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-120" yWindow="-120" windowWidth="15480" windowHeight="11160" firstSheet="2" activeTab="4"/>
  </bookViews>
  <sheets>
    <sheet name="PRODUCCION DIARIA" sheetId="1" r:id="rId1"/>
    <sheet name="RELACION AFORO-LECHE " sheetId="8" r:id="rId2"/>
    <sheet name="INFORMACION" sheetId="7" r:id="rId3"/>
    <sheet name="VACAS COJAS " sheetId="6" r:id="rId4"/>
    <sheet name="ROTACION-AFORO-CONSUMO" sheetId="4" r:id="rId5"/>
    <sheet name="datos luz" sheetId="13" r:id="rId6"/>
    <sheet name="Colchon-Desperdicio" sheetId="11" r:id="rId7"/>
  </sheets>
  <definedNames>
    <definedName name="NativeTimeline_FECHA2">#N/A</definedName>
  </definedNames>
  <calcPr calcId="125725"/>
  <pivotCaches>
    <pivotCache cacheId="0" r:id="rId8"/>
  </pivotCaches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557" i="4"/>
  <c r="L5557"/>
  <c r="M5557"/>
  <c r="N5557"/>
  <c r="K5559" l="1"/>
  <c r="K5560"/>
  <c r="K5561"/>
  <c r="K5562"/>
  <c r="K5563"/>
  <c r="K5564"/>
  <c r="K5565"/>
  <c r="L5559"/>
  <c r="L5560"/>
  <c r="L5561"/>
  <c r="L5562"/>
  <c r="L5563"/>
  <c r="L5564"/>
  <c r="L5565"/>
  <c r="M5559"/>
  <c r="M5560"/>
  <c r="M5561"/>
  <c r="M5562"/>
  <c r="M5563"/>
  <c r="M5564"/>
  <c r="M5565"/>
  <c r="N5559"/>
  <c r="N5560"/>
  <c r="N5561"/>
  <c r="N5562"/>
  <c r="N5563"/>
  <c r="N5564"/>
  <c r="N5565"/>
  <c r="K5556"/>
  <c r="L5556"/>
  <c r="M5556"/>
  <c r="N5556"/>
  <c r="K5558"/>
  <c r="L5558"/>
  <c r="M5558"/>
  <c r="N5558"/>
  <c r="N4556" i="1"/>
  <c r="U4556" s="1"/>
  <c r="Q4556"/>
  <c r="R4556"/>
  <c r="T4556"/>
  <c r="V4556"/>
  <c r="W4556" s="1"/>
  <c r="X4556"/>
  <c r="Y4556"/>
  <c r="AA4556"/>
  <c r="AB4556" s="1"/>
  <c r="AC4556" s="1"/>
  <c r="N4555"/>
  <c r="U4555" s="1"/>
  <c r="Q4555"/>
  <c r="R4555"/>
  <c r="T4555"/>
  <c r="V4555"/>
  <c r="W4555" s="1"/>
  <c r="X4555"/>
  <c r="Y4555"/>
  <c r="AA4555"/>
  <c r="AB4555" s="1"/>
  <c r="AC4555" s="1"/>
  <c r="N4554"/>
  <c r="U4554" s="1"/>
  <c r="Q4554"/>
  <c r="R4554"/>
  <c r="T4554"/>
  <c r="V4554"/>
  <c r="W4554" s="1"/>
  <c r="X4554"/>
  <c r="Y4554"/>
  <c r="AA4554"/>
  <c r="AB4554" s="1"/>
  <c r="AC4554" s="1"/>
  <c r="K5550" i="4"/>
  <c r="L5550"/>
  <c r="M5550"/>
  <c r="N5550"/>
  <c r="N4553" i="1"/>
  <c r="U4553" s="1"/>
  <c r="Q4553"/>
  <c r="R4553"/>
  <c r="T4553"/>
  <c r="V4553"/>
  <c r="W4553" s="1"/>
  <c r="X4553"/>
  <c r="Y4553"/>
  <c r="AA4553"/>
  <c r="AB4553" s="1"/>
  <c r="AC4553" s="1"/>
  <c r="N4552"/>
  <c r="U4552" s="1"/>
  <c r="Q4552"/>
  <c r="R4552"/>
  <c r="T4552"/>
  <c r="V4552"/>
  <c r="W4552" s="1"/>
  <c r="X4552"/>
  <c r="Y4552"/>
  <c r="AA4552"/>
  <c r="AB4552" s="1"/>
  <c r="AC4552" s="1"/>
  <c r="N4551"/>
  <c r="U4551" s="1"/>
  <c r="Q4551"/>
  <c r="R4551"/>
  <c r="T4551"/>
  <c r="V4551"/>
  <c r="W4551" s="1"/>
  <c r="X4551"/>
  <c r="Y4551"/>
  <c r="AA4551"/>
  <c r="AB4551" s="1"/>
  <c r="AC4551" s="1"/>
  <c r="N4550"/>
  <c r="U4550" s="1"/>
  <c r="Q4550"/>
  <c r="R4550"/>
  <c r="T4550"/>
  <c r="V4550"/>
  <c r="W4550" s="1"/>
  <c r="X4550"/>
  <c r="Y4550"/>
  <c r="AA4550"/>
  <c r="AB4550" s="1"/>
  <c r="AC4550" s="1"/>
  <c r="N4549"/>
  <c r="U4549" s="1"/>
  <c r="Q4549"/>
  <c r="R4549"/>
  <c r="T4549"/>
  <c r="V4549"/>
  <c r="W4549" s="1"/>
  <c r="X4549"/>
  <c r="Y4549"/>
  <c r="AA4549"/>
  <c r="AB4549" s="1"/>
  <c r="AC4549" s="1"/>
  <c r="N4548"/>
  <c r="U4548" s="1"/>
  <c r="Q4548"/>
  <c r="R4548"/>
  <c r="T4548"/>
  <c r="V4548"/>
  <c r="W4548" s="1"/>
  <c r="X4548"/>
  <c r="Y4548"/>
  <c r="AA4548"/>
  <c r="AB4548" s="1"/>
  <c r="AC4548" s="1"/>
  <c r="K5554" i="4"/>
  <c r="L5554"/>
  <c r="M5554"/>
  <c r="N5554"/>
  <c r="K5551"/>
  <c r="L5551"/>
  <c r="M5551"/>
  <c r="N5551"/>
  <c r="K5546"/>
  <c r="L5546"/>
  <c r="M5546"/>
  <c r="N5546"/>
  <c r="K5555"/>
  <c r="L5555"/>
  <c r="M5555"/>
  <c r="N5555"/>
  <c r="K5552"/>
  <c r="L5552"/>
  <c r="M5552"/>
  <c r="N5552"/>
  <c r="K5547"/>
  <c r="L5547"/>
  <c r="M5547"/>
  <c r="N5547"/>
  <c r="K5548"/>
  <c r="L5548"/>
  <c r="M5548"/>
  <c r="N5548"/>
  <c r="K5541"/>
  <c r="L5541"/>
  <c r="M5541"/>
  <c r="N5541"/>
  <c r="K5542"/>
  <c r="L5542"/>
  <c r="M5542"/>
  <c r="N5542"/>
  <c r="K5553"/>
  <c r="L5553"/>
  <c r="M5553"/>
  <c r="N5553"/>
  <c r="K5549"/>
  <c r="L5549"/>
  <c r="M5549"/>
  <c r="N5549"/>
  <c r="K5544"/>
  <c r="L5544"/>
  <c r="M5544"/>
  <c r="N5544"/>
  <c r="K5543"/>
  <c r="L5543"/>
  <c r="M5543"/>
  <c r="N5543"/>
  <c r="K5534"/>
  <c r="L5534"/>
  <c r="M5534"/>
  <c r="N5534"/>
  <c r="K5545"/>
  <c r="L5545"/>
  <c r="M5545"/>
  <c r="N5545"/>
  <c r="K5540"/>
  <c r="L5540"/>
  <c r="M5540"/>
  <c r="N5540"/>
  <c r="K5536"/>
  <c r="L5536"/>
  <c r="M5536"/>
  <c r="N5536"/>
  <c r="N4547" i="1"/>
  <c r="U4547" s="1"/>
  <c r="Q4547"/>
  <c r="R4547"/>
  <c r="T4547"/>
  <c r="V4547"/>
  <c r="W4547" s="1"/>
  <c r="X4547"/>
  <c r="Y4547"/>
  <c r="AA4547"/>
  <c r="AB4547" s="1"/>
  <c r="AC4547" s="1"/>
  <c r="N4546"/>
  <c r="U4546" s="1"/>
  <c r="Q4546"/>
  <c r="R4546"/>
  <c r="T4546"/>
  <c r="V4546"/>
  <c r="W4546" s="1"/>
  <c r="X4546"/>
  <c r="Y4546"/>
  <c r="AA4546"/>
  <c r="AB4546" s="1"/>
  <c r="AC4546" s="1"/>
  <c r="N4545"/>
  <c r="U4545" s="1"/>
  <c r="Q4545"/>
  <c r="R4545"/>
  <c r="T4545"/>
  <c r="V4545"/>
  <c r="W4545" s="1"/>
  <c r="X4545"/>
  <c r="Y4545"/>
  <c r="AA4545"/>
  <c r="AB4545" s="1"/>
  <c r="AC4545" s="1"/>
  <c r="N4544"/>
  <c r="U4544" s="1"/>
  <c r="Q4544"/>
  <c r="R4544"/>
  <c r="T4544"/>
  <c r="V4544"/>
  <c r="W4544" s="1"/>
  <c r="X4544"/>
  <c r="Y4544"/>
  <c r="AA4544"/>
  <c r="AB4544" s="1"/>
  <c r="AC4544" s="1"/>
  <c r="N4543"/>
  <c r="U4543" s="1"/>
  <c r="Q4543"/>
  <c r="R4543"/>
  <c r="T4543"/>
  <c r="V4543"/>
  <c r="W4543" s="1"/>
  <c r="X4543"/>
  <c r="Y4543"/>
  <c r="AA4543"/>
  <c r="AB4543"/>
  <c r="AC4543" s="1"/>
  <c r="N4542"/>
  <c r="U4542" s="1"/>
  <c r="Q4542"/>
  <c r="R4542"/>
  <c r="T4542"/>
  <c r="V4542"/>
  <c r="W4542" s="1"/>
  <c r="X4542"/>
  <c r="Y4542"/>
  <c r="AA4542"/>
  <c r="AB4542" s="1"/>
  <c r="AC4542" s="1"/>
  <c r="N4541"/>
  <c r="U4541" s="1"/>
  <c r="Q4541"/>
  <c r="R4541"/>
  <c r="T4541"/>
  <c r="V4541"/>
  <c r="W4541" s="1"/>
  <c r="X4541"/>
  <c r="Y4541"/>
  <c r="AA4541"/>
  <c r="AB4541" s="1"/>
  <c r="AC4541" s="1"/>
  <c r="N4540"/>
  <c r="U4540" s="1"/>
  <c r="Q4540"/>
  <c r="R4540"/>
  <c r="T4540"/>
  <c r="V4540"/>
  <c r="W4540" s="1"/>
  <c r="X4540"/>
  <c r="Y4540"/>
  <c r="AA4540"/>
  <c r="AB4540" s="1"/>
  <c r="AC4540" s="1"/>
  <c r="N4539"/>
  <c r="U4539" s="1"/>
  <c r="Q4539"/>
  <c r="R4539"/>
  <c r="T4539"/>
  <c r="V4539"/>
  <c r="W4539" s="1"/>
  <c r="X4539"/>
  <c r="Y4539"/>
  <c r="AA4539"/>
  <c r="AB4539" s="1"/>
  <c r="AC4539" s="1"/>
  <c r="N4538"/>
  <c r="U4538" s="1"/>
  <c r="Q4538"/>
  <c r="R4538"/>
  <c r="T4538"/>
  <c r="V4538"/>
  <c r="W4538" s="1"/>
  <c r="X4538"/>
  <c r="Y4538"/>
  <c r="AA4538"/>
  <c r="AB4538" s="1"/>
  <c r="AC4538" s="1"/>
  <c r="N4537"/>
  <c r="U4537" s="1"/>
  <c r="Q4537"/>
  <c r="R4537"/>
  <c r="T4537"/>
  <c r="V4537"/>
  <c r="W4537" s="1"/>
  <c r="X4537"/>
  <c r="Y4537"/>
  <c r="AA4537"/>
  <c r="AB4537" s="1"/>
  <c r="AC4537" s="1"/>
  <c r="N4536"/>
  <c r="U4536" s="1"/>
  <c r="Q4536"/>
  <c r="R4536"/>
  <c r="T4536"/>
  <c r="V4536"/>
  <c r="W4536" s="1"/>
  <c r="X4536"/>
  <c r="Y4536"/>
  <c r="AA4536"/>
  <c r="AB4536" s="1"/>
  <c r="AC4536" s="1"/>
  <c r="K5537" i="4"/>
  <c r="L5537"/>
  <c r="M5537"/>
  <c r="N5537"/>
  <c r="K5532"/>
  <c r="L5532"/>
  <c r="M5532"/>
  <c r="N5532"/>
  <c r="K5528"/>
  <c r="L5528"/>
  <c r="M5528"/>
  <c r="N5528"/>
  <c r="K5539"/>
  <c r="L5539"/>
  <c r="M5539"/>
  <c r="N5539"/>
  <c r="K5535"/>
  <c r="L5535"/>
  <c r="M5535"/>
  <c r="N5535"/>
  <c r="K5531"/>
  <c r="L5531"/>
  <c r="M5531"/>
  <c r="N5531"/>
  <c r="K5538"/>
  <c r="L5538"/>
  <c r="M5538"/>
  <c r="N5538"/>
  <c r="K5533"/>
  <c r="L5533"/>
  <c r="M5533"/>
  <c r="N5533"/>
  <c r="K5530"/>
  <c r="L5530"/>
  <c r="M5530"/>
  <c r="N5530"/>
  <c r="K5524"/>
  <c r="L5524"/>
  <c r="M5524"/>
  <c r="N5524"/>
  <c r="K5527"/>
  <c r="L5527"/>
  <c r="M5527"/>
  <c r="N5527"/>
  <c r="N4535" i="1"/>
  <c r="U4535" s="1"/>
  <c r="Q4535"/>
  <c r="R4535"/>
  <c r="T4535"/>
  <c r="V4535"/>
  <c r="W4535" s="1"/>
  <c r="X4535"/>
  <c r="Y4535"/>
  <c r="AA4535"/>
  <c r="AB4535" s="1"/>
  <c r="AC4535" s="1"/>
  <c r="N4534"/>
  <c r="U4534" s="1"/>
  <c r="Q4534"/>
  <c r="R4534"/>
  <c r="T4534"/>
  <c r="V4534"/>
  <c r="W4534" s="1"/>
  <c r="X4534"/>
  <c r="Y4534"/>
  <c r="AA4534"/>
  <c r="AB4534" s="1"/>
  <c r="AC4534" s="1"/>
  <c r="N4533"/>
  <c r="U4533" s="1"/>
  <c r="Q4533"/>
  <c r="R4533"/>
  <c r="T4533"/>
  <c r="V4533"/>
  <c r="W4533" s="1"/>
  <c r="X4533"/>
  <c r="Y4533"/>
  <c r="AA4533"/>
  <c r="AB4533" s="1"/>
  <c r="AC4533" s="1"/>
  <c r="N4532"/>
  <c r="U4532" s="1"/>
  <c r="Q4532"/>
  <c r="R4532"/>
  <c r="T4532"/>
  <c r="V4532"/>
  <c r="W4532" s="1"/>
  <c r="X4532"/>
  <c r="Y4532"/>
  <c r="AA4532"/>
  <c r="AB4532" s="1"/>
  <c r="AC4532" s="1"/>
  <c r="N4531"/>
  <c r="U4531" s="1"/>
  <c r="Q4531"/>
  <c r="R4531"/>
  <c r="T4531"/>
  <c r="V4531"/>
  <c r="W4531" s="1"/>
  <c r="X4531"/>
  <c r="Y4531"/>
  <c r="AA4531"/>
  <c r="AB4531" s="1"/>
  <c r="AC4531" s="1"/>
  <c r="N4530"/>
  <c r="U4530" s="1"/>
  <c r="Q4530"/>
  <c r="R4530"/>
  <c r="T4530"/>
  <c r="V4530"/>
  <c r="W4530" s="1"/>
  <c r="X4530"/>
  <c r="Y4530"/>
  <c r="AA4530"/>
  <c r="AB4530" s="1"/>
  <c r="AC4530" s="1"/>
  <c r="K5529" i="4"/>
  <c r="L5529"/>
  <c r="M5529"/>
  <c r="N5529"/>
  <c r="K5523"/>
  <c r="L5523"/>
  <c r="M5523"/>
  <c r="N5523"/>
  <c r="K5522"/>
  <c r="L5522"/>
  <c r="M5522"/>
  <c r="N5522"/>
  <c r="K5519"/>
  <c r="L5519"/>
  <c r="M5519"/>
  <c r="N5519"/>
  <c r="K5516"/>
  <c r="L5516"/>
  <c r="M5516"/>
  <c r="N5516"/>
  <c r="K5511"/>
  <c r="L5511"/>
  <c r="M5511"/>
  <c r="N5511"/>
  <c r="K5507"/>
  <c r="L5507"/>
  <c r="M5507"/>
  <c r="N5507"/>
  <c r="K5502"/>
  <c r="L5502"/>
  <c r="M5502"/>
  <c r="N5502"/>
  <c r="K5498"/>
  <c r="L5498"/>
  <c r="M5498"/>
  <c r="N5498"/>
  <c r="K5521"/>
  <c r="L5521"/>
  <c r="M5521"/>
  <c r="N5521"/>
  <c r="K5518"/>
  <c r="L5518"/>
  <c r="M5518"/>
  <c r="N5518"/>
  <c r="K5515"/>
  <c r="L5515"/>
  <c r="M5515"/>
  <c r="N5515"/>
  <c r="K5510"/>
  <c r="L5510"/>
  <c r="M5510"/>
  <c r="N5510"/>
  <c r="K5506"/>
  <c r="L5506"/>
  <c r="M5506"/>
  <c r="N5506"/>
  <c r="K5501"/>
  <c r="L5501"/>
  <c r="M5501"/>
  <c r="N5501"/>
  <c r="K5497"/>
  <c r="L5497"/>
  <c r="M5497"/>
  <c r="N5497"/>
  <c r="K5525"/>
  <c r="L5525"/>
  <c r="M5525"/>
  <c r="N5525"/>
  <c r="K5520"/>
  <c r="L5520"/>
  <c r="M5520"/>
  <c r="N5520"/>
  <c r="K5517"/>
  <c r="L5517"/>
  <c r="M5517"/>
  <c r="N5517"/>
  <c r="K5513"/>
  <c r="L5513"/>
  <c r="M5513"/>
  <c r="N5513"/>
  <c r="K5526"/>
  <c r="L5526"/>
  <c r="M5526"/>
  <c r="N5526"/>
  <c r="K5512"/>
  <c r="L5512"/>
  <c r="M5512"/>
  <c r="N5512"/>
  <c r="K5508"/>
  <c r="L5508"/>
  <c r="M5508"/>
  <c r="N5508"/>
  <c r="N4529" i="1"/>
  <c r="U4529" s="1"/>
  <c r="Q4529"/>
  <c r="R4529"/>
  <c r="T4529"/>
  <c r="V4529"/>
  <c r="W4529" s="1"/>
  <c r="X4529"/>
  <c r="Y4529"/>
  <c r="AA4529"/>
  <c r="AB4529" s="1"/>
  <c r="AC4529" s="1"/>
  <c r="N4528"/>
  <c r="U4528" s="1"/>
  <c r="Q4528"/>
  <c r="R4528"/>
  <c r="T4528"/>
  <c r="V4528"/>
  <c r="W4528" s="1"/>
  <c r="X4528"/>
  <c r="Y4528"/>
  <c r="AA4528"/>
  <c r="AB4528" s="1"/>
  <c r="AC4528" s="1"/>
  <c r="N4527"/>
  <c r="U4527" s="1"/>
  <c r="Q4527"/>
  <c r="R4527"/>
  <c r="T4527"/>
  <c r="V4527"/>
  <c r="W4527" s="1"/>
  <c r="X4527"/>
  <c r="Y4527"/>
  <c r="AA4527"/>
  <c r="AB4527" s="1"/>
  <c r="AC4527" s="1"/>
  <c r="N4526"/>
  <c r="U4526" s="1"/>
  <c r="Q4526"/>
  <c r="R4526"/>
  <c r="T4526"/>
  <c r="V4526"/>
  <c r="W4526" s="1"/>
  <c r="X4526"/>
  <c r="Y4526"/>
  <c r="AA4526"/>
  <c r="AB4526" s="1"/>
  <c r="AC4526" s="1"/>
  <c r="N4525"/>
  <c r="U4525" s="1"/>
  <c r="Q4525"/>
  <c r="R4525"/>
  <c r="T4525"/>
  <c r="V4525"/>
  <c r="W4525" s="1"/>
  <c r="X4525"/>
  <c r="Y4525"/>
  <c r="AA4525"/>
  <c r="AB4525" s="1"/>
  <c r="AC4525" s="1"/>
  <c r="N4524"/>
  <c r="U4524" s="1"/>
  <c r="Q4524"/>
  <c r="R4524"/>
  <c r="T4524"/>
  <c r="V4524"/>
  <c r="W4524" s="1"/>
  <c r="X4524"/>
  <c r="Y4524"/>
  <c r="AA4524"/>
  <c r="AB4524" s="1"/>
  <c r="AC4524" s="1"/>
  <c r="K5503" i="4"/>
  <c r="L5503"/>
  <c r="M5503"/>
  <c r="N5503"/>
  <c r="K5499"/>
  <c r="L5499"/>
  <c r="M5499"/>
  <c r="N5499"/>
  <c r="K5493"/>
  <c r="L5493"/>
  <c r="M5493"/>
  <c r="N5493"/>
  <c r="N4523" i="1"/>
  <c r="U4523" s="1"/>
  <c r="Q4523"/>
  <c r="R4523"/>
  <c r="T4523"/>
  <c r="V4523"/>
  <c r="W4523" s="1"/>
  <c r="X4523"/>
  <c r="Y4523"/>
  <c r="AA4523"/>
  <c r="AB4523" s="1"/>
  <c r="AC4523" s="1"/>
  <c r="N4522"/>
  <c r="U4522" s="1"/>
  <c r="Q4522"/>
  <c r="R4522"/>
  <c r="T4522"/>
  <c r="V4522"/>
  <c r="W4522" s="1"/>
  <c r="X4522"/>
  <c r="Y4522"/>
  <c r="AA4522"/>
  <c r="AB4522" s="1"/>
  <c r="AC4522" s="1"/>
  <c r="N4521"/>
  <c r="U4521" s="1"/>
  <c r="Q4521"/>
  <c r="R4521"/>
  <c r="T4521"/>
  <c r="V4521"/>
  <c r="W4521" s="1"/>
  <c r="X4521"/>
  <c r="Y4521"/>
  <c r="AA4521"/>
  <c r="AB4521" s="1"/>
  <c r="AC4521" s="1"/>
  <c r="K5509" i="4"/>
  <c r="L5509"/>
  <c r="M5509"/>
  <c r="N5509"/>
  <c r="K5504"/>
  <c r="L5504"/>
  <c r="M5504"/>
  <c r="N5504"/>
  <c r="K5500"/>
  <c r="L5500"/>
  <c r="M5500"/>
  <c r="N5500"/>
  <c r="K5514"/>
  <c r="L5514"/>
  <c r="M5514"/>
  <c r="N5514"/>
  <c r="K5505"/>
  <c r="L5505"/>
  <c r="M5505"/>
  <c r="N5505"/>
  <c r="N4520" i="1"/>
  <c r="U4520" s="1"/>
  <c r="Q4520"/>
  <c r="R4520"/>
  <c r="T4520"/>
  <c r="V4520"/>
  <c r="W4520" s="1"/>
  <c r="X4520"/>
  <c r="Y4520"/>
  <c r="AA4520"/>
  <c r="AB4520" s="1"/>
  <c r="AC4520" s="1"/>
  <c r="N4519"/>
  <c r="U4519" s="1"/>
  <c r="Q4519"/>
  <c r="R4519"/>
  <c r="T4519"/>
  <c r="V4519"/>
  <c r="W4519" s="1"/>
  <c r="X4519"/>
  <c r="Y4519"/>
  <c r="AA4519"/>
  <c r="AB4519" s="1"/>
  <c r="AC4519" s="1"/>
  <c r="N4518"/>
  <c r="U4518" s="1"/>
  <c r="Q4518"/>
  <c r="R4518"/>
  <c r="T4518"/>
  <c r="V4518"/>
  <c r="W4518" s="1"/>
  <c r="X4518"/>
  <c r="Y4518"/>
  <c r="AA4518"/>
  <c r="AB4518" s="1"/>
  <c r="AC4518" s="1"/>
  <c r="N4517"/>
  <c r="U4517" s="1"/>
  <c r="Q4517"/>
  <c r="R4517"/>
  <c r="T4517"/>
  <c r="V4517"/>
  <c r="W4517" s="1"/>
  <c r="X4517"/>
  <c r="Y4517"/>
  <c r="AA4517"/>
  <c r="AB4517" s="1"/>
  <c r="AC4517" s="1"/>
  <c r="N4516"/>
  <c r="U4516" s="1"/>
  <c r="Q4516"/>
  <c r="R4516"/>
  <c r="T4516"/>
  <c r="V4516"/>
  <c r="W4516" s="1"/>
  <c r="X4516"/>
  <c r="Y4516"/>
  <c r="AA4516"/>
  <c r="AB4516" s="1"/>
  <c r="AC4516" s="1"/>
  <c r="N4515"/>
  <c r="U4515" s="1"/>
  <c r="Q4515"/>
  <c r="R4515"/>
  <c r="T4515"/>
  <c r="V4515"/>
  <c r="W4515" s="1"/>
  <c r="X4515"/>
  <c r="Y4515"/>
  <c r="AA4515"/>
  <c r="AB4515" s="1"/>
  <c r="AC4515" s="1"/>
  <c r="N4514"/>
  <c r="U4514" s="1"/>
  <c r="Q4514"/>
  <c r="R4514"/>
  <c r="T4514"/>
  <c r="V4514"/>
  <c r="W4514" s="1"/>
  <c r="X4514"/>
  <c r="Y4514"/>
  <c r="AA4514"/>
  <c r="AB4514" s="1"/>
  <c r="AC4514" s="1"/>
  <c r="N4513"/>
  <c r="U4513" s="1"/>
  <c r="Q4513"/>
  <c r="R4513"/>
  <c r="T4513"/>
  <c r="V4513"/>
  <c r="W4513" s="1"/>
  <c r="X4513"/>
  <c r="Y4513"/>
  <c r="AA4513"/>
  <c r="AB4513" s="1"/>
  <c r="AC4513" s="1"/>
  <c r="K5490" i="4"/>
  <c r="L5490"/>
  <c r="M5490"/>
  <c r="N5490"/>
  <c r="K5486"/>
  <c r="L5486"/>
  <c r="M5486"/>
  <c r="N5486"/>
  <c r="K5483"/>
  <c r="L5483"/>
  <c r="M5483"/>
  <c r="N5483"/>
  <c r="K5477"/>
  <c r="L5477"/>
  <c r="M5477"/>
  <c r="N5477"/>
  <c r="K5473"/>
  <c r="L5473"/>
  <c r="M5473"/>
  <c r="N5473"/>
  <c r="K5494"/>
  <c r="L5494"/>
  <c r="M5494"/>
  <c r="N5494"/>
  <c r="K5488"/>
  <c r="L5488"/>
  <c r="M5488"/>
  <c r="N5488"/>
  <c r="K5480"/>
  <c r="L5480"/>
  <c r="M5480"/>
  <c r="N5480"/>
  <c r="K5475"/>
  <c r="L5475"/>
  <c r="M5475"/>
  <c r="N5475"/>
  <c r="K5496"/>
  <c r="L5496"/>
  <c r="M5496"/>
  <c r="N5496"/>
  <c r="K5491"/>
  <c r="L5491"/>
  <c r="M5491"/>
  <c r="N5491"/>
  <c r="K5487"/>
  <c r="L5487"/>
  <c r="M5487"/>
  <c r="N5487"/>
  <c r="K5484"/>
  <c r="L5484"/>
  <c r="M5484"/>
  <c r="N5484"/>
  <c r="K5495"/>
  <c r="L5495"/>
  <c r="M5495"/>
  <c r="N5495"/>
  <c r="K5489"/>
  <c r="L5489"/>
  <c r="M5489"/>
  <c r="N5489"/>
  <c r="K5485"/>
  <c r="L5485"/>
  <c r="M5485"/>
  <c r="N5485"/>
  <c r="K5481"/>
  <c r="L5481"/>
  <c r="M5481"/>
  <c r="N5481"/>
  <c r="K5482"/>
  <c r="L5482"/>
  <c r="M5482"/>
  <c r="N5482"/>
  <c r="K5476"/>
  <c r="L5476"/>
  <c r="M5476"/>
  <c r="N5476"/>
  <c r="K5472"/>
  <c r="L5472"/>
  <c r="M5472"/>
  <c r="N5472"/>
  <c r="K5469"/>
  <c r="L5469"/>
  <c r="M5469"/>
  <c r="N5469"/>
  <c r="K5492"/>
  <c r="L5492"/>
  <c r="M5492"/>
  <c r="N5492"/>
  <c r="K5479"/>
  <c r="L5479"/>
  <c r="M5479"/>
  <c r="N5479"/>
  <c r="N4512" i="1"/>
  <c r="U4512" s="1"/>
  <c r="Q4512"/>
  <c r="R4512"/>
  <c r="T4512"/>
  <c r="V4512"/>
  <c r="W4512" s="1"/>
  <c r="X4512"/>
  <c r="Y4512"/>
  <c r="AA4512"/>
  <c r="AB4512" s="1"/>
  <c r="AC4512" s="1"/>
  <c r="N4511"/>
  <c r="U4511" s="1"/>
  <c r="Q4511"/>
  <c r="R4511"/>
  <c r="T4511"/>
  <c r="V4511"/>
  <c r="W4511" s="1"/>
  <c r="X4511"/>
  <c r="Y4511"/>
  <c r="AA4511"/>
  <c r="AB4511" s="1"/>
  <c r="AC4511" s="1"/>
  <c r="N4510"/>
  <c r="U4510" s="1"/>
  <c r="Q4510"/>
  <c r="R4510"/>
  <c r="T4510"/>
  <c r="V4510"/>
  <c r="W4510" s="1"/>
  <c r="X4510"/>
  <c r="Y4510"/>
  <c r="AA4510"/>
  <c r="AB4510" s="1"/>
  <c r="AC4510" s="1"/>
  <c r="N4509"/>
  <c r="U4509" s="1"/>
  <c r="Q4509"/>
  <c r="R4509"/>
  <c r="T4509"/>
  <c r="V4509"/>
  <c r="W4509" s="1"/>
  <c r="X4509"/>
  <c r="Y4509"/>
  <c r="AA4509"/>
  <c r="AB4509" s="1"/>
  <c r="AC4509" s="1"/>
  <c r="N4508"/>
  <c r="U4508" s="1"/>
  <c r="Q4508"/>
  <c r="R4508"/>
  <c r="T4508"/>
  <c r="V4508"/>
  <c r="W4508" s="1"/>
  <c r="X4508"/>
  <c r="Y4508"/>
  <c r="AA4508"/>
  <c r="AB4508" s="1"/>
  <c r="AC4508" s="1"/>
  <c r="N4507"/>
  <c r="U4507" s="1"/>
  <c r="Q4507"/>
  <c r="R4507"/>
  <c r="T4507"/>
  <c r="V4507"/>
  <c r="W4507" s="1"/>
  <c r="X4507"/>
  <c r="Y4507"/>
  <c r="AA4507"/>
  <c r="AB4507" s="1"/>
  <c r="AC4507" s="1"/>
  <c r="N4506"/>
  <c r="U4506" s="1"/>
  <c r="Q4506"/>
  <c r="R4506"/>
  <c r="T4506"/>
  <c r="V4506"/>
  <c r="W4506" s="1"/>
  <c r="X4506"/>
  <c r="Y4506"/>
  <c r="AA4506"/>
  <c r="AB4506" s="1"/>
  <c r="AC4506" s="1"/>
  <c r="N4505"/>
  <c r="U4505" s="1"/>
  <c r="Q4505"/>
  <c r="R4505"/>
  <c r="T4505"/>
  <c r="V4505"/>
  <c r="W4505" s="1"/>
  <c r="X4505"/>
  <c r="Y4505"/>
  <c r="AA4505"/>
  <c r="AB4505" s="1"/>
  <c r="AC4505" s="1"/>
  <c r="N4504"/>
  <c r="U4504" s="1"/>
  <c r="Q4504"/>
  <c r="R4504"/>
  <c r="T4504"/>
  <c r="V4504"/>
  <c r="W4504" s="1"/>
  <c r="X4504"/>
  <c r="Y4504"/>
  <c r="AA4504"/>
  <c r="AB4504" s="1"/>
  <c r="AC4504" s="1"/>
  <c r="N4503"/>
  <c r="U4503" s="1"/>
  <c r="Q4503"/>
  <c r="R4503"/>
  <c r="T4503"/>
  <c r="V4503"/>
  <c r="W4503" s="1"/>
  <c r="X4503"/>
  <c r="Y4503"/>
  <c r="AA4503"/>
  <c r="AB4503" s="1"/>
  <c r="AC4503" s="1"/>
  <c r="N4502"/>
  <c r="U4502" s="1"/>
  <c r="Q4502"/>
  <c r="R4502"/>
  <c r="T4502"/>
  <c r="V4502"/>
  <c r="W4502" s="1"/>
  <c r="X4502"/>
  <c r="Y4502"/>
  <c r="AA4502"/>
  <c r="AB4502" s="1"/>
  <c r="AC4502" s="1"/>
  <c r="N4501"/>
  <c r="U4501" s="1"/>
  <c r="Q4501"/>
  <c r="R4501"/>
  <c r="T4501"/>
  <c r="V4501"/>
  <c r="W4501" s="1"/>
  <c r="X4501"/>
  <c r="Y4501"/>
  <c r="AA4501"/>
  <c r="AB4501" s="1"/>
  <c r="AC4501" s="1"/>
  <c r="N4500"/>
  <c r="U4500" s="1"/>
  <c r="Q4500"/>
  <c r="R4500"/>
  <c r="T4500"/>
  <c r="V4500"/>
  <c r="W4500" s="1"/>
  <c r="X4500"/>
  <c r="Y4500"/>
  <c r="AA4500"/>
  <c r="AB4500" s="1"/>
  <c r="AC4500" s="1"/>
  <c r="N4499"/>
  <c r="U4499" s="1"/>
  <c r="Q4499"/>
  <c r="R4499"/>
  <c r="T4499"/>
  <c r="V4499"/>
  <c r="W4499" s="1"/>
  <c r="X4499"/>
  <c r="Y4499"/>
  <c r="AA4499"/>
  <c r="AB4499" s="1"/>
  <c r="AC4499" s="1"/>
  <c r="N4498"/>
  <c r="U4498" s="1"/>
  <c r="Q4498"/>
  <c r="R4498"/>
  <c r="T4498"/>
  <c r="V4498"/>
  <c r="W4498" s="1"/>
  <c r="X4498"/>
  <c r="Y4498"/>
  <c r="AA4498"/>
  <c r="AB4498" s="1"/>
  <c r="AC4498" s="1"/>
  <c r="N4497"/>
  <c r="U4497" s="1"/>
  <c r="Q4497"/>
  <c r="R4497"/>
  <c r="T4497"/>
  <c r="V4497"/>
  <c r="W4497" s="1"/>
  <c r="X4497"/>
  <c r="Y4497"/>
  <c r="AA4497"/>
  <c r="AB4497" s="1"/>
  <c r="AC4497" s="1"/>
  <c r="N4496"/>
  <c r="U4496" s="1"/>
  <c r="Q4496"/>
  <c r="R4496"/>
  <c r="T4496"/>
  <c r="V4496"/>
  <c r="W4496" s="1"/>
  <c r="X4496"/>
  <c r="Y4496"/>
  <c r="AA4496"/>
  <c r="AB4496" s="1"/>
  <c r="AC4496" s="1"/>
  <c r="N4495"/>
  <c r="U4495" s="1"/>
  <c r="Q4495"/>
  <c r="R4495"/>
  <c r="T4495"/>
  <c r="V4495"/>
  <c r="W4495" s="1"/>
  <c r="X4495"/>
  <c r="Y4495"/>
  <c r="AA4495"/>
  <c r="AB4495" s="1"/>
  <c r="AC4495" s="1"/>
  <c r="K5466" i="4"/>
  <c r="L5466"/>
  <c r="M5466"/>
  <c r="N5466"/>
  <c r="K5457"/>
  <c r="L5457"/>
  <c r="M5457"/>
  <c r="N5457"/>
  <c r="K5453"/>
  <c r="L5453"/>
  <c r="M5453"/>
  <c r="N5453"/>
  <c r="K5447"/>
  <c r="L5447"/>
  <c r="M5447"/>
  <c r="N5447"/>
  <c r="K5444"/>
  <c r="L5444"/>
  <c r="M5444"/>
  <c r="N5444"/>
  <c r="N4494" i="1"/>
  <c r="U4494" s="1"/>
  <c r="Q4494"/>
  <c r="R4494"/>
  <c r="T4494"/>
  <c r="V4494"/>
  <c r="W4494" s="1"/>
  <c r="X4494"/>
  <c r="Y4494"/>
  <c r="AA4494"/>
  <c r="AB4494" s="1"/>
  <c r="AC4494" s="1"/>
  <c r="N4493"/>
  <c r="U4493" s="1"/>
  <c r="Q4493"/>
  <c r="R4493"/>
  <c r="T4493"/>
  <c r="V4493"/>
  <c r="W4493" s="1"/>
  <c r="X4493"/>
  <c r="Y4493"/>
  <c r="AA4493"/>
  <c r="AB4493" s="1"/>
  <c r="AC4493" s="1"/>
  <c r="N4492"/>
  <c r="U4492" s="1"/>
  <c r="Q4492"/>
  <c r="R4492"/>
  <c r="T4492"/>
  <c r="V4492"/>
  <c r="W4492" s="1"/>
  <c r="X4492"/>
  <c r="Y4492"/>
  <c r="AA4492"/>
  <c r="AB4492" s="1"/>
  <c r="AC4492" s="1"/>
  <c r="K5471" i="4"/>
  <c r="L5471"/>
  <c r="M5471"/>
  <c r="N5471"/>
  <c r="K5468"/>
  <c r="L5468"/>
  <c r="M5468"/>
  <c r="N5468"/>
  <c r="K5464"/>
  <c r="L5464"/>
  <c r="M5464"/>
  <c r="N5464"/>
  <c r="K5459"/>
  <c r="L5459"/>
  <c r="M5459"/>
  <c r="N5459"/>
  <c r="K5478"/>
  <c r="L5478"/>
  <c r="M5478"/>
  <c r="N5478"/>
  <c r="K5474"/>
  <c r="L5474"/>
  <c r="M5474"/>
  <c r="N5474"/>
  <c r="K5470"/>
  <c r="L5470"/>
  <c r="M5470"/>
  <c r="N5470"/>
  <c r="K5467"/>
  <c r="L5467"/>
  <c r="M5467"/>
  <c r="N5467"/>
  <c r="K5463"/>
  <c r="L5463"/>
  <c r="M5463"/>
  <c r="N5463"/>
  <c r="K5461"/>
  <c r="L5461"/>
  <c r="M5461"/>
  <c r="N5461"/>
  <c r="K5458"/>
  <c r="L5458"/>
  <c r="M5458"/>
  <c r="N5458"/>
  <c r="K5454"/>
  <c r="L5454"/>
  <c r="M5454"/>
  <c r="N5454"/>
  <c r="K5465"/>
  <c r="L5465"/>
  <c r="M5465"/>
  <c r="N5465"/>
  <c r="K5462"/>
  <c r="L5462"/>
  <c r="M5462"/>
  <c r="N5462"/>
  <c r="K5460"/>
  <c r="L5460"/>
  <c r="M5460"/>
  <c r="N5460"/>
  <c r="K5456"/>
  <c r="L5456"/>
  <c r="M5456"/>
  <c r="N5456"/>
  <c r="K5455"/>
  <c r="L5455"/>
  <c r="M5455"/>
  <c r="N5455"/>
  <c r="K5452"/>
  <c r="L5452"/>
  <c r="M5452"/>
  <c r="N5452"/>
  <c r="K5449"/>
  <c r="L5449"/>
  <c r="M5449"/>
  <c r="N5449"/>
  <c r="N4491" i="1"/>
  <c r="U4491" s="1"/>
  <c r="Q4491"/>
  <c r="R4491"/>
  <c r="T4491"/>
  <c r="V4491"/>
  <c r="W4491" s="1"/>
  <c r="X4491"/>
  <c r="Y4491"/>
  <c r="AA4491"/>
  <c r="AB4491" s="1"/>
  <c r="AC4491" s="1"/>
  <c r="N4490"/>
  <c r="U4490" s="1"/>
  <c r="Q4490"/>
  <c r="R4490"/>
  <c r="T4490"/>
  <c r="V4490"/>
  <c r="W4490" s="1"/>
  <c r="X4490"/>
  <c r="Y4490"/>
  <c r="AA4490"/>
  <c r="AB4490" s="1"/>
  <c r="AC4490" s="1"/>
  <c r="N4489"/>
  <c r="U4489" s="1"/>
  <c r="Q4489"/>
  <c r="R4489"/>
  <c r="T4489"/>
  <c r="V4489"/>
  <c r="W4489" s="1"/>
  <c r="X4489"/>
  <c r="Y4489"/>
  <c r="AA4489"/>
  <c r="AB4489" s="1"/>
  <c r="AC4489" s="1"/>
  <c r="N4488"/>
  <c r="U4488" s="1"/>
  <c r="Q4488"/>
  <c r="R4488"/>
  <c r="T4488"/>
  <c r="V4488"/>
  <c r="W4488" s="1"/>
  <c r="X4488"/>
  <c r="Y4488"/>
  <c r="AA4488"/>
  <c r="AB4488" s="1"/>
  <c r="AC4488" s="1"/>
  <c r="N4487"/>
  <c r="U4487" s="1"/>
  <c r="Q4487"/>
  <c r="R4487"/>
  <c r="T4487"/>
  <c r="V4487"/>
  <c r="W4487" s="1"/>
  <c r="X4487"/>
  <c r="Y4487"/>
  <c r="AA4487"/>
  <c r="AB4487" s="1"/>
  <c r="AC4487" s="1"/>
  <c r="N4486"/>
  <c r="U4486" s="1"/>
  <c r="Q4486"/>
  <c r="R4486"/>
  <c r="T4486"/>
  <c r="V4486"/>
  <c r="W4486" s="1"/>
  <c r="X4486"/>
  <c r="Y4486"/>
  <c r="AA4486"/>
  <c r="AB4486" s="1"/>
  <c r="AC4486" s="1"/>
  <c r="N4485"/>
  <c r="U4485" s="1"/>
  <c r="Q4485"/>
  <c r="R4485"/>
  <c r="T4485"/>
  <c r="V4485"/>
  <c r="W4485" s="1"/>
  <c r="X4485"/>
  <c r="Y4485"/>
  <c r="AA4485"/>
  <c r="AB4485" s="1"/>
  <c r="AC4485" s="1"/>
  <c r="N4484"/>
  <c r="U4484" s="1"/>
  <c r="Q4484"/>
  <c r="R4484"/>
  <c r="T4484"/>
  <c r="V4484"/>
  <c r="W4484" s="1"/>
  <c r="X4484"/>
  <c r="Y4484"/>
  <c r="AA4484"/>
  <c r="AB4484" s="1"/>
  <c r="AC4484" s="1"/>
  <c r="N4483"/>
  <c r="U4483" s="1"/>
  <c r="Q4483"/>
  <c r="R4483"/>
  <c r="T4483"/>
  <c r="V4483"/>
  <c r="W4483" s="1"/>
  <c r="X4483"/>
  <c r="Y4483"/>
  <c r="AA4483"/>
  <c r="AB4483" s="1"/>
  <c r="AC4483" s="1"/>
  <c r="N4482"/>
  <c r="U4482" s="1"/>
  <c r="Q4482"/>
  <c r="R4482"/>
  <c r="T4482"/>
  <c r="V4482"/>
  <c r="W4482" s="1"/>
  <c r="X4482"/>
  <c r="Y4482"/>
  <c r="AA4482"/>
  <c r="AB4482" s="1"/>
  <c r="AC4482" s="1"/>
  <c r="N4481"/>
  <c r="U4481" s="1"/>
  <c r="Q4481"/>
  <c r="R4481"/>
  <c r="T4481"/>
  <c r="V4481"/>
  <c r="W4481" s="1"/>
  <c r="X4481"/>
  <c r="Y4481"/>
  <c r="AA4481"/>
  <c r="AB4481" s="1"/>
  <c r="AC4481" s="1"/>
  <c r="N4480"/>
  <c r="U4480" s="1"/>
  <c r="Q4480"/>
  <c r="R4480"/>
  <c r="T4480"/>
  <c r="V4480"/>
  <c r="W4480" s="1"/>
  <c r="X4480"/>
  <c r="Y4480"/>
  <c r="AA4480"/>
  <c r="AB4480" s="1"/>
  <c r="AC4480" s="1"/>
  <c r="N4479"/>
  <c r="U4479" s="1"/>
  <c r="Q4479"/>
  <c r="R4479"/>
  <c r="T4479"/>
  <c r="V4479"/>
  <c r="W4479" s="1"/>
  <c r="X4479"/>
  <c r="Y4479"/>
  <c r="AA4479"/>
  <c r="AB4479" s="1"/>
  <c r="AC4479" s="1"/>
  <c r="N4478"/>
  <c r="U4478" s="1"/>
  <c r="Q4478"/>
  <c r="R4478"/>
  <c r="T4478"/>
  <c r="V4478"/>
  <c r="W4478" s="1"/>
  <c r="X4478"/>
  <c r="Y4478"/>
  <c r="AA4478"/>
  <c r="AB4478" s="1"/>
  <c r="AC4478" s="1"/>
  <c r="N4477"/>
  <c r="U4477" s="1"/>
  <c r="Q4477"/>
  <c r="R4477"/>
  <c r="T4477"/>
  <c r="V4477"/>
  <c r="W4477" s="1"/>
  <c r="X4477"/>
  <c r="Y4477"/>
  <c r="AA4477"/>
  <c r="AB4477" s="1"/>
  <c r="AC4477" s="1"/>
  <c r="N4476"/>
  <c r="U4476" s="1"/>
  <c r="Q4476"/>
  <c r="R4476"/>
  <c r="T4476"/>
  <c r="V4476"/>
  <c r="W4476" s="1"/>
  <c r="X4476"/>
  <c r="Y4476"/>
  <c r="AA4476"/>
  <c r="AB4476" s="1"/>
  <c r="AC4476" s="1"/>
  <c r="N4475"/>
  <c r="U4475" s="1"/>
  <c r="Q4475"/>
  <c r="R4475"/>
  <c r="T4475"/>
  <c r="V4475"/>
  <c r="W4475" s="1"/>
  <c r="X4475"/>
  <c r="Y4475"/>
  <c r="AA4475"/>
  <c r="AB4475" s="1"/>
  <c r="AC4475" s="1"/>
  <c r="N4474"/>
  <c r="U4474" s="1"/>
  <c r="Q4474"/>
  <c r="R4474"/>
  <c r="T4474"/>
  <c r="V4474"/>
  <c r="W4474" s="1"/>
  <c r="X4474"/>
  <c r="Y4474"/>
  <c r="AA4474"/>
  <c r="AB4474" s="1"/>
  <c r="AC4474" s="1"/>
  <c r="K5445" i="4"/>
  <c r="L5445"/>
  <c r="M5445"/>
  <c r="N5445"/>
  <c r="N4473" i="1"/>
  <c r="U4473" s="1"/>
  <c r="Q4473"/>
  <c r="R4473"/>
  <c r="T4473"/>
  <c r="V4473"/>
  <c r="W4473" s="1"/>
  <c r="X4473"/>
  <c r="Y4473"/>
  <c r="AA4473"/>
  <c r="AB4473" s="1"/>
  <c r="AC4473" s="1"/>
  <c r="N4472"/>
  <c r="U4472" s="1"/>
  <c r="Q4472"/>
  <c r="R4472"/>
  <c r="T4472"/>
  <c r="V4472"/>
  <c r="W4472" s="1"/>
  <c r="X4472"/>
  <c r="Y4472"/>
  <c r="AA4472"/>
  <c r="AB4472" s="1"/>
  <c r="AC4472" s="1"/>
  <c r="N4471"/>
  <c r="U4471" s="1"/>
  <c r="Q4471"/>
  <c r="R4471"/>
  <c r="T4471"/>
  <c r="V4471"/>
  <c r="W4471" s="1"/>
  <c r="X4471"/>
  <c r="Y4471"/>
  <c r="AA4471"/>
  <c r="AB4471" s="1"/>
  <c r="AC4471" s="1"/>
  <c r="K5440" i="4"/>
  <c r="L5440"/>
  <c r="M5440"/>
  <c r="N5440"/>
  <c r="K5450"/>
  <c r="L5450"/>
  <c r="M5450"/>
  <c r="N5450"/>
  <c r="K5441"/>
  <c r="L5441"/>
  <c r="M5441"/>
  <c r="N5441"/>
  <c r="K5446"/>
  <c r="L5446"/>
  <c r="M5446"/>
  <c r="N5446"/>
  <c r="K5442"/>
  <c r="L5442"/>
  <c r="M5442"/>
  <c r="N5442"/>
  <c r="K5437"/>
  <c r="L5437"/>
  <c r="M5437"/>
  <c r="N5437"/>
  <c r="K5433"/>
  <c r="L5433"/>
  <c r="M5433"/>
  <c r="N5433"/>
  <c r="N4470" i="1"/>
  <c r="U4470" s="1"/>
  <c r="Q4470"/>
  <c r="R4470"/>
  <c r="T4470"/>
  <c r="V4470"/>
  <c r="W4470" s="1"/>
  <c r="X4470"/>
  <c r="Y4470"/>
  <c r="AA4470"/>
  <c r="AB4470" s="1"/>
  <c r="AC4470" s="1"/>
  <c r="N4469"/>
  <c r="U4469" s="1"/>
  <c r="Q4469"/>
  <c r="R4469"/>
  <c r="T4469"/>
  <c r="V4469"/>
  <c r="W4469" s="1"/>
  <c r="X4469"/>
  <c r="Y4469"/>
  <c r="AA4469"/>
  <c r="AB4469" s="1"/>
  <c r="AC4469" s="1"/>
  <c r="N4468"/>
  <c r="U4468" s="1"/>
  <c r="Q4468"/>
  <c r="R4468"/>
  <c r="T4468"/>
  <c r="V4468"/>
  <c r="W4468" s="1"/>
  <c r="X4468"/>
  <c r="Y4468"/>
  <c r="AA4468"/>
  <c r="AB4468" s="1"/>
  <c r="AC4468" s="1"/>
  <c r="K5436" i="4"/>
  <c r="L5436"/>
  <c r="M5436"/>
  <c r="N5436"/>
  <c r="N4467" i="1"/>
  <c r="U4467" s="1"/>
  <c r="Q4467"/>
  <c r="R4467"/>
  <c r="T4467"/>
  <c r="V4467"/>
  <c r="W4467" s="1"/>
  <c r="X4467"/>
  <c r="Y4467"/>
  <c r="AA4467"/>
  <c r="AB4467" s="1"/>
  <c r="AC4467" s="1"/>
  <c r="N4466"/>
  <c r="U4466" s="1"/>
  <c r="Q4466"/>
  <c r="R4466"/>
  <c r="T4466"/>
  <c r="V4466"/>
  <c r="W4466" s="1"/>
  <c r="X4466"/>
  <c r="Y4466"/>
  <c r="AA4466"/>
  <c r="AB4466" s="1"/>
  <c r="AC4466" s="1"/>
  <c r="N4465"/>
  <c r="U4465" s="1"/>
  <c r="Q4465"/>
  <c r="R4465"/>
  <c r="T4465"/>
  <c r="V4465"/>
  <c r="W4465" s="1"/>
  <c r="X4465"/>
  <c r="Y4465"/>
  <c r="AA4465"/>
  <c r="AB4465" s="1"/>
  <c r="AC4465" s="1"/>
  <c r="K5432" i="4"/>
  <c r="L5432"/>
  <c r="M5432"/>
  <c r="N5432"/>
  <c r="K5429"/>
  <c r="L5429"/>
  <c r="M5429"/>
  <c r="N5429"/>
  <c r="K5438"/>
  <c r="L5438"/>
  <c r="M5438"/>
  <c r="N5438"/>
  <c r="K5434"/>
  <c r="L5434"/>
  <c r="M5434"/>
  <c r="N5434"/>
  <c r="K5451"/>
  <c r="L5451"/>
  <c r="M5451"/>
  <c r="N5451"/>
  <c r="K5448"/>
  <c r="L5448"/>
  <c r="M5448"/>
  <c r="N5448"/>
  <c r="K5443"/>
  <c r="L5443"/>
  <c r="M5443"/>
  <c r="N5443"/>
  <c r="K5439"/>
  <c r="L5439"/>
  <c r="M5439"/>
  <c r="N5439"/>
  <c r="K5435"/>
  <c r="L5435"/>
  <c r="M5435"/>
  <c r="N5435"/>
  <c r="K5428"/>
  <c r="L5428"/>
  <c r="M5428"/>
  <c r="N5428"/>
  <c r="K5431"/>
  <c r="L5431"/>
  <c r="M5431"/>
  <c r="N5431"/>
  <c r="N4464" i="1"/>
  <c r="U4464" s="1"/>
  <c r="Q4464"/>
  <c r="R4464"/>
  <c r="T4464"/>
  <c r="V4464"/>
  <c r="W4464" s="1"/>
  <c r="X4464"/>
  <c r="Y4464"/>
  <c r="AA4464"/>
  <c r="AB4464" s="1"/>
  <c r="AC4464" s="1"/>
  <c r="N4463"/>
  <c r="U4463" s="1"/>
  <c r="Q4463"/>
  <c r="R4463"/>
  <c r="T4463"/>
  <c r="V4463"/>
  <c r="W4463" s="1"/>
  <c r="X4463"/>
  <c r="Y4463"/>
  <c r="AA4463"/>
  <c r="AB4463" s="1"/>
  <c r="AC4463" s="1"/>
  <c r="N4462"/>
  <c r="U4462" s="1"/>
  <c r="Q4462"/>
  <c r="R4462"/>
  <c r="T4462"/>
  <c r="V4462"/>
  <c r="W4462" s="1"/>
  <c r="X4462"/>
  <c r="Y4462"/>
  <c r="AA4462"/>
  <c r="AB4462" s="1"/>
  <c r="AC4462" s="1"/>
  <c r="K5391" i="4"/>
  <c r="L5391"/>
  <c r="M5391"/>
  <c r="N5391"/>
  <c r="K5395"/>
  <c r="L5395"/>
  <c r="M5395"/>
  <c r="N5395"/>
  <c r="K5399"/>
  <c r="L5399"/>
  <c r="M5399"/>
  <c r="N5399"/>
  <c r="K5402"/>
  <c r="L5402"/>
  <c r="M5402"/>
  <c r="N5402"/>
  <c r="K5405"/>
  <c r="L5405"/>
  <c r="M5405"/>
  <c r="N5405"/>
  <c r="K5409"/>
  <c r="L5409"/>
  <c r="M5409"/>
  <c r="N5409"/>
  <c r="K5412"/>
  <c r="L5412"/>
  <c r="M5412"/>
  <c r="N5412"/>
  <c r="K5416"/>
  <c r="L5416"/>
  <c r="M5416"/>
  <c r="N5416"/>
  <c r="K5420"/>
  <c r="L5420"/>
  <c r="M5420"/>
  <c r="N5420"/>
  <c r="K5421"/>
  <c r="L5421"/>
  <c r="M5421"/>
  <c r="N5421"/>
  <c r="K5430"/>
  <c r="L5430"/>
  <c r="M5430"/>
  <c r="N5430"/>
  <c r="K5424"/>
  <c r="L5424"/>
  <c r="M5424"/>
  <c r="N5424"/>
  <c r="K5423"/>
  <c r="L5423"/>
  <c r="M5423"/>
  <c r="N5423"/>
  <c r="N4461" i="1"/>
  <c r="U4461" s="1"/>
  <c r="Q4461"/>
  <c r="R4461"/>
  <c r="T4461"/>
  <c r="V4461"/>
  <c r="W4461" s="1"/>
  <c r="X4461"/>
  <c r="Y4461"/>
  <c r="AA4461"/>
  <c r="AB4461" s="1"/>
  <c r="AC4461" s="1"/>
  <c r="N4460"/>
  <c r="U4460" s="1"/>
  <c r="Q4460"/>
  <c r="R4460"/>
  <c r="T4460"/>
  <c r="V4460"/>
  <c r="W4460" s="1"/>
  <c r="X4460"/>
  <c r="Y4460"/>
  <c r="AA4460"/>
  <c r="AB4460" s="1"/>
  <c r="AC4460" s="1"/>
  <c r="N4459"/>
  <c r="U4459" s="1"/>
  <c r="Q4459"/>
  <c r="R4459"/>
  <c r="T4459"/>
  <c r="V4459"/>
  <c r="W4459" s="1"/>
  <c r="X4459"/>
  <c r="Y4459"/>
  <c r="AA4459"/>
  <c r="AB4459" s="1"/>
  <c r="AC4459" s="1"/>
  <c r="N4458"/>
  <c r="U4458" s="1"/>
  <c r="Q4458"/>
  <c r="R4458"/>
  <c r="T4458"/>
  <c r="V4458"/>
  <c r="W4458" s="1"/>
  <c r="X4458"/>
  <c r="Y4458"/>
  <c r="AA4458"/>
  <c r="AB4458" s="1"/>
  <c r="AC4458" s="1"/>
  <c r="N4457"/>
  <c r="U4457" s="1"/>
  <c r="Q4457"/>
  <c r="R4457"/>
  <c r="T4457"/>
  <c r="V4457"/>
  <c r="W4457" s="1"/>
  <c r="X4457"/>
  <c r="Y4457"/>
  <c r="AA4457"/>
  <c r="AB4457" s="1"/>
  <c r="AC4457" s="1"/>
  <c r="N4456"/>
  <c r="U4456" s="1"/>
  <c r="Q4456"/>
  <c r="R4456"/>
  <c r="T4456"/>
  <c r="V4456"/>
  <c r="W4456" s="1"/>
  <c r="X4456"/>
  <c r="Y4456"/>
  <c r="AA4456"/>
  <c r="AB4456" s="1"/>
  <c r="AC4456" s="1"/>
  <c r="N4455"/>
  <c r="U4455" s="1"/>
  <c r="Q4455"/>
  <c r="R4455"/>
  <c r="T4455"/>
  <c r="V4455"/>
  <c r="W4455" s="1"/>
  <c r="X4455"/>
  <c r="Y4455"/>
  <c r="AA4455"/>
  <c r="AB4455" s="1"/>
  <c r="AC4455" s="1"/>
  <c r="N4454"/>
  <c r="U4454" s="1"/>
  <c r="Q4454"/>
  <c r="R4454"/>
  <c r="T4454"/>
  <c r="V4454"/>
  <c r="W4454" s="1"/>
  <c r="X4454"/>
  <c r="Y4454"/>
  <c r="AA4454"/>
  <c r="AB4454" s="1"/>
  <c r="AC4454" s="1"/>
  <c r="N4453"/>
  <c r="U4453" s="1"/>
  <c r="Q4453"/>
  <c r="R4453"/>
  <c r="T4453"/>
  <c r="V4453"/>
  <c r="W4453" s="1"/>
  <c r="X4453"/>
  <c r="Y4453"/>
  <c r="AA4453"/>
  <c r="AB4453" s="1"/>
  <c r="AC4453" s="1"/>
  <c r="K5417" i="4"/>
  <c r="L5417"/>
  <c r="M5417"/>
  <c r="N5417"/>
  <c r="K5425"/>
  <c r="L5425"/>
  <c r="M5425"/>
  <c r="N5425"/>
  <c r="K5419"/>
  <c r="L5419"/>
  <c r="M5419"/>
  <c r="N5419"/>
  <c r="K5415"/>
  <c r="L5415"/>
  <c r="M5415"/>
  <c r="N5415"/>
  <c r="K5427"/>
  <c r="L5427"/>
  <c r="M5427"/>
  <c r="N5427"/>
  <c r="K5426"/>
  <c r="L5426"/>
  <c r="M5426"/>
  <c r="N5426"/>
  <c r="K5422"/>
  <c r="L5422"/>
  <c r="M5422"/>
  <c r="N5422"/>
  <c r="K5418"/>
  <c r="L5418"/>
  <c r="M5418"/>
  <c r="N5418"/>
  <c r="N4452" i="1"/>
  <c r="U4452" s="1"/>
  <c r="Q4452"/>
  <c r="R4452"/>
  <c r="T4452"/>
  <c r="V4452"/>
  <c r="W4452" s="1"/>
  <c r="X4452"/>
  <c r="Y4452"/>
  <c r="AA4452"/>
  <c r="AB4452" s="1"/>
  <c r="AC4452" s="1"/>
  <c r="N4451"/>
  <c r="U4451" s="1"/>
  <c r="Q4451"/>
  <c r="R4451"/>
  <c r="T4451"/>
  <c r="V4451"/>
  <c r="W4451" s="1"/>
  <c r="X4451"/>
  <c r="Y4451"/>
  <c r="AA4451"/>
  <c r="AB4451" s="1"/>
  <c r="AC4451" s="1"/>
  <c r="N4450"/>
  <c r="U4450" s="1"/>
  <c r="Q4450"/>
  <c r="R4450"/>
  <c r="T4450"/>
  <c r="V4450"/>
  <c r="W4450" s="1"/>
  <c r="X4450"/>
  <c r="Y4450"/>
  <c r="AA4450"/>
  <c r="AB4450" s="1"/>
  <c r="AC4450" s="1"/>
  <c r="N4449"/>
  <c r="U4449" s="1"/>
  <c r="Q4449"/>
  <c r="R4449"/>
  <c r="T4449"/>
  <c r="V4449"/>
  <c r="W4449" s="1"/>
  <c r="X4449"/>
  <c r="Y4449"/>
  <c r="AA4449"/>
  <c r="AB4449" s="1"/>
  <c r="AC4449" s="1"/>
  <c r="N4448"/>
  <c r="U4448" s="1"/>
  <c r="Q4448"/>
  <c r="R4448"/>
  <c r="T4448"/>
  <c r="V4448"/>
  <c r="W4448" s="1"/>
  <c r="X4448"/>
  <c r="Y4448"/>
  <c r="AA4448"/>
  <c r="AB4448" s="1"/>
  <c r="AC4448" s="1"/>
  <c r="N4447"/>
  <c r="U4447" s="1"/>
  <c r="Q4447"/>
  <c r="R4447"/>
  <c r="T4447"/>
  <c r="V4447"/>
  <c r="W4447" s="1"/>
  <c r="X4447"/>
  <c r="Y4447"/>
  <c r="AA4447"/>
  <c r="AB4447" s="1"/>
  <c r="AC4447" s="1"/>
  <c r="K5414" i="4"/>
  <c r="L5414"/>
  <c r="M5414"/>
  <c r="N5414"/>
  <c r="K5411"/>
  <c r="L5411"/>
  <c r="M5411"/>
  <c r="N5411"/>
  <c r="K5408"/>
  <c r="L5408"/>
  <c r="M5408"/>
  <c r="N5408"/>
  <c r="K5404"/>
  <c r="L5404"/>
  <c r="M5404"/>
  <c r="N5404"/>
  <c r="K5401"/>
  <c r="L5401"/>
  <c r="M5401"/>
  <c r="N5401"/>
  <c r="K5398"/>
  <c r="L5398"/>
  <c r="M5398"/>
  <c r="N5398"/>
  <c r="K5394"/>
  <c r="L5394"/>
  <c r="M5394"/>
  <c r="N5394"/>
  <c r="K5390"/>
  <c r="L5390"/>
  <c r="M5390"/>
  <c r="N5390"/>
  <c r="K5386"/>
  <c r="L5386"/>
  <c r="M5386"/>
  <c r="N5386"/>
  <c r="K5413"/>
  <c r="L5413"/>
  <c r="M5413"/>
  <c r="N5413"/>
  <c r="K5410"/>
  <c r="L5410"/>
  <c r="M5410"/>
  <c r="N5410"/>
  <c r="K5406"/>
  <c r="L5406"/>
  <c r="M5406"/>
  <c r="N5406"/>
  <c r="K5403"/>
  <c r="L5403"/>
  <c r="M5403"/>
  <c r="N5403"/>
  <c r="K5400"/>
  <c r="L5400"/>
  <c r="M5400"/>
  <c r="N5400"/>
  <c r="K5397"/>
  <c r="L5397"/>
  <c r="M5397"/>
  <c r="N5397"/>
  <c r="K5392"/>
  <c r="L5392"/>
  <c r="M5392"/>
  <c r="N5392"/>
  <c r="K5389"/>
  <c r="L5389"/>
  <c r="M5389"/>
  <c r="N5389"/>
  <c r="K5396"/>
  <c r="L5396"/>
  <c r="M5396"/>
  <c r="N5396"/>
  <c r="K5388"/>
  <c r="L5388"/>
  <c r="M5388"/>
  <c r="N5388"/>
  <c r="K5407"/>
  <c r="L5407"/>
  <c r="M5407"/>
  <c r="N5407"/>
  <c r="N4446" i="1"/>
  <c r="U4446" s="1"/>
  <c r="Q4446"/>
  <c r="R4446"/>
  <c r="T4446"/>
  <c r="V4446"/>
  <c r="W4446" s="1"/>
  <c r="X4446"/>
  <c r="Y4446"/>
  <c r="AA4446"/>
  <c r="AB4446" s="1"/>
  <c r="AC4446" s="1"/>
  <c r="N4445"/>
  <c r="U4445" s="1"/>
  <c r="Q4445"/>
  <c r="R4445"/>
  <c r="T4445"/>
  <c r="V4445"/>
  <c r="W4445" s="1"/>
  <c r="X4445"/>
  <c r="Y4445"/>
  <c r="AA4445"/>
  <c r="AB4445" s="1"/>
  <c r="AC4445" s="1"/>
  <c r="N4444"/>
  <c r="U4444" s="1"/>
  <c r="Q4444"/>
  <c r="R4444"/>
  <c r="T4444"/>
  <c r="V4444"/>
  <c r="W4444" s="1"/>
  <c r="X4444"/>
  <c r="Y4444"/>
  <c r="AA4444"/>
  <c r="AB4444" s="1"/>
  <c r="AC4444" s="1"/>
  <c r="N4443"/>
  <c r="U4443" s="1"/>
  <c r="Q4443"/>
  <c r="R4443"/>
  <c r="T4443"/>
  <c r="V4443"/>
  <c r="W4443" s="1"/>
  <c r="X4443"/>
  <c r="Y4443"/>
  <c r="AA4443"/>
  <c r="AB4443" s="1"/>
  <c r="AC4443" s="1"/>
  <c r="N4442"/>
  <c r="U4442" s="1"/>
  <c r="Q4442"/>
  <c r="R4442"/>
  <c r="T4442"/>
  <c r="V4442"/>
  <c r="W4442" s="1"/>
  <c r="X4442"/>
  <c r="Y4442"/>
  <c r="AA4442"/>
  <c r="AB4442" s="1"/>
  <c r="AC4442" s="1"/>
  <c r="N4441"/>
  <c r="U4441" s="1"/>
  <c r="Q4441"/>
  <c r="R4441"/>
  <c r="T4441"/>
  <c r="V4441"/>
  <c r="W4441" s="1"/>
  <c r="X4441"/>
  <c r="Y4441"/>
  <c r="AA4441"/>
  <c r="AB4441" s="1"/>
  <c r="AC4441" s="1"/>
  <c r="N4440"/>
  <c r="U4440" s="1"/>
  <c r="Q4440"/>
  <c r="R4440"/>
  <c r="T4440"/>
  <c r="V4440"/>
  <c r="W4440" s="1"/>
  <c r="X4440"/>
  <c r="Y4440"/>
  <c r="AA4440"/>
  <c r="AB4440" s="1"/>
  <c r="AC4440" s="1"/>
  <c r="N4439"/>
  <c r="U4439" s="1"/>
  <c r="Q4439"/>
  <c r="R4439"/>
  <c r="T4439"/>
  <c r="V4439"/>
  <c r="W4439" s="1"/>
  <c r="X4439"/>
  <c r="Y4439"/>
  <c r="AA4439"/>
  <c r="AB4439" s="1"/>
  <c r="AC4439" s="1"/>
  <c r="N4438"/>
  <c r="U4438" s="1"/>
  <c r="Q4438"/>
  <c r="R4438"/>
  <c r="T4438"/>
  <c r="V4438"/>
  <c r="W4438" s="1"/>
  <c r="X4438"/>
  <c r="Y4438"/>
  <c r="AA4438"/>
  <c r="AB4438" s="1"/>
  <c r="AC4438" s="1"/>
  <c r="N4437"/>
  <c r="U4437" s="1"/>
  <c r="Q4437"/>
  <c r="R4437"/>
  <c r="T4437"/>
  <c r="V4437"/>
  <c r="W4437" s="1"/>
  <c r="X4437"/>
  <c r="Y4437"/>
  <c r="AA4437"/>
  <c r="AB4437" s="1"/>
  <c r="AC4437" s="1"/>
  <c r="N4436"/>
  <c r="U4436" s="1"/>
  <c r="Q4436"/>
  <c r="R4436"/>
  <c r="T4436"/>
  <c r="V4436"/>
  <c r="W4436" s="1"/>
  <c r="X4436"/>
  <c r="Y4436"/>
  <c r="AA4436"/>
  <c r="AB4436" s="1"/>
  <c r="AC4436" s="1"/>
  <c r="N4435"/>
  <c r="U4435" s="1"/>
  <c r="Q4435"/>
  <c r="R4435"/>
  <c r="T4435"/>
  <c r="V4435"/>
  <c r="W4435" s="1"/>
  <c r="X4435"/>
  <c r="Y4435"/>
  <c r="AA4435"/>
  <c r="AB4435" s="1"/>
  <c r="AC4435" s="1"/>
  <c r="N4434"/>
  <c r="U4434" s="1"/>
  <c r="Q4434"/>
  <c r="R4434"/>
  <c r="T4434"/>
  <c r="V4434"/>
  <c r="W4434" s="1"/>
  <c r="X4434"/>
  <c r="Y4434"/>
  <c r="AA4434"/>
  <c r="AB4434" s="1"/>
  <c r="AC4434" s="1"/>
  <c r="N4433"/>
  <c r="U4433" s="1"/>
  <c r="Q4433"/>
  <c r="R4433"/>
  <c r="T4433"/>
  <c r="V4433"/>
  <c r="W4433" s="1"/>
  <c r="X4433"/>
  <c r="Y4433"/>
  <c r="AA4433"/>
  <c r="AB4433" s="1"/>
  <c r="AC4433" s="1"/>
  <c r="N4432"/>
  <c r="U4432" s="1"/>
  <c r="Q4432"/>
  <c r="R4432"/>
  <c r="T4432"/>
  <c r="V4432"/>
  <c r="W4432" s="1"/>
  <c r="X4432"/>
  <c r="Y4432"/>
  <c r="AA4432"/>
  <c r="AB4432" s="1"/>
  <c r="AC4432" s="1"/>
  <c r="N4431"/>
  <c r="U4431" s="1"/>
  <c r="Q4431"/>
  <c r="R4431"/>
  <c r="T4431"/>
  <c r="V4431"/>
  <c r="W4431" s="1"/>
  <c r="X4431"/>
  <c r="Y4431"/>
  <c r="AA4431"/>
  <c r="AB4431" s="1"/>
  <c r="AC4431" s="1"/>
  <c r="N4430"/>
  <c r="P4430" s="1"/>
  <c r="Q4430"/>
  <c r="R4430"/>
  <c r="T4430"/>
  <c r="V4430"/>
  <c r="W4430" s="1"/>
  <c r="X4430"/>
  <c r="Y4430"/>
  <c r="AA4430"/>
  <c r="AB4430" s="1"/>
  <c r="AC4430" s="1"/>
  <c r="N4429"/>
  <c r="U4429" s="1"/>
  <c r="Q4429"/>
  <c r="R4429"/>
  <c r="T4429"/>
  <c r="V4429"/>
  <c r="W4429" s="1"/>
  <c r="X4429"/>
  <c r="Y4429"/>
  <c r="AA4429"/>
  <c r="AB4429" s="1"/>
  <c r="AC4429" s="1"/>
  <c r="K5393" i="4"/>
  <c r="L5393"/>
  <c r="M5393"/>
  <c r="N5393"/>
  <c r="K5387"/>
  <c r="L5387"/>
  <c r="M5387"/>
  <c r="N5387"/>
  <c r="K5384"/>
  <c r="L5384"/>
  <c r="M5384"/>
  <c r="N5384"/>
  <c r="N4428" i="1"/>
  <c r="U4428" s="1"/>
  <c r="Q4428"/>
  <c r="R4428"/>
  <c r="T4428"/>
  <c r="V4428"/>
  <c r="W4428" s="1"/>
  <c r="X4428"/>
  <c r="Y4428"/>
  <c r="AA4428"/>
  <c r="AB4428" s="1"/>
  <c r="AC4428" s="1"/>
  <c r="N4427"/>
  <c r="U4427" s="1"/>
  <c r="Q4427"/>
  <c r="R4427"/>
  <c r="T4427"/>
  <c r="V4427"/>
  <c r="W4427" s="1"/>
  <c r="X4427"/>
  <c r="Y4427"/>
  <c r="AA4427"/>
  <c r="AB4427" s="1"/>
  <c r="AC4427" s="1"/>
  <c r="N4426"/>
  <c r="U4426" s="1"/>
  <c r="Q4426"/>
  <c r="R4426"/>
  <c r="T4426"/>
  <c r="V4426"/>
  <c r="W4426" s="1"/>
  <c r="X4426"/>
  <c r="Y4426"/>
  <c r="AA4426"/>
  <c r="AB4426" s="1"/>
  <c r="AC4426" s="1"/>
  <c r="K5375" i="4"/>
  <c r="L5375"/>
  <c r="M5375"/>
  <c r="N5375"/>
  <c r="K5377"/>
  <c r="L5377"/>
  <c r="M5377"/>
  <c r="N5377"/>
  <c r="K5378"/>
  <c r="L5378"/>
  <c r="M5378"/>
  <c r="N5378"/>
  <c r="N4425" i="1"/>
  <c r="U4425" s="1"/>
  <c r="Q4425"/>
  <c r="R4425"/>
  <c r="T4425"/>
  <c r="V4425"/>
  <c r="W4425" s="1"/>
  <c r="X4425"/>
  <c r="Y4425"/>
  <c r="AA4425"/>
  <c r="AB4425" s="1"/>
  <c r="AC4425" s="1"/>
  <c r="N4424"/>
  <c r="U4424" s="1"/>
  <c r="Q4424"/>
  <c r="R4424"/>
  <c r="T4424"/>
  <c r="V4424"/>
  <c r="W4424" s="1"/>
  <c r="X4424"/>
  <c r="Y4424"/>
  <c r="AA4424"/>
  <c r="AB4424" s="1"/>
  <c r="AC4424" s="1"/>
  <c r="N4423"/>
  <c r="U4423" s="1"/>
  <c r="Q4423"/>
  <c r="R4423"/>
  <c r="T4423"/>
  <c r="V4423"/>
  <c r="W4423" s="1"/>
  <c r="X4423"/>
  <c r="Y4423"/>
  <c r="AA4423"/>
  <c r="AB4423" s="1"/>
  <c r="AC4423" s="1"/>
  <c r="N4422"/>
  <c r="U4422" s="1"/>
  <c r="Q4422"/>
  <c r="R4422"/>
  <c r="T4422"/>
  <c r="V4422"/>
  <c r="W4422" s="1"/>
  <c r="X4422"/>
  <c r="Y4422"/>
  <c r="AA4422"/>
  <c r="AB4422" s="1"/>
  <c r="AC4422" s="1"/>
  <c r="N4421"/>
  <c r="U4421" s="1"/>
  <c r="Q4421"/>
  <c r="R4421"/>
  <c r="T4421"/>
  <c r="V4421"/>
  <c r="W4421" s="1"/>
  <c r="X4421"/>
  <c r="Y4421"/>
  <c r="AA4421"/>
  <c r="AB4421" s="1"/>
  <c r="AC4421" s="1"/>
  <c r="N4420"/>
  <c r="U4420" s="1"/>
  <c r="Q4420"/>
  <c r="R4420"/>
  <c r="T4420"/>
  <c r="V4420"/>
  <c r="W4420" s="1"/>
  <c r="X4420"/>
  <c r="Y4420"/>
  <c r="AA4420"/>
  <c r="AB4420" s="1"/>
  <c r="AC4420" s="1"/>
  <c r="K5382" i="4"/>
  <c r="L5382"/>
  <c r="M5382"/>
  <c r="N5382"/>
  <c r="K5379"/>
  <c r="L5379"/>
  <c r="M5379"/>
  <c r="N5379"/>
  <c r="K5383"/>
  <c r="L5383"/>
  <c r="M5383"/>
  <c r="N5383"/>
  <c r="K5380"/>
  <c r="L5380"/>
  <c r="M5380"/>
  <c r="N5380"/>
  <c r="K5374"/>
  <c r="L5374"/>
  <c r="M5374"/>
  <c r="N5374"/>
  <c r="K5370"/>
  <c r="L5370"/>
  <c r="M5370"/>
  <c r="N5370"/>
  <c r="K5371"/>
  <c r="L5371"/>
  <c r="M5371"/>
  <c r="N5371"/>
  <c r="K5367"/>
  <c r="L5367"/>
  <c r="M5367"/>
  <c r="N5367"/>
  <c r="K5362"/>
  <c r="L5362"/>
  <c r="M5362"/>
  <c r="N5362"/>
  <c r="K5358"/>
  <c r="L5358"/>
  <c r="M5358"/>
  <c r="N5358"/>
  <c r="K5298"/>
  <c r="L5298"/>
  <c r="M5298"/>
  <c r="N5298"/>
  <c r="K5373"/>
  <c r="L5373"/>
  <c r="M5373"/>
  <c r="N5373"/>
  <c r="K5364"/>
  <c r="L5364"/>
  <c r="M5364"/>
  <c r="N5364"/>
  <c r="K5369"/>
  <c r="L5369"/>
  <c r="M5369"/>
  <c r="N5369"/>
  <c r="K5365"/>
  <c r="L5365"/>
  <c r="M5365"/>
  <c r="N5365"/>
  <c r="K5360"/>
  <c r="L5360"/>
  <c r="M5360"/>
  <c r="N5360"/>
  <c r="K5356"/>
  <c r="L5356"/>
  <c r="M5356"/>
  <c r="N5356"/>
  <c r="K5294"/>
  <c r="L5294"/>
  <c r="M5294"/>
  <c r="N5294"/>
  <c r="K5366"/>
  <c r="L5366"/>
  <c r="M5366"/>
  <c r="N5366"/>
  <c r="K5361"/>
  <c r="L5361"/>
  <c r="M5361"/>
  <c r="N5361"/>
  <c r="K5357"/>
  <c r="L5357"/>
  <c r="M5357"/>
  <c r="N5357"/>
  <c r="K5297"/>
  <c r="L5297"/>
  <c r="M5297"/>
  <c r="N5297"/>
  <c r="K5385"/>
  <c r="L5385"/>
  <c r="M5385"/>
  <c r="N5385"/>
  <c r="K5381"/>
  <c r="L5381"/>
  <c r="M5381"/>
  <c r="N5381"/>
  <c r="K5372"/>
  <c r="K5376"/>
  <c r="L5372"/>
  <c r="L5376"/>
  <c r="M5372"/>
  <c r="M5376"/>
  <c r="N5372"/>
  <c r="N5376"/>
  <c r="K5363"/>
  <c r="K5368"/>
  <c r="L5363"/>
  <c r="L5368"/>
  <c r="M5363"/>
  <c r="M5368"/>
  <c r="N5363"/>
  <c r="N5368"/>
  <c r="K5359"/>
  <c r="L5359"/>
  <c r="M5359"/>
  <c r="N5359"/>
  <c r="N4419" i="1"/>
  <c r="U4419" s="1"/>
  <c r="Q4419"/>
  <c r="R4419"/>
  <c r="T4419"/>
  <c r="V4419"/>
  <c r="W4419" s="1"/>
  <c r="X4419"/>
  <c r="Y4419"/>
  <c r="AA4419"/>
  <c r="AB4419" s="1"/>
  <c r="AC4419" s="1"/>
  <c r="N4418"/>
  <c r="U4418" s="1"/>
  <c r="Q4418"/>
  <c r="R4418"/>
  <c r="T4418"/>
  <c r="V4418"/>
  <c r="W4418" s="1"/>
  <c r="X4418"/>
  <c r="Y4418"/>
  <c r="AA4418"/>
  <c r="AB4418" s="1"/>
  <c r="AC4418" s="1"/>
  <c r="N4417"/>
  <c r="U4417" s="1"/>
  <c r="Q4417"/>
  <c r="R4417"/>
  <c r="T4417"/>
  <c r="V4417"/>
  <c r="W4417" s="1"/>
  <c r="X4417"/>
  <c r="Y4417"/>
  <c r="AA4417"/>
  <c r="AB4417" s="1"/>
  <c r="AC4417" s="1"/>
  <c r="N4416"/>
  <c r="U4416" s="1"/>
  <c r="Q4416"/>
  <c r="R4416"/>
  <c r="T4416"/>
  <c r="V4416"/>
  <c r="W4416" s="1"/>
  <c r="X4416"/>
  <c r="Y4416"/>
  <c r="AA4416"/>
  <c r="AB4416" s="1"/>
  <c r="AC4416" s="1"/>
  <c r="N4415"/>
  <c r="U4415" s="1"/>
  <c r="Q4415"/>
  <c r="R4415"/>
  <c r="T4415"/>
  <c r="V4415"/>
  <c r="W4415" s="1"/>
  <c r="X4415"/>
  <c r="Y4415"/>
  <c r="AA4415"/>
  <c r="AB4415" s="1"/>
  <c r="AC4415" s="1"/>
  <c r="N4414"/>
  <c r="U4414" s="1"/>
  <c r="Q4414"/>
  <c r="R4414"/>
  <c r="T4414"/>
  <c r="V4414"/>
  <c r="W4414" s="1"/>
  <c r="X4414"/>
  <c r="Y4414"/>
  <c r="AA4414"/>
  <c r="AB4414" s="1"/>
  <c r="AC4414" s="1"/>
  <c r="N4413"/>
  <c r="U4413" s="1"/>
  <c r="Q4413"/>
  <c r="R4413"/>
  <c r="T4413"/>
  <c r="V4413"/>
  <c r="W4413" s="1"/>
  <c r="X4413"/>
  <c r="Y4413"/>
  <c r="AA4413"/>
  <c r="AB4413" s="1"/>
  <c r="AC4413" s="1"/>
  <c r="N4412"/>
  <c r="U4412" s="1"/>
  <c r="Q4412"/>
  <c r="R4412"/>
  <c r="T4412"/>
  <c r="V4412"/>
  <c r="W4412" s="1"/>
  <c r="X4412"/>
  <c r="Y4412"/>
  <c r="AA4412"/>
  <c r="AB4412" s="1"/>
  <c r="AC4412" s="1"/>
  <c r="N4411"/>
  <c r="U4411" s="1"/>
  <c r="Q4411"/>
  <c r="R4411"/>
  <c r="T4411"/>
  <c r="V4411"/>
  <c r="W4411" s="1"/>
  <c r="X4411"/>
  <c r="Y4411"/>
  <c r="AA4411"/>
  <c r="AB4411" s="1"/>
  <c r="AC4411" s="1"/>
  <c r="N4410"/>
  <c r="U4410" s="1"/>
  <c r="Q4410"/>
  <c r="R4410"/>
  <c r="T4410"/>
  <c r="V4410"/>
  <c r="W4410" s="1"/>
  <c r="X4410"/>
  <c r="Y4410"/>
  <c r="AA4410"/>
  <c r="AB4410" s="1"/>
  <c r="AC4410" s="1"/>
  <c r="N4409"/>
  <c r="U4409" s="1"/>
  <c r="Q4409"/>
  <c r="R4409"/>
  <c r="T4409"/>
  <c r="V4409"/>
  <c r="W4409" s="1"/>
  <c r="X4409"/>
  <c r="Y4409"/>
  <c r="AA4409"/>
  <c r="AB4409" s="1"/>
  <c r="AC4409" s="1"/>
  <c r="N4408"/>
  <c r="U4408" s="1"/>
  <c r="Q4408"/>
  <c r="R4408"/>
  <c r="T4408"/>
  <c r="V4408"/>
  <c r="W4408" s="1"/>
  <c r="X4408"/>
  <c r="Y4408"/>
  <c r="AA4408"/>
  <c r="AB4408" s="1"/>
  <c r="AC4408" s="1"/>
  <c r="N4407"/>
  <c r="U4407" s="1"/>
  <c r="Q4407"/>
  <c r="R4407"/>
  <c r="T4407"/>
  <c r="V4407"/>
  <c r="W4407" s="1"/>
  <c r="X4407"/>
  <c r="Y4407"/>
  <c r="AA4407"/>
  <c r="AB4407" s="1"/>
  <c r="AC4407" s="1"/>
  <c r="N4406"/>
  <c r="U4406" s="1"/>
  <c r="Q4406"/>
  <c r="R4406"/>
  <c r="T4406"/>
  <c r="V4406"/>
  <c r="W4406" s="1"/>
  <c r="X4406"/>
  <c r="Y4406"/>
  <c r="AA4406"/>
  <c r="AB4406" s="1"/>
  <c r="AC4406" s="1"/>
  <c r="N4405"/>
  <c r="U4405" s="1"/>
  <c r="Q4405"/>
  <c r="R4405"/>
  <c r="T4405"/>
  <c r="V4405"/>
  <c r="W4405" s="1"/>
  <c r="X4405"/>
  <c r="Y4405"/>
  <c r="AA4405"/>
  <c r="AB4405" s="1"/>
  <c r="AC4405" s="1"/>
  <c r="N4404"/>
  <c r="U4404" s="1"/>
  <c r="Q4404"/>
  <c r="R4404"/>
  <c r="T4404"/>
  <c r="V4404"/>
  <c r="W4404" s="1"/>
  <c r="X4404"/>
  <c r="Y4404"/>
  <c r="AA4404"/>
  <c r="AB4404" s="1"/>
  <c r="AC4404" s="1"/>
  <c r="N4403"/>
  <c r="U4403" s="1"/>
  <c r="Q4403"/>
  <c r="R4403"/>
  <c r="T4403"/>
  <c r="V4403"/>
  <c r="W4403" s="1"/>
  <c r="X4403"/>
  <c r="Y4403"/>
  <c r="AA4403"/>
  <c r="AB4403" s="1"/>
  <c r="AC4403" s="1"/>
  <c r="N4402"/>
  <c r="U4402" s="1"/>
  <c r="Q4402"/>
  <c r="R4402"/>
  <c r="T4402"/>
  <c r="V4402"/>
  <c r="W4402" s="1"/>
  <c r="X4402"/>
  <c r="Y4402"/>
  <c r="AA4402"/>
  <c r="AB4402" s="1"/>
  <c r="AC4402" s="1"/>
  <c r="K5289" i="4"/>
  <c r="L5289"/>
  <c r="M5289"/>
  <c r="N5289"/>
  <c r="K5291"/>
  <c r="L5291"/>
  <c r="M5291"/>
  <c r="N5291"/>
  <c r="K5287"/>
  <c r="L5287"/>
  <c r="M5287"/>
  <c r="N5287"/>
  <c r="K5262"/>
  <c r="L5262"/>
  <c r="M5262"/>
  <c r="N5262"/>
  <c r="K5296"/>
  <c r="K5299"/>
  <c r="K5300"/>
  <c r="K5301"/>
  <c r="K5302"/>
  <c r="K5303"/>
  <c r="K5304"/>
  <c r="K5305"/>
  <c r="K5306"/>
  <c r="K5307"/>
  <c r="K5308"/>
  <c r="K5309"/>
  <c r="K5310"/>
  <c r="K5311"/>
  <c r="K5312"/>
  <c r="K5313"/>
  <c r="K5314"/>
  <c r="K5315"/>
  <c r="K5316"/>
  <c r="K5317"/>
  <c r="K5318"/>
  <c r="K5319"/>
  <c r="K5320"/>
  <c r="K5321"/>
  <c r="K5322"/>
  <c r="K5323"/>
  <c r="K5324"/>
  <c r="K5325"/>
  <c r="K5326"/>
  <c r="K5327"/>
  <c r="K5328"/>
  <c r="K5329"/>
  <c r="K5330"/>
  <c r="K5331"/>
  <c r="K5332"/>
  <c r="K5333"/>
  <c r="K5334"/>
  <c r="K5335"/>
  <c r="K5336"/>
  <c r="K5337"/>
  <c r="K5338"/>
  <c r="K5339"/>
  <c r="K5340"/>
  <c r="K5341"/>
  <c r="K5342"/>
  <c r="K5343"/>
  <c r="K5344"/>
  <c r="K5345"/>
  <c r="K5346"/>
  <c r="K5347"/>
  <c r="K5348"/>
  <c r="K5349"/>
  <c r="K5350"/>
  <c r="K5351"/>
  <c r="K5352"/>
  <c r="K5353"/>
  <c r="K5354"/>
  <c r="K5355"/>
  <c r="L5296"/>
  <c r="L5299"/>
  <c r="L5300"/>
  <c r="L5301"/>
  <c r="L5302"/>
  <c r="L5303"/>
  <c r="L5304"/>
  <c r="L5305"/>
  <c r="L5306"/>
  <c r="L5307"/>
  <c r="L5308"/>
  <c r="L5309"/>
  <c r="L5310"/>
  <c r="L5311"/>
  <c r="L5312"/>
  <c r="L5313"/>
  <c r="L5314"/>
  <c r="L5315"/>
  <c r="L5316"/>
  <c r="L5317"/>
  <c r="L5318"/>
  <c r="L5319"/>
  <c r="L5320"/>
  <c r="L5321"/>
  <c r="L5322"/>
  <c r="L5323"/>
  <c r="L5324"/>
  <c r="L5325"/>
  <c r="L5326"/>
  <c r="L5327"/>
  <c r="L5328"/>
  <c r="L5329"/>
  <c r="L5330"/>
  <c r="L5331"/>
  <c r="L5332"/>
  <c r="L5333"/>
  <c r="L5334"/>
  <c r="L5335"/>
  <c r="L5336"/>
  <c r="L5337"/>
  <c r="L5338"/>
  <c r="L5339"/>
  <c r="L5340"/>
  <c r="L5341"/>
  <c r="L5342"/>
  <c r="L5343"/>
  <c r="L5344"/>
  <c r="L5345"/>
  <c r="L5346"/>
  <c r="L5347"/>
  <c r="L5348"/>
  <c r="L5349"/>
  <c r="L5350"/>
  <c r="L5351"/>
  <c r="L5352"/>
  <c r="L5353"/>
  <c r="L5354"/>
  <c r="L5355"/>
  <c r="M5296"/>
  <c r="M5299"/>
  <c r="M5300"/>
  <c r="M5301"/>
  <c r="M5302"/>
  <c r="M5303"/>
  <c r="M5304"/>
  <c r="M5305"/>
  <c r="M5306"/>
  <c r="M5307"/>
  <c r="M5308"/>
  <c r="M5309"/>
  <c r="M5310"/>
  <c r="M5311"/>
  <c r="M5312"/>
  <c r="M5313"/>
  <c r="M5314"/>
  <c r="M5315"/>
  <c r="M5316"/>
  <c r="M5317"/>
  <c r="M5318"/>
  <c r="M5319"/>
  <c r="M5320"/>
  <c r="M5321"/>
  <c r="M5322"/>
  <c r="M5323"/>
  <c r="M5324"/>
  <c r="M5325"/>
  <c r="M5326"/>
  <c r="M5327"/>
  <c r="M5328"/>
  <c r="M5329"/>
  <c r="M5330"/>
  <c r="M5331"/>
  <c r="M5332"/>
  <c r="M5333"/>
  <c r="M5334"/>
  <c r="M5335"/>
  <c r="M5336"/>
  <c r="M5337"/>
  <c r="M5338"/>
  <c r="M5339"/>
  <c r="M5340"/>
  <c r="M5341"/>
  <c r="M5342"/>
  <c r="M5343"/>
  <c r="M5344"/>
  <c r="M5345"/>
  <c r="M5346"/>
  <c r="M5347"/>
  <c r="M5348"/>
  <c r="M5349"/>
  <c r="M5350"/>
  <c r="M5351"/>
  <c r="M5352"/>
  <c r="M5353"/>
  <c r="M5354"/>
  <c r="M5355"/>
  <c r="N5296"/>
  <c r="N5299"/>
  <c r="N5300"/>
  <c r="N5301"/>
  <c r="N5302"/>
  <c r="N5303"/>
  <c r="N5304"/>
  <c r="N5305"/>
  <c r="N5306"/>
  <c r="N5307"/>
  <c r="N5308"/>
  <c r="N5309"/>
  <c r="N5310"/>
  <c r="N5311"/>
  <c r="N5312"/>
  <c r="N5313"/>
  <c r="N5314"/>
  <c r="N5315"/>
  <c r="N5316"/>
  <c r="N5317"/>
  <c r="N5318"/>
  <c r="N5319"/>
  <c r="N5320"/>
  <c r="N5321"/>
  <c r="N5322"/>
  <c r="N5323"/>
  <c r="N5324"/>
  <c r="N5325"/>
  <c r="N5326"/>
  <c r="N5327"/>
  <c r="N5328"/>
  <c r="N5329"/>
  <c r="N5330"/>
  <c r="N5331"/>
  <c r="N5332"/>
  <c r="N5333"/>
  <c r="N5334"/>
  <c r="N5335"/>
  <c r="N5336"/>
  <c r="N5337"/>
  <c r="N5338"/>
  <c r="N5339"/>
  <c r="N5340"/>
  <c r="N5341"/>
  <c r="N5342"/>
  <c r="N5343"/>
  <c r="N5344"/>
  <c r="N5345"/>
  <c r="N5346"/>
  <c r="N5347"/>
  <c r="N5348"/>
  <c r="N5349"/>
  <c r="N5350"/>
  <c r="N5351"/>
  <c r="N5352"/>
  <c r="N5353"/>
  <c r="N5354"/>
  <c r="N5355"/>
  <c r="K5293"/>
  <c r="L5293"/>
  <c r="M5293"/>
  <c r="N5293"/>
  <c r="K5290"/>
  <c r="L5290"/>
  <c r="M5290"/>
  <c r="N5290"/>
  <c r="K5266"/>
  <c r="L5266"/>
  <c r="M5266"/>
  <c r="N5266"/>
  <c r="K5264"/>
  <c r="L5264"/>
  <c r="M5264"/>
  <c r="N5264"/>
  <c r="K5260"/>
  <c r="L5260"/>
  <c r="M5260"/>
  <c r="N5260"/>
  <c r="K5295"/>
  <c r="L5295"/>
  <c r="M5295"/>
  <c r="N5295"/>
  <c r="K5292"/>
  <c r="L5292"/>
  <c r="M5292"/>
  <c r="N5292"/>
  <c r="K5288"/>
  <c r="L5288"/>
  <c r="M5288"/>
  <c r="N5288"/>
  <c r="K5265"/>
  <c r="L5265"/>
  <c r="M5265"/>
  <c r="N5265"/>
  <c r="K5263"/>
  <c r="L5263"/>
  <c r="M5263"/>
  <c r="N5263"/>
  <c r="K5258"/>
  <c r="L5258"/>
  <c r="M5258"/>
  <c r="N5258"/>
  <c r="K5255"/>
  <c r="L5255"/>
  <c r="M5255"/>
  <c r="N5255"/>
  <c r="K5259"/>
  <c r="L5259"/>
  <c r="M5259"/>
  <c r="N5259"/>
  <c r="K5261"/>
  <c r="K5267"/>
  <c r="K5268"/>
  <c r="K5269"/>
  <c r="K5270"/>
  <c r="K5271"/>
  <c r="K5272"/>
  <c r="K5273"/>
  <c r="K5274"/>
  <c r="K5275"/>
  <c r="K5276"/>
  <c r="K5277"/>
  <c r="K5278"/>
  <c r="K5279"/>
  <c r="K5280"/>
  <c r="K5281"/>
  <c r="K5282"/>
  <c r="K5283"/>
  <c r="K5284"/>
  <c r="K5285"/>
  <c r="K5286"/>
  <c r="L5261"/>
  <c r="L5267"/>
  <c r="L5268"/>
  <c r="L5269"/>
  <c r="L5270"/>
  <c r="L5271"/>
  <c r="L5272"/>
  <c r="L5273"/>
  <c r="L5274"/>
  <c r="L5275"/>
  <c r="L5276"/>
  <c r="L5277"/>
  <c r="L5278"/>
  <c r="L5279"/>
  <c r="L5280"/>
  <c r="L5281"/>
  <c r="L5282"/>
  <c r="L5283"/>
  <c r="L5284"/>
  <c r="L5285"/>
  <c r="L5286"/>
  <c r="M5261"/>
  <c r="M5267"/>
  <c r="M5268"/>
  <c r="M5269"/>
  <c r="M5270"/>
  <c r="M5271"/>
  <c r="M5272"/>
  <c r="M5273"/>
  <c r="M5274"/>
  <c r="M5275"/>
  <c r="M5276"/>
  <c r="M5277"/>
  <c r="M5278"/>
  <c r="M5279"/>
  <c r="M5280"/>
  <c r="M5281"/>
  <c r="M5282"/>
  <c r="M5283"/>
  <c r="M5284"/>
  <c r="M5285"/>
  <c r="M5286"/>
  <c r="N5261"/>
  <c r="N5267"/>
  <c r="N5268"/>
  <c r="N5269"/>
  <c r="N5270"/>
  <c r="N5271"/>
  <c r="N5272"/>
  <c r="N5273"/>
  <c r="N5274"/>
  <c r="N5275"/>
  <c r="N5276"/>
  <c r="N5277"/>
  <c r="N5278"/>
  <c r="N5279"/>
  <c r="N5280"/>
  <c r="N5281"/>
  <c r="N5282"/>
  <c r="N5283"/>
  <c r="N5284"/>
  <c r="N5285"/>
  <c r="N5286"/>
  <c r="K5253"/>
  <c r="L5253"/>
  <c r="M5253"/>
  <c r="N5253"/>
  <c r="N4387" i="1"/>
  <c r="O4387" s="1"/>
  <c r="N4388"/>
  <c r="O4388" s="1"/>
  <c r="N4389"/>
  <c r="O4389" s="1"/>
  <c r="N4390"/>
  <c r="S4390" s="1"/>
  <c r="N4391"/>
  <c r="P4391" s="1"/>
  <c r="N4392"/>
  <c r="O4392" s="1"/>
  <c r="N4393"/>
  <c r="S4393" s="1"/>
  <c r="N4394"/>
  <c r="P4394" s="1"/>
  <c r="N4395"/>
  <c r="O4395" s="1"/>
  <c r="N4396"/>
  <c r="P4396" s="1"/>
  <c r="N4397"/>
  <c r="O4397" s="1"/>
  <c r="N4398"/>
  <c r="P4398" s="1"/>
  <c r="N4399"/>
  <c r="P4399" s="1"/>
  <c r="N4400"/>
  <c r="O4400" s="1"/>
  <c r="N4401"/>
  <c r="S4401" s="1"/>
  <c r="Q4387"/>
  <c r="Q4388"/>
  <c r="Q4389"/>
  <c r="Q4390"/>
  <c r="Q4391"/>
  <c r="Q4392"/>
  <c r="Q4393"/>
  <c r="Q4394"/>
  <c r="Q4395"/>
  <c r="Q4396"/>
  <c r="Q4397"/>
  <c r="Q4398"/>
  <c r="Q4399"/>
  <c r="Q4400"/>
  <c r="Q4401"/>
  <c r="R4387"/>
  <c r="R4388"/>
  <c r="R4389"/>
  <c r="R4390"/>
  <c r="R4391"/>
  <c r="R4392"/>
  <c r="R4393"/>
  <c r="R4394"/>
  <c r="R4395"/>
  <c r="R4396"/>
  <c r="R4397"/>
  <c r="R4398"/>
  <c r="R4399"/>
  <c r="R4400"/>
  <c r="R4401"/>
  <c r="T4387"/>
  <c r="T4388"/>
  <c r="T4389"/>
  <c r="T4390"/>
  <c r="T4391"/>
  <c r="T4392"/>
  <c r="T4393"/>
  <c r="T4394"/>
  <c r="T4395"/>
  <c r="T4396"/>
  <c r="T4397"/>
  <c r="T4398"/>
  <c r="T4399"/>
  <c r="T4400"/>
  <c r="T4401"/>
  <c r="V4387"/>
  <c r="V4388"/>
  <c r="W4388" s="1"/>
  <c r="V4389"/>
  <c r="W4389" s="1"/>
  <c r="V4390"/>
  <c r="W4390" s="1"/>
  <c r="V4391"/>
  <c r="W4391" s="1"/>
  <c r="V4392"/>
  <c r="W4392" s="1"/>
  <c r="V4393"/>
  <c r="W4393" s="1"/>
  <c r="V4394"/>
  <c r="W4394" s="1"/>
  <c r="V4395"/>
  <c r="W4395" s="1"/>
  <c r="V4396"/>
  <c r="V4397"/>
  <c r="W4397" s="1"/>
  <c r="V4398"/>
  <c r="W4398" s="1"/>
  <c r="V4399"/>
  <c r="W4399" s="1"/>
  <c r="V4400"/>
  <c r="V4401"/>
  <c r="W4401" s="1"/>
  <c r="W4387"/>
  <c r="W4396"/>
  <c r="W4400"/>
  <c r="X4387"/>
  <c r="Y4387"/>
  <c r="AA4387"/>
  <c r="AB4387" s="1"/>
  <c r="AC4387" s="1"/>
  <c r="AC4388"/>
  <c r="AC4390"/>
  <c r="AC4392"/>
  <c r="AC4394"/>
  <c r="AC4396"/>
  <c r="AC4398"/>
  <c r="AC4400"/>
  <c r="AC4389"/>
  <c r="AC4391"/>
  <c r="AC4393"/>
  <c r="AC4395"/>
  <c r="AC4397"/>
  <c r="AC4399"/>
  <c r="AC4401"/>
  <c r="N4386"/>
  <c r="U4386" s="1"/>
  <c r="Q4386"/>
  <c r="R4386"/>
  <c r="T4386"/>
  <c r="V4386"/>
  <c r="W4386" s="1"/>
  <c r="X4386"/>
  <c r="Y4386"/>
  <c r="AA4386"/>
  <c r="AB4386" s="1"/>
  <c r="AC4386" s="1"/>
  <c r="N4385"/>
  <c r="U4385" s="1"/>
  <c r="Q4385"/>
  <c r="R4385"/>
  <c r="T4385"/>
  <c r="V4385"/>
  <c r="W4385" s="1"/>
  <c r="X4385"/>
  <c r="Y4385"/>
  <c r="AA4385"/>
  <c r="AB4385" s="1"/>
  <c r="AC4385" s="1"/>
  <c r="N4384"/>
  <c r="U4384" s="1"/>
  <c r="Q4384"/>
  <c r="R4384"/>
  <c r="T4384"/>
  <c r="V4384"/>
  <c r="W4384" s="1"/>
  <c r="X4384"/>
  <c r="Y4384"/>
  <c r="AA4384"/>
  <c r="AB4384" s="1"/>
  <c r="AC4384" s="1"/>
  <c r="N4383"/>
  <c r="U4383" s="1"/>
  <c r="Q4383"/>
  <c r="R4383"/>
  <c r="T4383"/>
  <c r="V4383"/>
  <c r="W4383" s="1"/>
  <c r="X4383"/>
  <c r="Y4383"/>
  <c r="AA4383"/>
  <c r="AB4383" s="1"/>
  <c r="AC4383" s="1"/>
  <c r="N4382"/>
  <c r="U4382" s="1"/>
  <c r="Q4382"/>
  <c r="R4382"/>
  <c r="T4382"/>
  <c r="V4382"/>
  <c r="W4382" s="1"/>
  <c r="X4382"/>
  <c r="Y4382"/>
  <c r="AA4382"/>
  <c r="AB4382" s="1"/>
  <c r="AC4382" s="1"/>
  <c r="N4381"/>
  <c r="U4381" s="1"/>
  <c r="Q4381"/>
  <c r="R4381"/>
  <c r="T4381"/>
  <c r="V4381"/>
  <c r="W4381" s="1"/>
  <c r="X4381"/>
  <c r="Y4381"/>
  <c r="AA4381"/>
  <c r="AB4381" s="1"/>
  <c r="AC4381" s="1"/>
  <c r="N4380"/>
  <c r="U4380" s="1"/>
  <c r="Q4380"/>
  <c r="R4380"/>
  <c r="T4380"/>
  <c r="V4380"/>
  <c r="W4380" s="1"/>
  <c r="X4380"/>
  <c r="Y4380"/>
  <c r="AA4380"/>
  <c r="AB4380" s="1"/>
  <c r="AC4380" s="1"/>
  <c r="N4379"/>
  <c r="U4379" s="1"/>
  <c r="Q4379"/>
  <c r="R4379"/>
  <c r="T4379"/>
  <c r="V4379"/>
  <c r="W4379" s="1"/>
  <c r="X4379"/>
  <c r="Y4379"/>
  <c r="AA4379"/>
  <c r="AB4379" s="1"/>
  <c r="AC4379" s="1"/>
  <c r="N4378"/>
  <c r="U4378" s="1"/>
  <c r="Q4378"/>
  <c r="R4378"/>
  <c r="T4378"/>
  <c r="V4378"/>
  <c r="W4378" s="1"/>
  <c r="X4378"/>
  <c r="Y4378"/>
  <c r="AA4378"/>
  <c r="AB4378" s="1"/>
  <c r="AC4378" s="1"/>
  <c r="K5254" i="4"/>
  <c r="L5254"/>
  <c r="M5254"/>
  <c r="N5254"/>
  <c r="K5249"/>
  <c r="L5249"/>
  <c r="M5249"/>
  <c r="N5249"/>
  <c r="K5245"/>
  <c r="L5245"/>
  <c r="M5245"/>
  <c r="N5245"/>
  <c r="K5257"/>
  <c r="L5257"/>
  <c r="M5257"/>
  <c r="N5257"/>
  <c r="K5252"/>
  <c r="L5252"/>
  <c r="M5252"/>
  <c r="N5252"/>
  <c r="K5248"/>
  <c r="L5248"/>
  <c r="M5248"/>
  <c r="N5248"/>
  <c r="K5250"/>
  <c r="L5250"/>
  <c r="M5250"/>
  <c r="N5250"/>
  <c r="K5246"/>
  <c r="L5246"/>
  <c r="M5246"/>
  <c r="N5246"/>
  <c r="K5243"/>
  <c r="L5243"/>
  <c r="M5243"/>
  <c r="N5243"/>
  <c r="K5256"/>
  <c r="L5256"/>
  <c r="M5256"/>
  <c r="N5256"/>
  <c r="K5247"/>
  <c r="K5251"/>
  <c r="L5251"/>
  <c r="M5251"/>
  <c r="N5251"/>
  <c r="L5247"/>
  <c r="M5247"/>
  <c r="N5247"/>
  <c r="K5244"/>
  <c r="L5244"/>
  <c r="M5244"/>
  <c r="N5244"/>
  <c r="N4377" i="1"/>
  <c r="U4377" s="1"/>
  <c r="Q4377"/>
  <c r="R4377"/>
  <c r="T4377"/>
  <c r="V4377"/>
  <c r="W4377" s="1"/>
  <c r="X4377"/>
  <c r="Y4377"/>
  <c r="AA4377"/>
  <c r="AB4377" s="1"/>
  <c r="AC4377" s="1"/>
  <c r="N4376"/>
  <c r="U4376" s="1"/>
  <c r="Q4376"/>
  <c r="R4376"/>
  <c r="T4376"/>
  <c r="V4376"/>
  <c r="W4376" s="1"/>
  <c r="X4376"/>
  <c r="Y4376"/>
  <c r="AA4376"/>
  <c r="AB4376" s="1"/>
  <c r="AC4376" s="1"/>
  <c r="N4375"/>
  <c r="U4375" s="1"/>
  <c r="Q4375"/>
  <c r="R4375"/>
  <c r="T4375"/>
  <c r="V4375"/>
  <c r="W4375" s="1"/>
  <c r="X4375"/>
  <c r="Y4375"/>
  <c r="AA4375"/>
  <c r="AB4375" s="1"/>
  <c r="AC4375" s="1"/>
  <c r="N4374"/>
  <c r="U4374" s="1"/>
  <c r="Q4374"/>
  <c r="R4374"/>
  <c r="T4374"/>
  <c r="V4374"/>
  <c r="W4374" s="1"/>
  <c r="X4374"/>
  <c r="Y4374"/>
  <c r="AA4374"/>
  <c r="AB4374" s="1"/>
  <c r="AC4374" s="1"/>
  <c r="N4373"/>
  <c r="U4373" s="1"/>
  <c r="Q4373"/>
  <c r="R4373"/>
  <c r="T4373"/>
  <c r="V4373"/>
  <c r="W4373" s="1"/>
  <c r="X4373"/>
  <c r="Y4373"/>
  <c r="AA4373"/>
  <c r="AB4373" s="1"/>
  <c r="AC4373" s="1"/>
  <c r="N4372"/>
  <c r="U4372" s="1"/>
  <c r="Q4372"/>
  <c r="R4372"/>
  <c r="T4372"/>
  <c r="V4372"/>
  <c r="W4372" s="1"/>
  <c r="X4372"/>
  <c r="Y4372"/>
  <c r="AA4372"/>
  <c r="AB4372" s="1"/>
  <c r="AC4372" s="1"/>
  <c r="N4371"/>
  <c r="U4371" s="1"/>
  <c r="Q4371"/>
  <c r="R4371"/>
  <c r="T4371"/>
  <c r="V4371"/>
  <c r="W4371" s="1"/>
  <c r="X4371"/>
  <c r="Y4371"/>
  <c r="AA4371"/>
  <c r="AB4371" s="1"/>
  <c r="AC4371" s="1"/>
  <c r="N4370"/>
  <c r="U4370" s="1"/>
  <c r="Q4370"/>
  <c r="R4370"/>
  <c r="T4370"/>
  <c r="V4370"/>
  <c r="W4370" s="1"/>
  <c r="X4370"/>
  <c r="Y4370"/>
  <c r="AA4370"/>
  <c r="AB4370" s="1"/>
  <c r="AC4370" s="1"/>
  <c r="N4369"/>
  <c r="U4369" s="1"/>
  <c r="Q4369"/>
  <c r="R4369"/>
  <c r="T4369"/>
  <c r="V4369"/>
  <c r="W4369" s="1"/>
  <c r="X4369"/>
  <c r="Y4369"/>
  <c r="AA4369"/>
  <c r="AB4369" s="1"/>
  <c r="AC4369" s="1"/>
  <c r="N4368"/>
  <c r="U4368" s="1"/>
  <c r="Q4368"/>
  <c r="R4368"/>
  <c r="T4368"/>
  <c r="V4368"/>
  <c r="W4368" s="1"/>
  <c r="X4368"/>
  <c r="Y4368"/>
  <c r="AA4368"/>
  <c r="AB4368" s="1"/>
  <c r="AC4368" s="1"/>
  <c r="N4367"/>
  <c r="U4367" s="1"/>
  <c r="Q4367"/>
  <c r="R4367"/>
  <c r="T4367"/>
  <c r="V4367"/>
  <c r="W4367" s="1"/>
  <c r="X4367"/>
  <c r="Y4367"/>
  <c r="AA4367"/>
  <c r="AB4367" s="1"/>
  <c r="AC4367" s="1"/>
  <c r="N4366"/>
  <c r="U4366" s="1"/>
  <c r="Q4366"/>
  <c r="R4366"/>
  <c r="T4366"/>
  <c r="V4366"/>
  <c r="W4366" s="1"/>
  <c r="X4366"/>
  <c r="Y4366"/>
  <c r="AA4366"/>
  <c r="AB4366" s="1"/>
  <c r="AC4366" s="1"/>
  <c r="N4365"/>
  <c r="U4365" s="1"/>
  <c r="Q4365"/>
  <c r="R4365"/>
  <c r="T4365"/>
  <c r="V4365"/>
  <c r="W4365" s="1"/>
  <c r="X4365"/>
  <c r="Y4365"/>
  <c r="AA4365"/>
  <c r="AB4365" s="1"/>
  <c r="AC4365" s="1"/>
  <c r="N4364"/>
  <c r="U4364" s="1"/>
  <c r="Q4364"/>
  <c r="R4364"/>
  <c r="T4364"/>
  <c r="V4364"/>
  <c r="W4364" s="1"/>
  <c r="X4364"/>
  <c r="Y4364"/>
  <c r="AA4364"/>
  <c r="AB4364" s="1"/>
  <c r="AC4364" s="1"/>
  <c r="N4363"/>
  <c r="P4363" s="1"/>
  <c r="Q4363"/>
  <c r="R4363"/>
  <c r="T4363"/>
  <c r="V4363"/>
  <c r="W4363" s="1"/>
  <c r="X4363"/>
  <c r="Y4363"/>
  <c r="AA4363"/>
  <c r="AB4363" s="1"/>
  <c r="AC4363" s="1"/>
  <c r="N4362"/>
  <c r="U4362" s="1"/>
  <c r="Q4362"/>
  <c r="R4362"/>
  <c r="T4362"/>
  <c r="V4362"/>
  <c r="W4362" s="1"/>
  <c r="X4362"/>
  <c r="Y4362"/>
  <c r="AA4362"/>
  <c r="AB4362" s="1"/>
  <c r="AC4362" s="1"/>
  <c r="N4361"/>
  <c r="U4361" s="1"/>
  <c r="Q4361"/>
  <c r="R4361"/>
  <c r="T4361"/>
  <c r="V4361"/>
  <c r="W4361" s="1"/>
  <c r="X4361"/>
  <c r="Y4361"/>
  <c r="AA4361"/>
  <c r="AB4361" s="1"/>
  <c r="AC4361" s="1"/>
  <c r="N4360"/>
  <c r="U4360" s="1"/>
  <c r="Q4360"/>
  <c r="R4360"/>
  <c r="T4360"/>
  <c r="V4360"/>
  <c r="W4360" s="1"/>
  <c r="X4360"/>
  <c r="Y4360"/>
  <c r="AA4360"/>
  <c r="AB4360" s="1"/>
  <c r="AC4360" s="1"/>
  <c r="N4359"/>
  <c r="U4359" s="1"/>
  <c r="Q4359"/>
  <c r="R4359"/>
  <c r="T4359"/>
  <c r="V4359"/>
  <c r="W4359" s="1"/>
  <c r="X4359"/>
  <c r="Y4359"/>
  <c r="AA4359"/>
  <c r="AB4359" s="1"/>
  <c r="AC4359" s="1"/>
  <c r="N4358"/>
  <c r="U4358" s="1"/>
  <c r="Q4358"/>
  <c r="R4358"/>
  <c r="T4358"/>
  <c r="V4358"/>
  <c r="W4358" s="1"/>
  <c r="X4358"/>
  <c r="Y4358"/>
  <c r="AA4358"/>
  <c r="AB4358" s="1"/>
  <c r="AC4358" s="1"/>
  <c r="N4357"/>
  <c r="P4357" s="1"/>
  <c r="Q4357"/>
  <c r="R4357"/>
  <c r="T4357"/>
  <c r="V4357"/>
  <c r="W4357"/>
  <c r="X4357"/>
  <c r="Y4357"/>
  <c r="AA4357"/>
  <c r="AB4357" s="1"/>
  <c r="AC4357" s="1"/>
  <c r="N4356"/>
  <c r="U4356" s="1"/>
  <c r="Q4356"/>
  <c r="R4356"/>
  <c r="T4356"/>
  <c r="V4356"/>
  <c r="W4356" s="1"/>
  <c r="X4356"/>
  <c r="Y4356"/>
  <c r="AA4356"/>
  <c r="AB4356" s="1"/>
  <c r="AC4356" s="1"/>
  <c r="N4355"/>
  <c r="U4355" s="1"/>
  <c r="Q4355"/>
  <c r="R4355"/>
  <c r="T4355"/>
  <c r="V4355"/>
  <c r="W4355" s="1"/>
  <c r="X4355"/>
  <c r="Y4355"/>
  <c r="AA4355"/>
  <c r="AB4355" s="1"/>
  <c r="AC4355" s="1"/>
  <c r="N4354"/>
  <c r="U4354" s="1"/>
  <c r="Q4354"/>
  <c r="R4354"/>
  <c r="T4354"/>
  <c r="V4354"/>
  <c r="W4354" s="1"/>
  <c r="X4354"/>
  <c r="Y4354"/>
  <c r="AA4354"/>
  <c r="AB4354" s="1"/>
  <c r="AC4354" s="1"/>
  <c r="N4353"/>
  <c r="U4353" s="1"/>
  <c r="Q4353"/>
  <c r="R4353"/>
  <c r="T4353"/>
  <c r="V4353"/>
  <c r="W4353" s="1"/>
  <c r="X4353"/>
  <c r="Y4353"/>
  <c r="AA4353"/>
  <c r="AB4353" s="1"/>
  <c r="AC4353" s="1"/>
  <c r="N4352"/>
  <c r="U4352" s="1"/>
  <c r="Q4352"/>
  <c r="R4352"/>
  <c r="T4352"/>
  <c r="V4352"/>
  <c r="W4352" s="1"/>
  <c r="X4352"/>
  <c r="Y4352"/>
  <c r="AA4352"/>
  <c r="AB4352" s="1"/>
  <c r="AC4352" s="1"/>
  <c r="N4351"/>
  <c r="P4351" s="1"/>
  <c r="Q4351"/>
  <c r="R4351"/>
  <c r="T4351"/>
  <c r="V4351"/>
  <c r="W4351"/>
  <c r="X4351"/>
  <c r="Y4351"/>
  <c r="AA4351"/>
  <c r="AB4351" s="1"/>
  <c r="AC4351" s="1"/>
  <c r="N4350"/>
  <c r="U4350" s="1"/>
  <c r="Q4350"/>
  <c r="R4350"/>
  <c r="T4350"/>
  <c r="V4350"/>
  <c r="W4350" s="1"/>
  <c r="X4350"/>
  <c r="Y4350"/>
  <c r="AA4350"/>
  <c r="AB4350" s="1"/>
  <c r="AC4350" s="1"/>
  <c r="N4349"/>
  <c r="U4349" s="1"/>
  <c r="Q4349"/>
  <c r="R4349"/>
  <c r="T4349"/>
  <c r="V4349"/>
  <c r="W4349" s="1"/>
  <c r="X4349"/>
  <c r="Y4349"/>
  <c r="AA4349"/>
  <c r="AB4349" s="1"/>
  <c r="AC4349" s="1"/>
  <c r="N4348"/>
  <c r="U4348" s="1"/>
  <c r="Q4348"/>
  <c r="R4348"/>
  <c r="T4348"/>
  <c r="V4348"/>
  <c r="W4348" s="1"/>
  <c r="X4348"/>
  <c r="Y4348"/>
  <c r="AA4348"/>
  <c r="AB4348" s="1"/>
  <c r="AC4348" s="1"/>
  <c r="N4347"/>
  <c r="U4347" s="1"/>
  <c r="Q4347"/>
  <c r="R4347"/>
  <c r="T4347"/>
  <c r="V4347"/>
  <c r="W4347" s="1"/>
  <c r="X4347"/>
  <c r="Y4347"/>
  <c r="AA4347"/>
  <c r="AB4347" s="1"/>
  <c r="AC4347" s="1"/>
  <c r="N4346"/>
  <c r="U4346" s="1"/>
  <c r="Q4346"/>
  <c r="R4346"/>
  <c r="T4346"/>
  <c r="V4346"/>
  <c r="W4346" s="1"/>
  <c r="X4346"/>
  <c r="Y4346"/>
  <c r="AA4346"/>
  <c r="AB4346" s="1"/>
  <c r="AC4346" s="1"/>
  <c r="N4345"/>
  <c r="U4345" s="1"/>
  <c r="Q4345"/>
  <c r="R4345"/>
  <c r="T4345"/>
  <c r="V4345"/>
  <c r="W4345" s="1"/>
  <c r="X4345"/>
  <c r="Y4345"/>
  <c r="AA4345"/>
  <c r="AB4345" s="1"/>
  <c r="AC4345" s="1"/>
  <c r="N4344"/>
  <c r="U4344" s="1"/>
  <c r="Q4344"/>
  <c r="R4344"/>
  <c r="T4344"/>
  <c r="V4344"/>
  <c r="W4344" s="1"/>
  <c r="X4344"/>
  <c r="Y4344"/>
  <c r="AA4344"/>
  <c r="AB4344" s="1"/>
  <c r="AC4344" s="1"/>
  <c r="N4343"/>
  <c r="U4343" s="1"/>
  <c r="Q4343"/>
  <c r="R4343"/>
  <c r="T4343"/>
  <c r="V4343"/>
  <c r="W4343" s="1"/>
  <c r="X4343"/>
  <c r="Y4343"/>
  <c r="AA4343"/>
  <c r="AB4343" s="1"/>
  <c r="AC4343" s="1"/>
  <c r="N4342"/>
  <c r="U4342" s="1"/>
  <c r="Q4342"/>
  <c r="R4342"/>
  <c r="T4342"/>
  <c r="V4342"/>
  <c r="W4342" s="1"/>
  <c r="X4342"/>
  <c r="Y4342"/>
  <c r="AA4342"/>
  <c r="AB4342" s="1"/>
  <c r="AC4342" s="1"/>
  <c r="N4341"/>
  <c r="U4341" s="1"/>
  <c r="Q4341"/>
  <c r="R4341"/>
  <c r="T4341"/>
  <c r="V4341"/>
  <c r="W4341" s="1"/>
  <c r="X4341"/>
  <c r="Y4341"/>
  <c r="AA4341"/>
  <c r="AB4341" s="1"/>
  <c r="AC4341" s="1"/>
  <c r="N4340"/>
  <c r="U4340" s="1"/>
  <c r="Q4340"/>
  <c r="R4340"/>
  <c r="T4340"/>
  <c r="V4340"/>
  <c r="W4340" s="1"/>
  <c r="X4340"/>
  <c r="Y4340"/>
  <c r="AA4340"/>
  <c r="AB4340" s="1"/>
  <c r="AC4340" s="1"/>
  <c r="N4339"/>
  <c r="U4339" s="1"/>
  <c r="Q4339"/>
  <c r="R4339"/>
  <c r="T4339"/>
  <c r="V4339"/>
  <c r="W4339" s="1"/>
  <c r="X4339"/>
  <c r="Y4339"/>
  <c r="AA4339"/>
  <c r="AB4339" s="1"/>
  <c r="AC4339" s="1"/>
  <c r="N4338"/>
  <c r="U4338" s="1"/>
  <c r="Q4338"/>
  <c r="R4338"/>
  <c r="T4338"/>
  <c r="V4338"/>
  <c r="W4338" s="1"/>
  <c r="X4338"/>
  <c r="Y4338"/>
  <c r="AA4338"/>
  <c r="AB4338" s="1"/>
  <c r="AC4338" s="1"/>
  <c r="N4337"/>
  <c r="P4337" s="1"/>
  <c r="Q4337"/>
  <c r="R4337"/>
  <c r="T4337"/>
  <c r="V4337"/>
  <c r="W4337" s="1"/>
  <c r="X4337"/>
  <c r="Y4337"/>
  <c r="AA4337"/>
  <c r="AB4337" s="1"/>
  <c r="AC4337" s="1"/>
  <c r="N4336"/>
  <c r="U4336" s="1"/>
  <c r="Q4336"/>
  <c r="R4336"/>
  <c r="T4336"/>
  <c r="V4336"/>
  <c r="W4336" s="1"/>
  <c r="X4336"/>
  <c r="Y4336"/>
  <c r="AA4336"/>
  <c r="AB4336" s="1"/>
  <c r="AC4336" s="1"/>
  <c r="N4335"/>
  <c r="U4335" s="1"/>
  <c r="Q4335"/>
  <c r="R4335"/>
  <c r="T4335"/>
  <c r="V4335"/>
  <c r="W4335" s="1"/>
  <c r="X4335"/>
  <c r="Y4335"/>
  <c r="AA4335"/>
  <c r="AB4335" s="1"/>
  <c r="AC4335" s="1"/>
  <c r="N4334"/>
  <c r="U4334" s="1"/>
  <c r="Q4334"/>
  <c r="R4334"/>
  <c r="T4334"/>
  <c r="V4334"/>
  <c r="W4334" s="1"/>
  <c r="X4334"/>
  <c r="Y4334"/>
  <c r="AA4334"/>
  <c r="AB4334" s="1"/>
  <c r="AC4334" s="1"/>
  <c r="N4333"/>
  <c r="U4333" s="1"/>
  <c r="Q4333"/>
  <c r="R4333"/>
  <c r="T4333"/>
  <c r="V4333"/>
  <c r="W4333" s="1"/>
  <c r="X4333"/>
  <c r="Y4333"/>
  <c r="AA4333"/>
  <c r="AB4333" s="1"/>
  <c r="AC4333" s="1"/>
  <c r="N4332"/>
  <c r="U4332" s="1"/>
  <c r="Q4332"/>
  <c r="R4332"/>
  <c r="T4332"/>
  <c r="V4332"/>
  <c r="W4332" s="1"/>
  <c r="X4332"/>
  <c r="Y4332"/>
  <c r="AA4332"/>
  <c r="AB4332" s="1"/>
  <c r="AC4332" s="1"/>
  <c r="N4331"/>
  <c r="U4331" s="1"/>
  <c r="Q4331"/>
  <c r="R4331"/>
  <c r="T4331"/>
  <c r="V4331"/>
  <c r="W4331" s="1"/>
  <c r="X4331"/>
  <c r="Y4331"/>
  <c r="AA4331"/>
  <c r="AB4331" s="1"/>
  <c r="AC4331" s="1"/>
  <c r="N4330"/>
  <c r="U4330" s="1"/>
  <c r="Q4330"/>
  <c r="R4330"/>
  <c r="T4330"/>
  <c r="V4330"/>
  <c r="W4330" s="1"/>
  <c r="X4330"/>
  <c r="Y4330"/>
  <c r="AA4330"/>
  <c r="AB4330" s="1"/>
  <c r="AC4330" s="1"/>
  <c r="N4329"/>
  <c r="U4329" s="1"/>
  <c r="Q4329"/>
  <c r="R4329"/>
  <c r="T4329"/>
  <c r="V4329"/>
  <c r="W4329" s="1"/>
  <c r="X4329"/>
  <c r="Y4329"/>
  <c r="AA4329"/>
  <c r="AB4329" s="1"/>
  <c r="AC4329" s="1"/>
  <c r="N4328"/>
  <c r="U4328" s="1"/>
  <c r="Q4328"/>
  <c r="R4328"/>
  <c r="T4328"/>
  <c r="V4328"/>
  <c r="W4328" s="1"/>
  <c r="X4328"/>
  <c r="Y4328"/>
  <c r="AA4328"/>
  <c r="AB4328" s="1"/>
  <c r="AC4328" s="1"/>
  <c r="N4327"/>
  <c r="U4327" s="1"/>
  <c r="Q4327"/>
  <c r="R4327"/>
  <c r="T4327"/>
  <c r="V4327"/>
  <c r="W4327" s="1"/>
  <c r="X4327"/>
  <c r="Y4327"/>
  <c r="AA4327"/>
  <c r="AB4327" s="1"/>
  <c r="AC4327" s="1"/>
  <c r="N4326"/>
  <c r="U4326" s="1"/>
  <c r="Q4326"/>
  <c r="R4326"/>
  <c r="T4326"/>
  <c r="V4326"/>
  <c r="W4326" s="1"/>
  <c r="X4326"/>
  <c r="Y4326"/>
  <c r="AA4326"/>
  <c r="AB4326" s="1"/>
  <c r="AC4326" s="1"/>
  <c r="N4325"/>
  <c r="U4325" s="1"/>
  <c r="Q4325"/>
  <c r="R4325"/>
  <c r="T4325"/>
  <c r="V4325"/>
  <c r="W4325" s="1"/>
  <c r="X4325"/>
  <c r="Y4325"/>
  <c r="AA4325"/>
  <c r="AB4325" s="1"/>
  <c r="AC4325" s="1"/>
  <c r="N4324"/>
  <c r="U4324" s="1"/>
  <c r="Q4324"/>
  <c r="R4324"/>
  <c r="T4324"/>
  <c r="V4324"/>
  <c r="W4324" s="1"/>
  <c r="X4324"/>
  <c r="Y4324"/>
  <c r="AA4324"/>
  <c r="AB4324" s="1"/>
  <c r="AC4324" s="1"/>
  <c r="N4323"/>
  <c r="U4323" s="1"/>
  <c r="Q4323"/>
  <c r="R4323"/>
  <c r="T4323"/>
  <c r="V4323"/>
  <c r="W4323" s="1"/>
  <c r="X4323"/>
  <c r="Y4323"/>
  <c r="AA4323"/>
  <c r="AB4323" s="1"/>
  <c r="AC4323" s="1"/>
  <c r="N4322"/>
  <c r="U4322" s="1"/>
  <c r="Q4322"/>
  <c r="R4322"/>
  <c r="T4322"/>
  <c r="V4322"/>
  <c r="W4322" s="1"/>
  <c r="X4322"/>
  <c r="Y4322"/>
  <c r="AA4322"/>
  <c r="AB4322" s="1"/>
  <c r="AC4322" s="1"/>
  <c r="N4321"/>
  <c r="U4321" s="1"/>
  <c r="Q4321"/>
  <c r="R4321"/>
  <c r="T4321"/>
  <c r="V4321"/>
  <c r="W4321" s="1"/>
  <c r="X4321"/>
  <c r="Y4321"/>
  <c r="AA4321"/>
  <c r="AB4321" s="1"/>
  <c r="AC4321" s="1"/>
  <c r="N4320"/>
  <c r="U4320" s="1"/>
  <c r="Q4320"/>
  <c r="R4320"/>
  <c r="T4320"/>
  <c r="V4320"/>
  <c r="W4320" s="1"/>
  <c r="X4320"/>
  <c r="Y4320"/>
  <c r="AA4320"/>
  <c r="AB4320" s="1"/>
  <c r="AC4320" s="1"/>
  <c r="N4319"/>
  <c r="U4319" s="1"/>
  <c r="Q4319"/>
  <c r="R4319"/>
  <c r="T4319"/>
  <c r="V4319"/>
  <c r="W4319" s="1"/>
  <c r="X4319"/>
  <c r="Y4319"/>
  <c r="AA4319"/>
  <c r="AB4319" s="1"/>
  <c r="AC4319" s="1"/>
  <c r="N4318"/>
  <c r="U4318" s="1"/>
  <c r="Q4318"/>
  <c r="R4318"/>
  <c r="T4318"/>
  <c r="V4318"/>
  <c r="W4318" s="1"/>
  <c r="X4318"/>
  <c r="Y4318"/>
  <c r="AA4318"/>
  <c r="AB4318" s="1"/>
  <c r="AC4318" s="1"/>
  <c r="N4317"/>
  <c r="U4317" s="1"/>
  <c r="Q4317"/>
  <c r="R4317"/>
  <c r="T4317"/>
  <c r="V4317"/>
  <c r="W4317" s="1"/>
  <c r="X4317"/>
  <c r="Y4317"/>
  <c r="AA4317"/>
  <c r="AB4317" s="1"/>
  <c r="AC4317" s="1"/>
  <c r="N4316"/>
  <c r="U4316" s="1"/>
  <c r="Q4316"/>
  <c r="R4316"/>
  <c r="T4316"/>
  <c r="V4316"/>
  <c r="W4316" s="1"/>
  <c r="X4316"/>
  <c r="Y4316"/>
  <c r="AA4316"/>
  <c r="AB4316" s="1"/>
  <c r="AC4316" s="1"/>
  <c r="N4315"/>
  <c r="U4315" s="1"/>
  <c r="Q4315"/>
  <c r="R4315"/>
  <c r="T4315"/>
  <c r="V4315"/>
  <c r="W4315" s="1"/>
  <c r="X4315"/>
  <c r="Y4315"/>
  <c r="AA4315"/>
  <c r="AB4315" s="1"/>
  <c r="AC4315" s="1"/>
  <c r="N4314"/>
  <c r="U4314" s="1"/>
  <c r="Q4314"/>
  <c r="R4314"/>
  <c r="T4314"/>
  <c r="V4314"/>
  <c r="W4314" s="1"/>
  <c r="X4314"/>
  <c r="Y4314"/>
  <c r="AA4314"/>
  <c r="AB4314" s="1"/>
  <c r="AC4314" s="1"/>
  <c r="N4313"/>
  <c r="U4313" s="1"/>
  <c r="Q4313"/>
  <c r="R4313"/>
  <c r="T4313"/>
  <c r="V4313"/>
  <c r="W4313" s="1"/>
  <c r="X4313"/>
  <c r="Y4313"/>
  <c r="AA4313"/>
  <c r="AB4313" s="1"/>
  <c r="AC4313" s="1"/>
  <c r="N4312"/>
  <c r="U4312" s="1"/>
  <c r="Q4312"/>
  <c r="R4312"/>
  <c r="T4312"/>
  <c r="V4312"/>
  <c r="W4312" s="1"/>
  <c r="X4312"/>
  <c r="Y4312"/>
  <c r="AA4312"/>
  <c r="AB4312" s="1"/>
  <c r="AC4312" s="1"/>
  <c r="N4311"/>
  <c r="U4311" s="1"/>
  <c r="Q4311"/>
  <c r="R4311"/>
  <c r="T4311"/>
  <c r="V4311"/>
  <c r="W4311" s="1"/>
  <c r="X4311"/>
  <c r="Y4311"/>
  <c r="AA4311"/>
  <c r="AB4311" s="1"/>
  <c r="AC4311" s="1"/>
  <c r="N4310"/>
  <c r="U4310" s="1"/>
  <c r="Q4310"/>
  <c r="R4310"/>
  <c r="T4310"/>
  <c r="V4310"/>
  <c r="W4310" s="1"/>
  <c r="X4310"/>
  <c r="Y4310"/>
  <c r="AA4310"/>
  <c r="AB4310" s="1"/>
  <c r="AC4310" s="1"/>
  <c r="N4309"/>
  <c r="U4309" s="1"/>
  <c r="Q4309"/>
  <c r="R4309"/>
  <c r="T4309"/>
  <c r="V4309"/>
  <c r="W4309" s="1"/>
  <c r="X4309"/>
  <c r="Y4309"/>
  <c r="AA4309"/>
  <c r="AB4309" s="1"/>
  <c r="AC4309" s="1"/>
  <c r="N4308"/>
  <c r="U4308" s="1"/>
  <c r="Q4308"/>
  <c r="R4308"/>
  <c r="T4308"/>
  <c r="V4308"/>
  <c r="W4308" s="1"/>
  <c r="X4308"/>
  <c r="Y4308"/>
  <c r="AA4308"/>
  <c r="AB4308" s="1"/>
  <c r="AC4308" s="1"/>
  <c r="N4307"/>
  <c r="U4307" s="1"/>
  <c r="Q4307"/>
  <c r="R4307"/>
  <c r="T4307"/>
  <c r="V4307"/>
  <c r="W4307" s="1"/>
  <c r="X4307"/>
  <c r="Y4307"/>
  <c r="AA4307"/>
  <c r="AB4307" s="1"/>
  <c r="AC4307" s="1"/>
  <c r="N4306"/>
  <c r="U4306" s="1"/>
  <c r="Q4306"/>
  <c r="R4306"/>
  <c r="T4306"/>
  <c r="V4306"/>
  <c r="W4306" s="1"/>
  <c r="X4306"/>
  <c r="Y4306"/>
  <c r="AA4306"/>
  <c r="AB4306" s="1"/>
  <c r="AC4306" s="1"/>
  <c r="N4305"/>
  <c r="U4305" s="1"/>
  <c r="Q4305"/>
  <c r="R4305"/>
  <c r="T4305"/>
  <c r="V4305"/>
  <c r="W4305" s="1"/>
  <c r="X4305"/>
  <c r="Y4305"/>
  <c r="AA4305"/>
  <c r="AB4305" s="1"/>
  <c r="AC4305" s="1"/>
  <c r="N4304"/>
  <c r="U4304" s="1"/>
  <c r="Q4304"/>
  <c r="R4304"/>
  <c r="T4304"/>
  <c r="V4304"/>
  <c r="W4304" s="1"/>
  <c r="X4304"/>
  <c r="Y4304"/>
  <c r="AA4304"/>
  <c r="AB4304" s="1"/>
  <c r="AC4304" s="1"/>
  <c r="N4303"/>
  <c r="U4303" s="1"/>
  <c r="Q4303"/>
  <c r="R4303"/>
  <c r="T4303"/>
  <c r="V4303"/>
  <c r="W4303" s="1"/>
  <c r="X4303"/>
  <c r="Y4303"/>
  <c r="AA4303"/>
  <c r="AB4303" s="1"/>
  <c r="AC4303" s="1"/>
  <c r="N4302"/>
  <c r="U4302" s="1"/>
  <c r="Q4302"/>
  <c r="R4302"/>
  <c r="T4302"/>
  <c r="V4302"/>
  <c r="W4302" s="1"/>
  <c r="X4302"/>
  <c r="Y4302"/>
  <c r="AA4302"/>
  <c r="AB4302" s="1"/>
  <c r="AC4302" s="1"/>
  <c r="N4301"/>
  <c r="U4301" s="1"/>
  <c r="Q4301"/>
  <c r="R4301"/>
  <c r="T4301"/>
  <c r="V4301"/>
  <c r="W4301" s="1"/>
  <c r="X4301"/>
  <c r="Y4301"/>
  <c r="AA4301"/>
  <c r="AB4301" s="1"/>
  <c r="AC4301" s="1"/>
  <c r="N4300"/>
  <c r="U4300" s="1"/>
  <c r="Q4300"/>
  <c r="R4300"/>
  <c r="T4300"/>
  <c r="V4300"/>
  <c r="W4300" s="1"/>
  <c r="X4300"/>
  <c r="Y4300"/>
  <c r="AA4300"/>
  <c r="AB4300" s="1"/>
  <c r="AC4300" s="1"/>
  <c r="N4299"/>
  <c r="U4299" s="1"/>
  <c r="Q4299"/>
  <c r="R4299"/>
  <c r="T4299"/>
  <c r="V4299"/>
  <c r="W4299" s="1"/>
  <c r="X4299"/>
  <c r="Y4299"/>
  <c r="AA4299"/>
  <c r="AB4299" s="1"/>
  <c r="AC4299" s="1"/>
  <c r="N4298"/>
  <c r="U4298" s="1"/>
  <c r="Q4298"/>
  <c r="R4298"/>
  <c r="T4298"/>
  <c r="V4298"/>
  <c r="W4298" s="1"/>
  <c r="X4298"/>
  <c r="Y4298"/>
  <c r="AA4298"/>
  <c r="AB4298" s="1"/>
  <c r="AC4298" s="1"/>
  <c r="N4297"/>
  <c r="U4297" s="1"/>
  <c r="Q4297"/>
  <c r="R4297"/>
  <c r="T4297"/>
  <c r="V4297"/>
  <c r="W4297" s="1"/>
  <c r="X4297"/>
  <c r="Y4297"/>
  <c r="AA4297"/>
  <c r="AB4297" s="1"/>
  <c r="AC4297" s="1"/>
  <c r="N4296"/>
  <c r="U4296" s="1"/>
  <c r="Q4296"/>
  <c r="R4296"/>
  <c r="T4296"/>
  <c r="V4296"/>
  <c r="W4296" s="1"/>
  <c r="X4296"/>
  <c r="Y4296"/>
  <c r="AA4296"/>
  <c r="AB4296" s="1"/>
  <c r="AC4296" s="1"/>
  <c r="N4295"/>
  <c r="U4295" s="1"/>
  <c r="Q4295"/>
  <c r="R4295"/>
  <c r="T4295"/>
  <c r="V4295"/>
  <c r="W4295" s="1"/>
  <c r="X4295"/>
  <c r="Y4295"/>
  <c r="AA4295"/>
  <c r="AB4295" s="1"/>
  <c r="AC4295" s="1"/>
  <c r="N4294"/>
  <c r="U4294" s="1"/>
  <c r="Q4294"/>
  <c r="R4294"/>
  <c r="T4294"/>
  <c r="V4294"/>
  <c r="W4294" s="1"/>
  <c r="X4294"/>
  <c r="Y4294"/>
  <c r="AA4294"/>
  <c r="AB4294" s="1"/>
  <c r="AC4294" s="1"/>
  <c r="N4293"/>
  <c r="P4293" s="1"/>
  <c r="Q4293"/>
  <c r="R4293"/>
  <c r="T4293"/>
  <c r="V4293"/>
  <c r="W4293" s="1"/>
  <c r="X4293"/>
  <c r="Y4293"/>
  <c r="AA4293"/>
  <c r="AB4293" s="1"/>
  <c r="AC4293" s="1"/>
  <c r="N4292"/>
  <c r="U4292" s="1"/>
  <c r="Q4292"/>
  <c r="R4292"/>
  <c r="T4292"/>
  <c r="V4292"/>
  <c r="W4292" s="1"/>
  <c r="X4292"/>
  <c r="Y4292"/>
  <c r="AA4292"/>
  <c r="AB4292" s="1"/>
  <c r="AC4292" s="1"/>
  <c r="N4291"/>
  <c r="U4291" s="1"/>
  <c r="Q4291"/>
  <c r="R4291"/>
  <c r="T4291"/>
  <c r="V4291"/>
  <c r="W4291" s="1"/>
  <c r="X4291"/>
  <c r="Y4291"/>
  <c r="AA4291"/>
  <c r="AB4291" s="1"/>
  <c r="AC4291" s="1"/>
  <c r="N4290"/>
  <c r="U4290" s="1"/>
  <c r="Q4290"/>
  <c r="R4290"/>
  <c r="T4290"/>
  <c r="V4290"/>
  <c r="W4290" s="1"/>
  <c r="X4290"/>
  <c r="Y4290"/>
  <c r="AA4290"/>
  <c r="AB4290" s="1"/>
  <c r="AC4290" s="1"/>
  <c r="N4289"/>
  <c r="U4289" s="1"/>
  <c r="Q4289"/>
  <c r="R4289"/>
  <c r="T4289"/>
  <c r="V4289"/>
  <c r="W4289" s="1"/>
  <c r="X4289"/>
  <c r="Y4289"/>
  <c r="AA4289"/>
  <c r="AB4289" s="1"/>
  <c r="AC4289" s="1"/>
  <c r="N4288"/>
  <c r="U4288" s="1"/>
  <c r="Q4288"/>
  <c r="R4288"/>
  <c r="T4288"/>
  <c r="V4288"/>
  <c r="W4288" s="1"/>
  <c r="X4288"/>
  <c r="Y4288"/>
  <c r="AA4288"/>
  <c r="AB4288" s="1"/>
  <c r="AC4288" s="1"/>
  <c r="N4287"/>
  <c r="U4287" s="1"/>
  <c r="Q4287"/>
  <c r="R4287"/>
  <c r="T4287"/>
  <c r="V4287"/>
  <c r="W4287" s="1"/>
  <c r="X4287"/>
  <c r="Y4287"/>
  <c r="AA4287"/>
  <c r="AB4287" s="1"/>
  <c r="AC4287" s="1"/>
  <c r="N4286"/>
  <c r="U4286" s="1"/>
  <c r="Q4286"/>
  <c r="R4286"/>
  <c r="T4286"/>
  <c r="V4286"/>
  <c r="W4286" s="1"/>
  <c r="X4286"/>
  <c r="Y4286"/>
  <c r="AA4286"/>
  <c r="AB4286" s="1"/>
  <c r="AC4286" s="1"/>
  <c r="N4285"/>
  <c r="P4285" s="1"/>
  <c r="Q4285"/>
  <c r="R4285"/>
  <c r="T4285"/>
  <c r="V4285"/>
  <c r="W4285" s="1"/>
  <c r="X4285"/>
  <c r="Y4285"/>
  <c r="AA4285"/>
  <c r="AB4285" s="1"/>
  <c r="AC4285" s="1"/>
  <c r="N4284"/>
  <c r="U4284" s="1"/>
  <c r="Q4284"/>
  <c r="R4284"/>
  <c r="T4284"/>
  <c r="V4284"/>
  <c r="W4284" s="1"/>
  <c r="X4284"/>
  <c r="Y4284"/>
  <c r="AA4284"/>
  <c r="AB4284" s="1"/>
  <c r="AC4284" s="1"/>
  <c r="N4283"/>
  <c r="U4283" s="1"/>
  <c r="Q4283"/>
  <c r="R4283"/>
  <c r="T4283"/>
  <c r="V4283"/>
  <c r="W4283" s="1"/>
  <c r="X4283"/>
  <c r="Y4283"/>
  <c r="AA4283"/>
  <c r="AB4283" s="1"/>
  <c r="AC4283" s="1"/>
  <c r="N4282"/>
  <c r="U4282" s="1"/>
  <c r="Q4282"/>
  <c r="R4282"/>
  <c r="T4282"/>
  <c r="V4282"/>
  <c r="W4282" s="1"/>
  <c r="X4282"/>
  <c r="Y4282"/>
  <c r="AA4282"/>
  <c r="AB4282" s="1"/>
  <c r="AC4282" s="1"/>
  <c r="N4281"/>
  <c r="U4281" s="1"/>
  <c r="Q4281"/>
  <c r="R4281"/>
  <c r="T4281"/>
  <c r="V4281"/>
  <c r="W4281" s="1"/>
  <c r="X4281"/>
  <c r="Y4281"/>
  <c r="AA4281"/>
  <c r="AB4281" s="1"/>
  <c r="AC4281" s="1"/>
  <c r="N4280"/>
  <c r="U4280" s="1"/>
  <c r="Q4280"/>
  <c r="R4280"/>
  <c r="T4280"/>
  <c r="V4280"/>
  <c r="W4280" s="1"/>
  <c r="X4280"/>
  <c r="Y4280"/>
  <c r="AA4280"/>
  <c r="AB4280" s="1"/>
  <c r="AC4280" s="1"/>
  <c r="N4279"/>
  <c r="U4279" s="1"/>
  <c r="Q4279"/>
  <c r="R4279"/>
  <c r="T4279"/>
  <c r="V4279"/>
  <c r="W4279" s="1"/>
  <c r="X4279"/>
  <c r="Y4279"/>
  <c r="AA4279"/>
  <c r="AB4279" s="1"/>
  <c r="AC4279" s="1"/>
  <c r="N4278"/>
  <c r="U4278" s="1"/>
  <c r="Q4278"/>
  <c r="R4278"/>
  <c r="T4278"/>
  <c r="V4278"/>
  <c r="W4278" s="1"/>
  <c r="X4278"/>
  <c r="Y4278"/>
  <c r="AA4278"/>
  <c r="AB4278" s="1"/>
  <c r="AC4278" s="1"/>
  <c r="N4277"/>
  <c r="U4277" s="1"/>
  <c r="Q4277"/>
  <c r="R4277"/>
  <c r="T4277"/>
  <c r="V4277"/>
  <c r="W4277" s="1"/>
  <c r="X4277"/>
  <c r="Y4277"/>
  <c r="AA4277"/>
  <c r="AB4277" s="1"/>
  <c r="AC4277" s="1"/>
  <c r="N4276"/>
  <c r="U4276" s="1"/>
  <c r="Q4276"/>
  <c r="R4276"/>
  <c r="T4276"/>
  <c r="V4276"/>
  <c r="W4276" s="1"/>
  <c r="X4276"/>
  <c r="Y4276"/>
  <c r="AA4276"/>
  <c r="AB4276" s="1"/>
  <c r="AC4276" s="1"/>
  <c r="N4275"/>
  <c r="U4275" s="1"/>
  <c r="Q4275"/>
  <c r="R4275"/>
  <c r="T4275"/>
  <c r="V4275"/>
  <c r="W4275" s="1"/>
  <c r="X4275"/>
  <c r="Y4275"/>
  <c r="AA4275"/>
  <c r="AB4275" s="1"/>
  <c r="AC4275" s="1"/>
  <c r="N4274"/>
  <c r="U4274" s="1"/>
  <c r="Q4274"/>
  <c r="R4274"/>
  <c r="T4274"/>
  <c r="V4274"/>
  <c r="W4274" s="1"/>
  <c r="X4274"/>
  <c r="Y4274"/>
  <c r="AA4274"/>
  <c r="AB4274" s="1"/>
  <c r="AC4274" s="1"/>
  <c r="N4273"/>
  <c r="U4273" s="1"/>
  <c r="Q4273"/>
  <c r="R4273"/>
  <c r="T4273"/>
  <c r="V4273"/>
  <c r="W4273" s="1"/>
  <c r="X4273"/>
  <c r="Y4273"/>
  <c r="AA4273"/>
  <c r="AB4273" s="1"/>
  <c r="AC4273" s="1"/>
  <c r="N4272"/>
  <c r="U4272" s="1"/>
  <c r="Q4272"/>
  <c r="R4272"/>
  <c r="T4272"/>
  <c r="V4272"/>
  <c r="W4272" s="1"/>
  <c r="X4272"/>
  <c r="Y4272"/>
  <c r="AA4272"/>
  <c r="AB4272" s="1"/>
  <c r="AC4272" s="1"/>
  <c r="N4271"/>
  <c r="U4271" s="1"/>
  <c r="Q4271"/>
  <c r="R4271"/>
  <c r="T4271"/>
  <c r="V4271"/>
  <c r="W4271" s="1"/>
  <c r="X4271"/>
  <c r="Y4271"/>
  <c r="AA4271"/>
  <c r="AB4271" s="1"/>
  <c r="AC4271" s="1"/>
  <c r="N4270"/>
  <c r="U4270" s="1"/>
  <c r="Q4270"/>
  <c r="R4270"/>
  <c r="T4270"/>
  <c r="V4270"/>
  <c r="W4270" s="1"/>
  <c r="X4270"/>
  <c r="Y4270"/>
  <c r="AA4270"/>
  <c r="AB4270" s="1"/>
  <c r="AC4270" s="1"/>
  <c r="N4269"/>
  <c r="U4269" s="1"/>
  <c r="Q4269"/>
  <c r="R4269"/>
  <c r="T4269"/>
  <c r="V4269"/>
  <c r="W4269" s="1"/>
  <c r="X4269"/>
  <c r="Y4269"/>
  <c r="AA4269"/>
  <c r="AB4269" s="1"/>
  <c r="AC4269" s="1"/>
  <c r="N4268"/>
  <c r="U4268" s="1"/>
  <c r="Q4268"/>
  <c r="R4268"/>
  <c r="T4268"/>
  <c r="V4268"/>
  <c r="W4268" s="1"/>
  <c r="X4268"/>
  <c r="Y4268"/>
  <c r="AA4268"/>
  <c r="AB4268" s="1"/>
  <c r="AC4268" s="1"/>
  <c r="N4267"/>
  <c r="U4267" s="1"/>
  <c r="Q4267"/>
  <c r="R4267"/>
  <c r="T4267"/>
  <c r="V4267"/>
  <c r="W4267" s="1"/>
  <c r="X4267"/>
  <c r="Y4267"/>
  <c r="AA4267"/>
  <c r="AB4267" s="1"/>
  <c r="AC4267" s="1"/>
  <c r="N4266"/>
  <c r="U4266" s="1"/>
  <c r="Q4266"/>
  <c r="R4266"/>
  <c r="T4266"/>
  <c r="V4266"/>
  <c r="W4266" s="1"/>
  <c r="X4266"/>
  <c r="Y4266"/>
  <c r="AA4266"/>
  <c r="AB4266" s="1"/>
  <c r="AC4266" s="1"/>
  <c r="N4265"/>
  <c r="U4265" s="1"/>
  <c r="Q4265"/>
  <c r="R4265"/>
  <c r="T4265"/>
  <c r="V4265"/>
  <c r="W4265" s="1"/>
  <c r="X4265"/>
  <c r="Y4265"/>
  <c r="AA4265"/>
  <c r="AB4265" s="1"/>
  <c r="AC4265" s="1"/>
  <c r="N4264"/>
  <c r="U4264" s="1"/>
  <c r="Q4264"/>
  <c r="R4264"/>
  <c r="T4264"/>
  <c r="V4264"/>
  <c r="W4264" s="1"/>
  <c r="X4264"/>
  <c r="Y4264"/>
  <c r="AA4264"/>
  <c r="AB4264" s="1"/>
  <c r="AC4264" s="1"/>
  <c r="N4263"/>
  <c r="U4263" s="1"/>
  <c r="Q4263"/>
  <c r="R4263"/>
  <c r="T4263"/>
  <c r="V4263"/>
  <c r="W4263" s="1"/>
  <c r="X4263"/>
  <c r="Y4263"/>
  <c r="AA4263"/>
  <c r="AB4263" s="1"/>
  <c r="AC4263" s="1"/>
  <c r="N4262"/>
  <c r="U4262" s="1"/>
  <c r="Q4262"/>
  <c r="R4262"/>
  <c r="T4262"/>
  <c r="V4262"/>
  <c r="W4262" s="1"/>
  <c r="X4262"/>
  <c r="Y4262"/>
  <c r="AA4262"/>
  <c r="AB4262" s="1"/>
  <c r="AC4262" s="1"/>
  <c r="N4261"/>
  <c r="U4261" s="1"/>
  <c r="Q4261"/>
  <c r="R4261"/>
  <c r="T4261"/>
  <c r="V4261"/>
  <c r="W4261" s="1"/>
  <c r="X4261"/>
  <c r="Y4261"/>
  <c r="AA4261"/>
  <c r="AB4261" s="1"/>
  <c r="AC4261" s="1"/>
  <c r="N4260"/>
  <c r="U4260" s="1"/>
  <c r="Q4260"/>
  <c r="R4260"/>
  <c r="T4260"/>
  <c r="V4260"/>
  <c r="W4260" s="1"/>
  <c r="X4260"/>
  <c r="Y4260"/>
  <c r="AA4260"/>
  <c r="AB4260" s="1"/>
  <c r="AC4260" s="1"/>
  <c r="N4259"/>
  <c r="U4259" s="1"/>
  <c r="Q4259"/>
  <c r="R4259"/>
  <c r="T4259"/>
  <c r="V4259"/>
  <c r="W4259" s="1"/>
  <c r="X4259"/>
  <c r="Y4259"/>
  <c r="AA4259"/>
  <c r="AB4259" s="1"/>
  <c r="AC4259" s="1"/>
  <c r="N4258"/>
  <c r="U4258" s="1"/>
  <c r="Q4258"/>
  <c r="R4258"/>
  <c r="T4258"/>
  <c r="V4258"/>
  <c r="W4258" s="1"/>
  <c r="X4258"/>
  <c r="Y4258"/>
  <c r="AA4258"/>
  <c r="AB4258" s="1"/>
  <c r="AC4258" s="1"/>
  <c r="N4257"/>
  <c r="U4257" s="1"/>
  <c r="Q4257"/>
  <c r="R4257"/>
  <c r="T4257"/>
  <c r="V4257"/>
  <c r="W4257" s="1"/>
  <c r="X4257"/>
  <c r="Y4257"/>
  <c r="AA4257"/>
  <c r="AB4257" s="1"/>
  <c r="AC4257" s="1"/>
  <c r="N4256"/>
  <c r="U4256" s="1"/>
  <c r="Q4256"/>
  <c r="R4256"/>
  <c r="T4256"/>
  <c r="V4256"/>
  <c r="W4256" s="1"/>
  <c r="X4256"/>
  <c r="Y4256"/>
  <c r="AA4256"/>
  <c r="AB4256" s="1"/>
  <c r="AC4256" s="1"/>
  <c r="N4255"/>
  <c r="U4255" s="1"/>
  <c r="Q4255"/>
  <c r="R4255"/>
  <c r="T4255"/>
  <c r="V4255"/>
  <c r="W4255" s="1"/>
  <c r="X4255"/>
  <c r="Y4255"/>
  <c r="AA4255"/>
  <c r="AB4255" s="1"/>
  <c r="AC4255" s="1"/>
  <c r="N4254"/>
  <c r="U4254" s="1"/>
  <c r="Q4254"/>
  <c r="R4254"/>
  <c r="T4254"/>
  <c r="V4254"/>
  <c r="W4254" s="1"/>
  <c r="X4254"/>
  <c r="Y4254"/>
  <c r="AA4254"/>
  <c r="AB4254" s="1"/>
  <c r="AC4254" s="1"/>
  <c r="N4253"/>
  <c r="U4253" s="1"/>
  <c r="Q4253"/>
  <c r="R4253"/>
  <c r="T4253"/>
  <c r="V4253"/>
  <c r="W4253" s="1"/>
  <c r="X4253"/>
  <c r="Y4253"/>
  <c r="AA4253"/>
  <c r="AB4253" s="1"/>
  <c r="AC4253" s="1"/>
  <c r="N4252"/>
  <c r="U4252" s="1"/>
  <c r="Q4252"/>
  <c r="R4252"/>
  <c r="T4252"/>
  <c r="V4252"/>
  <c r="W4252" s="1"/>
  <c r="X4252"/>
  <c r="Y4252"/>
  <c r="AA4252"/>
  <c r="AB4252" s="1"/>
  <c r="AC4252" s="1"/>
  <c r="N4251"/>
  <c r="U4251" s="1"/>
  <c r="Q4251"/>
  <c r="R4251"/>
  <c r="T4251"/>
  <c r="V4251"/>
  <c r="W4251" s="1"/>
  <c r="X4251"/>
  <c r="Y4251"/>
  <c r="AA4251"/>
  <c r="AB4251" s="1"/>
  <c r="AC4251" s="1"/>
  <c r="N4250"/>
  <c r="U4250" s="1"/>
  <c r="Q4250"/>
  <c r="R4250"/>
  <c r="T4250"/>
  <c r="V4250"/>
  <c r="W4250" s="1"/>
  <c r="X4250"/>
  <c r="Y4250"/>
  <c r="AA4250"/>
  <c r="AB4250" s="1"/>
  <c r="AC4250" s="1"/>
  <c r="N4249"/>
  <c r="U4249" s="1"/>
  <c r="Q4249"/>
  <c r="R4249"/>
  <c r="T4249"/>
  <c r="V4249"/>
  <c r="W4249" s="1"/>
  <c r="X4249"/>
  <c r="Y4249"/>
  <c r="AA4249"/>
  <c r="AB4249" s="1"/>
  <c r="AC4249" s="1"/>
  <c r="N4248"/>
  <c r="U4248" s="1"/>
  <c r="Q4248"/>
  <c r="R4248"/>
  <c r="T4248"/>
  <c r="V4248"/>
  <c r="W4248" s="1"/>
  <c r="X4248"/>
  <c r="Y4248"/>
  <c r="AA4248"/>
  <c r="AB4248" s="1"/>
  <c r="AC4248" s="1"/>
  <c r="N4247"/>
  <c r="U4247" s="1"/>
  <c r="Q4247"/>
  <c r="R4247"/>
  <c r="T4247"/>
  <c r="V4247"/>
  <c r="W4247" s="1"/>
  <c r="X4247"/>
  <c r="Y4247"/>
  <c r="AA4247"/>
  <c r="AB4247" s="1"/>
  <c r="AC4247" s="1"/>
  <c r="N4246"/>
  <c r="U4246" s="1"/>
  <c r="Q4246"/>
  <c r="R4246"/>
  <c r="T4246"/>
  <c r="V4246"/>
  <c r="W4246" s="1"/>
  <c r="X4246"/>
  <c r="Y4246"/>
  <c r="AA4246"/>
  <c r="AB4246" s="1"/>
  <c r="AC4246" s="1"/>
  <c r="N4245"/>
  <c r="U4245" s="1"/>
  <c r="Q4245"/>
  <c r="R4245"/>
  <c r="T4245"/>
  <c r="V4245"/>
  <c r="W4245" s="1"/>
  <c r="X4245"/>
  <c r="Y4245"/>
  <c r="AA4245"/>
  <c r="AB4245" s="1"/>
  <c r="AC4245" s="1"/>
  <c r="N4244"/>
  <c r="U4244" s="1"/>
  <c r="Q4244"/>
  <c r="R4244"/>
  <c r="T4244"/>
  <c r="V4244"/>
  <c r="W4244" s="1"/>
  <c r="X4244"/>
  <c r="Y4244"/>
  <c r="AA4244"/>
  <c r="AB4244" s="1"/>
  <c r="AC4244" s="1"/>
  <c r="N4243"/>
  <c r="U4243" s="1"/>
  <c r="Q4243"/>
  <c r="R4243"/>
  <c r="T4243"/>
  <c r="V4243"/>
  <c r="W4243" s="1"/>
  <c r="X4243"/>
  <c r="Y4243"/>
  <c r="AA4243"/>
  <c r="AB4243" s="1"/>
  <c r="AC4243" s="1"/>
  <c r="N4242"/>
  <c r="U4242" s="1"/>
  <c r="Q4242"/>
  <c r="R4242"/>
  <c r="T4242"/>
  <c r="V4242"/>
  <c r="W4242" s="1"/>
  <c r="X4242"/>
  <c r="Y4242"/>
  <c r="AA4242"/>
  <c r="AB4242" s="1"/>
  <c r="AC4242" s="1"/>
  <c r="N4241"/>
  <c r="U4241" s="1"/>
  <c r="Q4241"/>
  <c r="R4241"/>
  <c r="T4241"/>
  <c r="V4241"/>
  <c r="W4241" s="1"/>
  <c r="X4241"/>
  <c r="Y4241"/>
  <c r="AA4241"/>
  <c r="AB4241" s="1"/>
  <c r="AC4241" s="1"/>
  <c r="N4240"/>
  <c r="U4240" s="1"/>
  <c r="Q4240"/>
  <c r="R4240"/>
  <c r="T4240"/>
  <c r="V4240"/>
  <c r="W4240" s="1"/>
  <c r="X4240"/>
  <c r="Y4240"/>
  <c r="AA4240"/>
  <c r="AB4240" s="1"/>
  <c r="AC4240" s="1"/>
  <c r="N4239"/>
  <c r="U4239" s="1"/>
  <c r="Q4239"/>
  <c r="R4239"/>
  <c r="T4239"/>
  <c r="V4239"/>
  <c r="W4239" s="1"/>
  <c r="X4239"/>
  <c r="Y4239"/>
  <c r="AA4239"/>
  <c r="AB4239" s="1"/>
  <c r="AC4239" s="1"/>
  <c r="N4238"/>
  <c r="U4238" s="1"/>
  <c r="Q4238"/>
  <c r="R4238"/>
  <c r="T4238"/>
  <c r="V4238"/>
  <c r="W4238" s="1"/>
  <c r="X4238"/>
  <c r="Y4238"/>
  <c r="AA4238"/>
  <c r="AB4238" s="1"/>
  <c r="AC4238" s="1"/>
  <c r="N4237"/>
  <c r="U4237" s="1"/>
  <c r="Q4237"/>
  <c r="R4237"/>
  <c r="T4237"/>
  <c r="V4237"/>
  <c r="W4237" s="1"/>
  <c r="X4237"/>
  <c r="Y4237"/>
  <c r="AA4237"/>
  <c r="AB4237" s="1"/>
  <c r="AC4237" s="1"/>
  <c r="N4236"/>
  <c r="U4236" s="1"/>
  <c r="Q4236"/>
  <c r="R4236"/>
  <c r="T4236"/>
  <c r="V4236"/>
  <c r="W4236" s="1"/>
  <c r="X4236"/>
  <c r="Y4236"/>
  <c r="AA4236"/>
  <c r="AB4236" s="1"/>
  <c r="AC4236" s="1"/>
  <c r="N4235"/>
  <c r="U4235" s="1"/>
  <c r="Q4235"/>
  <c r="R4235"/>
  <c r="T4235"/>
  <c r="V4235"/>
  <c r="W4235" s="1"/>
  <c r="X4235"/>
  <c r="Y4235"/>
  <c r="AA4235"/>
  <c r="AB4235" s="1"/>
  <c r="AC4235" s="1"/>
  <c r="N4234"/>
  <c r="U4234" s="1"/>
  <c r="Q4234"/>
  <c r="R4234"/>
  <c r="T4234"/>
  <c r="V4234"/>
  <c r="W4234" s="1"/>
  <c r="X4234"/>
  <c r="Y4234"/>
  <c r="AA4234"/>
  <c r="AB4234" s="1"/>
  <c r="AC4234" s="1"/>
  <c r="N4233"/>
  <c r="U4233" s="1"/>
  <c r="Q4233"/>
  <c r="R4233"/>
  <c r="T4233"/>
  <c r="V4233"/>
  <c r="W4233" s="1"/>
  <c r="X4233"/>
  <c r="Y4233"/>
  <c r="AA4233"/>
  <c r="AB4233" s="1"/>
  <c r="AC4233" s="1"/>
  <c r="N4232"/>
  <c r="U4232" s="1"/>
  <c r="Q4232"/>
  <c r="R4232"/>
  <c r="T4232"/>
  <c r="V4232"/>
  <c r="W4232" s="1"/>
  <c r="X4232"/>
  <c r="Y4232"/>
  <c r="AA4232"/>
  <c r="AB4232" s="1"/>
  <c r="AC4232" s="1"/>
  <c r="N4231"/>
  <c r="U4231" s="1"/>
  <c r="Q4231"/>
  <c r="R4231"/>
  <c r="T4231"/>
  <c r="V4231"/>
  <c r="W4231" s="1"/>
  <c r="X4231"/>
  <c r="Y4231"/>
  <c r="AA4231"/>
  <c r="AB4231" s="1"/>
  <c r="AC4231" s="1"/>
  <c r="N4230"/>
  <c r="U4230" s="1"/>
  <c r="Q4230"/>
  <c r="R4230"/>
  <c r="T4230"/>
  <c r="V4230"/>
  <c r="W4230" s="1"/>
  <c r="X4230"/>
  <c r="Y4230"/>
  <c r="AA4230"/>
  <c r="AB4230" s="1"/>
  <c r="AC4230" s="1"/>
  <c r="N4229"/>
  <c r="U4229" s="1"/>
  <c r="Q4229"/>
  <c r="R4229"/>
  <c r="T4229"/>
  <c r="V4229"/>
  <c r="W4229" s="1"/>
  <c r="X4229"/>
  <c r="Y4229"/>
  <c r="AA4229"/>
  <c r="AB4229" s="1"/>
  <c r="AC4229" s="1"/>
  <c r="N4228"/>
  <c r="U4228" s="1"/>
  <c r="Q4228"/>
  <c r="R4228"/>
  <c r="T4228"/>
  <c r="V4228"/>
  <c r="W4228" s="1"/>
  <c r="X4228"/>
  <c r="Y4228"/>
  <c r="AA4228"/>
  <c r="AB4228" s="1"/>
  <c r="AC4228" s="1"/>
  <c r="N4227"/>
  <c r="U4227" s="1"/>
  <c r="Q4227"/>
  <c r="R4227"/>
  <c r="T4227"/>
  <c r="V4227"/>
  <c r="W4227" s="1"/>
  <c r="X4227"/>
  <c r="Y4227"/>
  <c r="AA4227"/>
  <c r="AB4227" s="1"/>
  <c r="AC4227" s="1"/>
  <c r="N4226"/>
  <c r="U4226" s="1"/>
  <c r="Q4226"/>
  <c r="R4226"/>
  <c r="T4226"/>
  <c r="V4226"/>
  <c r="W4226" s="1"/>
  <c r="X4226"/>
  <c r="Y4226"/>
  <c r="AA4226"/>
  <c r="AB4226" s="1"/>
  <c r="AC4226" s="1"/>
  <c r="N4225"/>
  <c r="U4225" s="1"/>
  <c r="Q4225"/>
  <c r="R4225"/>
  <c r="T4225"/>
  <c r="V4225"/>
  <c r="W4225" s="1"/>
  <c r="X4225"/>
  <c r="Y4225"/>
  <c r="AA4225"/>
  <c r="AB4225" s="1"/>
  <c r="AC4225" s="1"/>
  <c r="N4224"/>
  <c r="U4224" s="1"/>
  <c r="Q4224"/>
  <c r="R4224"/>
  <c r="T4224"/>
  <c r="V4224"/>
  <c r="W4224" s="1"/>
  <c r="X4224"/>
  <c r="Y4224"/>
  <c r="AA4224"/>
  <c r="AB4224" s="1"/>
  <c r="AC4224" s="1"/>
  <c r="N4223"/>
  <c r="U4223" s="1"/>
  <c r="Q4223"/>
  <c r="R4223"/>
  <c r="T4223"/>
  <c r="V4223"/>
  <c r="W4223" s="1"/>
  <c r="X4223"/>
  <c r="Y4223"/>
  <c r="AA4223"/>
  <c r="AB4223" s="1"/>
  <c r="AC4223" s="1"/>
  <c r="N4222"/>
  <c r="U4222" s="1"/>
  <c r="Q4222"/>
  <c r="R4222"/>
  <c r="T4222"/>
  <c r="V4222"/>
  <c r="W4222" s="1"/>
  <c r="X4222"/>
  <c r="Y4222"/>
  <c r="AA4222"/>
  <c r="AB4222" s="1"/>
  <c r="AC4222" s="1"/>
  <c r="N4221"/>
  <c r="U4221" s="1"/>
  <c r="Q4221"/>
  <c r="R4221"/>
  <c r="T4221"/>
  <c r="V4221"/>
  <c r="W4221" s="1"/>
  <c r="X4221"/>
  <c r="Y4221"/>
  <c r="AA4221"/>
  <c r="AB4221" s="1"/>
  <c r="AC4221" s="1"/>
  <c r="N4220"/>
  <c r="U4220" s="1"/>
  <c r="Q4220"/>
  <c r="R4220"/>
  <c r="T4220"/>
  <c r="V4220"/>
  <c r="W4220" s="1"/>
  <c r="X4220"/>
  <c r="Y4220"/>
  <c r="AA4220"/>
  <c r="AB4220" s="1"/>
  <c r="AC4220" s="1"/>
  <c r="N4219"/>
  <c r="U4219" s="1"/>
  <c r="Q4219"/>
  <c r="R4219"/>
  <c r="T4219"/>
  <c r="V4219"/>
  <c r="W4219" s="1"/>
  <c r="X4219"/>
  <c r="Y4219"/>
  <c r="AA4219"/>
  <c r="AB4219" s="1"/>
  <c r="AC4219" s="1"/>
  <c r="N4218"/>
  <c r="U4218" s="1"/>
  <c r="Q4218"/>
  <c r="R4218"/>
  <c r="T4218"/>
  <c r="V4218"/>
  <c r="W4218" s="1"/>
  <c r="X4218"/>
  <c r="Y4218"/>
  <c r="AA4218"/>
  <c r="AB4218" s="1"/>
  <c r="AC4218" s="1"/>
  <c r="N4217"/>
  <c r="U4217" s="1"/>
  <c r="Q4217"/>
  <c r="R4217"/>
  <c r="T4217"/>
  <c r="V4217"/>
  <c r="W4217" s="1"/>
  <c r="X4217"/>
  <c r="Y4217"/>
  <c r="AA4217"/>
  <c r="AB4217" s="1"/>
  <c r="AC4217" s="1"/>
  <c r="N4216"/>
  <c r="U4216" s="1"/>
  <c r="Q4216"/>
  <c r="R4216"/>
  <c r="T4216"/>
  <c r="V4216"/>
  <c r="W4216" s="1"/>
  <c r="X4216"/>
  <c r="Y4216"/>
  <c r="AA4216"/>
  <c r="AB4216" s="1"/>
  <c r="AC4216" s="1"/>
  <c r="N4215"/>
  <c r="U4215" s="1"/>
  <c r="Q4215"/>
  <c r="R4215"/>
  <c r="T4215"/>
  <c r="V4215"/>
  <c r="W4215" s="1"/>
  <c r="X4215"/>
  <c r="Y4215"/>
  <c r="AA4215"/>
  <c r="AB4215" s="1"/>
  <c r="AC4215" s="1"/>
  <c r="N4214"/>
  <c r="U4214" s="1"/>
  <c r="Q4214"/>
  <c r="R4214"/>
  <c r="T4214"/>
  <c r="V4214"/>
  <c r="W4214" s="1"/>
  <c r="X4214"/>
  <c r="Y4214"/>
  <c r="AA4214"/>
  <c r="AB4214" s="1"/>
  <c r="AC4214" s="1"/>
  <c r="N4213"/>
  <c r="U4213" s="1"/>
  <c r="Q4213"/>
  <c r="R4213"/>
  <c r="T4213"/>
  <c r="V4213"/>
  <c r="W4213" s="1"/>
  <c r="X4213"/>
  <c r="Y4213"/>
  <c r="AA4213"/>
  <c r="AB4213" s="1"/>
  <c r="AC4213" s="1"/>
  <c r="N4212"/>
  <c r="U4212" s="1"/>
  <c r="Q4212"/>
  <c r="R4212"/>
  <c r="T4212"/>
  <c r="V4212"/>
  <c r="W4212" s="1"/>
  <c r="X4212"/>
  <c r="Y4212"/>
  <c r="AA4212"/>
  <c r="AB4212" s="1"/>
  <c r="AC4212" s="1"/>
  <c r="N4211"/>
  <c r="U4211" s="1"/>
  <c r="Q4211"/>
  <c r="R4211"/>
  <c r="T4211"/>
  <c r="V4211"/>
  <c r="W4211" s="1"/>
  <c r="X4211"/>
  <c r="Y4211"/>
  <c r="AA4211"/>
  <c r="AB4211" s="1"/>
  <c r="AC4211" s="1"/>
  <c r="N4210"/>
  <c r="U4210" s="1"/>
  <c r="Q4210"/>
  <c r="R4210"/>
  <c r="T4210"/>
  <c r="V4210"/>
  <c r="W4210" s="1"/>
  <c r="X4210"/>
  <c r="Y4210"/>
  <c r="AA4210"/>
  <c r="AB4210" s="1"/>
  <c r="AC4210" s="1"/>
  <c r="K5241" i="4"/>
  <c r="L5241"/>
  <c r="M5241"/>
  <c r="N5241"/>
  <c r="K5237"/>
  <c r="L5237"/>
  <c r="M5237"/>
  <c r="N5237"/>
  <c r="K5242"/>
  <c r="L5242"/>
  <c r="M5242"/>
  <c r="N5242"/>
  <c r="K5240"/>
  <c r="L5240"/>
  <c r="M5240"/>
  <c r="N5240"/>
  <c r="K5238"/>
  <c r="L5238"/>
  <c r="M5238"/>
  <c r="N5238"/>
  <c r="K5230"/>
  <c r="L5230"/>
  <c r="M5230"/>
  <c r="N5230"/>
  <c r="K5239"/>
  <c r="L5239"/>
  <c r="M5239"/>
  <c r="N5239"/>
  <c r="K5236"/>
  <c r="L5236"/>
  <c r="M5236"/>
  <c r="N5236"/>
  <c r="K5235"/>
  <c r="L5235"/>
  <c r="M5235"/>
  <c r="N5235"/>
  <c r="K5233"/>
  <c r="L5233"/>
  <c r="M5233"/>
  <c r="N5233"/>
  <c r="N4209" i="1"/>
  <c r="U4209" s="1"/>
  <c r="Q4209"/>
  <c r="R4209"/>
  <c r="T4209"/>
  <c r="V4209"/>
  <c r="W4209" s="1"/>
  <c r="X4209"/>
  <c r="Y4209"/>
  <c r="AA4209"/>
  <c r="AB4209" s="1"/>
  <c r="AC4209" s="1"/>
  <c r="N4208"/>
  <c r="U4208" s="1"/>
  <c r="Q4208"/>
  <c r="R4208"/>
  <c r="T4208"/>
  <c r="V4208"/>
  <c r="W4208" s="1"/>
  <c r="X4208"/>
  <c r="Y4208"/>
  <c r="AA4208"/>
  <c r="AB4208" s="1"/>
  <c r="AC4208" s="1"/>
  <c r="N4207"/>
  <c r="U4207" s="1"/>
  <c r="Q4207"/>
  <c r="R4207"/>
  <c r="T4207"/>
  <c r="V4207"/>
  <c r="W4207" s="1"/>
  <c r="X4207"/>
  <c r="Y4207"/>
  <c r="AA4207"/>
  <c r="AB4207" s="1"/>
  <c r="AC4207" s="1"/>
  <c r="N4206"/>
  <c r="U4206" s="1"/>
  <c r="Q4206"/>
  <c r="R4206"/>
  <c r="T4206"/>
  <c r="V4206"/>
  <c r="W4206" s="1"/>
  <c r="X4206"/>
  <c r="Y4206"/>
  <c r="AA4206"/>
  <c r="AB4206" s="1"/>
  <c r="AC4206" s="1"/>
  <c r="N4205"/>
  <c r="U4205" s="1"/>
  <c r="Q4205"/>
  <c r="R4205"/>
  <c r="T4205"/>
  <c r="V4205"/>
  <c r="W4205" s="1"/>
  <c r="X4205"/>
  <c r="Y4205"/>
  <c r="AA4205"/>
  <c r="AB4205" s="1"/>
  <c r="AC4205" s="1"/>
  <c r="N4204"/>
  <c r="U4204" s="1"/>
  <c r="Q4204"/>
  <c r="R4204"/>
  <c r="T4204"/>
  <c r="V4204"/>
  <c r="W4204" s="1"/>
  <c r="X4204"/>
  <c r="Y4204"/>
  <c r="AA4204"/>
  <c r="AB4204" s="1"/>
  <c r="AC4204" s="1"/>
  <c r="N4203"/>
  <c r="U4203" s="1"/>
  <c r="Q4203"/>
  <c r="R4203"/>
  <c r="T4203"/>
  <c r="V4203"/>
  <c r="W4203" s="1"/>
  <c r="X4203"/>
  <c r="Y4203"/>
  <c r="AA4203"/>
  <c r="AB4203" s="1"/>
  <c r="AC4203" s="1"/>
  <c r="N4202"/>
  <c r="U4202" s="1"/>
  <c r="Q4202"/>
  <c r="R4202"/>
  <c r="T4202"/>
  <c r="V4202"/>
  <c r="W4202" s="1"/>
  <c r="X4202"/>
  <c r="Y4202"/>
  <c r="AA4202"/>
  <c r="AB4202" s="1"/>
  <c r="AC4202" s="1"/>
  <c r="N4201"/>
  <c r="U4201" s="1"/>
  <c r="Q4201"/>
  <c r="R4201"/>
  <c r="T4201"/>
  <c r="V4201"/>
  <c r="W4201" s="1"/>
  <c r="X4201"/>
  <c r="Y4201"/>
  <c r="AA4201"/>
  <c r="AB4201" s="1"/>
  <c r="AC4201" s="1"/>
  <c r="N4200"/>
  <c r="U4200" s="1"/>
  <c r="Q4200"/>
  <c r="R4200"/>
  <c r="T4200"/>
  <c r="V4200"/>
  <c r="W4200" s="1"/>
  <c r="X4200"/>
  <c r="Y4200"/>
  <c r="AA4200"/>
  <c r="AB4200" s="1"/>
  <c r="AC4200" s="1"/>
  <c r="N4199"/>
  <c r="U4199" s="1"/>
  <c r="Q4199"/>
  <c r="R4199"/>
  <c r="T4199"/>
  <c r="V4199"/>
  <c r="W4199" s="1"/>
  <c r="X4199"/>
  <c r="Y4199"/>
  <c r="AA4199"/>
  <c r="AB4199" s="1"/>
  <c r="AC4199" s="1"/>
  <c r="N4198"/>
  <c r="U4198" s="1"/>
  <c r="Q4198"/>
  <c r="R4198"/>
  <c r="T4198"/>
  <c r="V4198"/>
  <c r="W4198" s="1"/>
  <c r="X4198"/>
  <c r="Y4198"/>
  <c r="AA4198"/>
  <c r="AB4198" s="1"/>
  <c r="AC4198" s="1"/>
  <c r="N4197"/>
  <c r="U4197" s="1"/>
  <c r="Q4197"/>
  <c r="R4197"/>
  <c r="T4197"/>
  <c r="V4197"/>
  <c r="W4197" s="1"/>
  <c r="X4197"/>
  <c r="Y4197"/>
  <c r="AA4197"/>
  <c r="AB4197" s="1"/>
  <c r="AC4197" s="1"/>
  <c r="N4196"/>
  <c r="U4196" s="1"/>
  <c r="Q4196"/>
  <c r="R4196"/>
  <c r="T4196"/>
  <c r="V4196"/>
  <c r="W4196" s="1"/>
  <c r="X4196"/>
  <c r="Y4196"/>
  <c r="AA4196"/>
  <c r="AB4196" s="1"/>
  <c r="AC4196" s="1"/>
  <c r="N4195"/>
  <c r="U4195" s="1"/>
  <c r="Q4195"/>
  <c r="R4195"/>
  <c r="T4195"/>
  <c r="V4195"/>
  <c r="W4195" s="1"/>
  <c r="X4195"/>
  <c r="Y4195"/>
  <c r="AA4195"/>
  <c r="AB4195" s="1"/>
  <c r="AC4195" s="1"/>
  <c r="N4194"/>
  <c r="U4194" s="1"/>
  <c r="Q4194"/>
  <c r="R4194"/>
  <c r="T4194"/>
  <c r="V4194"/>
  <c r="W4194" s="1"/>
  <c r="X4194"/>
  <c r="Y4194"/>
  <c r="AA4194"/>
  <c r="AB4194" s="1"/>
  <c r="AC4194" s="1"/>
  <c r="N4193"/>
  <c r="U4193" s="1"/>
  <c r="Q4193"/>
  <c r="R4193"/>
  <c r="T4193"/>
  <c r="V4193"/>
  <c r="W4193" s="1"/>
  <c r="X4193"/>
  <c r="Y4193"/>
  <c r="AA4193"/>
  <c r="AB4193" s="1"/>
  <c r="AC4193" s="1"/>
  <c r="N4192"/>
  <c r="U4192" s="1"/>
  <c r="Q4192"/>
  <c r="R4192"/>
  <c r="T4192"/>
  <c r="V4192"/>
  <c r="W4192" s="1"/>
  <c r="X4192"/>
  <c r="Y4192"/>
  <c r="AA4192"/>
  <c r="AB4192" s="1"/>
  <c r="AC4192" s="1"/>
  <c r="K5228" i="4"/>
  <c r="L5228"/>
  <c r="M5228"/>
  <c r="N5228"/>
  <c r="K5224"/>
  <c r="L5224"/>
  <c r="M5224"/>
  <c r="N5224"/>
  <c r="K5220"/>
  <c r="L5220"/>
  <c r="M5220"/>
  <c r="N5220"/>
  <c r="K5226"/>
  <c r="L5226"/>
  <c r="M5226"/>
  <c r="N5226"/>
  <c r="K5231"/>
  <c r="L5231"/>
  <c r="M5231"/>
  <c r="N5231"/>
  <c r="K5222"/>
  <c r="L5222"/>
  <c r="M5222"/>
  <c r="N5222"/>
  <c r="K5218"/>
  <c r="L5218"/>
  <c r="M5218"/>
  <c r="N5218"/>
  <c r="K5234"/>
  <c r="L5234"/>
  <c r="M5234"/>
  <c r="N5234"/>
  <c r="K5229"/>
  <c r="L5229"/>
  <c r="M5229"/>
  <c r="N5229"/>
  <c r="K5225"/>
  <c r="L5225"/>
  <c r="M5225"/>
  <c r="N5225"/>
  <c r="K5221"/>
  <c r="L5221"/>
  <c r="M5221"/>
  <c r="N5221"/>
  <c r="K5217"/>
  <c r="L5217"/>
  <c r="M5217"/>
  <c r="N5217"/>
  <c r="K5232"/>
  <c r="L5232"/>
  <c r="M5232"/>
  <c r="N5232"/>
  <c r="K5227"/>
  <c r="L5227"/>
  <c r="M5227"/>
  <c r="N5227"/>
  <c r="K5223"/>
  <c r="L5223"/>
  <c r="M5223"/>
  <c r="N5223"/>
  <c r="K5219"/>
  <c r="L5219"/>
  <c r="M5219"/>
  <c r="N5219"/>
  <c r="K5215"/>
  <c r="L5215"/>
  <c r="M5215"/>
  <c r="N5215"/>
  <c r="N4191" i="1"/>
  <c r="U4191" s="1"/>
  <c r="Q4191"/>
  <c r="R4191"/>
  <c r="T4191"/>
  <c r="V4191"/>
  <c r="W4191" s="1"/>
  <c r="X4191"/>
  <c r="Y4191"/>
  <c r="AA4191"/>
  <c r="AB4191" s="1"/>
  <c r="AC4191" s="1"/>
  <c r="N4190"/>
  <c r="U4190" s="1"/>
  <c r="Q4190"/>
  <c r="R4190"/>
  <c r="T4190"/>
  <c r="V4190"/>
  <c r="W4190" s="1"/>
  <c r="X4190"/>
  <c r="Y4190"/>
  <c r="AA4190"/>
  <c r="AB4190" s="1"/>
  <c r="AC4190" s="1"/>
  <c r="N4189"/>
  <c r="U4189" s="1"/>
  <c r="Q4189"/>
  <c r="R4189"/>
  <c r="T4189"/>
  <c r="V4189"/>
  <c r="W4189"/>
  <c r="X4189"/>
  <c r="Y4189"/>
  <c r="AA4189"/>
  <c r="AB4189" s="1"/>
  <c r="AC4189" s="1"/>
  <c r="N4188"/>
  <c r="U4188" s="1"/>
  <c r="Q4188"/>
  <c r="R4188"/>
  <c r="T4188"/>
  <c r="V4188"/>
  <c r="W4188" s="1"/>
  <c r="X4188"/>
  <c r="Y4188"/>
  <c r="AA4188"/>
  <c r="AB4188" s="1"/>
  <c r="AC4188" s="1"/>
  <c r="N4187"/>
  <c r="U4187" s="1"/>
  <c r="Q4187"/>
  <c r="R4187"/>
  <c r="T4187"/>
  <c r="V4187"/>
  <c r="W4187"/>
  <c r="X4187"/>
  <c r="Y4187"/>
  <c r="AA4187"/>
  <c r="AB4187" s="1"/>
  <c r="AC4187" s="1"/>
  <c r="Z4553"/>
  <c r="Z4363"/>
  <c r="Z4461"/>
  <c r="Z4442"/>
  <c r="Z4364"/>
  <c r="Z4238"/>
  <c r="Z4446"/>
  <c r="Z4383"/>
  <c r="Z4264"/>
  <c r="Z4268"/>
  <c r="Z4338"/>
  <c r="Z4377"/>
  <c r="Z4448"/>
  <c r="Z4386"/>
  <c r="Z4199"/>
  <c r="Z4286"/>
  <c r="Z4481"/>
  <c r="Z4412"/>
  <c r="Z4548"/>
  <c r="Z4543"/>
  <c r="Z4196"/>
  <c r="Z4243"/>
  <c r="Z4491"/>
  <c r="Z4248"/>
  <c r="Z4444"/>
  <c r="Z4301"/>
  <c r="Z4369"/>
  <c r="Z4534"/>
  <c r="Z4437"/>
  <c r="Z4235"/>
  <c r="Z4261"/>
  <c r="Z4341"/>
  <c r="Z4490"/>
  <c r="Z4441"/>
  <c r="Z4521"/>
  <c r="Z4300"/>
  <c r="Z4342"/>
  <c r="Z4514"/>
  <c r="Z4277"/>
  <c r="Z4303"/>
  <c r="Z4226"/>
  <c r="Z4380"/>
  <c r="Z4487"/>
  <c r="Z4328"/>
  <c r="Z4513"/>
  <c r="Z4313"/>
  <c r="Z4279"/>
  <c r="Z4509"/>
  <c r="Z4233"/>
  <c r="Z4379"/>
  <c r="Z4416"/>
  <c r="Z4535"/>
  <c r="Z4551"/>
  <c r="Z4223"/>
  <c r="Z4522"/>
  <c r="Z4381"/>
  <c r="Z4426"/>
  <c r="Z4359"/>
  <c r="Z4192"/>
  <c r="Z4309"/>
  <c r="Z4317"/>
  <c r="Z4453"/>
  <c r="Z4352"/>
  <c r="Z4255"/>
  <c r="Z4479"/>
  <c r="Z4495"/>
  <c r="Z4552"/>
  <c r="Z4403"/>
  <c r="Z4433"/>
  <c r="Z4262"/>
  <c r="Z4368"/>
  <c r="Z4214"/>
  <c r="Z4373"/>
  <c r="Z4361"/>
  <c r="Z4533"/>
  <c r="Z4434"/>
  <c r="Z4251"/>
  <c r="Z4483"/>
  <c r="Z4462"/>
  <c r="Z4439"/>
  <c r="Z4308"/>
  <c r="Z4310"/>
  <c r="Z4547"/>
  <c r="Z4536"/>
  <c r="Z4425"/>
  <c r="Z4329"/>
  <c r="Z4292"/>
  <c r="Z4201"/>
  <c r="Z4353"/>
  <c r="Z4305"/>
  <c r="Z4239"/>
  <c r="Z4482"/>
  <c r="Z4473"/>
  <c r="Z4234"/>
  <c r="Z4518"/>
  <c r="Z4456"/>
  <c r="Z4293"/>
  <c r="Z4281"/>
  <c r="Z4532"/>
  <c r="Z4340"/>
  <c r="Z4218"/>
  <c r="Z4404"/>
  <c r="Z4232"/>
  <c r="Z4510"/>
  <c r="Z4407"/>
  <c r="Z4228"/>
  <c r="Z4427"/>
  <c r="Z4351"/>
  <c r="Z4468"/>
  <c r="Z4477"/>
  <c r="Z4531"/>
  <c r="Z4452"/>
  <c r="Z4506"/>
  <c r="Z4263"/>
  <c r="Z4365"/>
  <c r="Z4207"/>
  <c r="Z4357"/>
  <c r="Z4210"/>
  <c r="Z4411"/>
  <c r="Z4360"/>
  <c r="Z4382"/>
  <c r="Z4222"/>
  <c r="Z4193"/>
  <c r="Z4212"/>
  <c r="Z4188"/>
  <c r="Z4250"/>
  <c r="Z4387"/>
  <c r="Z4220"/>
  <c r="Z4376"/>
  <c r="Z4471"/>
  <c r="Z4299"/>
  <c r="Z4229"/>
  <c r="Z4494"/>
  <c r="Z4205"/>
  <c r="Z4314"/>
  <c r="Z4323"/>
  <c r="Z4272"/>
  <c r="Z4505"/>
  <c r="Z4489"/>
  <c r="Z4478"/>
  <c r="Z4438"/>
  <c r="Z4362"/>
  <c r="Z4443"/>
  <c r="Z4409"/>
  <c r="Z4480"/>
  <c r="Z4549"/>
  <c r="Z4545"/>
  <c r="Z4297"/>
  <c r="Z4384"/>
  <c r="Z4330"/>
  <c r="Z4415"/>
  <c r="Z4527"/>
  <c r="Z4366"/>
  <c r="Z4269"/>
  <c r="Z4348"/>
  <c r="Z4554"/>
  <c r="Z4213"/>
  <c r="Z4432"/>
  <c r="Z4231"/>
  <c r="Z4355"/>
  <c r="Z4267"/>
  <c r="Z4385"/>
  <c r="Z4435"/>
  <c r="Z4224"/>
  <c r="Z4470"/>
  <c r="Z4195"/>
  <c r="Z4421"/>
  <c r="Z4484"/>
  <c r="Z4266"/>
  <c r="Z4216"/>
  <c r="Z4367"/>
  <c r="Z4504"/>
  <c r="Z4318"/>
  <c r="Z4374"/>
  <c r="Z4335"/>
  <c r="Z4507"/>
  <c r="Z4211"/>
  <c r="Z4469"/>
  <c r="Z4541"/>
  <c r="Z4237"/>
  <c r="Z4525"/>
  <c r="Z4370"/>
  <c r="Z4280"/>
  <c r="Z4260"/>
  <c r="Z4511"/>
  <c r="Z4429"/>
  <c r="Z4230"/>
  <c r="Z4464"/>
  <c r="Z4354"/>
  <c r="Z4298"/>
  <c r="Z4502"/>
  <c r="Z4215"/>
  <c r="Z4208"/>
  <c r="Z4418"/>
  <c r="Z4324"/>
  <c r="Z4289"/>
  <c r="Z4515"/>
  <c r="Z4339"/>
  <c r="Z4346"/>
  <c r="Z4247"/>
  <c r="Z4424"/>
  <c r="Z4460"/>
  <c r="Z4349"/>
  <c r="Z4187"/>
  <c r="Z4288"/>
  <c r="Z4249"/>
  <c r="Z4347"/>
  <c r="Z4319"/>
  <c r="Z4517"/>
  <c r="Z4307"/>
  <c r="Z4334"/>
  <c r="Z4455"/>
  <c r="Z4273"/>
  <c r="Z4550"/>
  <c r="Z4337"/>
  <c r="Z4227"/>
  <c r="Z4236"/>
  <c r="Z4493"/>
  <c r="Z4375"/>
  <c r="Z4555"/>
  <c r="Z4258"/>
  <c r="Z4402"/>
  <c r="Z4537"/>
  <c r="Z4240"/>
  <c r="Z4270"/>
  <c r="Z4336"/>
  <c r="Z4459"/>
  <c r="Z4254"/>
  <c r="Z4546"/>
  <c r="Z4498"/>
  <c r="Z4542"/>
  <c r="Z4422"/>
  <c r="Z4408"/>
  <c r="Z4225"/>
  <c r="Z4544"/>
  <c r="Z4556"/>
  <c r="Z4344"/>
  <c r="Z4485"/>
  <c r="Z4276"/>
  <c r="Z4428"/>
  <c r="Z4410"/>
  <c r="Z4457"/>
  <c r="Z4431"/>
  <c r="Z4256"/>
  <c r="Z4440"/>
  <c r="Z4488"/>
  <c r="Z4221"/>
  <c r="Z4413"/>
  <c r="Z4245"/>
  <c r="Z4197"/>
  <c r="Z4206"/>
  <c r="Z4451"/>
  <c r="Z4530"/>
  <c r="Z4295"/>
  <c r="Z4356"/>
  <c r="Z4430"/>
  <c r="Z4217"/>
  <c r="Z4419"/>
  <c r="Z4316"/>
  <c r="Z4472"/>
  <c r="Z4311"/>
  <c r="Z4458"/>
  <c r="Z4302"/>
  <c r="Z4291"/>
  <c r="Z4242"/>
  <c r="Z4492"/>
  <c r="Z4322"/>
  <c r="Z4516"/>
  <c r="Z4414"/>
  <c r="Z4296"/>
  <c r="Z4204"/>
  <c r="Z4219"/>
  <c r="Z4450"/>
  <c r="Z4284"/>
  <c r="Z4529"/>
  <c r="Z4265"/>
  <c r="Z4274"/>
  <c r="Z4465"/>
  <c r="Z4405"/>
  <c r="Z4253"/>
  <c r="Z4271"/>
  <c r="Z4294"/>
  <c r="Z4200"/>
  <c r="Z4194"/>
  <c r="Z4423"/>
  <c r="Z4327"/>
  <c r="Z4378"/>
  <c r="Z4528"/>
  <c r="Z4259"/>
  <c r="Z4520"/>
  <c r="Z4454"/>
  <c r="Z4508"/>
  <c r="Z4275"/>
  <c r="Z4420"/>
  <c r="Z4519"/>
  <c r="Z4202"/>
  <c r="Z4306"/>
  <c r="Z4501"/>
  <c r="Z4475"/>
  <c r="Z4282"/>
  <c r="Z4523"/>
  <c r="Z4406"/>
  <c r="Z4467"/>
  <c r="Z4321"/>
  <c r="Z4499"/>
  <c r="Z4304"/>
  <c r="Z4203"/>
  <c r="Z4526"/>
  <c r="Z4496"/>
  <c r="Z4436"/>
  <c r="Z4503"/>
  <c r="Z4512"/>
  <c r="Z4466"/>
  <c r="Z4287"/>
  <c r="Z4474"/>
  <c r="Z4246"/>
  <c r="Z4285"/>
  <c r="Z4449"/>
  <c r="Z4417"/>
  <c r="Z4244"/>
  <c r="Z4447"/>
  <c r="Z4350"/>
  <c r="Z4209"/>
  <c r="Z4445"/>
  <c r="Z4290"/>
  <c r="Z4252"/>
  <c r="Z4463"/>
  <c r="Z4538"/>
  <c r="Z4540"/>
  <c r="Z4189"/>
  <c r="Z4278"/>
  <c r="Z4325"/>
  <c r="Z4331"/>
  <c r="Z4345"/>
  <c r="Z4312"/>
  <c r="Z4241"/>
  <c r="Z4358"/>
  <c r="Z4486"/>
  <c r="Z4283"/>
  <c r="Z4332"/>
  <c r="Z4320"/>
  <c r="Z4524"/>
  <c r="Z4198"/>
  <c r="Z4371"/>
  <c r="Z4326"/>
  <c r="Z4315"/>
  <c r="Z4333"/>
  <c r="Z4191"/>
  <c r="Z4372"/>
  <c r="Z4257"/>
  <c r="Z4190"/>
  <c r="Z4500"/>
  <c r="Z4497"/>
  <c r="Z4476"/>
  <c r="Z4539"/>
  <c r="Z4343"/>
  <c r="U4430" l="1"/>
  <c r="S4556"/>
  <c r="O4556"/>
  <c r="P4556"/>
  <c r="S4555"/>
  <c r="O4555"/>
  <c r="P4555"/>
  <c r="S4554"/>
  <c r="O4554"/>
  <c r="P4554"/>
  <c r="S4553"/>
  <c r="O4553"/>
  <c r="P4553"/>
  <c r="S4552"/>
  <c r="O4552"/>
  <c r="P4552"/>
  <c r="S4551"/>
  <c r="O4551"/>
  <c r="P4551"/>
  <c r="S4550"/>
  <c r="O4550"/>
  <c r="P4550"/>
  <c r="S4549"/>
  <c r="O4549"/>
  <c r="P4549"/>
  <c r="S4548"/>
  <c r="O4548"/>
  <c r="P4548"/>
  <c r="S4547"/>
  <c r="O4547"/>
  <c r="P4547"/>
  <c r="S4546"/>
  <c r="O4546"/>
  <c r="P4546"/>
  <c r="S4545"/>
  <c r="O4545"/>
  <c r="P4545"/>
  <c r="S4544"/>
  <c r="O4544"/>
  <c r="P4544"/>
  <c r="S4543"/>
  <c r="O4543"/>
  <c r="P4543"/>
  <c r="S4542"/>
  <c r="O4542"/>
  <c r="P4542"/>
  <c r="S4541"/>
  <c r="O4541"/>
  <c r="P4541"/>
  <c r="S4540"/>
  <c r="O4540"/>
  <c r="P4540"/>
  <c r="S4539"/>
  <c r="O4539"/>
  <c r="P4539"/>
  <c r="S4538"/>
  <c r="O4538"/>
  <c r="P4538"/>
  <c r="S4537"/>
  <c r="O4537"/>
  <c r="P4537"/>
  <c r="S4536"/>
  <c r="O4536"/>
  <c r="P4536"/>
  <c r="P4535"/>
  <c r="S4535"/>
  <c r="O4535"/>
  <c r="S4534"/>
  <c r="O4534"/>
  <c r="P4534"/>
  <c r="S4533"/>
  <c r="O4533"/>
  <c r="P4533"/>
  <c r="S4532"/>
  <c r="O4532"/>
  <c r="P4532"/>
  <c r="S4531"/>
  <c r="O4531"/>
  <c r="P4531"/>
  <c r="S4530"/>
  <c r="O4530"/>
  <c r="P4530"/>
  <c r="O4398"/>
  <c r="S4529"/>
  <c r="O4529"/>
  <c r="P4529"/>
  <c r="S4528"/>
  <c r="O4528"/>
  <c r="P4528"/>
  <c r="S4527"/>
  <c r="O4527"/>
  <c r="P4527"/>
  <c r="S4526"/>
  <c r="O4526"/>
  <c r="P4526"/>
  <c r="S4525"/>
  <c r="O4525"/>
  <c r="P4525"/>
  <c r="S4524"/>
  <c r="O4524"/>
  <c r="P4524"/>
  <c r="S4523"/>
  <c r="O4523"/>
  <c r="P4523"/>
  <c r="S4522"/>
  <c r="O4522"/>
  <c r="P4522"/>
  <c r="S4521"/>
  <c r="O4521"/>
  <c r="P4521"/>
  <c r="S4520"/>
  <c r="O4520"/>
  <c r="P4520"/>
  <c r="S4519"/>
  <c r="O4519"/>
  <c r="P4519"/>
  <c r="S4518"/>
  <c r="O4518"/>
  <c r="P4518"/>
  <c r="S4517"/>
  <c r="O4517"/>
  <c r="P4517"/>
  <c r="S4516"/>
  <c r="O4516"/>
  <c r="P4516"/>
  <c r="S4515"/>
  <c r="O4515"/>
  <c r="P4515"/>
  <c r="S4514"/>
  <c r="O4514"/>
  <c r="P4514"/>
  <c r="S4513"/>
  <c r="O4513"/>
  <c r="P4513"/>
  <c r="S4512"/>
  <c r="O4512"/>
  <c r="P4512"/>
  <c r="S4511"/>
  <c r="O4511"/>
  <c r="P4511"/>
  <c r="S4510"/>
  <c r="O4510"/>
  <c r="P4510"/>
  <c r="S4509"/>
  <c r="O4509"/>
  <c r="P4509"/>
  <c r="S4508"/>
  <c r="O4508"/>
  <c r="P4508"/>
  <c r="S4507"/>
  <c r="O4507"/>
  <c r="P4507"/>
  <c r="S4506"/>
  <c r="O4506"/>
  <c r="P4506"/>
  <c r="S4505"/>
  <c r="O4505"/>
  <c r="P4505"/>
  <c r="S4504"/>
  <c r="O4504"/>
  <c r="P4504"/>
  <c r="S4503"/>
  <c r="O4503"/>
  <c r="P4503"/>
  <c r="S4502"/>
  <c r="O4502"/>
  <c r="P4502"/>
  <c r="S4501"/>
  <c r="O4501"/>
  <c r="P4501"/>
  <c r="S4500"/>
  <c r="O4500"/>
  <c r="P4500"/>
  <c r="S4499"/>
  <c r="O4499"/>
  <c r="P4499"/>
  <c r="S4498"/>
  <c r="O4498"/>
  <c r="P4498"/>
  <c r="S4497"/>
  <c r="O4497"/>
  <c r="P4497"/>
  <c r="S4496"/>
  <c r="O4496"/>
  <c r="P4496"/>
  <c r="S4495"/>
  <c r="O4495"/>
  <c r="P4495"/>
  <c r="S4494"/>
  <c r="O4494"/>
  <c r="P4494"/>
  <c r="S4493"/>
  <c r="O4493"/>
  <c r="P4493"/>
  <c r="S4492"/>
  <c r="O4492"/>
  <c r="P4492"/>
  <c r="S4491"/>
  <c r="O4491"/>
  <c r="P4491"/>
  <c r="S4490"/>
  <c r="O4490"/>
  <c r="P4490"/>
  <c r="S4489"/>
  <c r="O4489"/>
  <c r="P4489"/>
  <c r="S4488"/>
  <c r="O4488"/>
  <c r="P4488"/>
  <c r="S4487"/>
  <c r="O4487"/>
  <c r="P4487"/>
  <c r="S4486"/>
  <c r="O4486"/>
  <c r="P4486"/>
  <c r="S4485"/>
  <c r="O4485"/>
  <c r="P4485"/>
  <c r="S4484"/>
  <c r="O4484"/>
  <c r="P4484"/>
  <c r="S4483"/>
  <c r="O4483"/>
  <c r="P4483"/>
  <c r="S4482"/>
  <c r="O4482"/>
  <c r="P4482"/>
  <c r="S4481"/>
  <c r="O4481"/>
  <c r="P4481"/>
  <c r="S4480"/>
  <c r="O4480"/>
  <c r="P4480"/>
  <c r="S4479"/>
  <c r="O4479"/>
  <c r="P4479"/>
  <c r="S4478"/>
  <c r="O4478"/>
  <c r="P4478"/>
  <c r="S4477"/>
  <c r="O4477"/>
  <c r="P4477"/>
  <c r="S4476"/>
  <c r="O4476"/>
  <c r="P4476"/>
  <c r="S4475"/>
  <c r="O4475"/>
  <c r="P4475"/>
  <c r="S4474"/>
  <c r="O4474"/>
  <c r="P4474"/>
  <c r="S4473"/>
  <c r="O4473"/>
  <c r="P4473"/>
  <c r="S4472"/>
  <c r="O4472"/>
  <c r="P4472"/>
  <c r="S4471"/>
  <c r="O4471"/>
  <c r="P4471"/>
  <c r="S4470"/>
  <c r="O4470"/>
  <c r="P4470"/>
  <c r="S4469"/>
  <c r="O4469"/>
  <c r="P4469"/>
  <c r="S4468"/>
  <c r="O4468"/>
  <c r="P4468"/>
  <c r="P4467"/>
  <c r="S4467"/>
  <c r="O4467"/>
  <c r="S4466"/>
  <c r="O4466"/>
  <c r="P4466"/>
  <c r="S4465"/>
  <c r="O4465"/>
  <c r="P4465"/>
  <c r="S4464"/>
  <c r="O4464"/>
  <c r="P4464"/>
  <c r="S4463"/>
  <c r="O4463"/>
  <c r="P4463"/>
  <c r="S4462"/>
  <c r="O4462"/>
  <c r="P4462"/>
  <c r="S4461"/>
  <c r="O4461"/>
  <c r="P4461"/>
  <c r="S4460"/>
  <c r="O4460"/>
  <c r="P4460"/>
  <c r="S4459"/>
  <c r="O4459"/>
  <c r="P4459"/>
  <c r="S4458"/>
  <c r="O4458"/>
  <c r="P4458"/>
  <c r="S4457"/>
  <c r="O4457"/>
  <c r="P4457"/>
  <c r="S4456"/>
  <c r="O4456"/>
  <c r="P4456"/>
  <c r="S4455"/>
  <c r="O4455"/>
  <c r="P4455"/>
  <c r="S4454"/>
  <c r="O4454"/>
  <c r="P4454"/>
  <c r="S4453"/>
  <c r="O4453"/>
  <c r="P4453"/>
  <c r="S4452"/>
  <c r="O4452"/>
  <c r="P4452"/>
  <c r="S4451"/>
  <c r="O4451"/>
  <c r="P4451"/>
  <c r="S4450"/>
  <c r="O4450"/>
  <c r="P4450"/>
  <c r="S4449"/>
  <c r="O4449"/>
  <c r="P4449"/>
  <c r="S4448"/>
  <c r="O4448"/>
  <c r="P4448"/>
  <c r="S4447"/>
  <c r="O4447"/>
  <c r="P4447"/>
  <c r="S4446"/>
  <c r="O4446"/>
  <c r="P4446"/>
  <c r="S4445"/>
  <c r="O4445"/>
  <c r="P4445"/>
  <c r="S4444"/>
  <c r="O4444"/>
  <c r="P4444"/>
  <c r="S4443"/>
  <c r="O4443"/>
  <c r="P4443"/>
  <c r="S4442"/>
  <c r="O4442"/>
  <c r="P4442"/>
  <c r="S4441"/>
  <c r="O4441"/>
  <c r="P4441"/>
  <c r="S4440"/>
  <c r="O4440"/>
  <c r="P4440"/>
  <c r="S4439"/>
  <c r="O4439"/>
  <c r="P4439"/>
  <c r="S4438"/>
  <c r="O4438"/>
  <c r="P4438"/>
  <c r="S4437"/>
  <c r="O4437"/>
  <c r="P4437"/>
  <c r="S4436"/>
  <c r="O4436"/>
  <c r="P4436"/>
  <c r="S4435"/>
  <c r="O4435"/>
  <c r="P4435"/>
  <c r="S4434"/>
  <c r="O4434"/>
  <c r="P4434"/>
  <c r="S4433"/>
  <c r="O4433"/>
  <c r="P4433"/>
  <c r="S4432"/>
  <c r="O4432"/>
  <c r="P4432"/>
  <c r="S4431"/>
  <c r="O4431"/>
  <c r="P4431"/>
  <c r="S4430"/>
  <c r="O4430"/>
  <c r="S4429"/>
  <c r="O4429"/>
  <c r="P4429"/>
  <c r="S4428"/>
  <c r="O4428"/>
  <c r="P4428"/>
  <c r="S4427"/>
  <c r="O4427"/>
  <c r="P4427"/>
  <c r="S4426"/>
  <c r="O4426"/>
  <c r="P4426"/>
  <c r="S4425"/>
  <c r="O4425"/>
  <c r="P4425"/>
  <c r="S4424"/>
  <c r="O4424"/>
  <c r="P4424"/>
  <c r="S4423"/>
  <c r="O4423"/>
  <c r="P4423"/>
  <c r="S4422"/>
  <c r="O4422"/>
  <c r="P4422"/>
  <c r="S4421"/>
  <c r="O4421"/>
  <c r="P4421"/>
  <c r="S4420"/>
  <c r="O4420"/>
  <c r="P4420"/>
  <c r="S4419"/>
  <c r="O4419"/>
  <c r="P4419"/>
  <c r="S4418"/>
  <c r="O4418"/>
  <c r="P4418"/>
  <c r="S4417"/>
  <c r="O4417"/>
  <c r="P4417"/>
  <c r="S4416"/>
  <c r="O4416"/>
  <c r="P4416"/>
  <c r="S4415"/>
  <c r="O4415"/>
  <c r="P4415"/>
  <c r="S4414"/>
  <c r="O4414"/>
  <c r="P4414"/>
  <c r="S4413"/>
  <c r="O4413"/>
  <c r="P4413"/>
  <c r="S4412"/>
  <c r="O4412"/>
  <c r="P4412"/>
  <c r="S4411"/>
  <c r="O4411"/>
  <c r="P4411"/>
  <c r="S4410"/>
  <c r="O4410"/>
  <c r="P4410"/>
  <c r="S4409"/>
  <c r="O4409"/>
  <c r="P4409"/>
  <c r="S4408"/>
  <c r="O4408"/>
  <c r="P4408"/>
  <c r="S4407"/>
  <c r="O4407"/>
  <c r="P4407"/>
  <c r="S4406"/>
  <c r="O4406"/>
  <c r="P4406"/>
  <c r="S4405"/>
  <c r="O4405"/>
  <c r="P4405"/>
  <c r="S4404"/>
  <c r="O4404"/>
  <c r="P4404"/>
  <c r="S4403"/>
  <c r="O4403"/>
  <c r="P4403"/>
  <c r="S4402"/>
  <c r="O4402"/>
  <c r="P4402"/>
  <c r="O4399"/>
  <c r="S4399"/>
  <c r="S4398"/>
  <c r="U4398"/>
  <c r="S4397"/>
  <c r="P4397"/>
  <c r="U4397"/>
  <c r="S4391"/>
  <c r="O4391"/>
  <c r="U4391"/>
  <c r="O4390"/>
  <c r="P4390"/>
  <c r="U4390"/>
  <c r="P4387"/>
  <c r="P4400"/>
  <c r="U4400"/>
  <c r="U4399"/>
  <c r="U4387"/>
  <c r="S4400"/>
  <c r="S4387"/>
  <c r="U4395"/>
  <c r="P4395"/>
  <c r="O4396"/>
  <c r="U4393"/>
  <c r="S4395"/>
  <c r="P4392"/>
  <c r="U4392"/>
  <c r="S4392"/>
  <c r="U4389"/>
  <c r="S4389"/>
  <c r="P4389"/>
  <c r="S4388"/>
  <c r="S4396"/>
  <c r="O4394"/>
  <c r="S4394"/>
  <c r="P4388"/>
  <c r="U4396"/>
  <c r="U4388"/>
  <c r="U4394"/>
  <c r="U4401"/>
  <c r="O4401"/>
  <c r="O4393"/>
  <c r="P4401"/>
  <c r="P4393"/>
  <c r="U4351"/>
  <c r="U4357"/>
  <c r="S4386"/>
  <c r="O4386"/>
  <c r="P4386"/>
  <c r="S4385"/>
  <c r="O4385"/>
  <c r="P4385"/>
  <c r="S4384"/>
  <c r="O4384"/>
  <c r="P4384"/>
  <c r="S4383"/>
  <c r="O4383"/>
  <c r="P4383"/>
  <c r="S4382"/>
  <c r="O4382"/>
  <c r="P4382"/>
  <c r="S4381"/>
  <c r="O4381"/>
  <c r="P4381"/>
  <c r="S4380"/>
  <c r="O4380"/>
  <c r="P4380"/>
  <c r="S4379"/>
  <c r="O4379"/>
  <c r="P4379"/>
  <c r="S4378"/>
  <c r="O4378"/>
  <c r="P4378"/>
  <c r="S4377"/>
  <c r="O4377"/>
  <c r="P4377"/>
  <c r="S4376"/>
  <c r="O4376"/>
  <c r="P4376"/>
  <c r="S4375"/>
  <c r="O4375"/>
  <c r="P4375"/>
  <c r="U4293"/>
  <c r="S4374"/>
  <c r="O4374"/>
  <c r="P4374"/>
  <c r="S4373"/>
  <c r="O4373"/>
  <c r="P4373"/>
  <c r="S4372"/>
  <c r="O4372"/>
  <c r="P4372"/>
  <c r="S4371"/>
  <c r="O4371"/>
  <c r="P4371"/>
  <c r="S4370"/>
  <c r="O4370"/>
  <c r="P4370"/>
  <c r="S4369"/>
  <c r="O4369"/>
  <c r="P4369"/>
  <c r="S4368"/>
  <c r="O4368"/>
  <c r="P4368"/>
  <c r="S4367"/>
  <c r="O4367"/>
  <c r="P4367"/>
  <c r="S4366"/>
  <c r="O4366"/>
  <c r="P4366"/>
  <c r="S4365"/>
  <c r="O4365"/>
  <c r="P4365"/>
  <c r="S4364"/>
  <c r="O4364"/>
  <c r="P4364"/>
  <c r="U4363"/>
  <c r="S4363"/>
  <c r="O4363"/>
  <c r="S4362"/>
  <c r="O4362"/>
  <c r="P4362"/>
  <c r="S4361"/>
  <c r="O4361"/>
  <c r="P4361"/>
  <c r="S4360"/>
  <c r="U4337"/>
  <c r="O4360"/>
  <c r="P4360"/>
  <c r="S4359"/>
  <c r="O4359"/>
  <c r="P4359"/>
  <c r="S4358"/>
  <c r="O4358"/>
  <c r="P4358"/>
  <c r="S4357"/>
  <c r="O4357"/>
  <c r="S4355"/>
  <c r="O4355"/>
  <c r="S4356"/>
  <c r="O4356"/>
  <c r="P4355"/>
  <c r="P4356"/>
  <c r="S4354"/>
  <c r="O4354"/>
  <c r="P4354"/>
  <c r="S4353"/>
  <c r="O4353"/>
  <c r="P4353"/>
  <c r="S4352"/>
  <c r="O4352"/>
  <c r="P4352"/>
  <c r="S4351"/>
  <c r="O4351"/>
  <c r="S4350"/>
  <c r="O4350"/>
  <c r="P4350"/>
  <c r="S4349"/>
  <c r="O4349"/>
  <c r="P4349"/>
  <c r="S4348"/>
  <c r="O4348"/>
  <c r="P4348"/>
  <c r="S4347"/>
  <c r="O4347"/>
  <c r="P4347"/>
  <c r="S4346"/>
  <c r="O4346"/>
  <c r="P4346"/>
  <c r="S4345"/>
  <c r="O4345"/>
  <c r="P4345"/>
  <c r="S4344"/>
  <c r="O4344"/>
  <c r="P4344"/>
  <c r="S4343"/>
  <c r="O4343"/>
  <c r="P4343"/>
  <c r="S4342"/>
  <c r="O4342"/>
  <c r="P4342"/>
  <c r="S4341"/>
  <c r="O4341"/>
  <c r="P4341"/>
  <c r="S4340"/>
  <c r="O4340"/>
  <c r="P4340"/>
  <c r="S4339"/>
  <c r="O4339"/>
  <c r="P4339"/>
  <c r="S4338"/>
  <c r="O4338"/>
  <c r="P4338"/>
  <c r="S4337"/>
  <c r="O4337"/>
  <c r="S4336"/>
  <c r="O4336"/>
  <c r="P4336"/>
  <c r="S4335"/>
  <c r="O4335"/>
  <c r="P4335"/>
  <c r="S4334"/>
  <c r="O4334"/>
  <c r="P4334"/>
  <c r="S4333"/>
  <c r="O4333"/>
  <c r="P4333"/>
  <c r="S4332"/>
  <c r="O4332"/>
  <c r="P4332"/>
  <c r="S4331"/>
  <c r="O4331"/>
  <c r="P4331"/>
  <c r="S4330"/>
  <c r="O4330"/>
  <c r="P4330"/>
  <c r="S4329"/>
  <c r="O4329"/>
  <c r="P4329"/>
  <c r="S4328"/>
  <c r="O4328"/>
  <c r="P4328"/>
  <c r="S4327"/>
  <c r="O4327"/>
  <c r="P4327"/>
  <c r="S4326"/>
  <c r="O4326"/>
  <c r="P4326"/>
  <c r="S4325"/>
  <c r="O4325"/>
  <c r="P4325"/>
  <c r="S4324"/>
  <c r="O4324"/>
  <c r="P4324"/>
  <c r="S4323"/>
  <c r="O4323"/>
  <c r="P4323"/>
  <c r="S4322"/>
  <c r="O4322"/>
  <c r="P4322"/>
  <c r="S4321"/>
  <c r="O4321"/>
  <c r="P4321"/>
  <c r="S4320"/>
  <c r="O4320"/>
  <c r="P4320"/>
  <c r="S4319"/>
  <c r="O4319"/>
  <c r="P4319"/>
  <c r="S4318"/>
  <c r="O4318"/>
  <c r="P4318"/>
  <c r="S4317"/>
  <c r="O4317"/>
  <c r="P4317"/>
  <c r="S4316"/>
  <c r="O4316"/>
  <c r="P4316"/>
  <c r="S4315"/>
  <c r="O4315"/>
  <c r="P4315"/>
  <c r="S4314"/>
  <c r="O4314"/>
  <c r="P4314"/>
  <c r="S4313"/>
  <c r="O4313"/>
  <c r="P4313"/>
  <c r="S4312"/>
  <c r="O4312"/>
  <c r="P4312"/>
  <c r="S4311"/>
  <c r="O4311"/>
  <c r="P4311"/>
  <c r="S4310"/>
  <c r="O4310"/>
  <c r="P4310"/>
  <c r="S4309"/>
  <c r="O4309"/>
  <c r="P4309"/>
  <c r="S4308"/>
  <c r="O4308"/>
  <c r="P4308"/>
  <c r="S4307"/>
  <c r="O4307"/>
  <c r="P4307"/>
  <c r="S4306"/>
  <c r="O4306"/>
  <c r="P4306"/>
  <c r="S4305"/>
  <c r="O4305"/>
  <c r="P4305"/>
  <c r="S4304"/>
  <c r="O4304"/>
  <c r="P4304"/>
  <c r="S4303"/>
  <c r="O4303"/>
  <c r="P4303"/>
  <c r="S4302"/>
  <c r="O4302"/>
  <c r="P4302"/>
  <c r="S4301"/>
  <c r="O4301"/>
  <c r="P4301"/>
  <c r="S4300"/>
  <c r="O4300"/>
  <c r="P4300"/>
  <c r="S4299"/>
  <c r="O4299"/>
  <c r="P4299"/>
  <c r="S4298"/>
  <c r="O4298"/>
  <c r="P4298"/>
  <c r="S4297"/>
  <c r="O4297"/>
  <c r="P4297"/>
  <c r="S4296"/>
  <c r="O4296"/>
  <c r="P4296"/>
  <c r="S4295"/>
  <c r="O4295"/>
  <c r="P4295"/>
  <c r="S4294"/>
  <c r="O4294"/>
  <c r="P4294"/>
  <c r="S4293"/>
  <c r="O4293"/>
  <c r="S4292"/>
  <c r="O4292"/>
  <c r="P4292"/>
  <c r="S4291"/>
  <c r="O4291"/>
  <c r="P4291"/>
  <c r="S4290"/>
  <c r="O4290"/>
  <c r="P4290"/>
  <c r="S4289"/>
  <c r="O4289"/>
  <c r="P4289"/>
  <c r="S4288"/>
  <c r="O4288"/>
  <c r="P4288"/>
  <c r="S4287"/>
  <c r="O4287"/>
  <c r="P4287"/>
  <c r="S4286"/>
  <c r="O4286"/>
  <c r="P4286"/>
  <c r="U4285"/>
  <c r="S4285"/>
  <c r="O4285"/>
  <c r="S4284"/>
  <c r="O4284"/>
  <c r="P4284"/>
  <c r="S4283"/>
  <c r="O4283"/>
  <c r="P4283"/>
  <c r="S4282"/>
  <c r="O4282"/>
  <c r="P4282"/>
  <c r="S4281"/>
  <c r="O4281"/>
  <c r="P4281"/>
  <c r="S4280"/>
  <c r="O4280"/>
  <c r="P4280"/>
  <c r="S4279"/>
  <c r="O4279"/>
  <c r="P4279"/>
  <c r="S4278"/>
  <c r="O4278"/>
  <c r="P4278"/>
  <c r="S4277"/>
  <c r="O4277"/>
  <c r="P4277"/>
  <c r="S4276"/>
  <c r="O4276"/>
  <c r="P4276"/>
  <c r="S4275"/>
  <c r="O4275"/>
  <c r="P4275"/>
  <c r="S4274"/>
  <c r="O4274"/>
  <c r="P4274"/>
  <c r="S4273"/>
  <c r="O4273"/>
  <c r="P4273"/>
  <c r="S4272"/>
  <c r="O4272"/>
  <c r="P4272"/>
  <c r="S4271"/>
  <c r="O4271"/>
  <c r="P4271"/>
  <c r="S4270"/>
  <c r="O4270"/>
  <c r="P4270"/>
  <c r="S4269"/>
  <c r="O4269"/>
  <c r="P4269"/>
  <c r="S4268"/>
  <c r="O4268"/>
  <c r="P4268"/>
  <c r="S4267"/>
  <c r="O4267"/>
  <c r="P4267"/>
  <c r="S4266"/>
  <c r="O4266"/>
  <c r="P4266"/>
  <c r="S4265"/>
  <c r="O4265"/>
  <c r="P4265"/>
  <c r="S4264"/>
  <c r="O4264"/>
  <c r="P4264"/>
  <c r="S4263"/>
  <c r="O4263"/>
  <c r="P4263"/>
  <c r="S4262"/>
  <c r="O4262"/>
  <c r="P4262"/>
  <c r="S4261"/>
  <c r="O4261"/>
  <c r="P4261"/>
  <c r="S4260"/>
  <c r="O4260"/>
  <c r="P4260"/>
  <c r="S4259"/>
  <c r="O4259"/>
  <c r="P4259"/>
  <c r="S4258"/>
  <c r="O4258"/>
  <c r="P4258"/>
  <c r="S4257"/>
  <c r="O4257"/>
  <c r="P4257"/>
  <c r="S4256"/>
  <c r="O4256"/>
  <c r="P4256"/>
  <c r="S4255"/>
  <c r="O4255"/>
  <c r="P4255"/>
  <c r="S4254"/>
  <c r="O4254"/>
  <c r="P4254"/>
  <c r="S4253"/>
  <c r="O4253"/>
  <c r="P4253"/>
  <c r="S4252"/>
  <c r="O4252"/>
  <c r="P4252"/>
  <c r="S4251"/>
  <c r="O4251"/>
  <c r="P4251"/>
  <c r="S4250"/>
  <c r="O4250"/>
  <c r="P4250"/>
  <c r="S4249"/>
  <c r="O4249"/>
  <c r="P4249"/>
  <c r="S4248"/>
  <c r="O4248"/>
  <c r="P4248"/>
  <c r="S4247"/>
  <c r="O4247"/>
  <c r="P4247"/>
  <c r="S4246"/>
  <c r="O4246"/>
  <c r="P4246"/>
  <c r="S4245"/>
  <c r="O4245"/>
  <c r="P4245"/>
  <c r="S4244"/>
  <c r="O4244"/>
  <c r="P4244"/>
  <c r="S4243"/>
  <c r="O4243"/>
  <c r="P4243"/>
  <c r="S4242"/>
  <c r="O4242"/>
  <c r="P4242"/>
  <c r="S4241"/>
  <c r="O4241"/>
  <c r="P4241"/>
  <c r="S4240"/>
  <c r="O4240"/>
  <c r="P4240"/>
  <c r="S4239"/>
  <c r="O4239"/>
  <c r="P4239"/>
  <c r="S4238"/>
  <c r="O4238"/>
  <c r="P4238"/>
  <c r="S4237"/>
  <c r="O4237"/>
  <c r="P4237"/>
  <c r="S4236"/>
  <c r="O4236"/>
  <c r="P4236"/>
  <c r="S4235"/>
  <c r="O4235"/>
  <c r="P4235"/>
  <c r="S4234"/>
  <c r="O4234"/>
  <c r="P4234"/>
  <c r="S4233"/>
  <c r="O4233"/>
  <c r="P4233"/>
  <c r="S4232"/>
  <c r="O4232"/>
  <c r="P4232"/>
  <c r="S4231"/>
  <c r="O4231"/>
  <c r="P4231"/>
  <c r="S4230"/>
  <c r="O4230"/>
  <c r="P4230"/>
  <c r="S4229"/>
  <c r="O4229"/>
  <c r="P4229"/>
  <c r="S4228"/>
  <c r="O4228"/>
  <c r="P4228"/>
  <c r="S4227"/>
  <c r="O4227"/>
  <c r="P4227"/>
  <c r="S4226"/>
  <c r="O4226"/>
  <c r="P4226"/>
  <c r="S4225"/>
  <c r="O4225"/>
  <c r="P4225"/>
  <c r="S4224"/>
  <c r="O4224"/>
  <c r="P4224"/>
  <c r="S4223"/>
  <c r="O4223"/>
  <c r="P4223"/>
  <c r="S4222"/>
  <c r="O4222"/>
  <c r="P4222"/>
  <c r="S4221"/>
  <c r="O4221"/>
  <c r="P4221"/>
  <c r="S4220"/>
  <c r="O4220"/>
  <c r="P4220"/>
  <c r="S4219"/>
  <c r="O4219"/>
  <c r="P4219"/>
  <c r="S4218"/>
  <c r="O4218"/>
  <c r="P4218"/>
  <c r="S4217"/>
  <c r="O4217"/>
  <c r="P4217"/>
  <c r="S4216"/>
  <c r="O4216"/>
  <c r="P4216"/>
  <c r="S4215"/>
  <c r="O4215"/>
  <c r="P4215"/>
  <c r="S4214"/>
  <c r="O4214"/>
  <c r="P4214"/>
  <c r="S4213"/>
  <c r="O4213"/>
  <c r="P4213"/>
  <c r="S4212"/>
  <c r="O4212"/>
  <c r="P4212"/>
  <c r="S4211"/>
  <c r="O4211"/>
  <c r="P4211"/>
  <c r="S4210"/>
  <c r="O4210"/>
  <c r="P4210"/>
  <c r="S4209"/>
  <c r="O4209"/>
  <c r="P4209"/>
  <c r="S4208"/>
  <c r="O4208"/>
  <c r="P4208"/>
  <c r="S4207"/>
  <c r="O4207"/>
  <c r="P4207"/>
  <c r="S4206"/>
  <c r="O4206"/>
  <c r="P4206"/>
  <c r="S4205"/>
  <c r="O4205"/>
  <c r="P4205"/>
  <c r="S4204"/>
  <c r="O4204"/>
  <c r="P4204"/>
  <c r="S4203"/>
  <c r="O4203"/>
  <c r="P4203"/>
  <c r="S4202"/>
  <c r="O4202"/>
  <c r="P4202"/>
  <c r="S4201"/>
  <c r="O4201"/>
  <c r="P4201"/>
  <c r="S4200"/>
  <c r="O4200"/>
  <c r="P4200"/>
  <c r="S4199"/>
  <c r="O4199"/>
  <c r="P4199"/>
  <c r="S4198"/>
  <c r="O4198"/>
  <c r="P4198"/>
  <c r="S4197"/>
  <c r="O4197"/>
  <c r="P4197"/>
  <c r="S4196"/>
  <c r="O4196"/>
  <c r="P4196"/>
  <c r="S4195"/>
  <c r="O4195"/>
  <c r="P4195"/>
  <c r="S4194"/>
  <c r="O4194"/>
  <c r="P4194"/>
  <c r="S4193"/>
  <c r="O4193"/>
  <c r="P4193"/>
  <c r="S4192"/>
  <c r="O4192"/>
  <c r="P4192"/>
  <c r="S4191"/>
  <c r="O4191"/>
  <c r="P4191"/>
  <c r="S4190"/>
  <c r="O4190"/>
  <c r="P4190"/>
  <c r="S4189"/>
  <c r="O4189"/>
  <c r="P4189"/>
  <c r="S4188"/>
  <c r="O4188"/>
  <c r="P4188"/>
  <c r="S4187"/>
  <c r="O4187"/>
  <c r="P4187"/>
  <c r="N4186"/>
  <c r="U4186" s="1"/>
  <c r="Q4186"/>
  <c r="R4186"/>
  <c r="T4186"/>
  <c r="V4186"/>
  <c r="W4186" s="1"/>
  <c r="X4186"/>
  <c r="Y4186"/>
  <c r="AA4186"/>
  <c r="AB4186" s="1"/>
  <c r="AC4186" s="1"/>
  <c r="K5216" i="4"/>
  <c r="L5216"/>
  <c r="M5216"/>
  <c r="N5216"/>
  <c r="N4185" i="1"/>
  <c r="U4185" s="1"/>
  <c r="Q4185"/>
  <c r="R4185"/>
  <c r="T4185"/>
  <c r="V4185"/>
  <c r="W4185" s="1"/>
  <c r="X4185"/>
  <c r="Y4185"/>
  <c r="AA4185"/>
  <c r="AB4185" s="1"/>
  <c r="AC4185" s="1"/>
  <c r="N4184"/>
  <c r="U4184" s="1"/>
  <c r="Q4184"/>
  <c r="R4184"/>
  <c r="T4184"/>
  <c r="V4184"/>
  <c r="W4184" s="1"/>
  <c r="X4184"/>
  <c r="Y4184"/>
  <c r="AA4184"/>
  <c r="AB4184" s="1"/>
  <c r="AC4184" s="1"/>
  <c r="N4183"/>
  <c r="U4183" s="1"/>
  <c r="Q4183"/>
  <c r="R4183"/>
  <c r="T4183"/>
  <c r="V4183"/>
  <c r="W4183" s="1"/>
  <c r="X4183"/>
  <c r="Y4183"/>
  <c r="AA4183"/>
  <c r="AB4183" s="1"/>
  <c r="AC4183" s="1"/>
  <c r="K5214" i="4"/>
  <c r="L5214"/>
  <c r="M5214"/>
  <c r="N5214"/>
  <c r="K5210"/>
  <c r="L5210"/>
  <c r="M5210"/>
  <c r="N5210"/>
  <c r="K5211"/>
  <c r="L5211"/>
  <c r="M5211"/>
  <c r="N5211"/>
  <c r="K5208"/>
  <c r="L5208"/>
  <c r="M5208"/>
  <c r="N5208"/>
  <c r="K5205"/>
  <c r="L5205"/>
  <c r="M5205"/>
  <c r="N5205"/>
  <c r="K5213"/>
  <c r="L5213"/>
  <c r="M5213"/>
  <c r="N5213"/>
  <c r="N4182" i="1"/>
  <c r="U4182" s="1"/>
  <c r="Q4182"/>
  <c r="R4182"/>
  <c r="T4182"/>
  <c r="V4182"/>
  <c r="W4182" s="1"/>
  <c r="X4182"/>
  <c r="Y4182"/>
  <c r="AA4182"/>
  <c r="AB4182" s="1"/>
  <c r="AC4182" s="1"/>
  <c r="N4181"/>
  <c r="U4181" s="1"/>
  <c r="Q4181"/>
  <c r="R4181"/>
  <c r="T4181"/>
  <c r="V4181"/>
  <c r="W4181" s="1"/>
  <c r="X4181"/>
  <c r="Y4181"/>
  <c r="AA4181"/>
  <c r="AB4181" s="1"/>
  <c r="AC4181" s="1"/>
  <c r="N4180"/>
  <c r="U4180" s="1"/>
  <c r="Q4180"/>
  <c r="R4180"/>
  <c r="T4180"/>
  <c r="V4180"/>
  <c r="W4180" s="1"/>
  <c r="X4180"/>
  <c r="Y4180"/>
  <c r="AA4180"/>
  <c r="AB4180" s="1"/>
  <c r="AC4180" s="1"/>
  <c r="N4179"/>
  <c r="U4179" s="1"/>
  <c r="Q4179"/>
  <c r="R4179"/>
  <c r="T4179"/>
  <c r="V4179"/>
  <c r="W4179" s="1"/>
  <c r="X4179"/>
  <c r="Y4179"/>
  <c r="AA4179"/>
  <c r="AB4179" s="1"/>
  <c r="AC4179" s="1"/>
  <c r="N4178"/>
  <c r="U4178" s="1"/>
  <c r="Q4178"/>
  <c r="R4178"/>
  <c r="T4178"/>
  <c r="V4178"/>
  <c r="W4178" s="1"/>
  <c r="X4178"/>
  <c r="Y4178"/>
  <c r="AA4178"/>
  <c r="AB4178" s="1"/>
  <c r="AC4178" s="1"/>
  <c r="N4177"/>
  <c r="U4177" s="1"/>
  <c r="Q4177"/>
  <c r="R4177"/>
  <c r="T4177"/>
  <c r="V4177"/>
  <c r="W4177"/>
  <c r="X4177"/>
  <c r="Y4177"/>
  <c r="AA4177"/>
  <c r="AB4177" s="1"/>
  <c r="AC4177" s="1"/>
  <c r="K5203" i="4"/>
  <c r="L5203"/>
  <c r="M5203"/>
  <c r="N5203"/>
  <c r="K5212"/>
  <c r="L5212"/>
  <c r="M5212"/>
  <c r="N5212"/>
  <c r="K5209"/>
  <c r="L5209"/>
  <c r="M5209"/>
  <c r="N5209"/>
  <c r="K5206"/>
  <c r="L5206"/>
  <c r="M5206"/>
  <c r="N5206"/>
  <c r="Z4181" i="1"/>
  <c r="Z4185"/>
  <c r="Z4182"/>
  <c r="Z4179"/>
  <c r="Z4184"/>
  <c r="Z4177"/>
  <c r="Z4183"/>
  <c r="Z4178"/>
  <c r="Z4180"/>
  <c r="Z4186"/>
  <c r="S4186" l="1"/>
  <c r="O4186"/>
  <c r="P4186"/>
  <c r="S4185"/>
  <c r="O4185"/>
  <c r="P4185"/>
  <c r="S4184"/>
  <c r="O4184"/>
  <c r="P4184"/>
  <c r="S4183"/>
  <c r="O4183"/>
  <c r="P4183"/>
  <c r="S4182"/>
  <c r="O4182"/>
  <c r="P4182"/>
  <c r="S4181"/>
  <c r="O4181"/>
  <c r="P4181"/>
  <c r="S4180"/>
  <c r="O4180"/>
  <c r="P4180"/>
  <c r="S4179"/>
  <c r="O4179"/>
  <c r="P4179"/>
  <c r="S4178"/>
  <c r="O4178"/>
  <c r="P4178"/>
  <c r="S4177"/>
  <c r="O4177"/>
  <c r="P4177"/>
  <c r="N4176"/>
  <c r="U4176" s="1"/>
  <c r="Q4176"/>
  <c r="R4176"/>
  <c r="T4176"/>
  <c r="V4176"/>
  <c r="W4176" s="1"/>
  <c r="X4176"/>
  <c r="Y4176"/>
  <c r="AA4176"/>
  <c r="AB4176" s="1"/>
  <c r="AC4176" s="1"/>
  <c r="N4175"/>
  <c r="U4175" s="1"/>
  <c r="Q4175"/>
  <c r="R4175"/>
  <c r="T4175"/>
  <c r="V4175"/>
  <c r="W4175" s="1"/>
  <c r="X4175"/>
  <c r="Y4175"/>
  <c r="AA4175"/>
  <c r="AB4175" s="1"/>
  <c r="AC4175" s="1"/>
  <c r="N4174"/>
  <c r="U4174" s="1"/>
  <c r="Q4174"/>
  <c r="R4174"/>
  <c r="T4174"/>
  <c r="V4174"/>
  <c r="W4174" s="1"/>
  <c r="X4174"/>
  <c r="Y4174"/>
  <c r="AA4174"/>
  <c r="AB4174" s="1"/>
  <c r="AC4174" s="1"/>
  <c r="N4173"/>
  <c r="U4173" s="1"/>
  <c r="Q4173"/>
  <c r="R4173"/>
  <c r="T4173"/>
  <c r="V4173"/>
  <c r="W4173" s="1"/>
  <c r="X4173"/>
  <c r="Y4173"/>
  <c r="AA4173"/>
  <c r="AB4173" s="1"/>
  <c r="AC4173" s="1"/>
  <c r="N4172"/>
  <c r="U4172" s="1"/>
  <c r="Q4172"/>
  <c r="R4172"/>
  <c r="T4172"/>
  <c r="V4172"/>
  <c r="W4172" s="1"/>
  <c r="X4172"/>
  <c r="Y4172"/>
  <c r="AA4172"/>
  <c r="AB4172" s="1"/>
  <c r="AC4172" s="1"/>
  <c r="N4171"/>
  <c r="U4171" s="1"/>
  <c r="Q4171"/>
  <c r="R4171"/>
  <c r="T4171"/>
  <c r="V4171"/>
  <c r="W4171" s="1"/>
  <c r="X4171"/>
  <c r="Y4171"/>
  <c r="AA4171"/>
  <c r="AB4171" s="1"/>
  <c r="AC4171" s="1"/>
  <c r="K5207" i="4"/>
  <c r="L5207"/>
  <c r="M5207"/>
  <c r="N5207"/>
  <c r="K5204"/>
  <c r="L5204"/>
  <c r="M5204"/>
  <c r="N5204"/>
  <c r="K5185"/>
  <c r="L5185"/>
  <c r="M5185"/>
  <c r="N5185"/>
  <c r="K5186"/>
  <c r="L5186"/>
  <c r="M5186"/>
  <c r="N5186"/>
  <c r="K5181"/>
  <c r="L5181"/>
  <c r="M5181"/>
  <c r="N5181"/>
  <c r="K5182"/>
  <c r="L5182"/>
  <c r="M5182"/>
  <c r="N5182"/>
  <c r="N4170" i="1"/>
  <c r="U4170" s="1"/>
  <c r="Q4170"/>
  <c r="R4170"/>
  <c r="T4170"/>
  <c r="V4170"/>
  <c r="W4170" s="1"/>
  <c r="X4170"/>
  <c r="Y4170"/>
  <c r="AA4170"/>
  <c r="AB4170" s="1"/>
  <c r="AC4170" s="1"/>
  <c r="N4169"/>
  <c r="U4169" s="1"/>
  <c r="Q4169"/>
  <c r="R4169"/>
  <c r="T4169"/>
  <c r="V4169"/>
  <c r="W4169" s="1"/>
  <c r="X4169"/>
  <c r="Y4169"/>
  <c r="AA4169"/>
  <c r="AB4169" s="1"/>
  <c r="AC4169" s="1"/>
  <c r="N4168"/>
  <c r="U4168" s="1"/>
  <c r="Q4168"/>
  <c r="R4168"/>
  <c r="T4168"/>
  <c r="V4168"/>
  <c r="W4168" s="1"/>
  <c r="X4168"/>
  <c r="Y4168"/>
  <c r="AA4168"/>
  <c r="AB4168" s="1"/>
  <c r="AC4168" s="1"/>
  <c r="K5183" i="4"/>
  <c r="L5183"/>
  <c r="M5183"/>
  <c r="N5183"/>
  <c r="K5178"/>
  <c r="L5178"/>
  <c r="M5178"/>
  <c r="N5178"/>
  <c r="K5180"/>
  <c r="L5180"/>
  <c r="M5180"/>
  <c r="N5180"/>
  <c r="K5176"/>
  <c r="L5176"/>
  <c r="M5176"/>
  <c r="N5176"/>
  <c r="K5170"/>
  <c r="L5170"/>
  <c r="M5170"/>
  <c r="N5170"/>
  <c r="K5179"/>
  <c r="L5179"/>
  <c r="M5179"/>
  <c r="N5179"/>
  <c r="K5174"/>
  <c r="L5174"/>
  <c r="M5174"/>
  <c r="N5174"/>
  <c r="N4167" i="1"/>
  <c r="U4167" s="1"/>
  <c r="Q4167"/>
  <c r="R4167"/>
  <c r="T4167"/>
  <c r="V4167"/>
  <c r="W4167" s="1"/>
  <c r="X4167"/>
  <c r="Y4167"/>
  <c r="AA4167"/>
  <c r="AB4167" s="1"/>
  <c r="AC4167" s="1"/>
  <c r="N4166"/>
  <c r="U4166" s="1"/>
  <c r="Q4166"/>
  <c r="R4166"/>
  <c r="T4166"/>
  <c r="V4166"/>
  <c r="W4166" s="1"/>
  <c r="X4166"/>
  <c r="Y4166"/>
  <c r="AA4166"/>
  <c r="AB4166" s="1"/>
  <c r="AC4166" s="1"/>
  <c r="N4165"/>
  <c r="U4165" s="1"/>
  <c r="Q4165"/>
  <c r="R4165"/>
  <c r="T4165"/>
  <c r="V4165"/>
  <c r="W4165" s="1"/>
  <c r="X4165"/>
  <c r="Y4165"/>
  <c r="AA4165"/>
  <c r="AB4165" s="1"/>
  <c r="AC4165" s="1"/>
  <c r="N4164"/>
  <c r="U4164" s="1"/>
  <c r="Q4164"/>
  <c r="R4164"/>
  <c r="T4164"/>
  <c r="V4164"/>
  <c r="W4164" s="1"/>
  <c r="X4164"/>
  <c r="Y4164"/>
  <c r="AA4164"/>
  <c r="AB4164" s="1"/>
  <c r="AC4164" s="1"/>
  <c r="N4163"/>
  <c r="U4163" s="1"/>
  <c r="Q4163"/>
  <c r="R4163"/>
  <c r="T4163"/>
  <c r="V4163"/>
  <c r="W4163" s="1"/>
  <c r="X4163"/>
  <c r="Y4163"/>
  <c r="AA4163"/>
  <c r="AB4163" s="1"/>
  <c r="AC4163" s="1"/>
  <c r="N4162"/>
  <c r="U4162" s="1"/>
  <c r="Q4162"/>
  <c r="R4162"/>
  <c r="T4162"/>
  <c r="V4162"/>
  <c r="W4162" s="1"/>
  <c r="X4162"/>
  <c r="Y4162"/>
  <c r="AA4162"/>
  <c r="AB4162" s="1"/>
  <c r="AC4162" s="1"/>
  <c r="N4161"/>
  <c r="U4161" s="1"/>
  <c r="Q4161"/>
  <c r="R4161"/>
  <c r="T4161"/>
  <c r="V4161"/>
  <c r="W4161" s="1"/>
  <c r="X4161"/>
  <c r="Y4161"/>
  <c r="AA4161"/>
  <c r="AB4161" s="1"/>
  <c r="AC4161" s="1"/>
  <c r="N4160"/>
  <c r="U4160" s="1"/>
  <c r="Q4160"/>
  <c r="R4160"/>
  <c r="T4160"/>
  <c r="V4160"/>
  <c r="W4160" s="1"/>
  <c r="X4160"/>
  <c r="Y4160"/>
  <c r="AA4160"/>
  <c r="AB4160" s="1"/>
  <c r="AC4160" s="1"/>
  <c r="N4159"/>
  <c r="U4159" s="1"/>
  <c r="Q4159"/>
  <c r="R4159"/>
  <c r="T4159"/>
  <c r="V4159"/>
  <c r="W4159" s="1"/>
  <c r="X4159"/>
  <c r="Y4159"/>
  <c r="AA4159"/>
  <c r="AB4159" s="1"/>
  <c r="AC4159" s="1"/>
  <c r="K5165" i="4"/>
  <c r="L5165"/>
  <c r="M5165"/>
  <c r="N5165"/>
  <c r="K5160"/>
  <c r="L5160"/>
  <c r="M5160"/>
  <c r="N5160"/>
  <c r="K5158"/>
  <c r="L5158"/>
  <c r="M5158"/>
  <c r="N5158"/>
  <c r="K5169"/>
  <c r="L5169"/>
  <c r="M5169"/>
  <c r="N5169"/>
  <c r="K5163"/>
  <c r="L5163"/>
  <c r="M5163"/>
  <c r="N5163"/>
  <c r="K5159"/>
  <c r="L5159"/>
  <c r="M5159"/>
  <c r="N5159"/>
  <c r="K5171"/>
  <c r="L5171"/>
  <c r="M5171"/>
  <c r="N5171"/>
  <c r="K5172"/>
  <c r="L5172"/>
  <c r="M5172"/>
  <c r="N5172"/>
  <c r="K5167"/>
  <c r="L5167"/>
  <c r="M5167"/>
  <c r="N5167"/>
  <c r="K5166"/>
  <c r="L5166"/>
  <c r="M5166"/>
  <c r="N5166"/>
  <c r="K5161"/>
  <c r="L5161"/>
  <c r="M5161"/>
  <c r="N5161"/>
  <c r="K5164"/>
  <c r="L5164"/>
  <c r="M5164"/>
  <c r="N5164"/>
  <c r="K5173"/>
  <c r="K5168"/>
  <c r="K5175"/>
  <c r="K5177"/>
  <c r="K5184"/>
  <c r="K5187"/>
  <c r="K5188"/>
  <c r="K5189"/>
  <c r="K5190"/>
  <c r="K5191"/>
  <c r="K5192"/>
  <c r="K5193"/>
  <c r="K5194"/>
  <c r="K5195"/>
  <c r="K5196"/>
  <c r="K5197"/>
  <c r="K5198"/>
  <c r="K5199"/>
  <c r="K5200"/>
  <c r="K5201"/>
  <c r="K5202"/>
  <c r="L5168"/>
  <c r="L5173"/>
  <c r="L5175"/>
  <c r="L5177"/>
  <c r="L5184"/>
  <c r="L5187"/>
  <c r="L5188"/>
  <c r="L5189"/>
  <c r="L5190"/>
  <c r="L5191"/>
  <c r="L5192"/>
  <c r="L5193"/>
  <c r="L5194"/>
  <c r="L5195"/>
  <c r="L5196"/>
  <c r="L5197"/>
  <c r="L5198"/>
  <c r="L5199"/>
  <c r="L5200"/>
  <c r="L5201"/>
  <c r="L5202"/>
  <c r="M5168"/>
  <c r="M5173"/>
  <c r="M5175"/>
  <c r="M5177"/>
  <c r="M5184"/>
  <c r="M5187"/>
  <c r="M5188"/>
  <c r="M5189"/>
  <c r="M5190"/>
  <c r="M5191"/>
  <c r="M5192"/>
  <c r="M5193"/>
  <c r="M5194"/>
  <c r="M5195"/>
  <c r="M5196"/>
  <c r="M5197"/>
  <c r="M5198"/>
  <c r="M5199"/>
  <c r="M5200"/>
  <c r="M5201"/>
  <c r="M5202"/>
  <c r="N5168"/>
  <c r="N5173"/>
  <c r="N5175"/>
  <c r="N5177"/>
  <c r="N5184"/>
  <c r="N5187"/>
  <c r="N5188"/>
  <c r="N5189"/>
  <c r="N5190"/>
  <c r="N5191"/>
  <c r="N5192"/>
  <c r="N5193"/>
  <c r="N5194"/>
  <c r="N5195"/>
  <c r="N5196"/>
  <c r="N5197"/>
  <c r="N5198"/>
  <c r="N5199"/>
  <c r="N5200"/>
  <c r="N5201"/>
  <c r="N5202"/>
  <c r="K5162"/>
  <c r="L5162"/>
  <c r="M5162"/>
  <c r="N5162"/>
  <c r="K5157"/>
  <c r="L5157"/>
  <c r="M5157"/>
  <c r="N5157"/>
  <c r="N4158" i="1"/>
  <c r="U4158" s="1"/>
  <c r="Q4158"/>
  <c r="R4158"/>
  <c r="T4158"/>
  <c r="V4158"/>
  <c r="W4158" s="1"/>
  <c r="X4158"/>
  <c r="Y4158"/>
  <c r="AA4158"/>
  <c r="AB4158" s="1"/>
  <c r="AC4158" s="1"/>
  <c r="N4157"/>
  <c r="U4157" s="1"/>
  <c r="Q4157"/>
  <c r="R4157"/>
  <c r="T4157"/>
  <c r="V4157"/>
  <c r="W4157" s="1"/>
  <c r="X4157"/>
  <c r="Y4157"/>
  <c r="AA4157"/>
  <c r="AB4157" s="1"/>
  <c r="AC4157" s="1"/>
  <c r="N4156"/>
  <c r="U4156" s="1"/>
  <c r="Q4156"/>
  <c r="R4156"/>
  <c r="T4156"/>
  <c r="V4156"/>
  <c r="W4156" s="1"/>
  <c r="X4156"/>
  <c r="Y4156"/>
  <c r="AA4156"/>
  <c r="AB4156" s="1"/>
  <c r="AC4156" s="1"/>
  <c r="N4155"/>
  <c r="U4155" s="1"/>
  <c r="Q4155"/>
  <c r="R4155"/>
  <c r="T4155"/>
  <c r="V4155"/>
  <c r="W4155" s="1"/>
  <c r="X4155"/>
  <c r="Y4155"/>
  <c r="AA4155"/>
  <c r="AB4155" s="1"/>
  <c r="AC4155" s="1"/>
  <c r="N4154"/>
  <c r="P4154" s="1"/>
  <c r="Q4154"/>
  <c r="R4154"/>
  <c r="T4154"/>
  <c r="V4154"/>
  <c r="W4154" s="1"/>
  <c r="X4154"/>
  <c r="Y4154"/>
  <c r="AA4154"/>
  <c r="AB4154" s="1"/>
  <c r="AC4154" s="1"/>
  <c r="N4153"/>
  <c r="U4153" s="1"/>
  <c r="Q4153"/>
  <c r="R4153"/>
  <c r="T4153"/>
  <c r="V4153"/>
  <c r="W4153" s="1"/>
  <c r="X4153"/>
  <c r="Y4153"/>
  <c r="AA4153"/>
  <c r="AB4153" s="1"/>
  <c r="AC4153" s="1"/>
  <c r="N4152"/>
  <c r="U4152" s="1"/>
  <c r="Q4152"/>
  <c r="R4152"/>
  <c r="T4152"/>
  <c r="V4152"/>
  <c r="W4152" s="1"/>
  <c r="X4152"/>
  <c r="Y4152"/>
  <c r="AA4152"/>
  <c r="AB4152" s="1"/>
  <c r="AC4152" s="1"/>
  <c r="N4151"/>
  <c r="U4151" s="1"/>
  <c r="Q4151"/>
  <c r="R4151"/>
  <c r="T4151"/>
  <c r="V4151"/>
  <c r="W4151" s="1"/>
  <c r="X4151"/>
  <c r="Y4151"/>
  <c r="AA4151"/>
  <c r="AB4151" s="1"/>
  <c r="AC4151" s="1"/>
  <c r="N4150"/>
  <c r="U4150" s="1"/>
  <c r="Q4150"/>
  <c r="R4150"/>
  <c r="T4150"/>
  <c r="V4150"/>
  <c r="W4150"/>
  <c r="X4150"/>
  <c r="Y4150"/>
  <c r="AA4150"/>
  <c r="AB4150" s="1"/>
  <c r="AC4150" s="1"/>
  <c r="N4149"/>
  <c r="U4149" s="1"/>
  <c r="Q4149"/>
  <c r="R4149"/>
  <c r="T4149"/>
  <c r="V4149"/>
  <c r="W4149" s="1"/>
  <c r="X4149"/>
  <c r="Y4149"/>
  <c r="AA4149"/>
  <c r="AB4149" s="1"/>
  <c r="AC4149" s="1"/>
  <c r="N4148"/>
  <c r="U4148" s="1"/>
  <c r="Q4148"/>
  <c r="R4148"/>
  <c r="T4148"/>
  <c r="V4148"/>
  <c r="W4148"/>
  <c r="X4148"/>
  <c r="Y4148"/>
  <c r="AA4148"/>
  <c r="AB4148" s="1"/>
  <c r="AC4148" s="1"/>
  <c r="Z4150"/>
  <c r="Z4159"/>
  <c r="Z4160"/>
  <c r="Z4173"/>
  <c r="Z4152"/>
  <c r="Z4151"/>
  <c r="Z4163"/>
  <c r="Z4162"/>
  <c r="Z4165"/>
  <c r="Z4164"/>
  <c r="Z4170"/>
  <c r="Z4161"/>
  <c r="Z4148"/>
  <c r="Z4168"/>
  <c r="Z4167"/>
  <c r="Z4176"/>
  <c r="Z4149"/>
  <c r="Z4153"/>
  <c r="Z4169"/>
  <c r="Z4155"/>
  <c r="Z4175"/>
  <c r="Z4166"/>
  <c r="Z4174"/>
  <c r="Z4171"/>
  <c r="Z4158"/>
  <c r="Z4154"/>
  <c r="Z4172"/>
  <c r="Z4156"/>
  <c r="Z4157"/>
  <c r="S4176" l="1"/>
  <c r="O4176"/>
  <c r="P4176"/>
  <c r="S4175"/>
  <c r="O4175"/>
  <c r="P4175"/>
  <c r="S4174"/>
  <c r="O4174"/>
  <c r="P4174"/>
  <c r="S4173"/>
  <c r="O4173"/>
  <c r="P4173"/>
  <c r="S4172"/>
  <c r="O4172"/>
  <c r="P4172"/>
  <c r="S4171"/>
  <c r="O4171"/>
  <c r="P4171"/>
  <c r="S4170"/>
  <c r="O4170"/>
  <c r="P4170"/>
  <c r="S4169"/>
  <c r="O4169"/>
  <c r="P4169"/>
  <c r="S4168"/>
  <c r="O4168"/>
  <c r="P4168"/>
  <c r="S4167"/>
  <c r="O4167"/>
  <c r="P4167"/>
  <c r="S4166"/>
  <c r="O4166"/>
  <c r="P4166"/>
  <c r="S4165"/>
  <c r="O4165"/>
  <c r="P4165"/>
  <c r="S4164"/>
  <c r="O4164"/>
  <c r="P4164"/>
  <c r="S4163"/>
  <c r="O4163"/>
  <c r="P4163"/>
  <c r="S4162"/>
  <c r="O4162"/>
  <c r="P4162"/>
  <c r="S4161"/>
  <c r="O4161"/>
  <c r="P4161"/>
  <c r="S4160"/>
  <c r="O4160"/>
  <c r="P4160"/>
  <c r="S4159"/>
  <c r="O4159"/>
  <c r="P4159"/>
  <c r="S4158"/>
  <c r="O4158"/>
  <c r="P4158"/>
  <c r="S4157"/>
  <c r="O4157"/>
  <c r="P4157"/>
  <c r="S4156"/>
  <c r="O4156"/>
  <c r="P4156"/>
  <c r="S4155"/>
  <c r="O4155"/>
  <c r="P4155"/>
  <c r="U4154"/>
  <c r="S4154"/>
  <c r="O4154"/>
  <c r="S4153"/>
  <c r="O4153"/>
  <c r="P4153"/>
  <c r="S4152"/>
  <c r="O4152"/>
  <c r="P4152"/>
  <c r="S4151"/>
  <c r="O4151"/>
  <c r="P4151"/>
  <c r="S4150"/>
  <c r="O4150"/>
  <c r="P4150"/>
  <c r="S4149"/>
  <c r="O4149"/>
  <c r="P4149"/>
  <c r="S4148"/>
  <c r="O4148"/>
  <c r="P4148"/>
  <c r="N4147"/>
  <c r="U4147" s="1"/>
  <c r="Q4147"/>
  <c r="R4147"/>
  <c r="T4147"/>
  <c r="V4147"/>
  <c r="W4147" s="1"/>
  <c r="X4147"/>
  <c r="Y4147"/>
  <c r="AA4147"/>
  <c r="AB4147" s="1"/>
  <c r="AC4147" s="1"/>
  <c r="N4146"/>
  <c r="U4146" s="1"/>
  <c r="Q4146"/>
  <c r="R4146"/>
  <c r="T4146"/>
  <c r="V4146"/>
  <c r="W4146" s="1"/>
  <c r="X4146"/>
  <c r="Y4146"/>
  <c r="AA4146"/>
  <c r="AB4146" s="1"/>
  <c r="AC4146" s="1"/>
  <c r="N4145"/>
  <c r="U4145" s="1"/>
  <c r="Q4145"/>
  <c r="R4145"/>
  <c r="T4145"/>
  <c r="V4145"/>
  <c r="W4145" s="1"/>
  <c r="X4145"/>
  <c r="Y4145"/>
  <c r="AA4145"/>
  <c r="AB4145" s="1"/>
  <c r="AC4145" s="1"/>
  <c r="N4144"/>
  <c r="U4144" s="1"/>
  <c r="Q4144"/>
  <c r="R4144"/>
  <c r="T4144"/>
  <c r="V4144"/>
  <c r="W4144" s="1"/>
  <c r="X4144"/>
  <c r="Y4144"/>
  <c r="AA4144"/>
  <c r="AB4144" s="1"/>
  <c r="AC4144" s="1"/>
  <c r="N4143"/>
  <c r="U4143" s="1"/>
  <c r="Q4143"/>
  <c r="R4143"/>
  <c r="T4143"/>
  <c r="V4143"/>
  <c r="W4143" s="1"/>
  <c r="X4143"/>
  <c r="Y4143"/>
  <c r="AA4143"/>
  <c r="AB4143" s="1"/>
  <c r="AC4143" s="1"/>
  <c r="N4142"/>
  <c r="U4142" s="1"/>
  <c r="Q4142"/>
  <c r="R4142"/>
  <c r="T4142"/>
  <c r="V4142"/>
  <c r="W4142" s="1"/>
  <c r="X4142"/>
  <c r="Y4142"/>
  <c r="AA4142"/>
  <c r="AB4142" s="1"/>
  <c r="AC4142" s="1"/>
  <c r="N4141"/>
  <c r="U4141" s="1"/>
  <c r="Q4141"/>
  <c r="R4141"/>
  <c r="T4141"/>
  <c r="V4141"/>
  <c r="W4141" s="1"/>
  <c r="X4141"/>
  <c r="Y4141"/>
  <c r="AA4141"/>
  <c r="AB4141" s="1"/>
  <c r="AC4141" s="1"/>
  <c r="N4140"/>
  <c r="U4140" s="1"/>
  <c r="Q4140"/>
  <c r="R4140"/>
  <c r="T4140"/>
  <c r="V4140"/>
  <c r="W4140" s="1"/>
  <c r="X4140"/>
  <c r="Y4140"/>
  <c r="AA4140"/>
  <c r="AB4140" s="1"/>
  <c r="AC4140" s="1"/>
  <c r="N4139"/>
  <c r="U4139" s="1"/>
  <c r="Q4139"/>
  <c r="R4139"/>
  <c r="T4139"/>
  <c r="V4139"/>
  <c r="W4139" s="1"/>
  <c r="X4139"/>
  <c r="Y4139"/>
  <c r="AA4139"/>
  <c r="AB4139" s="1"/>
  <c r="AC4139" s="1"/>
  <c r="N4138"/>
  <c r="U4138" s="1"/>
  <c r="Q4138"/>
  <c r="R4138"/>
  <c r="T4138"/>
  <c r="V4138"/>
  <c r="W4138" s="1"/>
  <c r="X4138"/>
  <c r="Y4138"/>
  <c r="AA4138"/>
  <c r="AB4138" s="1"/>
  <c r="AC4138" s="1"/>
  <c r="N4137"/>
  <c r="U4137" s="1"/>
  <c r="Q4137"/>
  <c r="R4137"/>
  <c r="T4137"/>
  <c r="V4137"/>
  <c r="W4137" s="1"/>
  <c r="X4137"/>
  <c r="Y4137"/>
  <c r="AA4137"/>
  <c r="AB4137" s="1"/>
  <c r="AC4137" s="1"/>
  <c r="N4136"/>
  <c r="U4136" s="1"/>
  <c r="Q4136"/>
  <c r="R4136"/>
  <c r="T4136"/>
  <c r="V4136"/>
  <c r="W4136" s="1"/>
  <c r="X4136"/>
  <c r="Y4136"/>
  <c r="AA4136"/>
  <c r="AB4136" s="1"/>
  <c r="AC4136" s="1"/>
  <c r="N4135"/>
  <c r="P4135" s="1"/>
  <c r="Q4135"/>
  <c r="R4135"/>
  <c r="T4135"/>
  <c r="V4135"/>
  <c r="W4135" s="1"/>
  <c r="X4135"/>
  <c r="Y4135"/>
  <c r="AA4135"/>
  <c r="AB4135" s="1"/>
  <c r="AC4135" s="1"/>
  <c r="K5148" i="4"/>
  <c r="L5148"/>
  <c r="M5148"/>
  <c r="N5148"/>
  <c r="N4134" i="1"/>
  <c r="U4134" s="1"/>
  <c r="Q4134"/>
  <c r="R4134"/>
  <c r="T4134"/>
  <c r="V4134"/>
  <c r="W4134" s="1"/>
  <c r="X4134"/>
  <c r="Y4134"/>
  <c r="AA4134"/>
  <c r="AB4134" s="1"/>
  <c r="AC4134" s="1"/>
  <c r="N4133"/>
  <c r="U4133" s="1"/>
  <c r="Q4133"/>
  <c r="R4133"/>
  <c r="T4133"/>
  <c r="V4133"/>
  <c r="W4133" s="1"/>
  <c r="X4133"/>
  <c r="Y4133"/>
  <c r="AA4133"/>
  <c r="AB4133" s="1"/>
  <c r="AC4133" s="1"/>
  <c r="N4132"/>
  <c r="U4132" s="1"/>
  <c r="Q4132"/>
  <c r="R4132"/>
  <c r="T4132"/>
  <c r="V4132"/>
  <c r="W4132" s="1"/>
  <c r="X4132"/>
  <c r="Y4132"/>
  <c r="AA4132"/>
  <c r="AB4132" s="1"/>
  <c r="AC4132" s="1"/>
  <c r="K5154" i="4"/>
  <c r="L5154"/>
  <c r="M5154"/>
  <c r="N5154"/>
  <c r="K5150"/>
  <c r="L5150"/>
  <c r="M5150"/>
  <c r="N5150"/>
  <c r="K5143"/>
  <c r="L5143"/>
  <c r="M5143"/>
  <c r="N5143"/>
  <c r="K5156"/>
  <c r="L5156"/>
  <c r="M5156"/>
  <c r="N5156"/>
  <c r="K5152"/>
  <c r="L5152"/>
  <c r="M5152"/>
  <c r="N5152"/>
  <c r="K5149"/>
  <c r="L5149"/>
  <c r="M5149"/>
  <c r="N5149"/>
  <c r="K5145"/>
  <c r="L5145"/>
  <c r="M5145"/>
  <c r="N5145"/>
  <c r="K5155"/>
  <c r="L5155"/>
  <c r="M5155"/>
  <c r="N5155"/>
  <c r="K5151"/>
  <c r="L5151"/>
  <c r="M5151"/>
  <c r="N5151"/>
  <c r="K5147"/>
  <c r="L5147"/>
  <c r="M5147"/>
  <c r="N5147"/>
  <c r="K5144"/>
  <c r="L5144"/>
  <c r="M5144"/>
  <c r="N5144"/>
  <c r="N4131" i="1"/>
  <c r="U4131" s="1"/>
  <c r="Q4131"/>
  <c r="R4131"/>
  <c r="T4131"/>
  <c r="V4131"/>
  <c r="W4131" s="1"/>
  <c r="X4131"/>
  <c r="Y4131"/>
  <c r="AA4131"/>
  <c r="AB4131" s="1"/>
  <c r="AC4131" s="1"/>
  <c r="N4130"/>
  <c r="U4130" s="1"/>
  <c r="Q4130"/>
  <c r="R4130"/>
  <c r="T4130"/>
  <c r="V4130"/>
  <c r="W4130" s="1"/>
  <c r="X4130"/>
  <c r="Y4130"/>
  <c r="AA4130"/>
  <c r="AB4130" s="1"/>
  <c r="AC4130" s="1"/>
  <c r="N4129"/>
  <c r="U4129" s="1"/>
  <c r="Q4129"/>
  <c r="R4129"/>
  <c r="T4129"/>
  <c r="V4129"/>
  <c r="W4129" s="1"/>
  <c r="X4129"/>
  <c r="Y4129"/>
  <c r="AA4129"/>
  <c r="AB4129" s="1"/>
  <c r="AC4129" s="1"/>
  <c r="N4128"/>
  <c r="U4128" s="1"/>
  <c r="Q4128"/>
  <c r="R4128"/>
  <c r="T4128"/>
  <c r="V4128"/>
  <c r="W4128" s="1"/>
  <c r="X4128"/>
  <c r="Y4128"/>
  <c r="AA4128"/>
  <c r="AB4128" s="1"/>
  <c r="AC4128" s="1"/>
  <c r="N4127"/>
  <c r="U4127" s="1"/>
  <c r="Q4127"/>
  <c r="R4127"/>
  <c r="T4127"/>
  <c r="V4127"/>
  <c r="W4127" s="1"/>
  <c r="X4127"/>
  <c r="Y4127"/>
  <c r="AA4127"/>
  <c r="AB4127" s="1"/>
  <c r="AC4127" s="1"/>
  <c r="N4126"/>
  <c r="U4126" s="1"/>
  <c r="Q4126"/>
  <c r="R4126"/>
  <c r="T4126"/>
  <c r="V4126"/>
  <c r="W4126" s="1"/>
  <c r="X4126"/>
  <c r="Y4126"/>
  <c r="AA4126"/>
  <c r="AB4126" s="1"/>
  <c r="AC4126" s="1"/>
  <c r="K5138" i="4"/>
  <c r="L5138"/>
  <c r="M5138"/>
  <c r="N5138"/>
  <c r="K5153"/>
  <c r="L5153"/>
  <c r="M5153"/>
  <c r="N5153"/>
  <c r="K5146"/>
  <c r="L5146"/>
  <c r="M5146"/>
  <c r="N5146"/>
  <c r="K5141"/>
  <c r="L5141"/>
  <c r="M5141"/>
  <c r="N5141"/>
  <c r="K5137"/>
  <c r="L5137"/>
  <c r="M5137"/>
  <c r="N5137"/>
  <c r="N4125" i="1"/>
  <c r="U4125" s="1"/>
  <c r="Q4125"/>
  <c r="R4125"/>
  <c r="T4125"/>
  <c r="V4125"/>
  <c r="W4125" s="1"/>
  <c r="X4125"/>
  <c r="Y4125"/>
  <c r="AA4125"/>
  <c r="AB4125" s="1"/>
  <c r="AC4125" s="1"/>
  <c r="N4124"/>
  <c r="U4124" s="1"/>
  <c r="Q4124"/>
  <c r="R4124"/>
  <c r="T4124"/>
  <c r="V4124"/>
  <c r="W4124" s="1"/>
  <c r="X4124"/>
  <c r="Y4124"/>
  <c r="AA4124"/>
  <c r="AB4124" s="1"/>
  <c r="AC4124" s="1"/>
  <c r="N4123"/>
  <c r="U4123" s="1"/>
  <c r="Q4123"/>
  <c r="R4123"/>
  <c r="T4123"/>
  <c r="V4123"/>
  <c r="W4123" s="1"/>
  <c r="X4123"/>
  <c r="Y4123"/>
  <c r="AA4123"/>
  <c r="AB4123" s="1"/>
  <c r="AC4123" s="1"/>
  <c r="N4122"/>
  <c r="U4122" s="1"/>
  <c r="Q4122"/>
  <c r="R4122"/>
  <c r="T4122"/>
  <c r="V4122"/>
  <c r="W4122" s="1"/>
  <c r="X4122"/>
  <c r="Y4122"/>
  <c r="AA4122"/>
  <c r="AB4122" s="1"/>
  <c r="AC4122" s="1"/>
  <c r="N4121"/>
  <c r="U4121" s="1"/>
  <c r="Q4121"/>
  <c r="R4121"/>
  <c r="T4121"/>
  <c r="V4121"/>
  <c r="W4121" s="1"/>
  <c r="X4121"/>
  <c r="Y4121"/>
  <c r="AA4121"/>
  <c r="AB4121" s="1"/>
  <c r="AC4121" s="1"/>
  <c r="N4120"/>
  <c r="U4120" s="1"/>
  <c r="Q4120"/>
  <c r="R4120"/>
  <c r="T4120"/>
  <c r="V4120"/>
  <c r="W4120" s="1"/>
  <c r="X4120"/>
  <c r="Y4120"/>
  <c r="AA4120"/>
  <c r="AB4120" s="1"/>
  <c r="AC4120" s="1"/>
  <c r="N4119"/>
  <c r="U4119" s="1"/>
  <c r="Q4119"/>
  <c r="R4119"/>
  <c r="T4119"/>
  <c r="V4119"/>
  <c r="W4119" s="1"/>
  <c r="X4119"/>
  <c r="Y4119"/>
  <c r="AA4119"/>
  <c r="AB4119" s="1"/>
  <c r="AC4119" s="1"/>
  <c r="N4118"/>
  <c r="U4118" s="1"/>
  <c r="Q4118"/>
  <c r="R4118"/>
  <c r="T4118"/>
  <c r="V4118"/>
  <c r="W4118" s="1"/>
  <c r="X4118"/>
  <c r="Y4118"/>
  <c r="AA4118"/>
  <c r="AB4118" s="1"/>
  <c r="AC4118" s="1"/>
  <c r="N4117"/>
  <c r="U4117" s="1"/>
  <c r="Q4117"/>
  <c r="R4117"/>
  <c r="T4117"/>
  <c r="V4117"/>
  <c r="W4117"/>
  <c r="X4117"/>
  <c r="Y4117"/>
  <c r="AA4117"/>
  <c r="AB4117" s="1"/>
  <c r="AC4117" s="1"/>
  <c r="K5140" i="4"/>
  <c r="L5140"/>
  <c r="M5140"/>
  <c r="N5140"/>
  <c r="K5129"/>
  <c r="L5129"/>
  <c r="M5129"/>
  <c r="N5129"/>
  <c r="K5124"/>
  <c r="L5124"/>
  <c r="M5124"/>
  <c r="N5124"/>
  <c r="K5120"/>
  <c r="L5120"/>
  <c r="M5120"/>
  <c r="N5120"/>
  <c r="K5117"/>
  <c r="L5117"/>
  <c r="M5117"/>
  <c r="N5117"/>
  <c r="K5111"/>
  <c r="L5111"/>
  <c r="M5111"/>
  <c r="N5111"/>
  <c r="K5132"/>
  <c r="L5132"/>
  <c r="M5132"/>
  <c r="N5132"/>
  <c r="K5134"/>
  <c r="L5134"/>
  <c r="M5134"/>
  <c r="N5134"/>
  <c r="K5127"/>
  <c r="L5127"/>
  <c r="M5127"/>
  <c r="N5127"/>
  <c r="K5122"/>
  <c r="L5122"/>
  <c r="M5122"/>
  <c r="N5122"/>
  <c r="K5139"/>
  <c r="K5142"/>
  <c r="L5139"/>
  <c r="L5142"/>
  <c r="M5139"/>
  <c r="M5142"/>
  <c r="N5139"/>
  <c r="N5142"/>
  <c r="K5136"/>
  <c r="L5136"/>
  <c r="M5136"/>
  <c r="N5136"/>
  <c r="K5133"/>
  <c r="L5133"/>
  <c r="M5133"/>
  <c r="N5133"/>
  <c r="N4116" i="1"/>
  <c r="U4116" s="1"/>
  <c r="Q4116"/>
  <c r="R4116"/>
  <c r="T4116"/>
  <c r="V4116"/>
  <c r="W4116" s="1"/>
  <c r="X4116"/>
  <c r="Y4116"/>
  <c r="AA4116"/>
  <c r="AB4116" s="1"/>
  <c r="AC4116" s="1"/>
  <c r="N4115"/>
  <c r="U4115" s="1"/>
  <c r="Q4115"/>
  <c r="R4115"/>
  <c r="T4115"/>
  <c r="V4115"/>
  <c r="W4115" s="1"/>
  <c r="X4115"/>
  <c r="Y4115"/>
  <c r="AA4115"/>
  <c r="AB4115" s="1"/>
  <c r="AC4115" s="1"/>
  <c r="N4114"/>
  <c r="U4114" s="1"/>
  <c r="Q4114"/>
  <c r="R4114"/>
  <c r="T4114"/>
  <c r="V4114"/>
  <c r="W4114"/>
  <c r="X4114"/>
  <c r="Y4114"/>
  <c r="AA4114"/>
  <c r="AB4114" s="1"/>
  <c r="AC4114" s="1"/>
  <c r="K5118" i="4"/>
  <c r="L5118"/>
  <c r="M5118"/>
  <c r="N5118"/>
  <c r="K5130"/>
  <c r="L5130"/>
  <c r="M5130"/>
  <c r="N5130"/>
  <c r="K5125"/>
  <c r="L5125"/>
  <c r="M5125"/>
  <c r="N5125"/>
  <c r="K5121"/>
  <c r="L5121"/>
  <c r="M5121"/>
  <c r="N5121"/>
  <c r="K5116"/>
  <c r="L5116"/>
  <c r="M5116"/>
  <c r="N5116"/>
  <c r="K5112"/>
  <c r="L5112"/>
  <c r="M5112"/>
  <c r="N5112"/>
  <c r="K5135"/>
  <c r="L5135"/>
  <c r="M5135"/>
  <c r="N5135"/>
  <c r="K5131"/>
  <c r="L5131"/>
  <c r="M5131"/>
  <c r="N5131"/>
  <c r="K5128"/>
  <c r="L5128"/>
  <c r="M5128"/>
  <c r="N5128"/>
  <c r="K5123"/>
  <c r="L5123"/>
  <c r="M5123"/>
  <c r="N5123"/>
  <c r="K5126"/>
  <c r="L5126"/>
  <c r="M5126"/>
  <c r="N5126"/>
  <c r="Z4146" i="1"/>
  <c r="Z4134"/>
  <c r="Z4144"/>
  <c r="Z4120"/>
  <c r="Z4126"/>
  <c r="Z4121"/>
  <c r="Z4143"/>
  <c r="Z4138"/>
  <c r="Z4123"/>
  <c r="Z4131"/>
  <c r="Z4142"/>
  <c r="Z4117"/>
  <c r="Z4122"/>
  <c r="Z4114"/>
  <c r="Z4115"/>
  <c r="Z4133"/>
  <c r="Z4140"/>
  <c r="Z4145"/>
  <c r="Z4125"/>
  <c r="Z4116"/>
  <c r="Z4139"/>
  <c r="Z4141"/>
  <c r="Z4136"/>
  <c r="Z4128"/>
  <c r="Z4127"/>
  <c r="Z4132"/>
  <c r="Z4118"/>
  <c r="Z4147"/>
  <c r="Z4130"/>
  <c r="Z4137"/>
  <c r="Z4135"/>
  <c r="Z4129"/>
  <c r="Z4119"/>
  <c r="Z4124"/>
  <c r="S4147" l="1"/>
  <c r="O4147"/>
  <c r="P4147"/>
  <c r="S4146"/>
  <c r="O4146"/>
  <c r="P4146"/>
  <c r="S4145"/>
  <c r="O4145"/>
  <c r="P4145"/>
  <c r="S4144"/>
  <c r="O4144"/>
  <c r="P4144"/>
  <c r="S4143"/>
  <c r="O4143"/>
  <c r="P4143"/>
  <c r="S4142"/>
  <c r="O4142"/>
  <c r="P4142"/>
  <c r="S4141"/>
  <c r="O4141"/>
  <c r="P4141"/>
  <c r="S4140"/>
  <c r="O4140"/>
  <c r="P4140"/>
  <c r="S4139"/>
  <c r="O4139"/>
  <c r="P4139"/>
  <c r="S4138"/>
  <c r="O4138"/>
  <c r="P4138"/>
  <c r="S4137"/>
  <c r="O4137"/>
  <c r="P4137"/>
  <c r="S4136"/>
  <c r="O4136"/>
  <c r="P4136"/>
  <c r="U4135"/>
  <c r="S4135"/>
  <c r="O4135"/>
  <c r="S4134"/>
  <c r="O4134"/>
  <c r="P4134"/>
  <c r="S4133"/>
  <c r="O4133"/>
  <c r="P4133"/>
  <c r="S4132"/>
  <c r="O4132"/>
  <c r="P4132"/>
  <c r="S4131"/>
  <c r="O4131"/>
  <c r="P4131"/>
  <c r="S4130"/>
  <c r="O4130"/>
  <c r="P4130"/>
  <c r="S4129"/>
  <c r="O4129"/>
  <c r="P4129"/>
  <c r="S4128"/>
  <c r="O4128"/>
  <c r="P4128"/>
  <c r="S4127"/>
  <c r="O4127"/>
  <c r="P4127"/>
  <c r="S4126"/>
  <c r="O4126"/>
  <c r="P4126"/>
  <c r="S4125"/>
  <c r="O4125"/>
  <c r="P4125"/>
  <c r="S4124"/>
  <c r="O4124"/>
  <c r="P4124"/>
  <c r="S4123"/>
  <c r="O4123"/>
  <c r="P4123"/>
  <c r="S4122"/>
  <c r="O4122"/>
  <c r="P4122"/>
  <c r="S4121"/>
  <c r="O4121"/>
  <c r="P4121"/>
  <c r="S4120"/>
  <c r="O4120"/>
  <c r="P4120"/>
  <c r="S4119"/>
  <c r="O4119"/>
  <c r="P4119"/>
  <c r="S4118"/>
  <c r="O4118"/>
  <c r="P4118"/>
  <c r="S4117"/>
  <c r="O4117"/>
  <c r="P4117"/>
  <c r="S4116"/>
  <c r="O4116"/>
  <c r="P4116"/>
  <c r="P4115"/>
  <c r="S4115"/>
  <c r="O4115"/>
  <c r="S4114"/>
  <c r="O4114"/>
  <c r="P4114"/>
  <c r="N4113"/>
  <c r="U4113" s="1"/>
  <c r="Q4113"/>
  <c r="R4113"/>
  <c r="T4113"/>
  <c r="V4113"/>
  <c r="W4113" s="1"/>
  <c r="X4113"/>
  <c r="Y4113"/>
  <c r="AA4113"/>
  <c r="AB4113" s="1"/>
  <c r="AC4113" s="1"/>
  <c r="N4112"/>
  <c r="U4112" s="1"/>
  <c r="Q4112"/>
  <c r="R4112"/>
  <c r="T4112"/>
  <c r="V4112"/>
  <c r="W4112" s="1"/>
  <c r="X4112"/>
  <c r="Y4112"/>
  <c r="AA4112"/>
  <c r="AB4112" s="1"/>
  <c r="AC4112" s="1"/>
  <c r="N4111"/>
  <c r="U4111" s="1"/>
  <c r="Q4111"/>
  <c r="R4111"/>
  <c r="T4111"/>
  <c r="V4111"/>
  <c r="W4111" s="1"/>
  <c r="X4111"/>
  <c r="Y4111"/>
  <c r="AA4111"/>
  <c r="AB4111" s="1"/>
  <c r="AC4111" s="1"/>
  <c r="N4110"/>
  <c r="U4110" s="1"/>
  <c r="Q4110"/>
  <c r="R4110"/>
  <c r="T4110"/>
  <c r="V4110"/>
  <c r="W4110" s="1"/>
  <c r="X4110"/>
  <c r="Y4110"/>
  <c r="AA4110"/>
  <c r="AB4110" s="1"/>
  <c r="AC4110" s="1"/>
  <c r="N4109"/>
  <c r="U4109" s="1"/>
  <c r="Q4109"/>
  <c r="R4109"/>
  <c r="T4109"/>
  <c r="V4109"/>
  <c r="W4109" s="1"/>
  <c r="X4109"/>
  <c r="Y4109"/>
  <c r="AA4109"/>
  <c r="AB4109" s="1"/>
  <c r="AC4109" s="1"/>
  <c r="N4108"/>
  <c r="U4108" s="1"/>
  <c r="Q4108"/>
  <c r="R4108"/>
  <c r="T4108"/>
  <c r="V4108"/>
  <c r="W4108" s="1"/>
  <c r="X4108"/>
  <c r="Y4108"/>
  <c r="AA4108"/>
  <c r="AB4108" s="1"/>
  <c r="AC4108" s="1"/>
  <c r="N4107"/>
  <c r="U4107" s="1"/>
  <c r="Q4107"/>
  <c r="R4107"/>
  <c r="T4107"/>
  <c r="V4107"/>
  <c r="W4107" s="1"/>
  <c r="X4107"/>
  <c r="Y4107"/>
  <c r="AA4107"/>
  <c r="AB4107" s="1"/>
  <c r="AC4107" s="1"/>
  <c r="N4106"/>
  <c r="U4106" s="1"/>
  <c r="Q4106"/>
  <c r="R4106"/>
  <c r="T4106"/>
  <c r="V4106"/>
  <c r="W4106" s="1"/>
  <c r="X4106"/>
  <c r="Y4106"/>
  <c r="AA4106"/>
  <c r="AB4106" s="1"/>
  <c r="AC4106" s="1"/>
  <c r="N4105"/>
  <c r="U4105" s="1"/>
  <c r="Q4105"/>
  <c r="R4105"/>
  <c r="T4105"/>
  <c r="V4105"/>
  <c r="W4105" s="1"/>
  <c r="X4105"/>
  <c r="Y4105"/>
  <c r="AA4105"/>
  <c r="AB4105" s="1"/>
  <c r="AC4105" s="1"/>
  <c r="K5114" i="4"/>
  <c r="L5114"/>
  <c r="M5114"/>
  <c r="N5114"/>
  <c r="K5109"/>
  <c r="L5109"/>
  <c r="M5109"/>
  <c r="N5109"/>
  <c r="K5105"/>
  <c r="L5105"/>
  <c r="M5105"/>
  <c r="N5105"/>
  <c r="K5119"/>
  <c r="L5119"/>
  <c r="M5119"/>
  <c r="N5119"/>
  <c r="K5110"/>
  <c r="L5110"/>
  <c r="M5110"/>
  <c r="N5110"/>
  <c r="K5106"/>
  <c r="L5106"/>
  <c r="M5106"/>
  <c r="N5106"/>
  <c r="K5101"/>
  <c r="L5101"/>
  <c r="M5101"/>
  <c r="N5101"/>
  <c r="K5097"/>
  <c r="L5097"/>
  <c r="M5097"/>
  <c r="N5097"/>
  <c r="K5092"/>
  <c r="L5092"/>
  <c r="M5092"/>
  <c r="N5092"/>
  <c r="N4104" i="1"/>
  <c r="U4104" s="1"/>
  <c r="Q4104"/>
  <c r="R4104"/>
  <c r="T4104"/>
  <c r="V4104"/>
  <c r="W4104" s="1"/>
  <c r="X4104"/>
  <c r="Y4104"/>
  <c r="AA4104"/>
  <c r="AB4104" s="1"/>
  <c r="AC4104" s="1"/>
  <c r="N4103"/>
  <c r="U4103" s="1"/>
  <c r="Q4103"/>
  <c r="R4103"/>
  <c r="T4103"/>
  <c r="V4103"/>
  <c r="W4103" s="1"/>
  <c r="X4103"/>
  <c r="Y4103"/>
  <c r="AA4103"/>
  <c r="AB4103" s="1"/>
  <c r="AC4103" s="1"/>
  <c r="N4102"/>
  <c r="U4102" s="1"/>
  <c r="Q4102"/>
  <c r="R4102"/>
  <c r="T4102"/>
  <c r="V4102"/>
  <c r="W4102" s="1"/>
  <c r="X4102"/>
  <c r="Y4102"/>
  <c r="AA4102"/>
  <c r="AB4102" s="1"/>
  <c r="AC4102" s="1"/>
  <c r="K5115" i="4"/>
  <c r="L5115"/>
  <c r="M5115"/>
  <c r="N5115"/>
  <c r="K5113"/>
  <c r="L5113"/>
  <c r="M5113"/>
  <c r="N5113"/>
  <c r="K5104"/>
  <c r="L5104"/>
  <c r="M5104"/>
  <c r="N5104"/>
  <c r="N4101" i="1"/>
  <c r="U4101" s="1"/>
  <c r="Q4101"/>
  <c r="R4101"/>
  <c r="T4101"/>
  <c r="V4101"/>
  <c r="W4101" s="1"/>
  <c r="X4101"/>
  <c r="Y4101"/>
  <c r="AA4101"/>
  <c r="AB4101" s="1"/>
  <c r="AC4101" s="1"/>
  <c r="N4100"/>
  <c r="U4100" s="1"/>
  <c r="Q4100"/>
  <c r="R4100"/>
  <c r="T4100"/>
  <c r="V4100"/>
  <c r="W4100" s="1"/>
  <c r="X4100"/>
  <c r="Y4100"/>
  <c r="AA4100"/>
  <c r="AB4100" s="1"/>
  <c r="AC4100" s="1"/>
  <c r="N4099"/>
  <c r="U4099" s="1"/>
  <c r="Q4099"/>
  <c r="R4099"/>
  <c r="T4099"/>
  <c r="V4099"/>
  <c r="W4099" s="1"/>
  <c r="X4099"/>
  <c r="Y4099"/>
  <c r="AA4099"/>
  <c r="AB4099" s="1"/>
  <c r="AC4099" s="1"/>
  <c r="N4098"/>
  <c r="U4098" s="1"/>
  <c r="Q4098"/>
  <c r="R4098"/>
  <c r="T4098"/>
  <c r="V4098"/>
  <c r="W4098" s="1"/>
  <c r="X4098"/>
  <c r="Y4098"/>
  <c r="AA4098"/>
  <c r="AB4098" s="1"/>
  <c r="AC4098" s="1"/>
  <c r="N4091"/>
  <c r="O4091" s="1"/>
  <c r="N4092"/>
  <c r="O4092" s="1"/>
  <c r="N4093"/>
  <c r="U4093" s="1"/>
  <c r="N4094"/>
  <c r="P4094" s="1"/>
  <c r="N4095"/>
  <c r="P4095" s="1"/>
  <c r="N4096"/>
  <c r="O4096" s="1"/>
  <c r="N4097"/>
  <c r="U4097" s="1"/>
  <c r="Q4091"/>
  <c r="Q4092"/>
  <c r="Q4093"/>
  <c r="Q4094"/>
  <c r="Q4095"/>
  <c r="Q4096"/>
  <c r="Q4097"/>
  <c r="R4091"/>
  <c r="R4092"/>
  <c r="R4093"/>
  <c r="R4094"/>
  <c r="R4095"/>
  <c r="R4096"/>
  <c r="R4097"/>
  <c r="T4091"/>
  <c r="T4092"/>
  <c r="T4093"/>
  <c r="T4094"/>
  <c r="T4095"/>
  <c r="T4096"/>
  <c r="T4097"/>
  <c r="V4091"/>
  <c r="V4092"/>
  <c r="V4093"/>
  <c r="W4093" s="1"/>
  <c r="V4094"/>
  <c r="W4094" s="1"/>
  <c r="V4095"/>
  <c r="W4095" s="1"/>
  <c r="V4096"/>
  <c r="W4096" s="1"/>
  <c r="V4097"/>
  <c r="W4097" s="1"/>
  <c r="W4091"/>
  <c r="W4092"/>
  <c r="N4090"/>
  <c r="U4090" s="1"/>
  <c r="Q4090"/>
  <c r="R4090"/>
  <c r="T4090"/>
  <c r="V4090"/>
  <c r="W4090" s="1"/>
  <c r="X4090"/>
  <c r="Y4090"/>
  <c r="AA4090"/>
  <c r="AB4090" s="1"/>
  <c r="AC4090" s="1"/>
  <c r="K5100" i="4"/>
  <c r="L5100"/>
  <c r="M5100"/>
  <c r="N5100"/>
  <c r="K5096"/>
  <c r="L5096"/>
  <c r="M5096"/>
  <c r="N5096"/>
  <c r="K5091"/>
  <c r="L5091"/>
  <c r="M5091"/>
  <c r="N5091"/>
  <c r="K5108"/>
  <c r="L5108"/>
  <c r="M5108"/>
  <c r="N5108"/>
  <c r="K5103"/>
  <c r="L5103"/>
  <c r="M5103"/>
  <c r="N5103"/>
  <c r="K5099"/>
  <c r="L5099"/>
  <c r="M5099"/>
  <c r="N5099"/>
  <c r="K5094"/>
  <c r="L5094"/>
  <c r="M5094"/>
  <c r="N5094"/>
  <c r="K5107"/>
  <c r="L5107"/>
  <c r="M5107"/>
  <c r="N5107"/>
  <c r="K5102"/>
  <c r="L5102"/>
  <c r="M5102"/>
  <c r="N5102"/>
  <c r="K5098"/>
  <c r="L5098"/>
  <c r="M5098"/>
  <c r="N5098"/>
  <c r="K5093"/>
  <c r="L5093"/>
  <c r="M5093"/>
  <c r="N5093"/>
  <c r="K5088"/>
  <c r="L5088"/>
  <c r="M5088"/>
  <c r="N5088"/>
  <c r="K5084"/>
  <c r="L5084"/>
  <c r="M5084"/>
  <c r="N5084"/>
  <c r="K5095"/>
  <c r="L5095"/>
  <c r="M5095"/>
  <c r="N5095"/>
  <c r="N4089" i="1"/>
  <c r="U4089" s="1"/>
  <c r="Q4089"/>
  <c r="R4089"/>
  <c r="T4089"/>
  <c r="V4089"/>
  <c r="W4089" s="1"/>
  <c r="X4089"/>
  <c r="Y4089"/>
  <c r="AA4089"/>
  <c r="AB4089" s="1"/>
  <c r="AC4089" s="1"/>
  <c r="N4088"/>
  <c r="U4088" s="1"/>
  <c r="Q4088"/>
  <c r="R4088"/>
  <c r="T4088"/>
  <c r="V4088"/>
  <c r="W4088" s="1"/>
  <c r="X4088"/>
  <c r="Y4088"/>
  <c r="AA4088"/>
  <c r="AB4088" s="1"/>
  <c r="AC4088" s="1"/>
  <c r="N4087"/>
  <c r="U4087" s="1"/>
  <c r="Q4087"/>
  <c r="R4087"/>
  <c r="T4087"/>
  <c r="V4087"/>
  <c r="W4087" s="1"/>
  <c r="X4087"/>
  <c r="Y4087"/>
  <c r="AA4087"/>
  <c r="AB4087" s="1"/>
  <c r="AC4087" s="1"/>
  <c r="N4086"/>
  <c r="U4086" s="1"/>
  <c r="Q4086"/>
  <c r="R4086"/>
  <c r="T4086"/>
  <c r="V4086"/>
  <c r="W4086" s="1"/>
  <c r="X4086"/>
  <c r="Y4086"/>
  <c r="AA4086"/>
  <c r="AB4086" s="1"/>
  <c r="AC4086" s="1"/>
  <c r="N4085"/>
  <c r="U4085" s="1"/>
  <c r="Q4085"/>
  <c r="R4085"/>
  <c r="T4085"/>
  <c r="V4085"/>
  <c r="W4085" s="1"/>
  <c r="X4085"/>
  <c r="Y4085"/>
  <c r="AA4085"/>
  <c r="AB4085" s="1"/>
  <c r="AC4085" s="1"/>
  <c r="N4084"/>
  <c r="U4084" s="1"/>
  <c r="Q4084"/>
  <c r="R4084"/>
  <c r="T4084"/>
  <c r="V4084"/>
  <c r="W4084"/>
  <c r="X4084"/>
  <c r="Y4084"/>
  <c r="AA4084"/>
  <c r="AB4084" s="1"/>
  <c r="AC4084" s="1"/>
  <c r="K5086" i="4"/>
  <c r="L5086"/>
  <c r="M5086"/>
  <c r="N5086"/>
  <c r="K5082"/>
  <c r="L5082"/>
  <c r="M5082"/>
  <c r="N5082"/>
  <c r="K5087"/>
  <c r="L5087"/>
  <c r="M5087"/>
  <c r="N5087"/>
  <c r="K5083"/>
  <c r="L5083"/>
  <c r="M5083"/>
  <c r="N5083"/>
  <c r="N4083" i="1"/>
  <c r="U4083" s="1"/>
  <c r="Q4083"/>
  <c r="R4083"/>
  <c r="T4083"/>
  <c r="V4083"/>
  <c r="W4083" s="1"/>
  <c r="X4083"/>
  <c r="Y4083"/>
  <c r="AA4083"/>
  <c r="AB4083" s="1"/>
  <c r="AC4083" s="1"/>
  <c r="N4082"/>
  <c r="U4082" s="1"/>
  <c r="Q4082"/>
  <c r="R4082"/>
  <c r="T4082"/>
  <c r="V4082"/>
  <c r="W4082" s="1"/>
  <c r="X4082"/>
  <c r="Y4082"/>
  <c r="AA4082"/>
  <c r="AB4082" s="1"/>
  <c r="AC4082" s="1"/>
  <c r="N4081"/>
  <c r="U4081" s="1"/>
  <c r="Q4081"/>
  <c r="R4081"/>
  <c r="T4081"/>
  <c r="V4081"/>
  <c r="W4081" s="1"/>
  <c r="X4081"/>
  <c r="Y4081"/>
  <c r="AA4081"/>
  <c r="AB4081" s="1"/>
  <c r="AC4081" s="1"/>
  <c r="K5090" i="4"/>
  <c r="L5090"/>
  <c r="M5090"/>
  <c r="N5090"/>
  <c r="K5089"/>
  <c r="L5089"/>
  <c r="M5089"/>
  <c r="N5089"/>
  <c r="K5085"/>
  <c r="L5085"/>
  <c r="M5085"/>
  <c r="N5085"/>
  <c r="K5078"/>
  <c r="L5078"/>
  <c r="M5078"/>
  <c r="N5078"/>
  <c r="K5079"/>
  <c r="L5079"/>
  <c r="M5079"/>
  <c r="N5079"/>
  <c r="K5080"/>
  <c r="L5080"/>
  <c r="M5080"/>
  <c r="N5080"/>
  <c r="K5075"/>
  <c r="L5075"/>
  <c r="M5075"/>
  <c r="N5075"/>
  <c r="K5076"/>
  <c r="L5076"/>
  <c r="M5076"/>
  <c r="N5076"/>
  <c r="K5077"/>
  <c r="L5077"/>
  <c r="M5077"/>
  <c r="N5077"/>
  <c r="K5074"/>
  <c r="L5074"/>
  <c r="M5074"/>
  <c r="N5074"/>
  <c r="K5069"/>
  <c r="L5069"/>
  <c r="M5069"/>
  <c r="N5069"/>
  <c r="K5073"/>
  <c r="L5073"/>
  <c r="M5073"/>
  <c r="N5073"/>
  <c r="K5068"/>
  <c r="L5068"/>
  <c r="M5068"/>
  <c r="N5068"/>
  <c r="K5081"/>
  <c r="L5081"/>
  <c r="M5081"/>
  <c r="N5081"/>
  <c r="Z4104" i="1"/>
  <c r="Z4111"/>
  <c r="Z4100"/>
  <c r="Z4085"/>
  <c r="Z4083"/>
  <c r="Z4108"/>
  <c r="Z4109"/>
  <c r="Z4099"/>
  <c r="Z4086"/>
  <c r="Z4107"/>
  <c r="Z4081"/>
  <c r="Z4106"/>
  <c r="Z4112"/>
  <c r="Z4090"/>
  <c r="Z4087"/>
  <c r="Z4103"/>
  <c r="Z4088"/>
  <c r="Z4105"/>
  <c r="Z4084"/>
  <c r="Z4082"/>
  <c r="Z4089"/>
  <c r="Z4113"/>
  <c r="Z4098"/>
  <c r="Z4102"/>
  <c r="Z4110"/>
  <c r="Z4101"/>
  <c r="S4113" l="1"/>
  <c r="O4113"/>
  <c r="P4113"/>
  <c r="S4112"/>
  <c r="O4112"/>
  <c r="P4112"/>
  <c r="S4111"/>
  <c r="O4111"/>
  <c r="P4111"/>
  <c r="S4110"/>
  <c r="O4110"/>
  <c r="P4110"/>
  <c r="S4109"/>
  <c r="O4109"/>
  <c r="P4109"/>
  <c r="S4108"/>
  <c r="O4108"/>
  <c r="P4108"/>
  <c r="S4107"/>
  <c r="O4107"/>
  <c r="P4107"/>
  <c r="S4106"/>
  <c r="O4106"/>
  <c r="P4106"/>
  <c r="S4105"/>
  <c r="O4105"/>
  <c r="P4105"/>
  <c r="S4104"/>
  <c r="O4104"/>
  <c r="P4104"/>
  <c r="S4103"/>
  <c r="O4103"/>
  <c r="P4103"/>
  <c r="S4102"/>
  <c r="O4102"/>
  <c r="P4102"/>
  <c r="S4101"/>
  <c r="O4101"/>
  <c r="P4101"/>
  <c r="S4100"/>
  <c r="O4100"/>
  <c r="P4100"/>
  <c r="S4099"/>
  <c r="O4099"/>
  <c r="P4099"/>
  <c r="S4098"/>
  <c r="O4098"/>
  <c r="P4098"/>
  <c r="P4096"/>
  <c r="U4096"/>
  <c r="S4096"/>
  <c r="S4095"/>
  <c r="O4095"/>
  <c r="O4094"/>
  <c r="U4094"/>
  <c r="S4094"/>
  <c r="U4095"/>
  <c r="S4092"/>
  <c r="U4092"/>
  <c r="P4092"/>
  <c r="P4091"/>
  <c r="U4091"/>
  <c r="S4091"/>
  <c r="P4097"/>
  <c r="P4093"/>
  <c r="S4097"/>
  <c r="S4093"/>
  <c r="O4097"/>
  <c r="O4093"/>
  <c r="S4090"/>
  <c r="O4090"/>
  <c r="P4090"/>
  <c r="S4089"/>
  <c r="O4089"/>
  <c r="P4089"/>
  <c r="S4088"/>
  <c r="O4088"/>
  <c r="P4088"/>
  <c r="S4087"/>
  <c r="O4087"/>
  <c r="P4087"/>
  <c r="S4086"/>
  <c r="O4086"/>
  <c r="P4086"/>
  <c r="S4085"/>
  <c r="O4085"/>
  <c r="P4085"/>
  <c r="S4084"/>
  <c r="O4084"/>
  <c r="P4084"/>
  <c r="S4083"/>
  <c r="O4083"/>
  <c r="P4083"/>
  <c r="S4082"/>
  <c r="O4082"/>
  <c r="P4082"/>
  <c r="S4081"/>
  <c r="O4081"/>
  <c r="P4081"/>
  <c r="N4080"/>
  <c r="U4080" s="1"/>
  <c r="Q4080"/>
  <c r="R4080"/>
  <c r="T4080"/>
  <c r="V4080"/>
  <c r="W4080" s="1"/>
  <c r="X4080"/>
  <c r="Y4080"/>
  <c r="AA4080"/>
  <c r="AB4080" s="1"/>
  <c r="AC4080" s="1"/>
  <c r="N4079"/>
  <c r="U4079" s="1"/>
  <c r="Q4079"/>
  <c r="R4079"/>
  <c r="T4079"/>
  <c r="V4079"/>
  <c r="W4079" s="1"/>
  <c r="X4079"/>
  <c r="Y4079"/>
  <c r="AA4079"/>
  <c r="AB4079" s="1"/>
  <c r="AC4079" s="1"/>
  <c r="N4077"/>
  <c r="O4077" s="1"/>
  <c r="N4078"/>
  <c r="O4078" s="1"/>
  <c r="Q4077"/>
  <c r="Q4078"/>
  <c r="R4077"/>
  <c r="R4078"/>
  <c r="T4077"/>
  <c r="T4078"/>
  <c r="V4077"/>
  <c r="W4077" s="1"/>
  <c r="V4078"/>
  <c r="W4078" s="1"/>
  <c r="X4077"/>
  <c r="X4078"/>
  <c r="Y4077"/>
  <c r="Y4078"/>
  <c r="AA4077"/>
  <c r="AB4077" s="1"/>
  <c r="AC4077" s="1"/>
  <c r="AA4078"/>
  <c r="AB4078" s="1"/>
  <c r="AC4078" s="1"/>
  <c r="N4076"/>
  <c r="U4076" s="1"/>
  <c r="Q4076"/>
  <c r="R4076"/>
  <c r="T4076"/>
  <c r="V4076"/>
  <c r="W4076" s="1"/>
  <c r="X4076"/>
  <c r="Y4076"/>
  <c r="AA4076"/>
  <c r="AB4076" s="1"/>
  <c r="AC4076" s="1"/>
  <c r="N4075"/>
  <c r="U4075" s="1"/>
  <c r="Q4075"/>
  <c r="R4075"/>
  <c r="T4075"/>
  <c r="V4075"/>
  <c r="W4075" s="1"/>
  <c r="X4075"/>
  <c r="Y4075"/>
  <c r="AA4075"/>
  <c r="AB4075" s="1"/>
  <c r="AC4075" s="1"/>
  <c r="K5070" i="4"/>
  <c r="L5070"/>
  <c r="M5070"/>
  <c r="N5070"/>
  <c r="K5066"/>
  <c r="L5066"/>
  <c r="M5066"/>
  <c r="N5066"/>
  <c r="K5067"/>
  <c r="L5067"/>
  <c r="M5067"/>
  <c r="N5067"/>
  <c r="K5061"/>
  <c r="L5061"/>
  <c r="M5061"/>
  <c r="N5061"/>
  <c r="K5057"/>
  <c r="L5057"/>
  <c r="M5057"/>
  <c r="N5057"/>
  <c r="K5071"/>
  <c r="L5071"/>
  <c r="M5071"/>
  <c r="N5071"/>
  <c r="K5062"/>
  <c r="L5062"/>
  <c r="M5062"/>
  <c r="N5062"/>
  <c r="K5058"/>
  <c r="L5058"/>
  <c r="M5058"/>
  <c r="N5058"/>
  <c r="N4074" i="1"/>
  <c r="U4074" s="1"/>
  <c r="Q4074"/>
  <c r="R4074"/>
  <c r="T4074"/>
  <c r="V4074"/>
  <c r="W4074" s="1"/>
  <c r="X4074"/>
  <c r="Y4074"/>
  <c r="AA4074"/>
  <c r="AB4074" s="1"/>
  <c r="AC4074" s="1"/>
  <c r="N4073"/>
  <c r="U4073" s="1"/>
  <c r="Q4073"/>
  <c r="R4073"/>
  <c r="T4073"/>
  <c r="V4073"/>
  <c r="W4073" s="1"/>
  <c r="X4073"/>
  <c r="Y4073"/>
  <c r="AA4073"/>
  <c r="AB4073" s="1"/>
  <c r="AC4073" s="1"/>
  <c r="N4072"/>
  <c r="P4072" s="1"/>
  <c r="Q4072"/>
  <c r="R4072"/>
  <c r="T4072"/>
  <c r="V4072"/>
  <c r="W4072" s="1"/>
  <c r="X4072"/>
  <c r="Y4072"/>
  <c r="AA4072"/>
  <c r="AB4072" s="1"/>
  <c r="AC4072" s="1"/>
  <c r="K5072" i="4"/>
  <c r="L5072"/>
  <c r="M5072"/>
  <c r="N5072"/>
  <c r="K5065"/>
  <c r="L5065"/>
  <c r="M5065"/>
  <c r="N5065"/>
  <c r="N4071" i="1"/>
  <c r="U4071" s="1"/>
  <c r="Q4071"/>
  <c r="R4071"/>
  <c r="T4071"/>
  <c r="V4071"/>
  <c r="W4071" s="1"/>
  <c r="X4071"/>
  <c r="Y4071"/>
  <c r="AA4071"/>
  <c r="AB4071" s="1"/>
  <c r="AC4071" s="1"/>
  <c r="N4070"/>
  <c r="U4070" s="1"/>
  <c r="Q4070"/>
  <c r="R4070"/>
  <c r="T4070"/>
  <c r="V4070"/>
  <c r="W4070" s="1"/>
  <c r="X4070"/>
  <c r="Y4070"/>
  <c r="AA4070"/>
  <c r="AB4070" s="1"/>
  <c r="AC4070" s="1"/>
  <c r="N4069"/>
  <c r="P4069" s="1"/>
  <c r="Q4069"/>
  <c r="R4069"/>
  <c r="T4069"/>
  <c r="V4069"/>
  <c r="W4069" s="1"/>
  <c r="X4069"/>
  <c r="Y4069"/>
  <c r="AA4069"/>
  <c r="AB4069" s="1"/>
  <c r="AC4069" s="1"/>
  <c r="N4068"/>
  <c r="U4068" s="1"/>
  <c r="Q4068"/>
  <c r="R4068"/>
  <c r="T4068"/>
  <c r="V4068"/>
  <c r="W4068" s="1"/>
  <c r="X4068"/>
  <c r="Y4068"/>
  <c r="AA4068"/>
  <c r="AB4068" s="1"/>
  <c r="AC4068" s="1"/>
  <c r="N4067"/>
  <c r="U4067" s="1"/>
  <c r="Q4067"/>
  <c r="R4067"/>
  <c r="T4067"/>
  <c r="V4067"/>
  <c r="W4067" s="1"/>
  <c r="X4067"/>
  <c r="Y4067"/>
  <c r="AA4067"/>
  <c r="AB4067" s="1"/>
  <c r="AC4067" s="1"/>
  <c r="N4066"/>
  <c r="P4066" s="1"/>
  <c r="Q4066"/>
  <c r="R4066"/>
  <c r="T4066"/>
  <c r="V4066"/>
  <c r="W4066" s="1"/>
  <c r="X4066"/>
  <c r="Y4066"/>
  <c r="AA4066"/>
  <c r="AB4066" s="1"/>
  <c r="AC4066" s="1"/>
  <c r="K5053" i="4"/>
  <c r="L5053"/>
  <c r="M5053"/>
  <c r="N5053"/>
  <c r="K5049"/>
  <c r="L5049"/>
  <c r="M5049"/>
  <c r="N5049"/>
  <c r="K5064"/>
  <c r="L5064"/>
  <c r="M5064"/>
  <c r="N5064"/>
  <c r="K5060"/>
  <c r="L5060"/>
  <c r="M5060"/>
  <c r="N5060"/>
  <c r="K5056"/>
  <c r="L5056"/>
  <c r="M5056"/>
  <c r="N5056"/>
  <c r="K5063"/>
  <c r="L5063"/>
  <c r="M5063"/>
  <c r="N5063"/>
  <c r="K5059"/>
  <c r="L5059"/>
  <c r="M5059"/>
  <c r="N5059"/>
  <c r="K5055"/>
  <c r="L5055"/>
  <c r="M5055"/>
  <c r="N5055"/>
  <c r="K5051"/>
  <c r="L5051"/>
  <c r="M5051"/>
  <c r="N5051"/>
  <c r="N4065" i="1"/>
  <c r="U4065" s="1"/>
  <c r="Q4065"/>
  <c r="R4065"/>
  <c r="T4065"/>
  <c r="V4065"/>
  <c r="W4065" s="1"/>
  <c r="X4065"/>
  <c r="Y4065"/>
  <c r="AA4065"/>
  <c r="AB4065" s="1"/>
  <c r="AC4065" s="1"/>
  <c r="N4064"/>
  <c r="U4064" s="1"/>
  <c r="Q4064"/>
  <c r="R4064"/>
  <c r="T4064"/>
  <c r="V4064"/>
  <c r="W4064" s="1"/>
  <c r="X4064"/>
  <c r="Y4064"/>
  <c r="AA4064"/>
  <c r="AB4064" s="1"/>
  <c r="AC4064" s="1"/>
  <c r="N4063"/>
  <c r="U4063" s="1"/>
  <c r="Q4063"/>
  <c r="R4063"/>
  <c r="T4063"/>
  <c r="V4063"/>
  <c r="W4063" s="1"/>
  <c r="X4063"/>
  <c r="Y4063"/>
  <c r="AA4063"/>
  <c r="AB4063" s="1"/>
  <c r="AC4063" s="1"/>
  <c r="N4062"/>
  <c r="U4062" s="1"/>
  <c r="Q4062"/>
  <c r="R4062"/>
  <c r="T4062"/>
  <c r="V4062"/>
  <c r="W4062" s="1"/>
  <c r="X4062"/>
  <c r="Y4062"/>
  <c r="AA4062"/>
  <c r="AB4062" s="1"/>
  <c r="AC4062" s="1"/>
  <c r="N4061"/>
  <c r="U4061" s="1"/>
  <c r="Q4061"/>
  <c r="R4061"/>
  <c r="T4061"/>
  <c r="V4061"/>
  <c r="W4061" s="1"/>
  <c r="X4061"/>
  <c r="Y4061"/>
  <c r="AA4061"/>
  <c r="AB4061" s="1"/>
  <c r="AC4061" s="1"/>
  <c r="N4060"/>
  <c r="U4060" s="1"/>
  <c r="Q4060"/>
  <c r="R4060"/>
  <c r="T4060"/>
  <c r="V4060"/>
  <c r="W4060" s="1"/>
  <c r="X4060"/>
  <c r="Y4060"/>
  <c r="AA4060"/>
  <c r="AB4060" s="1"/>
  <c r="AC4060" s="1"/>
  <c r="K5048" i="4"/>
  <c r="L5048"/>
  <c r="M5048"/>
  <c r="N5048"/>
  <c r="N4059" i="1"/>
  <c r="U4059" s="1"/>
  <c r="Q4059"/>
  <c r="R4059"/>
  <c r="T4059"/>
  <c r="V4059"/>
  <c r="W4059" s="1"/>
  <c r="X4059"/>
  <c r="Y4059"/>
  <c r="AA4059"/>
  <c r="AB4059" s="1"/>
  <c r="AC4059" s="1"/>
  <c r="N4058"/>
  <c r="U4058" s="1"/>
  <c r="Q4058"/>
  <c r="R4058"/>
  <c r="T4058"/>
  <c r="V4058"/>
  <c r="W4058" s="1"/>
  <c r="X4058"/>
  <c r="Y4058"/>
  <c r="AA4058"/>
  <c r="AB4058" s="1"/>
  <c r="AC4058" s="1"/>
  <c r="N4057"/>
  <c r="U4057" s="1"/>
  <c r="Q4057"/>
  <c r="R4057"/>
  <c r="T4057"/>
  <c r="V4057"/>
  <c r="W4057" s="1"/>
  <c r="X4057"/>
  <c r="Y4057"/>
  <c r="AA4057"/>
  <c r="AB4057" s="1"/>
  <c r="AC4057" s="1"/>
  <c r="N4056"/>
  <c r="U4056" s="1"/>
  <c r="Q4056"/>
  <c r="R4056"/>
  <c r="T4056"/>
  <c r="V4056"/>
  <c r="W4056" s="1"/>
  <c r="X4056"/>
  <c r="Y4056"/>
  <c r="AA4056"/>
  <c r="AB4056" s="1"/>
  <c r="AC4056" s="1"/>
  <c r="N4055"/>
  <c r="U4055" s="1"/>
  <c r="Q4055"/>
  <c r="R4055"/>
  <c r="T4055"/>
  <c r="V4055"/>
  <c r="W4055" s="1"/>
  <c r="X4055"/>
  <c r="Y4055"/>
  <c r="AA4055"/>
  <c r="AB4055" s="1"/>
  <c r="AC4055" s="1"/>
  <c r="N4054"/>
  <c r="U4054" s="1"/>
  <c r="Q4054"/>
  <c r="R4054"/>
  <c r="T4054"/>
  <c r="V4054"/>
  <c r="W4054" s="1"/>
  <c r="X4054"/>
  <c r="Y4054"/>
  <c r="AA4054"/>
  <c r="AB4054" s="1"/>
  <c r="AC4054" s="1"/>
  <c r="K5054" i="4"/>
  <c r="L5054"/>
  <c r="M5054"/>
  <c r="N5054"/>
  <c r="K5050"/>
  <c r="L5050"/>
  <c r="M5050"/>
  <c r="N5050"/>
  <c r="K5044"/>
  <c r="L5044"/>
  <c r="M5044"/>
  <c r="N5044"/>
  <c r="K5045"/>
  <c r="L5045"/>
  <c r="M5045"/>
  <c r="N5045"/>
  <c r="K5040"/>
  <c r="L5040"/>
  <c r="M5040"/>
  <c r="N5040"/>
  <c r="K5034"/>
  <c r="L5034"/>
  <c r="M5034"/>
  <c r="N5034"/>
  <c r="K5032"/>
  <c r="L5032"/>
  <c r="M5032"/>
  <c r="N5032"/>
  <c r="K5027"/>
  <c r="L5027"/>
  <c r="M5027"/>
  <c r="N5027"/>
  <c r="K5025"/>
  <c r="L5025"/>
  <c r="M5025"/>
  <c r="N5025"/>
  <c r="K5039"/>
  <c r="L5039"/>
  <c r="M5039"/>
  <c r="N5039"/>
  <c r="K5052"/>
  <c r="L5052"/>
  <c r="M5052"/>
  <c r="N5052"/>
  <c r="K5047"/>
  <c r="L5047"/>
  <c r="M5047"/>
  <c r="N5047"/>
  <c r="K5042"/>
  <c r="L5042"/>
  <c r="M5042"/>
  <c r="N5042"/>
  <c r="K5037"/>
  <c r="L5037"/>
  <c r="M5037"/>
  <c r="N5037"/>
  <c r="K5046"/>
  <c r="L5046"/>
  <c r="M5046"/>
  <c r="N5046"/>
  <c r="K5041"/>
  <c r="L5041"/>
  <c r="M5041"/>
  <c r="N5041"/>
  <c r="K5043"/>
  <c r="L5043"/>
  <c r="M5043"/>
  <c r="N5043"/>
  <c r="K5038"/>
  <c r="L5038"/>
  <c r="M5038"/>
  <c r="N5038"/>
  <c r="N4053" i="1"/>
  <c r="U4053" s="1"/>
  <c r="Q4053"/>
  <c r="R4053"/>
  <c r="T4053"/>
  <c r="V4053"/>
  <c r="W4053" s="1"/>
  <c r="X4053"/>
  <c r="Y4053"/>
  <c r="AA4053"/>
  <c r="AB4053" s="1"/>
  <c r="AC4053" s="1"/>
  <c r="N4052"/>
  <c r="U4052" s="1"/>
  <c r="Q4052"/>
  <c r="R4052"/>
  <c r="T4052"/>
  <c r="V4052"/>
  <c r="W4052" s="1"/>
  <c r="X4052"/>
  <c r="Y4052"/>
  <c r="AA4052"/>
  <c r="AB4052" s="1"/>
  <c r="AC4052" s="1"/>
  <c r="N4051"/>
  <c r="U4051" s="1"/>
  <c r="Q4051"/>
  <c r="R4051"/>
  <c r="T4051"/>
  <c r="V4051"/>
  <c r="W4051" s="1"/>
  <c r="X4051"/>
  <c r="Y4051"/>
  <c r="AA4051"/>
  <c r="AB4051" s="1"/>
  <c r="AC4051" s="1"/>
  <c r="N4050"/>
  <c r="U4050" s="1"/>
  <c r="Q4050"/>
  <c r="R4050"/>
  <c r="T4050"/>
  <c r="V4050"/>
  <c r="W4050" s="1"/>
  <c r="X4050"/>
  <c r="Y4050"/>
  <c r="AA4050"/>
  <c r="AB4050" s="1"/>
  <c r="AC4050" s="1"/>
  <c r="N4049"/>
  <c r="U4049" s="1"/>
  <c r="Q4049"/>
  <c r="R4049"/>
  <c r="T4049"/>
  <c r="V4049"/>
  <c r="W4049" s="1"/>
  <c r="X4049"/>
  <c r="Y4049"/>
  <c r="AA4049"/>
  <c r="AB4049" s="1"/>
  <c r="AC4049" s="1"/>
  <c r="N4048"/>
  <c r="U4048" s="1"/>
  <c r="Q4048"/>
  <c r="R4048"/>
  <c r="T4048"/>
  <c r="V4048"/>
  <c r="W4048" s="1"/>
  <c r="X4048"/>
  <c r="Y4048"/>
  <c r="AA4048"/>
  <c r="AB4048" s="1"/>
  <c r="AC4048" s="1"/>
  <c r="K5036" i="4"/>
  <c r="L5036"/>
  <c r="M5036"/>
  <c r="N5036"/>
  <c r="K5031"/>
  <c r="L5031"/>
  <c r="M5031"/>
  <c r="N5031"/>
  <c r="K5035"/>
  <c r="L5035"/>
  <c r="M5035"/>
  <c r="N5035"/>
  <c r="K5029"/>
  <c r="L5029"/>
  <c r="M5029"/>
  <c r="N5029"/>
  <c r="N4047" i="1"/>
  <c r="U4047" s="1"/>
  <c r="Q4047"/>
  <c r="R4047"/>
  <c r="T4047"/>
  <c r="V4047"/>
  <c r="W4047" s="1"/>
  <c r="X4047"/>
  <c r="Y4047"/>
  <c r="AA4047"/>
  <c r="AB4047" s="1"/>
  <c r="AC4047" s="1"/>
  <c r="N4046"/>
  <c r="U4046" s="1"/>
  <c r="Q4046"/>
  <c r="R4046"/>
  <c r="T4046"/>
  <c r="V4046"/>
  <c r="W4046" s="1"/>
  <c r="X4046"/>
  <c r="Y4046"/>
  <c r="AA4046"/>
  <c r="AB4046" s="1"/>
  <c r="AC4046" s="1"/>
  <c r="N4045"/>
  <c r="U4045" s="1"/>
  <c r="Q4045"/>
  <c r="R4045"/>
  <c r="T4045"/>
  <c r="V4045"/>
  <c r="W4045" s="1"/>
  <c r="X4045"/>
  <c r="Y4045"/>
  <c r="AA4045"/>
  <c r="AB4045" s="1"/>
  <c r="AC4045" s="1"/>
  <c r="K5033" i="4"/>
  <c r="L5033"/>
  <c r="M5033"/>
  <c r="N5033"/>
  <c r="K5030"/>
  <c r="L5030"/>
  <c r="M5030"/>
  <c r="N5030"/>
  <c r="N4044" i="1"/>
  <c r="U4044" s="1"/>
  <c r="Q4044"/>
  <c r="R4044"/>
  <c r="T4044"/>
  <c r="V4044"/>
  <c r="W4044" s="1"/>
  <c r="X4044"/>
  <c r="Y4044"/>
  <c r="AA4044"/>
  <c r="AB4044" s="1"/>
  <c r="AC4044" s="1"/>
  <c r="N4043"/>
  <c r="U4043" s="1"/>
  <c r="Q4043"/>
  <c r="R4043"/>
  <c r="T4043"/>
  <c r="V4043"/>
  <c r="W4043" s="1"/>
  <c r="X4043"/>
  <c r="Y4043"/>
  <c r="AA4043"/>
  <c r="AB4043" s="1"/>
  <c r="AC4043" s="1"/>
  <c r="N4042"/>
  <c r="U4042" s="1"/>
  <c r="Q4042"/>
  <c r="R4042"/>
  <c r="T4042"/>
  <c r="V4042"/>
  <c r="W4042" s="1"/>
  <c r="X4042"/>
  <c r="Y4042"/>
  <c r="AA4042"/>
  <c r="AB4042" s="1"/>
  <c r="AC4042" s="1"/>
  <c r="K5028" i="4"/>
  <c r="L5028"/>
  <c r="M5028"/>
  <c r="N5028"/>
  <c r="N4041" i="1"/>
  <c r="U4041" s="1"/>
  <c r="Q4041"/>
  <c r="R4041"/>
  <c r="T4041"/>
  <c r="V4041"/>
  <c r="W4041" s="1"/>
  <c r="X4041"/>
  <c r="Y4041"/>
  <c r="AA4041"/>
  <c r="AB4041" s="1"/>
  <c r="AC4041" s="1"/>
  <c r="N4040"/>
  <c r="U4040" s="1"/>
  <c r="Q4040"/>
  <c r="R4040"/>
  <c r="T4040"/>
  <c r="V4040"/>
  <c r="W4040" s="1"/>
  <c r="X4040"/>
  <c r="Y4040"/>
  <c r="AA4040"/>
  <c r="AB4040" s="1"/>
  <c r="AC4040" s="1"/>
  <c r="N4039"/>
  <c r="U4039" s="1"/>
  <c r="Q4039"/>
  <c r="R4039"/>
  <c r="T4039"/>
  <c r="V4039"/>
  <c r="W4039" s="1"/>
  <c r="X4039"/>
  <c r="Y4039"/>
  <c r="AA4039"/>
  <c r="AB4039" s="1"/>
  <c r="AC4039" s="1"/>
  <c r="N4038"/>
  <c r="U4038" s="1"/>
  <c r="Q4038"/>
  <c r="R4038"/>
  <c r="T4038"/>
  <c r="V4038"/>
  <c r="W4038" s="1"/>
  <c r="X4038"/>
  <c r="Y4038"/>
  <c r="AA4038"/>
  <c r="AB4038" s="1"/>
  <c r="AC4038" s="1"/>
  <c r="N4037"/>
  <c r="U4037" s="1"/>
  <c r="Q4037"/>
  <c r="R4037"/>
  <c r="T4037"/>
  <c r="V4037"/>
  <c r="W4037" s="1"/>
  <c r="X4037"/>
  <c r="Y4037"/>
  <c r="AA4037"/>
  <c r="AB4037" s="1"/>
  <c r="AC4037" s="1"/>
  <c r="N4036"/>
  <c r="U4036" s="1"/>
  <c r="Q4036"/>
  <c r="R4036"/>
  <c r="T4036"/>
  <c r="V4036"/>
  <c r="W4036" s="1"/>
  <c r="X4036"/>
  <c r="Y4036"/>
  <c r="AA4036"/>
  <c r="AB4036" s="1"/>
  <c r="AC4036" s="1"/>
  <c r="N4035"/>
  <c r="U4035" s="1"/>
  <c r="Q4035"/>
  <c r="R4035"/>
  <c r="T4035"/>
  <c r="V4035"/>
  <c r="W4035" s="1"/>
  <c r="X4035"/>
  <c r="Y4035"/>
  <c r="AA4035"/>
  <c r="AB4035" s="1"/>
  <c r="AC4035" s="1"/>
  <c r="N4034"/>
  <c r="U4034" s="1"/>
  <c r="Q4034"/>
  <c r="R4034"/>
  <c r="T4034"/>
  <c r="V4034"/>
  <c r="W4034" s="1"/>
  <c r="X4034"/>
  <c r="Y4034"/>
  <c r="AA4034"/>
  <c r="AB4034" s="1"/>
  <c r="AC4034" s="1"/>
  <c r="N4033"/>
  <c r="U4033" s="1"/>
  <c r="Q4033"/>
  <c r="R4033"/>
  <c r="T4033"/>
  <c r="V4033"/>
  <c r="W4033" s="1"/>
  <c r="X4033"/>
  <c r="Y4033"/>
  <c r="AA4033"/>
  <c r="AB4033" s="1"/>
  <c r="AC4033" s="1"/>
  <c r="K5024" i="4"/>
  <c r="L5024"/>
  <c r="M5024"/>
  <c r="N5024"/>
  <c r="K5018"/>
  <c r="L5018"/>
  <c r="M5018"/>
  <c r="N5018"/>
  <c r="K5022"/>
  <c r="L5022"/>
  <c r="M5022"/>
  <c r="N5022"/>
  <c r="K5019"/>
  <c r="L5019"/>
  <c r="M5019"/>
  <c r="N5019"/>
  <c r="K5015"/>
  <c r="L5015"/>
  <c r="M5015"/>
  <c r="N5015"/>
  <c r="K5014"/>
  <c r="L5014"/>
  <c r="M5014"/>
  <c r="N5014"/>
  <c r="K5005"/>
  <c r="L5005"/>
  <c r="M5005"/>
  <c r="N5005"/>
  <c r="K5020"/>
  <c r="L5020"/>
  <c r="M5020"/>
  <c r="N5020"/>
  <c r="K5026"/>
  <c r="L5026"/>
  <c r="M5026"/>
  <c r="N5026"/>
  <c r="K5023"/>
  <c r="L5023"/>
  <c r="M5023"/>
  <c r="N5023"/>
  <c r="K5021"/>
  <c r="L5021"/>
  <c r="M5021"/>
  <c r="N5021"/>
  <c r="K5016"/>
  <c r="L5016"/>
  <c r="M5016"/>
  <c r="N5016"/>
  <c r="K5017"/>
  <c r="L5017"/>
  <c r="M5017"/>
  <c r="N5017"/>
  <c r="N4032" i="1"/>
  <c r="U4032" s="1"/>
  <c r="Q4032"/>
  <c r="R4032"/>
  <c r="T4032"/>
  <c r="V4032"/>
  <c r="W4032" s="1"/>
  <c r="X4032"/>
  <c r="Y4032"/>
  <c r="AA4032"/>
  <c r="AB4032" s="1"/>
  <c r="AC4032" s="1"/>
  <c r="N4031"/>
  <c r="U4031" s="1"/>
  <c r="Q4031"/>
  <c r="R4031"/>
  <c r="T4031"/>
  <c r="V4031"/>
  <c r="W4031" s="1"/>
  <c r="X4031"/>
  <c r="Y4031"/>
  <c r="AA4031"/>
  <c r="AB4031" s="1"/>
  <c r="AC4031" s="1"/>
  <c r="N4030"/>
  <c r="U4030" s="1"/>
  <c r="Q4030"/>
  <c r="R4030"/>
  <c r="T4030"/>
  <c r="V4030"/>
  <c r="W4030" s="1"/>
  <c r="X4030"/>
  <c r="Y4030"/>
  <c r="AA4030"/>
  <c r="AB4030" s="1"/>
  <c r="AC4030" s="1"/>
  <c r="N4029"/>
  <c r="U4029" s="1"/>
  <c r="Q4029"/>
  <c r="R4029"/>
  <c r="T4029"/>
  <c r="V4029"/>
  <c r="W4029" s="1"/>
  <c r="X4029"/>
  <c r="Y4029"/>
  <c r="AA4029"/>
  <c r="AB4029" s="1"/>
  <c r="AC4029" s="1"/>
  <c r="N4028"/>
  <c r="U4028" s="1"/>
  <c r="Q4028"/>
  <c r="R4028"/>
  <c r="T4028"/>
  <c r="V4028"/>
  <c r="W4028" s="1"/>
  <c r="X4028"/>
  <c r="Y4028"/>
  <c r="AA4028"/>
  <c r="AB4028" s="1"/>
  <c r="AC4028" s="1"/>
  <c r="N4027"/>
  <c r="U4027" s="1"/>
  <c r="Q4027"/>
  <c r="R4027"/>
  <c r="T4027"/>
  <c r="V4027"/>
  <c r="W4027" s="1"/>
  <c r="X4027"/>
  <c r="Y4027"/>
  <c r="AA4027"/>
  <c r="AB4027" s="1"/>
  <c r="AC4027" s="1"/>
  <c r="K5013" i="4"/>
  <c r="L5013"/>
  <c r="M5013"/>
  <c r="N5013"/>
  <c r="K5012"/>
  <c r="L5012"/>
  <c r="M5012"/>
  <c r="N5012"/>
  <c r="Q4026" i="1"/>
  <c r="R4026"/>
  <c r="T4026"/>
  <c r="V4026"/>
  <c r="W4026"/>
  <c r="X4026"/>
  <c r="Y4026"/>
  <c r="AA4026"/>
  <c r="AB4026" s="1"/>
  <c r="AC4026" s="1"/>
  <c r="N4026"/>
  <c r="U4026" s="1"/>
  <c r="N4025"/>
  <c r="U4025" s="1"/>
  <c r="Q4025"/>
  <c r="R4025"/>
  <c r="T4025"/>
  <c r="V4025"/>
  <c r="W4025" s="1"/>
  <c r="X4025"/>
  <c r="Y4025"/>
  <c r="AA4025"/>
  <c r="AB4025" s="1"/>
  <c r="AC4025" s="1"/>
  <c r="N4024"/>
  <c r="U4024" s="1"/>
  <c r="Q4024"/>
  <c r="R4024"/>
  <c r="T4024"/>
  <c r="V4024"/>
  <c r="W4024" s="1"/>
  <c r="X4024"/>
  <c r="Y4024"/>
  <c r="AA4024"/>
  <c r="AB4024" s="1"/>
  <c r="AC4024" s="1"/>
  <c r="K5009" i="4"/>
  <c r="L5009"/>
  <c r="M5009"/>
  <c r="N5009"/>
  <c r="K5007"/>
  <c r="L5007"/>
  <c r="M5007"/>
  <c r="N5007"/>
  <c r="K5010"/>
  <c r="L5010"/>
  <c r="M5010"/>
  <c r="N5010"/>
  <c r="K5006"/>
  <c r="L5006"/>
  <c r="M5006"/>
  <c r="N5006"/>
  <c r="K5000"/>
  <c r="L5000"/>
  <c r="M5000"/>
  <c r="N5000"/>
  <c r="K5003"/>
  <c r="L5003"/>
  <c r="M5003"/>
  <c r="N5003"/>
  <c r="K5011"/>
  <c r="L5011"/>
  <c r="M5011"/>
  <c r="N5011"/>
  <c r="K5008"/>
  <c r="L5008"/>
  <c r="M5008"/>
  <c r="N5008"/>
  <c r="N4023" i="1"/>
  <c r="U4023" s="1"/>
  <c r="Q4023"/>
  <c r="R4023"/>
  <c r="T4023"/>
  <c r="V4023"/>
  <c r="W4023" s="1"/>
  <c r="X4023"/>
  <c r="Y4023"/>
  <c r="AA4023"/>
  <c r="AB4023" s="1"/>
  <c r="AC4023" s="1"/>
  <c r="N4022"/>
  <c r="U4022" s="1"/>
  <c r="Q4022"/>
  <c r="R4022"/>
  <c r="T4022"/>
  <c r="V4022"/>
  <c r="W4022" s="1"/>
  <c r="X4022"/>
  <c r="Y4022"/>
  <c r="AA4022"/>
  <c r="AB4022" s="1"/>
  <c r="AC4022" s="1"/>
  <c r="N4015"/>
  <c r="U4015" s="1"/>
  <c r="Q4015"/>
  <c r="R4015"/>
  <c r="T4015"/>
  <c r="V4015"/>
  <c r="W4015" s="1"/>
  <c r="X4015"/>
  <c r="Y4015"/>
  <c r="AA4015"/>
  <c r="AB4015" s="1"/>
  <c r="AC4015" s="1"/>
  <c r="N4016"/>
  <c r="U4016" s="1"/>
  <c r="Q4016"/>
  <c r="R4016"/>
  <c r="T4016"/>
  <c r="V4016"/>
  <c r="W4016" s="1"/>
  <c r="X4016"/>
  <c r="Y4016"/>
  <c r="AA4016"/>
  <c r="AB4016" s="1"/>
  <c r="AC4016" s="1"/>
  <c r="N4017"/>
  <c r="P4017" s="1"/>
  <c r="Q4017"/>
  <c r="R4017"/>
  <c r="T4017"/>
  <c r="V4017"/>
  <c r="W4017" s="1"/>
  <c r="X4017"/>
  <c r="Y4017"/>
  <c r="AA4017"/>
  <c r="AB4017" s="1"/>
  <c r="AC4017" s="1"/>
  <c r="N4021"/>
  <c r="U4021" s="1"/>
  <c r="Q4021"/>
  <c r="R4021"/>
  <c r="T4021"/>
  <c r="V4021"/>
  <c r="W4021" s="1"/>
  <c r="X4021"/>
  <c r="Y4021"/>
  <c r="AA4021"/>
  <c r="AB4021" s="1"/>
  <c r="AC4021" s="1"/>
  <c r="N4020"/>
  <c r="U4020" s="1"/>
  <c r="Q4020"/>
  <c r="R4020"/>
  <c r="T4020"/>
  <c r="V4020"/>
  <c r="W4020" s="1"/>
  <c r="X4020"/>
  <c r="Y4020"/>
  <c r="AA4020"/>
  <c r="AB4020" s="1"/>
  <c r="AC4020" s="1"/>
  <c r="N4019"/>
  <c r="U4019" s="1"/>
  <c r="Q4019"/>
  <c r="R4019"/>
  <c r="T4019"/>
  <c r="V4019"/>
  <c r="W4019" s="1"/>
  <c r="X4019"/>
  <c r="Y4019"/>
  <c r="AA4019"/>
  <c r="AB4019" s="1"/>
  <c r="AC4019" s="1"/>
  <c r="N4018"/>
  <c r="U4018" s="1"/>
  <c r="Q4018"/>
  <c r="R4018"/>
  <c r="T4018"/>
  <c r="V4018"/>
  <c r="W4018" s="1"/>
  <c r="X4018"/>
  <c r="Y4018"/>
  <c r="AA4018"/>
  <c r="AB4018" s="1"/>
  <c r="AC4018" s="1"/>
  <c r="N3983"/>
  <c r="U3983" s="1"/>
  <c r="Q3983"/>
  <c r="R3983"/>
  <c r="T3983"/>
  <c r="V3983"/>
  <c r="W3983" s="1"/>
  <c r="X3983"/>
  <c r="Y3983"/>
  <c r="AA3983"/>
  <c r="AB3983" s="1"/>
  <c r="AC3983" s="1"/>
  <c r="K4995" i="4"/>
  <c r="L4995"/>
  <c r="M4995"/>
  <c r="N4995"/>
  <c r="K4990"/>
  <c r="L4990"/>
  <c r="M4990"/>
  <c r="N4990"/>
  <c r="K4987"/>
  <c r="L4987"/>
  <c r="M4987"/>
  <c r="N4987"/>
  <c r="K4982"/>
  <c r="L4982"/>
  <c r="M4982"/>
  <c r="N4982"/>
  <c r="K5001"/>
  <c r="L5001"/>
  <c r="M5001"/>
  <c r="N5001"/>
  <c r="K4998"/>
  <c r="L4998"/>
  <c r="M4998"/>
  <c r="N4998"/>
  <c r="K4999"/>
  <c r="L4999"/>
  <c r="M4999"/>
  <c r="N4999"/>
  <c r="K4993"/>
  <c r="L4993"/>
  <c r="M4993"/>
  <c r="N4993"/>
  <c r="K5004"/>
  <c r="L5004"/>
  <c r="M5004"/>
  <c r="N5004"/>
  <c r="K4997"/>
  <c r="L4997"/>
  <c r="M4997"/>
  <c r="N4997"/>
  <c r="K4996"/>
  <c r="L4996"/>
  <c r="M4996"/>
  <c r="N4996"/>
  <c r="K4992"/>
  <c r="L4992"/>
  <c r="M4992"/>
  <c r="N4992"/>
  <c r="K4991"/>
  <c r="L4991"/>
  <c r="M4991"/>
  <c r="N4991"/>
  <c r="K4988"/>
  <c r="L4988"/>
  <c r="M4988"/>
  <c r="N4988"/>
  <c r="K4985"/>
  <c r="L4985"/>
  <c r="M4985"/>
  <c r="N4985"/>
  <c r="K5002"/>
  <c r="L5002"/>
  <c r="M5002"/>
  <c r="N5002"/>
  <c r="N4014" i="1"/>
  <c r="U4014" s="1"/>
  <c r="Q4014"/>
  <c r="R4014"/>
  <c r="T4014"/>
  <c r="V4014"/>
  <c r="W4014" s="1"/>
  <c r="X4014"/>
  <c r="Y4014"/>
  <c r="AA4014"/>
  <c r="AB4014" s="1"/>
  <c r="AC4014" s="1"/>
  <c r="N4013"/>
  <c r="U4013" s="1"/>
  <c r="Q4013"/>
  <c r="R4013"/>
  <c r="T4013"/>
  <c r="V4013"/>
  <c r="W4013" s="1"/>
  <c r="X4013"/>
  <c r="Y4013"/>
  <c r="AA4013"/>
  <c r="AB4013" s="1"/>
  <c r="AC4013" s="1"/>
  <c r="N4012"/>
  <c r="U4012" s="1"/>
  <c r="Q4012"/>
  <c r="R4012"/>
  <c r="T4012"/>
  <c r="V4012"/>
  <c r="W4012" s="1"/>
  <c r="X4012"/>
  <c r="Y4012"/>
  <c r="AA4012"/>
  <c r="AB4012" s="1"/>
  <c r="AC4012" s="1"/>
  <c r="N4011"/>
  <c r="U4011" s="1"/>
  <c r="Q4011"/>
  <c r="R4011"/>
  <c r="T4011"/>
  <c r="V4011"/>
  <c r="W4011" s="1"/>
  <c r="X4011"/>
  <c r="Y4011"/>
  <c r="AA4011"/>
  <c r="AB4011" s="1"/>
  <c r="AC4011" s="1"/>
  <c r="N4010"/>
  <c r="U4010" s="1"/>
  <c r="Q4010"/>
  <c r="R4010"/>
  <c r="T4010"/>
  <c r="V4010"/>
  <c r="W4010" s="1"/>
  <c r="X4010"/>
  <c r="Y4010"/>
  <c r="AA4010"/>
  <c r="AB4010" s="1"/>
  <c r="AC4010" s="1"/>
  <c r="N4009"/>
  <c r="U4009" s="1"/>
  <c r="Q4009"/>
  <c r="R4009"/>
  <c r="T4009"/>
  <c r="V4009"/>
  <c r="W4009" s="1"/>
  <c r="X4009"/>
  <c r="Y4009"/>
  <c r="AA4009"/>
  <c r="AB4009" s="1"/>
  <c r="AC4009" s="1"/>
  <c r="N4008"/>
  <c r="U4008" s="1"/>
  <c r="Q4008"/>
  <c r="R4008"/>
  <c r="T4008"/>
  <c r="V4008"/>
  <c r="W4008" s="1"/>
  <c r="X4008"/>
  <c r="Y4008"/>
  <c r="AA4008"/>
  <c r="AB4008" s="1"/>
  <c r="AC4008" s="1"/>
  <c r="N4007"/>
  <c r="U4007" s="1"/>
  <c r="Q4007"/>
  <c r="R4007"/>
  <c r="T4007"/>
  <c r="V4007"/>
  <c r="W4007" s="1"/>
  <c r="X4007"/>
  <c r="Y4007"/>
  <c r="AA4007"/>
  <c r="AB4007" s="1"/>
  <c r="AC4007" s="1"/>
  <c r="N4006"/>
  <c r="U4006" s="1"/>
  <c r="Q4006"/>
  <c r="R4006"/>
  <c r="T4006"/>
  <c r="V4006"/>
  <c r="W4006" s="1"/>
  <c r="X4006"/>
  <c r="Y4006"/>
  <c r="AA4006"/>
  <c r="AB4006" s="1"/>
  <c r="AC4006" s="1"/>
  <c r="K4994" i="4"/>
  <c r="L4994"/>
  <c r="M4994"/>
  <c r="N4994"/>
  <c r="K4986"/>
  <c r="L4986"/>
  <c r="M4986"/>
  <c r="N4986"/>
  <c r="N4005" i="1"/>
  <c r="U4005" s="1"/>
  <c r="Q4005"/>
  <c r="R4005"/>
  <c r="T4005"/>
  <c r="V4005"/>
  <c r="W4005" s="1"/>
  <c r="X4005"/>
  <c r="Y4005"/>
  <c r="AA4005"/>
  <c r="AB4005" s="1"/>
  <c r="AC4005" s="1"/>
  <c r="N4004"/>
  <c r="U4004" s="1"/>
  <c r="Q4004"/>
  <c r="R4004"/>
  <c r="T4004"/>
  <c r="V4004"/>
  <c r="W4004" s="1"/>
  <c r="X4004"/>
  <c r="Y4004"/>
  <c r="AA4004"/>
  <c r="AB4004" s="1"/>
  <c r="AC4004" s="1"/>
  <c r="N4003"/>
  <c r="U4003" s="1"/>
  <c r="Q4003"/>
  <c r="R4003"/>
  <c r="T4003"/>
  <c r="V4003"/>
  <c r="W4003" s="1"/>
  <c r="X4003"/>
  <c r="Y4003"/>
  <c r="AA4003"/>
  <c r="AB4003" s="1"/>
  <c r="AC4003" s="1"/>
  <c r="K4976" i="4"/>
  <c r="L4976"/>
  <c r="M4976"/>
  <c r="N4976"/>
  <c r="K4973"/>
  <c r="L4973"/>
  <c r="M4973"/>
  <c r="N4973"/>
  <c r="K4989"/>
  <c r="L4989"/>
  <c r="M4989"/>
  <c r="N4989"/>
  <c r="K4984"/>
  <c r="L4984"/>
  <c r="M4984"/>
  <c r="N4984"/>
  <c r="K4981"/>
  <c r="L4981"/>
  <c r="M4981"/>
  <c r="N4981"/>
  <c r="K4977"/>
  <c r="L4977"/>
  <c r="M4977"/>
  <c r="N4977"/>
  <c r="K4983"/>
  <c r="L4983"/>
  <c r="M4983"/>
  <c r="N4983"/>
  <c r="K4980"/>
  <c r="L4980"/>
  <c r="M4980"/>
  <c r="N4980"/>
  <c r="K4975"/>
  <c r="L4975"/>
  <c r="M4975"/>
  <c r="N4975"/>
  <c r="K4972"/>
  <c r="L4972"/>
  <c r="M4972"/>
  <c r="N4972"/>
  <c r="K4979"/>
  <c r="L4979"/>
  <c r="M4979"/>
  <c r="N4979"/>
  <c r="K4974"/>
  <c r="L4974"/>
  <c r="M4974"/>
  <c r="N4974"/>
  <c r="K4971"/>
  <c r="L4971"/>
  <c r="M4971"/>
  <c r="N4971"/>
  <c r="K4978"/>
  <c r="L4978"/>
  <c r="M4978"/>
  <c r="N4978"/>
  <c r="K4968"/>
  <c r="L4968"/>
  <c r="M4968"/>
  <c r="N4968"/>
  <c r="N4002" i="1"/>
  <c r="U4002" s="1"/>
  <c r="Q4002"/>
  <c r="R4002"/>
  <c r="T4002"/>
  <c r="V4002"/>
  <c r="W4002" s="1"/>
  <c r="X4002"/>
  <c r="Y4002"/>
  <c r="AA4002"/>
  <c r="AB4002" s="1"/>
  <c r="AC4002" s="1"/>
  <c r="N4001"/>
  <c r="U4001" s="1"/>
  <c r="Q4001"/>
  <c r="R4001"/>
  <c r="T4001"/>
  <c r="V4001"/>
  <c r="W4001" s="1"/>
  <c r="X4001"/>
  <c r="Y4001"/>
  <c r="AA4001"/>
  <c r="AB4001" s="1"/>
  <c r="AC4001" s="1"/>
  <c r="N4000"/>
  <c r="U4000" s="1"/>
  <c r="Q4000"/>
  <c r="R4000"/>
  <c r="T4000"/>
  <c r="V4000"/>
  <c r="W4000" s="1"/>
  <c r="X4000"/>
  <c r="Y4000"/>
  <c r="AA4000"/>
  <c r="AB4000" s="1"/>
  <c r="AC4000" s="1"/>
  <c r="N3999"/>
  <c r="U3999" s="1"/>
  <c r="Q3999"/>
  <c r="R3999"/>
  <c r="T3999"/>
  <c r="V3999"/>
  <c r="W3999" s="1"/>
  <c r="X3999"/>
  <c r="Y3999"/>
  <c r="AA3999"/>
  <c r="AB3999" s="1"/>
  <c r="AC3999" s="1"/>
  <c r="N3998"/>
  <c r="U3998" s="1"/>
  <c r="Q3998"/>
  <c r="R3998"/>
  <c r="T3998"/>
  <c r="V3998"/>
  <c r="W3998" s="1"/>
  <c r="X3998"/>
  <c r="Y3998"/>
  <c r="AA3998"/>
  <c r="AB3998" s="1"/>
  <c r="AC3998" s="1"/>
  <c r="N3997"/>
  <c r="U3997" s="1"/>
  <c r="Q3997"/>
  <c r="R3997"/>
  <c r="T3997"/>
  <c r="V3997"/>
  <c r="W3997" s="1"/>
  <c r="X3997"/>
  <c r="Y3997"/>
  <c r="AA3997"/>
  <c r="AB3997" s="1"/>
  <c r="AC3997" s="1"/>
  <c r="N3996"/>
  <c r="U3996" s="1"/>
  <c r="Q3996"/>
  <c r="R3996"/>
  <c r="T3996"/>
  <c r="V3996"/>
  <c r="W3996" s="1"/>
  <c r="X3996"/>
  <c r="Y3996"/>
  <c r="AA3996"/>
  <c r="AB3996" s="1"/>
  <c r="AC3996" s="1"/>
  <c r="N3995"/>
  <c r="U3995" s="1"/>
  <c r="Q3995"/>
  <c r="R3995"/>
  <c r="T3995"/>
  <c r="V3995"/>
  <c r="W3995" s="1"/>
  <c r="X3995"/>
  <c r="Y3995"/>
  <c r="AA3995"/>
  <c r="AB3995" s="1"/>
  <c r="AC3995" s="1"/>
  <c r="N3994"/>
  <c r="U3994" s="1"/>
  <c r="Q3994"/>
  <c r="R3994"/>
  <c r="T3994"/>
  <c r="V3994"/>
  <c r="W3994" s="1"/>
  <c r="X3994"/>
  <c r="Y3994"/>
  <c r="AA3994"/>
  <c r="AB3994" s="1"/>
  <c r="AC3994" s="1"/>
  <c r="N3993"/>
  <c r="U3993" s="1"/>
  <c r="Q3993"/>
  <c r="R3993"/>
  <c r="T3993"/>
  <c r="V3993"/>
  <c r="W3993" s="1"/>
  <c r="X3993"/>
  <c r="Y3993"/>
  <c r="AA3993"/>
  <c r="AB3993" s="1"/>
  <c r="AC3993" s="1"/>
  <c r="N3992"/>
  <c r="U3992" s="1"/>
  <c r="Q3992"/>
  <c r="R3992"/>
  <c r="T3992"/>
  <c r="V3992"/>
  <c r="W3992" s="1"/>
  <c r="X3992"/>
  <c r="Y3992"/>
  <c r="AA3992"/>
  <c r="AB3992" s="1"/>
  <c r="AC3992" s="1"/>
  <c r="N3991"/>
  <c r="U3991" s="1"/>
  <c r="Q3991"/>
  <c r="R3991"/>
  <c r="T3991"/>
  <c r="V3991"/>
  <c r="W3991" s="1"/>
  <c r="X3991"/>
  <c r="Y3991"/>
  <c r="AA3991"/>
  <c r="AB3991" s="1"/>
  <c r="AC3991" s="1"/>
  <c r="N3990"/>
  <c r="U3990" s="1"/>
  <c r="Q3990"/>
  <c r="R3990"/>
  <c r="T3990"/>
  <c r="V3990"/>
  <c r="W3990" s="1"/>
  <c r="X3990"/>
  <c r="Y3990"/>
  <c r="AA3990"/>
  <c r="AB3990" s="1"/>
  <c r="AC3990" s="1"/>
  <c r="N3989"/>
  <c r="U3989" s="1"/>
  <c r="Q3989"/>
  <c r="R3989"/>
  <c r="T3989"/>
  <c r="V3989"/>
  <c r="W3989" s="1"/>
  <c r="X3989"/>
  <c r="Y3989"/>
  <c r="AA3989"/>
  <c r="AB3989" s="1"/>
  <c r="AC3989" s="1"/>
  <c r="N3988"/>
  <c r="U3988" s="1"/>
  <c r="Q3988"/>
  <c r="R3988"/>
  <c r="T3988"/>
  <c r="V3988"/>
  <c r="W3988" s="1"/>
  <c r="X3988"/>
  <c r="Y3988"/>
  <c r="AA3988"/>
  <c r="AB3988" s="1"/>
  <c r="AC3988" s="1"/>
  <c r="K4962" i="4"/>
  <c r="L4962"/>
  <c r="M4962"/>
  <c r="N4962"/>
  <c r="K4966"/>
  <c r="L4966"/>
  <c r="M4966"/>
  <c r="N4966"/>
  <c r="K4957"/>
  <c r="L4957"/>
  <c r="M4957"/>
  <c r="N4957"/>
  <c r="K4954"/>
  <c r="L4954"/>
  <c r="M4954"/>
  <c r="N4954"/>
  <c r="K4970"/>
  <c r="L4970"/>
  <c r="M4970"/>
  <c r="N4970"/>
  <c r="K4965"/>
  <c r="L4965"/>
  <c r="M4965"/>
  <c r="N4965"/>
  <c r="K4960"/>
  <c r="L4960"/>
  <c r="M4960"/>
  <c r="N4960"/>
  <c r="K4956"/>
  <c r="L4956"/>
  <c r="M4956"/>
  <c r="N4956"/>
  <c r="K4953"/>
  <c r="L4953"/>
  <c r="M4953"/>
  <c r="N4953"/>
  <c r="K4967"/>
  <c r="L4967"/>
  <c r="M4967"/>
  <c r="N4967"/>
  <c r="K4963"/>
  <c r="L4963"/>
  <c r="M4963"/>
  <c r="N4963"/>
  <c r="K4958"/>
  <c r="L4958"/>
  <c r="M4958"/>
  <c r="N4958"/>
  <c r="K4969"/>
  <c r="L4969"/>
  <c r="M4969"/>
  <c r="N4969"/>
  <c r="K4964"/>
  <c r="L4964"/>
  <c r="M4964"/>
  <c r="N4964"/>
  <c r="K4959"/>
  <c r="L4959"/>
  <c r="M4959"/>
  <c r="N4959"/>
  <c r="K4952"/>
  <c r="L4952"/>
  <c r="M4952"/>
  <c r="N4952"/>
  <c r="K4961"/>
  <c r="L4961"/>
  <c r="M4961"/>
  <c r="N4961"/>
  <c r="N3987" i="1"/>
  <c r="U3987" s="1"/>
  <c r="Q3987"/>
  <c r="R3987"/>
  <c r="T3987"/>
  <c r="V3987"/>
  <c r="W3987" s="1"/>
  <c r="X3987"/>
  <c r="Y3987"/>
  <c r="AA3987"/>
  <c r="AB3987" s="1"/>
  <c r="AC3987" s="1"/>
  <c r="N3986"/>
  <c r="U3986" s="1"/>
  <c r="Q3986"/>
  <c r="R3986"/>
  <c r="T3986"/>
  <c r="V3986"/>
  <c r="W3986" s="1"/>
  <c r="X3986"/>
  <c r="Y3986"/>
  <c r="AA3986"/>
  <c r="AB3986" s="1"/>
  <c r="AC3986" s="1"/>
  <c r="N3985"/>
  <c r="U3985" s="1"/>
  <c r="Q3985"/>
  <c r="R3985"/>
  <c r="T3985"/>
  <c r="V3985"/>
  <c r="W3985" s="1"/>
  <c r="X3985"/>
  <c r="Y3985"/>
  <c r="AA3985"/>
  <c r="AB3985" s="1"/>
  <c r="AC3985" s="1"/>
  <c r="N3984"/>
  <c r="U3984" s="1"/>
  <c r="Q3984"/>
  <c r="R3984"/>
  <c r="T3984"/>
  <c r="V3984"/>
  <c r="W3984" s="1"/>
  <c r="X3984"/>
  <c r="Y3984"/>
  <c r="AA3984"/>
  <c r="AB3984" s="1"/>
  <c r="AC3984" s="1"/>
  <c r="N3982"/>
  <c r="U3982" s="1"/>
  <c r="Q3982"/>
  <c r="R3982"/>
  <c r="T3982"/>
  <c r="V3982"/>
  <c r="W3982" s="1"/>
  <c r="X3982"/>
  <c r="Y3982"/>
  <c r="AA3982"/>
  <c r="AB3982" s="1"/>
  <c r="AC3982" s="1"/>
  <c r="N3981"/>
  <c r="U3981" s="1"/>
  <c r="Q3981"/>
  <c r="R3981"/>
  <c r="T3981"/>
  <c r="V3981"/>
  <c r="W3981" s="1"/>
  <c r="X3981"/>
  <c r="Y3981"/>
  <c r="AA3981"/>
  <c r="AB3981" s="1"/>
  <c r="AC3981" s="1"/>
  <c r="K4946" i="4"/>
  <c r="L4946"/>
  <c r="M4946"/>
  <c r="N4946"/>
  <c r="K4950"/>
  <c r="L4950"/>
  <c r="M4950"/>
  <c r="N4950"/>
  <c r="K4947"/>
  <c r="L4947"/>
  <c r="M4947"/>
  <c r="N4947"/>
  <c r="K4942"/>
  <c r="L4942"/>
  <c r="M4942"/>
  <c r="N4942"/>
  <c r="K4955"/>
  <c r="L4955"/>
  <c r="M4955"/>
  <c r="N4955"/>
  <c r="K4951"/>
  <c r="L4951"/>
  <c r="M4951"/>
  <c r="N4951"/>
  <c r="K4948"/>
  <c r="L4948"/>
  <c r="M4948"/>
  <c r="N4948"/>
  <c r="K4943"/>
  <c r="L4943"/>
  <c r="M4943"/>
  <c r="N4943"/>
  <c r="N3980" i="1"/>
  <c r="U3980" s="1"/>
  <c r="Q3980"/>
  <c r="R3980"/>
  <c r="T3980"/>
  <c r="V3980"/>
  <c r="W3980" s="1"/>
  <c r="X3980"/>
  <c r="Y3980"/>
  <c r="AA3980"/>
  <c r="AB3980" s="1"/>
  <c r="AC3980" s="1"/>
  <c r="N3979"/>
  <c r="U3979" s="1"/>
  <c r="Q3979"/>
  <c r="R3979"/>
  <c r="T3979"/>
  <c r="V3979"/>
  <c r="W3979" s="1"/>
  <c r="X3979"/>
  <c r="Y3979"/>
  <c r="AA3979"/>
  <c r="AB3979" s="1"/>
  <c r="AC3979" s="1"/>
  <c r="N3978"/>
  <c r="U3978" s="1"/>
  <c r="Q3978"/>
  <c r="R3978"/>
  <c r="T3978"/>
  <c r="V3978"/>
  <c r="W3978" s="1"/>
  <c r="X3978"/>
  <c r="Y3978"/>
  <c r="AA3978"/>
  <c r="AB3978" s="1"/>
  <c r="AC3978" s="1"/>
  <c r="N3977"/>
  <c r="U3977" s="1"/>
  <c r="Q3977"/>
  <c r="R3977"/>
  <c r="T3977"/>
  <c r="V3977"/>
  <c r="W3977" s="1"/>
  <c r="X3977"/>
  <c r="Y3977"/>
  <c r="AA3977"/>
  <c r="AB3977" s="1"/>
  <c r="AC3977" s="1"/>
  <c r="N3976"/>
  <c r="U3976" s="1"/>
  <c r="Q3976"/>
  <c r="R3976"/>
  <c r="T3976"/>
  <c r="V3976"/>
  <c r="W3976" s="1"/>
  <c r="X3976"/>
  <c r="Y3976"/>
  <c r="AA3976"/>
  <c r="AB3976" s="1"/>
  <c r="AC3976" s="1"/>
  <c r="K4944" i="4"/>
  <c r="L4944"/>
  <c r="M4944"/>
  <c r="N4944"/>
  <c r="K4937"/>
  <c r="L4937"/>
  <c r="M4937"/>
  <c r="N4937"/>
  <c r="K4933"/>
  <c r="L4933"/>
  <c r="M4933"/>
  <c r="N4933"/>
  <c r="K4939"/>
  <c r="L4939"/>
  <c r="M4939"/>
  <c r="N4939"/>
  <c r="K4949"/>
  <c r="L4949"/>
  <c r="M4949"/>
  <c r="N4949"/>
  <c r="K4945"/>
  <c r="L4945"/>
  <c r="M4945"/>
  <c r="N4945"/>
  <c r="K4940"/>
  <c r="L4940"/>
  <c r="M4940"/>
  <c r="N4940"/>
  <c r="K4936"/>
  <c r="L4936"/>
  <c r="M4936"/>
  <c r="N4936"/>
  <c r="K4938"/>
  <c r="L4938"/>
  <c r="M4938"/>
  <c r="N4938"/>
  <c r="K4934"/>
  <c r="L4934"/>
  <c r="M4934"/>
  <c r="N4934"/>
  <c r="K4929"/>
  <c r="L4929"/>
  <c r="M4929"/>
  <c r="N4929"/>
  <c r="K4926"/>
  <c r="L4926"/>
  <c r="M4926"/>
  <c r="N4926"/>
  <c r="K4941"/>
  <c r="L4941"/>
  <c r="M4941"/>
  <c r="N4941"/>
  <c r="K4932"/>
  <c r="L4932"/>
  <c r="M4932"/>
  <c r="N4932"/>
  <c r="N3975" i="1"/>
  <c r="U3975" s="1"/>
  <c r="Q3975"/>
  <c r="R3975"/>
  <c r="T3975"/>
  <c r="V3975"/>
  <c r="W3975" s="1"/>
  <c r="X3975"/>
  <c r="Y3975"/>
  <c r="AA3975"/>
  <c r="AB3975" s="1"/>
  <c r="AC3975" s="1"/>
  <c r="N3974"/>
  <c r="U3974" s="1"/>
  <c r="Q3974"/>
  <c r="R3974"/>
  <c r="T3974"/>
  <c r="V3974"/>
  <c r="W3974" s="1"/>
  <c r="X3974"/>
  <c r="Y3974"/>
  <c r="AA3974"/>
  <c r="AB3974" s="1"/>
  <c r="AC3974" s="1"/>
  <c r="N3973"/>
  <c r="U3973" s="1"/>
  <c r="Q3973"/>
  <c r="R3973"/>
  <c r="T3973"/>
  <c r="V3973"/>
  <c r="W3973" s="1"/>
  <c r="X3973"/>
  <c r="Y3973"/>
  <c r="AA3973"/>
  <c r="AB3973" s="1"/>
  <c r="AC3973" s="1"/>
  <c r="N3972"/>
  <c r="U3972" s="1"/>
  <c r="Q3972"/>
  <c r="R3972"/>
  <c r="T3972"/>
  <c r="V3972"/>
  <c r="W3972" s="1"/>
  <c r="X3972"/>
  <c r="Y3972"/>
  <c r="AA3972"/>
  <c r="AB3972" s="1"/>
  <c r="AC3972" s="1"/>
  <c r="N3971"/>
  <c r="U3971" s="1"/>
  <c r="Q3971"/>
  <c r="R3971"/>
  <c r="T3971"/>
  <c r="V3971"/>
  <c r="W3971" s="1"/>
  <c r="X3971"/>
  <c r="Y3971"/>
  <c r="AA3971"/>
  <c r="AB3971" s="1"/>
  <c r="AC3971" s="1"/>
  <c r="N3970"/>
  <c r="U3970" s="1"/>
  <c r="Q3970"/>
  <c r="R3970"/>
  <c r="T3970"/>
  <c r="V3970"/>
  <c r="W3970" s="1"/>
  <c r="X3970"/>
  <c r="Y3970"/>
  <c r="AA3970"/>
  <c r="AB3970" s="1"/>
  <c r="AC3970" s="1"/>
  <c r="N3969"/>
  <c r="U3969" s="1"/>
  <c r="Q3969"/>
  <c r="R3969"/>
  <c r="T3969"/>
  <c r="V3969"/>
  <c r="W3969" s="1"/>
  <c r="X3969"/>
  <c r="Y3969"/>
  <c r="AA3969"/>
  <c r="AB3969" s="1"/>
  <c r="AC3969" s="1"/>
  <c r="N3968"/>
  <c r="U3968" s="1"/>
  <c r="Q3968"/>
  <c r="R3968"/>
  <c r="T3968"/>
  <c r="V3968"/>
  <c r="W3968" s="1"/>
  <c r="X3968"/>
  <c r="Y3968"/>
  <c r="AA3968"/>
  <c r="AB3968" s="1"/>
  <c r="AC3968" s="1"/>
  <c r="N3967"/>
  <c r="U3967" s="1"/>
  <c r="Q3967"/>
  <c r="R3967"/>
  <c r="T3967"/>
  <c r="V3967"/>
  <c r="W3967" s="1"/>
  <c r="X3967"/>
  <c r="Y3967"/>
  <c r="AA3967"/>
  <c r="AB3967" s="1"/>
  <c r="AC3967" s="1"/>
  <c r="N3966"/>
  <c r="U3966" s="1"/>
  <c r="Q3966"/>
  <c r="R3966"/>
  <c r="T3966"/>
  <c r="V3966"/>
  <c r="W3966" s="1"/>
  <c r="X3966"/>
  <c r="Y3966"/>
  <c r="AA3966"/>
  <c r="AB3966" s="1"/>
  <c r="AC3966" s="1"/>
  <c r="N3965"/>
  <c r="U3965" s="1"/>
  <c r="Q3965"/>
  <c r="R3965"/>
  <c r="T3965"/>
  <c r="V3965"/>
  <c r="W3965"/>
  <c r="X3965"/>
  <c r="Y3965"/>
  <c r="AA3965"/>
  <c r="AB3965" s="1"/>
  <c r="AC3965" s="1"/>
  <c r="N3964"/>
  <c r="U3964" s="1"/>
  <c r="Q3964"/>
  <c r="R3964"/>
  <c r="T3964"/>
  <c r="V3964"/>
  <c r="W3964" s="1"/>
  <c r="X3964"/>
  <c r="Y3964"/>
  <c r="AA3964"/>
  <c r="AB3964" s="1"/>
  <c r="AC3964" s="1"/>
  <c r="K4931" i="4"/>
  <c r="L4931"/>
  <c r="M4931"/>
  <c r="N4931"/>
  <c r="K4928"/>
  <c r="L4928"/>
  <c r="M4928"/>
  <c r="N4928"/>
  <c r="K4922"/>
  <c r="L4922"/>
  <c r="M4922"/>
  <c r="N4922"/>
  <c r="K4925"/>
  <c r="L4925"/>
  <c r="M4925"/>
  <c r="N4925"/>
  <c r="K4920"/>
  <c r="L4920"/>
  <c r="M4920"/>
  <c r="N4920"/>
  <c r="K4921"/>
  <c r="L4921"/>
  <c r="M4921"/>
  <c r="N4921"/>
  <c r="K4916"/>
  <c r="L4916"/>
  <c r="M4916"/>
  <c r="N4916"/>
  <c r="L4935"/>
  <c r="M4935"/>
  <c r="N4935"/>
  <c r="K4935"/>
  <c r="K4930"/>
  <c r="L4930"/>
  <c r="M4930"/>
  <c r="N4930"/>
  <c r="K4918"/>
  <c r="L4918"/>
  <c r="M4918"/>
  <c r="N4918"/>
  <c r="K4927"/>
  <c r="L4927"/>
  <c r="M4927"/>
  <c r="N4927"/>
  <c r="K4919"/>
  <c r="L4919"/>
  <c r="M4919"/>
  <c r="N4919"/>
  <c r="K4923"/>
  <c r="L4923"/>
  <c r="M4923"/>
  <c r="N4923"/>
  <c r="K4915"/>
  <c r="L4915"/>
  <c r="M4915"/>
  <c r="N4915"/>
  <c r="N3963" i="1"/>
  <c r="U3963" s="1"/>
  <c r="Q3963"/>
  <c r="R3963"/>
  <c r="T3963"/>
  <c r="V3963"/>
  <c r="W3963"/>
  <c r="X3963"/>
  <c r="Y3963"/>
  <c r="AA3963"/>
  <c r="AB3963" s="1"/>
  <c r="AC3963" s="1"/>
  <c r="N3962"/>
  <c r="U3962" s="1"/>
  <c r="Q3962"/>
  <c r="R3962"/>
  <c r="T3962"/>
  <c r="V3962"/>
  <c r="W3962" s="1"/>
  <c r="X3962"/>
  <c r="Y3962"/>
  <c r="AA3962"/>
  <c r="AB3962" s="1"/>
  <c r="AC3962" s="1"/>
  <c r="N3961"/>
  <c r="U3961" s="1"/>
  <c r="Q3961"/>
  <c r="R3961"/>
  <c r="T3961"/>
  <c r="V3961"/>
  <c r="W3961"/>
  <c r="X3961"/>
  <c r="Y3961"/>
  <c r="AA3961"/>
  <c r="AB3961" s="1"/>
  <c r="AC3961" s="1"/>
  <c r="K4924" i="4"/>
  <c r="L4924"/>
  <c r="M4924"/>
  <c r="N4924"/>
  <c r="Z3976" i="1"/>
  <c r="Z3999"/>
  <c r="Z3973"/>
  <c r="Z4063"/>
  <c r="Z3998"/>
  <c r="Z3962"/>
  <c r="Z4015"/>
  <c r="Z3991"/>
  <c r="Z4056"/>
  <c r="Z4071"/>
  <c r="Z4050"/>
  <c r="Z4013"/>
  <c r="Z4069"/>
  <c r="Z4047"/>
  <c r="Z4039"/>
  <c r="Z4009"/>
  <c r="Z4045"/>
  <c r="Z4079"/>
  <c r="Z3997"/>
  <c r="Z3986"/>
  <c r="Z3989"/>
  <c r="Z4026"/>
  <c r="Z4008"/>
  <c r="Z4040"/>
  <c r="Z3988"/>
  <c r="Z4029"/>
  <c r="Z4017"/>
  <c r="Z4018"/>
  <c r="Z3964"/>
  <c r="Z4014"/>
  <c r="Z3967"/>
  <c r="Z4031"/>
  <c r="Z4024"/>
  <c r="Z3995"/>
  <c r="Z4016"/>
  <c r="Z4036"/>
  <c r="Z3984"/>
  <c r="Z4005"/>
  <c r="Z3983"/>
  <c r="Z4073"/>
  <c r="Z4020"/>
  <c r="Z4025"/>
  <c r="Z3975"/>
  <c r="Z3994"/>
  <c r="Z4002"/>
  <c r="Z4068"/>
  <c r="Z3970"/>
  <c r="Z4051"/>
  <c r="Z4074"/>
  <c r="Z4072"/>
  <c r="Z4060"/>
  <c r="Z4003"/>
  <c r="Z3977"/>
  <c r="Z4075"/>
  <c r="Z4076"/>
  <c r="Z3978"/>
  <c r="Z4043"/>
  <c r="Z4055"/>
  <c r="Z4004"/>
  <c r="Z3987"/>
  <c r="Z4007"/>
  <c r="Z4033"/>
  <c r="Z4041"/>
  <c r="Z3972"/>
  <c r="Z4038"/>
  <c r="Z4065"/>
  <c r="Z4053"/>
  <c r="Z3980"/>
  <c r="Z4037"/>
  <c r="Z4052"/>
  <c r="Z3968"/>
  <c r="Z4077"/>
  <c r="Z4035"/>
  <c r="Z4028"/>
  <c r="Z4010"/>
  <c r="Z4062"/>
  <c r="Z3992"/>
  <c r="Z4042"/>
  <c r="Z4054"/>
  <c r="Z3993"/>
  <c r="Z4006"/>
  <c r="Z4048"/>
  <c r="Z4000"/>
  <c r="Z3981"/>
  <c r="Z4059"/>
  <c r="Z3982"/>
  <c r="Z4078"/>
  <c r="Z4030"/>
  <c r="Z4049"/>
  <c r="Z4023"/>
  <c r="Z4061"/>
  <c r="Z3990"/>
  <c r="Z4057"/>
  <c r="Z4070"/>
  <c r="Z3996"/>
  <c r="Z3971"/>
  <c r="Z3966"/>
  <c r="Z4064"/>
  <c r="Z4046"/>
  <c r="Z3974"/>
  <c r="Z4058"/>
  <c r="Z3963"/>
  <c r="Z4012"/>
  <c r="Z4011"/>
  <c r="Z4044"/>
  <c r="Z3969"/>
  <c r="Z4019"/>
  <c r="Z3961"/>
  <c r="Z3965"/>
  <c r="Z4021"/>
  <c r="Z3985"/>
  <c r="Z4001"/>
  <c r="Z4034"/>
  <c r="Z4032"/>
  <c r="Z4080"/>
  <c r="Z4022"/>
  <c r="Z4067"/>
  <c r="Z3979"/>
  <c r="Z4066"/>
  <c r="Z4027"/>
  <c r="U4066" l="1"/>
  <c r="U4017"/>
  <c r="S4080"/>
  <c r="O4080"/>
  <c r="P4080"/>
  <c r="S4079"/>
  <c r="O4079"/>
  <c r="P4079"/>
  <c r="P4077"/>
  <c r="P4078"/>
  <c r="U4077"/>
  <c r="S4077"/>
  <c r="U4078"/>
  <c r="S4078"/>
  <c r="S4076"/>
  <c r="O4076"/>
  <c r="P4076"/>
  <c r="S4075"/>
  <c r="O4075"/>
  <c r="P4075"/>
  <c r="S4074"/>
  <c r="O4074"/>
  <c r="P4074"/>
  <c r="S4073"/>
  <c r="O4073"/>
  <c r="P4073"/>
  <c r="U4072"/>
  <c r="S4072"/>
  <c r="O4072"/>
  <c r="S4071"/>
  <c r="O4071"/>
  <c r="P4071"/>
  <c r="S4070"/>
  <c r="O4070"/>
  <c r="P4070"/>
  <c r="U4069"/>
  <c r="S4069"/>
  <c r="O4069"/>
  <c r="S4068"/>
  <c r="O4068"/>
  <c r="P4068"/>
  <c r="S4067"/>
  <c r="O4067"/>
  <c r="P4067"/>
  <c r="S4066"/>
  <c r="O4066"/>
  <c r="S4065"/>
  <c r="O4065"/>
  <c r="P4065"/>
  <c r="S4064"/>
  <c r="O4064"/>
  <c r="P4064"/>
  <c r="S4063"/>
  <c r="O4063"/>
  <c r="P4063"/>
  <c r="S4062"/>
  <c r="O4062"/>
  <c r="P4062"/>
  <c r="S4061"/>
  <c r="O4061"/>
  <c r="P4061"/>
  <c r="S4060"/>
  <c r="O4060"/>
  <c r="P4060"/>
  <c r="S4059"/>
  <c r="O4059"/>
  <c r="P4059"/>
  <c r="S4058"/>
  <c r="O4058"/>
  <c r="P4058"/>
  <c r="S4057"/>
  <c r="O4057"/>
  <c r="P4057"/>
  <c r="S4056"/>
  <c r="O4056"/>
  <c r="P4056"/>
  <c r="S4055"/>
  <c r="O4055"/>
  <c r="P4055"/>
  <c r="S4054"/>
  <c r="O4054"/>
  <c r="P4054"/>
  <c r="S4053"/>
  <c r="O4053"/>
  <c r="P4053"/>
  <c r="S4052"/>
  <c r="O4052"/>
  <c r="P4052"/>
  <c r="S4051"/>
  <c r="O4051"/>
  <c r="P4051"/>
  <c r="S4050"/>
  <c r="O4050"/>
  <c r="P4050"/>
  <c r="S4049"/>
  <c r="O4049"/>
  <c r="P4049"/>
  <c r="S4048"/>
  <c r="O4048"/>
  <c r="P4048"/>
  <c r="S4046"/>
  <c r="O4046"/>
  <c r="S4047"/>
  <c r="O4047"/>
  <c r="P4046"/>
  <c r="P4047"/>
  <c r="S4045"/>
  <c r="O4045"/>
  <c r="P4045"/>
  <c r="S4044"/>
  <c r="O4044"/>
  <c r="P4044"/>
  <c r="S4043"/>
  <c r="O4043"/>
  <c r="P4043"/>
  <c r="S4042"/>
  <c r="O4042"/>
  <c r="P4042"/>
  <c r="S4041"/>
  <c r="O4041"/>
  <c r="P4041"/>
  <c r="S4040"/>
  <c r="O4040"/>
  <c r="P4040"/>
  <c r="S4039"/>
  <c r="O4039"/>
  <c r="P4039"/>
  <c r="S4038"/>
  <c r="O4038"/>
  <c r="P4038"/>
  <c r="S4037"/>
  <c r="O4037"/>
  <c r="P4037"/>
  <c r="S4036"/>
  <c r="O4036"/>
  <c r="P4036"/>
  <c r="S4035"/>
  <c r="O4035"/>
  <c r="P4035"/>
  <c r="S4034"/>
  <c r="O4034"/>
  <c r="P4034"/>
  <c r="S4033"/>
  <c r="O4033"/>
  <c r="P4033"/>
  <c r="S4032"/>
  <c r="O4032"/>
  <c r="P4032"/>
  <c r="S4031"/>
  <c r="O4031"/>
  <c r="P4031"/>
  <c r="S4030"/>
  <c r="O4030"/>
  <c r="P4030"/>
  <c r="S4029"/>
  <c r="O4029"/>
  <c r="P4029"/>
  <c r="S4028"/>
  <c r="O4028"/>
  <c r="P4028"/>
  <c r="S4027"/>
  <c r="O4027"/>
  <c r="P4027"/>
  <c r="S4026"/>
  <c r="O4026"/>
  <c r="P4026"/>
  <c r="S4025"/>
  <c r="O4025"/>
  <c r="P4025"/>
  <c r="S4024"/>
  <c r="O4024"/>
  <c r="P4024"/>
  <c r="S4023"/>
  <c r="O4023"/>
  <c r="P4023"/>
  <c r="S4022"/>
  <c r="O4022"/>
  <c r="P4022"/>
  <c r="S4015"/>
  <c r="O4015"/>
  <c r="P4015"/>
  <c r="S4016"/>
  <c r="O4016"/>
  <c r="P4016"/>
  <c r="S4017"/>
  <c r="O4017"/>
  <c r="S4021"/>
  <c r="O4021"/>
  <c r="P4021"/>
  <c r="S4020"/>
  <c r="O4020"/>
  <c r="P4020"/>
  <c r="S4019"/>
  <c r="O4019"/>
  <c r="P4019"/>
  <c r="S4018"/>
  <c r="O4018"/>
  <c r="P4018"/>
  <c r="S3983"/>
  <c r="O3983"/>
  <c r="P3983"/>
  <c r="S4014"/>
  <c r="O4014"/>
  <c r="P4014"/>
  <c r="S4013"/>
  <c r="O4013"/>
  <c r="P4013"/>
  <c r="S4012"/>
  <c r="O4012"/>
  <c r="P4012"/>
  <c r="S4011"/>
  <c r="O4011"/>
  <c r="P4011"/>
  <c r="S4010"/>
  <c r="O4010"/>
  <c r="P4010"/>
  <c r="S4009"/>
  <c r="O4009"/>
  <c r="P4009"/>
  <c r="S4008"/>
  <c r="O4008"/>
  <c r="P4008"/>
  <c r="S4007"/>
  <c r="O4007"/>
  <c r="P4007"/>
  <c r="S4006"/>
  <c r="O4006"/>
  <c r="P4006"/>
  <c r="S4005"/>
  <c r="O4005"/>
  <c r="P4005"/>
  <c r="S4004"/>
  <c r="O4004"/>
  <c r="P4004"/>
  <c r="S4003"/>
  <c r="O4003"/>
  <c r="P4003"/>
  <c r="S4002"/>
  <c r="O4002"/>
  <c r="P4002"/>
  <c r="S4001"/>
  <c r="O4001"/>
  <c r="P4001"/>
  <c r="S4000"/>
  <c r="O4000"/>
  <c r="P4000"/>
  <c r="S3999"/>
  <c r="O3999"/>
  <c r="P3999"/>
  <c r="S3998"/>
  <c r="O3998"/>
  <c r="P3998"/>
  <c r="S3997"/>
  <c r="O3997"/>
  <c r="P3997"/>
  <c r="S3996"/>
  <c r="O3996"/>
  <c r="P3996"/>
  <c r="S3995"/>
  <c r="O3995"/>
  <c r="P3995"/>
  <c r="S3994"/>
  <c r="O3994"/>
  <c r="P3994"/>
  <c r="S3993"/>
  <c r="O3993"/>
  <c r="P3993"/>
  <c r="S3992"/>
  <c r="O3992"/>
  <c r="P3992"/>
  <c r="S3991"/>
  <c r="O3991"/>
  <c r="P3991"/>
  <c r="S3990"/>
  <c r="O3990"/>
  <c r="P3990"/>
  <c r="S3989"/>
  <c r="O3989"/>
  <c r="P3989"/>
  <c r="S3988"/>
  <c r="O3988"/>
  <c r="P3988"/>
  <c r="S3987"/>
  <c r="O3987"/>
  <c r="P3987"/>
  <c r="S3986"/>
  <c r="O3986"/>
  <c r="P3986"/>
  <c r="S3985"/>
  <c r="O3985"/>
  <c r="P3985"/>
  <c r="S3984"/>
  <c r="O3984"/>
  <c r="P3984"/>
  <c r="S3982"/>
  <c r="O3982"/>
  <c r="P3982"/>
  <c r="S3981"/>
  <c r="O3981"/>
  <c r="P3981"/>
  <c r="S3980"/>
  <c r="O3980"/>
  <c r="P3980"/>
  <c r="S3979"/>
  <c r="O3979"/>
  <c r="P3979"/>
  <c r="S3978"/>
  <c r="O3978"/>
  <c r="P3978"/>
  <c r="S3977"/>
  <c r="O3977"/>
  <c r="P3977"/>
  <c r="S3976"/>
  <c r="O3976"/>
  <c r="P3976"/>
  <c r="S3975"/>
  <c r="O3975"/>
  <c r="P3975"/>
  <c r="S3974"/>
  <c r="O3974"/>
  <c r="P3974"/>
  <c r="S3973"/>
  <c r="O3973"/>
  <c r="P3973"/>
  <c r="S3972"/>
  <c r="O3972"/>
  <c r="P3972"/>
  <c r="S3971"/>
  <c r="O3971"/>
  <c r="P3971"/>
  <c r="S3970"/>
  <c r="O3970"/>
  <c r="P3970"/>
  <c r="S3969"/>
  <c r="O3969"/>
  <c r="P3969"/>
  <c r="S3968"/>
  <c r="O3968"/>
  <c r="P3968"/>
  <c r="S3967"/>
  <c r="O3967"/>
  <c r="P3967"/>
  <c r="S3966"/>
  <c r="O3966"/>
  <c r="P3966"/>
  <c r="S3965"/>
  <c r="O3965"/>
  <c r="P3965"/>
  <c r="S3964"/>
  <c r="O3964"/>
  <c r="P3964"/>
  <c r="S3963"/>
  <c r="O3963"/>
  <c r="P3963"/>
  <c r="S3962"/>
  <c r="O3962"/>
  <c r="P3962"/>
  <c r="S3961"/>
  <c r="O3961"/>
  <c r="P3961"/>
  <c r="N3960"/>
  <c r="U3960" s="1"/>
  <c r="Q3960"/>
  <c r="R3960"/>
  <c r="T3960"/>
  <c r="V3960"/>
  <c r="W3960" s="1"/>
  <c r="X3960"/>
  <c r="Y3960"/>
  <c r="AA3960"/>
  <c r="AB3960" s="1"/>
  <c r="AC3960" s="1"/>
  <c r="N3959"/>
  <c r="U3959" s="1"/>
  <c r="Q3959"/>
  <c r="R3959"/>
  <c r="T3959"/>
  <c r="V3959"/>
  <c r="W3959" s="1"/>
  <c r="X3959"/>
  <c r="Y3959"/>
  <c r="AA3959"/>
  <c r="AB3959" s="1"/>
  <c r="AC3959" s="1"/>
  <c r="N3958"/>
  <c r="U3958" s="1"/>
  <c r="Q3958"/>
  <c r="R3958"/>
  <c r="T3958"/>
  <c r="V3958"/>
  <c r="W3958" s="1"/>
  <c r="X3958"/>
  <c r="Y3958"/>
  <c r="AA3958"/>
  <c r="AB3958" s="1"/>
  <c r="AC3958" s="1"/>
  <c r="N3957"/>
  <c r="U3957" s="1"/>
  <c r="Q3957"/>
  <c r="R3957"/>
  <c r="T3957"/>
  <c r="V3957"/>
  <c r="W3957" s="1"/>
  <c r="X3957"/>
  <c r="Y3957"/>
  <c r="AA3957"/>
  <c r="AB3957" s="1"/>
  <c r="AC3957" s="1"/>
  <c r="N3956"/>
  <c r="U3956" s="1"/>
  <c r="Q3956"/>
  <c r="R3956"/>
  <c r="T3956"/>
  <c r="V3956"/>
  <c r="W3956" s="1"/>
  <c r="X3956"/>
  <c r="Y3956"/>
  <c r="AA3956"/>
  <c r="AB3956" s="1"/>
  <c r="AC3956" s="1"/>
  <c r="N3955"/>
  <c r="U3955" s="1"/>
  <c r="Q3955"/>
  <c r="R3955"/>
  <c r="T3955"/>
  <c r="V3955"/>
  <c r="W3955" s="1"/>
  <c r="X3955"/>
  <c r="Y3955"/>
  <c r="AA3955"/>
  <c r="AB3955" s="1"/>
  <c r="AC3955" s="1"/>
  <c r="N3954"/>
  <c r="U3954" s="1"/>
  <c r="Q3954"/>
  <c r="R3954"/>
  <c r="T3954"/>
  <c r="V3954"/>
  <c r="W3954" s="1"/>
  <c r="X3954"/>
  <c r="Y3954"/>
  <c r="AA3954"/>
  <c r="AB3954" s="1"/>
  <c r="AC3954" s="1"/>
  <c r="N3953"/>
  <c r="U3953" s="1"/>
  <c r="Q3953"/>
  <c r="R3953"/>
  <c r="T3953"/>
  <c r="V3953"/>
  <c r="W3953" s="1"/>
  <c r="X3953"/>
  <c r="Y3953"/>
  <c r="AA3953"/>
  <c r="AB3953" s="1"/>
  <c r="AC3953" s="1"/>
  <c r="N3952"/>
  <c r="U3952" s="1"/>
  <c r="Q3952"/>
  <c r="R3952"/>
  <c r="T3952"/>
  <c r="V3952"/>
  <c r="W3952" s="1"/>
  <c r="X3952"/>
  <c r="Y3952"/>
  <c r="AA3952"/>
  <c r="AB3952" s="1"/>
  <c r="AC3952" s="1"/>
  <c r="K4904" i="4"/>
  <c r="L4904"/>
  <c r="M4904"/>
  <c r="N4904"/>
  <c r="K4913"/>
  <c r="L4913"/>
  <c r="M4913"/>
  <c r="N4913"/>
  <c r="K4914"/>
  <c r="L4914"/>
  <c r="M4914"/>
  <c r="N4914"/>
  <c r="K4910"/>
  <c r="L4910"/>
  <c r="M4910"/>
  <c r="N4910"/>
  <c r="K4912"/>
  <c r="L4912"/>
  <c r="M4912"/>
  <c r="N4912"/>
  <c r="K4909"/>
  <c r="L4909"/>
  <c r="M4909"/>
  <c r="N4909"/>
  <c r="K4906"/>
  <c r="L4906"/>
  <c r="M4906"/>
  <c r="N4906"/>
  <c r="K4917"/>
  <c r="L4917"/>
  <c r="M4917"/>
  <c r="N4917"/>
  <c r="K4911"/>
  <c r="L4911"/>
  <c r="M4911"/>
  <c r="N4911"/>
  <c r="N3951" i="1"/>
  <c r="U3951" s="1"/>
  <c r="Q3951"/>
  <c r="R3951"/>
  <c r="T3951"/>
  <c r="V3951"/>
  <c r="W3951" s="1"/>
  <c r="X3951"/>
  <c r="Y3951"/>
  <c r="AA3951"/>
  <c r="AB3951" s="1"/>
  <c r="AC3951" s="1"/>
  <c r="N3950"/>
  <c r="U3950" s="1"/>
  <c r="Q3950"/>
  <c r="R3950"/>
  <c r="T3950"/>
  <c r="V3950"/>
  <c r="W3950" s="1"/>
  <c r="X3950"/>
  <c r="Y3950"/>
  <c r="AA3950"/>
  <c r="AB3950" s="1"/>
  <c r="AC3950" s="1"/>
  <c r="N3949"/>
  <c r="U3949" s="1"/>
  <c r="Q3949"/>
  <c r="R3949"/>
  <c r="T3949"/>
  <c r="V3949"/>
  <c r="W3949" s="1"/>
  <c r="X3949"/>
  <c r="Y3949"/>
  <c r="AA3949"/>
  <c r="AB3949" s="1"/>
  <c r="AC3949" s="1"/>
  <c r="N3948"/>
  <c r="U3948" s="1"/>
  <c r="Q3948"/>
  <c r="R3948"/>
  <c r="T3948"/>
  <c r="V3948"/>
  <c r="W3948" s="1"/>
  <c r="X3948"/>
  <c r="Y3948"/>
  <c r="AA3948"/>
  <c r="AB3948" s="1"/>
  <c r="AC3948" s="1"/>
  <c r="N3947"/>
  <c r="U3947" s="1"/>
  <c r="Q3947"/>
  <c r="R3947"/>
  <c r="T3947"/>
  <c r="V3947"/>
  <c r="W3947" s="1"/>
  <c r="X3947"/>
  <c r="Y3947"/>
  <c r="AA3947"/>
  <c r="AB3947" s="1"/>
  <c r="AC3947" s="1"/>
  <c r="N3946"/>
  <c r="U3946" s="1"/>
  <c r="Q3946"/>
  <c r="R3946"/>
  <c r="T3946"/>
  <c r="V3946"/>
  <c r="W3946"/>
  <c r="X3946"/>
  <c r="Y3946"/>
  <c r="AA3946"/>
  <c r="AB3946" s="1"/>
  <c r="AC3946" s="1"/>
  <c r="K4901" i="4"/>
  <c r="L4901"/>
  <c r="M4901"/>
  <c r="N4901"/>
  <c r="K4895"/>
  <c r="L4895"/>
  <c r="M4895"/>
  <c r="N4895"/>
  <c r="K4902"/>
  <c r="L4902"/>
  <c r="M4902"/>
  <c r="N4902"/>
  <c r="K4908"/>
  <c r="L4908"/>
  <c r="M4908"/>
  <c r="N4908"/>
  <c r="K4905"/>
  <c r="L4905"/>
  <c r="M4905"/>
  <c r="N4905"/>
  <c r="K4900"/>
  <c r="L4900"/>
  <c r="M4900"/>
  <c r="N4900"/>
  <c r="K4907"/>
  <c r="L4907"/>
  <c r="M4907"/>
  <c r="N4907"/>
  <c r="K4903"/>
  <c r="L4903"/>
  <c r="M4903"/>
  <c r="N4903"/>
  <c r="K4899"/>
  <c r="L4899"/>
  <c r="M4899"/>
  <c r="N4899"/>
  <c r="N3945" i="1"/>
  <c r="U3945" s="1"/>
  <c r="Q3945"/>
  <c r="R3945"/>
  <c r="T3945"/>
  <c r="V3945"/>
  <c r="W3945" s="1"/>
  <c r="X3945"/>
  <c r="Y3945"/>
  <c r="AA3945"/>
  <c r="AB3945" s="1"/>
  <c r="AC3945" s="1"/>
  <c r="N3944"/>
  <c r="U3944" s="1"/>
  <c r="Q3944"/>
  <c r="R3944"/>
  <c r="T3944"/>
  <c r="V3944"/>
  <c r="W3944" s="1"/>
  <c r="X3944"/>
  <c r="Y3944"/>
  <c r="AA3944"/>
  <c r="AB3944" s="1"/>
  <c r="AC3944" s="1"/>
  <c r="N3943"/>
  <c r="U3943" s="1"/>
  <c r="Q3943"/>
  <c r="R3943"/>
  <c r="T3943"/>
  <c r="V3943"/>
  <c r="W3943"/>
  <c r="X3943"/>
  <c r="Y3943"/>
  <c r="AA3943"/>
  <c r="AB3943" s="1"/>
  <c r="AC3943" s="1"/>
  <c r="N3942"/>
  <c r="U3942" s="1"/>
  <c r="Q3942"/>
  <c r="R3942"/>
  <c r="T3942"/>
  <c r="V3942"/>
  <c r="W3942" s="1"/>
  <c r="X3942"/>
  <c r="Y3942"/>
  <c r="AA3942"/>
  <c r="AB3942" s="1"/>
  <c r="AC3942" s="1"/>
  <c r="N3941"/>
  <c r="U3941" s="1"/>
  <c r="Q3941"/>
  <c r="R3941"/>
  <c r="T3941"/>
  <c r="V3941"/>
  <c r="W3941" s="1"/>
  <c r="X3941"/>
  <c r="Y3941"/>
  <c r="AA3941"/>
  <c r="AB3941" s="1"/>
  <c r="AC3941" s="1"/>
  <c r="N3940"/>
  <c r="U3940" s="1"/>
  <c r="Q3940"/>
  <c r="R3940"/>
  <c r="T3940"/>
  <c r="V3940"/>
  <c r="W3940"/>
  <c r="X3940"/>
  <c r="Y3940"/>
  <c r="AA3940"/>
  <c r="AB3940" s="1"/>
  <c r="AC3940" s="1"/>
  <c r="N3938"/>
  <c r="K4896" i="4"/>
  <c r="L4896"/>
  <c r="M4896"/>
  <c r="N4896"/>
  <c r="K4897"/>
  <c r="L4897"/>
  <c r="M4897"/>
  <c r="N4897"/>
  <c r="K4893"/>
  <c r="L4893"/>
  <c r="M4893"/>
  <c r="N4893"/>
  <c r="Z3949" i="1"/>
  <c r="Z3959"/>
  <c r="Z3958"/>
  <c r="Z3941"/>
  <c r="Z3955"/>
  <c r="Z3950"/>
  <c r="Z3945"/>
  <c r="Z3960"/>
  <c r="Z3942"/>
  <c r="Z3947"/>
  <c r="Z3946"/>
  <c r="Z3956"/>
  <c r="Z3953"/>
  <c r="Z3943"/>
  <c r="Z3954"/>
  <c r="Z3948"/>
  <c r="Z3944"/>
  <c r="Z3951"/>
  <c r="Z3957"/>
  <c r="Z3952"/>
  <c r="Z3940"/>
  <c r="S3960" l="1"/>
  <c r="O3960"/>
  <c r="P3960"/>
  <c r="S3959"/>
  <c r="O3959"/>
  <c r="P3959"/>
  <c r="S3958"/>
  <c r="O3958"/>
  <c r="P3958"/>
  <c r="S3957"/>
  <c r="O3957"/>
  <c r="P3957"/>
  <c r="S3956"/>
  <c r="O3956"/>
  <c r="P3956"/>
  <c r="O3955"/>
  <c r="S3955"/>
  <c r="P3955"/>
  <c r="S3954"/>
  <c r="O3954"/>
  <c r="P3954"/>
  <c r="S3953"/>
  <c r="O3953"/>
  <c r="P3953"/>
  <c r="S3952"/>
  <c r="O3952"/>
  <c r="P3952"/>
  <c r="S3951"/>
  <c r="O3951"/>
  <c r="P3951"/>
  <c r="S3950"/>
  <c r="O3950"/>
  <c r="P3950"/>
  <c r="S3949"/>
  <c r="O3949"/>
  <c r="P3949"/>
  <c r="S3948"/>
  <c r="O3948"/>
  <c r="P3948"/>
  <c r="S3947"/>
  <c r="O3947"/>
  <c r="P3947"/>
  <c r="S3946"/>
  <c r="O3946"/>
  <c r="P3946"/>
  <c r="S3945"/>
  <c r="O3945"/>
  <c r="P3945"/>
  <c r="S3944"/>
  <c r="O3944"/>
  <c r="P3944"/>
  <c r="S3943"/>
  <c r="O3943"/>
  <c r="P3943"/>
  <c r="S3942"/>
  <c r="O3942"/>
  <c r="P3942"/>
  <c r="S3941"/>
  <c r="O3941"/>
  <c r="P3941"/>
  <c r="S3940"/>
  <c r="O3940"/>
  <c r="P3940"/>
  <c r="N3939"/>
  <c r="U3939" s="1"/>
  <c r="Q3939"/>
  <c r="R3939"/>
  <c r="T3939"/>
  <c r="V3939"/>
  <c r="W3939" s="1"/>
  <c r="X3939"/>
  <c r="Y3939"/>
  <c r="AA3939"/>
  <c r="AB3939" s="1"/>
  <c r="AC3939" s="1"/>
  <c r="U3938"/>
  <c r="Q3938"/>
  <c r="R3938"/>
  <c r="T3938"/>
  <c r="V3938"/>
  <c r="W3938" s="1"/>
  <c r="X3938"/>
  <c r="Y3938"/>
  <c r="AA3938"/>
  <c r="AB3938" s="1"/>
  <c r="AC3938" s="1"/>
  <c r="N3937"/>
  <c r="U3937" s="1"/>
  <c r="Q3937"/>
  <c r="R3937"/>
  <c r="T3937"/>
  <c r="V3937"/>
  <c r="W3937" s="1"/>
  <c r="X3937"/>
  <c r="Y3937"/>
  <c r="AA3937"/>
  <c r="AB3937" s="1"/>
  <c r="AC3937" s="1"/>
  <c r="K4891" i="4"/>
  <c r="L4891"/>
  <c r="M4891"/>
  <c r="N4891"/>
  <c r="K4880"/>
  <c r="L4880"/>
  <c r="M4880"/>
  <c r="N4880"/>
  <c r="K4898"/>
  <c r="L4898"/>
  <c r="M4898"/>
  <c r="N4898"/>
  <c r="K4894"/>
  <c r="L4894"/>
  <c r="M4894"/>
  <c r="N4894"/>
  <c r="K4892"/>
  <c r="L4892"/>
  <c r="M4892"/>
  <c r="N4892"/>
  <c r="K4888"/>
  <c r="L4888"/>
  <c r="M4888"/>
  <c r="N4888"/>
  <c r="K4885"/>
  <c r="L4885"/>
  <c r="M4885"/>
  <c r="N4885"/>
  <c r="K4890"/>
  <c r="L4890"/>
  <c r="M4890"/>
  <c r="N4890"/>
  <c r="K4887"/>
  <c r="L4887"/>
  <c r="M4887"/>
  <c r="N4887"/>
  <c r="N3936" i="1"/>
  <c r="P3936" s="1"/>
  <c r="Q3936"/>
  <c r="R3936"/>
  <c r="T3936"/>
  <c r="V3936"/>
  <c r="W3936" s="1"/>
  <c r="X3936"/>
  <c r="Y3936"/>
  <c r="AA3936"/>
  <c r="AB3936" s="1"/>
  <c r="AC3936" s="1"/>
  <c r="N3935"/>
  <c r="U3935" s="1"/>
  <c r="Q3935"/>
  <c r="R3935"/>
  <c r="T3935"/>
  <c r="V3935"/>
  <c r="W3935" s="1"/>
  <c r="X3935"/>
  <c r="Y3935"/>
  <c r="AA3935"/>
  <c r="AB3935" s="1"/>
  <c r="AC3935" s="1"/>
  <c r="N3934"/>
  <c r="U3934" s="1"/>
  <c r="Q3934"/>
  <c r="R3934"/>
  <c r="T3934"/>
  <c r="V3934"/>
  <c r="W3934" s="1"/>
  <c r="X3934"/>
  <c r="Y3934"/>
  <c r="AA3934"/>
  <c r="AB3934" s="1"/>
  <c r="AC3934" s="1"/>
  <c r="K4889" i="4"/>
  <c r="L4889"/>
  <c r="M4889"/>
  <c r="N4889"/>
  <c r="K4882"/>
  <c r="L4882"/>
  <c r="M4882"/>
  <c r="N4882"/>
  <c r="N3933" i="1"/>
  <c r="U3933" s="1"/>
  <c r="Q3933"/>
  <c r="R3933"/>
  <c r="T3933"/>
  <c r="V3933"/>
  <c r="W3933" s="1"/>
  <c r="X3933"/>
  <c r="Y3933"/>
  <c r="AA3933"/>
  <c r="AB3933" s="1"/>
  <c r="AC3933" s="1"/>
  <c r="N3932"/>
  <c r="U3932" s="1"/>
  <c r="Q3932"/>
  <c r="R3932"/>
  <c r="T3932"/>
  <c r="V3932"/>
  <c r="W3932" s="1"/>
  <c r="X3932"/>
  <c r="Y3932"/>
  <c r="AA3932"/>
  <c r="AB3932" s="1"/>
  <c r="AC3932" s="1"/>
  <c r="N3931"/>
  <c r="U3931" s="1"/>
  <c r="Q3931"/>
  <c r="R3931"/>
  <c r="T3931"/>
  <c r="V3931"/>
  <c r="W3931" s="1"/>
  <c r="X3931"/>
  <c r="Y3931"/>
  <c r="AA3931"/>
  <c r="AB3931" s="1"/>
  <c r="AC3931" s="1"/>
  <c r="N3930"/>
  <c r="U3930" s="1"/>
  <c r="Q3930"/>
  <c r="R3930"/>
  <c r="T3930"/>
  <c r="V3930"/>
  <c r="W3930" s="1"/>
  <c r="X3930"/>
  <c r="Y3930"/>
  <c r="AA3930"/>
  <c r="AB3930" s="1"/>
  <c r="AC3930" s="1"/>
  <c r="N3929"/>
  <c r="U3929" s="1"/>
  <c r="Q3929"/>
  <c r="R3929"/>
  <c r="T3929"/>
  <c r="V3929"/>
  <c r="W3929" s="1"/>
  <c r="X3929"/>
  <c r="Y3929"/>
  <c r="AA3929"/>
  <c r="AB3929" s="1"/>
  <c r="AC3929" s="1"/>
  <c r="N3928"/>
  <c r="U3928" s="1"/>
  <c r="Q3928"/>
  <c r="R3928"/>
  <c r="T3928"/>
  <c r="V3928"/>
  <c r="W3928"/>
  <c r="X3928"/>
  <c r="Y3928"/>
  <c r="AA3928"/>
  <c r="AB3928" s="1"/>
  <c r="AC3928" s="1"/>
  <c r="K4881" i="4"/>
  <c r="L4881"/>
  <c r="M4881"/>
  <c r="N4881"/>
  <c r="K4876"/>
  <c r="L4876"/>
  <c r="M4876"/>
  <c r="N4876"/>
  <c r="Z3935" i="1"/>
  <c r="Z3937"/>
  <c r="Z3928"/>
  <c r="Z3939"/>
  <c r="Z3930"/>
  <c r="Z3929"/>
  <c r="Z3934"/>
  <c r="Z3938"/>
  <c r="Z3932"/>
  <c r="Z3933"/>
  <c r="Z3931"/>
  <c r="Z3936"/>
  <c r="S3939" l="1"/>
  <c r="O3939"/>
  <c r="P3939"/>
  <c r="S3938"/>
  <c r="O3938"/>
  <c r="P3938"/>
  <c r="S3937"/>
  <c r="O3937"/>
  <c r="P3937"/>
  <c r="U3936"/>
  <c r="S3936"/>
  <c r="O3936"/>
  <c r="S3935"/>
  <c r="O3935"/>
  <c r="P3935"/>
  <c r="S3934"/>
  <c r="O3934"/>
  <c r="P3934"/>
  <c r="S3933"/>
  <c r="O3933"/>
  <c r="P3933"/>
  <c r="S3932"/>
  <c r="O3932"/>
  <c r="P3932"/>
  <c r="S3931"/>
  <c r="O3931"/>
  <c r="P3931"/>
  <c r="S3930"/>
  <c r="O3930"/>
  <c r="P3930"/>
  <c r="S3929"/>
  <c r="O3929"/>
  <c r="P3929"/>
  <c r="S3928"/>
  <c r="O3928"/>
  <c r="P3928"/>
  <c r="N3927"/>
  <c r="U3927" s="1"/>
  <c r="Q3927"/>
  <c r="R3927"/>
  <c r="T3927"/>
  <c r="V3927"/>
  <c r="W3927" s="1"/>
  <c r="X3927"/>
  <c r="Y3927"/>
  <c r="AA3927"/>
  <c r="AB3927" s="1"/>
  <c r="AC3927" s="1"/>
  <c r="N3926"/>
  <c r="U3926" s="1"/>
  <c r="Q3926"/>
  <c r="R3926"/>
  <c r="T3926"/>
  <c r="V3926"/>
  <c r="W3926" s="1"/>
  <c r="X3926"/>
  <c r="Y3926"/>
  <c r="AA3926"/>
  <c r="AB3926" s="1"/>
  <c r="AC3926" s="1"/>
  <c r="N3925"/>
  <c r="U3925" s="1"/>
  <c r="Q3925"/>
  <c r="R3925"/>
  <c r="T3925"/>
  <c r="V3925"/>
  <c r="W3925" s="1"/>
  <c r="X3925"/>
  <c r="Y3925"/>
  <c r="AA3925"/>
  <c r="AB3925" s="1"/>
  <c r="AC3925" s="1"/>
  <c r="K4886" i="4"/>
  <c r="L4886"/>
  <c r="M4886"/>
  <c r="N4886"/>
  <c r="K4883"/>
  <c r="L4883"/>
  <c r="M4883"/>
  <c r="N4883"/>
  <c r="K4878"/>
  <c r="L4878"/>
  <c r="M4878"/>
  <c r="N4878"/>
  <c r="K4884"/>
  <c r="L4884"/>
  <c r="M4884"/>
  <c r="N4884"/>
  <c r="K4879"/>
  <c r="L4879"/>
  <c r="M4879"/>
  <c r="N4879"/>
  <c r="K4875"/>
  <c r="L4874"/>
  <c r="M4874"/>
  <c r="K4877"/>
  <c r="L4877"/>
  <c r="M4877"/>
  <c r="N4877"/>
  <c r="L4875"/>
  <c r="M4875"/>
  <c r="N4875"/>
  <c r="K4874"/>
  <c r="N4874" s="1"/>
  <c r="N3924" i="1"/>
  <c r="U3924" s="1"/>
  <c r="Q3924"/>
  <c r="R3924"/>
  <c r="T3924"/>
  <c r="V3924"/>
  <c r="W3924" s="1"/>
  <c r="X3924"/>
  <c r="Y3924"/>
  <c r="AA3924"/>
  <c r="AB3924" s="1"/>
  <c r="AC3924" s="1"/>
  <c r="N3923"/>
  <c r="U3923" s="1"/>
  <c r="Q3923"/>
  <c r="R3923"/>
  <c r="T3923"/>
  <c r="V3923"/>
  <c r="W3923" s="1"/>
  <c r="X3923"/>
  <c r="Y3923"/>
  <c r="AA3923"/>
  <c r="AB3923" s="1"/>
  <c r="AC3923" s="1"/>
  <c r="N3922"/>
  <c r="U3922" s="1"/>
  <c r="Q3922"/>
  <c r="R3922"/>
  <c r="T3922"/>
  <c r="V3922"/>
  <c r="W3922" s="1"/>
  <c r="X3922"/>
  <c r="Y3922"/>
  <c r="AA3922"/>
  <c r="AB3922" s="1"/>
  <c r="AC3922" s="1"/>
  <c r="K4867" i="4"/>
  <c r="L4867"/>
  <c r="M4867"/>
  <c r="N4867"/>
  <c r="K4862"/>
  <c r="L4862"/>
  <c r="M4862"/>
  <c r="N4862"/>
  <c r="N3921" i="1"/>
  <c r="U3921" s="1"/>
  <c r="Q3921"/>
  <c r="R3921"/>
  <c r="T3921"/>
  <c r="V3921"/>
  <c r="W3921" s="1"/>
  <c r="X3921"/>
  <c r="Y3921"/>
  <c r="AA3921"/>
  <c r="AB3921" s="1"/>
  <c r="AC3921" s="1"/>
  <c r="N3920"/>
  <c r="U3920" s="1"/>
  <c r="Q3920"/>
  <c r="R3920"/>
  <c r="T3920"/>
  <c r="V3920"/>
  <c r="W3920" s="1"/>
  <c r="X3920"/>
  <c r="Y3920"/>
  <c r="AA3920"/>
  <c r="AB3920" s="1"/>
  <c r="AC3920" s="1"/>
  <c r="N3919"/>
  <c r="U3919" s="1"/>
  <c r="Q3919"/>
  <c r="R3919"/>
  <c r="T3919"/>
  <c r="V3919"/>
  <c r="W3919" s="1"/>
  <c r="X3919"/>
  <c r="Y3919"/>
  <c r="AA3919"/>
  <c r="AB3919" s="1"/>
  <c r="AC3919" s="1"/>
  <c r="K4873" i="4"/>
  <c r="L4873"/>
  <c r="M4873"/>
  <c r="N4873"/>
  <c r="K4870"/>
  <c r="L4870"/>
  <c r="M4870"/>
  <c r="N4870"/>
  <c r="K4871"/>
  <c r="L4871"/>
  <c r="M4871"/>
  <c r="N4871"/>
  <c r="K4868"/>
  <c r="L4868"/>
  <c r="M4868"/>
  <c r="N4868"/>
  <c r="K4863"/>
  <c r="L4863"/>
  <c r="M4863"/>
  <c r="N4863"/>
  <c r="K4858"/>
  <c r="L4858"/>
  <c r="M4858"/>
  <c r="N4858"/>
  <c r="K4872"/>
  <c r="L4872"/>
  <c r="M4872"/>
  <c r="N4872"/>
  <c r="K4869"/>
  <c r="L4869"/>
  <c r="M4869"/>
  <c r="N4869"/>
  <c r="K4864"/>
  <c r="L4864"/>
  <c r="M4864"/>
  <c r="N4864"/>
  <c r="K4859"/>
  <c r="L4859"/>
  <c r="M4859"/>
  <c r="N4859"/>
  <c r="K4866"/>
  <c r="L4866"/>
  <c r="M4866"/>
  <c r="N4866"/>
  <c r="N3918" i="1"/>
  <c r="U3918" s="1"/>
  <c r="Q3918"/>
  <c r="R3918"/>
  <c r="T3918"/>
  <c r="V3918"/>
  <c r="W3918" s="1"/>
  <c r="X3918"/>
  <c r="Y3918"/>
  <c r="AA3918"/>
  <c r="AB3918" s="1"/>
  <c r="AC3918" s="1"/>
  <c r="N3917"/>
  <c r="U3917" s="1"/>
  <c r="Q3917"/>
  <c r="R3917"/>
  <c r="T3917"/>
  <c r="V3917"/>
  <c r="W3917" s="1"/>
  <c r="X3917"/>
  <c r="Y3917"/>
  <c r="AA3917"/>
  <c r="AB3917" s="1"/>
  <c r="AC3917" s="1"/>
  <c r="N3916"/>
  <c r="U3916" s="1"/>
  <c r="Q3916"/>
  <c r="R3916"/>
  <c r="T3916"/>
  <c r="V3916"/>
  <c r="W3916" s="1"/>
  <c r="X3916"/>
  <c r="Y3916"/>
  <c r="AA3916"/>
  <c r="AB3916" s="1"/>
  <c r="AC3916" s="1"/>
  <c r="N3915"/>
  <c r="U3915" s="1"/>
  <c r="Q3915"/>
  <c r="R3915"/>
  <c r="T3915"/>
  <c r="V3915"/>
  <c r="W3915" s="1"/>
  <c r="X3915"/>
  <c r="Y3915"/>
  <c r="AA3915"/>
  <c r="AB3915" s="1"/>
  <c r="AC3915" s="1"/>
  <c r="N3914"/>
  <c r="U3914" s="1"/>
  <c r="Q3914"/>
  <c r="R3914"/>
  <c r="T3914"/>
  <c r="V3914"/>
  <c r="W3914" s="1"/>
  <c r="X3914"/>
  <c r="Y3914"/>
  <c r="AA3914"/>
  <c r="AB3914" s="1"/>
  <c r="AC3914" s="1"/>
  <c r="N3913"/>
  <c r="U3913" s="1"/>
  <c r="Q3913"/>
  <c r="R3913"/>
  <c r="T3913"/>
  <c r="V3913"/>
  <c r="W3913" s="1"/>
  <c r="X3913"/>
  <c r="Y3913"/>
  <c r="AA3913"/>
  <c r="AB3913" s="1"/>
  <c r="AC3913" s="1"/>
  <c r="N3912"/>
  <c r="U3912" s="1"/>
  <c r="Q3912"/>
  <c r="R3912"/>
  <c r="T3912"/>
  <c r="V3912"/>
  <c r="W3912" s="1"/>
  <c r="X3912"/>
  <c r="Y3912"/>
  <c r="AA3912"/>
  <c r="AB3912" s="1"/>
  <c r="AC3912" s="1"/>
  <c r="N3911"/>
  <c r="U3911" s="1"/>
  <c r="Q3911"/>
  <c r="R3911"/>
  <c r="T3911"/>
  <c r="V3911"/>
  <c r="W3911" s="1"/>
  <c r="X3911"/>
  <c r="Y3911"/>
  <c r="AA3911"/>
  <c r="AB3911" s="1"/>
  <c r="AC3911" s="1"/>
  <c r="N3910"/>
  <c r="U3910" s="1"/>
  <c r="Q3910"/>
  <c r="R3910"/>
  <c r="T3910"/>
  <c r="V3910"/>
  <c r="W3910" s="1"/>
  <c r="X3910"/>
  <c r="Y3910"/>
  <c r="AA3910"/>
  <c r="AB3910" s="1"/>
  <c r="AC3910" s="1"/>
  <c r="K4857" i="4"/>
  <c r="L4857"/>
  <c r="M4857"/>
  <c r="N4857"/>
  <c r="K4853"/>
  <c r="L4853"/>
  <c r="M4853"/>
  <c r="N4853"/>
  <c r="K4850"/>
  <c r="L4850"/>
  <c r="M4850"/>
  <c r="N4850"/>
  <c r="K4846"/>
  <c r="L4846"/>
  <c r="M4846"/>
  <c r="N4846"/>
  <c r="K4865"/>
  <c r="L4865"/>
  <c r="M4865"/>
  <c r="N4865"/>
  <c r="K4860"/>
  <c r="L4860"/>
  <c r="M4860"/>
  <c r="N4860"/>
  <c r="K4856"/>
  <c r="L4856"/>
  <c r="M4856"/>
  <c r="N4856"/>
  <c r="K4855"/>
  <c r="L4855"/>
  <c r="M4855"/>
  <c r="N4855"/>
  <c r="K4861"/>
  <c r="L4861"/>
  <c r="M4861"/>
  <c r="N4861"/>
  <c r="K4852"/>
  <c r="L4852"/>
  <c r="M4852"/>
  <c r="N4852"/>
  <c r="N3909" i="1"/>
  <c r="U3909" s="1"/>
  <c r="Q3909"/>
  <c r="R3909"/>
  <c r="T3909"/>
  <c r="V3909"/>
  <c r="W3909" s="1"/>
  <c r="X3909"/>
  <c r="Y3909"/>
  <c r="AA3909"/>
  <c r="AB3909" s="1"/>
  <c r="AC3909" s="1"/>
  <c r="N3908"/>
  <c r="U3908" s="1"/>
  <c r="Q3908"/>
  <c r="R3908"/>
  <c r="T3908"/>
  <c r="V3908"/>
  <c r="W3908" s="1"/>
  <c r="X3908"/>
  <c r="Y3908"/>
  <c r="AA3908"/>
  <c r="AB3908" s="1"/>
  <c r="AC3908" s="1"/>
  <c r="N3907"/>
  <c r="U3907" s="1"/>
  <c r="Q3907"/>
  <c r="R3907"/>
  <c r="T3907"/>
  <c r="V3907"/>
  <c r="W3907" s="1"/>
  <c r="X3907"/>
  <c r="Y3907"/>
  <c r="AA3907"/>
  <c r="AB3907" s="1"/>
  <c r="AC3907" s="1"/>
  <c r="N3906"/>
  <c r="U3906" s="1"/>
  <c r="Q3906"/>
  <c r="R3906"/>
  <c r="T3906"/>
  <c r="V3906"/>
  <c r="W3906" s="1"/>
  <c r="X3906"/>
  <c r="Y3906"/>
  <c r="AA3906"/>
  <c r="AB3906" s="1"/>
  <c r="AC3906" s="1"/>
  <c r="N3905"/>
  <c r="U3905" s="1"/>
  <c r="Q3905"/>
  <c r="R3905"/>
  <c r="T3905"/>
  <c r="V3905"/>
  <c r="W3905" s="1"/>
  <c r="X3905"/>
  <c r="Y3905"/>
  <c r="AA3905"/>
  <c r="AB3905" s="1"/>
  <c r="AC3905" s="1"/>
  <c r="N3904"/>
  <c r="U3904" s="1"/>
  <c r="Q3904"/>
  <c r="R3904"/>
  <c r="T3904"/>
  <c r="V3904"/>
  <c r="W3904" s="1"/>
  <c r="X3904"/>
  <c r="Y3904"/>
  <c r="AA3904"/>
  <c r="AB3904" s="1"/>
  <c r="AC3904" s="1"/>
  <c r="K4840" i="4"/>
  <c r="L4840"/>
  <c r="M4840"/>
  <c r="N4840"/>
  <c r="K4839"/>
  <c r="L4839"/>
  <c r="M4839"/>
  <c r="N4839"/>
  <c r="K4834"/>
  <c r="L4834"/>
  <c r="M4834"/>
  <c r="N4834"/>
  <c r="K4829"/>
  <c r="L4829"/>
  <c r="M4829"/>
  <c r="N4829"/>
  <c r="K4849"/>
  <c r="L4849"/>
  <c r="M4849"/>
  <c r="N4849"/>
  <c r="K4844"/>
  <c r="L4844"/>
  <c r="M4844"/>
  <c r="N4844"/>
  <c r="K4845"/>
  <c r="L4845"/>
  <c r="M4845"/>
  <c r="N4845"/>
  <c r="L4838"/>
  <c r="M4838"/>
  <c r="N4838"/>
  <c r="K4837"/>
  <c r="L4837"/>
  <c r="M4837"/>
  <c r="N4837"/>
  <c r="K4827"/>
  <c r="L4827"/>
  <c r="M4827"/>
  <c r="N4827"/>
  <c r="K4823"/>
  <c r="L4823"/>
  <c r="M4823"/>
  <c r="N4823"/>
  <c r="K4854"/>
  <c r="L4854"/>
  <c r="M4854"/>
  <c r="N4854"/>
  <c r="K4851"/>
  <c r="L4851"/>
  <c r="M4851"/>
  <c r="N4851"/>
  <c r="K4847"/>
  <c r="L4847"/>
  <c r="M4847"/>
  <c r="N4847"/>
  <c r="K4841"/>
  <c r="L4841"/>
  <c r="M4841"/>
  <c r="N4841"/>
  <c r="K4832"/>
  <c r="L4832"/>
  <c r="M4832"/>
  <c r="N4832"/>
  <c r="K4848"/>
  <c r="L4848"/>
  <c r="M4848"/>
  <c r="N4848"/>
  <c r="K4843"/>
  <c r="L4843"/>
  <c r="M4843"/>
  <c r="N4843"/>
  <c r="K4842"/>
  <c r="L4842"/>
  <c r="M4842"/>
  <c r="N4842"/>
  <c r="K4836"/>
  <c r="L4836"/>
  <c r="M4836"/>
  <c r="N4836"/>
  <c r="K4831"/>
  <c r="L4831"/>
  <c r="M4831"/>
  <c r="N4831"/>
  <c r="K4826"/>
  <c r="L4826"/>
  <c r="M4826"/>
  <c r="N4826"/>
  <c r="K4822"/>
  <c r="L4822"/>
  <c r="M4822"/>
  <c r="N4822"/>
  <c r="K4813"/>
  <c r="L4813"/>
  <c r="M4813"/>
  <c r="N4813"/>
  <c r="N3900" i="1"/>
  <c r="U3900" s="1"/>
  <c r="Q3900"/>
  <c r="R3900"/>
  <c r="T3900"/>
  <c r="V3900"/>
  <c r="W3900" s="1"/>
  <c r="X3900"/>
  <c r="Y3900"/>
  <c r="AA3900"/>
  <c r="AB3900" s="1"/>
  <c r="AC3900" s="1"/>
  <c r="N3903"/>
  <c r="U3903" s="1"/>
  <c r="Q3903"/>
  <c r="R3903"/>
  <c r="T3903"/>
  <c r="V3903"/>
  <c r="W3903" s="1"/>
  <c r="X3903"/>
  <c r="Y3903"/>
  <c r="AA3903"/>
  <c r="AB3903" s="1"/>
  <c r="AC3903" s="1"/>
  <c r="N3902"/>
  <c r="U3902" s="1"/>
  <c r="Q3902"/>
  <c r="R3902"/>
  <c r="T3902"/>
  <c r="V3902"/>
  <c r="W3902" s="1"/>
  <c r="X3902"/>
  <c r="Y3902"/>
  <c r="AA3902"/>
  <c r="AB3902" s="1"/>
  <c r="AC3902" s="1"/>
  <c r="N3901"/>
  <c r="U3901" s="1"/>
  <c r="Q3901"/>
  <c r="R3901"/>
  <c r="T3901"/>
  <c r="V3901"/>
  <c r="W3901" s="1"/>
  <c r="X3901"/>
  <c r="Y3901"/>
  <c r="AA3901"/>
  <c r="AB3901" s="1"/>
  <c r="AC3901" s="1"/>
  <c r="N3899"/>
  <c r="U3899" s="1"/>
  <c r="Q3899"/>
  <c r="R3899"/>
  <c r="T3899"/>
  <c r="V3899"/>
  <c r="W3899" s="1"/>
  <c r="X3899"/>
  <c r="Y3899"/>
  <c r="AA3899"/>
  <c r="AB3899" s="1"/>
  <c r="AC3899" s="1"/>
  <c r="N3898"/>
  <c r="U3898" s="1"/>
  <c r="Q3898"/>
  <c r="R3898"/>
  <c r="T3898"/>
  <c r="V3898"/>
  <c r="W3898" s="1"/>
  <c r="X3898"/>
  <c r="Y3898"/>
  <c r="AA3898"/>
  <c r="AB3898" s="1"/>
  <c r="AC3898" s="1"/>
  <c r="N3897"/>
  <c r="U3897" s="1"/>
  <c r="Q3897"/>
  <c r="R3897"/>
  <c r="T3897"/>
  <c r="V3897"/>
  <c r="W3897" s="1"/>
  <c r="X3897"/>
  <c r="Y3897"/>
  <c r="AA3897"/>
  <c r="AB3897" s="1"/>
  <c r="AC3897" s="1"/>
  <c r="N3896"/>
  <c r="U3896" s="1"/>
  <c r="Q3896"/>
  <c r="R3896"/>
  <c r="T3896"/>
  <c r="V3896"/>
  <c r="W3896" s="1"/>
  <c r="X3896"/>
  <c r="Y3896"/>
  <c r="AA3896"/>
  <c r="AB3896" s="1"/>
  <c r="AC3896" s="1"/>
  <c r="N3895"/>
  <c r="U3895" s="1"/>
  <c r="Q3895"/>
  <c r="R3895"/>
  <c r="T3895"/>
  <c r="V3895"/>
  <c r="W3895" s="1"/>
  <c r="X3895"/>
  <c r="Y3895"/>
  <c r="AA3895"/>
  <c r="AB3895" s="1"/>
  <c r="AC3895" s="1"/>
  <c r="N3894"/>
  <c r="U3894" s="1"/>
  <c r="Q3894"/>
  <c r="R3894"/>
  <c r="T3894"/>
  <c r="V3894"/>
  <c r="W3894" s="1"/>
  <c r="X3894"/>
  <c r="Y3894"/>
  <c r="AA3894"/>
  <c r="AB3894" s="1"/>
  <c r="AC3894" s="1"/>
  <c r="N3893"/>
  <c r="U3893" s="1"/>
  <c r="Q3893"/>
  <c r="R3893"/>
  <c r="T3893"/>
  <c r="V3893"/>
  <c r="W3893" s="1"/>
  <c r="X3893"/>
  <c r="Y3893"/>
  <c r="AA3893"/>
  <c r="AB3893" s="1"/>
  <c r="AC3893" s="1"/>
  <c r="N3892"/>
  <c r="U3892" s="1"/>
  <c r="Q3892"/>
  <c r="R3892"/>
  <c r="T3892"/>
  <c r="V3892"/>
  <c r="W3892" s="1"/>
  <c r="X3892"/>
  <c r="Y3892"/>
  <c r="AA3892"/>
  <c r="AB3892" s="1"/>
  <c r="AC3892" s="1"/>
  <c r="K4833" i="4"/>
  <c r="L4833"/>
  <c r="M4833"/>
  <c r="N4833"/>
  <c r="K4824"/>
  <c r="L4824"/>
  <c r="M4824"/>
  <c r="N4824"/>
  <c r="K4835"/>
  <c r="L4835"/>
  <c r="M4835"/>
  <c r="N4835"/>
  <c r="K4830"/>
  <c r="L4830"/>
  <c r="M4830"/>
  <c r="N4830"/>
  <c r="K4825"/>
  <c r="L4825"/>
  <c r="M4825"/>
  <c r="N4825"/>
  <c r="K4820"/>
  <c r="L4820"/>
  <c r="M4820"/>
  <c r="N4820"/>
  <c r="K4816"/>
  <c r="L4816"/>
  <c r="M4816"/>
  <c r="N4816"/>
  <c r="N3891" i="1"/>
  <c r="U3891" s="1"/>
  <c r="Q3891"/>
  <c r="R3891"/>
  <c r="T3891"/>
  <c r="V3891"/>
  <c r="W3891" s="1"/>
  <c r="X3891"/>
  <c r="Y3891"/>
  <c r="AA3891"/>
  <c r="AB3891" s="1"/>
  <c r="AC3891" s="1"/>
  <c r="N3890"/>
  <c r="U3890" s="1"/>
  <c r="Q3890"/>
  <c r="R3890"/>
  <c r="T3890"/>
  <c r="V3890"/>
  <c r="W3890" s="1"/>
  <c r="X3890"/>
  <c r="Y3890"/>
  <c r="AA3890"/>
  <c r="AB3890" s="1"/>
  <c r="AC3890" s="1"/>
  <c r="N3889"/>
  <c r="U3889" s="1"/>
  <c r="Q3889"/>
  <c r="R3889"/>
  <c r="T3889"/>
  <c r="V3889"/>
  <c r="W3889" s="1"/>
  <c r="X3889"/>
  <c r="Y3889"/>
  <c r="AA3889"/>
  <c r="AB3889" s="1"/>
  <c r="AC3889" s="1"/>
  <c r="K4828" i="4"/>
  <c r="L4828"/>
  <c r="M4828"/>
  <c r="N4828"/>
  <c r="K4818"/>
  <c r="L4818"/>
  <c r="M4818"/>
  <c r="N4818"/>
  <c r="N3888" i="1"/>
  <c r="U3888" s="1"/>
  <c r="Q3888"/>
  <c r="R3888"/>
  <c r="T3888"/>
  <c r="V3888"/>
  <c r="W3888" s="1"/>
  <c r="X3888"/>
  <c r="Y3888"/>
  <c r="AA3888"/>
  <c r="AB3888" s="1"/>
  <c r="AC3888" s="1"/>
  <c r="N3887"/>
  <c r="U3887" s="1"/>
  <c r="Q3887"/>
  <c r="R3887"/>
  <c r="T3887"/>
  <c r="V3887"/>
  <c r="W3887" s="1"/>
  <c r="X3887"/>
  <c r="Y3887"/>
  <c r="AA3887"/>
  <c r="AB3887" s="1"/>
  <c r="AC3887" s="1"/>
  <c r="N3886"/>
  <c r="U3886" s="1"/>
  <c r="Q3886"/>
  <c r="R3886"/>
  <c r="T3886"/>
  <c r="V3886"/>
  <c r="W3886" s="1"/>
  <c r="X3886"/>
  <c r="Y3886"/>
  <c r="AA3886"/>
  <c r="AB3886" s="1"/>
  <c r="AC3886" s="1"/>
  <c r="N3885"/>
  <c r="U3885" s="1"/>
  <c r="Q3885"/>
  <c r="R3885"/>
  <c r="T3885"/>
  <c r="V3885"/>
  <c r="W3885" s="1"/>
  <c r="X3885"/>
  <c r="Y3885"/>
  <c r="AA3885"/>
  <c r="AB3885" s="1"/>
  <c r="AC3885" s="1"/>
  <c r="N3884"/>
  <c r="U3884" s="1"/>
  <c r="Q3884"/>
  <c r="R3884"/>
  <c r="T3884"/>
  <c r="V3884"/>
  <c r="W3884" s="1"/>
  <c r="X3884"/>
  <c r="Y3884"/>
  <c r="AA3884"/>
  <c r="AB3884" s="1"/>
  <c r="AC3884" s="1"/>
  <c r="N3883"/>
  <c r="U3883" s="1"/>
  <c r="Q3883"/>
  <c r="R3883"/>
  <c r="T3883"/>
  <c r="V3883"/>
  <c r="W3883"/>
  <c r="X3883"/>
  <c r="Y3883"/>
  <c r="AA3883"/>
  <c r="AB3883" s="1"/>
  <c r="AC3883" s="1"/>
  <c r="N3882"/>
  <c r="U3882" s="1"/>
  <c r="Q3882"/>
  <c r="R3882"/>
  <c r="T3882"/>
  <c r="V3882"/>
  <c r="W3882" s="1"/>
  <c r="X3882"/>
  <c r="Y3882"/>
  <c r="AA3882"/>
  <c r="AB3882" s="1"/>
  <c r="AC3882" s="1"/>
  <c r="N3881"/>
  <c r="U3881" s="1"/>
  <c r="Q3881"/>
  <c r="R3881"/>
  <c r="T3881"/>
  <c r="V3881"/>
  <c r="W3881" s="1"/>
  <c r="X3881"/>
  <c r="Y3881"/>
  <c r="AA3881"/>
  <c r="AB3881" s="1"/>
  <c r="AC3881" s="1"/>
  <c r="N3880"/>
  <c r="U3880" s="1"/>
  <c r="Q3880"/>
  <c r="R3880"/>
  <c r="T3880"/>
  <c r="V3880"/>
  <c r="W3880"/>
  <c r="X3880"/>
  <c r="Y3880"/>
  <c r="AA3880"/>
  <c r="AB3880" s="1"/>
  <c r="AC3880" s="1"/>
  <c r="K4821" i="4"/>
  <c r="L4821"/>
  <c r="M4821"/>
  <c r="N4821"/>
  <c r="K4819"/>
  <c r="L4819"/>
  <c r="M4819"/>
  <c r="N4819"/>
  <c r="K4811"/>
  <c r="L4811"/>
  <c r="M4811"/>
  <c r="N4811"/>
  <c r="K4815"/>
  <c r="L4815"/>
  <c r="M4815"/>
  <c r="N4815"/>
  <c r="K4812"/>
  <c r="L4812"/>
  <c r="M4812"/>
  <c r="N4812"/>
  <c r="K4809"/>
  <c r="L4809"/>
  <c r="M4809"/>
  <c r="N4809"/>
  <c r="K4817"/>
  <c r="L4817"/>
  <c r="M4817"/>
  <c r="N4817"/>
  <c r="K4814"/>
  <c r="L4814"/>
  <c r="M4814"/>
  <c r="N4814"/>
  <c r="K4807"/>
  <c r="L4807"/>
  <c r="M4807"/>
  <c r="N4807"/>
  <c r="Z3919" i="1"/>
  <c r="Z3925"/>
  <c r="Z3922"/>
  <c r="Z3895"/>
  <c r="Z3914"/>
  <c r="Z3880"/>
  <c r="Z3918"/>
  <c r="Z3891"/>
  <c r="Z3901"/>
  <c r="Z3909"/>
  <c r="Z3887"/>
  <c r="Z3908"/>
  <c r="Z3907"/>
  <c r="Z3881"/>
  <c r="Z3902"/>
  <c r="Z3888"/>
  <c r="Z3923"/>
  <c r="Z3889"/>
  <c r="Z3912"/>
  <c r="Z3882"/>
  <c r="Z3926"/>
  <c r="Z3900"/>
  <c r="Z3921"/>
  <c r="Z3913"/>
  <c r="Z3927"/>
  <c r="Z3892"/>
  <c r="Z3899"/>
  <c r="Z3903"/>
  <c r="Z3916"/>
  <c r="Z3905"/>
  <c r="Z3885"/>
  <c r="Z3884"/>
  <c r="Z3897"/>
  <c r="Z3904"/>
  <c r="Z3886"/>
  <c r="Z3906"/>
  <c r="Z3894"/>
  <c r="Z3898"/>
  <c r="Z3920"/>
  <c r="Z3915"/>
  <c r="Z3893"/>
  <c r="Z3883"/>
  <c r="Z3924"/>
  <c r="Z3911"/>
  <c r="Z3917"/>
  <c r="Z3896"/>
  <c r="Z3910"/>
  <c r="Z3890"/>
  <c r="S3927" l="1"/>
  <c r="O3927"/>
  <c r="P3927"/>
  <c r="S3926"/>
  <c r="O3926"/>
  <c r="P3926"/>
  <c r="S3925"/>
  <c r="O3925"/>
  <c r="P3925"/>
  <c r="S3924"/>
  <c r="O3924"/>
  <c r="P3924"/>
  <c r="S3923"/>
  <c r="O3923"/>
  <c r="P3923"/>
  <c r="S3922"/>
  <c r="O3922"/>
  <c r="P3922"/>
  <c r="S3921"/>
  <c r="O3921"/>
  <c r="P3921"/>
  <c r="S3920"/>
  <c r="O3920"/>
  <c r="P3920"/>
  <c r="S3919"/>
  <c r="O3919"/>
  <c r="P3919"/>
  <c r="S3918"/>
  <c r="O3918"/>
  <c r="P3918"/>
  <c r="S3917"/>
  <c r="O3917"/>
  <c r="P3917"/>
  <c r="S3916"/>
  <c r="O3916"/>
  <c r="P3916"/>
  <c r="S3915"/>
  <c r="O3915"/>
  <c r="P3915"/>
  <c r="S3914"/>
  <c r="O3914"/>
  <c r="P3914"/>
  <c r="S3913"/>
  <c r="O3913"/>
  <c r="P3913"/>
  <c r="S3912"/>
  <c r="O3912"/>
  <c r="P3912"/>
  <c r="S3911"/>
  <c r="O3911"/>
  <c r="P3911"/>
  <c r="S3910"/>
  <c r="O3910"/>
  <c r="P3910"/>
  <c r="S3909"/>
  <c r="O3909"/>
  <c r="P3909"/>
  <c r="S3908"/>
  <c r="O3908"/>
  <c r="P3908"/>
  <c r="S3907"/>
  <c r="O3907"/>
  <c r="P3907"/>
  <c r="S3906"/>
  <c r="O3906"/>
  <c r="P3906"/>
  <c r="S3905"/>
  <c r="O3905"/>
  <c r="P3905"/>
  <c r="S3904"/>
  <c r="O3904"/>
  <c r="P3904"/>
  <c r="S3900"/>
  <c r="O3900"/>
  <c r="P3900"/>
  <c r="S3903"/>
  <c r="O3903"/>
  <c r="P3903"/>
  <c r="S3902"/>
  <c r="O3902"/>
  <c r="P3902"/>
  <c r="S3901"/>
  <c r="O3901"/>
  <c r="P3901"/>
  <c r="S3899"/>
  <c r="O3899"/>
  <c r="P3899"/>
  <c r="S3898"/>
  <c r="O3898"/>
  <c r="P3898"/>
  <c r="S3897"/>
  <c r="O3897"/>
  <c r="P3897"/>
  <c r="S3896"/>
  <c r="O3896"/>
  <c r="P3896"/>
  <c r="S3895"/>
  <c r="O3895"/>
  <c r="P3895"/>
  <c r="S3894"/>
  <c r="O3894"/>
  <c r="P3894"/>
  <c r="S3893"/>
  <c r="O3893"/>
  <c r="P3893"/>
  <c r="S3892"/>
  <c r="O3892"/>
  <c r="P3892"/>
  <c r="S3891"/>
  <c r="O3891"/>
  <c r="P3891"/>
  <c r="S3890"/>
  <c r="O3890"/>
  <c r="P3890"/>
  <c r="S3889"/>
  <c r="O3889"/>
  <c r="P3889"/>
  <c r="S3888"/>
  <c r="O3888"/>
  <c r="P3888"/>
  <c r="S3887"/>
  <c r="O3887"/>
  <c r="P3887"/>
  <c r="S3886"/>
  <c r="O3886"/>
  <c r="P3886"/>
  <c r="S3885"/>
  <c r="O3885"/>
  <c r="P3885"/>
  <c r="S3884"/>
  <c r="O3884"/>
  <c r="P3884"/>
  <c r="S3883"/>
  <c r="O3883"/>
  <c r="P3883"/>
  <c r="S3882"/>
  <c r="O3882"/>
  <c r="P3882"/>
  <c r="S3881"/>
  <c r="O3881"/>
  <c r="P3881"/>
  <c r="S3880"/>
  <c r="O3880"/>
  <c r="P3880"/>
  <c r="N3879"/>
  <c r="U3879" s="1"/>
  <c r="Q3879"/>
  <c r="R3879"/>
  <c r="T3879"/>
  <c r="V3879"/>
  <c r="W3879" s="1"/>
  <c r="X3879"/>
  <c r="Y3879"/>
  <c r="AA3879"/>
  <c r="AB3879" s="1"/>
  <c r="AC3879" s="1"/>
  <c r="N3878"/>
  <c r="U3878" s="1"/>
  <c r="Q3878"/>
  <c r="R3878"/>
  <c r="T3878"/>
  <c r="V3878"/>
  <c r="W3878" s="1"/>
  <c r="X3878"/>
  <c r="Y3878"/>
  <c r="AA3878"/>
  <c r="AB3878" s="1"/>
  <c r="AC3878" s="1"/>
  <c r="N3877"/>
  <c r="U3877" s="1"/>
  <c r="Q3877"/>
  <c r="R3877"/>
  <c r="T3877"/>
  <c r="V3877"/>
  <c r="W3877" s="1"/>
  <c r="X3877"/>
  <c r="Y3877"/>
  <c r="AA3877"/>
  <c r="AB3877" s="1"/>
  <c r="AC3877" s="1"/>
  <c r="K4808" i="4"/>
  <c r="L4808"/>
  <c r="M4808"/>
  <c r="N4808"/>
  <c r="K4803"/>
  <c r="L4803"/>
  <c r="M4803"/>
  <c r="N4803"/>
  <c r="K4800"/>
  <c r="L4800"/>
  <c r="M4800"/>
  <c r="N4800"/>
  <c r="K4806"/>
  <c r="L4806"/>
  <c r="M4806"/>
  <c r="N4806"/>
  <c r="N3876" i="1"/>
  <c r="U3876" s="1"/>
  <c r="Q3876"/>
  <c r="R3876"/>
  <c r="T3876"/>
  <c r="V3876"/>
  <c r="W3876" s="1"/>
  <c r="X3876"/>
  <c r="Y3876"/>
  <c r="AA3876"/>
  <c r="AB3876" s="1"/>
  <c r="AC3876" s="1"/>
  <c r="N3875"/>
  <c r="U3875" s="1"/>
  <c r="Q3875"/>
  <c r="R3875"/>
  <c r="T3875"/>
  <c r="V3875"/>
  <c r="W3875" s="1"/>
  <c r="X3875"/>
  <c r="Y3875"/>
  <c r="AA3875"/>
  <c r="AB3875" s="1"/>
  <c r="AC3875" s="1"/>
  <c r="N3874"/>
  <c r="U3874" s="1"/>
  <c r="Q3874"/>
  <c r="R3874"/>
  <c r="T3874"/>
  <c r="V3874"/>
  <c r="W3874" s="1"/>
  <c r="X3874"/>
  <c r="Y3874"/>
  <c r="AA3874"/>
  <c r="AB3874" s="1"/>
  <c r="AC3874" s="1"/>
  <c r="K4805" i="4"/>
  <c r="L4805"/>
  <c r="M4805"/>
  <c r="N4805"/>
  <c r="K4802"/>
  <c r="L4802"/>
  <c r="M4802"/>
  <c r="N4802"/>
  <c r="K4797"/>
  <c r="L4797"/>
  <c r="M4797"/>
  <c r="N4797"/>
  <c r="K4810"/>
  <c r="L4810"/>
  <c r="M4810"/>
  <c r="N4810"/>
  <c r="K4804"/>
  <c r="L4804"/>
  <c r="M4804"/>
  <c r="N4804"/>
  <c r="K4801"/>
  <c r="L4801"/>
  <c r="M4801"/>
  <c r="N4801"/>
  <c r="N3873" i="1"/>
  <c r="U3873" s="1"/>
  <c r="Q3873"/>
  <c r="R3873"/>
  <c r="T3873"/>
  <c r="V3873"/>
  <c r="W3873" s="1"/>
  <c r="X3873"/>
  <c r="Y3873"/>
  <c r="AA3873"/>
  <c r="AB3873" s="1"/>
  <c r="AC3873" s="1"/>
  <c r="N3872"/>
  <c r="U3872" s="1"/>
  <c r="Q3872"/>
  <c r="R3872"/>
  <c r="T3872"/>
  <c r="V3872"/>
  <c r="W3872" s="1"/>
  <c r="X3872"/>
  <c r="Y3872"/>
  <c r="AA3872"/>
  <c r="AB3872" s="1"/>
  <c r="AC3872" s="1"/>
  <c r="N3871"/>
  <c r="U3871" s="1"/>
  <c r="Q3871"/>
  <c r="R3871"/>
  <c r="T3871"/>
  <c r="V3871"/>
  <c r="W3871" s="1"/>
  <c r="X3871"/>
  <c r="Y3871"/>
  <c r="AA3871"/>
  <c r="AB3871" s="1"/>
  <c r="AC3871" s="1"/>
  <c r="K4798" i="4"/>
  <c r="L4798"/>
  <c r="M4798"/>
  <c r="N4798"/>
  <c r="K4793"/>
  <c r="L4793"/>
  <c r="M4793"/>
  <c r="N4793"/>
  <c r="K4799"/>
  <c r="L4799"/>
  <c r="M4799"/>
  <c r="N4799"/>
  <c r="K4796"/>
  <c r="L4796"/>
  <c r="M4796"/>
  <c r="N4796"/>
  <c r="K4795"/>
  <c r="L4795"/>
  <c r="M4795"/>
  <c r="N4795"/>
  <c r="K4794"/>
  <c r="L4794"/>
  <c r="M4794"/>
  <c r="N4794"/>
  <c r="N3870" i="1"/>
  <c r="U3870" s="1"/>
  <c r="Q3870"/>
  <c r="R3870"/>
  <c r="T3870"/>
  <c r="V3870"/>
  <c r="W3870" s="1"/>
  <c r="X3870"/>
  <c r="Y3870"/>
  <c r="AA3870"/>
  <c r="AB3870" s="1"/>
  <c r="AC3870" s="1"/>
  <c r="N3869"/>
  <c r="U3869" s="1"/>
  <c r="Q3869"/>
  <c r="R3869"/>
  <c r="T3869"/>
  <c r="V3869"/>
  <c r="W3869" s="1"/>
  <c r="X3869"/>
  <c r="Y3869"/>
  <c r="AA3869"/>
  <c r="AB3869" s="1"/>
  <c r="AC3869" s="1"/>
  <c r="N3868"/>
  <c r="U3868" s="1"/>
  <c r="Q3868"/>
  <c r="R3868"/>
  <c r="T3868"/>
  <c r="V3868"/>
  <c r="W3868" s="1"/>
  <c r="X3868"/>
  <c r="Y3868"/>
  <c r="AA3868"/>
  <c r="AB3868" s="1"/>
  <c r="AC3868" s="1"/>
  <c r="N3867"/>
  <c r="U3867" s="1"/>
  <c r="Q3867"/>
  <c r="R3867"/>
  <c r="T3867"/>
  <c r="V3867"/>
  <c r="W3867" s="1"/>
  <c r="X3867"/>
  <c r="Y3867"/>
  <c r="AA3867"/>
  <c r="AB3867" s="1"/>
  <c r="AC3867" s="1"/>
  <c r="N3866"/>
  <c r="U3866" s="1"/>
  <c r="Q3866"/>
  <c r="R3866"/>
  <c r="T3866"/>
  <c r="V3866"/>
  <c r="W3866" s="1"/>
  <c r="X3866"/>
  <c r="Y3866"/>
  <c r="AA3866"/>
  <c r="AB3866" s="1"/>
  <c r="AC3866" s="1"/>
  <c r="N3865"/>
  <c r="U3865" s="1"/>
  <c r="Q3865"/>
  <c r="R3865"/>
  <c r="T3865"/>
  <c r="V3865"/>
  <c r="W3865" s="1"/>
  <c r="X3865"/>
  <c r="Y3865"/>
  <c r="AA3865"/>
  <c r="AB3865" s="1"/>
  <c r="AC3865" s="1"/>
  <c r="K4791" i="4"/>
  <c r="L4791"/>
  <c r="M4791"/>
  <c r="N4791"/>
  <c r="K4790"/>
  <c r="L4790"/>
  <c r="M4790"/>
  <c r="N4790"/>
  <c r="K4792"/>
  <c r="L4792"/>
  <c r="M4792"/>
  <c r="N4792"/>
  <c r="N3864" i="1"/>
  <c r="U3864" s="1"/>
  <c r="Q3864"/>
  <c r="R3864"/>
  <c r="T3864"/>
  <c r="V3864"/>
  <c r="W3864" s="1"/>
  <c r="X3864"/>
  <c r="Y3864"/>
  <c r="AA3864"/>
  <c r="AB3864" s="1"/>
  <c r="AC3864" s="1"/>
  <c r="N3863"/>
  <c r="U3863" s="1"/>
  <c r="Q3863"/>
  <c r="R3863"/>
  <c r="T3863"/>
  <c r="V3863"/>
  <c r="W3863" s="1"/>
  <c r="X3863"/>
  <c r="Y3863"/>
  <c r="AA3863"/>
  <c r="AB3863" s="1"/>
  <c r="AC3863" s="1"/>
  <c r="N3862"/>
  <c r="U3862" s="1"/>
  <c r="Q3862"/>
  <c r="R3862"/>
  <c r="T3862"/>
  <c r="V3862"/>
  <c r="W3862" s="1"/>
  <c r="X3862"/>
  <c r="Y3862"/>
  <c r="AA3862"/>
  <c r="AB3862" s="1"/>
  <c r="AC3862" s="1"/>
  <c r="N3861"/>
  <c r="U3861" s="1"/>
  <c r="Q3861"/>
  <c r="R3861"/>
  <c r="T3861"/>
  <c r="V3861"/>
  <c r="W3861" s="1"/>
  <c r="X3861"/>
  <c r="Y3861"/>
  <c r="AA3861"/>
  <c r="AB3861" s="1"/>
  <c r="AC3861" s="1"/>
  <c r="N3860"/>
  <c r="U3860" s="1"/>
  <c r="Q3860"/>
  <c r="R3860"/>
  <c r="T3860"/>
  <c r="V3860"/>
  <c r="W3860" s="1"/>
  <c r="X3860"/>
  <c r="Y3860"/>
  <c r="AA3860"/>
  <c r="AB3860" s="1"/>
  <c r="AC3860" s="1"/>
  <c r="N3859"/>
  <c r="U3859" s="1"/>
  <c r="Q3859"/>
  <c r="R3859"/>
  <c r="T3859"/>
  <c r="V3859"/>
  <c r="W3859" s="1"/>
  <c r="X3859"/>
  <c r="Y3859"/>
  <c r="AA3859"/>
  <c r="AB3859" s="1"/>
  <c r="AC3859" s="1"/>
  <c r="K4787" i="4"/>
  <c r="L4787"/>
  <c r="M4787"/>
  <c r="N4787"/>
  <c r="N3858" i="1"/>
  <c r="U3858" s="1"/>
  <c r="Q3858"/>
  <c r="R3858"/>
  <c r="T3858"/>
  <c r="V3858"/>
  <c r="W3858" s="1"/>
  <c r="X3858"/>
  <c r="Y3858"/>
  <c r="AA3858"/>
  <c r="AB3858" s="1"/>
  <c r="AC3858" s="1"/>
  <c r="N3857"/>
  <c r="U3857" s="1"/>
  <c r="Q3857"/>
  <c r="R3857"/>
  <c r="T3857"/>
  <c r="V3857"/>
  <c r="W3857" s="1"/>
  <c r="X3857"/>
  <c r="Y3857"/>
  <c r="AA3857"/>
  <c r="AB3857" s="1"/>
  <c r="AC3857" s="1"/>
  <c r="N3856"/>
  <c r="U3856" s="1"/>
  <c r="Q3856"/>
  <c r="R3856"/>
  <c r="T3856"/>
  <c r="V3856"/>
  <c r="W3856" s="1"/>
  <c r="X3856"/>
  <c r="Y3856"/>
  <c r="AA3856"/>
  <c r="AB3856" s="1"/>
  <c r="AC3856" s="1"/>
  <c r="N3855"/>
  <c r="U3855" s="1"/>
  <c r="Q3855"/>
  <c r="R3855"/>
  <c r="T3855"/>
  <c r="V3855"/>
  <c r="W3855" s="1"/>
  <c r="X3855"/>
  <c r="Y3855"/>
  <c r="AA3855"/>
  <c r="AB3855" s="1"/>
  <c r="AC3855" s="1"/>
  <c r="N3854"/>
  <c r="U3854" s="1"/>
  <c r="Q3854"/>
  <c r="R3854"/>
  <c r="T3854"/>
  <c r="V3854"/>
  <c r="W3854" s="1"/>
  <c r="X3854"/>
  <c r="Y3854"/>
  <c r="AA3854"/>
  <c r="AB3854" s="1"/>
  <c r="AC3854" s="1"/>
  <c r="N3853"/>
  <c r="U3853" s="1"/>
  <c r="Q3853"/>
  <c r="R3853"/>
  <c r="T3853"/>
  <c r="V3853"/>
  <c r="W3853" s="1"/>
  <c r="X3853"/>
  <c r="Y3853"/>
  <c r="AA3853"/>
  <c r="AB3853" s="1"/>
  <c r="AC3853" s="1"/>
  <c r="K4786" i="4"/>
  <c r="L4786"/>
  <c r="M4786"/>
  <c r="N4786"/>
  <c r="K4781"/>
  <c r="L4781"/>
  <c r="M4781"/>
  <c r="N4781"/>
  <c r="K4789"/>
  <c r="L4789"/>
  <c r="M4789"/>
  <c r="N4789"/>
  <c r="K4783"/>
  <c r="L4783"/>
  <c r="M4783"/>
  <c r="N4783"/>
  <c r="K4788"/>
  <c r="L4788"/>
  <c r="M4788"/>
  <c r="N4788"/>
  <c r="K4784"/>
  <c r="L4784"/>
  <c r="M4784"/>
  <c r="N4784"/>
  <c r="K4779"/>
  <c r="L4779"/>
  <c r="M4779"/>
  <c r="N4779"/>
  <c r="K4785"/>
  <c r="L4785"/>
  <c r="M4785"/>
  <c r="N4785"/>
  <c r="K4780"/>
  <c r="L4780"/>
  <c r="M4780"/>
  <c r="N4780"/>
  <c r="K4782"/>
  <c r="L4782"/>
  <c r="M4782"/>
  <c r="N4782"/>
  <c r="N3852" i="1"/>
  <c r="U3852" s="1"/>
  <c r="Q3852"/>
  <c r="R3852"/>
  <c r="T3852"/>
  <c r="V3852"/>
  <c r="W3852" s="1"/>
  <c r="X3852"/>
  <c r="Y3852"/>
  <c r="AA3852"/>
  <c r="AB3852" s="1"/>
  <c r="AC3852" s="1"/>
  <c r="N3851"/>
  <c r="U3851" s="1"/>
  <c r="Q3851"/>
  <c r="R3851"/>
  <c r="T3851"/>
  <c r="V3851"/>
  <c r="W3851" s="1"/>
  <c r="X3851"/>
  <c r="Y3851"/>
  <c r="AA3851"/>
  <c r="AB3851" s="1"/>
  <c r="AC3851" s="1"/>
  <c r="N3850"/>
  <c r="U3850" s="1"/>
  <c r="Q3850"/>
  <c r="R3850"/>
  <c r="T3850"/>
  <c r="V3850"/>
  <c r="W3850" s="1"/>
  <c r="X3850"/>
  <c r="Y3850"/>
  <c r="AA3850"/>
  <c r="AB3850" s="1"/>
  <c r="AC3850" s="1"/>
  <c r="K4774" i="4"/>
  <c r="L4774"/>
  <c r="M4774"/>
  <c r="N4774"/>
  <c r="K4775"/>
  <c r="L4775"/>
  <c r="M4775"/>
  <c r="N4775"/>
  <c r="K4769"/>
  <c r="L4769"/>
  <c r="M4769"/>
  <c r="N4769"/>
  <c r="N3849" i="1"/>
  <c r="U3849" s="1"/>
  <c r="Q3849"/>
  <c r="R3849"/>
  <c r="T3849"/>
  <c r="V3849"/>
  <c r="W3849" s="1"/>
  <c r="X3849"/>
  <c r="Y3849"/>
  <c r="AA3849"/>
  <c r="AB3849" s="1"/>
  <c r="AC3849" s="1"/>
  <c r="N3848"/>
  <c r="U3848" s="1"/>
  <c r="Q3848"/>
  <c r="R3848"/>
  <c r="T3848"/>
  <c r="V3848"/>
  <c r="W3848" s="1"/>
  <c r="X3848"/>
  <c r="Y3848"/>
  <c r="AA3848"/>
  <c r="AB3848" s="1"/>
  <c r="AC3848" s="1"/>
  <c r="N3847"/>
  <c r="U3847" s="1"/>
  <c r="Q3847"/>
  <c r="R3847"/>
  <c r="T3847"/>
  <c r="V3847"/>
  <c r="W3847" s="1"/>
  <c r="X3847"/>
  <c r="Y3847"/>
  <c r="AA3847"/>
  <c r="AB3847" s="1"/>
  <c r="AC3847" s="1"/>
  <c r="N3846"/>
  <c r="U3846" s="1"/>
  <c r="Q3846"/>
  <c r="R3846"/>
  <c r="T3846"/>
  <c r="V3846"/>
  <c r="W3846" s="1"/>
  <c r="X3846"/>
  <c r="Y3846"/>
  <c r="AA3846"/>
  <c r="AB3846" s="1"/>
  <c r="AC3846" s="1"/>
  <c r="N3845"/>
  <c r="U3845" s="1"/>
  <c r="Q3845"/>
  <c r="R3845"/>
  <c r="T3845"/>
  <c r="V3845"/>
  <c r="W3845" s="1"/>
  <c r="X3845"/>
  <c r="Y3845"/>
  <c r="AA3845"/>
  <c r="AB3845" s="1"/>
  <c r="AC3845" s="1"/>
  <c r="N3844"/>
  <c r="U3844" s="1"/>
  <c r="Q3844"/>
  <c r="R3844"/>
  <c r="T3844"/>
  <c r="V3844"/>
  <c r="W3844"/>
  <c r="X3844"/>
  <c r="Y3844"/>
  <c r="AA3844"/>
  <c r="AB3844" s="1"/>
  <c r="AC3844" s="1"/>
  <c r="K4776" i="4"/>
  <c r="L4776"/>
  <c r="M4776"/>
  <c r="N4776"/>
  <c r="K4770"/>
  <c r="L4770"/>
  <c r="M4770"/>
  <c r="N4770"/>
  <c r="K4766"/>
  <c r="L4766"/>
  <c r="M4766"/>
  <c r="N4766"/>
  <c r="K4761"/>
  <c r="L4761"/>
  <c r="M4761"/>
  <c r="N4761"/>
  <c r="Z3871" i="1"/>
  <c r="Z3854"/>
  <c r="Z3868"/>
  <c r="Z3857"/>
  <c r="Z3849"/>
  <c r="Z3866"/>
  <c r="Z3855"/>
  <c r="Z3851"/>
  <c r="Z3859"/>
  <c r="Z3845"/>
  <c r="Z3869"/>
  <c r="Z3847"/>
  <c r="Z3870"/>
  <c r="Z3860"/>
  <c r="Z3850"/>
  <c r="Z3863"/>
  <c r="Z3867"/>
  <c r="Z3846"/>
  <c r="Z3876"/>
  <c r="Z3877"/>
  <c r="Z3844"/>
  <c r="Z3856"/>
  <c r="Z3875"/>
  <c r="Z3864"/>
  <c r="Z3874"/>
  <c r="Z3862"/>
  <c r="Z3861"/>
  <c r="Z3872"/>
  <c r="Z3878"/>
  <c r="Z3865"/>
  <c r="Z3848"/>
  <c r="Z3873"/>
  <c r="Z3852"/>
  <c r="Z3858"/>
  <c r="Z3853"/>
  <c r="Z3879"/>
  <c r="S3879" l="1"/>
  <c r="O3879"/>
  <c r="P3879"/>
  <c r="S3878"/>
  <c r="O3878"/>
  <c r="P3878"/>
  <c r="S3877"/>
  <c r="O3877"/>
  <c r="P3877"/>
  <c r="S3876"/>
  <c r="O3876"/>
  <c r="P3876"/>
  <c r="S3875"/>
  <c r="O3875"/>
  <c r="P3875"/>
  <c r="S3874"/>
  <c r="O3874"/>
  <c r="P3874"/>
  <c r="S3873"/>
  <c r="O3873"/>
  <c r="P3873"/>
  <c r="S3872"/>
  <c r="O3872"/>
  <c r="P3872"/>
  <c r="S3871"/>
  <c r="O3871"/>
  <c r="P3871"/>
  <c r="S3870"/>
  <c r="O3870"/>
  <c r="P3870"/>
  <c r="S3869"/>
  <c r="O3869"/>
  <c r="P3869"/>
  <c r="S3868"/>
  <c r="O3868"/>
  <c r="P3868"/>
  <c r="S3867"/>
  <c r="O3867"/>
  <c r="P3867"/>
  <c r="S3866"/>
  <c r="O3866"/>
  <c r="P3866"/>
  <c r="S3865"/>
  <c r="O3865"/>
  <c r="P3865"/>
  <c r="S3864"/>
  <c r="O3864"/>
  <c r="P3864"/>
  <c r="S3863"/>
  <c r="O3863"/>
  <c r="P3863"/>
  <c r="S3862"/>
  <c r="O3862"/>
  <c r="P3862"/>
  <c r="S3861"/>
  <c r="O3861"/>
  <c r="P3861"/>
  <c r="S3860"/>
  <c r="O3860"/>
  <c r="P3860"/>
  <c r="S3859"/>
  <c r="O3859"/>
  <c r="P3859"/>
  <c r="S3858"/>
  <c r="O3858"/>
  <c r="P3858"/>
  <c r="S3857"/>
  <c r="O3857"/>
  <c r="P3857"/>
  <c r="S3856"/>
  <c r="O3856"/>
  <c r="P3856"/>
  <c r="S3855"/>
  <c r="O3855"/>
  <c r="P3855"/>
  <c r="S3854"/>
  <c r="O3854"/>
  <c r="P3854"/>
  <c r="S3853"/>
  <c r="O3853"/>
  <c r="P3853"/>
  <c r="S3852"/>
  <c r="O3852"/>
  <c r="P3852"/>
  <c r="S3851"/>
  <c r="O3851"/>
  <c r="P3851"/>
  <c r="S3850"/>
  <c r="O3850"/>
  <c r="P3850"/>
  <c r="S3849"/>
  <c r="O3849"/>
  <c r="P3849"/>
  <c r="S3848"/>
  <c r="O3848"/>
  <c r="P3848"/>
  <c r="S3847"/>
  <c r="O3847"/>
  <c r="P3847"/>
  <c r="S3846"/>
  <c r="O3846"/>
  <c r="P3846"/>
  <c r="S3845"/>
  <c r="O3845"/>
  <c r="P3845"/>
  <c r="S3844"/>
  <c r="O3844"/>
  <c r="P3844"/>
  <c r="N3843"/>
  <c r="U3843" s="1"/>
  <c r="Q3843"/>
  <c r="R3843"/>
  <c r="T3843"/>
  <c r="V3843"/>
  <c r="W3843" s="1"/>
  <c r="X3843"/>
  <c r="Y3843"/>
  <c r="AA3843"/>
  <c r="AB3843" s="1"/>
  <c r="AC3843" s="1"/>
  <c r="N3842"/>
  <c r="U3842" s="1"/>
  <c r="Q3842"/>
  <c r="R3842"/>
  <c r="T3842"/>
  <c r="V3842"/>
  <c r="W3842" s="1"/>
  <c r="X3842"/>
  <c r="Y3842"/>
  <c r="AA3842"/>
  <c r="AB3842" s="1"/>
  <c r="AC3842" s="1"/>
  <c r="K4762" i="4"/>
  <c r="L4762"/>
  <c r="M4762"/>
  <c r="N4762"/>
  <c r="K4773"/>
  <c r="L4773"/>
  <c r="M4773"/>
  <c r="N4773"/>
  <c r="K4765"/>
  <c r="L4765"/>
  <c r="M4765"/>
  <c r="N4765"/>
  <c r="K4777"/>
  <c r="L4777"/>
  <c r="M4777"/>
  <c r="N4777"/>
  <c r="K4771"/>
  <c r="L4771"/>
  <c r="M4771"/>
  <c r="N4771"/>
  <c r="K4767"/>
  <c r="L4767"/>
  <c r="M4767"/>
  <c r="N4767"/>
  <c r="Z3842" i="1"/>
  <c r="Z3843"/>
  <c r="S3843" l="1"/>
  <c r="O3843"/>
  <c r="P3843"/>
  <c r="O3842"/>
  <c r="P3842"/>
  <c r="S3842"/>
  <c r="N3841"/>
  <c r="P3841" s="1"/>
  <c r="Q3841"/>
  <c r="R3841"/>
  <c r="T3841"/>
  <c r="V3841"/>
  <c r="W3841" s="1"/>
  <c r="X3841"/>
  <c r="Y3841"/>
  <c r="AA3841"/>
  <c r="AB3841" s="1"/>
  <c r="AC3841" s="1"/>
  <c r="K4760" i="4"/>
  <c r="L4760"/>
  <c r="M4760"/>
  <c r="N4760"/>
  <c r="K4756"/>
  <c r="L4756"/>
  <c r="M4756"/>
  <c r="N4756"/>
  <c r="K4757"/>
  <c r="L4757"/>
  <c r="M4757"/>
  <c r="N4757"/>
  <c r="N3840" i="1"/>
  <c r="U3840" s="1"/>
  <c r="Q3840"/>
  <c r="R3840"/>
  <c r="T3840"/>
  <c r="V3840"/>
  <c r="W3840" s="1"/>
  <c r="X3840"/>
  <c r="Y3840"/>
  <c r="AA3840"/>
  <c r="AB3840" s="1"/>
  <c r="AC3840" s="1"/>
  <c r="N3839"/>
  <c r="U3839" s="1"/>
  <c r="Q3839"/>
  <c r="R3839"/>
  <c r="T3839"/>
  <c r="V3839"/>
  <c r="W3839" s="1"/>
  <c r="X3839"/>
  <c r="Y3839"/>
  <c r="AA3839"/>
  <c r="AB3839" s="1"/>
  <c r="AC3839" s="1"/>
  <c r="N3838"/>
  <c r="U3838" s="1"/>
  <c r="Q3838"/>
  <c r="R3838"/>
  <c r="T3838"/>
  <c r="V3838"/>
  <c r="W3838" s="1"/>
  <c r="X3838"/>
  <c r="Y3838"/>
  <c r="AA3838"/>
  <c r="AB3838" s="1"/>
  <c r="AC3838" s="1"/>
  <c r="N3837"/>
  <c r="U3837" s="1"/>
  <c r="Q3837"/>
  <c r="R3837"/>
  <c r="T3837"/>
  <c r="V3837"/>
  <c r="W3837" s="1"/>
  <c r="X3837"/>
  <c r="Y3837"/>
  <c r="AA3837"/>
  <c r="AB3837" s="1"/>
  <c r="AC3837" s="1"/>
  <c r="N3836"/>
  <c r="U3836" s="1"/>
  <c r="Q3836"/>
  <c r="R3836"/>
  <c r="T3836"/>
  <c r="V3836"/>
  <c r="W3836" s="1"/>
  <c r="X3836"/>
  <c r="Y3836"/>
  <c r="AA3836"/>
  <c r="AB3836" s="1"/>
  <c r="AC3836" s="1"/>
  <c r="N3835"/>
  <c r="U3835" s="1"/>
  <c r="Q3835"/>
  <c r="R3835"/>
  <c r="T3835"/>
  <c r="V3835"/>
  <c r="W3835" s="1"/>
  <c r="X3835"/>
  <c r="Y3835"/>
  <c r="AA3835"/>
  <c r="AB3835" s="1"/>
  <c r="AC3835" s="1"/>
  <c r="K4755" i="4"/>
  <c r="L4755"/>
  <c r="M4755"/>
  <c r="N4755"/>
  <c r="N3834" i="1"/>
  <c r="U3834" s="1"/>
  <c r="Q3834"/>
  <c r="R3834"/>
  <c r="T3834"/>
  <c r="V3834"/>
  <c r="W3834" s="1"/>
  <c r="X3834"/>
  <c r="Y3834"/>
  <c r="AA3834"/>
  <c r="AB3834" s="1"/>
  <c r="AC3834" s="1"/>
  <c r="K4778" i="4"/>
  <c r="L4778"/>
  <c r="M4778"/>
  <c r="N4778"/>
  <c r="K4772"/>
  <c r="L4772"/>
  <c r="M4772"/>
  <c r="N4772"/>
  <c r="K4768"/>
  <c r="L4768"/>
  <c r="M4768"/>
  <c r="N4768"/>
  <c r="K4764"/>
  <c r="L4764"/>
  <c r="M4764"/>
  <c r="N4764"/>
  <c r="K4759"/>
  <c r="L4759"/>
  <c r="M4759"/>
  <c r="N4759"/>
  <c r="K4754"/>
  <c r="L4754"/>
  <c r="M4754"/>
  <c r="N4754"/>
  <c r="N3833" i="1"/>
  <c r="U3833" s="1"/>
  <c r="Q3833"/>
  <c r="R3833"/>
  <c r="T3833"/>
  <c r="V3833"/>
  <c r="W3833" s="1"/>
  <c r="X3833"/>
  <c r="Y3833"/>
  <c r="AA3833"/>
  <c r="AB3833" s="1"/>
  <c r="AC3833" s="1"/>
  <c r="N3832"/>
  <c r="U3832" s="1"/>
  <c r="Q3832"/>
  <c r="R3832"/>
  <c r="T3832"/>
  <c r="V3832"/>
  <c r="W3832" s="1"/>
  <c r="X3832"/>
  <c r="Y3832"/>
  <c r="AA3832"/>
  <c r="AB3832" s="1"/>
  <c r="AC3832" s="1"/>
  <c r="K4763" i="4"/>
  <c r="L4763"/>
  <c r="M4763"/>
  <c r="N4763"/>
  <c r="K4758"/>
  <c r="L4758"/>
  <c r="M4758"/>
  <c r="N4758"/>
  <c r="K4753"/>
  <c r="L4753"/>
  <c r="M4753"/>
  <c r="N4753"/>
  <c r="K4751"/>
  <c r="L4751"/>
  <c r="M4751"/>
  <c r="N4751"/>
  <c r="K4747"/>
  <c r="L4747"/>
  <c r="M4747"/>
  <c r="N4747"/>
  <c r="K4752"/>
  <c r="L4752"/>
  <c r="M4752"/>
  <c r="N4752"/>
  <c r="K4748"/>
  <c r="L4748"/>
  <c r="M4748"/>
  <c r="N4748"/>
  <c r="N3831" i="1"/>
  <c r="U3831" s="1"/>
  <c r="Q3831"/>
  <c r="R3831"/>
  <c r="T3831"/>
  <c r="V3831"/>
  <c r="W3831" s="1"/>
  <c r="X3831"/>
  <c r="Y3831"/>
  <c r="AA3831"/>
  <c r="AB3831" s="1"/>
  <c r="AC3831" s="1"/>
  <c r="N3830"/>
  <c r="U3830" s="1"/>
  <c r="Q3830"/>
  <c r="R3830"/>
  <c r="T3830"/>
  <c r="V3830"/>
  <c r="W3830" s="1"/>
  <c r="X3830"/>
  <c r="Y3830"/>
  <c r="AA3830"/>
  <c r="AB3830" s="1"/>
  <c r="AC3830" s="1"/>
  <c r="N3829"/>
  <c r="U3829" s="1"/>
  <c r="Q3829"/>
  <c r="R3829"/>
  <c r="T3829"/>
  <c r="V3829"/>
  <c r="W3829" s="1"/>
  <c r="X3829"/>
  <c r="Y3829"/>
  <c r="AA3829"/>
  <c r="AB3829" s="1"/>
  <c r="AC3829" s="1"/>
  <c r="N3828"/>
  <c r="U3828" s="1"/>
  <c r="Q3828"/>
  <c r="R3828"/>
  <c r="T3828"/>
  <c r="V3828"/>
  <c r="W3828" s="1"/>
  <c r="X3828"/>
  <c r="Y3828"/>
  <c r="AA3828"/>
  <c r="AB3828" s="1"/>
  <c r="AC3828" s="1"/>
  <c r="N3827"/>
  <c r="U3827" s="1"/>
  <c r="Q3827"/>
  <c r="R3827"/>
  <c r="T3827"/>
  <c r="V3827"/>
  <c r="W3827" s="1"/>
  <c r="X3827"/>
  <c r="Y3827"/>
  <c r="AA3827"/>
  <c r="AB3827" s="1"/>
  <c r="AC3827" s="1"/>
  <c r="N3826"/>
  <c r="U3826" s="1"/>
  <c r="Q3826"/>
  <c r="R3826"/>
  <c r="T3826"/>
  <c r="V3826"/>
  <c r="W3826" s="1"/>
  <c r="X3826"/>
  <c r="Y3826"/>
  <c r="AA3826"/>
  <c r="AB3826" s="1"/>
  <c r="AC3826" s="1"/>
  <c r="K4749" i="4"/>
  <c r="L4749"/>
  <c r="M4749"/>
  <c r="N4749"/>
  <c r="K4745"/>
  <c r="L4745"/>
  <c r="M4745"/>
  <c r="N4745"/>
  <c r="K4744"/>
  <c r="L4744"/>
  <c r="M4744"/>
  <c r="N4744"/>
  <c r="K4742"/>
  <c r="L4742"/>
  <c r="M4742"/>
  <c r="N4742"/>
  <c r="K4739"/>
  <c r="L4739"/>
  <c r="M4739"/>
  <c r="N4739"/>
  <c r="K4750"/>
  <c r="L4750"/>
  <c r="M4750"/>
  <c r="N4750"/>
  <c r="K4743"/>
  <c r="L4743"/>
  <c r="M4743"/>
  <c r="N4743"/>
  <c r="K4736"/>
  <c r="L4736"/>
  <c r="M4736"/>
  <c r="N4736"/>
  <c r="K4740"/>
  <c r="L4740"/>
  <c r="M4740"/>
  <c r="N4740"/>
  <c r="K4746"/>
  <c r="L4746"/>
  <c r="M4746"/>
  <c r="N4746"/>
  <c r="K4741"/>
  <c r="L4741"/>
  <c r="M4741"/>
  <c r="N4741"/>
  <c r="K4738"/>
  <c r="L4738"/>
  <c r="M4738"/>
  <c r="N4738"/>
  <c r="N3825" i="1"/>
  <c r="U3825" s="1"/>
  <c r="Q3825"/>
  <c r="R3825"/>
  <c r="T3825"/>
  <c r="V3825"/>
  <c r="W3825" s="1"/>
  <c r="X3825"/>
  <c r="Y3825"/>
  <c r="AA3825"/>
  <c r="AB3825" s="1"/>
  <c r="AC3825" s="1"/>
  <c r="N3824"/>
  <c r="U3824" s="1"/>
  <c r="Q3824"/>
  <c r="R3824"/>
  <c r="T3824"/>
  <c r="V3824"/>
  <c r="W3824" s="1"/>
  <c r="X3824"/>
  <c r="Y3824"/>
  <c r="AA3824"/>
  <c r="AB3824" s="1"/>
  <c r="AC3824" s="1"/>
  <c r="N3823"/>
  <c r="U3823" s="1"/>
  <c r="Q3823"/>
  <c r="R3823"/>
  <c r="T3823"/>
  <c r="V3823"/>
  <c r="W3823" s="1"/>
  <c r="X3823"/>
  <c r="Y3823"/>
  <c r="AA3823"/>
  <c r="AB3823" s="1"/>
  <c r="AC3823" s="1"/>
  <c r="N3822"/>
  <c r="U3822" s="1"/>
  <c r="Q3822"/>
  <c r="R3822"/>
  <c r="T3822"/>
  <c r="V3822"/>
  <c r="W3822" s="1"/>
  <c r="X3822"/>
  <c r="Y3822"/>
  <c r="AA3822"/>
  <c r="AB3822" s="1"/>
  <c r="AC3822" s="1"/>
  <c r="N3821"/>
  <c r="U3821" s="1"/>
  <c r="Q3821"/>
  <c r="R3821"/>
  <c r="T3821"/>
  <c r="V3821"/>
  <c r="W3821" s="1"/>
  <c r="X3821"/>
  <c r="Y3821"/>
  <c r="AA3821"/>
  <c r="AB3821" s="1"/>
  <c r="AC3821" s="1"/>
  <c r="N3820"/>
  <c r="U3820" s="1"/>
  <c r="Q3820"/>
  <c r="R3820"/>
  <c r="T3820"/>
  <c r="V3820"/>
  <c r="W3820"/>
  <c r="X3820"/>
  <c r="Y3820"/>
  <c r="AA3820"/>
  <c r="AB3820" s="1"/>
  <c r="AC3820" s="1"/>
  <c r="N3819"/>
  <c r="U3819" s="1"/>
  <c r="Q3819"/>
  <c r="R3819"/>
  <c r="T3819"/>
  <c r="V3819"/>
  <c r="W3819" s="1"/>
  <c r="X3819"/>
  <c r="Y3819"/>
  <c r="AA3819"/>
  <c r="AB3819" s="1"/>
  <c r="AC3819" s="1"/>
  <c r="N3818"/>
  <c r="U3818" s="1"/>
  <c r="Q3818"/>
  <c r="R3818"/>
  <c r="T3818"/>
  <c r="V3818"/>
  <c r="W3818"/>
  <c r="X3818"/>
  <c r="Y3818"/>
  <c r="AA3818"/>
  <c r="AB3818" s="1"/>
  <c r="AC3818" s="1"/>
  <c r="K4735" i="4"/>
  <c r="L4735"/>
  <c r="M4735"/>
  <c r="N4735"/>
  <c r="K4729"/>
  <c r="L4729"/>
  <c r="M4729"/>
  <c r="N4729"/>
  <c r="Z3826" i="1"/>
  <c r="Z3822"/>
  <c r="Z3834"/>
  <c r="Z3823"/>
  <c r="Z3832"/>
  <c r="Z3827"/>
  <c r="Z3825"/>
  <c r="Z3837"/>
  <c r="Z3818"/>
  <c r="Z3829"/>
  <c r="Z3841"/>
  <c r="Z3820"/>
  <c r="Z3828"/>
  <c r="Z3833"/>
  <c r="Z3839"/>
  <c r="Z3836"/>
  <c r="Z3831"/>
  <c r="Z3838"/>
  <c r="Z3824"/>
  <c r="Z3830"/>
  <c r="Z3819"/>
  <c r="Z3821"/>
  <c r="Z3835"/>
  <c r="Z3840"/>
  <c r="U3841" l="1"/>
  <c r="S3841"/>
  <c r="O3841"/>
  <c r="S3840"/>
  <c r="O3840"/>
  <c r="P3840"/>
  <c r="S3839"/>
  <c r="O3839"/>
  <c r="P3839"/>
  <c r="S3838"/>
  <c r="O3838"/>
  <c r="P3838"/>
  <c r="S3837"/>
  <c r="O3837"/>
  <c r="P3837"/>
  <c r="S3836"/>
  <c r="O3836"/>
  <c r="P3836"/>
  <c r="S3835"/>
  <c r="P3835"/>
  <c r="O3835"/>
  <c r="S3834"/>
  <c r="O3834"/>
  <c r="P3834"/>
  <c r="S3833"/>
  <c r="O3833"/>
  <c r="P3833"/>
  <c r="S3832"/>
  <c r="O3832"/>
  <c r="P3832"/>
  <c r="S3831"/>
  <c r="O3831"/>
  <c r="P3831"/>
  <c r="S3830"/>
  <c r="O3830"/>
  <c r="P3830"/>
  <c r="S3829"/>
  <c r="O3829"/>
  <c r="P3829"/>
  <c r="S3828"/>
  <c r="O3828"/>
  <c r="P3828"/>
  <c r="S3827"/>
  <c r="O3827"/>
  <c r="P3827"/>
  <c r="S3826"/>
  <c r="O3826"/>
  <c r="P3826"/>
  <c r="S3825"/>
  <c r="O3825"/>
  <c r="P3825"/>
  <c r="S3824"/>
  <c r="O3824"/>
  <c r="P3824"/>
  <c r="S3823"/>
  <c r="O3823"/>
  <c r="P3823"/>
  <c r="S3822"/>
  <c r="O3822"/>
  <c r="P3822"/>
  <c r="S3821"/>
  <c r="O3821"/>
  <c r="P3821"/>
  <c r="S3820"/>
  <c r="O3820"/>
  <c r="P3820"/>
  <c r="S3819"/>
  <c r="O3819"/>
  <c r="P3819"/>
  <c r="S3818"/>
  <c r="O3818"/>
  <c r="P3818"/>
  <c r="N3817"/>
  <c r="U3817" s="1"/>
  <c r="Q3817"/>
  <c r="R3817"/>
  <c r="T3817"/>
  <c r="V3817"/>
  <c r="W3817" s="1"/>
  <c r="X3817"/>
  <c r="Y3817"/>
  <c r="AA3817"/>
  <c r="AB3817" s="1"/>
  <c r="AC3817" s="1"/>
  <c r="K4733" i="4"/>
  <c r="L4733"/>
  <c r="M4733"/>
  <c r="N4733"/>
  <c r="K4731"/>
  <c r="L4731"/>
  <c r="M4731"/>
  <c r="N4731"/>
  <c r="K4737"/>
  <c r="L4737"/>
  <c r="M4737"/>
  <c r="N4737"/>
  <c r="K4734"/>
  <c r="L4734"/>
  <c r="M4734"/>
  <c r="N4734"/>
  <c r="K4730"/>
  <c r="L4730"/>
  <c r="M4730"/>
  <c r="N4730"/>
  <c r="K4727"/>
  <c r="L4727"/>
  <c r="M4727"/>
  <c r="N4727"/>
  <c r="N3816" i="1"/>
  <c r="U3816" s="1"/>
  <c r="Q3816"/>
  <c r="R3816"/>
  <c r="T3816"/>
  <c r="V3816"/>
  <c r="W3816" s="1"/>
  <c r="X3816"/>
  <c r="Y3816"/>
  <c r="AA3816"/>
  <c r="AB3816" s="1"/>
  <c r="AC3816" s="1"/>
  <c r="N3815"/>
  <c r="U3815" s="1"/>
  <c r="Q3815"/>
  <c r="R3815"/>
  <c r="T3815"/>
  <c r="V3815"/>
  <c r="W3815" s="1"/>
  <c r="X3815"/>
  <c r="Y3815"/>
  <c r="AA3815"/>
  <c r="AB3815" s="1"/>
  <c r="AC3815" s="1"/>
  <c r="N3814"/>
  <c r="P3814" s="1"/>
  <c r="Q3814"/>
  <c r="R3814"/>
  <c r="T3814"/>
  <c r="V3814"/>
  <c r="W3814"/>
  <c r="X3814"/>
  <c r="Y3814"/>
  <c r="AA3814"/>
  <c r="AB3814" s="1"/>
  <c r="AC3814" s="1"/>
  <c r="N3813"/>
  <c r="U3813" s="1"/>
  <c r="Q3813"/>
  <c r="R3813"/>
  <c r="T3813"/>
  <c r="V3813"/>
  <c r="W3813" s="1"/>
  <c r="X3813"/>
  <c r="Y3813"/>
  <c r="AA3813"/>
  <c r="AB3813" s="1"/>
  <c r="AC3813" s="1"/>
  <c r="N3812"/>
  <c r="U3812" s="1"/>
  <c r="Q3812"/>
  <c r="R3812"/>
  <c r="T3812"/>
  <c r="V3812"/>
  <c r="W3812" s="1"/>
  <c r="X3812"/>
  <c r="Y3812"/>
  <c r="AA3812"/>
  <c r="AB3812" s="1"/>
  <c r="AC3812" s="1"/>
  <c r="N3811"/>
  <c r="U3811" s="1"/>
  <c r="Q3811"/>
  <c r="R3811"/>
  <c r="T3811"/>
  <c r="V3811"/>
  <c r="W3811"/>
  <c r="X3811"/>
  <c r="Y3811"/>
  <c r="AA3811"/>
  <c r="AB3811" s="1"/>
  <c r="AC3811" s="1"/>
  <c r="K4724" i="4"/>
  <c r="L4724"/>
  <c r="M4724"/>
  <c r="N4724"/>
  <c r="N3810" i="1"/>
  <c r="U3810" s="1"/>
  <c r="Q3810"/>
  <c r="R3810"/>
  <c r="T3810"/>
  <c r="V3810"/>
  <c r="W3810" s="1"/>
  <c r="X3810"/>
  <c r="Y3810"/>
  <c r="AA3810"/>
  <c r="AB3810" s="1"/>
  <c r="AC3810" s="1"/>
  <c r="N3809"/>
  <c r="U3809" s="1"/>
  <c r="Q3809"/>
  <c r="R3809"/>
  <c r="T3809"/>
  <c r="V3809"/>
  <c r="W3809" s="1"/>
  <c r="X3809"/>
  <c r="Y3809"/>
  <c r="AA3809"/>
  <c r="AB3809" s="1"/>
  <c r="AC3809" s="1"/>
  <c r="N3808"/>
  <c r="U3808" s="1"/>
  <c r="Q3808"/>
  <c r="R3808"/>
  <c r="T3808"/>
  <c r="V3808"/>
  <c r="W3808"/>
  <c r="X3808"/>
  <c r="Y3808"/>
  <c r="AA3808"/>
  <c r="AB3808" s="1"/>
  <c r="AC3808" s="1"/>
  <c r="K4726" i="4"/>
  <c r="L4726"/>
  <c r="M4726"/>
  <c r="N4726"/>
  <c r="K4722"/>
  <c r="L4722"/>
  <c r="M4722"/>
  <c r="N4722"/>
  <c r="K4718"/>
  <c r="L4718"/>
  <c r="M4718"/>
  <c r="N4718"/>
  <c r="K4723"/>
  <c r="L4723"/>
  <c r="M4723"/>
  <c r="N4723"/>
  <c r="K4720"/>
  <c r="L4720"/>
  <c r="M4720"/>
  <c r="N4720"/>
  <c r="K4732"/>
  <c r="L4732"/>
  <c r="M4732"/>
  <c r="N4732"/>
  <c r="K4728"/>
  <c r="L4728"/>
  <c r="M4728"/>
  <c r="N4728"/>
  <c r="K4725"/>
  <c r="L4725"/>
  <c r="M4725"/>
  <c r="N4725"/>
  <c r="K4721"/>
  <c r="L4721"/>
  <c r="M4721"/>
  <c r="N4721"/>
  <c r="K4716"/>
  <c r="L4716"/>
  <c r="M4716"/>
  <c r="N4716"/>
  <c r="Z3817" i="1"/>
  <c r="Z3809"/>
  <c r="Z3816"/>
  <c r="Z3810"/>
  <c r="Z3811"/>
  <c r="Z3815"/>
  <c r="Z3812"/>
  <c r="Z3808"/>
  <c r="Z3813"/>
  <c r="Z3814"/>
  <c r="S3817" l="1"/>
  <c r="O3817"/>
  <c r="P3817"/>
  <c r="S3816"/>
  <c r="O3816"/>
  <c r="P3816"/>
  <c r="S3815"/>
  <c r="O3815"/>
  <c r="P3815"/>
  <c r="U3814"/>
  <c r="S3814"/>
  <c r="O3814"/>
  <c r="S3813"/>
  <c r="O3813"/>
  <c r="P3813"/>
  <c r="S3812"/>
  <c r="O3812"/>
  <c r="P3812"/>
  <c r="S3811"/>
  <c r="O3811"/>
  <c r="P3811"/>
  <c r="S3810"/>
  <c r="O3810"/>
  <c r="P3810"/>
  <c r="S3809"/>
  <c r="O3809"/>
  <c r="P3809"/>
  <c r="S3808"/>
  <c r="O3808"/>
  <c r="P3808"/>
  <c r="K4715" i="4"/>
  <c r="L4715"/>
  <c r="M4715"/>
  <c r="N4715"/>
  <c r="N3807" i="1"/>
  <c r="U3807" s="1"/>
  <c r="Q3807"/>
  <c r="R3807"/>
  <c r="T3807"/>
  <c r="V3807"/>
  <c r="W3807" s="1"/>
  <c r="X3807"/>
  <c r="Y3807"/>
  <c r="AA3807"/>
  <c r="AB3807" s="1"/>
  <c r="AC3807" s="1"/>
  <c r="N3806"/>
  <c r="U3806" s="1"/>
  <c r="Q3806"/>
  <c r="R3806"/>
  <c r="T3806"/>
  <c r="V3806"/>
  <c r="W3806" s="1"/>
  <c r="X3806"/>
  <c r="Y3806"/>
  <c r="AA3806"/>
  <c r="AB3806" s="1"/>
  <c r="AC3806" s="1"/>
  <c r="N3805"/>
  <c r="U3805" s="1"/>
  <c r="Q3805"/>
  <c r="R3805"/>
  <c r="T3805"/>
  <c r="V3805"/>
  <c r="W3805" s="1"/>
  <c r="X3805"/>
  <c r="Y3805"/>
  <c r="AA3805"/>
  <c r="AB3805" s="1"/>
  <c r="AC3805" s="1"/>
  <c r="K4717" i="4"/>
  <c r="L4717"/>
  <c r="M4717"/>
  <c r="N4717"/>
  <c r="N3804" i="1"/>
  <c r="U3804" s="1"/>
  <c r="Q3804"/>
  <c r="R3804"/>
  <c r="T3804"/>
  <c r="V3804"/>
  <c r="W3804" s="1"/>
  <c r="X3804"/>
  <c r="Y3804"/>
  <c r="AA3804"/>
  <c r="AB3804" s="1"/>
  <c r="AC3804" s="1"/>
  <c r="N3803"/>
  <c r="U3803" s="1"/>
  <c r="Q3803"/>
  <c r="R3803"/>
  <c r="T3803"/>
  <c r="V3803"/>
  <c r="W3803" s="1"/>
  <c r="X3803"/>
  <c r="Y3803"/>
  <c r="AA3803"/>
  <c r="AB3803" s="1"/>
  <c r="AC3803" s="1"/>
  <c r="N3802"/>
  <c r="U3802" s="1"/>
  <c r="Q3802"/>
  <c r="R3802"/>
  <c r="T3802"/>
  <c r="V3802"/>
  <c r="W3802"/>
  <c r="X3802"/>
  <c r="Y3802"/>
  <c r="AA3802"/>
  <c r="AB3802" s="1"/>
  <c r="AC3802" s="1"/>
  <c r="N3801"/>
  <c r="U3801" s="1"/>
  <c r="Q3801"/>
  <c r="R3801"/>
  <c r="T3801"/>
  <c r="V3801"/>
  <c r="W3801" s="1"/>
  <c r="X3801"/>
  <c r="Y3801"/>
  <c r="AA3801"/>
  <c r="AB3801" s="1"/>
  <c r="AC3801" s="1"/>
  <c r="N3800"/>
  <c r="U3800" s="1"/>
  <c r="Q3800"/>
  <c r="R3800"/>
  <c r="T3800"/>
  <c r="V3800"/>
  <c r="W3800"/>
  <c r="X3800"/>
  <c r="Y3800"/>
  <c r="AA3800"/>
  <c r="AB3800" s="1"/>
  <c r="AC3800" s="1"/>
  <c r="K4713" i="4"/>
  <c r="L4713"/>
  <c r="M4713"/>
  <c r="N4713"/>
  <c r="K4709"/>
  <c r="L4709"/>
  <c r="M4709"/>
  <c r="N4709"/>
  <c r="K4704"/>
  <c r="L4704"/>
  <c r="M4704"/>
  <c r="N4704"/>
  <c r="K4719"/>
  <c r="L4719"/>
  <c r="M4719"/>
  <c r="N4719"/>
  <c r="K4714"/>
  <c r="L4714"/>
  <c r="M4714"/>
  <c r="N4714"/>
  <c r="K4710"/>
  <c r="L4710"/>
  <c r="M4710"/>
  <c r="N4710"/>
  <c r="K4705"/>
  <c r="L4705"/>
  <c r="M4705"/>
  <c r="N4705"/>
  <c r="K4711"/>
  <c r="L4711"/>
  <c r="M4711"/>
  <c r="N4711"/>
  <c r="K4707"/>
  <c r="L4707"/>
  <c r="M4707"/>
  <c r="N4707"/>
  <c r="K4701"/>
  <c r="L4701"/>
  <c r="M4701"/>
  <c r="N4701"/>
  <c r="Z3805" i="1"/>
  <c r="Z3807"/>
  <c r="Z3801"/>
  <c r="Z3806"/>
  <c r="Z3800"/>
  <c r="Z3802"/>
  <c r="Z3803"/>
  <c r="Z3804"/>
  <c r="S3807" l="1"/>
  <c r="O3807"/>
  <c r="P3807"/>
  <c r="S3806"/>
  <c r="O3806"/>
  <c r="P3806"/>
  <c r="S3805"/>
  <c r="O3805"/>
  <c r="P3805"/>
  <c r="S3804"/>
  <c r="O3804"/>
  <c r="P3804"/>
  <c r="S3803"/>
  <c r="O3803"/>
  <c r="P3803"/>
  <c r="S3802"/>
  <c r="O3802"/>
  <c r="P3802"/>
  <c r="S3801"/>
  <c r="O3801"/>
  <c r="P3801"/>
  <c r="S3800"/>
  <c r="O3800"/>
  <c r="P3800"/>
  <c r="N3790"/>
  <c r="O3790" s="1"/>
  <c r="N3791"/>
  <c r="O3791" s="1"/>
  <c r="N3792"/>
  <c r="P3792" s="1"/>
  <c r="N3793"/>
  <c r="U3793" s="1"/>
  <c r="N3794"/>
  <c r="O3794" s="1"/>
  <c r="N3795"/>
  <c r="O3795" s="1"/>
  <c r="N3796"/>
  <c r="U3796" s="1"/>
  <c r="N3797"/>
  <c r="O3797" s="1"/>
  <c r="N3798"/>
  <c r="O3798" s="1"/>
  <c r="N3799"/>
  <c r="P3799" s="1"/>
  <c r="Q3790"/>
  <c r="Q3791"/>
  <c r="Q3792"/>
  <c r="Q3793"/>
  <c r="Q3794"/>
  <c r="Q3795"/>
  <c r="Q3796"/>
  <c r="Q3797"/>
  <c r="Q3798"/>
  <c r="Q3799"/>
  <c r="R3790"/>
  <c r="R3791"/>
  <c r="R3792"/>
  <c r="R3793"/>
  <c r="R3794"/>
  <c r="R3795"/>
  <c r="R3796"/>
  <c r="R3797"/>
  <c r="R3798"/>
  <c r="R3799"/>
  <c r="T3790"/>
  <c r="T3791"/>
  <c r="T3792"/>
  <c r="T3793"/>
  <c r="T3794"/>
  <c r="T3795"/>
  <c r="T3796"/>
  <c r="T3797"/>
  <c r="T3798"/>
  <c r="T3799"/>
  <c r="V3790"/>
  <c r="V3791"/>
  <c r="V3792"/>
  <c r="V3793"/>
  <c r="W3793" s="1"/>
  <c r="V3794"/>
  <c r="W3794" s="1"/>
  <c r="V3795"/>
  <c r="W3795" s="1"/>
  <c r="V3796"/>
  <c r="W3796" s="1"/>
  <c r="V3797"/>
  <c r="W3797" s="1"/>
  <c r="V3798"/>
  <c r="W3798" s="1"/>
  <c r="V3799"/>
  <c r="W3790"/>
  <c r="W3791"/>
  <c r="W3792"/>
  <c r="W3799"/>
  <c r="X3790"/>
  <c r="X3791"/>
  <c r="X3792"/>
  <c r="X3793"/>
  <c r="X3794"/>
  <c r="X3795"/>
  <c r="X3796"/>
  <c r="X3797"/>
  <c r="X3798"/>
  <c r="X3799"/>
  <c r="Y3790"/>
  <c r="Y3791"/>
  <c r="Y3792"/>
  <c r="Y3793"/>
  <c r="Y3794"/>
  <c r="Y3795"/>
  <c r="Y3796"/>
  <c r="Y3797"/>
  <c r="Y3798"/>
  <c r="Y3799"/>
  <c r="AA3790"/>
  <c r="AB3790" s="1"/>
  <c r="AC3790" s="1"/>
  <c r="AA3791"/>
  <c r="AB3791" s="1"/>
  <c r="AC3791" s="1"/>
  <c r="AA3792"/>
  <c r="AA3793"/>
  <c r="AB3793" s="1"/>
  <c r="AC3793" s="1"/>
  <c r="AA3794"/>
  <c r="AB3794" s="1"/>
  <c r="AC3794" s="1"/>
  <c r="AA3795"/>
  <c r="AB3795" s="1"/>
  <c r="AC3795" s="1"/>
  <c r="AA3796"/>
  <c r="AB3796" s="1"/>
  <c r="AC3796" s="1"/>
  <c r="AA3797"/>
  <c r="AB3797" s="1"/>
  <c r="AC3797" s="1"/>
  <c r="AA3798"/>
  <c r="AB3798" s="1"/>
  <c r="AC3798" s="1"/>
  <c r="AA3799"/>
  <c r="AB3799" s="1"/>
  <c r="AC3799" s="1"/>
  <c r="AB3792"/>
  <c r="AC3792" s="1"/>
  <c r="K4708" i="4"/>
  <c r="L4708"/>
  <c r="M4708"/>
  <c r="N4708"/>
  <c r="K4700"/>
  <c r="L4700"/>
  <c r="M4700"/>
  <c r="N4700"/>
  <c r="N3789" i="1"/>
  <c r="U3789" s="1"/>
  <c r="Q3789"/>
  <c r="R3789"/>
  <c r="T3789"/>
  <c r="V3789"/>
  <c r="W3789" s="1"/>
  <c r="X3789"/>
  <c r="Y3789"/>
  <c r="AA3789"/>
  <c r="AB3789" s="1"/>
  <c r="AC3789" s="1"/>
  <c r="N3788"/>
  <c r="U3788" s="1"/>
  <c r="Q3788"/>
  <c r="R3788"/>
  <c r="T3788"/>
  <c r="V3788"/>
  <c r="W3788" s="1"/>
  <c r="X3788"/>
  <c r="Y3788"/>
  <c r="AA3788"/>
  <c r="AB3788" s="1"/>
  <c r="AC3788" s="1"/>
  <c r="N3787"/>
  <c r="U3787" s="1"/>
  <c r="Q3787"/>
  <c r="R3787"/>
  <c r="T3787"/>
  <c r="V3787"/>
  <c r="W3787"/>
  <c r="X3787"/>
  <c r="Y3787"/>
  <c r="AA3787"/>
  <c r="AB3787" s="1"/>
  <c r="AC3787" s="1"/>
  <c r="K4712" i="4"/>
  <c r="L4712"/>
  <c r="M4712"/>
  <c r="N4712"/>
  <c r="K4706"/>
  <c r="L4706"/>
  <c r="M4706"/>
  <c r="N4706"/>
  <c r="K4702"/>
  <c r="L4702"/>
  <c r="M4702"/>
  <c r="N4702"/>
  <c r="K4698"/>
  <c r="L4698"/>
  <c r="M4698"/>
  <c r="N4698"/>
  <c r="K4694"/>
  <c r="L4694"/>
  <c r="M4694"/>
  <c r="N4694"/>
  <c r="K4703"/>
  <c r="L4703"/>
  <c r="M4703"/>
  <c r="N4703"/>
  <c r="K4699"/>
  <c r="L4699"/>
  <c r="M4699"/>
  <c r="N4699"/>
  <c r="N3786" i="1"/>
  <c r="U3786" s="1"/>
  <c r="Q3786"/>
  <c r="R3786"/>
  <c r="T3786"/>
  <c r="V3786"/>
  <c r="W3786" s="1"/>
  <c r="X3786"/>
  <c r="Y3786"/>
  <c r="AA3786"/>
  <c r="AB3786" s="1"/>
  <c r="AC3786" s="1"/>
  <c r="N3785"/>
  <c r="U3785" s="1"/>
  <c r="Q3785"/>
  <c r="R3785"/>
  <c r="T3785"/>
  <c r="V3785"/>
  <c r="W3785" s="1"/>
  <c r="X3785"/>
  <c r="Y3785"/>
  <c r="AA3785"/>
  <c r="AB3785" s="1"/>
  <c r="AC3785" s="1"/>
  <c r="N3784"/>
  <c r="U3784" s="1"/>
  <c r="Q3784"/>
  <c r="R3784"/>
  <c r="T3784"/>
  <c r="V3784"/>
  <c r="W3784"/>
  <c r="X3784"/>
  <c r="Y3784"/>
  <c r="AA3784"/>
  <c r="AB3784" s="1"/>
  <c r="AC3784" s="1"/>
  <c r="K4696" i="4"/>
  <c r="L4696"/>
  <c r="M4696"/>
  <c r="N4696"/>
  <c r="K4692"/>
  <c r="L4692"/>
  <c r="M4692"/>
  <c r="N4692"/>
  <c r="K4687"/>
  <c r="L4687"/>
  <c r="M4687"/>
  <c r="N4687"/>
  <c r="K4682"/>
  <c r="L4682"/>
  <c r="M4682"/>
  <c r="N4682"/>
  <c r="K4697"/>
  <c r="L4697"/>
  <c r="M4697"/>
  <c r="N4697"/>
  <c r="K4695"/>
  <c r="L4695"/>
  <c r="M4695"/>
  <c r="N4695"/>
  <c r="K4689"/>
  <c r="L4689"/>
  <c r="M4689"/>
  <c r="N4689"/>
  <c r="K4686"/>
  <c r="L4686"/>
  <c r="M4686"/>
  <c r="N4686"/>
  <c r="Z3799" i="1"/>
  <c r="Z3784"/>
  <c r="Z3787"/>
  <c r="Z3785"/>
  <c r="Z3794"/>
  <c r="Z3786"/>
  <c r="Z3791"/>
  <c r="Z3795"/>
  <c r="Z3796"/>
  <c r="Z3788"/>
  <c r="Z3790"/>
  <c r="Z3789"/>
  <c r="Z3797"/>
  <c r="Z3792"/>
  <c r="Z3793"/>
  <c r="Z3798"/>
  <c r="U3799" l="1"/>
  <c r="O3799"/>
  <c r="S3799"/>
  <c r="P3798"/>
  <c r="U3798"/>
  <c r="S3798"/>
  <c r="S3797"/>
  <c r="U3797"/>
  <c r="P3797"/>
  <c r="S3796"/>
  <c r="P3796"/>
  <c r="O3796"/>
  <c r="U3791"/>
  <c r="P3791"/>
  <c r="S3791"/>
  <c r="P3795"/>
  <c r="U3795"/>
  <c r="S3795"/>
  <c r="S3794"/>
  <c r="U3794"/>
  <c r="P3794"/>
  <c r="S3793"/>
  <c r="P3793"/>
  <c r="O3793"/>
  <c r="O3792"/>
  <c r="S3792"/>
  <c r="U3792"/>
  <c r="P3790"/>
  <c r="U3790"/>
  <c r="S3790"/>
  <c r="S3789"/>
  <c r="O3789"/>
  <c r="P3789"/>
  <c r="S3788"/>
  <c r="O3788"/>
  <c r="P3788"/>
  <c r="S3787"/>
  <c r="O3787"/>
  <c r="P3787"/>
  <c r="S3786"/>
  <c r="O3786"/>
  <c r="P3786"/>
  <c r="S3785"/>
  <c r="O3785"/>
  <c r="P3785"/>
  <c r="S3784"/>
  <c r="O3784"/>
  <c r="P3784"/>
  <c r="N3783"/>
  <c r="U3783" s="1"/>
  <c r="Q3783"/>
  <c r="R3783"/>
  <c r="T3783"/>
  <c r="V3783"/>
  <c r="W3783" s="1"/>
  <c r="X3783"/>
  <c r="Y3783"/>
  <c r="AA3783"/>
  <c r="AB3783" s="1"/>
  <c r="AC3783" s="1"/>
  <c r="N3782"/>
  <c r="U3782" s="1"/>
  <c r="Q3782"/>
  <c r="R3782"/>
  <c r="T3782"/>
  <c r="V3782"/>
  <c r="W3782" s="1"/>
  <c r="X3782"/>
  <c r="Y3782"/>
  <c r="AA3782"/>
  <c r="AB3782" s="1"/>
  <c r="AC3782" s="1"/>
  <c r="N3781"/>
  <c r="U3781" s="1"/>
  <c r="Q3781"/>
  <c r="R3781"/>
  <c r="T3781"/>
  <c r="V3781"/>
  <c r="W3781"/>
  <c r="X3781"/>
  <c r="Y3781"/>
  <c r="AA3781"/>
  <c r="AB3781" s="1"/>
  <c r="AC3781" s="1"/>
  <c r="N3780"/>
  <c r="U3780" s="1"/>
  <c r="Q3780"/>
  <c r="R3780"/>
  <c r="T3780"/>
  <c r="V3780"/>
  <c r="W3780" s="1"/>
  <c r="X3780"/>
  <c r="Y3780"/>
  <c r="AA3780"/>
  <c r="AB3780" s="1"/>
  <c r="AC3780" s="1"/>
  <c r="N3779"/>
  <c r="U3779" s="1"/>
  <c r="Q3779"/>
  <c r="R3779"/>
  <c r="T3779"/>
  <c r="V3779"/>
  <c r="W3779" s="1"/>
  <c r="X3779"/>
  <c r="Y3779"/>
  <c r="AA3779"/>
  <c r="AB3779" s="1"/>
  <c r="AC3779" s="1"/>
  <c r="N3778"/>
  <c r="U3778" s="1"/>
  <c r="Q3778"/>
  <c r="R3778"/>
  <c r="T3778"/>
  <c r="V3778"/>
  <c r="W3778" s="1"/>
  <c r="X3778"/>
  <c r="Y3778"/>
  <c r="AA3778"/>
  <c r="AB3778" s="1"/>
  <c r="AC3778" s="1"/>
  <c r="K4693" i="4"/>
  <c r="L4693"/>
  <c r="M4693"/>
  <c r="N4693"/>
  <c r="K4690"/>
  <c r="L4690"/>
  <c r="M4690"/>
  <c r="N4690"/>
  <c r="K4684"/>
  <c r="L4684"/>
  <c r="M4684"/>
  <c r="N4684"/>
  <c r="K4679"/>
  <c r="L4679"/>
  <c r="M4679"/>
  <c r="N4679"/>
  <c r="K4676"/>
  <c r="L4676"/>
  <c r="M4676"/>
  <c r="N4676"/>
  <c r="Z3783" i="1"/>
  <c r="Z3782"/>
  <c r="Z3779"/>
  <c r="Z3780"/>
  <c r="Z3781"/>
  <c r="Z3778"/>
  <c r="S3783" l="1"/>
  <c r="O3783"/>
  <c r="P3783"/>
  <c r="S3782"/>
  <c r="O3782"/>
  <c r="P3782"/>
  <c r="S3781"/>
  <c r="O3781"/>
  <c r="P3781"/>
  <c r="S3780"/>
  <c r="O3780"/>
  <c r="P3780"/>
  <c r="S3779"/>
  <c r="O3779"/>
  <c r="P3779"/>
  <c r="S3778"/>
  <c r="O3778"/>
  <c r="P3778"/>
  <c r="N3777"/>
  <c r="U3777" s="1"/>
  <c r="Q3777"/>
  <c r="R3777"/>
  <c r="T3777"/>
  <c r="V3777"/>
  <c r="W3777" s="1"/>
  <c r="X3777"/>
  <c r="Y3777"/>
  <c r="AA3777"/>
  <c r="AB3777" s="1"/>
  <c r="AC3777" s="1"/>
  <c r="N3776"/>
  <c r="U3776" s="1"/>
  <c r="Q3776"/>
  <c r="R3776"/>
  <c r="T3776"/>
  <c r="V3776"/>
  <c r="W3776" s="1"/>
  <c r="X3776"/>
  <c r="Y3776"/>
  <c r="AA3776"/>
  <c r="AB3776" s="1"/>
  <c r="AC3776" s="1"/>
  <c r="N3775"/>
  <c r="U3775" s="1"/>
  <c r="Q3775"/>
  <c r="R3775"/>
  <c r="T3775"/>
  <c r="V3775"/>
  <c r="W3775" s="1"/>
  <c r="X3775"/>
  <c r="Y3775"/>
  <c r="AA3775"/>
  <c r="AB3775" s="1"/>
  <c r="AC3775" s="1"/>
  <c r="N3773"/>
  <c r="U3773" s="1"/>
  <c r="N3774"/>
  <c r="U3774" s="1"/>
  <c r="Q3774"/>
  <c r="R3774"/>
  <c r="T3774"/>
  <c r="V3774"/>
  <c r="W3774" s="1"/>
  <c r="X3774"/>
  <c r="Y3774"/>
  <c r="AA3774"/>
  <c r="AB3774" s="1"/>
  <c r="AC3774" s="1"/>
  <c r="Q3773"/>
  <c r="R3773"/>
  <c r="T3773"/>
  <c r="V3773"/>
  <c r="W3773" s="1"/>
  <c r="X3773"/>
  <c r="Y3773"/>
  <c r="AA3773"/>
  <c r="AB3773" s="1"/>
  <c r="AC3773" s="1"/>
  <c r="N3772"/>
  <c r="U3772" s="1"/>
  <c r="Q3772"/>
  <c r="R3772"/>
  <c r="T3772"/>
  <c r="V3772"/>
  <c r="W3772" s="1"/>
  <c r="X3772"/>
  <c r="Y3772"/>
  <c r="AA3772"/>
  <c r="AB3772" s="1"/>
  <c r="AC3772" s="1"/>
  <c r="K4681" i="4"/>
  <c r="L4681"/>
  <c r="M4681"/>
  <c r="N4681"/>
  <c r="K4673"/>
  <c r="L4673"/>
  <c r="M4673"/>
  <c r="N4673"/>
  <c r="K4688"/>
  <c r="L4688"/>
  <c r="M4688"/>
  <c r="N4688"/>
  <c r="K4683"/>
  <c r="L4683"/>
  <c r="M4683"/>
  <c r="N4683"/>
  <c r="K4678"/>
  <c r="L4678"/>
  <c r="M4678"/>
  <c r="N4678"/>
  <c r="K4675"/>
  <c r="L4675"/>
  <c r="M4675"/>
  <c r="N4675"/>
  <c r="K4674"/>
  <c r="L4674"/>
  <c r="M4674"/>
  <c r="N4674"/>
  <c r="K4668"/>
  <c r="L4668"/>
  <c r="M4668"/>
  <c r="N4668"/>
  <c r="K4672"/>
  <c r="L4672"/>
  <c r="M4672"/>
  <c r="N4672"/>
  <c r="K4691"/>
  <c r="L4691"/>
  <c r="M4691"/>
  <c r="N4691"/>
  <c r="K4685"/>
  <c r="L4685"/>
  <c r="M4685"/>
  <c r="N4685"/>
  <c r="K4680"/>
  <c r="L4680"/>
  <c r="M4680"/>
  <c r="N4680"/>
  <c r="K4677"/>
  <c r="L4677"/>
  <c r="M4677"/>
  <c r="N4677"/>
  <c r="N3771" i="1"/>
  <c r="U3771" s="1"/>
  <c r="Q3771"/>
  <c r="R3771"/>
  <c r="T3771"/>
  <c r="V3771"/>
  <c r="W3771" s="1"/>
  <c r="X3771"/>
  <c r="Y3771"/>
  <c r="AA3771"/>
  <c r="AB3771" s="1"/>
  <c r="AC3771" s="1"/>
  <c r="N3770"/>
  <c r="U3770" s="1"/>
  <c r="Q3770"/>
  <c r="R3770"/>
  <c r="T3770"/>
  <c r="V3770"/>
  <c r="W3770" s="1"/>
  <c r="X3770"/>
  <c r="Y3770"/>
  <c r="AA3770"/>
  <c r="AB3770" s="1"/>
  <c r="AC3770" s="1"/>
  <c r="N3769"/>
  <c r="U3769" s="1"/>
  <c r="Q3769"/>
  <c r="R3769"/>
  <c r="T3769"/>
  <c r="V3769"/>
  <c r="W3769" s="1"/>
  <c r="X3769"/>
  <c r="Y3769"/>
  <c r="AA3769"/>
  <c r="AB3769" s="1"/>
  <c r="AC3769" s="1"/>
  <c r="K4670" i="4"/>
  <c r="L4670"/>
  <c r="M4670"/>
  <c r="N4670"/>
  <c r="K4666"/>
  <c r="L4666"/>
  <c r="M4666"/>
  <c r="N4666"/>
  <c r="K4663"/>
  <c r="L4663"/>
  <c r="M4663"/>
  <c r="N4663"/>
  <c r="K4660"/>
  <c r="L4660"/>
  <c r="M4660"/>
  <c r="N4660"/>
  <c r="K4671"/>
  <c r="L4671"/>
  <c r="M4671"/>
  <c r="N4671"/>
  <c r="K4667"/>
  <c r="L4667"/>
  <c r="M4667"/>
  <c r="N4667"/>
  <c r="K4664"/>
  <c r="L4664"/>
  <c r="M4664"/>
  <c r="N4664"/>
  <c r="K4659"/>
  <c r="L4659"/>
  <c r="M4659"/>
  <c r="N4659"/>
  <c r="N3768" i="1"/>
  <c r="U3768" s="1"/>
  <c r="Q3768"/>
  <c r="R3768"/>
  <c r="T3768"/>
  <c r="V3768"/>
  <c r="W3768" s="1"/>
  <c r="X3768"/>
  <c r="Y3768"/>
  <c r="AA3768"/>
  <c r="AB3768" s="1"/>
  <c r="AC3768" s="1"/>
  <c r="N3767"/>
  <c r="U3767" s="1"/>
  <c r="Q3767"/>
  <c r="R3767"/>
  <c r="T3767"/>
  <c r="V3767"/>
  <c r="W3767" s="1"/>
  <c r="X3767"/>
  <c r="Y3767"/>
  <c r="AA3767"/>
  <c r="AB3767" s="1"/>
  <c r="AC3767" s="1"/>
  <c r="N3766"/>
  <c r="U3766" s="1"/>
  <c r="Q3766"/>
  <c r="R3766"/>
  <c r="T3766"/>
  <c r="V3766"/>
  <c r="W3766" s="1"/>
  <c r="X3766"/>
  <c r="Y3766"/>
  <c r="AA3766"/>
  <c r="AB3766" s="1"/>
  <c r="AC3766" s="1"/>
  <c r="K4669" i="4"/>
  <c r="L4669"/>
  <c r="M4669"/>
  <c r="N4669"/>
  <c r="K4661"/>
  <c r="L4661"/>
  <c r="M4661"/>
  <c r="N4661"/>
  <c r="N3765" i="1"/>
  <c r="U3765" s="1"/>
  <c r="Q3765"/>
  <c r="R3765"/>
  <c r="T3765"/>
  <c r="V3765"/>
  <c r="W3765" s="1"/>
  <c r="X3765"/>
  <c r="Y3765"/>
  <c r="AA3765"/>
  <c r="AB3765" s="1"/>
  <c r="AC3765" s="1"/>
  <c r="N3764"/>
  <c r="U3764" s="1"/>
  <c r="Q3764"/>
  <c r="R3764"/>
  <c r="T3764"/>
  <c r="V3764"/>
  <c r="W3764" s="1"/>
  <c r="X3764"/>
  <c r="Y3764"/>
  <c r="AA3764"/>
  <c r="AB3764" s="1"/>
  <c r="AC3764" s="1"/>
  <c r="N3763"/>
  <c r="U3763" s="1"/>
  <c r="Q3763"/>
  <c r="R3763"/>
  <c r="T3763"/>
  <c r="V3763"/>
  <c r="W3763" s="1"/>
  <c r="X3763"/>
  <c r="Y3763"/>
  <c r="AA3763"/>
  <c r="AB3763" s="1"/>
  <c r="AC3763" s="1"/>
  <c r="K4655" i="4"/>
  <c r="L4655"/>
  <c r="M4655"/>
  <c r="N4655"/>
  <c r="K4656"/>
  <c r="L4656"/>
  <c r="M4656"/>
  <c r="N4656"/>
  <c r="K4657"/>
  <c r="L4657"/>
  <c r="M4657"/>
  <c r="N4657"/>
  <c r="K4665"/>
  <c r="L4665"/>
  <c r="M4665"/>
  <c r="N4665"/>
  <c r="K4662"/>
  <c r="L4662"/>
  <c r="M4662"/>
  <c r="N4662"/>
  <c r="K4658"/>
  <c r="L4658"/>
  <c r="M4658"/>
  <c r="N4658"/>
  <c r="K4654"/>
  <c r="L4654"/>
  <c r="M4654"/>
  <c r="N4654"/>
  <c r="N3762" i="1"/>
  <c r="U3762" s="1"/>
  <c r="Q3762"/>
  <c r="R3762"/>
  <c r="T3762"/>
  <c r="V3762"/>
  <c r="W3762" s="1"/>
  <c r="X3762"/>
  <c r="Y3762"/>
  <c r="AA3762"/>
  <c r="AB3762" s="1"/>
  <c r="AC3762" s="1"/>
  <c r="N3761"/>
  <c r="U3761" s="1"/>
  <c r="Q3761"/>
  <c r="R3761"/>
  <c r="T3761"/>
  <c r="V3761"/>
  <c r="W3761" s="1"/>
  <c r="X3761"/>
  <c r="Y3761"/>
  <c r="AA3761"/>
  <c r="AB3761" s="1"/>
  <c r="AC3761" s="1"/>
  <c r="N3760"/>
  <c r="U3760" s="1"/>
  <c r="Q3760"/>
  <c r="R3760"/>
  <c r="T3760"/>
  <c r="V3760"/>
  <c r="W3760" s="1"/>
  <c r="X3760"/>
  <c r="Y3760"/>
  <c r="AA3760"/>
  <c r="AB3760" s="1"/>
  <c r="AC3760" s="1"/>
  <c r="N3759"/>
  <c r="U3759" s="1"/>
  <c r="Q3759"/>
  <c r="R3759"/>
  <c r="T3759"/>
  <c r="V3759"/>
  <c r="W3759" s="1"/>
  <c r="X3759"/>
  <c r="Y3759"/>
  <c r="AA3759"/>
  <c r="AB3759" s="1"/>
  <c r="AC3759" s="1"/>
  <c r="N3758"/>
  <c r="U3758" s="1"/>
  <c r="Q3758"/>
  <c r="R3758"/>
  <c r="T3758"/>
  <c r="V3758"/>
  <c r="W3758" s="1"/>
  <c r="X3758"/>
  <c r="Y3758"/>
  <c r="AA3758"/>
  <c r="AB3758" s="1"/>
  <c r="AC3758" s="1"/>
  <c r="N3757"/>
  <c r="U3757" s="1"/>
  <c r="Q3757"/>
  <c r="R3757"/>
  <c r="T3757"/>
  <c r="V3757"/>
  <c r="W3757" s="1"/>
  <c r="X3757"/>
  <c r="Y3757"/>
  <c r="AA3757"/>
  <c r="AB3757" s="1"/>
  <c r="AC3757" s="1"/>
  <c r="K4649" i="4"/>
  <c r="L4649"/>
  <c r="M4649"/>
  <c r="N4649"/>
  <c r="K4652"/>
  <c r="L4652"/>
  <c r="M4652"/>
  <c r="N4652"/>
  <c r="K4650"/>
  <c r="L4650"/>
  <c r="M4650"/>
  <c r="N4650"/>
  <c r="K4653"/>
  <c r="L4653"/>
  <c r="M4653"/>
  <c r="N4653"/>
  <c r="K4646"/>
  <c r="L4646"/>
  <c r="M4646"/>
  <c r="N4646"/>
  <c r="K4647"/>
  <c r="L4647"/>
  <c r="M4647"/>
  <c r="N4647"/>
  <c r="N3756" i="1"/>
  <c r="U3756" s="1"/>
  <c r="Q3756"/>
  <c r="R3756"/>
  <c r="T3756"/>
  <c r="V3756"/>
  <c r="W3756" s="1"/>
  <c r="X3756"/>
  <c r="Y3756"/>
  <c r="AA3756"/>
  <c r="AB3756" s="1"/>
  <c r="AC3756" s="1"/>
  <c r="N3755"/>
  <c r="U3755" s="1"/>
  <c r="Q3755"/>
  <c r="R3755"/>
  <c r="T3755"/>
  <c r="V3755"/>
  <c r="W3755" s="1"/>
  <c r="X3755"/>
  <c r="Y3755"/>
  <c r="AA3755"/>
  <c r="AB3755" s="1"/>
  <c r="AC3755" s="1"/>
  <c r="N3754"/>
  <c r="P3754" s="1"/>
  <c r="Q3754"/>
  <c r="R3754"/>
  <c r="T3754"/>
  <c r="V3754"/>
  <c r="W3754" s="1"/>
  <c r="X3754"/>
  <c r="Y3754"/>
  <c r="AA3754"/>
  <c r="AB3754" s="1"/>
  <c r="AC3754" s="1"/>
  <c r="N3753"/>
  <c r="U3753" s="1"/>
  <c r="Q3753"/>
  <c r="R3753"/>
  <c r="T3753"/>
  <c r="V3753"/>
  <c r="W3753" s="1"/>
  <c r="X3753"/>
  <c r="Y3753"/>
  <c r="AA3753"/>
  <c r="AB3753" s="1"/>
  <c r="AC3753" s="1"/>
  <c r="N3752"/>
  <c r="U3752" s="1"/>
  <c r="Q3752"/>
  <c r="R3752"/>
  <c r="T3752"/>
  <c r="V3752"/>
  <c r="W3752" s="1"/>
  <c r="X3752"/>
  <c r="Y3752"/>
  <c r="AA3752"/>
  <c r="AB3752" s="1"/>
  <c r="AC3752" s="1"/>
  <c r="N3751"/>
  <c r="U3751" s="1"/>
  <c r="Q3751"/>
  <c r="R3751"/>
  <c r="T3751"/>
  <c r="V3751"/>
  <c r="W3751" s="1"/>
  <c r="X3751"/>
  <c r="Y3751"/>
  <c r="AA3751"/>
  <c r="AB3751" s="1"/>
  <c r="AC3751" s="1"/>
  <c r="K4643" i="4"/>
  <c r="L4643"/>
  <c r="M4643"/>
  <c r="N4643"/>
  <c r="K4639"/>
  <c r="L4639"/>
  <c r="M4639"/>
  <c r="N4639"/>
  <c r="K4651"/>
  <c r="L4651"/>
  <c r="M4651"/>
  <c r="N4651"/>
  <c r="K4648"/>
  <c r="L4648"/>
  <c r="M4648"/>
  <c r="N4648"/>
  <c r="K4642"/>
  <c r="L4642"/>
  <c r="M4642"/>
  <c r="N4642"/>
  <c r="K4644"/>
  <c r="L4644"/>
  <c r="M4644"/>
  <c r="N4644"/>
  <c r="N3750" i="1"/>
  <c r="U3750" s="1"/>
  <c r="Q3750"/>
  <c r="R3750"/>
  <c r="T3750"/>
  <c r="V3750"/>
  <c r="W3750" s="1"/>
  <c r="X3750"/>
  <c r="Y3750"/>
  <c r="AA3750"/>
  <c r="AB3750" s="1"/>
  <c r="AC3750" s="1"/>
  <c r="N3749"/>
  <c r="U3749" s="1"/>
  <c r="Q3749"/>
  <c r="R3749"/>
  <c r="T3749"/>
  <c r="V3749"/>
  <c r="W3749" s="1"/>
  <c r="X3749"/>
  <c r="Y3749"/>
  <c r="AA3749"/>
  <c r="AB3749" s="1"/>
  <c r="AC3749" s="1"/>
  <c r="N3748"/>
  <c r="U3748" s="1"/>
  <c r="Q3748"/>
  <c r="R3748"/>
  <c r="T3748"/>
  <c r="V3748"/>
  <c r="W3748" s="1"/>
  <c r="X3748"/>
  <c r="Y3748"/>
  <c r="AA3748"/>
  <c r="AB3748" s="1"/>
  <c r="AC3748" s="1"/>
  <c r="K4632" i="4"/>
  <c r="L4632"/>
  <c r="M4632"/>
  <c r="N4632"/>
  <c r="K4640"/>
  <c r="L4640"/>
  <c r="M4640"/>
  <c r="N4640"/>
  <c r="K4633"/>
  <c r="L4633"/>
  <c r="M4633"/>
  <c r="N4633"/>
  <c r="K4627"/>
  <c r="L4627"/>
  <c r="M4627"/>
  <c r="N4627"/>
  <c r="K4631"/>
  <c r="L4631"/>
  <c r="M4631"/>
  <c r="N4631"/>
  <c r="Z3761" i="1"/>
  <c r="Z3767"/>
  <c r="Z3758"/>
  <c r="Z3766"/>
  <c r="Z3776"/>
  <c r="Z3770"/>
  <c r="Z3753"/>
  <c r="Z3757"/>
  <c r="Z3754"/>
  <c r="Z3769"/>
  <c r="Z3762"/>
  <c r="Z3750"/>
  <c r="Z3756"/>
  <c r="Z3771"/>
  <c r="Z3752"/>
  <c r="Z3774"/>
  <c r="Z3765"/>
  <c r="Z3768"/>
  <c r="Z3760"/>
  <c r="Z3772"/>
  <c r="Z3751"/>
  <c r="Z3749"/>
  <c r="Z3763"/>
  <c r="Z3755"/>
  <c r="Z3759"/>
  <c r="Z3777"/>
  <c r="Z3748"/>
  <c r="Z3764"/>
  <c r="Z3775"/>
  <c r="Z3773"/>
  <c r="S3777" l="1"/>
  <c r="O3777"/>
  <c r="P3777"/>
  <c r="S3776"/>
  <c r="O3776"/>
  <c r="P3776"/>
  <c r="S3775"/>
  <c r="O3775"/>
  <c r="P3775"/>
  <c r="S3774"/>
  <c r="O3774"/>
  <c r="P3774"/>
  <c r="S3773"/>
  <c r="O3773"/>
  <c r="P3773"/>
  <c r="S3772"/>
  <c r="O3772"/>
  <c r="P3772"/>
  <c r="S3771"/>
  <c r="O3771"/>
  <c r="P3771"/>
  <c r="S3770"/>
  <c r="O3770"/>
  <c r="P3770"/>
  <c r="S3769"/>
  <c r="O3769"/>
  <c r="P3769"/>
  <c r="S3768"/>
  <c r="O3768"/>
  <c r="P3768"/>
  <c r="S3767"/>
  <c r="O3767"/>
  <c r="P3767"/>
  <c r="S3766"/>
  <c r="O3766"/>
  <c r="P3766"/>
  <c r="S3765"/>
  <c r="O3765"/>
  <c r="P3765"/>
  <c r="S3764"/>
  <c r="O3764"/>
  <c r="P3764"/>
  <c r="S3763"/>
  <c r="O3763"/>
  <c r="P3763"/>
  <c r="S3762"/>
  <c r="O3762"/>
  <c r="P3762"/>
  <c r="S3761"/>
  <c r="O3761"/>
  <c r="P3761"/>
  <c r="S3760"/>
  <c r="O3760"/>
  <c r="P3760"/>
  <c r="S3759"/>
  <c r="O3759"/>
  <c r="P3759"/>
  <c r="S3758"/>
  <c r="O3758"/>
  <c r="P3758"/>
  <c r="S3757"/>
  <c r="O3757"/>
  <c r="P3757"/>
  <c r="S3756"/>
  <c r="O3756"/>
  <c r="U3754"/>
  <c r="P3756"/>
  <c r="S3755"/>
  <c r="O3755"/>
  <c r="P3755"/>
  <c r="S3754"/>
  <c r="O3754"/>
  <c r="S3753"/>
  <c r="O3753"/>
  <c r="P3753"/>
  <c r="S3752"/>
  <c r="O3752"/>
  <c r="P3752"/>
  <c r="S3751"/>
  <c r="O3751"/>
  <c r="P3751"/>
  <c r="S3750"/>
  <c r="O3750"/>
  <c r="P3750"/>
  <c r="S3749"/>
  <c r="O3749"/>
  <c r="P3749"/>
  <c r="S3748"/>
  <c r="O3748"/>
  <c r="P3748"/>
  <c r="N3747"/>
  <c r="U3747" s="1"/>
  <c r="Q3747"/>
  <c r="R3747"/>
  <c r="T3747"/>
  <c r="V3747"/>
  <c r="W3747" s="1"/>
  <c r="X3747"/>
  <c r="Y3747"/>
  <c r="AA3747"/>
  <c r="AB3747" s="1"/>
  <c r="AC3747" s="1"/>
  <c r="N3746"/>
  <c r="U3746" s="1"/>
  <c r="Q3746"/>
  <c r="R3746"/>
  <c r="T3746"/>
  <c r="V3746"/>
  <c r="W3746"/>
  <c r="X3746"/>
  <c r="Y3746"/>
  <c r="AA3746"/>
  <c r="AB3746" s="1"/>
  <c r="AC3746" s="1"/>
  <c r="N3745"/>
  <c r="U3745" s="1"/>
  <c r="Q3745"/>
  <c r="R3745"/>
  <c r="T3745"/>
  <c r="V3745"/>
  <c r="W3745"/>
  <c r="X3745"/>
  <c r="Y3745"/>
  <c r="AA3745"/>
  <c r="AB3745" s="1"/>
  <c r="AC3745" s="1"/>
  <c r="K4625" i="4"/>
  <c r="L4625"/>
  <c r="M4625"/>
  <c r="N4625"/>
  <c r="N3744" i="1"/>
  <c r="U3744" s="1"/>
  <c r="Q3744"/>
  <c r="R3744"/>
  <c r="T3744"/>
  <c r="V3744"/>
  <c r="W3744" s="1"/>
  <c r="X3744"/>
  <c r="Y3744"/>
  <c r="AA3744"/>
  <c r="AB3744" s="1"/>
  <c r="AC3744" s="1"/>
  <c r="N3743"/>
  <c r="U3743" s="1"/>
  <c r="Q3743"/>
  <c r="R3743"/>
  <c r="T3743"/>
  <c r="V3743"/>
  <c r="W3743" s="1"/>
  <c r="X3743"/>
  <c r="Y3743"/>
  <c r="AA3743"/>
  <c r="AB3743" s="1"/>
  <c r="AC3743" s="1"/>
  <c r="N3742"/>
  <c r="U3742" s="1"/>
  <c r="Q3742"/>
  <c r="R3742"/>
  <c r="T3742"/>
  <c r="V3742"/>
  <c r="W3742" s="1"/>
  <c r="X3742"/>
  <c r="Y3742"/>
  <c r="AA3742"/>
  <c r="AB3742" s="1"/>
  <c r="AC3742" s="1"/>
  <c r="Z3744"/>
  <c r="Z3746"/>
  <c r="Z3747"/>
  <c r="Z3743"/>
  <c r="Z3745"/>
  <c r="Z3742"/>
  <c r="S3747" l="1"/>
  <c r="O3747"/>
  <c r="P3747"/>
  <c r="S3746"/>
  <c r="O3746"/>
  <c r="P3746"/>
  <c r="S3745"/>
  <c r="O3745"/>
  <c r="P3745"/>
  <c r="S3744"/>
  <c r="O3744"/>
  <c r="P3744"/>
  <c r="S3743"/>
  <c r="O3743"/>
  <c r="P3743"/>
  <c r="S3742"/>
  <c r="O3742"/>
  <c r="P3742"/>
  <c r="K4645" i="4"/>
  <c r="L4645"/>
  <c r="M4645"/>
  <c r="N4645"/>
  <c r="K4641"/>
  <c r="L4641"/>
  <c r="M4641"/>
  <c r="N4641"/>
  <c r="K4630"/>
  <c r="L4630"/>
  <c r="M4630"/>
  <c r="N4630"/>
  <c r="K4623"/>
  <c r="L4623"/>
  <c r="M4623"/>
  <c r="N4623"/>
  <c r="N3741" i="1"/>
  <c r="U3741" s="1"/>
  <c r="Q3741"/>
  <c r="R3741"/>
  <c r="T3741"/>
  <c r="V3741"/>
  <c r="W3741" s="1"/>
  <c r="X3741"/>
  <c r="Y3741"/>
  <c r="AA3741"/>
  <c r="AB3741" s="1"/>
  <c r="AC3741" s="1"/>
  <c r="N3740"/>
  <c r="U3740" s="1"/>
  <c r="Q3740"/>
  <c r="R3740"/>
  <c r="T3740"/>
  <c r="V3740"/>
  <c r="W3740" s="1"/>
  <c r="X3740"/>
  <c r="Y3740"/>
  <c r="AA3740"/>
  <c r="AB3740" s="1"/>
  <c r="AC3740" s="1"/>
  <c r="N3739"/>
  <c r="U3739" s="1"/>
  <c r="Q3739"/>
  <c r="R3739"/>
  <c r="T3739"/>
  <c r="V3739"/>
  <c r="W3739"/>
  <c r="X3739"/>
  <c r="Y3739"/>
  <c r="AA3739"/>
  <c r="AB3739" s="1"/>
  <c r="AC3739" s="1"/>
  <c r="K4636" i="4"/>
  <c r="K4638"/>
  <c r="L4638"/>
  <c r="M4638"/>
  <c r="N4638"/>
  <c r="K4637"/>
  <c r="L4637"/>
  <c r="M4637"/>
  <c r="N4637"/>
  <c r="L4636"/>
  <c r="M4636"/>
  <c r="N4636"/>
  <c r="K4635"/>
  <c r="L4635"/>
  <c r="M4635"/>
  <c r="N4635"/>
  <c r="K4634"/>
  <c r="L4634"/>
  <c r="M4634"/>
  <c r="N4634"/>
  <c r="K4629"/>
  <c r="L4629"/>
  <c r="M4629"/>
  <c r="N4629"/>
  <c r="K4628"/>
  <c r="L4628"/>
  <c r="M4628"/>
  <c r="N4628"/>
  <c r="K4626"/>
  <c r="L4626"/>
  <c r="M4626"/>
  <c r="N4626"/>
  <c r="K4624"/>
  <c r="L4624"/>
  <c r="M4624"/>
  <c r="N4624"/>
  <c r="K4622"/>
  <c r="L4622"/>
  <c r="M4622"/>
  <c r="N4622"/>
  <c r="K4619"/>
  <c r="L4619"/>
  <c r="M4619"/>
  <c r="N4619"/>
  <c r="N3738" i="1"/>
  <c r="U3738" s="1"/>
  <c r="Q3738"/>
  <c r="R3738"/>
  <c r="T3738"/>
  <c r="V3738"/>
  <c r="W3738" s="1"/>
  <c r="X3738"/>
  <c r="Y3738"/>
  <c r="AA3738"/>
  <c r="AB3738" s="1"/>
  <c r="AC3738" s="1"/>
  <c r="N3737"/>
  <c r="U3737" s="1"/>
  <c r="Q3737"/>
  <c r="R3737"/>
  <c r="T3737"/>
  <c r="V3737"/>
  <c r="W3737" s="1"/>
  <c r="X3737"/>
  <c r="Y3737"/>
  <c r="AA3737"/>
  <c r="AB3737" s="1"/>
  <c r="AC3737" s="1"/>
  <c r="N3736"/>
  <c r="U3736" s="1"/>
  <c r="Q3736"/>
  <c r="R3736"/>
  <c r="T3736"/>
  <c r="V3736"/>
  <c r="W3736" s="1"/>
  <c r="X3736"/>
  <c r="Y3736"/>
  <c r="AA3736"/>
  <c r="AB3736" s="1"/>
  <c r="AC3736" s="1"/>
  <c r="Z3736"/>
  <c r="Z3741"/>
  <c r="Z3738"/>
  <c r="Z3737"/>
  <c r="Z3740"/>
  <c r="Z3739"/>
  <c r="S3741" l="1"/>
  <c r="O3741"/>
  <c r="P3741"/>
  <c r="S3740"/>
  <c r="O3740"/>
  <c r="P3740"/>
  <c r="S3739"/>
  <c r="O3739"/>
  <c r="P3739"/>
  <c r="S3738"/>
  <c r="O3738"/>
  <c r="P3738"/>
  <c r="S3737"/>
  <c r="O3737"/>
  <c r="P3737"/>
  <c r="S3736"/>
  <c r="O3736"/>
  <c r="P3736"/>
  <c r="N3735"/>
  <c r="U3735" s="1"/>
  <c r="Q3735"/>
  <c r="R3735"/>
  <c r="T3735"/>
  <c r="V3735"/>
  <c r="W3735" s="1"/>
  <c r="X3735"/>
  <c r="Y3735"/>
  <c r="AA3735"/>
  <c r="AB3735" s="1"/>
  <c r="AC3735" s="1"/>
  <c r="N3734"/>
  <c r="U3734" s="1"/>
  <c r="Q3734"/>
  <c r="R3734"/>
  <c r="T3734"/>
  <c r="V3734"/>
  <c r="W3734" s="1"/>
  <c r="X3734"/>
  <c r="Y3734"/>
  <c r="AA3734"/>
  <c r="AB3734" s="1"/>
  <c r="AC3734" s="1"/>
  <c r="N3733"/>
  <c r="U3733" s="1"/>
  <c r="Q3733"/>
  <c r="R3733"/>
  <c r="T3733"/>
  <c r="V3733"/>
  <c r="W3733" s="1"/>
  <c r="X3733"/>
  <c r="Y3733"/>
  <c r="AA3733"/>
  <c r="AB3733" s="1"/>
  <c r="AC3733" s="1"/>
  <c r="K4621" i="4"/>
  <c r="L4621"/>
  <c r="M4621"/>
  <c r="N4621"/>
  <c r="K4618"/>
  <c r="L4618"/>
  <c r="M4618"/>
  <c r="N4618"/>
  <c r="K4615"/>
  <c r="L4615"/>
  <c r="M4615"/>
  <c r="N4615"/>
  <c r="K4611"/>
  <c r="L4611"/>
  <c r="M4611"/>
  <c r="N4611"/>
  <c r="K4614"/>
  <c r="L4614"/>
  <c r="M4614"/>
  <c r="N4614"/>
  <c r="N3732" i="1"/>
  <c r="U3732" s="1"/>
  <c r="Q3732"/>
  <c r="R3732"/>
  <c r="T3732"/>
  <c r="V3732"/>
  <c r="W3732" s="1"/>
  <c r="X3732"/>
  <c r="Y3732"/>
  <c r="AA3732"/>
  <c r="AB3732" s="1"/>
  <c r="AC3732" s="1"/>
  <c r="N3731"/>
  <c r="U3731" s="1"/>
  <c r="Q3731"/>
  <c r="R3731"/>
  <c r="T3731"/>
  <c r="V3731"/>
  <c r="W3731" s="1"/>
  <c r="X3731"/>
  <c r="Y3731"/>
  <c r="AA3731"/>
  <c r="AB3731" s="1"/>
  <c r="AC3731" s="1"/>
  <c r="N3730"/>
  <c r="U3730" s="1"/>
  <c r="Q3730"/>
  <c r="R3730"/>
  <c r="T3730"/>
  <c r="V3730"/>
  <c r="W3730"/>
  <c r="X3730"/>
  <c r="Y3730"/>
  <c r="AA3730"/>
  <c r="AB3730" s="1"/>
  <c r="AC3730" s="1"/>
  <c r="K4616" i="4"/>
  <c r="L4616"/>
  <c r="M4616"/>
  <c r="N4616"/>
  <c r="K4612"/>
  <c r="L4612"/>
  <c r="M4612"/>
  <c r="N4612"/>
  <c r="K4608"/>
  <c r="L4608"/>
  <c r="M4608"/>
  <c r="N4608"/>
  <c r="K4609"/>
  <c r="L4609"/>
  <c r="M4609"/>
  <c r="N4609"/>
  <c r="K4620"/>
  <c r="L4620"/>
  <c r="M4620"/>
  <c r="N4620"/>
  <c r="K4617"/>
  <c r="L4617"/>
  <c r="M4617"/>
  <c r="N4617"/>
  <c r="K4613"/>
  <c r="L4613"/>
  <c r="M4613"/>
  <c r="N4613"/>
  <c r="Z3731" i="1"/>
  <c r="Z3735"/>
  <c r="Z3734"/>
  <c r="Z3732"/>
  <c r="Z3733"/>
  <c r="Z3730"/>
  <c r="S3735" l="1"/>
  <c r="O3735"/>
  <c r="P3735"/>
  <c r="S3734"/>
  <c r="O3734"/>
  <c r="P3734"/>
  <c r="S3733"/>
  <c r="O3733"/>
  <c r="P3733"/>
  <c r="S3732"/>
  <c r="O3732"/>
  <c r="P3732"/>
  <c r="S3731"/>
  <c r="O3731"/>
  <c r="P3731"/>
  <c r="S3730"/>
  <c r="O3730"/>
  <c r="P3730"/>
  <c r="N3729"/>
  <c r="U3729" s="1"/>
  <c r="Q3729"/>
  <c r="R3729"/>
  <c r="T3729"/>
  <c r="V3729"/>
  <c r="W3729" s="1"/>
  <c r="X3729"/>
  <c r="Y3729"/>
  <c r="AA3729"/>
  <c r="AB3729" s="1"/>
  <c r="AC3729" s="1"/>
  <c r="N3728"/>
  <c r="U3728" s="1"/>
  <c r="Q3728"/>
  <c r="R3728"/>
  <c r="T3728"/>
  <c r="V3728"/>
  <c r="W3728" s="1"/>
  <c r="X3728"/>
  <c r="Y3728"/>
  <c r="AA3728"/>
  <c r="AB3728" s="1"/>
  <c r="AC3728" s="1"/>
  <c r="N3727"/>
  <c r="U3727" s="1"/>
  <c r="Q3727"/>
  <c r="R3727"/>
  <c r="T3727"/>
  <c r="V3727"/>
  <c r="W3727" s="1"/>
  <c r="X3727"/>
  <c r="Y3727"/>
  <c r="AA3727"/>
  <c r="AB3727" s="1"/>
  <c r="AC3727" s="1"/>
  <c r="Z3729"/>
  <c r="Z3728"/>
  <c r="Z3727"/>
  <c r="S3729" l="1"/>
  <c r="O3729"/>
  <c r="P3729"/>
  <c r="S3728"/>
  <c r="O3728"/>
  <c r="P3728"/>
  <c r="S3727"/>
  <c r="O3727"/>
  <c r="P3727"/>
  <c r="N3726" l="1"/>
  <c r="U3726" s="1"/>
  <c r="Q3726"/>
  <c r="R3726"/>
  <c r="T3726"/>
  <c r="V3726"/>
  <c r="W3726" s="1"/>
  <c r="X3726"/>
  <c r="Y3726"/>
  <c r="AA3726"/>
  <c r="AB3726" s="1"/>
  <c r="AC3726" s="1"/>
  <c r="N3725"/>
  <c r="U3725" s="1"/>
  <c r="Q3725"/>
  <c r="R3725"/>
  <c r="T3725"/>
  <c r="V3725"/>
  <c r="W3725" s="1"/>
  <c r="X3725"/>
  <c r="Y3725"/>
  <c r="AA3725"/>
  <c r="AB3725" s="1"/>
  <c r="AC3725" s="1"/>
  <c r="N3724"/>
  <c r="U3724" s="1"/>
  <c r="Q3724"/>
  <c r="R3724"/>
  <c r="T3724"/>
  <c r="V3724"/>
  <c r="W3724" s="1"/>
  <c r="X3724"/>
  <c r="Y3724"/>
  <c r="AA3724"/>
  <c r="AB3724" s="1"/>
  <c r="AC3724" s="1"/>
  <c r="K4602" i="4"/>
  <c r="L4602"/>
  <c r="M4602"/>
  <c r="N4602"/>
  <c r="N3723" i="1"/>
  <c r="U3723" s="1"/>
  <c r="Q3723"/>
  <c r="R3723"/>
  <c r="T3723"/>
  <c r="V3723"/>
  <c r="W3723" s="1"/>
  <c r="X3723"/>
  <c r="Y3723"/>
  <c r="AA3723"/>
  <c r="AB3723" s="1"/>
  <c r="AC3723" s="1"/>
  <c r="N3722"/>
  <c r="U3722" s="1"/>
  <c r="Q3722"/>
  <c r="R3722"/>
  <c r="T3722"/>
  <c r="V3722"/>
  <c r="W3722" s="1"/>
  <c r="X3722"/>
  <c r="Y3722"/>
  <c r="AA3722"/>
  <c r="AB3722" s="1"/>
  <c r="AC3722" s="1"/>
  <c r="N3721"/>
  <c r="U3721" s="1"/>
  <c r="Q3721"/>
  <c r="R3721"/>
  <c r="T3721"/>
  <c r="V3721"/>
  <c r="W3721" s="1"/>
  <c r="X3721"/>
  <c r="Y3721"/>
  <c r="AA3721"/>
  <c r="AB3721" s="1"/>
  <c r="AC3721" s="1"/>
  <c r="K4604" i="4"/>
  <c r="L4604"/>
  <c r="M4604"/>
  <c r="N4604"/>
  <c r="K4605"/>
  <c r="L4605"/>
  <c r="M4605"/>
  <c r="N4605"/>
  <c r="K4601"/>
  <c r="L4601"/>
  <c r="M4601"/>
  <c r="N4601"/>
  <c r="L4607"/>
  <c r="L4610"/>
  <c r="M4607"/>
  <c r="M4610"/>
  <c r="N4607"/>
  <c r="N4610"/>
  <c r="K4606"/>
  <c r="K4607"/>
  <c r="K4610"/>
  <c r="L4606"/>
  <c r="M4606"/>
  <c r="N4606"/>
  <c r="K4603"/>
  <c r="L4603"/>
  <c r="M4603"/>
  <c r="N4603"/>
  <c r="K4599"/>
  <c r="L4599"/>
  <c r="M4599"/>
  <c r="N4599"/>
  <c r="N3717" i="1"/>
  <c r="N3720"/>
  <c r="U3720" s="1"/>
  <c r="Q3720"/>
  <c r="R3720"/>
  <c r="T3720"/>
  <c r="V3720"/>
  <c r="W3720"/>
  <c r="X3720"/>
  <c r="Y3720"/>
  <c r="AA3720"/>
  <c r="AB3720" s="1"/>
  <c r="AC3720" s="1"/>
  <c r="N3719"/>
  <c r="U3719" s="1"/>
  <c r="Q3719"/>
  <c r="R3719"/>
  <c r="T3719"/>
  <c r="V3719"/>
  <c r="W3719"/>
  <c r="X3719"/>
  <c r="Y3719"/>
  <c r="AA3719"/>
  <c r="AB3719" s="1"/>
  <c r="AC3719" s="1"/>
  <c r="Z3723"/>
  <c r="Z3720"/>
  <c r="Z3721"/>
  <c r="Z3722"/>
  <c r="Z3719"/>
  <c r="Z3724"/>
  <c r="Z3725"/>
  <c r="Z3726"/>
  <c r="S3726" l="1"/>
  <c r="O3726"/>
  <c r="P3726"/>
  <c r="S3725"/>
  <c r="O3725"/>
  <c r="P3725"/>
  <c r="S3724"/>
  <c r="O3724"/>
  <c r="P3724"/>
  <c r="S3723"/>
  <c r="O3723"/>
  <c r="P3723"/>
  <c r="S3722"/>
  <c r="O3722"/>
  <c r="P3722"/>
  <c r="S3721"/>
  <c r="O3721"/>
  <c r="P3721"/>
  <c r="S3720"/>
  <c r="O3720"/>
  <c r="P3720"/>
  <c r="S3719"/>
  <c r="O3719"/>
  <c r="P3719"/>
  <c r="N3718"/>
  <c r="U3718" s="1"/>
  <c r="Q3718"/>
  <c r="R3718"/>
  <c r="T3718"/>
  <c r="V3718"/>
  <c r="W3718" s="1"/>
  <c r="X3718"/>
  <c r="Y3718"/>
  <c r="AA3718"/>
  <c r="AB3718" s="1"/>
  <c r="AC3718" s="1"/>
  <c r="U3717"/>
  <c r="Q3717"/>
  <c r="R3717"/>
  <c r="T3717"/>
  <c r="V3717"/>
  <c r="W3717" s="1"/>
  <c r="X3717"/>
  <c r="Y3717"/>
  <c r="AA3717"/>
  <c r="AB3717" s="1"/>
  <c r="AC3717" s="1"/>
  <c r="N3716"/>
  <c r="U3716" s="1"/>
  <c r="Q3716"/>
  <c r="R3716"/>
  <c r="T3716"/>
  <c r="V3716"/>
  <c r="W3716" s="1"/>
  <c r="X3716"/>
  <c r="Y3716"/>
  <c r="AA3716"/>
  <c r="AB3716" s="1"/>
  <c r="AC3716" s="1"/>
  <c r="N3715"/>
  <c r="U3715" s="1"/>
  <c r="Q3715"/>
  <c r="R3715"/>
  <c r="T3715"/>
  <c r="V3715"/>
  <c r="W3715"/>
  <c r="X3715"/>
  <c r="Y3715"/>
  <c r="AA3715"/>
  <c r="AB3715" s="1"/>
  <c r="AC3715" s="1"/>
  <c r="K4597" i="4"/>
  <c r="L4597"/>
  <c r="M4597"/>
  <c r="N4597"/>
  <c r="Z3716" i="1"/>
  <c r="Z3717"/>
  <c r="Z3718"/>
  <c r="Z3715"/>
  <c r="S3718" l="1"/>
  <c r="O3718"/>
  <c r="P3718"/>
  <c r="S3717"/>
  <c r="O3717"/>
  <c r="P3717"/>
  <c r="S3716"/>
  <c r="O3716"/>
  <c r="P3716"/>
  <c r="O3715"/>
  <c r="S3715"/>
  <c r="P3715"/>
  <c r="K4591" i="4"/>
  <c r="L4591"/>
  <c r="M4591"/>
  <c r="N4591"/>
  <c r="N3714" i="1"/>
  <c r="U3714" s="1"/>
  <c r="Q3714"/>
  <c r="R3714"/>
  <c r="T3714"/>
  <c r="V3714"/>
  <c r="W3714" s="1"/>
  <c r="X3714"/>
  <c r="Y3714"/>
  <c r="AA3714"/>
  <c r="AB3714" s="1"/>
  <c r="AC3714" s="1"/>
  <c r="N3713"/>
  <c r="U3713" s="1"/>
  <c r="Q3713"/>
  <c r="R3713"/>
  <c r="T3713"/>
  <c r="V3713"/>
  <c r="W3713" s="1"/>
  <c r="X3713"/>
  <c r="Y3713"/>
  <c r="AA3713"/>
  <c r="AB3713" s="1"/>
  <c r="AC3713" s="1"/>
  <c r="N3712"/>
  <c r="U3712" s="1"/>
  <c r="Q3712"/>
  <c r="R3712"/>
  <c r="T3712"/>
  <c r="V3712"/>
  <c r="W3712" s="1"/>
  <c r="X3712"/>
  <c r="Y3712"/>
  <c r="AA3712"/>
  <c r="AB3712" s="1"/>
  <c r="AC3712" s="1"/>
  <c r="K4600" i="4"/>
  <c r="L4600"/>
  <c r="M4600"/>
  <c r="N4600"/>
  <c r="K4595"/>
  <c r="L4595"/>
  <c r="M4595"/>
  <c r="N4595"/>
  <c r="K4593"/>
  <c r="L4593"/>
  <c r="M4593"/>
  <c r="N4593"/>
  <c r="K4596"/>
  <c r="L4596"/>
  <c r="M4596"/>
  <c r="N4596"/>
  <c r="K4594"/>
  <c r="L4594"/>
  <c r="M4594"/>
  <c r="N4594"/>
  <c r="K4590"/>
  <c r="L4590"/>
  <c r="M4590"/>
  <c r="N4590"/>
  <c r="K4587"/>
  <c r="L4587"/>
  <c r="M4587"/>
  <c r="N4587"/>
  <c r="K4598"/>
  <c r="L4598"/>
  <c r="M4598"/>
  <c r="N4598"/>
  <c r="K4592"/>
  <c r="L4592"/>
  <c r="M4592"/>
  <c r="N4592"/>
  <c r="N3711" i="1"/>
  <c r="U3711" s="1"/>
  <c r="Q3711"/>
  <c r="R3711"/>
  <c r="T3711"/>
  <c r="V3711"/>
  <c r="W3711" s="1"/>
  <c r="X3711"/>
  <c r="Y3711"/>
  <c r="AA3711"/>
  <c r="AB3711" s="1"/>
  <c r="AC3711" s="1"/>
  <c r="N3710"/>
  <c r="U3710" s="1"/>
  <c r="Q3710"/>
  <c r="R3710"/>
  <c r="T3710"/>
  <c r="V3710"/>
  <c r="W3710" s="1"/>
  <c r="X3710"/>
  <c r="Y3710"/>
  <c r="AA3710"/>
  <c r="AB3710" s="1"/>
  <c r="AC3710" s="1"/>
  <c r="N3709"/>
  <c r="U3709" s="1"/>
  <c r="Q3709"/>
  <c r="R3709"/>
  <c r="T3709"/>
  <c r="V3709"/>
  <c r="W3709" s="1"/>
  <c r="X3709"/>
  <c r="Y3709"/>
  <c r="AA3709"/>
  <c r="AB3709" s="1"/>
  <c r="AC3709" s="1"/>
  <c r="N3708"/>
  <c r="U3708" s="1"/>
  <c r="Q3708"/>
  <c r="R3708"/>
  <c r="T3708"/>
  <c r="V3708"/>
  <c r="W3708" s="1"/>
  <c r="X3708"/>
  <c r="Y3708"/>
  <c r="AA3708"/>
  <c r="AB3708" s="1"/>
  <c r="AC3708" s="1"/>
  <c r="N3707"/>
  <c r="U3707" s="1"/>
  <c r="Q3707"/>
  <c r="R3707"/>
  <c r="T3707"/>
  <c r="V3707"/>
  <c r="W3707" s="1"/>
  <c r="X3707"/>
  <c r="Y3707"/>
  <c r="AA3707"/>
  <c r="AB3707" s="1"/>
  <c r="AC3707" s="1"/>
  <c r="N3706"/>
  <c r="U3706" s="1"/>
  <c r="Q3706"/>
  <c r="R3706"/>
  <c r="T3706"/>
  <c r="V3706"/>
  <c r="W3706" s="1"/>
  <c r="X3706"/>
  <c r="Y3706"/>
  <c r="AA3706"/>
  <c r="AB3706" s="1"/>
  <c r="AC3706" s="1"/>
  <c r="K4585" i="4"/>
  <c r="L4585"/>
  <c r="M4585"/>
  <c r="N4585"/>
  <c r="K4588"/>
  <c r="L4588"/>
  <c r="M4588"/>
  <c r="N4588"/>
  <c r="K4584"/>
  <c r="L4584"/>
  <c r="M4584"/>
  <c r="N4584"/>
  <c r="K4580"/>
  <c r="L4580"/>
  <c r="M4580"/>
  <c r="N4580"/>
  <c r="N3705" i="1"/>
  <c r="U3705" s="1"/>
  <c r="Q3705"/>
  <c r="R3705"/>
  <c r="T3705"/>
  <c r="V3705"/>
  <c r="W3705" s="1"/>
  <c r="X3705"/>
  <c r="Y3705"/>
  <c r="AA3705"/>
  <c r="AB3705" s="1"/>
  <c r="AC3705" s="1"/>
  <c r="N3704"/>
  <c r="U3704" s="1"/>
  <c r="Q3704"/>
  <c r="R3704"/>
  <c r="T3704"/>
  <c r="V3704"/>
  <c r="W3704" s="1"/>
  <c r="X3704"/>
  <c r="Y3704"/>
  <c r="AA3704"/>
  <c r="AB3704" s="1"/>
  <c r="AC3704" s="1"/>
  <c r="N3703"/>
  <c r="U3703" s="1"/>
  <c r="Q3703"/>
  <c r="R3703"/>
  <c r="T3703"/>
  <c r="V3703"/>
  <c r="W3703" s="1"/>
  <c r="X3703"/>
  <c r="Y3703"/>
  <c r="AA3703"/>
  <c r="AB3703" s="1"/>
  <c r="AC3703" s="1"/>
  <c r="K4581" i="4"/>
  <c r="L4581"/>
  <c r="M4581"/>
  <c r="N4581"/>
  <c r="K4576"/>
  <c r="L4576"/>
  <c r="M4576"/>
  <c r="N4576"/>
  <c r="K4573"/>
  <c r="L4573"/>
  <c r="M4573"/>
  <c r="N4573"/>
  <c r="K4582"/>
  <c r="L4582"/>
  <c r="M4582"/>
  <c r="N4582"/>
  <c r="N3702" i="1"/>
  <c r="U3702" s="1"/>
  <c r="Q3702"/>
  <c r="R3702"/>
  <c r="T3702"/>
  <c r="V3702"/>
  <c r="W3702" s="1"/>
  <c r="X3702"/>
  <c r="Y3702"/>
  <c r="AA3702"/>
  <c r="AB3702" s="1"/>
  <c r="AC3702" s="1"/>
  <c r="N3701"/>
  <c r="U3701" s="1"/>
  <c r="Q3701"/>
  <c r="R3701"/>
  <c r="T3701"/>
  <c r="V3701"/>
  <c r="W3701" s="1"/>
  <c r="X3701"/>
  <c r="Y3701"/>
  <c r="AA3701"/>
  <c r="AB3701" s="1"/>
  <c r="AC3701" s="1"/>
  <c r="N3700"/>
  <c r="U3700" s="1"/>
  <c r="Q3700"/>
  <c r="R3700"/>
  <c r="T3700"/>
  <c r="V3700"/>
  <c r="W3700" s="1"/>
  <c r="X3700"/>
  <c r="Y3700"/>
  <c r="AA3700"/>
  <c r="AB3700" s="1"/>
  <c r="AC3700" s="1"/>
  <c r="K4589" i="4"/>
  <c r="L4589"/>
  <c r="M4589"/>
  <c r="N4589"/>
  <c r="K4586"/>
  <c r="L4586"/>
  <c r="M4586"/>
  <c r="N4586"/>
  <c r="K4578"/>
  <c r="L4578"/>
  <c r="M4578"/>
  <c r="N4578"/>
  <c r="N3699" i="1"/>
  <c r="U3699" s="1"/>
  <c r="Q3699"/>
  <c r="R3699"/>
  <c r="T3699"/>
  <c r="V3699"/>
  <c r="W3699" s="1"/>
  <c r="X3699"/>
  <c r="Y3699"/>
  <c r="AA3699"/>
  <c r="AB3699" s="1"/>
  <c r="AC3699" s="1"/>
  <c r="N3698"/>
  <c r="U3698" s="1"/>
  <c r="Q3698"/>
  <c r="R3698"/>
  <c r="T3698"/>
  <c r="V3698"/>
  <c r="W3698" s="1"/>
  <c r="X3698"/>
  <c r="Y3698"/>
  <c r="AA3698"/>
  <c r="AB3698" s="1"/>
  <c r="AC3698" s="1"/>
  <c r="N3697"/>
  <c r="U3697" s="1"/>
  <c r="Q3697"/>
  <c r="R3697"/>
  <c r="T3697"/>
  <c r="V3697"/>
  <c r="W3697" s="1"/>
  <c r="X3697"/>
  <c r="Y3697"/>
  <c r="AA3697"/>
  <c r="AB3697" s="1"/>
  <c r="AC3697" s="1"/>
  <c r="K4574" i="4"/>
  <c r="L4574"/>
  <c r="M4574"/>
  <c r="N4574"/>
  <c r="K4583"/>
  <c r="L4583"/>
  <c r="M4583"/>
  <c r="N4583"/>
  <c r="K4579"/>
  <c r="L4579"/>
  <c r="M4579"/>
  <c r="N4579"/>
  <c r="K4577"/>
  <c r="L4577"/>
  <c r="M4577"/>
  <c r="N4577"/>
  <c r="K4575"/>
  <c r="L4575"/>
  <c r="M4575"/>
  <c r="N4575"/>
  <c r="K4572"/>
  <c r="L4572"/>
  <c r="M4572"/>
  <c r="N4572"/>
  <c r="K4568"/>
  <c r="L4568"/>
  <c r="M4568"/>
  <c r="N4568"/>
  <c r="K4567"/>
  <c r="L4567"/>
  <c r="M4567"/>
  <c r="N4567"/>
  <c r="K4565"/>
  <c r="L4565"/>
  <c r="M4565"/>
  <c r="N4565"/>
  <c r="K4562"/>
  <c r="L4562"/>
  <c r="M4562"/>
  <c r="N4562"/>
  <c r="K4559"/>
  <c r="L4559"/>
  <c r="M4559"/>
  <c r="N4559"/>
  <c r="K4571"/>
  <c r="L4571"/>
  <c r="M4571"/>
  <c r="N4571"/>
  <c r="K4570"/>
  <c r="L4570"/>
  <c r="M4570"/>
  <c r="N4570"/>
  <c r="N3696" i="1"/>
  <c r="U3696" s="1"/>
  <c r="Q3696"/>
  <c r="R3696"/>
  <c r="T3696"/>
  <c r="V3696"/>
  <c r="W3696" s="1"/>
  <c r="X3696"/>
  <c r="Y3696"/>
  <c r="AA3696"/>
  <c r="AB3696" s="1"/>
  <c r="AC3696" s="1"/>
  <c r="N3695"/>
  <c r="U3695" s="1"/>
  <c r="Q3695"/>
  <c r="R3695"/>
  <c r="T3695"/>
  <c r="V3695"/>
  <c r="W3695" s="1"/>
  <c r="X3695"/>
  <c r="Y3695"/>
  <c r="AA3695"/>
  <c r="AB3695" s="1"/>
  <c r="AC3695" s="1"/>
  <c r="N3694"/>
  <c r="U3694" s="1"/>
  <c r="Q3694"/>
  <c r="R3694"/>
  <c r="T3694"/>
  <c r="V3694"/>
  <c r="W3694" s="1"/>
  <c r="X3694"/>
  <c r="Y3694"/>
  <c r="AA3694"/>
  <c r="AB3694" s="1"/>
  <c r="AC3694" s="1"/>
  <c r="Z3708"/>
  <c r="Z3694"/>
  <c r="Z3703"/>
  <c r="Z3711"/>
  <c r="Z3707"/>
  <c r="Z3705"/>
  <c r="Z3697"/>
  <c r="Z3712"/>
  <c r="Z3709"/>
  <c r="Z3714"/>
  <c r="Z3713"/>
  <c r="Z3710"/>
  <c r="Z3706"/>
  <c r="Z3695"/>
  <c r="Z3698"/>
  <c r="Z3704"/>
  <c r="Z3702"/>
  <c r="Z3699"/>
  <c r="Z3701"/>
  <c r="Z3696"/>
  <c r="Z3700"/>
  <c r="S3714" l="1"/>
  <c r="O3714"/>
  <c r="P3714"/>
  <c r="S3713"/>
  <c r="O3713"/>
  <c r="P3713"/>
  <c r="S3712"/>
  <c r="O3712"/>
  <c r="P3712"/>
  <c r="S3711"/>
  <c r="O3711"/>
  <c r="P3711"/>
  <c r="S3710"/>
  <c r="O3710"/>
  <c r="P3710"/>
  <c r="S3709"/>
  <c r="O3709"/>
  <c r="P3709"/>
  <c r="S3708"/>
  <c r="O3708"/>
  <c r="P3708"/>
  <c r="S3707"/>
  <c r="O3707"/>
  <c r="P3707"/>
  <c r="S3706"/>
  <c r="O3706"/>
  <c r="P3706"/>
  <c r="S3705"/>
  <c r="O3705"/>
  <c r="P3705"/>
  <c r="S3704"/>
  <c r="O3704"/>
  <c r="P3704"/>
  <c r="S3703"/>
  <c r="O3703"/>
  <c r="P3703"/>
  <c r="S3702"/>
  <c r="O3702"/>
  <c r="P3702"/>
  <c r="S3701"/>
  <c r="O3701"/>
  <c r="P3701"/>
  <c r="S3700"/>
  <c r="O3700"/>
  <c r="P3700"/>
  <c r="S3699"/>
  <c r="O3699"/>
  <c r="P3699"/>
  <c r="S3698"/>
  <c r="O3698"/>
  <c r="P3698"/>
  <c r="S3697"/>
  <c r="O3697"/>
  <c r="P3697"/>
  <c r="S3696"/>
  <c r="O3696"/>
  <c r="P3696"/>
  <c r="S3695"/>
  <c r="O3695"/>
  <c r="P3695"/>
  <c r="S3694"/>
  <c r="O3694"/>
  <c r="P3694"/>
  <c r="K4569" i="4"/>
  <c r="L4569"/>
  <c r="M4569"/>
  <c r="N4569"/>
  <c r="N3693" i="1"/>
  <c r="U3693" s="1"/>
  <c r="Q3693"/>
  <c r="R3693"/>
  <c r="T3693"/>
  <c r="V3693"/>
  <c r="W3693" s="1"/>
  <c r="X3693"/>
  <c r="Y3693"/>
  <c r="AA3693"/>
  <c r="AB3693" s="1"/>
  <c r="AC3693" s="1"/>
  <c r="N3692"/>
  <c r="U3692" s="1"/>
  <c r="Q3692"/>
  <c r="R3692"/>
  <c r="T3692"/>
  <c r="V3692"/>
  <c r="W3692" s="1"/>
  <c r="X3692"/>
  <c r="Y3692"/>
  <c r="AA3692"/>
  <c r="AB3692" s="1"/>
  <c r="AC3692" s="1"/>
  <c r="N3691"/>
  <c r="U3691" s="1"/>
  <c r="Q3691"/>
  <c r="R3691"/>
  <c r="T3691"/>
  <c r="V3691"/>
  <c r="W3691" s="1"/>
  <c r="X3691"/>
  <c r="Y3691"/>
  <c r="AA3691"/>
  <c r="AB3691" s="1"/>
  <c r="AC3691" s="1"/>
  <c r="N3690"/>
  <c r="U3690" s="1"/>
  <c r="Q3690"/>
  <c r="R3690"/>
  <c r="T3690"/>
  <c r="V3690"/>
  <c r="W3690" s="1"/>
  <c r="X3690"/>
  <c r="Y3690"/>
  <c r="AA3690"/>
  <c r="AB3690" s="1"/>
  <c r="AC3690" s="1"/>
  <c r="N3689"/>
  <c r="U3689" s="1"/>
  <c r="Q3689"/>
  <c r="R3689"/>
  <c r="T3689"/>
  <c r="V3689"/>
  <c r="W3689" s="1"/>
  <c r="X3689"/>
  <c r="Y3689"/>
  <c r="AA3689"/>
  <c r="AB3689" s="1"/>
  <c r="AC3689" s="1"/>
  <c r="N3688"/>
  <c r="U3688" s="1"/>
  <c r="Q3688"/>
  <c r="R3688"/>
  <c r="T3688"/>
  <c r="V3688"/>
  <c r="W3688"/>
  <c r="X3688"/>
  <c r="Y3688"/>
  <c r="AA3688"/>
  <c r="AB3688" s="1"/>
  <c r="AC3688" s="1"/>
  <c r="N3687"/>
  <c r="U3687" s="1"/>
  <c r="Q3687"/>
  <c r="R3687"/>
  <c r="T3687"/>
  <c r="V3687"/>
  <c r="W3687" s="1"/>
  <c r="X3687"/>
  <c r="Y3687"/>
  <c r="AA3687"/>
  <c r="AB3687" s="1"/>
  <c r="AC3687" s="1"/>
  <c r="N3686"/>
  <c r="U3686" s="1"/>
  <c r="Q3686"/>
  <c r="R3686"/>
  <c r="T3686"/>
  <c r="V3686"/>
  <c r="W3686" s="1"/>
  <c r="X3686"/>
  <c r="Y3686"/>
  <c r="AA3686"/>
  <c r="AB3686" s="1"/>
  <c r="AC3686" s="1"/>
  <c r="N3685"/>
  <c r="U3685" s="1"/>
  <c r="Q3685"/>
  <c r="R3685"/>
  <c r="T3685"/>
  <c r="V3685"/>
  <c r="W3685" s="1"/>
  <c r="X3685"/>
  <c r="Y3685"/>
  <c r="AA3685"/>
  <c r="AB3685" s="1"/>
  <c r="AC3685" s="1"/>
  <c r="K4564" i="4"/>
  <c r="L4564"/>
  <c r="M4564"/>
  <c r="N4564"/>
  <c r="K4561"/>
  <c r="L4561"/>
  <c r="M4561"/>
  <c r="N4561"/>
  <c r="K4558"/>
  <c r="L4558"/>
  <c r="M4558"/>
  <c r="N4558"/>
  <c r="K4555"/>
  <c r="L4555"/>
  <c r="M4555"/>
  <c r="N4555"/>
  <c r="K4556"/>
  <c r="L4556"/>
  <c r="M4556"/>
  <c r="N4556"/>
  <c r="K4550"/>
  <c r="L4550"/>
  <c r="M4550"/>
  <c r="N4550"/>
  <c r="K4546"/>
  <c r="L4546"/>
  <c r="M4546"/>
  <c r="N4546"/>
  <c r="K4542"/>
  <c r="L4542"/>
  <c r="M4542"/>
  <c r="N4542"/>
  <c r="K4551"/>
  <c r="L4551"/>
  <c r="M4551"/>
  <c r="N4551"/>
  <c r="K4547"/>
  <c r="L4547"/>
  <c r="M4547"/>
  <c r="N4547"/>
  <c r="K4566"/>
  <c r="L4566"/>
  <c r="M4566"/>
  <c r="N4566"/>
  <c r="K4563"/>
  <c r="L4563"/>
  <c r="M4563"/>
  <c r="N4563"/>
  <c r="K4560"/>
  <c r="L4560"/>
  <c r="M4560"/>
  <c r="N4560"/>
  <c r="K4557"/>
  <c r="L4557"/>
  <c r="M4557"/>
  <c r="N4557"/>
  <c r="K4552"/>
  <c r="L4552"/>
  <c r="M4552"/>
  <c r="N4552"/>
  <c r="K4553"/>
  <c r="L4553"/>
  <c r="M4553"/>
  <c r="N4553"/>
  <c r="K4549"/>
  <c r="L4549"/>
  <c r="M4549"/>
  <c r="N4549"/>
  <c r="K4548"/>
  <c r="L4548"/>
  <c r="M4548"/>
  <c r="N4548"/>
  <c r="Z3690" i="1"/>
  <c r="Z3685"/>
  <c r="Z3686"/>
  <c r="Z3692"/>
  <c r="Z3693"/>
  <c r="Z3688"/>
  <c r="Z3691"/>
  <c r="Z3687"/>
  <c r="Z3689"/>
  <c r="S3693" l="1"/>
  <c r="O3693"/>
  <c r="P3693"/>
  <c r="S3692"/>
  <c r="O3692"/>
  <c r="P3692"/>
  <c r="S3691"/>
  <c r="O3691"/>
  <c r="P3691"/>
  <c r="S3690"/>
  <c r="O3690"/>
  <c r="P3690"/>
  <c r="S3689"/>
  <c r="O3689"/>
  <c r="P3689"/>
  <c r="S3688"/>
  <c r="O3688"/>
  <c r="P3688"/>
  <c r="S3687"/>
  <c r="O3687"/>
  <c r="P3687"/>
  <c r="S3686"/>
  <c r="O3686"/>
  <c r="P3686"/>
  <c r="S3685"/>
  <c r="O3685"/>
  <c r="P3685"/>
  <c r="K4554" i="4"/>
  <c r="L4554"/>
  <c r="M4554"/>
  <c r="N4554"/>
  <c r="N3684" i="1"/>
  <c r="U3684" s="1"/>
  <c r="Q3684"/>
  <c r="R3684"/>
  <c r="T3684"/>
  <c r="V3684"/>
  <c r="W3684" s="1"/>
  <c r="X3684"/>
  <c r="Y3684"/>
  <c r="AA3684"/>
  <c r="AB3684" s="1"/>
  <c r="AC3684" s="1"/>
  <c r="N3683"/>
  <c r="U3683" s="1"/>
  <c r="Q3683"/>
  <c r="R3683"/>
  <c r="T3683"/>
  <c r="V3683"/>
  <c r="W3683" s="1"/>
  <c r="X3683"/>
  <c r="Y3683"/>
  <c r="AA3683"/>
  <c r="AB3683" s="1"/>
  <c r="AC3683" s="1"/>
  <c r="N3682"/>
  <c r="P3682" s="1"/>
  <c r="Q3682"/>
  <c r="R3682"/>
  <c r="T3682"/>
  <c r="V3682"/>
  <c r="W3682" s="1"/>
  <c r="X3682"/>
  <c r="Y3682"/>
  <c r="AA3682"/>
  <c r="AB3682" s="1"/>
  <c r="AC3682" s="1"/>
  <c r="N3681"/>
  <c r="U3681" s="1"/>
  <c r="Q3681"/>
  <c r="R3681"/>
  <c r="T3681"/>
  <c r="V3681"/>
  <c r="W3681" s="1"/>
  <c r="X3681"/>
  <c r="Y3681"/>
  <c r="AA3681"/>
  <c r="AB3681" s="1"/>
  <c r="AC3681" s="1"/>
  <c r="N3680"/>
  <c r="U3680" s="1"/>
  <c r="Q3680"/>
  <c r="R3680"/>
  <c r="T3680"/>
  <c r="V3680"/>
  <c r="W3680" s="1"/>
  <c r="X3680"/>
  <c r="Y3680"/>
  <c r="AA3680"/>
  <c r="AB3680" s="1"/>
  <c r="AC3680" s="1"/>
  <c r="N3679"/>
  <c r="U3679" s="1"/>
  <c r="Q3679"/>
  <c r="R3679"/>
  <c r="T3679"/>
  <c r="V3679"/>
  <c r="W3679" s="1"/>
  <c r="X3679"/>
  <c r="Y3679"/>
  <c r="AA3679"/>
  <c r="AB3679" s="1"/>
  <c r="AC3679" s="1"/>
  <c r="N3678"/>
  <c r="U3678" s="1"/>
  <c r="Q3678"/>
  <c r="R3678"/>
  <c r="T3678"/>
  <c r="V3678"/>
  <c r="W3678" s="1"/>
  <c r="X3678"/>
  <c r="Y3678"/>
  <c r="AA3678"/>
  <c r="AB3678" s="1"/>
  <c r="AC3678" s="1"/>
  <c r="N3677"/>
  <c r="U3677" s="1"/>
  <c r="Q3677"/>
  <c r="R3677"/>
  <c r="T3677"/>
  <c r="V3677"/>
  <c r="W3677" s="1"/>
  <c r="X3677"/>
  <c r="Y3677"/>
  <c r="AA3677"/>
  <c r="AB3677" s="1"/>
  <c r="AC3677" s="1"/>
  <c r="N3676"/>
  <c r="U3676" s="1"/>
  <c r="Q3676"/>
  <c r="R3676"/>
  <c r="T3676"/>
  <c r="V3676"/>
  <c r="W3676" s="1"/>
  <c r="X3676"/>
  <c r="Y3676"/>
  <c r="AA3676"/>
  <c r="AB3676" s="1"/>
  <c r="AC3676" s="1"/>
  <c r="N3675"/>
  <c r="U3675" s="1"/>
  <c r="Q3675"/>
  <c r="R3675"/>
  <c r="T3675"/>
  <c r="V3675"/>
  <c r="W3675" s="1"/>
  <c r="X3675"/>
  <c r="Y3675"/>
  <c r="AA3675"/>
  <c r="AB3675" s="1"/>
  <c r="AC3675" s="1"/>
  <c r="N3674"/>
  <c r="U3674" s="1"/>
  <c r="Q3674"/>
  <c r="R3674"/>
  <c r="T3674"/>
  <c r="V3674"/>
  <c r="W3674" s="1"/>
  <c r="X3674"/>
  <c r="Y3674"/>
  <c r="AA3674"/>
  <c r="AB3674" s="1"/>
  <c r="AC3674" s="1"/>
  <c r="N3673"/>
  <c r="U3673" s="1"/>
  <c r="Q3673"/>
  <c r="R3673"/>
  <c r="T3673"/>
  <c r="V3673"/>
  <c r="W3673" s="1"/>
  <c r="X3673"/>
  <c r="Y3673"/>
  <c r="AA3673"/>
  <c r="AB3673" s="1"/>
  <c r="AC3673" s="1"/>
  <c r="K4545" i="4"/>
  <c r="L4545"/>
  <c r="M4545"/>
  <c r="N4545"/>
  <c r="K4541"/>
  <c r="L4541"/>
  <c r="M4541"/>
  <c r="N4541"/>
  <c r="N3672" i="1"/>
  <c r="U3672" s="1"/>
  <c r="Q3672"/>
  <c r="R3672"/>
  <c r="T3672"/>
  <c r="V3672"/>
  <c r="W3672" s="1"/>
  <c r="X3672"/>
  <c r="Y3672"/>
  <c r="AA3672"/>
  <c r="AB3672" s="1"/>
  <c r="AC3672" s="1"/>
  <c r="N3671"/>
  <c r="U3671" s="1"/>
  <c r="Q3671"/>
  <c r="R3671"/>
  <c r="T3671"/>
  <c r="V3671"/>
  <c r="W3671" s="1"/>
  <c r="X3671"/>
  <c r="Y3671"/>
  <c r="AA3671"/>
  <c r="AB3671" s="1"/>
  <c r="AC3671" s="1"/>
  <c r="N3670"/>
  <c r="U3670" s="1"/>
  <c r="Q3670"/>
  <c r="R3670"/>
  <c r="T3670"/>
  <c r="V3670"/>
  <c r="W3670" s="1"/>
  <c r="X3670"/>
  <c r="Y3670"/>
  <c r="AA3670"/>
  <c r="AB3670" s="1"/>
  <c r="AC3670" s="1"/>
  <c r="K4534" i="4"/>
  <c r="L4534"/>
  <c r="M4534"/>
  <c r="N4534"/>
  <c r="K4538"/>
  <c r="L4538"/>
  <c r="M4538"/>
  <c r="N4538"/>
  <c r="K4544"/>
  <c r="L4544"/>
  <c r="M4544"/>
  <c r="N4544"/>
  <c r="K4537"/>
  <c r="L4537"/>
  <c r="M4537"/>
  <c r="N4537"/>
  <c r="K4532"/>
  <c r="L4532"/>
  <c r="M4532"/>
  <c r="N4532"/>
  <c r="K4543"/>
  <c r="L4543"/>
  <c r="M4543"/>
  <c r="N4543"/>
  <c r="K4540"/>
  <c r="L4540"/>
  <c r="M4540"/>
  <c r="N4540"/>
  <c r="K4535"/>
  <c r="L4535"/>
  <c r="M4535"/>
  <c r="N4535"/>
  <c r="K4536"/>
  <c r="L4536"/>
  <c r="M4536"/>
  <c r="N4536"/>
  <c r="N3669" i="1"/>
  <c r="U3669" s="1"/>
  <c r="Q3669"/>
  <c r="R3669"/>
  <c r="T3669"/>
  <c r="V3669"/>
  <c r="W3669" s="1"/>
  <c r="X3669"/>
  <c r="Y3669"/>
  <c r="AA3669"/>
  <c r="AB3669" s="1"/>
  <c r="AC3669" s="1"/>
  <c r="N3668"/>
  <c r="U3668" s="1"/>
  <c r="Q3668"/>
  <c r="R3668"/>
  <c r="T3668"/>
  <c r="V3668"/>
  <c r="W3668" s="1"/>
  <c r="X3668"/>
  <c r="Y3668"/>
  <c r="AA3668"/>
  <c r="AB3668" s="1"/>
  <c r="AC3668" s="1"/>
  <c r="K4539" i="4"/>
  <c r="L4539"/>
  <c r="M4539"/>
  <c r="N4539"/>
  <c r="K4533"/>
  <c r="L4533"/>
  <c r="M4533"/>
  <c r="N4533"/>
  <c r="K4530"/>
  <c r="L4530"/>
  <c r="M4530"/>
  <c r="N4530"/>
  <c r="K4529"/>
  <c r="L4529"/>
  <c r="M4529"/>
  <c r="N4529"/>
  <c r="N3667" i="1"/>
  <c r="U3667" s="1"/>
  <c r="Q3667"/>
  <c r="R3667"/>
  <c r="T3667"/>
  <c r="V3667"/>
  <c r="W3667" s="1"/>
  <c r="X3667"/>
  <c r="Y3667"/>
  <c r="AA3667"/>
  <c r="AB3667" s="1"/>
  <c r="AC3667" s="1"/>
  <c r="N3666"/>
  <c r="U3666" s="1"/>
  <c r="Q3666"/>
  <c r="R3666"/>
  <c r="T3666"/>
  <c r="V3666"/>
  <c r="W3666" s="1"/>
  <c r="X3666"/>
  <c r="Y3666"/>
  <c r="AA3666"/>
  <c r="AB3666" s="1"/>
  <c r="AC3666" s="1"/>
  <c r="N3665"/>
  <c r="U3665" s="1"/>
  <c r="Q3665"/>
  <c r="R3665"/>
  <c r="T3665"/>
  <c r="V3665"/>
  <c r="W3665" s="1"/>
  <c r="X3665"/>
  <c r="Y3665"/>
  <c r="AA3665"/>
  <c r="AB3665" s="1"/>
  <c r="AC3665" s="1"/>
  <c r="N3664"/>
  <c r="U3664" s="1"/>
  <c r="Q3664"/>
  <c r="R3664"/>
  <c r="T3664"/>
  <c r="V3664"/>
  <c r="W3664" s="1"/>
  <c r="X3664"/>
  <c r="Y3664"/>
  <c r="AA3664"/>
  <c r="AB3664" s="1"/>
  <c r="AC3664" s="1"/>
  <c r="K4516" i="4"/>
  <c r="L4516"/>
  <c r="M4516"/>
  <c r="N4516"/>
  <c r="K4527"/>
  <c r="L4527"/>
  <c r="M4527"/>
  <c r="N4527"/>
  <c r="N3663" i="1"/>
  <c r="U3663" s="1"/>
  <c r="Q3663"/>
  <c r="R3663"/>
  <c r="T3663"/>
  <c r="V3663"/>
  <c r="W3663" s="1"/>
  <c r="X3663"/>
  <c r="Y3663"/>
  <c r="AA3663"/>
  <c r="AB3663" s="1"/>
  <c r="AC3663" s="1"/>
  <c r="N3662"/>
  <c r="U3662" s="1"/>
  <c r="Q3662"/>
  <c r="R3662"/>
  <c r="T3662"/>
  <c r="V3662"/>
  <c r="W3662" s="1"/>
  <c r="X3662"/>
  <c r="Y3662"/>
  <c r="AA3662"/>
  <c r="AB3662" s="1"/>
  <c r="AC3662" s="1"/>
  <c r="N3661"/>
  <c r="U3661" s="1"/>
  <c r="Q3661"/>
  <c r="R3661"/>
  <c r="T3661"/>
  <c r="V3661"/>
  <c r="W3661" s="1"/>
  <c r="X3661"/>
  <c r="Y3661"/>
  <c r="AA3661"/>
  <c r="AB3661" s="1"/>
  <c r="AC3661" s="1"/>
  <c r="N3660"/>
  <c r="U3660" s="1"/>
  <c r="Q3660"/>
  <c r="R3660"/>
  <c r="T3660"/>
  <c r="V3660"/>
  <c r="W3660" s="1"/>
  <c r="X3660"/>
  <c r="Y3660"/>
  <c r="AA3660"/>
  <c r="AB3660" s="1"/>
  <c r="AC3660" s="1"/>
  <c r="N3659"/>
  <c r="U3659" s="1"/>
  <c r="Q3659"/>
  <c r="R3659"/>
  <c r="T3659"/>
  <c r="V3659"/>
  <c r="W3659" s="1"/>
  <c r="X3659"/>
  <c r="Y3659"/>
  <c r="AA3659"/>
  <c r="AB3659" s="1"/>
  <c r="AC3659" s="1"/>
  <c r="N3658"/>
  <c r="U3658" s="1"/>
  <c r="Q3658"/>
  <c r="R3658"/>
  <c r="T3658"/>
  <c r="V3658"/>
  <c r="W3658" s="1"/>
  <c r="X3658"/>
  <c r="Y3658"/>
  <c r="AA3658"/>
  <c r="AB3658" s="1"/>
  <c r="AC3658" s="1"/>
  <c r="N3657"/>
  <c r="U3657" s="1"/>
  <c r="Q3657"/>
  <c r="R3657"/>
  <c r="T3657"/>
  <c r="V3657"/>
  <c r="W3657" s="1"/>
  <c r="X3657"/>
  <c r="Y3657"/>
  <c r="AA3657"/>
  <c r="AB3657" s="1"/>
  <c r="AC3657" s="1"/>
  <c r="N3656"/>
  <c r="U3656" s="1"/>
  <c r="Q3656"/>
  <c r="R3656"/>
  <c r="T3656"/>
  <c r="V3656"/>
  <c r="W3656" s="1"/>
  <c r="X3656"/>
  <c r="Y3656"/>
  <c r="AA3656"/>
  <c r="AB3656" s="1"/>
  <c r="AC3656" s="1"/>
  <c r="N3655"/>
  <c r="U3655" s="1"/>
  <c r="Q3655"/>
  <c r="R3655"/>
  <c r="T3655"/>
  <c r="V3655"/>
  <c r="W3655" s="1"/>
  <c r="X3655"/>
  <c r="Y3655"/>
  <c r="AA3655"/>
  <c r="AB3655" s="1"/>
  <c r="AC3655" s="1"/>
  <c r="N3654"/>
  <c r="U3654" s="1"/>
  <c r="Q3654"/>
  <c r="R3654"/>
  <c r="T3654"/>
  <c r="V3654"/>
  <c r="W3654" s="1"/>
  <c r="X3654"/>
  <c r="Y3654"/>
  <c r="AA3654"/>
  <c r="AB3654" s="1"/>
  <c r="AC3654" s="1"/>
  <c r="N3653"/>
  <c r="U3653" s="1"/>
  <c r="Q3653"/>
  <c r="R3653"/>
  <c r="T3653"/>
  <c r="V3653"/>
  <c r="W3653" s="1"/>
  <c r="X3653"/>
  <c r="Y3653"/>
  <c r="AA3653"/>
  <c r="AB3653" s="1"/>
  <c r="AC3653" s="1"/>
  <c r="N3652"/>
  <c r="U3652" s="1"/>
  <c r="Q3652"/>
  <c r="R3652"/>
  <c r="T3652"/>
  <c r="V3652"/>
  <c r="W3652" s="1"/>
  <c r="X3652"/>
  <c r="Y3652"/>
  <c r="AA3652"/>
  <c r="AB3652" s="1"/>
  <c r="AC3652" s="1"/>
  <c r="K4512" i="4"/>
  <c r="L4512"/>
  <c r="M4512"/>
  <c r="N4512"/>
  <c r="K4518"/>
  <c r="L4518"/>
  <c r="M4518"/>
  <c r="N4518"/>
  <c r="K4525"/>
  <c r="L4525"/>
  <c r="M4525"/>
  <c r="N4525"/>
  <c r="K4521"/>
  <c r="L4521"/>
  <c r="M4521"/>
  <c r="N4521"/>
  <c r="K4515"/>
  <c r="L4515"/>
  <c r="M4515"/>
  <c r="N4515"/>
  <c r="K4510"/>
  <c r="L4510"/>
  <c r="M4510"/>
  <c r="N4510"/>
  <c r="K4522"/>
  <c r="L4522"/>
  <c r="M4522"/>
  <c r="N4522"/>
  <c r="K4531"/>
  <c r="L4531"/>
  <c r="M4531"/>
  <c r="N4531"/>
  <c r="K4526"/>
  <c r="L4526"/>
  <c r="M4526"/>
  <c r="N4526"/>
  <c r="K4528"/>
  <c r="L4528"/>
  <c r="M4528"/>
  <c r="N4528"/>
  <c r="K4517"/>
  <c r="L4517"/>
  <c r="M4517"/>
  <c r="N4517"/>
  <c r="K4511"/>
  <c r="L4511"/>
  <c r="M4511"/>
  <c r="N4511"/>
  <c r="K4523"/>
  <c r="L4523"/>
  <c r="M4523"/>
  <c r="N4523"/>
  <c r="K4519"/>
  <c r="L4519"/>
  <c r="M4519"/>
  <c r="N4519"/>
  <c r="K4513"/>
  <c r="L4513"/>
  <c r="M4513"/>
  <c r="N4513"/>
  <c r="K4524"/>
  <c r="L4524"/>
  <c r="M4524"/>
  <c r="N4524"/>
  <c r="K4520"/>
  <c r="L4520"/>
  <c r="M4520"/>
  <c r="N4520"/>
  <c r="K4514"/>
  <c r="L4514"/>
  <c r="M4514"/>
  <c r="N4514"/>
  <c r="K4509"/>
  <c r="L4509"/>
  <c r="M4509"/>
  <c r="N4509"/>
  <c r="N3651" i="1"/>
  <c r="U3651" s="1"/>
  <c r="Q3651"/>
  <c r="R3651"/>
  <c r="T3651"/>
  <c r="V3651"/>
  <c r="W3651" s="1"/>
  <c r="X3651"/>
  <c r="Y3651"/>
  <c r="AA3651"/>
  <c r="AB3651" s="1"/>
  <c r="AC3651" s="1"/>
  <c r="N3650"/>
  <c r="U3650" s="1"/>
  <c r="Q3650"/>
  <c r="R3650"/>
  <c r="T3650"/>
  <c r="V3650"/>
  <c r="W3650" s="1"/>
  <c r="X3650"/>
  <c r="Y3650"/>
  <c r="AA3650"/>
  <c r="AB3650" s="1"/>
  <c r="AC3650" s="1"/>
  <c r="N3649"/>
  <c r="U3649" s="1"/>
  <c r="Q3649"/>
  <c r="R3649"/>
  <c r="T3649"/>
  <c r="V3649"/>
  <c r="W3649"/>
  <c r="X3649"/>
  <c r="Y3649"/>
  <c r="AA3649"/>
  <c r="AB3649" s="1"/>
  <c r="AC3649" s="1"/>
  <c r="N3648"/>
  <c r="U3648" s="1"/>
  <c r="Q3648"/>
  <c r="R3648"/>
  <c r="T3648"/>
  <c r="V3648"/>
  <c r="W3648" s="1"/>
  <c r="X3648"/>
  <c r="Y3648"/>
  <c r="AA3648"/>
  <c r="AB3648" s="1"/>
  <c r="AC3648" s="1"/>
  <c r="N3647"/>
  <c r="U3647" s="1"/>
  <c r="Q3647"/>
  <c r="R3647"/>
  <c r="T3647"/>
  <c r="V3647"/>
  <c r="W3647" s="1"/>
  <c r="X3647"/>
  <c r="Y3647"/>
  <c r="AA3647"/>
  <c r="AB3647" s="1"/>
  <c r="AC3647" s="1"/>
  <c r="N3646"/>
  <c r="U3646" s="1"/>
  <c r="Q3646"/>
  <c r="R3646"/>
  <c r="T3646"/>
  <c r="V3646"/>
  <c r="W3646" s="1"/>
  <c r="X3646"/>
  <c r="Y3646"/>
  <c r="AA3646"/>
  <c r="AB3646" s="1"/>
  <c r="AC3646" s="1"/>
  <c r="N3645"/>
  <c r="U3645" s="1"/>
  <c r="Q3645"/>
  <c r="R3645"/>
  <c r="T3645"/>
  <c r="V3645"/>
  <c r="W3645" s="1"/>
  <c r="X3645"/>
  <c r="Y3645"/>
  <c r="AA3645"/>
  <c r="AB3645" s="1"/>
  <c r="AC3645" s="1"/>
  <c r="N3644"/>
  <c r="U3644" s="1"/>
  <c r="Q3644"/>
  <c r="R3644"/>
  <c r="T3644"/>
  <c r="V3644"/>
  <c r="W3644" s="1"/>
  <c r="X3644"/>
  <c r="Y3644"/>
  <c r="AA3644"/>
  <c r="AB3644" s="1"/>
  <c r="AC3644" s="1"/>
  <c r="N3643"/>
  <c r="U3643" s="1"/>
  <c r="Q3643"/>
  <c r="R3643"/>
  <c r="T3643"/>
  <c r="V3643"/>
  <c r="W3643" s="1"/>
  <c r="X3643"/>
  <c r="Y3643"/>
  <c r="AA3643"/>
  <c r="AB3643" s="1"/>
  <c r="AC3643" s="1"/>
  <c r="N3642"/>
  <c r="U3642" s="1"/>
  <c r="Q3642"/>
  <c r="R3642"/>
  <c r="T3642"/>
  <c r="V3642"/>
  <c r="W3642" s="1"/>
  <c r="X3642"/>
  <c r="Y3642"/>
  <c r="AA3642"/>
  <c r="AB3642" s="1"/>
  <c r="AC3642" s="1"/>
  <c r="N3641"/>
  <c r="U3641" s="1"/>
  <c r="Q3641"/>
  <c r="R3641"/>
  <c r="T3641"/>
  <c r="V3641"/>
  <c r="W3641" s="1"/>
  <c r="X3641"/>
  <c r="Y3641"/>
  <c r="AA3641"/>
  <c r="AB3641" s="1"/>
  <c r="AC3641" s="1"/>
  <c r="N3640"/>
  <c r="U3640" s="1"/>
  <c r="Q3640"/>
  <c r="R3640"/>
  <c r="T3640"/>
  <c r="V3640"/>
  <c r="W3640" s="1"/>
  <c r="X3640"/>
  <c r="Y3640"/>
  <c r="AA3640"/>
  <c r="AB3640" s="1"/>
  <c r="AC3640" s="1"/>
  <c r="N3639"/>
  <c r="U3639" s="1"/>
  <c r="Q3639"/>
  <c r="R3639"/>
  <c r="T3639"/>
  <c r="V3639"/>
  <c r="W3639" s="1"/>
  <c r="X3639"/>
  <c r="Y3639"/>
  <c r="AA3639"/>
  <c r="AB3639" s="1"/>
  <c r="AC3639" s="1"/>
  <c r="N3638"/>
  <c r="U3638" s="1"/>
  <c r="Q3638"/>
  <c r="R3638"/>
  <c r="T3638"/>
  <c r="V3638"/>
  <c r="W3638" s="1"/>
  <c r="X3638"/>
  <c r="Y3638"/>
  <c r="AA3638"/>
  <c r="AB3638" s="1"/>
  <c r="AC3638" s="1"/>
  <c r="N3637"/>
  <c r="U3637" s="1"/>
  <c r="Q3637"/>
  <c r="R3637"/>
  <c r="T3637"/>
  <c r="V3637"/>
  <c r="W3637" s="1"/>
  <c r="X3637"/>
  <c r="Y3637"/>
  <c r="AA3637"/>
  <c r="AB3637" s="1"/>
  <c r="AC3637" s="1"/>
  <c r="N3636"/>
  <c r="U3636" s="1"/>
  <c r="Q3636"/>
  <c r="R3636"/>
  <c r="T3636"/>
  <c r="V3636"/>
  <c r="W3636" s="1"/>
  <c r="X3636"/>
  <c r="Y3636"/>
  <c r="AA3636"/>
  <c r="AB3636" s="1"/>
  <c r="AC3636" s="1"/>
  <c r="N3635"/>
  <c r="U3635" s="1"/>
  <c r="Q3635"/>
  <c r="R3635"/>
  <c r="T3635"/>
  <c r="V3635"/>
  <c r="W3635" s="1"/>
  <c r="X3635"/>
  <c r="Y3635"/>
  <c r="AA3635"/>
  <c r="AB3635" s="1"/>
  <c r="AC3635" s="1"/>
  <c r="N3634"/>
  <c r="U3634" s="1"/>
  <c r="Q3634"/>
  <c r="R3634"/>
  <c r="T3634"/>
  <c r="V3634"/>
  <c r="W3634" s="1"/>
  <c r="X3634"/>
  <c r="Y3634"/>
  <c r="AA3634"/>
  <c r="AB3634" s="1"/>
  <c r="AC3634" s="1"/>
  <c r="N3633"/>
  <c r="U3633" s="1"/>
  <c r="Q3633"/>
  <c r="R3633"/>
  <c r="T3633"/>
  <c r="V3633"/>
  <c r="W3633" s="1"/>
  <c r="X3633"/>
  <c r="Y3633"/>
  <c r="AA3633"/>
  <c r="AB3633" s="1"/>
  <c r="AC3633" s="1"/>
  <c r="N3632"/>
  <c r="U3632" s="1"/>
  <c r="Q3632"/>
  <c r="R3632"/>
  <c r="T3632"/>
  <c r="V3632"/>
  <c r="W3632" s="1"/>
  <c r="X3632"/>
  <c r="Y3632"/>
  <c r="AA3632"/>
  <c r="AB3632" s="1"/>
  <c r="AC3632" s="1"/>
  <c r="K4506" i="4"/>
  <c r="L4506"/>
  <c r="M4506"/>
  <c r="N4506"/>
  <c r="K4504"/>
  <c r="L4504"/>
  <c r="M4504"/>
  <c r="N4504"/>
  <c r="K4500"/>
  <c r="L4500"/>
  <c r="M4500"/>
  <c r="N4500"/>
  <c r="K4508"/>
  <c r="L4508"/>
  <c r="M4508"/>
  <c r="N4508"/>
  <c r="K4505"/>
  <c r="L4505"/>
  <c r="M4505"/>
  <c r="N4505"/>
  <c r="K4503"/>
  <c r="L4503"/>
  <c r="M4503"/>
  <c r="N4503"/>
  <c r="K4499"/>
  <c r="L4499"/>
  <c r="M4499"/>
  <c r="N4499"/>
  <c r="N3631" i="1"/>
  <c r="U3631" s="1"/>
  <c r="Q3631"/>
  <c r="R3631"/>
  <c r="T3631"/>
  <c r="V3631"/>
  <c r="W3631" s="1"/>
  <c r="X3631"/>
  <c r="Y3631"/>
  <c r="AA3631"/>
  <c r="AB3631" s="1"/>
  <c r="AC3631" s="1"/>
  <c r="N3630"/>
  <c r="U3630" s="1"/>
  <c r="Q3630"/>
  <c r="R3630"/>
  <c r="T3630"/>
  <c r="V3630"/>
  <c r="W3630" s="1"/>
  <c r="X3630"/>
  <c r="Y3630"/>
  <c r="AA3630"/>
  <c r="AB3630" s="1"/>
  <c r="AC3630" s="1"/>
  <c r="N3629"/>
  <c r="U3629" s="1"/>
  <c r="Q3629"/>
  <c r="R3629"/>
  <c r="T3629"/>
  <c r="V3629"/>
  <c r="W3629" s="1"/>
  <c r="X3629"/>
  <c r="Y3629"/>
  <c r="AA3629"/>
  <c r="AB3629" s="1"/>
  <c r="AC3629" s="1"/>
  <c r="N3628"/>
  <c r="U3628" s="1"/>
  <c r="Q3628"/>
  <c r="R3628"/>
  <c r="T3628"/>
  <c r="V3628"/>
  <c r="W3628" s="1"/>
  <c r="X3628"/>
  <c r="Y3628"/>
  <c r="AA3628"/>
  <c r="AB3628" s="1"/>
  <c r="AC3628" s="1"/>
  <c r="K4495" i="4"/>
  <c r="L4495"/>
  <c r="M4495"/>
  <c r="N4495"/>
  <c r="K4507"/>
  <c r="L4507"/>
  <c r="M4507"/>
  <c r="N4507"/>
  <c r="K4501"/>
  <c r="L4501"/>
  <c r="M4501"/>
  <c r="N4501"/>
  <c r="N3627" i="1"/>
  <c r="U3627" s="1"/>
  <c r="Q3627"/>
  <c r="R3627"/>
  <c r="T3627"/>
  <c r="V3627"/>
  <c r="W3627" s="1"/>
  <c r="X3627"/>
  <c r="Y3627"/>
  <c r="AA3627"/>
  <c r="AB3627" s="1"/>
  <c r="AC3627" s="1"/>
  <c r="N3626"/>
  <c r="U3626" s="1"/>
  <c r="Q3626"/>
  <c r="R3626"/>
  <c r="T3626"/>
  <c r="V3626"/>
  <c r="W3626" s="1"/>
  <c r="X3626"/>
  <c r="Y3626"/>
  <c r="AA3626"/>
  <c r="AB3626" s="1"/>
  <c r="AC3626" s="1"/>
  <c r="N3625"/>
  <c r="U3625" s="1"/>
  <c r="Q3625"/>
  <c r="R3625"/>
  <c r="T3625"/>
  <c r="V3625"/>
  <c r="W3625" s="1"/>
  <c r="X3625"/>
  <c r="Y3625"/>
  <c r="AA3625"/>
  <c r="AB3625" s="1"/>
  <c r="AC3625" s="1"/>
  <c r="N3624"/>
  <c r="U3624" s="1"/>
  <c r="Q3624"/>
  <c r="R3624"/>
  <c r="T3624"/>
  <c r="V3624"/>
  <c r="W3624" s="1"/>
  <c r="X3624"/>
  <c r="Y3624"/>
  <c r="AA3624"/>
  <c r="AB3624" s="1"/>
  <c r="AC3624" s="1"/>
  <c r="N3623"/>
  <c r="U3623" s="1"/>
  <c r="Q3623"/>
  <c r="R3623"/>
  <c r="T3623"/>
  <c r="V3623"/>
  <c r="W3623" s="1"/>
  <c r="X3623"/>
  <c r="Y3623"/>
  <c r="AA3623"/>
  <c r="AB3623" s="1"/>
  <c r="AC3623" s="1"/>
  <c r="K4502" i="4"/>
  <c r="L4502"/>
  <c r="M4502"/>
  <c r="N4502"/>
  <c r="K4498"/>
  <c r="L4498"/>
  <c r="M4498"/>
  <c r="N4498"/>
  <c r="K4497"/>
  <c r="L4497"/>
  <c r="M4497"/>
  <c r="N4497"/>
  <c r="K4494"/>
  <c r="L4494"/>
  <c r="M4494"/>
  <c r="N4494"/>
  <c r="K4491"/>
  <c r="L4491"/>
  <c r="M4491"/>
  <c r="N4491"/>
  <c r="K4496"/>
  <c r="L4496"/>
  <c r="M4496"/>
  <c r="N4496"/>
  <c r="K4493"/>
  <c r="L4493"/>
  <c r="M4493"/>
  <c r="N4493"/>
  <c r="K4490"/>
  <c r="L4490"/>
  <c r="M4490"/>
  <c r="N4490"/>
  <c r="K4479"/>
  <c r="L4479"/>
  <c r="M4479"/>
  <c r="N4479"/>
  <c r="K4487"/>
  <c r="L4487"/>
  <c r="M4487"/>
  <c r="N4487"/>
  <c r="K4492"/>
  <c r="L4492"/>
  <c r="M4492"/>
  <c r="N4492"/>
  <c r="N3615" i="1"/>
  <c r="S3615" s="1"/>
  <c r="N3616"/>
  <c r="P3616" s="1"/>
  <c r="N3617"/>
  <c r="S3617" s="1"/>
  <c r="N3618"/>
  <c r="O3618" s="1"/>
  <c r="N3619"/>
  <c r="O3619" s="1"/>
  <c r="N3620"/>
  <c r="P3620" s="1"/>
  <c r="N3621"/>
  <c r="U3621" s="1"/>
  <c r="N3622"/>
  <c r="O3622" s="1"/>
  <c r="Q3615"/>
  <c r="Q3616"/>
  <c r="Q3617"/>
  <c r="Q3618"/>
  <c r="Q3619"/>
  <c r="Q3620"/>
  <c r="Q3621"/>
  <c r="Q3622"/>
  <c r="R3615"/>
  <c r="R3616"/>
  <c r="R3617"/>
  <c r="R3618"/>
  <c r="R3619"/>
  <c r="R3620"/>
  <c r="R3621"/>
  <c r="R3622"/>
  <c r="T3615"/>
  <c r="T3616"/>
  <c r="T3617"/>
  <c r="T3618"/>
  <c r="T3619"/>
  <c r="T3620"/>
  <c r="T3621"/>
  <c r="T3622"/>
  <c r="V3615"/>
  <c r="W3615" s="1"/>
  <c r="V3616"/>
  <c r="V3617"/>
  <c r="W3617" s="1"/>
  <c r="V3618"/>
  <c r="V3619"/>
  <c r="W3619" s="1"/>
  <c r="V3620"/>
  <c r="W3620" s="1"/>
  <c r="V3621"/>
  <c r="W3621" s="1"/>
  <c r="V3622"/>
  <c r="W3622" s="1"/>
  <c r="W3616"/>
  <c r="W3618"/>
  <c r="X3615"/>
  <c r="X3616"/>
  <c r="X3617"/>
  <c r="X3618"/>
  <c r="X3619"/>
  <c r="X3620"/>
  <c r="X3621"/>
  <c r="X3622"/>
  <c r="Y3615"/>
  <c r="Y3616"/>
  <c r="Y3617"/>
  <c r="Y3618"/>
  <c r="Y3619"/>
  <c r="Y3620"/>
  <c r="Y3621"/>
  <c r="Y3622"/>
  <c r="AA3615"/>
  <c r="AB3615" s="1"/>
  <c r="AC3615" s="1"/>
  <c r="AA3616"/>
  <c r="AB3616" s="1"/>
  <c r="AC3616" s="1"/>
  <c r="AA3617"/>
  <c r="AB3617" s="1"/>
  <c r="AC3617" s="1"/>
  <c r="AA3618"/>
  <c r="AB3618" s="1"/>
  <c r="AC3618" s="1"/>
  <c r="AA3619"/>
  <c r="AB3619" s="1"/>
  <c r="AC3619" s="1"/>
  <c r="AA3620"/>
  <c r="AB3620" s="1"/>
  <c r="AC3620" s="1"/>
  <c r="AA3621"/>
  <c r="AB3621" s="1"/>
  <c r="AC3621" s="1"/>
  <c r="AA3622"/>
  <c r="AB3622" s="1"/>
  <c r="AC3622" s="1"/>
  <c r="N3614"/>
  <c r="U3614" s="1"/>
  <c r="Q3614"/>
  <c r="R3614"/>
  <c r="T3614"/>
  <c r="V3614"/>
  <c r="W3614" s="1"/>
  <c r="X3614"/>
  <c r="Y3614"/>
  <c r="AA3614"/>
  <c r="AB3614" s="1"/>
  <c r="AC3614" s="1"/>
  <c r="N3613"/>
  <c r="U3613" s="1"/>
  <c r="Q3613"/>
  <c r="R3613"/>
  <c r="T3613"/>
  <c r="V3613"/>
  <c r="W3613" s="1"/>
  <c r="X3613"/>
  <c r="Y3613"/>
  <c r="AA3613"/>
  <c r="AB3613" s="1"/>
  <c r="AC3613" s="1"/>
  <c r="K4485" i="4"/>
  <c r="L4485"/>
  <c r="M4485"/>
  <c r="N4485"/>
  <c r="K4482"/>
  <c r="L4482"/>
  <c r="M4482"/>
  <c r="N4482"/>
  <c r="K4477"/>
  <c r="L4477"/>
  <c r="M4477"/>
  <c r="N4477"/>
  <c r="K4489"/>
  <c r="L4489"/>
  <c r="M4489"/>
  <c r="N4489"/>
  <c r="N3612" i="1"/>
  <c r="U3612" s="1"/>
  <c r="Q3612"/>
  <c r="R3612"/>
  <c r="T3612"/>
  <c r="V3612"/>
  <c r="W3612" s="1"/>
  <c r="X3612"/>
  <c r="Y3612"/>
  <c r="AA3612"/>
  <c r="AB3612" s="1"/>
  <c r="AC3612" s="1"/>
  <c r="N3611"/>
  <c r="U3611" s="1"/>
  <c r="Q3611"/>
  <c r="R3611"/>
  <c r="T3611"/>
  <c r="V3611"/>
  <c r="W3611" s="1"/>
  <c r="X3611"/>
  <c r="Y3611"/>
  <c r="AA3611"/>
  <c r="AB3611" s="1"/>
  <c r="AC3611" s="1"/>
  <c r="N3610"/>
  <c r="U3610" s="1"/>
  <c r="Q3610"/>
  <c r="R3610"/>
  <c r="T3610"/>
  <c r="V3610"/>
  <c r="W3610" s="1"/>
  <c r="X3610"/>
  <c r="Y3610"/>
  <c r="AA3610"/>
  <c r="AB3610" s="1"/>
  <c r="AC3610" s="1"/>
  <c r="K4480" i="4"/>
  <c r="L4480"/>
  <c r="M4480"/>
  <c r="N4480"/>
  <c r="K4488"/>
  <c r="L4488"/>
  <c r="M4488"/>
  <c r="N4488"/>
  <c r="N3609" i="1"/>
  <c r="U3609" s="1"/>
  <c r="Q3609"/>
  <c r="R3609"/>
  <c r="T3609"/>
  <c r="V3609"/>
  <c r="W3609" s="1"/>
  <c r="X3609"/>
  <c r="Y3609"/>
  <c r="AA3609"/>
  <c r="AB3609" s="1"/>
  <c r="AC3609" s="1"/>
  <c r="N3608"/>
  <c r="U3608" s="1"/>
  <c r="Q3608"/>
  <c r="R3608"/>
  <c r="T3608"/>
  <c r="V3608"/>
  <c r="W3608" s="1"/>
  <c r="X3608"/>
  <c r="Y3608"/>
  <c r="AA3608"/>
  <c r="AB3608" s="1"/>
  <c r="AC3608" s="1"/>
  <c r="N3607"/>
  <c r="U3607" s="1"/>
  <c r="Q3607"/>
  <c r="R3607"/>
  <c r="T3607"/>
  <c r="V3607"/>
  <c r="W3607" s="1"/>
  <c r="X3607"/>
  <c r="Y3607"/>
  <c r="AA3607"/>
  <c r="AB3607" s="1"/>
  <c r="AC3607" s="1"/>
  <c r="N3606"/>
  <c r="U3606" s="1"/>
  <c r="Q3606"/>
  <c r="R3606"/>
  <c r="T3606"/>
  <c r="V3606"/>
  <c r="W3606" s="1"/>
  <c r="X3606"/>
  <c r="Y3606"/>
  <c r="AA3606"/>
  <c r="AB3606" s="1"/>
  <c r="AC3606" s="1"/>
  <c r="N3605"/>
  <c r="U3605" s="1"/>
  <c r="Q3605"/>
  <c r="R3605"/>
  <c r="T3605"/>
  <c r="V3605"/>
  <c r="W3605" s="1"/>
  <c r="X3605"/>
  <c r="Y3605"/>
  <c r="AA3605"/>
  <c r="AB3605" s="1"/>
  <c r="AC3605" s="1"/>
  <c r="N3604"/>
  <c r="P3604" s="1"/>
  <c r="Q3604"/>
  <c r="R3604"/>
  <c r="T3604"/>
  <c r="V3604"/>
  <c r="W3604" s="1"/>
  <c r="X3604"/>
  <c r="Y3604"/>
  <c r="AA3604"/>
  <c r="AB3604" s="1"/>
  <c r="AC3604" s="1"/>
  <c r="N3603"/>
  <c r="U3603" s="1"/>
  <c r="Q3603"/>
  <c r="R3603"/>
  <c r="T3603"/>
  <c r="V3603"/>
  <c r="W3603" s="1"/>
  <c r="X3603"/>
  <c r="Y3603"/>
  <c r="AA3603"/>
  <c r="AB3603" s="1"/>
  <c r="AC3603" s="1"/>
  <c r="N3602"/>
  <c r="U3602" s="1"/>
  <c r="Q3602"/>
  <c r="R3602"/>
  <c r="T3602"/>
  <c r="V3602"/>
  <c r="W3602" s="1"/>
  <c r="X3602"/>
  <c r="Y3602"/>
  <c r="AA3602"/>
  <c r="AB3602" s="1"/>
  <c r="AC3602" s="1"/>
  <c r="N3601"/>
  <c r="U3601" s="1"/>
  <c r="Q3601"/>
  <c r="R3601"/>
  <c r="T3601"/>
  <c r="V3601"/>
  <c r="W3601" s="1"/>
  <c r="X3601"/>
  <c r="Y3601"/>
  <c r="AA3601"/>
  <c r="AB3601" s="1"/>
  <c r="AC3601" s="1"/>
  <c r="K4472" i="4"/>
  <c r="L4472"/>
  <c r="M4472"/>
  <c r="N4472"/>
  <c r="K4469"/>
  <c r="L4469"/>
  <c r="M4469"/>
  <c r="N4469"/>
  <c r="K4463"/>
  <c r="L4463"/>
  <c r="M4463"/>
  <c r="N4463"/>
  <c r="K4464"/>
  <c r="L4464"/>
  <c r="M4464"/>
  <c r="N4464"/>
  <c r="K4474"/>
  <c r="K4475"/>
  <c r="K4476"/>
  <c r="K4478"/>
  <c r="K4481"/>
  <c r="K4483"/>
  <c r="K4484"/>
  <c r="K4486"/>
  <c r="L4474"/>
  <c r="L4475"/>
  <c r="L4476"/>
  <c r="L4478"/>
  <c r="L4481"/>
  <c r="L4483"/>
  <c r="L4484"/>
  <c r="L4486"/>
  <c r="M4474"/>
  <c r="M4475"/>
  <c r="M4476"/>
  <c r="M4478"/>
  <c r="M4481"/>
  <c r="M4483"/>
  <c r="M4484"/>
  <c r="M4486"/>
  <c r="N4474"/>
  <c r="N4475"/>
  <c r="N4476"/>
  <c r="N4478"/>
  <c r="N4481"/>
  <c r="N4483"/>
  <c r="N4484"/>
  <c r="N4486"/>
  <c r="K4465"/>
  <c r="K4466"/>
  <c r="K4467"/>
  <c r="K4468"/>
  <c r="K4470"/>
  <c r="K4471"/>
  <c r="K4473"/>
  <c r="L4465"/>
  <c r="L4466"/>
  <c r="L4467"/>
  <c r="L4468"/>
  <c r="L4470"/>
  <c r="L4471"/>
  <c r="L4473"/>
  <c r="M4465"/>
  <c r="M4466"/>
  <c r="M4467"/>
  <c r="M4468"/>
  <c r="M4470"/>
  <c r="M4471"/>
  <c r="M4473"/>
  <c r="N4465"/>
  <c r="N4466"/>
  <c r="N4467"/>
  <c r="N4468"/>
  <c r="N4470"/>
  <c r="N4471"/>
  <c r="N4473"/>
  <c r="K4462"/>
  <c r="L4462"/>
  <c r="M4462"/>
  <c r="N4462"/>
  <c r="K4461"/>
  <c r="L4461"/>
  <c r="M4461"/>
  <c r="N4461"/>
  <c r="N3600" i="1"/>
  <c r="U3600" s="1"/>
  <c r="Q3600"/>
  <c r="R3600"/>
  <c r="T3600"/>
  <c r="V3600"/>
  <c r="W3600"/>
  <c r="X3600"/>
  <c r="Y3600"/>
  <c r="AA3600"/>
  <c r="AB3600" s="1"/>
  <c r="AC3600" s="1"/>
  <c r="N3599"/>
  <c r="U3599" s="1"/>
  <c r="Q3599"/>
  <c r="R3599"/>
  <c r="T3599"/>
  <c r="V3599"/>
  <c r="W3599" s="1"/>
  <c r="X3599"/>
  <c r="Y3599"/>
  <c r="AA3599"/>
  <c r="AB3599" s="1"/>
  <c r="AC3599" s="1"/>
  <c r="N3598"/>
  <c r="U3598" s="1"/>
  <c r="Q3598"/>
  <c r="R3598"/>
  <c r="T3598"/>
  <c r="V3598"/>
  <c r="W3598"/>
  <c r="X3598"/>
  <c r="Y3598"/>
  <c r="AA3598"/>
  <c r="AB3598" s="1"/>
  <c r="AC3598" s="1"/>
  <c r="Z3651"/>
  <c r="Z3667"/>
  <c r="Z3678"/>
  <c r="Z3670"/>
  <c r="Z3637"/>
  <c r="Z3617"/>
  <c r="Z3626"/>
  <c r="Z3657"/>
  <c r="Z3600"/>
  <c r="Z3640"/>
  <c r="Z3649"/>
  <c r="Z3671"/>
  <c r="Z3682"/>
  <c r="Z3608"/>
  <c r="Z3642"/>
  <c r="Z3614"/>
  <c r="Z3623"/>
  <c r="Z3663"/>
  <c r="Z3619"/>
  <c r="Z3653"/>
  <c r="Z3598"/>
  <c r="Z3647"/>
  <c r="Z3656"/>
  <c r="Z3602"/>
  <c r="Z3612"/>
  <c r="Z3639"/>
  <c r="Z3662"/>
  <c r="Z3606"/>
  <c r="Z3676"/>
  <c r="Z3679"/>
  <c r="Z3683"/>
  <c r="Z3673"/>
  <c r="Z3645"/>
  <c r="Z3621"/>
  <c r="Z3624"/>
  <c r="Z3669"/>
  <c r="Z3616"/>
  <c r="Z3604"/>
  <c r="Z3631"/>
  <c r="Z3655"/>
  <c r="Z3643"/>
  <c r="Z3599"/>
  <c r="Z3630"/>
  <c r="Z3610"/>
  <c r="Z3646"/>
  <c r="Z3628"/>
  <c r="Z3674"/>
  <c r="Z3641"/>
  <c r="Z3659"/>
  <c r="Z3648"/>
  <c r="Z3665"/>
  <c r="Z3680"/>
  <c r="Z3668"/>
  <c r="Z3644"/>
  <c r="Z3605"/>
  <c r="Z3661"/>
  <c r="Z3625"/>
  <c r="Z3607"/>
  <c r="Z3684"/>
  <c r="Z3615"/>
  <c r="Z3652"/>
  <c r="Z3638"/>
  <c r="Z3609"/>
  <c r="Z3654"/>
  <c r="Z3666"/>
  <c r="Z3603"/>
  <c r="Z3664"/>
  <c r="Z3627"/>
  <c r="Z3650"/>
  <c r="Z3611"/>
  <c r="Z3622"/>
  <c r="Z3681"/>
  <c r="Z3633"/>
  <c r="Z3629"/>
  <c r="Z3636"/>
  <c r="Z3675"/>
  <c r="Z3618"/>
  <c r="Z3634"/>
  <c r="Z3620"/>
  <c r="Z3672"/>
  <c r="Z3658"/>
  <c r="Z3601"/>
  <c r="Z3660"/>
  <c r="Z3635"/>
  <c r="Z3632"/>
  <c r="Z3677"/>
  <c r="Z3613"/>
  <c r="U3682" l="1"/>
  <c r="S3684"/>
  <c r="O3684"/>
  <c r="P3684"/>
  <c r="S3683"/>
  <c r="O3683"/>
  <c r="P3683"/>
  <c r="S3682"/>
  <c r="O3682"/>
  <c r="S3681"/>
  <c r="O3681"/>
  <c r="P3681"/>
  <c r="S3680"/>
  <c r="O3680"/>
  <c r="P3680"/>
  <c r="S3679"/>
  <c r="O3679"/>
  <c r="P3679"/>
  <c r="S3678"/>
  <c r="O3678"/>
  <c r="P3678"/>
  <c r="S3677"/>
  <c r="O3677"/>
  <c r="P3677"/>
  <c r="S3676"/>
  <c r="O3676"/>
  <c r="P3676"/>
  <c r="S3675"/>
  <c r="O3675"/>
  <c r="P3675"/>
  <c r="S3674"/>
  <c r="O3674"/>
  <c r="P3674"/>
  <c r="S3673"/>
  <c r="O3673"/>
  <c r="P3673"/>
  <c r="S3672"/>
  <c r="O3672"/>
  <c r="P3672"/>
  <c r="S3671"/>
  <c r="O3671"/>
  <c r="P3671"/>
  <c r="S3670"/>
  <c r="O3670"/>
  <c r="P3670"/>
  <c r="S3669"/>
  <c r="O3669"/>
  <c r="P3669"/>
  <c r="S3668"/>
  <c r="O3668"/>
  <c r="P3668"/>
  <c r="S3667"/>
  <c r="O3667"/>
  <c r="P3667"/>
  <c r="S3666"/>
  <c r="O3666"/>
  <c r="P3666"/>
  <c r="S3665"/>
  <c r="O3665"/>
  <c r="P3665"/>
  <c r="S3664"/>
  <c r="O3664"/>
  <c r="P3664"/>
  <c r="S3663"/>
  <c r="O3663"/>
  <c r="P3663"/>
  <c r="S3662"/>
  <c r="O3662"/>
  <c r="P3662"/>
  <c r="S3661"/>
  <c r="O3661"/>
  <c r="P3661"/>
  <c r="S3660"/>
  <c r="O3660"/>
  <c r="P3660"/>
  <c r="S3659"/>
  <c r="O3659"/>
  <c r="P3659"/>
  <c r="S3658"/>
  <c r="O3658"/>
  <c r="P3658"/>
  <c r="S3657"/>
  <c r="O3657"/>
  <c r="P3657"/>
  <c r="S3656"/>
  <c r="O3656"/>
  <c r="P3656"/>
  <c r="S3655"/>
  <c r="O3655"/>
  <c r="P3655"/>
  <c r="S3654"/>
  <c r="O3654"/>
  <c r="P3654"/>
  <c r="S3653"/>
  <c r="O3653"/>
  <c r="P3653"/>
  <c r="S3652"/>
  <c r="O3652"/>
  <c r="P3652"/>
  <c r="S3651"/>
  <c r="O3651"/>
  <c r="P3651"/>
  <c r="S3650"/>
  <c r="O3650"/>
  <c r="P3650"/>
  <c r="S3649"/>
  <c r="O3649"/>
  <c r="P3649"/>
  <c r="S3648"/>
  <c r="O3648"/>
  <c r="P3648"/>
  <c r="S3647"/>
  <c r="O3647"/>
  <c r="P3647"/>
  <c r="S3646"/>
  <c r="O3646"/>
  <c r="P3646"/>
  <c r="S3645"/>
  <c r="O3645"/>
  <c r="P3645"/>
  <c r="S3644"/>
  <c r="O3644"/>
  <c r="P3644"/>
  <c r="S3643"/>
  <c r="O3643"/>
  <c r="P3643"/>
  <c r="S3642"/>
  <c r="O3642"/>
  <c r="P3642"/>
  <c r="S3641"/>
  <c r="O3641"/>
  <c r="P3641"/>
  <c r="S3640"/>
  <c r="O3640"/>
  <c r="P3640"/>
  <c r="S3639"/>
  <c r="O3639"/>
  <c r="P3639"/>
  <c r="S3638"/>
  <c r="O3638"/>
  <c r="P3638"/>
  <c r="S3637"/>
  <c r="O3637"/>
  <c r="P3637"/>
  <c r="S3636"/>
  <c r="O3636"/>
  <c r="P3636"/>
  <c r="S3635"/>
  <c r="O3635"/>
  <c r="P3635"/>
  <c r="S3634"/>
  <c r="O3634"/>
  <c r="P3634"/>
  <c r="S3633"/>
  <c r="O3633"/>
  <c r="P3633"/>
  <c r="S3632"/>
  <c r="O3632"/>
  <c r="P3632"/>
  <c r="S3631"/>
  <c r="O3631"/>
  <c r="P3631"/>
  <c r="S3630"/>
  <c r="O3630"/>
  <c r="P3630"/>
  <c r="S3629"/>
  <c r="O3629"/>
  <c r="P3629"/>
  <c r="S3628"/>
  <c r="O3628"/>
  <c r="P3628"/>
  <c r="S3627"/>
  <c r="O3627"/>
  <c r="P3627"/>
  <c r="S3626"/>
  <c r="O3626"/>
  <c r="P3626"/>
  <c r="S3625"/>
  <c r="O3625"/>
  <c r="P3625"/>
  <c r="S3624"/>
  <c r="O3624"/>
  <c r="P3624"/>
  <c r="S3623"/>
  <c r="O3623"/>
  <c r="P3623"/>
  <c r="O3621"/>
  <c r="P3621"/>
  <c r="S3621"/>
  <c r="U3620"/>
  <c r="P3619"/>
  <c r="U3619"/>
  <c r="S3619"/>
  <c r="O3620"/>
  <c r="S3620"/>
  <c r="U3622"/>
  <c r="S3622"/>
  <c r="P3622"/>
  <c r="U3617"/>
  <c r="O3615"/>
  <c r="U3615"/>
  <c r="P3618"/>
  <c r="P3615"/>
  <c r="U3618"/>
  <c r="S3618"/>
  <c r="P3617"/>
  <c r="O3617"/>
  <c r="U3616"/>
  <c r="O3616"/>
  <c r="S3616"/>
  <c r="S3614"/>
  <c r="O3614"/>
  <c r="P3614"/>
  <c r="S3613"/>
  <c r="O3613"/>
  <c r="P3613"/>
  <c r="S3612"/>
  <c r="O3612"/>
  <c r="P3612"/>
  <c r="S3611"/>
  <c r="O3611"/>
  <c r="P3611"/>
  <c r="S3610"/>
  <c r="O3610"/>
  <c r="P3610"/>
  <c r="S3609"/>
  <c r="O3609"/>
  <c r="P3609"/>
  <c r="S3608"/>
  <c r="O3608"/>
  <c r="P3608"/>
  <c r="S3607"/>
  <c r="O3607"/>
  <c r="P3607"/>
  <c r="S3606"/>
  <c r="O3606"/>
  <c r="P3606"/>
  <c r="S3605"/>
  <c r="O3605"/>
  <c r="P3605"/>
  <c r="U3604"/>
  <c r="S3604"/>
  <c r="O3604"/>
  <c r="S3603"/>
  <c r="O3603"/>
  <c r="P3603"/>
  <c r="S3602"/>
  <c r="O3602"/>
  <c r="P3602"/>
  <c r="S3601"/>
  <c r="O3601"/>
  <c r="P3601"/>
  <c r="S3600"/>
  <c r="O3600"/>
  <c r="P3600"/>
  <c r="S3599"/>
  <c r="O3599"/>
  <c r="P3599"/>
  <c r="S3598"/>
  <c r="O3598"/>
  <c r="P3598"/>
  <c r="N3597" l="1"/>
  <c r="U3597" s="1"/>
  <c r="Q3597"/>
  <c r="R3597"/>
  <c r="T3597"/>
  <c r="V3597"/>
  <c r="W3597" s="1"/>
  <c r="X3597"/>
  <c r="Y3597"/>
  <c r="AA3597"/>
  <c r="AB3597" s="1"/>
  <c r="AC3597" s="1"/>
  <c r="N3596"/>
  <c r="U3596" s="1"/>
  <c r="Q3596"/>
  <c r="R3596"/>
  <c r="T3596"/>
  <c r="V3596"/>
  <c r="W3596" s="1"/>
  <c r="X3596"/>
  <c r="Y3596"/>
  <c r="AA3596"/>
  <c r="AB3596" s="1"/>
  <c r="AC3596" s="1"/>
  <c r="N3595"/>
  <c r="U3595" s="1"/>
  <c r="Q3595"/>
  <c r="R3595"/>
  <c r="T3595"/>
  <c r="V3595"/>
  <c r="W3595" s="1"/>
  <c r="X3595"/>
  <c r="Y3595"/>
  <c r="AA3595"/>
  <c r="AB3595" s="1"/>
  <c r="AC3595" s="1"/>
  <c r="N3594"/>
  <c r="U3594" s="1"/>
  <c r="Q3594"/>
  <c r="R3594"/>
  <c r="T3594"/>
  <c r="V3594"/>
  <c r="W3594" s="1"/>
  <c r="X3594"/>
  <c r="Y3594"/>
  <c r="AA3594"/>
  <c r="AB3594" s="1"/>
  <c r="AC3594" s="1"/>
  <c r="N3593"/>
  <c r="U3593" s="1"/>
  <c r="Q3593"/>
  <c r="R3593"/>
  <c r="T3593"/>
  <c r="V3593"/>
  <c r="W3593" s="1"/>
  <c r="X3593"/>
  <c r="Y3593"/>
  <c r="AA3593"/>
  <c r="AB3593" s="1"/>
  <c r="AC3593" s="1"/>
  <c r="N3592"/>
  <c r="U3592" s="1"/>
  <c r="Q3592"/>
  <c r="R3592"/>
  <c r="T3592"/>
  <c r="V3592"/>
  <c r="W3592" s="1"/>
  <c r="X3592"/>
  <c r="Y3592"/>
  <c r="AA3592"/>
  <c r="AB3592" s="1"/>
  <c r="AC3592" s="1"/>
  <c r="K4458" i="4"/>
  <c r="L4458"/>
  <c r="M4458"/>
  <c r="N4458"/>
  <c r="K4454"/>
  <c r="L4454"/>
  <c r="M4454"/>
  <c r="N4454"/>
  <c r="K4449"/>
  <c r="L4449"/>
  <c r="M4449"/>
  <c r="N4449"/>
  <c r="K4457"/>
  <c r="L4457"/>
  <c r="M4457"/>
  <c r="N4457"/>
  <c r="K4453"/>
  <c r="L4453"/>
  <c r="M4453"/>
  <c r="N4453"/>
  <c r="N3591" i="1"/>
  <c r="U3591" s="1"/>
  <c r="Q3591"/>
  <c r="R3591"/>
  <c r="T3591"/>
  <c r="V3591"/>
  <c r="W3591" s="1"/>
  <c r="X3591"/>
  <c r="Y3591"/>
  <c r="AA3591"/>
  <c r="AB3591" s="1"/>
  <c r="AC3591" s="1"/>
  <c r="N3590"/>
  <c r="U3590" s="1"/>
  <c r="Q3590"/>
  <c r="R3590"/>
  <c r="T3590"/>
  <c r="V3590"/>
  <c r="W3590" s="1"/>
  <c r="X3590"/>
  <c r="Y3590"/>
  <c r="AA3590"/>
  <c r="AB3590" s="1"/>
  <c r="AC3590" s="1"/>
  <c r="N3589"/>
  <c r="U3589" s="1"/>
  <c r="Q3589"/>
  <c r="R3589"/>
  <c r="T3589"/>
  <c r="V3589"/>
  <c r="W3589" s="1"/>
  <c r="X3589"/>
  <c r="Y3589"/>
  <c r="AA3589"/>
  <c r="AB3589" s="1"/>
  <c r="AC3589" s="1"/>
  <c r="K4459" i="4"/>
  <c r="L4459"/>
  <c r="M4459"/>
  <c r="N4459"/>
  <c r="K4455"/>
  <c r="L4455"/>
  <c r="M4455"/>
  <c r="N4455"/>
  <c r="K4446"/>
  <c r="L4446"/>
  <c r="M4446"/>
  <c r="N4446"/>
  <c r="N3588" i="1"/>
  <c r="U3588" s="1"/>
  <c r="Q3588"/>
  <c r="R3588"/>
  <c r="T3588"/>
  <c r="V3588"/>
  <c r="W3588" s="1"/>
  <c r="X3588"/>
  <c r="Y3588"/>
  <c r="AA3588"/>
  <c r="AB3588" s="1"/>
  <c r="AC3588" s="1"/>
  <c r="N3587"/>
  <c r="U3587" s="1"/>
  <c r="Q3587"/>
  <c r="R3587"/>
  <c r="T3587"/>
  <c r="V3587"/>
  <c r="W3587" s="1"/>
  <c r="X3587"/>
  <c r="Y3587"/>
  <c r="AA3587"/>
  <c r="AB3587" s="1"/>
  <c r="AC3587" s="1"/>
  <c r="N3586"/>
  <c r="U3586" s="1"/>
  <c r="Q3586"/>
  <c r="R3586"/>
  <c r="T3586"/>
  <c r="V3586"/>
  <c r="W3586" s="1"/>
  <c r="X3586"/>
  <c r="Y3586"/>
  <c r="AA3586"/>
  <c r="AB3586" s="1"/>
  <c r="AC3586" s="1"/>
  <c r="N3585"/>
  <c r="U3585" s="1"/>
  <c r="Q3585"/>
  <c r="R3585"/>
  <c r="T3585"/>
  <c r="V3585"/>
  <c r="W3585" s="1"/>
  <c r="X3585"/>
  <c r="Y3585"/>
  <c r="AA3585"/>
  <c r="AB3585" s="1"/>
  <c r="AC3585" s="1"/>
  <c r="N3584"/>
  <c r="U3584" s="1"/>
  <c r="Q3584"/>
  <c r="R3584"/>
  <c r="T3584"/>
  <c r="V3584"/>
  <c r="W3584" s="1"/>
  <c r="X3584"/>
  <c r="Y3584"/>
  <c r="AA3584"/>
  <c r="AB3584" s="1"/>
  <c r="AC3584" s="1"/>
  <c r="N3583"/>
  <c r="U3583" s="1"/>
  <c r="Q3583"/>
  <c r="R3583"/>
  <c r="T3583"/>
  <c r="V3583"/>
  <c r="W3583" s="1"/>
  <c r="X3583"/>
  <c r="Y3583"/>
  <c r="AA3583"/>
  <c r="AB3583" s="1"/>
  <c r="AC3583" s="1"/>
  <c r="N3582"/>
  <c r="U3582" s="1"/>
  <c r="Q3582"/>
  <c r="R3582"/>
  <c r="T3582"/>
  <c r="V3582"/>
  <c r="W3582" s="1"/>
  <c r="X3582"/>
  <c r="Y3582"/>
  <c r="AA3582"/>
  <c r="AB3582" s="1"/>
  <c r="AC3582" s="1"/>
  <c r="N3581"/>
  <c r="U3581" s="1"/>
  <c r="Q3581"/>
  <c r="R3581"/>
  <c r="T3581"/>
  <c r="V3581"/>
  <c r="W3581" s="1"/>
  <c r="X3581"/>
  <c r="Y3581"/>
  <c r="AA3581"/>
  <c r="AB3581" s="1"/>
  <c r="AC3581" s="1"/>
  <c r="N3580"/>
  <c r="U3580" s="1"/>
  <c r="Q3580"/>
  <c r="R3580"/>
  <c r="T3580"/>
  <c r="V3580"/>
  <c r="W3580" s="1"/>
  <c r="X3580"/>
  <c r="Y3580"/>
  <c r="AA3580"/>
  <c r="AB3580" s="1"/>
  <c r="AC3580" s="1"/>
  <c r="N3579"/>
  <c r="U3579" s="1"/>
  <c r="Q3579"/>
  <c r="R3579"/>
  <c r="T3579"/>
  <c r="V3579"/>
  <c r="W3579" s="1"/>
  <c r="X3579"/>
  <c r="Y3579"/>
  <c r="AA3579"/>
  <c r="AB3579" s="1"/>
  <c r="AC3579" s="1"/>
  <c r="N3578"/>
  <c r="U3578" s="1"/>
  <c r="Q3578"/>
  <c r="R3578"/>
  <c r="T3578"/>
  <c r="V3578"/>
  <c r="W3578" s="1"/>
  <c r="X3578"/>
  <c r="Y3578"/>
  <c r="AA3578"/>
  <c r="AB3578" s="1"/>
  <c r="AC3578" s="1"/>
  <c r="N3577"/>
  <c r="U3577" s="1"/>
  <c r="Q3577"/>
  <c r="R3577"/>
  <c r="T3577"/>
  <c r="V3577"/>
  <c r="W3577" s="1"/>
  <c r="X3577"/>
  <c r="Y3577"/>
  <c r="AA3577"/>
  <c r="AB3577" s="1"/>
  <c r="AC3577" s="1"/>
  <c r="K4440" i="4"/>
  <c r="L4440"/>
  <c r="M4440"/>
  <c r="N4440"/>
  <c r="K4436"/>
  <c r="L4436"/>
  <c r="M4436"/>
  <c r="N4436"/>
  <c r="K4443"/>
  <c r="K4444"/>
  <c r="K4445"/>
  <c r="K4447"/>
  <c r="K4448"/>
  <c r="K4450"/>
  <c r="K4451"/>
  <c r="K4452"/>
  <c r="K4456"/>
  <c r="K4460"/>
  <c r="L4443"/>
  <c r="L4444"/>
  <c r="L4445"/>
  <c r="L4447"/>
  <c r="L4448"/>
  <c r="L4450"/>
  <c r="L4451"/>
  <c r="L4452"/>
  <c r="L4456"/>
  <c r="L4460"/>
  <c r="M4443"/>
  <c r="M4444"/>
  <c r="M4445"/>
  <c r="M4447"/>
  <c r="M4448"/>
  <c r="M4450"/>
  <c r="M4451"/>
  <c r="M4452"/>
  <c r="M4456"/>
  <c r="M4460"/>
  <c r="N4443"/>
  <c r="N4444"/>
  <c r="N4445"/>
  <c r="N4447"/>
  <c r="N4448"/>
  <c r="N4450"/>
  <c r="N4451"/>
  <c r="N4452"/>
  <c r="N4456"/>
  <c r="N4460"/>
  <c r="K4441"/>
  <c r="L4441"/>
  <c r="M4441"/>
  <c r="N4441"/>
  <c r="K4434"/>
  <c r="L4434"/>
  <c r="M4434"/>
  <c r="N4434"/>
  <c r="K4429"/>
  <c r="L4429"/>
  <c r="M4429"/>
  <c r="N4429"/>
  <c r="K4423"/>
  <c r="L4423"/>
  <c r="M4423"/>
  <c r="N4423"/>
  <c r="N3576" i="1"/>
  <c r="U3576" s="1"/>
  <c r="Q3576"/>
  <c r="R3576"/>
  <c r="T3576"/>
  <c r="V3576"/>
  <c r="W3576" s="1"/>
  <c r="X3576"/>
  <c r="Y3576"/>
  <c r="AA3576"/>
  <c r="AB3576" s="1"/>
  <c r="AC3576" s="1"/>
  <c r="N3575"/>
  <c r="U3575" s="1"/>
  <c r="Q3575"/>
  <c r="R3575"/>
  <c r="T3575"/>
  <c r="V3575"/>
  <c r="W3575" s="1"/>
  <c r="X3575"/>
  <c r="Y3575"/>
  <c r="AA3575"/>
  <c r="AB3575" s="1"/>
  <c r="AC3575" s="1"/>
  <c r="N3574"/>
  <c r="U3574" s="1"/>
  <c r="Q3574"/>
  <c r="R3574"/>
  <c r="T3574"/>
  <c r="V3574"/>
  <c r="W3574" s="1"/>
  <c r="X3574"/>
  <c r="Y3574"/>
  <c r="AA3574"/>
  <c r="AB3574" s="1"/>
  <c r="AC3574" s="1"/>
  <c r="N3573"/>
  <c r="U3573" s="1"/>
  <c r="Q3573"/>
  <c r="R3573"/>
  <c r="T3573"/>
  <c r="V3573"/>
  <c r="W3573" s="1"/>
  <c r="X3573"/>
  <c r="Y3573"/>
  <c r="AA3573"/>
  <c r="AB3573" s="1"/>
  <c r="AC3573" s="1"/>
  <c r="N3572"/>
  <c r="P3572" s="1"/>
  <c r="Q3572"/>
  <c r="R3572"/>
  <c r="T3572"/>
  <c r="V3572"/>
  <c r="W3572"/>
  <c r="X3572"/>
  <c r="Y3572"/>
  <c r="AA3572"/>
  <c r="AB3572" s="1"/>
  <c r="AC3572" s="1"/>
  <c r="K4431" i="4"/>
  <c r="L4431"/>
  <c r="M4431"/>
  <c r="N4431"/>
  <c r="N3571" i="1"/>
  <c r="U3571" s="1"/>
  <c r="Q3571"/>
  <c r="R3571"/>
  <c r="T3571"/>
  <c r="V3571"/>
  <c r="W3571"/>
  <c r="X3571"/>
  <c r="Y3571"/>
  <c r="AA3571"/>
  <c r="AB3571" s="1"/>
  <c r="AC3571" s="1"/>
  <c r="K4438" i="4"/>
  <c r="K4439"/>
  <c r="K4442"/>
  <c r="L4438"/>
  <c r="L4439"/>
  <c r="L4442"/>
  <c r="M4438"/>
  <c r="M4439"/>
  <c r="M4442"/>
  <c r="N4438"/>
  <c r="N4439"/>
  <c r="N4442"/>
  <c r="N3570" i="1"/>
  <c r="U3570" s="1"/>
  <c r="Q3570"/>
  <c r="R3570"/>
  <c r="T3570"/>
  <c r="V3570"/>
  <c r="W3570" s="1"/>
  <c r="X3570"/>
  <c r="Y3570"/>
  <c r="AA3570"/>
  <c r="AB3570" s="1"/>
  <c r="AC3570" s="1"/>
  <c r="Z3588"/>
  <c r="Z3594"/>
  <c r="Z3593"/>
  <c r="Z3587"/>
  <c r="Z3584"/>
  <c r="Z3572"/>
  <c r="Z3582"/>
  <c r="Z3583"/>
  <c r="Z3597"/>
  <c r="Z3586"/>
  <c r="Z3591"/>
  <c r="Z3578"/>
  <c r="Z3570"/>
  <c r="Z3574"/>
  <c r="Z3576"/>
  <c r="Z3585"/>
  <c r="Z3580"/>
  <c r="Z3590"/>
  <c r="Z3579"/>
  <c r="Z3589"/>
  <c r="Z3596"/>
  <c r="Z3595"/>
  <c r="Z3592"/>
  <c r="Z3571"/>
  <c r="Z3575"/>
  <c r="Z3577"/>
  <c r="Z3573"/>
  <c r="Z3581"/>
  <c r="S3597" l="1"/>
  <c r="O3597"/>
  <c r="P3597"/>
  <c r="S3596"/>
  <c r="O3596"/>
  <c r="P3596"/>
  <c r="S3595"/>
  <c r="O3595"/>
  <c r="P3595"/>
  <c r="S3594"/>
  <c r="O3594"/>
  <c r="P3594"/>
  <c r="S3593"/>
  <c r="O3593"/>
  <c r="P3593"/>
  <c r="S3592"/>
  <c r="O3592"/>
  <c r="P3592"/>
  <c r="S3591"/>
  <c r="O3591"/>
  <c r="P3591"/>
  <c r="S3590"/>
  <c r="O3590"/>
  <c r="P3590"/>
  <c r="S3589"/>
  <c r="O3589"/>
  <c r="P3589"/>
  <c r="S3588"/>
  <c r="O3588"/>
  <c r="P3588"/>
  <c r="S3587"/>
  <c r="O3587"/>
  <c r="P3587"/>
  <c r="S3586"/>
  <c r="O3586"/>
  <c r="P3586"/>
  <c r="S3585"/>
  <c r="O3585"/>
  <c r="P3585"/>
  <c r="S3584"/>
  <c r="O3584"/>
  <c r="P3584"/>
  <c r="S3583"/>
  <c r="O3583"/>
  <c r="P3583"/>
  <c r="S3582"/>
  <c r="O3582"/>
  <c r="P3582"/>
  <c r="S3581"/>
  <c r="O3581"/>
  <c r="P3581"/>
  <c r="S3580"/>
  <c r="O3580"/>
  <c r="P3580"/>
  <c r="S3579"/>
  <c r="O3579"/>
  <c r="P3579"/>
  <c r="S3578"/>
  <c r="O3578"/>
  <c r="P3578"/>
  <c r="S3577"/>
  <c r="O3577"/>
  <c r="P3577"/>
  <c r="S3576"/>
  <c r="O3576"/>
  <c r="P3576"/>
  <c r="S3575"/>
  <c r="O3575"/>
  <c r="P3575"/>
  <c r="S3574"/>
  <c r="O3574"/>
  <c r="P3574"/>
  <c r="S3573"/>
  <c r="O3573"/>
  <c r="P3573"/>
  <c r="U3572"/>
  <c r="S3572"/>
  <c r="O3572"/>
  <c r="S3571"/>
  <c r="O3571"/>
  <c r="P3571"/>
  <c r="S3570"/>
  <c r="O3570"/>
  <c r="P3570"/>
  <c r="N3569"/>
  <c r="U3569" s="1"/>
  <c r="Q3569"/>
  <c r="R3569"/>
  <c r="T3569"/>
  <c r="V3569"/>
  <c r="W3569"/>
  <c r="X3569"/>
  <c r="Y3569"/>
  <c r="AA3569"/>
  <c r="AB3569" s="1"/>
  <c r="AC3569" s="1"/>
  <c r="N3568"/>
  <c r="U3568" s="1"/>
  <c r="Q3568"/>
  <c r="R3568"/>
  <c r="T3568"/>
  <c r="V3568"/>
  <c r="W3568" s="1"/>
  <c r="X3568"/>
  <c r="Y3568"/>
  <c r="AA3568"/>
  <c r="AB3568" s="1"/>
  <c r="AC3568" s="1"/>
  <c r="N3567"/>
  <c r="U3567" s="1"/>
  <c r="Q3567"/>
  <c r="R3567"/>
  <c r="T3567"/>
  <c r="V3567"/>
  <c r="W3567" s="1"/>
  <c r="X3567"/>
  <c r="Y3567"/>
  <c r="AA3567"/>
  <c r="AB3567" s="1"/>
  <c r="AC3567" s="1"/>
  <c r="N3566"/>
  <c r="U3566" s="1"/>
  <c r="Q3566"/>
  <c r="R3566"/>
  <c r="T3566"/>
  <c r="V3566"/>
  <c r="W3566" s="1"/>
  <c r="X3566"/>
  <c r="Y3566"/>
  <c r="AA3566"/>
  <c r="AB3566" s="1"/>
  <c r="AC3566" s="1"/>
  <c r="N3565"/>
  <c r="U3565" s="1"/>
  <c r="Q3565"/>
  <c r="R3565"/>
  <c r="T3565"/>
  <c r="V3565"/>
  <c r="W3565"/>
  <c r="X3565"/>
  <c r="Y3565"/>
  <c r="AA3565"/>
  <c r="AB3565" s="1"/>
  <c r="AC3565" s="1"/>
  <c r="K4419" i="4"/>
  <c r="L4419"/>
  <c r="M4419"/>
  <c r="N4419"/>
  <c r="Z3565" i="1"/>
  <c r="Z3566"/>
  <c r="Z3568"/>
  <c r="Z3567"/>
  <c r="Z3569"/>
  <c r="S3569" l="1"/>
  <c r="O3569"/>
  <c r="P3569"/>
  <c r="S3568"/>
  <c r="O3568"/>
  <c r="P3568"/>
  <c r="S3567"/>
  <c r="O3567"/>
  <c r="P3567"/>
  <c r="S3566"/>
  <c r="O3566"/>
  <c r="P3566"/>
  <c r="S3565"/>
  <c r="O3565"/>
  <c r="P3565"/>
  <c r="N3564"/>
  <c r="U3564" s="1"/>
  <c r="Q3564"/>
  <c r="R3564"/>
  <c r="T3564"/>
  <c r="V3564"/>
  <c r="W3564" s="1"/>
  <c r="X3564"/>
  <c r="Y3564"/>
  <c r="AA3564"/>
  <c r="AB3564" s="1"/>
  <c r="AC3564" s="1"/>
  <c r="N3563"/>
  <c r="U3563" s="1"/>
  <c r="Q3563"/>
  <c r="R3563"/>
  <c r="T3563"/>
  <c r="V3563"/>
  <c r="W3563" s="1"/>
  <c r="X3563"/>
  <c r="Y3563"/>
  <c r="AA3563"/>
  <c r="AB3563" s="1"/>
  <c r="AC3563" s="1"/>
  <c r="N3562"/>
  <c r="U3562" s="1"/>
  <c r="Q3562"/>
  <c r="R3562"/>
  <c r="T3562"/>
  <c r="V3562"/>
  <c r="W3562" s="1"/>
  <c r="X3562"/>
  <c r="Y3562"/>
  <c r="AA3562"/>
  <c r="AB3562" s="1"/>
  <c r="AC3562" s="1"/>
  <c r="K4411" i="4"/>
  <c r="L4411"/>
  <c r="M4411"/>
  <c r="N4411"/>
  <c r="K4412"/>
  <c r="L4412"/>
  <c r="M4412"/>
  <c r="N4412"/>
  <c r="K4422"/>
  <c r="K4424"/>
  <c r="K4425"/>
  <c r="K4426"/>
  <c r="K4427"/>
  <c r="K4428"/>
  <c r="K4430"/>
  <c r="K4432"/>
  <c r="K4433"/>
  <c r="K4435"/>
  <c r="K4437"/>
  <c r="L4422"/>
  <c r="L4424"/>
  <c r="L4425"/>
  <c r="L4426"/>
  <c r="L4427"/>
  <c r="L4428"/>
  <c r="L4430"/>
  <c r="L4432"/>
  <c r="L4433"/>
  <c r="L4435"/>
  <c r="L4437"/>
  <c r="M4422"/>
  <c r="M4424"/>
  <c r="M4425"/>
  <c r="M4426"/>
  <c r="M4427"/>
  <c r="M4428"/>
  <c r="M4430"/>
  <c r="M4432"/>
  <c r="M4433"/>
  <c r="M4435"/>
  <c r="M4437"/>
  <c r="N4422"/>
  <c r="N4424"/>
  <c r="N4425"/>
  <c r="N4426"/>
  <c r="N4427"/>
  <c r="N4428"/>
  <c r="N4430"/>
  <c r="N4432"/>
  <c r="N4433"/>
  <c r="N4435"/>
  <c r="N4437"/>
  <c r="N3561" i="1"/>
  <c r="U3561" s="1"/>
  <c r="Q3561"/>
  <c r="R3561"/>
  <c r="T3561"/>
  <c r="V3561"/>
  <c r="W3561" s="1"/>
  <c r="X3561"/>
  <c r="Y3561"/>
  <c r="AA3561"/>
  <c r="AB3561" s="1"/>
  <c r="AC3561" s="1"/>
  <c r="N3560"/>
  <c r="U3560" s="1"/>
  <c r="Q3560"/>
  <c r="R3560"/>
  <c r="T3560"/>
  <c r="V3560"/>
  <c r="W3560" s="1"/>
  <c r="X3560"/>
  <c r="Y3560"/>
  <c r="AA3560"/>
  <c r="AB3560" s="1"/>
  <c r="AC3560" s="1"/>
  <c r="N3559"/>
  <c r="U3559" s="1"/>
  <c r="Q3559"/>
  <c r="R3559"/>
  <c r="T3559"/>
  <c r="V3559"/>
  <c r="W3559" s="1"/>
  <c r="X3559"/>
  <c r="Y3559"/>
  <c r="AA3559"/>
  <c r="AB3559" s="1"/>
  <c r="AC3559" s="1"/>
  <c r="N3558"/>
  <c r="U3558" s="1"/>
  <c r="Q3558"/>
  <c r="R3558"/>
  <c r="T3558"/>
  <c r="V3558"/>
  <c r="W3558" s="1"/>
  <c r="X3558"/>
  <c r="Y3558"/>
  <c r="AA3558"/>
  <c r="AB3558" s="1"/>
  <c r="AC3558" s="1"/>
  <c r="N3557"/>
  <c r="U3557" s="1"/>
  <c r="Q3557"/>
  <c r="R3557"/>
  <c r="T3557"/>
  <c r="V3557"/>
  <c r="W3557" s="1"/>
  <c r="X3557"/>
  <c r="Y3557"/>
  <c r="AA3557"/>
  <c r="AB3557" s="1"/>
  <c r="AC3557" s="1"/>
  <c r="N3556"/>
  <c r="P3556" s="1"/>
  <c r="Q3556"/>
  <c r="R3556"/>
  <c r="T3556"/>
  <c r="V3556"/>
  <c r="W3556" s="1"/>
  <c r="X3556"/>
  <c r="Y3556"/>
  <c r="AA3556"/>
  <c r="AB3556" s="1"/>
  <c r="AC3556" s="1"/>
  <c r="N3555"/>
  <c r="U3555" s="1"/>
  <c r="Q3555"/>
  <c r="R3555"/>
  <c r="T3555"/>
  <c r="V3555"/>
  <c r="W3555" s="1"/>
  <c r="X3555"/>
  <c r="Y3555"/>
  <c r="AA3555"/>
  <c r="AB3555" s="1"/>
  <c r="AC3555" s="1"/>
  <c r="N3554"/>
  <c r="U3554" s="1"/>
  <c r="Q3554"/>
  <c r="R3554"/>
  <c r="T3554"/>
  <c r="V3554"/>
  <c r="W3554" s="1"/>
  <c r="X3554"/>
  <c r="Y3554"/>
  <c r="AA3554"/>
  <c r="AB3554" s="1"/>
  <c r="AC3554" s="1"/>
  <c r="N3553"/>
  <c r="U3553" s="1"/>
  <c r="Q3553"/>
  <c r="R3553"/>
  <c r="T3553"/>
  <c r="V3553"/>
  <c r="W3553" s="1"/>
  <c r="X3553"/>
  <c r="Y3553"/>
  <c r="AA3553"/>
  <c r="AB3553" s="1"/>
  <c r="AC3553" s="1"/>
  <c r="N3552"/>
  <c r="U3552" s="1"/>
  <c r="Q3552"/>
  <c r="R3552"/>
  <c r="T3552"/>
  <c r="V3552"/>
  <c r="W3552" s="1"/>
  <c r="X3552"/>
  <c r="Y3552"/>
  <c r="AA3552"/>
  <c r="AB3552" s="1"/>
  <c r="AC3552" s="1"/>
  <c r="N3551"/>
  <c r="U3551" s="1"/>
  <c r="Q3551"/>
  <c r="R3551"/>
  <c r="T3551"/>
  <c r="V3551"/>
  <c r="W3551" s="1"/>
  <c r="X3551"/>
  <c r="Y3551"/>
  <c r="AA3551"/>
  <c r="AB3551" s="1"/>
  <c r="AC3551" s="1"/>
  <c r="N3550"/>
  <c r="U3550" s="1"/>
  <c r="Q3550"/>
  <c r="R3550"/>
  <c r="T3550"/>
  <c r="V3550"/>
  <c r="W3550" s="1"/>
  <c r="X3550"/>
  <c r="Y3550"/>
  <c r="AA3550"/>
  <c r="AB3550" s="1"/>
  <c r="AC3550" s="1"/>
  <c r="N3549"/>
  <c r="U3549" s="1"/>
  <c r="Q3549"/>
  <c r="R3549"/>
  <c r="T3549"/>
  <c r="V3549"/>
  <c r="W3549" s="1"/>
  <c r="X3549"/>
  <c r="Y3549"/>
  <c r="AA3549"/>
  <c r="AB3549" s="1"/>
  <c r="AC3549" s="1"/>
  <c r="N3548"/>
  <c r="U3548" s="1"/>
  <c r="Q3548"/>
  <c r="R3548"/>
  <c r="T3548"/>
  <c r="V3548"/>
  <c r="W3548" s="1"/>
  <c r="X3548"/>
  <c r="Y3548"/>
  <c r="AA3548"/>
  <c r="AB3548" s="1"/>
  <c r="AC3548" s="1"/>
  <c r="N3547"/>
  <c r="U3547" s="1"/>
  <c r="Q3547"/>
  <c r="R3547"/>
  <c r="T3547"/>
  <c r="V3547"/>
  <c r="W3547" s="1"/>
  <c r="X3547"/>
  <c r="Y3547"/>
  <c r="AA3547"/>
  <c r="AB3547" s="1"/>
  <c r="AC3547" s="1"/>
  <c r="K4401" i="4"/>
  <c r="L4401"/>
  <c r="M4401"/>
  <c r="N4401"/>
  <c r="K4408"/>
  <c r="L4408"/>
  <c r="M4408"/>
  <c r="N4408"/>
  <c r="K4403"/>
  <c r="L4403"/>
  <c r="M4403"/>
  <c r="N4403"/>
  <c r="K4398"/>
  <c r="L4398"/>
  <c r="M4398"/>
  <c r="N4398"/>
  <c r="K4396"/>
  <c r="L4396"/>
  <c r="M4396"/>
  <c r="N4396"/>
  <c r="K4392"/>
  <c r="L4392"/>
  <c r="M4392"/>
  <c r="N4392"/>
  <c r="K4388"/>
  <c r="L4388"/>
  <c r="M4388"/>
  <c r="N4388"/>
  <c r="K4384"/>
  <c r="L4384"/>
  <c r="M4384"/>
  <c r="N4384"/>
  <c r="K4385"/>
  <c r="L4385"/>
  <c r="M4385"/>
  <c r="N4385"/>
  <c r="N3546" i="1"/>
  <c r="U3546" s="1"/>
  <c r="Q3546"/>
  <c r="R3546"/>
  <c r="T3546"/>
  <c r="V3546"/>
  <c r="W3546" s="1"/>
  <c r="X3546"/>
  <c r="Y3546"/>
  <c r="AA3546"/>
  <c r="AB3546" s="1"/>
  <c r="AC3546" s="1"/>
  <c r="N3545"/>
  <c r="U3545" s="1"/>
  <c r="Q3545"/>
  <c r="R3545"/>
  <c r="T3545"/>
  <c r="V3545"/>
  <c r="W3545" s="1"/>
  <c r="X3545"/>
  <c r="Y3545"/>
  <c r="AA3545"/>
  <c r="AB3545" s="1"/>
  <c r="AC3545" s="1"/>
  <c r="N3544"/>
  <c r="U3544" s="1"/>
  <c r="Q3544"/>
  <c r="R3544"/>
  <c r="T3544"/>
  <c r="V3544"/>
  <c r="W3544" s="1"/>
  <c r="X3544"/>
  <c r="Y3544"/>
  <c r="AA3544"/>
  <c r="AB3544" s="1"/>
  <c r="AC3544" s="1"/>
  <c r="N3543"/>
  <c r="U3543" s="1"/>
  <c r="Q3543"/>
  <c r="R3543"/>
  <c r="T3543"/>
  <c r="V3543"/>
  <c r="W3543" s="1"/>
  <c r="X3543"/>
  <c r="Y3543"/>
  <c r="AA3543"/>
  <c r="AB3543" s="1"/>
  <c r="AC3543" s="1"/>
  <c r="N3542"/>
  <c r="U3542" s="1"/>
  <c r="Q3542"/>
  <c r="R3542"/>
  <c r="T3542"/>
  <c r="V3542"/>
  <c r="W3542" s="1"/>
  <c r="X3542"/>
  <c r="Y3542"/>
  <c r="AA3542"/>
  <c r="AB3542" s="1"/>
  <c r="AC3542" s="1"/>
  <c r="N3541"/>
  <c r="U3541" s="1"/>
  <c r="Q3541"/>
  <c r="R3541"/>
  <c r="T3541"/>
  <c r="V3541"/>
  <c r="W3541" s="1"/>
  <c r="X3541"/>
  <c r="Y3541"/>
  <c r="AA3541"/>
  <c r="AB3541" s="1"/>
  <c r="AC3541" s="1"/>
  <c r="N3540"/>
  <c r="U3540" s="1"/>
  <c r="Q3540"/>
  <c r="R3540"/>
  <c r="T3540"/>
  <c r="V3540"/>
  <c r="W3540" s="1"/>
  <c r="X3540"/>
  <c r="Y3540"/>
  <c r="AA3540"/>
  <c r="AB3540" s="1"/>
  <c r="AC3540" s="1"/>
  <c r="N3539"/>
  <c r="U3539" s="1"/>
  <c r="Q3539"/>
  <c r="R3539"/>
  <c r="T3539"/>
  <c r="V3539"/>
  <c r="W3539" s="1"/>
  <c r="X3539"/>
  <c r="Y3539"/>
  <c r="AA3539"/>
  <c r="AB3539" s="1"/>
  <c r="AC3539" s="1"/>
  <c r="N3538"/>
  <c r="U3538" s="1"/>
  <c r="Q3538"/>
  <c r="R3538"/>
  <c r="T3538"/>
  <c r="V3538"/>
  <c r="W3538" s="1"/>
  <c r="X3538"/>
  <c r="Y3538"/>
  <c r="AA3538"/>
  <c r="AB3538" s="1"/>
  <c r="AC3538" s="1"/>
  <c r="K4386" i="4"/>
  <c r="L4386"/>
  <c r="M4386"/>
  <c r="N4386"/>
  <c r="K4381"/>
  <c r="L4381"/>
  <c r="M4381"/>
  <c r="N4381"/>
  <c r="N3537" i="1"/>
  <c r="U3537" s="1"/>
  <c r="Q3537"/>
  <c r="R3537"/>
  <c r="T3537"/>
  <c r="V3537"/>
  <c r="W3537" s="1"/>
  <c r="X3537"/>
  <c r="Y3537"/>
  <c r="AA3537"/>
  <c r="AB3537" s="1"/>
  <c r="AC3537" s="1"/>
  <c r="N3536"/>
  <c r="U3536" s="1"/>
  <c r="Q3536"/>
  <c r="R3536"/>
  <c r="T3536"/>
  <c r="V3536"/>
  <c r="W3536" s="1"/>
  <c r="X3536"/>
  <c r="Y3536"/>
  <c r="AA3536"/>
  <c r="AB3536" s="1"/>
  <c r="AC3536" s="1"/>
  <c r="N3535"/>
  <c r="U3535" s="1"/>
  <c r="Q3535"/>
  <c r="R3535"/>
  <c r="T3535"/>
  <c r="V3535"/>
  <c r="W3535" s="1"/>
  <c r="X3535"/>
  <c r="Y3535"/>
  <c r="AA3535"/>
  <c r="AB3535" s="1"/>
  <c r="AC3535" s="1"/>
  <c r="N3534"/>
  <c r="U3534" s="1"/>
  <c r="Q3534"/>
  <c r="R3534"/>
  <c r="T3534"/>
  <c r="V3534"/>
  <c r="W3534" s="1"/>
  <c r="X3534"/>
  <c r="Y3534"/>
  <c r="AA3534"/>
  <c r="AB3534" s="1"/>
  <c r="AC3534" s="1"/>
  <c r="N3533"/>
  <c r="U3533" s="1"/>
  <c r="Q3533"/>
  <c r="R3533"/>
  <c r="T3533"/>
  <c r="V3533"/>
  <c r="W3533" s="1"/>
  <c r="X3533"/>
  <c r="Y3533"/>
  <c r="AA3533"/>
  <c r="AB3533" s="1"/>
  <c r="AC3533" s="1"/>
  <c r="N3532"/>
  <c r="U3532" s="1"/>
  <c r="Q3532"/>
  <c r="R3532"/>
  <c r="T3532"/>
  <c r="V3532"/>
  <c r="W3532" s="1"/>
  <c r="X3532"/>
  <c r="Y3532"/>
  <c r="AA3532"/>
  <c r="AB3532" s="1"/>
  <c r="AC3532" s="1"/>
  <c r="N3531"/>
  <c r="U3531" s="1"/>
  <c r="Q3531"/>
  <c r="R3531"/>
  <c r="T3531"/>
  <c r="V3531"/>
  <c r="W3531" s="1"/>
  <c r="X3531"/>
  <c r="Y3531"/>
  <c r="AA3531"/>
  <c r="AB3531" s="1"/>
  <c r="AC3531" s="1"/>
  <c r="N3530"/>
  <c r="U3530" s="1"/>
  <c r="Q3530"/>
  <c r="R3530"/>
  <c r="T3530"/>
  <c r="V3530"/>
  <c r="W3530" s="1"/>
  <c r="X3530"/>
  <c r="Y3530"/>
  <c r="AA3530"/>
  <c r="AB3530" s="1"/>
  <c r="AC3530" s="1"/>
  <c r="N3529"/>
  <c r="U3529" s="1"/>
  <c r="Q3529"/>
  <c r="R3529"/>
  <c r="T3529"/>
  <c r="V3529"/>
  <c r="W3529" s="1"/>
  <c r="X3529"/>
  <c r="Y3529"/>
  <c r="AA3529"/>
  <c r="AB3529" s="1"/>
  <c r="AC3529" s="1"/>
  <c r="K4376" i="4"/>
  <c r="L4376"/>
  <c r="M4376"/>
  <c r="N4376"/>
  <c r="K4372"/>
  <c r="L4372"/>
  <c r="M4372"/>
  <c r="N4372"/>
  <c r="N3528" i="1"/>
  <c r="U3528" s="1"/>
  <c r="Q3528"/>
  <c r="R3528"/>
  <c r="T3528"/>
  <c r="V3528"/>
  <c r="W3528" s="1"/>
  <c r="X3528"/>
  <c r="Y3528"/>
  <c r="AA3528"/>
  <c r="AB3528" s="1"/>
  <c r="AC3528" s="1"/>
  <c r="N3527"/>
  <c r="U3527" s="1"/>
  <c r="Q3527"/>
  <c r="R3527"/>
  <c r="T3527"/>
  <c r="V3527"/>
  <c r="W3527" s="1"/>
  <c r="X3527"/>
  <c r="Y3527"/>
  <c r="AA3527"/>
  <c r="AB3527" s="1"/>
  <c r="AC3527" s="1"/>
  <c r="N3526"/>
  <c r="U3526" s="1"/>
  <c r="Q3526"/>
  <c r="R3526"/>
  <c r="T3526"/>
  <c r="V3526"/>
  <c r="W3526" s="1"/>
  <c r="X3526"/>
  <c r="Y3526"/>
  <c r="AA3526"/>
  <c r="AB3526" s="1"/>
  <c r="AC3526" s="1"/>
  <c r="N3525"/>
  <c r="U3525" s="1"/>
  <c r="Q3525"/>
  <c r="R3525"/>
  <c r="T3525"/>
  <c r="V3525"/>
  <c r="W3525" s="1"/>
  <c r="X3525"/>
  <c r="Y3525"/>
  <c r="AA3525"/>
  <c r="AB3525" s="1"/>
  <c r="AC3525" s="1"/>
  <c r="N3524"/>
  <c r="U3524" s="1"/>
  <c r="Q3524"/>
  <c r="R3524"/>
  <c r="T3524"/>
  <c r="V3524"/>
  <c r="W3524" s="1"/>
  <c r="X3524"/>
  <c r="Y3524"/>
  <c r="AA3524"/>
  <c r="AB3524" s="1"/>
  <c r="AC3524" s="1"/>
  <c r="N3523"/>
  <c r="U3523" s="1"/>
  <c r="Q3523"/>
  <c r="R3523"/>
  <c r="T3523"/>
  <c r="V3523"/>
  <c r="W3523"/>
  <c r="X3523"/>
  <c r="Y3523"/>
  <c r="AA3523"/>
  <c r="AB3523" s="1"/>
  <c r="AC3523" s="1"/>
  <c r="N3522"/>
  <c r="U3522" s="1"/>
  <c r="Q3522"/>
  <c r="R3522"/>
  <c r="T3522"/>
  <c r="V3522"/>
  <c r="W3522" s="1"/>
  <c r="X3522"/>
  <c r="Y3522"/>
  <c r="AA3522"/>
  <c r="AB3522" s="1"/>
  <c r="AC3522" s="1"/>
  <c r="N3521"/>
  <c r="U3521" s="1"/>
  <c r="Q3521"/>
  <c r="R3521"/>
  <c r="T3521"/>
  <c r="V3521"/>
  <c r="W3521" s="1"/>
  <c r="X3521"/>
  <c r="Y3521"/>
  <c r="AA3521"/>
  <c r="AB3521" s="1"/>
  <c r="AC3521" s="1"/>
  <c r="N3520"/>
  <c r="U3520" s="1"/>
  <c r="Q3520"/>
  <c r="R3520"/>
  <c r="T3520"/>
  <c r="V3520"/>
  <c r="W3520"/>
  <c r="X3520"/>
  <c r="Y3520"/>
  <c r="AA3520"/>
  <c r="AB3520" s="1"/>
  <c r="AC3520" s="1"/>
  <c r="K4358" i="4"/>
  <c r="L4358"/>
  <c r="M4358"/>
  <c r="N4358"/>
  <c r="Z3562" i="1"/>
  <c r="Z3537"/>
  <c r="Z3528"/>
  <c r="Z3533"/>
  <c r="Z3557"/>
  <c r="Z3559"/>
  <c r="Z3564"/>
  <c r="Z3546"/>
  <c r="Z3523"/>
  <c r="Z3560"/>
  <c r="Z3535"/>
  <c r="Z3536"/>
  <c r="Z3526"/>
  <c r="Z3552"/>
  <c r="Z3521"/>
  <c r="Z3527"/>
  <c r="Z3534"/>
  <c r="Z3550"/>
  <c r="Z3520"/>
  <c r="Z3524"/>
  <c r="Z3529"/>
  <c r="Z3554"/>
  <c r="Z3561"/>
  <c r="Z3522"/>
  <c r="Z3525"/>
  <c r="Z3545"/>
  <c r="Z3547"/>
  <c r="Z3549"/>
  <c r="Z3551"/>
  <c r="Z3544"/>
  <c r="Z3530"/>
  <c r="Z3531"/>
  <c r="Z3555"/>
  <c r="Z3541"/>
  <c r="Z3558"/>
  <c r="Z3532"/>
  <c r="Z3538"/>
  <c r="Z3548"/>
  <c r="Z3563"/>
  <c r="Z3540"/>
  <c r="Z3556"/>
  <c r="Z3553"/>
  <c r="Z3543"/>
  <c r="Z3539"/>
  <c r="Z3542"/>
  <c r="S3564" l="1"/>
  <c r="O3564"/>
  <c r="P3564"/>
  <c r="S3563"/>
  <c r="O3563"/>
  <c r="P3563"/>
  <c r="S3562"/>
  <c r="O3562"/>
  <c r="P3562"/>
  <c r="S3561"/>
  <c r="O3561"/>
  <c r="P3561"/>
  <c r="S3560"/>
  <c r="O3560"/>
  <c r="P3560"/>
  <c r="S3559"/>
  <c r="O3559"/>
  <c r="P3559"/>
  <c r="U3556"/>
  <c r="S3558"/>
  <c r="O3558"/>
  <c r="P3558"/>
  <c r="S3557"/>
  <c r="O3557"/>
  <c r="P3557"/>
  <c r="S3556"/>
  <c r="O3556"/>
  <c r="S3555"/>
  <c r="O3555"/>
  <c r="P3555"/>
  <c r="S3554"/>
  <c r="O3554"/>
  <c r="P3554"/>
  <c r="S3553"/>
  <c r="O3553"/>
  <c r="P3553"/>
  <c r="S3552"/>
  <c r="O3552"/>
  <c r="P3552"/>
  <c r="S3551"/>
  <c r="O3551"/>
  <c r="P3551"/>
  <c r="S3550"/>
  <c r="O3550"/>
  <c r="P3550"/>
  <c r="S3549"/>
  <c r="O3549"/>
  <c r="P3549"/>
  <c r="S3548"/>
  <c r="O3548"/>
  <c r="P3548"/>
  <c r="S3547"/>
  <c r="O3547"/>
  <c r="P3547"/>
  <c r="S3546"/>
  <c r="O3546"/>
  <c r="P3546"/>
  <c r="S3545"/>
  <c r="O3545"/>
  <c r="P3545"/>
  <c r="S3544"/>
  <c r="O3544"/>
  <c r="P3544"/>
  <c r="P3543"/>
  <c r="S3543"/>
  <c r="O3543"/>
  <c r="S3542"/>
  <c r="O3542"/>
  <c r="P3542"/>
  <c r="S3541"/>
  <c r="O3541"/>
  <c r="P3541"/>
  <c r="S3540"/>
  <c r="O3540"/>
  <c r="P3540"/>
  <c r="S3539"/>
  <c r="O3539"/>
  <c r="P3539"/>
  <c r="S3538"/>
  <c r="O3538"/>
  <c r="P3538"/>
  <c r="S3537"/>
  <c r="O3537"/>
  <c r="P3537"/>
  <c r="S3536"/>
  <c r="O3536"/>
  <c r="P3536"/>
  <c r="S3535"/>
  <c r="O3535"/>
  <c r="P3535"/>
  <c r="O3534"/>
  <c r="S3534"/>
  <c r="P3534"/>
  <c r="S3533"/>
  <c r="O3533"/>
  <c r="P3533"/>
  <c r="S3532"/>
  <c r="O3532"/>
  <c r="P3532"/>
  <c r="S3531"/>
  <c r="O3531"/>
  <c r="P3531"/>
  <c r="S3530"/>
  <c r="O3530"/>
  <c r="P3530"/>
  <c r="S3529"/>
  <c r="O3529"/>
  <c r="P3529"/>
  <c r="S3528"/>
  <c r="O3528"/>
  <c r="P3528"/>
  <c r="S3527"/>
  <c r="O3527"/>
  <c r="P3527"/>
  <c r="S3526"/>
  <c r="O3526"/>
  <c r="P3526"/>
  <c r="S3525"/>
  <c r="O3525"/>
  <c r="P3525"/>
  <c r="S3524"/>
  <c r="O3524"/>
  <c r="P3524"/>
  <c r="S3523"/>
  <c r="O3523"/>
  <c r="P3523"/>
  <c r="S3522"/>
  <c r="O3522"/>
  <c r="P3522"/>
  <c r="S3521"/>
  <c r="O3521"/>
  <c r="P3521"/>
  <c r="S3520"/>
  <c r="O3520"/>
  <c r="P3520"/>
  <c r="N3519"/>
  <c r="U3519" s="1"/>
  <c r="Q3519"/>
  <c r="R3519"/>
  <c r="T3519"/>
  <c r="V3519"/>
  <c r="W3519" s="1"/>
  <c r="X3519"/>
  <c r="Y3519"/>
  <c r="AA3519"/>
  <c r="AB3519" s="1"/>
  <c r="AC3519" s="1"/>
  <c r="N3518"/>
  <c r="U3518" s="1"/>
  <c r="Q3518"/>
  <c r="R3518"/>
  <c r="T3518"/>
  <c r="V3518"/>
  <c r="W3518" s="1"/>
  <c r="X3518"/>
  <c r="Y3518"/>
  <c r="AA3518"/>
  <c r="AB3518" s="1"/>
  <c r="AC3518" s="1"/>
  <c r="N3517"/>
  <c r="U3517" s="1"/>
  <c r="Q3517"/>
  <c r="R3517"/>
  <c r="T3517"/>
  <c r="V3517"/>
  <c r="W3517" s="1"/>
  <c r="X3517"/>
  <c r="Y3517"/>
  <c r="AA3517"/>
  <c r="AB3517" s="1"/>
  <c r="AC3517" s="1"/>
  <c r="N3516"/>
  <c r="U3516" s="1"/>
  <c r="Q3516"/>
  <c r="R3516"/>
  <c r="T3516"/>
  <c r="V3516"/>
  <c r="W3516" s="1"/>
  <c r="X3516"/>
  <c r="Y3516"/>
  <c r="AA3516"/>
  <c r="AB3516" s="1"/>
  <c r="AC3516" s="1"/>
  <c r="N3515"/>
  <c r="U3515" s="1"/>
  <c r="Q3515"/>
  <c r="R3515"/>
  <c r="T3515"/>
  <c r="V3515"/>
  <c r="W3515" s="1"/>
  <c r="X3515"/>
  <c r="Y3515"/>
  <c r="AA3515"/>
  <c r="AB3515" s="1"/>
  <c r="AC3515" s="1"/>
  <c r="N3514"/>
  <c r="U3514" s="1"/>
  <c r="Q3514"/>
  <c r="R3514"/>
  <c r="T3514"/>
  <c r="V3514"/>
  <c r="W3514" s="1"/>
  <c r="X3514"/>
  <c r="Y3514"/>
  <c r="AA3514"/>
  <c r="AB3514" s="1"/>
  <c r="AC3514" s="1"/>
  <c r="K4359" i="4"/>
  <c r="L4359"/>
  <c r="M4359"/>
  <c r="N4359"/>
  <c r="K4357"/>
  <c r="L4357"/>
  <c r="M4357"/>
  <c r="N4357"/>
  <c r="K4360"/>
  <c r="L4360"/>
  <c r="M4360"/>
  <c r="N4360"/>
  <c r="K4344"/>
  <c r="L4344"/>
  <c r="M4344"/>
  <c r="N4344"/>
  <c r="K4336"/>
  <c r="L4336"/>
  <c r="M4336"/>
  <c r="N4336"/>
  <c r="K4329"/>
  <c r="L4329"/>
  <c r="M4329"/>
  <c r="N4329"/>
  <c r="K4325"/>
  <c r="L4325"/>
  <c r="M4325"/>
  <c r="N4325"/>
  <c r="K4321"/>
  <c r="L4321"/>
  <c r="M4321"/>
  <c r="N4321"/>
  <c r="K4342"/>
  <c r="K4343"/>
  <c r="K4345"/>
  <c r="K4346"/>
  <c r="K4347"/>
  <c r="K4348"/>
  <c r="K4349"/>
  <c r="K4350"/>
  <c r="K4351"/>
  <c r="K4352"/>
  <c r="K4353"/>
  <c r="K4354"/>
  <c r="K4355"/>
  <c r="K4356"/>
  <c r="K4361"/>
  <c r="K4362"/>
  <c r="K4363"/>
  <c r="K4364"/>
  <c r="K4365"/>
  <c r="K4366"/>
  <c r="K4367"/>
  <c r="K4368"/>
  <c r="K4369"/>
  <c r="K4370"/>
  <c r="K4371"/>
  <c r="K4373"/>
  <c r="K4374"/>
  <c r="K4375"/>
  <c r="K4377"/>
  <c r="K4378"/>
  <c r="K4379"/>
  <c r="K4380"/>
  <c r="K4382"/>
  <c r="K4383"/>
  <c r="K4387"/>
  <c r="K4389"/>
  <c r="K4390"/>
  <c r="K4391"/>
  <c r="K4393"/>
  <c r="K4394"/>
  <c r="K4395"/>
  <c r="K4397"/>
  <c r="K4399"/>
  <c r="K4400"/>
  <c r="K4402"/>
  <c r="K4404"/>
  <c r="K4405"/>
  <c r="K4406"/>
  <c r="K4407"/>
  <c r="K4409"/>
  <c r="K4410"/>
  <c r="K4413"/>
  <c r="K4414"/>
  <c r="K4415"/>
  <c r="K4416"/>
  <c r="K4417"/>
  <c r="K4418"/>
  <c r="K4420"/>
  <c r="K4421"/>
  <c r="L4342"/>
  <c r="L4343"/>
  <c r="L4345"/>
  <c r="L4346"/>
  <c r="L4347"/>
  <c r="L4348"/>
  <c r="L4349"/>
  <c r="L4350"/>
  <c r="L4351"/>
  <c r="L4352"/>
  <c r="L4353"/>
  <c r="L4354"/>
  <c r="L4355"/>
  <c r="L4356"/>
  <c r="L4361"/>
  <c r="L4362"/>
  <c r="L4363"/>
  <c r="L4364"/>
  <c r="L4365"/>
  <c r="L4366"/>
  <c r="L4367"/>
  <c r="L4368"/>
  <c r="L4369"/>
  <c r="L4370"/>
  <c r="L4371"/>
  <c r="L4373"/>
  <c r="L4374"/>
  <c r="L4375"/>
  <c r="L4377"/>
  <c r="L4378"/>
  <c r="L4379"/>
  <c r="L4380"/>
  <c r="L4382"/>
  <c r="L4383"/>
  <c r="L4387"/>
  <c r="L4389"/>
  <c r="L4390"/>
  <c r="L4391"/>
  <c r="L4393"/>
  <c r="L4394"/>
  <c r="L4395"/>
  <c r="L4397"/>
  <c r="L4399"/>
  <c r="L4400"/>
  <c r="L4402"/>
  <c r="L4404"/>
  <c r="L4405"/>
  <c r="L4406"/>
  <c r="L4407"/>
  <c r="L4409"/>
  <c r="L4410"/>
  <c r="L4413"/>
  <c r="L4414"/>
  <c r="L4415"/>
  <c r="L4416"/>
  <c r="L4417"/>
  <c r="L4418"/>
  <c r="L4420"/>
  <c r="L4421"/>
  <c r="M4342"/>
  <c r="M4343"/>
  <c r="M4345"/>
  <c r="M4346"/>
  <c r="M4347"/>
  <c r="M4348"/>
  <c r="M4349"/>
  <c r="M4350"/>
  <c r="M4351"/>
  <c r="M4352"/>
  <c r="M4353"/>
  <c r="M4354"/>
  <c r="M4355"/>
  <c r="M4356"/>
  <c r="M4361"/>
  <c r="M4362"/>
  <c r="M4363"/>
  <c r="M4364"/>
  <c r="M4365"/>
  <c r="M4366"/>
  <c r="M4367"/>
  <c r="M4368"/>
  <c r="M4369"/>
  <c r="M4370"/>
  <c r="M4371"/>
  <c r="M4373"/>
  <c r="M4374"/>
  <c r="M4375"/>
  <c r="M4377"/>
  <c r="M4378"/>
  <c r="M4379"/>
  <c r="M4380"/>
  <c r="M4382"/>
  <c r="M4383"/>
  <c r="M4387"/>
  <c r="M4389"/>
  <c r="M4390"/>
  <c r="M4391"/>
  <c r="M4393"/>
  <c r="M4394"/>
  <c r="M4395"/>
  <c r="M4397"/>
  <c r="M4399"/>
  <c r="M4400"/>
  <c r="M4402"/>
  <c r="M4404"/>
  <c r="M4405"/>
  <c r="M4406"/>
  <c r="M4407"/>
  <c r="M4409"/>
  <c r="M4410"/>
  <c r="M4413"/>
  <c r="M4414"/>
  <c r="M4415"/>
  <c r="M4416"/>
  <c r="M4417"/>
  <c r="M4418"/>
  <c r="M4420"/>
  <c r="M4421"/>
  <c r="N4342"/>
  <c r="N4343"/>
  <c r="N4345"/>
  <c r="N4346"/>
  <c r="N4347"/>
  <c r="N4348"/>
  <c r="N4349"/>
  <c r="N4350"/>
  <c r="N4351"/>
  <c r="N4352"/>
  <c r="N4353"/>
  <c r="N4354"/>
  <c r="N4355"/>
  <c r="N4356"/>
  <c r="N4361"/>
  <c r="N4362"/>
  <c r="N4363"/>
  <c r="N4364"/>
  <c r="N4365"/>
  <c r="N4366"/>
  <c r="N4367"/>
  <c r="N4368"/>
  <c r="N4369"/>
  <c r="N4370"/>
  <c r="N4371"/>
  <c r="N4373"/>
  <c r="N4374"/>
  <c r="N4375"/>
  <c r="N4377"/>
  <c r="N4378"/>
  <c r="N4379"/>
  <c r="N4380"/>
  <c r="N4382"/>
  <c r="N4383"/>
  <c r="N4387"/>
  <c r="N4389"/>
  <c r="N4390"/>
  <c r="N4391"/>
  <c r="N4393"/>
  <c r="N4394"/>
  <c r="N4395"/>
  <c r="N4397"/>
  <c r="N4399"/>
  <c r="N4400"/>
  <c r="N4402"/>
  <c r="N4404"/>
  <c r="N4405"/>
  <c r="N4406"/>
  <c r="N4407"/>
  <c r="N4409"/>
  <c r="N4410"/>
  <c r="N4413"/>
  <c r="N4414"/>
  <c r="N4415"/>
  <c r="N4416"/>
  <c r="N4417"/>
  <c r="N4418"/>
  <c r="N4420"/>
  <c r="N4421"/>
  <c r="N3513" i="1"/>
  <c r="U3513" s="1"/>
  <c r="Q3513"/>
  <c r="R3513"/>
  <c r="T3513"/>
  <c r="V3513"/>
  <c r="W3513" s="1"/>
  <c r="X3513"/>
  <c r="Y3513"/>
  <c r="AA3513"/>
  <c r="AB3513" s="1"/>
  <c r="AC3513" s="1"/>
  <c r="N3512"/>
  <c r="U3512" s="1"/>
  <c r="Q3512"/>
  <c r="R3512"/>
  <c r="T3512"/>
  <c r="V3512"/>
  <c r="W3512" s="1"/>
  <c r="X3512"/>
  <c r="Y3512"/>
  <c r="AA3512"/>
  <c r="AB3512" s="1"/>
  <c r="AC3512" s="1"/>
  <c r="N3511"/>
  <c r="U3511" s="1"/>
  <c r="Q3511"/>
  <c r="R3511"/>
  <c r="T3511"/>
  <c r="V3511"/>
  <c r="W3511" s="1"/>
  <c r="X3511"/>
  <c r="Y3511"/>
  <c r="AA3511"/>
  <c r="AB3511" s="1"/>
  <c r="AC3511" s="1"/>
  <c r="N3510"/>
  <c r="U3510" s="1"/>
  <c r="Q3510"/>
  <c r="R3510"/>
  <c r="T3510"/>
  <c r="V3510"/>
  <c r="W3510" s="1"/>
  <c r="X3510"/>
  <c r="Y3510"/>
  <c r="AA3510"/>
  <c r="AB3510" s="1"/>
  <c r="AC3510" s="1"/>
  <c r="N3509"/>
  <c r="U3509" s="1"/>
  <c r="Q3509"/>
  <c r="R3509"/>
  <c r="T3509"/>
  <c r="V3509"/>
  <c r="W3509" s="1"/>
  <c r="X3509"/>
  <c r="Y3509"/>
  <c r="AA3509"/>
  <c r="AB3509" s="1"/>
  <c r="AC3509" s="1"/>
  <c r="N3508"/>
  <c r="U3508" s="1"/>
  <c r="Q3508"/>
  <c r="R3508"/>
  <c r="T3508"/>
  <c r="V3508"/>
  <c r="W3508" s="1"/>
  <c r="X3508"/>
  <c r="Y3508"/>
  <c r="AA3508"/>
  <c r="AB3508" s="1"/>
  <c r="AC3508" s="1"/>
  <c r="N3507"/>
  <c r="U3507" s="1"/>
  <c r="Q3507"/>
  <c r="R3507"/>
  <c r="T3507"/>
  <c r="V3507"/>
  <c r="W3507" s="1"/>
  <c r="X3507"/>
  <c r="Y3507"/>
  <c r="AA3507"/>
  <c r="AB3507" s="1"/>
  <c r="AC3507" s="1"/>
  <c r="N3506"/>
  <c r="U3506" s="1"/>
  <c r="Q3506"/>
  <c r="R3506"/>
  <c r="T3506"/>
  <c r="V3506"/>
  <c r="W3506" s="1"/>
  <c r="X3506"/>
  <c r="Y3506"/>
  <c r="AA3506"/>
  <c r="AB3506" s="1"/>
  <c r="AC3506" s="1"/>
  <c r="N3505"/>
  <c r="U3505" s="1"/>
  <c r="Q3505"/>
  <c r="R3505"/>
  <c r="T3505"/>
  <c r="V3505"/>
  <c r="W3505" s="1"/>
  <c r="X3505"/>
  <c r="Y3505"/>
  <c r="AA3505"/>
  <c r="AB3505" s="1"/>
  <c r="AC3505" s="1"/>
  <c r="N3504"/>
  <c r="U3504" s="1"/>
  <c r="Q3504"/>
  <c r="R3504"/>
  <c r="T3504"/>
  <c r="V3504"/>
  <c r="W3504" s="1"/>
  <c r="X3504"/>
  <c r="Y3504"/>
  <c r="AA3504"/>
  <c r="AB3504" s="1"/>
  <c r="AC3504" s="1"/>
  <c r="N3503"/>
  <c r="U3503" s="1"/>
  <c r="Q3503"/>
  <c r="R3503"/>
  <c r="T3503"/>
  <c r="V3503"/>
  <c r="W3503" s="1"/>
  <c r="X3503"/>
  <c r="Y3503"/>
  <c r="AA3503"/>
  <c r="AB3503" s="1"/>
  <c r="AC3503" s="1"/>
  <c r="N3502"/>
  <c r="U3502" s="1"/>
  <c r="Q3502"/>
  <c r="R3502"/>
  <c r="T3502"/>
  <c r="V3502"/>
  <c r="W3502" s="1"/>
  <c r="X3502"/>
  <c r="Y3502"/>
  <c r="AA3502"/>
  <c r="AB3502" s="1"/>
  <c r="AC3502" s="1"/>
  <c r="N3501"/>
  <c r="U3501" s="1"/>
  <c r="Q3501"/>
  <c r="R3501"/>
  <c r="T3501"/>
  <c r="V3501"/>
  <c r="W3501" s="1"/>
  <c r="X3501"/>
  <c r="Y3501"/>
  <c r="AA3501"/>
  <c r="AB3501" s="1"/>
  <c r="AC3501" s="1"/>
  <c r="N3500"/>
  <c r="U3500" s="1"/>
  <c r="Q3500"/>
  <c r="R3500"/>
  <c r="T3500"/>
  <c r="V3500"/>
  <c r="W3500" s="1"/>
  <c r="X3500"/>
  <c r="Y3500"/>
  <c r="AA3500"/>
  <c r="AB3500" s="1"/>
  <c r="AC3500" s="1"/>
  <c r="N3499"/>
  <c r="U3499" s="1"/>
  <c r="Q3499"/>
  <c r="R3499"/>
  <c r="T3499"/>
  <c r="V3499"/>
  <c r="W3499" s="1"/>
  <c r="X3499"/>
  <c r="Y3499"/>
  <c r="AA3499"/>
  <c r="AB3499" s="1"/>
  <c r="AC3499" s="1"/>
  <c r="N3498"/>
  <c r="U3498" s="1"/>
  <c r="Q3498"/>
  <c r="R3498"/>
  <c r="T3498"/>
  <c r="V3498"/>
  <c r="W3498" s="1"/>
  <c r="X3498"/>
  <c r="Y3498"/>
  <c r="AA3498"/>
  <c r="AB3498" s="1"/>
  <c r="AC3498" s="1"/>
  <c r="N3497"/>
  <c r="U3497" s="1"/>
  <c r="Q3497"/>
  <c r="R3497"/>
  <c r="T3497"/>
  <c r="V3497"/>
  <c r="W3497" s="1"/>
  <c r="X3497"/>
  <c r="Y3497"/>
  <c r="AA3497"/>
  <c r="AB3497" s="1"/>
  <c r="AC3497" s="1"/>
  <c r="N3496"/>
  <c r="U3496" s="1"/>
  <c r="Q3496"/>
  <c r="R3496"/>
  <c r="T3496"/>
  <c r="V3496"/>
  <c r="W3496" s="1"/>
  <c r="X3496"/>
  <c r="Y3496"/>
  <c r="AA3496"/>
  <c r="AB3496" s="1"/>
  <c r="AC3496" s="1"/>
  <c r="N3495"/>
  <c r="U3495" s="1"/>
  <c r="Q3495"/>
  <c r="R3495"/>
  <c r="T3495"/>
  <c r="V3495"/>
  <c r="W3495" s="1"/>
  <c r="X3495"/>
  <c r="Y3495"/>
  <c r="AA3495"/>
  <c r="AB3495" s="1"/>
  <c r="AC3495" s="1"/>
  <c r="N3494"/>
  <c r="U3494" s="1"/>
  <c r="Q3494"/>
  <c r="R3494"/>
  <c r="T3494"/>
  <c r="V3494"/>
  <c r="W3494" s="1"/>
  <c r="X3494"/>
  <c r="Y3494"/>
  <c r="AA3494"/>
  <c r="AB3494" s="1"/>
  <c r="AC3494" s="1"/>
  <c r="N3493"/>
  <c r="U3493" s="1"/>
  <c r="Q3493"/>
  <c r="R3493"/>
  <c r="T3493"/>
  <c r="V3493"/>
  <c r="W3493" s="1"/>
  <c r="X3493"/>
  <c r="Y3493"/>
  <c r="AA3493"/>
  <c r="AB3493" s="1"/>
  <c r="AC3493" s="1"/>
  <c r="N3492"/>
  <c r="U3492" s="1"/>
  <c r="Q3492"/>
  <c r="R3492"/>
  <c r="T3492"/>
  <c r="V3492"/>
  <c r="W3492" s="1"/>
  <c r="X3492"/>
  <c r="Y3492"/>
  <c r="AA3492"/>
  <c r="AB3492" s="1"/>
  <c r="AC3492" s="1"/>
  <c r="N3491"/>
  <c r="U3491" s="1"/>
  <c r="Q3491"/>
  <c r="R3491"/>
  <c r="T3491"/>
  <c r="V3491"/>
  <c r="W3491" s="1"/>
  <c r="X3491"/>
  <c r="Y3491"/>
  <c r="AA3491"/>
  <c r="AB3491" s="1"/>
  <c r="AC3491" s="1"/>
  <c r="N3490"/>
  <c r="U3490" s="1"/>
  <c r="Q3490"/>
  <c r="R3490"/>
  <c r="T3490"/>
  <c r="V3490"/>
  <c r="W3490" s="1"/>
  <c r="X3490"/>
  <c r="Y3490"/>
  <c r="AA3490"/>
  <c r="AB3490" s="1"/>
  <c r="AC3490" s="1"/>
  <c r="N3489"/>
  <c r="U3489" s="1"/>
  <c r="Q3489"/>
  <c r="R3489"/>
  <c r="T3489"/>
  <c r="V3489"/>
  <c r="W3489" s="1"/>
  <c r="X3489"/>
  <c r="Y3489"/>
  <c r="AA3489"/>
  <c r="AB3489" s="1"/>
  <c r="AC3489" s="1"/>
  <c r="N3488"/>
  <c r="U3488" s="1"/>
  <c r="Q3488"/>
  <c r="R3488"/>
  <c r="T3488"/>
  <c r="V3488"/>
  <c r="W3488" s="1"/>
  <c r="X3488"/>
  <c r="Y3488"/>
  <c r="AA3488"/>
  <c r="AB3488" s="1"/>
  <c r="AC3488" s="1"/>
  <c r="N3487"/>
  <c r="U3487" s="1"/>
  <c r="Q3487"/>
  <c r="R3487"/>
  <c r="T3487"/>
  <c r="V3487"/>
  <c r="W3487" s="1"/>
  <c r="X3487"/>
  <c r="Y3487"/>
  <c r="AA3487"/>
  <c r="AB3487" s="1"/>
  <c r="AC3487" s="1"/>
  <c r="N3486"/>
  <c r="U3486" s="1"/>
  <c r="Q3486"/>
  <c r="R3486"/>
  <c r="T3486"/>
  <c r="V3486"/>
  <c r="W3486" s="1"/>
  <c r="X3486"/>
  <c r="Y3486"/>
  <c r="AA3486"/>
  <c r="AB3486" s="1"/>
  <c r="AC3486" s="1"/>
  <c r="N3485"/>
  <c r="U3485" s="1"/>
  <c r="Q3485"/>
  <c r="R3485"/>
  <c r="T3485"/>
  <c r="V3485"/>
  <c r="W3485" s="1"/>
  <c r="X3485"/>
  <c r="Y3485"/>
  <c r="AA3485"/>
  <c r="AB3485" s="1"/>
  <c r="AC3485" s="1"/>
  <c r="N3484"/>
  <c r="U3484" s="1"/>
  <c r="Q3484"/>
  <c r="R3484"/>
  <c r="T3484"/>
  <c r="V3484"/>
  <c r="W3484"/>
  <c r="X3484"/>
  <c r="Y3484"/>
  <c r="AA3484"/>
  <c r="AB3484" s="1"/>
  <c r="AC3484" s="1"/>
  <c r="Z3505"/>
  <c r="Z3509"/>
  <c r="Z3485"/>
  <c r="Z3499"/>
  <c r="Z3501"/>
  <c r="Z3489"/>
  <c r="Z3514"/>
  <c r="Z3490"/>
  <c r="Z3497"/>
  <c r="Z3493"/>
  <c r="Z3488"/>
  <c r="Z3516"/>
  <c r="Z3513"/>
  <c r="Z3512"/>
  <c r="Z3508"/>
  <c r="Z3502"/>
  <c r="Z3487"/>
  <c r="Z3507"/>
  <c r="Z3486"/>
  <c r="Z3494"/>
  <c r="Z3503"/>
  <c r="Z3500"/>
  <c r="Z3496"/>
  <c r="Z3495"/>
  <c r="Z3515"/>
  <c r="Z3484"/>
  <c r="Z3511"/>
  <c r="Z3506"/>
  <c r="Z3498"/>
  <c r="Z3492"/>
  <c r="Z3491"/>
  <c r="Z3504"/>
  <c r="Z3519"/>
  <c r="Z3518"/>
  <c r="Z3510"/>
  <c r="Z3517"/>
  <c r="S3519" l="1"/>
  <c r="O3519"/>
  <c r="P3519"/>
  <c r="S3518"/>
  <c r="O3518"/>
  <c r="P3518"/>
  <c r="S3517"/>
  <c r="O3517"/>
  <c r="P3517"/>
  <c r="S3516"/>
  <c r="O3516"/>
  <c r="P3516"/>
  <c r="S3515"/>
  <c r="O3515"/>
  <c r="P3515"/>
  <c r="S3514"/>
  <c r="O3514"/>
  <c r="P3514"/>
  <c r="S3513"/>
  <c r="O3513"/>
  <c r="P3513"/>
  <c r="S3512"/>
  <c r="O3512"/>
  <c r="P3512"/>
  <c r="S3511"/>
  <c r="O3511"/>
  <c r="P3511"/>
  <c r="S3510"/>
  <c r="O3510"/>
  <c r="P3510"/>
  <c r="S3509"/>
  <c r="O3509"/>
  <c r="P3509"/>
  <c r="S3508"/>
  <c r="O3508"/>
  <c r="P3508"/>
  <c r="S3507"/>
  <c r="O3507"/>
  <c r="P3507"/>
  <c r="S3506"/>
  <c r="O3506"/>
  <c r="P3506"/>
  <c r="S3505"/>
  <c r="O3505"/>
  <c r="P3505"/>
  <c r="S3504"/>
  <c r="O3504"/>
  <c r="P3504"/>
  <c r="S3503"/>
  <c r="O3503"/>
  <c r="P3503"/>
  <c r="S3502"/>
  <c r="O3502"/>
  <c r="P3502"/>
  <c r="S3501"/>
  <c r="O3501"/>
  <c r="P3501"/>
  <c r="S3500"/>
  <c r="O3500"/>
  <c r="P3500"/>
  <c r="S3499"/>
  <c r="O3499"/>
  <c r="P3499"/>
  <c r="S3498"/>
  <c r="O3498"/>
  <c r="P3498"/>
  <c r="S3497"/>
  <c r="O3497"/>
  <c r="P3497"/>
  <c r="S3495"/>
  <c r="O3495"/>
  <c r="S3496"/>
  <c r="O3496"/>
  <c r="P3496"/>
  <c r="P3495"/>
  <c r="S3494"/>
  <c r="O3494"/>
  <c r="P3494"/>
  <c r="S3493"/>
  <c r="O3493"/>
  <c r="P3493"/>
  <c r="S3492"/>
  <c r="O3492"/>
  <c r="P3492"/>
  <c r="S3491"/>
  <c r="O3491"/>
  <c r="P3491"/>
  <c r="S3490"/>
  <c r="O3490"/>
  <c r="P3490"/>
  <c r="S3489"/>
  <c r="O3489"/>
  <c r="P3489"/>
  <c r="S3488"/>
  <c r="O3488"/>
  <c r="P3488"/>
  <c r="S3487"/>
  <c r="O3487"/>
  <c r="P3487"/>
  <c r="S3486"/>
  <c r="O3486"/>
  <c r="P3486"/>
  <c r="S3485"/>
  <c r="O3485"/>
  <c r="P3485"/>
  <c r="S3484"/>
  <c r="O3484"/>
  <c r="P3484"/>
  <c r="K4315" i="4"/>
  <c r="L4315"/>
  <c r="M4315"/>
  <c r="N4315"/>
  <c r="K4316" l="1"/>
  <c r="L4316"/>
  <c r="M4316"/>
  <c r="N4316"/>
  <c r="K4311"/>
  <c r="L4311"/>
  <c r="M4311"/>
  <c r="N4311"/>
  <c r="K4322"/>
  <c r="K4323"/>
  <c r="K4324"/>
  <c r="K4326"/>
  <c r="K4327"/>
  <c r="K4328"/>
  <c r="K4330"/>
  <c r="K4331"/>
  <c r="K4332"/>
  <c r="K4333"/>
  <c r="K4334"/>
  <c r="K4335"/>
  <c r="K4337"/>
  <c r="K4338"/>
  <c r="K4339"/>
  <c r="K4340"/>
  <c r="K4341"/>
  <c r="L4322"/>
  <c r="L4323"/>
  <c r="L4324"/>
  <c r="L4326"/>
  <c r="L4327"/>
  <c r="L4328"/>
  <c r="L4330"/>
  <c r="L4331"/>
  <c r="L4332"/>
  <c r="L4333"/>
  <c r="L4334"/>
  <c r="L4335"/>
  <c r="L4337"/>
  <c r="L4338"/>
  <c r="L4339"/>
  <c r="L4340"/>
  <c r="L4341"/>
  <c r="M4322"/>
  <c r="M4323"/>
  <c r="M4324"/>
  <c r="M4326"/>
  <c r="M4327"/>
  <c r="M4328"/>
  <c r="M4330"/>
  <c r="M4331"/>
  <c r="M4332"/>
  <c r="M4333"/>
  <c r="M4334"/>
  <c r="M4335"/>
  <c r="M4337"/>
  <c r="M4338"/>
  <c r="M4339"/>
  <c r="M4340"/>
  <c r="M4341"/>
  <c r="N4322"/>
  <c r="N4323"/>
  <c r="N4324"/>
  <c r="N4326"/>
  <c r="N4327"/>
  <c r="N4328"/>
  <c r="N4330"/>
  <c r="N4331"/>
  <c r="N4332"/>
  <c r="N4333"/>
  <c r="N4334"/>
  <c r="N4335"/>
  <c r="N4337"/>
  <c r="N4338"/>
  <c r="N4339"/>
  <c r="N4340"/>
  <c r="N4341"/>
  <c r="N3483" i="1" l="1"/>
  <c r="O3483" s="1"/>
  <c r="Q3483"/>
  <c r="R3483"/>
  <c r="T3483"/>
  <c r="V3483"/>
  <c r="W3483" s="1"/>
  <c r="X3483"/>
  <c r="Y3483"/>
  <c r="AA3483"/>
  <c r="AB3483" s="1"/>
  <c r="AC3483" s="1"/>
  <c r="N3482"/>
  <c r="O3482" s="1"/>
  <c r="Q3482"/>
  <c r="R3482"/>
  <c r="T3482"/>
  <c r="V3482"/>
  <c r="W3482" s="1"/>
  <c r="X3482"/>
  <c r="Y3482"/>
  <c r="AA3482"/>
  <c r="AB3482" s="1"/>
  <c r="AC3482" s="1"/>
  <c r="N3481"/>
  <c r="O3481" s="1"/>
  <c r="Q3481"/>
  <c r="R3481"/>
  <c r="T3481"/>
  <c r="V3481"/>
  <c r="W3481" s="1"/>
  <c r="X3481"/>
  <c r="Y3481"/>
  <c r="AA3481"/>
  <c r="AB3481" s="1"/>
  <c r="AC3481" s="1"/>
  <c r="Z3482"/>
  <c r="Z3481"/>
  <c r="Z3483"/>
  <c r="U3483" l="1"/>
  <c r="P3483"/>
  <c r="U3482"/>
  <c r="P3482"/>
  <c r="S3483"/>
  <c r="S3482"/>
  <c r="U3481"/>
  <c r="P3481"/>
  <c r="S3481"/>
  <c r="K4313" i="4"/>
  <c r="L4313"/>
  <c r="M4313"/>
  <c r="N4313"/>
  <c r="K4309"/>
  <c r="L4309"/>
  <c r="M4309"/>
  <c r="N4309"/>
  <c r="N3480" i="1" l="1"/>
  <c r="O3480" s="1"/>
  <c r="Q3480"/>
  <c r="R3480"/>
  <c r="T3480"/>
  <c r="V3480"/>
  <c r="W3480" s="1"/>
  <c r="X3480"/>
  <c r="Y3480"/>
  <c r="AA3480"/>
  <c r="AB3480" s="1"/>
  <c r="AC3480" s="1"/>
  <c r="N3479"/>
  <c r="O3479" s="1"/>
  <c r="Q3479"/>
  <c r="R3479"/>
  <c r="T3479"/>
  <c r="V3479"/>
  <c r="W3479" s="1"/>
  <c r="X3479"/>
  <c r="Y3479"/>
  <c r="AA3479"/>
  <c r="AB3479" s="1"/>
  <c r="AC3479" s="1"/>
  <c r="N3478"/>
  <c r="O3478" s="1"/>
  <c r="Q3478"/>
  <c r="R3478"/>
  <c r="T3478"/>
  <c r="V3478"/>
  <c r="W3478" s="1"/>
  <c r="X3478"/>
  <c r="Y3478"/>
  <c r="AA3478"/>
  <c r="AB3478" s="1"/>
  <c r="AC3478" s="1"/>
  <c r="N3477"/>
  <c r="O3477" s="1"/>
  <c r="Q3477"/>
  <c r="R3477"/>
  <c r="T3477"/>
  <c r="V3477"/>
  <c r="W3477" s="1"/>
  <c r="X3477"/>
  <c r="Y3477"/>
  <c r="AA3477"/>
  <c r="AB3477" s="1"/>
  <c r="AC3477" s="1"/>
  <c r="N3476"/>
  <c r="O3476" s="1"/>
  <c r="Q3476"/>
  <c r="R3476"/>
  <c r="T3476"/>
  <c r="V3476"/>
  <c r="W3476" s="1"/>
  <c r="X3476"/>
  <c r="Y3476"/>
  <c r="AA3476"/>
  <c r="AB3476" s="1"/>
  <c r="AC3476" s="1"/>
  <c r="N3475"/>
  <c r="O3475" s="1"/>
  <c r="Q3475"/>
  <c r="R3475"/>
  <c r="T3475"/>
  <c r="V3475"/>
  <c r="W3475" s="1"/>
  <c r="X3475"/>
  <c r="Y3475"/>
  <c r="AA3475"/>
  <c r="AB3475" s="1"/>
  <c r="AC3475" s="1"/>
  <c r="Z3480"/>
  <c r="Z3475"/>
  <c r="Z3476"/>
  <c r="Z3477"/>
  <c r="Z3478"/>
  <c r="Z3479"/>
  <c r="U3480" l="1"/>
  <c r="P3480"/>
  <c r="S3480"/>
  <c r="U3479"/>
  <c r="P3479"/>
  <c r="S3479"/>
  <c r="U3478"/>
  <c r="P3478"/>
  <c r="S3478"/>
  <c r="U3476"/>
  <c r="P3476"/>
  <c r="U3477"/>
  <c r="P3477"/>
  <c r="S3477"/>
  <c r="S3476"/>
  <c r="U3475"/>
  <c r="P3475"/>
  <c r="S3475"/>
  <c r="N3474"/>
  <c r="O3474" s="1"/>
  <c r="Q3474"/>
  <c r="R3474"/>
  <c r="T3474"/>
  <c r="V3474"/>
  <c r="W3474" s="1"/>
  <c r="X3474"/>
  <c r="Y3474"/>
  <c r="AA3474"/>
  <c r="AB3474" s="1"/>
  <c r="AC3474" s="1"/>
  <c r="N3473"/>
  <c r="O3473" s="1"/>
  <c r="Q3473"/>
  <c r="R3473"/>
  <c r="T3473"/>
  <c r="V3473"/>
  <c r="W3473" s="1"/>
  <c r="X3473"/>
  <c r="Y3473"/>
  <c r="AA3473"/>
  <c r="AB3473" s="1"/>
  <c r="AC3473" s="1"/>
  <c r="N3472"/>
  <c r="O3472" s="1"/>
  <c r="Q3472"/>
  <c r="R3472"/>
  <c r="T3472"/>
  <c r="V3472"/>
  <c r="W3472" s="1"/>
  <c r="X3472"/>
  <c r="Y3472"/>
  <c r="AA3472"/>
  <c r="AB3472" s="1"/>
  <c r="AC3472" s="1"/>
  <c r="Z3474"/>
  <c r="Z3473"/>
  <c r="Z3472"/>
  <c r="U3474" l="1"/>
  <c r="P3474"/>
  <c r="S3474"/>
  <c r="U3473"/>
  <c r="P3473"/>
  <c r="S3473"/>
  <c r="U3472"/>
  <c r="P3472"/>
  <c r="S3472"/>
  <c r="K4303" i="4"/>
  <c r="L4303"/>
  <c r="M4303"/>
  <c r="N4303"/>
  <c r="K4302"/>
  <c r="L4302"/>
  <c r="M4302"/>
  <c r="N4302"/>
  <c r="K4299" l="1"/>
  <c r="L4299"/>
  <c r="M4299"/>
  <c r="N4299"/>
  <c r="K4296"/>
  <c r="L4296"/>
  <c r="M4296"/>
  <c r="N4296"/>
  <c r="N3471" i="1"/>
  <c r="O3471" s="1"/>
  <c r="Q3471"/>
  <c r="R3471"/>
  <c r="T3471"/>
  <c r="V3471"/>
  <c r="W3471" s="1"/>
  <c r="X3471"/>
  <c r="Y3471"/>
  <c r="AA3471"/>
  <c r="AB3471" s="1"/>
  <c r="AC3471" s="1"/>
  <c r="N3470"/>
  <c r="O3470" s="1"/>
  <c r="Q3470"/>
  <c r="R3470"/>
  <c r="T3470"/>
  <c r="V3470"/>
  <c r="W3470" s="1"/>
  <c r="X3470"/>
  <c r="Y3470"/>
  <c r="AA3470"/>
  <c r="AB3470" s="1"/>
  <c r="AC3470" s="1"/>
  <c r="N3469"/>
  <c r="O3469" s="1"/>
  <c r="Q3469"/>
  <c r="R3469"/>
  <c r="T3469"/>
  <c r="V3469"/>
  <c r="W3469" s="1"/>
  <c r="X3469"/>
  <c r="Y3469"/>
  <c r="AA3469"/>
  <c r="AB3469" s="1"/>
  <c r="AC3469" s="1"/>
  <c r="Z3469"/>
  <c r="Z3471"/>
  <c r="Z3470"/>
  <c r="U3470" l="1"/>
  <c r="P3470"/>
  <c r="U3471"/>
  <c r="P3471"/>
  <c r="S3471"/>
  <c r="S3470"/>
  <c r="P3469"/>
  <c r="U3469"/>
  <c r="S3469"/>
  <c r="K4297" i="4"/>
  <c r="L4297"/>
  <c r="M4297"/>
  <c r="N4297"/>
  <c r="K4293"/>
  <c r="L4293"/>
  <c r="M4293"/>
  <c r="N4293"/>
  <c r="K4289"/>
  <c r="L4289"/>
  <c r="M4289"/>
  <c r="N4289"/>
  <c r="K4294"/>
  <c r="L4294"/>
  <c r="M4294"/>
  <c r="N4294"/>
  <c r="N3468" i="1"/>
  <c r="O3468" s="1"/>
  <c r="Q3468"/>
  <c r="R3468"/>
  <c r="T3468"/>
  <c r="V3468"/>
  <c r="W3468" s="1"/>
  <c r="X3468"/>
  <c r="Y3468"/>
  <c r="AA3468"/>
  <c r="AB3468" s="1"/>
  <c r="AC3468" s="1"/>
  <c r="N3467"/>
  <c r="O3467" s="1"/>
  <c r="Q3467"/>
  <c r="R3467"/>
  <c r="T3467"/>
  <c r="V3467"/>
  <c r="W3467" s="1"/>
  <c r="X3467"/>
  <c r="Y3467"/>
  <c r="AA3467"/>
  <c r="AB3467" s="1"/>
  <c r="AC3467" s="1"/>
  <c r="N3466"/>
  <c r="O3466" s="1"/>
  <c r="Q3466"/>
  <c r="R3466"/>
  <c r="T3466"/>
  <c r="V3466"/>
  <c r="W3466" s="1"/>
  <c r="X3466"/>
  <c r="Y3466"/>
  <c r="AA3466"/>
  <c r="AB3466" s="1"/>
  <c r="AC3466" s="1"/>
  <c r="Z3466"/>
  <c r="Z3467"/>
  <c r="Z3468"/>
  <c r="U3468" l="1"/>
  <c r="P3468"/>
  <c r="U3467"/>
  <c r="P3467"/>
  <c r="S3468"/>
  <c r="S3467"/>
  <c r="U3466"/>
  <c r="P3466"/>
  <c r="S3466"/>
  <c r="N3465"/>
  <c r="O3465" s="1"/>
  <c r="Q3465"/>
  <c r="R3465"/>
  <c r="T3465"/>
  <c r="V3465"/>
  <c r="W3465" s="1"/>
  <c r="X3465"/>
  <c r="Y3465"/>
  <c r="AA3465"/>
  <c r="AB3465" s="1"/>
  <c r="AC3465" s="1"/>
  <c r="N3464"/>
  <c r="O3464" s="1"/>
  <c r="Q3464"/>
  <c r="R3464"/>
  <c r="T3464"/>
  <c r="V3464"/>
  <c r="W3464" s="1"/>
  <c r="X3464"/>
  <c r="Y3464"/>
  <c r="AA3464"/>
  <c r="AB3464" s="1"/>
  <c r="AC3464" s="1"/>
  <c r="N3463"/>
  <c r="O3463" s="1"/>
  <c r="Q3463"/>
  <c r="R3463"/>
  <c r="T3463"/>
  <c r="V3463"/>
  <c r="W3463" s="1"/>
  <c r="X3463"/>
  <c r="Y3463"/>
  <c r="AA3463"/>
  <c r="AB3463" s="1"/>
  <c r="AC3463" s="1"/>
  <c r="Z3465"/>
  <c r="Z3464"/>
  <c r="Z3463"/>
  <c r="U3465" l="1"/>
  <c r="P3465"/>
  <c r="S3465"/>
  <c r="U3464"/>
  <c r="P3464"/>
  <c r="S3464"/>
  <c r="U3463"/>
  <c r="P3463"/>
  <c r="S3463"/>
  <c r="N3462"/>
  <c r="O3462" s="1"/>
  <c r="Q3462"/>
  <c r="R3462"/>
  <c r="T3462"/>
  <c r="V3462"/>
  <c r="W3462" s="1"/>
  <c r="X3462"/>
  <c r="Y3462"/>
  <c r="AA3462"/>
  <c r="AB3462" s="1"/>
  <c r="AC3462" s="1"/>
  <c r="N3461"/>
  <c r="O3461" s="1"/>
  <c r="Q3461"/>
  <c r="R3461"/>
  <c r="T3461"/>
  <c r="V3461"/>
  <c r="W3461" s="1"/>
  <c r="X3461"/>
  <c r="Y3461"/>
  <c r="AA3461"/>
  <c r="AB3461" s="1"/>
  <c r="AC3461" s="1"/>
  <c r="N3460"/>
  <c r="O3460" s="1"/>
  <c r="Q3460"/>
  <c r="R3460"/>
  <c r="T3460"/>
  <c r="V3460"/>
  <c r="W3460" s="1"/>
  <c r="X3460"/>
  <c r="Y3460"/>
  <c r="AA3460"/>
  <c r="AB3460" s="1"/>
  <c r="AC3460" s="1"/>
  <c r="Z3461"/>
  <c r="Z3462"/>
  <c r="Z3460"/>
  <c r="U3462" l="1"/>
  <c r="P3462"/>
  <c r="S3462"/>
  <c r="U3461"/>
  <c r="P3461"/>
  <c r="S3461"/>
  <c r="U3460"/>
  <c r="P3460"/>
  <c r="S3460"/>
  <c r="K4287" i="4"/>
  <c r="L4287"/>
  <c r="M4287"/>
  <c r="N4287"/>
  <c r="K4283"/>
  <c r="L4283"/>
  <c r="M4283"/>
  <c r="N4283"/>
  <c r="K4301"/>
  <c r="K4304"/>
  <c r="K4305"/>
  <c r="K4306"/>
  <c r="K4307"/>
  <c r="K4308"/>
  <c r="K4310"/>
  <c r="K4312"/>
  <c r="K4314"/>
  <c r="K4317"/>
  <c r="K4318"/>
  <c r="K4319"/>
  <c r="K4320"/>
  <c r="L4301"/>
  <c r="L4304"/>
  <c r="L4305"/>
  <c r="L4306"/>
  <c r="L4307"/>
  <c r="L4308"/>
  <c r="L4310"/>
  <c r="L4312"/>
  <c r="L4314"/>
  <c r="L4317"/>
  <c r="L4318"/>
  <c r="L4319"/>
  <c r="L4320"/>
  <c r="M4301"/>
  <c r="M4304"/>
  <c r="M4305"/>
  <c r="M4306"/>
  <c r="M4307"/>
  <c r="M4308"/>
  <c r="M4310"/>
  <c r="M4312"/>
  <c r="M4314"/>
  <c r="M4317"/>
  <c r="M4318"/>
  <c r="M4319"/>
  <c r="M4320"/>
  <c r="N4301"/>
  <c r="N4304"/>
  <c r="N4305"/>
  <c r="N4306"/>
  <c r="N4307"/>
  <c r="N4308"/>
  <c r="N4310"/>
  <c r="N4312"/>
  <c r="N4314"/>
  <c r="N4317"/>
  <c r="N4318"/>
  <c r="N4319"/>
  <c r="N4320"/>
  <c r="K4300"/>
  <c r="L4300"/>
  <c r="M4300"/>
  <c r="N4300"/>
  <c r="N3459" i="1"/>
  <c r="O3459" s="1"/>
  <c r="Q3459"/>
  <c r="R3459"/>
  <c r="T3459"/>
  <c r="V3459"/>
  <c r="W3459" s="1"/>
  <c r="X3459"/>
  <c r="Y3459"/>
  <c r="AA3459"/>
  <c r="AB3459" s="1"/>
  <c r="AC3459" s="1"/>
  <c r="N3458"/>
  <c r="O3458" s="1"/>
  <c r="Q3458"/>
  <c r="R3458"/>
  <c r="T3458"/>
  <c r="V3458"/>
  <c r="W3458" s="1"/>
  <c r="X3458"/>
  <c r="Y3458"/>
  <c r="AA3458"/>
  <c r="AB3458" s="1"/>
  <c r="AC3458" s="1"/>
  <c r="N3457"/>
  <c r="O3457" s="1"/>
  <c r="Q3457"/>
  <c r="R3457"/>
  <c r="T3457"/>
  <c r="V3457"/>
  <c r="W3457" s="1"/>
  <c r="X3457"/>
  <c r="Y3457"/>
  <c r="AA3457"/>
  <c r="AB3457" s="1"/>
  <c r="AC3457" s="1"/>
  <c r="Z3458"/>
  <c r="Z3457"/>
  <c r="Z3459"/>
  <c r="U3459" l="1"/>
  <c r="P3459"/>
  <c r="S3459"/>
  <c r="U3458"/>
  <c r="P3458"/>
  <c r="S3458"/>
  <c r="U3457"/>
  <c r="P3457"/>
  <c r="S3457"/>
  <c r="N3456"/>
  <c r="O3456" s="1"/>
  <c r="Q3456"/>
  <c r="R3456"/>
  <c r="T3456"/>
  <c r="V3456"/>
  <c r="W3456" s="1"/>
  <c r="X3456"/>
  <c r="Y3456"/>
  <c r="AA3456"/>
  <c r="AB3456" s="1"/>
  <c r="AC3456" s="1"/>
  <c r="N3455"/>
  <c r="O3455" s="1"/>
  <c r="Q3455"/>
  <c r="R3455"/>
  <c r="T3455"/>
  <c r="V3455"/>
  <c r="W3455" s="1"/>
  <c r="X3455"/>
  <c r="Y3455"/>
  <c r="AA3455"/>
  <c r="AB3455" s="1"/>
  <c r="AC3455" s="1"/>
  <c r="Z3455"/>
  <c r="Z3456"/>
  <c r="U3456" l="1"/>
  <c r="P3456"/>
  <c r="S3456"/>
  <c r="U3455"/>
  <c r="P3455"/>
  <c r="S3455"/>
  <c r="N3454"/>
  <c r="O3454" s="1"/>
  <c r="Q3454"/>
  <c r="R3454"/>
  <c r="T3454"/>
  <c r="V3454"/>
  <c r="W3454" s="1"/>
  <c r="X3454"/>
  <c r="Y3454"/>
  <c r="AA3454"/>
  <c r="AB3454" s="1"/>
  <c r="AC3454" s="1"/>
  <c r="Z3454"/>
  <c r="U3454" l="1"/>
  <c r="P3454"/>
  <c r="S3454"/>
  <c r="K4276" i="4"/>
  <c r="L4276"/>
  <c r="M4276"/>
  <c r="N4276"/>
  <c r="K4277"/>
  <c r="L4277"/>
  <c r="M4277"/>
  <c r="N4277"/>
  <c r="K4271" l="1"/>
  <c r="L4271"/>
  <c r="M4271"/>
  <c r="N4271"/>
  <c r="K4275"/>
  <c r="L4275"/>
  <c r="M4275"/>
  <c r="N4275"/>
  <c r="N3453" i="1" l="1"/>
  <c r="O3453" s="1"/>
  <c r="Q3453"/>
  <c r="R3453"/>
  <c r="T3453"/>
  <c r="V3453"/>
  <c r="W3453" s="1"/>
  <c r="X3453"/>
  <c r="Y3453"/>
  <c r="AA3453"/>
  <c r="AB3453" s="1"/>
  <c r="AC3453" s="1"/>
  <c r="N3452"/>
  <c r="O3452" s="1"/>
  <c r="Q3452"/>
  <c r="R3452"/>
  <c r="T3452"/>
  <c r="V3452"/>
  <c r="W3452" s="1"/>
  <c r="X3452"/>
  <c r="Y3452"/>
  <c r="AA3452"/>
  <c r="AB3452" s="1"/>
  <c r="AC3452" s="1"/>
  <c r="N3451"/>
  <c r="O3451" s="1"/>
  <c r="Q3451"/>
  <c r="R3451"/>
  <c r="T3451"/>
  <c r="V3451"/>
  <c r="W3451" s="1"/>
  <c r="X3451"/>
  <c r="Y3451"/>
  <c r="AA3451"/>
  <c r="AB3451" s="1"/>
  <c r="AC3451" s="1"/>
  <c r="K4266" i="4"/>
  <c r="L4266"/>
  <c r="M4266"/>
  <c r="N4266"/>
  <c r="N3450" i="1"/>
  <c r="O3450" s="1"/>
  <c r="Q3450"/>
  <c r="R3450"/>
  <c r="T3450"/>
  <c r="V3450"/>
  <c r="W3450" s="1"/>
  <c r="X3450"/>
  <c r="Y3450"/>
  <c r="AA3450"/>
  <c r="AB3450" s="1"/>
  <c r="AC3450" s="1"/>
  <c r="N3449"/>
  <c r="O3449" s="1"/>
  <c r="Q3449"/>
  <c r="R3449"/>
  <c r="T3449"/>
  <c r="V3449"/>
  <c r="W3449" s="1"/>
  <c r="X3449"/>
  <c r="Y3449"/>
  <c r="AA3449"/>
  <c r="AB3449" s="1"/>
  <c r="AC3449" s="1"/>
  <c r="N3448"/>
  <c r="O3448" s="1"/>
  <c r="Q3448"/>
  <c r="R3448"/>
  <c r="T3448"/>
  <c r="V3448"/>
  <c r="W3448" s="1"/>
  <c r="X3448"/>
  <c r="Y3448"/>
  <c r="AA3448"/>
  <c r="AB3448" s="1"/>
  <c r="AC3448" s="1"/>
  <c r="Z3450"/>
  <c r="Z3452"/>
  <c r="Z3451"/>
  <c r="Z3449"/>
  <c r="Z3453"/>
  <c r="Z3448"/>
  <c r="U3453" l="1"/>
  <c r="P3453"/>
  <c r="U3452"/>
  <c r="P3452"/>
  <c r="S3453"/>
  <c r="S3452"/>
  <c r="U3451"/>
  <c r="P3451"/>
  <c r="S3451"/>
  <c r="U3450"/>
  <c r="P3450"/>
  <c r="S3450"/>
  <c r="U3449"/>
  <c r="P3449"/>
  <c r="S3449"/>
  <c r="U3448"/>
  <c r="P3448"/>
  <c r="S3448"/>
  <c r="N3447"/>
  <c r="O3447" s="1"/>
  <c r="Q3447"/>
  <c r="R3447"/>
  <c r="T3447"/>
  <c r="V3447"/>
  <c r="W3447" s="1"/>
  <c r="X3447"/>
  <c r="Y3447"/>
  <c r="AA3447"/>
  <c r="AB3447" s="1"/>
  <c r="AC3447" s="1"/>
  <c r="N3446"/>
  <c r="O3446" s="1"/>
  <c r="Q3446"/>
  <c r="R3446"/>
  <c r="T3446"/>
  <c r="V3446"/>
  <c r="W3446" s="1"/>
  <c r="X3446"/>
  <c r="Y3446"/>
  <c r="AA3446"/>
  <c r="AB3446" s="1"/>
  <c r="AC3446" s="1"/>
  <c r="N3445"/>
  <c r="O3445" s="1"/>
  <c r="Q3445"/>
  <c r="R3445"/>
  <c r="T3445"/>
  <c r="V3445"/>
  <c r="W3445" s="1"/>
  <c r="X3445"/>
  <c r="Y3445"/>
  <c r="AA3445"/>
  <c r="AB3445" s="1"/>
  <c r="AC3445" s="1"/>
  <c r="Z3445"/>
  <c r="Z3446"/>
  <c r="Z3447"/>
  <c r="U3447" l="1"/>
  <c r="P3447"/>
  <c r="S3447"/>
  <c r="U3446"/>
  <c r="P3446"/>
  <c r="S3446"/>
  <c r="U3445"/>
  <c r="P3445"/>
  <c r="S3445"/>
  <c r="N3444"/>
  <c r="O3444" s="1"/>
  <c r="Q3444"/>
  <c r="R3444"/>
  <c r="T3444"/>
  <c r="V3444"/>
  <c r="W3444" s="1"/>
  <c r="X3444"/>
  <c r="Y3444"/>
  <c r="AA3444"/>
  <c r="AB3444" s="1"/>
  <c r="AC3444" s="1"/>
  <c r="N3443"/>
  <c r="O3443" s="1"/>
  <c r="Q3443"/>
  <c r="R3443"/>
  <c r="T3443"/>
  <c r="V3443"/>
  <c r="W3443"/>
  <c r="X3443"/>
  <c r="Y3443"/>
  <c r="AA3443"/>
  <c r="AB3443" s="1"/>
  <c r="AC3443" s="1"/>
  <c r="N3442"/>
  <c r="O3442" s="1"/>
  <c r="Q3442"/>
  <c r="R3442"/>
  <c r="T3442"/>
  <c r="V3442"/>
  <c r="W3442" s="1"/>
  <c r="X3442"/>
  <c r="Y3442"/>
  <c r="AA3442"/>
  <c r="AB3442" s="1"/>
  <c r="AC3442" s="1"/>
  <c r="Z3442"/>
  <c r="Z3444"/>
  <c r="Z3443"/>
  <c r="U3444" l="1"/>
  <c r="P3444"/>
  <c r="S3444"/>
  <c r="U3443"/>
  <c r="P3443"/>
  <c r="S3443"/>
  <c r="U3442"/>
  <c r="P3442"/>
  <c r="S3442"/>
  <c r="K4268" i="4"/>
  <c r="K4269"/>
  <c r="K4270"/>
  <c r="K4272"/>
  <c r="K4273"/>
  <c r="K4274"/>
  <c r="K4278"/>
  <c r="K4280"/>
  <c r="K4281"/>
  <c r="K4282"/>
  <c r="K4284"/>
  <c r="K4285"/>
  <c r="K4286"/>
  <c r="K4288"/>
  <c r="K4290"/>
  <c r="K4291"/>
  <c r="K4292"/>
  <c r="K4295"/>
  <c r="K4298"/>
  <c r="L4268"/>
  <c r="L4269"/>
  <c r="L4270"/>
  <c r="L4272"/>
  <c r="L4273"/>
  <c r="L4274"/>
  <c r="L4278"/>
  <c r="L4279"/>
  <c r="L4280"/>
  <c r="L4281"/>
  <c r="L4282"/>
  <c r="L4284"/>
  <c r="L4285"/>
  <c r="L4286"/>
  <c r="L4288"/>
  <c r="L4290"/>
  <c r="L4291"/>
  <c r="L4292"/>
  <c r="L4295"/>
  <c r="L4298"/>
  <c r="M4268"/>
  <c r="M4269"/>
  <c r="M4270"/>
  <c r="M4272"/>
  <c r="M4273"/>
  <c r="M4274"/>
  <c r="M4278"/>
  <c r="M4279"/>
  <c r="M4280"/>
  <c r="M4281"/>
  <c r="M4282"/>
  <c r="M4284"/>
  <c r="M4285"/>
  <c r="M4286"/>
  <c r="M4288"/>
  <c r="M4290"/>
  <c r="M4291"/>
  <c r="M4292"/>
  <c r="M4295"/>
  <c r="M4298"/>
  <c r="N4268"/>
  <c r="N4269"/>
  <c r="N4270"/>
  <c r="N4272"/>
  <c r="N4273"/>
  <c r="N4274"/>
  <c r="N4278"/>
  <c r="N4279"/>
  <c r="N4280"/>
  <c r="N4281"/>
  <c r="N4282"/>
  <c r="N4284"/>
  <c r="N4285"/>
  <c r="N4286"/>
  <c r="N4288"/>
  <c r="N4290"/>
  <c r="N4291"/>
  <c r="N4292"/>
  <c r="N4295"/>
  <c r="N4298"/>
  <c r="K4265"/>
  <c r="L4265"/>
  <c r="M4265"/>
  <c r="N4265"/>
  <c r="K4261"/>
  <c r="L4261"/>
  <c r="M4261"/>
  <c r="N4261"/>
  <c r="K4258"/>
  <c r="L4258"/>
  <c r="M4258"/>
  <c r="N4258"/>
  <c r="K4254"/>
  <c r="L4254"/>
  <c r="M4254"/>
  <c r="N4254"/>
  <c r="K4250"/>
  <c r="L4250"/>
  <c r="M4250"/>
  <c r="N4250"/>
  <c r="K4247"/>
  <c r="L4247"/>
  <c r="M4247"/>
  <c r="N4247"/>
  <c r="K4244"/>
  <c r="L4244"/>
  <c r="M4244"/>
  <c r="N4244"/>
  <c r="K4241"/>
  <c r="L4241"/>
  <c r="M4241"/>
  <c r="N4241"/>
  <c r="K4229"/>
  <c r="L4229"/>
  <c r="M4229"/>
  <c r="N4229"/>
  <c r="K4267"/>
  <c r="L4267"/>
  <c r="M4267"/>
  <c r="N4267"/>
  <c r="K4245"/>
  <c r="L4245"/>
  <c r="M4245"/>
  <c r="N4245"/>
  <c r="K4246"/>
  <c r="L4246"/>
  <c r="M4246"/>
  <c r="N4246"/>
  <c r="N3441" i="1"/>
  <c r="O3441" s="1"/>
  <c r="Q3441"/>
  <c r="R3441"/>
  <c r="T3441"/>
  <c r="V3441"/>
  <c r="W3441" s="1"/>
  <c r="X3441"/>
  <c r="Y3441"/>
  <c r="AA3441"/>
  <c r="AB3441" s="1"/>
  <c r="AC3441" s="1"/>
  <c r="N3440"/>
  <c r="O3440" s="1"/>
  <c r="Q3440"/>
  <c r="R3440"/>
  <c r="T3440"/>
  <c r="V3440"/>
  <c r="W3440" s="1"/>
  <c r="X3440"/>
  <c r="Y3440"/>
  <c r="AA3440"/>
  <c r="AB3440" s="1"/>
  <c r="AC3440" s="1"/>
  <c r="N3439"/>
  <c r="O3439" s="1"/>
  <c r="Q3439"/>
  <c r="R3439"/>
  <c r="T3439"/>
  <c r="V3439"/>
  <c r="W3439" s="1"/>
  <c r="X3439"/>
  <c r="Y3439"/>
  <c r="AA3439"/>
  <c r="AB3439" s="1"/>
  <c r="AC3439" s="1"/>
  <c r="N3438"/>
  <c r="O3438" s="1"/>
  <c r="Q3438"/>
  <c r="R3438"/>
  <c r="T3438"/>
  <c r="V3438"/>
  <c r="W3438" s="1"/>
  <c r="X3438"/>
  <c r="Y3438"/>
  <c r="AA3438"/>
  <c r="AB3438" s="1"/>
  <c r="AC3438" s="1"/>
  <c r="N3437"/>
  <c r="O3437" s="1"/>
  <c r="Q3437"/>
  <c r="R3437"/>
  <c r="T3437"/>
  <c r="V3437"/>
  <c r="W3437" s="1"/>
  <c r="X3437"/>
  <c r="Y3437"/>
  <c r="AA3437"/>
  <c r="AB3437" s="1"/>
  <c r="AC3437" s="1"/>
  <c r="N3436"/>
  <c r="O3436" s="1"/>
  <c r="Q3436"/>
  <c r="R3436"/>
  <c r="T3436"/>
  <c r="V3436"/>
  <c r="W3436" s="1"/>
  <c r="X3436"/>
  <c r="Y3436"/>
  <c r="AA3436"/>
  <c r="AB3436" s="1"/>
  <c r="AC3436" s="1"/>
  <c r="N3435"/>
  <c r="O3435" s="1"/>
  <c r="Q3435"/>
  <c r="R3435"/>
  <c r="T3435"/>
  <c r="V3435"/>
  <c r="W3435" s="1"/>
  <c r="X3435"/>
  <c r="Y3435"/>
  <c r="AA3435"/>
  <c r="AB3435" s="1"/>
  <c r="AC3435" s="1"/>
  <c r="N3434"/>
  <c r="O3434" s="1"/>
  <c r="Q3434"/>
  <c r="R3434"/>
  <c r="T3434"/>
  <c r="V3434"/>
  <c r="W3434" s="1"/>
  <c r="X3434"/>
  <c r="Y3434"/>
  <c r="AA3434"/>
  <c r="AB3434" s="1"/>
  <c r="AC3434" s="1"/>
  <c r="N3433"/>
  <c r="O3433" s="1"/>
  <c r="Q3433"/>
  <c r="R3433"/>
  <c r="T3433"/>
  <c r="V3433"/>
  <c r="W3433" s="1"/>
  <c r="X3433"/>
  <c r="Y3433"/>
  <c r="AA3433"/>
  <c r="AB3433" s="1"/>
  <c r="AC3433" s="1"/>
  <c r="N3432"/>
  <c r="O3432" s="1"/>
  <c r="Q3432"/>
  <c r="R3432"/>
  <c r="T3432"/>
  <c r="V3432"/>
  <c r="W3432" s="1"/>
  <c r="X3432"/>
  <c r="Y3432"/>
  <c r="AA3432"/>
  <c r="AB3432" s="1"/>
  <c r="AC3432" s="1"/>
  <c r="N3431"/>
  <c r="O3431" s="1"/>
  <c r="Q3431"/>
  <c r="R3431"/>
  <c r="T3431"/>
  <c r="V3431"/>
  <c r="W3431" s="1"/>
  <c r="X3431"/>
  <c r="Y3431"/>
  <c r="AA3431"/>
  <c r="AB3431" s="1"/>
  <c r="AC3431" s="1"/>
  <c r="N3430"/>
  <c r="O3430" s="1"/>
  <c r="Q3430"/>
  <c r="R3430"/>
  <c r="T3430"/>
  <c r="V3430"/>
  <c r="W3430" s="1"/>
  <c r="X3430"/>
  <c r="Y3430"/>
  <c r="AA3430"/>
  <c r="AB3430" s="1"/>
  <c r="AC3430" s="1"/>
  <c r="N3429"/>
  <c r="O3429" s="1"/>
  <c r="Q3429"/>
  <c r="R3429"/>
  <c r="T3429"/>
  <c r="V3429"/>
  <c r="W3429" s="1"/>
  <c r="X3429"/>
  <c r="Y3429"/>
  <c r="AA3429"/>
  <c r="AB3429" s="1"/>
  <c r="AC3429" s="1"/>
  <c r="N3428"/>
  <c r="O3428" s="1"/>
  <c r="Q3428"/>
  <c r="R3428"/>
  <c r="T3428"/>
  <c r="V3428"/>
  <c r="W3428" s="1"/>
  <c r="X3428"/>
  <c r="Y3428"/>
  <c r="AA3428"/>
  <c r="AB3428" s="1"/>
  <c r="AC3428" s="1"/>
  <c r="N3427"/>
  <c r="O3427" s="1"/>
  <c r="Q3427"/>
  <c r="R3427"/>
  <c r="T3427"/>
  <c r="V3427"/>
  <c r="W3427" s="1"/>
  <c r="X3427"/>
  <c r="Y3427"/>
  <c r="AA3427"/>
  <c r="AB3427" s="1"/>
  <c r="AC3427" s="1"/>
  <c r="N3426"/>
  <c r="O3426" s="1"/>
  <c r="Q3426"/>
  <c r="R3426"/>
  <c r="T3426"/>
  <c r="V3426"/>
  <c r="W3426" s="1"/>
  <c r="X3426"/>
  <c r="Y3426"/>
  <c r="AA3426"/>
  <c r="AB3426" s="1"/>
  <c r="AC3426" s="1"/>
  <c r="N3425"/>
  <c r="O3425" s="1"/>
  <c r="Q3425"/>
  <c r="R3425"/>
  <c r="T3425"/>
  <c r="V3425"/>
  <c r="W3425" s="1"/>
  <c r="X3425"/>
  <c r="Y3425"/>
  <c r="AA3425"/>
  <c r="AB3425" s="1"/>
  <c r="AC3425" s="1"/>
  <c r="N3424"/>
  <c r="O3424" s="1"/>
  <c r="Q3424"/>
  <c r="R3424"/>
  <c r="T3424"/>
  <c r="V3424"/>
  <c r="W3424" s="1"/>
  <c r="X3424"/>
  <c r="Y3424"/>
  <c r="AA3424"/>
  <c r="AB3424" s="1"/>
  <c r="AC3424" s="1"/>
  <c r="N3423"/>
  <c r="O3423" s="1"/>
  <c r="Q3423"/>
  <c r="R3423"/>
  <c r="T3423"/>
  <c r="V3423"/>
  <c r="W3423" s="1"/>
  <c r="X3423"/>
  <c r="Y3423"/>
  <c r="AA3423"/>
  <c r="AB3423" s="1"/>
  <c r="AC3423" s="1"/>
  <c r="N3422"/>
  <c r="O3422" s="1"/>
  <c r="Q3422"/>
  <c r="R3422"/>
  <c r="T3422"/>
  <c r="V3422"/>
  <c r="W3422" s="1"/>
  <c r="X3422"/>
  <c r="Y3422"/>
  <c r="AA3422"/>
  <c r="AB3422" s="1"/>
  <c r="AC3422" s="1"/>
  <c r="N3421"/>
  <c r="O3421" s="1"/>
  <c r="Q3421"/>
  <c r="R3421"/>
  <c r="T3421"/>
  <c r="V3421"/>
  <c r="W3421" s="1"/>
  <c r="X3421"/>
  <c r="Y3421"/>
  <c r="AA3421"/>
  <c r="AB3421" s="1"/>
  <c r="AC3421" s="1"/>
  <c r="N3420"/>
  <c r="O3420" s="1"/>
  <c r="Q3420"/>
  <c r="R3420"/>
  <c r="T3420"/>
  <c r="V3420"/>
  <c r="W3420" s="1"/>
  <c r="X3420"/>
  <c r="Y3420"/>
  <c r="AA3420"/>
  <c r="AB3420" s="1"/>
  <c r="AC3420" s="1"/>
  <c r="N3419"/>
  <c r="O3419" s="1"/>
  <c r="Q3419"/>
  <c r="R3419"/>
  <c r="T3419"/>
  <c r="V3419"/>
  <c r="W3419" s="1"/>
  <c r="X3419"/>
  <c r="Y3419"/>
  <c r="AA3419"/>
  <c r="AB3419" s="1"/>
  <c r="AC3419" s="1"/>
  <c r="N3418"/>
  <c r="O3418" s="1"/>
  <c r="Q3418"/>
  <c r="R3418"/>
  <c r="T3418"/>
  <c r="V3418"/>
  <c r="W3418" s="1"/>
  <c r="X3418"/>
  <c r="Y3418"/>
  <c r="AA3418"/>
  <c r="AB3418" s="1"/>
  <c r="AC3418" s="1"/>
  <c r="Z3433"/>
  <c r="Z3423"/>
  <c r="Z3426"/>
  <c r="Z3425"/>
  <c r="Z3439"/>
  <c r="Z3434"/>
  <c r="Z3430"/>
  <c r="Z3441"/>
  <c r="Z3419"/>
  <c r="Z3437"/>
  <c r="Z3429"/>
  <c r="Z3438"/>
  <c r="Z3424"/>
  <c r="Z3422"/>
  <c r="Z3436"/>
  <c r="Z3421"/>
  <c r="Z3428"/>
  <c r="Z3440"/>
  <c r="Z3432"/>
  <c r="Z3420"/>
  <c r="Z3431"/>
  <c r="Z3427"/>
  <c r="Z3435"/>
  <c r="Z3418"/>
  <c r="U3441" l="1"/>
  <c r="P3441"/>
  <c r="S3441"/>
  <c r="U3440"/>
  <c r="P3440"/>
  <c r="S3440"/>
  <c r="P3439"/>
  <c r="U3439"/>
  <c r="S3439"/>
  <c r="U3438"/>
  <c r="P3438"/>
  <c r="U3437"/>
  <c r="P3437"/>
  <c r="S3438"/>
  <c r="S3437"/>
  <c r="U3436"/>
  <c r="P3436"/>
  <c r="S3436"/>
  <c r="U3435"/>
  <c r="P3435"/>
  <c r="U3434"/>
  <c r="P3434"/>
  <c r="S3435"/>
  <c r="S3434"/>
  <c r="U3433"/>
  <c r="P3433"/>
  <c r="S3433"/>
  <c r="U3432"/>
  <c r="P3432"/>
  <c r="U3431"/>
  <c r="P3431"/>
  <c r="S3432"/>
  <c r="S3431"/>
  <c r="U3430"/>
  <c r="P3430"/>
  <c r="S3430"/>
  <c r="U3429"/>
  <c r="P3429"/>
  <c r="U3428"/>
  <c r="P3428"/>
  <c r="S3429"/>
  <c r="S3428"/>
  <c r="U3427"/>
  <c r="P3427"/>
  <c r="S3427"/>
  <c r="U3426"/>
  <c r="P3426"/>
  <c r="U3425"/>
  <c r="P3425"/>
  <c r="S3426"/>
  <c r="S3425"/>
  <c r="U3424"/>
  <c r="P3424"/>
  <c r="S3424"/>
  <c r="U3423"/>
  <c r="P3423"/>
  <c r="U3422"/>
  <c r="P3422"/>
  <c r="S3423"/>
  <c r="S3422"/>
  <c r="U3421"/>
  <c r="P3421"/>
  <c r="S3421"/>
  <c r="U3420"/>
  <c r="P3420"/>
  <c r="S3420"/>
  <c r="U3419"/>
  <c r="P3419"/>
  <c r="S3419"/>
  <c r="U3418"/>
  <c r="P3418"/>
  <c r="S3418"/>
  <c r="N3417"/>
  <c r="O3417" s="1"/>
  <c r="Q3417"/>
  <c r="R3417"/>
  <c r="T3417"/>
  <c r="V3417"/>
  <c r="W3417" s="1"/>
  <c r="X3417"/>
  <c r="Y3417"/>
  <c r="AA3417"/>
  <c r="AB3417" s="1"/>
  <c r="AC3417" s="1"/>
  <c r="N3416"/>
  <c r="O3416" s="1"/>
  <c r="Q3416"/>
  <c r="R3416"/>
  <c r="T3416"/>
  <c r="V3416"/>
  <c r="W3416" s="1"/>
  <c r="X3416"/>
  <c r="Y3416"/>
  <c r="AA3416"/>
  <c r="AB3416" s="1"/>
  <c r="AC3416" s="1"/>
  <c r="N3415"/>
  <c r="O3415" s="1"/>
  <c r="Q3415"/>
  <c r="R3415"/>
  <c r="T3415"/>
  <c r="V3415"/>
  <c r="W3415"/>
  <c r="X3415"/>
  <c r="Y3415"/>
  <c r="AA3415"/>
  <c r="AB3415" s="1"/>
  <c r="AC3415" s="1"/>
  <c r="Z3415"/>
  <c r="Z3417"/>
  <c r="Z3416"/>
  <c r="P3416" l="1"/>
  <c r="U3415"/>
  <c r="P3415"/>
  <c r="S3415"/>
  <c r="P3417"/>
  <c r="U3416"/>
  <c r="S3416"/>
  <c r="U3417"/>
  <c r="S3417"/>
  <c r="N3414"/>
  <c r="O3414" s="1"/>
  <c r="Q3414"/>
  <c r="R3414"/>
  <c r="T3414"/>
  <c r="V3414"/>
  <c r="W3414" s="1"/>
  <c r="X3414"/>
  <c r="Y3414"/>
  <c r="AA3414"/>
  <c r="AB3414" s="1"/>
  <c r="AC3414" s="1"/>
  <c r="N3413"/>
  <c r="O3413" s="1"/>
  <c r="Q3413"/>
  <c r="R3413"/>
  <c r="T3413"/>
  <c r="V3413"/>
  <c r="W3413"/>
  <c r="X3413"/>
  <c r="Y3413"/>
  <c r="AA3413"/>
  <c r="AB3413" s="1"/>
  <c r="AC3413" s="1"/>
  <c r="N3412"/>
  <c r="O3412" s="1"/>
  <c r="Q3412"/>
  <c r="R3412"/>
  <c r="T3412"/>
  <c r="V3412"/>
  <c r="W3412" s="1"/>
  <c r="X3412"/>
  <c r="Y3412"/>
  <c r="AA3412"/>
  <c r="AB3412" s="1"/>
  <c r="AC3412" s="1"/>
  <c r="Z3413"/>
  <c r="Z3414"/>
  <c r="Z3412"/>
  <c r="P3412" l="1"/>
  <c r="P3413"/>
  <c r="U3412"/>
  <c r="S3412"/>
  <c r="U3413"/>
  <c r="S3413"/>
  <c r="P3414"/>
  <c r="U3414"/>
  <c r="S3414"/>
  <c r="K4218" i="4"/>
  <c r="L4218"/>
  <c r="M4218"/>
  <c r="N4218"/>
  <c r="K4211"/>
  <c r="L4211"/>
  <c r="M4211"/>
  <c r="N4211"/>
  <c r="K4203"/>
  <c r="L4203"/>
  <c r="M4203"/>
  <c r="N4203"/>
  <c r="K4209"/>
  <c r="L4209"/>
  <c r="M4209"/>
  <c r="N4209"/>
  <c r="K4198"/>
  <c r="L4198"/>
  <c r="M4198"/>
  <c r="N4198"/>
  <c r="K4195"/>
  <c r="L4195"/>
  <c r="M4195"/>
  <c r="N4195"/>
  <c r="K4191"/>
  <c r="L4191"/>
  <c r="M4191"/>
  <c r="N4191"/>
  <c r="K4185"/>
  <c r="L4185"/>
  <c r="M4185"/>
  <c r="N4185"/>
  <c r="N3411" i="1"/>
  <c r="O3411" s="1"/>
  <c r="Q3411"/>
  <c r="R3411"/>
  <c r="T3411"/>
  <c r="V3411"/>
  <c r="W3411" s="1"/>
  <c r="X3411"/>
  <c r="Y3411"/>
  <c r="AA3411"/>
  <c r="AB3411" s="1"/>
  <c r="AC3411" s="1"/>
  <c r="N3410"/>
  <c r="O3410" s="1"/>
  <c r="Q3410"/>
  <c r="R3410"/>
  <c r="T3410"/>
  <c r="V3410"/>
  <c r="W3410" s="1"/>
  <c r="X3410"/>
  <c r="Y3410"/>
  <c r="AA3410"/>
  <c r="AB3410" s="1"/>
  <c r="AC3410" s="1"/>
  <c r="N3409"/>
  <c r="O3409" s="1"/>
  <c r="Q3409"/>
  <c r="R3409"/>
  <c r="T3409"/>
  <c r="V3409"/>
  <c r="W3409" s="1"/>
  <c r="X3409"/>
  <c r="Y3409"/>
  <c r="AA3409"/>
  <c r="AB3409" s="1"/>
  <c r="AC3409" s="1"/>
  <c r="N3408"/>
  <c r="O3408" s="1"/>
  <c r="Q3408"/>
  <c r="R3408"/>
  <c r="T3408"/>
  <c r="V3408"/>
  <c r="W3408"/>
  <c r="X3408"/>
  <c r="Y3408"/>
  <c r="AA3408"/>
  <c r="AB3408" s="1"/>
  <c r="AC3408" s="1"/>
  <c r="N3407"/>
  <c r="O3407" s="1"/>
  <c r="Q3407"/>
  <c r="R3407"/>
  <c r="T3407"/>
  <c r="V3407"/>
  <c r="W3407" s="1"/>
  <c r="X3407"/>
  <c r="Y3407"/>
  <c r="AA3407"/>
  <c r="AB3407" s="1"/>
  <c r="AC3407" s="1"/>
  <c r="N3406"/>
  <c r="O3406" s="1"/>
  <c r="Q3406"/>
  <c r="R3406"/>
  <c r="T3406"/>
  <c r="V3406"/>
  <c r="W3406" s="1"/>
  <c r="X3406"/>
  <c r="Y3406"/>
  <c r="AA3406"/>
  <c r="AB3406" s="1"/>
  <c r="AC3406" s="1"/>
  <c r="N3405"/>
  <c r="O3405" s="1"/>
  <c r="Q3405"/>
  <c r="R3405"/>
  <c r="T3405"/>
  <c r="V3405"/>
  <c r="W3405"/>
  <c r="X3405"/>
  <c r="Y3405"/>
  <c r="AA3405"/>
  <c r="AB3405" s="1"/>
  <c r="AC3405" s="1"/>
  <c r="N3404"/>
  <c r="O3404" s="1"/>
  <c r="Q3404"/>
  <c r="R3404"/>
  <c r="T3404"/>
  <c r="V3404"/>
  <c r="W3404" s="1"/>
  <c r="X3404"/>
  <c r="Y3404"/>
  <c r="AA3404"/>
  <c r="AB3404" s="1"/>
  <c r="AC3404" s="1"/>
  <c r="N3403"/>
  <c r="O3403" s="1"/>
  <c r="Q3403"/>
  <c r="R3403"/>
  <c r="T3403"/>
  <c r="V3403"/>
  <c r="W3403" s="1"/>
  <c r="X3403"/>
  <c r="Y3403"/>
  <c r="AA3403"/>
  <c r="AB3403" s="1"/>
  <c r="AC3403" s="1"/>
  <c r="N3402"/>
  <c r="O3402" s="1"/>
  <c r="Q3402"/>
  <c r="R3402"/>
  <c r="T3402"/>
  <c r="V3402"/>
  <c r="W3402" s="1"/>
  <c r="X3402"/>
  <c r="Y3402"/>
  <c r="AA3402"/>
  <c r="AB3402" s="1"/>
  <c r="AC3402" s="1"/>
  <c r="N3401"/>
  <c r="O3401" s="1"/>
  <c r="Q3401"/>
  <c r="R3401"/>
  <c r="T3401"/>
  <c r="V3401"/>
  <c r="W3401" s="1"/>
  <c r="X3401"/>
  <c r="Y3401"/>
  <c r="AA3401"/>
  <c r="AB3401" s="1"/>
  <c r="AC3401" s="1"/>
  <c r="N3400"/>
  <c r="O3400" s="1"/>
  <c r="Q3400"/>
  <c r="R3400"/>
  <c r="T3400"/>
  <c r="V3400"/>
  <c r="W3400" s="1"/>
  <c r="X3400"/>
  <c r="Y3400"/>
  <c r="AA3400"/>
  <c r="AB3400" s="1"/>
  <c r="AC3400" s="1"/>
  <c r="N3399"/>
  <c r="O3399" s="1"/>
  <c r="Q3399"/>
  <c r="R3399"/>
  <c r="T3399"/>
  <c r="V3399"/>
  <c r="W3399" s="1"/>
  <c r="X3399"/>
  <c r="Y3399"/>
  <c r="AA3399"/>
  <c r="AB3399" s="1"/>
  <c r="AC3399" s="1"/>
  <c r="N3398"/>
  <c r="O3398" s="1"/>
  <c r="Q3398"/>
  <c r="R3398"/>
  <c r="T3398"/>
  <c r="V3398"/>
  <c r="W3398" s="1"/>
  <c r="X3398"/>
  <c r="Y3398"/>
  <c r="AA3398"/>
  <c r="AB3398" s="1"/>
  <c r="AC3398" s="1"/>
  <c r="N3397"/>
  <c r="O3397" s="1"/>
  <c r="Q3397"/>
  <c r="R3397"/>
  <c r="T3397"/>
  <c r="V3397"/>
  <c r="W3397" s="1"/>
  <c r="X3397"/>
  <c r="Y3397"/>
  <c r="AA3397"/>
  <c r="AB3397" s="1"/>
  <c r="AC3397" s="1"/>
  <c r="N3396"/>
  <c r="O3396" s="1"/>
  <c r="Q3396"/>
  <c r="R3396"/>
  <c r="T3396"/>
  <c r="V3396"/>
  <c r="W3396" s="1"/>
  <c r="X3396"/>
  <c r="Y3396"/>
  <c r="AA3396"/>
  <c r="AB3396" s="1"/>
  <c r="AC3396" s="1"/>
  <c r="N3395"/>
  <c r="O3395" s="1"/>
  <c r="Q3395"/>
  <c r="R3395"/>
  <c r="T3395"/>
  <c r="V3395"/>
  <c r="W3395" s="1"/>
  <c r="X3395"/>
  <c r="Y3395"/>
  <c r="AA3395"/>
  <c r="AB3395" s="1"/>
  <c r="AC3395" s="1"/>
  <c r="N3394"/>
  <c r="O3394" s="1"/>
  <c r="Q3394"/>
  <c r="R3394"/>
  <c r="T3394"/>
  <c r="V3394"/>
  <c r="W3394" s="1"/>
  <c r="X3394"/>
  <c r="Y3394"/>
  <c r="AA3394"/>
  <c r="AB3394" s="1"/>
  <c r="AC3394" s="1"/>
  <c r="N3393"/>
  <c r="O3393" s="1"/>
  <c r="Q3393"/>
  <c r="R3393"/>
  <c r="T3393"/>
  <c r="V3393"/>
  <c r="W3393"/>
  <c r="X3393"/>
  <c r="Y3393"/>
  <c r="AA3393"/>
  <c r="AB3393" s="1"/>
  <c r="AC3393" s="1"/>
  <c r="N3392"/>
  <c r="O3392" s="1"/>
  <c r="Q3392"/>
  <c r="R3392"/>
  <c r="T3392"/>
  <c r="V3392"/>
  <c r="W3392" s="1"/>
  <c r="X3392"/>
  <c r="Y3392"/>
  <c r="AA3392"/>
  <c r="AB3392" s="1"/>
  <c r="AC3392" s="1"/>
  <c r="N3391"/>
  <c r="O3391" s="1"/>
  <c r="Q3391"/>
  <c r="R3391"/>
  <c r="T3391"/>
  <c r="V3391"/>
  <c r="W3391" s="1"/>
  <c r="X3391"/>
  <c r="Y3391"/>
  <c r="AA3391"/>
  <c r="AB3391" s="1"/>
  <c r="AC3391" s="1"/>
  <c r="N3390"/>
  <c r="O3390" s="1"/>
  <c r="Q3390"/>
  <c r="R3390"/>
  <c r="T3390"/>
  <c r="V3390"/>
  <c r="W3390" s="1"/>
  <c r="X3390"/>
  <c r="Y3390"/>
  <c r="AA3390"/>
  <c r="AB3390" s="1"/>
  <c r="AC3390" s="1"/>
  <c r="N3389"/>
  <c r="O3389" s="1"/>
  <c r="Q3389"/>
  <c r="R3389"/>
  <c r="T3389"/>
  <c r="V3389"/>
  <c r="W3389" s="1"/>
  <c r="X3389"/>
  <c r="Y3389"/>
  <c r="AA3389"/>
  <c r="AB3389" s="1"/>
  <c r="AC3389" s="1"/>
  <c r="N3388"/>
  <c r="P3388" s="1"/>
  <c r="Q3388"/>
  <c r="R3388"/>
  <c r="T3388"/>
  <c r="V3388"/>
  <c r="W3388" s="1"/>
  <c r="X3388"/>
  <c r="Y3388"/>
  <c r="AA3388"/>
  <c r="AB3388" s="1"/>
  <c r="AC3388" s="1"/>
  <c r="N3387"/>
  <c r="O3387" s="1"/>
  <c r="Q3387"/>
  <c r="R3387"/>
  <c r="T3387"/>
  <c r="V3387"/>
  <c r="W3387" s="1"/>
  <c r="X3387"/>
  <c r="Y3387"/>
  <c r="AA3387"/>
  <c r="AB3387" s="1"/>
  <c r="AC3387" s="1"/>
  <c r="N3386"/>
  <c r="O3386" s="1"/>
  <c r="Q3386"/>
  <c r="R3386"/>
  <c r="T3386"/>
  <c r="V3386"/>
  <c r="W3386" s="1"/>
  <c r="X3386"/>
  <c r="Y3386"/>
  <c r="AA3386"/>
  <c r="AB3386" s="1"/>
  <c r="AC3386" s="1"/>
  <c r="N3385"/>
  <c r="O3385" s="1"/>
  <c r="Q3385"/>
  <c r="R3385"/>
  <c r="T3385"/>
  <c r="V3385"/>
  <c r="W3385"/>
  <c r="X3385"/>
  <c r="Y3385"/>
  <c r="AA3385"/>
  <c r="AB3385" s="1"/>
  <c r="AC3385" s="1"/>
  <c r="N3384"/>
  <c r="O3384" s="1"/>
  <c r="Q3384"/>
  <c r="R3384"/>
  <c r="T3384"/>
  <c r="V3384"/>
  <c r="W3384" s="1"/>
  <c r="X3384"/>
  <c r="Y3384"/>
  <c r="AA3384"/>
  <c r="AB3384" s="1"/>
  <c r="AC3384" s="1"/>
  <c r="N3383"/>
  <c r="O3383" s="1"/>
  <c r="Q3383"/>
  <c r="R3383"/>
  <c r="T3383"/>
  <c r="V3383"/>
  <c r="W3383" s="1"/>
  <c r="X3383"/>
  <c r="Y3383"/>
  <c r="AA3383"/>
  <c r="AB3383" s="1"/>
  <c r="AC3383" s="1"/>
  <c r="N3382"/>
  <c r="O3382" s="1"/>
  <c r="Q3382"/>
  <c r="R3382"/>
  <c r="T3382"/>
  <c r="V3382"/>
  <c r="W3382" s="1"/>
  <c r="X3382"/>
  <c r="Y3382"/>
  <c r="AA3382"/>
  <c r="AB3382" s="1"/>
  <c r="AC3382" s="1"/>
  <c r="Z3408"/>
  <c r="Z3400"/>
  <c r="Z3394"/>
  <c r="Z3403"/>
  <c r="Z3404"/>
  <c r="Z3405"/>
  <c r="Z3406"/>
  <c r="Z3387"/>
  <c r="Z3391"/>
  <c r="Z3382"/>
  <c r="Z3399"/>
  <c r="Z3390"/>
  <c r="Z3410"/>
  <c r="Z3411"/>
  <c r="Z3407"/>
  <c r="Z3395"/>
  <c r="Z3396"/>
  <c r="Z3393"/>
  <c r="Z3398"/>
  <c r="Z3389"/>
  <c r="Z3392"/>
  <c r="Z3383"/>
  <c r="Z3388"/>
  <c r="Z3386"/>
  <c r="Z3397"/>
  <c r="Z3402"/>
  <c r="Z3409"/>
  <c r="Z3384"/>
  <c r="Z3385"/>
  <c r="Z3401"/>
  <c r="P3404" l="1"/>
  <c r="P3407"/>
  <c r="U3407"/>
  <c r="S3407"/>
  <c r="P3410"/>
  <c r="U3410"/>
  <c r="S3410"/>
  <c r="P3405"/>
  <c r="P3406"/>
  <c r="U3406"/>
  <c r="S3406"/>
  <c r="P3408"/>
  <c r="U3408"/>
  <c r="S3408"/>
  <c r="P3409"/>
  <c r="U3409"/>
  <c r="S3409"/>
  <c r="P3411"/>
  <c r="U3411"/>
  <c r="S3411"/>
  <c r="U3405"/>
  <c r="S3405"/>
  <c r="P3396"/>
  <c r="P3400"/>
  <c r="P3398"/>
  <c r="P3402"/>
  <c r="P3397"/>
  <c r="P3399"/>
  <c r="P3401"/>
  <c r="P3403"/>
  <c r="U3396"/>
  <c r="S3396"/>
  <c r="U3397"/>
  <c r="S3397"/>
  <c r="U3398"/>
  <c r="S3398"/>
  <c r="U3399"/>
  <c r="S3399"/>
  <c r="U3400"/>
  <c r="S3400"/>
  <c r="U3401"/>
  <c r="S3401"/>
  <c r="U3402"/>
  <c r="S3402"/>
  <c r="U3403"/>
  <c r="S3403"/>
  <c r="U3404"/>
  <c r="S3404"/>
  <c r="P3395"/>
  <c r="P3394"/>
  <c r="U3395"/>
  <c r="S3395"/>
  <c r="P3393"/>
  <c r="P3392"/>
  <c r="U3393"/>
  <c r="S3393"/>
  <c r="U3394"/>
  <c r="S3394"/>
  <c r="P3391"/>
  <c r="U3392"/>
  <c r="S3392"/>
  <c r="P3390"/>
  <c r="U3391"/>
  <c r="S3391"/>
  <c r="P3384"/>
  <c r="P3389"/>
  <c r="P3385"/>
  <c r="U3388"/>
  <c r="S3388"/>
  <c r="O3388"/>
  <c r="U3389"/>
  <c r="S3389"/>
  <c r="U3390"/>
  <c r="S3390"/>
  <c r="P3383"/>
  <c r="U3384"/>
  <c r="S3384"/>
  <c r="P3382"/>
  <c r="U3382"/>
  <c r="S3382"/>
  <c r="P3387"/>
  <c r="U3385"/>
  <c r="S3385"/>
  <c r="U3383"/>
  <c r="S3383"/>
  <c r="P3386"/>
  <c r="U3387"/>
  <c r="S3387"/>
  <c r="U3386"/>
  <c r="S3386"/>
  <c r="K4186" i="4"/>
  <c r="L4186"/>
  <c r="M4186"/>
  <c r="N4186"/>
  <c r="K4193"/>
  <c r="K4194"/>
  <c r="K4196"/>
  <c r="K4197"/>
  <c r="K4199"/>
  <c r="K4200"/>
  <c r="K4201"/>
  <c r="K4202"/>
  <c r="K4204"/>
  <c r="K4205"/>
  <c r="K4206"/>
  <c r="K4207"/>
  <c r="K4208"/>
  <c r="K4210"/>
  <c r="K4212"/>
  <c r="K4213"/>
  <c r="K4214"/>
  <c r="K4215"/>
  <c r="K4216"/>
  <c r="K4217"/>
  <c r="K4219"/>
  <c r="K4220"/>
  <c r="K4221"/>
  <c r="K4222"/>
  <c r="K4223"/>
  <c r="K4224"/>
  <c r="K4225"/>
  <c r="K4226"/>
  <c r="K4227"/>
  <c r="K4228"/>
  <c r="K4230"/>
  <c r="K4231"/>
  <c r="K4232"/>
  <c r="K4233"/>
  <c r="K4234"/>
  <c r="K4235"/>
  <c r="K4236"/>
  <c r="K4237"/>
  <c r="K4238"/>
  <c r="K4239"/>
  <c r="K4240"/>
  <c r="K4242"/>
  <c r="K4243"/>
  <c r="K4248"/>
  <c r="K4249"/>
  <c r="K4251"/>
  <c r="K4252"/>
  <c r="K4253"/>
  <c r="K4255"/>
  <c r="K4256"/>
  <c r="K4257"/>
  <c r="K4259"/>
  <c r="K4260"/>
  <c r="K4262"/>
  <c r="K4263"/>
  <c r="K4264"/>
  <c r="L4193"/>
  <c r="L4194"/>
  <c r="L4196"/>
  <c r="L4197"/>
  <c r="L4199"/>
  <c r="L4200"/>
  <c r="L4201"/>
  <c r="L4202"/>
  <c r="L4204"/>
  <c r="L4205"/>
  <c r="L4206"/>
  <c r="L4207"/>
  <c r="L4208"/>
  <c r="L4210"/>
  <c r="L4212"/>
  <c r="L4213"/>
  <c r="L4214"/>
  <c r="L4215"/>
  <c r="L4216"/>
  <c r="L4217"/>
  <c r="L4219"/>
  <c r="L4220"/>
  <c r="L4221"/>
  <c r="L4222"/>
  <c r="L4223"/>
  <c r="L4224"/>
  <c r="L4225"/>
  <c r="L4226"/>
  <c r="L4227"/>
  <c r="L4228"/>
  <c r="L4230"/>
  <c r="L4231"/>
  <c r="L4232"/>
  <c r="L4233"/>
  <c r="L4234"/>
  <c r="L4235"/>
  <c r="L4236"/>
  <c r="L4237"/>
  <c r="L4238"/>
  <c r="L4239"/>
  <c r="L4240"/>
  <c r="L4242"/>
  <c r="L4243"/>
  <c r="L4248"/>
  <c r="L4249"/>
  <c r="L4251"/>
  <c r="L4252"/>
  <c r="L4253"/>
  <c r="L4255"/>
  <c r="L4256"/>
  <c r="L4257"/>
  <c r="L4259"/>
  <c r="L4260"/>
  <c r="L4262"/>
  <c r="L4263"/>
  <c r="L4264"/>
  <c r="M4193"/>
  <c r="M4194"/>
  <c r="M4196"/>
  <c r="M4197"/>
  <c r="M4199"/>
  <c r="M4200"/>
  <c r="M4201"/>
  <c r="M4202"/>
  <c r="M4204"/>
  <c r="M4205"/>
  <c r="M4206"/>
  <c r="M4207"/>
  <c r="M4208"/>
  <c r="M4210"/>
  <c r="M4212"/>
  <c r="M4213"/>
  <c r="M4214"/>
  <c r="M4215"/>
  <c r="M4216"/>
  <c r="M4217"/>
  <c r="M4219"/>
  <c r="M4220"/>
  <c r="M4221"/>
  <c r="M4222"/>
  <c r="M4223"/>
  <c r="M4224"/>
  <c r="M4225"/>
  <c r="M4226"/>
  <c r="M4227"/>
  <c r="M4228"/>
  <c r="M4230"/>
  <c r="M4231"/>
  <c r="M4232"/>
  <c r="M4233"/>
  <c r="M4234"/>
  <c r="M4235"/>
  <c r="M4236"/>
  <c r="M4237"/>
  <c r="M4238"/>
  <c r="M4239"/>
  <c r="M4240"/>
  <c r="M4242"/>
  <c r="M4243"/>
  <c r="M4248"/>
  <c r="M4249"/>
  <c r="M4251"/>
  <c r="M4252"/>
  <c r="M4253"/>
  <c r="M4255"/>
  <c r="M4256"/>
  <c r="M4257"/>
  <c r="M4259"/>
  <c r="M4260"/>
  <c r="M4262"/>
  <c r="M4263"/>
  <c r="M4264"/>
  <c r="N4193"/>
  <c r="N4194"/>
  <c r="N4196"/>
  <c r="N4197"/>
  <c r="N4199"/>
  <c r="N4200"/>
  <c r="N4201"/>
  <c r="N4202"/>
  <c r="N4204"/>
  <c r="N4205"/>
  <c r="N4206"/>
  <c r="N4207"/>
  <c r="N4208"/>
  <c r="N4210"/>
  <c r="N4212"/>
  <c r="N4213"/>
  <c r="N4214"/>
  <c r="N4215"/>
  <c r="N4216"/>
  <c r="N4217"/>
  <c r="N4219"/>
  <c r="N4220"/>
  <c r="N4221"/>
  <c r="N4222"/>
  <c r="N4223"/>
  <c r="N4224"/>
  <c r="N4225"/>
  <c r="N4226"/>
  <c r="N4227"/>
  <c r="N4228"/>
  <c r="N4230"/>
  <c r="N4231"/>
  <c r="N4232"/>
  <c r="N4233"/>
  <c r="N4234"/>
  <c r="N4235"/>
  <c r="N4236"/>
  <c r="N4237"/>
  <c r="N4238"/>
  <c r="N4239"/>
  <c r="N4240"/>
  <c r="N4242"/>
  <c r="N4243"/>
  <c r="N4248"/>
  <c r="N4249"/>
  <c r="N4251"/>
  <c r="N4252"/>
  <c r="N4253"/>
  <c r="N4255"/>
  <c r="N4256"/>
  <c r="N4257"/>
  <c r="N4259"/>
  <c r="N4260"/>
  <c r="N4262"/>
  <c r="N4263"/>
  <c r="N4264"/>
  <c r="N3381" i="1" l="1"/>
  <c r="O3381" s="1"/>
  <c r="Q3381"/>
  <c r="R3381"/>
  <c r="T3381"/>
  <c r="V3381"/>
  <c r="W3381" s="1"/>
  <c r="X3381"/>
  <c r="Y3381"/>
  <c r="AA3381"/>
  <c r="AB3381" s="1"/>
  <c r="AC3381" s="1"/>
  <c r="N3380"/>
  <c r="O3380" s="1"/>
  <c r="Q3380"/>
  <c r="R3380"/>
  <c r="T3380"/>
  <c r="V3380"/>
  <c r="W3380"/>
  <c r="X3380"/>
  <c r="Y3380"/>
  <c r="AA3380"/>
  <c r="AB3380" s="1"/>
  <c r="AC3380" s="1"/>
  <c r="N3379"/>
  <c r="O3379" s="1"/>
  <c r="Q3379"/>
  <c r="R3379"/>
  <c r="T3379"/>
  <c r="V3379"/>
  <c r="W3379"/>
  <c r="X3379"/>
  <c r="Y3379"/>
  <c r="AA3379"/>
  <c r="AB3379" s="1"/>
  <c r="AC3379" s="1"/>
  <c r="Z3379"/>
  <c r="Z3380"/>
  <c r="Z3381"/>
  <c r="P3379" l="1"/>
  <c r="U3379"/>
  <c r="S3379"/>
  <c r="P3380"/>
  <c r="U3380"/>
  <c r="S3380"/>
  <c r="P3381"/>
  <c r="U3381"/>
  <c r="S3381"/>
  <c r="N3378"/>
  <c r="O3378" s="1"/>
  <c r="Q3378"/>
  <c r="R3378"/>
  <c r="T3378"/>
  <c r="V3378"/>
  <c r="W3378" s="1"/>
  <c r="X3378"/>
  <c r="Y3378"/>
  <c r="AA3378"/>
  <c r="AB3378" s="1"/>
  <c r="AC3378" s="1"/>
  <c r="N3377"/>
  <c r="O3377" s="1"/>
  <c r="Q3377"/>
  <c r="R3377"/>
  <c r="T3377"/>
  <c r="V3377"/>
  <c r="W3377" s="1"/>
  <c r="X3377"/>
  <c r="Y3377"/>
  <c r="AA3377"/>
  <c r="AB3377" s="1"/>
  <c r="AC3377" s="1"/>
  <c r="N3376"/>
  <c r="O3376" s="1"/>
  <c r="Q3376"/>
  <c r="R3376"/>
  <c r="T3376"/>
  <c r="V3376"/>
  <c r="W3376"/>
  <c r="X3376"/>
  <c r="Y3376"/>
  <c r="AA3376"/>
  <c r="AB3376" s="1"/>
  <c r="AC3376" s="1"/>
  <c r="Z3376"/>
  <c r="Z3377"/>
  <c r="Z3378"/>
  <c r="P3378" l="1"/>
  <c r="U3378"/>
  <c r="S3378"/>
  <c r="P3377"/>
  <c r="U3377"/>
  <c r="S3377"/>
  <c r="P3376"/>
  <c r="U3376"/>
  <c r="S3376"/>
  <c r="N3375"/>
  <c r="O3375" s="1"/>
  <c r="Q3375"/>
  <c r="R3375"/>
  <c r="T3375"/>
  <c r="V3375"/>
  <c r="W3375"/>
  <c r="X3375"/>
  <c r="Y3375"/>
  <c r="AA3375"/>
  <c r="AB3375" s="1"/>
  <c r="AC3375" s="1"/>
  <c r="Z3375"/>
  <c r="P3375" l="1"/>
  <c r="U3375"/>
  <c r="S3375"/>
  <c r="N3374"/>
  <c r="O3374" s="1"/>
  <c r="Q3374"/>
  <c r="R3374"/>
  <c r="T3374"/>
  <c r="V3374"/>
  <c r="W3374"/>
  <c r="X3374"/>
  <c r="Y3374"/>
  <c r="AA3374"/>
  <c r="AB3374" s="1"/>
  <c r="AC3374" s="1"/>
  <c r="N3373"/>
  <c r="O3373" s="1"/>
  <c r="Q3373"/>
  <c r="R3373"/>
  <c r="T3373"/>
  <c r="V3373"/>
  <c r="W3373" s="1"/>
  <c r="X3373"/>
  <c r="Y3373"/>
  <c r="AA3373"/>
  <c r="AB3373" s="1"/>
  <c r="AC3373" s="1"/>
  <c r="Z3373"/>
  <c r="Z3374"/>
  <c r="P3374" l="1"/>
  <c r="U3374"/>
  <c r="S3374"/>
  <c r="P3373"/>
  <c r="U3373"/>
  <c r="S3373"/>
  <c r="N3372"/>
  <c r="O3372" s="1"/>
  <c r="Q3372"/>
  <c r="R3372"/>
  <c r="T3372"/>
  <c r="V3372"/>
  <c r="W3372" s="1"/>
  <c r="X3372"/>
  <c r="Y3372"/>
  <c r="AA3372"/>
  <c r="AB3372" s="1"/>
  <c r="AC3372" s="1"/>
  <c r="N3371"/>
  <c r="P3371" s="1"/>
  <c r="Q3371"/>
  <c r="R3371"/>
  <c r="T3371"/>
  <c r="V3371"/>
  <c r="W3371" s="1"/>
  <c r="X3371"/>
  <c r="Y3371"/>
  <c r="AA3371"/>
  <c r="AB3371" s="1"/>
  <c r="AC3371" s="1"/>
  <c r="N3370"/>
  <c r="O3370" s="1"/>
  <c r="Q3370"/>
  <c r="R3370"/>
  <c r="T3370"/>
  <c r="V3370"/>
  <c r="W3370"/>
  <c r="X3370"/>
  <c r="Y3370"/>
  <c r="AA3370"/>
  <c r="AB3370" s="1"/>
  <c r="AC3370" s="1"/>
  <c r="N3369"/>
  <c r="O3369" s="1"/>
  <c r="Q3369"/>
  <c r="R3369"/>
  <c r="T3369"/>
  <c r="V3369"/>
  <c r="W3369"/>
  <c r="X3369"/>
  <c r="Y3369"/>
  <c r="AA3369"/>
  <c r="AB3369" s="1"/>
  <c r="AC3369" s="1"/>
  <c r="N3368"/>
  <c r="O3368" s="1"/>
  <c r="Q3368"/>
  <c r="R3368"/>
  <c r="T3368"/>
  <c r="V3368"/>
  <c r="W3368" s="1"/>
  <c r="X3368"/>
  <c r="Y3368"/>
  <c r="AA3368"/>
  <c r="AB3368" s="1"/>
  <c r="AC3368" s="1"/>
  <c r="N3367"/>
  <c r="O3367" s="1"/>
  <c r="Q3367"/>
  <c r="R3367"/>
  <c r="T3367"/>
  <c r="V3367"/>
  <c r="W3367" s="1"/>
  <c r="X3367"/>
  <c r="Y3367"/>
  <c r="AA3367"/>
  <c r="AB3367" s="1"/>
  <c r="AC3367" s="1"/>
  <c r="Z3370"/>
  <c r="Z3369"/>
  <c r="Z3372"/>
  <c r="Z3371"/>
  <c r="Z3368"/>
  <c r="Z3367"/>
  <c r="P3369" l="1"/>
  <c r="P3372"/>
  <c r="P3367"/>
  <c r="P3368"/>
  <c r="U3369"/>
  <c r="S3369"/>
  <c r="U3371"/>
  <c r="S3371"/>
  <c r="O3371"/>
  <c r="U3372"/>
  <c r="S3372"/>
  <c r="P3370"/>
  <c r="U3370"/>
  <c r="S3370"/>
  <c r="U3368"/>
  <c r="S3368"/>
  <c r="U3367"/>
  <c r="S3367"/>
  <c r="K4182" i="4"/>
  <c r="K4183"/>
  <c r="K4184"/>
  <c r="K4187"/>
  <c r="K4188"/>
  <c r="K4189"/>
  <c r="K4190"/>
  <c r="K4192"/>
  <c r="L4182"/>
  <c r="L4183"/>
  <c r="L4184"/>
  <c r="L4187"/>
  <c r="L4188"/>
  <c r="L4189"/>
  <c r="L4190"/>
  <c r="L4192"/>
  <c r="M4182"/>
  <c r="M4183"/>
  <c r="M4184"/>
  <c r="M4187"/>
  <c r="M4188"/>
  <c r="M4189"/>
  <c r="M4190"/>
  <c r="M4192"/>
  <c r="N4182"/>
  <c r="N4183"/>
  <c r="N4184"/>
  <c r="N4187"/>
  <c r="N4188"/>
  <c r="N4189"/>
  <c r="N4190"/>
  <c r="N4192"/>
  <c r="K4172" l="1"/>
  <c r="L4172"/>
  <c r="M4172"/>
  <c r="N4172"/>
  <c r="K4169"/>
  <c r="L4169"/>
  <c r="M4169"/>
  <c r="N4169"/>
  <c r="N3366" i="1"/>
  <c r="O3366" s="1"/>
  <c r="Q3366"/>
  <c r="R3366"/>
  <c r="T3366"/>
  <c r="V3366"/>
  <c r="W3366" s="1"/>
  <c r="X3366"/>
  <c r="Y3366"/>
  <c r="AA3366"/>
  <c r="AB3366" s="1"/>
  <c r="AC3366" s="1"/>
  <c r="N3365"/>
  <c r="O3365" s="1"/>
  <c r="Q3365"/>
  <c r="R3365"/>
  <c r="T3365"/>
  <c r="V3365"/>
  <c r="W3365" s="1"/>
  <c r="X3365"/>
  <c r="Y3365"/>
  <c r="AA3365"/>
  <c r="AB3365" s="1"/>
  <c r="AC3365" s="1"/>
  <c r="N3363"/>
  <c r="P3363" s="1"/>
  <c r="N3364"/>
  <c r="O3364" s="1"/>
  <c r="Q3363"/>
  <c r="Q3364"/>
  <c r="R3363"/>
  <c r="R3364"/>
  <c r="T3363"/>
  <c r="T3364"/>
  <c r="V3363"/>
  <c r="V3364"/>
  <c r="W3363"/>
  <c r="W3364"/>
  <c r="X3363"/>
  <c r="X3364"/>
  <c r="Y3363"/>
  <c r="Y3364"/>
  <c r="AA3363"/>
  <c r="AB3363" s="1"/>
  <c r="AC3363" s="1"/>
  <c r="AA3364"/>
  <c r="AB3364" s="1"/>
  <c r="AC3364" s="1"/>
  <c r="N3362"/>
  <c r="O3362" s="1"/>
  <c r="Q3362"/>
  <c r="R3362"/>
  <c r="T3362"/>
  <c r="V3362"/>
  <c r="W3362" s="1"/>
  <c r="X3362"/>
  <c r="Y3362"/>
  <c r="AA3362"/>
  <c r="AB3362" s="1"/>
  <c r="AC3362" s="1"/>
  <c r="N3361"/>
  <c r="O3361" s="1"/>
  <c r="Q3361"/>
  <c r="R3361"/>
  <c r="T3361"/>
  <c r="V3361"/>
  <c r="W3361" s="1"/>
  <c r="X3361"/>
  <c r="Y3361"/>
  <c r="AA3361"/>
  <c r="AB3361" s="1"/>
  <c r="AC3361" s="1"/>
  <c r="Z3361"/>
  <c r="Z3364"/>
  <c r="Z3362"/>
  <c r="Z3366"/>
  <c r="Z3365"/>
  <c r="Z3363"/>
  <c r="O3363" l="1"/>
  <c r="S3363"/>
  <c r="U3363"/>
  <c r="P3365"/>
  <c r="U3364"/>
  <c r="S3364"/>
  <c r="P3364"/>
  <c r="P3366"/>
  <c r="U3365"/>
  <c r="S3365"/>
  <c r="U3366"/>
  <c r="S3366"/>
  <c r="P3362"/>
  <c r="P3361"/>
  <c r="U3362"/>
  <c r="S3362"/>
  <c r="U3361"/>
  <c r="S3361"/>
  <c r="N3360"/>
  <c r="O3360" s="1"/>
  <c r="Q3360"/>
  <c r="R3360"/>
  <c r="T3360"/>
  <c r="V3360"/>
  <c r="W3360"/>
  <c r="X3360"/>
  <c r="Y3360"/>
  <c r="AA3360"/>
  <c r="AB3360" s="1"/>
  <c r="AC3360" s="1"/>
  <c r="N3359"/>
  <c r="O3359" s="1"/>
  <c r="Q3359"/>
  <c r="R3359"/>
  <c r="T3359"/>
  <c r="V3359"/>
  <c r="W3359" s="1"/>
  <c r="X3359"/>
  <c r="Y3359"/>
  <c r="AA3359"/>
  <c r="AB3359" s="1"/>
  <c r="AC3359" s="1"/>
  <c r="K4167" i="4"/>
  <c r="L4167"/>
  <c r="M4167"/>
  <c r="N4167"/>
  <c r="K4162"/>
  <c r="L4162"/>
  <c r="M4162"/>
  <c r="N4162"/>
  <c r="Z3359" i="1"/>
  <c r="Z3360"/>
  <c r="P3359" l="1"/>
  <c r="U3359"/>
  <c r="S3359"/>
  <c r="P3360"/>
  <c r="U3360"/>
  <c r="S3360"/>
  <c r="K4163" i="4"/>
  <c r="L4163"/>
  <c r="M4163"/>
  <c r="N4163"/>
  <c r="N3358" i="1"/>
  <c r="O3358" s="1"/>
  <c r="Q3358"/>
  <c r="R3358"/>
  <c r="T3358"/>
  <c r="V3358"/>
  <c r="W3358" s="1"/>
  <c r="X3358"/>
  <c r="Y3358"/>
  <c r="AA3358"/>
  <c r="AB3358" s="1"/>
  <c r="AC3358" s="1"/>
  <c r="Z3358"/>
  <c r="P3358" l="1"/>
  <c r="U3358"/>
  <c r="S3358"/>
  <c r="N3357"/>
  <c r="O3357" s="1"/>
  <c r="Q3357"/>
  <c r="R3357"/>
  <c r="T3357"/>
  <c r="V3357"/>
  <c r="W3357"/>
  <c r="X3357"/>
  <c r="Y3357"/>
  <c r="AA3357"/>
  <c r="AB3357" s="1"/>
  <c r="AC3357" s="1"/>
  <c r="N3356"/>
  <c r="O3356" s="1"/>
  <c r="Q3356"/>
  <c r="R3356"/>
  <c r="T3356"/>
  <c r="V3356"/>
  <c r="W3356"/>
  <c r="X3356"/>
  <c r="Y3356"/>
  <c r="AA3356"/>
  <c r="AB3356" s="1"/>
  <c r="AC3356" s="1"/>
  <c r="N3355"/>
  <c r="O3355" s="1"/>
  <c r="Q3355"/>
  <c r="R3355"/>
  <c r="T3355"/>
  <c r="V3355"/>
  <c r="W3355" s="1"/>
  <c r="X3355"/>
  <c r="Y3355"/>
  <c r="AA3355"/>
  <c r="AB3355" s="1"/>
  <c r="AC3355" s="1"/>
  <c r="Z3355"/>
  <c r="Z3357"/>
  <c r="Z3356"/>
  <c r="P3356" l="1"/>
  <c r="P3355"/>
  <c r="U3355"/>
  <c r="S3355"/>
  <c r="U3356"/>
  <c r="S3356"/>
  <c r="P3357"/>
  <c r="U3357"/>
  <c r="S3357"/>
  <c r="K4164" i="4"/>
  <c r="L4164"/>
  <c r="M4164"/>
  <c r="N4164"/>
  <c r="K4157"/>
  <c r="L4157"/>
  <c r="M4157"/>
  <c r="N4157"/>
  <c r="K4152" l="1"/>
  <c r="L4152"/>
  <c r="M4152"/>
  <c r="N4152"/>
  <c r="K4147"/>
  <c r="L4147"/>
  <c r="M4147"/>
  <c r="N4147"/>
  <c r="N3354" i="1"/>
  <c r="O3354" s="1"/>
  <c r="Q3354"/>
  <c r="R3354"/>
  <c r="T3354"/>
  <c r="V3354"/>
  <c r="W3354"/>
  <c r="X3354"/>
  <c r="Y3354"/>
  <c r="AA3354"/>
  <c r="AB3354" s="1"/>
  <c r="AC3354" s="1"/>
  <c r="N3353"/>
  <c r="O3353" s="1"/>
  <c r="Q3353"/>
  <c r="R3353"/>
  <c r="T3353"/>
  <c r="V3353"/>
  <c r="W3353" s="1"/>
  <c r="X3353"/>
  <c r="Y3353"/>
  <c r="AA3353"/>
  <c r="AB3353" s="1"/>
  <c r="AC3353" s="1"/>
  <c r="N3352"/>
  <c r="O3352" s="1"/>
  <c r="Q3352"/>
  <c r="R3352"/>
  <c r="T3352"/>
  <c r="V3352"/>
  <c r="W3352" s="1"/>
  <c r="X3352"/>
  <c r="Y3352"/>
  <c r="AA3352"/>
  <c r="AB3352" s="1"/>
  <c r="AC3352" s="1"/>
  <c r="N3351"/>
  <c r="O3351" s="1"/>
  <c r="Q3351"/>
  <c r="R3351"/>
  <c r="T3351"/>
  <c r="V3351"/>
  <c r="W3351" s="1"/>
  <c r="X3351"/>
  <c r="Y3351"/>
  <c r="AA3351"/>
  <c r="AB3351" s="1"/>
  <c r="AC3351" s="1"/>
  <c r="N3350"/>
  <c r="O3350" s="1"/>
  <c r="Q3350"/>
  <c r="R3350"/>
  <c r="T3350"/>
  <c r="V3350"/>
  <c r="W3350" s="1"/>
  <c r="X3350"/>
  <c r="Y3350"/>
  <c r="AA3350"/>
  <c r="AB3350" s="1"/>
  <c r="AC3350" s="1"/>
  <c r="N3349"/>
  <c r="O3349" s="1"/>
  <c r="Q3349"/>
  <c r="R3349"/>
  <c r="T3349"/>
  <c r="V3349"/>
  <c r="W3349"/>
  <c r="X3349"/>
  <c r="Y3349"/>
  <c r="AA3349"/>
  <c r="AB3349" s="1"/>
  <c r="AC3349" s="1"/>
  <c r="Z3351"/>
  <c r="Z3350"/>
  <c r="Z3354"/>
  <c r="Z3352"/>
  <c r="Z3353"/>
  <c r="Z3349"/>
  <c r="U3353" l="1"/>
  <c r="S3353"/>
  <c r="P3353"/>
  <c r="P3354"/>
  <c r="U3354"/>
  <c r="S3354"/>
  <c r="P3350"/>
  <c r="P3352"/>
  <c r="U3352"/>
  <c r="S3352"/>
  <c r="P3351"/>
  <c r="U3350"/>
  <c r="S3350"/>
  <c r="U3351"/>
  <c r="S3351"/>
  <c r="P3349"/>
  <c r="U3349"/>
  <c r="S3349"/>
  <c r="K4150" i="4"/>
  <c r="L4150"/>
  <c r="M4150"/>
  <c r="N4150"/>
  <c r="N3348" i="1" l="1"/>
  <c r="O3348" s="1"/>
  <c r="Q3348"/>
  <c r="R3348"/>
  <c r="T3348"/>
  <c r="V3348"/>
  <c r="W3348"/>
  <c r="X3348"/>
  <c r="Y3348"/>
  <c r="AA3348"/>
  <c r="AB3348" s="1"/>
  <c r="AC3348" s="1"/>
  <c r="N3347"/>
  <c r="O3347" s="1"/>
  <c r="Q3347"/>
  <c r="R3347"/>
  <c r="T3347"/>
  <c r="V3347"/>
  <c r="W3347"/>
  <c r="X3347"/>
  <c r="Y3347"/>
  <c r="AA3347"/>
  <c r="AB3347" s="1"/>
  <c r="AC3347" s="1"/>
  <c r="Z3348"/>
  <c r="Z3347"/>
  <c r="P3347" l="1"/>
  <c r="U3347"/>
  <c r="S3347"/>
  <c r="P3348"/>
  <c r="U3348"/>
  <c r="S3348"/>
  <c r="N3346"/>
  <c r="O3346" s="1"/>
  <c r="Q3346"/>
  <c r="R3346"/>
  <c r="T3346"/>
  <c r="V3346"/>
  <c r="W3346" s="1"/>
  <c r="X3346"/>
  <c r="Y3346"/>
  <c r="AA3346"/>
  <c r="AB3346" s="1"/>
  <c r="AC3346" s="1"/>
  <c r="K4140" i="4"/>
  <c r="L4140"/>
  <c r="M4140"/>
  <c r="N4140"/>
  <c r="Z3346" i="1"/>
  <c r="P3346" l="1"/>
  <c r="U3346"/>
  <c r="S3346"/>
  <c r="N3345"/>
  <c r="O3345" s="1"/>
  <c r="Q3345"/>
  <c r="R3345"/>
  <c r="T3345"/>
  <c r="V3345"/>
  <c r="W3345" s="1"/>
  <c r="X3345"/>
  <c r="Y3345"/>
  <c r="AA3345"/>
  <c r="AB3345" s="1"/>
  <c r="AC3345" s="1"/>
  <c r="N3344"/>
  <c r="O3344" s="1"/>
  <c r="Q3344"/>
  <c r="R3344"/>
  <c r="T3344"/>
  <c r="V3344"/>
  <c r="W3344" s="1"/>
  <c r="X3344"/>
  <c r="Y3344"/>
  <c r="AA3344"/>
  <c r="AB3344" s="1"/>
  <c r="AC3344" s="1"/>
  <c r="N3343"/>
  <c r="O3343" s="1"/>
  <c r="Q3343"/>
  <c r="R3343"/>
  <c r="T3343"/>
  <c r="V3343"/>
  <c r="W3343"/>
  <c r="X3343"/>
  <c r="Y3343"/>
  <c r="AA3343"/>
  <c r="AB3343" s="1"/>
  <c r="AC3343" s="1"/>
  <c r="Z3343"/>
  <c r="Z3344"/>
  <c r="Z3345"/>
  <c r="P3344" l="1"/>
  <c r="P3343"/>
  <c r="P3345"/>
  <c r="U3343"/>
  <c r="S3343"/>
  <c r="U3344"/>
  <c r="S3344"/>
  <c r="U3345"/>
  <c r="S3345"/>
  <c r="K4144" i="4"/>
  <c r="K4145"/>
  <c r="K4146"/>
  <c r="K4148"/>
  <c r="K4149"/>
  <c r="K4151"/>
  <c r="K4153"/>
  <c r="K4154"/>
  <c r="K4155"/>
  <c r="K4156"/>
  <c r="K4158"/>
  <c r="K4159"/>
  <c r="K4160"/>
  <c r="K4161"/>
  <c r="K4165"/>
  <c r="K4166"/>
  <c r="K4168"/>
  <c r="K4170"/>
  <c r="K4171"/>
  <c r="K4173"/>
  <c r="K4174"/>
  <c r="K4175"/>
  <c r="K4176"/>
  <c r="K4177"/>
  <c r="K4178"/>
  <c r="K4179"/>
  <c r="K4180"/>
  <c r="K4181"/>
  <c r="L4144"/>
  <c r="L4145"/>
  <c r="L4146"/>
  <c r="L4148"/>
  <c r="L4149"/>
  <c r="L4151"/>
  <c r="L4153"/>
  <c r="L4154"/>
  <c r="L4155"/>
  <c r="L4156"/>
  <c r="L4158"/>
  <c r="L4159"/>
  <c r="L4160"/>
  <c r="L4161"/>
  <c r="L4165"/>
  <c r="L4166"/>
  <c r="L4168"/>
  <c r="L4170"/>
  <c r="L4171"/>
  <c r="L4173"/>
  <c r="L4174"/>
  <c r="L4175"/>
  <c r="L4176"/>
  <c r="L4177"/>
  <c r="L4178"/>
  <c r="L4179"/>
  <c r="L4180"/>
  <c r="L4181"/>
  <c r="M4144"/>
  <c r="M4145"/>
  <c r="M4146"/>
  <c r="M4148"/>
  <c r="M4149"/>
  <c r="M4151"/>
  <c r="M4153"/>
  <c r="M4154"/>
  <c r="M4155"/>
  <c r="M4156"/>
  <c r="M4158"/>
  <c r="M4159"/>
  <c r="M4160"/>
  <c r="M4161"/>
  <c r="M4165"/>
  <c r="M4166"/>
  <c r="M4168"/>
  <c r="M4170"/>
  <c r="M4171"/>
  <c r="M4173"/>
  <c r="M4174"/>
  <c r="M4175"/>
  <c r="M4176"/>
  <c r="M4177"/>
  <c r="M4178"/>
  <c r="M4179"/>
  <c r="M4180"/>
  <c r="M4181"/>
  <c r="N4144"/>
  <c r="N4145"/>
  <c r="N4146"/>
  <c r="N4148"/>
  <c r="N4149"/>
  <c r="N4151"/>
  <c r="N4153"/>
  <c r="N4154"/>
  <c r="N4155"/>
  <c r="N4156"/>
  <c r="N4158"/>
  <c r="N4159"/>
  <c r="N4160"/>
  <c r="N4161"/>
  <c r="N4165"/>
  <c r="N4166"/>
  <c r="N4168"/>
  <c r="N4170"/>
  <c r="N4171"/>
  <c r="N4173"/>
  <c r="N4174"/>
  <c r="N4175"/>
  <c r="N4176"/>
  <c r="N4177"/>
  <c r="N4178"/>
  <c r="N4179"/>
  <c r="N4180"/>
  <c r="N4181"/>
  <c r="K4142"/>
  <c r="L4142"/>
  <c r="M4142"/>
  <c r="N4142"/>
  <c r="N3342" i="1"/>
  <c r="O3342" s="1"/>
  <c r="Q3342"/>
  <c r="R3342"/>
  <c r="T3342"/>
  <c r="V3342"/>
  <c r="W3342"/>
  <c r="X3342"/>
  <c r="Y3342"/>
  <c r="AA3342"/>
  <c r="AB3342" s="1"/>
  <c r="AC3342" s="1"/>
  <c r="N3341"/>
  <c r="O3341" s="1"/>
  <c r="Q3341"/>
  <c r="R3341"/>
  <c r="T3341"/>
  <c r="V3341"/>
  <c r="W3341" s="1"/>
  <c r="X3341"/>
  <c r="Y3341"/>
  <c r="AA3341"/>
  <c r="AB3341" s="1"/>
  <c r="AC3341" s="1"/>
  <c r="N3340"/>
  <c r="O3340" s="1"/>
  <c r="Q3340"/>
  <c r="R3340"/>
  <c r="T3340"/>
  <c r="V3340"/>
  <c r="W3340"/>
  <c r="X3340"/>
  <c r="Y3340"/>
  <c r="AA3340"/>
  <c r="AB3340" s="1"/>
  <c r="AC3340" s="1"/>
  <c r="N3339"/>
  <c r="O3339" s="1"/>
  <c r="Q3339"/>
  <c r="R3339"/>
  <c r="T3339"/>
  <c r="V3339"/>
  <c r="W3339"/>
  <c r="X3339"/>
  <c r="Y3339"/>
  <c r="AA3339"/>
  <c r="AB3339" s="1"/>
  <c r="AC3339" s="1"/>
  <c r="N3338"/>
  <c r="O3338" s="1"/>
  <c r="Q3338"/>
  <c r="R3338"/>
  <c r="T3338"/>
  <c r="V3338"/>
  <c r="W3338" s="1"/>
  <c r="X3338"/>
  <c r="Y3338"/>
  <c r="AA3338"/>
  <c r="AB3338" s="1"/>
  <c r="AC3338" s="1"/>
  <c r="N3337"/>
  <c r="O3337" s="1"/>
  <c r="Q3337"/>
  <c r="R3337"/>
  <c r="T3337"/>
  <c r="V3337"/>
  <c r="W3337" s="1"/>
  <c r="X3337"/>
  <c r="Y3337"/>
  <c r="AA3337"/>
  <c r="AB3337" s="1"/>
  <c r="AC3337" s="1"/>
  <c r="Z3337"/>
  <c r="Z3342"/>
  <c r="Z3341"/>
  <c r="Z3340"/>
  <c r="Z3338"/>
  <c r="Z3339"/>
  <c r="P3340" l="1"/>
  <c r="P3339"/>
  <c r="U3339"/>
  <c r="S3339"/>
  <c r="U3340"/>
  <c r="S3340"/>
  <c r="P3342"/>
  <c r="P3337"/>
  <c r="U3342"/>
  <c r="S3342"/>
  <c r="P3341"/>
  <c r="U3341"/>
  <c r="S3341"/>
  <c r="P3338"/>
  <c r="U3338"/>
  <c r="S3338"/>
  <c r="U3337"/>
  <c r="S3337"/>
  <c r="K4138" i="4"/>
  <c r="L4138"/>
  <c r="M4138"/>
  <c r="N4138"/>
  <c r="K4133"/>
  <c r="L4133"/>
  <c r="M4133"/>
  <c r="N4133"/>
  <c r="K4129"/>
  <c r="L4129"/>
  <c r="M4129"/>
  <c r="N4129"/>
  <c r="K4125"/>
  <c r="L4125"/>
  <c r="M4125"/>
  <c r="N4125"/>
  <c r="K4135"/>
  <c r="L4135"/>
  <c r="M4135"/>
  <c r="N4135"/>
  <c r="K4131"/>
  <c r="L4131"/>
  <c r="M4131"/>
  <c r="N4131"/>
  <c r="K4134" l="1"/>
  <c r="L4134"/>
  <c r="M4134"/>
  <c r="N4134"/>
  <c r="N3336" i="1" l="1"/>
  <c r="O3336" s="1"/>
  <c r="Q3336"/>
  <c r="R3336"/>
  <c r="T3336"/>
  <c r="V3336"/>
  <c r="W3336" s="1"/>
  <c r="X3336"/>
  <c r="Y3336"/>
  <c r="AA3336"/>
  <c r="AB3336" s="1"/>
  <c r="AC3336" s="1"/>
  <c r="N3335"/>
  <c r="O3335" s="1"/>
  <c r="Q3335"/>
  <c r="R3335"/>
  <c r="T3335"/>
  <c r="V3335"/>
  <c r="W3335" s="1"/>
  <c r="X3335"/>
  <c r="Y3335"/>
  <c r="AA3335"/>
  <c r="AB3335" s="1"/>
  <c r="AC3335" s="1"/>
  <c r="N3334"/>
  <c r="O3334" s="1"/>
  <c r="Q3334"/>
  <c r="R3334"/>
  <c r="T3334"/>
  <c r="V3334"/>
  <c r="W3334" s="1"/>
  <c r="X3334"/>
  <c r="Y3334"/>
  <c r="AA3334"/>
  <c r="AB3334" s="1"/>
  <c r="AC3334" s="1"/>
  <c r="Z3336"/>
  <c r="Z3334"/>
  <c r="Z3335"/>
  <c r="P3335" l="1"/>
  <c r="U3335"/>
  <c r="S3335"/>
  <c r="P3336"/>
  <c r="P3334"/>
  <c r="U3334"/>
  <c r="S3334"/>
  <c r="U3336"/>
  <c r="S3336"/>
  <c r="N3333"/>
  <c r="O3333" s="1"/>
  <c r="Q3333"/>
  <c r="R3333"/>
  <c r="T3333"/>
  <c r="V3333"/>
  <c r="W3333" s="1"/>
  <c r="X3333"/>
  <c r="Y3333"/>
  <c r="AA3333"/>
  <c r="AB3333" s="1"/>
  <c r="AC3333" s="1"/>
  <c r="N3332"/>
  <c r="O3332" s="1"/>
  <c r="Q3332"/>
  <c r="R3332"/>
  <c r="T3332"/>
  <c r="V3332"/>
  <c r="W3332"/>
  <c r="X3332"/>
  <c r="Y3332"/>
  <c r="AA3332"/>
  <c r="AB3332" s="1"/>
  <c r="AC3332" s="1"/>
  <c r="N3331"/>
  <c r="O3331" s="1"/>
  <c r="Q3331"/>
  <c r="R3331"/>
  <c r="T3331"/>
  <c r="V3331"/>
  <c r="W3331" s="1"/>
  <c r="X3331"/>
  <c r="Y3331"/>
  <c r="AA3331"/>
  <c r="AB3331" s="1"/>
  <c r="AC3331" s="1"/>
  <c r="Z3332"/>
  <c r="Z3331"/>
  <c r="Z3333"/>
  <c r="P3331" l="1"/>
  <c r="P3333"/>
  <c r="P3332"/>
  <c r="U3331"/>
  <c r="S3331"/>
  <c r="U3332"/>
  <c r="S3332"/>
  <c r="U3333"/>
  <c r="S3333"/>
  <c r="N3330"/>
  <c r="O3330" s="1"/>
  <c r="Q3330"/>
  <c r="R3330"/>
  <c r="T3330"/>
  <c r="V3330"/>
  <c r="W3330" s="1"/>
  <c r="X3330"/>
  <c r="Y3330"/>
  <c r="AA3330"/>
  <c r="AB3330" s="1"/>
  <c r="AC3330" s="1"/>
  <c r="N3329"/>
  <c r="P3329" s="1"/>
  <c r="Q3329"/>
  <c r="R3329"/>
  <c r="T3329"/>
  <c r="V3329"/>
  <c r="W3329"/>
  <c r="X3329"/>
  <c r="Y3329"/>
  <c r="AA3329"/>
  <c r="AB3329" s="1"/>
  <c r="AC3329" s="1"/>
  <c r="N3328"/>
  <c r="O3328" s="1"/>
  <c r="Q3328"/>
  <c r="R3328"/>
  <c r="T3328"/>
  <c r="V3328"/>
  <c r="W3328"/>
  <c r="X3328"/>
  <c r="Y3328"/>
  <c r="AA3328"/>
  <c r="AB3328" s="1"/>
  <c r="AC3328" s="1"/>
  <c r="Z3329"/>
  <c r="Z3328"/>
  <c r="Z3330"/>
  <c r="U3330" l="1"/>
  <c r="S3330"/>
  <c r="P3330"/>
  <c r="U3329"/>
  <c r="S3329"/>
  <c r="O3329"/>
  <c r="P3328"/>
  <c r="U3328"/>
  <c r="S3328"/>
  <c r="N3327"/>
  <c r="O3327" s="1"/>
  <c r="Q3327"/>
  <c r="R3327"/>
  <c r="T3327"/>
  <c r="V3327"/>
  <c r="W3327" s="1"/>
  <c r="X3327"/>
  <c r="Y3327"/>
  <c r="AA3327"/>
  <c r="AB3327" s="1"/>
  <c r="AC3327" s="1"/>
  <c r="N3326"/>
  <c r="O3326" s="1"/>
  <c r="Q3326"/>
  <c r="R3326"/>
  <c r="T3326"/>
  <c r="V3326"/>
  <c r="W3326"/>
  <c r="X3326"/>
  <c r="Y3326"/>
  <c r="AA3326"/>
  <c r="AB3326" s="1"/>
  <c r="AC3326" s="1"/>
  <c r="N3325"/>
  <c r="O3325" s="1"/>
  <c r="Q3325"/>
  <c r="R3325"/>
  <c r="T3325"/>
  <c r="V3325"/>
  <c r="W3325"/>
  <c r="X3325"/>
  <c r="Y3325"/>
  <c r="AA3325"/>
  <c r="AB3325" s="1"/>
  <c r="AC3325" s="1"/>
  <c r="Z3326"/>
  <c r="Z3325"/>
  <c r="Z3327"/>
  <c r="P3325" l="1"/>
  <c r="P3327"/>
  <c r="P3326"/>
  <c r="U3327"/>
  <c r="S3327"/>
  <c r="U3326"/>
  <c r="S3326"/>
  <c r="U3325"/>
  <c r="S3325"/>
  <c r="K4119" i="4"/>
  <c r="L4119"/>
  <c r="M4119"/>
  <c r="N4119"/>
  <c r="K4120" l="1"/>
  <c r="L4120"/>
  <c r="M4120"/>
  <c r="N4120"/>
  <c r="K4116"/>
  <c r="L4116"/>
  <c r="M4116"/>
  <c r="N4116"/>
  <c r="K4123" l="1"/>
  <c r="K4124"/>
  <c r="K4126"/>
  <c r="K4127"/>
  <c r="K4128"/>
  <c r="K4130"/>
  <c r="K4132"/>
  <c r="K4136"/>
  <c r="K4137"/>
  <c r="K4139"/>
  <c r="K4141"/>
  <c r="K4143"/>
  <c r="L4123"/>
  <c r="L4124"/>
  <c r="L4126"/>
  <c r="L4127"/>
  <c r="L4128"/>
  <c r="L4130"/>
  <c r="L4132"/>
  <c r="L4136"/>
  <c r="L4137"/>
  <c r="L4139"/>
  <c r="L4141"/>
  <c r="L4143"/>
  <c r="M4123"/>
  <c r="M4124"/>
  <c r="M4126"/>
  <c r="M4127"/>
  <c r="M4128"/>
  <c r="M4130"/>
  <c r="M4132"/>
  <c r="M4136"/>
  <c r="M4137"/>
  <c r="M4139"/>
  <c r="M4141"/>
  <c r="M4143"/>
  <c r="N4123"/>
  <c r="N4124"/>
  <c r="N4126"/>
  <c r="N4127"/>
  <c r="N4128"/>
  <c r="N4130"/>
  <c r="N4132"/>
  <c r="N4136"/>
  <c r="N4137"/>
  <c r="N4139"/>
  <c r="N4141"/>
  <c r="N4143"/>
  <c r="N3324" i="1" l="1"/>
  <c r="O3324" s="1"/>
  <c r="Q3324"/>
  <c r="R3324"/>
  <c r="T3324"/>
  <c r="V3324"/>
  <c r="W3324" s="1"/>
  <c r="X3324"/>
  <c r="Y3324"/>
  <c r="AA3324"/>
  <c r="AB3324" s="1"/>
  <c r="AC3324" s="1"/>
  <c r="N3323"/>
  <c r="O3323" s="1"/>
  <c r="Q3323"/>
  <c r="R3323"/>
  <c r="T3323"/>
  <c r="V3323"/>
  <c r="W3323" s="1"/>
  <c r="X3323"/>
  <c r="Y3323"/>
  <c r="AA3323"/>
  <c r="AB3323" s="1"/>
  <c r="AC3323" s="1"/>
  <c r="N3322"/>
  <c r="O3322" s="1"/>
  <c r="Q3322"/>
  <c r="R3322"/>
  <c r="T3322"/>
  <c r="V3322"/>
  <c r="W3322" s="1"/>
  <c r="X3322"/>
  <c r="Y3322"/>
  <c r="AA3322"/>
  <c r="AB3322" s="1"/>
  <c r="AC3322" s="1"/>
  <c r="Z3324"/>
  <c r="Z3322"/>
  <c r="Z3323"/>
  <c r="P3323" l="1"/>
  <c r="P3324"/>
  <c r="U3324"/>
  <c r="S3324"/>
  <c r="U3323"/>
  <c r="S3323"/>
  <c r="P3322"/>
  <c r="U3322"/>
  <c r="S3322"/>
  <c r="N3321"/>
  <c r="O3321" s="1"/>
  <c r="Q3321"/>
  <c r="R3321"/>
  <c r="T3321"/>
  <c r="V3321"/>
  <c r="W3321"/>
  <c r="X3321"/>
  <c r="Y3321"/>
  <c r="AA3321"/>
  <c r="AB3321" s="1"/>
  <c r="AC3321" s="1"/>
  <c r="N3320"/>
  <c r="O3320" s="1"/>
  <c r="Q3320"/>
  <c r="R3320"/>
  <c r="T3320"/>
  <c r="V3320"/>
  <c r="W3320" s="1"/>
  <c r="X3320"/>
  <c r="Y3320"/>
  <c r="AA3320"/>
  <c r="AB3320" s="1"/>
  <c r="AC3320" s="1"/>
  <c r="N3319"/>
  <c r="O3319" s="1"/>
  <c r="Q3319"/>
  <c r="R3319"/>
  <c r="T3319"/>
  <c r="V3319"/>
  <c r="W3319" s="1"/>
  <c r="X3319"/>
  <c r="Y3319"/>
  <c r="AA3319"/>
  <c r="AB3319" s="1"/>
  <c r="AC3319" s="1"/>
  <c r="Z3321"/>
  <c r="Z3319"/>
  <c r="Z3320"/>
  <c r="P3320" l="1"/>
  <c r="P3321"/>
  <c r="U3320"/>
  <c r="S3320"/>
  <c r="U3321"/>
  <c r="S3321"/>
  <c r="P3319"/>
  <c r="U3319"/>
  <c r="S3319"/>
  <c r="N3318"/>
  <c r="O3318" s="1"/>
  <c r="Q3318"/>
  <c r="R3318"/>
  <c r="T3318"/>
  <c r="V3318"/>
  <c r="W3318" s="1"/>
  <c r="X3318"/>
  <c r="Y3318"/>
  <c r="AA3318"/>
  <c r="AB3318" s="1"/>
  <c r="AC3318" s="1"/>
  <c r="N3317"/>
  <c r="O3317" s="1"/>
  <c r="Q3317"/>
  <c r="R3317"/>
  <c r="T3317"/>
  <c r="V3317"/>
  <c r="W3317" s="1"/>
  <c r="X3317"/>
  <c r="Y3317"/>
  <c r="AA3317"/>
  <c r="AB3317" s="1"/>
  <c r="AC3317" s="1"/>
  <c r="N3316"/>
  <c r="O3316" s="1"/>
  <c r="Q3316"/>
  <c r="R3316"/>
  <c r="T3316"/>
  <c r="V3316"/>
  <c r="W3316" s="1"/>
  <c r="X3316"/>
  <c r="Y3316"/>
  <c r="AA3316"/>
  <c r="AB3316" s="1"/>
  <c r="AC3316" s="1"/>
  <c r="Z3317"/>
  <c r="Z3318"/>
  <c r="Z3316"/>
  <c r="P3318" l="1"/>
  <c r="P3316"/>
  <c r="P3317"/>
  <c r="U3318"/>
  <c r="S3318"/>
  <c r="U3317"/>
  <c r="S3317"/>
  <c r="U3316"/>
  <c r="S3316"/>
  <c r="K4103" i="4"/>
  <c r="L4103"/>
  <c r="M4103"/>
  <c r="N4103"/>
  <c r="N3315" i="1" l="1"/>
  <c r="O3315" s="1"/>
  <c r="Q3315"/>
  <c r="R3315"/>
  <c r="T3315"/>
  <c r="V3315"/>
  <c r="W3315"/>
  <c r="X3315"/>
  <c r="Y3315"/>
  <c r="AA3315"/>
  <c r="AB3315" s="1"/>
  <c r="AC3315" s="1"/>
  <c r="N3314"/>
  <c r="O3314" s="1"/>
  <c r="Q3314"/>
  <c r="R3314"/>
  <c r="T3314"/>
  <c r="V3314"/>
  <c r="W3314" s="1"/>
  <c r="X3314"/>
  <c r="Y3314"/>
  <c r="AA3314"/>
  <c r="AB3314" s="1"/>
  <c r="AC3314" s="1"/>
  <c r="Z3314"/>
  <c r="Z3315"/>
  <c r="P3315" l="1"/>
  <c r="U3315"/>
  <c r="S3315"/>
  <c r="P3314"/>
  <c r="U3314"/>
  <c r="S3314"/>
  <c r="N3313"/>
  <c r="O3313" s="1"/>
  <c r="Q3313"/>
  <c r="R3313"/>
  <c r="T3313"/>
  <c r="V3313"/>
  <c r="W3313" s="1"/>
  <c r="X3313"/>
  <c r="Y3313"/>
  <c r="AA3313"/>
  <c r="AB3313" s="1"/>
  <c r="AC3313" s="1"/>
  <c r="N3312"/>
  <c r="O3312" s="1"/>
  <c r="Q3312"/>
  <c r="R3312"/>
  <c r="T3312"/>
  <c r="V3312"/>
  <c r="W3312"/>
  <c r="X3312"/>
  <c r="Y3312"/>
  <c r="AA3312"/>
  <c r="AB3312" s="1"/>
  <c r="AC3312" s="1"/>
  <c r="N3311"/>
  <c r="O3311" s="1"/>
  <c r="Q3311"/>
  <c r="R3311"/>
  <c r="T3311"/>
  <c r="V3311"/>
  <c r="W3311" s="1"/>
  <c r="X3311"/>
  <c r="Y3311"/>
  <c r="AA3311"/>
  <c r="AB3311" s="1"/>
  <c r="AC3311" s="1"/>
  <c r="N3310"/>
  <c r="O3310" s="1"/>
  <c r="Q3310"/>
  <c r="R3310"/>
  <c r="T3310"/>
  <c r="V3310"/>
  <c r="W3310"/>
  <c r="X3310"/>
  <c r="Y3310"/>
  <c r="AA3310"/>
  <c r="AB3310" s="1"/>
  <c r="AC3310" s="1"/>
  <c r="Z3311"/>
  <c r="Z3313"/>
  <c r="Z3310"/>
  <c r="Z3312"/>
  <c r="P3312" l="1"/>
  <c r="U3312"/>
  <c r="S3312"/>
  <c r="P3313"/>
  <c r="U3313"/>
  <c r="S3313"/>
  <c r="P3311"/>
  <c r="U3311"/>
  <c r="S3311"/>
  <c r="P3310"/>
  <c r="U3310"/>
  <c r="S3310"/>
  <c r="K4093" i="4"/>
  <c r="L4093"/>
  <c r="M4093"/>
  <c r="N4093"/>
  <c r="K4096"/>
  <c r="L4096"/>
  <c r="M4096"/>
  <c r="N4096"/>
  <c r="K4091"/>
  <c r="L4091"/>
  <c r="M4091"/>
  <c r="N4091"/>
  <c r="K4098"/>
  <c r="K4099"/>
  <c r="K4100"/>
  <c r="K4101"/>
  <c r="K4102"/>
  <c r="K4104"/>
  <c r="K4105"/>
  <c r="K4106"/>
  <c r="K4107"/>
  <c r="K4108"/>
  <c r="K4109"/>
  <c r="K4110"/>
  <c r="K4111"/>
  <c r="K4112"/>
  <c r="K4113"/>
  <c r="K4114"/>
  <c r="K4115"/>
  <c r="K4117"/>
  <c r="K4118"/>
  <c r="K4121"/>
  <c r="K4122"/>
  <c r="L4098"/>
  <c r="L4099"/>
  <c r="L4100"/>
  <c r="L4101"/>
  <c r="L4102"/>
  <c r="L4104"/>
  <c r="L4105"/>
  <c r="L4106"/>
  <c r="L4107"/>
  <c r="L4108"/>
  <c r="L4109"/>
  <c r="L4110"/>
  <c r="L4111"/>
  <c r="L4112"/>
  <c r="L4113"/>
  <c r="L4114"/>
  <c r="L4115"/>
  <c r="L4117"/>
  <c r="L4118"/>
  <c r="L4121"/>
  <c r="L4122"/>
  <c r="M4098"/>
  <c r="M4099"/>
  <c r="M4100"/>
  <c r="M4101"/>
  <c r="M4102"/>
  <c r="M4104"/>
  <c r="M4105"/>
  <c r="M4106"/>
  <c r="M4107"/>
  <c r="M4108"/>
  <c r="M4109"/>
  <c r="M4110"/>
  <c r="M4111"/>
  <c r="M4112"/>
  <c r="M4113"/>
  <c r="M4114"/>
  <c r="M4115"/>
  <c r="M4117"/>
  <c r="M4118"/>
  <c r="M4121"/>
  <c r="M4122"/>
  <c r="N4098"/>
  <c r="N4099"/>
  <c r="N4100"/>
  <c r="N4101"/>
  <c r="N4102"/>
  <c r="N4104"/>
  <c r="N4105"/>
  <c r="N4106"/>
  <c r="N4107"/>
  <c r="N4108"/>
  <c r="N4109"/>
  <c r="N4110"/>
  <c r="N4111"/>
  <c r="N4112"/>
  <c r="N4113"/>
  <c r="N4114"/>
  <c r="N4115"/>
  <c r="N4117"/>
  <c r="N4118"/>
  <c r="N4121"/>
  <c r="N4122"/>
  <c r="K4097"/>
  <c r="L4097"/>
  <c r="M4097"/>
  <c r="N4097"/>
  <c r="K4092"/>
  <c r="L4092"/>
  <c r="M4092"/>
  <c r="N4092"/>
  <c r="K4095"/>
  <c r="L4095"/>
  <c r="M4095"/>
  <c r="N4095"/>
  <c r="K4094"/>
  <c r="L4094"/>
  <c r="M4094"/>
  <c r="N4094"/>
  <c r="N3309" i="1" l="1"/>
  <c r="O3309" s="1"/>
  <c r="Q3309"/>
  <c r="R3309"/>
  <c r="T3309"/>
  <c r="V3309"/>
  <c r="W3309" s="1"/>
  <c r="X3309"/>
  <c r="Y3309"/>
  <c r="AA3309"/>
  <c r="AB3309" s="1"/>
  <c r="AC3309" s="1"/>
  <c r="N3308"/>
  <c r="O3308" s="1"/>
  <c r="Q3308"/>
  <c r="R3308"/>
  <c r="T3308"/>
  <c r="V3308"/>
  <c r="W3308"/>
  <c r="X3308"/>
  <c r="Y3308"/>
  <c r="AA3308"/>
  <c r="AB3308" s="1"/>
  <c r="AC3308" s="1"/>
  <c r="N3307"/>
  <c r="O3307" s="1"/>
  <c r="Q3307"/>
  <c r="R3307"/>
  <c r="T3307"/>
  <c r="V3307"/>
  <c r="W3307" s="1"/>
  <c r="X3307"/>
  <c r="Y3307"/>
  <c r="AA3307"/>
  <c r="AB3307" s="1"/>
  <c r="AC3307" s="1"/>
  <c r="Z3307"/>
  <c r="Z3308"/>
  <c r="Z3309"/>
  <c r="U3307" l="1"/>
  <c r="S3307"/>
  <c r="P3307"/>
  <c r="P3309"/>
  <c r="U3309"/>
  <c r="S3309"/>
  <c r="P3308"/>
  <c r="U3308"/>
  <c r="S3308"/>
  <c r="N3306"/>
  <c r="O3306" s="1"/>
  <c r="Q3306"/>
  <c r="R3306"/>
  <c r="T3306"/>
  <c r="V3306"/>
  <c r="W3306"/>
  <c r="X3306"/>
  <c r="Y3306"/>
  <c r="AA3306"/>
  <c r="AB3306" s="1"/>
  <c r="AC3306" s="1"/>
  <c r="N3305"/>
  <c r="O3305" s="1"/>
  <c r="Q3305"/>
  <c r="R3305"/>
  <c r="T3305"/>
  <c r="V3305"/>
  <c r="W3305"/>
  <c r="X3305"/>
  <c r="Y3305"/>
  <c r="AA3305"/>
  <c r="AB3305" s="1"/>
  <c r="AC3305" s="1"/>
  <c r="N3304"/>
  <c r="O3304" s="1"/>
  <c r="Q3304"/>
  <c r="R3304"/>
  <c r="T3304"/>
  <c r="V3304"/>
  <c r="W3304"/>
  <c r="X3304"/>
  <c r="Y3304"/>
  <c r="AA3304"/>
  <c r="AB3304" s="1"/>
  <c r="AC3304" s="1"/>
  <c r="Z3304"/>
  <c r="Z3306"/>
  <c r="Z3305"/>
  <c r="P3304" l="1"/>
  <c r="P3306"/>
  <c r="P3305"/>
  <c r="U3304"/>
  <c r="S3304"/>
  <c r="U3305"/>
  <c r="S3305"/>
  <c r="U3306"/>
  <c r="S3306"/>
  <c r="N3303"/>
  <c r="O3303" s="1"/>
  <c r="Q3303"/>
  <c r="R3303"/>
  <c r="T3303"/>
  <c r="V3303"/>
  <c r="W3303" s="1"/>
  <c r="X3303"/>
  <c r="Y3303"/>
  <c r="AA3303"/>
  <c r="AB3303" s="1"/>
  <c r="AC3303" s="1"/>
  <c r="N3302"/>
  <c r="O3302" s="1"/>
  <c r="Q3302"/>
  <c r="R3302"/>
  <c r="T3302"/>
  <c r="V3302"/>
  <c r="W3302" s="1"/>
  <c r="X3302"/>
  <c r="Y3302"/>
  <c r="AA3302"/>
  <c r="AB3302" s="1"/>
  <c r="AC3302" s="1"/>
  <c r="N3301"/>
  <c r="O3301" s="1"/>
  <c r="Q3301"/>
  <c r="R3301"/>
  <c r="T3301"/>
  <c r="V3301"/>
  <c r="W3301" s="1"/>
  <c r="X3301"/>
  <c r="Y3301"/>
  <c r="AA3301"/>
  <c r="AB3301" s="1"/>
  <c r="AC3301" s="1"/>
  <c r="Z3302"/>
  <c r="Z3301"/>
  <c r="Z3303"/>
  <c r="P3302" l="1"/>
  <c r="P3303"/>
  <c r="U3303"/>
  <c r="S3303"/>
  <c r="P3301"/>
  <c r="U3302"/>
  <c r="S3302"/>
  <c r="U3301"/>
  <c r="S3301"/>
  <c r="K4090" i="4"/>
  <c r="L4090"/>
  <c r="M4090"/>
  <c r="N4090"/>
  <c r="K4087"/>
  <c r="L4087"/>
  <c r="M4087"/>
  <c r="N4087"/>
  <c r="K4089"/>
  <c r="L4089"/>
  <c r="M4089"/>
  <c r="N4089"/>
  <c r="K4085"/>
  <c r="L4085"/>
  <c r="M4085"/>
  <c r="N4085"/>
  <c r="N3300" i="1" l="1"/>
  <c r="O3300" s="1"/>
  <c r="Q3300"/>
  <c r="R3300"/>
  <c r="T3300"/>
  <c r="V3300"/>
  <c r="W3300" s="1"/>
  <c r="X3300"/>
  <c r="Y3300"/>
  <c r="AA3300"/>
  <c r="AB3300" s="1"/>
  <c r="AC3300" s="1"/>
  <c r="N3299"/>
  <c r="P3299" s="1"/>
  <c r="Q3299"/>
  <c r="R3299"/>
  <c r="T3299"/>
  <c r="V3299"/>
  <c r="W3299" s="1"/>
  <c r="X3299"/>
  <c r="Y3299"/>
  <c r="AA3299"/>
  <c r="AB3299" s="1"/>
  <c r="AC3299" s="1"/>
  <c r="N3298"/>
  <c r="O3298" s="1"/>
  <c r="Q3298"/>
  <c r="R3298"/>
  <c r="T3298"/>
  <c r="V3298"/>
  <c r="W3298" s="1"/>
  <c r="X3298"/>
  <c r="Y3298"/>
  <c r="AA3298"/>
  <c r="AB3298" s="1"/>
  <c r="AC3298" s="1"/>
  <c r="Z3298"/>
  <c r="Z3300"/>
  <c r="Z3299"/>
  <c r="P3300" l="1"/>
  <c r="P3298"/>
  <c r="U3298"/>
  <c r="S3298"/>
  <c r="U3299"/>
  <c r="S3299"/>
  <c r="O3299"/>
  <c r="U3300"/>
  <c r="S3300"/>
  <c r="N3297"/>
  <c r="O3297" s="1"/>
  <c r="Q3297"/>
  <c r="R3297"/>
  <c r="T3297"/>
  <c r="V3297"/>
  <c r="W3297" s="1"/>
  <c r="X3297"/>
  <c r="Y3297"/>
  <c r="AA3297"/>
  <c r="AB3297" s="1"/>
  <c r="AC3297" s="1"/>
  <c r="N3296"/>
  <c r="O3296" s="1"/>
  <c r="Q3296"/>
  <c r="R3296"/>
  <c r="T3296"/>
  <c r="V3296"/>
  <c r="W3296" s="1"/>
  <c r="X3296"/>
  <c r="Y3296"/>
  <c r="AA3296"/>
  <c r="AB3296" s="1"/>
  <c r="AC3296" s="1"/>
  <c r="N3295"/>
  <c r="O3295" s="1"/>
  <c r="Q3295"/>
  <c r="R3295"/>
  <c r="T3295"/>
  <c r="V3295"/>
  <c r="W3295"/>
  <c r="X3295"/>
  <c r="Y3295"/>
  <c r="AA3295"/>
  <c r="AB3295" s="1"/>
  <c r="AC3295" s="1"/>
  <c r="Z3297"/>
  <c r="Z3296"/>
  <c r="Z3295"/>
  <c r="P3295" l="1"/>
  <c r="U3295"/>
  <c r="S3295"/>
  <c r="P3297"/>
  <c r="U3297"/>
  <c r="S3297"/>
  <c r="P3296"/>
  <c r="U3296"/>
  <c r="S3296"/>
  <c r="N3294"/>
  <c r="O3294" s="1"/>
  <c r="Q3294"/>
  <c r="R3294"/>
  <c r="T3294"/>
  <c r="V3294"/>
  <c r="W3294" s="1"/>
  <c r="X3294"/>
  <c r="Y3294"/>
  <c r="AA3294"/>
  <c r="AB3294" s="1"/>
  <c r="AC3294" s="1"/>
  <c r="N3293"/>
  <c r="O3293" s="1"/>
  <c r="Q3293"/>
  <c r="R3293"/>
  <c r="T3293"/>
  <c r="V3293"/>
  <c r="W3293" s="1"/>
  <c r="X3293"/>
  <c r="Y3293"/>
  <c r="AA3293"/>
  <c r="AB3293" s="1"/>
  <c r="AC3293" s="1"/>
  <c r="N3292"/>
  <c r="O3292" s="1"/>
  <c r="Q3292"/>
  <c r="R3292"/>
  <c r="T3292"/>
  <c r="V3292"/>
  <c r="W3292" s="1"/>
  <c r="X3292"/>
  <c r="Y3292"/>
  <c r="AA3292"/>
  <c r="AB3292" s="1"/>
  <c r="AC3292" s="1"/>
  <c r="Z3293"/>
  <c r="Z3292"/>
  <c r="Z3294"/>
  <c r="P3293" l="1"/>
  <c r="P3294"/>
  <c r="U3293"/>
  <c r="S3293"/>
  <c r="U3294"/>
  <c r="S3294"/>
  <c r="P3292"/>
  <c r="U3292"/>
  <c r="S3292"/>
  <c r="K4086" i="4"/>
  <c r="L4086"/>
  <c r="M4086"/>
  <c r="N4086"/>
  <c r="K4083"/>
  <c r="L4083"/>
  <c r="M4083"/>
  <c r="N4083"/>
  <c r="K4078"/>
  <c r="L4078"/>
  <c r="M4078"/>
  <c r="N4078"/>
  <c r="K4082"/>
  <c r="L4082"/>
  <c r="M4082"/>
  <c r="N4082"/>
  <c r="N3288" i="1" l="1"/>
  <c r="K4088" i="4"/>
  <c r="L4088"/>
  <c r="M4088"/>
  <c r="N4088"/>
  <c r="N3291" i="1" l="1"/>
  <c r="O3291" s="1"/>
  <c r="Q3291"/>
  <c r="R3291"/>
  <c r="T3291"/>
  <c r="V3291"/>
  <c r="W3291"/>
  <c r="X3291"/>
  <c r="Y3291"/>
  <c r="AA3291"/>
  <c r="AB3291" s="1"/>
  <c r="AC3291" s="1"/>
  <c r="N3290"/>
  <c r="O3290" s="1"/>
  <c r="Q3290"/>
  <c r="R3290"/>
  <c r="T3290"/>
  <c r="V3290"/>
  <c r="W3290" s="1"/>
  <c r="X3290"/>
  <c r="Y3290"/>
  <c r="AA3290"/>
  <c r="AB3290" s="1"/>
  <c r="AC3290" s="1"/>
  <c r="N3289"/>
  <c r="O3289" s="1"/>
  <c r="Q3289"/>
  <c r="R3289"/>
  <c r="T3289"/>
  <c r="V3289"/>
  <c r="W3289" s="1"/>
  <c r="X3289"/>
  <c r="Y3289"/>
  <c r="AA3289"/>
  <c r="AB3289" s="1"/>
  <c r="AC3289" s="1"/>
  <c r="Z3291"/>
  <c r="Z3290"/>
  <c r="Z3289"/>
  <c r="P3291" l="1"/>
  <c r="U3291"/>
  <c r="S3291"/>
  <c r="P3290"/>
  <c r="P3289"/>
  <c r="U3289"/>
  <c r="S3289"/>
  <c r="U3290"/>
  <c r="S3290"/>
  <c r="K4074" i="4"/>
  <c r="L4074"/>
  <c r="M4074"/>
  <c r="N4074"/>
  <c r="O3288" i="1" l="1"/>
  <c r="Q3288"/>
  <c r="R3288"/>
  <c r="T3288"/>
  <c r="V3288"/>
  <c r="W3288" s="1"/>
  <c r="X3288"/>
  <c r="Y3288"/>
  <c r="AA3288"/>
  <c r="AB3288" s="1"/>
  <c r="AC3288" s="1"/>
  <c r="Z3288"/>
  <c r="P3288" l="1"/>
  <c r="U3288"/>
  <c r="S3288"/>
  <c r="N3287"/>
  <c r="O3287" s="1"/>
  <c r="Q3287"/>
  <c r="R3287"/>
  <c r="T3287"/>
  <c r="V3287"/>
  <c r="W3287" s="1"/>
  <c r="X3287"/>
  <c r="Y3287"/>
  <c r="AA3287"/>
  <c r="AB3287" s="1"/>
  <c r="AC3287" s="1"/>
  <c r="N3286"/>
  <c r="O3286" s="1"/>
  <c r="Q3286"/>
  <c r="R3286"/>
  <c r="T3286"/>
  <c r="V3286"/>
  <c r="W3286" s="1"/>
  <c r="X3286"/>
  <c r="Y3286"/>
  <c r="AA3286"/>
  <c r="AB3286" s="1"/>
  <c r="AC3286" s="1"/>
  <c r="N3285"/>
  <c r="O3285" s="1"/>
  <c r="Q3285"/>
  <c r="R3285"/>
  <c r="T3285"/>
  <c r="V3285"/>
  <c r="W3285"/>
  <c r="X3285"/>
  <c r="Y3285"/>
  <c r="AA3285"/>
  <c r="AB3285" s="1"/>
  <c r="AC3285" s="1"/>
  <c r="N3284"/>
  <c r="O3284" s="1"/>
  <c r="Q3284"/>
  <c r="R3284"/>
  <c r="T3284"/>
  <c r="V3284"/>
  <c r="W3284" s="1"/>
  <c r="X3284"/>
  <c r="Y3284"/>
  <c r="AA3284"/>
  <c r="AB3284" s="1"/>
  <c r="AC3284" s="1"/>
  <c r="Z3284"/>
  <c r="Z3286"/>
  <c r="Z3285"/>
  <c r="Z3287"/>
  <c r="P3286" l="1"/>
  <c r="P3285"/>
  <c r="U3286"/>
  <c r="S3286"/>
  <c r="U3285"/>
  <c r="S3285"/>
  <c r="P3287"/>
  <c r="U3287"/>
  <c r="S3287"/>
  <c r="P3284"/>
  <c r="U3284"/>
  <c r="S3284"/>
  <c r="K4065" i="4"/>
  <c r="L4065"/>
  <c r="M4065"/>
  <c r="N4065"/>
  <c r="K4066"/>
  <c r="L4066"/>
  <c r="M4066"/>
  <c r="N4066"/>
  <c r="N3283" i="1" l="1"/>
  <c r="O3283" s="1"/>
  <c r="Q3283"/>
  <c r="R3283"/>
  <c r="T3283"/>
  <c r="V3283"/>
  <c r="W3283" s="1"/>
  <c r="X3283"/>
  <c r="Y3283"/>
  <c r="AA3283"/>
  <c r="AB3283" s="1"/>
  <c r="AC3283" s="1"/>
  <c r="N3282"/>
  <c r="O3282" s="1"/>
  <c r="Q3282"/>
  <c r="R3282"/>
  <c r="T3282"/>
  <c r="V3282"/>
  <c r="W3282" s="1"/>
  <c r="X3282"/>
  <c r="Y3282"/>
  <c r="AA3282"/>
  <c r="AB3282" s="1"/>
  <c r="AC3282" s="1"/>
  <c r="N3281"/>
  <c r="O3281" s="1"/>
  <c r="Q3281"/>
  <c r="R3281"/>
  <c r="T3281"/>
  <c r="V3281"/>
  <c r="W3281" s="1"/>
  <c r="X3281"/>
  <c r="Y3281"/>
  <c r="AA3281"/>
  <c r="AB3281" s="1"/>
  <c r="AC3281" s="1"/>
  <c r="N3280"/>
  <c r="O3280" s="1"/>
  <c r="Q3280"/>
  <c r="R3280"/>
  <c r="T3280"/>
  <c r="V3280"/>
  <c r="W3280" s="1"/>
  <c r="X3280"/>
  <c r="Y3280"/>
  <c r="AA3280"/>
  <c r="AB3280" s="1"/>
  <c r="AC3280" s="1"/>
  <c r="Z3281"/>
  <c r="Z3283"/>
  <c r="Z3282"/>
  <c r="Z3280"/>
  <c r="P3283" l="1"/>
  <c r="U3283"/>
  <c r="S3283"/>
  <c r="P3282"/>
  <c r="P3281"/>
  <c r="U3282"/>
  <c r="S3282"/>
  <c r="U3281"/>
  <c r="S3281"/>
  <c r="P3280"/>
  <c r="U3280"/>
  <c r="S3280"/>
  <c r="N3279"/>
  <c r="O3279" s="1"/>
  <c r="Q3279"/>
  <c r="R3279"/>
  <c r="T3279"/>
  <c r="V3279"/>
  <c r="W3279"/>
  <c r="X3279"/>
  <c r="Y3279"/>
  <c r="AA3279"/>
  <c r="AB3279" s="1"/>
  <c r="AC3279" s="1"/>
  <c r="N3278"/>
  <c r="O3278" s="1"/>
  <c r="Q3278"/>
  <c r="R3278"/>
  <c r="T3278"/>
  <c r="V3278"/>
  <c r="W3278" s="1"/>
  <c r="X3278"/>
  <c r="Y3278"/>
  <c r="AA3278"/>
  <c r="AB3278" s="1"/>
  <c r="AC3278" s="1"/>
  <c r="N3277"/>
  <c r="O3277" s="1"/>
  <c r="Q3277"/>
  <c r="R3277"/>
  <c r="T3277"/>
  <c r="V3277"/>
  <c r="W3277" s="1"/>
  <c r="X3277"/>
  <c r="Y3277"/>
  <c r="AA3277"/>
  <c r="AB3277" s="1"/>
  <c r="AC3277" s="1"/>
  <c r="Z3278"/>
  <c r="Z3279"/>
  <c r="Z3277"/>
  <c r="P3278" l="1"/>
  <c r="U3278"/>
  <c r="S3278"/>
  <c r="P3277"/>
  <c r="U3277"/>
  <c r="S3277"/>
  <c r="P3279"/>
  <c r="U3279"/>
  <c r="S3279"/>
  <c r="N3276"/>
  <c r="O3276" s="1"/>
  <c r="Q3276"/>
  <c r="R3276"/>
  <c r="T3276"/>
  <c r="V3276"/>
  <c r="W3276" s="1"/>
  <c r="X3276"/>
  <c r="Y3276"/>
  <c r="AA3276"/>
  <c r="AB3276" s="1"/>
  <c r="AC3276" s="1"/>
  <c r="N3275"/>
  <c r="O3275" s="1"/>
  <c r="Q3275"/>
  <c r="R3275"/>
  <c r="T3275"/>
  <c r="V3275"/>
  <c r="W3275" s="1"/>
  <c r="X3275"/>
  <c r="Y3275"/>
  <c r="AA3275"/>
  <c r="AB3275" s="1"/>
  <c r="AC3275" s="1"/>
  <c r="N3274"/>
  <c r="O3274" s="1"/>
  <c r="Q3274"/>
  <c r="R3274"/>
  <c r="T3274"/>
  <c r="V3274"/>
  <c r="W3274" s="1"/>
  <c r="X3274"/>
  <c r="Y3274"/>
  <c r="AA3274"/>
  <c r="AB3274" s="1"/>
  <c r="AC3274" s="1"/>
  <c r="Z3275"/>
  <c r="Z3274"/>
  <c r="Z3276"/>
  <c r="P3276" l="1"/>
  <c r="P3275"/>
  <c r="U3276"/>
  <c r="S3276"/>
  <c r="U3275"/>
  <c r="S3275"/>
  <c r="P3274"/>
  <c r="U3274"/>
  <c r="S3274"/>
  <c r="K4069" i="4"/>
  <c r="K4070"/>
  <c r="K4071"/>
  <c r="K4072"/>
  <c r="K4073"/>
  <c r="K4075"/>
  <c r="K4076"/>
  <c r="K4077"/>
  <c r="K4079"/>
  <c r="K4080"/>
  <c r="K4081"/>
  <c r="K4084"/>
  <c r="L4069"/>
  <c r="L4070"/>
  <c r="L4071"/>
  <c r="L4072"/>
  <c r="L4073"/>
  <c r="L4075"/>
  <c r="L4076"/>
  <c r="L4077"/>
  <c r="L4079"/>
  <c r="L4080"/>
  <c r="L4081"/>
  <c r="L4084"/>
  <c r="M4069"/>
  <c r="M4070"/>
  <c r="M4071"/>
  <c r="M4072"/>
  <c r="M4073"/>
  <c r="M4075"/>
  <c r="M4076"/>
  <c r="M4077"/>
  <c r="M4079"/>
  <c r="M4080"/>
  <c r="M4081"/>
  <c r="M4084"/>
  <c r="N4069"/>
  <c r="N4070"/>
  <c r="N4071"/>
  <c r="N4072"/>
  <c r="N4073"/>
  <c r="N4075"/>
  <c r="N4076"/>
  <c r="N4077"/>
  <c r="N4079"/>
  <c r="N4080"/>
  <c r="N4081"/>
  <c r="N4084"/>
  <c r="N3273" i="1" l="1"/>
  <c r="O3273" s="1"/>
  <c r="Q3273"/>
  <c r="R3273"/>
  <c r="T3273"/>
  <c r="V3273"/>
  <c r="W3273" s="1"/>
  <c r="X3273"/>
  <c r="Y3273"/>
  <c r="AA3273"/>
  <c r="AB3273" s="1"/>
  <c r="AC3273" s="1"/>
  <c r="N3272"/>
  <c r="O3272" s="1"/>
  <c r="Q3272"/>
  <c r="R3272"/>
  <c r="T3272"/>
  <c r="V3272"/>
  <c r="W3272" s="1"/>
  <c r="X3272"/>
  <c r="Y3272"/>
  <c r="AA3272"/>
  <c r="AB3272" s="1"/>
  <c r="AC3272" s="1"/>
  <c r="N3271"/>
  <c r="O3271" s="1"/>
  <c r="Q3271"/>
  <c r="R3271"/>
  <c r="T3271"/>
  <c r="V3271"/>
  <c r="W3271" s="1"/>
  <c r="X3271"/>
  <c r="Y3271"/>
  <c r="AA3271"/>
  <c r="AB3271" s="1"/>
  <c r="AC3271" s="1"/>
  <c r="K4055" i="4"/>
  <c r="L4055"/>
  <c r="M4055"/>
  <c r="N4055"/>
  <c r="Z3272" i="1"/>
  <c r="Z3271"/>
  <c r="Z3273"/>
  <c r="P3272" l="1"/>
  <c r="U3272"/>
  <c r="S3272"/>
  <c r="P3271"/>
  <c r="U3271"/>
  <c r="S3271"/>
  <c r="P3273"/>
  <c r="U3273"/>
  <c r="S3273"/>
  <c r="N3270"/>
  <c r="O3270" s="1"/>
  <c r="Q3270"/>
  <c r="R3270"/>
  <c r="T3270"/>
  <c r="V3270"/>
  <c r="W3270"/>
  <c r="X3270"/>
  <c r="Y3270"/>
  <c r="AA3270"/>
  <c r="AB3270" s="1"/>
  <c r="AC3270" s="1"/>
  <c r="N3269"/>
  <c r="O3269" s="1"/>
  <c r="Q3269"/>
  <c r="R3269"/>
  <c r="T3269"/>
  <c r="V3269"/>
  <c r="W3269" s="1"/>
  <c r="X3269"/>
  <c r="Y3269"/>
  <c r="AA3269"/>
  <c r="AB3269" s="1"/>
  <c r="AC3269" s="1"/>
  <c r="N3268"/>
  <c r="O3268" s="1"/>
  <c r="Q3268"/>
  <c r="R3268"/>
  <c r="T3268"/>
  <c r="V3268"/>
  <c r="W3268" s="1"/>
  <c r="X3268"/>
  <c r="Y3268"/>
  <c r="AA3268"/>
  <c r="AB3268" s="1"/>
  <c r="AC3268" s="1"/>
  <c r="Z3270"/>
  <c r="Z3268"/>
  <c r="Z3269"/>
  <c r="P3270" l="1"/>
  <c r="U3270"/>
  <c r="S3270"/>
  <c r="P3269"/>
  <c r="U3269"/>
  <c r="S3269"/>
  <c r="P3268"/>
  <c r="U3268"/>
  <c r="S3268"/>
  <c r="K4050" i="4"/>
  <c r="L4050"/>
  <c r="M4050"/>
  <c r="N4050"/>
  <c r="N3267" i="1" l="1"/>
  <c r="O3267" s="1"/>
  <c r="Q3267"/>
  <c r="R3267"/>
  <c r="T3267"/>
  <c r="V3267"/>
  <c r="W3267"/>
  <c r="X3267"/>
  <c r="Y3267"/>
  <c r="AA3267"/>
  <c r="AB3267" s="1"/>
  <c r="AC3267" s="1"/>
  <c r="N3266"/>
  <c r="O3266" s="1"/>
  <c r="Q3266"/>
  <c r="R3266"/>
  <c r="T3266"/>
  <c r="V3266"/>
  <c r="W3266" s="1"/>
  <c r="X3266"/>
  <c r="Y3266"/>
  <c r="AA3266"/>
  <c r="AB3266" s="1"/>
  <c r="AC3266" s="1"/>
  <c r="N3265"/>
  <c r="O3265" s="1"/>
  <c r="Q3265"/>
  <c r="R3265"/>
  <c r="T3265"/>
  <c r="V3265"/>
  <c r="W3265" s="1"/>
  <c r="X3265"/>
  <c r="Y3265"/>
  <c r="AA3265"/>
  <c r="AB3265" s="1"/>
  <c r="AC3265" s="1"/>
  <c r="Z3267"/>
  <c r="Z3266"/>
  <c r="Z3265"/>
  <c r="P3267" l="1"/>
  <c r="U3267"/>
  <c r="S3267"/>
  <c r="P3265"/>
  <c r="P3266"/>
  <c r="U3265"/>
  <c r="S3265"/>
  <c r="U3266"/>
  <c r="S3266"/>
  <c r="K4046" i="4"/>
  <c r="L4046"/>
  <c r="M4046"/>
  <c r="N4046"/>
  <c r="K4039"/>
  <c r="L4039"/>
  <c r="M4039"/>
  <c r="N4039"/>
  <c r="K4058"/>
  <c r="K4059"/>
  <c r="K4060"/>
  <c r="K4061"/>
  <c r="K4062"/>
  <c r="K4063"/>
  <c r="K4064"/>
  <c r="K4067"/>
  <c r="K4068"/>
  <c r="L4058"/>
  <c r="L4059"/>
  <c r="L4060"/>
  <c r="L4061"/>
  <c r="L4062"/>
  <c r="L4063"/>
  <c r="L4064"/>
  <c r="L4067"/>
  <c r="L4068"/>
  <c r="M4058"/>
  <c r="M4059"/>
  <c r="M4060"/>
  <c r="M4061"/>
  <c r="M4062"/>
  <c r="M4063"/>
  <c r="M4064"/>
  <c r="M4067"/>
  <c r="M4068"/>
  <c r="N4058"/>
  <c r="N4059"/>
  <c r="N4060"/>
  <c r="N4061"/>
  <c r="N4062"/>
  <c r="N4063"/>
  <c r="N4064"/>
  <c r="N4067"/>
  <c r="N4068"/>
  <c r="K4033"/>
  <c r="L4033"/>
  <c r="M4033"/>
  <c r="N4033"/>
  <c r="K4036"/>
  <c r="L4036"/>
  <c r="M4036"/>
  <c r="N4036"/>
  <c r="K4031"/>
  <c r="L4031"/>
  <c r="M4031"/>
  <c r="N4031"/>
  <c r="K4038"/>
  <c r="K4040"/>
  <c r="K4041"/>
  <c r="K4042"/>
  <c r="K4043"/>
  <c r="K4044"/>
  <c r="K4045"/>
  <c r="K4047"/>
  <c r="K4048"/>
  <c r="K4049"/>
  <c r="K4051"/>
  <c r="K4052"/>
  <c r="K4053"/>
  <c r="K4054"/>
  <c r="K4056"/>
  <c r="K4057"/>
  <c r="L4038"/>
  <c r="L4040"/>
  <c r="L4041"/>
  <c r="L4042"/>
  <c r="L4043"/>
  <c r="L4044"/>
  <c r="L4045"/>
  <c r="L4047"/>
  <c r="L4048"/>
  <c r="L4049"/>
  <c r="L4051"/>
  <c r="L4052"/>
  <c r="L4053"/>
  <c r="L4054"/>
  <c r="L4056"/>
  <c r="L4057"/>
  <c r="M4038"/>
  <c r="M4040"/>
  <c r="M4041"/>
  <c r="M4042"/>
  <c r="M4043"/>
  <c r="M4044"/>
  <c r="M4045"/>
  <c r="M4047"/>
  <c r="M4048"/>
  <c r="M4049"/>
  <c r="M4051"/>
  <c r="M4052"/>
  <c r="M4053"/>
  <c r="M4054"/>
  <c r="M4056"/>
  <c r="M4057"/>
  <c r="N4038"/>
  <c r="N4040"/>
  <c r="N4041"/>
  <c r="N4042"/>
  <c r="N4043"/>
  <c r="N4044"/>
  <c r="N4045"/>
  <c r="N4047"/>
  <c r="N4048"/>
  <c r="N4049"/>
  <c r="N4051"/>
  <c r="N4052"/>
  <c r="N4053"/>
  <c r="N4054"/>
  <c r="N4056"/>
  <c r="N4057"/>
  <c r="K4037"/>
  <c r="L4037"/>
  <c r="M4037"/>
  <c r="N4037"/>
  <c r="N3264" i="1" l="1"/>
  <c r="O3264" s="1"/>
  <c r="Q3264"/>
  <c r="R3264"/>
  <c r="T3264"/>
  <c r="V3264"/>
  <c r="W3264"/>
  <c r="X3264"/>
  <c r="Y3264"/>
  <c r="AA3264"/>
  <c r="AB3264" s="1"/>
  <c r="AC3264" s="1"/>
  <c r="N3263"/>
  <c r="O3263" s="1"/>
  <c r="Q3263"/>
  <c r="R3263"/>
  <c r="T3263"/>
  <c r="V3263"/>
  <c r="W3263" s="1"/>
  <c r="X3263"/>
  <c r="Y3263"/>
  <c r="AA3263"/>
  <c r="AB3263" s="1"/>
  <c r="AC3263" s="1"/>
  <c r="N3262"/>
  <c r="O3262" s="1"/>
  <c r="Q3262"/>
  <c r="R3262"/>
  <c r="T3262"/>
  <c r="V3262"/>
  <c r="W3262"/>
  <c r="X3262"/>
  <c r="Y3262"/>
  <c r="AA3262"/>
  <c r="AB3262" s="1"/>
  <c r="AC3262" s="1"/>
  <c r="Z3263"/>
  <c r="Z3262"/>
  <c r="Z3264"/>
  <c r="P3262" l="1"/>
  <c r="P3263"/>
  <c r="U3263"/>
  <c r="S3263"/>
  <c r="P3264"/>
  <c r="U3264"/>
  <c r="S3264"/>
  <c r="U3262"/>
  <c r="S3262"/>
  <c r="N3258"/>
  <c r="O3258" s="1"/>
  <c r="Q3258"/>
  <c r="R3258"/>
  <c r="T3258"/>
  <c r="V3258"/>
  <c r="W3258" s="1"/>
  <c r="X3258"/>
  <c r="Y3258"/>
  <c r="AA3258"/>
  <c r="AB3258" s="1"/>
  <c r="AC3258" s="1"/>
  <c r="N3261"/>
  <c r="O3261" s="1"/>
  <c r="Q3261"/>
  <c r="R3261"/>
  <c r="T3261"/>
  <c r="V3261"/>
  <c r="W3261"/>
  <c r="X3261"/>
  <c r="Y3261"/>
  <c r="AA3261"/>
  <c r="AB3261" s="1"/>
  <c r="AC3261" s="1"/>
  <c r="N3260"/>
  <c r="O3260" s="1"/>
  <c r="Q3260"/>
  <c r="R3260"/>
  <c r="T3260"/>
  <c r="V3260"/>
  <c r="W3260" s="1"/>
  <c r="X3260"/>
  <c r="Y3260"/>
  <c r="AA3260"/>
  <c r="AB3260" s="1"/>
  <c r="AC3260" s="1"/>
  <c r="N3259"/>
  <c r="O3259" s="1"/>
  <c r="Q3259"/>
  <c r="R3259"/>
  <c r="T3259"/>
  <c r="V3259"/>
  <c r="W3259"/>
  <c r="X3259"/>
  <c r="Y3259"/>
  <c r="AA3259"/>
  <c r="AB3259" s="1"/>
  <c r="AC3259" s="1"/>
  <c r="Z3260"/>
  <c r="Z3258"/>
  <c r="Z3259"/>
  <c r="Z3261"/>
  <c r="P3261" l="1"/>
  <c r="P3259"/>
  <c r="U3261"/>
  <c r="S3261"/>
  <c r="P3258"/>
  <c r="U3258"/>
  <c r="S3258"/>
  <c r="P3260"/>
  <c r="U3259"/>
  <c r="S3259"/>
  <c r="U3260"/>
  <c r="S3260"/>
  <c r="N3257"/>
  <c r="O3257" s="1"/>
  <c r="Q3257"/>
  <c r="R3257"/>
  <c r="T3257"/>
  <c r="V3257"/>
  <c r="W3257"/>
  <c r="X3257"/>
  <c r="Y3257"/>
  <c r="AA3257"/>
  <c r="AB3257" s="1"/>
  <c r="AC3257" s="1"/>
  <c r="N3256"/>
  <c r="O3256" s="1"/>
  <c r="Q3256"/>
  <c r="R3256"/>
  <c r="T3256"/>
  <c r="V3256"/>
  <c r="W3256"/>
  <c r="X3256"/>
  <c r="Y3256"/>
  <c r="AA3256"/>
  <c r="AB3256" s="1"/>
  <c r="AC3256" s="1"/>
  <c r="Z3256"/>
  <c r="Z3257"/>
  <c r="P3256" l="1"/>
  <c r="P3257"/>
  <c r="U3256"/>
  <c r="S3256"/>
  <c r="U3257"/>
  <c r="S3257"/>
  <c r="N3255"/>
  <c r="O3255" s="1"/>
  <c r="Q3255"/>
  <c r="R3255"/>
  <c r="T3255"/>
  <c r="V3255"/>
  <c r="W3255" s="1"/>
  <c r="X3255"/>
  <c r="Y3255"/>
  <c r="AA3255"/>
  <c r="AB3255" s="1"/>
  <c r="AC3255" s="1"/>
  <c r="N3254"/>
  <c r="O3254" s="1"/>
  <c r="Q3254"/>
  <c r="R3254"/>
  <c r="T3254"/>
  <c r="V3254"/>
  <c r="W3254" s="1"/>
  <c r="X3254"/>
  <c r="Y3254"/>
  <c r="AA3254"/>
  <c r="AB3254" s="1"/>
  <c r="AC3254" s="1"/>
  <c r="N3253"/>
  <c r="O3253" s="1"/>
  <c r="Q3253"/>
  <c r="R3253"/>
  <c r="T3253"/>
  <c r="V3253"/>
  <c r="W3253" s="1"/>
  <c r="X3253"/>
  <c r="Y3253"/>
  <c r="AA3253"/>
  <c r="AB3253" s="1"/>
  <c r="AC3253" s="1"/>
  <c r="N3252"/>
  <c r="O3252" s="1"/>
  <c r="Q3252"/>
  <c r="R3252"/>
  <c r="T3252"/>
  <c r="V3252"/>
  <c r="W3252" s="1"/>
  <c r="X3252"/>
  <c r="Y3252"/>
  <c r="AA3252"/>
  <c r="AB3252" s="1"/>
  <c r="AC3252" s="1"/>
  <c r="Z3253"/>
  <c r="Z3255"/>
  <c r="Z3252"/>
  <c r="Z3254"/>
  <c r="P3255" l="1"/>
  <c r="P3254"/>
  <c r="U3255"/>
  <c r="S3255"/>
  <c r="P3253"/>
  <c r="P3252"/>
  <c r="U3253"/>
  <c r="S3253"/>
  <c r="U3254"/>
  <c r="S3254"/>
  <c r="U3252"/>
  <c r="S3252"/>
  <c r="N3251"/>
  <c r="O3251" s="1"/>
  <c r="Q3251"/>
  <c r="R3251"/>
  <c r="T3251"/>
  <c r="V3251"/>
  <c r="W3251" s="1"/>
  <c r="X3251"/>
  <c r="Y3251"/>
  <c r="AA3251"/>
  <c r="AB3251" s="1"/>
  <c r="AC3251" s="1"/>
  <c r="N3250"/>
  <c r="O3250" s="1"/>
  <c r="Q3250"/>
  <c r="R3250"/>
  <c r="T3250"/>
  <c r="V3250"/>
  <c r="W3250"/>
  <c r="X3250"/>
  <c r="Y3250"/>
  <c r="AA3250"/>
  <c r="AB3250" s="1"/>
  <c r="AC3250" s="1"/>
  <c r="Z3250"/>
  <c r="Z3251"/>
  <c r="P3250" l="1"/>
  <c r="P3251"/>
  <c r="U3250"/>
  <c r="S3250"/>
  <c r="U3251"/>
  <c r="S3251"/>
  <c r="O3249"/>
  <c r="Q3249"/>
  <c r="R3249"/>
  <c r="T3249"/>
  <c r="V3249"/>
  <c r="W3249" s="1"/>
  <c r="X3249"/>
  <c r="Y3249"/>
  <c r="AA3249"/>
  <c r="AB3249" s="1"/>
  <c r="AC3249" s="1"/>
  <c r="N3248"/>
  <c r="O3248" s="1"/>
  <c r="Q3248"/>
  <c r="R3248"/>
  <c r="T3248"/>
  <c r="V3248"/>
  <c r="W3248" s="1"/>
  <c r="X3248"/>
  <c r="Y3248"/>
  <c r="AA3248"/>
  <c r="AB3248" s="1"/>
  <c r="AC3248" s="1"/>
  <c r="N3247"/>
  <c r="O3247" s="1"/>
  <c r="Q3247"/>
  <c r="R3247"/>
  <c r="T3247"/>
  <c r="V3247"/>
  <c r="W3247" s="1"/>
  <c r="X3247"/>
  <c r="Y3247"/>
  <c r="AA3247"/>
  <c r="AB3247" s="1"/>
  <c r="AC3247" s="1"/>
  <c r="Z3247"/>
  <c r="Z3249"/>
  <c r="Z3248"/>
  <c r="P3249" l="1"/>
  <c r="U3249"/>
  <c r="S3249"/>
  <c r="P3248"/>
  <c r="U3248"/>
  <c r="S3248"/>
  <c r="P3247"/>
  <c r="U3247"/>
  <c r="S3247"/>
  <c r="N3246"/>
  <c r="O3246" s="1"/>
  <c r="Q3246"/>
  <c r="R3246"/>
  <c r="T3246"/>
  <c r="V3246"/>
  <c r="W3246"/>
  <c r="X3246"/>
  <c r="Y3246"/>
  <c r="AA3246"/>
  <c r="AB3246" s="1"/>
  <c r="AC3246" s="1"/>
  <c r="Z3246"/>
  <c r="P3246" l="1"/>
  <c r="U3246"/>
  <c r="S3246"/>
  <c r="N3245" l="1"/>
  <c r="O3245" s="1"/>
  <c r="Q3245"/>
  <c r="R3245"/>
  <c r="T3245"/>
  <c r="V3245"/>
  <c r="W3245" s="1"/>
  <c r="X3245"/>
  <c r="Y3245"/>
  <c r="AA3245"/>
  <c r="AB3245" s="1"/>
  <c r="AC3245" s="1"/>
  <c r="N3244"/>
  <c r="O3244" s="1"/>
  <c r="Q3244"/>
  <c r="R3244"/>
  <c r="T3244"/>
  <c r="V3244"/>
  <c r="W3244"/>
  <c r="X3244"/>
  <c r="Y3244"/>
  <c r="AA3244"/>
  <c r="AB3244" s="1"/>
  <c r="AC3244" s="1"/>
  <c r="Z3244"/>
  <c r="Z3245"/>
  <c r="P3244" l="1"/>
  <c r="U3244"/>
  <c r="S3244"/>
  <c r="P3245"/>
  <c r="U3245"/>
  <c r="S3245"/>
  <c r="K4021" i="4"/>
  <c r="L4021"/>
  <c r="M4021"/>
  <c r="N4021"/>
  <c r="N3243" i="1" l="1"/>
  <c r="O3243" s="1"/>
  <c r="Q3243"/>
  <c r="R3243"/>
  <c r="T3243"/>
  <c r="V3243"/>
  <c r="W3243"/>
  <c r="X3243"/>
  <c r="Y3243"/>
  <c r="AA3243"/>
  <c r="AB3243" s="1"/>
  <c r="AC3243" s="1"/>
  <c r="N3242"/>
  <c r="O3242" s="1"/>
  <c r="Q3242"/>
  <c r="R3242"/>
  <c r="T3242"/>
  <c r="V3242"/>
  <c r="W3242" s="1"/>
  <c r="X3242"/>
  <c r="Y3242"/>
  <c r="AA3242"/>
  <c r="AB3242" s="1"/>
  <c r="AC3242" s="1"/>
  <c r="N3241"/>
  <c r="O3241" s="1"/>
  <c r="Q3241"/>
  <c r="R3241"/>
  <c r="T3241"/>
  <c r="V3241"/>
  <c r="W3241"/>
  <c r="X3241"/>
  <c r="Y3241"/>
  <c r="AA3241"/>
  <c r="AB3241" s="1"/>
  <c r="AC3241" s="1"/>
  <c r="Z3242"/>
  <c r="Z3243"/>
  <c r="Z3241"/>
  <c r="P3241" l="1"/>
  <c r="P3243"/>
  <c r="U3243"/>
  <c r="S3243"/>
  <c r="U3241"/>
  <c r="S3241"/>
  <c r="P3242"/>
  <c r="U3242"/>
  <c r="S3242"/>
  <c r="K4019" i="4"/>
  <c r="L4019"/>
  <c r="M4019"/>
  <c r="N4019"/>
  <c r="K4017"/>
  <c r="L4017"/>
  <c r="M4017"/>
  <c r="N4017"/>
  <c r="K4018"/>
  <c r="L4018"/>
  <c r="M4018"/>
  <c r="N4018"/>
  <c r="N3240" i="1" l="1"/>
  <c r="O3240" s="1"/>
  <c r="Q3240"/>
  <c r="R3240"/>
  <c r="T3240"/>
  <c r="V3240"/>
  <c r="W3240"/>
  <c r="X3240"/>
  <c r="Y3240"/>
  <c r="AA3240"/>
  <c r="AB3240" s="1"/>
  <c r="AC3240" s="1"/>
  <c r="N3239"/>
  <c r="O3239" s="1"/>
  <c r="Q3239"/>
  <c r="R3239"/>
  <c r="T3239"/>
  <c r="V3239"/>
  <c r="W3239" s="1"/>
  <c r="X3239"/>
  <c r="Y3239"/>
  <c r="AA3239"/>
  <c r="AB3239" s="1"/>
  <c r="AC3239" s="1"/>
  <c r="N3238"/>
  <c r="O3238" s="1"/>
  <c r="Q3238"/>
  <c r="R3238"/>
  <c r="T3238"/>
  <c r="V3238"/>
  <c r="W3238" s="1"/>
  <c r="X3238"/>
  <c r="Y3238"/>
  <c r="AA3238"/>
  <c r="AB3238" s="1"/>
  <c r="AC3238" s="1"/>
  <c r="Z3239"/>
  <c r="Z3238"/>
  <c r="Z3240"/>
  <c r="P3240" l="1"/>
  <c r="P3239"/>
  <c r="U3240"/>
  <c r="S3240"/>
  <c r="P3238"/>
  <c r="U3238"/>
  <c r="S3238"/>
  <c r="U3239"/>
  <c r="S3239"/>
  <c r="N3237"/>
  <c r="O3237" s="1"/>
  <c r="Q3237"/>
  <c r="R3237"/>
  <c r="T3237"/>
  <c r="V3237"/>
  <c r="W3237"/>
  <c r="X3237"/>
  <c r="Y3237"/>
  <c r="AA3237"/>
  <c r="AB3237" s="1"/>
  <c r="AC3237" s="1"/>
  <c r="N3236"/>
  <c r="O3236" s="1"/>
  <c r="Q3236"/>
  <c r="R3236"/>
  <c r="T3236"/>
  <c r="V3236"/>
  <c r="W3236"/>
  <c r="X3236"/>
  <c r="Y3236"/>
  <c r="AA3236"/>
  <c r="AB3236" s="1"/>
  <c r="AC3236" s="1"/>
  <c r="N3235"/>
  <c r="O3235" s="1"/>
  <c r="Q3235"/>
  <c r="R3235"/>
  <c r="T3235"/>
  <c r="V3235"/>
  <c r="W3235" s="1"/>
  <c r="X3235"/>
  <c r="Y3235"/>
  <c r="AA3235"/>
  <c r="AB3235" s="1"/>
  <c r="AC3235" s="1"/>
  <c r="Z3236"/>
  <c r="Z3237"/>
  <c r="Z3235"/>
  <c r="P3236" l="1"/>
  <c r="P3237"/>
  <c r="P3235"/>
  <c r="U3236"/>
  <c r="S3236"/>
  <c r="U3237"/>
  <c r="S3237"/>
  <c r="U3235"/>
  <c r="S3235"/>
  <c r="K4012" i="4"/>
  <c r="L4012"/>
  <c r="M4012"/>
  <c r="N4012"/>
  <c r="K4004" l="1"/>
  <c r="L4004"/>
  <c r="M4004"/>
  <c r="N4004"/>
  <c r="K4005" l="1"/>
  <c r="L4005"/>
  <c r="M4005"/>
  <c r="N4005"/>
  <c r="K4000"/>
  <c r="L4000"/>
  <c r="M4000"/>
  <c r="N4000"/>
  <c r="K3996"/>
  <c r="L3996"/>
  <c r="M3996"/>
  <c r="N3996"/>
  <c r="K3991"/>
  <c r="L3991"/>
  <c r="M3991"/>
  <c r="N3991"/>
  <c r="K3997"/>
  <c r="L3997"/>
  <c r="M3997"/>
  <c r="N3997"/>
  <c r="K3998"/>
  <c r="L3998"/>
  <c r="M3998"/>
  <c r="N3998"/>
  <c r="K3993" l="1"/>
  <c r="L3993"/>
  <c r="M3993"/>
  <c r="N3993"/>
  <c r="K3988"/>
  <c r="L3988"/>
  <c r="M3988"/>
  <c r="N3988"/>
  <c r="K3984"/>
  <c r="L3984"/>
  <c r="M3984"/>
  <c r="N3984"/>
  <c r="K3989"/>
  <c r="L3989"/>
  <c r="M3989"/>
  <c r="N3989"/>
  <c r="K3985"/>
  <c r="L3985"/>
  <c r="M3985"/>
  <c r="N3985"/>
  <c r="K3980"/>
  <c r="L3980"/>
  <c r="M3980"/>
  <c r="N3980"/>
  <c r="K3977"/>
  <c r="L3977"/>
  <c r="M3977"/>
  <c r="N3977"/>
  <c r="K3990" l="1"/>
  <c r="L3990"/>
  <c r="M3990"/>
  <c r="N3990"/>
  <c r="K3987"/>
  <c r="L3987"/>
  <c r="M3987"/>
  <c r="N3987"/>
  <c r="K3979"/>
  <c r="L3979"/>
  <c r="M3979"/>
  <c r="N3979"/>
  <c r="K3982"/>
  <c r="K3983"/>
  <c r="K3986"/>
  <c r="K3992"/>
  <c r="K3994"/>
  <c r="K3995"/>
  <c r="K3999"/>
  <c r="K4001"/>
  <c r="K4002"/>
  <c r="K4003"/>
  <c r="K4006"/>
  <c r="K4007"/>
  <c r="K4008"/>
  <c r="K4009"/>
  <c r="K4010"/>
  <c r="K4011"/>
  <c r="K4013"/>
  <c r="K4014"/>
  <c r="K4015"/>
  <c r="K4016"/>
  <c r="K4020"/>
  <c r="K4022"/>
  <c r="K4023"/>
  <c r="K4024"/>
  <c r="K4025"/>
  <c r="K4026"/>
  <c r="K4027"/>
  <c r="K4028"/>
  <c r="K4029"/>
  <c r="K4030"/>
  <c r="K4032"/>
  <c r="K4034"/>
  <c r="K4035"/>
  <c r="L3982"/>
  <c r="L3983"/>
  <c r="L3986"/>
  <c r="L3992"/>
  <c r="L3994"/>
  <c r="L3995"/>
  <c r="L3999"/>
  <c r="L4001"/>
  <c r="L4002"/>
  <c r="L4003"/>
  <c r="L4006"/>
  <c r="L4007"/>
  <c r="L4008"/>
  <c r="L4009"/>
  <c r="L4010"/>
  <c r="L4011"/>
  <c r="L4013"/>
  <c r="L4014"/>
  <c r="L4015"/>
  <c r="L4016"/>
  <c r="L4020"/>
  <c r="L4022"/>
  <c r="L4023"/>
  <c r="L4024"/>
  <c r="L4025"/>
  <c r="L4026"/>
  <c r="L4027"/>
  <c r="L4028"/>
  <c r="L4029"/>
  <c r="L4030"/>
  <c r="L4032"/>
  <c r="L4034"/>
  <c r="L4035"/>
  <c r="M3982"/>
  <c r="M3983"/>
  <c r="M3986"/>
  <c r="M3992"/>
  <c r="M3994"/>
  <c r="M3995"/>
  <c r="M3999"/>
  <c r="M4001"/>
  <c r="M4002"/>
  <c r="M4003"/>
  <c r="M4006"/>
  <c r="M4007"/>
  <c r="M4008"/>
  <c r="M4009"/>
  <c r="M4010"/>
  <c r="M4011"/>
  <c r="M4013"/>
  <c r="M4014"/>
  <c r="M4015"/>
  <c r="M4016"/>
  <c r="M4020"/>
  <c r="M4022"/>
  <c r="M4023"/>
  <c r="M4024"/>
  <c r="M4025"/>
  <c r="M4026"/>
  <c r="M4027"/>
  <c r="M4028"/>
  <c r="M4029"/>
  <c r="M4030"/>
  <c r="M4032"/>
  <c r="M4034"/>
  <c r="M4035"/>
  <c r="N3982"/>
  <c r="N3983"/>
  <c r="N3986"/>
  <c r="N3992"/>
  <c r="N3994"/>
  <c r="N3995"/>
  <c r="N3999"/>
  <c r="N4001"/>
  <c r="N4002"/>
  <c r="N4003"/>
  <c r="N4006"/>
  <c r="N4007"/>
  <c r="N4008"/>
  <c r="N4009"/>
  <c r="N4010"/>
  <c r="N4011"/>
  <c r="N4013"/>
  <c r="N4014"/>
  <c r="N4015"/>
  <c r="N4016"/>
  <c r="N4020"/>
  <c r="N4022"/>
  <c r="N4023"/>
  <c r="N4024"/>
  <c r="N4025"/>
  <c r="N4026"/>
  <c r="N4027"/>
  <c r="N4028"/>
  <c r="N4029"/>
  <c r="N4030"/>
  <c r="N4032"/>
  <c r="N4034"/>
  <c r="N4035"/>
  <c r="K3981"/>
  <c r="L3981"/>
  <c r="M3981"/>
  <c r="N3981"/>
  <c r="N3214" i="1" l="1"/>
  <c r="O3214" s="1"/>
  <c r="N3215"/>
  <c r="U3215" s="1"/>
  <c r="N3216"/>
  <c r="O3216" s="1"/>
  <c r="N3217"/>
  <c r="O3217" s="1"/>
  <c r="N3218"/>
  <c r="O3218" s="1"/>
  <c r="N3219"/>
  <c r="U3219" s="1"/>
  <c r="N3220"/>
  <c r="O3220" s="1"/>
  <c r="N3221"/>
  <c r="O3221" s="1"/>
  <c r="N3222"/>
  <c r="O3222" s="1"/>
  <c r="N3223"/>
  <c r="U3223" s="1"/>
  <c r="N3224"/>
  <c r="O3224" s="1"/>
  <c r="N3225"/>
  <c r="O3225" s="1"/>
  <c r="N3226"/>
  <c r="O3226" s="1"/>
  <c r="N3227"/>
  <c r="U3227" s="1"/>
  <c r="N3228"/>
  <c r="O3228" s="1"/>
  <c r="N3229"/>
  <c r="O3229" s="1"/>
  <c r="N3230"/>
  <c r="O3230" s="1"/>
  <c r="N3231"/>
  <c r="U3231" s="1"/>
  <c r="N3232"/>
  <c r="O3232" s="1"/>
  <c r="N3233"/>
  <c r="O3233" s="1"/>
  <c r="N3234"/>
  <c r="O3234" s="1"/>
  <c r="Q3214"/>
  <c r="Q3215"/>
  <c r="Q3216"/>
  <c r="Q3217"/>
  <c r="Q3218"/>
  <c r="Q3219"/>
  <c r="Q3220"/>
  <c r="Q3221"/>
  <c r="Q3222"/>
  <c r="Q3223"/>
  <c r="Q3224"/>
  <c r="Q3225"/>
  <c r="Q3226"/>
  <c r="Q3227"/>
  <c r="Q3228"/>
  <c r="Q3229"/>
  <c r="Q3230"/>
  <c r="Q3231"/>
  <c r="Q3232"/>
  <c r="Q3233"/>
  <c r="Q3234"/>
  <c r="R3214"/>
  <c r="R3215"/>
  <c r="R3216"/>
  <c r="R3217"/>
  <c r="R3218"/>
  <c r="R3219"/>
  <c r="R3220"/>
  <c r="R3221"/>
  <c r="R3222"/>
  <c r="R3223"/>
  <c r="R3224"/>
  <c r="R3225"/>
  <c r="R3226"/>
  <c r="R3227"/>
  <c r="R3228"/>
  <c r="R3229"/>
  <c r="R3230"/>
  <c r="R3231"/>
  <c r="R3232"/>
  <c r="R3233"/>
  <c r="R3234"/>
  <c r="T3214"/>
  <c r="T3215"/>
  <c r="T3216"/>
  <c r="T3217"/>
  <c r="T3218"/>
  <c r="T3219"/>
  <c r="T3220"/>
  <c r="T3221"/>
  <c r="T3222"/>
  <c r="T3223"/>
  <c r="T3224"/>
  <c r="T3225"/>
  <c r="T3226"/>
  <c r="T3227"/>
  <c r="T3228"/>
  <c r="T3229"/>
  <c r="T3230"/>
  <c r="T3231"/>
  <c r="T3232"/>
  <c r="T3233"/>
  <c r="T3234"/>
  <c r="V3214"/>
  <c r="W3214" s="1"/>
  <c r="V3215"/>
  <c r="V3216"/>
  <c r="W3216" s="1"/>
  <c r="V3217"/>
  <c r="W3217" s="1"/>
  <c r="V3218"/>
  <c r="W3218" s="1"/>
  <c r="V3219"/>
  <c r="W3219" s="1"/>
  <c r="V3220"/>
  <c r="W3220" s="1"/>
  <c r="V3221"/>
  <c r="W3221" s="1"/>
  <c r="V3222"/>
  <c r="W3222" s="1"/>
  <c r="V3223"/>
  <c r="W3223" s="1"/>
  <c r="V3224"/>
  <c r="W3224" s="1"/>
  <c r="V3225"/>
  <c r="W3225" s="1"/>
  <c r="V3226"/>
  <c r="W3226" s="1"/>
  <c r="V3227"/>
  <c r="W3227" s="1"/>
  <c r="V3228"/>
  <c r="W3228" s="1"/>
  <c r="V3229"/>
  <c r="W3229" s="1"/>
  <c r="V3230"/>
  <c r="W3230" s="1"/>
  <c r="V3231"/>
  <c r="W3231" s="1"/>
  <c r="V3232"/>
  <c r="W3232" s="1"/>
  <c r="V3233"/>
  <c r="W3233" s="1"/>
  <c r="V3234"/>
  <c r="W3234" s="1"/>
  <c r="W3215"/>
  <c r="X3214"/>
  <c r="X3215"/>
  <c r="X3216"/>
  <c r="X3217"/>
  <c r="X3218"/>
  <c r="X3219"/>
  <c r="X3220"/>
  <c r="X3221"/>
  <c r="X3222"/>
  <c r="X3223"/>
  <c r="X3224"/>
  <c r="X3225"/>
  <c r="X3226"/>
  <c r="X3227"/>
  <c r="X3228"/>
  <c r="X3229"/>
  <c r="X3230"/>
  <c r="X3231"/>
  <c r="X3232"/>
  <c r="X3233"/>
  <c r="X3234"/>
  <c r="Y3214"/>
  <c r="Y3215"/>
  <c r="Y3216"/>
  <c r="Y3217"/>
  <c r="Y3218"/>
  <c r="Y3219"/>
  <c r="Y3220"/>
  <c r="Y3221"/>
  <c r="Y3222"/>
  <c r="Y3223"/>
  <c r="Y3224"/>
  <c r="Y3225"/>
  <c r="Y3226"/>
  <c r="Y3227"/>
  <c r="Y3228"/>
  <c r="Y3229"/>
  <c r="Y3230"/>
  <c r="Y3231"/>
  <c r="Y3232"/>
  <c r="Y3233"/>
  <c r="Y3234"/>
  <c r="AA3214"/>
  <c r="AB3214" s="1"/>
  <c r="AC3214" s="1"/>
  <c r="AA3215"/>
  <c r="AB3215" s="1"/>
  <c r="AC3215" s="1"/>
  <c r="AA3216"/>
  <c r="AB3216" s="1"/>
  <c r="AC3216" s="1"/>
  <c r="AA3217"/>
  <c r="AB3217" s="1"/>
  <c r="AC3217" s="1"/>
  <c r="AA3218"/>
  <c r="AB3218" s="1"/>
  <c r="AC3218" s="1"/>
  <c r="AA3219"/>
  <c r="AB3219" s="1"/>
  <c r="AC3219" s="1"/>
  <c r="AA3220"/>
  <c r="AB3220" s="1"/>
  <c r="AC3220" s="1"/>
  <c r="AA3221"/>
  <c r="AB3221" s="1"/>
  <c r="AC3221" s="1"/>
  <c r="AA3222"/>
  <c r="AB3222" s="1"/>
  <c r="AC3222" s="1"/>
  <c r="AA3223"/>
  <c r="AB3223" s="1"/>
  <c r="AC3223" s="1"/>
  <c r="AA3224"/>
  <c r="AB3224" s="1"/>
  <c r="AC3224" s="1"/>
  <c r="AA3225"/>
  <c r="AB3225" s="1"/>
  <c r="AC3225" s="1"/>
  <c r="AA3226"/>
  <c r="AB3226" s="1"/>
  <c r="AC3226" s="1"/>
  <c r="AA3227"/>
  <c r="AB3227" s="1"/>
  <c r="AC3227" s="1"/>
  <c r="AA3228"/>
  <c r="AB3228" s="1"/>
  <c r="AC3228" s="1"/>
  <c r="AA3229"/>
  <c r="AB3229" s="1"/>
  <c r="AC3229" s="1"/>
  <c r="AA3230"/>
  <c r="AB3230" s="1"/>
  <c r="AC3230" s="1"/>
  <c r="AA3231"/>
  <c r="AB3231" s="1"/>
  <c r="AC3231" s="1"/>
  <c r="AA3232"/>
  <c r="AB3232" s="1"/>
  <c r="AC3232" s="1"/>
  <c r="AA3233"/>
  <c r="AB3233" s="1"/>
  <c r="AC3233" s="1"/>
  <c r="AA3234"/>
  <c r="AB3234" s="1"/>
  <c r="AC3234" s="1"/>
  <c r="N3209"/>
  <c r="O3209" s="1"/>
  <c r="N3210"/>
  <c r="U3210" s="1"/>
  <c r="N3211"/>
  <c r="O3211" s="1"/>
  <c r="N3212"/>
  <c r="O3212" s="1"/>
  <c r="N3213"/>
  <c r="O3213" s="1"/>
  <c r="Q3209"/>
  <c r="Q3210"/>
  <c r="Q3211"/>
  <c r="Q3212"/>
  <c r="Q3213"/>
  <c r="R3209"/>
  <c r="R3210"/>
  <c r="R3211"/>
  <c r="R3212"/>
  <c r="R3213"/>
  <c r="T3209"/>
  <c r="T3210"/>
  <c r="T3211"/>
  <c r="T3212"/>
  <c r="T3213"/>
  <c r="V3209"/>
  <c r="V3210"/>
  <c r="V3211"/>
  <c r="V3212"/>
  <c r="W3212" s="1"/>
  <c r="V3213"/>
  <c r="W3209"/>
  <c r="W3210"/>
  <c r="W3211"/>
  <c r="W3213"/>
  <c r="X3209"/>
  <c r="X3210"/>
  <c r="X3211"/>
  <c r="X3212"/>
  <c r="X3213"/>
  <c r="Y3209"/>
  <c r="Y3210"/>
  <c r="Y3211"/>
  <c r="Y3212"/>
  <c r="Y3213"/>
  <c r="AA3209"/>
  <c r="AB3209" s="1"/>
  <c r="AC3209" s="1"/>
  <c r="AA3210"/>
  <c r="AB3210" s="1"/>
  <c r="AC3210" s="1"/>
  <c r="AA3211"/>
  <c r="AB3211" s="1"/>
  <c r="AC3211" s="1"/>
  <c r="AA3212"/>
  <c r="AB3212" s="1"/>
  <c r="AC3212" s="1"/>
  <c r="AA3213"/>
  <c r="AB3213" s="1"/>
  <c r="AC3213" s="1"/>
  <c r="N3208"/>
  <c r="O3208" s="1"/>
  <c r="Q3208"/>
  <c r="R3208"/>
  <c r="T3208"/>
  <c r="V3208"/>
  <c r="W3208" s="1"/>
  <c r="X3208"/>
  <c r="Y3208"/>
  <c r="AA3208"/>
  <c r="AB3208" s="1"/>
  <c r="AC3208" s="1"/>
  <c r="Z3226"/>
  <c r="Z3208"/>
  <c r="Z3233"/>
  <c r="Z3214"/>
  <c r="Z3227"/>
  <c r="Z3229"/>
  <c r="Z3210"/>
  <c r="Z3220"/>
  <c r="Z3222"/>
  <c r="Z3216"/>
  <c r="Z3221"/>
  <c r="Z3212"/>
  <c r="Z3209"/>
  <c r="Z3215"/>
  <c r="Z3225"/>
  <c r="Z3232"/>
  <c r="Z3223"/>
  <c r="Z3234"/>
  <c r="Z3211"/>
  <c r="Z3219"/>
  <c r="Z3231"/>
  <c r="Z3213"/>
  <c r="Z3224"/>
  <c r="Z3230"/>
  <c r="Z3228"/>
  <c r="Z3217"/>
  <c r="Z3218"/>
  <c r="O3219" l="1"/>
  <c r="S3219"/>
  <c r="O3210"/>
  <c r="P3219"/>
  <c r="U3233"/>
  <c r="S3231"/>
  <c r="P3231"/>
  <c r="O3231"/>
  <c r="U3229"/>
  <c r="P3227"/>
  <c r="S3227"/>
  <c r="O3227"/>
  <c r="U3225"/>
  <c r="S3223"/>
  <c r="P3223"/>
  <c r="O3223"/>
  <c r="U3221"/>
  <c r="U3217"/>
  <c r="S3215"/>
  <c r="O3215"/>
  <c r="P3215"/>
  <c r="S3233"/>
  <c r="S3229"/>
  <c r="S3225"/>
  <c r="S3221"/>
  <c r="S3217"/>
  <c r="P3233"/>
  <c r="P3229"/>
  <c r="P3225"/>
  <c r="P3221"/>
  <c r="P3217"/>
  <c r="S3210"/>
  <c r="U3212"/>
  <c r="P3210"/>
  <c r="S3212"/>
  <c r="P3212"/>
  <c r="P3234"/>
  <c r="P3232"/>
  <c r="P3230"/>
  <c r="P3228"/>
  <c r="P3226"/>
  <c r="P3224"/>
  <c r="P3222"/>
  <c r="P3220"/>
  <c r="P3218"/>
  <c r="P3216"/>
  <c r="P3214"/>
  <c r="U3234"/>
  <c r="U3232"/>
  <c r="U3230"/>
  <c r="U3228"/>
  <c r="U3226"/>
  <c r="U3224"/>
  <c r="U3222"/>
  <c r="U3220"/>
  <c r="U3218"/>
  <c r="U3216"/>
  <c r="U3214"/>
  <c r="S3234"/>
  <c r="S3232"/>
  <c r="S3230"/>
  <c r="S3228"/>
  <c r="S3226"/>
  <c r="S3224"/>
  <c r="S3222"/>
  <c r="S3220"/>
  <c r="S3218"/>
  <c r="S3216"/>
  <c r="S3214"/>
  <c r="P3209"/>
  <c r="P3213"/>
  <c r="P3211"/>
  <c r="U3213"/>
  <c r="U3211"/>
  <c r="U3209"/>
  <c r="S3213"/>
  <c r="S3211"/>
  <c r="S3209"/>
  <c r="P3208"/>
  <c r="U3208"/>
  <c r="S3208"/>
  <c r="N3207"/>
  <c r="O3207" s="1"/>
  <c r="Q3207"/>
  <c r="R3207"/>
  <c r="T3207"/>
  <c r="V3207"/>
  <c r="W3207" s="1"/>
  <c r="X3207"/>
  <c r="Y3207"/>
  <c r="AA3207"/>
  <c r="AB3207" s="1"/>
  <c r="AC3207" s="1"/>
  <c r="N3206"/>
  <c r="O3206" s="1"/>
  <c r="Q3206"/>
  <c r="R3206"/>
  <c r="T3206"/>
  <c r="V3206"/>
  <c r="W3206" s="1"/>
  <c r="X3206"/>
  <c r="Y3206"/>
  <c r="AA3206"/>
  <c r="AB3206" s="1"/>
  <c r="AC3206" s="1"/>
  <c r="N3205"/>
  <c r="O3205" s="1"/>
  <c r="Q3205"/>
  <c r="R3205"/>
  <c r="T3205"/>
  <c r="V3205"/>
  <c r="W3205"/>
  <c r="X3205"/>
  <c r="Y3205"/>
  <c r="AA3205"/>
  <c r="AB3205" s="1"/>
  <c r="AC3205" s="1"/>
  <c r="Z3205"/>
  <c r="Z3207"/>
  <c r="Z3206"/>
  <c r="P3206" l="1"/>
  <c r="U3206"/>
  <c r="S3206"/>
  <c r="P3207"/>
  <c r="U3207"/>
  <c r="S3207"/>
  <c r="P3205"/>
  <c r="U3205"/>
  <c r="S3205"/>
  <c r="K3973" i="4"/>
  <c r="L3973"/>
  <c r="M3973"/>
  <c r="N3973"/>
  <c r="K3974"/>
  <c r="L3974"/>
  <c r="M3974"/>
  <c r="N3974"/>
  <c r="N3204" i="1" l="1"/>
  <c r="O3204" s="1"/>
  <c r="Q3204"/>
  <c r="R3204"/>
  <c r="T3204"/>
  <c r="V3204"/>
  <c r="W3204" s="1"/>
  <c r="X3204"/>
  <c r="Y3204"/>
  <c r="AA3204"/>
  <c r="AB3204" s="1"/>
  <c r="AC3204" s="1"/>
  <c r="N3203"/>
  <c r="O3203" s="1"/>
  <c r="Q3203"/>
  <c r="R3203"/>
  <c r="T3203"/>
  <c r="V3203"/>
  <c r="W3203" s="1"/>
  <c r="X3203"/>
  <c r="Y3203"/>
  <c r="AA3203"/>
  <c r="AB3203" s="1"/>
  <c r="AC3203" s="1"/>
  <c r="Z3203"/>
  <c r="Z3204"/>
  <c r="P3204" l="1"/>
  <c r="P3203"/>
  <c r="U3203"/>
  <c r="S3203"/>
  <c r="U3204"/>
  <c r="S3204"/>
  <c r="K3967" i="4"/>
  <c r="L3967"/>
  <c r="M3967"/>
  <c r="N3967"/>
  <c r="K3961" l="1"/>
  <c r="L3961"/>
  <c r="M3961"/>
  <c r="N3961"/>
  <c r="K3962"/>
  <c r="L3962"/>
  <c r="M3962"/>
  <c r="N3962"/>
  <c r="N3202" i="1"/>
  <c r="O3202" s="1"/>
  <c r="Q3202"/>
  <c r="R3202"/>
  <c r="T3202"/>
  <c r="V3202"/>
  <c r="W3202" s="1"/>
  <c r="X3202"/>
  <c r="Y3202"/>
  <c r="AA3202"/>
  <c r="AB3202" s="1"/>
  <c r="AC3202" s="1"/>
  <c r="N3201"/>
  <c r="O3201" s="1"/>
  <c r="Q3201"/>
  <c r="R3201"/>
  <c r="T3201"/>
  <c r="V3201"/>
  <c r="W3201"/>
  <c r="X3201"/>
  <c r="Y3201"/>
  <c r="AA3201"/>
  <c r="AB3201" s="1"/>
  <c r="AC3201" s="1"/>
  <c r="Z3201"/>
  <c r="Z3202"/>
  <c r="P3201" l="1"/>
  <c r="P3202"/>
  <c r="U3201"/>
  <c r="S3201"/>
  <c r="U3202"/>
  <c r="S3202"/>
  <c r="N3200"/>
  <c r="O3200" s="1"/>
  <c r="Q3200"/>
  <c r="R3200"/>
  <c r="T3200"/>
  <c r="V3200"/>
  <c r="W3200" s="1"/>
  <c r="X3200"/>
  <c r="Y3200"/>
  <c r="AA3200"/>
  <c r="AB3200" s="1"/>
  <c r="AC3200" s="1"/>
  <c r="Z3200"/>
  <c r="P3200" l="1"/>
  <c r="U3200"/>
  <c r="S3200"/>
  <c r="N3199" l="1"/>
  <c r="O3199" s="1"/>
  <c r="Q3199"/>
  <c r="R3199"/>
  <c r="T3199"/>
  <c r="V3199"/>
  <c r="W3199" s="1"/>
  <c r="X3199"/>
  <c r="Y3199"/>
  <c r="AA3199"/>
  <c r="AB3199" s="1"/>
  <c r="AC3199" s="1"/>
  <c r="N3198"/>
  <c r="O3198" s="1"/>
  <c r="Q3198"/>
  <c r="R3198"/>
  <c r="T3198"/>
  <c r="V3198"/>
  <c r="W3198" s="1"/>
  <c r="X3198"/>
  <c r="Y3198"/>
  <c r="AA3198"/>
  <c r="AB3198" s="1"/>
  <c r="AC3198" s="1"/>
  <c r="N3197"/>
  <c r="O3197" s="1"/>
  <c r="Q3197"/>
  <c r="R3197"/>
  <c r="T3197"/>
  <c r="V3197"/>
  <c r="W3197" s="1"/>
  <c r="X3197"/>
  <c r="Y3197"/>
  <c r="AA3197"/>
  <c r="AB3197" s="1"/>
  <c r="AC3197" s="1"/>
  <c r="N3196"/>
  <c r="O3196" s="1"/>
  <c r="Q3196"/>
  <c r="R3196"/>
  <c r="T3196"/>
  <c r="V3196"/>
  <c r="W3196" s="1"/>
  <c r="X3196"/>
  <c r="Y3196"/>
  <c r="AA3196"/>
  <c r="AB3196" s="1"/>
  <c r="AC3196" s="1"/>
  <c r="Z3196"/>
  <c r="Z3197"/>
  <c r="Z3198"/>
  <c r="Z3199"/>
  <c r="P3199" l="1"/>
  <c r="P3198"/>
  <c r="P3197"/>
  <c r="U3198"/>
  <c r="S3198"/>
  <c r="U3199"/>
  <c r="S3199"/>
  <c r="P3196"/>
  <c r="U3196"/>
  <c r="S3196"/>
  <c r="U3197"/>
  <c r="S3197"/>
  <c r="K3959" i="4"/>
  <c r="L3959"/>
  <c r="M3959"/>
  <c r="N3959"/>
  <c r="K3954"/>
  <c r="L3954"/>
  <c r="M3954"/>
  <c r="N3954"/>
  <c r="K3951"/>
  <c r="L3951"/>
  <c r="M3951"/>
  <c r="N3951"/>
  <c r="K3949"/>
  <c r="L3949"/>
  <c r="M3949"/>
  <c r="N3949"/>
  <c r="N3189" i="1" l="1"/>
  <c r="O3189" s="1"/>
  <c r="Q3189"/>
  <c r="R3189"/>
  <c r="T3189"/>
  <c r="V3189"/>
  <c r="W3189"/>
  <c r="X3189"/>
  <c r="Y3189"/>
  <c r="AA3189"/>
  <c r="AB3189" s="1"/>
  <c r="AC3189" s="1"/>
  <c r="N3195"/>
  <c r="P3195" s="1"/>
  <c r="Q3195"/>
  <c r="R3195"/>
  <c r="T3195"/>
  <c r="V3195"/>
  <c r="W3195" s="1"/>
  <c r="X3195"/>
  <c r="Y3195"/>
  <c r="AA3195"/>
  <c r="AB3195" s="1"/>
  <c r="AC3195" s="1"/>
  <c r="N3194"/>
  <c r="O3194" s="1"/>
  <c r="Q3194"/>
  <c r="R3194"/>
  <c r="T3194"/>
  <c r="V3194"/>
  <c r="W3194" s="1"/>
  <c r="X3194"/>
  <c r="Y3194"/>
  <c r="AA3194"/>
  <c r="AB3194" s="1"/>
  <c r="AC3194" s="1"/>
  <c r="N3193"/>
  <c r="O3193" s="1"/>
  <c r="Q3193"/>
  <c r="R3193"/>
  <c r="T3193"/>
  <c r="V3193"/>
  <c r="W3193" s="1"/>
  <c r="X3193"/>
  <c r="Y3193"/>
  <c r="AA3193"/>
  <c r="AB3193" s="1"/>
  <c r="AC3193" s="1"/>
  <c r="N3192"/>
  <c r="O3192" s="1"/>
  <c r="Q3192"/>
  <c r="R3192"/>
  <c r="T3192"/>
  <c r="V3192"/>
  <c r="W3192" s="1"/>
  <c r="X3192"/>
  <c r="Y3192"/>
  <c r="AA3192"/>
  <c r="AB3192" s="1"/>
  <c r="AC3192" s="1"/>
  <c r="N3191"/>
  <c r="O3191" s="1"/>
  <c r="Q3191"/>
  <c r="R3191"/>
  <c r="T3191"/>
  <c r="V3191"/>
  <c r="W3191" s="1"/>
  <c r="X3191"/>
  <c r="Y3191"/>
  <c r="AA3191"/>
  <c r="AB3191" s="1"/>
  <c r="AC3191" s="1"/>
  <c r="Z3191"/>
  <c r="Z3194"/>
  <c r="Z3193"/>
  <c r="Z3192"/>
  <c r="Z3195"/>
  <c r="Z3189"/>
  <c r="P3194" l="1"/>
  <c r="P3189"/>
  <c r="P3191"/>
  <c r="U3189"/>
  <c r="S3189"/>
  <c r="U3191"/>
  <c r="S3191"/>
  <c r="P3192"/>
  <c r="U3192"/>
  <c r="S3192"/>
  <c r="U3194"/>
  <c r="S3194"/>
  <c r="P3193"/>
  <c r="U3193"/>
  <c r="S3193"/>
  <c r="U3195"/>
  <c r="S3195"/>
  <c r="O3195"/>
  <c r="K3953" i="4"/>
  <c r="K3955"/>
  <c r="K3956"/>
  <c r="K3957"/>
  <c r="K3958"/>
  <c r="K3960"/>
  <c r="K3963"/>
  <c r="K3964"/>
  <c r="K3965"/>
  <c r="K3966"/>
  <c r="K3968"/>
  <c r="K3969"/>
  <c r="K3970"/>
  <c r="K3971"/>
  <c r="K3972"/>
  <c r="K3975"/>
  <c r="K3976"/>
  <c r="K3978"/>
  <c r="L3953"/>
  <c r="L3955"/>
  <c r="L3956"/>
  <c r="L3957"/>
  <c r="L3958"/>
  <c r="L3960"/>
  <c r="L3963"/>
  <c r="L3964"/>
  <c r="L3965"/>
  <c r="L3966"/>
  <c r="L3968"/>
  <c r="L3969"/>
  <c r="L3970"/>
  <c r="L3971"/>
  <c r="L3972"/>
  <c r="L3975"/>
  <c r="L3976"/>
  <c r="L3978"/>
  <c r="M3953"/>
  <c r="M3955"/>
  <c r="M3956"/>
  <c r="M3957"/>
  <c r="M3958"/>
  <c r="M3960"/>
  <c r="M3963"/>
  <c r="M3964"/>
  <c r="M3965"/>
  <c r="M3966"/>
  <c r="M3968"/>
  <c r="M3969"/>
  <c r="M3970"/>
  <c r="M3971"/>
  <c r="M3972"/>
  <c r="M3975"/>
  <c r="M3976"/>
  <c r="M3978"/>
  <c r="N3953"/>
  <c r="N3955"/>
  <c r="N3956"/>
  <c r="N3957"/>
  <c r="N3958"/>
  <c r="N3960"/>
  <c r="N3963"/>
  <c r="N3964"/>
  <c r="N3965"/>
  <c r="N3966"/>
  <c r="N3968"/>
  <c r="N3969"/>
  <c r="N3970"/>
  <c r="N3971"/>
  <c r="N3972"/>
  <c r="N3975"/>
  <c r="N3976"/>
  <c r="N3978"/>
  <c r="K3952"/>
  <c r="L3952"/>
  <c r="M3952"/>
  <c r="N3952"/>
  <c r="K3947"/>
  <c r="L3947"/>
  <c r="M3947"/>
  <c r="N3947"/>
  <c r="K3948"/>
  <c r="L3948"/>
  <c r="M3948"/>
  <c r="N3948"/>
  <c r="K3945"/>
  <c r="L3945"/>
  <c r="M3945"/>
  <c r="N3945"/>
  <c r="K3950"/>
  <c r="L3950"/>
  <c r="M3950"/>
  <c r="N3950"/>
  <c r="K3946"/>
  <c r="L3946"/>
  <c r="M3946"/>
  <c r="N3946"/>
  <c r="K3942" l="1"/>
  <c r="L3942"/>
  <c r="M3942"/>
  <c r="N3942"/>
  <c r="N3190" i="1" l="1"/>
  <c r="O3190" s="1"/>
  <c r="Q3190"/>
  <c r="R3190"/>
  <c r="T3190"/>
  <c r="V3190"/>
  <c r="W3190" s="1"/>
  <c r="X3190"/>
  <c r="Y3190"/>
  <c r="AA3190"/>
  <c r="AB3190" s="1"/>
  <c r="AC3190" s="1"/>
  <c r="N3188"/>
  <c r="O3188" s="1"/>
  <c r="Q3188"/>
  <c r="R3188"/>
  <c r="T3188"/>
  <c r="V3188"/>
  <c r="W3188" s="1"/>
  <c r="X3188"/>
  <c r="Y3188"/>
  <c r="AA3188"/>
  <c r="AB3188" s="1"/>
  <c r="AC3188" s="1"/>
  <c r="N3187"/>
  <c r="O3187" s="1"/>
  <c r="Q3187"/>
  <c r="R3187"/>
  <c r="T3187"/>
  <c r="V3187"/>
  <c r="W3187"/>
  <c r="X3187"/>
  <c r="Y3187"/>
  <c r="AA3187"/>
  <c r="AB3187" s="1"/>
  <c r="AC3187" s="1"/>
  <c r="Z3188"/>
  <c r="Z3190"/>
  <c r="Z3187"/>
  <c r="P3190" l="1"/>
  <c r="P3188"/>
  <c r="P3187"/>
  <c r="U3187"/>
  <c r="S3187"/>
  <c r="U3188"/>
  <c r="S3188"/>
  <c r="U3190"/>
  <c r="S3190"/>
  <c r="K3944" i="4"/>
  <c r="L3944"/>
  <c r="M3944"/>
  <c r="N3944"/>
  <c r="N3186" i="1" l="1"/>
  <c r="O3186" s="1"/>
  <c r="Q3186"/>
  <c r="R3186"/>
  <c r="T3186"/>
  <c r="V3186"/>
  <c r="W3186" s="1"/>
  <c r="X3186"/>
  <c r="Y3186"/>
  <c r="AA3186"/>
  <c r="AB3186" s="1"/>
  <c r="AC3186" s="1"/>
  <c r="N3185"/>
  <c r="O3185" s="1"/>
  <c r="Q3185"/>
  <c r="R3185"/>
  <c r="T3185"/>
  <c r="V3185"/>
  <c r="W3185" s="1"/>
  <c r="X3185"/>
  <c r="Y3185"/>
  <c r="AA3185"/>
  <c r="AB3185" s="1"/>
  <c r="AC3185" s="1"/>
  <c r="Z3186"/>
  <c r="Z3185"/>
  <c r="P3186" l="1"/>
  <c r="U3186"/>
  <c r="S3186"/>
  <c r="P3185"/>
  <c r="U3185"/>
  <c r="S3185"/>
  <c r="N3183"/>
  <c r="P3183" s="1"/>
  <c r="N3184"/>
  <c r="O3184" s="1"/>
  <c r="Q3183"/>
  <c r="Q3184"/>
  <c r="R3183"/>
  <c r="R3184"/>
  <c r="T3183"/>
  <c r="T3184"/>
  <c r="V3183"/>
  <c r="V3184"/>
  <c r="W3183"/>
  <c r="W3184"/>
  <c r="X3183"/>
  <c r="X3184"/>
  <c r="Y3183"/>
  <c r="Y3184"/>
  <c r="AA3183"/>
  <c r="AB3183" s="1"/>
  <c r="AC3183" s="1"/>
  <c r="AA3184"/>
  <c r="AB3184" s="1"/>
  <c r="AC3184" s="1"/>
  <c r="N3182"/>
  <c r="O3182" s="1"/>
  <c r="Q3182"/>
  <c r="R3182"/>
  <c r="T3182"/>
  <c r="V3182"/>
  <c r="W3182" s="1"/>
  <c r="X3182"/>
  <c r="Y3182"/>
  <c r="AA3182"/>
  <c r="AB3182" s="1"/>
  <c r="AC3182" s="1"/>
  <c r="N3181"/>
  <c r="O3181" s="1"/>
  <c r="Q3181"/>
  <c r="R3181"/>
  <c r="T3181"/>
  <c r="V3181"/>
  <c r="W3181"/>
  <c r="X3181"/>
  <c r="Y3181"/>
  <c r="AA3181"/>
  <c r="AB3181" s="1"/>
  <c r="AC3181" s="1"/>
  <c r="Z3182"/>
  <c r="Z3184"/>
  <c r="Z3181"/>
  <c r="Z3183"/>
  <c r="O3183" l="1"/>
  <c r="S3183"/>
  <c r="U3183"/>
  <c r="U3184"/>
  <c r="S3184"/>
  <c r="P3184"/>
  <c r="P3182"/>
  <c r="P3181"/>
  <c r="U3181"/>
  <c r="S3181"/>
  <c r="U3182"/>
  <c r="S3182"/>
  <c r="K3936" i="4"/>
  <c r="L3936"/>
  <c r="M3936"/>
  <c r="N3936"/>
  <c r="K3938"/>
  <c r="L3938"/>
  <c r="M3938"/>
  <c r="N3938"/>
  <c r="K3934" l="1"/>
  <c r="L3934"/>
  <c r="M3934"/>
  <c r="N3934"/>
  <c r="N3180" i="1" l="1"/>
  <c r="O3180" s="1"/>
  <c r="Q3180"/>
  <c r="R3180"/>
  <c r="T3180"/>
  <c r="V3180"/>
  <c r="W3180"/>
  <c r="X3180"/>
  <c r="Y3180"/>
  <c r="AA3180"/>
  <c r="AB3180" s="1"/>
  <c r="AC3180" s="1"/>
  <c r="N3179"/>
  <c r="O3179" s="1"/>
  <c r="Q3179"/>
  <c r="R3179"/>
  <c r="T3179"/>
  <c r="V3179"/>
  <c r="W3179" s="1"/>
  <c r="X3179"/>
  <c r="Y3179"/>
  <c r="AA3179"/>
  <c r="AB3179" s="1"/>
  <c r="AC3179" s="1"/>
  <c r="N3178"/>
  <c r="O3178" s="1"/>
  <c r="Q3178"/>
  <c r="R3178"/>
  <c r="T3178"/>
  <c r="V3178"/>
  <c r="W3178" s="1"/>
  <c r="X3178"/>
  <c r="Y3178"/>
  <c r="AA3178"/>
  <c r="AB3178" s="1"/>
  <c r="AC3178" s="1"/>
  <c r="Z3180"/>
  <c r="Z3178"/>
  <c r="Z3179"/>
  <c r="P3180" l="1"/>
  <c r="P3179"/>
  <c r="U3179"/>
  <c r="S3179"/>
  <c r="U3180"/>
  <c r="S3180"/>
  <c r="P3178"/>
  <c r="U3178"/>
  <c r="S3178"/>
  <c r="K3932" i="4"/>
  <c r="L3932"/>
  <c r="M3932"/>
  <c r="N3932"/>
  <c r="K3930"/>
  <c r="L3930"/>
  <c r="M3930"/>
  <c r="N3930"/>
  <c r="K3927"/>
  <c r="L3927"/>
  <c r="M3927"/>
  <c r="N3927"/>
  <c r="K3931"/>
  <c r="L3931"/>
  <c r="M3931"/>
  <c r="N3931"/>
  <c r="K3923"/>
  <c r="L3923"/>
  <c r="M3923"/>
  <c r="N3923"/>
  <c r="K3925"/>
  <c r="L3925"/>
  <c r="M3925"/>
  <c r="N3925"/>
  <c r="K3928"/>
  <c r="L3928"/>
  <c r="M3928"/>
  <c r="N3928"/>
  <c r="N3177" i="1" l="1"/>
  <c r="O3177" s="1"/>
  <c r="Q3177"/>
  <c r="R3177"/>
  <c r="T3177"/>
  <c r="V3177"/>
  <c r="W3177"/>
  <c r="X3177"/>
  <c r="Y3177"/>
  <c r="AA3177"/>
  <c r="AB3177" s="1"/>
  <c r="AC3177" s="1"/>
  <c r="N3176"/>
  <c r="O3176" s="1"/>
  <c r="Q3176"/>
  <c r="R3176"/>
  <c r="T3176"/>
  <c r="V3176"/>
  <c r="W3176"/>
  <c r="X3176"/>
  <c r="Y3176"/>
  <c r="AA3176"/>
  <c r="AB3176" s="1"/>
  <c r="AC3176" s="1"/>
  <c r="N3175"/>
  <c r="O3175" s="1"/>
  <c r="Q3175"/>
  <c r="R3175"/>
  <c r="T3175"/>
  <c r="V3175"/>
  <c r="W3175" s="1"/>
  <c r="X3175"/>
  <c r="Y3175"/>
  <c r="AA3175"/>
  <c r="AB3175" s="1"/>
  <c r="AC3175" s="1"/>
  <c r="N3174"/>
  <c r="O3174" s="1"/>
  <c r="Q3174"/>
  <c r="R3174"/>
  <c r="T3174"/>
  <c r="V3174"/>
  <c r="W3174"/>
  <c r="X3174"/>
  <c r="Y3174"/>
  <c r="AA3174"/>
  <c r="AB3174" s="1"/>
  <c r="AC3174" s="1"/>
  <c r="N3173"/>
  <c r="O3173" s="1"/>
  <c r="Q3173"/>
  <c r="R3173"/>
  <c r="T3173"/>
  <c r="V3173"/>
  <c r="W3173" s="1"/>
  <c r="X3173"/>
  <c r="Y3173"/>
  <c r="AA3173"/>
  <c r="AB3173" s="1"/>
  <c r="AC3173" s="1"/>
  <c r="N3172"/>
  <c r="O3172" s="1"/>
  <c r="Q3172"/>
  <c r="R3172"/>
  <c r="T3172"/>
  <c r="V3172"/>
  <c r="W3172" s="1"/>
  <c r="X3172"/>
  <c r="Y3172"/>
  <c r="AA3172"/>
  <c r="AB3172" s="1"/>
  <c r="AC3172" s="1"/>
  <c r="N3171"/>
  <c r="O3171" s="1"/>
  <c r="Q3171"/>
  <c r="R3171"/>
  <c r="T3171"/>
  <c r="V3171"/>
  <c r="W3171" s="1"/>
  <c r="X3171"/>
  <c r="Y3171"/>
  <c r="AA3171"/>
  <c r="AB3171" s="1"/>
  <c r="AC3171" s="1"/>
  <c r="N3170"/>
  <c r="O3170" s="1"/>
  <c r="Q3170"/>
  <c r="R3170"/>
  <c r="T3170"/>
  <c r="V3170"/>
  <c r="W3170" s="1"/>
  <c r="X3170"/>
  <c r="Y3170"/>
  <c r="AA3170"/>
  <c r="AB3170" s="1"/>
  <c r="AC3170" s="1"/>
  <c r="N3169"/>
  <c r="O3169" s="1"/>
  <c r="Q3169"/>
  <c r="R3169"/>
  <c r="T3169"/>
  <c r="V3169"/>
  <c r="W3169" s="1"/>
  <c r="X3169"/>
  <c r="Y3169"/>
  <c r="AA3169"/>
  <c r="AB3169" s="1"/>
  <c r="AC3169" s="1"/>
  <c r="Z3176"/>
  <c r="Z3172"/>
  <c r="Z3174"/>
  <c r="Z3171"/>
  <c r="Z3175"/>
  <c r="Z3169"/>
  <c r="Z3177"/>
  <c r="Z3173"/>
  <c r="Z3170"/>
  <c r="U3176" l="1"/>
  <c r="S3176"/>
  <c r="P3173"/>
  <c r="P3176"/>
  <c r="U3173"/>
  <c r="S3173"/>
  <c r="P3177"/>
  <c r="U3177"/>
  <c r="S3177"/>
  <c r="P3175"/>
  <c r="U3175"/>
  <c r="S3175"/>
  <c r="P3174"/>
  <c r="U3174"/>
  <c r="S3174"/>
  <c r="P3171"/>
  <c r="P3172"/>
  <c r="U3172"/>
  <c r="S3172"/>
  <c r="P3169"/>
  <c r="P3170"/>
  <c r="U3169"/>
  <c r="S3169"/>
  <c r="U3170"/>
  <c r="S3170"/>
  <c r="U3171"/>
  <c r="S3171"/>
  <c r="K3918" i="4"/>
  <c r="L3918"/>
  <c r="M3918"/>
  <c r="N3918"/>
  <c r="N3168" i="1" l="1"/>
  <c r="O3168" s="1"/>
  <c r="Q3168"/>
  <c r="R3168"/>
  <c r="T3168"/>
  <c r="V3168"/>
  <c r="W3168" s="1"/>
  <c r="X3168"/>
  <c r="Y3168"/>
  <c r="AA3168"/>
  <c r="AB3168" s="1"/>
  <c r="AC3168" s="1"/>
  <c r="Z3168"/>
  <c r="P3168" l="1"/>
  <c r="U3168"/>
  <c r="S3168"/>
  <c r="N3167"/>
  <c r="O3167" s="1"/>
  <c r="Q3167"/>
  <c r="R3167"/>
  <c r="T3167"/>
  <c r="V3167"/>
  <c r="W3167" s="1"/>
  <c r="X3167"/>
  <c r="Y3167"/>
  <c r="AA3167"/>
  <c r="AB3167" s="1"/>
  <c r="AC3167" s="1"/>
  <c r="N3166"/>
  <c r="O3166" s="1"/>
  <c r="Q3166"/>
  <c r="R3166"/>
  <c r="T3166"/>
  <c r="V3166"/>
  <c r="W3166"/>
  <c r="X3166"/>
  <c r="Y3166"/>
  <c r="AA3166"/>
  <c r="AB3166" s="1"/>
  <c r="AC3166" s="1"/>
  <c r="K3919" i="4"/>
  <c r="K3920"/>
  <c r="K3921"/>
  <c r="K3922"/>
  <c r="K3924"/>
  <c r="K3926"/>
  <c r="K3929"/>
  <c r="K3933"/>
  <c r="K3935"/>
  <c r="K3937"/>
  <c r="K3939"/>
  <c r="K3940"/>
  <c r="K3941"/>
  <c r="K3943"/>
  <c r="L3919"/>
  <c r="L3920"/>
  <c r="L3921"/>
  <c r="L3922"/>
  <c r="L3924"/>
  <c r="L3926"/>
  <c r="L3929"/>
  <c r="L3933"/>
  <c r="L3935"/>
  <c r="L3937"/>
  <c r="L3939"/>
  <c r="L3940"/>
  <c r="L3941"/>
  <c r="L3943"/>
  <c r="M3919"/>
  <c r="M3920"/>
  <c r="M3921"/>
  <c r="M3922"/>
  <c r="M3924"/>
  <c r="M3926"/>
  <c r="M3929"/>
  <c r="M3933"/>
  <c r="M3935"/>
  <c r="M3937"/>
  <c r="M3939"/>
  <c r="M3940"/>
  <c r="M3941"/>
  <c r="M3943"/>
  <c r="N3919"/>
  <c r="N3920"/>
  <c r="N3921"/>
  <c r="N3922"/>
  <c r="N3924"/>
  <c r="N3926"/>
  <c r="N3929"/>
  <c r="N3933"/>
  <c r="N3935"/>
  <c r="N3937"/>
  <c r="N3939"/>
  <c r="N3940"/>
  <c r="N3941"/>
  <c r="N3943"/>
  <c r="K3915"/>
  <c r="L3915"/>
  <c r="M3915"/>
  <c r="N3915"/>
  <c r="N3165" i="1"/>
  <c r="O3165" s="1"/>
  <c r="Q3165"/>
  <c r="R3165"/>
  <c r="T3165"/>
  <c r="V3165"/>
  <c r="W3165" s="1"/>
  <c r="X3165"/>
  <c r="Y3165"/>
  <c r="AA3165"/>
  <c r="AB3165" s="1"/>
  <c r="AC3165" s="1"/>
  <c r="N3164"/>
  <c r="O3164" s="1"/>
  <c r="Q3164"/>
  <c r="R3164"/>
  <c r="T3164"/>
  <c r="V3164"/>
  <c r="W3164" s="1"/>
  <c r="X3164"/>
  <c r="Y3164"/>
  <c r="AA3164"/>
  <c r="AB3164" s="1"/>
  <c r="AC3164" s="1"/>
  <c r="N3163"/>
  <c r="O3163" s="1"/>
  <c r="Q3163"/>
  <c r="R3163"/>
  <c r="T3163"/>
  <c r="V3163"/>
  <c r="W3163" s="1"/>
  <c r="X3163"/>
  <c r="Y3163"/>
  <c r="AA3163"/>
  <c r="AB3163" s="1"/>
  <c r="AC3163" s="1"/>
  <c r="Z3165"/>
  <c r="Z3164"/>
  <c r="Z3163"/>
  <c r="Z3166"/>
  <c r="Z3167"/>
  <c r="P3164" l="1"/>
  <c r="U3164"/>
  <c r="S3164"/>
  <c r="P3165"/>
  <c r="U3165"/>
  <c r="S3165"/>
  <c r="P3166"/>
  <c r="P3163"/>
  <c r="U3166"/>
  <c r="S3166"/>
  <c r="P3167"/>
  <c r="U3167"/>
  <c r="S3167"/>
  <c r="U3163"/>
  <c r="S3163"/>
  <c r="N3162"/>
  <c r="O3162" s="1"/>
  <c r="Q3162"/>
  <c r="R3162"/>
  <c r="T3162"/>
  <c r="V3162"/>
  <c r="W3162"/>
  <c r="X3162"/>
  <c r="Y3162"/>
  <c r="AA3162"/>
  <c r="AB3162" s="1"/>
  <c r="AC3162" s="1"/>
  <c r="N3161"/>
  <c r="O3161" s="1"/>
  <c r="Q3161"/>
  <c r="R3161"/>
  <c r="T3161"/>
  <c r="V3161"/>
  <c r="W3161" s="1"/>
  <c r="X3161"/>
  <c r="Y3161"/>
  <c r="AA3161"/>
  <c r="AB3161" s="1"/>
  <c r="AC3161" s="1"/>
  <c r="N3160"/>
  <c r="O3160" s="1"/>
  <c r="Q3160"/>
  <c r="R3160"/>
  <c r="T3160"/>
  <c r="V3160"/>
  <c r="W3160"/>
  <c r="X3160"/>
  <c r="Y3160"/>
  <c r="AA3160"/>
  <c r="AB3160" s="1"/>
  <c r="AC3160" s="1"/>
  <c r="Z3162"/>
  <c r="Z3161"/>
  <c r="Z3160"/>
  <c r="P3161" l="1"/>
  <c r="P3162"/>
  <c r="U3162"/>
  <c r="S3162"/>
  <c r="U3161"/>
  <c r="S3161"/>
  <c r="P3160"/>
  <c r="U3160"/>
  <c r="S3160"/>
  <c r="N3159"/>
  <c r="O3159" s="1"/>
  <c r="Q3159"/>
  <c r="R3159"/>
  <c r="T3159"/>
  <c r="V3159"/>
  <c r="W3159" s="1"/>
  <c r="X3159"/>
  <c r="Y3159"/>
  <c r="AA3159"/>
  <c r="AB3159" s="1"/>
  <c r="AC3159" s="1"/>
  <c r="N3158"/>
  <c r="O3158" s="1"/>
  <c r="Q3158"/>
  <c r="R3158"/>
  <c r="T3158"/>
  <c r="V3158"/>
  <c r="W3158" s="1"/>
  <c r="X3158"/>
  <c r="Y3158"/>
  <c r="AA3158"/>
  <c r="AB3158" s="1"/>
  <c r="AC3158" s="1"/>
  <c r="N3157"/>
  <c r="O3157" s="1"/>
  <c r="Q3157"/>
  <c r="R3157"/>
  <c r="T3157"/>
  <c r="V3157"/>
  <c r="W3157" s="1"/>
  <c r="X3157"/>
  <c r="Y3157"/>
  <c r="AA3157"/>
  <c r="AB3157" s="1"/>
  <c r="AC3157" s="1"/>
  <c r="Z3158"/>
  <c r="Z3157"/>
  <c r="Z3159"/>
  <c r="P3159" l="1"/>
  <c r="U3159"/>
  <c r="S3159"/>
  <c r="P3158"/>
  <c r="U3158"/>
  <c r="S3158"/>
  <c r="P3157"/>
  <c r="U3157"/>
  <c r="S3157"/>
  <c r="K3913" i="4"/>
  <c r="L3913"/>
  <c r="M3913"/>
  <c r="N3913"/>
  <c r="K3903"/>
  <c r="L3903"/>
  <c r="M3903"/>
  <c r="N3903"/>
  <c r="M3907" l="1"/>
  <c r="K3907"/>
  <c r="L3907"/>
  <c r="N3907"/>
  <c r="N3156" i="1" l="1"/>
  <c r="O3156" s="1"/>
  <c r="Q3156"/>
  <c r="R3156"/>
  <c r="T3156"/>
  <c r="V3156"/>
  <c r="W3156"/>
  <c r="X3156"/>
  <c r="Y3156"/>
  <c r="AA3156"/>
  <c r="AB3156" s="1"/>
  <c r="AC3156" s="1"/>
  <c r="N3155"/>
  <c r="O3155" s="1"/>
  <c r="Q3155"/>
  <c r="R3155"/>
  <c r="T3155"/>
  <c r="V3155"/>
  <c r="W3155" s="1"/>
  <c r="X3155"/>
  <c r="Y3155"/>
  <c r="AA3155"/>
  <c r="AB3155" s="1"/>
  <c r="AC3155" s="1"/>
  <c r="N3154"/>
  <c r="O3154" s="1"/>
  <c r="Q3154"/>
  <c r="R3154"/>
  <c r="T3154"/>
  <c r="V3154"/>
  <c r="W3154" s="1"/>
  <c r="X3154"/>
  <c r="Y3154"/>
  <c r="AA3154"/>
  <c r="AB3154" s="1"/>
  <c r="AC3154" s="1"/>
  <c r="Z3155"/>
  <c r="Z3154"/>
  <c r="Z3156"/>
  <c r="P3155" l="1"/>
  <c r="U3155"/>
  <c r="S3155"/>
  <c r="P3156"/>
  <c r="U3156"/>
  <c r="S3156"/>
  <c r="P3154"/>
  <c r="U3154"/>
  <c r="S3154"/>
  <c r="N3153"/>
  <c r="O3153" s="1"/>
  <c r="Q3153"/>
  <c r="R3153"/>
  <c r="T3153"/>
  <c r="V3153"/>
  <c r="W3153" s="1"/>
  <c r="X3153"/>
  <c r="Y3153"/>
  <c r="AA3153"/>
  <c r="AB3153" s="1"/>
  <c r="AC3153" s="1"/>
  <c r="N3152"/>
  <c r="O3152" s="1"/>
  <c r="Q3152"/>
  <c r="R3152"/>
  <c r="T3152"/>
  <c r="V3152"/>
  <c r="W3152" s="1"/>
  <c r="X3152"/>
  <c r="Y3152"/>
  <c r="AA3152"/>
  <c r="AB3152" s="1"/>
  <c r="AC3152" s="1"/>
  <c r="N3151"/>
  <c r="O3151" s="1"/>
  <c r="Q3151"/>
  <c r="R3151"/>
  <c r="T3151"/>
  <c r="V3151"/>
  <c r="W3151" s="1"/>
  <c r="X3151"/>
  <c r="Y3151"/>
  <c r="AA3151"/>
  <c r="AB3151" s="1"/>
  <c r="AC3151" s="1"/>
  <c r="Z3153"/>
  <c r="Z3151"/>
  <c r="Z3152"/>
  <c r="P3152" l="1"/>
  <c r="P3153"/>
  <c r="P3151"/>
  <c r="U3152"/>
  <c r="S3152"/>
  <c r="U3153"/>
  <c r="S3153"/>
  <c r="U3151"/>
  <c r="S3151"/>
  <c r="N3150"/>
  <c r="O3150" s="1"/>
  <c r="Q3150"/>
  <c r="R3150"/>
  <c r="T3150"/>
  <c r="V3150"/>
  <c r="W3150" s="1"/>
  <c r="X3150"/>
  <c r="Y3150"/>
  <c r="AA3150"/>
  <c r="AB3150" s="1"/>
  <c r="AC3150" s="1"/>
  <c r="N3149"/>
  <c r="O3149" s="1"/>
  <c r="Q3149"/>
  <c r="R3149"/>
  <c r="T3149"/>
  <c r="V3149"/>
  <c r="W3149" s="1"/>
  <c r="X3149"/>
  <c r="Y3149"/>
  <c r="AA3149"/>
  <c r="AB3149" s="1"/>
  <c r="AC3149" s="1"/>
  <c r="N3148"/>
  <c r="O3148" s="1"/>
  <c r="Q3148"/>
  <c r="R3148"/>
  <c r="T3148"/>
  <c r="V3148"/>
  <c r="W3148" s="1"/>
  <c r="X3148"/>
  <c r="Y3148"/>
  <c r="AA3148"/>
  <c r="AB3148" s="1"/>
  <c r="AC3148" s="1"/>
  <c r="Z3150"/>
  <c r="Z3148"/>
  <c r="Z3149"/>
  <c r="P3150" l="1"/>
  <c r="P3149"/>
  <c r="P3148"/>
  <c r="U3149"/>
  <c r="S3149"/>
  <c r="U3150"/>
  <c r="S3150"/>
  <c r="U3148"/>
  <c r="S3148"/>
  <c r="N3147"/>
  <c r="O3147" s="1"/>
  <c r="Q3147"/>
  <c r="R3147"/>
  <c r="T3147"/>
  <c r="V3147"/>
  <c r="W3147" s="1"/>
  <c r="X3147"/>
  <c r="Y3147"/>
  <c r="AA3147"/>
  <c r="AB3147" s="1"/>
  <c r="AC3147" s="1"/>
  <c r="O3146"/>
  <c r="Q3146"/>
  <c r="R3146"/>
  <c r="T3146"/>
  <c r="V3146"/>
  <c r="W3146" s="1"/>
  <c r="X3146"/>
  <c r="Y3146"/>
  <c r="AA3146"/>
  <c r="AB3146" s="1"/>
  <c r="AC3146" s="1"/>
  <c r="N3145"/>
  <c r="O3145" s="1"/>
  <c r="Q3145"/>
  <c r="R3145"/>
  <c r="T3145"/>
  <c r="V3145"/>
  <c r="W3145" s="1"/>
  <c r="X3145"/>
  <c r="Y3145"/>
  <c r="AA3145"/>
  <c r="AB3145" s="1"/>
  <c r="AC3145" s="1"/>
  <c r="Z3146"/>
  <c r="Z3147"/>
  <c r="Z3145"/>
  <c r="P3147" l="1"/>
  <c r="P3146"/>
  <c r="U3147"/>
  <c r="S3147"/>
  <c r="U3146"/>
  <c r="S3146"/>
  <c r="P3145"/>
  <c r="U3145"/>
  <c r="S3145"/>
  <c r="K3899" i="4"/>
  <c r="L3899"/>
  <c r="M3899"/>
  <c r="N3899"/>
  <c r="K3900"/>
  <c r="L3900"/>
  <c r="M3900"/>
  <c r="N3900"/>
  <c r="K3901"/>
  <c r="L3901"/>
  <c r="M3901"/>
  <c r="N3901"/>
  <c r="K3904"/>
  <c r="K3905"/>
  <c r="K3906"/>
  <c r="K3908"/>
  <c r="K3909"/>
  <c r="K3910"/>
  <c r="K3911"/>
  <c r="K3912"/>
  <c r="K3914"/>
  <c r="K3916"/>
  <c r="K3917"/>
  <c r="L3904"/>
  <c r="L3905"/>
  <c r="L3906"/>
  <c r="L3908"/>
  <c r="L3909"/>
  <c r="L3910"/>
  <c r="L3911"/>
  <c r="L3912"/>
  <c r="L3914"/>
  <c r="L3916"/>
  <c r="L3917"/>
  <c r="M3904"/>
  <c r="M3905"/>
  <c r="M3906"/>
  <c r="M3908"/>
  <c r="M3909"/>
  <c r="M3910"/>
  <c r="M3911"/>
  <c r="M3912"/>
  <c r="M3914"/>
  <c r="M3916"/>
  <c r="M3917"/>
  <c r="N3904"/>
  <c r="N3905"/>
  <c r="N3906"/>
  <c r="N3908"/>
  <c r="N3909"/>
  <c r="N3910"/>
  <c r="N3911"/>
  <c r="N3912"/>
  <c r="N3914"/>
  <c r="N3916"/>
  <c r="N3917"/>
  <c r="K3896"/>
  <c r="L3896"/>
  <c r="M3896"/>
  <c r="N3896"/>
  <c r="K3897"/>
  <c r="L3897"/>
  <c r="M3897"/>
  <c r="N3897"/>
  <c r="K3902"/>
  <c r="L3902"/>
  <c r="M3902"/>
  <c r="N3902"/>
  <c r="K3895"/>
  <c r="L3895"/>
  <c r="M3895"/>
  <c r="N3895"/>
  <c r="K3893"/>
  <c r="L3893"/>
  <c r="M3893"/>
  <c r="N3893"/>
  <c r="K3890"/>
  <c r="L3890"/>
  <c r="M3890"/>
  <c r="N3890"/>
  <c r="K3898" l="1"/>
  <c r="L3898"/>
  <c r="M3898"/>
  <c r="N3898"/>
  <c r="N3144" i="1"/>
  <c r="O3144" s="1"/>
  <c r="Q3144"/>
  <c r="R3144"/>
  <c r="T3144"/>
  <c r="V3144"/>
  <c r="W3144" s="1"/>
  <c r="X3144"/>
  <c r="Y3144"/>
  <c r="AA3144"/>
  <c r="AB3144" s="1"/>
  <c r="AC3144" s="1"/>
  <c r="N3143"/>
  <c r="O3143" s="1"/>
  <c r="Q3143"/>
  <c r="R3143"/>
  <c r="T3143"/>
  <c r="V3143"/>
  <c r="W3143" s="1"/>
  <c r="X3143"/>
  <c r="Y3143"/>
  <c r="AA3143"/>
  <c r="AB3143" s="1"/>
  <c r="AC3143" s="1"/>
  <c r="N3142"/>
  <c r="O3142" s="1"/>
  <c r="Q3142"/>
  <c r="R3142"/>
  <c r="T3142"/>
  <c r="V3142"/>
  <c r="W3142"/>
  <c r="X3142"/>
  <c r="Y3142"/>
  <c r="AA3142"/>
  <c r="AB3142" s="1"/>
  <c r="AC3142" s="1"/>
  <c r="N3141"/>
  <c r="O3141" s="1"/>
  <c r="Q3141"/>
  <c r="R3141"/>
  <c r="T3141"/>
  <c r="V3141"/>
  <c r="W3141"/>
  <c r="X3141"/>
  <c r="Y3141"/>
  <c r="AA3141"/>
  <c r="AB3141" s="1"/>
  <c r="AC3141" s="1"/>
  <c r="N3140"/>
  <c r="O3140" s="1"/>
  <c r="Q3140"/>
  <c r="R3140"/>
  <c r="T3140"/>
  <c r="V3140"/>
  <c r="W3140" s="1"/>
  <c r="X3140"/>
  <c r="Y3140"/>
  <c r="AA3140"/>
  <c r="AB3140" s="1"/>
  <c r="AC3140" s="1"/>
  <c r="Z3140"/>
  <c r="Z3143"/>
  <c r="Z3142"/>
  <c r="Z3144"/>
  <c r="Z3141"/>
  <c r="P3141" l="1"/>
  <c r="P3144"/>
  <c r="P3143"/>
  <c r="P3140"/>
  <c r="P3142"/>
  <c r="U3140"/>
  <c r="S3140"/>
  <c r="U3141"/>
  <c r="S3141"/>
  <c r="U3142"/>
  <c r="S3142"/>
  <c r="U3143"/>
  <c r="S3143"/>
  <c r="U3144"/>
  <c r="S3144"/>
  <c r="N3139"/>
  <c r="O3139" s="1"/>
  <c r="Q3139"/>
  <c r="R3139"/>
  <c r="T3139"/>
  <c r="V3139"/>
  <c r="W3139" s="1"/>
  <c r="X3139"/>
  <c r="Y3139"/>
  <c r="AA3139"/>
  <c r="AB3139" s="1"/>
  <c r="AC3139" s="1"/>
  <c r="Z3139"/>
  <c r="P3139" l="1"/>
  <c r="U3139"/>
  <c r="S3139"/>
  <c r="N3138"/>
  <c r="O3138" s="1"/>
  <c r="Q3138"/>
  <c r="R3138"/>
  <c r="T3138"/>
  <c r="V3138"/>
  <c r="W3138" s="1"/>
  <c r="X3138"/>
  <c r="Y3138"/>
  <c r="AA3138"/>
  <c r="AB3138" s="1"/>
  <c r="AC3138" s="1"/>
  <c r="N3137"/>
  <c r="O3137" s="1"/>
  <c r="Q3137"/>
  <c r="R3137"/>
  <c r="T3137"/>
  <c r="V3137"/>
  <c r="W3137" s="1"/>
  <c r="X3137"/>
  <c r="Y3137"/>
  <c r="AA3137"/>
  <c r="AB3137" s="1"/>
  <c r="AC3137" s="1"/>
  <c r="N3136"/>
  <c r="O3136" s="1"/>
  <c r="Q3136"/>
  <c r="R3136"/>
  <c r="T3136"/>
  <c r="V3136"/>
  <c r="W3136" s="1"/>
  <c r="X3136"/>
  <c r="Y3136"/>
  <c r="AA3136"/>
  <c r="AB3136" s="1"/>
  <c r="AC3136" s="1"/>
  <c r="Z3137"/>
  <c r="Z3138"/>
  <c r="Z3136"/>
  <c r="P3138" l="1"/>
  <c r="P3137"/>
  <c r="U3138"/>
  <c r="S3138"/>
  <c r="U3137"/>
  <c r="S3137"/>
  <c r="P3136"/>
  <c r="U3136"/>
  <c r="S3136"/>
  <c r="N3135"/>
  <c r="O3135" s="1"/>
  <c r="Q3135"/>
  <c r="R3135"/>
  <c r="T3135"/>
  <c r="V3135"/>
  <c r="W3135" s="1"/>
  <c r="X3135"/>
  <c r="Y3135"/>
  <c r="AA3135"/>
  <c r="AB3135" s="1"/>
  <c r="AC3135" s="1"/>
  <c r="N3134"/>
  <c r="O3134" s="1"/>
  <c r="Q3134"/>
  <c r="R3134"/>
  <c r="T3134"/>
  <c r="V3134"/>
  <c r="W3134" s="1"/>
  <c r="X3134"/>
  <c r="Y3134"/>
  <c r="AA3134"/>
  <c r="AB3134" s="1"/>
  <c r="AC3134" s="1"/>
  <c r="K3886" i="4"/>
  <c r="L3886"/>
  <c r="M3886"/>
  <c r="N3886"/>
  <c r="Z3135" i="1"/>
  <c r="Z3134"/>
  <c r="P3135" l="1"/>
  <c r="U3135"/>
  <c r="S3135"/>
  <c r="P3134"/>
  <c r="U3134"/>
  <c r="S3134"/>
  <c r="K3883" i="4"/>
  <c r="L3883"/>
  <c r="M3883"/>
  <c r="N3883"/>
  <c r="K3875"/>
  <c r="L3875"/>
  <c r="M3875"/>
  <c r="N3875"/>
  <c r="N3133" i="1"/>
  <c r="O3133" s="1"/>
  <c r="Q3133"/>
  <c r="R3133"/>
  <c r="T3133"/>
  <c r="V3133"/>
  <c r="W3133"/>
  <c r="X3133"/>
  <c r="Y3133"/>
  <c r="AA3133"/>
  <c r="AB3133" s="1"/>
  <c r="AC3133" s="1"/>
  <c r="Z3133"/>
  <c r="P3133" l="1"/>
  <c r="U3133"/>
  <c r="S3133"/>
  <c r="N3132"/>
  <c r="O3132" s="1"/>
  <c r="Q3132"/>
  <c r="R3132"/>
  <c r="T3132"/>
  <c r="V3132"/>
  <c r="W3132"/>
  <c r="X3132"/>
  <c r="Y3132"/>
  <c r="AA3132"/>
  <c r="AB3132" s="1"/>
  <c r="AC3132" s="1"/>
  <c r="N3131"/>
  <c r="O3131" s="1"/>
  <c r="Q3131"/>
  <c r="R3131"/>
  <c r="T3131"/>
  <c r="V3131"/>
  <c r="W3131" s="1"/>
  <c r="X3131"/>
  <c r="Y3131"/>
  <c r="AA3131"/>
  <c r="AB3131" s="1"/>
  <c r="AC3131" s="1"/>
  <c r="Z3131"/>
  <c r="Z3132"/>
  <c r="P3132" l="1"/>
  <c r="U3132"/>
  <c r="S3132"/>
  <c r="P3131"/>
  <c r="U3131"/>
  <c r="S3131"/>
  <c r="K3870" i="4"/>
  <c r="L3870"/>
  <c r="M3870"/>
  <c r="N3870"/>
  <c r="K3873" l="1"/>
  <c r="K3874"/>
  <c r="K3876"/>
  <c r="K3877"/>
  <c r="K3878"/>
  <c r="K3879"/>
  <c r="K3880"/>
  <c r="K3881"/>
  <c r="K3882"/>
  <c r="K3884"/>
  <c r="K3885"/>
  <c r="K3887"/>
  <c r="K3888"/>
  <c r="K3889"/>
  <c r="K3891"/>
  <c r="K3892"/>
  <c r="K3894"/>
  <c r="L3873"/>
  <c r="L3874"/>
  <c r="L3876"/>
  <c r="L3877"/>
  <c r="L3878"/>
  <c r="L3879"/>
  <c r="L3880"/>
  <c r="L3881"/>
  <c r="L3882"/>
  <c r="L3884"/>
  <c r="L3885"/>
  <c r="L3887"/>
  <c r="L3888"/>
  <c r="L3889"/>
  <c r="L3891"/>
  <c r="L3892"/>
  <c r="L3894"/>
  <c r="M3873"/>
  <c r="M3874"/>
  <c r="M3876"/>
  <c r="M3877"/>
  <c r="M3878"/>
  <c r="M3879"/>
  <c r="M3880"/>
  <c r="M3881"/>
  <c r="M3882"/>
  <c r="M3884"/>
  <c r="M3885"/>
  <c r="M3887"/>
  <c r="M3888"/>
  <c r="M3889"/>
  <c r="M3891"/>
  <c r="M3892"/>
  <c r="M3894"/>
  <c r="N3873"/>
  <c r="N3874"/>
  <c r="N3876"/>
  <c r="N3877"/>
  <c r="N3878"/>
  <c r="N3879"/>
  <c r="N3880"/>
  <c r="N3881"/>
  <c r="N3882"/>
  <c r="N3884"/>
  <c r="N3885"/>
  <c r="N3887"/>
  <c r="N3888"/>
  <c r="N3889"/>
  <c r="N3891"/>
  <c r="N3892"/>
  <c r="N3894"/>
  <c r="K3862" l="1"/>
  <c r="L3862"/>
  <c r="M3862"/>
  <c r="N3862"/>
  <c r="K3863"/>
  <c r="L3863"/>
  <c r="M3863"/>
  <c r="N3863"/>
  <c r="K3860" l="1"/>
  <c r="L3860"/>
  <c r="M3860"/>
  <c r="N3860"/>
  <c r="K3856"/>
  <c r="L3856"/>
  <c r="M3856"/>
  <c r="N3856"/>
  <c r="K3858"/>
  <c r="L3858"/>
  <c r="M3858"/>
  <c r="N3858"/>
  <c r="K3854"/>
  <c r="L3854"/>
  <c r="M3854"/>
  <c r="N3854"/>
  <c r="K3850" l="1"/>
  <c r="L3850"/>
  <c r="M3850"/>
  <c r="N3850"/>
  <c r="K3845"/>
  <c r="L3845"/>
  <c r="M3845"/>
  <c r="N3845"/>
  <c r="K3851"/>
  <c r="L3851"/>
  <c r="M3851"/>
  <c r="N3851"/>
  <c r="K3849" l="1"/>
  <c r="L3849"/>
  <c r="M3849"/>
  <c r="N3849"/>
  <c r="K3846" l="1"/>
  <c r="K3847"/>
  <c r="K3843"/>
  <c r="L3843"/>
  <c r="M3843"/>
  <c r="N3843"/>
  <c r="K3838"/>
  <c r="L3838"/>
  <c r="M3838"/>
  <c r="N3838"/>
  <c r="K3839"/>
  <c r="L3839"/>
  <c r="M3839"/>
  <c r="N3839"/>
  <c r="K3836" l="1"/>
  <c r="L3836"/>
  <c r="M3836"/>
  <c r="N3836"/>
  <c r="K3837"/>
  <c r="L3837"/>
  <c r="M3837"/>
  <c r="N3837"/>
  <c r="K3831" l="1"/>
  <c r="L3831"/>
  <c r="M3831"/>
  <c r="N3831"/>
  <c r="N3842"/>
  <c r="M3842"/>
  <c r="L3842"/>
  <c r="K3842"/>
  <c r="N3841"/>
  <c r="M3841"/>
  <c r="L3841"/>
  <c r="K3841"/>
  <c r="N3840"/>
  <c r="M3840"/>
  <c r="L3840"/>
  <c r="K3840"/>
  <c r="N3835"/>
  <c r="M3835"/>
  <c r="L3835"/>
  <c r="K3835"/>
  <c r="N3834"/>
  <c r="M3834"/>
  <c r="L3834"/>
  <c r="K3834"/>
  <c r="N3833"/>
  <c r="M3833"/>
  <c r="L3833"/>
  <c r="K3833"/>
  <c r="N3832"/>
  <c r="M3832"/>
  <c r="L3832"/>
  <c r="K3832"/>
  <c r="N3830"/>
  <c r="M3830"/>
  <c r="L3830"/>
  <c r="K3830"/>
  <c r="N3829"/>
  <c r="M3829"/>
  <c r="L3829"/>
  <c r="K3829"/>
  <c r="N3828"/>
  <c r="M3828"/>
  <c r="L3828"/>
  <c r="K3828"/>
  <c r="N3827"/>
  <c r="M3827"/>
  <c r="L3827"/>
  <c r="K3827"/>
  <c r="K3813" l="1"/>
  <c r="L3813"/>
  <c r="M3813"/>
  <c r="N3813"/>
  <c r="K3825" l="1"/>
  <c r="L3825"/>
  <c r="M3825"/>
  <c r="N3825"/>
  <c r="K3844"/>
  <c r="K3848"/>
  <c r="K3852"/>
  <c r="K3853"/>
  <c r="K3855"/>
  <c r="K3857"/>
  <c r="K3859"/>
  <c r="K3861"/>
  <c r="K3864"/>
  <c r="K3865"/>
  <c r="K3866"/>
  <c r="K3867"/>
  <c r="K3868"/>
  <c r="K3869"/>
  <c r="K3871"/>
  <c r="K3872"/>
  <c r="L3844"/>
  <c r="L3846"/>
  <c r="L3848"/>
  <c r="L3852"/>
  <c r="L3853"/>
  <c r="L3855"/>
  <c r="L3857"/>
  <c r="L3859"/>
  <c r="L3861"/>
  <c r="L3864"/>
  <c r="L3865"/>
  <c r="L3866"/>
  <c r="L3867"/>
  <c r="L3868"/>
  <c r="L3869"/>
  <c r="L3871"/>
  <c r="L3872"/>
  <c r="M3844"/>
  <c r="M3846"/>
  <c r="M3848"/>
  <c r="M3852"/>
  <c r="M3853"/>
  <c r="M3855"/>
  <c r="M3857"/>
  <c r="M3859"/>
  <c r="M3861"/>
  <c r="M3864"/>
  <c r="M3865"/>
  <c r="M3866"/>
  <c r="M3867"/>
  <c r="M3868"/>
  <c r="M3869"/>
  <c r="M3871"/>
  <c r="M3872"/>
  <c r="N3844"/>
  <c r="N3846"/>
  <c r="N3848"/>
  <c r="N3852"/>
  <c r="N3853"/>
  <c r="N3855"/>
  <c r="N3857"/>
  <c r="N3859"/>
  <c r="N3861"/>
  <c r="N3864"/>
  <c r="N3865"/>
  <c r="N3866"/>
  <c r="N3867"/>
  <c r="N3868"/>
  <c r="N3869"/>
  <c r="N3871"/>
  <c r="N3872"/>
  <c r="K3824"/>
  <c r="L3824"/>
  <c r="M3824"/>
  <c r="N3824"/>
  <c r="K3823"/>
  <c r="L3823"/>
  <c r="M3823"/>
  <c r="N3823"/>
  <c r="K3807" l="1"/>
  <c r="K3808"/>
  <c r="K3816"/>
  <c r="L3816"/>
  <c r="M3816"/>
  <c r="N3816"/>
  <c r="K3821" l="1"/>
  <c r="L3821"/>
  <c r="M3821"/>
  <c r="N3821"/>
  <c r="K3818"/>
  <c r="L3818"/>
  <c r="M3818"/>
  <c r="N3818"/>
  <c r="K3814"/>
  <c r="L3814"/>
  <c r="M3814"/>
  <c r="N3814"/>
  <c r="K3810" l="1"/>
  <c r="K3811"/>
  <c r="K3812"/>
  <c r="K3815"/>
  <c r="K3817"/>
  <c r="K3819"/>
  <c r="K3820"/>
  <c r="K3822"/>
  <c r="K3826"/>
  <c r="L3810"/>
  <c r="L3811"/>
  <c r="L3812"/>
  <c r="L3815"/>
  <c r="L3817"/>
  <c r="L3819"/>
  <c r="L3820"/>
  <c r="L3822"/>
  <c r="L3826"/>
  <c r="M3810"/>
  <c r="M3811"/>
  <c r="M3812"/>
  <c r="M3815"/>
  <c r="M3817"/>
  <c r="M3819"/>
  <c r="M3820"/>
  <c r="M3822"/>
  <c r="M3826"/>
  <c r="N3810"/>
  <c r="N3811"/>
  <c r="N3812"/>
  <c r="N3815"/>
  <c r="N3817"/>
  <c r="N3819"/>
  <c r="N3820"/>
  <c r="N3822"/>
  <c r="N3826"/>
  <c r="K3809"/>
  <c r="L3809"/>
  <c r="M3809"/>
  <c r="N3809"/>
  <c r="L3807"/>
  <c r="L3808"/>
  <c r="M3807"/>
  <c r="M3808"/>
  <c r="N3807"/>
  <c r="N3808"/>
  <c r="K3802" l="1"/>
  <c r="L3802"/>
  <c r="M3802"/>
  <c r="N3802"/>
  <c r="K3799" l="1"/>
  <c r="L3799"/>
  <c r="M3799"/>
  <c r="N3799"/>
  <c r="K3796" l="1"/>
  <c r="L3796"/>
  <c r="M3796"/>
  <c r="N3796"/>
  <c r="K3792" l="1"/>
  <c r="L3792"/>
  <c r="M3792"/>
  <c r="N3792"/>
  <c r="K3790" l="1"/>
  <c r="L3790"/>
  <c r="M3790"/>
  <c r="N3790"/>
  <c r="K3787" l="1"/>
  <c r="L3787"/>
  <c r="M3787"/>
  <c r="N3787"/>
  <c r="K3786" l="1"/>
  <c r="L3786"/>
  <c r="M3786"/>
  <c r="N3786"/>
  <c r="K3791"/>
  <c r="K3793"/>
  <c r="K3794"/>
  <c r="K3795"/>
  <c r="K3797"/>
  <c r="K3798"/>
  <c r="K3800"/>
  <c r="K3801"/>
  <c r="K3803"/>
  <c r="K3804"/>
  <c r="K3805"/>
  <c r="K3806"/>
  <c r="L3789"/>
  <c r="L3791"/>
  <c r="L3793"/>
  <c r="L3794"/>
  <c r="L3795"/>
  <c r="L3797"/>
  <c r="L3798"/>
  <c r="L3800"/>
  <c r="L3801"/>
  <c r="L3803"/>
  <c r="L3804"/>
  <c r="L3805"/>
  <c r="L3806"/>
  <c r="M3789"/>
  <c r="M3791"/>
  <c r="M3793"/>
  <c r="M3794"/>
  <c r="M3795"/>
  <c r="M3797"/>
  <c r="M3798"/>
  <c r="M3800"/>
  <c r="M3801"/>
  <c r="M3803"/>
  <c r="M3804"/>
  <c r="M3805"/>
  <c r="M3806"/>
  <c r="N3789"/>
  <c r="N3791"/>
  <c r="N3793"/>
  <c r="N3794"/>
  <c r="N3795"/>
  <c r="N3797"/>
  <c r="N3798"/>
  <c r="N3800"/>
  <c r="N3801"/>
  <c r="N3803"/>
  <c r="N3804"/>
  <c r="N3805"/>
  <c r="N3806"/>
  <c r="K3783"/>
  <c r="L3783"/>
  <c r="M3783"/>
  <c r="N3783"/>
  <c r="K3777" l="1"/>
  <c r="L3777"/>
  <c r="M3777"/>
  <c r="N3777"/>
  <c r="K3782"/>
  <c r="L3782"/>
  <c r="M3782"/>
  <c r="N3782"/>
  <c r="K3776"/>
  <c r="L3776"/>
  <c r="M3776"/>
  <c r="N3776"/>
  <c r="K3772" l="1"/>
  <c r="L3772"/>
  <c r="M3772"/>
  <c r="N3772"/>
  <c r="K3771" l="1"/>
  <c r="L3771"/>
  <c r="M3771"/>
  <c r="N3771"/>
  <c r="K3788" l="1"/>
  <c r="K3775"/>
  <c r="L3775"/>
  <c r="M3775"/>
  <c r="N3775"/>
  <c r="K3770"/>
  <c r="L3770"/>
  <c r="M3770"/>
  <c r="N3770"/>
  <c r="K3767"/>
  <c r="L3767"/>
  <c r="M3767"/>
  <c r="N3767"/>
  <c r="K3773" l="1"/>
  <c r="L3773"/>
  <c r="M3773"/>
  <c r="N3773"/>
  <c r="K3769"/>
  <c r="K3774"/>
  <c r="K3778"/>
  <c r="K3779"/>
  <c r="K3780"/>
  <c r="K3781"/>
  <c r="K3784"/>
  <c r="K3785"/>
  <c r="L3769"/>
  <c r="L3774"/>
  <c r="L3778"/>
  <c r="L3779"/>
  <c r="L3780"/>
  <c r="L3781"/>
  <c r="L3784"/>
  <c r="L3785"/>
  <c r="L3788"/>
  <c r="M3769"/>
  <c r="M3774"/>
  <c r="M3778"/>
  <c r="M3779"/>
  <c r="M3780"/>
  <c r="M3781"/>
  <c r="M3784"/>
  <c r="M3785"/>
  <c r="M3788"/>
  <c r="N3769"/>
  <c r="N3774"/>
  <c r="N3778"/>
  <c r="N3779"/>
  <c r="N3780"/>
  <c r="N3781"/>
  <c r="N3784"/>
  <c r="N3785"/>
  <c r="N3788"/>
  <c r="K3764" l="1"/>
  <c r="L3764"/>
  <c r="M3764"/>
  <c r="N3764"/>
  <c r="K3757" l="1"/>
  <c r="L3757"/>
  <c r="M3757"/>
  <c r="N3757"/>
  <c r="K3765"/>
  <c r="L3765"/>
  <c r="M3765"/>
  <c r="N3765"/>
  <c r="K3761"/>
  <c r="L3761"/>
  <c r="M3761"/>
  <c r="N3761"/>
  <c r="K3754" l="1"/>
  <c r="L3754"/>
  <c r="M3754"/>
  <c r="N3754"/>
  <c r="K3758" l="1"/>
  <c r="K3759"/>
  <c r="K3760"/>
  <c r="K3762"/>
  <c r="K3763"/>
  <c r="K3766"/>
  <c r="K3768"/>
  <c r="L3758"/>
  <c r="L3759"/>
  <c r="L3760"/>
  <c r="L3762"/>
  <c r="L3763"/>
  <c r="L3766"/>
  <c r="L3768"/>
  <c r="M3758"/>
  <c r="M3759"/>
  <c r="M3760"/>
  <c r="M3762"/>
  <c r="M3763"/>
  <c r="M3766"/>
  <c r="M3768"/>
  <c r="N3758"/>
  <c r="N3759"/>
  <c r="N3760"/>
  <c r="N3762"/>
  <c r="N3763"/>
  <c r="N3766"/>
  <c r="N3768"/>
  <c r="K3755"/>
  <c r="L3755"/>
  <c r="M3755"/>
  <c r="N3755"/>
  <c r="K3756" l="1"/>
  <c r="L3756"/>
  <c r="M3756"/>
  <c r="N3756"/>
  <c r="K3741" l="1"/>
  <c r="L3741"/>
  <c r="M3741"/>
  <c r="N3741"/>
  <c r="K3736" l="1"/>
  <c r="L3736"/>
  <c r="M3736"/>
  <c r="N3736"/>
  <c r="K3732"/>
  <c r="L3732"/>
  <c r="M3732"/>
  <c r="N3732"/>
  <c r="K3745"/>
  <c r="L3745"/>
  <c r="M3745"/>
  <c r="N3745"/>
  <c r="K3743"/>
  <c r="L3743"/>
  <c r="M3743"/>
  <c r="N3743"/>
  <c r="K3746"/>
  <c r="K3747"/>
  <c r="K3748"/>
  <c r="K3749"/>
  <c r="K3750"/>
  <c r="K3751"/>
  <c r="K3752"/>
  <c r="K3753"/>
  <c r="L3746"/>
  <c r="L3747"/>
  <c r="L3748"/>
  <c r="L3749"/>
  <c r="L3750"/>
  <c r="L3751"/>
  <c r="L3752"/>
  <c r="L3753"/>
  <c r="M3746"/>
  <c r="M3747"/>
  <c r="M3748"/>
  <c r="M3749"/>
  <c r="M3750"/>
  <c r="M3751"/>
  <c r="M3752"/>
  <c r="M3753"/>
  <c r="N3746"/>
  <c r="N3747"/>
  <c r="N3748"/>
  <c r="N3749"/>
  <c r="N3750"/>
  <c r="N3751"/>
  <c r="N3752"/>
  <c r="N3753"/>
  <c r="K3744"/>
  <c r="L3744"/>
  <c r="M3744"/>
  <c r="N3744"/>
  <c r="K3737" l="1"/>
  <c r="L3737"/>
  <c r="M3737"/>
  <c r="N3737"/>
  <c r="K3733" l="1"/>
  <c r="L3733"/>
  <c r="M3733"/>
  <c r="N3733"/>
  <c r="K3730"/>
  <c r="L3730"/>
  <c r="M3730"/>
  <c r="N3730"/>
  <c r="K3734" l="1"/>
  <c r="K3735"/>
  <c r="K3738"/>
  <c r="K3739"/>
  <c r="K3740"/>
  <c r="K3742"/>
  <c r="L3734"/>
  <c r="L3735"/>
  <c r="L3738"/>
  <c r="L3739"/>
  <c r="L3740"/>
  <c r="L3742"/>
  <c r="M3734"/>
  <c r="M3735"/>
  <c r="M3738"/>
  <c r="M3739"/>
  <c r="M3740"/>
  <c r="M3742"/>
  <c r="N3734"/>
  <c r="N3735"/>
  <c r="N3738"/>
  <c r="N3739"/>
  <c r="N3740"/>
  <c r="N3742"/>
  <c r="K3731"/>
  <c r="L3731"/>
  <c r="M3731"/>
  <c r="N3731"/>
  <c r="K3728"/>
  <c r="L3728"/>
  <c r="M3728"/>
  <c r="N3728"/>
  <c r="K3725"/>
  <c r="L3725"/>
  <c r="M3725"/>
  <c r="N3725"/>
  <c r="K3729"/>
  <c r="L3729"/>
  <c r="M3729"/>
  <c r="N3729"/>
  <c r="K3726"/>
  <c r="L3726"/>
  <c r="M3726"/>
  <c r="N3726"/>
  <c r="K3721"/>
  <c r="L3721"/>
  <c r="M3721"/>
  <c r="N3721"/>
  <c r="K3727" l="1"/>
  <c r="L3727"/>
  <c r="M3727"/>
  <c r="N3727"/>
  <c r="K3723" l="1"/>
  <c r="L3723"/>
  <c r="M3723"/>
  <c r="N3723"/>
  <c r="K3720" l="1"/>
  <c r="K3722"/>
  <c r="K3724"/>
  <c r="L3720"/>
  <c r="L3722"/>
  <c r="L3724"/>
  <c r="M3720"/>
  <c r="M3722"/>
  <c r="M3724"/>
  <c r="N3720"/>
  <c r="N3722"/>
  <c r="N3724"/>
  <c r="K3719"/>
  <c r="L3719"/>
  <c r="M3719"/>
  <c r="N3719"/>
  <c r="K3709"/>
  <c r="L3709"/>
  <c r="M3709"/>
  <c r="N3709"/>
  <c r="K3706" l="1"/>
  <c r="L3706"/>
  <c r="M3706"/>
  <c r="N3706"/>
  <c r="K3716" l="1"/>
  <c r="L3716"/>
  <c r="M3716"/>
  <c r="N3716"/>
  <c r="K3712"/>
  <c r="L3712"/>
  <c r="M3712"/>
  <c r="N3712"/>
  <c r="K3711"/>
  <c r="L3711"/>
  <c r="M3711"/>
  <c r="N3711"/>
  <c r="K3710"/>
  <c r="L3710"/>
  <c r="M3710"/>
  <c r="N3710"/>
  <c r="K3701" l="1"/>
  <c r="L3701"/>
  <c r="M3701"/>
  <c r="N3701"/>
  <c r="K3708" l="1"/>
  <c r="L3708"/>
  <c r="M3708"/>
  <c r="N3708"/>
  <c r="K3704"/>
  <c r="L3704"/>
  <c r="M3704"/>
  <c r="N3704"/>
  <c r="K3707"/>
  <c r="L3707"/>
  <c r="M3707"/>
  <c r="N3707"/>
  <c r="K3705"/>
  <c r="L3705"/>
  <c r="M3705"/>
  <c r="N3705"/>
  <c r="K3703"/>
  <c r="L3703"/>
  <c r="M3703"/>
  <c r="N3703"/>
  <c r="K3713"/>
  <c r="L3713"/>
  <c r="M3713"/>
  <c r="N3713"/>
  <c r="K3699"/>
  <c r="L3699"/>
  <c r="M3699"/>
  <c r="N3699"/>
  <c r="K3696"/>
  <c r="L3696"/>
  <c r="M3696"/>
  <c r="N3696"/>
  <c r="K3718" l="1"/>
  <c r="L3718"/>
  <c r="M3718"/>
  <c r="N3718"/>
  <c r="K3692"/>
  <c r="K3693"/>
  <c r="K3694"/>
  <c r="K3695"/>
  <c r="K3697"/>
  <c r="K3698"/>
  <c r="K3700"/>
  <c r="K3702"/>
  <c r="K3714"/>
  <c r="K3715"/>
  <c r="K3717"/>
  <c r="L3692"/>
  <c r="L3693"/>
  <c r="L3694"/>
  <c r="L3695"/>
  <c r="L3697"/>
  <c r="L3698"/>
  <c r="L3700"/>
  <c r="L3702"/>
  <c r="L3714"/>
  <c r="L3715"/>
  <c r="L3717"/>
  <c r="M3692"/>
  <c r="M3693"/>
  <c r="M3694"/>
  <c r="M3695"/>
  <c r="M3697"/>
  <c r="M3698"/>
  <c r="M3700"/>
  <c r="M3702"/>
  <c r="M3714"/>
  <c r="M3715"/>
  <c r="M3717"/>
  <c r="N3692"/>
  <c r="N3693"/>
  <c r="N3694"/>
  <c r="N3695"/>
  <c r="N3697"/>
  <c r="N3698"/>
  <c r="N3700"/>
  <c r="N3702"/>
  <c r="N3714"/>
  <c r="N3715"/>
  <c r="N3717"/>
  <c r="K3688"/>
  <c r="L3688"/>
  <c r="M3688"/>
  <c r="N3688"/>
  <c r="K3689" l="1"/>
  <c r="L3689"/>
  <c r="M3689"/>
  <c r="N3689"/>
  <c r="K3685" l="1"/>
  <c r="L3685"/>
  <c r="M3685"/>
  <c r="N3685"/>
  <c r="K3686" l="1"/>
  <c r="L3686"/>
  <c r="M3686"/>
  <c r="N3686"/>
  <c r="K3681"/>
  <c r="L3681"/>
  <c r="M3681"/>
  <c r="N3681"/>
  <c r="K3677"/>
  <c r="L3677"/>
  <c r="M3677"/>
  <c r="N3677"/>
  <c r="K3673"/>
  <c r="L3673"/>
  <c r="M3673"/>
  <c r="N3673"/>
  <c r="K3682"/>
  <c r="L3682"/>
  <c r="M3682"/>
  <c r="N3682"/>
  <c r="K3678"/>
  <c r="L3678"/>
  <c r="M3678"/>
  <c r="N3678"/>
  <c r="K3674"/>
  <c r="L3674"/>
  <c r="M3674"/>
  <c r="N3674"/>
  <c r="K3675" l="1"/>
  <c r="L3675"/>
  <c r="M3675"/>
  <c r="N3675"/>
  <c r="K3669" l="1"/>
  <c r="L3669"/>
  <c r="M3669"/>
  <c r="N3669"/>
  <c r="K3668" l="1"/>
  <c r="L3668"/>
  <c r="M3668"/>
  <c r="N3668"/>
  <c r="K3662" l="1"/>
  <c r="L3662"/>
  <c r="M3662"/>
  <c r="N3662"/>
  <c r="K3663" l="1"/>
  <c r="L3663"/>
  <c r="M3663"/>
  <c r="N3663"/>
  <c r="K3654"/>
  <c r="L3654"/>
  <c r="M3654"/>
  <c r="N3654"/>
  <c r="K3653" l="1"/>
  <c r="L3653"/>
  <c r="M3653"/>
  <c r="N3653"/>
  <c r="K3649"/>
  <c r="L3649"/>
  <c r="M3649"/>
  <c r="N3649"/>
  <c r="N3644"/>
  <c r="K3645"/>
  <c r="L3645"/>
  <c r="M3645"/>
  <c r="N3645"/>
  <c r="K3648"/>
  <c r="L3648"/>
  <c r="M3648"/>
  <c r="N3648"/>
  <c r="K3642" l="1"/>
  <c r="L3642"/>
  <c r="M3642"/>
  <c r="N3642"/>
  <c r="K3638" l="1"/>
  <c r="L3638"/>
  <c r="M3638"/>
  <c r="N3638"/>
  <c r="K3639"/>
  <c r="L3639"/>
  <c r="M3639"/>
  <c r="N3639"/>
  <c r="K3633" l="1"/>
  <c r="L3633"/>
  <c r="M3633"/>
  <c r="N3633"/>
  <c r="K3636" l="1"/>
  <c r="L3636"/>
  <c r="M3636"/>
  <c r="N3636"/>
  <c r="K3631"/>
  <c r="L3631"/>
  <c r="M3631"/>
  <c r="N3631"/>
  <c r="K3628"/>
  <c r="L3628"/>
  <c r="M3628"/>
  <c r="N3628"/>
  <c r="K3625"/>
  <c r="L3625"/>
  <c r="M3625"/>
  <c r="N3625"/>
  <c r="K3627"/>
  <c r="K3629"/>
  <c r="K3630"/>
  <c r="K3632"/>
  <c r="K3634"/>
  <c r="K3635"/>
  <c r="K3637"/>
  <c r="K3640"/>
  <c r="K3641"/>
  <c r="K3643"/>
  <c r="K3646"/>
  <c r="K3647"/>
  <c r="K3650"/>
  <c r="K3651"/>
  <c r="K3652"/>
  <c r="K3655"/>
  <c r="K3656"/>
  <c r="K3657"/>
  <c r="K3658"/>
  <c r="K3659"/>
  <c r="K3660"/>
  <c r="K3661"/>
  <c r="K3664"/>
  <c r="K3665"/>
  <c r="K3666"/>
  <c r="K3667"/>
  <c r="K3670"/>
  <c r="K3671"/>
  <c r="K3672"/>
  <c r="K3676"/>
  <c r="K3679"/>
  <c r="K3680"/>
  <c r="K3683"/>
  <c r="K3684"/>
  <c r="K3687"/>
  <c r="K3690"/>
  <c r="K3691"/>
  <c r="L3627"/>
  <c r="L3629"/>
  <c r="L3630"/>
  <c r="L3632"/>
  <c r="L3634"/>
  <c r="L3635"/>
  <c r="L3637"/>
  <c r="L3640"/>
  <c r="L3641"/>
  <c r="L3643"/>
  <c r="L3646"/>
  <c r="L3647"/>
  <c r="L3650"/>
  <c r="L3651"/>
  <c r="L3652"/>
  <c r="L3655"/>
  <c r="L3656"/>
  <c r="L3657"/>
  <c r="L3658"/>
  <c r="L3659"/>
  <c r="L3660"/>
  <c r="L3661"/>
  <c r="L3664"/>
  <c r="L3665"/>
  <c r="L3666"/>
  <c r="L3667"/>
  <c r="L3670"/>
  <c r="L3671"/>
  <c r="L3672"/>
  <c r="L3676"/>
  <c r="L3679"/>
  <c r="L3680"/>
  <c r="L3683"/>
  <c r="L3684"/>
  <c r="L3687"/>
  <c r="L3690"/>
  <c r="L3691"/>
  <c r="M3627"/>
  <c r="M3629"/>
  <c r="M3630"/>
  <c r="M3632"/>
  <c r="M3634"/>
  <c r="M3635"/>
  <c r="M3637"/>
  <c r="M3640"/>
  <c r="M3641"/>
  <c r="M3643"/>
  <c r="M3646"/>
  <c r="M3647"/>
  <c r="M3650"/>
  <c r="M3651"/>
  <c r="M3652"/>
  <c r="M3655"/>
  <c r="M3656"/>
  <c r="M3657"/>
  <c r="M3658"/>
  <c r="M3659"/>
  <c r="M3660"/>
  <c r="M3661"/>
  <c r="M3664"/>
  <c r="M3665"/>
  <c r="M3666"/>
  <c r="M3667"/>
  <c r="M3670"/>
  <c r="M3671"/>
  <c r="M3672"/>
  <c r="M3676"/>
  <c r="M3679"/>
  <c r="M3680"/>
  <c r="M3683"/>
  <c r="M3684"/>
  <c r="M3687"/>
  <c r="M3690"/>
  <c r="M3691"/>
  <c r="N3627"/>
  <c r="N3629"/>
  <c r="N3630"/>
  <c r="N3632"/>
  <c r="N3634"/>
  <c r="N3635"/>
  <c r="N3637"/>
  <c r="N3640"/>
  <c r="N3641"/>
  <c r="N3643"/>
  <c r="N3646"/>
  <c r="N3647"/>
  <c r="N3650"/>
  <c r="N3651"/>
  <c r="N3652"/>
  <c r="N3655"/>
  <c r="N3656"/>
  <c r="N3657"/>
  <c r="N3658"/>
  <c r="N3659"/>
  <c r="N3660"/>
  <c r="N3661"/>
  <c r="N3664"/>
  <c r="N3665"/>
  <c r="N3666"/>
  <c r="N3667"/>
  <c r="N3670"/>
  <c r="N3671"/>
  <c r="N3672"/>
  <c r="N3676"/>
  <c r="N3679"/>
  <c r="N3680"/>
  <c r="N3683"/>
  <c r="N3684"/>
  <c r="N3687"/>
  <c r="N3690"/>
  <c r="N3691"/>
  <c r="K3622"/>
  <c r="L3622"/>
  <c r="M3622"/>
  <c r="N3622"/>
  <c r="K3624" l="1"/>
  <c r="L3624"/>
  <c r="M3624"/>
  <c r="N3624"/>
  <c r="K3618" l="1"/>
  <c r="L3618"/>
  <c r="M3618"/>
  <c r="N3618"/>
  <c r="K3615"/>
  <c r="L3615"/>
  <c r="M3615"/>
  <c r="N3615"/>
  <c r="K3617" l="1"/>
  <c r="L3617"/>
  <c r="M3617"/>
  <c r="N3617"/>
  <c r="K3612"/>
  <c r="L3612"/>
  <c r="M3612"/>
  <c r="N3612"/>
  <c r="K3606" l="1"/>
  <c r="L3606"/>
  <c r="M3606"/>
  <c r="N3606"/>
  <c r="K3607"/>
  <c r="L3607"/>
  <c r="M3607"/>
  <c r="N3607"/>
  <c r="K3608" l="1"/>
  <c r="L3608"/>
  <c r="M3608"/>
  <c r="N3608"/>
  <c r="K3604"/>
  <c r="L3604"/>
  <c r="M3604"/>
  <c r="N3604"/>
  <c r="K3599"/>
  <c r="L3599"/>
  <c r="M3599"/>
  <c r="N3599"/>
  <c r="K3605" l="1"/>
  <c r="L3605"/>
  <c r="M3605"/>
  <c r="N3605"/>
  <c r="K3601" l="1"/>
  <c r="L3601"/>
  <c r="M3601"/>
  <c r="N3601"/>
  <c r="K3597"/>
  <c r="L3597"/>
  <c r="M3597"/>
  <c r="N3597"/>
  <c r="K3600"/>
  <c r="K3602"/>
  <c r="K3603"/>
  <c r="K3609"/>
  <c r="K3610"/>
  <c r="K3611"/>
  <c r="K3613"/>
  <c r="K3614"/>
  <c r="K3616"/>
  <c r="K3619"/>
  <c r="K3620"/>
  <c r="K3621"/>
  <c r="K3623"/>
  <c r="K3626"/>
  <c r="L3600"/>
  <c r="L3602"/>
  <c r="L3603"/>
  <c r="L3609"/>
  <c r="L3610"/>
  <c r="L3611"/>
  <c r="L3613"/>
  <c r="L3614"/>
  <c r="L3616"/>
  <c r="L3619"/>
  <c r="L3620"/>
  <c r="L3621"/>
  <c r="L3623"/>
  <c r="L3626"/>
  <c r="M3600"/>
  <c r="M3602"/>
  <c r="M3603"/>
  <c r="M3609"/>
  <c r="M3610"/>
  <c r="M3611"/>
  <c r="M3613"/>
  <c r="M3614"/>
  <c r="M3616"/>
  <c r="M3619"/>
  <c r="M3620"/>
  <c r="M3621"/>
  <c r="M3623"/>
  <c r="M3626"/>
  <c r="N3600"/>
  <c r="N3602"/>
  <c r="N3603"/>
  <c r="N3609"/>
  <c r="N3610"/>
  <c r="N3611"/>
  <c r="N3613"/>
  <c r="N3614"/>
  <c r="N3616"/>
  <c r="N3619"/>
  <c r="N3620"/>
  <c r="N3621"/>
  <c r="N3623"/>
  <c r="N3626"/>
  <c r="K3598"/>
  <c r="L3598"/>
  <c r="M3598"/>
  <c r="N3598"/>
  <c r="K3590" l="1"/>
  <c r="L3590"/>
  <c r="M3590"/>
  <c r="N3590"/>
  <c r="K3591"/>
  <c r="L3591"/>
  <c r="M3591"/>
  <c r="N3591"/>
  <c r="K3587" l="1"/>
  <c r="L3587"/>
  <c r="M3587"/>
  <c r="N3587"/>
  <c r="K3584"/>
  <c r="L3584"/>
  <c r="M3584"/>
  <c r="N3584"/>
  <c r="K3583" l="1"/>
  <c r="L3583"/>
  <c r="M3583"/>
  <c r="N3583"/>
  <c r="K3578"/>
  <c r="L3578"/>
  <c r="M3578"/>
  <c r="N3578"/>
  <c r="K3580"/>
  <c r="K3581"/>
  <c r="K3582"/>
  <c r="K3585"/>
  <c r="K3586"/>
  <c r="K3588"/>
  <c r="K3589"/>
  <c r="K3592"/>
  <c r="K3593"/>
  <c r="K3594"/>
  <c r="K3595"/>
  <c r="K3596"/>
  <c r="L3580"/>
  <c r="L3581"/>
  <c r="L3582"/>
  <c r="L3585"/>
  <c r="L3586"/>
  <c r="L3588"/>
  <c r="L3589"/>
  <c r="L3592"/>
  <c r="L3593"/>
  <c r="L3594"/>
  <c r="L3595"/>
  <c r="L3596"/>
  <c r="M3580"/>
  <c r="M3581"/>
  <c r="M3582"/>
  <c r="M3585"/>
  <c r="M3586"/>
  <c r="M3588"/>
  <c r="M3589"/>
  <c r="M3592"/>
  <c r="M3593"/>
  <c r="M3594"/>
  <c r="M3595"/>
  <c r="M3596"/>
  <c r="N3580"/>
  <c r="N3581"/>
  <c r="N3582"/>
  <c r="N3585"/>
  <c r="N3586"/>
  <c r="N3588"/>
  <c r="N3589"/>
  <c r="N3592"/>
  <c r="N3593"/>
  <c r="N3594"/>
  <c r="N3595"/>
  <c r="N3596"/>
  <c r="K3571" l="1"/>
  <c r="L3571"/>
  <c r="M3571"/>
  <c r="N3571"/>
  <c r="K3576"/>
  <c r="L3576"/>
  <c r="M3576"/>
  <c r="N3576"/>
  <c r="K3570"/>
  <c r="L3570"/>
  <c r="M3570"/>
  <c r="N3570"/>
  <c r="K3575"/>
  <c r="L3575"/>
  <c r="M3575"/>
  <c r="N3575"/>
  <c r="K3569"/>
  <c r="L3569"/>
  <c r="M3569"/>
  <c r="N3569"/>
  <c r="K3574"/>
  <c r="L3574"/>
  <c r="M3574"/>
  <c r="N3574"/>
  <c r="K3568"/>
  <c r="L3568"/>
  <c r="M3568"/>
  <c r="N3568"/>
  <c r="N2813" i="1" l="1"/>
  <c r="K3554" i="4" l="1"/>
  <c r="L3554"/>
  <c r="M3554"/>
  <c r="N3554"/>
  <c r="K3564" l="1"/>
  <c r="L3564"/>
  <c r="M3564"/>
  <c r="N3564"/>
  <c r="K3560"/>
  <c r="L3560"/>
  <c r="M3560"/>
  <c r="N3560"/>
  <c r="K3559"/>
  <c r="L3559"/>
  <c r="M3559"/>
  <c r="N3559"/>
  <c r="K3549" l="1"/>
  <c r="L3549"/>
  <c r="M3549"/>
  <c r="N3549"/>
  <c r="K3547" l="1"/>
  <c r="L3547"/>
  <c r="M3547"/>
  <c r="N3547"/>
  <c r="K3309"/>
  <c r="L3309"/>
  <c r="M3309"/>
  <c r="N3309"/>
  <c r="N3303" l="1"/>
  <c r="M3303"/>
  <c r="L3303"/>
  <c r="K3303"/>
  <c r="K3310" l="1"/>
  <c r="L3310"/>
  <c r="M3310"/>
  <c r="N3310"/>
  <c r="K3311" l="1"/>
  <c r="L3311"/>
  <c r="M3311"/>
  <c r="N3311"/>
  <c r="K3305" l="1"/>
  <c r="L3305"/>
  <c r="M3305"/>
  <c r="N3305"/>
  <c r="K3548"/>
  <c r="K3550"/>
  <c r="K3551"/>
  <c r="K3552"/>
  <c r="K3553"/>
  <c r="K3555"/>
  <c r="K3556"/>
  <c r="K3557"/>
  <c r="K3558"/>
  <c r="K3561"/>
  <c r="K3562"/>
  <c r="K3563"/>
  <c r="K3565"/>
  <c r="K3566"/>
  <c r="K3567"/>
  <c r="K3572"/>
  <c r="K3573"/>
  <c r="K3577"/>
  <c r="K3579"/>
  <c r="L3548"/>
  <c r="L3550"/>
  <c r="L3551"/>
  <c r="L3552"/>
  <c r="L3553"/>
  <c r="L3555"/>
  <c r="L3556"/>
  <c r="L3557"/>
  <c r="L3558"/>
  <c r="L3561"/>
  <c r="L3562"/>
  <c r="L3563"/>
  <c r="L3565"/>
  <c r="L3566"/>
  <c r="L3567"/>
  <c r="L3572"/>
  <c r="L3573"/>
  <c r="L3577"/>
  <c r="L3579"/>
  <c r="M3548"/>
  <c r="M3550"/>
  <c r="M3551"/>
  <c r="M3552"/>
  <c r="M3553"/>
  <c r="M3555"/>
  <c r="M3556"/>
  <c r="M3557"/>
  <c r="M3558"/>
  <c r="M3561"/>
  <c r="M3562"/>
  <c r="M3563"/>
  <c r="M3565"/>
  <c r="M3566"/>
  <c r="M3567"/>
  <c r="M3572"/>
  <c r="M3573"/>
  <c r="M3577"/>
  <c r="M3579"/>
  <c r="N3548"/>
  <c r="N3550"/>
  <c r="N3551"/>
  <c r="N3552"/>
  <c r="N3553"/>
  <c r="N3555"/>
  <c r="N3556"/>
  <c r="N3557"/>
  <c r="N3558"/>
  <c r="N3561"/>
  <c r="N3562"/>
  <c r="N3563"/>
  <c r="N3565"/>
  <c r="N3566"/>
  <c r="N3567"/>
  <c r="N3572"/>
  <c r="N3573"/>
  <c r="N3577"/>
  <c r="N3579"/>
  <c r="K3546"/>
  <c r="L3546"/>
  <c r="M3546"/>
  <c r="N3546"/>
  <c r="K3308"/>
  <c r="L3308"/>
  <c r="M3308"/>
  <c r="N3308"/>
  <c r="K3297" l="1"/>
  <c r="L3297"/>
  <c r="M3297"/>
  <c r="N3297"/>
  <c r="K3298"/>
  <c r="L3298"/>
  <c r="M3298"/>
  <c r="N3298"/>
  <c r="K3299" l="1"/>
  <c r="L3299"/>
  <c r="M3299"/>
  <c r="N3299"/>
  <c r="K3293"/>
  <c r="L3293"/>
  <c r="M3293"/>
  <c r="N3293"/>
  <c r="K3288"/>
  <c r="L3288"/>
  <c r="M3288"/>
  <c r="N3288"/>
  <c r="K3296" l="1"/>
  <c r="L3296"/>
  <c r="M3296"/>
  <c r="N3296"/>
  <c r="K3290"/>
  <c r="L3290"/>
  <c r="M3290"/>
  <c r="N3290"/>
  <c r="K3284" l="1"/>
  <c r="L3284"/>
  <c r="M3284"/>
  <c r="N3284"/>
  <c r="K3279"/>
  <c r="L3279"/>
  <c r="M3279"/>
  <c r="N3279"/>
  <c r="K3287" l="1"/>
  <c r="L3287"/>
  <c r="M3287"/>
  <c r="N3287"/>
  <c r="K3289"/>
  <c r="L3289"/>
  <c r="M3289"/>
  <c r="N3289"/>
  <c r="K3283"/>
  <c r="L3283"/>
  <c r="M3283"/>
  <c r="N3283"/>
  <c r="K3282"/>
  <c r="L3282"/>
  <c r="M3282"/>
  <c r="N3282"/>
  <c r="K3281" l="1"/>
  <c r="L3281"/>
  <c r="M3281"/>
  <c r="N3281"/>
  <c r="K3273"/>
  <c r="L3273"/>
  <c r="M3273"/>
  <c r="N3273"/>
  <c r="K3278"/>
  <c r="L3278"/>
  <c r="M3278"/>
  <c r="N3278"/>
  <c r="K3183"/>
  <c r="L3183"/>
  <c r="M3183"/>
  <c r="N3183"/>
  <c r="K3270" l="1"/>
  <c r="L3270"/>
  <c r="M3270"/>
  <c r="N3270"/>
  <c r="K3275"/>
  <c r="L3275"/>
  <c r="M3275"/>
  <c r="N3275"/>
  <c r="K3182"/>
  <c r="L3182"/>
  <c r="M3182"/>
  <c r="N3182"/>
  <c r="K3276" l="1"/>
  <c r="L3276"/>
  <c r="M3276"/>
  <c r="N3276"/>
  <c r="K3271"/>
  <c r="L3271"/>
  <c r="M3271"/>
  <c r="N3271"/>
  <c r="K3184"/>
  <c r="L3184"/>
  <c r="M3184"/>
  <c r="N3184"/>
  <c r="K3178"/>
  <c r="L3178"/>
  <c r="M3178"/>
  <c r="N3178"/>
  <c r="K3173"/>
  <c r="L3173"/>
  <c r="M3173"/>
  <c r="N3173"/>
  <c r="K3274"/>
  <c r="L3274"/>
  <c r="M3274"/>
  <c r="N3274"/>
  <c r="K3269"/>
  <c r="L3269"/>
  <c r="M3269"/>
  <c r="N3269"/>
  <c r="K3181"/>
  <c r="L3181"/>
  <c r="M3181"/>
  <c r="N3181"/>
  <c r="K3272"/>
  <c r="K3277"/>
  <c r="K3280"/>
  <c r="K3285"/>
  <c r="K3286"/>
  <c r="K3291"/>
  <c r="K3292"/>
  <c r="K3294"/>
  <c r="K3295"/>
  <c r="K3300"/>
  <c r="K3301"/>
  <c r="K3302"/>
  <c r="K3304"/>
  <c r="K3306"/>
  <c r="K3307"/>
  <c r="K3312"/>
  <c r="K3313"/>
  <c r="K3314"/>
  <c r="K3315"/>
  <c r="K3316"/>
  <c r="K3317"/>
  <c r="K3318"/>
  <c r="K3319"/>
  <c r="K3320"/>
  <c r="K3321"/>
  <c r="K3322"/>
  <c r="K3323"/>
  <c r="K3324"/>
  <c r="K3325"/>
  <c r="K3326"/>
  <c r="K3327"/>
  <c r="K3328"/>
  <c r="K3329"/>
  <c r="K3330"/>
  <c r="K3331"/>
  <c r="K3332"/>
  <c r="K3333"/>
  <c r="K3334"/>
  <c r="K3335"/>
  <c r="K3336"/>
  <c r="K3337"/>
  <c r="K3338"/>
  <c r="K3339"/>
  <c r="K3340"/>
  <c r="K3341"/>
  <c r="K3342"/>
  <c r="K3343"/>
  <c r="K3344"/>
  <c r="K3345"/>
  <c r="K3346"/>
  <c r="K3347"/>
  <c r="K3348"/>
  <c r="K3349"/>
  <c r="K3350"/>
  <c r="K3351"/>
  <c r="K3352"/>
  <c r="K3353"/>
  <c r="K3354"/>
  <c r="K3355"/>
  <c r="K3356"/>
  <c r="K3357"/>
  <c r="K3358"/>
  <c r="K3359"/>
  <c r="K3360"/>
  <c r="K3361"/>
  <c r="K3362"/>
  <c r="K3363"/>
  <c r="K3364"/>
  <c r="K3365"/>
  <c r="K3366"/>
  <c r="K3367"/>
  <c r="K3368"/>
  <c r="K3369"/>
  <c r="K3370"/>
  <c r="K3371"/>
  <c r="K3372"/>
  <c r="K3373"/>
  <c r="K3374"/>
  <c r="K3375"/>
  <c r="K3376"/>
  <c r="K3377"/>
  <c r="K3378"/>
  <c r="K3379"/>
  <c r="K3380"/>
  <c r="K3381"/>
  <c r="K3382"/>
  <c r="K3383"/>
  <c r="K3384"/>
  <c r="K3385"/>
  <c r="K3386"/>
  <c r="K3387"/>
  <c r="K3388"/>
  <c r="K3389"/>
  <c r="K3390"/>
  <c r="K3391"/>
  <c r="K3392"/>
  <c r="K3393"/>
  <c r="K3394"/>
  <c r="K3395"/>
  <c r="K3396"/>
  <c r="K3397"/>
  <c r="K3398"/>
  <c r="K3399"/>
  <c r="K3400"/>
  <c r="K3401"/>
  <c r="K3402"/>
  <c r="K3403"/>
  <c r="K3404"/>
  <c r="K3405"/>
  <c r="K3406"/>
  <c r="K3407"/>
  <c r="K3408"/>
  <c r="K3409"/>
  <c r="K3410"/>
  <c r="K3411"/>
  <c r="K3412"/>
  <c r="K3413"/>
  <c r="K3414"/>
  <c r="K3415"/>
  <c r="K3416"/>
  <c r="K3417"/>
  <c r="K3418"/>
  <c r="K3419"/>
  <c r="K3420"/>
  <c r="K3421"/>
  <c r="K3422"/>
  <c r="K3423"/>
  <c r="K3424"/>
  <c r="K3425"/>
  <c r="K3426"/>
  <c r="K3427"/>
  <c r="K3428"/>
  <c r="K3429"/>
  <c r="K3430"/>
  <c r="K3431"/>
  <c r="K3432"/>
  <c r="K3433"/>
  <c r="K3434"/>
  <c r="K3435"/>
  <c r="K3436"/>
  <c r="K3437"/>
  <c r="K3438"/>
  <c r="K3439"/>
  <c r="K3440"/>
  <c r="K3441"/>
  <c r="K3442"/>
  <c r="K3443"/>
  <c r="K3444"/>
  <c r="K3445"/>
  <c r="K3446"/>
  <c r="K3447"/>
  <c r="K3448"/>
  <c r="K3449"/>
  <c r="K3450"/>
  <c r="K3451"/>
  <c r="K3452"/>
  <c r="K3453"/>
  <c r="K3454"/>
  <c r="K3455"/>
  <c r="K3456"/>
  <c r="K3457"/>
  <c r="K3458"/>
  <c r="K3459"/>
  <c r="K3460"/>
  <c r="K3461"/>
  <c r="K3462"/>
  <c r="K3463"/>
  <c r="K3464"/>
  <c r="K3465"/>
  <c r="K3466"/>
  <c r="K3467"/>
  <c r="K3468"/>
  <c r="K3469"/>
  <c r="K3470"/>
  <c r="K3471"/>
  <c r="K3472"/>
  <c r="K3473"/>
  <c r="K3474"/>
  <c r="K3475"/>
  <c r="K3476"/>
  <c r="K3477"/>
  <c r="K3478"/>
  <c r="K3479"/>
  <c r="K3480"/>
  <c r="K3481"/>
  <c r="K3482"/>
  <c r="K3483"/>
  <c r="K3484"/>
  <c r="K3485"/>
  <c r="K3486"/>
  <c r="K3487"/>
  <c r="K3488"/>
  <c r="K3489"/>
  <c r="K3490"/>
  <c r="K3491"/>
  <c r="K3492"/>
  <c r="K3493"/>
  <c r="K3494"/>
  <c r="K3495"/>
  <c r="K3496"/>
  <c r="K3497"/>
  <c r="K3498"/>
  <c r="K3499"/>
  <c r="K3500"/>
  <c r="K3501"/>
  <c r="K3502"/>
  <c r="K3503"/>
  <c r="K3504"/>
  <c r="K3505"/>
  <c r="K3506"/>
  <c r="K3507"/>
  <c r="K3508"/>
  <c r="K3509"/>
  <c r="K3510"/>
  <c r="K3511"/>
  <c r="K3512"/>
  <c r="K3513"/>
  <c r="K3514"/>
  <c r="K3515"/>
  <c r="K3516"/>
  <c r="K3517"/>
  <c r="K3518"/>
  <c r="K3519"/>
  <c r="K3520"/>
  <c r="K3521"/>
  <c r="K3522"/>
  <c r="K3523"/>
  <c r="K3524"/>
  <c r="K3525"/>
  <c r="K3526"/>
  <c r="K3527"/>
  <c r="K3528"/>
  <c r="K3529"/>
  <c r="K3530"/>
  <c r="K3531"/>
  <c r="K3532"/>
  <c r="K3533"/>
  <c r="K3534"/>
  <c r="K3535"/>
  <c r="K3536"/>
  <c r="K3537"/>
  <c r="K3538"/>
  <c r="K3539"/>
  <c r="K3540"/>
  <c r="K3541"/>
  <c r="K3542"/>
  <c r="K3543"/>
  <c r="K3544"/>
  <c r="K3545"/>
  <c r="L3272"/>
  <c r="L3277"/>
  <c r="L3280"/>
  <c r="L3285"/>
  <c r="L3286"/>
  <c r="L3291"/>
  <c r="L3292"/>
  <c r="L3294"/>
  <c r="L3295"/>
  <c r="L3300"/>
  <c r="L3301"/>
  <c r="L3302"/>
  <c r="L3304"/>
  <c r="L3306"/>
  <c r="L3307"/>
  <c r="L3312"/>
  <c r="L3313"/>
  <c r="L3314"/>
  <c r="L3315"/>
  <c r="L3316"/>
  <c r="L3317"/>
  <c r="L3318"/>
  <c r="L3319"/>
  <c r="L3320"/>
  <c r="L3321"/>
  <c r="L3322"/>
  <c r="L3323"/>
  <c r="L3324"/>
  <c r="L3325"/>
  <c r="L3326"/>
  <c r="L3327"/>
  <c r="L3328"/>
  <c r="L3329"/>
  <c r="L3330"/>
  <c r="L3331"/>
  <c r="L3332"/>
  <c r="L3333"/>
  <c r="L3334"/>
  <c r="L3335"/>
  <c r="L3336"/>
  <c r="L3337"/>
  <c r="L3338"/>
  <c r="L3339"/>
  <c r="L3340"/>
  <c r="L3341"/>
  <c r="L3342"/>
  <c r="L3343"/>
  <c r="L3344"/>
  <c r="L3345"/>
  <c r="L3346"/>
  <c r="L3347"/>
  <c r="L3348"/>
  <c r="L3349"/>
  <c r="L3350"/>
  <c r="L3351"/>
  <c r="L3352"/>
  <c r="L3353"/>
  <c r="L3354"/>
  <c r="L3355"/>
  <c r="L3356"/>
  <c r="L3357"/>
  <c r="L3358"/>
  <c r="L3359"/>
  <c r="L3360"/>
  <c r="L3361"/>
  <c r="L3362"/>
  <c r="L3363"/>
  <c r="L3364"/>
  <c r="L3365"/>
  <c r="L3366"/>
  <c r="L3367"/>
  <c r="L3368"/>
  <c r="L3369"/>
  <c r="L3370"/>
  <c r="L3371"/>
  <c r="L3372"/>
  <c r="L3373"/>
  <c r="L3374"/>
  <c r="L3375"/>
  <c r="L3376"/>
  <c r="L3377"/>
  <c r="L3378"/>
  <c r="L3379"/>
  <c r="L3380"/>
  <c r="L3381"/>
  <c r="L3382"/>
  <c r="L3383"/>
  <c r="L3384"/>
  <c r="L3385"/>
  <c r="L3386"/>
  <c r="L3387"/>
  <c r="L3388"/>
  <c r="L3389"/>
  <c r="L3390"/>
  <c r="L3391"/>
  <c r="L3392"/>
  <c r="L3393"/>
  <c r="L3394"/>
  <c r="L3395"/>
  <c r="L3396"/>
  <c r="L3397"/>
  <c r="L3398"/>
  <c r="L3399"/>
  <c r="L3400"/>
  <c r="L3401"/>
  <c r="L3402"/>
  <c r="L3403"/>
  <c r="L3404"/>
  <c r="L3405"/>
  <c r="L3406"/>
  <c r="L3407"/>
  <c r="L3408"/>
  <c r="L3409"/>
  <c r="L3410"/>
  <c r="L3411"/>
  <c r="L3412"/>
  <c r="L3413"/>
  <c r="L3414"/>
  <c r="L3415"/>
  <c r="L3416"/>
  <c r="L3417"/>
  <c r="L3418"/>
  <c r="L3419"/>
  <c r="L3420"/>
  <c r="L3421"/>
  <c r="L3422"/>
  <c r="L3423"/>
  <c r="L3424"/>
  <c r="L3425"/>
  <c r="L3426"/>
  <c r="L3427"/>
  <c r="L3428"/>
  <c r="L3429"/>
  <c r="L3430"/>
  <c r="L3431"/>
  <c r="L3432"/>
  <c r="L3433"/>
  <c r="L3434"/>
  <c r="L3435"/>
  <c r="L3436"/>
  <c r="L3437"/>
  <c r="L3438"/>
  <c r="L3439"/>
  <c r="L3440"/>
  <c r="L3441"/>
  <c r="L3442"/>
  <c r="L3443"/>
  <c r="L3444"/>
  <c r="L3445"/>
  <c r="L3446"/>
  <c r="L3447"/>
  <c r="L3448"/>
  <c r="L3449"/>
  <c r="L3450"/>
  <c r="L3451"/>
  <c r="L3452"/>
  <c r="L3453"/>
  <c r="L3454"/>
  <c r="L3455"/>
  <c r="L3456"/>
  <c r="L3457"/>
  <c r="L3458"/>
  <c r="L3459"/>
  <c r="L3460"/>
  <c r="L3461"/>
  <c r="L3462"/>
  <c r="L3463"/>
  <c r="L3464"/>
  <c r="L3465"/>
  <c r="L3466"/>
  <c r="L3467"/>
  <c r="L3468"/>
  <c r="L3469"/>
  <c r="L3470"/>
  <c r="L3471"/>
  <c r="L3472"/>
  <c r="L3473"/>
  <c r="L3474"/>
  <c r="L3475"/>
  <c r="L3476"/>
  <c r="L3477"/>
  <c r="L3478"/>
  <c r="L3479"/>
  <c r="L3480"/>
  <c r="L3481"/>
  <c r="L3482"/>
  <c r="L3483"/>
  <c r="L3484"/>
  <c r="L3485"/>
  <c r="L3486"/>
  <c r="L3487"/>
  <c r="L3488"/>
  <c r="L3489"/>
  <c r="L3490"/>
  <c r="L3491"/>
  <c r="L3492"/>
  <c r="L3493"/>
  <c r="L3494"/>
  <c r="L3495"/>
  <c r="L3496"/>
  <c r="L3497"/>
  <c r="L3498"/>
  <c r="L3499"/>
  <c r="L3500"/>
  <c r="L3501"/>
  <c r="L3502"/>
  <c r="L3503"/>
  <c r="L3504"/>
  <c r="L3505"/>
  <c r="L3506"/>
  <c r="L3507"/>
  <c r="L3508"/>
  <c r="L3509"/>
  <c r="L3510"/>
  <c r="L3511"/>
  <c r="L3512"/>
  <c r="L3513"/>
  <c r="L3514"/>
  <c r="L3515"/>
  <c r="L3516"/>
  <c r="L3517"/>
  <c r="L3518"/>
  <c r="L3519"/>
  <c r="L3520"/>
  <c r="L3521"/>
  <c r="L3522"/>
  <c r="L3523"/>
  <c r="L3524"/>
  <c r="L3525"/>
  <c r="L3526"/>
  <c r="L3527"/>
  <c r="L3528"/>
  <c r="L3529"/>
  <c r="L3530"/>
  <c r="L3531"/>
  <c r="L3532"/>
  <c r="L3533"/>
  <c r="L3534"/>
  <c r="L3535"/>
  <c r="L3536"/>
  <c r="L3537"/>
  <c r="L3538"/>
  <c r="L3539"/>
  <c r="L3540"/>
  <c r="L3541"/>
  <c r="L3542"/>
  <c r="L3543"/>
  <c r="L3544"/>
  <c r="L3545"/>
  <c r="M3272"/>
  <c r="M3277"/>
  <c r="M3280"/>
  <c r="M3285"/>
  <c r="M3286"/>
  <c r="M3291"/>
  <c r="M3292"/>
  <c r="M3294"/>
  <c r="M3295"/>
  <c r="M3300"/>
  <c r="M3301"/>
  <c r="M3302"/>
  <c r="M3304"/>
  <c r="M3306"/>
  <c r="M3307"/>
  <c r="M3312"/>
  <c r="M3313"/>
  <c r="M3314"/>
  <c r="M3315"/>
  <c r="M3316"/>
  <c r="M3317"/>
  <c r="M3318"/>
  <c r="M3319"/>
  <c r="M3320"/>
  <c r="M3321"/>
  <c r="M3322"/>
  <c r="M3323"/>
  <c r="M3324"/>
  <c r="M3325"/>
  <c r="M3326"/>
  <c r="M3327"/>
  <c r="M3328"/>
  <c r="M3329"/>
  <c r="M3330"/>
  <c r="M3331"/>
  <c r="M3332"/>
  <c r="M3333"/>
  <c r="M3334"/>
  <c r="M3335"/>
  <c r="M3336"/>
  <c r="M3337"/>
  <c r="M3338"/>
  <c r="M3339"/>
  <c r="M3340"/>
  <c r="M3341"/>
  <c r="M3342"/>
  <c r="M3343"/>
  <c r="M3344"/>
  <c r="M3345"/>
  <c r="M3346"/>
  <c r="M3347"/>
  <c r="M3348"/>
  <c r="M3349"/>
  <c r="M3350"/>
  <c r="M3351"/>
  <c r="M3352"/>
  <c r="M3353"/>
  <c r="M3354"/>
  <c r="M3355"/>
  <c r="M3356"/>
  <c r="M3357"/>
  <c r="M3358"/>
  <c r="M3359"/>
  <c r="M3360"/>
  <c r="M3361"/>
  <c r="M3362"/>
  <c r="M3363"/>
  <c r="M3364"/>
  <c r="M3365"/>
  <c r="M3366"/>
  <c r="M3367"/>
  <c r="M3368"/>
  <c r="M3369"/>
  <c r="M3370"/>
  <c r="M3371"/>
  <c r="M3372"/>
  <c r="M3373"/>
  <c r="M3374"/>
  <c r="M3375"/>
  <c r="M3376"/>
  <c r="M3377"/>
  <c r="M3378"/>
  <c r="M3379"/>
  <c r="M3380"/>
  <c r="M3381"/>
  <c r="M3382"/>
  <c r="M3383"/>
  <c r="M3384"/>
  <c r="M3385"/>
  <c r="M3386"/>
  <c r="M3387"/>
  <c r="M3388"/>
  <c r="M3389"/>
  <c r="M3390"/>
  <c r="M3391"/>
  <c r="M3392"/>
  <c r="M3393"/>
  <c r="M3394"/>
  <c r="M3395"/>
  <c r="M3396"/>
  <c r="M3397"/>
  <c r="M3398"/>
  <c r="M3399"/>
  <c r="M3400"/>
  <c r="M3401"/>
  <c r="M3402"/>
  <c r="M3403"/>
  <c r="M3404"/>
  <c r="M3405"/>
  <c r="M3406"/>
  <c r="M3407"/>
  <c r="M3408"/>
  <c r="M3409"/>
  <c r="M3410"/>
  <c r="M3411"/>
  <c r="M3412"/>
  <c r="M3413"/>
  <c r="M3414"/>
  <c r="M3415"/>
  <c r="M3416"/>
  <c r="M3417"/>
  <c r="M3418"/>
  <c r="M3419"/>
  <c r="M3420"/>
  <c r="M3421"/>
  <c r="M3422"/>
  <c r="M3423"/>
  <c r="M3424"/>
  <c r="M3425"/>
  <c r="M3426"/>
  <c r="M3427"/>
  <c r="M3428"/>
  <c r="M3429"/>
  <c r="M3430"/>
  <c r="M3431"/>
  <c r="M3432"/>
  <c r="M3433"/>
  <c r="M3434"/>
  <c r="M3435"/>
  <c r="M3436"/>
  <c r="M3437"/>
  <c r="M3438"/>
  <c r="M3439"/>
  <c r="M3440"/>
  <c r="M3441"/>
  <c r="M3442"/>
  <c r="M3443"/>
  <c r="M3444"/>
  <c r="M3445"/>
  <c r="M3446"/>
  <c r="M3447"/>
  <c r="M3448"/>
  <c r="M3449"/>
  <c r="M3450"/>
  <c r="M3451"/>
  <c r="M3452"/>
  <c r="M3453"/>
  <c r="M3454"/>
  <c r="M3455"/>
  <c r="M3456"/>
  <c r="M3457"/>
  <c r="M3458"/>
  <c r="M3459"/>
  <c r="M3460"/>
  <c r="M3461"/>
  <c r="M3462"/>
  <c r="M3463"/>
  <c r="M3464"/>
  <c r="M3465"/>
  <c r="M3466"/>
  <c r="M3467"/>
  <c r="M3468"/>
  <c r="M3469"/>
  <c r="M3470"/>
  <c r="M3471"/>
  <c r="M3472"/>
  <c r="M3473"/>
  <c r="M3474"/>
  <c r="M3475"/>
  <c r="M3476"/>
  <c r="M3477"/>
  <c r="M3478"/>
  <c r="M3479"/>
  <c r="M3480"/>
  <c r="M3481"/>
  <c r="M3482"/>
  <c r="M3483"/>
  <c r="M3484"/>
  <c r="M3485"/>
  <c r="M3486"/>
  <c r="M3487"/>
  <c r="M3488"/>
  <c r="M3489"/>
  <c r="M3490"/>
  <c r="M3491"/>
  <c r="M3492"/>
  <c r="M3493"/>
  <c r="M3494"/>
  <c r="M3495"/>
  <c r="M3496"/>
  <c r="M3497"/>
  <c r="M3498"/>
  <c r="M3499"/>
  <c r="M3500"/>
  <c r="M3501"/>
  <c r="M3502"/>
  <c r="M3503"/>
  <c r="M3504"/>
  <c r="M3505"/>
  <c r="M3506"/>
  <c r="M3507"/>
  <c r="M3508"/>
  <c r="M3509"/>
  <c r="M3510"/>
  <c r="M3511"/>
  <c r="M3512"/>
  <c r="M3513"/>
  <c r="M3514"/>
  <c r="M3515"/>
  <c r="M3516"/>
  <c r="M3517"/>
  <c r="M3518"/>
  <c r="M3519"/>
  <c r="M3520"/>
  <c r="M3521"/>
  <c r="M3522"/>
  <c r="M3523"/>
  <c r="M3524"/>
  <c r="M3525"/>
  <c r="M3526"/>
  <c r="M3527"/>
  <c r="M3528"/>
  <c r="M3529"/>
  <c r="M3530"/>
  <c r="M3531"/>
  <c r="M3532"/>
  <c r="M3533"/>
  <c r="M3534"/>
  <c r="M3535"/>
  <c r="M3536"/>
  <c r="M3537"/>
  <c r="M3538"/>
  <c r="M3539"/>
  <c r="M3540"/>
  <c r="M3541"/>
  <c r="M3542"/>
  <c r="M3543"/>
  <c r="M3544"/>
  <c r="M3545"/>
  <c r="N3272"/>
  <c r="N3277"/>
  <c r="N3280"/>
  <c r="N3285"/>
  <c r="N3286"/>
  <c r="N3291"/>
  <c r="N3292"/>
  <c r="N3294"/>
  <c r="N3295"/>
  <c r="N3300"/>
  <c r="N3301"/>
  <c r="N3302"/>
  <c r="N3304"/>
  <c r="N3306"/>
  <c r="N3307"/>
  <c r="N3312"/>
  <c r="N3313"/>
  <c r="N3314"/>
  <c r="N3315"/>
  <c r="N3316"/>
  <c r="N3317"/>
  <c r="N3318"/>
  <c r="N3319"/>
  <c r="N3320"/>
  <c r="N3321"/>
  <c r="N3322"/>
  <c r="N3323"/>
  <c r="N3324"/>
  <c r="N3325"/>
  <c r="N3326"/>
  <c r="N3327"/>
  <c r="N3328"/>
  <c r="N3329"/>
  <c r="N3330"/>
  <c r="N3331"/>
  <c r="N3332"/>
  <c r="N3333"/>
  <c r="N3334"/>
  <c r="N3335"/>
  <c r="N3336"/>
  <c r="N3337"/>
  <c r="N3338"/>
  <c r="N3339"/>
  <c r="N3340"/>
  <c r="N3341"/>
  <c r="N3342"/>
  <c r="N3343"/>
  <c r="N3344"/>
  <c r="N3345"/>
  <c r="N3346"/>
  <c r="N3347"/>
  <c r="N3348"/>
  <c r="N3349"/>
  <c r="N3350"/>
  <c r="N3351"/>
  <c r="N3352"/>
  <c r="N3353"/>
  <c r="N3354"/>
  <c r="N3355"/>
  <c r="N3356"/>
  <c r="N3357"/>
  <c r="N3358"/>
  <c r="N3359"/>
  <c r="N3360"/>
  <c r="N3361"/>
  <c r="N3362"/>
  <c r="N3363"/>
  <c r="N3364"/>
  <c r="N3365"/>
  <c r="N3366"/>
  <c r="N3367"/>
  <c r="N3368"/>
  <c r="N3369"/>
  <c r="N3370"/>
  <c r="N3371"/>
  <c r="N3372"/>
  <c r="N3373"/>
  <c r="N3374"/>
  <c r="N3375"/>
  <c r="N3376"/>
  <c r="N3377"/>
  <c r="N3378"/>
  <c r="N3379"/>
  <c r="N3380"/>
  <c r="N3381"/>
  <c r="N3382"/>
  <c r="N3383"/>
  <c r="N3384"/>
  <c r="N3385"/>
  <c r="N3386"/>
  <c r="N3387"/>
  <c r="N3388"/>
  <c r="N3389"/>
  <c r="N3390"/>
  <c r="N3391"/>
  <c r="N3392"/>
  <c r="N3393"/>
  <c r="N3394"/>
  <c r="N3395"/>
  <c r="N3396"/>
  <c r="N3397"/>
  <c r="N3398"/>
  <c r="N3399"/>
  <c r="N3400"/>
  <c r="N3401"/>
  <c r="N3402"/>
  <c r="N3403"/>
  <c r="N3404"/>
  <c r="N3405"/>
  <c r="N3406"/>
  <c r="N3407"/>
  <c r="N3408"/>
  <c r="N3409"/>
  <c r="N3410"/>
  <c r="N3411"/>
  <c r="N3412"/>
  <c r="N3413"/>
  <c r="N3414"/>
  <c r="N3415"/>
  <c r="N3416"/>
  <c r="N3417"/>
  <c r="N3418"/>
  <c r="N3419"/>
  <c r="N3420"/>
  <c r="N3421"/>
  <c r="N3422"/>
  <c r="N3423"/>
  <c r="N3424"/>
  <c r="N3425"/>
  <c r="N3426"/>
  <c r="N3427"/>
  <c r="N3428"/>
  <c r="N3429"/>
  <c r="N3430"/>
  <c r="N3431"/>
  <c r="N3432"/>
  <c r="N3433"/>
  <c r="N3434"/>
  <c r="N3435"/>
  <c r="N3436"/>
  <c r="N3437"/>
  <c r="N3438"/>
  <c r="N3439"/>
  <c r="N3440"/>
  <c r="N3441"/>
  <c r="N3442"/>
  <c r="N3443"/>
  <c r="N3444"/>
  <c r="N3445"/>
  <c r="N3446"/>
  <c r="N3447"/>
  <c r="N3448"/>
  <c r="N3449"/>
  <c r="N3450"/>
  <c r="N3451"/>
  <c r="N3452"/>
  <c r="N3453"/>
  <c r="N3454"/>
  <c r="N3455"/>
  <c r="N3456"/>
  <c r="N3457"/>
  <c r="N3458"/>
  <c r="N3459"/>
  <c r="N3460"/>
  <c r="N3461"/>
  <c r="N3462"/>
  <c r="N3463"/>
  <c r="N3464"/>
  <c r="N3465"/>
  <c r="N3466"/>
  <c r="N3467"/>
  <c r="N3468"/>
  <c r="N3469"/>
  <c r="N3470"/>
  <c r="N3471"/>
  <c r="N3472"/>
  <c r="N3473"/>
  <c r="N3474"/>
  <c r="N3475"/>
  <c r="N3476"/>
  <c r="N3477"/>
  <c r="N3478"/>
  <c r="N3479"/>
  <c r="N3480"/>
  <c r="N3481"/>
  <c r="N3482"/>
  <c r="N3483"/>
  <c r="N3484"/>
  <c r="N3485"/>
  <c r="N3486"/>
  <c r="N3487"/>
  <c r="N3488"/>
  <c r="N3489"/>
  <c r="N3490"/>
  <c r="N3491"/>
  <c r="N3492"/>
  <c r="N3493"/>
  <c r="N3494"/>
  <c r="N3495"/>
  <c r="N3496"/>
  <c r="N3497"/>
  <c r="N3498"/>
  <c r="N3499"/>
  <c r="N3500"/>
  <c r="N3501"/>
  <c r="N3502"/>
  <c r="N3503"/>
  <c r="N3504"/>
  <c r="N3505"/>
  <c r="N3506"/>
  <c r="N3507"/>
  <c r="N3508"/>
  <c r="N3509"/>
  <c r="N3510"/>
  <c r="N3511"/>
  <c r="N3512"/>
  <c r="N3513"/>
  <c r="N3514"/>
  <c r="N3515"/>
  <c r="N3516"/>
  <c r="N3517"/>
  <c r="N3518"/>
  <c r="N3519"/>
  <c r="N3520"/>
  <c r="N3521"/>
  <c r="N3522"/>
  <c r="N3523"/>
  <c r="N3524"/>
  <c r="N3525"/>
  <c r="N3526"/>
  <c r="N3527"/>
  <c r="N3528"/>
  <c r="N3529"/>
  <c r="N3530"/>
  <c r="N3531"/>
  <c r="N3532"/>
  <c r="N3533"/>
  <c r="N3534"/>
  <c r="N3535"/>
  <c r="N3536"/>
  <c r="N3537"/>
  <c r="N3538"/>
  <c r="N3539"/>
  <c r="N3540"/>
  <c r="N3541"/>
  <c r="N3542"/>
  <c r="N3543"/>
  <c r="N3544"/>
  <c r="N3545"/>
  <c r="K3185"/>
  <c r="L3185"/>
  <c r="M3185"/>
  <c r="N3185"/>
  <c r="K3179"/>
  <c r="L3179"/>
  <c r="M3179"/>
  <c r="N3179"/>
  <c r="K3177"/>
  <c r="L3177"/>
  <c r="M3177"/>
  <c r="N3177"/>
  <c r="K3175" l="1"/>
  <c r="L3175"/>
  <c r="M3175"/>
  <c r="N3175"/>
  <c r="K3167"/>
  <c r="L3167"/>
  <c r="M3167"/>
  <c r="N3167"/>
  <c r="K3174"/>
  <c r="L3174"/>
  <c r="M3174"/>
  <c r="N3174"/>
  <c r="K3168"/>
  <c r="L3168"/>
  <c r="M3168"/>
  <c r="N3168"/>
  <c r="K3163"/>
  <c r="L3163"/>
  <c r="M3163"/>
  <c r="N3163"/>
  <c r="K3164"/>
  <c r="L3164"/>
  <c r="M3164"/>
  <c r="N3164"/>
  <c r="K3172"/>
  <c r="L3172"/>
  <c r="M3172"/>
  <c r="N3172"/>
  <c r="K3162" l="1"/>
  <c r="L3162"/>
  <c r="M3162"/>
  <c r="N3162"/>
  <c r="K3156" l="1"/>
  <c r="L3156"/>
  <c r="M3156"/>
  <c r="N3156"/>
  <c r="K3160"/>
  <c r="L3160"/>
  <c r="M3160"/>
  <c r="N3160"/>
  <c r="K3154"/>
  <c r="L3154"/>
  <c r="M3154"/>
  <c r="N3154"/>
  <c r="K3150"/>
  <c r="L3150"/>
  <c r="M3150"/>
  <c r="N3150"/>
  <c r="K3147" l="1"/>
  <c r="L3147"/>
  <c r="M3147"/>
  <c r="N3147"/>
  <c r="K3146"/>
  <c r="L3146"/>
  <c r="M3146"/>
  <c r="N3146"/>
  <c r="K3145"/>
  <c r="L3145"/>
  <c r="M3145"/>
  <c r="N3145"/>
  <c r="K3144" l="1"/>
  <c r="L3144"/>
  <c r="M3144"/>
  <c r="N3144"/>
  <c r="K3139"/>
  <c r="L3139"/>
  <c r="M3139"/>
  <c r="N3139"/>
  <c r="K3140"/>
  <c r="L3140"/>
  <c r="M3140"/>
  <c r="N3140"/>
  <c r="K3135"/>
  <c r="L3135"/>
  <c r="M3135"/>
  <c r="N3135"/>
  <c r="K3141"/>
  <c r="L3141"/>
  <c r="M3141"/>
  <c r="N3141"/>
  <c r="K3136"/>
  <c r="L3136"/>
  <c r="M3136"/>
  <c r="N3136"/>
  <c r="K3128"/>
  <c r="L3128"/>
  <c r="M3128"/>
  <c r="N3128"/>
  <c r="K3131" l="1"/>
  <c r="L3131"/>
  <c r="M3131"/>
  <c r="N3131"/>
  <c r="K3126"/>
  <c r="L3126"/>
  <c r="M3126"/>
  <c r="N3126"/>
  <c r="K3122"/>
  <c r="L3122"/>
  <c r="M3122"/>
  <c r="N3122"/>
  <c r="K3132"/>
  <c r="L3132"/>
  <c r="M3132"/>
  <c r="N3132"/>
  <c r="K3123"/>
  <c r="L3123"/>
  <c r="M3123"/>
  <c r="N3123"/>
  <c r="K3127"/>
  <c r="L3127"/>
  <c r="M3127"/>
  <c r="N3127"/>
  <c r="K3134"/>
  <c r="K3137"/>
  <c r="K3138"/>
  <c r="K3142"/>
  <c r="K3143"/>
  <c r="K3148"/>
  <c r="K3149"/>
  <c r="K3151"/>
  <c r="K3152"/>
  <c r="K3153"/>
  <c r="K3155"/>
  <c r="K3157"/>
  <c r="K3158"/>
  <c r="K3159"/>
  <c r="K3161"/>
  <c r="K3165"/>
  <c r="K3166"/>
  <c r="K3169"/>
  <c r="K3170"/>
  <c r="K3171"/>
  <c r="K3176"/>
  <c r="K3180"/>
  <c r="K3186"/>
  <c r="K3187"/>
  <c r="K3188"/>
  <c r="K3189"/>
  <c r="K3190"/>
  <c r="K3191"/>
  <c r="K3192"/>
  <c r="K3193"/>
  <c r="K3194"/>
  <c r="K3195"/>
  <c r="K3196"/>
  <c r="K3197"/>
  <c r="K3198"/>
  <c r="K3199"/>
  <c r="K3200"/>
  <c r="K3201"/>
  <c r="K3202"/>
  <c r="K3203"/>
  <c r="K3204"/>
  <c r="K3205"/>
  <c r="K3206"/>
  <c r="K3207"/>
  <c r="K3208"/>
  <c r="K3209"/>
  <c r="K3210"/>
  <c r="K3211"/>
  <c r="K3212"/>
  <c r="K3213"/>
  <c r="K3214"/>
  <c r="K3215"/>
  <c r="K3216"/>
  <c r="K3217"/>
  <c r="K3218"/>
  <c r="K3219"/>
  <c r="K3220"/>
  <c r="K3221"/>
  <c r="K3222"/>
  <c r="K3223"/>
  <c r="K3224"/>
  <c r="K3225"/>
  <c r="K3226"/>
  <c r="K3227"/>
  <c r="K3228"/>
  <c r="K3229"/>
  <c r="K3230"/>
  <c r="K3231"/>
  <c r="K3232"/>
  <c r="K3233"/>
  <c r="K3234"/>
  <c r="K3235"/>
  <c r="K3236"/>
  <c r="K3237"/>
  <c r="K3238"/>
  <c r="K3239"/>
  <c r="K3240"/>
  <c r="K3241"/>
  <c r="K3242"/>
  <c r="K3243"/>
  <c r="K3244"/>
  <c r="K3245"/>
  <c r="K3246"/>
  <c r="K3247"/>
  <c r="K3248"/>
  <c r="K3249"/>
  <c r="K3250"/>
  <c r="K3251"/>
  <c r="K3252"/>
  <c r="K3253"/>
  <c r="K3254"/>
  <c r="K3255"/>
  <c r="K3256"/>
  <c r="K3257"/>
  <c r="K3258"/>
  <c r="K3259"/>
  <c r="K3260"/>
  <c r="K3261"/>
  <c r="K3262"/>
  <c r="K3263"/>
  <c r="K3264"/>
  <c r="K3265"/>
  <c r="K3266"/>
  <c r="K3267"/>
  <c r="K3268"/>
  <c r="L3134"/>
  <c r="L3137"/>
  <c r="L3138"/>
  <c r="L3142"/>
  <c r="L3143"/>
  <c r="L3148"/>
  <c r="L3149"/>
  <c r="L3151"/>
  <c r="L3152"/>
  <c r="L3153"/>
  <c r="L3155"/>
  <c r="L3157"/>
  <c r="L3158"/>
  <c r="L3159"/>
  <c r="L3161"/>
  <c r="L3165"/>
  <c r="L3166"/>
  <c r="L3169"/>
  <c r="L3170"/>
  <c r="L3171"/>
  <c r="L3176"/>
  <c r="L3180"/>
  <c r="L3186"/>
  <c r="L3187"/>
  <c r="L3188"/>
  <c r="L3189"/>
  <c r="L3190"/>
  <c r="L3191"/>
  <c r="L3192"/>
  <c r="L3193"/>
  <c r="L3194"/>
  <c r="L3195"/>
  <c r="L3196"/>
  <c r="L3197"/>
  <c r="L3198"/>
  <c r="L3199"/>
  <c r="L3200"/>
  <c r="L3201"/>
  <c r="L3202"/>
  <c r="L3203"/>
  <c r="L3204"/>
  <c r="L3205"/>
  <c r="L3206"/>
  <c r="L3207"/>
  <c r="L3208"/>
  <c r="L3209"/>
  <c r="L3210"/>
  <c r="L3211"/>
  <c r="L3212"/>
  <c r="L3213"/>
  <c r="L3214"/>
  <c r="L3215"/>
  <c r="L3216"/>
  <c r="L3217"/>
  <c r="L3218"/>
  <c r="L3219"/>
  <c r="L3220"/>
  <c r="L3221"/>
  <c r="L3222"/>
  <c r="L3223"/>
  <c r="L3224"/>
  <c r="L3225"/>
  <c r="L3226"/>
  <c r="L3227"/>
  <c r="L3228"/>
  <c r="L3229"/>
  <c r="L3230"/>
  <c r="L3231"/>
  <c r="L3232"/>
  <c r="L3233"/>
  <c r="L3234"/>
  <c r="L3235"/>
  <c r="L3236"/>
  <c r="L3237"/>
  <c r="L3238"/>
  <c r="L3239"/>
  <c r="L3240"/>
  <c r="L3241"/>
  <c r="L3242"/>
  <c r="L3243"/>
  <c r="L3244"/>
  <c r="L3245"/>
  <c r="L3246"/>
  <c r="L3247"/>
  <c r="L3248"/>
  <c r="L3249"/>
  <c r="L3250"/>
  <c r="L3251"/>
  <c r="L3252"/>
  <c r="L3253"/>
  <c r="L3254"/>
  <c r="L3255"/>
  <c r="L3256"/>
  <c r="L3257"/>
  <c r="L3258"/>
  <c r="L3259"/>
  <c r="L3260"/>
  <c r="L3261"/>
  <c r="L3262"/>
  <c r="L3263"/>
  <c r="L3264"/>
  <c r="L3265"/>
  <c r="L3266"/>
  <c r="L3267"/>
  <c r="L3268"/>
  <c r="M3134"/>
  <c r="M3137"/>
  <c r="M3138"/>
  <c r="M3142"/>
  <c r="M3143"/>
  <c r="M3148"/>
  <c r="M3149"/>
  <c r="M3151"/>
  <c r="M3152"/>
  <c r="M3153"/>
  <c r="M3155"/>
  <c r="M3157"/>
  <c r="M3158"/>
  <c r="M3159"/>
  <c r="M3161"/>
  <c r="M3165"/>
  <c r="M3166"/>
  <c r="M3169"/>
  <c r="M3170"/>
  <c r="M3171"/>
  <c r="M3176"/>
  <c r="M3180"/>
  <c r="M3186"/>
  <c r="M3187"/>
  <c r="M3188"/>
  <c r="M3189"/>
  <c r="M3190"/>
  <c r="M3191"/>
  <c r="M3192"/>
  <c r="M3193"/>
  <c r="M3194"/>
  <c r="M3195"/>
  <c r="M3196"/>
  <c r="M3197"/>
  <c r="M3198"/>
  <c r="M3199"/>
  <c r="M3200"/>
  <c r="M3201"/>
  <c r="M3202"/>
  <c r="M3203"/>
  <c r="M3204"/>
  <c r="M3205"/>
  <c r="M3206"/>
  <c r="M3207"/>
  <c r="M3208"/>
  <c r="M3209"/>
  <c r="M3210"/>
  <c r="M3211"/>
  <c r="M3212"/>
  <c r="M3213"/>
  <c r="M3214"/>
  <c r="M3215"/>
  <c r="M3216"/>
  <c r="M3217"/>
  <c r="M3218"/>
  <c r="M3219"/>
  <c r="M3220"/>
  <c r="M3221"/>
  <c r="M3222"/>
  <c r="M3223"/>
  <c r="M3224"/>
  <c r="M3225"/>
  <c r="M3226"/>
  <c r="M3227"/>
  <c r="M3228"/>
  <c r="M3229"/>
  <c r="M3230"/>
  <c r="M3231"/>
  <c r="M3232"/>
  <c r="M3233"/>
  <c r="M3234"/>
  <c r="M3235"/>
  <c r="M3236"/>
  <c r="M3237"/>
  <c r="M3238"/>
  <c r="M3239"/>
  <c r="M3240"/>
  <c r="M3241"/>
  <c r="M3242"/>
  <c r="M3243"/>
  <c r="M3244"/>
  <c r="M3245"/>
  <c r="M3246"/>
  <c r="M3247"/>
  <c r="M3248"/>
  <c r="M3249"/>
  <c r="M3250"/>
  <c r="M3251"/>
  <c r="M3252"/>
  <c r="M3253"/>
  <c r="M3254"/>
  <c r="M3255"/>
  <c r="M3256"/>
  <c r="M3257"/>
  <c r="M3258"/>
  <c r="M3259"/>
  <c r="M3260"/>
  <c r="M3261"/>
  <c r="M3262"/>
  <c r="M3263"/>
  <c r="M3264"/>
  <c r="M3265"/>
  <c r="M3266"/>
  <c r="M3267"/>
  <c r="M3268"/>
  <c r="N3134"/>
  <c r="N3137"/>
  <c r="N3138"/>
  <c r="N3142"/>
  <c r="N3143"/>
  <c r="N3148"/>
  <c r="N3149"/>
  <c r="N3151"/>
  <c r="N3152"/>
  <c r="N3153"/>
  <c r="N3155"/>
  <c r="N3157"/>
  <c r="N3158"/>
  <c r="N3159"/>
  <c r="N3161"/>
  <c r="N3165"/>
  <c r="N3166"/>
  <c r="N3169"/>
  <c r="N3170"/>
  <c r="N3171"/>
  <c r="N3176"/>
  <c r="N3180"/>
  <c r="N3186"/>
  <c r="N3187"/>
  <c r="N3188"/>
  <c r="N3189"/>
  <c r="N3190"/>
  <c r="N3191"/>
  <c r="N3192"/>
  <c r="N3193"/>
  <c r="N3194"/>
  <c r="N3195"/>
  <c r="N3196"/>
  <c r="N3197"/>
  <c r="N3198"/>
  <c r="N3199"/>
  <c r="N3200"/>
  <c r="N3201"/>
  <c r="N3202"/>
  <c r="N3203"/>
  <c r="N3204"/>
  <c r="N3205"/>
  <c r="N3206"/>
  <c r="N3207"/>
  <c r="N3208"/>
  <c r="N3209"/>
  <c r="N3210"/>
  <c r="N3211"/>
  <c r="N3212"/>
  <c r="N3213"/>
  <c r="N3214"/>
  <c r="N3215"/>
  <c r="N3216"/>
  <c r="N3217"/>
  <c r="N3218"/>
  <c r="N3219"/>
  <c r="N3220"/>
  <c r="N3221"/>
  <c r="N3222"/>
  <c r="N3223"/>
  <c r="N3224"/>
  <c r="N3225"/>
  <c r="N3226"/>
  <c r="N3227"/>
  <c r="N3228"/>
  <c r="N3229"/>
  <c r="N3230"/>
  <c r="N3231"/>
  <c r="N3232"/>
  <c r="N3233"/>
  <c r="N3234"/>
  <c r="N3235"/>
  <c r="N3236"/>
  <c r="N3237"/>
  <c r="N3238"/>
  <c r="N3239"/>
  <c r="N3240"/>
  <c r="N3241"/>
  <c r="N3242"/>
  <c r="N3243"/>
  <c r="N3244"/>
  <c r="N3245"/>
  <c r="N3246"/>
  <c r="N3247"/>
  <c r="N3248"/>
  <c r="N3249"/>
  <c r="N3250"/>
  <c r="N3251"/>
  <c r="N3252"/>
  <c r="N3253"/>
  <c r="N3254"/>
  <c r="N3255"/>
  <c r="N3256"/>
  <c r="N3257"/>
  <c r="N3258"/>
  <c r="N3259"/>
  <c r="N3260"/>
  <c r="N3261"/>
  <c r="N3262"/>
  <c r="N3263"/>
  <c r="N3264"/>
  <c r="N3265"/>
  <c r="N3266"/>
  <c r="N3267"/>
  <c r="N3268"/>
  <c r="K3112" l="1"/>
  <c r="K3116"/>
  <c r="L3116"/>
  <c r="M3116"/>
  <c r="N3116"/>
  <c r="K3117"/>
  <c r="L3117"/>
  <c r="M3117"/>
  <c r="N3117"/>
  <c r="K3111"/>
  <c r="L3111"/>
  <c r="M3111"/>
  <c r="N3111"/>
  <c r="L3112"/>
  <c r="M3112"/>
  <c r="N3112"/>
  <c r="K3106" l="1"/>
  <c r="K3108" l="1"/>
  <c r="L3108"/>
  <c r="M3108"/>
  <c r="N3108"/>
  <c r="K3107"/>
  <c r="L3107"/>
  <c r="M3107"/>
  <c r="N3107"/>
  <c r="K3102"/>
  <c r="L3102"/>
  <c r="M3102"/>
  <c r="N3102"/>
  <c r="K3103"/>
  <c r="L3103"/>
  <c r="M3103"/>
  <c r="N3103"/>
  <c r="K3104"/>
  <c r="L3104"/>
  <c r="M3104"/>
  <c r="N3104"/>
  <c r="K2471"/>
  <c r="L2471"/>
  <c r="M2471"/>
  <c r="N2471"/>
  <c r="K3101" l="1"/>
  <c r="K3105"/>
  <c r="K3109"/>
  <c r="K3110"/>
  <c r="K3113"/>
  <c r="K3114"/>
  <c r="K3115"/>
  <c r="K3118"/>
  <c r="K3119"/>
  <c r="K3120"/>
  <c r="K3121"/>
  <c r="K3124"/>
  <c r="K3125"/>
  <c r="K3129"/>
  <c r="K3130"/>
  <c r="K3133"/>
  <c r="L3101"/>
  <c r="L3105"/>
  <c r="L3106"/>
  <c r="L3109"/>
  <c r="L3110"/>
  <c r="L3113"/>
  <c r="L3114"/>
  <c r="L3115"/>
  <c r="L3118"/>
  <c r="L3119"/>
  <c r="L3120"/>
  <c r="L3121"/>
  <c r="L3124"/>
  <c r="L3125"/>
  <c r="L3129"/>
  <c r="L3130"/>
  <c r="L3133"/>
  <c r="M3101"/>
  <c r="M3105"/>
  <c r="M3106"/>
  <c r="M3109"/>
  <c r="M3110"/>
  <c r="M3113"/>
  <c r="M3114"/>
  <c r="M3115"/>
  <c r="M3118"/>
  <c r="M3119"/>
  <c r="M3120"/>
  <c r="M3121"/>
  <c r="M3124"/>
  <c r="M3125"/>
  <c r="M3129"/>
  <c r="M3130"/>
  <c r="M3133"/>
  <c r="N3101"/>
  <c r="N3105"/>
  <c r="N3106"/>
  <c r="N3109"/>
  <c r="N3110"/>
  <c r="N3113"/>
  <c r="N3114"/>
  <c r="N3115"/>
  <c r="N3118"/>
  <c r="N3119"/>
  <c r="N3120"/>
  <c r="N3121"/>
  <c r="N3124"/>
  <c r="N3125"/>
  <c r="N3129"/>
  <c r="N3130"/>
  <c r="N3133"/>
  <c r="K2460"/>
  <c r="K2468"/>
  <c r="L2468"/>
  <c r="M2468"/>
  <c r="N2468"/>
  <c r="K2464"/>
  <c r="L2464"/>
  <c r="M2464"/>
  <c r="N2464"/>
  <c r="K2465"/>
  <c r="L2465"/>
  <c r="M2465"/>
  <c r="N2465"/>
  <c r="K2456" l="1"/>
  <c r="L2456"/>
  <c r="M2456"/>
  <c r="N2456"/>
  <c r="K2451" l="1"/>
  <c r="L2451"/>
  <c r="M2451"/>
  <c r="N2451"/>
  <c r="K2619" l="1"/>
  <c r="K2620"/>
  <c r="K2621"/>
  <c r="K2622"/>
  <c r="K2623"/>
  <c r="K2624"/>
  <c r="K2625"/>
  <c r="K2626"/>
  <c r="K2627"/>
  <c r="K2628"/>
  <c r="K2629"/>
  <c r="K2630"/>
  <c r="K2631"/>
  <c r="K2632"/>
  <c r="K2633"/>
  <c r="K2634"/>
  <c r="K2635"/>
  <c r="K2636"/>
  <c r="K2637"/>
  <c r="K2638"/>
  <c r="K2639"/>
  <c r="K2640"/>
  <c r="K2641"/>
  <c r="K2642"/>
  <c r="K2643"/>
  <c r="K2644"/>
  <c r="K2645"/>
  <c r="K2646"/>
  <c r="K2647"/>
  <c r="K2648"/>
  <c r="K2649"/>
  <c r="K2650"/>
  <c r="K2651"/>
  <c r="K2652"/>
  <c r="K2653"/>
  <c r="K2654"/>
  <c r="K2655"/>
  <c r="K2656"/>
  <c r="K2657"/>
  <c r="K2658"/>
  <c r="K2659"/>
  <c r="K2660"/>
  <c r="K2661"/>
  <c r="K2662"/>
  <c r="K2663"/>
  <c r="K2664"/>
  <c r="K2665"/>
  <c r="K2666"/>
  <c r="K2667"/>
  <c r="K2668"/>
  <c r="K2669"/>
  <c r="K2670"/>
  <c r="K2671"/>
  <c r="K2672"/>
  <c r="K2673"/>
  <c r="K2674"/>
  <c r="K2675"/>
  <c r="K2676"/>
  <c r="K2677"/>
  <c r="K2678"/>
  <c r="K2679"/>
  <c r="K2680"/>
  <c r="K2681"/>
  <c r="K2682"/>
  <c r="K2683"/>
  <c r="K2684"/>
  <c r="K2685"/>
  <c r="K2686"/>
  <c r="K2687"/>
  <c r="K2688"/>
  <c r="K2689"/>
  <c r="K2690"/>
  <c r="K2691"/>
  <c r="K2692"/>
  <c r="K2693"/>
  <c r="K2694"/>
  <c r="K2695"/>
  <c r="K2696"/>
  <c r="K2697"/>
  <c r="K2698"/>
  <c r="K2699"/>
  <c r="K2700"/>
  <c r="K2701"/>
  <c r="K2702"/>
  <c r="K2703"/>
  <c r="K2704"/>
  <c r="K2705"/>
  <c r="K2706"/>
  <c r="K2707"/>
  <c r="K2708"/>
  <c r="K2709"/>
  <c r="K2710"/>
  <c r="K2711"/>
  <c r="K2712"/>
  <c r="K2713"/>
  <c r="K2714"/>
  <c r="K2715"/>
  <c r="K2716"/>
  <c r="K2717"/>
  <c r="K2718"/>
  <c r="K2719"/>
  <c r="K2720"/>
  <c r="K2721"/>
  <c r="K2722"/>
  <c r="K2723"/>
  <c r="K2724"/>
  <c r="K2725"/>
  <c r="K2726"/>
  <c r="K2727"/>
  <c r="K2728"/>
  <c r="K2729"/>
  <c r="K2730"/>
  <c r="K2731"/>
  <c r="K2732"/>
  <c r="K2733"/>
  <c r="K2734"/>
  <c r="K2735"/>
  <c r="K2736"/>
  <c r="K2737"/>
  <c r="K2738"/>
  <c r="K2739"/>
  <c r="K2740"/>
  <c r="K2741"/>
  <c r="K2742"/>
  <c r="K2743"/>
  <c r="K2744"/>
  <c r="K2745"/>
  <c r="K2746"/>
  <c r="K2747"/>
  <c r="K2748"/>
  <c r="K2749"/>
  <c r="K2750"/>
  <c r="K2751"/>
  <c r="K2752"/>
  <c r="K2753"/>
  <c r="K2754"/>
  <c r="K2755"/>
  <c r="K2756"/>
  <c r="K2757"/>
  <c r="K2758"/>
  <c r="K2759"/>
  <c r="K2760"/>
  <c r="K2761"/>
  <c r="K2762"/>
  <c r="K2763"/>
  <c r="K2764"/>
  <c r="K2765"/>
  <c r="K2766"/>
  <c r="K2767"/>
  <c r="K2768"/>
  <c r="K2769"/>
  <c r="K2770"/>
  <c r="K2771"/>
  <c r="K2772"/>
  <c r="K2773"/>
  <c r="K2774"/>
  <c r="K2775"/>
  <c r="K2776"/>
  <c r="K2777"/>
  <c r="K2778"/>
  <c r="K2779"/>
  <c r="K2780"/>
  <c r="K2781"/>
  <c r="K2782"/>
  <c r="K2783"/>
  <c r="K2784"/>
  <c r="K2785"/>
  <c r="K2786"/>
  <c r="K2787"/>
  <c r="K2788"/>
  <c r="K2789"/>
  <c r="K2790"/>
  <c r="K2791"/>
  <c r="K2792"/>
  <c r="K2793"/>
  <c r="K2794"/>
  <c r="K2795"/>
  <c r="K2796"/>
  <c r="K2797"/>
  <c r="K2798"/>
  <c r="K2799"/>
  <c r="K2800"/>
  <c r="K2801"/>
  <c r="K2802"/>
  <c r="K2803"/>
  <c r="K2804"/>
  <c r="K2805"/>
  <c r="K2806"/>
  <c r="K2807"/>
  <c r="K2808"/>
  <c r="K2809"/>
  <c r="K2810"/>
  <c r="K2811"/>
  <c r="K2812"/>
  <c r="K2813"/>
  <c r="K2814"/>
  <c r="K2815"/>
  <c r="K2816"/>
  <c r="K2817"/>
  <c r="K2818"/>
  <c r="K2819"/>
  <c r="K2820"/>
  <c r="K2821"/>
  <c r="K2822"/>
  <c r="K2823"/>
  <c r="K2824"/>
  <c r="K2825"/>
  <c r="K2826"/>
  <c r="K2827"/>
  <c r="K2828"/>
  <c r="K2829"/>
  <c r="K2830"/>
  <c r="K2831"/>
  <c r="K2832"/>
  <c r="K2833"/>
  <c r="K2834"/>
  <c r="K2835"/>
  <c r="K2836"/>
  <c r="K2837"/>
  <c r="K2838"/>
  <c r="K2839"/>
  <c r="K2840"/>
  <c r="K2841"/>
  <c r="K2842"/>
  <c r="K2843"/>
  <c r="K2844"/>
  <c r="K2845"/>
  <c r="K2846"/>
  <c r="K2847"/>
  <c r="K2848"/>
  <c r="K2849"/>
  <c r="K2850"/>
  <c r="K2851"/>
  <c r="K2852"/>
  <c r="K2853"/>
  <c r="K2854"/>
  <c r="K2855"/>
  <c r="K2856"/>
  <c r="K2857"/>
  <c r="K2858"/>
  <c r="K2859"/>
  <c r="K2860"/>
  <c r="K2861"/>
  <c r="K2862"/>
  <c r="K2863"/>
  <c r="K2864"/>
  <c r="K2865"/>
  <c r="K2866"/>
  <c r="K2867"/>
  <c r="K2868"/>
  <c r="K2869"/>
  <c r="K2870"/>
  <c r="K2871"/>
  <c r="K2872"/>
  <c r="K2873"/>
  <c r="K2874"/>
  <c r="K2875"/>
  <c r="K2876"/>
  <c r="K2877"/>
  <c r="K2878"/>
  <c r="K2879"/>
  <c r="K2880"/>
  <c r="K2881"/>
  <c r="K2882"/>
  <c r="K2883"/>
  <c r="K2884"/>
  <c r="K2885"/>
  <c r="K2886"/>
  <c r="K2887"/>
  <c r="K2888"/>
  <c r="K2889"/>
  <c r="K2890"/>
  <c r="K2891"/>
  <c r="K2892"/>
  <c r="K2893"/>
  <c r="K2894"/>
  <c r="K2895"/>
  <c r="K2896"/>
  <c r="K2897"/>
  <c r="K2898"/>
  <c r="K2899"/>
  <c r="K2900"/>
  <c r="K2901"/>
  <c r="K2902"/>
  <c r="K2903"/>
  <c r="K2904"/>
  <c r="K2905"/>
  <c r="K2906"/>
  <c r="K2907"/>
  <c r="K2908"/>
  <c r="K2909"/>
  <c r="K2910"/>
  <c r="K2911"/>
  <c r="K2912"/>
  <c r="K2913"/>
  <c r="K2914"/>
  <c r="K2915"/>
  <c r="K2916"/>
  <c r="K2917"/>
  <c r="K2918"/>
  <c r="K2919"/>
  <c r="K2920"/>
  <c r="K2921"/>
  <c r="K2922"/>
  <c r="K2923"/>
  <c r="K2924"/>
  <c r="K2925"/>
  <c r="K2926"/>
  <c r="K2927"/>
  <c r="K2928"/>
  <c r="K2929"/>
  <c r="K2930"/>
  <c r="K2931"/>
  <c r="K2932"/>
  <c r="K2933"/>
  <c r="K2934"/>
  <c r="K2935"/>
  <c r="K2936"/>
  <c r="K2937"/>
  <c r="K2938"/>
  <c r="K2939"/>
  <c r="K2940"/>
  <c r="K2941"/>
  <c r="K2942"/>
  <c r="K2943"/>
  <c r="K2944"/>
  <c r="K2945"/>
  <c r="K2946"/>
  <c r="K2947"/>
  <c r="K2948"/>
  <c r="K2949"/>
  <c r="K2950"/>
  <c r="K2951"/>
  <c r="K2952"/>
  <c r="K2953"/>
  <c r="K2954"/>
  <c r="K2955"/>
  <c r="K2956"/>
  <c r="K2957"/>
  <c r="K2958"/>
  <c r="K2959"/>
  <c r="K2960"/>
  <c r="K2961"/>
  <c r="K2962"/>
  <c r="K2963"/>
  <c r="K2964"/>
  <c r="K2965"/>
  <c r="K2966"/>
  <c r="K2967"/>
  <c r="K2968"/>
  <c r="K2969"/>
  <c r="K2970"/>
  <c r="K2971"/>
  <c r="K2972"/>
  <c r="K2973"/>
  <c r="K2974"/>
  <c r="K2975"/>
  <c r="K2976"/>
  <c r="K2977"/>
  <c r="K2978"/>
  <c r="K2979"/>
  <c r="K2980"/>
  <c r="K2981"/>
  <c r="K2982"/>
  <c r="K2983"/>
  <c r="K2984"/>
  <c r="K2985"/>
  <c r="K2986"/>
  <c r="K2987"/>
  <c r="K2988"/>
  <c r="K2989"/>
  <c r="K2990"/>
  <c r="K2991"/>
  <c r="K2992"/>
  <c r="K2993"/>
  <c r="K2994"/>
  <c r="K2995"/>
  <c r="K2996"/>
  <c r="K2997"/>
  <c r="K2998"/>
  <c r="K2999"/>
  <c r="K3000"/>
  <c r="K3001"/>
  <c r="K3002"/>
  <c r="K3003"/>
  <c r="K3004"/>
  <c r="K3005"/>
  <c r="K3006"/>
  <c r="K3007"/>
  <c r="K3008"/>
  <c r="K3009"/>
  <c r="K3010"/>
  <c r="K3011"/>
  <c r="K3012"/>
  <c r="K3013"/>
  <c r="K3014"/>
  <c r="K3015"/>
  <c r="K3016"/>
  <c r="K3017"/>
  <c r="K3018"/>
  <c r="K3019"/>
  <c r="K3020"/>
  <c r="K3021"/>
  <c r="K3022"/>
  <c r="K3023"/>
  <c r="K3024"/>
  <c r="K3025"/>
  <c r="K3026"/>
  <c r="K3027"/>
  <c r="K3028"/>
  <c r="K3029"/>
  <c r="K3030"/>
  <c r="K3031"/>
  <c r="K3032"/>
  <c r="K3033"/>
  <c r="K3034"/>
  <c r="K3035"/>
  <c r="K3036"/>
  <c r="K3037"/>
  <c r="K3038"/>
  <c r="K3039"/>
  <c r="K3040"/>
  <c r="K3041"/>
  <c r="K3042"/>
  <c r="K3043"/>
  <c r="K3044"/>
  <c r="K3045"/>
  <c r="K3046"/>
  <c r="K3047"/>
  <c r="K3048"/>
  <c r="K3049"/>
  <c r="K3050"/>
  <c r="K3051"/>
  <c r="K3052"/>
  <c r="K3053"/>
  <c r="K3054"/>
  <c r="K3055"/>
  <c r="K3056"/>
  <c r="K3057"/>
  <c r="K3058"/>
  <c r="K3059"/>
  <c r="K3060"/>
  <c r="K3061"/>
  <c r="K3062"/>
  <c r="K3063"/>
  <c r="K3064"/>
  <c r="K3065"/>
  <c r="K3066"/>
  <c r="K3067"/>
  <c r="K3068"/>
  <c r="K3069"/>
  <c r="K3070"/>
  <c r="K3071"/>
  <c r="K3072"/>
  <c r="K3073"/>
  <c r="K3074"/>
  <c r="K3075"/>
  <c r="K3076"/>
  <c r="K3077"/>
  <c r="K3078"/>
  <c r="K3079"/>
  <c r="K3080"/>
  <c r="K3081"/>
  <c r="K3082"/>
  <c r="K3083"/>
  <c r="K3084"/>
  <c r="K3085"/>
  <c r="K3086"/>
  <c r="K3087"/>
  <c r="K3088"/>
  <c r="K3089"/>
  <c r="K3090"/>
  <c r="K3091"/>
  <c r="K3092"/>
  <c r="K3093"/>
  <c r="K3094"/>
  <c r="K3095"/>
  <c r="K3096"/>
  <c r="K3097"/>
  <c r="K3098"/>
  <c r="K3099"/>
  <c r="K3100"/>
  <c r="L2619"/>
  <c r="L2620"/>
  <c r="L2621"/>
  <c r="L2622"/>
  <c r="L2623"/>
  <c r="L2624"/>
  <c r="L2625"/>
  <c r="L2626"/>
  <c r="L2627"/>
  <c r="L2628"/>
  <c r="L2629"/>
  <c r="L2630"/>
  <c r="L2631"/>
  <c r="L2632"/>
  <c r="L2633"/>
  <c r="L2634"/>
  <c r="L2635"/>
  <c r="L2636"/>
  <c r="L2637"/>
  <c r="L2638"/>
  <c r="L2639"/>
  <c r="L2640"/>
  <c r="L2641"/>
  <c r="L2642"/>
  <c r="L2643"/>
  <c r="L2644"/>
  <c r="L2645"/>
  <c r="L2646"/>
  <c r="L2647"/>
  <c r="L2648"/>
  <c r="L2649"/>
  <c r="L2650"/>
  <c r="L2651"/>
  <c r="L2652"/>
  <c r="L2653"/>
  <c r="L2654"/>
  <c r="L2655"/>
  <c r="L2656"/>
  <c r="L2657"/>
  <c r="L2658"/>
  <c r="L2659"/>
  <c r="L2660"/>
  <c r="L2661"/>
  <c r="L2662"/>
  <c r="L2663"/>
  <c r="L2664"/>
  <c r="L2665"/>
  <c r="L2666"/>
  <c r="L2667"/>
  <c r="L2668"/>
  <c r="L2669"/>
  <c r="L2670"/>
  <c r="L2671"/>
  <c r="L2672"/>
  <c r="L2673"/>
  <c r="L2674"/>
  <c r="L2675"/>
  <c r="L2676"/>
  <c r="L2677"/>
  <c r="L2678"/>
  <c r="L2679"/>
  <c r="L2680"/>
  <c r="L2681"/>
  <c r="L2682"/>
  <c r="L2683"/>
  <c r="L2684"/>
  <c r="L2685"/>
  <c r="L2686"/>
  <c r="L2687"/>
  <c r="L2688"/>
  <c r="L2689"/>
  <c r="L2690"/>
  <c r="L2691"/>
  <c r="L2692"/>
  <c r="L2693"/>
  <c r="L2694"/>
  <c r="L2695"/>
  <c r="L2696"/>
  <c r="L2697"/>
  <c r="L2698"/>
  <c r="L2699"/>
  <c r="L2700"/>
  <c r="L2701"/>
  <c r="L2702"/>
  <c r="L2703"/>
  <c r="L2704"/>
  <c r="L2705"/>
  <c r="L2706"/>
  <c r="L2707"/>
  <c r="L2708"/>
  <c r="L2709"/>
  <c r="L2710"/>
  <c r="L2711"/>
  <c r="L2712"/>
  <c r="L2713"/>
  <c r="L2714"/>
  <c r="L2715"/>
  <c r="L2716"/>
  <c r="L2717"/>
  <c r="L2718"/>
  <c r="L2719"/>
  <c r="L2720"/>
  <c r="L2721"/>
  <c r="L2722"/>
  <c r="L2723"/>
  <c r="L2724"/>
  <c r="L2725"/>
  <c r="L2726"/>
  <c r="L2727"/>
  <c r="L2728"/>
  <c r="L2729"/>
  <c r="L2730"/>
  <c r="L2731"/>
  <c r="L2732"/>
  <c r="L2733"/>
  <c r="L2734"/>
  <c r="L2735"/>
  <c r="L2736"/>
  <c r="L2737"/>
  <c r="L2738"/>
  <c r="L2739"/>
  <c r="L2740"/>
  <c r="L2741"/>
  <c r="L2742"/>
  <c r="L2743"/>
  <c r="L2744"/>
  <c r="L2745"/>
  <c r="L2746"/>
  <c r="L2747"/>
  <c r="L2748"/>
  <c r="L2749"/>
  <c r="L2750"/>
  <c r="L2751"/>
  <c r="L2752"/>
  <c r="L2753"/>
  <c r="L2754"/>
  <c r="L2755"/>
  <c r="L2756"/>
  <c r="L2757"/>
  <c r="L2758"/>
  <c r="L2759"/>
  <c r="L2760"/>
  <c r="L2761"/>
  <c r="L2762"/>
  <c r="L2763"/>
  <c r="L2764"/>
  <c r="L2765"/>
  <c r="L2766"/>
  <c r="L2767"/>
  <c r="L2768"/>
  <c r="L2769"/>
  <c r="L2770"/>
  <c r="L2771"/>
  <c r="L2772"/>
  <c r="L2773"/>
  <c r="L2774"/>
  <c r="L2775"/>
  <c r="L2776"/>
  <c r="L2777"/>
  <c r="L2778"/>
  <c r="L2779"/>
  <c r="L2780"/>
  <c r="L2781"/>
  <c r="L2782"/>
  <c r="L2783"/>
  <c r="L2784"/>
  <c r="L2785"/>
  <c r="L2786"/>
  <c r="L2787"/>
  <c r="L2788"/>
  <c r="L2789"/>
  <c r="L2790"/>
  <c r="L2791"/>
  <c r="L2792"/>
  <c r="L2793"/>
  <c r="L2794"/>
  <c r="L2795"/>
  <c r="L2796"/>
  <c r="L2797"/>
  <c r="L2798"/>
  <c r="L2799"/>
  <c r="L2800"/>
  <c r="L2801"/>
  <c r="L2802"/>
  <c r="L2803"/>
  <c r="L2804"/>
  <c r="L2805"/>
  <c r="L2806"/>
  <c r="L2807"/>
  <c r="L2808"/>
  <c r="L2809"/>
  <c r="L2810"/>
  <c r="L2811"/>
  <c r="L2812"/>
  <c r="L2813"/>
  <c r="L2814"/>
  <c r="L2815"/>
  <c r="L2816"/>
  <c r="L2817"/>
  <c r="L2818"/>
  <c r="L2819"/>
  <c r="L2820"/>
  <c r="L2821"/>
  <c r="L2822"/>
  <c r="L2823"/>
  <c r="L2824"/>
  <c r="L2825"/>
  <c r="L2826"/>
  <c r="L2827"/>
  <c r="L2828"/>
  <c r="L2829"/>
  <c r="L2830"/>
  <c r="L2831"/>
  <c r="L2832"/>
  <c r="L2833"/>
  <c r="L2834"/>
  <c r="L2835"/>
  <c r="L2836"/>
  <c r="L2837"/>
  <c r="L2838"/>
  <c r="L2839"/>
  <c r="L2840"/>
  <c r="L2841"/>
  <c r="L2842"/>
  <c r="L2843"/>
  <c r="L2844"/>
  <c r="L2845"/>
  <c r="L2846"/>
  <c r="L2847"/>
  <c r="L2848"/>
  <c r="L2849"/>
  <c r="L2850"/>
  <c r="L2851"/>
  <c r="L2852"/>
  <c r="L2853"/>
  <c r="L2854"/>
  <c r="L2855"/>
  <c r="L2856"/>
  <c r="L2857"/>
  <c r="L2858"/>
  <c r="L2859"/>
  <c r="L2860"/>
  <c r="L2861"/>
  <c r="L2862"/>
  <c r="L2863"/>
  <c r="L2864"/>
  <c r="L2865"/>
  <c r="L2866"/>
  <c r="L2867"/>
  <c r="L2868"/>
  <c r="L2869"/>
  <c r="L2870"/>
  <c r="L2871"/>
  <c r="L2872"/>
  <c r="L2873"/>
  <c r="L2874"/>
  <c r="L2875"/>
  <c r="L2876"/>
  <c r="L2877"/>
  <c r="L2878"/>
  <c r="L2879"/>
  <c r="L2880"/>
  <c r="L2881"/>
  <c r="L2882"/>
  <c r="L2883"/>
  <c r="L2884"/>
  <c r="L2885"/>
  <c r="L2886"/>
  <c r="L2887"/>
  <c r="L2888"/>
  <c r="L2889"/>
  <c r="L2890"/>
  <c r="L2891"/>
  <c r="L2892"/>
  <c r="L2893"/>
  <c r="L2894"/>
  <c r="L2895"/>
  <c r="L2896"/>
  <c r="L2897"/>
  <c r="L2898"/>
  <c r="L2899"/>
  <c r="L2900"/>
  <c r="L2901"/>
  <c r="L2902"/>
  <c r="L2903"/>
  <c r="L2904"/>
  <c r="L2905"/>
  <c r="L2906"/>
  <c r="L2907"/>
  <c r="L2908"/>
  <c r="L2909"/>
  <c r="L2910"/>
  <c r="L2911"/>
  <c r="L2912"/>
  <c r="L2913"/>
  <c r="L2914"/>
  <c r="L2915"/>
  <c r="L2916"/>
  <c r="L2917"/>
  <c r="L2918"/>
  <c r="L2919"/>
  <c r="L2920"/>
  <c r="L2921"/>
  <c r="L2922"/>
  <c r="L2923"/>
  <c r="L2924"/>
  <c r="L2925"/>
  <c r="L2926"/>
  <c r="L2927"/>
  <c r="L2928"/>
  <c r="L2929"/>
  <c r="L2930"/>
  <c r="L2931"/>
  <c r="L2932"/>
  <c r="L2933"/>
  <c r="L2934"/>
  <c r="L2935"/>
  <c r="L2936"/>
  <c r="L2937"/>
  <c r="L2938"/>
  <c r="L2939"/>
  <c r="L2940"/>
  <c r="L2941"/>
  <c r="L2942"/>
  <c r="L2943"/>
  <c r="L2944"/>
  <c r="L2945"/>
  <c r="L2946"/>
  <c r="L2947"/>
  <c r="L2948"/>
  <c r="L2949"/>
  <c r="L2950"/>
  <c r="L2951"/>
  <c r="L2952"/>
  <c r="L2953"/>
  <c r="L2954"/>
  <c r="L2955"/>
  <c r="L2956"/>
  <c r="L2957"/>
  <c r="L2958"/>
  <c r="L2959"/>
  <c r="L2960"/>
  <c r="L2961"/>
  <c r="L2962"/>
  <c r="L2963"/>
  <c r="L2964"/>
  <c r="L2965"/>
  <c r="L2966"/>
  <c r="L2967"/>
  <c r="L2968"/>
  <c r="L2969"/>
  <c r="L2970"/>
  <c r="L2971"/>
  <c r="L2972"/>
  <c r="L2973"/>
  <c r="L2974"/>
  <c r="L2975"/>
  <c r="L2976"/>
  <c r="L2977"/>
  <c r="L2978"/>
  <c r="L2979"/>
  <c r="L2980"/>
  <c r="L2981"/>
  <c r="L2982"/>
  <c r="L2983"/>
  <c r="L2984"/>
  <c r="L2985"/>
  <c r="L2986"/>
  <c r="L2987"/>
  <c r="L2988"/>
  <c r="L2989"/>
  <c r="L2990"/>
  <c r="L2991"/>
  <c r="L2992"/>
  <c r="L2993"/>
  <c r="L2994"/>
  <c r="L2995"/>
  <c r="L2996"/>
  <c r="L2997"/>
  <c r="L2998"/>
  <c r="L2999"/>
  <c r="L3000"/>
  <c r="L3001"/>
  <c r="L3002"/>
  <c r="L3003"/>
  <c r="L3004"/>
  <c r="L3005"/>
  <c r="L3006"/>
  <c r="L3007"/>
  <c r="L3008"/>
  <c r="L3009"/>
  <c r="L3010"/>
  <c r="L3011"/>
  <c r="L3012"/>
  <c r="L3013"/>
  <c r="L3014"/>
  <c r="L3015"/>
  <c r="L3016"/>
  <c r="L3017"/>
  <c r="L3018"/>
  <c r="L3019"/>
  <c r="L3020"/>
  <c r="L3021"/>
  <c r="L3022"/>
  <c r="L3023"/>
  <c r="L3024"/>
  <c r="L3025"/>
  <c r="L3026"/>
  <c r="L3027"/>
  <c r="L3028"/>
  <c r="L3029"/>
  <c r="L3030"/>
  <c r="L3031"/>
  <c r="L3032"/>
  <c r="L3033"/>
  <c r="L3034"/>
  <c r="L3035"/>
  <c r="L3036"/>
  <c r="L3037"/>
  <c r="L3038"/>
  <c r="L3039"/>
  <c r="L3040"/>
  <c r="L3041"/>
  <c r="L3042"/>
  <c r="L3043"/>
  <c r="L3044"/>
  <c r="L3045"/>
  <c r="L3046"/>
  <c r="L3047"/>
  <c r="L3048"/>
  <c r="L3049"/>
  <c r="L3050"/>
  <c r="L3051"/>
  <c r="L3052"/>
  <c r="L3053"/>
  <c r="L3054"/>
  <c r="L3055"/>
  <c r="L3056"/>
  <c r="L3057"/>
  <c r="L3058"/>
  <c r="L3059"/>
  <c r="L3060"/>
  <c r="L3061"/>
  <c r="L3062"/>
  <c r="L3063"/>
  <c r="L3064"/>
  <c r="L3065"/>
  <c r="L3066"/>
  <c r="L3067"/>
  <c r="L3068"/>
  <c r="L3069"/>
  <c r="L3070"/>
  <c r="L3071"/>
  <c r="L3072"/>
  <c r="L3073"/>
  <c r="L3074"/>
  <c r="L3075"/>
  <c r="L3076"/>
  <c r="L3077"/>
  <c r="L3078"/>
  <c r="L3079"/>
  <c r="L3080"/>
  <c r="L3081"/>
  <c r="L3082"/>
  <c r="L3083"/>
  <c r="L3084"/>
  <c r="L3085"/>
  <c r="L3086"/>
  <c r="L3087"/>
  <c r="L3088"/>
  <c r="L3089"/>
  <c r="L3090"/>
  <c r="L3091"/>
  <c r="L3092"/>
  <c r="L3093"/>
  <c r="L3094"/>
  <c r="L3095"/>
  <c r="L3096"/>
  <c r="L3097"/>
  <c r="L3098"/>
  <c r="L3099"/>
  <c r="L3100"/>
  <c r="M2619"/>
  <c r="M2620"/>
  <c r="M2621"/>
  <c r="M2622"/>
  <c r="M2623"/>
  <c r="M2624"/>
  <c r="M2625"/>
  <c r="M2626"/>
  <c r="M2627"/>
  <c r="M2628"/>
  <c r="M2629"/>
  <c r="M2630"/>
  <c r="M2631"/>
  <c r="M2632"/>
  <c r="M2633"/>
  <c r="M2634"/>
  <c r="M2635"/>
  <c r="M2636"/>
  <c r="M2637"/>
  <c r="M2638"/>
  <c r="M2639"/>
  <c r="M2640"/>
  <c r="M2641"/>
  <c r="M2642"/>
  <c r="M2643"/>
  <c r="M2644"/>
  <c r="M2645"/>
  <c r="M2646"/>
  <c r="M2647"/>
  <c r="M2648"/>
  <c r="M2649"/>
  <c r="M2650"/>
  <c r="M2651"/>
  <c r="M2652"/>
  <c r="M2653"/>
  <c r="M2654"/>
  <c r="M2655"/>
  <c r="M2656"/>
  <c r="M2657"/>
  <c r="M2658"/>
  <c r="M2659"/>
  <c r="M2660"/>
  <c r="M2661"/>
  <c r="M2662"/>
  <c r="M2663"/>
  <c r="M2664"/>
  <c r="M2665"/>
  <c r="M2666"/>
  <c r="M2667"/>
  <c r="M2668"/>
  <c r="M2669"/>
  <c r="M2670"/>
  <c r="M2671"/>
  <c r="M2672"/>
  <c r="M2673"/>
  <c r="M2674"/>
  <c r="M2675"/>
  <c r="M2676"/>
  <c r="M2677"/>
  <c r="M2678"/>
  <c r="M2679"/>
  <c r="M2680"/>
  <c r="M2681"/>
  <c r="M2682"/>
  <c r="M2683"/>
  <c r="M2684"/>
  <c r="M2685"/>
  <c r="M2686"/>
  <c r="M2687"/>
  <c r="M2688"/>
  <c r="M2689"/>
  <c r="M2690"/>
  <c r="M2691"/>
  <c r="M2692"/>
  <c r="M2693"/>
  <c r="M2694"/>
  <c r="M2695"/>
  <c r="M2696"/>
  <c r="M2697"/>
  <c r="M2698"/>
  <c r="M2699"/>
  <c r="M2700"/>
  <c r="M2701"/>
  <c r="M2702"/>
  <c r="M2703"/>
  <c r="M2704"/>
  <c r="M2705"/>
  <c r="M2706"/>
  <c r="M2707"/>
  <c r="M2708"/>
  <c r="M2709"/>
  <c r="M2710"/>
  <c r="M2711"/>
  <c r="M2712"/>
  <c r="M2713"/>
  <c r="M2714"/>
  <c r="M2715"/>
  <c r="M2716"/>
  <c r="M2717"/>
  <c r="M2718"/>
  <c r="M2719"/>
  <c r="M2720"/>
  <c r="M2721"/>
  <c r="M2722"/>
  <c r="M2723"/>
  <c r="M2724"/>
  <c r="M2725"/>
  <c r="M2726"/>
  <c r="M2727"/>
  <c r="M2728"/>
  <c r="M2729"/>
  <c r="M2730"/>
  <c r="M2731"/>
  <c r="M2732"/>
  <c r="M2733"/>
  <c r="M2734"/>
  <c r="M2735"/>
  <c r="M2736"/>
  <c r="M2737"/>
  <c r="M2738"/>
  <c r="M2739"/>
  <c r="M2740"/>
  <c r="M2741"/>
  <c r="M2742"/>
  <c r="M2743"/>
  <c r="M2744"/>
  <c r="M2745"/>
  <c r="M2746"/>
  <c r="M2747"/>
  <c r="M2748"/>
  <c r="M2749"/>
  <c r="M2750"/>
  <c r="M2751"/>
  <c r="M2752"/>
  <c r="M2753"/>
  <c r="M2754"/>
  <c r="M2755"/>
  <c r="M2756"/>
  <c r="M2757"/>
  <c r="M2758"/>
  <c r="M2759"/>
  <c r="M2760"/>
  <c r="M2761"/>
  <c r="M2762"/>
  <c r="M2763"/>
  <c r="M2764"/>
  <c r="M2765"/>
  <c r="M2766"/>
  <c r="M2767"/>
  <c r="M2768"/>
  <c r="M2769"/>
  <c r="M2770"/>
  <c r="M2771"/>
  <c r="M2772"/>
  <c r="M2773"/>
  <c r="M2774"/>
  <c r="M2775"/>
  <c r="M2776"/>
  <c r="M2777"/>
  <c r="M2778"/>
  <c r="M2779"/>
  <c r="M2780"/>
  <c r="M2781"/>
  <c r="M2782"/>
  <c r="M2783"/>
  <c r="M2784"/>
  <c r="M2785"/>
  <c r="M2786"/>
  <c r="M2787"/>
  <c r="M2788"/>
  <c r="M2789"/>
  <c r="M2790"/>
  <c r="M2791"/>
  <c r="M2792"/>
  <c r="M2793"/>
  <c r="M2794"/>
  <c r="M2795"/>
  <c r="M2796"/>
  <c r="M2797"/>
  <c r="M2798"/>
  <c r="M2799"/>
  <c r="M2800"/>
  <c r="M2801"/>
  <c r="M2802"/>
  <c r="M2803"/>
  <c r="M2804"/>
  <c r="M2805"/>
  <c r="M2806"/>
  <c r="M2807"/>
  <c r="M2808"/>
  <c r="M2809"/>
  <c r="M2810"/>
  <c r="M2811"/>
  <c r="M2812"/>
  <c r="M2813"/>
  <c r="M2814"/>
  <c r="M2815"/>
  <c r="M2816"/>
  <c r="M2817"/>
  <c r="M2818"/>
  <c r="M2819"/>
  <c r="M2820"/>
  <c r="M2821"/>
  <c r="M2822"/>
  <c r="M2823"/>
  <c r="M2824"/>
  <c r="M2825"/>
  <c r="M2826"/>
  <c r="M2827"/>
  <c r="M2828"/>
  <c r="M2829"/>
  <c r="M2830"/>
  <c r="M2831"/>
  <c r="M2832"/>
  <c r="M2833"/>
  <c r="M2834"/>
  <c r="M2835"/>
  <c r="M2836"/>
  <c r="M2837"/>
  <c r="M2838"/>
  <c r="M2839"/>
  <c r="M2840"/>
  <c r="M2841"/>
  <c r="M2842"/>
  <c r="M2843"/>
  <c r="M2844"/>
  <c r="M2845"/>
  <c r="M2846"/>
  <c r="M2847"/>
  <c r="M2848"/>
  <c r="M2849"/>
  <c r="M2850"/>
  <c r="M2851"/>
  <c r="M2852"/>
  <c r="M2853"/>
  <c r="M2854"/>
  <c r="M2855"/>
  <c r="M2856"/>
  <c r="M2857"/>
  <c r="M2858"/>
  <c r="M2859"/>
  <c r="M2860"/>
  <c r="M2861"/>
  <c r="M2862"/>
  <c r="M2863"/>
  <c r="M2864"/>
  <c r="M2865"/>
  <c r="M2866"/>
  <c r="M2867"/>
  <c r="M2868"/>
  <c r="M2869"/>
  <c r="M2870"/>
  <c r="M2871"/>
  <c r="M2872"/>
  <c r="M2873"/>
  <c r="M2874"/>
  <c r="M2875"/>
  <c r="M2876"/>
  <c r="M2877"/>
  <c r="M2878"/>
  <c r="M2879"/>
  <c r="M2880"/>
  <c r="M2881"/>
  <c r="M2882"/>
  <c r="M2883"/>
  <c r="M2884"/>
  <c r="M2885"/>
  <c r="M2886"/>
  <c r="M2887"/>
  <c r="M2888"/>
  <c r="M2889"/>
  <c r="M2890"/>
  <c r="M2891"/>
  <c r="M2892"/>
  <c r="M2893"/>
  <c r="M2894"/>
  <c r="M2895"/>
  <c r="M2896"/>
  <c r="M2897"/>
  <c r="M2898"/>
  <c r="M2899"/>
  <c r="M2900"/>
  <c r="M2901"/>
  <c r="M2902"/>
  <c r="M2903"/>
  <c r="M2904"/>
  <c r="M2905"/>
  <c r="M2906"/>
  <c r="M2907"/>
  <c r="M2908"/>
  <c r="M2909"/>
  <c r="M2910"/>
  <c r="M2911"/>
  <c r="M2912"/>
  <c r="M2913"/>
  <c r="M2914"/>
  <c r="M2915"/>
  <c r="M2916"/>
  <c r="M2917"/>
  <c r="M2918"/>
  <c r="M2919"/>
  <c r="M2920"/>
  <c r="M2921"/>
  <c r="M2922"/>
  <c r="M2923"/>
  <c r="M2924"/>
  <c r="M2925"/>
  <c r="M2926"/>
  <c r="M2927"/>
  <c r="M2928"/>
  <c r="M2929"/>
  <c r="M2930"/>
  <c r="M2931"/>
  <c r="M2932"/>
  <c r="M2933"/>
  <c r="M2934"/>
  <c r="M2935"/>
  <c r="M2936"/>
  <c r="M2937"/>
  <c r="M2938"/>
  <c r="M2939"/>
  <c r="M2940"/>
  <c r="M2941"/>
  <c r="M2942"/>
  <c r="M2943"/>
  <c r="M2944"/>
  <c r="M2945"/>
  <c r="M2946"/>
  <c r="M2947"/>
  <c r="M2948"/>
  <c r="M2949"/>
  <c r="M2950"/>
  <c r="M2951"/>
  <c r="M2952"/>
  <c r="M2953"/>
  <c r="M2954"/>
  <c r="M2955"/>
  <c r="M2956"/>
  <c r="M2957"/>
  <c r="M2958"/>
  <c r="M2959"/>
  <c r="M2960"/>
  <c r="M2961"/>
  <c r="M2962"/>
  <c r="M2963"/>
  <c r="M2964"/>
  <c r="M2965"/>
  <c r="M2966"/>
  <c r="M2967"/>
  <c r="M2968"/>
  <c r="M2969"/>
  <c r="M2970"/>
  <c r="M2971"/>
  <c r="M2972"/>
  <c r="M2973"/>
  <c r="M2974"/>
  <c r="M2975"/>
  <c r="M2976"/>
  <c r="M2977"/>
  <c r="M2978"/>
  <c r="M2979"/>
  <c r="M2980"/>
  <c r="M2981"/>
  <c r="M2982"/>
  <c r="M2983"/>
  <c r="M2984"/>
  <c r="M2985"/>
  <c r="M2986"/>
  <c r="M2987"/>
  <c r="M2988"/>
  <c r="M2989"/>
  <c r="M2990"/>
  <c r="M2991"/>
  <c r="M2992"/>
  <c r="M2993"/>
  <c r="M2994"/>
  <c r="M2995"/>
  <c r="M2996"/>
  <c r="M2997"/>
  <c r="M2998"/>
  <c r="M2999"/>
  <c r="M3000"/>
  <c r="M3001"/>
  <c r="M3002"/>
  <c r="M3003"/>
  <c r="M3004"/>
  <c r="M3005"/>
  <c r="M3006"/>
  <c r="M3007"/>
  <c r="M3008"/>
  <c r="M3009"/>
  <c r="M3010"/>
  <c r="M3011"/>
  <c r="M3012"/>
  <c r="M3013"/>
  <c r="M3014"/>
  <c r="M3015"/>
  <c r="M3016"/>
  <c r="M3017"/>
  <c r="M3018"/>
  <c r="M3019"/>
  <c r="M3020"/>
  <c r="M3021"/>
  <c r="M3022"/>
  <c r="M3023"/>
  <c r="M3024"/>
  <c r="M3025"/>
  <c r="M3026"/>
  <c r="M3027"/>
  <c r="M3028"/>
  <c r="M3029"/>
  <c r="M3030"/>
  <c r="M3031"/>
  <c r="M3032"/>
  <c r="M3033"/>
  <c r="M3034"/>
  <c r="M3035"/>
  <c r="M3036"/>
  <c r="M3037"/>
  <c r="M3038"/>
  <c r="M3039"/>
  <c r="M3040"/>
  <c r="M3041"/>
  <c r="M3042"/>
  <c r="M3043"/>
  <c r="M3044"/>
  <c r="M3045"/>
  <c r="M3046"/>
  <c r="M3047"/>
  <c r="M3048"/>
  <c r="M3049"/>
  <c r="M3050"/>
  <c r="M3051"/>
  <c r="M3052"/>
  <c r="M3053"/>
  <c r="M3054"/>
  <c r="M3055"/>
  <c r="M3056"/>
  <c r="M3057"/>
  <c r="M3058"/>
  <c r="M3059"/>
  <c r="M3060"/>
  <c r="M3061"/>
  <c r="M3062"/>
  <c r="M3063"/>
  <c r="M3064"/>
  <c r="M3065"/>
  <c r="M3066"/>
  <c r="M3067"/>
  <c r="M3068"/>
  <c r="M3069"/>
  <c r="M3070"/>
  <c r="M3071"/>
  <c r="M3072"/>
  <c r="M3073"/>
  <c r="M3074"/>
  <c r="M3075"/>
  <c r="M3076"/>
  <c r="M3077"/>
  <c r="M3078"/>
  <c r="M3079"/>
  <c r="M3080"/>
  <c r="M3081"/>
  <c r="M3082"/>
  <c r="M3083"/>
  <c r="M3084"/>
  <c r="M3085"/>
  <c r="M3086"/>
  <c r="M3087"/>
  <c r="M3088"/>
  <c r="M3089"/>
  <c r="M3090"/>
  <c r="M3091"/>
  <c r="M3092"/>
  <c r="M3093"/>
  <c r="M3094"/>
  <c r="M3095"/>
  <c r="M3096"/>
  <c r="M3097"/>
  <c r="M3098"/>
  <c r="M3099"/>
  <c r="M3100"/>
  <c r="N2619"/>
  <c r="N2620"/>
  <c r="N2621"/>
  <c r="N2622"/>
  <c r="N2623"/>
  <c r="N2624"/>
  <c r="N2625"/>
  <c r="N2626"/>
  <c r="N2627"/>
  <c r="N2628"/>
  <c r="N2629"/>
  <c r="N2630"/>
  <c r="N2631"/>
  <c r="N2632"/>
  <c r="N2633"/>
  <c r="N2634"/>
  <c r="N2635"/>
  <c r="N2636"/>
  <c r="N2637"/>
  <c r="N2638"/>
  <c r="N2639"/>
  <c r="N2640"/>
  <c r="N2641"/>
  <c r="N2642"/>
  <c r="N2643"/>
  <c r="N2644"/>
  <c r="N2645"/>
  <c r="N2646"/>
  <c r="N2647"/>
  <c r="N2648"/>
  <c r="N2649"/>
  <c r="N2650"/>
  <c r="N2651"/>
  <c r="N2652"/>
  <c r="N2653"/>
  <c r="N2654"/>
  <c r="N2655"/>
  <c r="N2656"/>
  <c r="N2657"/>
  <c r="N2658"/>
  <c r="N2659"/>
  <c r="N2660"/>
  <c r="N2661"/>
  <c r="N2662"/>
  <c r="N2663"/>
  <c r="N2664"/>
  <c r="N2665"/>
  <c r="N2666"/>
  <c r="N2667"/>
  <c r="N2668"/>
  <c r="N2669"/>
  <c r="N2670"/>
  <c r="N2671"/>
  <c r="N2672"/>
  <c r="N2673"/>
  <c r="N2674"/>
  <c r="N2675"/>
  <c r="N2676"/>
  <c r="N2677"/>
  <c r="N2678"/>
  <c r="N2679"/>
  <c r="N2680"/>
  <c r="N2681"/>
  <c r="N2682"/>
  <c r="N2683"/>
  <c r="N2684"/>
  <c r="N2685"/>
  <c r="N2686"/>
  <c r="N2687"/>
  <c r="N2688"/>
  <c r="N2689"/>
  <c r="N2690"/>
  <c r="N2691"/>
  <c r="N2692"/>
  <c r="N2693"/>
  <c r="N2694"/>
  <c r="N2695"/>
  <c r="N2696"/>
  <c r="N2697"/>
  <c r="N2698"/>
  <c r="N2699"/>
  <c r="N2700"/>
  <c r="N2701"/>
  <c r="N2702"/>
  <c r="N2703"/>
  <c r="N2704"/>
  <c r="N2705"/>
  <c r="N2706"/>
  <c r="N2707"/>
  <c r="N2708"/>
  <c r="N2709"/>
  <c r="N2710"/>
  <c r="N2711"/>
  <c r="N2712"/>
  <c r="N2713"/>
  <c r="N2714"/>
  <c r="N2715"/>
  <c r="N2716"/>
  <c r="N2717"/>
  <c r="N2718"/>
  <c r="N2719"/>
  <c r="N2720"/>
  <c r="N2721"/>
  <c r="N2722"/>
  <c r="N2723"/>
  <c r="N2724"/>
  <c r="N2725"/>
  <c r="N2726"/>
  <c r="N2727"/>
  <c r="N2728"/>
  <c r="N2729"/>
  <c r="N2730"/>
  <c r="N2731"/>
  <c r="N2732"/>
  <c r="N2733"/>
  <c r="N2734"/>
  <c r="N2735"/>
  <c r="N2736"/>
  <c r="N2737"/>
  <c r="N2738"/>
  <c r="N2739"/>
  <c r="N2740"/>
  <c r="N2741"/>
  <c r="N2742"/>
  <c r="N2743"/>
  <c r="N2744"/>
  <c r="N2745"/>
  <c r="N2746"/>
  <c r="N2747"/>
  <c r="N2748"/>
  <c r="N2749"/>
  <c r="N2750"/>
  <c r="N2751"/>
  <c r="N2752"/>
  <c r="N2753"/>
  <c r="N2754"/>
  <c r="N2755"/>
  <c r="N2756"/>
  <c r="N2757"/>
  <c r="N2758"/>
  <c r="N2759"/>
  <c r="N2760"/>
  <c r="N2761"/>
  <c r="N2762"/>
  <c r="N2763"/>
  <c r="N2764"/>
  <c r="N2765"/>
  <c r="N2766"/>
  <c r="N2767"/>
  <c r="N2768"/>
  <c r="N2769"/>
  <c r="N2770"/>
  <c r="N2771"/>
  <c r="N2772"/>
  <c r="N2773"/>
  <c r="N2774"/>
  <c r="N2775"/>
  <c r="N2776"/>
  <c r="N2777"/>
  <c r="N2778"/>
  <c r="N2779"/>
  <c r="N2780"/>
  <c r="N2781"/>
  <c r="N2782"/>
  <c r="N2783"/>
  <c r="N2784"/>
  <c r="N2785"/>
  <c r="N2786"/>
  <c r="N2787"/>
  <c r="N2788"/>
  <c r="N2789"/>
  <c r="N2790"/>
  <c r="N2791"/>
  <c r="N2792"/>
  <c r="N2793"/>
  <c r="N2794"/>
  <c r="N2795"/>
  <c r="N2796"/>
  <c r="N2797"/>
  <c r="N2798"/>
  <c r="N2799"/>
  <c r="N2800"/>
  <c r="N2801"/>
  <c r="N2802"/>
  <c r="N2803"/>
  <c r="N2804"/>
  <c r="N2805"/>
  <c r="N2806"/>
  <c r="N2807"/>
  <c r="N2808"/>
  <c r="N2809"/>
  <c r="N2810"/>
  <c r="N2811"/>
  <c r="N2812"/>
  <c r="N2813"/>
  <c r="N2814"/>
  <c r="N2815"/>
  <c r="N2816"/>
  <c r="N2817"/>
  <c r="N2818"/>
  <c r="N2819"/>
  <c r="N2820"/>
  <c r="N2821"/>
  <c r="N2822"/>
  <c r="N2823"/>
  <c r="N2824"/>
  <c r="N2825"/>
  <c r="N2826"/>
  <c r="N2827"/>
  <c r="N2828"/>
  <c r="N2829"/>
  <c r="N2830"/>
  <c r="N2831"/>
  <c r="N2832"/>
  <c r="N2833"/>
  <c r="N2834"/>
  <c r="N2835"/>
  <c r="N2836"/>
  <c r="N2837"/>
  <c r="N2838"/>
  <c r="N2839"/>
  <c r="N2840"/>
  <c r="N2841"/>
  <c r="N2842"/>
  <c r="N2843"/>
  <c r="N2844"/>
  <c r="N2845"/>
  <c r="N2846"/>
  <c r="N2847"/>
  <c r="N2848"/>
  <c r="N2849"/>
  <c r="N2850"/>
  <c r="N2851"/>
  <c r="N2852"/>
  <c r="N2853"/>
  <c r="N2854"/>
  <c r="N2855"/>
  <c r="N2856"/>
  <c r="N2857"/>
  <c r="N2858"/>
  <c r="N2859"/>
  <c r="N2860"/>
  <c r="N2861"/>
  <c r="N2862"/>
  <c r="N2863"/>
  <c r="N2864"/>
  <c r="N2865"/>
  <c r="N2866"/>
  <c r="N2867"/>
  <c r="N2868"/>
  <c r="N2869"/>
  <c r="N2870"/>
  <c r="N2871"/>
  <c r="N2872"/>
  <c r="N2873"/>
  <c r="N2874"/>
  <c r="N2875"/>
  <c r="N2876"/>
  <c r="N2877"/>
  <c r="N2878"/>
  <c r="N2879"/>
  <c r="N2880"/>
  <c r="N2881"/>
  <c r="N2882"/>
  <c r="N2883"/>
  <c r="N2884"/>
  <c r="N2885"/>
  <c r="N2886"/>
  <c r="N2887"/>
  <c r="N2888"/>
  <c r="N2889"/>
  <c r="N2890"/>
  <c r="N2891"/>
  <c r="N2892"/>
  <c r="N2893"/>
  <c r="N2894"/>
  <c r="N2895"/>
  <c r="N2896"/>
  <c r="N2897"/>
  <c r="N2898"/>
  <c r="N2899"/>
  <c r="N2900"/>
  <c r="N2901"/>
  <c r="N2902"/>
  <c r="N2903"/>
  <c r="N2904"/>
  <c r="N2905"/>
  <c r="N2906"/>
  <c r="N2907"/>
  <c r="N2908"/>
  <c r="N2909"/>
  <c r="N2910"/>
  <c r="N2911"/>
  <c r="N2912"/>
  <c r="N2913"/>
  <c r="N2914"/>
  <c r="N2915"/>
  <c r="N2916"/>
  <c r="N2917"/>
  <c r="N2918"/>
  <c r="N2919"/>
  <c r="N2920"/>
  <c r="N2921"/>
  <c r="N2922"/>
  <c r="N2923"/>
  <c r="N2924"/>
  <c r="N2925"/>
  <c r="N2926"/>
  <c r="N2927"/>
  <c r="N2928"/>
  <c r="N2929"/>
  <c r="N2930"/>
  <c r="N2931"/>
  <c r="N2932"/>
  <c r="N2933"/>
  <c r="N2934"/>
  <c r="N2935"/>
  <c r="N2936"/>
  <c r="N2937"/>
  <c r="N2938"/>
  <c r="N2939"/>
  <c r="N2940"/>
  <c r="N2941"/>
  <c r="N2942"/>
  <c r="N2943"/>
  <c r="N2944"/>
  <c r="N2945"/>
  <c r="N2946"/>
  <c r="N2947"/>
  <c r="N2948"/>
  <c r="N2949"/>
  <c r="N2950"/>
  <c r="N2951"/>
  <c r="N2952"/>
  <c r="N2953"/>
  <c r="N2954"/>
  <c r="N2955"/>
  <c r="N2956"/>
  <c r="N2957"/>
  <c r="N2958"/>
  <c r="N2959"/>
  <c r="N2960"/>
  <c r="N2961"/>
  <c r="N2962"/>
  <c r="N2963"/>
  <c r="N2964"/>
  <c r="N2965"/>
  <c r="N2966"/>
  <c r="N2967"/>
  <c r="N2968"/>
  <c r="N2969"/>
  <c r="N2970"/>
  <c r="N2971"/>
  <c r="N2972"/>
  <c r="N2973"/>
  <c r="N2974"/>
  <c r="N2975"/>
  <c r="N2976"/>
  <c r="N2977"/>
  <c r="N2978"/>
  <c r="N2979"/>
  <c r="N2980"/>
  <c r="N2981"/>
  <c r="N2982"/>
  <c r="N2983"/>
  <c r="N2984"/>
  <c r="N2985"/>
  <c r="N2986"/>
  <c r="N2987"/>
  <c r="N2988"/>
  <c r="N2989"/>
  <c r="N2990"/>
  <c r="N2991"/>
  <c r="N2992"/>
  <c r="N2993"/>
  <c r="N2994"/>
  <c r="N2995"/>
  <c r="N2996"/>
  <c r="N2997"/>
  <c r="N2998"/>
  <c r="N2999"/>
  <c r="N3000"/>
  <c r="N3001"/>
  <c r="N3002"/>
  <c r="N3003"/>
  <c r="N3004"/>
  <c r="N3005"/>
  <c r="N3006"/>
  <c r="N3007"/>
  <c r="N3008"/>
  <c r="N3009"/>
  <c r="N3010"/>
  <c r="N3011"/>
  <c r="N3012"/>
  <c r="N3013"/>
  <c r="N3014"/>
  <c r="N3015"/>
  <c r="N3016"/>
  <c r="N3017"/>
  <c r="N3018"/>
  <c r="N3019"/>
  <c r="N3020"/>
  <c r="N3021"/>
  <c r="N3022"/>
  <c r="N3023"/>
  <c r="N3024"/>
  <c r="N3025"/>
  <c r="N3026"/>
  <c r="N3027"/>
  <c r="N3028"/>
  <c r="N3029"/>
  <c r="N3030"/>
  <c r="N3031"/>
  <c r="N3032"/>
  <c r="N3033"/>
  <c r="N3034"/>
  <c r="N3035"/>
  <c r="N3036"/>
  <c r="N3037"/>
  <c r="N3038"/>
  <c r="N3039"/>
  <c r="N3040"/>
  <c r="N3041"/>
  <c r="N3042"/>
  <c r="N3043"/>
  <c r="N3044"/>
  <c r="N3045"/>
  <c r="N3046"/>
  <c r="N3047"/>
  <c r="N3048"/>
  <c r="N3049"/>
  <c r="N3050"/>
  <c r="N3051"/>
  <c r="N3052"/>
  <c r="N3053"/>
  <c r="N3054"/>
  <c r="N3055"/>
  <c r="N3056"/>
  <c r="N3057"/>
  <c r="N3058"/>
  <c r="N3059"/>
  <c r="N3060"/>
  <c r="N3061"/>
  <c r="N3062"/>
  <c r="N3063"/>
  <c r="N3064"/>
  <c r="N3065"/>
  <c r="N3066"/>
  <c r="N3067"/>
  <c r="N3068"/>
  <c r="N3069"/>
  <c r="N3070"/>
  <c r="N3071"/>
  <c r="N3072"/>
  <c r="N3073"/>
  <c r="N3074"/>
  <c r="N3075"/>
  <c r="N3076"/>
  <c r="N3077"/>
  <c r="N3078"/>
  <c r="N3079"/>
  <c r="N3080"/>
  <c r="N3081"/>
  <c r="N3082"/>
  <c r="N3083"/>
  <c r="N3084"/>
  <c r="N3085"/>
  <c r="N3086"/>
  <c r="N3087"/>
  <c r="N3088"/>
  <c r="N3089"/>
  <c r="N3090"/>
  <c r="N3091"/>
  <c r="N3092"/>
  <c r="N3093"/>
  <c r="N3094"/>
  <c r="N3095"/>
  <c r="N3096"/>
  <c r="N3097"/>
  <c r="N3098"/>
  <c r="N3099"/>
  <c r="N3100"/>
  <c r="K2452"/>
  <c r="K2453"/>
  <c r="K2454"/>
  <c r="K2455"/>
  <c r="K2457"/>
  <c r="K2458"/>
  <c r="K2459"/>
  <c r="K2461"/>
  <c r="K2462"/>
  <c r="K2463"/>
  <c r="K2466"/>
  <c r="K2467"/>
  <c r="K2469"/>
  <c r="K2470"/>
  <c r="K2472"/>
  <c r="K2473"/>
  <c r="K2474"/>
  <c r="K2475"/>
  <c r="K2476"/>
  <c r="K2477"/>
  <c r="K2478"/>
  <c r="K2479"/>
  <c r="K2480"/>
  <c r="K2481"/>
  <c r="K2482"/>
  <c r="K2483"/>
  <c r="K2484"/>
  <c r="K2485"/>
  <c r="K2486"/>
  <c r="K2487"/>
  <c r="K2488"/>
  <c r="K2489"/>
  <c r="K2490"/>
  <c r="K2491"/>
  <c r="K2492"/>
  <c r="K2493"/>
  <c r="K2494"/>
  <c r="K2495"/>
  <c r="K2496"/>
  <c r="K2497"/>
  <c r="K2498"/>
  <c r="K2499"/>
  <c r="K2500"/>
  <c r="K2501"/>
  <c r="K2502"/>
  <c r="K2503"/>
  <c r="K2504"/>
  <c r="K2505"/>
  <c r="K2506"/>
  <c r="K2507"/>
  <c r="K2508"/>
  <c r="K2509"/>
  <c r="K2510"/>
  <c r="K2511"/>
  <c r="K2512"/>
  <c r="K2513"/>
  <c r="K2514"/>
  <c r="K2515"/>
  <c r="K2516"/>
  <c r="K2517"/>
  <c r="K2518"/>
  <c r="K2519"/>
  <c r="K2520"/>
  <c r="K2521"/>
  <c r="K2522"/>
  <c r="K2523"/>
  <c r="K2524"/>
  <c r="K2525"/>
  <c r="K2526"/>
  <c r="K2527"/>
  <c r="K2528"/>
  <c r="K2529"/>
  <c r="K2530"/>
  <c r="K2531"/>
  <c r="K2532"/>
  <c r="K2533"/>
  <c r="K2534"/>
  <c r="K2535"/>
  <c r="K2536"/>
  <c r="K2537"/>
  <c r="K2538"/>
  <c r="K2539"/>
  <c r="K2540"/>
  <c r="K2541"/>
  <c r="K2542"/>
  <c r="K2543"/>
  <c r="K2544"/>
  <c r="K2545"/>
  <c r="K2546"/>
  <c r="K2547"/>
  <c r="K2548"/>
  <c r="K2549"/>
  <c r="K2550"/>
  <c r="K2551"/>
  <c r="K2552"/>
  <c r="K2553"/>
  <c r="K2554"/>
  <c r="K2555"/>
  <c r="K2556"/>
  <c r="K2557"/>
  <c r="K2558"/>
  <c r="K2559"/>
  <c r="K2560"/>
  <c r="K2561"/>
  <c r="K2562"/>
  <c r="K2563"/>
  <c r="K2564"/>
  <c r="K2565"/>
  <c r="K2566"/>
  <c r="K2567"/>
  <c r="K2568"/>
  <c r="K2569"/>
  <c r="K2570"/>
  <c r="K2571"/>
  <c r="K2572"/>
  <c r="K2573"/>
  <c r="K2574"/>
  <c r="K2575"/>
  <c r="K2576"/>
  <c r="K2577"/>
  <c r="K2578"/>
  <c r="K2579"/>
  <c r="K2580"/>
  <c r="K2581"/>
  <c r="K2582"/>
  <c r="K2583"/>
  <c r="K2584"/>
  <c r="K2585"/>
  <c r="K2586"/>
  <c r="K2587"/>
  <c r="K2588"/>
  <c r="K2589"/>
  <c r="K2590"/>
  <c r="K2591"/>
  <c r="K2592"/>
  <c r="K2593"/>
  <c r="K2594"/>
  <c r="K2595"/>
  <c r="K2596"/>
  <c r="K2597"/>
  <c r="K2598"/>
  <c r="K2599"/>
  <c r="K2600"/>
  <c r="K2601"/>
  <c r="K2602"/>
  <c r="K2603"/>
  <c r="K2604"/>
  <c r="K2605"/>
  <c r="K2606"/>
  <c r="K2607"/>
  <c r="K2608"/>
  <c r="K2609"/>
  <c r="K2610"/>
  <c r="K2611"/>
  <c r="K2612"/>
  <c r="K2613"/>
  <c r="K2614"/>
  <c r="K2615"/>
  <c r="K2616"/>
  <c r="K2617"/>
  <c r="K2618"/>
  <c r="L2452"/>
  <c r="L2453"/>
  <c r="L2454"/>
  <c r="L2455"/>
  <c r="L2457"/>
  <c r="L2458"/>
  <c r="L2459"/>
  <c r="L2460"/>
  <c r="L2461"/>
  <c r="L2462"/>
  <c r="L2463"/>
  <c r="L2466"/>
  <c r="L2467"/>
  <c r="L2469"/>
  <c r="L2470"/>
  <c r="L2472"/>
  <c r="L2473"/>
  <c r="L2474"/>
  <c r="L2475"/>
  <c r="L2476"/>
  <c r="L2477"/>
  <c r="L2478"/>
  <c r="L2479"/>
  <c r="L2480"/>
  <c r="L2481"/>
  <c r="L2482"/>
  <c r="L2483"/>
  <c r="L2484"/>
  <c r="L2485"/>
  <c r="L2486"/>
  <c r="L2487"/>
  <c r="L2488"/>
  <c r="L2489"/>
  <c r="L2490"/>
  <c r="L2491"/>
  <c r="L2492"/>
  <c r="L2493"/>
  <c r="L2494"/>
  <c r="L2495"/>
  <c r="L2496"/>
  <c r="L2497"/>
  <c r="L2498"/>
  <c r="L2499"/>
  <c r="L2500"/>
  <c r="L2501"/>
  <c r="L2502"/>
  <c r="L2503"/>
  <c r="L2504"/>
  <c r="L2505"/>
  <c r="L2506"/>
  <c r="L2507"/>
  <c r="L2508"/>
  <c r="L2509"/>
  <c r="L2510"/>
  <c r="L2511"/>
  <c r="L2512"/>
  <c r="L2513"/>
  <c r="L2514"/>
  <c r="L2515"/>
  <c r="L2516"/>
  <c r="L2517"/>
  <c r="L2518"/>
  <c r="L2519"/>
  <c r="L2520"/>
  <c r="L2521"/>
  <c r="L2522"/>
  <c r="L2523"/>
  <c r="L2524"/>
  <c r="L2525"/>
  <c r="L2526"/>
  <c r="L2527"/>
  <c r="L2528"/>
  <c r="L2529"/>
  <c r="L2530"/>
  <c r="L2531"/>
  <c r="L2532"/>
  <c r="L2533"/>
  <c r="L2534"/>
  <c r="L2535"/>
  <c r="L2536"/>
  <c r="L2537"/>
  <c r="L2538"/>
  <c r="L2539"/>
  <c r="L2540"/>
  <c r="L2541"/>
  <c r="L2542"/>
  <c r="L2543"/>
  <c r="L2544"/>
  <c r="L2545"/>
  <c r="L2546"/>
  <c r="L2547"/>
  <c r="L2548"/>
  <c r="L2549"/>
  <c r="L2550"/>
  <c r="L2551"/>
  <c r="L2552"/>
  <c r="L2553"/>
  <c r="L2554"/>
  <c r="L2555"/>
  <c r="L2556"/>
  <c r="L2557"/>
  <c r="L2558"/>
  <c r="L2559"/>
  <c r="L2560"/>
  <c r="L2561"/>
  <c r="L2562"/>
  <c r="L2563"/>
  <c r="L2564"/>
  <c r="L2565"/>
  <c r="L2566"/>
  <c r="L2567"/>
  <c r="L2568"/>
  <c r="L2569"/>
  <c r="L2570"/>
  <c r="L2571"/>
  <c r="L2572"/>
  <c r="L2573"/>
  <c r="L2574"/>
  <c r="L2575"/>
  <c r="L2576"/>
  <c r="L2577"/>
  <c r="L2578"/>
  <c r="L2579"/>
  <c r="L2580"/>
  <c r="L2581"/>
  <c r="L2582"/>
  <c r="L2583"/>
  <c r="L2584"/>
  <c r="L2585"/>
  <c r="L2586"/>
  <c r="L2587"/>
  <c r="L2588"/>
  <c r="L2589"/>
  <c r="L2590"/>
  <c r="L2591"/>
  <c r="L2592"/>
  <c r="L2593"/>
  <c r="L2594"/>
  <c r="L2595"/>
  <c r="L2596"/>
  <c r="L2597"/>
  <c r="L2598"/>
  <c r="L2599"/>
  <c r="L2600"/>
  <c r="L2601"/>
  <c r="L2602"/>
  <c r="L2603"/>
  <c r="L2604"/>
  <c r="L2605"/>
  <c r="L2606"/>
  <c r="L2607"/>
  <c r="L2608"/>
  <c r="L2609"/>
  <c r="L2610"/>
  <c r="L2611"/>
  <c r="L2612"/>
  <c r="L2613"/>
  <c r="L2614"/>
  <c r="L2615"/>
  <c r="L2616"/>
  <c r="L2617"/>
  <c r="L2618"/>
  <c r="M2452"/>
  <c r="M2453"/>
  <c r="M2454"/>
  <c r="M2455"/>
  <c r="M2457"/>
  <c r="M2458"/>
  <c r="M2459"/>
  <c r="M2460"/>
  <c r="M2461"/>
  <c r="M2462"/>
  <c r="M2463"/>
  <c r="M2466"/>
  <c r="M2467"/>
  <c r="M2469"/>
  <c r="M2470"/>
  <c r="M2472"/>
  <c r="M2473"/>
  <c r="M2474"/>
  <c r="M2475"/>
  <c r="M2476"/>
  <c r="M2477"/>
  <c r="M2478"/>
  <c r="M2479"/>
  <c r="M2480"/>
  <c r="M2481"/>
  <c r="M2482"/>
  <c r="M2483"/>
  <c r="M2484"/>
  <c r="M2485"/>
  <c r="M2486"/>
  <c r="M2487"/>
  <c r="M2488"/>
  <c r="M2489"/>
  <c r="M2490"/>
  <c r="M2491"/>
  <c r="M2492"/>
  <c r="M2493"/>
  <c r="M2494"/>
  <c r="M2495"/>
  <c r="M2496"/>
  <c r="M2497"/>
  <c r="M2498"/>
  <c r="M2499"/>
  <c r="M2500"/>
  <c r="M2501"/>
  <c r="M2502"/>
  <c r="M2503"/>
  <c r="M2504"/>
  <c r="M2505"/>
  <c r="M2506"/>
  <c r="M2507"/>
  <c r="M2508"/>
  <c r="M2509"/>
  <c r="M2510"/>
  <c r="M2511"/>
  <c r="M2512"/>
  <c r="M2513"/>
  <c r="M2514"/>
  <c r="M2515"/>
  <c r="M2516"/>
  <c r="M2517"/>
  <c r="M2518"/>
  <c r="M2519"/>
  <c r="M2520"/>
  <c r="M2521"/>
  <c r="M2522"/>
  <c r="M2523"/>
  <c r="M2524"/>
  <c r="M2525"/>
  <c r="M2526"/>
  <c r="M2527"/>
  <c r="M2528"/>
  <c r="M2529"/>
  <c r="M2530"/>
  <c r="M2531"/>
  <c r="M2532"/>
  <c r="M2533"/>
  <c r="M2534"/>
  <c r="M2535"/>
  <c r="M2536"/>
  <c r="M2537"/>
  <c r="M2538"/>
  <c r="M2539"/>
  <c r="M2540"/>
  <c r="M2541"/>
  <c r="M2542"/>
  <c r="M2543"/>
  <c r="M2544"/>
  <c r="M2545"/>
  <c r="M2546"/>
  <c r="M2547"/>
  <c r="M2548"/>
  <c r="M2549"/>
  <c r="M2550"/>
  <c r="M2551"/>
  <c r="M2552"/>
  <c r="M2553"/>
  <c r="M2554"/>
  <c r="M2555"/>
  <c r="M2556"/>
  <c r="M2557"/>
  <c r="M2558"/>
  <c r="M2559"/>
  <c r="M2560"/>
  <c r="M2561"/>
  <c r="M2562"/>
  <c r="M2563"/>
  <c r="M2564"/>
  <c r="M2565"/>
  <c r="M2566"/>
  <c r="M2567"/>
  <c r="M2568"/>
  <c r="M2569"/>
  <c r="M2570"/>
  <c r="M2571"/>
  <c r="M2572"/>
  <c r="M2573"/>
  <c r="M2574"/>
  <c r="M2575"/>
  <c r="M2576"/>
  <c r="M2577"/>
  <c r="M2578"/>
  <c r="M2579"/>
  <c r="M2580"/>
  <c r="M2581"/>
  <c r="M2582"/>
  <c r="M2583"/>
  <c r="M2584"/>
  <c r="M2585"/>
  <c r="M2586"/>
  <c r="M2587"/>
  <c r="M2588"/>
  <c r="M2589"/>
  <c r="M2590"/>
  <c r="M2591"/>
  <c r="M2592"/>
  <c r="M2593"/>
  <c r="M2594"/>
  <c r="M2595"/>
  <c r="M2596"/>
  <c r="M2597"/>
  <c r="M2598"/>
  <c r="M2599"/>
  <c r="M2600"/>
  <c r="M2601"/>
  <c r="M2602"/>
  <c r="M2603"/>
  <c r="M2604"/>
  <c r="M2605"/>
  <c r="M2606"/>
  <c r="M2607"/>
  <c r="M2608"/>
  <c r="M2609"/>
  <c r="M2610"/>
  <c r="M2611"/>
  <c r="M2612"/>
  <c r="M2613"/>
  <c r="M2614"/>
  <c r="M2615"/>
  <c r="M2616"/>
  <c r="M2617"/>
  <c r="M2618"/>
  <c r="N2452"/>
  <c r="N2453"/>
  <c r="N2454"/>
  <c r="N2455"/>
  <c r="N2457"/>
  <c r="N2458"/>
  <c r="N2459"/>
  <c r="N2460"/>
  <c r="N2461"/>
  <c r="N2462"/>
  <c r="N2463"/>
  <c r="N2466"/>
  <c r="N2467"/>
  <c r="N2469"/>
  <c r="N2470"/>
  <c r="N2472"/>
  <c r="N2473"/>
  <c r="N2474"/>
  <c r="N2475"/>
  <c r="N2476"/>
  <c r="N2477"/>
  <c r="N2478"/>
  <c r="N2479"/>
  <c r="N2480"/>
  <c r="N2481"/>
  <c r="N2482"/>
  <c r="N2483"/>
  <c r="N2484"/>
  <c r="N2485"/>
  <c r="N2486"/>
  <c r="N2487"/>
  <c r="N2488"/>
  <c r="N2489"/>
  <c r="N2490"/>
  <c r="N2491"/>
  <c r="N2492"/>
  <c r="N2493"/>
  <c r="N2494"/>
  <c r="N2495"/>
  <c r="N2496"/>
  <c r="N2497"/>
  <c r="N2498"/>
  <c r="N2499"/>
  <c r="N2500"/>
  <c r="N2501"/>
  <c r="N2502"/>
  <c r="N2503"/>
  <c r="N2504"/>
  <c r="N2505"/>
  <c r="N2506"/>
  <c r="N2507"/>
  <c r="N2508"/>
  <c r="N2509"/>
  <c r="N2510"/>
  <c r="N2511"/>
  <c r="N2512"/>
  <c r="N2513"/>
  <c r="N2514"/>
  <c r="N2515"/>
  <c r="N2516"/>
  <c r="N2517"/>
  <c r="N2518"/>
  <c r="N2519"/>
  <c r="N2520"/>
  <c r="N2521"/>
  <c r="N2522"/>
  <c r="N2523"/>
  <c r="N2524"/>
  <c r="N2525"/>
  <c r="N2526"/>
  <c r="N2527"/>
  <c r="N2528"/>
  <c r="N2529"/>
  <c r="N2530"/>
  <c r="N2531"/>
  <c r="N2532"/>
  <c r="N2533"/>
  <c r="N2534"/>
  <c r="N2535"/>
  <c r="N2536"/>
  <c r="N2537"/>
  <c r="N2538"/>
  <c r="N2539"/>
  <c r="N2540"/>
  <c r="N2541"/>
  <c r="N2542"/>
  <c r="N2543"/>
  <c r="N2544"/>
  <c r="N2545"/>
  <c r="N2546"/>
  <c r="N2547"/>
  <c r="N2548"/>
  <c r="N2549"/>
  <c r="N2550"/>
  <c r="N2551"/>
  <c r="N2552"/>
  <c r="N2553"/>
  <c r="N2554"/>
  <c r="N2555"/>
  <c r="N2556"/>
  <c r="N2557"/>
  <c r="N2558"/>
  <c r="N2559"/>
  <c r="N2560"/>
  <c r="N2561"/>
  <c r="N2562"/>
  <c r="N2563"/>
  <c r="N2564"/>
  <c r="N2565"/>
  <c r="N2566"/>
  <c r="N2567"/>
  <c r="N2568"/>
  <c r="N2569"/>
  <c r="N2570"/>
  <c r="N2571"/>
  <c r="N2572"/>
  <c r="N2573"/>
  <c r="N2574"/>
  <c r="N2575"/>
  <c r="N2576"/>
  <c r="N2577"/>
  <c r="N2578"/>
  <c r="N2579"/>
  <c r="N2580"/>
  <c r="N2581"/>
  <c r="N2582"/>
  <c r="N2583"/>
  <c r="N2584"/>
  <c r="N2585"/>
  <c r="N2586"/>
  <c r="N2587"/>
  <c r="N2588"/>
  <c r="N2589"/>
  <c r="N2590"/>
  <c r="N2591"/>
  <c r="N2592"/>
  <c r="N2593"/>
  <c r="N2594"/>
  <c r="N2595"/>
  <c r="N2596"/>
  <c r="N2597"/>
  <c r="N2598"/>
  <c r="N2599"/>
  <c r="N2600"/>
  <c r="N2601"/>
  <c r="N2602"/>
  <c r="N2603"/>
  <c r="N2604"/>
  <c r="N2605"/>
  <c r="N2606"/>
  <c r="N2607"/>
  <c r="N2608"/>
  <c r="N2609"/>
  <c r="N2610"/>
  <c r="N2611"/>
  <c r="N2612"/>
  <c r="N2613"/>
  <c r="N2614"/>
  <c r="N2615"/>
  <c r="N2616"/>
  <c r="N2617"/>
  <c r="N2618"/>
  <c r="K2450" l="1"/>
  <c r="L2450"/>
  <c r="M2450"/>
  <c r="N2450"/>
  <c r="K2339" l="1"/>
  <c r="L2339"/>
  <c r="M2339"/>
  <c r="N2339"/>
  <c r="K2330" l="1"/>
  <c r="L2330"/>
  <c r="M2330"/>
  <c r="N2330"/>
  <c r="K2325"/>
  <c r="L2325"/>
  <c r="M2325"/>
  <c r="N2325"/>
  <c r="K2324"/>
  <c r="L2324"/>
  <c r="M2324"/>
  <c r="N2324"/>
  <c r="K2319"/>
  <c r="L2319"/>
  <c r="M2319"/>
  <c r="N2319"/>
  <c r="K2318" l="1"/>
  <c r="L2318"/>
  <c r="M2318"/>
  <c r="N2318"/>
  <c r="K2317" l="1"/>
  <c r="L2317"/>
  <c r="M2317"/>
  <c r="N2317"/>
  <c r="N2645" i="1"/>
  <c r="K2309" i="4" l="1"/>
  <c r="L2309"/>
  <c r="M2309"/>
  <c r="N2309"/>
  <c r="K2306" l="1"/>
  <c r="L2306"/>
  <c r="M2306"/>
  <c r="N2306"/>
  <c r="K2303"/>
  <c r="L2303"/>
  <c r="M2303"/>
  <c r="N2303"/>
  <c r="K2313"/>
  <c r="L2313"/>
  <c r="M2313"/>
  <c r="N2313"/>
  <c r="K2305" l="1"/>
  <c r="L2305"/>
  <c r="M2305"/>
  <c r="N2305"/>
  <c r="K2293" l="1"/>
  <c r="L2293"/>
  <c r="M2293"/>
  <c r="N2293"/>
  <c r="K2296" l="1"/>
  <c r="L2296"/>
  <c r="M2296"/>
  <c r="N2296"/>
  <c r="K2289"/>
  <c r="L2289"/>
  <c r="M2289"/>
  <c r="N2289"/>
  <c r="K2290"/>
  <c r="L2290"/>
  <c r="M2290"/>
  <c r="N2290"/>
  <c r="K2292" l="1"/>
  <c r="L2292"/>
  <c r="M2292"/>
  <c r="N2292"/>
  <c r="K2291"/>
  <c r="L2291"/>
  <c r="M2291"/>
  <c r="N2291"/>
  <c r="K2284" l="1"/>
  <c r="L2284"/>
  <c r="M2284"/>
  <c r="N2284"/>
  <c r="K2285"/>
  <c r="L2285"/>
  <c r="M2285"/>
  <c r="N2285"/>
  <c r="K2282" l="1"/>
  <c r="L2282"/>
  <c r="M2282"/>
  <c r="N2282"/>
  <c r="K2277" l="1"/>
  <c r="L2277"/>
  <c r="M2277"/>
  <c r="N2277"/>
  <c r="K2281"/>
  <c r="L2281"/>
  <c r="M2281"/>
  <c r="N2281"/>
  <c r="K2272" l="1"/>
  <c r="L2272"/>
  <c r="M2272"/>
  <c r="N2272"/>
  <c r="K2271" l="1"/>
  <c r="L2271"/>
  <c r="M2271"/>
  <c r="N2271"/>
  <c r="K2274"/>
  <c r="L2274"/>
  <c r="M2274"/>
  <c r="N2274"/>
  <c r="K2266" l="1"/>
  <c r="L2266"/>
  <c r="M2266"/>
  <c r="N2266"/>
  <c r="K2270"/>
  <c r="L2270"/>
  <c r="M2270"/>
  <c r="N2270"/>
  <c r="K2265"/>
  <c r="L2265"/>
  <c r="M2265"/>
  <c r="N2265"/>
  <c r="K2264"/>
  <c r="L2264"/>
  <c r="M2264"/>
  <c r="N2264"/>
  <c r="K2256" l="1"/>
  <c r="L2256"/>
  <c r="M2256"/>
  <c r="N2256"/>
  <c r="K2260"/>
  <c r="L2260"/>
  <c r="M2260"/>
  <c r="N2260"/>
  <c r="K2250"/>
  <c r="L2250"/>
  <c r="M2250"/>
  <c r="N2250"/>
  <c r="K2255"/>
  <c r="L2255"/>
  <c r="M2255"/>
  <c r="N2255"/>
  <c r="K2249"/>
  <c r="L2249"/>
  <c r="M2249"/>
  <c r="N2249"/>
  <c r="K2254" l="1"/>
  <c r="L2254"/>
  <c r="M2254"/>
  <c r="N2254"/>
  <c r="K2246" l="1"/>
  <c r="L2246"/>
  <c r="M2246"/>
  <c r="N2246"/>
  <c r="K2245" l="1"/>
  <c r="L2245"/>
  <c r="M2245"/>
  <c r="N2245"/>
  <c r="K2241"/>
  <c r="L2241"/>
  <c r="M2241"/>
  <c r="N2241"/>
  <c r="K2236" l="1"/>
  <c r="L2236"/>
  <c r="M2236"/>
  <c r="N2236"/>
  <c r="K2240"/>
  <c r="L2240"/>
  <c r="M2240"/>
  <c r="N2240"/>
  <c r="K2233" l="1"/>
  <c r="K2234"/>
  <c r="K2235"/>
  <c r="K2237"/>
  <c r="K2238"/>
  <c r="K2239"/>
  <c r="K2242"/>
  <c r="K2243"/>
  <c r="K2244"/>
  <c r="K2247"/>
  <c r="K2248"/>
  <c r="K2251"/>
  <c r="K2252"/>
  <c r="K2253"/>
  <c r="K2257"/>
  <c r="K2258"/>
  <c r="K2259"/>
  <c r="K2261"/>
  <c r="K2262"/>
  <c r="K2263"/>
  <c r="K2267"/>
  <c r="K2268"/>
  <c r="K2269"/>
  <c r="K2273"/>
  <c r="K2275"/>
  <c r="K2276"/>
  <c r="K2278"/>
  <c r="K2279"/>
  <c r="K2280"/>
  <c r="K2283"/>
  <c r="K2286"/>
  <c r="K2287"/>
  <c r="K2288"/>
  <c r="K2294"/>
  <c r="K2295"/>
  <c r="K2297"/>
  <c r="K2298"/>
  <c r="K2299"/>
  <c r="K2300"/>
  <c r="K2301"/>
  <c r="K2302"/>
  <c r="K2304"/>
  <c r="K2307"/>
  <c r="K2308"/>
  <c r="K2310"/>
  <c r="K2311"/>
  <c r="K2312"/>
  <c r="K2314"/>
  <c r="K2315"/>
  <c r="K2316"/>
  <c r="K2320"/>
  <c r="K2321"/>
  <c r="K2322"/>
  <c r="K2323"/>
  <c r="K2326"/>
  <c r="K2327"/>
  <c r="K2328"/>
  <c r="K2329"/>
  <c r="K2331"/>
  <c r="K2332"/>
  <c r="K2333"/>
  <c r="K2334"/>
  <c r="K2335"/>
  <c r="K2336"/>
  <c r="K2337"/>
  <c r="K2338"/>
  <c r="K2340"/>
  <c r="K2341"/>
  <c r="K2342"/>
  <c r="K2343"/>
  <c r="K2344"/>
  <c r="K2345"/>
  <c r="K2346"/>
  <c r="K2347"/>
  <c r="K2348"/>
  <c r="K2349"/>
  <c r="K2350"/>
  <c r="K2351"/>
  <c r="K2352"/>
  <c r="K2353"/>
  <c r="K2354"/>
  <c r="K2355"/>
  <c r="K2356"/>
  <c r="K2357"/>
  <c r="K2358"/>
  <c r="K2359"/>
  <c r="K2360"/>
  <c r="K2361"/>
  <c r="K2362"/>
  <c r="K2363"/>
  <c r="K2364"/>
  <c r="K2365"/>
  <c r="K2366"/>
  <c r="K2367"/>
  <c r="K2368"/>
  <c r="K2369"/>
  <c r="K2370"/>
  <c r="K2371"/>
  <c r="K2372"/>
  <c r="K2373"/>
  <c r="K2374"/>
  <c r="K2375"/>
  <c r="K2376"/>
  <c r="K2377"/>
  <c r="K2378"/>
  <c r="K2379"/>
  <c r="K2380"/>
  <c r="K2381"/>
  <c r="K2382"/>
  <c r="K2383"/>
  <c r="K2384"/>
  <c r="K2385"/>
  <c r="K2386"/>
  <c r="K2387"/>
  <c r="K2388"/>
  <c r="K2389"/>
  <c r="K2390"/>
  <c r="K2391"/>
  <c r="K2392"/>
  <c r="K2393"/>
  <c r="K2394"/>
  <c r="K2395"/>
  <c r="K2396"/>
  <c r="K2397"/>
  <c r="K2398"/>
  <c r="K2399"/>
  <c r="K2400"/>
  <c r="K2401"/>
  <c r="K2402"/>
  <c r="K2403"/>
  <c r="K2404"/>
  <c r="K2405"/>
  <c r="K2406"/>
  <c r="K2407"/>
  <c r="K2408"/>
  <c r="K2409"/>
  <c r="K2410"/>
  <c r="K2411"/>
  <c r="K2412"/>
  <c r="K2413"/>
  <c r="K2414"/>
  <c r="K2415"/>
  <c r="K2416"/>
  <c r="K2417"/>
  <c r="K2418"/>
  <c r="K2419"/>
  <c r="K2420"/>
  <c r="K2421"/>
  <c r="K2422"/>
  <c r="K2423"/>
  <c r="K2424"/>
  <c r="K2425"/>
  <c r="K2426"/>
  <c r="K2427"/>
  <c r="K2428"/>
  <c r="K2429"/>
  <c r="K2430"/>
  <c r="K2431"/>
  <c r="K2432"/>
  <c r="K2433"/>
  <c r="K2434"/>
  <c r="K2435"/>
  <c r="K2436"/>
  <c r="K2437"/>
  <c r="K2438"/>
  <c r="K2439"/>
  <c r="K2440"/>
  <c r="K2441"/>
  <c r="K2442"/>
  <c r="K2443"/>
  <c r="K2444"/>
  <c r="K2445"/>
  <c r="K2446"/>
  <c r="K2447"/>
  <c r="K2448"/>
  <c r="K2449"/>
  <c r="L2233"/>
  <c r="L2234"/>
  <c r="L2235"/>
  <c r="L2237"/>
  <c r="L2238"/>
  <c r="L2239"/>
  <c r="L2242"/>
  <c r="L2243"/>
  <c r="L2244"/>
  <c r="L2247"/>
  <c r="L2248"/>
  <c r="L2251"/>
  <c r="L2252"/>
  <c r="L2253"/>
  <c r="L2257"/>
  <c r="L2258"/>
  <c r="L2259"/>
  <c r="L2261"/>
  <c r="L2262"/>
  <c r="L2263"/>
  <c r="L2267"/>
  <c r="L2268"/>
  <c r="L2269"/>
  <c r="L2273"/>
  <c r="L2275"/>
  <c r="L2276"/>
  <c r="L2278"/>
  <c r="L2279"/>
  <c r="L2280"/>
  <c r="L2283"/>
  <c r="L2286"/>
  <c r="L2287"/>
  <c r="L2288"/>
  <c r="L2294"/>
  <c r="L2295"/>
  <c r="L2297"/>
  <c r="L2298"/>
  <c r="L2299"/>
  <c r="L2300"/>
  <c r="L2301"/>
  <c r="L2302"/>
  <c r="L2304"/>
  <c r="L2307"/>
  <c r="L2308"/>
  <c r="L2310"/>
  <c r="L2311"/>
  <c r="L2312"/>
  <c r="L2314"/>
  <c r="L2315"/>
  <c r="L2316"/>
  <c r="L2320"/>
  <c r="L2321"/>
  <c r="L2322"/>
  <c r="L2323"/>
  <c r="L2326"/>
  <c r="L2327"/>
  <c r="L2328"/>
  <c r="L2329"/>
  <c r="L2331"/>
  <c r="L2332"/>
  <c r="L2333"/>
  <c r="L2334"/>
  <c r="L2335"/>
  <c r="L2336"/>
  <c r="L2337"/>
  <c r="L2338"/>
  <c r="L2340"/>
  <c r="L2341"/>
  <c r="L2342"/>
  <c r="L2343"/>
  <c r="L2344"/>
  <c r="L2345"/>
  <c r="L2346"/>
  <c r="L2347"/>
  <c r="L2348"/>
  <c r="L2349"/>
  <c r="L2350"/>
  <c r="L2351"/>
  <c r="L2352"/>
  <c r="L2353"/>
  <c r="L2354"/>
  <c r="L2355"/>
  <c r="L2356"/>
  <c r="L2357"/>
  <c r="L2358"/>
  <c r="L2359"/>
  <c r="L2360"/>
  <c r="L2361"/>
  <c r="L2362"/>
  <c r="L2363"/>
  <c r="L2364"/>
  <c r="L2365"/>
  <c r="L2366"/>
  <c r="L2367"/>
  <c r="L2368"/>
  <c r="L2369"/>
  <c r="L2370"/>
  <c r="L2371"/>
  <c r="L2372"/>
  <c r="L2373"/>
  <c r="L2374"/>
  <c r="L2375"/>
  <c r="L2376"/>
  <c r="L2377"/>
  <c r="L2378"/>
  <c r="L2379"/>
  <c r="L2380"/>
  <c r="L2381"/>
  <c r="L2382"/>
  <c r="L2383"/>
  <c r="L2384"/>
  <c r="L2385"/>
  <c r="L2386"/>
  <c r="L2387"/>
  <c r="L2388"/>
  <c r="L2389"/>
  <c r="L2390"/>
  <c r="L2391"/>
  <c r="L2392"/>
  <c r="L2393"/>
  <c r="L2394"/>
  <c r="L2395"/>
  <c r="L2396"/>
  <c r="L2397"/>
  <c r="L2398"/>
  <c r="L2399"/>
  <c r="L2400"/>
  <c r="L2401"/>
  <c r="L2402"/>
  <c r="L2403"/>
  <c r="L2404"/>
  <c r="L2405"/>
  <c r="L2406"/>
  <c r="L2407"/>
  <c r="L2408"/>
  <c r="L2409"/>
  <c r="L2410"/>
  <c r="L2411"/>
  <c r="L2412"/>
  <c r="L2413"/>
  <c r="L2414"/>
  <c r="L2415"/>
  <c r="L2416"/>
  <c r="L2417"/>
  <c r="L2418"/>
  <c r="L2419"/>
  <c r="L2420"/>
  <c r="L2421"/>
  <c r="L2422"/>
  <c r="L2423"/>
  <c r="L2424"/>
  <c r="L2425"/>
  <c r="L2426"/>
  <c r="L2427"/>
  <c r="L2428"/>
  <c r="L2429"/>
  <c r="L2430"/>
  <c r="L2431"/>
  <c r="L2432"/>
  <c r="L2433"/>
  <c r="L2434"/>
  <c r="L2435"/>
  <c r="L2436"/>
  <c r="L2437"/>
  <c r="L2438"/>
  <c r="L2439"/>
  <c r="L2440"/>
  <c r="L2441"/>
  <c r="L2442"/>
  <c r="L2443"/>
  <c r="L2444"/>
  <c r="L2445"/>
  <c r="L2446"/>
  <c r="L2447"/>
  <c r="L2448"/>
  <c r="L2449"/>
  <c r="M2233"/>
  <c r="M2234"/>
  <c r="M2235"/>
  <c r="M2237"/>
  <c r="M2238"/>
  <c r="M2239"/>
  <c r="M2242"/>
  <c r="M2243"/>
  <c r="M2244"/>
  <c r="M2247"/>
  <c r="M2248"/>
  <c r="M2251"/>
  <c r="M2252"/>
  <c r="M2253"/>
  <c r="M2257"/>
  <c r="M2258"/>
  <c r="M2259"/>
  <c r="M2261"/>
  <c r="M2262"/>
  <c r="M2263"/>
  <c r="M2267"/>
  <c r="M2268"/>
  <c r="M2269"/>
  <c r="M2273"/>
  <c r="M2275"/>
  <c r="M2276"/>
  <c r="M2278"/>
  <c r="M2279"/>
  <c r="M2280"/>
  <c r="M2283"/>
  <c r="M2286"/>
  <c r="M2287"/>
  <c r="M2288"/>
  <c r="M2294"/>
  <c r="M2295"/>
  <c r="M2297"/>
  <c r="M2298"/>
  <c r="M2299"/>
  <c r="M2300"/>
  <c r="M2301"/>
  <c r="M2302"/>
  <c r="M2304"/>
  <c r="M2307"/>
  <c r="M2308"/>
  <c r="M2310"/>
  <c r="M2311"/>
  <c r="M2312"/>
  <c r="M2314"/>
  <c r="M2315"/>
  <c r="M2316"/>
  <c r="M2320"/>
  <c r="M2321"/>
  <c r="M2322"/>
  <c r="M2323"/>
  <c r="M2326"/>
  <c r="M2327"/>
  <c r="M2328"/>
  <c r="M2329"/>
  <c r="M2331"/>
  <c r="M2332"/>
  <c r="M2333"/>
  <c r="M2334"/>
  <c r="M2335"/>
  <c r="M2336"/>
  <c r="M2337"/>
  <c r="M2338"/>
  <c r="M2340"/>
  <c r="M2341"/>
  <c r="M2342"/>
  <c r="M2343"/>
  <c r="M2344"/>
  <c r="M2345"/>
  <c r="M2346"/>
  <c r="M2347"/>
  <c r="M2348"/>
  <c r="M2349"/>
  <c r="M2350"/>
  <c r="M2351"/>
  <c r="M2352"/>
  <c r="M2353"/>
  <c r="M2354"/>
  <c r="M2355"/>
  <c r="M2356"/>
  <c r="M2357"/>
  <c r="M2358"/>
  <c r="M2359"/>
  <c r="M2360"/>
  <c r="M2361"/>
  <c r="M2362"/>
  <c r="M2363"/>
  <c r="M2364"/>
  <c r="M2365"/>
  <c r="M2366"/>
  <c r="M2367"/>
  <c r="M2368"/>
  <c r="M2369"/>
  <c r="M2370"/>
  <c r="M2371"/>
  <c r="M2372"/>
  <c r="M2373"/>
  <c r="M2374"/>
  <c r="M2375"/>
  <c r="M2376"/>
  <c r="M2377"/>
  <c r="M2378"/>
  <c r="M2379"/>
  <c r="M2380"/>
  <c r="M2381"/>
  <c r="M2382"/>
  <c r="M2383"/>
  <c r="M2384"/>
  <c r="M2385"/>
  <c r="M2386"/>
  <c r="M2387"/>
  <c r="M2388"/>
  <c r="M2389"/>
  <c r="M2390"/>
  <c r="M2391"/>
  <c r="M2392"/>
  <c r="M2393"/>
  <c r="M2394"/>
  <c r="M2395"/>
  <c r="M2396"/>
  <c r="M2397"/>
  <c r="M2398"/>
  <c r="M2399"/>
  <c r="M2400"/>
  <c r="M2401"/>
  <c r="M2402"/>
  <c r="M2403"/>
  <c r="M2404"/>
  <c r="M2405"/>
  <c r="M2406"/>
  <c r="M2407"/>
  <c r="M2408"/>
  <c r="M2409"/>
  <c r="M2410"/>
  <c r="M2411"/>
  <c r="M2412"/>
  <c r="M2413"/>
  <c r="M2414"/>
  <c r="M2415"/>
  <c r="M2416"/>
  <c r="M2417"/>
  <c r="M2418"/>
  <c r="M2419"/>
  <c r="M2420"/>
  <c r="M2421"/>
  <c r="M2422"/>
  <c r="M2423"/>
  <c r="M2424"/>
  <c r="M2425"/>
  <c r="M2426"/>
  <c r="M2427"/>
  <c r="M2428"/>
  <c r="M2429"/>
  <c r="M2430"/>
  <c r="M2431"/>
  <c r="M2432"/>
  <c r="M2433"/>
  <c r="M2434"/>
  <c r="M2435"/>
  <c r="M2436"/>
  <c r="M2437"/>
  <c r="M2438"/>
  <c r="M2439"/>
  <c r="M2440"/>
  <c r="M2441"/>
  <c r="M2442"/>
  <c r="M2443"/>
  <c r="M2444"/>
  <c r="M2445"/>
  <c r="M2446"/>
  <c r="M2447"/>
  <c r="M2448"/>
  <c r="M2449"/>
  <c r="N2233"/>
  <c r="N2234"/>
  <c r="N2235"/>
  <c r="N2237"/>
  <c r="N2238"/>
  <c r="N2239"/>
  <c r="N2242"/>
  <c r="N2243"/>
  <c r="N2244"/>
  <c r="N2247"/>
  <c r="N2248"/>
  <c r="N2251"/>
  <c r="N2252"/>
  <c r="N2253"/>
  <c r="N2257"/>
  <c r="N2258"/>
  <c r="N2259"/>
  <c r="N2261"/>
  <c r="N2262"/>
  <c r="N2263"/>
  <c r="N2267"/>
  <c r="N2268"/>
  <c r="N2269"/>
  <c r="N2273"/>
  <c r="N2275"/>
  <c r="N2276"/>
  <c r="N2278"/>
  <c r="N2279"/>
  <c r="N2280"/>
  <c r="N2283"/>
  <c r="N2286"/>
  <c r="N2287"/>
  <c r="N2288"/>
  <c r="N2294"/>
  <c r="N2295"/>
  <c r="N2297"/>
  <c r="N2298"/>
  <c r="N2299"/>
  <c r="N2300"/>
  <c r="N2301"/>
  <c r="N2302"/>
  <c r="N2304"/>
  <c r="N2307"/>
  <c r="N2308"/>
  <c r="N2310"/>
  <c r="N2311"/>
  <c r="N2312"/>
  <c r="N2314"/>
  <c r="N2315"/>
  <c r="N2316"/>
  <c r="N2320"/>
  <c r="N2321"/>
  <c r="N2322"/>
  <c r="N2323"/>
  <c r="N2326"/>
  <c r="N2327"/>
  <c r="N2328"/>
  <c r="N2329"/>
  <c r="N2331"/>
  <c r="N2332"/>
  <c r="N2333"/>
  <c r="N2334"/>
  <c r="N2335"/>
  <c r="N2336"/>
  <c r="N2337"/>
  <c r="N2338"/>
  <c r="N2340"/>
  <c r="N2341"/>
  <c r="N2342"/>
  <c r="N2343"/>
  <c r="N2344"/>
  <c r="N2345"/>
  <c r="N2346"/>
  <c r="N2347"/>
  <c r="N2348"/>
  <c r="N2349"/>
  <c r="N2350"/>
  <c r="N2351"/>
  <c r="N2352"/>
  <c r="N2353"/>
  <c r="N2354"/>
  <c r="N2355"/>
  <c r="N2356"/>
  <c r="N2357"/>
  <c r="N2358"/>
  <c r="N2359"/>
  <c r="N2360"/>
  <c r="N2361"/>
  <c r="N2362"/>
  <c r="N2363"/>
  <c r="N2364"/>
  <c r="N2365"/>
  <c r="N2366"/>
  <c r="N2367"/>
  <c r="N2368"/>
  <c r="N2369"/>
  <c r="N2370"/>
  <c r="N2371"/>
  <c r="N2372"/>
  <c r="N2373"/>
  <c r="N2374"/>
  <c r="N2375"/>
  <c r="N2376"/>
  <c r="N2377"/>
  <c r="N2378"/>
  <c r="N2379"/>
  <c r="N2380"/>
  <c r="N2381"/>
  <c r="N2382"/>
  <c r="N2383"/>
  <c r="N2384"/>
  <c r="N2385"/>
  <c r="N2386"/>
  <c r="N2387"/>
  <c r="N2388"/>
  <c r="N2389"/>
  <c r="N2390"/>
  <c r="N2391"/>
  <c r="N2392"/>
  <c r="N2393"/>
  <c r="N2394"/>
  <c r="N2395"/>
  <c r="N2396"/>
  <c r="N2397"/>
  <c r="N2398"/>
  <c r="N2399"/>
  <c r="N2400"/>
  <c r="N2401"/>
  <c r="N2402"/>
  <c r="N2403"/>
  <c r="N2404"/>
  <c r="N2405"/>
  <c r="N2406"/>
  <c r="N2407"/>
  <c r="N2408"/>
  <c r="N2409"/>
  <c r="N2410"/>
  <c r="N2411"/>
  <c r="N2412"/>
  <c r="N2413"/>
  <c r="N2414"/>
  <c r="N2415"/>
  <c r="N2416"/>
  <c r="N2417"/>
  <c r="N2418"/>
  <c r="N2419"/>
  <c r="N2420"/>
  <c r="N2421"/>
  <c r="N2422"/>
  <c r="N2423"/>
  <c r="N2424"/>
  <c r="N2425"/>
  <c r="N2426"/>
  <c r="N2427"/>
  <c r="N2428"/>
  <c r="N2429"/>
  <c r="N2430"/>
  <c r="N2431"/>
  <c r="N2432"/>
  <c r="N2433"/>
  <c r="N2434"/>
  <c r="N2435"/>
  <c r="N2436"/>
  <c r="N2437"/>
  <c r="N2438"/>
  <c r="N2439"/>
  <c r="N2440"/>
  <c r="N2441"/>
  <c r="N2442"/>
  <c r="N2443"/>
  <c r="N2444"/>
  <c r="N2445"/>
  <c r="N2446"/>
  <c r="N2447"/>
  <c r="N2448"/>
  <c r="N2449"/>
  <c r="K2232"/>
  <c r="L2232"/>
  <c r="M2232"/>
  <c r="N2232"/>
  <c r="N2550" i="1" l="1"/>
  <c r="N2481" l="1"/>
  <c r="K2176" i="4" l="1"/>
  <c r="L2176"/>
  <c r="M2176"/>
  <c r="N2176"/>
  <c r="K2165" l="1"/>
  <c r="L2165"/>
  <c r="M2165"/>
  <c r="N2165"/>
  <c r="K2164"/>
  <c r="L2164"/>
  <c r="M2164"/>
  <c r="N2164"/>
  <c r="K2171" l="1"/>
  <c r="L2171"/>
  <c r="M2171"/>
  <c r="N2171"/>
  <c r="K2169"/>
  <c r="L2169"/>
  <c r="M2169"/>
  <c r="N2169"/>
  <c r="K2174"/>
  <c r="L2174"/>
  <c r="M2174"/>
  <c r="N2174"/>
  <c r="K2159"/>
  <c r="L2159"/>
  <c r="M2159"/>
  <c r="N2159"/>
  <c r="K2177" l="1"/>
  <c r="L2177"/>
  <c r="M2177"/>
  <c r="N2177"/>
  <c r="K2162"/>
  <c r="L2162"/>
  <c r="M2162"/>
  <c r="N2162"/>
  <c r="K2152" l="1"/>
  <c r="L2152"/>
  <c r="M2152"/>
  <c r="N2152"/>
  <c r="K2146"/>
  <c r="L2146"/>
  <c r="M2146"/>
  <c r="N2146"/>
  <c r="K2147"/>
  <c r="L2147"/>
  <c r="M2147"/>
  <c r="N2147"/>
  <c r="K2144" l="1"/>
  <c r="L2144"/>
  <c r="M2144"/>
  <c r="N2144"/>
  <c r="K2143"/>
  <c r="L2143"/>
  <c r="M2143"/>
  <c r="N2143"/>
  <c r="K2138" l="1"/>
  <c r="L2138"/>
  <c r="M2138"/>
  <c r="N2138"/>
  <c r="K2139"/>
  <c r="L2139"/>
  <c r="M2139"/>
  <c r="N2139"/>
  <c r="K2137"/>
  <c r="L2137"/>
  <c r="M2137"/>
  <c r="N2137"/>
  <c r="K2141"/>
  <c r="K2142"/>
  <c r="K2145"/>
  <c r="K2148"/>
  <c r="K2149"/>
  <c r="K2150"/>
  <c r="K2151"/>
  <c r="K2153"/>
  <c r="K2154"/>
  <c r="K2155"/>
  <c r="K2156"/>
  <c r="K2158"/>
  <c r="K2160"/>
  <c r="K2161"/>
  <c r="K2163"/>
  <c r="K2166"/>
  <c r="K2167"/>
  <c r="K2168"/>
  <c r="K2170"/>
  <c r="K2172"/>
  <c r="K2173"/>
  <c r="K2175"/>
  <c r="K2178"/>
  <c r="K2179"/>
  <c r="K2180"/>
  <c r="K2181"/>
  <c r="K2182"/>
  <c r="K2183"/>
  <c r="K2184"/>
  <c r="K2185"/>
  <c r="K2186"/>
  <c r="K2187"/>
  <c r="K2188"/>
  <c r="K2189"/>
  <c r="K2190"/>
  <c r="K2191"/>
  <c r="K2192"/>
  <c r="K2193"/>
  <c r="K2194"/>
  <c r="K2195"/>
  <c r="K2196"/>
  <c r="K2197"/>
  <c r="K2198"/>
  <c r="K2199"/>
  <c r="K2200"/>
  <c r="K2201"/>
  <c r="K2202"/>
  <c r="K2203"/>
  <c r="K2204"/>
  <c r="K2205"/>
  <c r="K2206"/>
  <c r="K2207"/>
  <c r="K2208"/>
  <c r="K2209"/>
  <c r="K2210"/>
  <c r="K2211"/>
  <c r="K2212"/>
  <c r="K2213"/>
  <c r="K2214"/>
  <c r="K2215"/>
  <c r="K2216"/>
  <c r="K2217"/>
  <c r="K2218"/>
  <c r="K2219"/>
  <c r="K2220"/>
  <c r="K2221"/>
  <c r="K2222"/>
  <c r="K2223"/>
  <c r="K2224"/>
  <c r="K2225"/>
  <c r="K2226"/>
  <c r="K2227"/>
  <c r="K2228"/>
  <c r="K2229"/>
  <c r="K2230"/>
  <c r="K2231"/>
  <c r="L2141"/>
  <c r="L2142"/>
  <c r="L2145"/>
  <c r="L2148"/>
  <c r="L2149"/>
  <c r="L2150"/>
  <c r="L2151"/>
  <c r="L2153"/>
  <c r="L2154"/>
  <c r="L2155"/>
  <c r="L2156"/>
  <c r="L2158"/>
  <c r="L2160"/>
  <c r="L2161"/>
  <c r="L2163"/>
  <c r="L2166"/>
  <c r="L2167"/>
  <c r="L2168"/>
  <c r="L2170"/>
  <c r="L2172"/>
  <c r="L2173"/>
  <c r="L2175"/>
  <c r="L2178"/>
  <c r="L2179"/>
  <c r="L2180"/>
  <c r="L2181"/>
  <c r="L2182"/>
  <c r="L2183"/>
  <c r="L2184"/>
  <c r="L2185"/>
  <c r="L2186"/>
  <c r="L2187"/>
  <c r="L2188"/>
  <c r="L2189"/>
  <c r="L2190"/>
  <c r="L2191"/>
  <c r="L2192"/>
  <c r="L2193"/>
  <c r="L2194"/>
  <c r="L2195"/>
  <c r="L2196"/>
  <c r="L2197"/>
  <c r="L2198"/>
  <c r="L2199"/>
  <c r="L2200"/>
  <c r="L2201"/>
  <c r="L2202"/>
  <c r="L2203"/>
  <c r="L2204"/>
  <c r="L2205"/>
  <c r="L2206"/>
  <c r="L2207"/>
  <c r="L2208"/>
  <c r="L2209"/>
  <c r="L2210"/>
  <c r="L2211"/>
  <c r="L2212"/>
  <c r="L2213"/>
  <c r="L2214"/>
  <c r="L2215"/>
  <c r="L2216"/>
  <c r="L2217"/>
  <c r="L2218"/>
  <c r="L2219"/>
  <c r="L2220"/>
  <c r="L2221"/>
  <c r="L2222"/>
  <c r="L2223"/>
  <c r="L2224"/>
  <c r="L2225"/>
  <c r="L2226"/>
  <c r="L2227"/>
  <c r="L2228"/>
  <c r="L2229"/>
  <c r="L2230"/>
  <c r="L2231"/>
  <c r="M2141"/>
  <c r="M2142"/>
  <c r="M2145"/>
  <c r="M2148"/>
  <c r="M2149"/>
  <c r="M2150"/>
  <c r="M2151"/>
  <c r="M2153"/>
  <c r="M2154"/>
  <c r="M2155"/>
  <c r="M2156"/>
  <c r="M2158"/>
  <c r="M2160"/>
  <c r="M2161"/>
  <c r="M2163"/>
  <c r="M2166"/>
  <c r="M2167"/>
  <c r="M2168"/>
  <c r="M2170"/>
  <c r="M2172"/>
  <c r="M2173"/>
  <c r="M2175"/>
  <c r="M2178"/>
  <c r="M2179"/>
  <c r="M2180"/>
  <c r="M2181"/>
  <c r="M2182"/>
  <c r="M2183"/>
  <c r="M2184"/>
  <c r="M2185"/>
  <c r="M2186"/>
  <c r="M2187"/>
  <c r="M2188"/>
  <c r="M2189"/>
  <c r="M2190"/>
  <c r="M2191"/>
  <c r="M2192"/>
  <c r="M2193"/>
  <c r="M2194"/>
  <c r="M2195"/>
  <c r="M2196"/>
  <c r="M2197"/>
  <c r="M2198"/>
  <c r="M2199"/>
  <c r="M2200"/>
  <c r="M2201"/>
  <c r="M2202"/>
  <c r="M2203"/>
  <c r="M2204"/>
  <c r="M2205"/>
  <c r="M2206"/>
  <c r="M2207"/>
  <c r="M2208"/>
  <c r="M2209"/>
  <c r="M2210"/>
  <c r="M2211"/>
  <c r="M2212"/>
  <c r="M2213"/>
  <c r="M2214"/>
  <c r="M2215"/>
  <c r="M2216"/>
  <c r="M2217"/>
  <c r="M2218"/>
  <c r="M2219"/>
  <c r="M2220"/>
  <c r="M2221"/>
  <c r="M2222"/>
  <c r="M2223"/>
  <c r="M2224"/>
  <c r="M2225"/>
  <c r="M2226"/>
  <c r="M2227"/>
  <c r="M2228"/>
  <c r="M2229"/>
  <c r="M2230"/>
  <c r="M2231"/>
  <c r="N2141"/>
  <c r="N2142"/>
  <c r="N2145"/>
  <c r="N2148"/>
  <c r="N2149"/>
  <c r="N2150"/>
  <c r="N2151"/>
  <c r="N2153"/>
  <c r="N2154"/>
  <c r="N2155"/>
  <c r="N2156"/>
  <c r="N2158"/>
  <c r="N2160"/>
  <c r="N2161"/>
  <c r="N2163"/>
  <c r="N2166"/>
  <c r="N2167"/>
  <c r="N2168"/>
  <c r="N2170"/>
  <c r="N2172"/>
  <c r="N2173"/>
  <c r="N2175"/>
  <c r="N2178"/>
  <c r="N2179"/>
  <c r="N2180"/>
  <c r="N2181"/>
  <c r="N2182"/>
  <c r="N2183"/>
  <c r="N2184"/>
  <c r="N2185"/>
  <c r="N2186"/>
  <c r="N2187"/>
  <c r="N2188"/>
  <c r="N2189"/>
  <c r="N2190"/>
  <c r="N2191"/>
  <c r="N2192"/>
  <c r="N2193"/>
  <c r="N2194"/>
  <c r="N2195"/>
  <c r="N2196"/>
  <c r="N2197"/>
  <c r="N2198"/>
  <c r="N2199"/>
  <c r="N2200"/>
  <c r="N2201"/>
  <c r="N2202"/>
  <c r="N2203"/>
  <c r="N2204"/>
  <c r="N2205"/>
  <c r="N2206"/>
  <c r="N2207"/>
  <c r="N2208"/>
  <c r="N2209"/>
  <c r="N2210"/>
  <c r="N2211"/>
  <c r="N2212"/>
  <c r="N2213"/>
  <c r="N2214"/>
  <c r="N2215"/>
  <c r="N2216"/>
  <c r="N2217"/>
  <c r="N2218"/>
  <c r="N2219"/>
  <c r="N2220"/>
  <c r="N2221"/>
  <c r="N2222"/>
  <c r="N2223"/>
  <c r="N2224"/>
  <c r="N2225"/>
  <c r="N2226"/>
  <c r="N2227"/>
  <c r="N2228"/>
  <c r="N2229"/>
  <c r="N2230"/>
  <c r="N2231"/>
  <c r="K2126" l="1"/>
  <c r="L2126"/>
  <c r="M2126"/>
  <c r="N2126"/>
  <c r="K2116"/>
  <c r="L2116"/>
  <c r="M2116"/>
  <c r="N2116"/>
  <c r="K2127" l="1"/>
  <c r="L2127"/>
  <c r="M2127"/>
  <c r="N2127"/>
  <c r="K2128"/>
  <c r="L2128"/>
  <c r="M2128"/>
  <c r="N2128"/>
  <c r="K2132"/>
  <c r="L2132"/>
  <c r="M2132"/>
  <c r="N2132"/>
  <c r="K2131" l="1"/>
  <c r="L2131"/>
  <c r="M2131"/>
  <c r="N2131"/>
  <c r="K2123" l="1"/>
  <c r="L2123"/>
  <c r="M2123"/>
  <c r="N2123"/>
  <c r="K2118"/>
  <c r="L2118"/>
  <c r="M2118"/>
  <c r="N2118"/>
  <c r="K2120" l="1"/>
  <c r="L2120"/>
  <c r="M2120"/>
  <c r="N2120"/>
  <c r="K2114"/>
  <c r="L2114"/>
  <c r="M2114"/>
  <c r="N2114"/>
  <c r="K2110" l="1"/>
  <c r="L2110"/>
  <c r="M2110"/>
  <c r="N2110"/>
  <c r="K2104"/>
  <c r="L2104"/>
  <c r="M2104"/>
  <c r="N2104"/>
  <c r="K2036"/>
  <c r="L2036"/>
  <c r="M2036"/>
  <c r="N2036"/>
  <c r="K2023"/>
  <c r="L2023"/>
  <c r="M2023"/>
  <c r="N2023"/>
  <c r="K2108"/>
  <c r="L2108"/>
  <c r="M2108"/>
  <c r="N2108"/>
  <c r="K2102" l="1"/>
  <c r="L2102"/>
  <c r="M2102"/>
  <c r="N2102"/>
  <c r="K2117"/>
  <c r="K2119"/>
  <c r="K2121"/>
  <c r="K2122"/>
  <c r="K2124"/>
  <c r="K2125"/>
  <c r="K2129"/>
  <c r="K2130"/>
  <c r="K2133"/>
  <c r="K2134"/>
  <c r="K2135"/>
  <c r="K2136"/>
  <c r="K2140"/>
  <c r="L2117"/>
  <c r="L2119"/>
  <c r="L2121"/>
  <c r="L2122"/>
  <c r="L2124"/>
  <c r="L2125"/>
  <c r="L2129"/>
  <c r="L2130"/>
  <c r="L2133"/>
  <c r="L2134"/>
  <c r="L2135"/>
  <c r="L2136"/>
  <c r="L2140"/>
  <c r="M2117"/>
  <c r="M2119"/>
  <c r="M2121"/>
  <c r="M2122"/>
  <c r="M2124"/>
  <c r="M2125"/>
  <c r="M2129"/>
  <c r="M2130"/>
  <c r="M2133"/>
  <c r="M2134"/>
  <c r="M2135"/>
  <c r="M2136"/>
  <c r="M2140"/>
  <c r="N2117"/>
  <c r="N2119"/>
  <c r="N2121"/>
  <c r="N2122"/>
  <c r="N2124"/>
  <c r="N2125"/>
  <c r="N2129"/>
  <c r="N2130"/>
  <c r="N2133"/>
  <c r="N2134"/>
  <c r="N2135"/>
  <c r="N2136"/>
  <c r="N2140"/>
  <c r="K2106"/>
  <c r="K2107"/>
  <c r="K2109"/>
  <c r="K2111"/>
  <c r="K2112"/>
  <c r="K2113"/>
  <c r="K2115"/>
  <c r="L2106"/>
  <c r="L2107"/>
  <c r="L2109"/>
  <c r="L2111"/>
  <c r="L2112"/>
  <c r="L2113"/>
  <c r="L2115"/>
  <c r="M2106"/>
  <c r="M2107"/>
  <c r="M2109"/>
  <c r="M2111"/>
  <c r="M2112"/>
  <c r="M2113"/>
  <c r="M2115"/>
  <c r="N2106"/>
  <c r="N2107"/>
  <c r="N2109"/>
  <c r="N2111"/>
  <c r="N2112"/>
  <c r="N2113"/>
  <c r="N2115"/>
  <c r="K2103"/>
  <c r="L2103"/>
  <c r="M2103"/>
  <c r="N2103"/>
  <c r="K2050"/>
  <c r="L2050"/>
  <c r="M2050"/>
  <c r="N2050"/>
  <c r="K2043"/>
  <c r="L2043"/>
  <c r="M2043"/>
  <c r="N2043"/>
  <c r="K2039"/>
  <c r="L2039"/>
  <c r="M2039"/>
  <c r="N2039"/>
  <c r="K2105" l="1"/>
  <c r="L2105"/>
  <c r="M2105"/>
  <c r="N2105"/>
  <c r="K2051"/>
  <c r="L2051"/>
  <c r="M2051"/>
  <c r="N2051"/>
  <c r="K2044"/>
  <c r="L2044"/>
  <c r="M2044"/>
  <c r="N2044"/>
  <c r="K2040"/>
  <c r="L2040"/>
  <c r="M2040"/>
  <c r="N2040"/>
  <c r="K2035"/>
  <c r="L2035"/>
  <c r="M2035"/>
  <c r="N2035"/>
  <c r="K2046"/>
  <c r="K2047"/>
  <c r="K2048"/>
  <c r="K2049"/>
  <c r="K2052"/>
  <c r="K2053"/>
  <c r="K2054"/>
  <c r="K2055"/>
  <c r="K2056"/>
  <c r="K2057"/>
  <c r="K2058"/>
  <c r="K2059"/>
  <c r="K2060"/>
  <c r="K2061"/>
  <c r="K2062"/>
  <c r="K2063"/>
  <c r="K2064"/>
  <c r="K2065"/>
  <c r="K2066"/>
  <c r="K2067"/>
  <c r="K2068"/>
  <c r="K2069"/>
  <c r="K2070"/>
  <c r="K2071"/>
  <c r="K2072"/>
  <c r="K2073"/>
  <c r="K2074"/>
  <c r="K2075"/>
  <c r="K2076"/>
  <c r="K2077"/>
  <c r="K2078"/>
  <c r="K2079"/>
  <c r="K2080"/>
  <c r="K2081"/>
  <c r="K2082"/>
  <c r="K2083"/>
  <c r="K2084"/>
  <c r="K2085"/>
  <c r="K2086"/>
  <c r="K2087"/>
  <c r="K2088"/>
  <c r="K2089"/>
  <c r="K2090"/>
  <c r="K2091"/>
  <c r="K2092"/>
  <c r="K2093"/>
  <c r="K2094"/>
  <c r="K2095"/>
  <c r="K2096"/>
  <c r="K2097"/>
  <c r="K2098"/>
  <c r="K2099"/>
  <c r="K2100"/>
  <c r="K2101"/>
  <c r="L2046"/>
  <c r="L2047"/>
  <c r="L2048"/>
  <c r="L2049"/>
  <c r="L2052"/>
  <c r="L2053"/>
  <c r="L2054"/>
  <c r="L2055"/>
  <c r="L2056"/>
  <c r="L2057"/>
  <c r="L2058"/>
  <c r="L2059"/>
  <c r="L2060"/>
  <c r="L2061"/>
  <c r="L2062"/>
  <c r="L2063"/>
  <c r="L2064"/>
  <c r="L2065"/>
  <c r="L2066"/>
  <c r="L2067"/>
  <c r="L2068"/>
  <c r="L2069"/>
  <c r="L2070"/>
  <c r="L2071"/>
  <c r="L2072"/>
  <c r="L2073"/>
  <c r="L2074"/>
  <c r="L2075"/>
  <c r="L2076"/>
  <c r="L2077"/>
  <c r="L2078"/>
  <c r="L2079"/>
  <c r="L2080"/>
  <c r="L2081"/>
  <c r="L2082"/>
  <c r="L2083"/>
  <c r="L2084"/>
  <c r="L2085"/>
  <c r="L2086"/>
  <c r="L2087"/>
  <c r="L2088"/>
  <c r="L2089"/>
  <c r="L2090"/>
  <c r="L2091"/>
  <c r="L2092"/>
  <c r="L2093"/>
  <c r="L2094"/>
  <c r="L2095"/>
  <c r="L2096"/>
  <c r="L2097"/>
  <c r="L2098"/>
  <c r="L2099"/>
  <c r="L2100"/>
  <c r="L2101"/>
  <c r="M2046"/>
  <c r="M2047"/>
  <c r="M2048"/>
  <c r="M2049"/>
  <c r="M2052"/>
  <c r="M2053"/>
  <c r="M2054"/>
  <c r="M2055"/>
  <c r="M2056"/>
  <c r="M2057"/>
  <c r="M2058"/>
  <c r="M2059"/>
  <c r="M2060"/>
  <c r="M2061"/>
  <c r="M2062"/>
  <c r="M2063"/>
  <c r="M2064"/>
  <c r="M2065"/>
  <c r="M2066"/>
  <c r="M2067"/>
  <c r="M2068"/>
  <c r="M2069"/>
  <c r="M2070"/>
  <c r="M2071"/>
  <c r="M2072"/>
  <c r="M2073"/>
  <c r="M2074"/>
  <c r="M2075"/>
  <c r="M2076"/>
  <c r="M2077"/>
  <c r="M2078"/>
  <c r="M2079"/>
  <c r="M2080"/>
  <c r="M2081"/>
  <c r="M2082"/>
  <c r="M2083"/>
  <c r="M2084"/>
  <c r="M2085"/>
  <c r="M2086"/>
  <c r="M2087"/>
  <c r="M2088"/>
  <c r="M2089"/>
  <c r="M2090"/>
  <c r="M2091"/>
  <c r="M2092"/>
  <c r="M2093"/>
  <c r="M2094"/>
  <c r="M2095"/>
  <c r="M2096"/>
  <c r="M2097"/>
  <c r="M2098"/>
  <c r="M2099"/>
  <c r="M2100"/>
  <c r="M2101"/>
  <c r="N2046"/>
  <c r="N2047"/>
  <c r="N2048"/>
  <c r="N2049"/>
  <c r="N2052"/>
  <c r="N2053"/>
  <c r="N2054"/>
  <c r="N2055"/>
  <c r="N2056"/>
  <c r="N2057"/>
  <c r="N2058"/>
  <c r="N2059"/>
  <c r="N2060"/>
  <c r="N2061"/>
  <c r="N2062"/>
  <c r="N2063"/>
  <c r="N2064"/>
  <c r="N2065"/>
  <c r="N2066"/>
  <c r="N2067"/>
  <c r="N2068"/>
  <c r="N2069"/>
  <c r="N2070"/>
  <c r="N2071"/>
  <c r="N2072"/>
  <c r="N2073"/>
  <c r="N2074"/>
  <c r="N2075"/>
  <c r="N2076"/>
  <c r="N2077"/>
  <c r="N2078"/>
  <c r="N2079"/>
  <c r="N2080"/>
  <c r="N2081"/>
  <c r="N2082"/>
  <c r="N2083"/>
  <c r="N2084"/>
  <c r="N2085"/>
  <c r="N2086"/>
  <c r="N2087"/>
  <c r="N2088"/>
  <c r="N2089"/>
  <c r="N2090"/>
  <c r="N2091"/>
  <c r="N2092"/>
  <c r="N2093"/>
  <c r="N2094"/>
  <c r="N2095"/>
  <c r="N2096"/>
  <c r="N2097"/>
  <c r="N2098"/>
  <c r="N2099"/>
  <c r="N2100"/>
  <c r="N2101"/>
  <c r="K2014" l="1"/>
  <c r="L2014"/>
  <c r="M2014"/>
  <c r="N2014"/>
  <c r="K2032"/>
  <c r="L2032"/>
  <c r="M2032"/>
  <c r="N2032"/>
  <c r="K2027"/>
  <c r="L2027"/>
  <c r="M2027"/>
  <c r="N2027"/>
  <c r="K2020"/>
  <c r="L2020"/>
  <c r="M2020"/>
  <c r="N2020"/>
  <c r="K2033"/>
  <c r="L2033"/>
  <c r="M2033"/>
  <c r="N2033"/>
  <c r="K2028"/>
  <c r="L2028"/>
  <c r="M2028"/>
  <c r="N2028"/>
  <c r="K2021"/>
  <c r="L2021"/>
  <c r="M2021"/>
  <c r="N2021"/>
  <c r="K2024"/>
  <c r="L2024"/>
  <c r="M2024"/>
  <c r="N2024"/>
  <c r="K2034"/>
  <c r="L2034"/>
  <c r="M2034"/>
  <c r="N2034"/>
  <c r="K2045"/>
  <c r="L2045"/>
  <c r="M2045"/>
  <c r="N2045"/>
  <c r="K2042"/>
  <c r="L2042"/>
  <c r="M2042"/>
  <c r="N2042"/>
  <c r="K2026"/>
  <c r="K2017"/>
  <c r="L2017"/>
  <c r="M2017"/>
  <c r="N2017"/>
  <c r="K2007"/>
  <c r="L2007"/>
  <c r="M2007"/>
  <c r="N2007"/>
  <c r="K2018" l="1"/>
  <c r="L2018"/>
  <c r="M2018"/>
  <c r="N2018"/>
  <c r="K2013" l="1"/>
  <c r="L2013"/>
  <c r="M2013"/>
  <c r="N2013"/>
  <c r="K2012"/>
  <c r="L2012"/>
  <c r="M2012"/>
  <c r="N2012"/>
  <c r="K2015"/>
  <c r="L2015"/>
  <c r="M2015"/>
  <c r="N2015"/>
  <c r="K2005"/>
  <c r="L2005"/>
  <c r="M2005"/>
  <c r="N2005"/>
  <c r="K2011"/>
  <c r="L2011"/>
  <c r="M2011"/>
  <c r="N2011"/>
  <c r="K2003" l="1"/>
  <c r="L2003"/>
  <c r="M2003"/>
  <c r="N2003"/>
  <c r="K1981" l="1"/>
  <c r="L1981"/>
  <c r="M1981"/>
  <c r="N1981"/>
  <c r="K1967"/>
  <c r="L1967"/>
  <c r="M1967"/>
  <c r="N1967"/>
  <c r="K2004"/>
  <c r="L2004"/>
  <c r="M2004"/>
  <c r="N2004"/>
  <c r="K1996"/>
  <c r="L1996"/>
  <c r="M1996"/>
  <c r="N1996"/>
  <c r="K1979"/>
  <c r="L1979"/>
  <c r="M1979"/>
  <c r="N1979"/>
  <c r="K2000"/>
  <c r="L2000"/>
  <c r="M2000"/>
  <c r="N2000"/>
  <c r="K1997"/>
  <c r="L1997"/>
  <c r="M1997"/>
  <c r="N1997"/>
  <c r="K1994" l="1"/>
  <c r="L1994"/>
  <c r="M1994"/>
  <c r="N1994"/>
  <c r="K1987"/>
  <c r="L1987"/>
  <c r="M1987"/>
  <c r="N1987"/>
  <c r="K1980"/>
  <c r="L1980"/>
  <c r="M1980"/>
  <c r="N1980"/>
  <c r="N2256" i="1" l="1"/>
  <c r="O2256" s="1"/>
  <c r="Q2256"/>
  <c r="R2256"/>
  <c r="T2256"/>
  <c r="V2256"/>
  <c r="W2256" s="1"/>
  <c r="X2256"/>
  <c r="Y2256"/>
  <c r="AA2256"/>
  <c r="AB2256" s="1"/>
  <c r="AC2256" s="1"/>
  <c r="N2257"/>
  <c r="O2257" s="1"/>
  <c r="Q2257"/>
  <c r="R2257"/>
  <c r="T2257"/>
  <c r="V2257"/>
  <c r="W2257" s="1"/>
  <c r="X2257"/>
  <c r="Y2257"/>
  <c r="AA2257"/>
  <c r="AB2257" s="1"/>
  <c r="AC2257" s="1"/>
  <c r="Z2256"/>
  <c r="Z2257"/>
  <c r="P2257" l="1"/>
  <c r="U2257"/>
  <c r="S2257"/>
  <c r="P2256"/>
  <c r="U2256"/>
  <c r="S2256"/>
  <c r="K1966" i="4"/>
  <c r="L1966"/>
  <c r="M1966"/>
  <c r="N1966"/>
  <c r="K1963"/>
  <c r="L1963"/>
  <c r="M1963"/>
  <c r="N1963"/>
  <c r="K1959"/>
  <c r="L1959"/>
  <c r="M1959"/>
  <c r="N1959"/>
  <c r="K1954"/>
  <c r="L1954"/>
  <c r="M1954"/>
  <c r="N1954"/>
  <c r="K1965"/>
  <c r="L1965"/>
  <c r="M1965"/>
  <c r="N1965"/>
  <c r="N2243" i="1" l="1"/>
  <c r="N2244"/>
  <c r="K1952" i="4" l="1"/>
  <c r="L1952"/>
  <c r="M1952"/>
  <c r="N1952"/>
  <c r="K1956" l="1"/>
  <c r="K1957"/>
  <c r="K1958"/>
  <c r="K1960"/>
  <c r="K1961"/>
  <c r="K1962"/>
  <c r="K1964"/>
  <c r="K1968"/>
  <c r="K1969"/>
  <c r="K1970"/>
  <c r="K1971"/>
  <c r="K1972"/>
  <c r="K1973"/>
  <c r="K1974"/>
  <c r="K1975"/>
  <c r="K1976"/>
  <c r="K1977"/>
  <c r="K1978"/>
  <c r="K1982"/>
  <c r="K1983"/>
  <c r="K1984"/>
  <c r="K1985"/>
  <c r="K1986"/>
  <c r="K1988"/>
  <c r="K1989"/>
  <c r="K1990"/>
  <c r="K1991"/>
  <c r="K1992"/>
  <c r="K1993"/>
  <c r="K1995"/>
  <c r="K1998"/>
  <c r="K1999"/>
  <c r="K2001"/>
  <c r="K2002"/>
  <c r="K2006"/>
  <c r="K2008"/>
  <c r="K2009"/>
  <c r="K2010"/>
  <c r="K2016"/>
  <c r="K2019"/>
  <c r="K2022"/>
  <c r="K2025"/>
  <c r="K2029"/>
  <c r="K2030"/>
  <c r="K2031"/>
  <c r="K2037"/>
  <c r="K2038"/>
  <c r="K2041"/>
  <c r="L1956"/>
  <c r="L1957"/>
  <c r="L1958"/>
  <c r="L1960"/>
  <c r="L1961"/>
  <c r="L1962"/>
  <c r="L1964"/>
  <c r="L1968"/>
  <c r="L1969"/>
  <c r="L1970"/>
  <c r="L1971"/>
  <c r="L1972"/>
  <c r="L1973"/>
  <c r="L1974"/>
  <c r="L1975"/>
  <c r="L1976"/>
  <c r="L1977"/>
  <c r="L1978"/>
  <c r="L1982"/>
  <c r="L1983"/>
  <c r="L1984"/>
  <c r="L1985"/>
  <c r="L1986"/>
  <c r="L1988"/>
  <c r="L1989"/>
  <c r="L1990"/>
  <c r="L1991"/>
  <c r="L1992"/>
  <c r="L1993"/>
  <c r="L1995"/>
  <c r="L1998"/>
  <c r="L1999"/>
  <c r="L2001"/>
  <c r="L2002"/>
  <c r="L2006"/>
  <c r="L2008"/>
  <c r="L2009"/>
  <c r="L2010"/>
  <c r="L2016"/>
  <c r="L2019"/>
  <c r="L2022"/>
  <c r="L2025"/>
  <c r="L2026"/>
  <c r="L2029"/>
  <c r="L2030"/>
  <c r="L2031"/>
  <c r="L2037"/>
  <c r="L2038"/>
  <c r="L2041"/>
  <c r="M1956"/>
  <c r="M1957"/>
  <c r="M1958"/>
  <c r="M1960"/>
  <c r="M1961"/>
  <c r="M1962"/>
  <c r="M1964"/>
  <c r="M1968"/>
  <c r="M1969"/>
  <c r="M1970"/>
  <c r="M1971"/>
  <c r="M1972"/>
  <c r="M1973"/>
  <c r="M1974"/>
  <c r="M1975"/>
  <c r="M1976"/>
  <c r="M1977"/>
  <c r="M1978"/>
  <c r="M1982"/>
  <c r="M1983"/>
  <c r="M1984"/>
  <c r="M1985"/>
  <c r="M1986"/>
  <c r="M1988"/>
  <c r="M1989"/>
  <c r="M1990"/>
  <c r="M1991"/>
  <c r="M1992"/>
  <c r="M1993"/>
  <c r="M1995"/>
  <c r="M1998"/>
  <c r="M1999"/>
  <c r="M2001"/>
  <c r="M2002"/>
  <c r="M2006"/>
  <c r="M2008"/>
  <c r="M2009"/>
  <c r="M2010"/>
  <c r="M2016"/>
  <c r="M2019"/>
  <c r="M2022"/>
  <c r="M2025"/>
  <c r="M2026"/>
  <c r="M2029"/>
  <c r="M2030"/>
  <c r="M2031"/>
  <c r="M2037"/>
  <c r="M2038"/>
  <c r="M2041"/>
  <c r="N1956"/>
  <c r="N1957"/>
  <c r="N1958"/>
  <c r="N1960"/>
  <c r="N1961"/>
  <c r="N1962"/>
  <c r="N1964"/>
  <c r="N1968"/>
  <c r="N1969"/>
  <c r="N1970"/>
  <c r="N1971"/>
  <c r="N1972"/>
  <c r="N1973"/>
  <c r="N1974"/>
  <c r="N1975"/>
  <c r="N1976"/>
  <c r="N1977"/>
  <c r="N1978"/>
  <c r="N1982"/>
  <c r="N1983"/>
  <c r="N1984"/>
  <c r="N1985"/>
  <c r="N1986"/>
  <c r="N1988"/>
  <c r="N1989"/>
  <c r="N1990"/>
  <c r="N1991"/>
  <c r="N1992"/>
  <c r="N1993"/>
  <c r="N1995"/>
  <c r="N1998"/>
  <c r="N1999"/>
  <c r="N2001"/>
  <c r="N2002"/>
  <c r="N2006"/>
  <c r="N2008"/>
  <c r="N2009"/>
  <c r="N2010"/>
  <c r="N2016"/>
  <c r="N2019"/>
  <c r="N2022"/>
  <c r="N2025"/>
  <c r="N2026"/>
  <c r="N2029"/>
  <c r="N2030"/>
  <c r="N2031"/>
  <c r="N2037"/>
  <c r="N2038"/>
  <c r="N2041"/>
  <c r="K1953"/>
  <c r="L1953"/>
  <c r="M1953"/>
  <c r="N1953"/>
  <c r="K1948"/>
  <c r="L1948"/>
  <c r="M1948"/>
  <c r="N1948"/>
  <c r="K1955"/>
  <c r="L1955"/>
  <c r="M1955"/>
  <c r="N1955"/>
  <c r="K1940"/>
  <c r="L1940"/>
  <c r="M1940"/>
  <c r="N1940"/>
  <c r="K1942" l="1"/>
  <c r="L1942"/>
  <c r="M1942"/>
  <c r="N1942"/>
  <c r="K1943"/>
  <c r="L1943"/>
  <c r="M1943"/>
  <c r="N1943"/>
  <c r="K1930" l="1"/>
  <c r="L1930"/>
  <c r="M1930"/>
  <c r="N1930"/>
  <c r="K1935"/>
  <c r="L1935"/>
  <c r="M1935"/>
  <c r="N1935"/>
  <c r="K1937"/>
  <c r="L1937"/>
  <c r="M1937"/>
  <c r="N1937"/>
  <c r="K1925" l="1"/>
  <c r="L1925"/>
  <c r="M1925"/>
  <c r="N1925"/>
  <c r="K1926"/>
  <c r="L1926"/>
  <c r="M1926"/>
  <c r="N1926"/>
  <c r="K1928" l="1"/>
  <c r="L1928"/>
  <c r="M1928"/>
  <c r="N1928"/>
  <c r="K1923"/>
  <c r="K1924"/>
  <c r="K1927"/>
  <c r="K1929"/>
  <c r="K1931"/>
  <c r="K1932"/>
  <c r="K1933"/>
  <c r="K1915" l="1"/>
  <c r="L1915"/>
  <c r="M1915"/>
  <c r="N1915"/>
  <c r="K1911" l="1"/>
  <c r="L1911"/>
  <c r="M1911"/>
  <c r="N1911"/>
  <c r="K1918"/>
  <c r="L1918"/>
  <c r="M1918"/>
  <c r="N1918"/>
  <c r="K1917"/>
  <c r="L1917"/>
  <c r="M1917"/>
  <c r="N1917"/>
  <c r="K1916"/>
  <c r="L1916"/>
  <c r="M1916"/>
  <c r="N1916"/>
  <c r="K1904" l="1"/>
  <c r="L1904"/>
  <c r="M1904"/>
  <c r="N1904"/>
  <c r="K1912"/>
  <c r="L1912"/>
  <c r="M1912"/>
  <c r="N1912"/>
  <c r="K1908"/>
  <c r="L1908"/>
  <c r="M1908"/>
  <c r="N1908"/>
  <c r="K1913"/>
  <c r="L1913"/>
  <c r="M1913"/>
  <c r="N1913"/>
  <c r="K1914"/>
  <c r="L1914"/>
  <c r="M1914"/>
  <c r="N1914"/>
  <c r="K1907"/>
  <c r="L1907"/>
  <c r="M1907"/>
  <c r="N1907"/>
  <c r="K1898" l="1"/>
  <c r="L1898"/>
  <c r="M1898"/>
  <c r="N1898"/>
  <c r="K1894" l="1"/>
  <c r="L1894"/>
  <c r="M1894"/>
  <c r="N1894"/>
  <c r="K1895"/>
  <c r="L1895"/>
  <c r="M1895"/>
  <c r="N1895"/>
  <c r="K1888"/>
  <c r="L1888"/>
  <c r="M1888"/>
  <c r="N1888"/>
  <c r="K1887" l="1"/>
  <c r="L1887"/>
  <c r="M1887"/>
  <c r="N1887"/>
  <c r="K1886"/>
  <c r="L1886"/>
  <c r="M1886"/>
  <c r="N1886"/>
  <c r="K1880"/>
  <c r="L1880"/>
  <c r="M1880"/>
  <c r="N1880"/>
  <c r="K1885"/>
  <c r="L1885"/>
  <c r="M1885"/>
  <c r="N1885"/>
  <c r="K1775"/>
  <c r="L1775"/>
  <c r="M1775"/>
  <c r="N1775"/>
  <c r="K1776"/>
  <c r="L1776"/>
  <c r="M1776"/>
  <c r="N1776"/>
  <c r="K1768"/>
  <c r="L1768"/>
  <c r="M1768"/>
  <c r="N1768"/>
  <c r="K1881"/>
  <c r="K1882"/>
  <c r="K1883"/>
  <c r="K1884"/>
  <c r="K1889"/>
  <c r="K1890"/>
  <c r="K1891"/>
  <c r="K1892"/>
  <c r="K1893"/>
  <c r="K1896"/>
  <c r="K1897"/>
  <c r="K1899"/>
  <c r="K1900"/>
  <c r="K1901"/>
  <c r="K1902"/>
  <c r="K1903"/>
  <c r="K1905"/>
  <c r="K1906"/>
  <c r="K1909"/>
  <c r="K1910"/>
  <c r="K1919"/>
  <c r="K1920"/>
  <c r="K1921"/>
  <c r="K1922"/>
  <c r="K1934"/>
  <c r="K1936"/>
  <c r="K1938"/>
  <c r="K1939"/>
  <c r="K1941"/>
  <c r="K1945"/>
  <c r="K1946"/>
  <c r="K1947"/>
  <c r="K1949"/>
  <c r="K1950"/>
  <c r="K1951"/>
  <c r="L1881"/>
  <c r="L1882"/>
  <c r="L1883"/>
  <c r="L1884"/>
  <c r="L1889"/>
  <c r="L1890"/>
  <c r="L1891"/>
  <c r="L1892"/>
  <c r="L1893"/>
  <c r="L1896"/>
  <c r="L1897"/>
  <c r="L1899"/>
  <c r="L1900"/>
  <c r="L1901"/>
  <c r="L1902"/>
  <c r="L1903"/>
  <c r="L1905"/>
  <c r="L1906"/>
  <c r="L1909"/>
  <c r="L1910"/>
  <c r="L1919"/>
  <c r="L1920"/>
  <c r="L1921"/>
  <c r="L1922"/>
  <c r="L1923"/>
  <c r="L1924"/>
  <c r="L1927"/>
  <c r="L1929"/>
  <c r="L1931"/>
  <c r="L1932"/>
  <c r="L1933"/>
  <c r="L1934"/>
  <c r="L1936"/>
  <c r="L1938"/>
  <c r="L1939"/>
  <c r="L1941"/>
  <c r="L1945"/>
  <c r="L1946"/>
  <c r="L1947"/>
  <c r="L1949"/>
  <c r="L1950"/>
  <c r="L1951"/>
  <c r="M1881"/>
  <c r="M1882"/>
  <c r="M1883"/>
  <c r="M1884"/>
  <c r="M1889"/>
  <c r="M1890"/>
  <c r="M1891"/>
  <c r="M1892"/>
  <c r="M1893"/>
  <c r="M1896"/>
  <c r="M1897"/>
  <c r="M1899"/>
  <c r="M1900"/>
  <c r="M1901"/>
  <c r="M1902"/>
  <c r="M1903"/>
  <c r="M1905"/>
  <c r="M1906"/>
  <c r="M1909"/>
  <c r="M1910"/>
  <c r="M1919"/>
  <c r="M1920"/>
  <c r="M1921"/>
  <c r="M1922"/>
  <c r="M1923"/>
  <c r="M1924"/>
  <c r="M1927"/>
  <c r="M1929"/>
  <c r="M1931"/>
  <c r="M1932"/>
  <c r="M1933"/>
  <c r="M1934"/>
  <c r="M1936"/>
  <c r="M1938"/>
  <c r="M1939"/>
  <c r="M1941"/>
  <c r="M1945"/>
  <c r="M1946"/>
  <c r="M1947"/>
  <c r="M1949"/>
  <c r="M1950"/>
  <c r="M1951"/>
  <c r="N1881"/>
  <c r="N1882"/>
  <c r="N1883"/>
  <c r="N1884"/>
  <c r="N1889"/>
  <c r="N1890"/>
  <c r="N1891"/>
  <c r="N1892"/>
  <c r="N1893"/>
  <c r="N1896"/>
  <c r="N1897"/>
  <c r="N1899"/>
  <c r="N1900"/>
  <c r="N1901"/>
  <c r="N1902"/>
  <c r="N1903"/>
  <c r="N1905"/>
  <c r="N1906"/>
  <c r="N1909"/>
  <c r="N1910"/>
  <c r="N1919"/>
  <c r="N1920"/>
  <c r="N1921"/>
  <c r="N1922"/>
  <c r="N1923"/>
  <c r="N1924"/>
  <c r="N1927"/>
  <c r="N1929"/>
  <c r="N1931"/>
  <c r="N1932"/>
  <c r="N1933"/>
  <c r="N1934"/>
  <c r="N1936"/>
  <c r="N1938"/>
  <c r="N1939"/>
  <c r="N1941"/>
  <c r="N1945"/>
  <c r="N1946"/>
  <c r="N1947"/>
  <c r="N1949"/>
  <c r="N1950"/>
  <c r="N1951"/>
  <c r="K1777"/>
  <c r="L1777"/>
  <c r="M1777"/>
  <c r="N1777"/>
  <c r="K1769" l="1"/>
  <c r="L1769"/>
  <c r="M1769"/>
  <c r="N1769"/>
  <c r="K1757" l="1"/>
  <c r="L1757"/>
  <c r="M1757"/>
  <c r="N1757"/>
  <c r="K1770" l="1"/>
  <c r="L1770"/>
  <c r="M1770"/>
  <c r="N1770"/>
  <c r="K1761"/>
  <c r="L1761"/>
  <c r="M1761"/>
  <c r="N1761"/>
  <c r="K1763"/>
  <c r="L1763"/>
  <c r="M1763"/>
  <c r="N1763"/>
  <c r="K1749" l="1"/>
  <c r="L1749"/>
  <c r="M1749"/>
  <c r="N1749"/>
  <c r="K1748" l="1"/>
  <c r="L1748"/>
  <c r="M1748"/>
  <c r="N1748"/>
  <c r="K1743" l="1"/>
  <c r="L1743"/>
  <c r="M1743"/>
  <c r="N1743"/>
  <c r="N1722" l="1"/>
  <c r="M1722"/>
  <c r="L1722"/>
  <c r="K1722"/>
  <c r="N2110" i="1" l="1"/>
  <c r="O2110" s="1"/>
  <c r="Q2110"/>
  <c r="R2110"/>
  <c r="T2110"/>
  <c r="V2110"/>
  <c r="W2110" s="1"/>
  <c r="X2110"/>
  <c r="Y2110"/>
  <c r="AA2110"/>
  <c r="AB2110" s="1"/>
  <c r="AC2110" s="1"/>
  <c r="K1717" i="4"/>
  <c r="L1717"/>
  <c r="M1717"/>
  <c r="N1717"/>
  <c r="Z2110" i="1"/>
  <c r="P2110" l="1"/>
  <c r="U2110"/>
  <c r="S2110"/>
  <c r="K1714" i="4"/>
  <c r="L1714"/>
  <c r="M1714"/>
  <c r="N1714"/>
  <c r="K1710"/>
  <c r="L1710"/>
  <c r="M1710"/>
  <c r="N1710"/>
  <c r="K1697" l="1"/>
  <c r="L1697"/>
  <c r="M1697"/>
  <c r="N1697"/>
  <c r="K1700" l="1"/>
  <c r="L1700"/>
  <c r="M1700"/>
  <c r="N1700"/>
  <c r="K1691"/>
  <c r="L1691"/>
  <c r="M1691"/>
  <c r="N1691"/>
  <c r="K1701"/>
  <c r="L1701"/>
  <c r="M1701"/>
  <c r="N1701"/>
  <c r="K1682"/>
  <c r="L1682"/>
  <c r="M1682"/>
  <c r="N1682"/>
  <c r="K1677" l="1"/>
  <c r="L1677"/>
  <c r="M1677"/>
  <c r="N1677"/>
  <c r="K1666" l="1"/>
  <c r="L1666"/>
  <c r="M1666"/>
  <c r="N1666"/>
  <c r="K1658"/>
  <c r="L1658"/>
  <c r="M1658"/>
  <c r="N1658"/>
  <c r="K1672" l="1"/>
  <c r="L1672"/>
  <c r="M1672"/>
  <c r="N1672"/>
  <c r="K1665" l="1"/>
  <c r="L1665"/>
  <c r="M1665"/>
  <c r="N1665"/>
  <c r="K1670"/>
  <c r="L1670"/>
  <c r="M1670"/>
  <c r="N1670"/>
  <c r="K1671" l="1"/>
  <c r="L1671"/>
  <c r="M1671"/>
  <c r="N1671"/>
  <c r="N1657" l="1"/>
  <c r="M1657"/>
  <c r="L1657"/>
  <c r="K1657"/>
  <c r="K1655"/>
  <c r="L1655"/>
  <c r="M1655"/>
  <c r="N1655"/>
  <c r="K1651" l="1"/>
  <c r="K1650"/>
  <c r="L1650"/>
  <c r="M1650"/>
  <c r="N1650"/>
  <c r="K1638"/>
  <c r="L1638"/>
  <c r="M1638"/>
  <c r="N1638"/>
  <c r="K1653"/>
  <c r="L1653"/>
  <c r="M1653"/>
  <c r="N1653"/>
  <c r="K1644" l="1"/>
  <c r="L1644"/>
  <c r="M1644"/>
  <c r="N1644"/>
  <c r="K1639" l="1"/>
  <c r="L1639"/>
  <c r="M1639"/>
  <c r="N1639"/>
  <c r="K1637"/>
  <c r="L1637"/>
  <c r="M1637"/>
  <c r="N1637"/>
  <c r="K1633" l="1"/>
  <c r="L1633"/>
  <c r="M1633"/>
  <c r="N1633"/>
  <c r="K1634" l="1"/>
  <c r="L1634"/>
  <c r="M1634"/>
  <c r="N1634"/>
  <c r="K1635"/>
  <c r="L1635"/>
  <c r="M1635"/>
  <c r="N1635"/>
  <c r="K1629"/>
  <c r="L1629"/>
  <c r="M1629"/>
  <c r="N1629"/>
  <c r="K1630"/>
  <c r="L1630"/>
  <c r="M1630"/>
  <c r="N1630"/>
  <c r="K1631"/>
  <c r="L1631"/>
  <c r="M1631"/>
  <c r="N1631"/>
  <c r="K1622"/>
  <c r="L1622"/>
  <c r="M1622"/>
  <c r="N1622"/>
  <c r="K1619"/>
  <c r="L1619"/>
  <c r="M1619"/>
  <c r="N1619"/>
  <c r="K1624" l="1"/>
  <c r="L1624"/>
  <c r="M1624"/>
  <c r="N1624"/>
  <c r="K1613" l="1"/>
  <c r="L1613"/>
  <c r="M1613"/>
  <c r="N1613"/>
  <c r="K1617"/>
  <c r="L1617"/>
  <c r="M1617"/>
  <c r="N1617"/>
  <c r="K1615" l="1"/>
  <c r="L1615"/>
  <c r="M1615"/>
  <c r="N1615"/>
  <c r="K1609"/>
  <c r="L1609"/>
  <c r="M1609"/>
  <c r="N1609"/>
  <c r="K1604"/>
  <c r="K1603" l="1"/>
  <c r="L1603"/>
  <c r="M1603"/>
  <c r="N1603"/>
  <c r="K1597" l="1"/>
  <c r="L1597"/>
  <c r="M1597"/>
  <c r="N1597"/>
  <c r="K1593"/>
  <c r="L1593"/>
  <c r="M1593"/>
  <c r="N1593"/>
  <c r="N2001" i="1" l="1"/>
  <c r="O2001" s="1"/>
  <c r="N2002"/>
  <c r="O2002" s="1"/>
  <c r="N2003"/>
  <c r="U2003" s="1"/>
  <c r="N2004"/>
  <c r="O2004" s="1"/>
  <c r="N2005"/>
  <c r="O2005" s="1"/>
  <c r="N2006"/>
  <c r="O2006" s="1"/>
  <c r="N2007"/>
  <c r="O2007" s="1"/>
  <c r="N2008"/>
  <c r="P2008" s="1"/>
  <c r="N2009"/>
  <c r="S2009" s="1"/>
  <c r="N2010"/>
  <c r="S2010" s="1"/>
  <c r="N2011"/>
  <c r="N2012"/>
  <c r="U2012" s="1"/>
  <c r="N2013"/>
  <c r="N2014"/>
  <c r="U2014" s="1"/>
  <c r="N2015"/>
  <c r="U2015" s="1"/>
  <c r="N2016"/>
  <c r="U2016" s="1"/>
  <c r="N2017"/>
  <c r="N2018"/>
  <c r="U2018" s="1"/>
  <c r="N2019"/>
  <c r="S2019" s="1"/>
  <c r="N2020"/>
  <c r="O2020" s="1"/>
  <c r="N2021"/>
  <c r="O2021" s="1"/>
  <c r="N2022"/>
  <c r="O2022" s="1"/>
  <c r="N2023"/>
  <c r="N2024"/>
  <c r="U2024" s="1"/>
  <c r="N2025"/>
  <c r="N2026"/>
  <c r="U2026" s="1"/>
  <c r="N2027"/>
  <c r="N2028"/>
  <c r="N2029"/>
  <c r="P2029" s="1"/>
  <c r="N2030"/>
  <c r="N2031"/>
  <c r="P2031" s="1"/>
  <c r="N2032"/>
  <c r="S2032" s="1"/>
  <c r="N2033"/>
  <c r="S2033" s="1"/>
  <c r="N2034"/>
  <c r="S2034" s="1"/>
  <c r="N2035"/>
  <c r="N2036"/>
  <c r="S2036" s="1"/>
  <c r="N2037"/>
  <c r="N2038"/>
  <c r="S2038" s="1"/>
  <c r="N2039"/>
  <c r="N2040"/>
  <c r="S2040" s="1"/>
  <c r="N2041"/>
  <c r="N2042"/>
  <c r="S2042" s="1"/>
  <c r="N2043"/>
  <c r="O2043" s="1"/>
  <c r="N2044"/>
  <c r="S2044" s="1"/>
  <c r="N2045"/>
  <c r="N2046"/>
  <c r="N2047"/>
  <c r="O2047" s="1"/>
  <c r="N2048"/>
  <c r="S2048" s="1"/>
  <c r="N2049"/>
  <c r="N2050"/>
  <c r="N2051"/>
  <c r="S2051" s="1"/>
  <c r="N2052"/>
  <c r="S2052" s="1"/>
  <c r="N2053"/>
  <c r="N2054"/>
  <c r="S2054" s="1"/>
  <c r="N2055"/>
  <c r="N2056"/>
  <c r="S2056" s="1"/>
  <c r="N2057"/>
  <c r="N2058"/>
  <c r="N2059"/>
  <c r="O2059" s="1"/>
  <c r="N2060"/>
  <c r="N2061"/>
  <c r="N2062"/>
  <c r="S2062" s="1"/>
  <c r="N2063"/>
  <c r="O2063" s="1"/>
  <c r="N2064"/>
  <c r="N2065"/>
  <c r="N2066"/>
  <c r="S2066" s="1"/>
  <c r="N2067"/>
  <c r="N2068"/>
  <c r="N2069"/>
  <c r="U2069" s="1"/>
  <c r="N2070"/>
  <c r="S2070" s="1"/>
  <c r="N2071"/>
  <c r="N2072"/>
  <c r="S2072" s="1"/>
  <c r="N2073"/>
  <c r="S2073" s="1"/>
  <c r="N2074"/>
  <c r="S2074" s="1"/>
  <c r="N2075"/>
  <c r="S2075" s="1"/>
  <c r="N2076"/>
  <c r="S2076" s="1"/>
  <c r="N2077"/>
  <c r="U2077" s="1"/>
  <c r="N2078"/>
  <c r="N2079"/>
  <c r="O2079" s="1"/>
  <c r="N2080"/>
  <c r="N2081"/>
  <c r="N2082"/>
  <c r="N2083"/>
  <c r="N2084"/>
  <c r="N2085"/>
  <c r="S2085" s="1"/>
  <c r="N2086"/>
  <c r="N2087"/>
  <c r="N2088"/>
  <c r="N2089"/>
  <c r="S2089" s="1"/>
  <c r="N2090"/>
  <c r="N2091"/>
  <c r="O2091" s="1"/>
  <c r="N2092"/>
  <c r="N2093"/>
  <c r="N2094"/>
  <c r="N2095"/>
  <c r="U2095" s="1"/>
  <c r="N2096"/>
  <c r="N2097"/>
  <c r="N2098"/>
  <c r="N2099"/>
  <c r="S2099" s="1"/>
  <c r="N2100"/>
  <c r="N2101"/>
  <c r="S2101" s="1"/>
  <c r="N2102"/>
  <c r="N2103"/>
  <c r="O2103" s="1"/>
  <c r="N2104"/>
  <c r="N2105"/>
  <c r="N2106"/>
  <c r="N2107"/>
  <c r="N2108"/>
  <c r="N2109"/>
  <c r="P2109" s="1"/>
  <c r="N2111"/>
  <c r="N2112"/>
  <c r="O2112" s="1"/>
  <c r="N2113"/>
  <c r="N2114"/>
  <c r="S2114" s="1"/>
  <c r="N2115"/>
  <c r="N2116"/>
  <c r="N2117"/>
  <c r="N2118"/>
  <c r="S2118" s="1"/>
  <c r="N2119"/>
  <c r="O2120"/>
  <c r="N2121"/>
  <c r="N2122"/>
  <c r="N2123"/>
  <c r="N2124"/>
  <c r="N2125"/>
  <c r="N2126"/>
  <c r="U2126" s="1"/>
  <c r="N2127"/>
  <c r="N2128"/>
  <c r="S2128" s="1"/>
  <c r="N2129"/>
  <c r="N2130"/>
  <c r="S2130" s="1"/>
  <c r="N2131"/>
  <c r="N2132"/>
  <c r="N2133"/>
  <c r="N2134"/>
  <c r="S2134" s="1"/>
  <c r="N2135"/>
  <c r="N2136"/>
  <c r="N2137"/>
  <c r="N2138"/>
  <c r="S2138" s="1"/>
  <c r="N2139"/>
  <c r="N2140"/>
  <c r="N2141"/>
  <c r="N2142"/>
  <c r="U2142" s="1"/>
  <c r="N2143"/>
  <c r="N2144"/>
  <c r="S2144" s="1"/>
  <c r="N2145"/>
  <c r="N2146"/>
  <c r="S2146" s="1"/>
  <c r="N2147"/>
  <c r="N2148"/>
  <c r="N2149"/>
  <c r="N2150"/>
  <c r="S2150" s="1"/>
  <c r="N2151"/>
  <c r="N2152"/>
  <c r="N2153"/>
  <c r="N2154"/>
  <c r="S2154" s="1"/>
  <c r="N2155"/>
  <c r="N2156"/>
  <c r="N2157"/>
  <c r="N2158"/>
  <c r="U2158" s="1"/>
  <c r="N2159"/>
  <c r="N2160"/>
  <c r="S2160" s="1"/>
  <c r="N2161"/>
  <c r="N2162"/>
  <c r="S2162" s="1"/>
  <c r="N2163"/>
  <c r="N2164"/>
  <c r="N2165"/>
  <c r="N2166"/>
  <c r="N2167"/>
  <c r="N2168"/>
  <c r="N2169"/>
  <c r="N2170"/>
  <c r="S2170" s="1"/>
  <c r="N2171"/>
  <c r="N2172"/>
  <c r="N2173"/>
  <c r="N2174"/>
  <c r="U2174" s="1"/>
  <c r="N2175"/>
  <c r="N2176"/>
  <c r="S2176" s="1"/>
  <c r="N2177"/>
  <c r="N2178"/>
  <c r="S2178" s="1"/>
  <c r="N2179"/>
  <c r="N2180"/>
  <c r="N2181"/>
  <c r="N2182"/>
  <c r="S2182" s="1"/>
  <c r="N2183"/>
  <c r="N2184"/>
  <c r="P2184" s="1"/>
  <c r="N2185"/>
  <c r="N2186"/>
  <c r="S2186" s="1"/>
  <c r="N2187"/>
  <c r="N2188"/>
  <c r="N2189"/>
  <c r="N2190"/>
  <c r="U2190" s="1"/>
  <c r="N2191"/>
  <c r="N2192"/>
  <c r="S2192" s="1"/>
  <c r="N2193"/>
  <c r="N2194"/>
  <c r="S2194" s="1"/>
  <c r="N2195"/>
  <c r="N2196"/>
  <c r="U2196" s="1"/>
  <c r="N2197"/>
  <c r="N2198"/>
  <c r="S2198" s="1"/>
  <c r="N2199"/>
  <c r="N2200"/>
  <c r="U2200" s="1"/>
  <c r="N2201"/>
  <c r="N2202"/>
  <c r="U2202" s="1"/>
  <c r="N2203"/>
  <c r="N2204"/>
  <c r="U2204" s="1"/>
  <c r="N2205"/>
  <c r="N2206"/>
  <c r="U2206" s="1"/>
  <c r="N2207"/>
  <c r="N2208"/>
  <c r="U2208" s="1"/>
  <c r="N2209"/>
  <c r="N2210"/>
  <c r="S2210" s="1"/>
  <c r="N2211"/>
  <c r="N2212"/>
  <c r="U2212" s="1"/>
  <c r="N2213"/>
  <c r="N2214"/>
  <c r="S2214" s="1"/>
  <c r="N2215"/>
  <c r="N2216"/>
  <c r="U2216" s="1"/>
  <c r="N2217"/>
  <c r="N2218"/>
  <c r="N2219"/>
  <c r="N2220"/>
  <c r="U2220" s="1"/>
  <c r="N2221"/>
  <c r="N2222"/>
  <c r="U2222" s="1"/>
  <c r="N2223"/>
  <c r="N2224"/>
  <c r="U2224" s="1"/>
  <c r="N2225"/>
  <c r="N2226"/>
  <c r="S2226" s="1"/>
  <c r="N2227"/>
  <c r="N2228"/>
  <c r="U2228" s="1"/>
  <c r="N2229"/>
  <c r="N2230"/>
  <c r="S2230" s="1"/>
  <c r="N2231"/>
  <c r="N2232"/>
  <c r="U2232" s="1"/>
  <c r="N2233"/>
  <c r="N2234"/>
  <c r="U2234" s="1"/>
  <c r="N2235"/>
  <c r="N2236"/>
  <c r="U2236" s="1"/>
  <c r="N2237"/>
  <c r="N2238"/>
  <c r="U2238" s="1"/>
  <c r="N2239"/>
  <c r="N2240"/>
  <c r="U2240" s="1"/>
  <c r="N2241"/>
  <c r="N2242"/>
  <c r="S2242" s="1"/>
  <c r="S2244"/>
  <c r="N2245"/>
  <c r="N2246"/>
  <c r="N2247"/>
  <c r="N2248"/>
  <c r="N2249"/>
  <c r="N2250"/>
  <c r="U2250" s="1"/>
  <c r="N2251"/>
  <c r="N2252"/>
  <c r="U2252" s="1"/>
  <c r="N2253"/>
  <c r="N2254"/>
  <c r="U2254" s="1"/>
  <c r="N2255"/>
  <c r="N2258"/>
  <c r="S2258" s="1"/>
  <c r="N2259"/>
  <c r="N2260"/>
  <c r="U2260" s="1"/>
  <c r="N2261"/>
  <c r="N2262"/>
  <c r="S2262" s="1"/>
  <c r="N2263"/>
  <c r="N2264"/>
  <c r="U2264" s="1"/>
  <c r="N2265"/>
  <c r="N2266"/>
  <c r="N2267"/>
  <c r="N2268"/>
  <c r="U2268" s="1"/>
  <c r="N2269"/>
  <c r="N2270"/>
  <c r="U2270" s="1"/>
  <c r="N2271"/>
  <c r="N2272"/>
  <c r="U2272" s="1"/>
  <c r="N2273"/>
  <c r="N2274"/>
  <c r="S2274" s="1"/>
  <c r="N2275"/>
  <c r="N2276"/>
  <c r="U2276" s="1"/>
  <c r="N2277"/>
  <c r="N2278"/>
  <c r="S2278" s="1"/>
  <c r="N2279"/>
  <c r="N2280"/>
  <c r="U2280" s="1"/>
  <c r="N2281"/>
  <c r="N2282"/>
  <c r="N2283"/>
  <c r="N2284"/>
  <c r="U2284" s="1"/>
  <c r="N2285"/>
  <c r="N2286"/>
  <c r="U2286" s="1"/>
  <c r="N2287"/>
  <c r="N2288"/>
  <c r="U2288" s="1"/>
  <c r="N2289"/>
  <c r="N2290"/>
  <c r="S2290" s="1"/>
  <c r="N2291"/>
  <c r="N2292"/>
  <c r="U2292" s="1"/>
  <c r="N2293"/>
  <c r="N2294"/>
  <c r="S2294" s="1"/>
  <c r="N2295"/>
  <c r="N2296"/>
  <c r="U2296" s="1"/>
  <c r="N2297"/>
  <c r="N2298"/>
  <c r="U2298" s="1"/>
  <c r="N2299"/>
  <c r="N2300"/>
  <c r="U2300" s="1"/>
  <c r="N2301"/>
  <c r="N2302"/>
  <c r="O2302" s="1"/>
  <c r="N2303"/>
  <c r="N2304"/>
  <c r="U2304" s="1"/>
  <c r="N2305"/>
  <c r="N2306"/>
  <c r="S2306" s="1"/>
  <c r="N2307"/>
  <c r="N2308"/>
  <c r="U2308" s="1"/>
  <c r="N2309"/>
  <c r="N2310"/>
  <c r="S2310" s="1"/>
  <c r="N2311"/>
  <c r="N2312"/>
  <c r="N2313"/>
  <c r="N2314"/>
  <c r="N2315"/>
  <c r="N2316"/>
  <c r="U2316" s="1"/>
  <c r="N2317"/>
  <c r="N2318"/>
  <c r="U2318" s="1"/>
  <c r="N2319"/>
  <c r="N2320"/>
  <c r="U2320" s="1"/>
  <c r="N2321"/>
  <c r="N2322"/>
  <c r="S2322" s="1"/>
  <c r="N2323"/>
  <c r="N2324"/>
  <c r="U2324" s="1"/>
  <c r="N2325"/>
  <c r="N2326"/>
  <c r="S2326" s="1"/>
  <c r="N2327"/>
  <c r="N2328"/>
  <c r="U2328" s="1"/>
  <c r="N2329"/>
  <c r="N2330"/>
  <c r="U2330" s="1"/>
  <c r="N2331"/>
  <c r="N2332"/>
  <c r="U2332" s="1"/>
  <c r="N2333"/>
  <c r="N2334"/>
  <c r="U2334" s="1"/>
  <c r="N2335"/>
  <c r="N2336"/>
  <c r="U2336" s="1"/>
  <c r="N2337"/>
  <c r="N2338"/>
  <c r="S2338" s="1"/>
  <c r="N2339"/>
  <c r="N2340"/>
  <c r="U2340" s="1"/>
  <c r="N2341"/>
  <c r="N2342"/>
  <c r="S2342" s="1"/>
  <c r="N2343"/>
  <c r="N2344"/>
  <c r="U2344" s="1"/>
  <c r="N2345"/>
  <c r="N2346"/>
  <c r="N2347"/>
  <c r="N2348"/>
  <c r="U2348" s="1"/>
  <c r="N2349"/>
  <c r="N2350"/>
  <c r="U2350" s="1"/>
  <c r="N2351"/>
  <c r="N2352"/>
  <c r="U2352" s="1"/>
  <c r="N2353"/>
  <c r="N2354"/>
  <c r="S2354" s="1"/>
  <c r="N2355"/>
  <c r="N2356"/>
  <c r="U2356" s="1"/>
  <c r="N2357"/>
  <c r="N2358"/>
  <c r="S2358" s="1"/>
  <c r="N2359"/>
  <c r="N2360"/>
  <c r="U2360" s="1"/>
  <c r="N2361"/>
  <c r="N2362"/>
  <c r="U2362" s="1"/>
  <c r="N2363"/>
  <c r="N2364"/>
  <c r="U2364" s="1"/>
  <c r="N2365"/>
  <c r="N2366"/>
  <c r="S2366" s="1"/>
  <c r="N2367"/>
  <c r="N2368"/>
  <c r="U2368" s="1"/>
  <c r="N2369"/>
  <c r="N2370"/>
  <c r="S2370" s="1"/>
  <c r="N2371"/>
  <c r="N2372"/>
  <c r="U2372" s="1"/>
  <c r="N2373"/>
  <c r="N2374"/>
  <c r="S2374" s="1"/>
  <c r="N2375"/>
  <c r="N2376"/>
  <c r="U2376" s="1"/>
  <c r="N2377"/>
  <c r="N2378"/>
  <c r="N2379"/>
  <c r="N2380"/>
  <c r="U2380" s="1"/>
  <c r="N2381"/>
  <c r="N2382"/>
  <c r="S2382" s="1"/>
  <c r="N2383"/>
  <c r="N2384"/>
  <c r="U2384" s="1"/>
  <c r="N2385"/>
  <c r="N2386"/>
  <c r="S2386" s="1"/>
  <c r="N2387"/>
  <c r="N2388"/>
  <c r="U2388" s="1"/>
  <c r="N2389"/>
  <c r="N2390"/>
  <c r="S2390" s="1"/>
  <c r="N2391"/>
  <c r="N2392"/>
  <c r="U2392" s="1"/>
  <c r="N2393"/>
  <c r="N2394"/>
  <c r="N2395"/>
  <c r="N2396"/>
  <c r="U2396" s="1"/>
  <c r="N2397"/>
  <c r="N2398"/>
  <c r="S2398" s="1"/>
  <c r="N2399"/>
  <c r="N2400"/>
  <c r="U2400" s="1"/>
  <c r="N2401"/>
  <c r="N2402"/>
  <c r="S2402" s="1"/>
  <c r="N2403"/>
  <c r="N2404"/>
  <c r="U2404" s="1"/>
  <c r="N2405"/>
  <c r="N2406"/>
  <c r="S2406" s="1"/>
  <c r="N2407"/>
  <c r="N2408"/>
  <c r="U2408" s="1"/>
  <c r="N2409"/>
  <c r="N2410"/>
  <c r="N2411"/>
  <c r="N2412"/>
  <c r="U2412" s="1"/>
  <c r="N2413"/>
  <c r="N2414"/>
  <c r="S2414" s="1"/>
  <c r="N2415"/>
  <c r="N2416"/>
  <c r="U2416" s="1"/>
  <c r="N2417"/>
  <c r="N2418"/>
  <c r="S2418" s="1"/>
  <c r="N2419"/>
  <c r="N2420"/>
  <c r="U2420" s="1"/>
  <c r="N2421"/>
  <c r="N2422"/>
  <c r="S2422" s="1"/>
  <c r="N2423"/>
  <c r="N2424"/>
  <c r="U2424" s="1"/>
  <c r="N2425"/>
  <c r="N2426"/>
  <c r="U2426" s="1"/>
  <c r="N2427"/>
  <c r="N2428"/>
  <c r="U2428" s="1"/>
  <c r="N2429"/>
  <c r="N2430"/>
  <c r="S2430" s="1"/>
  <c r="N2431"/>
  <c r="N2432"/>
  <c r="U2432" s="1"/>
  <c r="N2433"/>
  <c r="N2434"/>
  <c r="S2434" s="1"/>
  <c r="N2435"/>
  <c r="N2436"/>
  <c r="U2436" s="1"/>
  <c r="N2437"/>
  <c r="N2438"/>
  <c r="S2438" s="1"/>
  <c r="N2439"/>
  <c r="N2440"/>
  <c r="U2440" s="1"/>
  <c r="N2441"/>
  <c r="N2442"/>
  <c r="N2443"/>
  <c r="N2444"/>
  <c r="U2444" s="1"/>
  <c r="N2445"/>
  <c r="N2446"/>
  <c r="S2446" s="1"/>
  <c r="N2447"/>
  <c r="N2448"/>
  <c r="U2448" s="1"/>
  <c r="N2449"/>
  <c r="N2450"/>
  <c r="S2450" s="1"/>
  <c r="N2451"/>
  <c r="N2452"/>
  <c r="U2452" s="1"/>
  <c r="N2453"/>
  <c r="N2454"/>
  <c r="S2454" s="1"/>
  <c r="N2455"/>
  <c r="N2456"/>
  <c r="U2456" s="1"/>
  <c r="N2457"/>
  <c r="N2458"/>
  <c r="U2458" s="1"/>
  <c r="N2459"/>
  <c r="N2460"/>
  <c r="U2460" s="1"/>
  <c r="N2461"/>
  <c r="N2462"/>
  <c r="S2462" s="1"/>
  <c r="N2463"/>
  <c r="N2464"/>
  <c r="U2464" s="1"/>
  <c r="N2465"/>
  <c r="N2466"/>
  <c r="S2466" s="1"/>
  <c r="N2467"/>
  <c r="N2468"/>
  <c r="U2468" s="1"/>
  <c r="N2469"/>
  <c r="N2470"/>
  <c r="S2470" s="1"/>
  <c r="N2471"/>
  <c r="N2472"/>
  <c r="U2472" s="1"/>
  <c r="N2473"/>
  <c r="N2474"/>
  <c r="N2475"/>
  <c r="N2476"/>
  <c r="U2476" s="1"/>
  <c r="N2477"/>
  <c r="N2478"/>
  <c r="S2478" s="1"/>
  <c r="N2479"/>
  <c r="N2480"/>
  <c r="U2480" s="1"/>
  <c r="N2482"/>
  <c r="S2482" s="1"/>
  <c r="N2483"/>
  <c r="N2484"/>
  <c r="U2484" s="1"/>
  <c r="N2485"/>
  <c r="N2486"/>
  <c r="S2486" s="1"/>
  <c r="N2487"/>
  <c r="N2488"/>
  <c r="U2488" s="1"/>
  <c r="N2489"/>
  <c r="N2490"/>
  <c r="U2490" s="1"/>
  <c r="N2491"/>
  <c r="N2492"/>
  <c r="U2492" s="1"/>
  <c r="N2493"/>
  <c r="N2494"/>
  <c r="S2494" s="1"/>
  <c r="N2495"/>
  <c r="N2496"/>
  <c r="U2496" s="1"/>
  <c r="N2497"/>
  <c r="N2498"/>
  <c r="S2498" s="1"/>
  <c r="N2499"/>
  <c r="N2500"/>
  <c r="U2500" s="1"/>
  <c r="N2501"/>
  <c r="N2502"/>
  <c r="S2502" s="1"/>
  <c r="N2503"/>
  <c r="N2504"/>
  <c r="U2504" s="1"/>
  <c r="N2505"/>
  <c r="N2506"/>
  <c r="N2507"/>
  <c r="N2508"/>
  <c r="U2508" s="1"/>
  <c r="N2509"/>
  <c r="N2510"/>
  <c r="S2510" s="1"/>
  <c r="N2511"/>
  <c r="N2512"/>
  <c r="U2512" s="1"/>
  <c r="N2513"/>
  <c r="N2514"/>
  <c r="S2514" s="1"/>
  <c r="N2515"/>
  <c r="N2516"/>
  <c r="U2516" s="1"/>
  <c r="N2517"/>
  <c r="N2518"/>
  <c r="S2518" s="1"/>
  <c r="N2519"/>
  <c r="N2520"/>
  <c r="N2521"/>
  <c r="N2522"/>
  <c r="U2522" s="1"/>
  <c r="N2523"/>
  <c r="N2524"/>
  <c r="U2524" s="1"/>
  <c r="N2525"/>
  <c r="N2526"/>
  <c r="S2526" s="1"/>
  <c r="N2527"/>
  <c r="N2528"/>
  <c r="U2528" s="1"/>
  <c r="N2529"/>
  <c r="N2530"/>
  <c r="S2530" s="1"/>
  <c r="N2531"/>
  <c r="N2532"/>
  <c r="U2532" s="1"/>
  <c r="N2533"/>
  <c r="N2534"/>
  <c r="S2534" s="1"/>
  <c r="N2535"/>
  <c r="N2536"/>
  <c r="U2536" s="1"/>
  <c r="N2537"/>
  <c r="N2538"/>
  <c r="N2539"/>
  <c r="N2540"/>
  <c r="U2540" s="1"/>
  <c r="N2541"/>
  <c r="N2542"/>
  <c r="S2542" s="1"/>
  <c r="N2543"/>
  <c r="N2544"/>
  <c r="N2545"/>
  <c r="N2546"/>
  <c r="S2546" s="1"/>
  <c r="N2547"/>
  <c r="N2548"/>
  <c r="O2548" s="1"/>
  <c r="N2549"/>
  <c r="S2550"/>
  <c r="N2551"/>
  <c r="N2552"/>
  <c r="U2552" s="1"/>
  <c r="N2553"/>
  <c r="N2554"/>
  <c r="S2554" s="1"/>
  <c r="N2555"/>
  <c r="N2556"/>
  <c r="O2556" s="1"/>
  <c r="N2557"/>
  <c r="N2558"/>
  <c r="S2558" s="1"/>
  <c r="N2559"/>
  <c r="N2560"/>
  <c r="N2561"/>
  <c r="N2562"/>
  <c r="S2562" s="1"/>
  <c r="N2563"/>
  <c r="N2564"/>
  <c r="O2564" s="1"/>
  <c r="N2565"/>
  <c r="N2566"/>
  <c r="U2566" s="1"/>
  <c r="N2567"/>
  <c r="N2568"/>
  <c r="N2569"/>
  <c r="N2570"/>
  <c r="S2570" s="1"/>
  <c r="N2571"/>
  <c r="N2572"/>
  <c r="O2572" s="1"/>
  <c r="N2573"/>
  <c r="N2574"/>
  <c r="S2574" s="1"/>
  <c r="N2575"/>
  <c r="N2576"/>
  <c r="N2577"/>
  <c r="N2578"/>
  <c r="S2578" s="1"/>
  <c r="N2579"/>
  <c r="N2580"/>
  <c r="O2580" s="1"/>
  <c r="N2581"/>
  <c r="N2582"/>
  <c r="S2582" s="1"/>
  <c r="N2583"/>
  <c r="N2584"/>
  <c r="U2584" s="1"/>
  <c r="N2585"/>
  <c r="N2586"/>
  <c r="S2586" s="1"/>
  <c r="N2587"/>
  <c r="N2588"/>
  <c r="U2588" s="1"/>
  <c r="N2589"/>
  <c r="U2589" s="1"/>
  <c r="N2590"/>
  <c r="S2590" s="1"/>
  <c r="N2591"/>
  <c r="N2592"/>
  <c r="U2592" s="1"/>
  <c r="N2593"/>
  <c r="U2593" s="1"/>
  <c r="N2594"/>
  <c r="S2594" s="1"/>
  <c r="N2595"/>
  <c r="N2596"/>
  <c r="U2596" s="1"/>
  <c r="N2597"/>
  <c r="U2597" s="1"/>
  <c r="N2598"/>
  <c r="S2598" s="1"/>
  <c r="N2599"/>
  <c r="N2600"/>
  <c r="U2600" s="1"/>
  <c r="N2601"/>
  <c r="N2602"/>
  <c r="S2602" s="1"/>
  <c r="N2603"/>
  <c r="N2604"/>
  <c r="U2604" s="1"/>
  <c r="N2605"/>
  <c r="U2605" s="1"/>
  <c r="N2606"/>
  <c r="S2606" s="1"/>
  <c r="N2607"/>
  <c r="N2608"/>
  <c r="U2608" s="1"/>
  <c r="N2609"/>
  <c r="U2609" s="1"/>
  <c r="N2610"/>
  <c r="S2610" s="1"/>
  <c r="N2611"/>
  <c r="N2612"/>
  <c r="U2612" s="1"/>
  <c r="N2613"/>
  <c r="U2613" s="1"/>
  <c r="N2614"/>
  <c r="S2614" s="1"/>
  <c r="N2615"/>
  <c r="N2616"/>
  <c r="U2616" s="1"/>
  <c r="N2617"/>
  <c r="U2617" s="1"/>
  <c r="N2618"/>
  <c r="S2618" s="1"/>
  <c r="N2619"/>
  <c r="N2620"/>
  <c r="U2620" s="1"/>
  <c r="N2621"/>
  <c r="U2621" s="1"/>
  <c r="N2622"/>
  <c r="S2622" s="1"/>
  <c r="N2623"/>
  <c r="N2624"/>
  <c r="U2624" s="1"/>
  <c r="N2625"/>
  <c r="U2625" s="1"/>
  <c r="N2626"/>
  <c r="S2626" s="1"/>
  <c r="N2627"/>
  <c r="N2628"/>
  <c r="U2628" s="1"/>
  <c r="N2629"/>
  <c r="U2629" s="1"/>
  <c r="N2630"/>
  <c r="S2630" s="1"/>
  <c r="N2631"/>
  <c r="N2632"/>
  <c r="U2632" s="1"/>
  <c r="N2633"/>
  <c r="N2634"/>
  <c r="S2634" s="1"/>
  <c r="N2635"/>
  <c r="N2636"/>
  <c r="U2636" s="1"/>
  <c r="N2637"/>
  <c r="U2637" s="1"/>
  <c r="N2638"/>
  <c r="S2638" s="1"/>
  <c r="N2639"/>
  <c r="N2640"/>
  <c r="U2640" s="1"/>
  <c r="N2641"/>
  <c r="U2641" s="1"/>
  <c r="N2642"/>
  <c r="S2642" s="1"/>
  <c r="N2643"/>
  <c r="N2644"/>
  <c r="U2644" s="1"/>
  <c r="U2645"/>
  <c r="N2646"/>
  <c r="S2646" s="1"/>
  <c r="N2647"/>
  <c r="N2648"/>
  <c r="N2649"/>
  <c r="N2650"/>
  <c r="S2650" s="1"/>
  <c r="N2651"/>
  <c r="N2652"/>
  <c r="U2652" s="1"/>
  <c r="N2653"/>
  <c r="U2653" s="1"/>
  <c r="N2654"/>
  <c r="S2654" s="1"/>
  <c r="N2655"/>
  <c r="N2656"/>
  <c r="U2656" s="1"/>
  <c r="N2657"/>
  <c r="U2657" s="1"/>
  <c r="N2658"/>
  <c r="S2658" s="1"/>
  <c r="N2659"/>
  <c r="N2660"/>
  <c r="U2660" s="1"/>
  <c r="N2661"/>
  <c r="U2661" s="1"/>
  <c r="N2662"/>
  <c r="S2662" s="1"/>
  <c r="N2663"/>
  <c r="N2664"/>
  <c r="U2664" s="1"/>
  <c r="N2665"/>
  <c r="N2666"/>
  <c r="S2666" s="1"/>
  <c r="N2667"/>
  <c r="N2668"/>
  <c r="U2668" s="1"/>
  <c r="N2669"/>
  <c r="U2669" s="1"/>
  <c r="N2670"/>
  <c r="S2670" s="1"/>
  <c r="N2671"/>
  <c r="N2672"/>
  <c r="U2672" s="1"/>
  <c r="N2673"/>
  <c r="U2673" s="1"/>
  <c r="N2674"/>
  <c r="S2674" s="1"/>
  <c r="N2675"/>
  <c r="N2676"/>
  <c r="U2676" s="1"/>
  <c r="N2677"/>
  <c r="U2677" s="1"/>
  <c r="N2678"/>
  <c r="S2678" s="1"/>
  <c r="N2679"/>
  <c r="N2680"/>
  <c r="U2680" s="1"/>
  <c r="N2681"/>
  <c r="U2681" s="1"/>
  <c r="N2682"/>
  <c r="S2682" s="1"/>
  <c r="N2683"/>
  <c r="N2684"/>
  <c r="U2684" s="1"/>
  <c r="N2685"/>
  <c r="U2685" s="1"/>
  <c r="N2686"/>
  <c r="U2686" s="1"/>
  <c r="N2687"/>
  <c r="N2688"/>
  <c r="U2688" s="1"/>
  <c r="N2689"/>
  <c r="U2689" s="1"/>
  <c r="N2690"/>
  <c r="U2690" s="1"/>
  <c r="N2691"/>
  <c r="N2692"/>
  <c r="U2692" s="1"/>
  <c r="N2693"/>
  <c r="U2693" s="1"/>
  <c r="N2694"/>
  <c r="U2694" s="1"/>
  <c r="N2695"/>
  <c r="N2696"/>
  <c r="U2696" s="1"/>
  <c r="N2697"/>
  <c r="N2698"/>
  <c r="U2698" s="1"/>
  <c r="N2699"/>
  <c r="N2700"/>
  <c r="U2700" s="1"/>
  <c r="N2701"/>
  <c r="U2701" s="1"/>
  <c r="N2702"/>
  <c r="U2702" s="1"/>
  <c r="N2703"/>
  <c r="N2704"/>
  <c r="U2704" s="1"/>
  <c r="N2705"/>
  <c r="U2705" s="1"/>
  <c r="N2706"/>
  <c r="U2706" s="1"/>
  <c r="N2707"/>
  <c r="N2708"/>
  <c r="U2708" s="1"/>
  <c r="N2709"/>
  <c r="U2709" s="1"/>
  <c r="N2710"/>
  <c r="U2710" s="1"/>
  <c r="N2711"/>
  <c r="N2712"/>
  <c r="U2712" s="1"/>
  <c r="N2713"/>
  <c r="U2713" s="1"/>
  <c r="N2714"/>
  <c r="U2714" s="1"/>
  <c r="N2715"/>
  <c r="N2716"/>
  <c r="U2716" s="1"/>
  <c r="N2717"/>
  <c r="N2718"/>
  <c r="U2718" s="1"/>
  <c r="N2719"/>
  <c r="N2720"/>
  <c r="U2720" s="1"/>
  <c r="N2721"/>
  <c r="N2722"/>
  <c r="U2722" s="1"/>
  <c r="N2723"/>
  <c r="N2724"/>
  <c r="U2724" s="1"/>
  <c r="N2725"/>
  <c r="N2726"/>
  <c r="U2726" s="1"/>
  <c r="N2728"/>
  <c r="U2728" s="1"/>
  <c r="N2729"/>
  <c r="N2730"/>
  <c r="U2730" s="1"/>
  <c r="N2731"/>
  <c r="N2732"/>
  <c r="U2732" s="1"/>
  <c r="N2733"/>
  <c r="N2734"/>
  <c r="U2734" s="1"/>
  <c r="N2735"/>
  <c r="N2736"/>
  <c r="U2736" s="1"/>
  <c r="N2737"/>
  <c r="N2738"/>
  <c r="U2738" s="1"/>
  <c r="N2739"/>
  <c r="N2740"/>
  <c r="U2740" s="1"/>
  <c r="N2741"/>
  <c r="N2742"/>
  <c r="U2742" s="1"/>
  <c r="N2743"/>
  <c r="N2744"/>
  <c r="U2744" s="1"/>
  <c r="N2745"/>
  <c r="U2745" s="1"/>
  <c r="N2746"/>
  <c r="U2746" s="1"/>
  <c r="N2747"/>
  <c r="N2748"/>
  <c r="U2748" s="1"/>
  <c r="N2749"/>
  <c r="N2750"/>
  <c r="U2750" s="1"/>
  <c r="N2751"/>
  <c r="N2752"/>
  <c r="U2752" s="1"/>
  <c r="N2753"/>
  <c r="N2754"/>
  <c r="U2754" s="1"/>
  <c r="N2755"/>
  <c r="N2756"/>
  <c r="U2756" s="1"/>
  <c r="N2757"/>
  <c r="N2758"/>
  <c r="U2758" s="1"/>
  <c r="N2759"/>
  <c r="N2760"/>
  <c r="U2760" s="1"/>
  <c r="N2761"/>
  <c r="N2762"/>
  <c r="U2762" s="1"/>
  <c r="N2763"/>
  <c r="N2764"/>
  <c r="U2764" s="1"/>
  <c r="N2765"/>
  <c r="N2766"/>
  <c r="U2766" s="1"/>
  <c r="N2767"/>
  <c r="N2768"/>
  <c r="U2768" s="1"/>
  <c r="N2769"/>
  <c r="N2770"/>
  <c r="U2770" s="1"/>
  <c r="N2771"/>
  <c r="N2772"/>
  <c r="U2772" s="1"/>
  <c r="N2773"/>
  <c r="N2774"/>
  <c r="U2774" s="1"/>
  <c r="N2775"/>
  <c r="N2776"/>
  <c r="U2776" s="1"/>
  <c r="N2777"/>
  <c r="N2778"/>
  <c r="U2778" s="1"/>
  <c r="N2779"/>
  <c r="N2780"/>
  <c r="U2780" s="1"/>
  <c r="N2781"/>
  <c r="N2782"/>
  <c r="N2783"/>
  <c r="N2784"/>
  <c r="U2784" s="1"/>
  <c r="N2785"/>
  <c r="U2786"/>
  <c r="N2787"/>
  <c r="N2788"/>
  <c r="U2788" s="1"/>
  <c r="N2789"/>
  <c r="N2790"/>
  <c r="U2790" s="1"/>
  <c r="N2791"/>
  <c r="N2792"/>
  <c r="U2792" s="1"/>
  <c r="N2793"/>
  <c r="N2794"/>
  <c r="U2794" s="1"/>
  <c r="N2795"/>
  <c r="N2796"/>
  <c r="U2796" s="1"/>
  <c r="N2797"/>
  <c r="N2798"/>
  <c r="U2798" s="1"/>
  <c r="N2799"/>
  <c r="N2800"/>
  <c r="U2800" s="1"/>
  <c r="N2801"/>
  <c r="N2802"/>
  <c r="U2802" s="1"/>
  <c r="N2803"/>
  <c r="N2804"/>
  <c r="U2804" s="1"/>
  <c r="N2805"/>
  <c r="N2806"/>
  <c r="U2806" s="1"/>
  <c r="N2807"/>
  <c r="N2808"/>
  <c r="U2808" s="1"/>
  <c r="N2809"/>
  <c r="U2809" s="1"/>
  <c r="N2810"/>
  <c r="U2810" s="1"/>
  <c r="N2811"/>
  <c r="N2812"/>
  <c r="U2812" s="1"/>
  <c r="N2814"/>
  <c r="U2814" s="1"/>
  <c r="N2815"/>
  <c r="N2816"/>
  <c r="U2816" s="1"/>
  <c r="N2817"/>
  <c r="N2818"/>
  <c r="U2818" s="1"/>
  <c r="N2819"/>
  <c r="N2820"/>
  <c r="U2820" s="1"/>
  <c r="N2821"/>
  <c r="N2822"/>
  <c r="U2822" s="1"/>
  <c r="N2823"/>
  <c r="N2824"/>
  <c r="U2824" s="1"/>
  <c r="N2825"/>
  <c r="N2826"/>
  <c r="U2826" s="1"/>
  <c r="N2827"/>
  <c r="N2828"/>
  <c r="U2828" s="1"/>
  <c r="N2829"/>
  <c r="N2830"/>
  <c r="U2830" s="1"/>
  <c r="N2831"/>
  <c r="N2832"/>
  <c r="U2832" s="1"/>
  <c r="N2833"/>
  <c r="N2834"/>
  <c r="U2834" s="1"/>
  <c r="N2835"/>
  <c r="N2836"/>
  <c r="U2836" s="1"/>
  <c r="N2837"/>
  <c r="N2838"/>
  <c r="U2838" s="1"/>
  <c r="N2839"/>
  <c r="N2840"/>
  <c r="U2840" s="1"/>
  <c r="N2841"/>
  <c r="U2841" s="1"/>
  <c r="N2842"/>
  <c r="U2842" s="1"/>
  <c r="N2843"/>
  <c r="N2844"/>
  <c r="U2844" s="1"/>
  <c r="N2845"/>
  <c r="N2846"/>
  <c r="U2846" s="1"/>
  <c r="N2847"/>
  <c r="N2848"/>
  <c r="U2848" s="1"/>
  <c r="N2849"/>
  <c r="N2850"/>
  <c r="U2850" s="1"/>
  <c r="N2851"/>
  <c r="N2852"/>
  <c r="U2852" s="1"/>
  <c r="N2853"/>
  <c r="N2854"/>
  <c r="U2854" s="1"/>
  <c r="N2855"/>
  <c r="N2856"/>
  <c r="U2856" s="1"/>
  <c r="N2857"/>
  <c r="N2858"/>
  <c r="U2858" s="1"/>
  <c r="N2859"/>
  <c r="N2860"/>
  <c r="U2860" s="1"/>
  <c r="N2861"/>
  <c r="N2862"/>
  <c r="U2862" s="1"/>
  <c r="N2863"/>
  <c r="N2864"/>
  <c r="U2864" s="1"/>
  <c r="N2865"/>
  <c r="N2866"/>
  <c r="U2866" s="1"/>
  <c r="N2867"/>
  <c r="N2868"/>
  <c r="U2868" s="1"/>
  <c r="N2869"/>
  <c r="N2870"/>
  <c r="U2870" s="1"/>
  <c r="N2871"/>
  <c r="N2872"/>
  <c r="U2872" s="1"/>
  <c r="N2873"/>
  <c r="N2874"/>
  <c r="U2874" s="1"/>
  <c r="N2875"/>
  <c r="N2876"/>
  <c r="U2876" s="1"/>
  <c r="N2877"/>
  <c r="U2877" s="1"/>
  <c r="N2878"/>
  <c r="N2879"/>
  <c r="U2879" s="1"/>
  <c r="N2880"/>
  <c r="U2880" s="1"/>
  <c r="N2881"/>
  <c r="N2882"/>
  <c r="U2882" s="1"/>
  <c r="N2883"/>
  <c r="N2884"/>
  <c r="U2884" s="1"/>
  <c r="N2885"/>
  <c r="N2886"/>
  <c r="U2886" s="1"/>
  <c r="N2887"/>
  <c r="N2888"/>
  <c r="U2888" s="1"/>
  <c r="N2889"/>
  <c r="N2890"/>
  <c r="U2890" s="1"/>
  <c r="N2891"/>
  <c r="N2892"/>
  <c r="U2892" s="1"/>
  <c r="N2893"/>
  <c r="N2894"/>
  <c r="U2894" s="1"/>
  <c r="N2895"/>
  <c r="N2896"/>
  <c r="U2896" s="1"/>
  <c r="N2897"/>
  <c r="N2898"/>
  <c r="U2898" s="1"/>
  <c r="N2899"/>
  <c r="N2900"/>
  <c r="U2900" s="1"/>
  <c r="N2901"/>
  <c r="N2902"/>
  <c r="U2902" s="1"/>
  <c r="N2903"/>
  <c r="N2904"/>
  <c r="U2904" s="1"/>
  <c r="N2905"/>
  <c r="N2906"/>
  <c r="U2906" s="1"/>
  <c r="N2907"/>
  <c r="N2908"/>
  <c r="U2908" s="1"/>
  <c r="N2909"/>
  <c r="N2910"/>
  <c r="U2910" s="1"/>
  <c r="N2911"/>
  <c r="N2912"/>
  <c r="U2912" s="1"/>
  <c r="N2913"/>
  <c r="N2914"/>
  <c r="U2914" s="1"/>
  <c r="N2915"/>
  <c r="N2916"/>
  <c r="U2916" s="1"/>
  <c r="N2917"/>
  <c r="N2918"/>
  <c r="U2918" s="1"/>
  <c r="N2919"/>
  <c r="N2920"/>
  <c r="U2920" s="1"/>
  <c r="N2921"/>
  <c r="N2922"/>
  <c r="U2922" s="1"/>
  <c r="N2923"/>
  <c r="N2924"/>
  <c r="N2925"/>
  <c r="N2926"/>
  <c r="U2926" s="1"/>
  <c r="N2927"/>
  <c r="N2928"/>
  <c r="U2928" s="1"/>
  <c r="N2929"/>
  <c r="N2930"/>
  <c r="U2930" s="1"/>
  <c r="N2931"/>
  <c r="N2932"/>
  <c r="U2932" s="1"/>
  <c r="N2933"/>
  <c r="N2934"/>
  <c r="U2934" s="1"/>
  <c r="N2935"/>
  <c r="N2936"/>
  <c r="U2936" s="1"/>
  <c r="N2937"/>
  <c r="N2938"/>
  <c r="U2938" s="1"/>
  <c r="N2939"/>
  <c r="N2940"/>
  <c r="U2940" s="1"/>
  <c r="N2941"/>
  <c r="N2942"/>
  <c r="U2942" s="1"/>
  <c r="N2943"/>
  <c r="N2944"/>
  <c r="U2944" s="1"/>
  <c r="N2945"/>
  <c r="U2945" s="1"/>
  <c r="N2946"/>
  <c r="U2946" s="1"/>
  <c r="N2947"/>
  <c r="N2948"/>
  <c r="U2948" s="1"/>
  <c r="N2949"/>
  <c r="N2950"/>
  <c r="U2950" s="1"/>
  <c r="N2951"/>
  <c r="N2952"/>
  <c r="U2952" s="1"/>
  <c r="N2953"/>
  <c r="N2954"/>
  <c r="U2954" s="1"/>
  <c r="N2955"/>
  <c r="N2956"/>
  <c r="U2956" s="1"/>
  <c r="N2957"/>
  <c r="N2958"/>
  <c r="U2958" s="1"/>
  <c r="N2959"/>
  <c r="N2960"/>
  <c r="U2960" s="1"/>
  <c r="N2961"/>
  <c r="N2962"/>
  <c r="U2962" s="1"/>
  <c r="N2963"/>
  <c r="N2964"/>
  <c r="U2964" s="1"/>
  <c r="N2965"/>
  <c r="N2966"/>
  <c r="U2966" s="1"/>
  <c r="N2967"/>
  <c r="N2968"/>
  <c r="U2968" s="1"/>
  <c r="N2969"/>
  <c r="N2970"/>
  <c r="U2970" s="1"/>
  <c r="N2971"/>
  <c r="N2972"/>
  <c r="U2972" s="1"/>
  <c r="N2973"/>
  <c r="N2974"/>
  <c r="U2974" s="1"/>
  <c r="N2975"/>
  <c r="N2976"/>
  <c r="U2976" s="1"/>
  <c r="N2977"/>
  <c r="N2978"/>
  <c r="U2978" s="1"/>
  <c r="N2979"/>
  <c r="N2980"/>
  <c r="U2980" s="1"/>
  <c r="N2981"/>
  <c r="N2982"/>
  <c r="U2982" s="1"/>
  <c r="N2983"/>
  <c r="N2984"/>
  <c r="U2984" s="1"/>
  <c r="N2985"/>
  <c r="N2986"/>
  <c r="U2986" s="1"/>
  <c r="N2987"/>
  <c r="N2988"/>
  <c r="U2988" s="1"/>
  <c r="N2989"/>
  <c r="S2989" s="1"/>
  <c r="N2990"/>
  <c r="U2990" s="1"/>
  <c r="N2991"/>
  <c r="S2991" s="1"/>
  <c r="N2992"/>
  <c r="U2992" s="1"/>
  <c r="N2993"/>
  <c r="S2993" s="1"/>
  <c r="N2994"/>
  <c r="U2994" s="1"/>
  <c r="N2995"/>
  <c r="S2995" s="1"/>
  <c r="N2996"/>
  <c r="U2996" s="1"/>
  <c r="N2997"/>
  <c r="S2997" s="1"/>
  <c r="N2998"/>
  <c r="U2998" s="1"/>
  <c r="N2999"/>
  <c r="S2999" s="1"/>
  <c r="N3000"/>
  <c r="U3000" s="1"/>
  <c r="N3001"/>
  <c r="S3001" s="1"/>
  <c r="N3002"/>
  <c r="U3002" s="1"/>
  <c r="N3003"/>
  <c r="S3003" s="1"/>
  <c r="N3004"/>
  <c r="U3004" s="1"/>
  <c r="N3005"/>
  <c r="S3005" s="1"/>
  <c r="N3006"/>
  <c r="U3006" s="1"/>
  <c r="N3007"/>
  <c r="S3007" s="1"/>
  <c r="N3008"/>
  <c r="U3008" s="1"/>
  <c r="N3009"/>
  <c r="S3009" s="1"/>
  <c r="N3010"/>
  <c r="U3010" s="1"/>
  <c r="N3011"/>
  <c r="S3011" s="1"/>
  <c r="N3012"/>
  <c r="U3012" s="1"/>
  <c r="N3013"/>
  <c r="S3013" s="1"/>
  <c r="N3014"/>
  <c r="U3014" s="1"/>
  <c r="N3015"/>
  <c r="S3015" s="1"/>
  <c r="N3016"/>
  <c r="U3016" s="1"/>
  <c r="N3017"/>
  <c r="S3017" s="1"/>
  <c r="N3018"/>
  <c r="U3018" s="1"/>
  <c r="N3019"/>
  <c r="S3019" s="1"/>
  <c r="N3020"/>
  <c r="U3020" s="1"/>
  <c r="N3021"/>
  <c r="S3021" s="1"/>
  <c r="N3022"/>
  <c r="U3022" s="1"/>
  <c r="N3023"/>
  <c r="S3023" s="1"/>
  <c r="N3024"/>
  <c r="U3024" s="1"/>
  <c r="N3025"/>
  <c r="S3025" s="1"/>
  <c r="N3026"/>
  <c r="U3026" s="1"/>
  <c r="N3027"/>
  <c r="S3027" s="1"/>
  <c r="N3028"/>
  <c r="U3028" s="1"/>
  <c r="N3029"/>
  <c r="S3029" s="1"/>
  <c r="N3030"/>
  <c r="U3030" s="1"/>
  <c r="N3031"/>
  <c r="S3031" s="1"/>
  <c r="N3032"/>
  <c r="U3032" s="1"/>
  <c r="N3033"/>
  <c r="S3033" s="1"/>
  <c r="N3034"/>
  <c r="U3034" s="1"/>
  <c r="N3035"/>
  <c r="S3035" s="1"/>
  <c r="N3036"/>
  <c r="U3036" s="1"/>
  <c r="N3037"/>
  <c r="S3037" s="1"/>
  <c r="N3038"/>
  <c r="U3038" s="1"/>
  <c r="N3039"/>
  <c r="S3039" s="1"/>
  <c r="N3040"/>
  <c r="U3040" s="1"/>
  <c r="N3041"/>
  <c r="S3041" s="1"/>
  <c r="N3042"/>
  <c r="U3042" s="1"/>
  <c r="N3043"/>
  <c r="S3043" s="1"/>
  <c r="N3044"/>
  <c r="U3044" s="1"/>
  <c r="N3045"/>
  <c r="P3045" s="1"/>
  <c r="N3046"/>
  <c r="U3046" s="1"/>
  <c r="N3047"/>
  <c r="P3047" s="1"/>
  <c r="N3048"/>
  <c r="U3048" s="1"/>
  <c r="N3049"/>
  <c r="U3049" s="1"/>
  <c r="N3050"/>
  <c r="U3050" s="1"/>
  <c r="N3051"/>
  <c r="S3051" s="1"/>
  <c r="N3052"/>
  <c r="U3052" s="1"/>
  <c r="N3053"/>
  <c r="P3053" s="1"/>
  <c r="N3054"/>
  <c r="U3054" s="1"/>
  <c r="N3055"/>
  <c r="P3055" s="1"/>
  <c r="N3056"/>
  <c r="U3056" s="1"/>
  <c r="N3057"/>
  <c r="P3057" s="1"/>
  <c r="N3058"/>
  <c r="U3058" s="1"/>
  <c r="N3059"/>
  <c r="P3059" s="1"/>
  <c r="N3060"/>
  <c r="U3060" s="1"/>
  <c r="N3061"/>
  <c r="P3061" s="1"/>
  <c r="N3062"/>
  <c r="U3062" s="1"/>
  <c r="N3063"/>
  <c r="P3063" s="1"/>
  <c r="N3064"/>
  <c r="U3064" s="1"/>
  <c r="N3065"/>
  <c r="U3065" s="1"/>
  <c r="N3066"/>
  <c r="U3066" s="1"/>
  <c r="N3067"/>
  <c r="S3067" s="1"/>
  <c r="N3068"/>
  <c r="U3068" s="1"/>
  <c r="N3069"/>
  <c r="P3069" s="1"/>
  <c r="N3070"/>
  <c r="U3070" s="1"/>
  <c r="N3071"/>
  <c r="P3071" s="1"/>
  <c r="N3072"/>
  <c r="U3072" s="1"/>
  <c r="N3073"/>
  <c r="P3073" s="1"/>
  <c r="N3074"/>
  <c r="U3074" s="1"/>
  <c r="N3075"/>
  <c r="S3075" s="1"/>
  <c r="N3076"/>
  <c r="U3076" s="1"/>
  <c r="N3077"/>
  <c r="P3077" s="1"/>
  <c r="N3078"/>
  <c r="U3078" s="1"/>
  <c r="N3079"/>
  <c r="P3079" s="1"/>
  <c r="N3080"/>
  <c r="U3080" s="1"/>
  <c r="N3081"/>
  <c r="U3081" s="1"/>
  <c r="N3082"/>
  <c r="U3082" s="1"/>
  <c r="N3083"/>
  <c r="S3083" s="1"/>
  <c r="N3084"/>
  <c r="U3084" s="1"/>
  <c r="N3085"/>
  <c r="P3085" s="1"/>
  <c r="N3086"/>
  <c r="U3086" s="1"/>
  <c r="N3087"/>
  <c r="P3087" s="1"/>
  <c r="N3088"/>
  <c r="U3088" s="1"/>
  <c r="N3089"/>
  <c r="P3089" s="1"/>
  <c r="N3090"/>
  <c r="U3090" s="1"/>
  <c r="N3091"/>
  <c r="P3091" s="1"/>
  <c r="N3092"/>
  <c r="U3092" s="1"/>
  <c r="N3093"/>
  <c r="P3093" s="1"/>
  <c r="N3094"/>
  <c r="U3094" s="1"/>
  <c r="N3095"/>
  <c r="P3095" s="1"/>
  <c r="N3096"/>
  <c r="U3096" s="1"/>
  <c r="N3097"/>
  <c r="U3097" s="1"/>
  <c r="N3098"/>
  <c r="U3098" s="1"/>
  <c r="N3099"/>
  <c r="S3099" s="1"/>
  <c r="N3100"/>
  <c r="U3100" s="1"/>
  <c r="N3101"/>
  <c r="P3101" s="1"/>
  <c r="N3102"/>
  <c r="U3102" s="1"/>
  <c r="N3103"/>
  <c r="P3103" s="1"/>
  <c r="N3104"/>
  <c r="U3104" s="1"/>
  <c r="N3105"/>
  <c r="U3105" s="1"/>
  <c r="N3106"/>
  <c r="U3106" s="1"/>
  <c r="N3107"/>
  <c r="P3107" s="1"/>
  <c r="N3108"/>
  <c r="U3108" s="1"/>
  <c r="N3109"/>
  <c r="P3109" s="1"/>
  <c r="N3110"/>
  <c r="U3110" s="1"/>
  <c r="N3111"/>
  <c r="P3111" s="1"/>
  <c r="N3112"/>
  <c r="U3112" s="1"/>
  <c r="N3113"/>
  <c r="U3113" s="1"/>
  <c r="N3114"/>
  <c r="U3114" s="1"/>
  <c r="N3115"/>
  <c r="S3115" s="1"/>
  <c r="N3116"/>
  <c r="U3116" s="1"/>
  <c r="N3117"/>
  <c r="P3117" s="1"/>
  <c r="N3118"/>
  <c r="U3118" s="1"/>
  <c r="N3119"/>
  <c r="P3119" s="1"/>
  <c r="N3120"/>
  <c r="U3120" s="1"/>
  <c r="N3121"/>
  <c r="P3121" s="1"/>
  <c r="N3122"/>
  <c r="U3122" s="1"/>
  <c r="N3123"/>
  <c r="P3123" s="1"/>
  <c r="N3124"/>
  <c r="U3124" s="1"/>
  <c r="N3125"/>
  <c r="P3125" s="1"/>
  <c r="N3126"/>
  <c r="U3126" s="1"/>
  <c r="N3127"/>
  <c r="P3127" s="1"/>
  <c r="N3128"/>
  <c r="U3128" s="1"/>
  <c r="N3129"/>
  <c r="U3129" s="1"/>
  <c r="N3130"/>
  <c r="U3130" s="1"/>
  <c r="P2120"/>
  <c r="Q2001"/>
  <c r="Q2002"/>
  <c r="Q2003"/>
  <c r="Q2004"/>
  <c r="Q2005"/>
  <c r="Q2006"/>
  <c r="Q2007"/>
  <c r="Q2008"/>
  <c r="Q2009"/>
  <c r="Q2010"/>
  <c r="Q2011"/>
  <c r="Q2012"/>
  <c r="Q2013"/>
  <c r="Q2014"/>
  <c r="Q2015"/>
  <c r="Q2016"/>
  <c r="Q2017"/>
  <c r="Q2018"/>
  <c r="Q2019"/>
  <c r="Q2020"/>
  <c r="Q2021"/>
  <c r="Q2022"/>
  <c r="Q2023"/>
  <c r="Q2024"/>
  <c r="Q2025"/>
  <c r="Q2026"/>
  <c r="Q2027"/>
  <c r="Q2028"/>
  <c r="Q2029"/>
  <c r="Q2030"/>
  <c r="Q2031"/>
  <c r="Q2032"/>
  <c r="Q2033"/>
  <c r="Q2034"/>
  <c r="Q2035"/>
  <c r="Q2036"/>
  <c r="Q2037"/>
  <c r="Q2038"/>
  <c r="Q2039"/>
  <c r="Q2040"/>
  <c r="Q2041"/>
  <c r="Q2042"/>
  <c r="Q2043"/>
  <c r="Q2044"/>
  <c r="Q2045"/>
  <c r="Q2046"/>
  <c r="Q2047"/>
  <c r="Q2048"/>
  <c r="Q2049"/>
  <c r="Q2050"/>
  <c r="Q2051"/>
  <c r="Q2052"/>
  <c r="Q2053"/>
  <c r="Q2054"/>
  <c r="Q2055"/>
  <c r="Q2056"/>
  <c r="Q2057"/>
  <c r="Q2058"/>
  <c r="Q2059"/>
  <c r="Q2060"/>
  <c r="Q2061"/>
  <c r="Q2062"/>
  <c r="Q2063"/>
  <c r="Q2064"/>
  <c r="Q2065"/>
  <c r="Q2066"/>
  <c r="Q2067"/>
  <c r="Q2068"/>
  <c r="Q2069"/>
  <c r="Q2070"/>
  <c r="Q2071"/>
  <c r="Q2072"/>
  <c r="Q2073"/>
  <c r="Q2074"/>
  <c r="Q2075"/>
  <c r="Q2076"/>
  <c r="Q2077"/>
  <c r="Q2078"/>
  <c r="Q2079"/>
  <c r="Q2080"/>
  <c r="Q2081"/>
  <c r="Q2082"/>
  <c r="Q2083"/>
  <c r="Q2084"/>
  <c r="Q2085"/>
  <c r="Q2086"/>
  <c r="Q2087"/>
  <c r="Q2088"/>
  <c r="Q2089"/>
  <c r="Q2090"/>
  <c r="Q2091"/>
  <c r="Q2092"/>
  <c r="Q2093"/>
  <c r="Q2094"/>
  <c r="Q2095"/>
  <c r="Q2096"/>
  <c r="Q2097"/>
  <c r="Q2098"/>
  <c r="Q2099"/>
  <c r="Q2100"/>
  <c r="Q2101"/>
  <c r="Q2102"/>
  <c r="Q2103"/>
  <c r="Q2104"/>
  <c r="Q2105"/>
  <c r="Q2106"/>
  <c r="Q2107"/>
  <c r="Q2108"/>
  <c r="Q2109"/>
  <c r="Q2111"/>
  <c r="Q2112"/>
  <c r="Q2113"/>
  <c r="Q2114"/>
  <c r="Q2115"/>
  <c r="Q2116"/>
  <c r="Q2117"/>
  <c r="Q2118"/>
  <c r="Q2119"/>
  <c r="Q2120"/>
  <c r="Q2121"/>
  <c r="Q2122"/>
  <c r="Q2123"/>
  <c r="Q2124"/>
  <c r="Q2125"/>
  <c r="Q2126"/>
  <c r="Q2127"/>
  <c r="Q2128"/>
  <c r="Q2129"/>
  <c r="Q2130"/>
  <c r="Q2131"/>
  <c r="Q2132"/>
  <c r="Q2133"/>
  <c r="Q2134"/>
  <c r="Q2135"/>
  <c r="Q2136"/>
  <c r="Q2137"/>
  <c r="Q2138"/>
  <c r="Q2139"/>
  <c r="Q2140"/>
  <c r="Q2141"/>
  <c r="Q2142"/>
  <c r="Q2143"/>
  <c r="Q2144"/>
  <c r="Q2145"/>
  <c r="Q2146"/>
  <c r="Q2147"/>
  <c r="Q2148"/>
  <c r="Q2149"/>
  <c r="Q2150"/>
  <c r="Q2151"/>
  <c r="Q2152"/>
  <c r="Q2153"/>
  <c r="Q2154"/>
  <c r="Q2155"/>
  <c r="Q2156"/>
  <c r="Q2157"/>
  <c r="Q2158"/>
  <c r="Q2159"/>
  <c r="Q2160"/>
  <c r="Q2161"/>
  <c r="Q2162"/>
  <c r="Q2163"/>
  <c r="Q2164"/>
  <c r="Q2165"/>
  <c r="Q2166"/>
  <c r="Q2167"/>
  <c r="Q2168"/>
  <c r="Q2169"/>
  <c r="Q2170"/>
  <c r="Q2171"/>
  <c r="Q2172"/>
  <c r="Q2173"/>
  <c r="Q2174"/>
  <c r="Q2175"/>
  <c r="Q2176"/>
  <c r="Q2177"/>
  <c r="Q2178"/>
  <c r="Q2179"/>
  <c r="Q2180"/>
  <c r="Q2181"/>
  <c r="Q2182"/>
  <c r="Q2183"/>
  <c r="Q2184"/>
  <c r="Q2185"/>
  <c r="Q2186"/>
  <c r="Q2187"/>
  <c r="Q2188"/>
  <c r="Q2189"/>
  <c r="Q2190"/>
  <c r="Q2191"/>
  <c r="Q2192"/>
  <c r="Q2193"/>
  <c r="Q2194"/>
  <c r="Q2195"/>
  <c r="Q2196"/>
  <c r="Q2197"/>
  <c r="Q2198"/>
  <c r="Q2199"/>
  <c r="Q2200"/>
  <c r="Q2201"/>
  <c r="Q2202"/>
  <c r="Q2203"/>
  <c r="Q2204"/>
  <c r="Q2205"/>
  <c r="Q2206"/>
  <c r="Q2207"/>
  <c r="Q2208"/>
  <c r="Q2209"/>
  <c r="Q2210"/>
  <c r="Q2211"/>
  <c r="Q2212"/>
  <c r="Q2213"/>
  <c r="Q2214"/>
  <c r="Q2215"/>
  <c r="Q2216"/>
  <c r="Q2217"/>
  <c r="Q2218"/>
  <c r="Q2219"/>
  <c r="Q2220"/>
  <c r="Q2221"/>
  <c r="Q2222"/>
  <c r="Q2223"/>
  <c r="Q2224"/>
  <c r="Q2225"/>
  <c r="Q2226"/>
  <c r="Q2227"/>
  <c r="Q2228"/>
  <c r="Q2229"/>
  <c r="Q2230"/>
  <c r="Q2231"/>
  <c r="Q2232"/>
  <c r="Q2233"/>
  <c r="Q2234"/>
  <c r="Q2235"/>
  <c r="Q2236"/>
  <c r="Q2237"/>
  <c r="Q2238"/>
  <c r="Q2239"/>
  <c r="Q2240"/>
  <c r="Q2241"/>
  <c r="Q2242"/>
  <c r="Q2243"/>
  <c r="Q2244"/>
  <c r="Q2245"/>
  <c r="Q2246"/>
  <c r="Q2247"/>
  <c r="Q2248"/>
  <c r="Q2249"/>
  <c r="Q2250"/>
  <c r="Q2251"/>
  <c r="Q2252"/>
  <c r="Q2253"/>
  <c r="Q2254"/>
  <c r="Q2255"/>
  <c r="Q2258"/>
  <c r="Q2259"/>
  <c r="Q2260"/>
  <c r="Q2261"/>
  <c r="Q2262"/>
  <c r="Q2263"/>
  <c r="Q2264"/>
  <c r="Q2265"/>
  <c r="Q2266"/>
  <c r="Q2267"/>
  <c r="Q2268"/>
  <c r="Q2269"/>
  <c r="Q2270"/>
  <c r="Q2271"/>
  <c r="Q2272"/>
  <c r="Q2273"/>
  <c r="Q2274"/>
  <c r="Q2275"/>
  <c r="Q2276"/>
  <c r="Q2277"/>
  <c r="Q2278"/>
  <c r="Q2279"/>
  <c r="Q2280"/>
  <c r="Q2281"/>
  <c r="Q2282"/>
  <c r="Q2283"/>
  <c r="Q2284"/>
  <c r="Q2285"/>
  <c r="Q2286"/>
  <c r="Q2287"/>
  <c r="Q2288"/>
  <c r="Q2289"/>
  <c r="Q2290"/>
  <c r="Q2291"/>
  <c r="Q2292"/>
  <c r="Q2293"/>
  <c r="Q2294"/>
  <c r="Q2295"/>
  <c r="Q2296"/>
  <c r="Q2297"/>
  <c r="Q2298"/>
  <c r="Q2299"/>
  <c r="Q2300"/>
  <c r="Q2301"/>
  <c r="Q2302"/>
  <c r="Q2303"/>
  <c r="Q2304"/>
  <c r="Q2305"/>
  <c r="Q2306"/>
  <c r="Q2307"/>
  <c r="Q2308"/>
  <c r="Q2309"/>
  <c r="Q2310"/>
  <c r="Q2311"/>
  <c r="Q2312"/>
  <c r="Q2313"/>
  <c r="Q2314"/>
  <c r="Q2315"/>
  <c r="Q2316"/>
  <c r="Q2317"/>
  <c r="Q2318"/>
  <c r="Q2319"/>
  <c r="Q2320"/>
  <c r="Q2321"/>
  <c r="Q2322"/>
  <c r="Q2323"/>
  <c r="Q2324"/>
  <c r="Q2325"/>
  <c r="Q2326"/>
  <c r="Q2327"/>
  <c r="Q2328"/>
  <c r="Q2329"/>
  <c r="Q2330"/>
  <c r="Q2331"/>
  <c r="Q2332"/>
  <c r="Q2333"/>
  <c r="Q2334"/>
  <c r="Q2335"/>
  <c r="Q2336"/>
  <c r="Q2337"/>
  <c r="Q2338"/>
  <c r="Q2339"/>
  <c r="Q2340"/>
  <c r="Q2341"/>
  <c r="Q2342"/>
  <c r="Q2343"/>
  <c r="Q2344"/>
  <c r="Q2345"/>
  <c r="Q2346"/>
  <c r="Q2347"/>
  <c r="Q2348"/>
  <c r="Q2349"/>
  <c r="Q2350"/>
  <c r="Q2351"/>
  <c r="Q2352"/>
  <c r="Q2353"/>
  <c r="Q2354"/>
  <c r="Q2355"/>
  <c r="Q2356"/>
  <c r="Q2357"/>
  <c r="Q2358"/>
  <c r="Q2359"/>
  <c r="Q2360"/>
  <c r="Q2361"/>
  <c r="Q2362"/>
  <c r="Q2363"/>
  <c r="Q2364"/>
  <c r="Q2365"/>
  <c r="Q2366"/>
  <c r="Q2367"/>
  <c r="Q2368"/>
  <c r="Q2369"/>
  <c r="Q2370"/>
  <c r="Q2371"/>
  <c r="Q2372"/>
  <c r="Q2373"/>
  <c r="Q2374"/>
  <c r="Q2375"/>
  <c r="Q2376"/>
  <c r="Q2377"/>
  <c r="Q2378"/>
  <c r="Q2379"/>
  <c r="Q2380"/>
  <c r="Q2381"/>
  <c r="Q2382"/>
  <c r="Q2383"/>
  <c r="Q2384"/>
  <c r="Q2385"/>
  <c r="Q2386"/>
  <c r="Q2387"/>
  <c r="Q2388"/>
  <c r="Q2389"/>
  <c r="Q2390"/>
  <c r="Q2391"/>
  <c r="Q2392"/>
  <c r="Q2393"/>
  <c r="Q2394"/>
  <c r="Q2395"/>
  <c r="Q2396"/>
  <c r="Q2397"/>
  <c r="Q2398"/>
  <c r="Q2399"/>
  <c r="Q2400"/>
  <c r="Q2401"/>
  <c r="Q2402"/>
  <c r="Q2403"/>
  <c r="Q2404"/>
  <c r="Q2405"/>
  <c r="Q2406"/>
  <c r="Q2407"/>
  <c r="Q2408"/>
  <c r="Q2409"/>
  <c r="Q2410"/>
  <c r="Q2411"/>
  <c r="Q2412"/>
  <c r="Q2413"/>
  <c r="Q2414"/>
  <c r="Q2415"/>
  <c r="Q2416"/>
  <c r="Q2417"/>
  <c r="Q2418"/>
  <c r="Q2419"/>
  <c r="Q2420"/>
  <c r="Q2421"/>
  <c r="Q2422"/>
  <c r="Q2423"/>
  <c r="Q2424"/>
  <c r="Q2425"/>
  <c r="Q2426"/>
  <c r="Q2427"/>
  <c r="Q2428"/>
  <c r="Q2429"/>
  <c r="Q2430"/>
  <c r="Q2431"/>
  <c r="Q2432"/>
  <c r="Q2433"/>
  <c r="Q2434"/>
  <c r="Q2435"/>
  <c r="Q2436"/>
  <c r="Q2437"/>
  <c r="Q2438"/>
  <c r="Q2439"/>
  <c r="Q2440"/>
  <c r="Q2441"/>
  <c r="Q2442"/>
  <c r="Q2443"/>
  <c r="Q2444"/>
  <c r="Q2445"/>
  <c r="Q2446"/>
  <c r="Q2447"/>
  <c r="Q2448"/>
  <c r="Q2449"/>
  <c r="Q2450"/>
  <c r="Q2451"/>
  <c r="Q2452"/>
  <c r="Q2453"/>
  <c r="Q2454"/>
  <c r="Q2455"/>
  <c r="Q2456"/>
  <c r="Q2457"/>
  <c r="Q2458"/>
  <c r="Q2459"/>
  <c r="Q2460"/>
  <c r="Q2461"/>
  <c r="Q2462"/>
  <c r="Q2463"/>
  <c r="Q2464"/>
  <c r="Q2465"/>
  <c r="Q2466"/>
  <c r="Q2467"/>
  <c r="Q2468"/>
  <c r="Q2469"/>
  <c r="Q2470"/>
  <c r="Q2471"/>
  <c r="Q2472"/>
  <c r="Q2473"/>
  <c r="Q2474"/>
  <c r="Q2475"/>
  <c r="Q2476"/>
  <c r="Q2477"/>
  <c r="Q2478"/>
  <c r="Q2479"/>
  <c r="Q2480"/>
  <c r="Q2481"/>
  <c r="Q2482"/>
  <c r="Q2483"/>
  <c r="Q2484"/>
  <c r="Q2485"/>
  <c r="Q2486"/>
  <c r="Q2487"/>
  <c r="Q2488"/>
  <c r="Q2489"/>
  <c r="Q2490"/>
  <c r="Q2491"/>
  <c r="Q2492"/>
  <c r="Q2493"/>
  <c r="Q2494"/>
  <c r="Q2495"/>
  <c r="Q2496"/>
  <c r="Q2497"/>
  <c r="Q2498"/>
  <c r="Q2499"/>
  <c r="Q2500"/>
  <c r="Q2501"/>
  <c r="Q2502"/>
  <c r="Q2503"/>
  <c r="Q2504"/>
  <c r="Q2505"/>
  <c r="Q2506"/>
  <c r="Q2507"/>
  <c r="Q2508"/>
  <c r="Q2509"/>
  <c r="Q2510"/>
  <c r="Q2511"/>
  <c r="Q2512"/>
  <c r="Q2513"/>
  <c r="Q2514"/>
  <c r="Q2515"/>
  <c r="Q2516"/>
  <c r="Q2517"/>
  <c r="Q2518"/>
  <c r="Q2519"/>
  <c r="Q2520"/>
  <c r="Q2521"/>
  <c r="Q2522"/>
  <c r="Q2523"/>
  <c r="Q2524"/>
  <c r="Q2525"/>
  <c r="Q2526"/>
  <c r="Q2527"/>
  <c r="Q2528"/>
  <c r="Q2529"/>
  <c r="Q2530"/>
  <c r="Q2531"/>
  <c r="Q2532"/>
  <c r="Q2533"/>
  <c r="Q2534"/>
  <c r="Q2535"/>
  <c r="Q2536"/>
  <c r="Q2537"/>
  <c r="Q2538"/>
  <c r="Q2539"/>
  <c r="Q2540"/>
  <c r="Q2541"/>
  <c r="Q2542"/>
  <c r="Q2543"/>
  <c r="Q2544"/>
  <c r="Q2545"/>
  <c r="Q2546"/>
  <c r="Q2547"/>
  <c r="Q2548"/>
  <c r="Q2549"/>
  <c r="Q2550"/>
  <c r="Q2551"/>
  <c r="Q2552"/>
  <c r="Q2553"/>
  <c r="Q2554"/>
  <c r="Q2555"/>
  <c r="Q2556"/>
  <c r="Q2557"/>
  <c r="Q2558"/>
  <c r="Q2559"/>
  <c r="Q2560"/>
  <c r="Q2561"/>
  <c r="Q2562"/>
  <c r="Q2563"/>
  <c r="Q2564"/>
  <c r="Q2565"/>
  <c r="Q2566"/>
  <c r="Q2567"/>
  <c r="Q2568"/>
  <c r="Q2569"/>
  <c r="Q2570"/>
  <c r="Q2571"/>
  <c r="Q2572"/>
  <c r="Q2573"/>
  <c r="Q2574"/>
  <c r="Q2575"/>
  <c r="Q2576"/>
  <c r="Q2577"/>
  <c r="Q2578"/>
  <c r="Q2579"/>
  <c r="Q2580"/>
  <c r="Q2581"/>
  <c r="Q2582"/>
  <c r="Q2583"/>
  <c r="Q2584"/>
  <c r="Q2585"/>
  <c r="Q2586"/>
  <c r="Q2587"/>
  <c r="Q2588"/>
  <c r="Q2589"/>
  <c r="Q2590"/>
  <c r="Q2591"/>
  <c r="Q2592"/>
  <c r="Q2593"/>
  <c r="Q2594"/>
  <c r="Q2595"/>
  <c r="Q2596"/>
  <c r="Q2597"/>
  <c r="Q2598"/>
  <c r="Q2599"/>
  <c r="Q2600"/>
  <c r="Q2601"/>
  <c r="Q2602"/>
  <c r="Q2603"/>
  <c r="Q2604"/>
  <c r="Q2605"/>
  <c r="Q2606"/>
  <c r="Q2607"/>
  <c r="Q2608"/>
  <c r="Q2609"/>
  <c r="Q2610"/>
  <c r="Q2611"/>
  <c r="Q2612"/>
  <c r="Q2613"/>
  <c r="Q2614"/>
  <c r="Q2615"/>
  <c r="Q2616"/>
  <c r="Q2617"/>
  <c r="Q2618"/>
  <c r="Q2619"/>
  <c r="Q2620"/>
  <c r="Q2621"/>
  <c r="Q2622"/>
  <c r="Q2623"/>
  <c r="Q2624"/>
  <c r="Q2625"/>
  <c r="Q2626"/>
  <c r="Q2627"/>
  <c r="Q2628"/>
  <c r="Q2629"/>
  <c r="Q2630"/>
  <c r="Q2631"/>
  <c r="Q2632"/>
  <c r="Q2633"/>
  <c r="Q2634"/>
  <c r="Q2635"/>
  <c r="Q2636"/>
  <c r="Q2637"/>
  <c r="Q2638"/>
  <c r="Q2639"/>
  <c r="Q2640"/>
  <c r="Q2641"/>
  <c r="Q2642"/>
  <c r="Q2643"/>
  <c r="Q2644"/>
  <c r="Q2645"/>
  <c r="Q2646"/>
  <c r="Q2647"/>
  <c r="Q2648"/>
  <c r="Q2649"/>
  <c r="Q2650"/>
  <c r="Q2651"/>
  <c r="Q2652"/>
  <c r="Q2653"/>
  <c r="Q2654"/>
  <c r="Q2655"/>
  <c r="Q2656"/>
  <c r="Q2657"/>
  <c r="Q2658"/>
  <c r="Q2659"/>
  <c r="Q2660"/>
  <c r="Q2661"/>
  <c r="Q2662"/>
  <c r="Q2663"/>
  <c r="Q2664"/>
  <c r="Q2665"/>
  <c r="Q2666"/>
  <c r="Q2667"/>
  <c r="Q2668"/>
  <c r="Q2669"/>
  <c r="Q2670"/>
  <c r="Q2671"/>
  <c r="Q2672"/>
  <c r="Q2673"/>
  <c r="Q2674"/>
  <c r="Q2675"/>
  <c r="Q2676"/>
  <c r="Q2677"/>
  <c r="Q2678"/>
  <c r="Q2679"/>
  <c r="Q2680"/>
  <c r="Q2681"/>
  <c r="Q2682"/>
  <c r="Q2683"/>
  <c r="Q2684"/>
  <c r="Q2685"/>
  <c r="Q2686"/>
  <c r="Q2687"/>
  <c r="Q2688"/>
  <c r="Q2689"/>
  <c r="Q2690"/>
  <c r="Q2691"/>
  <c r="Q2692"/>
  <c r="Q2693"/>
  <c r="Q2694"/>
  <c r="Q2695"/>
  <c r="Q2696"/>
  <c r="Q2697"/>
  <c r="Q2698"/>
  <c r="Q2699"/>
  <c r="Q2700"/>
  <c r="Q2701"/>
  <c r="Q2702"/>
  <c r="Q2703"/>
  <c r="Q2704"/>
  <c r="Q2705"/>
  <c r="Q2706"/>
  <c r="Q2707"/>
  <c r="Q2708"/>
  <c r="Q2709"/>
  <c r="Q2710"/>
  <c r="Q2711"/>
  <c r="Q2712"/>
  <c r="Q2713"/>
  <c r="Q2714"/>
  <c r="Q2715"/>
  <c r="Q2716"/>
  <c r="Q2717"/>
  <c r="Q2718"/>
  <c r="Q2719"/>
  <c r="Q2720"/>
  <c r="Q2721"/>
  <c r="Q2722"/>
  <c r="Q2723"/>
  <c r="Q2724"/>
  <c r="Q2725"/>
  <c r="Q2726"/>
  <c r="Q2727"/>
  <c r="Q2728"/>
  <c r="Q2729"/>
  <c r="Q2730"/>
  <c r="Q2731"/>
  <c r="Q2732"/>
  <c r="Q2733"/>
  <c r="Q2734"/>
  <c r="Q2735"/>
  <c r="Q2736"/>
  <c r="Q2737"/>
  <c r="Q2738"/>
  <c r="Q2739"/>
  <c r="Q2740"/>
  <c r="Q2741"/>
  <c r="Q2742"/>
  <c r="Q2743"/>
  <c r="Q2744"/>
  <c r="Q2745"/>
  <c r="Q2746"/>
  <c r="Q2747"/>
  <c r="Q2748"/>
  <c r="Q2749"/>
  <c r="Q2750"/>
  <c r="Q2751"/>
  <c r="Q2752"/>
  <c r="Q2753"/>
  <c r="Q2754"/>
  <c r="Q2755"/>
  <c r="Q2756"/>
  <c r="Q2757"/>
  <c r="Q2758"/>
  <c r="Q2759"/>
  <c r="Q2760"/>
  <c r="Q2761"/>
  <c r="Q2762"/>
  <c r="Q2763"/>
  <c r="Q2764"/>
  <c r="Q2765"/>
  <c r="Q2766"/>
  <c r="Q2767"/>
  <c r="Q2768"/>
  <c r="Q2769"/>
  <c r="Q2770"/>
  <c r="Q2771"/>
  <c r="Q2772"/>
  <c r="Q2773"/>
  <c r="Q2774"/>
  <c r="Q2775"/>
  <c r="Q2776"/>
  <c r="Q2777"/>
  <c r="Q2778"/>
  <c r="Q2779"/>
  <c r="Q2780"/>
  <c r="Q2781"/>
  <c r="Q2782"/>
  <c r="Q2783"/>
  <c r="Q2784"/>
  <c r="Q2785"/>
  <c r="Q2786"/>
  <c r="Q2787"/>
  <c r="Q2788"/>
  <c r="Q2789"/>
  <c r="Q2790"/>
  <c r="Q2791"/>
  <c r="Q2792"/>
  <c r="Q2793"/>
  <c r="Q2794"/>
  <c r="Q2795"/>
  <c r="Q2796"/>
  <c r="Q2797"/>
  <c r="Q2798"/>
  <c r="Q2799"/>
  <c r="Q2800"/>
  <c r="Q2801"/>
  <c r="Q2802"/>
  <c r="Q2803"/>
  <c r="Q2804"/>
  <c r="Q2805"/>
  <c r="Q2806"/>
  <c r="Q2807"/>
  <c r="Q2808"/>
  <c r="Q2809"/>
  <c r="Q2810"/>
  <c r="Q2811"/>
  <c r="Q2812"/>
  <c r="Q2813"/>
  <c r="Q2814"/>
  <c r="Q2815"/>
  <c r="Q2816"/>
  <c r="Q2817"/>
  <c r="Q2818"/>
  <c r="Q2819"/>
  <c r="Q2820"/>
  <c r="Q2821"/>
  <c r="Q2822"/>
  <c r="Q2823"/>
  <c r="Q2824"/>
  <c r="Q2825"/>
  <c r="Q2826"/>
  <c r="Q2827"/>
  <c r="Q2828"/>
  <c r="Q2829"/>
  <c r="Q2830"/>
  <c r="Q2831"/>
  <c r="Q2832"/>
  <c r="Q2833"/>
  <c r="Q2834"/>
  <c r="Q2835"/>
  <c r="Q2836"/>
  <c r="Q2837"/>
  <c r="Q2838"/>
  <c r="Q2839"/>
  <c r="Q2840"/>
  <c r="Q2841"/>
  <c r="Q2842"/>
  <c r="Q2843"/>
  <c r="Q2844"/>
  <c r="Q2845"/>
  <c r="Q2846"/>
  <c r="Q2847"/>
  <c r="Q2848"/>
  <c r="Q2849"/>
  <c r="Q2850"/>
  <c r="Q2851"/>
  <c r="Q2852"/>
  <c r="Q2853"/>
  <c r="Q2854"/>
  <c r="Q2855"/>
  <c r="Q2856"/>
  <c r="Q2857"/>
  <c r="Q2858"/>
  <c r="Q2859"/>
  <c r="Q2860"/>
  <c r="Q2861"/>
  <c r="Q2862"/>
  <c r="Q2863"/>
  <c r="Q2864"/>
  <c r="Q2865"/>
  <c r="Q2866"/>
  <c r="Q2867"/>
  <c r="Q2868"/>
  <c r="Q2869"/>
  <c r="Q2870"/>
  <c r="Q2871"/>
  <c r="Q2872"/>
  <c r="Q2873"/>
  <c r="Q2874"/>
  <c r="Q2875"/>
  <c r="Q2876"/>
  <c r="Q2877"/>
  <c r="Q2878"/>
  <c r="Q2879"/>
  <c r="Q2880"/>
  <c r="Q2881"/>
  <c r="Q2882"/>
  <c r="Q2883"/>
  <c r="Q2884"/>
  <c r="Q2885"/>
  <c r="Q2886"/>
  <c r="Q2887"/>
  <c r="Q2888"/>
  <c r="Q2889"/>
  <c r="Q2890"/>
  <c r="Q2891"/>
  <c r="Q2892"/>
  <c r="Q2893"/>
  <c r="Q2894"/>
  <c r="Q2895"/>
  <c r="Q2896"/>
  <c r="Q2897"/>
  <c r="Q2898"/>
  <c r="Q2899"/>
  <c r="Q2900"/>
  <c r="Q2901"/>
  <c r="Q2902"/>
  <c r="Q2903"/>
  <c r="Q2904"/>
  <c r="Q2905"/>
  <c r="Q2906"/>
  <c r="Q2907"/>
  <c r="Q2908"/>
  <c r="Q2909"/>
  <c r="Q2910"/>
  <c r="Q2911"/>
  <c r="Q2912"/>
  <c r="Q2913"/>
  <c r="Q2914"/>
  <c r="Q2915"/>
  <c r="Q2916"/>
  <c r="Q2917"/>
  <c r="Q2918"/>
  <c r="Q2919"/>
  <c r="Q2920"/>
  <c r="Q2921"/>
  <c r="Q2922"/>
  <c r="Q2923"/>
  <c r="Q2924"/>
  <c r="Q2925"/>
  <c r="Q2926"/>
  <c r="Q2927"/>
  <c r="Q2928"/>
  <c r="Q2929"/>
  <c r="Q2930"/>
  <c r="Q2931"/>
  <c r="Q2932"/>
  <c r="Q2933"/>
  <c r="Q2934"/>
  <c r="Q2935"/>
  <c r="Q2936"/>
  <c r="Q2937"/>
  <c r="Q2938"/>
  <c r="Q2939"/>
  <c r="Q2940"/>
  <c r="Q2941"/>
  <c r="Q2942"/>
  <c r="Q2943"/>
  <c r="Q2944"/>
  <c r="Q2945"/>
  <c r="Q2946"/>
  <c r="Q2947"/>
  <c r="Q2948"/>
  <c r="Q2949"/>
  <c r="Q2950"/>
  <c r="Q2951"/>
  <c r="Q2952"/>
  <c r="Q2953"/>
  <c r="Q2954"/>
  <c r="Q2955"/>
  <c r="Q2956"/>
  <c r="Q2957"/>
  <c r="Q2958"/>
  <c r="Q2959"/>
  <c r="Q2960"/>
  <c r="Q2961"/>
  <c r="Q2962"/>
  <c r="Q2963"/>
  <c r="Q2964"/>
  <c r="Q2965"/>
  <c r="Q2966"/>
  <c r="Q2967"/>
  <c r="Q2968"/>
  <c r="Q2969"/>
  <c r="Q2970"/>
  <c r="Q2971"/>
  <c r="Q2972"/>
  <c r="Q2973"/>
  <c r="Q2974"/>
  <c r="Q2975"/>
  <c r="Q2976"/>
  <c r="Q2977"/>
  <c r="Q2978"/>
  <c r="Q2979"/>
  <c r="Q2980"/>
  <c r="Q2981"/>
  <c r="Q2982"/>
  <c r="Q2983"/>
  <c r="Q2984"/>
  <c r="Q2985"/>
  <c r="Q2986"/>
  <c r="Q2987"/>
  <c r="Q2988"/>
  <c r="Q2989"/>
  <c r="Q2990"/>
  <c r="Q2991"/>
  <c r="Q2992"/>
  <c r="Q2993"/>
  <c r="Q2994"/>
  <c r="Q2995"/>
  <c r="Q2996"/>
  <c r="Q2997"/>
  <c r="Q2998"/>
  <c r="Q2999"/>
  <c r="Q3000"/>
  <c r="Q3001"/>
  <c r="Q3002"/>
  <c r="Q3003"/>
  <c r="Q3004"/>
  <c r="Q3005"/>
  <c r="Q3006"/>
  <c r="Q3007"/>
  <c r="Q3008"/>
  <c r="Q3009"/>
  <c r="Q3010"/>
  <c r="Q3011"/>
  <c r="Q3012"/>
  <c r="Q3013"/>
  <c r="Q3014"/>
  <c r="Q3015"/>
  <c r="Q3016"/>
  <c r="Q3017"/>
  <c r="Q3018"/>
  <c r="Q3019"/>
  <c r="Q3020"/>
  <c r="Q3021"/>
  <c r="Q3022"/>
  <c r="Q3023"/>
  <c r="Q3024"/>
  <c r="Q3025"/>
  <c r="Q3026"/>
  <c r="Q3027"/>
  <c r="Q3028"/>
  <c r="Q3029"/>
  <c r="Q3030"/>
  <c r="Q3031"/>
  <c r="Q3032"/>
  <c r="Q3033"/>
  <c r="Q3034"/>
  <c r="Q3035"/>
  <c r="Q3036"/>
  <c r="Q3037"/>
  <c r="Q3038"/>
  <c r="Q3039"/>
  <c r="Q3040"/>
  <c r="Q3041"/>
  <c r="Q3042"/>
  <c r="Q3043"/>
  <c r="Q3044"/>
  <c r="Q3045"/>
  <c r="Q3046"/>
  <c r="Q3047"/>
  <c r="Q3048"/>
  <c r="Q3049"/>
  <c r="Q3050"/>
  <c r="Q3051"/>
  <c r="Q3052"/>
  <c r="Q3053"/>
  <c r="Q3054"/>
  <c r="Q3055"/>
  <c r="Q3056"/>
  <c r="Q3057"/>
  <c r="Q3058"/>
  <c r="Q3059"/>
  <c r="Q3060"/>
  <c r="Q3061"/>
  <c r="Q3062"/>
  <c r="Q3063"/>
  <c r="Q3064"/>
  <c r="Q3065"/>
  <c r="Q3066"/>
  <c r="Q3067"/>
  <c r="Q3068"/>
  <c r="Q3069"/>
  <c r="Q3070"/>
  <c r="Q3071"/>
  <c r="Q3072"/>
  <c r="Q3073"/>
  <c r="Q3074"/>
  <c r="Q3075"/>
  <c r="Q3076"/>
  <c r="Q3077"/>
  <c r="Q3078"/>
  <c r="Q3079"/>
  <c r="Q3080"/>
  <c r="Q3081"/>
  <c r="Q3082"/>
  <c r="Q3083"/>
  <c r="Q3084"/>
  <c r="Q3085"/>
  <c r="Q3086"/>
  <c r="Q3087"/>
  <c r="Q3088"/>
  <c r="Q3089"/>
  <c r="Q3090"/>
  <c r="Q3091"/>
  <c r="Q3092"/>
  <c r="Q3093"/>
  <c r="Q3094"/>
  <c r="Q3095"/>
  <c r="Q3096"/>
  <c r="Q3097"/>
  <c r="Q3098"/>
  <c r="Q3099"/>
  <c r="Q3100"/>
  <c r="Q3101"/>
  <c r="Q3102"/>
  <c r="Q3103"/>
  <c r="Q3104"/>
  <c r="Q3105"/>
  <c r="Q3106"/>
  <c r="Q3107"/>
  <c r="Q3108"/>
  <c r="Q3109"/>
  <c r="Q3110"/>
  <c r="Q3111"/>
  <c r="Q3112"/>
  <c r="Q3113"/>
  <c r="Q3114"/>
  <c r="Q3115"/>
  <c r="Q3116"/>
  <c r="Q3117"/>
  <c r="Q3118"/>
  <c r="Q3119"/>
  <c r="Q3120"/>
  <c r="Q3121"/>
  <c r="Q3122"/>
  <c r="Q3123"/>
  <c r="Q3124"/>
  <c r="Q3125"/>
  <c r="Q3126"/>
  <c r="Q3127"/>
  <c r="Q3128"/>
  <c r="Q3129"/>
  <c r="Q3130"/>
  <c r="R2001"/>
  <c r="R2002"/>
  <c r="R2003"/>
  <c r="R2004"/>
  <c r="R2005"/>
  <c r="R2006"/>
  <c r="R2007"/>
  <c r="R2008"/>
  <c r="R2009"/>
  <c r="R2010"/>
  <c r="R2011"/>
  <c r="R2012"/>
  <c r="R2013"/>
  <c r="R2014"/>
  <c r="R2015"/>
  <c r="R2016"/>
  <c r="R2017"/>
  <c r="R2018"/>
  <c r="R2019"/>
  <c r="R2020"/>
  <c r="R2021"/>
  <c r="R2022"/>
  <c r="R2023"/>
  <c r="R2024"/>
  <c r="R2025"/>
  <c r="R2026"/>
  <c r="R2027"/>
  <c r="R2028"/>
  <c r="R2029"/>
  <c r="R2030"/>
  <c r="R2031"/>
  <c r="R2032"/>
  <c r="R2033"/>
  <c r="R2034"/>
  <c r="R2035"/>
  <c r="R2036"/>
  <c r="R2037"/>
  <c r="R2038"/>
  <c r="R2039"/>
  <c r="R2040"/>
  <c r="R2041"/>
  <c r="R2042"/>
  <c r="R2043"/>
  <c r="R2044"/>
  <c r="R2045"/>
  <c r="R2046"/>
  <c r="R2047"/>
  <c r="R2048"/>
  <c r="R2049"/>
  <c r="R2050"/>
  <c r="R2051"/>
  <c r="R2052"/>
  <c r="R2053"/>
  <c r="R2054"/>
  <c r="R2055"/>
  <c r="R2056"/>
  <c r="R2057"/>
  <c r="R2058"/>
  <c r="R2059"/>
  <c r="R2060"/>
  <c r="R2061"/>
  <c r="R2062"/>
  <c r="R2063"/>
  <c r="R2064"/>
  <c r="R2065"/>
  <c r="R2066"/>
  <c r="R2067"/>
  <c r="R2068"/>
  <c r="R2069"/>
  <c r="R2070"/>
  <c r="R2071"/>
  <c r="R2072"/>
  <c r="R2073"/>
  <c r="R2074"/>
  <c r="R2075"/>
  <c r="R2076"/>
  <c r="R2077"/>
  <c r="R2078"/>
  <c r="R2079"/>
  <c r="R2080"/>
  <c r="R2081"/>
  <c r="R2082"/>
  <c r="R2083"/>
  <c r="R2084"/>
  <c r="R2085"/>
  <c r="R2086"/>
  <c r="R2087"/>
  <c r="R2088"/>
  <c r="R2089"/>
  <c r="R2090"/>
  <c r="R2091"/>
  <c r="R2092"/>
  <c r="R2093"/>
  <c r="R2094"/>
  <c r="R2095"/>
  <c r="R2096"/>
  <c r="R2097"/>
  <c r="R2098"/>
  <c r="R2099"/>
  <c r="R2100"/>
  <c r="R2101"/>
  <c r="R2102"/>
  <c r="R2103"/>
  <c r="R2104"/>
  <c r="R2105"/>
  <c r="R2106"/>
  <c r="R2107"/>
  <c r="R2108"/>
  <c r="R2109"/>
  <c r="R2111"/>
  <c r="R2112"/>
  <c r="R2113"/>
  <c r="R2114"/>
  <c r="R2115"/>
  <c r="R2116"/>
  <c r="R2117"/>
  <c r="R2118"/>
  <c r="R2119"/>
  <c r="R2120"/>
  <c r="R2121"/>
  <c r="R2122"/>
  <c r="R2123"/>
  <c r="R2124"/>
  <c r="R2125"/>
  <c r="R2126"/>
  <c r="R2127"/>
  <c r="R2128"/>
  <c r="R2129"/>
  <c r="R2130"/>
  <c r="R2131"/>
  <c r="R2132"/>
  <c r="R2133"/>
  <c r="R2134"/>
  <c r="R2135"/>
  <c r="R2136"/>
  <c r="R2137"/>
  <c r="R2138"/>
  <c r="R2139"/>
  <c r="R2140"/>
  <c r="R2141"/>
  <c r="R2142"/>
  <c r="R2143"/>
  <c r="R2144"/>
  <c r="R2145"/>
  <c r="R2146"/>
  <c r="R2147"/>
  <c r="R2148"/>
  <c r="R2149"/>
  <c r="R2150"/>
  <c r="R2151"/>
  <c r="R2152"/>
  <c r="R2153"/>
  <c r="R2154"/>
  <c r="R2155"/>
  <c r="R2156"/>
  <c r="R2157"/>
  <c r="R2158"/>
  <c r="R2159"/>
  <c r="R2160"/>
  <c r="R2161"/>
  <c r="R2162"/>
  <c r="R2163"/>
  <c r="R2164"/>
  <c r="R2165"/>
  <c r="R2166"/>
  <c r="R2167"/>
  <c r="R2168"/>
  <c r="R2169"/>
  <c r="R2170"/>
  <c r="R2171"/>
  <c r="R2172"/>
  <c r="R2173"/>
  <c r="R2174"/>
  <c r="R2175"/>
  <c r="R2176"/>
  <c r="R2177"/>
  <c r="R2178"/>
  <c r="R2179"/>
  <c r="R2180"/>
  <c r="R2181"/>
  <c r="R2182"/>
  <c r="R2183"/>
  <c r="R2184"/>
  <c r="R2185"/>
  <c r="R2186"/>
  <c r="R2187"/>
  <c r="R2188"/>
  <c r="R2189"/>
  <c r="R2190"/>
  <c r="R2191"/>
  <c r="R2192"/>
  <c r="R2193"/>
  <c r="R2194"/>
  <c r="R2195"/>
  <c r="R2196"/>
  <c r="R2197"/>
  <c r="R2198"/>
  <c r="R2199"/>
  <c r="R2200"/>
  <c r="R2201"/>
  <c r="R2202"/>
  <c r="R2203"/>
  <c r="R2204"/>
  <c r="R2205"/>
  <c r="R2206"/>
  <c r="R2207"/>
  <c r="R2208"/>
  <c r="R2209"/>
  <c r="R2210"/>
  <c r="R2211"/>
  <c r="R2212"/>
  <c r="R2213"/>
  <c r="R2214"/>
  <c r="R2215"/>
  <c r="R2216"/>
  <c r="R2217"/>
  <c r="R2218"/>
  <c r="R2219"/>
  <c r="R2220"/>
  <c r="R2221"/>
  <c r="R2222"/>
  <c r="R2223"/>
  <c r="R2224"/>
  <c r="R2225"/>
  <c r="R2226"/>
  <c r="R2227"/>
  <c r="R2228"/>
  <c r="R2229"/>
  <c r="R2230"/>
  <c r="R2231"/>
  <c r="R2232"/>
  <c r="R2233"/>
  <c r="R2234"/>
  <c r="R2235"/>
  <c r="R2236"/>
  <c r="R2237"/>
  <c r="R2238"/>
  <c r="R2239"/>
  <c r="R2240"/>
  <c r="R2241"/>
  <c r="R2242"/>
  <c r="R2243"/>
  <c r="R2244"/>
  <c r="R2245"/>
  <c r="R2246"/>
  <c r="R2247"/>
  <c r="R2248"/>
  <c r="R2249"/>
  <c r="R2250"/>
  <c r="R2251"/>
  <c r="R2252"/>
  <c r="R2253"/>
  <c r="R2254"/>
  <c r="R2255"/>
  <c r="R2258"/>
  <c r="R2259"/>
  <c r="R2260"/>
  <c r="R2261"/>
  <c r="R2262"/>
  <c r="R2263"/>
  <c r="R2264"/>
  <c r="R2265"/>
  <c r="R2266"/>
  <c r="R2267"/>
  <c r="R2268"/>
  <c r="R2269"/>
  <c r="R2270"/>
  <c r="R2271"/>
  <c r="R2272"/>
  <c r="R2273"/>
  <c r="R2274"/>
  <c r="R2275"/>
  <c r="R2276"/>
  <c r="R2277"/>
  <c r="R2278"/>
  <c r="R2279"/>
  <c r="R2280"/>
  <c r="R2281"/>
  <c r="R2282"/>
  <c r="R2283"/>
  <c r="R2284"/>
  <c r="R2285"/>
  <c r="R2286"/>
  <c r="R2287"/>
  <c r="R2288"/>
  <c r="R2289"/>
  <c r="R2290"/>
  <c r="R2291"/>
  <c r="R2292"/>
  <c r="R2293"/>
  <c r="R2294"/>
  <c r="R2295"/>
  <c r="R2296"/>
  <c r="R2297"/>
  <c r="R2298"/>
  <c r="R2299"/>
  <c r="R2300"/>
  <c r="R2301"/>
  <c r="R2302"/>
  <c r="R2303"/>
  <c r="R2304"/>
  <c r="R2305"/>
  <c r="R2306"/>
  <c r="R2307"/>
  <c r="R2308"/>
  <c r="R2309"/>
  <c r="R2310"/>
  <c r="R2311"/>
  <c r="R2312"/>
  <c r="R2313"/>
  <c r="R2314"/>
  <c r="R2315"/>
  <c r="R2316"/>
  <c r="R2317"/>
  <c r="R2318"/>
  <c r="R2319"/>
  <c r="R2320"/>
  <c r="R2321"/>
  <c r="R2322"/>
  <c r="R2323"/>
  <c r="R2324"/>
  <c r="R2325"/>
  <c r="R2326"/>
  <c r="R2327"/>
  <c r="R2328"/>
  <c r="R2329"/>
  <c r="R2330"/>
  <c r="R2331"/>
  <c r="R2332"/>
  <c r="R2333"/>
  <c r="R2334"/>
  <c r="R2335"/>
  <c r="R2336"/>
  <c r="R2337"/>
  <c r="R2338"/>
  <c r="R2339"/>
  <c r="R2340"/>
  <c r="R2341"/>
  <c r="R2342"/>
  <c r="R2343"/>
  <c r="R2344"/>
  <c r="R2345"/>
  <c r="R2346"/>
  <c r="R2347"/>
  <c r="R2348"/>
  <c r="R2349"/>
  <c r="R2350"/>
  <c r="R2351"/>
  <c r="R2352"/>
  <c r="R2353"/>
  <c r="R2354"/>
  <c r="R2355"/>
  <c r="R2356"/>
  <c r="R2357"/>
  <c r="R2358"/>
  <c r="R2359"/>
  <c r="R2360"/>
  <c r="R2361"/>
  <c r="R2362"/>
  <c r="R2363"/>
  <c r="R2364"/>
  <c r="R2365"/>
  <c r="R2366"/>
  <c r="R2367"/>
  <c r="R2368"/>
  <c r="R2369"/>
  <c r="R2370"/>
  <c r="R2371"/>
  <c r="R2372"/>
  <c r="R2373"/>
  <c r="R2374"/>
  <c r="R2375"/>
  <c r="R2376"/>
  <c r="R2377"/>
  <c r="R2378"/>
  <c r="R2379"/>
  <c r="R2380"/>
  <c r="R2381"/>
  <c r="R2382"/>
  <c r="R2383"/>
  <c r="R2384"/>
  <c r="R2385"/>
  <c r="R2386"/>
  <c r="R2387"/>
  <c r="R2388"/>
  <c r="R2389"/>
  <c r="R2390"/>
  <c r="R2391"/>
  <c r="R2392"/>
  <c r="R2393"/>
  <c r="R2394"/>
  <c r="R2395"/>
  <c r="R2396"/>
  <c r="R2397"/>
  <c r="R2398"/>
  <c r="R2399"/>
  <c r="R2400"/>
  <c r="R2401"/>
  <c r="R2402"/>
  <c r="R2403"/>
  <c r="R2404"/>
  <c r="R2405"/>
  <c r="R2406"/>
  <c r="R2407"/>
  <c r="R2408"/>
  <c r="R2409"/>
  <c r="R2410"/>
  <c r="R2411"/>
  <c r="R2412"/>
  <c r="R2413"/>
  <c r="R2414"/>
  <c r="R2415"/>
  <c r="R2416"/>
  <c r="R2417"/>
  <c r="R2418"/>
  <c r="R2419"/>
  <c r="R2420"/>
  <c r="R2421"/>
  <c r="R2422"/>
  <c r="R2423"/>
  <c r="R2424"/>
  <c r="R2425"/>
  <c r="R2426"/>
  <c r="R2427"/>
  <c r="R2428"/>
  <c r="R2429"/>
  <c r="R2430"/>
  <c r="R2431"/>
  <c r="R2432"/>
  <c r="R2433"/>
  <c r="R2434"/>
  <c r="R2435"/>
  <c r="R2436"/>
  <c r="R2437"/>
  <c r="R2438"/>
  <c r="R2439"/>
  <c r="R2440"/>
  <c r="R2441"/>
  <c r="R2442"/>
  <c r="R2443"/>
  <c r="R2444"/>
  <c r="R2445"/>
  <c r="R2446"/>
  <c r="R2447"/>
  <c r="R2448"/>
  <c r="R2449"/>
  <c r="R2450"/>
  <c r="R2451"/>
  <c r="R2452"/>
  <c r="R2453"/>
  <c r="R2454"/>
  <c r="R2455"/>
  <c r="R2456"/>
  <c r="R2457"/>
  <c r="R2458"/>
  <c r="R2459"/>
  <c r="R2460"/>
  <c r="R2461"/>
  <c r="R2462"/>
  <c r="R2463"/>
  <c r="R2464"/>
  <c r="R2465"/>
  <c r="R2466"/>
  <c r="R2467"/>
  <c r="R2468"/>
  <c r="R2469"/>
  <c r="R2470"/>
  <c r="R2471"/>
  <c r="R2472"/>
  <c r="R2473"/>
  <c r="R2474"/>
  <c r="R2475"/>
  <c r="R2476"/>
  <c r="R2477"/>
  <c r="R2478"/>
  <c r="R2479"/>
  <c r="R2480"/>
  <c r="R2481"/>
  <c r="R2482"/>
  <c r="R2483"/>
  <c r="R2484"/>
  <c r="R2485"/>
  <c r="R2486"/>
  <c r="R2487"/>
  <c r="R2488"/>
  <c r="R2489"/>
  <c r="R2490"/>
  <c r="R2491"/>
  <c r="R2492"/>
  <c r="R2493"/>
  <c r="R2494"/>
  <c r="R2495"/>
  <c r="R2496"/>
  <c r="R2497"/>
  <c r="R2498"/>
  <c r="R2499"/>
  <c r="R2500"/>
  <c r="R2501"/>
  <c r="R2502"/>
  <c r="R2503"/>
  <c r="R2504"/>
  <c r="R2505"/>
  <c r="R2506"/>
  <c r="R2507"/>
  <c r="R2508"/>
  <c r="R2509"/>
  <c r="R2510"/>
  <c r="R2511"/>
  <c r="R2512"/>
  <c r="R2513"/>
  <c r="R2514"/>
  <c r="R2515"/>
  <c r="R2516"/>
  <c r="R2517"/>
  <c r="R2518"/>
  <c r="R2519"/>
  <c r="R2520"/>
  <c r="R2521"/>
  <c r="R2522"/>
  <c r="R2523"/>
  <c r="R2524"/>
  <c r="R2525"/>
  <c r="R2526"/>
  <c r="R2527"/>
  <c r="R2528"/>
  <c r="R2529"/>
  <c r="R2530"/>
  <c r="R2531"/>
  <c r="R2532"/>
  <c r="R2533"/>
  <c r="R2534"/>
  <c r="R2535"/>
  <c r="R2536"/>
  <c r="R2537"/>
  <c r="R2538"/>
  <c r="R2539"/>
  <c r="R2540"/>
  <c r="R2541"/>
  <c r="R2542"/>
  <c r="R2543"/>
  <c r="R2544"/>
  <c r="R2545"/>
  <c r="R2546"/>
  <c r="R2547"/>
  <c r="R2548"/>
  <c r="R2549"/>
  <c r="R2550"/>
  <c r="R2551"/>
  <c r="R2552"/>
  <c r="R2553"/>
  <c r="R2554"/>
  <c r="R2555"/>
  <c r="R2556"/>
  <c r="R2557"/>
  <c r="R2558"/>
  <c r="R2559"/>
  <c r="R2560"/>
  <c r="R2561"/>
  <c r="R2562"/>
  <c r="R2563"/>
  <c r="R2564"/>
  <c r="R2565"/>
  <c r="R2566"/>
  <c r="R2567"/>
  <c r="R2568"/>
  <c r="R2569"/>
  <c r="R2570"/>
  <c r="R2571"/>
  <c r="R2572"/>
  <c r="R2573"/>
  <c r="R2574"/>
  <c r="R2575"/>
  <c r="R2576"/>
  <c r="R2577"/>
  <c r="R2578"/>
  <c r="R2579"/>
  <c r="R2580"/>
  <c r="R2581"/>
  <c r="R2582"/>
  <c r="R2583"/>
  <c r="R2584"/>
  <c r="R2585"/>
  <c r="R2586"/>
  <c r="R2587"/>
  <c r="R2588"/>
  <c r="R2589"/>
  <c r="R2590"/>
  <c r="R2591"/>
  <c r="R2592"/>
  <c r="R2593"/>
  <c r="R2594"/>
  <c r="R2595"/>
  <c r="R2596"/>
  <c r="R2597"/>
  <c r="R2598"/>
  <c r="R2599"/>
  <c r="R2600"/>
  <c r="R2601"/>
  <c r="R2602"/>
  <c r="R2603"/>
  <c r="R2604"/>
  <c r="R2605"/>
  <c r="R2606"/>
  <c r="R2607"/>
  <c r="R2608"/>
  <c r="R2609"/>
  <c r="R2610"/>
  <c r="R2611"/>
  <c r="R2612"/>
  <c r="R2613"/>
  <c r="R2614"/>
  <c r="R2615"/>
  <c r="R2616"/>
  <c r="R2617"/>
  <c r="R2618"/>
  <c r="R2619"/>
  <c r="R2620"/>
  <c r="R2621"/>
  <c r="R2622"/>
  <c r="R2623"/>
  <c r="R2624"/>
  <c r="R2625"/>
  <c r="R2626"/>
  <c r="R2627"/>
  <c r="R2628"/>
  <c r="R2629"/>
  <c r="R2630"/>
  <c r="R2631"/>
  <c r="R2632"/>
  <c r="R2633"/>
  <c r="R2634"/>
  <c r="R2635"/>
  <c r="R2636"/>
  <c r="R2637"/>
  <c r="R2638"/>
  <c r="R2639"/>
  <c r="R2640"/>
  <c r="R2641"/>
  <c r="R2642"/>
  <c r="R2643"/>
  <c r="R2644"/>
  <c r="R2645"/>
  <c r="R2646"/>
  <c r="R2647"/>
  <c r="R2648"/>
  <c r="R2649"/>
  <c r="R2650"/>
  <c r="R2651"/>
  <c r="R2652"/>
  <c r="R2653"/>
  <c r="R2654"/>
  <c r="R2655"/>
  <c r="R2656"/>
  <c r="R2657"/>
  <c r="R2658"/>
  <c r="R2659"/>
  <c r="R2660"/>
  <c r="R2661"/>
  <c r="R2662"/>
  <c r="R2663"/>
  <c r="R2664"/>
  <c r="R2665"/>
  <c r="R2666"/>
  <c r="R2667"/>
  <c r="R2668"/>
  <c r="R2669"/>
  <c r="R2670"/>
  <c r="R2671"/>
  <c r="R2672"/>
  <c r="R2673"/>
  <c r="R2674"/>
  <c r="R2675"/>
  <c r="R2676"/>
  <c r="R2677"/>
  <c r="R2678"/>
  <c r="R2679"/>
  <c r="R2680"/>
  <c r="R2681"/>
  <c r="R2682"/>
  <c r="R2683"/>
  <c r="R2684"/>
  <c r="R2685"/>
  <c r="R2686"/>
  <c r="R2687"/>
  <c r="R2688"/>
  <c r="R2689"/>
  <c r="R2690"/>
  <c r="R2691"/>
  <c r="R2692"/>
  <c r="R2693"/>
  <c r="R2694"/>
  <c r="R2695"/>
  <c r="R2696"/>
  <c r="R2697"/>
  <c r="R2698"/>
  <c r="R2699"/>
  <c r="R2700"/>
  <c r="R2701"/>
  <c r="R2702"/>
  <c r="R2703"/>
  <c r="R2704"/>
  <c r="R2705"/>
  <c r="R2706"/>
  <c r="R2707"/>
  <c r="R2708"/>
  <c r="R2709"/>
  <c r="R2710"/>
  <c r="R2711"/>
  <c r="R2712"/>
  <c r="R2713"/>
  <c r="R2714"/>
  <c r="R2715"/>
  <c r="R2716"/>
  <c r="R2717"/>
  <c r="R2718"/>
  <c r="R2719"/>
  <c r="R2720"/>
  <c r="R2721"/>
  <c r="R2722"/>
  <c r="R2723"/>
  <c r="R2724"/>
  <c r="R2725"/>
  <c r="R2726"/>
  <c r="R2727"/>
  <c r="R2728"/>
  <c r="R2729"/>
  <c r="R2730"/>
  <c r="R2731"/>
  <c r="R2732"/>
  <c r="R2733"/>
  <c r="R2734"/>
  <c r="R2735"/>
  <c r="R2736"/>
  <c r="R2737"/>
  <c r="R2738"/>
  <c r="R2739"/>
  <c r="R2740"/>
  <c r="R2741"/>
  <c r="R2742"/>
  <c r="R2743"/>
  <c r="R2744"/>
  <c r="R2745"/>
  <c r="R2746"/>
  <c r="R2747"/>
  <c r="R2748"/>
  <c r="R2749"/>
  <c r="R2750"/>
  <c r="R2751"/>
  <c r="R2752"/>
  <c r="R2753"/>
  <c r="R2754"/>
  <c r="R2755"/>
  <c r="R2756"/>
  <c r="R2757"/>
  <c r="R2758"/>
  <c r="R2759"/>
  <c r="R2760"/>
  <c r="R2761"/>
  <c r="R2762"/>
  <c r="R2763"/>
  <c r="R2764"/>
  <c r="R2765"/>
  <c r="R2766"/>
  <c r="R2767"/>
  <c r="R2768"/>
  <c r="R2769"/>
  <c r="R2770"/>
  <c r="R2771"/>
  <c r="R2772"/>
  <c r="R2773"/>
  <c r="R2774"/>
  <c r="R2775"/>
  <c r="R2776"/>
  <c r="R2777"/>
  <c r="R2778"/>
  <c r="R2779"/>
  <c r="R2780"/>
  <c r="R2781"/>
  <c r="R2782"/>
  <c r="R2783"/>
  <c r="R2784"/>
  <c r="R2785"/>
  <c r="R2786"/>
  <c r="R2787"/>
  <c r="R2788"/>
  <c r="R2789"/>
  <c r="R2790"/>
  <c r="R2791"/>
  <c r="R2792"/>
  <c r="R2793"/>
  <c r="R2794"/>
  <c r="R2795"/>
  <c r="R2796"/>
  <c r="R2797"/>
  <c r="R2798"/>
  <c r="R2799"/>
  <c r="R2800"/>
  <c r="R2801"/>
  <c r="R2802"/>
  <c r="R2803"/>
  <c r="R2804"/>
  <c r="R2805"/>
  <c r="R2806"/>
  <c r="R2807"/>
  <c r="R2808"/>
  <c r="R2809"/>
  <c r="R2810"/>
  <c r="R2811"/>
  <c r="R2812"/>
  <c r="R2813"/>
  <c r="R2814"/>
  <c r="R2815"/>
  <c r="R2816"/>
  <c r="R2817"/>
  <c r="R2818"/>
  <c r="R2819"/>
  <c r="R2820"/>
  <c r="R2821"/>
  <c r="R2822"/>
  <c r="R2823"/>
  <c r="R2824"/>
  <c r="R2825"/>
  <c r="R2826"/>
  <c r="R2827"/>
  <c r="R2828"/>
  <c r="R2829"/>
  <c r="R2830"/>
  <c r="R2831"/>
  <c r="R2832"/>
  <c r="R2833"/>
  <c r="R2834"/>
  <c r="R2835"/>
  <c r="R2836"/>
  <c r="R2837"/>
  <c r="R2838"/>
  <c r="R2839"/>
  <c r="R2840"/>
  <c r="R2841"/>
  <c r="R2842"/>
  <c r="R2843"/>
  <c r="R2844"/>
  <c r="R2845"/>
  <c r="R2846"/>
  <c r="R2847"/>
  <c r="R2848"/>
  <c r="R2849"/>
  <c r="R2850"/>
  <c r="R2851"/>
  <c r="R2852"/>
  <c r="R2853"/>
  <c r="R2854"/>
  <c r="R2855"/>
  <c r="R2856"/>
  <c r="R2857"/>
  <c r="R2858"/>
  <c r="R2859"/>
  <c r="R2860"/>
  <c r="R2861"/>
  <c r="R2862"/>
  <c r="R2863"/>
  <c r="R2864"/>
  <c r="R2865"/>
  <c r="R2866"/>
  <c r="R2867"/>
  <c r="R2868"/>
  <c r="R2869"/>
  <c r="R2870"/>
  <c r="R2871"/>
  <c r="R2872"/>
  <c r="R2873"/>
  <c r="R2874"/>
  <c r="R2875"/>
  <c r="R2876"/>
  <c r="R2877"/>
  <c r="R2878"/>
  <c r="R2879"/>
  <c r="R2880"/>
  <c r="R2881"/>
  <c r="R2882"/>
  <c r="R2883"/>
  <c r="R2884"/>
  <c r="R2885"/>
  <c r="R2886"/>
  <c r="R2887"/>
  <c r="R2888"/>
  <c r="R2889"/>
  <c r="R2890"/>
  <c r="R2891"/>
  <c r="R2892"/>
  <c r="R2893"/>
  <c r="R2894"/>
  <c r="R2895"/>
  <c r="R2896"/>
  <c r="R2897"/>
  <c r="R2898"/>
  <c r="R2899"/>
  <c r="R2900"/>
  <c r="R2901"/>
  <c r="R2902"/>
  <c r="R2903"/>
  <c r="R2904"/>
  <c r="R2905"/>
  <c r="R2906"/>
  <c r="R2907"/>
  <c r="R2908"/>
  <c r="R2909"/>
  <c r="R2910"/>
  <c r="R2911"/>
  <c r="R2912"/>
  <c r="R2913"/>
  <c r="R2914"/>
  <c r="R2915"/>
  <c r="R2916"/>
  <c r="R2917"/>
  <c r="R2918"/>
  <c r="R2919"/>
  <c r="R2920"/>
  <c r="R2921"/>
  <c r="R2922"/>
  <c r="R2923"/>
  <c r="R2924"/>
  <c r="R2925"/>
  <c r="R2926"/>
  <c r="R2927"/>
  <c r="R2928"/>
  <c r="R2929"/>
  <c r="R2930"/>
  <c r="R2931"/>
  <c r="R2932"/>
  <c r="R2933"/>
  <c r="R2934"/>
  <c r="R2935"/>
  <c r="R2936"/>
  <c r="R2937"/>
  <c r="R2938"/>
  <c r="R2939"/>
  <c r="R2940"/>
  <c r="R2941"/>
  <c r="R2942"/>
  <c r="R2943"/>
  <c r="R2944"/>
  <c r="R2945"/>
  <c r="R2946"/>
  <c r="R2947"/>
  <c r="R2948"/>
  <c r="R2949"/>
  <c r="R2950"/>
  <c r="R2951"/>
  <c r="R2952"/>
  <c r="R2953"/>
  <c r="R2954"/>
  <c r="R2955"/>
  <c r="R2956"/>
  <c r="R2957"/>
  <c r="R2958"/>
  <c r="R2959"/>
  <c r="R2960"/>
  <c r="R2961"/>
  <c r="R2962"/>
  <c r="R2963"/>
  <c r="R2964"/>
  <c r="R2965"/>
  <c r="R2966"/>
  <c r="R2967"/>
  <c r="R2968"/>
  <c r="R2969"/>
  <c r="R2970"/>
  <c r="R2971"/>
  <c r="R2972"/>
  <c r="R2973"/>
  <c r="R2974"/>
  <c r="R2975"/>
  <c r="R2976"/>
  <c r="R2977"/>
  <c r="R2978"/>
  <c r="R2979"/>
  <c r="R2980"/>
  <c r="R2981"/>
  <c r="R2982"/>
  <c r="R2983"/>
  <c r="R2984"/>
  <c r="R2985"/>
  <c r="R2986"/>
  <c r="R2987"/>
  <c r="R2988"/>
  <c r="R2989"/>
  <c r="R2990"/>
  <c r="R2991"/>
  <c r="R2992"/>
  <c r="R2993"/>
  <c r="R2994"/>
  <c r="R2995"/>
  <c r="R2996"/>
  <c r="R2997"/>
  <c r="R2998"/>
  <c r="R2999"/>
  <c r="R3000"/>
  <c r="R3001"/>
  <c r="R3002"/>
  <c r="R3003"/>
  <c r="R3004"/>
  <c r="R3005"/>
  <c r="R3006"/>
  <c r="R3007"/>
  <c r="R3008"/>
  <c r="R3009"/>
  <c r="R3010"/>
  <c r="R3011"/>
  <c r="R3012"/>
  <c r="R3013"/>
  <c r="R3014"/>
  <c r="R3015"/>
  <c r="R3016"/>
  <c r="R3017"/>
  <c r="R3018"/>
  <c r="R3019"/>
  <c r="R3020"/>
  <c r="R3021"/>
  <c r="R3022"/>
  <c r="R3023"/>
  <c r="R3024"/>
  <c r="R3025"/>
  <c r="R3026"/>
  <c r="R3027"/>
  <c r="R3028"/>
  <c r="R3029"/>
  <c r="R3030"/>
  <c r="R3031"/>
  <c r="R3032"/>
  <c r="R3033"/>
  <c r="R3034"/>
  <c r="R3035"/>
  <c r="R3036"/>
  <c r="R3037"/>
  <c r="R3038"/>
  <c r="R3039"/>
  <c r="R3040"/>
  <c r="R3041"/>
  <c r="R3042"/>
  <c r="R3043"/>
  <c r="R3044"/>
  <c r="R3045"/>
  <c r="R3046"/>
  <c r="R3047"/>
  <c r="R3048"/>
  <c r="R3049"/>
  <c r="R3050"/>
  <c r="R3051"/>
  <c r="R3052"/>
  <c r="R3053"/>
  <c r="R3054"/>
  <c r="R3055"/>
  <c r="R3056"/>
  <c r="R3057"/>
  <c r="R3058"/>
  <c r="R3059"/>
  <c r="R3060"/>
  <c r="R3061"/>
  <c r="R3062"/>
  <c r="R3063"/>
  <c r="R3064"/>
  <c r="R3065"/>
  <c r="R3066"/>
  <c r="R3067"/>
  <c r="R3068"/>
  <c r="R3069"/>
  <c r="R3070"/>
  <c r="R3071"/>
  <c r="R3072"/>
  <c r="R3073"/>
  <c r="R3074"/>
  <c r="R3075"/>
  <c r="R3076"/>
  <c r="R3077"/>
  <c r="R3078"/>
  <c r="R3079"/>
  <c r="R3080"/>
  <c r="R3081"/>
  <c r="R3082"/>
  <c r="R3083"/>
  <c r="R3084"/>
  <c r="R3085"/>
  <c r="R3086"/>
  <c r="R3087"/>
  <c r="R3088"/>
  <c r="R3089"/>
  <c r="R3090"/>
  <c r="R3091"/>
  <c r="R3092"/>
  <c r="R3093"/>
  <c r="R3094"/>
  <c r="R3095"/>
  <c r="R3096"/>
  <c r="R3097"/>
  <c r="R3098"/>
  <c r="R3099"/>
  <c r="R3100"/>
  <c r="R3101"/>
  <c r="R3102"/>
  <c r="R3103"/>
  <c r="R3104"/>
  <c r="R3105"/>
  <c r="R3106"/>
  <c r="R3107"/>
  <c r="R3108"/>
  <c r="R3109"/>
  <c r="R3110"/>
  <c r="R3111"/>
  <c r="R3112"/>
  <c r="R3113"/>
  <c r="R3114"/>
  <c r="R3115"/>
  <c r="R3116"/>
  <c r="R3117"/>
  <c r="R3118"/>
  <c r="R3119"/>
  <c r="R3120"/>
  <c r="R3121"/>
  <c r="R3122"/>
  <c r="R3123"/>
  <c r="R3124"/>
  <c r="R3125"/>
  <c r="R3126"/>
  <c r="R3127"/>
  <c r="R3128"/>
  <c r="R3129"/>
  <c r="R3130"/>
  <c r="S2120"/>
  <c r="T2001"/>
  <c r="T2002"/>
  <c r="T2003"/>
  <c r="T2004"/>
  <c r="T2005"/>
  <c r="T2006"/>
  <c r="T2007"/>
  <c r="T2008"/>
  <c r="T2009"/>
  <c r="T2010"/>
  <c r="T2011"/>
  <c r="T2012"/>
  <c r="T2013"/>
  <c r="T2014"/>
  <c r="T2015"/>
  <c r="T2016"/>
  <c r="T2017"/>
  <c r="T2018"/>
  <c r="T2019"/>
  <c r="T2020"/>
  <c r="T2021"/>
  <c r="T2022"/>
  <c r="T2023"/>
  <c r="T2024"/>
  <c r="T2025"/>
  <c r="T2026"/>
  <c r="T2027"/>
  <c r="T2028"/>
  <c r="T2029"/>
  <c r="T2030"/>
  <c r="T2031"/>
  <c r="T2032"/>
  <c r="T2033"/>
  <c r="T2034"/>
  <c r="T2035"/>
  <c r="T2036"/>
  <c r="T2037"/>
  <c r="T2038"/>
  <c r="T2039"/>
  <c r="T2040"/>
  <c r="T2041"/>
  <c r="T2042"/>
  <c r="T2043"/>
  <c r="T2044"/>
  <c r="T2045"/>
  <c r="T2046"/>
  <c r="T2047"/>
  <c r="T2048"/>
  <c r="T2049"/>
  <c r="T2050"/>
  <c r="T2051"/>
  <c r="T2052"/>
  <c r="T2053"/>
  <c r="T2054"/>
  <c r="T2055"/>
  <c r="T2056"/>
  <c r="T2057"/>
  <c r="T2058"/>
  <c r="T2059"/>
  <c r="T2060"/>
  <c r="T2061"/>
  <c r="T2062"/>
  <c r="T2063"/>
  <c r="T2064"/>
  <c r="T2065"/>
  <c r="T2066"/>
  <c r="T2067"/>
  <c r="T2068"/>
  <c r="T2069"/>
  <c r="T2070"/>
  <c r="T2071"/>
  <c r="T2072"/>
  <c r="T2073"/>
  <c r="T2074"/>
  <c r="T2075"/>
  <c r="T2076"/>
  <c r="T2077"/>
  <c r="T2078"/>
  <c r="T2079"/>
  <c r="T2080"/>
  <c r="T2081"/>
  <c r="T2082"/>
  <c r="T2083"/>
  <c r="T2084"/>
  <c r="T2085"/>
  <c r="T2086"/>
  <c r="T2087"/>
  <c r="T2088"/>
  <c r="T2089"/>
  <c r="T2090"/>
  <c r="T2091"/>
  <c r="T2092"/>
  <c r="T2093"/>
  <c r="T2094"/>
  <c r="T2095"/>
  <c r="T2096"/>
  <c r="T2097"/>
  <c r="T2098"/>
  <c r="T2099"/>
  <c r="T2100"/>
  <c r="T2101"/>
  <c r="T2102"/>
  <c r="T2103"/>
  <c r="T2104"/>
  <c r="T2105"/>
  <c r="T2106"/>
  <c r="T2107"/>
  <c r="T2108"/>
  <c r="T2109"/>
  <c r="T2111"/>
  <c r="T2112"/>
  <c r="T2113"/>
  <c r="T2114"/>
  <c r="T2115"/>
  <c r="T2116"/>
  <c r="T2117"/>
  <c r="T2118"/>
  <c r="T2119"/>
  <c r="T2120"/>
  <c r="T2121"/>
  <c r="T2122"/>
  <c r="T2123"/>
  <c r="T2124"/>
  <c r="T2125"/>
  <c r="T2126"/>
  <c r="T2127"/>
  <c r="T2128"/>
  <c r="T2129"/>
  <c r="T2130"/>
  <c r="T2131"/>
  <c r="T2132"/>
  <c r="T2133"/>
  <c r="T2134"/>
  <c r="T2135"/>
  <c r="T2136"/>
  <c r="T2137"/>
  <c r="T2138"/>
  <c r="T2139"/>
  <c r="T2140"/>
  <c r="T2141"/>
  <c r="T2142"/>
  <c r="T2143"/>
  <c r="T2144"/>
  <c r="T2145"/>
  <c r="T2146"/>
  <c r="T2147"/>
  <c r="T2148"/>
  <c r="T2149"/>
  <c r="T2150"/>
  <c r="T2151"/>
  <c r="T2152"/>
  <c r="T2153"/>
  <c r="T2154"/>
  <c r="T2155"/>
  <c r="T2156"/>
  <c r="T2157"/>
  <c r="T2158"/>
  <c r="T2159"/>
  <c r="T2160"/>
  <c r="T2161"/>
  <c r="T2162"/>
  <c r="T2163"/>
  <c r="T2164"/>
  <c r="T2165"/>
  <c r="T2166"/>
  <c r="T2167"/>
  <c r="T2168"/>
  <c r="T2169"/>
  <c r="T2170"/>
  <c r="T2171"/>
  <c r="T2172"/>
  <c r="T2173"/>
  <c r="T2174"/>
  <c r="T2175"/>
  <c r="T2176"/>
  <c r="T2177"/>
  <c r="T2178"/>
  <c r="T2179"/>
  <c r="T2180"/>
  <c r="T2181"/>
  <c r="T2182"/>
  <c r="T2183"/>
  <c r="T2184"/>
  <c r="T2185"/>
  <c r="T2186"/>
  <c r="T2187"/>
  <c r="T2188"/>
  <c r="T2189"/>
  <c r="T2190"/>
  <c r="T2191"/>
  <c r="T2192"/>
  <c r="T2193"/>
  <c r="T2194"/>
  <c r="T2195"/>
  <c r="T2196"/>
  <c r="T2197"/>
  <c r="T2198"/>
  <c r="T2199"/>
  <c r="T2200"/>
  <c r="T2201"/>
  <c r="T2202"/>
  <c r="T2203"/>
  <c r="T2204"/>
  <c r="T2205"/>
  <c r="T2206"/>
  <c r="T2207"/>
  <c r="T2208"/>
  <c r="T2209"/>
  <c r="T2210"/>
  <c r="T2211"/>
  <c r="T2212"/>
  <c r="T2213"/>
  <c r="T2214"/>
  <c r="T2215"/>
  <c r="T2216"/>
  <c r="T2217"/>
  <c r="T2218"/>
  <c r="T2219"/>
  <c r="T2220"/>
  <c r="T2221"/>
  <c r="T2222"/>
  <c r="T2223"/>
  <c r="T2224"/>
  <c r="T2225"/>
  <c r="T2226"/>
  <c r="T2227"/>
  <c r="T2228"/>
  <c r="T2229"/>
  <c r="T2230"/>
  <c r="T2231"/>
  <c r="T2232"/>
  <c r="T2233"/>
  <c r="T2234"/>
  <c r="T2235"/>
  <c r="T2236"/>
  <c r="T2237"/>
  <c r="T2238"/>
  <c r="T2239"/>
  <c r="T2240"/>
  <c r="T2241"/>
  <c r="T2242"/>
  <c r="T2243"/>
  <c r="T2244"/>
  <c r="T2245"/>
  <c r="T2246"/>
  <c r="T2247"/>
  <c r="T2248"/>
  <c r="T2249"/>
  <c r="T2250"/>
  <c r="T2251"/>
  <c r="T2252"/>
  <c r="T2253"/>
  <c r="T2254"/>
  <c r="T2255"/>
  <c r="T2258"/>
  <c r="T2259"/>
  <c r="T2260"/>
  <c r="T2261"/>
  <c r="T2262"/>
  <c r="T2263"/>
  <c r="T2264"/>
  <c r="T2265"/>
  <c r="T2266"/>
  <c r="T2267"/>
  <c r="T2268"/>
  <c r="T2269"/>
  <c r="T2270"/>
  <c r="T2271"/>
  <c r="T2272"/>
  <c r="T2273"/>
  <c r="T2274"/>
  <c r="T2275"/>
  <c r="T2276"/>
  <c r="T2277"/>
  <c r="T2278"/>
  <c r="T2279"/>
  <c r="T2280"/>
  <c r="T2281"/>
  <c r="T2282"/>
  <c r="T2283"/>
  <c r="T2284"/>
  <c r="T2285"/>
  <c r="T2286"/>
  <c r="T2287"/>
  <c r="T2288"/>
  <c r="T2289"/>
  <c r="T2290"/>
  <c r="T2291"/>
  <c r="T2292"/>
  <c r="T2293"/>
  <c r="T2294"/>
  <c r="T2295"/>
  <c r="T2296"/>
  <c r="T2297"/>
  <c r="T2298"/>
  <c r="T2299"/>
  <c r="T2300"/>
  <c r="T2301"/>
  <c r="T2302"/>
  <c r="T2303"/>
  <c r="T2304"/>
  <c r="T2305"/>
  <c r="T2306"/>
  <c r="T2307"/>
  <c r="T2308"/>
  <c r="T2309"/>
  <c r="T2310"/>
  <c r="T2311"/>
  <c r="T2312"/>
  <c r="T2313"/>
  <c r="T2314"/>
  <c r="T2315"/>
  <c r="T2316"/>
  <c r="T2317"/>
  <c r="T2318"/>
  <c r="T2319"/>
  <c r="T2320"/>
  <c r="T2321"/>
  <c r="T2322"/>
  <c r="T2323"/>
  <c r="T2324"/>
  <c r="T2325"/>
  <c r="T2326"/>
  <c r="T2327"/>
  <c r="T2328"/>
  <c r="T2329"/>
  <c r="T2330"/>
  <c r="T2331"/>
  <c r="T2332"/>
  <c r="T2333"/>
  <c r="T2334"/>
  <c r="T2335"/>
  <c r="T2336"/>
  <c r="T2337"/>
  <c r="T2338"/>
  <c r="T2339"/>
  <c r="T2340"/>
  <c r="T2341"/>
  <c r="T2342"/>
  <c r="T2343"/>
  <c r="T2344"/>
  <c r="T2345"/>
  <c r="T2346"/>
  <c r="T2347"/>
  <c r="T2348"/>
  <c r="T2349"/>
  <c r="T2350"/>
  <c r="T2351"/>
  <c r="T2352"/>
  <c r="T2353"/>
  <c r="T2354"/>
  <c r="T2355"/>
  <c r="T2356"/>
  <c r="T2357"/>
  <c r="T2358"/>
  <c r="T2359"/>
  <c r="T2360"/>
  <c r="T2361"/>
  <c r="T2362"/>
  <c r="T2363"/>
  <c r="T2364"/>
  <c r="T2365"/>
  <c r="T2366"/>
  <c r="T2367"/>
  <c r="T2368"/>
  <c r="T2369"/>
  <c r="T2370"/>
  <c r="T2371"/>
  <c r="T2372"/>
  <c r="T2373"/>
  <c r="T2374"/>
  <c r="T2375"/>
  <c r="T2376"/>
  <c r="T2377"/>
  <c r="T2378"/>
  <c r="T2379"/>
  <c r="T2380"/>
  <c r="T2381"/>
  <c r="T2382"/>
  <c r="T2383"/>
  <c r="T2384"/>
  <c r="T2385"/>
  <c r="T2386"/>
  <c r="T2387"/>
  <c r="T2388"/>
  <c r="T2389"/>
  <c r="T2390"/>
  <c r="T2391"/>
  <c r="T2392"/>
  <c r="T2393"/>
  <c r="T2394"/>
  <c r="T2395"/>
  <c r="T2396"/>
  <c r="T2397"/>
  <c r="T2398"/>
  <c r="T2399"/>
  <c r="T2400"/>
  <c r="T2401"/>
  <c r="T2402"/>
  <c r="T2403"/>
  <c r="T2404"/>
  <c r="T2405"/>
  <c r="T2406"/>
  <c r="T2407"/>
  <c r="T2408"/>
  <c r="T2409"/>
  <c r="T2410"/>
  <c r="T2411"/>
  <c r="T2412"/>
  <c r="T2413"/>
  <c r="T2414"/>
  <c r="T2415"/>
  <c r="T2416"/>
  <c r="T2417"/>
  <c r="T2418"/>
  <c r="T2419"/>
  <c r="T2420"/>
  <c r="T2421"/>
  <c r="T2422"/>
  <c r="T2423"/>
  <c r="T2424"/>
  <c r="T2425"/>
  <c r="T2426"/>
  <c r="T2427"/>
  <c r="T2428"/>
  <c r="T2429"/>
  <c r="T2430"/>
  <c r="T2431"/>
  <c r="T2432"/>
  <c r="T2433"/>
  <c r="T2434"/>
  <c r="T2435"/>
  <c r="T2436"/>
  <c r="T2437"/>
  <c r="T2438"/>
  <c r="T2439"/>
  <c r="T2440"/>
  <c r="T2441"/>
  <c r="T2442"/>
  <c r="T2443"/>
  <c r="T2444"/>
  <c r="T2445"/>
  <c r="T2446"/>
  <c r="T2447"/>
  <c r="T2448"/>
  <c r="T2449"/>
  <c r="T2450"/>
  <c r="T2451"/>
  <c r="T2452"/>
  <c r="T2453"/>
  <c r="T2454"/>
  <c r="T2455"/>
  <c r="T2456"/>
  <c r="T2457"/>
  <c r="T2458"/>
  <c r="T2459"/>
  <c r="T2460"/>
  <c r="T2461"/>
  <c r="T2462"/>
  <c r="T2463"/>
  <c r="T2464"/>
  <c r="T2465"/>
  <c r="T2466"/>
  <c r="T2467"/>
  <c r="T2468"/>
  <c r="T2469"/>
  <c r="T2470"/>
  <c r="T2471"/>
  <c r="T2472"/>
  <c r="T2473"/>
  <c r="T2474"/>
  <c r="T2475"/>
  <c r="T2476"/>
  <c r="T2477"/>
  <c r="T2478"/>
  <c r="T2479"/>
  <c r="T2480"/>
  <c r="T2481"/>
  <c r="T2482"/>
  <c r="T2483"/>
  <c r="T2484"/>
  <c r="T2485"/>
  <c r="T2486"/>
  <c r="T2487"/>
  <c r="T2488"/>
  <c r="T2489"/>
  <c r="T2490"/>
  <c r="T2491"/>
  <c r="T2492"/>
  <c r="T2493"/>
  <c r="T2494"/>
  <c r="T2495"/>
  <c r="T2496"/>
  <c r="T2497"/>
  <c r="T2498"/>
  <c r="T2499"/>
  <c r="T2500"/>
  <c r="T2501"/>
  <c r="T2502"/>
  <c r="T2503"/>
  <c r="T2504"/>
  <c r="T2505"/>
  <c r="T2506"/>
  <c r="T2507"/>
  <c r="T2508"/>
  <c r="T2509"/>
  <c r="T2510"/>
  <c r="T2511"/>
  <c r="T2512"/>
  <c r="T2513"/>
  <c r="T2514"/>
  <c r="T2515"/>
  <c r="T2516"/>
  <c r="T2517"/>
  <c r="T2518"/>
  <c r="T2519"/>
  <c r="T2520"/>
  <c r="T2521"/>
  <c r="T2522"/>
  <c r="T2523"/>
  <c r="T2524"/>
  <c r="T2525"/>
  <c r="T2526"/>
  <c r="T2527"/>
  <c r="T2528"/>
  <c r="T2529"/>
  <c r="T2530"/>
  <c r="T2531"/>
  <c r="T2532"/>
  <c r="T2533"/>
  <c r="T2534"/>
  <c r="T2535"/>
  <c r="T2536"/>
  <c r="T2537"/>
  <c r="T2538"/>
  <c r="T2539"/>
  <c r="T2540"/>
  <c r="T2541"/>
  <c r="T2542"/>
  <c r="T2543"/>
  <c r="T2544"/>
  <c r="T2545"/>
  <c r="T2546"/>
  <c r="T2547"/>
  <c r="T2548"/>
  <c r="T2549"/>
  <c r="T2550"/>
  <c r="T2551"/>
  <c r="T2552"/>
  <c r="T2553"/>
  <c r="T2554"/>
  <c r="T2555"/>
  <c r="T2556"/>
  <c r="T2557"/>
  <c r="T2558"/>
  <c r="T2559"/>
  <c r="T2560"/>
  <c r="T2561"/>
  <c r="T2562"/>
  <c r="T2563"/>
  <c r="T2564"/>
  <c r="T2565"/>
  <c r="T2566"/>
  <c r="T2567"/>
  <c r="T2568"/>
  <c r="T2569"/>
  <c r="T2570"/>
  <c r="T2571"/>
  <c r="T2572"/>
  <c r="T2573"/>
  <c r="T2574"/>
  <c r="T2575"/>
  <c r="T2576"/>
  <c r="T2577"/>
  <c r="T2578"/>
  <c r="T2579"/>
  <c r="T2580"/>
  <c r="T2581"/>
  <c r="T2582"/>
  <c r="T2583"/>
  <c r="T2584"/>
  <c r="T2585"/>
  <c r="T2586"/>
  <c r="T2587"/>
  <c r="T2588"/>
  <c r="T2589"/>
  <c r="T2590"/>
  <c r="T2591"/>
  <c r="T2592"/>
  <c r="T2593"/>
  <c r="T2594"/>
  <c r="T2595"/>
  <c r="T2596"/>
  <c r="T2597"/>
  <c r="T2598"/>
  <c r="T2599"/>
  <c r="T2600"/>
  <c r="T2601"/>
  <c r="T2602"/>
  <c r="T2603"/>
  <c r="T2604"/>
  <c r="T2605"/>
  <c r="T2606"/>
  <c r="T2607"/>
  <c r="T2608"/>
  <c r="T2609"/>
  <c r="T2610"/>
  <c r="T2611"/>
  <c r="T2612"/>
  <c r="T2613"/>
  <c r="T2614"/>
  <c r="T2615"/>
  <c r="T2616"/>
  <c r="T2617"/>
  <c r="T2618"/>
  <c r="T2619"/>
  <c r="T2620"/>
  <c r="T2621"/>
  <c r="T2622"/>
  <c r="T2623"/>
  <c r="T2624"/>
  <c r="T2625"/>
  <c r="T2626"/>
  <c r="T2627"/>
  <c r="T2628"/>
  <c r="T2629"/>
  <c r="T2630"/>
  <c r="T2631"/>
  <c r="T2632"/>
  <c r="T2633"/>
  <c r="T2634"/>
  <c r="T2635"/>
  <c r="T2636"/>
  <c r="T2637"/>
  <c r="T2638"/>
  <c r="T2639"/>
  <c r="T2640"/>
  <c r="T2641"/>
  <c r="T2642"/>
  <c r="T2643"/>
  <c r="T2644"/>
  <c r="T2645"/>
  <c r="T2646"/>
  <c r="T2647"/>
  <c r="T2648"/>
  <c r="T2649"/>
  <c r="T2650"/>
  <c r="T2651"/>
  <c r="T2652"/>
  <c r="T2653"/>
  <c r="T2654"/>
  <c r="T2655"/>
  <c r="T2656"/>
  <c r="T2657"/>
  <c r="T2658"/>
  <c r="T2659"/>
  <c r="T2660"/>
  <c r="T2661"/>
  <c r="T2662"/>
  <c r="T2663"/>
  <c r="T2664"/>
  <c r="T2665"/>
  <c r="T2666"/>
  <c r="T2667"/>
  <c r="T2668"/>
  <c r="T2669"/>
  <c r="T2670"/>
  <c r="T2671"/>
  <c r="T2672"/>
  <c r="T2673"/>
  <c r="T2674"/>
  <c r="T2675"/>
  <c r="T2676"/>
  <c r="T2677"/>
  <c r="T2678"/>
  <c r="T2679"/>
  <c r="T2680"/>
  <c r="T2681"/>
  <c r="T2682"/>
  <c r="T2683"/>
  <c r="T2684"/>
  <c r="T2685"/>
  <c r="T2686"/>
  <c r="T2687"/>
  <c r="T2688"/>
  <c r="T2689"/>
  <c r="T2690"/>
  <c r="T2691"/>
  <c r="T2692"/>
  <c r="T2693"/>
  <c r="T2694"/>
  <c r="T2695"/>
  <c r="T2696"/>
  <c r="T2697"/>
  <c r="T2698"/>
  <c r="T2699"/>
  <c r="T2700"/>
  <c r="T2701"/>
  <c r="T2702"/>
  <c r="T2703"/>
  <c r="T2704"/>
  <c r="T2705"/>
  <c r="T2706"/>
  <c r="T2707"/>
  <c r="T2708"/>
  <c r="T2709"/>
  <c r="T2710"/>
  <c r="T2711"/>
  <c r="T2712"/>
  <c r="T2713"/>
  <c r="T2714"/>
  <c r="T2715"/>
  <c r="T2716"/>
  <c r="T2717"/>
  <c r="T2718"/>
  <c r="T2719"/>
  <c r="T2720"/>
  <c r="T2721"/>
  <c r="T2722"/>
  <c r="T2723"/>
  <c r="T2724"/>
  <c r="T2725"/>
  <c r="T2726"/>
  <c r="T2727"/>
  <c r="T2728"/>
  <c r="T2729"/>
  <c r="T2730"/>
  <c r="T2731"/>
  <c r="T2732"/>
  <c r="T2733"/>
  <c r="T2734"/>
  <c r="T2735"/>
  <c r="T2736"/>
  <c r="T2737"/>
  <c r="T2738"/>
  <c r="T2739"/>
  <c r="T2740"/>
  <c r="T2741"/>
  <c r="T2742"/>
  <c r="T2743"/>
  <c r="T2744"/>
  <c r="T2745"/>
  <c r="T2746"/>
  <c r="T2747"/>
  <c r="T2748"/>
  <c r="T2749"/>
  <c r="T2750"/>
  <c r="T2751"/>
  <c r="T2752"/>
  <c r="T2753"/>
  <c r="T2754"/>
  <c r="T2755"/>
  <c r="T2756"/>
  <c r="T2757"/>
  <c r="T2758"/>
  <c r="T2759"/>
  <c r="T2760"/>
  <c r="T2761"/>
  <c r="T2762"/>
  <c r="T2763"/>
  <c r="T2764"/>
  <c r="T2765"/>
  <c r="T2766"/>
  <c r="T2767"/>
  <c r="T2768"/>
  <c r="T2769"/>
  <c r="T2770"/>
  <c r="T2771"/>
  <c r="T2772"/>
  <c r="T2773"/>
  <c r="T2774"/>
  <c r="T2775"/>
  <c r="T2776"/>
  <c r="T2777"/>
  <c r="T2778"/>
  <c r="T2779"/>
  <c r="T2780"/>
  <c r="T2781"/>
  <c r="T2782"/>
  <c r="T2783"/>
  <c r="T2784"/>
  <c r="T2785"/>
  <c r="T2786"/>
  <c r="T2787"/>
  <c r="T2788"/>
  <c r="T2789"/>
  <c r="T2790"/>
  <c r="T2791"/>
  <c r="T2792"/>
  <c r="T2793"/>
  <c r="T2794"/>
  <c r="T2795"/>
  <c r="T2796"/>
  <c r="T2797"/>
  <c r="T2798"/>
  <c r="T2799"/>
  <c r="T2800"/>
  <c r="T2801"/>
  <c r="T2802"/>
  <c r="T2803"/>
  <c r="T2804"/>
  <c r="T2805"/>
  <c r="T2806"/>
  <c r="T2807"/>
  <c r="T2808"/>
  <c r="T2809"/>
  <c r="T2810"/>
  <c r="T2811"/>
  <c r="T2812"/>
  <c r="T2813"/>
  <c r="T2814"/>
  <c r="T2815"/>
  <c r="T2816"/>
  <c r="T2817"/>
  <c r="T2818"/>
  <c r="T2819"/>
  <c r="T2820"/>
  <c r="T2821"/>
  <c r="T2822"/>
  <c r="T2823"/>
  <c r="T2824"/>
  <c r="T2825"/>
  <c r="T2826"/>
  <c r="T2827"/>
  <c r="T2828"/>
  <c r="T2829"/>
  <c r="T2830"/>
  <c r="T2831"/>
  <c r="T2832"/>
  <c r="T2833"/>
  <c r="T2834"/>
  <c r="T2835"/>
  <c r="T2836"/>
  <c r="T2837"/>
  <c r="T2838"/>
  <c r="T2839"/>
  <c r="T2840"/>
  <c r="T2841"/>
  <c r="T2842"/>
  <c r="T2843"/>
  <c r="T2844"/>
  <c r="T2845"/>
  <c r="T2846"/>
  <c r="T2847"/>
  <c r="T2848"/>
  <c r="T2849"/>
  <c r="T2850"/>
  <c r="T2851"/>
  <c r="T2852"/>
  <c r="T2853"/>
  <c r="T2854"/>
  <c r="T2855"/>
  <c r="T2856"/>
  <c r="T2857"/>
  <c r="T2858"/>
  <c r="T2859"/>
  <c r="T2860"/>
  <c r="T2861"/>
  <c r="T2862"/>
  <c r="T2863"/>
  <c r="T2864"/>
  <c r="T2865"/>
  <c r="T2866"/>
  <c r="T2867"/>
  <c r="T2868"/>
  <c r="T2869"/>
  <c r="T2870"/>
  <c r="T2871"/>
  <c r="T2872"/>
  <c r="T2873"/>
  <c r="T2874"/>
  <c r="T2875"/>
  <c r="T2876"/>
  <c r="T2877"/>
  <c r="T2878"/>
  <c r="T2879"/>
  <c r="T2880"/>
  <c r="T2881"/>
  <c r="T2882"/>
  <c r="T2883"/>
  <c r="T2884"/>
  <c r="T2885"/>
  <c r="T2886"/>
  <c r="T2887"/>
  <c r="T2888"/>
  <c r="T2889"/>
  <c r="T2890"/>
  <c r="T2891"/>
  <c r="T2892"/>
  <c r="T2893"/>
  <c r="T2894"/>
  <c r="T2895"/>
  <c r="T2896"/>
  <c r="T2897"/>
  <c r="T2898"/>
  <c r="T2899"/>
  <c r="T2900"/>
  <c r="T2901"/>
  <c r="T2902"/>
  <c r="T2903"/>
  <c r="T2904"/>
  <c r="T2905"/>
  <c r="T2906"/>
  <c r="T2907"/>
  <c r="T2908"/>
  <c r="T2909"/>
  <c r="T2910"/>
  <c r="T2911"/>
  <c r="T2912"/>
  <c r="T2913"/>
  <c r="T2914"/>
  <c r="T2915"/>
  <c r="T2916"/>
  <c r="T2917"/>
  <c r="T2918"/>
  <c r="T2919"/>
  <c r="T2920"/>
  <c r="T2921"/>
  <c r="T2922"/>
  <c r="T2923"/>
  <c r="T2924"/>
  <c r="T2925"/>
  <c r="T2926"/>
  <c r="T2927"/>
  <c r="T2928"/>
  <c r="T2929"/>
  <c r="T2930"/>
  <c r="T2931"/>
  <c r="T2932"/>
  <c r="T2933"/>
  <c r="T2934"/>
  <c r="T2935"/>
  <c r="T2936"/>
  <c r="T2937"/>
  <c r="T2938"/>
  <c r="T2939"/>
  <c r="T2940"/>
  <c r="T2941"/>
  <c r="T2942"/>
  <c r="T2943"/>
  <c r="T2944"/>
  <c r="T2945"/>
  <c r="T2946"/>
  <c r="T2947"/>
  <c r="T2948"/>
  <c r="T2949"/>
  <c r="T2950"/>
  <c r="T2951"/>
  <c r="T2952"/>
  <c r="T2953"/>
  <c r="T2954"/>
  <c r="T2955"/>
  <c r="T2956"/>
  <c r="T2957"/>
  <c r="T2958"/>
  <c r="T2959"/>
  <c r="T2960"/>
  <c r="T2961"/>
  <c r="T2962"/>
  <c r="T2963"/>
  <c r="T2964"/>
  <c r="T2965"/>
  <c r="T2966"/>
  <c r="T2967"/>
  <c r="T2968"/>
  <c r="T2969"/>
  <c r="T2970"/>
  <c r="T2971"/>
  <c r="T2972"/>
  <c r="T2973"/>
  <c r="T2974"/>
  <c r="T2975"/>
  <c r="T2976"/>
  <c r="T2977"/>
  <c r="T2978"/>
  <c r="T2979"/>
  <c r="T2980"/>
  <c r="T2981"/>
  <c r="T2982"/>
  <c r="T2983"/>
  <c r="T2984"/>
  <c r="T2985"/>
  <c r="T2986"/>
  <c r="T2987"/>
  <c r="T2988"/>
  <c r="T2989"/>
  <c r="T2990"/>
  <c r="T2991"/>
  <c r="T2992"/>
  <c r="T2993"/>
  <c r="T2994"/>
  <c r="T2995"/>
  <c r="T2996"/>
  <c r="T2997"/>
  <c r="T2998"/>
  <c r="T2999"/>
  <c r="T3000"/>
  <c r="T3001"/>
  <c r="T3002"/>
  <c r="T3003"/>
  <c r="T3004"/>
  <c r="T3005"/>
  <c r="T3006"/>
  <c r="T3007"/>
  <c r="T3008"/>
  <c r="T3009"/>
  <c r="T3010"/>
  <c r="T3011"/>
  <c r="T3012"/>
  <c r="T3013"/>
  <c r="T3014"/>
  <c r="T3015"/>
  <c r="T3016"/>
  <c r="T3017"/>
  <c r="T3018"/>
  <c r="T3019"/>
  <c r="T3020"/>
  <c r="T3021"/>
  <c r="T3022"/>
  <c r="T3023"/>
  <c r="T3024"/>
  <c r="T3025"/>
  <c r="T3026"/>
  <c r="T3027"/>
  <c r="T3028"/>
  <c r="T3029"/>
  <c r="T3030"/>
  <c r="T3031"/>
  <c r="T3032"/>
  <c r="T3033"/>
  <c r="T3034"/>
  <c r="T3035"/>
  <c r="T3036"/>
  <c r="T3037"/>
  <c r="T3038"/>
  <c r="T3039"/>
  <c r="T3040"/>
  <c r="T3041"/>
  <c r="T3042"/>
  <c r="T3043"/>
  <c r="T3044"/>
  <c r="T3045"/>
  <c r="T3046"/>
  <c r="T3047"/>
  <c r="T3048"/>
  <c r="T3049"/>
  <c r="T3050"/>
  <c r="T3051"/>
  <c r="T3052"/>
  <c r="T3053"/>
  <c r="T3054"/>
  <c r="T3055"/>
  <c r="T3056"/>
  <c r="T3057"/>
  <c r="T3058"/>
  <c r="T3059"/>
  <c r="T3060"/>
  <c r="T3061"/>
  <c r="T3062"/>
  <c r="T3063"/>
  <c r="T3064"/>
  <c r="T3065"/>
  <c r="T3066"/>
  <c r="T3067"/>
  <c r="T3068"/>
  <c r="T3069"/>
  <c r="T3070"/>
  <c r="T3071"/>
  <c r="T3072"/>
  <c r="T3073"/>
  <c r="T3074"/>
  <c r="T3075"/>
  <c r="T3076"/>
  <c r="T3077"/>
  <c r="T3078"/>
  <c r="T3079"/>
  <c r="T3080"/>
  <c r="T3081"/>
  <c r="T3082"/>
  <c r="T3083"/>
  <c r="T3084"/>
  <c r="T3085"/>
  <c r="T3086"/>
  <c r="T3087"/>
  <c r="T3088"/>
  <c r="T3089"/>
  <c r="T3090"/>
  <c r="T3091"/>
  <c r="T3092"/>
  <c r="T3093"/>
  <c r="T3094"/>
  <c r="T3095"/>
  <c r="T3096"/>
  <c r="T3097"/>
  <c r="T3098"/>
  <c r="T3099"/>
  <c r="T3100"/>
  <c r="T3101"/>
  <c r="T3102"/>
  <c r="T3103"/>
  <c r="T3104"/>
  <c r="T3105"/>
  <c r="T3106"/>
  <c r="T3107"/>
  <c r="T3108"/>
  <c r="T3109"/>
  <c r="T3110"/>
  <c r="T3111"/>
  <c r="T3112"/>
  <c r="T3113"/>
  <c r="T3114"/>
  <c r="T3115"/>
  <c r="T3116"/>
  <c r="T3117"/>
  <c r="T3118"/>
  <c r="T3119"/>
  <c r="T3120"/>
  <c r="T3121"/>
  <c r="T3122"/>
  <c r="T3123"/>
  <c r="T3124"/>
  <c r="T3125"/>
  <c r="T3126"/>
  <c r="T3127"/>
  <c r="T3128"/>
  <c r="T3129"/>
  <c r="T3130"/>
  <c r="U2120"/>
  <c r="V2001"/>
  <c r="W2001" s="1"/>
  <c r="V2002"/>
  <c r="W2002" s="1"/>
  <c r="V2003"/>
  <c r="V2004"/>
  <c r="W2004" s="1"/>
  <c r="V2005"/>
  <c r="W2005" s="1"/>
  <c r="V2006"/>
  <c r="W2006" s="1"/>
  <c r="V2007"/>
  <c r="V2008"/>
  <c r="V2009"/>
  <c r="W2009" s="1"/>
  <c r="V2010"/>
  <c r="W2010" s="1"/>
  <c r="V2011"/>
  <c r="W2011" s="1"/>
  <c r="V2012"/>
  <c r="V2013"/>
  <c r="W2013" s="1"/>
  <c r="V2014"/>
  <c r="V2015"/>
  <c r="W2015" s="1"/>
  <c r="V2016"/>
  <c r="V2017"/>
  <c r="W2017" s="1"/>
  <c r="V2018"/>
  <c r="V2019"/>
  <c r="W2019" s="1"/>
  <c r="V2020"/>
  <c r="V2021"/>
  <c r="W2021" s="1"/>
  <c r="V2022"/>
  <c r="V2023"/>
  <c r="W2023" s="1"/>
  <c r="V2024"/>
  <c r="W2024" s="1"/>
  <c r="V2025"/>
  <c r="W2025" s="1"/>
  <c r="V2026"/>
  <c r="V2027"/>
  <c r="W2027" s="1"/>
  <c r="V2028"/>
  <c r="W2028" s="1"/>
  <c r="V2029"/>
  <c r="W2029" s="1"/>
  <c r="V2030"/>
  <c r="V2031"/>
  <c r="W2031" s="1"/>
  <c r="V2032"/>
  <c r="W2032" s="1"/>
  <c r="V2033"/>
  <c r="W2033" s="1"/>
  <c r="V2034"/>
  <c r="W2034" s="1"/>
  <c r="V2035"/>
  <c r="W2035" s="1"/>
  <c r="V2036"/>
  <c r="W2036" s="1"/>
  <c r="V2037"/>
  <c r="W2037" s="1"/>
  <c r="V2038"/>
  <c r="V2039"/>
  <c r="W2039" s="1"/>
  <c r="V2040"/>
  <c r="W2040" s="1"/>
  <c r="V2041"/>
  <c r="W2041" s="1"/>
  <c r="V2042"/>
  <c r="W2042" s="1"/>
  <c r="V2043"/>
  <c r="W2043" s="1"/>
  <c r="V2044"/>
  <c r="W2044" s="1"/>
  <c r="V2045"/>
  <c r="W2045" s="1"/>
  <c r="V2046"/>
  <c r="V2047"/>
  <c r="W2047" s="1"/>
  <c r="V2048"/>
  <c r="W2048" s="1"/>
  <c r="V2049"/>
  <c r="W2049" s="1"/>
  <c r="V2050"/>
  <c r="W2050" s="1"/>
  <c r="V2051"/>
  <c r="W2051" s="1"/>
  <c r="V2052"/>
  <c r="W2052" s="1"/>
  <c r="V2053"/>
  <c r="W2053" s="1"/>
  <c r="V2054"/>
  <c r="W2054" s="1"/>
  <c r="V2055"/>
  <c r="W2055" s="1"/>
  <c r="V2056"/>
  <c r="W2056" s="1"/>
  <c r="V2057"/>
  <c r="W2057" s="1"/>
  <c r="V2058"/>
  <c r="W2058" s="1"/>
  <c r="V2059"/>
  <c r="W2059" s="1"/>
  <c r="V2060"/>
  <c r="W2060" s="1"/>
  <c r="V2061"/>
  <c r="W2061" s="1"/>
  <c r="V2062"/>
  <c r="V2063"/>
  <c r="W2063" s="1"/>
  <c r="V2064"/>
  <c r="W2064" s="1"/>
  <c r="V2065"/>
  <c r="W2065" s="1"/>
  <c r="V2066"/>
  <c r="W2066" s="1"/>
  <c r="V2067"/>
  <c r="W2067" s="1"/>
  <c r="V2068"/>
  <c r="W2068" s="1"/>
  <c r="V2069"/>
  <c r="W2069" s="1"/>
  <c r="V2070"/>
  <c r="W2070" s="1"/>
  <c r="V2071"/>
  <c r="W2071" s="1"/>
  <c r="V2072"/>
  <c r="W2072" s="1"/>
  <c r="V2073"/>
  <c r="W2073" s="1"/>
  <c r="V2074"/>
  <c r="W2074" s="1"/>
  <c r="V2075"/>
  <c r="W2075" s="1"/>
  <c r="V2076"/>
  <c r="W2076" s="1"/>
  <c r="V2077"/>
  <c r="W2077" s="1"/>
  <c r="V2078"/>
  <c r="V2079"/>
  <c r="W2079" s="1"/>
  <c r="V2080"/>
  <c r="W2080" s="1"/>
  <c r="V2081"/>
  <c r="W2081" s="1"/>
  <c r="V2082"/>
  <c r="W2082" s="1"/>
  <c r="V2083"/>
  <c r="W2083" s="1"/>
  <c r="V2084"/>
  <c r="W2084" s="1"/>
  <c r="V2085"/>
  <c r="W2085" s="1"/>
  <c r="V2086"/>
  <c r="W2086" s="1"/>
  <c r="V2087"/>
  <c r="W2087" s="1"/>
  <c r="V2088"/>
  <c r="W2088" s="1"/>
  <c r="V2089"/>
  <c r="W2089" s="1"/>
  <c r="V2090"/>
  <c r="W2090" s="1"/>
  <c r="V2091"/>
  <c r="W2091" s="1"/>
  <c r="V2092"/>
  <c r="W2092" s="1"/>
  <c r="V2093"/>
  <c r="W2093" s="1"/>
  <c r="V2094"/>
  <c r="W2094" s="1"/>
  <c r="V2095"/>
  <c r="W2095" s="1"/>
  <c r="V2096"/>
  <c r="W2096" s="1"/>
  <c r="V2097"/>
  <c r="W2097" s="1"/>
  <c r="V2098"/>
  <c r="W2098" s="1"/>
  <c r="V2099"/>
  <c r="W2099" s="1"/>
  <c r="V2100"/>
  <c r="W2100" s="1"/>
  <c r="V2101"/>
  <c r="W2101" s="1"/>
  <c r="V2102"/>
  <c r="W2102" s="1"/>
  <c r="V2103"/>
  <c r="W2103" s="1"/>
  <c r="V2104"/>
  <c r="W2104" s="1"/>
  <c r="V2105"/>
  <c r="W2105" s="1"/>
  <c r="V2106"/>
  <c r="W2106" s="1"/>
  <c r="V2107"/>
  <c r="W2107" s="1"/>
  <c r="V2108"/>
  <c r="W2108" s="1"/>
  <c r="V2109"/>
  <c r="W2109" s="1"/>
  <c r="V2111"/>
  <c r="V2112"/>
  <c r="W2112" s="1"/>
  <c r="V2113"/>
  <c r="W2113" s="1"/>
  <c r="V2114"/>
  <c r="W2114" s="1"/>
  <c r="V2115"/>
  <c r="W2115" s="1"/>
  <c r="V2116"/>
  <c r="W2116" s="1"/>
  <c r="V2117"/>
  <c r="W2117" s="1"/>
  <c r="V2118"/>
  <c r="W2118" s="1"/>
  <c r="V2119"/>
  <c r="W2119" s="1"/>
  <c r="V2120"/>
  <c r="W2120" s="1"/>
  <c r="V2121"/>
  <c r="W2121" s="1"/>
  <c r="V2122"/>
  <c r="W2122" s="1"/>
  <c r="V2123"/>
  <c r="W2123" s="1"/>
  <c r="V2124"/>
  <c r="W2124" s="1"/>
  <c r="V2125"/>
  <c r="W2125" s="1"/>
  <c r="V2126"/>
  <c r="W2126" s="1"/>
  <c r="V2127"/>
  <c r="V2128"/>
  <c r="W2128" s="1"/>
  <c r="V2129"/>
  <c r="W2129" s="1"/>
  <c r="V2130"/>
  <c r="W2130" s="1"/>
  <c r="V2131"/>
  <c r="W2131" s="1"/>
  <c r="V2132"/>
  <c r="W2132" s="1"/>
  <c r="V2133"/>
  <c r="W2133" s="1"/>
  <c r="V2134"/>
  <c r="W2134" s="1"/>
  <c r="V2135"/>
  <c r="W2135" s="1"/>
  <c r="V2136"/>
  <c r="W2136" s="1"/>
  <c r="V2137"/>
  <c r="W2137" s="1"/>
  <c r="V2138"/>
  <c r="W2138" s="1"/>
  <c r="V2139"/>
  <c r="W2139" s="1"/>
  <c r="V2140"/>
  <c r="W2140" s="1"/>
  <c r="V2141"/>
  <c r="W2141" s="1"/>
  <c r="V2142"/>
  <c r="W2142" s="1"/>
  <c r="V2143"/>
  <c r="W2143" s="1"/>
  <c r="V2144"/>
  <c r="W2144" s="1"/>
  <c r="V2145"/>
  <c r="W2145" s="1"/>
  <c r="V2146"/>
  <c r="W2146" s="1"/>
  <c r="V2147"/>
  <c r="W2147" s="1"/>
  <c r="V2148"/>
  <c r="W2148" s="1"/>
  <c r="V2149"/>
  <c r="W2149" s="1"/>
  <c r="V2150"/>
  <c r="W2150" s="1"/>
  <c r="V2151"/>
  <c r="W2151" s="1"/>
  <c r="V2152"/>
  <c r="W2152" s="1"/>
  <c r="V2153"/>
  <c r="W2153" s="1"/>
  <c r="V2154"/>
  <c r="W2154" s="1"/>
  <c r="V2155"/>
  <c r="W2155" s="1"/>
  <c r="V2156"/>
  <c r="W2156" s="1"/>
  <c r="V2157"/>
  <c r="W2157" s="1"/>
  <c r="V2158"/>
  <c r="W2158" s="1"/>
  <c r="V2159"/>
  <c r="W2159" s="1"/>
  <c r="V2160"/>
  <c r="W2160" s="1"/>
  <c r="V2161"/>
  <c r="W2161" s="1"/>
  <c r="V2162"/>
  <c r="W2162" s="1"/>
  <c r="V2163"/>
  <c r="W2163" s="1"/>
  <c r="V2164"/>
  <c r="W2164" s="1"/>
  <c r="V2165"/>
  <c r="W2165" s="1"/>
  <c r="V2166"/>
  <c r="W2166" s="1"/>
  <c r="V2167"/>
  <c r="W2167" s="1"/>
  <c r="V2168"/>
  <c r="W2168" s="1"/>
  <c r="V2169"/>
  <c r="W2169" s="1"/>
  <c r="V2170"/>
  <c r="W2170" s="1"/>
  <c r="V2171"/>
  <c r="W2171" s="1"/>
  <c r="V2172"/>
  <c r="W2172" s="1"/>
  <c r="V2173"/>
  <c r="W2173" s="1"/>
  <c r="V2174"/>
  <c r="W2174" s="1"/>
  <c r="V2175"/>
  <c r="W2175" s="1"/>
  <c r="V2176"/>
  <c r="W2176" s="1"/>
  <c r="V2177"/>
  <c r="W2177" s="1"/>
  <c r="V2178"/>
  <c r="W2178" s="1"/>
  <c r="V2179"/>
  <c r="W2179" s="1"/>
  <c r="V2180"/>
  <c r="W2180" s="1"/>
  <c r="V2181"/>
  <c r="W2181" s="1"/>
  <c r="V2182"/>
  <c r="W2182" s="1"/>
  <c r="V2183"/>
  <c r="W2183" s="1"/>
  <c r="V2184"/>
  <c r="W2184" s="1"/>
  <c r="V2185"/>
  <c r="W2185" s="1"/>
  <c r="V2186"/>
  <c r="W2186" s="1"/>
  <c r="V2187"/>
  <c r="W2187" s="1"/>
  <c r="V2188"/>
  <c r="W2188" s="1"/>
  <c r="V2189"/>
  <c r="W2189" s="1"/>
  <c r="V2190"/>
  <c r="W2190" s="1"/>
  <c r="V2191"/>
  <c r="W2191" s="1"/>
  <c r="V2192"/>
  <c r="W2192" s="1"/>
  <c r="V2193"/>
  <c r="W2193" s="1"/>
  <c r="V2194"/>
  <c r="W2194" s="1"/>
  <c r="V2195"/>
  <c r="W2195" s="1"/>
  <c r="V2196"/>
  <c r="W2196" s="1"/>
  <c r="V2197"/>
  <c r="W2197" s="1"/>
  <c r="V2198"/>
  <c r="W2198" s="1"/>
  <c r="V2199"/>
  <c r="W2199" s="1"/>
  <c r="V2200"/>
  <c r="W2200" s="1"/>
  <c r="V2201"/>
  <c r="W2201" s="1"/>
  <c r="V2202"/>
  <c r="W2202" s="1"/>
  <c r="V2203"/>
  <c r="W2203" s="1"/>
  <c r="V2204"/>
  <c r="W2204" s="1"/>
  <c r="V2205"/>
  <c r="W2205" s="1"/>
  <c r="V2206"/>
  <c r="W2206" s="1"/>
  <c r="V2207"/>
  <c r="W2207" s="1"/>
  <c r="V2208"/>
  <c r="W2208" s="1"/>
  <c r="V2209"/>
  <c r="W2209" s="1"/>
  <c r="V2210"/>
  <c r="W2210" s="1"/>
  <c r="V2211"/>
  <c r="W2211" s="1"/>
  <c r="V2212"/>
  <c r="W2212" s="1"/>
  <c r="V2213"/>
  <c r="W2213" s="1"/>
  <c r="V2214"/>
  <c r="W2214" s="1"/>
  <c r="V2215"/>
  <c r="W2215" s="1"/>
  <c r="V2216"/>
  <c r="W2216" s="1"/>
  <c r="V2217"/>
  <c r="W2217" s="1"/>
  <c r="V2218"/>
  <c r="W2218" s="1"/>
  <c r="V2219"/>
  <c r="W2219" s="1"/>
  <c r="V2220"/>
  <c r="W2220" s="1"/>
  <c r="V2221"/>
  <c r="W2221" s="1"/>
  <c r="V2222"/>
  <c r="W2222" s="1"/>
  <c r="V2223"/>
  <c r="W2223" s="1"/>
  <c r="V2224"/>
  <c r="W2224" s="1"/>
  <c r="V2225"/>
  <c r="W2225" s="1"/>
  <c r="V2226"/>
  <c r="W2226" s="1"/>
  <c r="V2227"/>
  <c r="W2227" s="1"/>
  <c r="V2228"/>
  <c r="W2228" s="1"/>
  <c r="V2229"/>
  <c r="W2229" s="1"/>
  <c r="V2230"/>
  <c r="W2230" s="1"/>
  <c r="V2231"/>
  <c r="W2231" s="1"/>
  <c r="V2232"/>
  <c r="W2232" s="1"/>
  <c r="V2233"/>
  <c r="W2233" s="1"/>
  <c r="V2234"/>
  <c r="W2234" s="1"/>
  <c r="V2235"/>
  <c r="W2235" s="1"/>
  <c r="V2236"/>
  <c r="W2236" s="1"/>
  <c r="V2237"/>
  <c r="W2237" s="1"/>
  <c r="V2238"/>
  <c r="W2238" s="1"/>
  <c r="V2239"/>
  <c r="W2239" s="1"/>
  <c r="V2240"/>
  <c r="W2240" s="1"/>
  <c r="V2241"/>
  <c r="W2241" s="1"/>
  <c r="V2242"/>
  <c r="W2242" s="1"/>
  <c r="V2243"/>
  <c r="W2243" s="1"/>
  <c r="V2244"/>
  <c r="W2244" s="1"/>
  <c r="V2245"/>
  <c r="W2245" s="1"/>
  <c r="V2246"/>
  <c r="W2246" s="1"/>
  <c r="V2247"/>
  <c r="W2247" s="1"/>
  <c r="V2248"/>
  <c r="W2248" s="1"/>
  <c r="V2249"/>
  <c r="W2249" s="1"/>
  <c r="V2250"/>
  <c r="W2250" s="1"/>
  <c r="V2251"/>
  <c r="W2251" s="1"/>
  <c r="V2252"/>
  <c r="W2252" s="1"/>
  <c r="V2253"/>
  <c r="W2253" s="1"/>
  <c r="V2254"/>
  <c r="W2254" s="1"/>
  <c r="V2255"/>
  <c r="W2255" s="1"/>
  <c r="V2258"/>
  <c r="W2258" s="1"/>
  <c r="V2259"/>
  <c r="W2259" s="1"/>
  <c r="V2260"/>
  <c r="W2260" s="1"/>
  <c r="V2261"/>
  <c r="W2261" s="1"/>
  <c r="V2262"/>
  <c r="W2262" s="1"/>
  <c r="V2263"/>
  <c r="W2263" s="1"/>
  <c r="V2264"/>
  <c r="W2264" s="1"/>
  <c r="V2265"/>
  <c r="W2265" s="1"/>
  <c r="V2266"/>
  <c r="W2266" s="1"/>
  <c r="V2267"/>
  <c r="W2267" s="1"/>
  <c r="V2268"/>
  <c r="W2268" s="1"/>
  <c r="V2269"/>
  <c r="W2269" s="1"/>
  <c r="V2270"/>
  <c r="W2270" s="1"/>
  <c r="V2271"/>
  <c r="W2271" s="1"/>
  <c r="V2272"/>
  <c r="W2272" s="1"/>
  <c r="V2273"/>
  <c r="W2273" s="1"/>
  <c r="V2274"/>
  <c r="W2274" s="1"/>
  <c r="V2275"/>
  <c r="W2275" s="1"/>
  <c r="V2276"/>
  <c r="W2276" s="1"/>
  <c r="V2277"/>
  <c r="W2277" s="1"/>
  <c r="V2278"/>
  <c r="W2278" s="1"/>
  <c r="V2279"/>
  <c r="W2279" s="1"/>
  <c r="V2280"/>
  <c r="W2280" s="1"/>
  <c r="V2281"/>
  <c r="W2281" s="1"/>
  <c r="V2282"/>
  <c r="W2282" s="1"/>
  <c r="V2283"/>
  <c r="W2283" s="1"/>
  <c r="V2284"/>
  <c r="W2284" s="1"/>
  <c r="V2285"/>
  <c r="W2285" s="1"/>
  <c r="V2286"/>
  <c r="W2286" s="1"/>
  <c r="V2287"/>
  <c r="W2287" s="1"/>
  <c r="V2288"/>
  <c r="W2288" s="1"/>
  <c r="V2289"/>
  <c r="W2289" s="1"/>
  <c r="V2290"/>
  <c r="W2290" s="1"/>
  <c r="V2291"/>
  <c r="W2291" s="1"/>
  <c r="V2292"/>
  <c r="W2292" s="1"/>
  <c r="V2293"/>
  <c r="W2293" s="1"/>
  <c r="V2294"/>
  <c r="W2294" s="1"/>
  <c r="V2295"/>
  <c r="W2295" s="1"/>
  <c r="V2296"/>
  <c r="W2296" s="1"/>
  <c r="V2297"/>
  <c r="W2297" s="1"/>
  <c r="V2298"/>
  <c r="W2298" s="1"/>
  <c r="V2299"/>
  <c r="W2299" s="1"/>
  <c r="V2300"/>
  <c r="W2300" s="1"/>
  <c r="V2301"/>
  <c r="W2301" s="1"/>
  <c r="V2302"/>
  <c r="W2302" s="1"/>
  <c r="V2303"/>
  <c r="W2303" s="1"/>
  <c r="V2304"/>
  <c r="W2304" s="1"/>
  <c r="V2305"/>
  <c r="W2305" s="1"/>
  <c r="V2306"/>
  <c r="W2306" s="1"/>
  <c r="V2307"/>
  <c r="W2307" s="1"/>
  <c r="V2308"/>
  <c r="W2308" s="1"/>
  <c r="V2309"/>
  <c r="W2309" s="1"/>
  <c r="V2310"/>
  <c r="W2310" s="1"/>
  <c r="V2311"/>
  <c r="W2311" s="1"/>
  <c r="V2312"/>
  <c r="W2312" s="1"/>
  <c r="V2313"/>
  <c r="W2313" s="1"/>
  <c r="V2314"/>
  <c r="W2314" s="1"/>
  <c r="V2315"/>
  <c r="W2315" s="1"/>
  <c r="V2316"/>
  <c r="W2316" s="1"/>
  <c r="V2317"/>
  <c r="W2317" s="1"/>
  <c r="V2318"/>
  <c r="W2318" s="1"/>
  <c r="V2319"/>
  <c r="W2319" s="1"/>
  <c r="V2320"/>
  <c r="W2320" s="1"/>
  <c r="V2321"/>
  <c r="W2321" s="1"/>
  <c r="V2322"/>
  <c r="W2322" s="1"/>
  <c r="V2323"/>
  <c r="W2323" s="1"/>
  <c r="V2324"/>
  <c r="W2324" s="1"/>
  <c r="V2325"/>
  <c r="W2325" s="1"/>
  <c r="V2326"/>
  <c r="W2326" s="1"/>
  <c r="V2327"/>
  <c r="W2327" s="1"/>
  <c r="V2328"/>
  <c r="W2328" s="1"/>
  <c r="V2329"/>
  <c r="W2329" s="1"/>
  <c r="V2330"/>
  <c r="W2330" s="1"/>
  <c r="V2331"/>
  <c r="W2331" s="1"/>
  <c r="V2332"/>
  <c r="W2332" s="1"/>
  <c r="V2333"/>
  <c r="W2333" s="1"/>
  <c r="V2334"/>
  <c r="W2334" s="1"/>
  <c r="V2335"/>
  <c r="W2335" s="1"/>
  <c r="V2336"/>
  <c r="W2336" s="1"/>
  <c r="V2337"/>
  <c r="W2337" s="1"/>
  <c r="V2338"/>
  <c r="W2338" s="1"/>
  <c r="V2339"/>
  <c r="W2339" s="1"/>
  <c r="V2340"/>
  <c r="W2340" s="1"/>
  <c r="V2341"/>
  <c r="W2341" s="1"/>
  <c r="V2342"/>
  <c r="W2342" s="1"/>
  <c r="V2343"/>
  <c r="W2343" s="1"/>
  <c r="V2344"/>
  <c r="W2344" s="1"/>
  <c r="V2345"/>
  <c r="W2345" s="1"/>
  <c r="V2346"/>
  <c r="W2346" s="1"/>
  <c r="V2347"/>
  <c r="W2347" s="1"/>
  <c r="V2348"/>
  <c r="W2348" s="1"/>
  <c r="V2349"/>
  <c r="W2349" s="1"/>
  <c r="V2350"/>
  <c r="W2350" s="1"/>
  <c r="V2351"/>
  <c r="W2351" s="1"/>
  <c r="V2352"/>
  <c r="W2352" s="1"/>
  <c r="V2353"/>
  <c r="W2353" s="1"/>
  <c r="V2354"/>
  <c r="W2354" s="1"/>
  <c r="V2355"/>
  <c r="W2355" s="1"/>
  <c r="V2356"/>
  <c r="W2356" s="1"/>
  <c r="V2357"/>
  <c r="W2357" s="1"/>
  <c r="V2358"/>
  <c r="W2358" s="1"/>
  <c r="V2359"/>
  <c r="W2359" s="1"/>
  <c r="V2360"/>
  <c r="W2360" s="1"/>
  <c r="V2361"/>
  <c r="W2361" s="1"/>
  <c r="V2362"/>
  <c r="W2362" s="1"/>
  <c r="V2363"/>
  <c r="W2363" s="1"/>
  <c r="V2364"/>
  <c r="W2364" s="1"/>
  <c r="V2365"/>
  <c r="W2365" s="1"/>
  <c r="V2366"/>
  <c r="W2366" s="1"/>
  <c r="V2367"/>
  <c r="W2367" s="1"/>
  <c r="V2368"/>
  <c r="W2368" s="1"/>
  <c r="V2369"/>
  <c r="W2369" s="1"/>
  <c r="V2370"/>
  <c r="W2370" s="1"/>
  <c r="V2371"/>
  <c r="W2371" s="1"/>
  <c r="V2372"/>
  <c r="W2372" s="1"/>
  <c r="V2373"/>
  <c r="W2373" s="1"/>
  <c r="V2374"/>
  <c r="W2374" s="1"/>
  <c r="V2375"/>
  <c r="W2375" s="1"/>
  <c r="V2376"/>
  <c r="W2376" s="1"/>
  <c r="V2377"/>
  <c r="W2377" s="1"/>
  <c r="V2378"/>
  <c r="W2378" s="1"/>
  <c r="V2379"/>
  <c r="W2379" s="1"/>
  <c r="V2380"/>
  <c r="W2380" s="1"/>
  <c r="V2381"/>
  <c r="W2381" s="1"/>
  <c r="V2382"/>
  <c r="W2382" s="1"/>
  <c r="V2383"/>
  <c r="W2383" s="1"/>
  <c r="V2384"/>
  <c r="W2384" s="1"/>
  <c r="V2385"/>
  <c r="W2385" s="1"/>
  <c r="V2386"/>
  <c r="W2386" s="1"/>
  <c r="V2387"/>
  <c r="W2387" s="1"/>
  <c r="V2388"/>
  <c r="W2388" s="1"/>
  <c r="V2389"/>
  <c r="W2389" s="1"/>
  <c r="V2390"/>
  <c r="W2390" s="1"/>
  <c r="V2391"/>
  <c r="W2391" s="1"/>
  <c r="V2392"/>
  <c r="W2392" s="1"/>
  <c r="V2393"/>
  <c r="W2393" s="1"/>
  <c r="V2394"/>
  <c r="W2394" s="1"/>
  <c r="V2395"/>
  <c r="W2395" s="1"/>
  <c r="V2396"/>
  <c r="W2396" s="1"/>
  <c r="V2397"/>
  <c r="W2397" s="1"/>
  <c r="V2398"/>
  <c r="W2398" s="1"/>
  <c r="V2399"/>
  <c r="W2399" s="1"/>
  <c r="V2400"/>
  <c r="W2400" s="1"/>
  <c r="V2401"/>
  <c r="W2401" s="1"/>
  <c r="V2402"/>
  <c r="W2402" s="1"/>
  <c r="V2403"/>
  <c r="W2403" s="1"/>
  <c r="V2404"/>
  <c r="W2404" s="1"/>
  <c r="V2405"/>
  <c r="W2405" s="1"/>
  <c r="V2406"/>
  <c r="W2406" s="1"/>
  <c r="V2407"/>
  <c r="W2407" s="1"/>
  <c r="V2408"/>
  <c r="W2408" s="1"/>
  <c r="V2409"/>
  <c r="W2409" s="1"/>
  <c r="V2410"/>
  <c r="W2410" s="1"/>
  <c r="V2411"/>
  <c r="W2411" s="1"/>
  <c r="V2412"/>
  <c r="W2412" s="1"/>
  <c r="V2413"/>
  <c r="W2413" s="1"/>
  <c r="V2414"/>
  <c r="W2414" s="1"/>
  <c r="V2415"/>
  <c r="W2415" s="1"/>
  <c r="V2416"/>
  <c r="W2416" s="1"/>
  <c r="V2417"/>
  <c r="W2417" s="1"/>
  <c r="V2418"/>
  <c r="W2418" s="1"/>
  <c r="V2419"/>
  <c r="W2419" s="1"/>
  <c r="V2420"/>
  <c r="W2420" s="1"/>
  <c r="V2421"/>
  <c r="W2421" s="1"/>
  <c r="V2422"/>
  <c r="W2422" s="1"/>
  <c r="V2423"/>
  <c r="W2423" s="1"/>
  <c r="V2424"/>
  <c r="W2424" s="1"/>
  <c r="V2425"/>
  <c r="W2425" s="1"/>
  <c r="V2426"/>
  <c r="W2426" s="1"/>
  <c r="V2427"/>
  <c r="W2427" s="1"/>
  <c r="V2428"/>
  <c r="W2428" s="1"/>
  <c r="V2429"/>
  <c r="W2429" s="1"/>
  <c r="V2430"/>
  <c r="W2430" s="1"/>
  <c r="V2431"/>
  <c r="W2431" s="1"/>
  <c r="V2432"/>
  <c r="W2432" s="1"/>
  <c r="V2433"/>
  <c r="W2433" s="1"/>
  <c r="V2434"/>
  <c r="W2434" s="1"/>
  <c r="V2435"/>
  <c r="W2435" s="1"/>
  <c r="V2436"/>
  <c r="W2436" s="1"/>
  <c r="V2437"/>
  <c r="W2437" s="1"/>
  <c r="V2438"/>
  <c r="W2438" s="1"/>
  <c r="V2439"/>
  <c r="W2439" s="1"/>
  <c r="V2440"/>
  <c r="W2440" s="1"/>
  <c r="V2441"/>
  <c r="W2441" s="1"/>
  <c r="V2442"/>
  <c r="W2442" s="1"/>
  <c r="V2443"/>
  <c r="W2443" s="1"/>
  <c r="V2444"/>
  <c r="W2444" s="1"/>
  <c r="V2445"/>
  <c r="W2445" s="1"/>
  <c r="V2446"/>
  <c r="W2446" s="1"/>
  <c r="V2447"/>
  <c r="W2447" s="1"/>
  <c r="V2448"/>
  <c r="W2448" s="1"/>
  <c r="V2449"/>
  <c r="W2449" s="1"/>
  <c r="V2450"/>
  <c r="W2450" s="1"/>
  <c r="V2451"/>
  <c r="W2451" s="1"/>
  <c r="V2452"/>
  <c r="W2452" s="1"/>
  <c r="V2453"/>
  <c r="W2453" s="1"/>
  <c r="V2454"/>
  <c r="W2454" s="1"/>
  <c r="V2455"/>
  <c r="W2455" s="1"/>
  <c r="V2456"/>
  <c r="W2456" s="1"/>
  <c r="V2457"/>
  <c r="W2457" s="1"/>
  <c r="V2458"/>
  <c r="W2458" s="1"/>
  <c r="V2459"/>
  <c r="W2459" s="1"/>
  <c r="V2460"/>
  <c r="W2460" s="1"/>
  <c r="V2461"/>
  <c r="W2461" s="1"/>
  <c r="V2462"/>
  <c r="W2462" s="1"/>
  <c r="V2463"/>
  <c r="W2463" s="1"/>
  <c r="V2464"/>
  <c r="W2464" s="1"/>
  <c r="V2465"/>
  <c r="W2465" s="1"/>
  <c r="V2466"/>
  <c r="W2466" s="1"/>
  <c r="V2467"/>
  <c r="W2467" s="1"/>
  <c r="V2468"/>
  <c r="W2468" s="1"/>
  <c r="V2469"/>
  <c r="W2469" s="1"/>
  <c r="V2470"/>
  <c r="W2470" s="1"/>
  <c r="V2471"/>
  <c r="W2471" s="1"/>
  <c r="V2472"/>
  <c r="W2472" s="1"/>
  <c r="V2473"/>
  <c r="W2473" s="1"/>
  <c r="V2474"/>
  <c r="W2474" s="1"/>
  <c r="V2475"/>
  <c r="W2475" s="1"/>
  <c r="V2476"/>
  <c r="W2476" s="1"/>
  <c r="V2477"/>
  <c r="W2477" s="1"/>
  <c r="V2478"/>
  <c r="W2478" s="1"/>
  <c r="V2479"/>
  <c r="W2479" s="1"/>
  <c r="V2480"/>
  <c r="W2480" s="1"/>
  <c r="V2481"/>
  <c r="W2481" s="1"/>
  <c r="V2482"/>
  <c r="W2482" s="1"/>
  <c r="V2483"/>
  <c r="W2483" s="1"/>
  <c r="V2484"/>
  <c r="W2484" s="1"/>
  <c r="V2485"/>
  <c r="W2485" s="1"/>
  <c r="V2486"/>
  <c r="W2486" s="1"/>
  <c r="V2487"/>
  <c r="W2487" s="1"/>
  <c r="V2488"/>
  <c r="W2488" s="1"/>
  <c r="V2489"/>
  <c r="W2489" s="1"/>
  <c r="V2490"/>
  <c r="W2490" s="1"/>
  <c r="V2491"/>
  <c r="W2491" s="1"/>
  <c r="V2492"/>
  <c r="W2492" s="1"/>
  <c r="V2493"/>
  <c r="W2493" s="1"/>
  <c r="V2494"/>
  <c r="W2494" s="1"/>
  <c r="V2495"/>
  <c r="W2495" s="1"/>
  <c r="V2496"/>
  <c r="W2496" s="1"/>
  <c r="V2497"/>
  <c r="W2497" s="1"/>
  <c r="V2498"/>
  <c r="W2498" s="1"/>
  <c r="V2499"/>
  <c r="W2499" s="1"/>
  <c r="V2500"/>
  <c r="W2500" s="1"/>
  <c r="V2501"/>
  <c r="W2501" s="1"/>
  <c r="V2502"/>
  <c r="W2502" s="1"/>
  <c r="V2503"/>
  <c r="W2503" s="1"/>
  <c r="V2504"/>
  <c r="W2504" s="1"/>
  <c r="V2505"/>
  <c r="W2505" s="1"/>
  <c r="V2506"/>
  <c r="W2506" s="1"/>
  <c r="V2507"/>
  <c r="W2507" s="1"/>
  <c r="V2508"/>
  <c r="W2508" s="1"/>
  <c r="V2509"/>
  <c r="W2509" s="1"/>
  <c r="V2510"/>
  <c r="W2510" s="1"/>
  <c r="V2511"/>
  <c r="W2511" s="1"/>
  <c r="V2512"/>
  <c r="W2512" s="1"/>
  <c r="V2513"/>
  <c r="W2513" s="1"/>
  <c r="V2514"/>
  <c r="W2514" s="1"/>
  <c r="V2515"/>
  <c r="W2515" s="1"/>
  <c r="V2516"/>
  <c r="W2516" s="1"/>
  <c r="V2517"/>
  <c r="W2517" s="1"/>
  <c r="V2518"/>
  <c r="W2518" s="1"/>
  <c r="V2519"/>
  <c r="W2519" s="1"/>
  <c r="V2520"/>
  <c r="W2520" s="1"/>
  <c r="V2521"/>
  <c r="W2521" s="1"/>
  <c r="V2522"/>
  <c r="W2522" s="1"/>
  <c r="V2523"/>
  <c r="W2523" s="1"/>
  <c r="V2524"/>
  <c r="W2524" s="1"/>
  <c r="V2525"/>
  <c r="W2525" s="1"/>
  <c r="V2526"/>
  <c r="W2526" s="1"/>
  <c r="V2527"/>
  <c r="W2527" s="1"/>
  <c r="V2528"/>
  <c r="W2528" s="1"/>
  <c r="V2529"/>
  <c r="W2529" s="1"/>
  <c r="V2530"/>
  <c r="W2530" s="1"/>
  <c r="V2531"/>
  <c r="W2531" s="1"/>
  <c r="V2532"/>
  <c r="W2532" s="1"/>
  <c r="V2533"/>
  <c r="W2533" s="1"/>
  <c r="V2534"/>
  <c r="W2534" s="1"/>
  <c r="V2535"/>
  <c r="W2535" s="1"/>
  <c r="V2536"/>
  <c r="W2536" s="1"/>
  <c r="V2537"/>
  <c r="W2537" s="1"/>
  <c r="V2538"/>
  <c r="W2538" s="1"/>
  <c r="V2539"/>
  <c r="W2539" s="1"/>
  <c r="V2540"/>
  <c r="W2540" s="1"/>
  <c r="V2541"/>
  <c r="W2541" s="1"/>
  <c r="V2542"/>
  <c r="W2542" s="1"/>
  <c r="V2543"/>
  <c r="W2543" s="1"/>
  <c r="V2544"/>
  <c r="W2544" s="1"/>
  <c r="V2545"/>
  <c r="W2545" s="1"/>
  <c r="V2546"/>
  <c r="W2546" s="1"/>
  <c r="V2547"/>
  <c r="W2547" s="1"/>
  <c r="V2548"/>
  <c r="W2548" s="1"/>
  <c r="V2549"/>
  <c r="W2549" s="1"/>
  <c r="V2550"/>
  <c r="W2550" s="1"/>
  <c r="V2551"/>
  <c r="W2551" s="1"/>
  <c r="V2552"/>
  <c r="W2552" s="1"/>
  <c r="V2553"/>
  <c r="W2553" s="1"/>
  <c r="V2554"/>
  <c r="W2554" s="1"/>
  <c r="V2555"/>
  <c r="W2555" s="1"/>
  <c r="V2556"/>
  <c r="W2556" s="1"/>
  <c r="V2557"/>
  <c r="W2557" s="1"/>
  <c r="V2558"/>
  <c r="W2558" s="1"/>
  <c r="V2559"/>
  <c r="W2559" s="1"/>
  <c r="V2560"/>
  <c r="W2560" s="1"/>
  <c r="V2561"/>
  <c r="W2561" s="1"/>
  <c r="V2562"/>
  <c r="W2562" s="1"/>
  <c r="V2563"/>
  <c r="W2563" s="1"/>
  <c r="V2564"/>
  <c r="W2564" s="1"/>
  <c r="V2565"/>
  <c r="W2565" s="1"/>
  <c r="V2566"/>
  <c r="W2566" s="1"/>
  <c r="V2567"/>
  <c r="W2567" s="1"/>
  <c r="V2568"/>
  <c r="W2568" s="1"/>
  <c r="V2569"/>
  <c r="W2569" s="1"/>
  <c r="V2570"/>
  <c r="W2570" s="1"/>
  <c r="V2571"/>
  <c r="W2571" s="1"/>
  <c r="V2572"/>
  <c r="W2572" s="1"/>
  <c r="V2573"/>
  <c r="W2573" s="1"/>
  <c r="V2574"/>
  <c r="W2574" s="1"/>
  <c r="V2575"/>
  <c r="W2575" s="1"/>
  <c r="V2576"/>
  <c r="W2576" s="1"/>
  <c r="V2577"/>
  <c r="W2577" s="1"/>
  <c r="V2578"/>
  <c r="W2578" s="1"/>
  <c r="V2579"/>
  <c r="W2579" s="1"/>
  <c r="V2580"/>
  <c r="W2580" s="1"/>
  <c r="V2581"/>
  <c r="W2581" s="1"/>
  <c r="V2582"/>
  <c r="W2582" s="1"/>
  <c r="V2583"/>
  <c r="W2583" s="1"/>
  <c r="V2584"/>
  <c r="W2584" s="1"/>
  <c r="V2585"/>
  <c r="W2585" s="1"/>
  <c r="V2586"/>
  <c r="W2586" s="1"/>
  <c r="V2587"/>
  <c r="W2587" s="1"/>
  <c r="V2588"/>
  <c r="W2588" s="1"/>
  <c r="V2589"/>
  <c r="W2589" s="1"/>
  <c r="V2590"/>
  <c r="W2590" s="1"/>
  <c r="V2591"/>
  <c r="W2591" s="1"/>
  <c r="V2592"/>
  <c r="W2592" s="1"/>
  <c r="V2593"/>
  <c r="W2593" s="1"/>
  <c r="V2594"/>
  <c r="W2594" s="1"/>
  <c r="V2595"/>
  <c r="W2595" s="1"/>
  <c r="V2596"/>
  <c r="W2596" s="1"/>
  <c r="V2597"/>
  <c r="W2597" s="1"/>
  <c r="V2598"/>
  <c r="W2598" s="1"/>
  <c r="V2599"/>
  <c r="W2599" s="1"/>
  <c r="V2600"/>
  <c r="W2600" s="1"/>
  <c r="V2601"/>
  <c r="W2601" s="1"/>
  <c r="V2602"/>
  <c r="W2602" s="1"/>
  <c r="V2603"/>
  <c r="W2603" s="1"/>
  <c r="V2604"/>
  <c r="W2604" s="1"/>
  <c r="V2605"/>
  <c r="W2605" s="1"/>
  <c r="V2606"/>
  <c r="W2606" s="1"/>
  <c r="V2607"/>
  <c r="W2607" s="1"/>
  <c r="V2608"/>
  <c r="W2608" s="1"/>
  <c r="V2609"/>
  <c r="W2609" s="1"/>
  <c r="V2610"/>
  <c r="W2610" s="1"/>
  <c r="V2611"/>
  <c r="W2611" s="1"/>
  <c r="V2612"/>
  <c r="W2612" s="1"/>
  <c r="V2613"/>
  <c r="W2613" s="1"/>
  <c r="V2614"/>
  <c r="W2614" s="1"/>
  <c r="V2615"/>
  <c r="W2615" s="1"/>
  <c r="V2616"/>
  <c r="W2616" s="1"/>
  <c r="V2617"/>
  <c r="W2617" s="1"/>
  <c r="V2618"/>
  <c r="W2618" s="1"/>
  <c r="V2619"/>
  <c r="W2619" s="1"/>
  <c r="V2620"/>
  <c r="W2620" s="1"/>
  <c r="V2621"/>
  <c r="W2621" s="1"/>
  <c r="V2622"/>
  <c r="W2622" s="1"/>
  <c r="V2623"/>
  <c r="W2623" s="1"/>
  <c r="V2624"/>
  <c r="W2624" s="1"/>
  <c r="V2625"/>
  <c r="W2625" s="1"/>
  <c r="V2626"/>
  <c r="W2626" s="1"/>
  <c r="V2627"/>
  <c r="W2627" s="1"/>
  <c r="V2628"/>
  <c r="W2628" s="1"/>
  <c r="V2629"/>
  <c r="W2629" s="1"/>
  <c r="V2630"/>
  <c r="W2630" s="1"/>
  <c r="V2631"/>
  <c r="W2631" s="1"/>
  <c r="V2632"/>
  <c r="W2632" s="1"/>
  <c r="V2633"/>
  <c r="W2633" s="1"/>
  <c r="V2634"/>
  <c r="W2634" s="1"/>
  <c r="V2635"/>
  <c r="W2635" s="1"/>
  <c r="V2636"/>
  <c r="W2636" s="1"/>
  <c r="V2637"/>
  <c r="W2637" s="1"/>
  <c r="V2638"/>
  <c r="W2638" s="1"/>
  <c r="V2639"/>
  <c r="W2639" s="1"/>
  <c r="V2640"/>
  <c r="W2640" s="1"/>
  <c r="V2641"/>
  <c r="W2641" s="1"/>
  <c r="V2642"/>
  <c r="W2642" s="1"/>
  <c r="V2643"/>
  <c r="W2643" s="1"/>
  <c r="V2644"/>
  <c r="W2644" s="1"/>
  <c r="V2645"/>
  <c r="W2645" s="1"/>
  <c r="V2646"/>
  <c r="W2646" s="1"/>
  <c r="V2647"/>
  <c r="W2647" s="1"/>
  <c r="V2648"/>
  <c r="W2648" s="1"/>
  <c r="V2649"/>
  <c r="W2649" s="1"/>
  <c r="V2650"/>
  <c r="W2650" s="1"/>
  <c r="V2651"/>
  <c r="W2651" s="1"/>
  <c r="V2652"/>
  <c r="W2652" s="1"/>
  <c r="V2653"/>
  <c r="W2653" s="1"/>
  <c r="V2654"/>
  <c r="W2654" s="1"/>
  <c r="V2655"/>
  <c r="W2655" s="1"/>
  <c r="V2656"/>
  <c r="W2656" s="1"/>
  <c r="V2657"/>
  <c r="W2657" s="1"/>
  <c r="V2658"/>
  <c r="W2658" s="1"/>
  <c r="V2659"/>
  <c r="W2659" s="1"/>
  <c r="V2660"/>
  <c r="W2660" s="1"/>
  <c r="V2661"/>
  <c r="W2661" s="1"/>
  <c r="V2662"/>
  <c r="W2662" s="1"/>
  <c r="V2663"/>
  <c r="W2663" s="1"/>
  <c r="V2664"/>
  <c r="W2664" s="1"/>
  <c r="V2665"/>
  <c r="W2665" s="1"/>
  <c r="V2666"/>
  <c r="W2666" s="1"/>
  <c r="V2667"/>
  <c r="W2667" s="1"/>
  <c r="V2668"/>
  <c r="W2668" s="1"/>
  <c r="V2669"/>
  <c r="W2669" s="1"/>
  <c r="V2670"/>
  <c r="W2670" s="1"/>
  <c r="V2671"/>
  <c r="W2671" s="1"/>
  <c r="V2672"/>
  <c r="W2672" s="1"/>
  <c r="V2673"/>
  <c r="W2673" s="1"/>
  <c r="V2674"/>
  <c r="W2674" s="1"/>
  <c r="V2675"/>
  <c r="W2675" s="1"/>
  <c r="V2676"/>
  <c r="W2676" s="1"/>
  <c r="V2677"/>
  <c r="W2677" s="1"/>
  <c r="V2678"/>
  <c r="W2678" s="1"/>
  <c r="V2679"/>
  <c r="W2679" s="1"/>
  <c r="V2680"/>
  <c r="W2680" s="1"/>
  <c r="V2681"/>
  <c r="W2681" s="1"/>
  <c r="V2682"/>
  <c r="W2682" s="1"/>
  <c r="V2683"/>
  <c r="W2683" s="1"/>
  <c r="V2684"/>
  <c r="W2684" s="1"/>
  <c r="V2685"/>
  <c r="W2685" s="1"/>
  <c r="V2686"/>
  <c r="W2686" s="1"/>
  <c r="V2687"/>
  <c r="W2687" s="1"/>
  <c r="V2688"/>
  <c r="W2688" s="1"/>
  <c r="V2689"/>
  <c r="W2689" s="1"/>
  <c r="V2690"/>
  <c r="W2690" s="1"/>
  <c r="V2691"/>
  <c r="W2691" s="1"/>
  <c r="V2692"/>
  <c r="W2692" s="1"/>
  <c r="V2693"/>
  <c r="W2693" s="1"/>
  <c r="V2694"/>
  <c r="W2694" s="1"/>
  <c r="V2695"/>
  <c r="W2695" s="1"/>
  <c r="V2696"/>
  <c r="W2696" s="1"/>
  <c r="V2697"/>
  <c r="W2697" s="1"/>
  <c r="V2698"/>
  <c r="W2698" s="1"/>
  <c r="V2699"/>
  <c r="W2699" s="1"/>
  <c r="V2700"/>
  <c r="W2700" s="1"/>
  <c r="V2701"/>
  <c r="W2701" s="1"/>
  <c r="V2702"/>
  <c r="W2702" s="1"/>
  <c r="V2703"/>
  <c r="W2703" s="1"/>
  <c r="V2704"/>
  <c r="W2704" s="1"/>
  <c r="V2705"/>
  <c r="W2705" s="1"/>
  <c r="V2706"/>
  <c r="W2706" s="1"/>
  <c r="V2707"/>
  <c r="W2707" s="1"/>
  <c r="V2708"/>
  <c r="W2708" s="1"/>
  <c r="V2709"/>
  <c r="W2709" s="1"/>
  <c r="V2710"/>
  <c r="W2710" s="1"/>
  <c r="V2711"/>
  <c r="W2711" s="1"/>
  <c r="V2712"/>
  <c r="W2712" s="1"/>
  <c r="V2713"/>
  <c r="W2713" s="1"/>
  <c r="V2714"/>
  <c r="W2714" s="1"/>
  <c r="V2715"/>
  <c r="W2715" s="1"/>
  <c r="V2716"/>
  <c r="W2716" s="1"/>
  <c r="V2717"/>
  <c r="W2717" s="1"/>
  <c r="V2718"/>
  <c r="W2718" s="1"/>
  <c r="V2719"/>
  <c r="W2719" s="1"/>
  <c r="V2720"/>
  <c r="W2720" s="1"/>
  <c r="V2721"/>
  <c r="W2721" s="1"/>
  <c r="V2722"/>
  <c r="W2722" s="1"/>
  <c r="V2723"/>
  <c r="W2723" s="1"/>
  <c r="V2724"/>
  <c r="W2724" s="1"/>
  <c r="V2725"/>
  <c r="W2725" s="1"/>
  <c r="V2726"/>
  <c r="W2726" s="1"/>
  <c r="V2727"/>
  <c r="W2727" s="1"/>
  <c r="V2728"/>
  <c r="W2728" s="1"/>
  <c r="V2729"/>
  <c r="W2729" s="1"/>
  <c r="V2730"/>
  <c r="W2730" s="1"/>
  <c r="V2731"/>
  <c r="W2731" s="1"/>
  <c r="V2732"/>
  <c r="W2732" s="1"/>
  <c r="V2733"/>
  <c r="W2733" s="1"/>
  <c r="V2734"/>
  <c r="W2734" s="1"/>
  <c r="V2735"/>
  <c r="W2735" s="1"/>
  <c r="V2736"/>
  <c r="W2736" s="1"/>
  <c r="V2737"/>
  <c r="W2737" s="1"/>
  <c r="V2738"/>
  <c r="W2738" s="1"/>
  <c r="V2739"/>
  <c r="W2739" s="1"/>
  <c r="V2740"/>
  <c r="W2740" s="1"/>
  <c r="V2741"/>
  <c r="W2741" s="1"/>
  <c r="V2742"/>
  <c r="W2742" s="1"/>
  <c r="V2743"/>
  <c r="W2743" s="1"/>
  <c r="V2744"/>
  <c r="W2744" s="1"/>
  <c r="V2745"/>
  <c r="W2745" s="1"/>
  <c r="V2746"/>
  <c r="W2746" s="1"/>
  <c r="V2747"/>
  <c r="W2747" s="1"/>
  <c r="V2748"/>
  <c r="W2748" s="1"/>
  <c r="V2749"/>
  <c r="W2749" s="1"/>
  <c r="V2750"/>
  <c r="W2750" s="1"/>
  <c r="V2751"/>
  <c r="W2751" s="1"/>
  <c r="V2752"/>
  <c r="W2752" s="1"/>
  <c r="V2753"/>
  <c r="W2753" s="1"/>
  <c r="V2754"/>
  <c r="W2754" s="1"/>
  <c r="V2755"/>
  <c r="W2755" s="1"/>
  <c r="V2756"/>
  <c r="W2756" s="1"/>
  <c r="V2757"/>
  <c r="W2757" s="1"/>
  <c r="V2758"/>
  <c r="W2758" s="1"/>
  <c r="V2759"/>
  <c r="W2759" s="1"/>
  <c r="V2760"/>
  <c r="W2760" s="1"/>
  <c r="V2761"/>
  <c r="W2761" s="1"/>
  <c r="V2762"/>
  <c r="W2762" s="1"/>
  <c r="V2763"/>
  <c r="W2763" s="1"/>
  <c r="V2764"/>
  <c r="W2764" s="1"/>
  <c r="V2765"/>
  <c r="W2765" s="1"/>
  <c r="V2766"/>
  <c r="W2766" s="1"/>
  <c r="V2767"/>
  <c r="W2767" s="1"/>
  <c r="V2768"/>
  <c r="W2768" s="1"/>
  <c r="V2769"/>
  <c r="W2769" s="1"/>
  <c r="V2770"/>
  <c r="W2770" s="1"/>
  <c r="V2771"/>
  <c r="W2771" s="1"/>
  <c r="V2772"/>
  <c r="W2772" s="1"/>
  <c r="V2773"/>
  <c r="W2773" s="1"/>
  <c r="V2774"/>
  <c r="W2774" s="1"/>
  <c r="V2775"/>
  <c r="W2775" s="1"/>
  <c r="V2776"/>
  <c r="W2776" s="1"/>
  <c r="V2777"/>
  <c r="W2777" s="1"/>
  <c r="V2778"/>
  <c r="W2778" s="1"/>
  <c r="V2779"/>
  <c r="W2779" s="1"/>
  <c r="V2780"/>
  <c r="W2780" s="1"/>
  <c r="V2781"/>
  <c r="W2781" s="1"/>
  <c r="V2782"/>
  <c r="W2782" s="1"/>
  <c r="V2783"/>
  <c r="W2783" s="1"/>
  <c r="V2784"/>
  <c r="W2784" s="1"/>
  <c r="V2785"/>
  <c r="W2785" s="1"/>
  <c r="V2786"/>
  <c r="W2786" s="1"/>
  <c r="V2787"/>
  <c r="W2787" s="1"/>
  <c r="V2788"/>
  <c r="W2788" s="1"/>
  <c r="V2789"/>
  <c r="W2789" s="1"/>
  <c r="V2790"/>
  <c r="W2790" s="1"/>
  <c r="V2791"/>
  <c r="W2791" s="1"/>
  <c r="V2792"/>
  <c r="W2792" s="1"/>
  <c r="V2793"/>
  <c r="W2793" s="1"/>
  <c r="V2794"/>
  <c r="W2794" s="1"/>
  <c r="V2795"/>
  <c r="W2795" s="1"/>
  <c r="V2796"/>
  <c r="W2796" s="1"/>
  <c r="V2797"/>
  <c r="W2797" s="1"/>
  <c r="V2798"/>
  <c r="W2798" s="1"/>
  <c r="V2799"/>
  <c r="W2799" s="1"/>
  <c r="V2800"/>
  <c r="W2800" s="1"/>
  <c r="V2801"/>
  <c r="W2801" s="1"/>
  <c r="V2802"/>
  <c r="W2802" s="1"/>
  <c r="V2803"/>
  <c r="W2803" s="1"/>
  <c r="V2804"/>
  <c r="W2804" s="1"/>
  <c r="V2805"/>
  <c r="W2805" s="1"/>
  <c r="V2806"/>
  <c r="W2806" s="1"/>
  <c r="V2807"/>
  <c r="W2807" s="1"/>
  <c r="V2808"/>
  <c r="W2808" s="1"/>
  <c r="V2809"/>
  <c r="W2809" s="1"/>
  <c r="V2810"/>
  <c r="W2810" s="1"/>
  <c r="V2811"/>
  <c r="W2811" s="1"/>
  <c r="V2812"/>
  <c r="W2812" s="1"/>
  <c r="V2813"/>
  <c r="W2813" s="1"/>
  <c r="V2814"/>
  <c r="W2814" s="1"/>
  <c r="V2815"/>
  <c r="W2815" s="1"/>
  <c r="V2816"/>
  <c r="W2816" s="1"/>
  <c r="V2817"/>
  <c r="W2817" s="1"/>
  <c r="V2818"/>
  <c r="W2818" s="1"/>
  <c r="V2819"/>
  <c r="W2819" s="1"/>
  <c r="V2820"/>
  <c r="W2820" s="1"/>
  <c r="V2821"/>
  <c r="W2821" s="1"/>
  <c r="V2822"/>
  <c r="W2822" s="1"/>
  <c r="V2823"/>
  <c r="W2823" s="1"/>
  <c r="V2824"/>
  <c r="W2824" s="1"/>
  <c r="V2825"/>
  <c r="W2825" s="1"/>
  <c r="V2826"/>
  <c r="W2826" s="1"/>
  <c r="V2827"/>
  <c r="W2827" s="1"/>
  <c r="V2828"/>
  <c r="W2828" s="1"/>
  <c r="V2829"/>
  <c r="W2829" s="1"/>
  <c r="V2830"/>
  <c r="W2830" s="1"/>
  <c r="V2831"/>
  <c r="W2831" s="1"/>
  <c r="V2832"/>
  <c r="W2832" s="1"/>
  <c r="V2833"/>
  <c r="W2833" s="1"/>
  <c r="V2834"/>
  <c r="W2834" s="1"/>
  <c r="V2835"/>
  <c r="W2835" s="1"/>
  <c r="V2836"/>
  <c r="W2836" s="1"/>
  <c r="V2837"/>
  <c r="W2837" s="1"/>
  <c r="V2838"/>
  <c r="W2838" s="1"/>
  <c r="V2839"/>
  <c r="W2839" s="1"/>
  <c r="V2840"/>
  <c r="W2840" s="1"/>
  <c r="V2841"/>
  <c r="W2841" s="1"/>
  <c r="V2842"/>
  <c r="W2842" s="1"/>
  <c r="V2843"/>
  <c r="W2843" s="1"/>
  <c r="V2844"/>
  <c r="W2844" s="1"/>
  <c r="V2845"/>
  <c r="W2845" s="1"/>
  <c r="V2846"/>
  <c r="W2846" s="1"/>
  <c r="V2847"/>
  <c r="W2847" s="1"/>
  <c r="V2848"/>
  <c r="W2848" s="1"/>
  <c r="V2849"/>
  <c r="W2849" s="1"/>
  <c r="V2850"/>
  <c r="W2850" s="1"/>
  <c r="V2851"/>
  <c r="W2851" s="1"/>
  <c r="V2852"/>
  <c r="W2852" s="1"/>
  <c r="V2853"/>
  <c r="W2853" s="1"/>
  <c r="V2854"/>
  <c r="W2854" s="1"/>
  <c r="V2855"/>
  <c r="W2855" s="1"/>
  <c r="V2856"/>
  <c r="W2856" s="1"/>
  <c r="V2857"/>
  <c r="W2857" s="1"/>
  <c r="V2858"/>
  <c r="W2858" s="1"/>
  <c r="V2859"/>
  <c r="W2859" s="1"/>
  <c r="V2860"/>
  <c r="W2860" s="1"/>
  <c r="V2861"/>
  <c r="W2861" s="1"/>
  <c r="V2862"/>
  <c r="W2862" s="1"/>
  <c r="V2863"/>
  <c r="W2863" s="1"/>
  <c r="V2864"/>
  <c r="W2864" s="1"/>
  <c r="V2865"/>
  <c r="W2865" s="1"/>
  <c r="V2866"/>
  <c r="W2866" s="1"/>
  <c r="V2867"/>
  <c r="W2867" s="1"/>
  <c r="V2868"/>
  <c r="W2868" s="1"/>
  <c r="V2869"/>
  <c r="W2869" s="1"/>
  <c r="V2870"/>
  <c r="W2870" s="1"/>
  <c r="V2871"/>
  <c r="W2871" s="1"/>
  <c r="V2872"/>
  <c r="W2872" s="1"/>
  <c r="V2873"/>
  <c r="W2873" s="1"/>
  <c r="V2874"/>
  <c r="W2874" s="1"/>
  <c r="V2875"/>
  <c r="W2875" s="1"/>
  <c r="V2876"/>
  <c r="W2876" s="1"/>
  <c r="V2877"/>
  <c r="W2877" s="1"/>
  <c r="V2878"/>
  <c r="W2878" s="1"/>
  <c r="V2879"/>
  <c r="W2879" s="1"/>
  <c r="V2880"/>
  <c r="W2880" s="1"/>
  <c r="V2881"/>
  <c r="W2881" s="1"/>
  <c r="V2882"/>
  <c r="W2882" s="1"/>
  <c r="V2883"/>
  <c r="W2883" s="1"/>
  <c r="V2884"/>
  <c r="W2884" s="1"/>
  <c r="V2885"/>
  <c r="W2885" s="1"/>
  <c r="V2886"/>
  <c r="W2886" s="1"/>
  <c r="V2887"/>
  <c r="W2887" s="1"/>
  <c r="V2888"/>
  <c r="W2888" s="1"/>
  <c r="V2889"/>
  <c r="W2889" s="1"/>
  <c r="V2890"/>
  <c r="W2890" s="1"/>
  <c r="V2891"/>
  <c r="W2891" s="1"/>
  <c r="V2892"/>
  <c r="W2892" s="1"/>
  <c r="V2893"/>
  <c r="W2893" s="1"/>
  <c r="V2894"/>
  <c r="W2894" s="1"/>
  <c r="V2895"/>
  <c r="W2895" s="1"/>
  <c r="V2896"/>
  <c r="W2896" s="1"/>
  <c r="V2897"/>
  <c r="W2897" s="1"/>
  <c r="V2898"/>
  <c r="W2898" s="1"/>
  <c r="V2899"/>
  <c r="W2899" s="1"/>
  <c r="V2900"/>
  <c r="W2900" s="1"/>
  <c r="V2901"/>
  <c r="W2901" s="1"/>
  <c r="V2902"/>
  <c r="W2902" s="1"/>
  <c r="V2903"/>
  <c r="W2903" s="1"/>
  <c r="V2904"/>
  <c r="W2904" s="1"/>
  <c r="V2905"/>
  <c r="W2905" s="1"/>
  <c r="V2906"/>
  <c r="W2906" s="1"/>
  <c r="V2907"/>
  <c r="W2907" s="1"/>
  <c r="V2908"/>
  <c r="W2908" s="1"/>
  <c r="V2909"/>
  <c r="W2909" s="1"/>
  <c r="V2910"/>
  <c r="W2910" s="1"/>
  <c r="V2911"/>
  <c r="W2911" s="1"/>
  <c r="V2912"/>
  <c r="W2912" s="1"/>
  <c r="V2913"/>
  <c r="W2913" s="1"/>
  <c r="V2914"/>
  <c r="W2914" s="1"/>
  <c r="V2915"/>
  <c r="W2915" s="1"/>
  <c r="V2916"/>
  <c r="W2916" s="1"/>
  <c r="V2917"/>
  <c r="W2917" s="1"/>
  <c r="V2918"/>
  <c r="W2918" s="1"/>
  <c r="V2919"/>
  <c r="W2919" s="1"/>
  <c r="V2920"/>
  <c r="W2920" s="1"/>
  <c r="V2921"/>
  <c r="W2921" s="1"/>
  <c r="V2922"/>
  <c r="W2922" s="1"/>
  <c r="V2923"/>
  <c r="W2923" s="1"/>
  <c r="V2924"/>
  <c r="W2924" s="1"/>
  <c r="V2925"/>
  <c r="W2925" s="1"/>
  <c r="V2926"/>
  <c r="W2926" s="1"/>
  <c r="V2927"/>
  <c r="W2927" s="1"/>
  <c r="V2928"/>
  <c r="W2928" s="1"/>
  <c r="V2929"/>
  <c r="W2929" s="1"/>
  <c r="V2930"/>
  <c r="W2930" s="1"/>
  <c r="V2931"/>
  <c r="W2931" s="1"/>
  <c r="V2932"/>
  <c r="W2932" s="1"/>
  <c r="V2933"/>
  <c r="W2933" s="1"/>
  <c r="V2934"/>
  <c r="W2934" s="1"/>
  <c r="V2935"/>
  <c r="W2935" s="1"/>
  <c r="V2936"/>
  <c r="W2936" s="1"/>
  <c r="V2937"/>
  <c r="W2937" s="1"/>
  <c r="V2938"/>
  <c r="W2938" s="1"/>
  <c r="V2939"/>
  <c r="W2939" s="1"/>
  <c r="V2940"/>
  <c r="W2940" s="1"/>
  <c r="V2941"/>
  <c r="W2941" s="1"/>
  <c r="V2942"/>
  <c r="W2942" s="1"/>
  <c r="V2943"/>
  <c r="W2943" s="1"/>
  <c r="V2944"/>
  <c r="W2944" s="1"/>
  <c r="V2945"/>
  <c r="W2945" s="1"/>
  <c r="V2946"/>
  <c r="W2946" s="1"/>
  <c r="V2947"/>
  <c r="W2947" s="1"/>
  <c r="V2948"/>
  <c r="W2948" s="1"/>
  <c r="V2949"/>
  <c r="W2949" s="1"/>
  <c r="V2950"/>
  <c r="W2950" s="1"/>
  <c r="V2951"/>
  <c r="W2951" s="1"/>
  <c r="V2952"/>
  <c r="W2952" s="1"/>
  <c r="V2953"/>
  <c r="W2953" s="1"/>
  <c r="V2954"/>
  <c r="W2954" s="1"/>
  <c r="V2955"/>
  <c r="W2955" s="1"/>
  <c r="V2956"/>
  <c r="W2956" s="1"/>
  <c r="V2957"/>
  <c r="W2957" s="1"/>
  <c r="V2958"/>
  <c r="W2958" s="1"/>
  <c r="V2959"/>
  <c r="W2959" s="1"/>
  <c r="V2960"/>
  <c r="W2960" s="1"/>
  <c r="V2961"/>
  <c r="W2961" s="1"/>
  <c r="V2962"/>
  <c r="W2962" s="1"/>
  <c r="V2963"/>
  <c r="W2963" s="1"/>
  <c r="V2964"/>
  <c r="W2964" s="1"/>
  <c r="V2965"/>
  <c r="W2965" s="1"/>
  <c r="V2966"/>
  <c r="W2966" s="1"/>
  <c r="V2967"/>
  <c r="W2967" s="1"/>
  <c r="V2968"/>
  <c r="W2968" s="1"/>
  <c r="V2969"/>
  <c r="W2969" s="1"/>
  <c r="V2970"/>
  <c r="W2970" s="1"/>
  <c r="V2971"/>
  <c r="W2971" s="1"/>
  <c r="V2972"/>
  <c r="W2972" s="1"/>
  <c r="V2973"/>
  <c r="W2973" s="1"/>
  <c r="V2974"/>
  <c r="W2974" s="1"/>
  <c r="V2975"/>
  <c r="W2975" s="1"/>
  <c r="V2976"/>
  <c r="W2976" s="1"/>
  <c r="V2977"/>
  <c r="W2977" s="1"/>
  <c r="V2978"/>
  <c r="W2978" s="1"/>
  <c r="V2979"/>
  <c r="W2979" s="1"/>
  <c r="V2980"/>
  <c r="W2980" s="1"/>
  <c r="V2981"/>
  <c r="W2981" s="1"/>
  <c r="V2982"/>
  <c r="W2982" s="1"/>
  <c r="V2983"/>
  <c r="W2983" s="1"/>
  <c r="V2984"/>
  <c r="W2984" s="1"/>
  <c r="V2985"/>
  <c r="W2985" s="1"/>
  <c r="V2986"/>
  <c r="W2986" s="1"/>
  <c r="V2987"/>
  <c r="W2987" s="1"/>
  <c r="V2988"/>
  <c r="W2988" s="1"/>
  <c r="V2989"/>
  <c r="W2989" s="1"/>
  <c r="V2990"/>
  <c r="W2990" s="1"/>
  <c r="V2991"/>
  <c r="W2991" s="1"/>
  <c r="V2992"/>
  <c r="W2992" s="1"/>
  <c r="V2993"/>
  <c r="W2993" s="1"/>
  <c r="V2994"/>
  <c r="W2994" s="1"/>
  <c r="V2995"/>
  <c r="W2995" s="1"/>
  <c r="V2996"/>
  <c r="W2996" s="1"/>
  <c r="V2997"/>
  <c r="W2997" s="1"/>
  <c r="V2998"/>
  <c r="W2998" s="1"/>
  <c r="V2999"/>
  <c r="W2999" s="1"/>
  <c r="V3000"/>
  <c r="W3000" s="1"/>
  <c r="V3001"/>
  <c r="W3001" s="1"/>
  <c r="V3002"/>
  <c r="W3002" s="1"/>
  <c r="V3003"/>
  <c r="W3003" s="1"/>
  <c r="V3004"/>
  <c r="W3004" s="1"/>
  <c r="V3005"/>
  <c r="W3005" s="1"/>
  <c r="V3006"/>
  <c r="W3006" s="1"/>
  <c r="V3007"/>
  <c r="W3007" s="1"/>
  <c r="V3008"/>
  <c r="W3008" s="1"/>
  <c r="V3009"/>
  <c r="W3009" s="1"/>
  <c r="V3010"/>
  <c r="W3010" s="1"/>
  <c r="V3011"/>
  <c r="W3011" s="1"/>
  <c r="V3012"/>
  <c r="W3012" s="1"/>
  <c r="V3013"/>
  <c r="W3013" s="1"/>
  <c r="V3014"/>
  <c r="W3014" s="1"/>
  <c r="V3015"/>
  <c r="W3015" s="1"/>
  <c r="V3016"/>
  <c r="W3016" s="1"/>
  <c r="V3017"/>
  <c r="W3017" s="1"/>
  <c r="V3018"/>
  <c r="W3018" s="1"/>
  <c r="V3019"/>
  <c r="W3019" s="1"/>
  <c r="V3020"/>
  <c r="W3020" s="1"/>
  <c r="V3021"/>
  <c r="W3021" s="1"/>
  <c r="V3022"/>
  <c r="W3022" s="1"/>
  <c r="V3023"/>
  <c r="W3023" s="1"/>
  <c r="V3024"/>
  <c r="W3024" s="1"/>
  <c r="V3025"/>
  <c r="W3025" s="1"/>
  <c r="V3026"/>
  <c r="W3026" s="1"/>
  <c r="V3027"/>
  <c r="W3027" s="1"/>
  <c r="V3028"/>
  <c r="W3028" s="1"/>
  <c r="V3029"/>
  <c r="W3029" s="1"/>
  <c r="V3030"/>
  <c r="W3030" s="1"/>
  <c r="V3031"/>
  <c r="W3031" s="1"/>
  <c r="V3032"/>
  <c r="W3032" s="1"/>
  <c r="V3033"/>
  <c r="W3033" s="1"/>
  <c r="V3034"/>
  <c r="W3034" s="1"/>
  <c r="V3035"/>
  <c r="W3035" s="1"/>
  <c r="V3036"/>
  <c r="W3036" s="1"/>
  <c r="V3037"/>
  <c r="W3037" s="1"/>
  <c r="V3038"/>
  <c r="W3038" s="1"/>
  <c r="V3039"/>
  <c r="W3039" s="1"/>
  <c r="V3040"/>
  <c r="W3040" s="1"/>
  <c r="V3041"/>
  <c r="W3041" s="1"/>
  <c r="V3042"/>
  <c r="W3042" s="1"/>
  <c r="V3043"/>
  <c r="W3043" s="1"/>
  <c r="V3044"/>
  <c r="W3044" s="1"/>
  <c r="V3045"/>
  <c r="W3045" s="1"/>
  <c r="V3046"/>
  <c r="W3046" s="1"/>
  <c r="V3047"/>
  <c r="W3047" s="1"/>
  <c r="V3048"/>
  <c r="W3048" s="1"/>
  <c r="V3049"/>
  <c r="W3049" s="1"/>
  <c r="V3050"/>
  <c r="W3050" s="1"/>
  <c r="V3051"/>
  <c r="W3051" s="1"/>
  <c r="V3052"/>
  <c r="W3052" s="1"/>
  <c r="V3053"/>
  <c r="W3053" s="1"/>
  <c r="V3054"/>
  <c r="W3054" s="1"/>
  <c r="V3055"/>
  <c r="W3055" s="1"/>
  <c r="V3056"/>
  <c r="W3056" s="1"/>
  <c r="V3057"/>
  <c r="W3057" s="1"/>
  <c r="V3058"/>
  <c r="W3058" s="1"/>
  <c r="V3059"/>
  <c r="W3059" s="1"/>
  <c r="V3060"/>
  <c r="W3060" s="1"/>
  <c r="V3061"/>
  <c r="W3061" s="1"/>
  <c r="V3062"/>
  <c r="W3062" s="1"/>
  <c r="V3063"/>
  <c r="W3063" s="1"/>
  <c r="V3064"/>
  <c r="W3064" s="1"/>
  <c r="V3065"/>
  <c r="W3065" s="1"/>
  <c r="V3066"/>
  <c r="W3066" s="1"/>
  <c r="V3067"/>
  <c r="W3067" s="1"/>
  <c r="V3068"/>
  <c r="W3068" s="1"/>
  <c r="V3069"/>
  <c r="W3069" s="1"/>
  <c r="V3070"/>
  <c r="W3070" s="1"/>
  <c r="V3071"/>
  <c r="W3071" s="1"/>
  <c r="V3072"/>
  <c r="W3072" s="1"/>
  <c r="V3073"/>
  <c r="W3073" s="1"/>
  <c r="V3074"/>
  <c r="W3074" s="1"/>
  <c r="V3075"/>
  <c r="W3075" s="1"/>
  <c r="V3076"/>
  <c r="W3076" s="1"/>
  <c r="V3077"/>
  <c r="W3077" s="1"/>
  <c r="V3078"/>
  <c r="W3078" s="1"/>
  <c r="V3079"/>
  <c r="W3079" s="1"/>
  <c r="V3080"/>
  <c r="W3080" s="1"/>
  <c r="V3081"/>
  <c r="W3081" s="1"/>
  <c r="V3082"/>
  <c r="W3082" s="1"/>
  <c r="V3083"/>
  <c r="W3083" s="1"/>
  <c r="V3084"/>
  <c r="W3084" s="1"/>
  <c r="V3085"/>
  <c r="W3085" s="1"/>
  <c r="V3086"/>
  <c r="W3086" s="1"/>
  <c r="V3087"/>
  <c r="W3087" s="1"/>
  <c r="V3088"/>
  <c r="W3088" s="1"/>
  <c r="V3089"/>
  <c r="W3089" s="1"/>
  <c r="V3090"/>
  <c r="W3090" s="1"/>
  <c r="V3091"/>
  <c r="W3091" s="1"/>
  <c r="V3092"/>
  <c r="W3092" s="1"/>
  <c r="V3093"/>
  <c r="W3093" s="1"/>
  <c r="V3094"/>
  <c r="W3094" s="1"/>
  <c r="V3095"/>
  <c r="W3095" s="1"/>
  <c r="V3096"/>
  <c r="W3096" s="1"/>
  <c r="V3097"/>
  <c r="W3097" s="1"/>
  <c r="V3098"/>
  <c r="W3098" s="1"/>
  <c r="V3099"/>
  <c r="W3099" s="1"/>
  <c r="V3100"/>
  <c r="W3100" s="1"/>
  <c r="V3101"/>
  <c r="W3101" s="1"/>
  <c r="V3102"/>
  <c r="W3102" s="1"/>
  <c r="V3103"/>
  <c r="W3103" s="1"/>
  <c r="V3104"/>
  <c r="W3104" s="1"/>
  <c r="V3105"/>
  <c r="W3105" s="1"/>
  <c r="V3106"/>
  <c r="W3106" s="1"/>
  <c r="V3107"/>
  <c r="W3107" s="1"/>
  <c r="V3108"/>
  <c r="W3108" s="1"/>
  <c r="V3109"/>
  <c r="W3109" s="1"/>
  <c r="V3110"/>
  <c r="W3110" s="1"/>
  <c r="V3111"/>
  <c r="W3111" s="1"/>
  <c r="V3112"/>
  <c r="W3112" s="1"/>
  <c r="V3113"/>
  <c r="W3113" s="1"/>
  <c r="V3114"/>
  <c r="W3114" s="1"/>
  <c r="V3115"/>
  <c r="W3115" s="1"/>
  <c r="V3116"/>
  <c r="W3116" s="1"/>
  <c r="V3117"/>
  <c r="W3117" s="1"/>
  <c r="V3118"/>
  <c r="W3118" s="1"/>
  <c r="V3119"/>
  <c r="W3119" s="1"/>
  <c r="V3120"/>
  <c r="W3120" s="1"/>
  <c r="V3121"/>
  <c r="W3121" s="1"/>
  <c r="V3122"/>
  <c r="W3122" s="1"/>
  <c r="V3123"/>
  <c r="W3123" s="1"/>
  <c r="V3124"/>
  <c r="W3124" s="1"/>
  <c r="V3125"/>
  <c r="W3125" s="1"/>
  <c r="V3126"/>
  <c r="W3126" s="1"/>
  <c r="V3127"/>
  <c r="W3127" s="1"/>
  <c r="V3128"/>
  <c r="W3128" s="1"/>
  <c r="V3129"/>
  <c r="W3129" s="1"/>
  <c r="V3130"/>
  <c r="W3130" s="1"/>
  <c r="W2003"/>
  <c r="W2007"/>
  <c r="W2008"/>
  <c r="W2012"/>
  <c r="W2014"/>
  <c r="W2016"/>
  <c r="W2018"/>
  <c r="W2020"/>
  <c r="W2022"/>
  <c r="W2026"/>
  <c r="W2030"/>
  <c r="W2038"/>
  <c r="W2046"/>
  <c r="W2062"/>
  <c r="W2078"/>
  <c r="W2111"/>
  <c r="W2127"/>
  <c r="X2001"/>
  <c r="X2002"/>
  <c r="X2003"/>
  <c r="X2004"/>
  <c r="X2005"/>
  <c r="X2006"/>
  <c r="X2007"/>
  <c r="X2008"/>
  <c r="X2009"/>
  <c r="X2010"/>
  <c r="X2011"/>
  <c r="X2012"/>
  <c r="X2013"/>
  <c r="X2014"/>
  <c r="X2015"/>
  <c r="X2016"/>
  <c r="X2017"/>
  <c r="X2018"/>
  <c r="X2019"/>
  <c r="X2020"/>
  <c r="X2021"/>
  <c r="X2022"/>
  <c r="X2023"/>
  <c r="X2024"/>
  <c r="X2025"/>
  <c r="X2026"/>
  <c r="X2027"/>
  <c r="X2028"/>
  <c r="X2029"/>
  <c r="X2030"/>
  <c r="X2031"/>
  <c r="X2032"/>
  <c r="X2033"/>
  <c r="X2034"/>
  <c r="X2035"/>
  <c r="X2036"/>
  <c r="X2037"/>
  <c r="X2038"/>
  <c r="X2039"/>
  <c r="X2040"/>
  <c r="X2041"/>
  <c r="X2042"/>
  <c r="X2043"/>
  <c r="X2044"/>
  <c r="X2045"/>
  <c r="X2046"/>
  <c r="X2047"/>
  <c r="X2048"/>
  <c r="X2049"/>
  <c r="X2050"/>
  <c r="X2051"/>
  <c r="X2052"/>
  <c r="X2053"/>
  <c r="X2054"/>
  <c r="X2055"/>
  <c r="X2056"/>
  <c r="X2057"/>
  <c r="X2058"/>
  <c r="X2059"/>
  <c r="X2060"/>
  <c r="X2061"/>
  <c r="X2062"/>
  <c r="X2063"/>
  <c r="X2064"/>
  <c r="X2065"/>
  <c r="X2066"/>
  <c r="X2067"/>
  <c r="X2068"/>
  <c r="X2069"/>
  <c r="X2070"/>
  <c r="X2071"/>
  <c r="X2072"/>
  <c r="X2073"/>
  <c r="X2074"/>
  <c r="X2075"/>
  <c r="X2076"/>
  <c r="X2077"/>
  <c r="X2078"/>
  <c r="X2079"/>
  <c r="X2080"/>
  <c r="X2081"/>
  <c r="X2082"/>
  <c r="X2083"/>
  <c r="X2084"/>
  <c r="X2085"/>
  <c r="X2086"/>
  <c r="X2087"/>
  <c r="X2088"/>
  <c r="X2089"/>
  <c r="X2090"/>
  <c r="X2091"/>
  <c r="X2092"/>
  <c r="X2093"/>
  <c r="X2094"/>
  <c r="X2095"/>
  <c r="X2096"/>
  <c r="X2097"/>
  <c r="X2098"/>
  <c r="X2099"/>
  <c r="X2100"/>
  <c r="X2101"/>
  <c r="X2102"/>
  <c r="X2103"/>
  <c r="X2104"/>
  <c r="X2105"/>
  <c r="X2106"/>
  <c r="X2107"/>
  <c r="X2108"/>
  <c r="X2109"/>
  <c r="X2111"/>
  <c r="X2112"/>
  <c r="X2113"/>
  <c r="X2114"/>
  <c r="X2115"/>
  <c r="X2116"/>
  <c r="X2117"/>
  <c r="X2118"/>
  <c r="X2119"/>
  <c r="X2120"/>
  <c r="X2121"/>
  <c r="X2122"/>
  <c r="X2123"/>
  <c r="X2124"/>
  <c r="X2125"/>
  <c r="X2126"/>
  <c r="X2127"/>
  <c r="X2128"/>
  <c r="X2129"/>
  <c r="X2130"/>
  <c r="X2131"/>
  <c r="X2132"/>
  <c r="X2133"/>
  <c r="X2134"/>
  <c r="X2135"/>
  <c r="X2136"/>
  <c r="X2137"/>
  <c r="X2138"/>
  <c r="X2139"/>
  <c r="X2140"/>
  <c r="X2141"/>
  <c r="X2142"/>
  <c r="X2143"/>
  <c r="X2144"/>
  <c r="X2145"/>
  <c r="X2146"/>
  <c r="X2147"/>
  <c r="X2148"/>
  <c r="X2149"/>
  <c r="X2150"/>
  <c r="X2151"/>
  <c r="X2152"/>
  <c r="X2153"/>
  <c r="X2154"/>
  <c r="X2155"/>
  <c r="X2156"/>
  <c r="X2157"/>
  <c r="X2158"/>
  <c r="X2159"/>
  <c r="X2160"/>
  <c r="X2161"/>
  <c r="X2162"/>
  <c r="X2163"/>
  <c r="X2164"/>
  <c r="X2165"/>
  <c r="X2166"/>
  <c r="X2600"/>
  <c r="X2601"/>
  <c r="X2602"/>
  <c r="X2603"/>
  <c r="X2604"/>
  <c r="X2605"/>
  <c r="X2606"/>
  <c r="X2607"/>
  <c r="X2608"/>
  <c r="X2609"/>
  <c r="X2610"/>
  <c r="X2611"/>
  <c r="X2612"/>
  <c r="X2613"/>
  <c r="X2614"/>
  <c r="X2615"/>
  <c r="X2616"/>
  <c r="X2617"/>
  <c r="X2618"/>
  <c r="X2619"/>
  <c r="X2620"/>
  <c r="X2621"/>
  <c r="X2622"/>
  <c r="X2623"/>
  <c r="X2624"/>
  <c r="X2625"/>
  <c r="X2626"/>
  <c r="X2627"/>
  <c r="X2628"/>
  <c r="X2629"/>
  <c r="X2630"/>
  <c r="X2631"/>
  <c r="X2632"/>
  <c r="X2633"/>
  <c r="X2634"/>
  <c r="X2635"/>
  <c r="X2636"/>
  <c r="X2637"/>
  <c r="X2638"/>
  <c r="X2639"/>
  <c r="X2640"/>
  <c r="X2641"/>
  <c r="X2642"/>
  <c r="X2643"/>
  <c r="X2644"/>
  <c r="X2645"/>
  <c r="X2646"/>
  <c r="X2647"/>
  <c r="X2648"/>
  <c r="X2649"/>
  <c r="X2650"/>
  <c r="X2651"/>
  <c r="X2652"/>
  <c r="X2653"/>
  <c r="X2654"/>
  <c r="X2655"/>
  <c r="X2656"/>
  <c r="X2657"/>
  <c r="X2658"/>
  <c r="X2659"/>
  <c r="X2660"/>
  <c r="X2661"/>
  <c r="X2662"/>
  <c r="X2663"/>
  <c r="X2664"/>
  <c r="X2665"/>
  <c r="X2666"/>
  <c r="X2667"/>
  <c r="X2668"/>
  <c r="X2669"/>
  <c r="X2670"/>
  <c r="X2671"/>
  <c r="X2672"/>
  <c r="X2673"/>
  <c r="X2674"/>
  <c r="X2675"/>
  <c r="X2676"/>
  <c r="X2677"/>
  <c r="X2678"/>
  <c r="X2679"/>
  <c r="X2680"/>
  <c r="X2681"/>
  <c r="X2682"/>
  <c r="X2683"/>
  <c r="X2684"/>
  <c r="X2685"/>
  <c r="X2686"/>
  <c r="X2687"/>
  <c r="X2688"/>
  <c r="X2689"/>
  <c r="X2690"/>
  <c r="X2691"/>
  <c r="X2692"/>
  <c r="X2693"/>
  <c r="X2694"/>
  <c r="X2695"/>
  <c r="X2696"/>
  <c r="X2697"/>
  <c r="X2698"/>
  <c r="X2699"/>
  <c r="X2700"/>
  <c r="X2701"/>
  <c r="X2702"/>
  <c r="X2703"/>
  <c r="X2704"/>
  <c r="X2705"/>
  <c r="X2706"/>
  <c r="X2707"/>
  <c r="X2708"/>
  <c r="X2709"/>
  <c r="X2710"/>
  <c r="X2711"/>
  <c r="X2712"/>
  <c r="X2713"/>
  <c r="X2714"/>
  <c r="X2715"/>
  <c r="X2716"/>
  <c r="X2717"/>
  <c r="X2718"/>
  <c r="X2719"/>
  <c r="X2720"/>
  <c r="X2721"/>
  <c r="X2722"/>
  <c r="X2723"/>
  <c r="X2724"/>
  <c r="X2725"/>
  <c r="X2726"/>
  <c r="X2727"/>
  <c r="X2728"/>
  <c r="X2729"/>
  <c r="X2730"/>
  <c r="X2731"/>
  <c r="X2732"/>
  <c r="X2733"/>
  <c r="X2734"/>
  <c r="X2735"/>
  <c r="X2736"/>
  <c r="X2737"/>
  <c r="X2738"/>
  <c r="X2739"/>
  <c r="X2740"/>
  <c r="X2741"/>
  <c r="X2742"/>
  <c r="X2743"/>
  <c r="X2744"/>
  <c r="X2745"/>
  <c r="X2746"/>
  <c r="X2747"/>
  <c r="X2748"/>
  <c r="X2749"/>
  <c r="X2750"/>
  <c r="X2751"/>
  <c r="X2752"/>
  <c r="X2753"/>
  <c r="X2754"/>
  <c r="X2755"/>
  <c r="X2756"/>
  <c r="X2757"/>
  <c r="X2758"/>
  <c r="X2759"/>
  <c r="X2760"/>
  <c r="X2761"/>
  <c r="X2762"/>
  <c r="X2763"/>
  <c r="X2764"/>
  <c r="X2765"/>
  <c r="X2766"/>
  <c r="X2767"/>
  <c r="X2768"/>
  <c r="X2769"/>
  <c r="X2770"/>
  <c r="X2771"/>
  <c r="X2772"/>
  <c r="X2773"/>
  <c r="X2774"/>
  <c r="X2775"/>
  <c r="X2776"/>
  <c r="X2777"/>
  <c r="X2778"/>
  <c r="X2779"/>
  <c r="X2780"/>
  <c r="X2781"/>
  <c r="X2782"/>
  <c r="X2783"/>
  <c r="X2784"/>
  <c r="X2785"/>
  <c r="X2786"/>
  <c r="X2787"/>
  <c r="X2788"/>
  <c r="X2789"/>
  <c r="X2790"/>
  <c r="X2791"/>
  <c r="X2792"/>
  <c r="X2793"/>
  <c r="X2794"/>
  <c r="X2795"/>
  <c r="X2796"/>
  <c r="X2797"/>
  <c r="X2798"/>
  <c r="X2799"/>
  <c r="X2800"/>
  <c r="X2801"/>
  <c r="X2802"/>
  <c r="X2803"/>
  <c r="X2804"/>
  <c r="X2805"/>
  <c r="X2806"/>
  <c r="X2807"/>
  <c r="X2808"/>
  <c r="X2809"/>
  <c r="X2810"/>
  <c r="X2811"/>
  <c r="X2812"/>
  <c r="X2813"/>
  <c r="X2814"/>
  <c r="X2815"/>
  <c r="X2816"/>
  <c r="X2817"/>
  <c r="X2818"/>
  <c r="X2819"/>
  <c r="X2820"/>
  <c r="X2821"/>
  <c r="X2822"/>
  <c r="X2823"/>
  <c r="X2824"/>
  <c r="X2825"/>
  <c r="X2826"/>
  <c r="X2827"/>
  <c r="X2828"/>
  <c r="X2829"/>
  <c r="X2830"/>
  <c r="X2831"/>
  <c r="X2832"/>
  <c r="X2833"/>
  <c r="X2834"/>
  <c r="X2835"/>
  <c r="X2836"/>
  <c r="X2837"/>
  <c r="X2838"/>
  <c r="X2839"/>
  <c r="X2840"/>
  <c r="X2841"/>
  <c r="X2842"/>
  <c r="X2843"/>
  <c r="X2844"/>
  <c r="X2845"/>
  <c r="X2846"/>
  <c r="X2847"/>
  <c r="X2848"/>
  <c r="X2849"/>
  <c r="X2850"/>
  <c r="X2851"/>
  <c r="X2852"/>
  <c r="X2853"/>
  <c r="X2854"/>
  <c r="X2855"/>
  <c r="X2856"/>
  <c r="X2857"/>
  <c r="X2858"/>
  <c r="X2859"/>
  <c r="X2860"/>
  <c r="X2861"/>
  <c r="X2862"/>
  <c r="X2863"/>
  <c r="X2864"/>
  <c r="X2865"/>
  <c r="X2866"/>
  <c r="X2867"/>
  <c r="X2868"/>
  <c r="X2869"/>
  <c r="X2870"/>
  <c r="X2871"/>
  <c r="X2872"/>
  <c r="X2873"/>
  <c r="X2874"/>
  <c r="X2875"/>
  <c r="X2876"/>
  <c r="X2877"/>
  <c r="X2878"/>
  <c r="X2879"/>
  <c r="X2880"/>
  <c r="X2881"/>
  <c r="X2882"/>
  <c r="X2883"/>
  <c r="X2884"/>
  <c r="X2885"/>
  <c r="X2886"/>
  <c r="X2887"/>
  <c r="X2888"/>
  <c r="X2889"/>
  <c r="X2890"/>
  <c r="X2891"/>
  <c r="X2892"/>
  <c r="X2893"/>
  <c r="X2894"/>
  <c r="X2895"/>
  <c r="X2896"/>
  <c r="X2897"/>
  <c r="X2898"/>
  <c r="X2899"/>
  <c r="X2900"/>
  <c r="X2901"/>
  <c r="X2902"/>
  <c r="X2903"/>
  <c r="X2904"/>
  <c r="X2905"/>
  <c r="X2906"/>
  <c r="X2907"/>
  <c r="X2908"/>
  <c r="X2909"/>
  <c r="X2910"/>
  <c r="X2911"/>
  <c r="X2912"/>
  <c r="X2913"/>
  <c r="X2914"/>
  <c r="X2915"/>
  <c r="X2916"/>
  <c r="X2917"/>
  <c r="X2918"/>
  <c r="X2919"/>
  <c r="X2920"/>
  <c r="X2921"/>
  <c r="X2922"/>
  <c r="X2923"/>
  <c r="X2924"/>
  <c r="X2925"/>
  <c r="X2926"/>
  <c r="X2927"/>
  <c r="X2928"/>
  <c r="X2929"/>
  <c r="X2930"/>
  <c r="X2931"/>
  <c r="X2932"/>
  <c r="X2933"/>
  <c r="X2934"/>
  <c r="X2935"/>
  <c r="X2936"/>
  <c r="X2937"/>
  <c r="X2938"/>
  <c r="X2939"/>
  <c r="X2940"/>
  <c r="X2941"/>
  <c r="X2942"/>
  <c r="X2943"/>
  <c r="X2944"/>
  <c r="X2945"/>
  <c r="X2946"/>
  <c r="X2947"/>
  <c r="X2948"/>
  <c r="X2949"/>
  <c r="X2950"/>
  <c r="X2951"/>
  <c r="X2952"/>
  <c r="X2953"/>
  <c r="X2954"/>
  <c r="X2955"/>
  <c r="X2956"/>
  <c r="X2957"/>
  <c r="X2958"/>
  <c r="X2959"/>
  <c r="X2960"/>
  <c r="X2961"/>
  <c r="X2962"/>
  <c r="X2963"/>
  <c r="X2964"/>
  <c r="X2965"/>
  <c r="X2966"/>
  <c r="X2967"/>
  <c r="X2968"/>
  <c r="X2969"/>
  <c r="X2970"/>
  <c r="X2971"/>
  <c r="X2972"/>
  <c r="X2973"/>
  <c r="X2974"/>
  <c r="X2975"/>
  <c r="X2976"/>
  <c r="X2977"/>
  <c r="X2978"/>
  <c r="X2979"/>
  <c r="X2980"/>
  <c r="X2981"/>
  <c r="X2982"/>
  <c r="X2983"/>
  <c r="X2984"/>
  <c r="X2985"/>
  <c r="X2986"/>
  <c r="X2987"/>
  <c r="X2988"/>
  <c r="X2989"/>
  <c r="X2990"/>
  <c r="X2991"/>
  <c r="X2992"/>
  <c r="X2993"/>
  <c r="X2994"/>
  <c r="X2995"/>
  <c r="X2996"/>
  <c r="X2997"/>
  <c r="X2998"/>
  <c r="X2999"/>
  <c r="X3000"/>
  <c r="X3001"/>
  <c r="X3002"/>
  <c r="X3003"/>
  <c r="X3004"/>
  <c r="X3005"/>
  <c r="X3006"/>
  <c r="X3007"/>
  <c r="X3008"/>
  <c r="X3009"/>
  <c r="X3010"/>
  <c r="X3011"/>
  <c r="X3012"/>
  <c r="X3013"/>
  <c r="X3014"/>
  <c r="X3015"/>
  <c r="X3016"/>
  <c r="X3017"/>
  <c r="X3018"/>
  <c r="X3019"/>
  <c r="X3020"/>
  <c r="X3021"/>
  <c r="X3022"/>
  <c r="X3023"/>
  <c r="X3024"/>
  <c r="X3025"/>
  <c r="X3026"/>
  <c r="X3027"/>
  <c r="X3028"/>
  <c r="X3029"/>
  <c r="X3030"/>
  <c r="X3031"/>
  <c r="X3032"/>
  <c r="X3033"/>
  <c r="X3034"/>
  <c r="X3035"/>
  <c r="X3036"/>
  <c r="X3037"/>
  <c r="X3038"/>
  <c r="X3039"/>
  <c r="X3040"/>
  <c r="X3041"/>
  <c r="X3042"/>
  <c r="X3043"/>
  <c r="X3044"/>
  <c r="X3045"/>
  <c r="X3046"/>
  <c r="X3047"/>
  <c r="X3048"/>
  <c r="X3049"/>
  <c r="X3050"/>
  <c r="X3051"/>
  <c r="X3052"/>
  <c r="X3053"/>
  <c r="X3054"/>
  <c r="X3055"/>
  <c r="X3056"/>
  <c r="X3057"/>
  <c r="X3058"/>
  <c r="X3059"/>
  <c r="X3060"/>
  <c r="X3061"/>
  <c r="X3062"/>
  <c r="X3063"/>
  <c r="X3064"/>
  <c r="X3065"/>
  <c r="X3066"/>
  <c r="X3067"/>
  <c r="X3068"/>
  <c r="X3069"/>
  <c r="X3070"/>
  <c r="X3071"/>
  <c r="X3072"/>
  <c r="X3073"/>
  <c r="X3074"/>
  <c r="X3075"/>
  <c r="X3076"/>
  <c r="X3077"/>
  <c r="X3078"/>
  <c r="X3079"/>
  <c r="X3080"/>
  <c r="X3081"/>
  <c r="X3082"/>
  <c r="X3083"/>
  <c r="X3084"/>
  <c r="X3085"/>
  <c r="X3086"/>
  <c r="X3087"/>
  <c r="X3088"/>
  <c r="X3089"/>
  <c r="X3090"/>
  <c r="X3091"/>
  <c r="X3092"/>
  <c r="X3093"/>
  <c r="X3094"/>
  <c r="X3095"/>
  <c r="X3096"/>
  <c r="X3097"/>
  <c r="X3098"/>
  <c r="X3099"/>
  <c r="X3100"/>
  <c r="X3101"/>
  <c r="X3102"/>
  <c r="X3103"/>
  <c r="X3104"/>
  <c r="X3105"/>
  <c r="X3106"/>
  <c r="X3107"/>
  <c r="X3108"/>
  <c r="X3109"/>
  <c r="X3110"/>
  <c r="X3111"/>
  <c r="X3112"/>
  <c r="X3113"/>
  <c r="X3114"/>
  <c r="X3115"/>
  <c r="X3116"/>
  <c r="X3117"/>
  <c r="X3118"/>
  <c r="X3119"/>
  <c r="X3120"/>
  <c r="X3121"/>
  <c r="X3122"/>
  <c r="X3123"/>
  <c r="X3124"/>
  <c r="X3125"/>
  <c r="X3126"/>
  <c r="X3127"/>
  <c r="X3128"/>
  <c r="X3129"/>
  <c r="X3130"/>
  <c r="Y2001"/>
  <c r="Y2002"/>
  <c r="Y2003"/>
  <c r="Y2004"/>
  <c r="Y2005"/>
  <c r="Y2006"/>
  <c r="Y2007"/>
  <c r="Y2008"/>
  <c r="Y2009"/>
  <c r="Y2010"/>
  <c r="Y2011"/>
  <c r="Y2012"/>
  <c r="Y2013"/>
  <c r="Y2014"/>
  <c r="Y2015"/>
  <c r="Y2016"/>
  <c r="Y2017"/>
  <c r="Y2018"/>
  <c r="Y2019"/>
  <c r="Y2020"/>
  <c r="Y2021"/>
  <c r="Y2022"/>
  <c r="Y2023"/>
  <c r="Y2024"/>
  <c r="Y2025"/>
  <c r="Y2026"/>
  <c r="Y2027"/>
  <c r="Y2028"/>
  <c r="Y2029"/>
  <c r="Y2030"/>
  <c r="Y2031"/>
  <c r="Y2032"/>
  <c r="Y2033"/>
  <c r="Y2034"/>
  <c r="Y2035"/>
  <c r="Y2036"/>
  <c r="Y2037"/>
  <c r="Y2038"/>
  <c r="Y2039"/>
  <c r="Y2040"/>
  <c r="Y2041"/>
  <c r="Y2042"/>
  <c r="Y2043"/>
  <c r="Y2044"/>
  <c r="Y2045"/>
  <c r="Y2046"/>
  <c r="Y2047"/>
  <c r="Y2048"/>
  <c r="Y2049"/>
  <c r="Y2050"/>
  <c r="Y2051"/>
  <c r="Y2052"/>
  <c r="Y2053"/>
  <c r="Y2054"/>
  <c r="Y2055"/>
  <c r="Y2056"/>
  <c r="Y2057"/>
  <c r="Y2058"/>
  <c r="Y2059"/>
  <c r="Y2060"/>
  <c r="Y2061"/>
  <c r="Y2062"/>
  <c r="Y2063"/>
  <c r="Y2064"/>
  <c r="Y2065"/>
  <c r="Y2066"/>
  <c r="Y2067"/>
  <c r="Y2068"/>
  <c r="Y2069"/>
  <c r="Y2070"/>
  <c r="Y2071"/>
  <c r="Y2072"/>
  <c r="Y2073"/>
  <c r="Y2074"/>
  <c r="Y2075"/>
  <c r="Y2076"/>
  <c r="Y2077"/>
  <c r="Y2078"/>
  <c r="Y2079"/>
  <c r="Y2080"/>
  <c r="Y2081"/>
  <c r="Y2082"/>
  <c r="Y2083"/>
  <c r="Y2084"/>
  <c r="Y2085"/>
  <c r="Y2086"/>
  <c r="Y2087"/>
  <c r="Y2088"/>
  <c r="Y2089"/>
  <c r="Y2090"/>
  <c r="Y2091"/>
  <c r="Y2092"/>
  <c r="Y2093"/>
  <c r="Y2094"/>
  <c r="Y2095"/>
  <c r="Y2096"/>
  <c r="Y2097"/>
  <c r="Y2098"/>
  <c r="Y2099"/>
  <c r="Y2100"/>
  <c r="Y2101"/>
  <c r="Y2102"/>
  <c r="Y2103"/>
  <c r="Y2104"/>
  <c r="Y2105"/>
  <c r="Y2106"/>
  <c r="Y2107"/>
  <c r="Y2108"/>
  <c r="Y2109"/>
  <c r="Y2111"/>
  <c r="Y2112"/>
  <c r="Y2113"/>
  <c r="Y2114"/>
  <c r="Y2115"/>
  <c r="Y2116"/>
  <c r="Y2117"/>
  <c r="Y2118"/>
  <c r="Y2119"/>
  <c r="Y2120"/>
  <c r="Y2121"/>
  <c r="Y2122"/>
  <c r="Y2123"/>
  <c r="Y2124"/>
  <c r="Y2125"/>
  <c r="Y2126"/>
  <c r="Y2127"/>
  <c r="Y2128"/>
  <c r="Y2129"/>
  <c r="Y2130"/>
  <c r="Y2131"/>
  <c r="Y2132"/>
  <c r="Y2133"/>
  <c r="Y2134"/>
  <c r="Y2135"/>
  <c r="Y2136"/>
  <c r="Y2137"/>
  <c r="Y2138"/>
  <c r="Y2139"/>
  <c r="Y2140"/>
  <c r="Y2141"/>
  <c r="Y2142"/>
  <c r="Y2143"/>
  <c r="Y2144"/>
  <c r="Y2145"/>
  <c r="Y2146"/>
  <c r="Y2147"/>
  <c r="Y2148"/>
  <c r="Y2149"/>
  <c r="Y2150"/>
  <c r="Y2151"/>
  <c r="Y2152"/>
  <c r="Y2153"/>
  <c r="Y2154"/>
  <c r="Y2155"/>
  <c r="Y2156"/>
  <c r="Y2157"/>
  <c r="Y2158"/>
  <c r="Y2159"/>
  <c r="Y2160"/>
  <c r="Y2161"/>
  <c r="Y2162"/>
  <c r="Y2163"/>
  <c r="Y2164"/>
  <c r="Y2165"/>
  <c r="Y2166"/>
  <c r="Y2600"/>
  <c r="Y2601"/>
  <c r="Y2602"/>
  <c r="Y2603"/>
  <c r="Y2604"/>
  <c r="Y2605"/>
  <c r="Y2606"/>
  <c r="Y2607"/>
  <c r="Y2608"/>
  <c r="Y2609"/>
  <c r="Y2610"/>
  <c r="Y2611"/>
  <c r="Y2612"/>
  <c r="Y2613"/>
  <c r="Y2614"/>
  <c r="Y2615"/>
  <c r="Y2616"/>
  <c r="Y2617"/>
  <c r="Y2618"/>
  <c r="Y2619"/>
  <c r="Y2620"/>
  <c r="Y2621"/>
  <c r="Y2622"/>
  <c r="Y2623"/>
  <c r="Y2624"/>
  <c r="Y2625"/>
  <c r="Y2626"/>
  <c r="Y2627"/>
  <c r="Y2628"/>
  <c r="Y2629"/>
  <c r="Y2630"/>
  <c r="Y2631"/>
  <c r="Y2632"/>
  <c r="Y2633"/>
  <c r="Y2634"/>
  <c r="Y2635"/>
  <c r="Y2636"/>
  <c r="Y2637"/>
  <c r="Y2638"/>
  <c r="Y2639"/>
  <c r="Y2640"/>
  <c r="Y2641"/>
  <c r="Y2642"/>
  <c r="Y2643"/>
  <c r="Y2644"/>
  <c r="Y2645"/>
  <c r="Y2646"/>
  <c r="Y2647"/>
  <c r="Y2648"/>
  <c r="Y2649"/>
  <c r="Y2650"/>
  <c r="Y2651"/>
  <c r="Y2652"/>
  <c r="Y2653"/>
  <c r="Y2654"/>
  <c r="Y2655"/>
  <c r="Y2656"/>
  <c r="Y2657"/>
  <c r="Y2658"/>
  <c r="Y2659"/>
  <c r="Y2660"/>
  <c r="Y2661"/>
  <c r="Y2662"/>
  <c r="Y2663"/>
  <c r="Y2664"/>
  <c r="Y2665"/>
  <c r="Y2666"/>
  <c r="Y2667"/>
  <c r="Y2668"/>
  <c r="Y2669"/>
  <c r="Y2670"/>
  <c r="Y2671"/>
  <c r="Y2672"/>
  <c r="Y2673"/>
  <c r="Y2674"/>
  <c r="Y2675"/>
  <c r="Y2676"/>
  <c r="Y2677"/>
  <c r="Y2678"/>
  <c r="Y2679"/>
  <c r="Y2680"/>
  <c r="Y2681"/>
  <c r="Y2682"/>
  <c r="Y2683"/>
  <c r="Y2684"/>
  <c r="Y2685"/>
  <c r="Y2686"/>
  <c r="Y2687"/>
  <c r="Y2688"/>
  <c r="Y2689"/>
  <c r="Y2690"/>
  <c r="Y2691"/>
  <c r="Y2692"/>
  <c r="Y2693"/>
  <c r="Y2694"/>
  <c r="Y2695"/>
  <c r="Y2696"/>
  <c r="Y2697"/>
  <c r="Y2698"/>
  <c r="Y2699"/>
  <c r="Y2700"/>
  <c r="Y2701"/>
  <c r="Y2702"/>
  <c r="Y2703"/>
  <c r="Y2704"/>
  <c r="Y2705"/>
  <c r="Y2706"/>
  <c r="Y2707"/>
  <c r="Y2708"/>
  <c r="Y2709"/>
  <c r="Y2710"/>
  <c r="Y2711"/>
  <c r="Y2712"/>
  <c r="Y2713"/>
  <c r="Y2714"/>
  <c r="Y2715"/>
  <c r="Y2716"/>
  <c r="Y2717"/>
  <c r="Y2718"/>
  <c r="Y2719"/>
  <c r="Y2720"/>
  <c r="Y2721"/>
  <c r="Y2722"/>
  <c r="Y2723"/>
  <c r="Y2724"/>
  <c r="Y2725"/>
  <c r="Y2726"/>
  <c r="Y2727"/>
  <c r="Y2728"/>
  <c r="Y2729"/>
  <c r="Y2730"/>
  <c r="Y2731"/>
  <c r="Y2732"/>
  <c r="Y2733"/>
  <c r="Y2734"/>
  <c r="Y2735"/>
  <c r="Y2736"/>
  <c r="Y2737"/>
  <c r="Y2738"/>
  <c r="Y2739"/>
  <c r="Y2740"/>
  <c r="Y2741"/>
  <c r="Y2742"/>
  <c r="Y2743"/>
  <c r="Y2744"/>
  <c r="Y2745"/>
  <c r="Y2746"/>
  <c r="Y2747"/>
  <c r="Y2748"/>
  <c r="Y2749"/>
  <c r="Y2750"/>
  <c r="Y2751"/>
  <c r="Y2752"/>
  <c r="Y2753"/>
  <c r="Y2754"/>
  <c r="Y2755"/>
  <c r="Y2756"/>
  <c r="Y2757"/>
  <c r="Y2758"/>
  <c r="Y2759"/>
  <c r="Y2760"/>
  <c r="Y2761"/>
  <c r="Y2762"/>
  <c r="Y2763"/>
  <c r="Y2764"/>
  <c r="Y2765"/>
  <c r="Y2766"/>
  <c r="Y2767"/>
  <c r="Y2768"/>
  <c r="Y2769"/>
  <c r="Y2770"/>
  <c r="Y2771"/>
  <c r="Y2772"/>
  <c r="Y2773"/>
  <c r="Y2774"/>
  <c r="Y2775"/>
  <c r="Y2776"/>
  <c r="Y2777"/>
  <c r="Y2778"/>
  <c r="Y2779"/>
  <c r="Y2780"/>
  <c r="Y2781"/>
  <c r="Y2782"/>
  <c r="Y2783"/>
  <c r="Y2784"/>
  <c r="Y2785"/>
  <c r="Y2786"/>
  <c r="Y2787"/>
  <c r="Y2788"/>
  <c r="Y2789"/>
  <c r="Y2790"/>
  <c r="Y2791"/>
  <c r="Y2792"/>
  <c r="Y2793"/>
  <c r="Y2794"/>
  <c r="Y2795"/>
  <c r="Y2796"/>
  <c r="Y2797"/>
  <c r="Y2798"/>
  <c r="Y2799"/>
  <c r="Y2800"/>
  <c r="Y2801"/>
  <c r="Y2802"/>
  <c r="Y2803"/>
  <c r="Y2804"/>
  <c r="Y2805"/>
  <c r="Y2806"/>
  <c r="Y2807"/>
  <c r="Y2808"/>
  <c r="Y2809"/>
  <c r="Y2810"/>
  <c r="Y2811"/>
  <c r="Y2812"/>
  <c r="Y2813"/>
  <c r="Y2814"/>
  <c r="Y2815"/>
  <c r="Y2816"/>
  <c r="Y2817"/>
  <c r="Y2818"/>
  <c r="Y2819"/>
  <c r="Y2820"/>
  <c r="Y2821"/>
  <c r="Y2822"/>
  <c r="Y2823"/>
  <c r="Y2824"/>
  <c r="Y2825"/>
  <c r="Y2826"/>
  <c r="Y2827"/>
  <c r="Y2828"/>
  <c r="Y2829"/>
  <c r="Y2830"/>
  <c r="Y2831"/>
  <c r="Y2832"/>
  <c r="Y2833"/>
  <c r="Y2834"/>
  <c r="Y2835"/>
  <c r="Y2836"/>
  <c r="Y2837"/>
  <c r="Y2838"/>
  <c r="Y2839"/>
  <c r="Y2840"/>
  <c r="Y2841"/>
  <c r="Y2842"/>
  <c r="Y2843"/>
  <c r="Y2844"/>
  <c r="Y2845"/>
  <c r="Y2846"/>
  <c r="Y2847"/>
  <c r="Y2848"/>
  <c r="Y2849"/>
  <c r="Y2850"/>
  <c r="Y2851"/>
  <c r="Y2852"/>
  <c r="Y2853"/>
  <c r="Y2854"/>
  <c r="Y2855"/>
  <c r="Y2856"/>
  <c r="Y2857"/>
  <c r="Y2858"/>
  <c r="Y2859"/>
  <c r="Y2860"/>
  <c r="Y2861"/>
  <c r="Y2862"/>
  <c r="Y2863"/>
  <c r="Y2864"/>
  <c r="Y2865"/>
  <c r="Y2866"/>
  <c r="Y2867"/>
  <c r="Y2868"/>
  <c r="Y2869"/>
  <c r="Y2870"/>
  <c r="Y2871"/>
  <c r="Y2872"/>
  <c r="Y2873"/>
  <c r="Y2874"/>
  <c r="Y2875"/>
  <c r="Y2876"/>
  <c r="Y2877"/>
  <c r="Y2878"/>
  <c r="Y2879"/>
  <c r="Y2880"/>
  <c r="Y2881"/>
  <c r="Y2882"/>
  <c r="Y2883"/>
  <c r="Y2884"/>
  <c r="Y2885"/>
  <c r="Y2886"/>
  <c r="Y2887"/>
  <c r="Y2888"/>
  <c r="Y2889"/>
  <c r="Y2890"/>
  <c r="Y2891"/>
  <c r="Y2892"/>
  <c r="Y2893"/>
  <c r="Y2894"/>
  <c r="Y2895"/>
  <c r="Y2896"/>
  <c r="Y2897"/>
  <c r="Y2898"/>
  <c r="Y2899"/>
  <c r="Y2900"/>
  <c r="Y2901"/>
  <c r="Y2902"/>
  <c r="Y2903"/>
  <c r="Y2904"/>
  <c r="Y2905"/>
  <c r="Y2906"/>
  <c r="Y2907"/>
  <c r="Y2908"/>
  <c r="Y2909"/>
  <c r="Y2910"/>
  <c r="Y2911"/>
  <c r="Y2912"/>
  <c r="Y2913"/>
  <c r="Y2914"/>
  <c r="Y2915"/>
  <c r="Y2916"/>
  <c r="Y2917"/>
  <c r="Y2918"/>
  <c r="Y2919"/>
  <c r="Y2920"/>
  <c r="Y2921"/>
  <c r="Y2922"/>
  <c r="Y2923"/>
  <c r="Y2924"/>
  <c r="Y2925"/>
  <c r="Y2926"/>
  <c r="Y2927"/>
  <c r="Y2928"/>
  <c r="Y2929"/>
  <c r="Y2930"/>
  <c r="Y2931"/>
  <c r="Y2932"/>
  <c r="Y2933"/>
  <c r="Y2934"/>
  <c r="Y2935"/>
  <c r="Y2936"/>
  <c r="Y2937"/>
  <c r="Y2938"/>
  <c r="Y2939"/>
  <c r="Y2940"/>
  <c r="Y2941"/>
  <c r="Y2942"/>
  <c r="Y2943"/>
  <c r="Y2944"/>
  <c r="Y2945"/>
  <c r="Y2946"/>
  <c r="Y2947"/>
  <c r="Y2948"/>
  <c r="Y2949"/>
  <c r="Y2950"/>
  <c r="Y2951"/>
  <c r="Y2952"/>
  <c r="Y2953"/>
  <c r="Y2954"/>
  <c r="Y2955"/>
  <c r="Y2956"/>
  <c r="Y2957"/>
  <c r="Y2958"/>
  <c r="Y2959"/>
  <c r="Y2960"/>
  <c r="Y2961"/>
  <c r="Y2962"/>
  <c r="Y2963"/>
  <c r="Y2964"/>
  <c r="Y2965"/>
  <c r="Y2966"/>
  <c r="Y2967"/>
  <c r="Y2968"/>
  <c r="Y2969"/>
  <c r="Y2970"/>
  <c r="Y2971"/>
  <c r="Y2972"/>
  <c r="Y2973"/>
  <c r="Y2974"/>
  <c r="Y2975"/>
  <c r="Y2976"/>
  <c r="Y2977"/>
  <c r="Y2978"/>
  <c r="Y2979"/>
  <c r="Y2980"/>
  <c r="Y2981"/>
  <c r="Y2982"/>
  <c r="Y2983"/>
  <c r="Y2984"/>
  <c r="Y2985"/>
  <c r="Y2986"/>
  <c r="Y2987"/>
  <c r="Y2988"/>
  <c r="Y2989"/>
  <c r="Y2990"/>
  <c r="Y2991"/>
  <c r="Y2992"/>
  <c r="Y2993"/>
  <c r="Y2994"/>
  <c r="Y2995"/>
  <c r="Y2996"/>
  <c r="Y2997"/>
  <c r="Y2998"/>
  <c r="Y2999"/>
  <c r="Y3000"/>
  <c r="Y3001"/>
  <c r="Y3002"/>
  <c r="Y3003"/>
  <c r="Y3004"/>
  <c r="Y3005"/>
  <c r="Y3006"/>
  <c r="Y3007"/>
  <c r="Y3008"/>
  <c r="Y3009"/>
  <c r="Y3010"/>
  <c r="Y3011"/>
  <c r="Y3012"/>
  <c r="Y3013"/>
  <c r="Y3014"/>
  <c r="Y3015"/>
  <c r="Y3016"/>
  <c r="Y3017"/>
  <c r="Y3018"/>
  <c r="Y3019"/>
  <c r="Y3020"/>
  <c r="Y3021"/>
  <c r="Y3022"/>
  <c r="Y3023"/>
  <c r="Y3024"/>
  <c r="Y3025"/>
  <c r="Y3026"/>
  <c r="Y3027"/>
  <c r="Y3028"/>
  <c r="Y3029"/>
  <c r="Y3030"/>
  <c r="Y3031"/>
  <c r="Y3032"/>
  <c r="Y3033"/>
  <c r="Y3034"/>
  <c r="Y3035"/>
  <c r="Y3036"/>
  <c r="Y3037"/>
  <c r="Y3038"/>
  <c r="Y3039"/>
  <c r="Y3040"/>
  <c r="Y3041"/>
  <c r="Y3042"/>
  <c r="Y3043"/>
  <c r="Y3044"/>
  <c r="Y3045"/>
  <c r="Y3046"/>
  <c r="Y3047"/>
  <c r="Y3048"/>
  <c r="Y3049"/>
  <c r="Y3050"/>
  <c r="Y3051"/>
  <c r="Y3052"/>
  <c r="Y3053"/>
  <c r="Y3054"/>
  <c r="Y3055"/>
  <c r="Y3056"/>
  <c r="Y3057"/>
  <c r="Y3058"/>
  <c r="Y3059"/>
  <c r="Y3060"/>
  <c r="Y3061"/>
  <c r="Y3062"/>
  <c r="Y3063"/>
  <c r="Y3064"/>
  <c r="Y3065"/>
  <c r="Y3066"/>
  <c r="Y3067"/>
  <c r="Y3068"/>
  <c r="Y3069"/>
  <c r="Y3070"/>
  <c r="Y3071"/>
  <c r="Y3072"/>
  <c r="Y3073"/>
  <c r="Y3074"/>
  <c r="Y3075"/>
  <c r="Y3076"/>
  <c r="Y3077"/>
  <c r="Y3078"/>
  <c r="Y3079"/>
  <c r="Y3080"/>
  <c r="Y3081"/>
  <c r="Y3082"/>
  <c r="Y3083"/>
  <c r="Y3084"/>
  <c r="Y3085"/>
  <c r="Y3086"/>
  <c r="Y3087"/>
  <c r="Y3088"/>
  <c r="Y3089"/>
  <c r="Y3090"/>
  <c r="Y3091"/>
  <c r="Y3092"/>
  <c r="Y3093"/>
  <c r="Y3094"/>
  <c r="Y3095"/>
  <c r="Y3096"/>
  <c r="Y3097"/>
  <c r="Y3098"/>
  <c r="Y3099"/>
  <c r="Y3100"/>
  <c r="Y3101"/>
  <c r="Y3102"/>
  <c r="Y3103"/>
  <c r="Y3104"/>
  <c r="Y3105"/>
  <c r="Y3106"/>
  <c r="Y3107"/>
  <c r="Y3108"/>
  <c r="Y3109"/>
  <c r="Y3110"/>
  <c r="Y3111"/>
  <c r="Y3112"/>
  <c r="Y3113"/>
  <c r="Y3114"/>
  <c r="Y3115"/>
  <c r="Y3116"/>
  <c r="Y3117"/>
  <c r="Y3118"/>
  <c r="Y3119"/>
  <c r="Y3120"/>
  <c r="Y3121"/>
  <c r="Y3122"/>
  <c r="Y3123"/>
  <c r="Y3124"/>
  <c r="Y3125"/>
  <c r="Y3126"/>
  <c r="Y3127"/>
  <c r="Y3128"/>
  <c r="Y3129"/>
  <c r="Y3130"/>
  <c r="AA2001"/>
  <c r="AB2001" s="1"/>
  <c r="AC2001" s="1"/>
  <c r="AA2002"/>
  <c r="AB2002" s="1"/>
  <c r="AC2002" s="1"/>
  <c r="AA2003"/>
  <c r="AB2003" s="1"/>
  <c r="AC2003" s="1"/>
  <c r="AA2004"/>
  <c r="AB2004" s="1"/>
  <c r="AC2004" s="1"/>
  <c r="AA2005"/>
  <c r="AB2005" s="1"/>
  <c r="AC2005" s="1"/>
  <c r="AA2006"/>
  <c r="AB2006" s="1"/>
  <c r="AC2006" s="1"/>
  <c r="AA2007"/>
  <c r="AB2007" s="1"/>
  <c r="AC2007" s="1"/>
  <c r="AA2008"/>
  <c r="AB2008" s="1"/>
  <c r="AC2008" s="1"/>
  <c r="AA2009"/>
  <c r="AB2009" s="1"/>
  <c r="AC2009" s="1"/>
  <c r="AA2010"/>
  <c r="AB2010" s="1"/>
  <c r="AC2010" s="1"/>
  <c r="AA2011"/>
  <c r="AB2011" s="1"/>
  <c r="AC2011" s="1"/>
  <c r="AA2012"/>
  <c r="AB2012" s="1"/>
  <c r="AC2012" s="1"/>
  <c r="AA2013"/>
  <c r="AB2013" s="1"/>
  <c r="AC2013" s="1"/>
  <c r="AA2014"/>
  <c r="AB2014" s="1"/>
  <c r="AC2014" s="1"/>
  <c r="AA2015"/>
  <c r="AB2015" s="1"/>
  <c r="AC2015" s="1"/>
  <c r="AA2016"/>
  <c r="AB2016" s="1"/>
  <c r="AC2016" s="1"/>
  <c r="AA2017"/>
  <c r="AB2017" s="1"/>
  <c r="AC2017" s="1"/>
  <c r="AA2018"/>
  <c r="AB2018" s="1"/>
  <c r="AC2018" s="1"/>
  <c r="AA2019"/>
  <c r="AB2019" s="1"/>
  <c r="AC2019" s="1"/>
  <c r="AA2020"/>
  <c r="AB2020" s="1"/>
  <c r="AC2020" s="1"/>
  <c r="AA2021"/>
  <c r="AB2021" s="1"/>
  <c r="AC2021" s="1"/>
  <c r="AA2022"/>
  <c r="AB2022" s="1"/>
  <c r="AC2022" s="1"/>
  <c r="AA2023"/>
  <c r="AB2023" s="1"/>
  <c r="AC2023" s="1"/>
  <c r="AA2024"/>
  <c r="AB2024" s="1"/>
  <c r="AC2024" s="1"/>
  <c r="AA2025"/>
  <c r="AB2025" s="1"/>
  <c r="AC2025" s="1"/>
  <c r="AA2026"/>
  <c r="AB2026" s="1"/>
  <c r="AC2026" s="1"/>
  <c r="AA2027"/>
  <c r="AB2027" s="1"/>
  <c r="AC2027" s="1"/>
  <c r="AA2028"/>
  <c r="AB2028" s="1"/>
  <c r="AC2028" s="1"/>
  <c r="AA2029"/>
  <c r="AB2029" s="1"/>
  <c r="AC2029" s="1"/>
  <c r="AA2030"/>
  <c r="AB2030" s="1"/>
  <c r="AC2030" s="1"/>
  <c r="AA2031"/>
  <c r="AB2031" s="1"/>
  <c r="AC2031" s="1"/>
  <c r="AA2032"/>
  <c r="AB2032" s="1"/>
  <c r="AC2032" s="1"/>
  <c r="AA2033"/>
  <c r="AB2033" s="1"/>
  <c r="AC2033" s="1"/>
  <c r="AA2034"/>
  <c r="AB2034" s="1"/>
  <c r="AC2034" s="1"/>
  <c r="AA2035"/>
  <c r="AB2035" s="1"/>
  <c r="AC2035" s="1"/>
  <c r="AA2036"/>
  <c r="AB2036" s="1"/>
  <c r="AC2036" s="1"/>
  <c r="AA2037"/>
  <c r="AB2037" s="1"/>
  <c r="AC2037" s="1"/>
  <c r="AA2038"/>
  <c r="AB2038" s="1"/>
  <c r="AC2038" s="1"/>
  <c r="AA2039"/>
  <c r="AB2039" s="1"/>
  <c r="AC2039" s="1"/>
  <c r="AA2040"/>
  <c r="AB2040" s="1"/>
  <c r="AC2040" s="1"/>
  <c r="AA2041"/>
  <c r="AB2041" s="1"/>
  <c r="AC2041" s="1"/>
  <c r="AA2042"/>
  <c r="AB2042" s="1"/>
  <c r="AC2042" s="1"/>
  <c r="AA2043"/>
  <c r="AB2043" s="1"/>
  <c r="AC2043" s="1"/>
  <c r="AA2044"/>
  <c r="AB2044" s="1"/>
  <c r="AC2044" s="1"/>
  <c r="AA2045"/>
  <c r="AB2045" s="1"/>
  <c r="AC2045" s="1"/>
  <c r="AA2046"/>
  <c r="AB2046" s="1"/>
  <c r="AC2046" s="1"/>
  <c r="AA2047"/>
  <c r="AB2047" s="1"/>
  <c r="AC2047" s="1"/>
  <c r="AA2048"/>
  <c r="AB2048" s="1"/>
  <c r="AC2048" s="1"/>
  <c r="AA2049"/>
  <c r="AB2049" s="1"/>
  <c r="AC2049" s="1"/>
  <c r="AA2050"/>
  <c r="AB2050" s="1"/>
  <c r="AC2050" s="1"/>
  <c r="AA2051"/>
  <c r="AB2051" s="1"/>
  <c r="AC2051" s="1"/>
  <c r="AA2052"/>
  <c r="AB2052" s="1"/>
  <c r="AC2052" s="1"/>
  <c r="AA2053"/>
  <c r="AB2053" s="1"/>
  <c r="AC2053" s="1"/>
  <c r="AA2054"/>
  <c r="AB2054" s="1"/>
  <c r="AC2054" s="1"/>
  <c r="AA2055"/>
  <c r="AB2055" s="1"/>
  <c r="AC2055" s="1"/>
  <c r="AA2056"/>
  <c r="AB2056" s="1"/>
  <c r="AC2056" s="1"/>
  <c r="AA2057"/>
  <c r="AB2057" s="1"/>
  <c r="AC2057" s="1"/>
  <c r="AA2058"/>
  <c r="AB2058" s="1"/>
  <c r="AC2058" s="1"/>
  <c r="AA2059"/>
  <c r="AB2059" s="1"/>
  <c r="AC2059" s="1"/>
  <c r="AA2060"/>
  <c r="AB2060" s="1"/>
  <c r="AC2060" s="1"/>
  <c r="AA2061"/>
  <c r="AB2061" s="1"/>
  <c r="AC2061" s="1"/>
  <c r="AA2062"/>
  <c r="AB2062" s="1"/>
  <c r="AC2062" s="1"/>
  <c r="AA2063"/>
  <c r="AB2063" s="1"/>
  <c r="AC2063" s="1"/>
  <c r="AA2064"/>
  <c r="AB2064" s="1"/>
  <c r="AC2064" s="1"/>
  <c r="AA2065"/>
  <c r="AB2065" s="1"/>
  <c r="AC2065" s="1"/>
  <c r="AA2066"/>
  <c r="AB2066" s="1"/>
  <c r="AC2066" s="1"/>
  <c r="AA2067"/>
  <c r="AB2067" s="1"/>
  <c r="AC2067" s="1"/>
  <c r="AA2068"/>
  <c r="AB2068" s="1"/>
  <c r="AC2068" s="1"/>
  <c r="AA2069"/>
  <c r="AB2069" s="1"/>
  <c r="AC2069" s="1"/>
  <c r="AA2070"/>
  <c r="AB2070" s="1"/>
  <c r="AC2070" s="1"/>
  <c r="AA2071"/>
  <c r="AB2071" s="1"/>
  <c r="AC2071" s="1"/>
  <c r="AA2072"/>
  <c r="AB2072" s="1"/>
  <c r="AC2072" s="1"/>
  <c r="AA2073"/>
  <c r="AB2073" s="1"/>
  <c r="AC2073" s="1"/>
  <c r="AA2074"/>
  <c r="AB2074" s="1"/>
  <c r="AC2074" s="1"/>
  <c r="AA2075"/>
  <c r="AB2075" s="1"/>
  <c r="AC2075" s="1"/>
  <c r="AA2076"/>
  <c r="AB2076" s="1"/>
  <c r="AC2076" s="1"/>
  <c r="AA2077"/>
  <c r="AB2077" s="1"/>
  <c r="AC2077" s="1"/>
  <c r="AA2078"/>
  <c r="AB2078" s="1"/>
  <c r="AC2078" s="1"/>
  <c r="AA2079"/>
  <c r="AB2079" s="1"/>
  <c r="AC2079" s="1"/>
  <c r="AA2080"/>
  <c r="AB2080" s="1"/>
  <c r="AC2080" s="1"/>
  <c r="AA2081"/>
  <c r="AB2081" s="1"/>
  <c r="AC2081" s="1"/>
  <c r="AA2082"/>
  <c r="AB2082" s="1"/>
  <c r="AC2082" s="1"/>
  <c r="AA2083"/>
  <c r="AB2083" s="1"/>
  <c r="AC2083" s="1"/>
  <c r="AA2084"/>
  <c r="AB2084" s="1"/>
  <c r="AC2084" s="1"/>
  <c r="AA2085"/>
  <c r="AB2085" s="1"/>
  <c r="AC2085" s="1"/>
  <c r="AA2086"/>
  <c r="AB2086" s="1"/>
  <c r="AC2086" s="1"/>
  <c r="AA2087"/>
  <c r="AB2087" s="1"/>
  <c r="AC2087" s="1"/>
  <c r="AA2088"/>
  <c r="AB2088" s="1"/>
  <c r="AC2088" s="1"/>
  <c r="AA2089"/>
  <c r="AB2089" s="1"/>
  <c r="AC2089" s="1"/>
  <c r="AA2090"/>
  <c r="AB2090" s="1"/>
  <c r="AC2090" s="1"/>
  <c r="AA2091"/>
  <c r="AB2091" s="1"/>
  <c r="AC2091" s="1"/>
  <c r="AA2092"/>
  <c r="AB2092" s="1"/>
  <c r="AC2092" s="1"/>
  <c r="AA2093"/>
  <c r="AB2093" s="1"/>
  <c r="AC2093" s="1"/>
  <c r="AA2094"/>
  <c r="AB2094" s="1"/>
  <c r="AC2094" s="1"/>
  <c r="AA2095"/>
  <c r="AB2095" s="1"/>
  <c r="AC2095" s="1"/>
  <c r="AA2096"/>
  <c r="AB2096" s="1"/>
  <c r="AC2096" s="1"/>
  <c r="AA2097"/>
  <c r="AB2097" s="1"/>
  <c r="AC2097" s="1"/>
  <c r="AA2098"/>
  <c r="AB2098" s="1"/>
  <c r="AC2098" s="1"/>
  <c r="AA2099"/>
  <c r="AB2099" s="1"/>
  <c r="AC2099" s="1"/>
  <c r="AA2100"/>
  <c r="AB2100" s="1"/>
  <c r="AC2100" s="1"/>
  <c r="AA2101"/>
  <c r="AB2101" s="1"/>
  <c r="AC2101" s="1"/>
  <c r="AA2102"/>
  <c r="AB2102" s="1"/>
  <c r="AC2102" s="1"/>
  <c r="AA2103"/>
  <c r="AB2103" s="1"/>
  <c r="AC2103" s="1"/>
  <c r="AA2104"/>
  <c r="AB2104" s="1"/>
  <c r="AC2104" s="1"/>
  <c r="AA2105"/>
  <c r="AB2105" s="1"/>
  <c r="AC2105" s="1"/>
  <c r="AA2106"/>
  <c r="AB2106" s="1"/>
  <c r="AC2106" s="1"/>
  <c r="AA2107"/>
  <c r="AB2107" s="1"/>
  <c r="AC2107" s="1"/>
  <c r="AA2108"/>
  <c r="AB2108" s="1"/>
  <c r="AC2108" s="1"/>
  <c r="AA2109"/>
  <c r="AB2109" s="1"/>
  <c r="AC2109" s="1"/>
  <c r="AA2111"/>
  <c r="AB2111" s="1"/>
  <c r="AC2111" s="1"/>
  <c r="AA2112"/>
  <c r="AB2112" s="1"/>
  <c r="AC2112" s="1"/>
  <c r="AA2113"/>
  <c r="AB2113" s="1"/>
  <c r="AC2113" s="1"/>
  <c r="AA2114"/>
  <c r="AB2114" s="1"/>
  <c r="AC2114" s="1"/>
  <c r="AA2115"/>
  <c r="AB2115" s="1"/>
  <c r="AC2115" s="1"/>
  <c r="AA2116"/>
  <c r="AB2116" s="1"/>
  <c r="AC2116" s="1"/>
  <c r="AA2117"/>
  <c r="AB2117" s="1"/>
  <c r="AC2117" s="1"/>
  <c r="AA2118"/>
  <c r="AB2118" s="1"/>
  <c r="AC2118" s="1"/>
  <c r="AA2119"/>
  <c r="AB2119" s="1"/>
  <c r="AC2119" s="1"/>
  <c r="AA2120"/>
  <c r="AB2120" s="1"/>
  <c r="AC2120" s="1"/>
  <c r="AA2121"/>
  <c r="AB2121" s="1"/>
  <c r="AC2121" s="1"/>
  <c r="AA2122"/>
  <c r="AB2122" s="1"/>
  <c r="AC2122" s="1"/>
  <c r="AA2123"/>
  <c r="AB2123" s="1"/>
  <c r="AC2123" s="1"/>
  <c r="AA2124"/>
  <c r="AB2124" s="1"/>
  <c r="AC2124" s="1"/>
  <c r="AA2125"/>
  <c r="AB2125" s="1"/>
  <c r="AC2125" s="1"/>
  <c r="AA2126"/>
  <c r="AB2126" s="1"/>
  <c r="AC2126" s="1"/>
  <c r="AA2127"/>
  <c r="AB2127" s="1"/>
  <c r="AC2127" s="1"/>
  <c r="AA2128"/>
  <c r="AB2128" s="1"/>
  <c r="AC2128" s="1"/>
  <c r="AA2129"/>
  <c r="AB2129" s="1"/>
  <c r="AC2129" s="1"/>
  <c r="AA2130"/>
  <c r="AB2130" s="1"/>
  <c r="AC2130" s="1"/>
  <c r="AA2131"/>
  <c r="AB2131" s="1"/>
  <c r="AC2131" s="1"/>
  <c r="AA2132"/>
  <c r="AB2132" s="1"/>
  <c r="AC2132" s="1"/>
  <c r="AA2133"/>
  <c r="AB2133" s="1"/>
  <c r="AC2133" s="1"/>
  <c r="AA2134"/>
  <c r="AB2134" s="1"/>
  <c r="AC2134" s="1"/>
  <c r="AA2135"/>
  <c r="AB2135" s="1"/>
  <c r="AC2135" s="1"/>
  <c r="AA2136"/>
  <c r="AB2136" s="1"/>
  <c r="AC2136" s="1"/>
  <c r="AA2137"/>
  <c r="AB2137" s="1"/>
  <c r="AC2137" s="1"/>
  <c r="AA2138"/>
  <c r="AB2138" s="1"/>
  <c r="AC2138" s="1"/>
  <c r="AA2139"/>
  <c r="AB2139" s="1"/>
  <c r="AC2139" s="1"/>
  <c r="AA2140"/>
  <c r="AB2140" s="1"/>
  <c r="AC2140" s="1"/>
  <c r="AA2141"/>
  <c r="AB2141" s="1"/>
  <c r="AC2141" s="1"/>
  <c r="AA2142"/>
  <c r="AB2142" s="1"/>
  <c r="AC2142" s="1"/>
  <c r="AA2143"/>
  <c r="AB2143" s="1"/>
  <c r="AC2143" s="1"/>
  <c r="AA2144"/>
  <c r="AB2144" s="1"/>
  <c r="AC2144" s="1"/>
  <c r="AA2145"/>
  <c r="AB2145" s="1"/>
  <c r="AC2145" s="1"/>
  <c r="AA2146"/>
  <c r="AB2146" s="1"/>
  <c r="AC2146" s="1"/>
  <c r="AA2147"/>
  <c r="AB2147" s="1"/>
  <c r="AC2147" s="1"/>
  <c r="AA2148"/>
  <c r="AB2148" s="1"/>
  <c r="AC2148" s="1"/>
  <c r="AA2149"/>
  <c r="AB2149" s="1"/>
  <c r="AC2149" s="1"/>
  <c r="AA2150"/>
  <c r="AB2150" s="1"/>
  <c r="AC2150" s="1"/>
  <c r="AA2151"/>
  <c r="AB2151" s="1"/>
  <c r="AC2151" s="1"/>
  <c r="AA2152"/>
  <c r="AB2152" s="1"/>
  <c r="AC2152" s="1"/>
  <c r="AA2153"/>
  <c r="AB2153" s="1"/>
  <c r="AC2153" s="1"/>
  <c r="AA2154"/>
  <c r="AB2154" s="1"/>
  <c r="AC2154" s="1"/>
  <c r="AA2155"/>
  <c r="AB2155" s="1"/>
  <c r="AC2155" s="1"/>
  <c r="AA2156"/>
  <c r="AB2156" s="1"/>
  <c r="AC2156" s="1"/>
  <c r="AA2157"/>
  <c r="AB2157" s="1"/>
  <c r="AC2157" s="1"/>
  <c r="AA2158"/>
  <c r="AB2158" s="1"/>
  <c r="AC2158" s="1"/>
  <c r="AA2159"/>
  <c r="AB2159" s="1"/>
  <c r="AC2159" s="1"/>
  <c r="AA2160"/>
  <c r="AB2160" s="1"/>
  <c r="AC2160" s="1"/>
  <c r="AA2161"/>
  <c r="AB2161" s="1"/>
  <c r="AC2161" s="1"/>
  <c r="AA2162"/>
  <c r="AB2162" s="1"/>
  <c r="AC2162" s="1"/>
  <c r="AA2163"/>
  <c r="AB2163" s="1"/>
  <c r="AC2163" s="1"/>
  <c r="AA2164"/>
  <c r="AB2164" s="1"/>
  <c r="AC2164" s="1"/>
  <c r="AA2165"/>
  <c r="AB2165" s="1"/>
  <c r="AC2165" s="1"/>
  <c r="AA2166"/>
  <c r="AB2166" s="1"/>
  <c r="AC2166" s="1"/>
  <c r="AB2167"/>
  <c r="AC2167" s="1"/>
  <c r="AB2168"/>
  <c r="AC2168" s="1"/>
  <c r="AB2169"/>
  <c r="AC2169" s="1"/>
  <c r="AB2170"/>
  <c r="AC2170" s="1"/>
  <c r="AB2171"/>
  <c r="AC2171" s="1"/>
  <c r="AB2172"/>
  <c r="AC2172" s="1"/>
  <c r="AB2173"/>
  <c r="AC2173" s="1"/>
  <c r="AB2174"/>
  <c r="AC2174" s="1"/>
  <c r="AB2175"/>
  <c r="AC2175" s="1"/>
  <c r="AB2176"/>
  <c r="AC2176" s="1"/>
  <c r="AB2177"/>
  <c r="AC2177" s="1"/>
  <c r="AB2178"/>
  <c r="AC2178" s="1"/>
  <c r="AB2179"/>
  <c r="AC2179" s="1"/>
  <c r="AB2180"/>
  <c r="AC2180" s="1"/>
  <c r="AB2181"/>
  <c r="AC2181" s="1"/>
  <c r="AB2182"/>
  <c r="AC2182" s="1"/>
  <c r="AB2183"/>
  <c r="AC2183" s="1"/>
  <c r="AB2184"/>
  <c r="AC2184" s="1"/>
  <c r="AB2185"/>
  <c r="AC2185" s="1"/>
  <c r="AB2186"/>
  <c r="AC2186" s="1"/>
  <c r="AB2187"/>
  <c r="AC2187" s="1"/>
  <c r="AB2188"/>
  <c r="AC2188" s="1"/>
  <c r="AB2189"/>
  <c r="AC2189" s="1"/>
  <c r="AB2190"/>
  <c r="AC2190" s="1"/>
  <c r="AB2191"/>
  <c r="AC2191" s="1"/>
  <c r="AB2192"/>
  <c r="AC2192" s="1"/>
  <c r="AB2193"/>
  <c r="AC2193" s="1"/>
  <c r="AB2194"/>
  <c r="AC2194" s="1"/>
  <c r="AB2195"/>
  <c r="AC2195" s="1"/>
  <c r="AB2196"/>
  <c r="AC2196" s="1"/>
  <c r="AB2197"/>
  <c r="AC2197" s="1"/>
  <c r="AB2198"/>
  <c r="AC2198" s="1"/>
  <c r="AB2199"/>
  <c r="AC2199" s="1"/>
  <c r="AB2200"/>
  <c r="AC2200" s="1"/>
  <c r="AB2201"/>
  <c r="AC2201" s="1"/>
  <c r="AB2202"/>
  <c r="AC2202" s="1"/>
  <c r="AB2203"/>
  <c r="AC2203" s="1"/>
  <c r="AB2204"/>
  <c r="AC2204" s="1"/>
  <c r="AB2205"/>
  <c r="AC2205" s="1"/>
  <c r="AB2206"/>
  <c r="AC2206" s="1"/>
  <c r="AB2207"/>
  <c r="AC2207" s="1"/>
  <c r="AB2208"/>
  <c r="AC2208" s="1"/>
  <c r="AB2209"/>
  <c r="AC2209" s="1"/>
  <c r="AB2210"/>
  <c r="AC2210" s="1"/>
  <c r="AB2211"/>
  <c r="AC2211" s="1"/>
  <c r="AB2212"/>
  <c r="AC2212" s="1"/>
  <c r="AB2213"/>
  <c r="AC2213" s="1"/>
  <c r="AB2214"/>
  <c r="AC2214" s="1"/>
  <c r="AB2215"/>
  <c r="AC2215" s="1"/>
  <c r="AB2216"/>
  <c r="AC2216" s="1"/>
  <c r="AB2217"/>
  <c r="AC2217" s="1"/>
  <c r="AB2218"/>
  <c r="AC2218" s="1"/>
  <c r="AB2219"/>
  <c r="AC2219" s="1"/>
  <c r="AB2220"/>
  <c r="AC2220" s="1"/>
  <c r="AB2221"/>
  <c r="AC2221" s="1"/>
  <c r="AB2222"/>
  <c r="AC2222" s="1"/>
  <c r="AB2223"/>
  <c r="AC2223" s="1"/>
  <c r="AB2224"/>
  <c r="AC2224" s="1"/>
  <c r="AB2225"/>
  <c r="AC2225" s="1"/>
  <c r="AB2226"/>
  <c r="AC2226" s="1"/>
  <c r="AB2227"/>
  <c r="AC2227" s="1"/>
  <c r="AB2228"/>
  <c r="AC2228" s="1"/>
  <c r="AB2229"/>
  <c r="AC2229" s="1"/>
  <c r="AB2230"/>
  <c r="AC2230" s="1"/>
  <c r="AB2231"/>
  <c r="AC2231" s="1"/>
  <c r="AB2232"/>
  <c r="AC2232" s="1"/>
  <c r="AB2233"/>
  <c r="AC2233" s="1"/>
  <c r="AB2234"/>
  <c r="AC2234" s="1"/>
  <c r="AB2235"/>
  <c r="AC2235" s="1"/>
  <c r="AB2236"/>
  <c r="AC2236" s="1"/>
  <c r="AB2237"/>
  <c r="AC2237" s="1"/>
  <c r="AB2239"/>
  <c r="AC2239" s="1"/>
  <c r="AB2240"/>
  <c r="AC2240" s="1"/>
  <c r="AB2241"/>
  <c r="AC2241" s="1"/>
  <c r="AB2242"/>
  <c r="AC2242" s="1"/>
  <c r="AB2243"/>
  <c r="AC2243" s="1"/>
  <c r="AB2244"/>
  <c r="AC2244" s="1"/>
  <c r="AB2245"/>
  <c r="AC2245" s="1"/>
  <c r="AB2246"/>
  <c r="AC2246" s="1"/>
  <c r="AB2247"/>
  <c r="AC2247" s="1"/>
  <c r="AB2248"/>
  <c r="AC2248" s="1"/>
  <c r="AB2249"/>
  <c r="AC2249" s="1"/>
  <c r="AB2250"/>
  <c r="AC2250" s="1"/>
  <c r="AB2251"/>
  <c r="AC2251" s="1"/>
  <c r="AB2252"/>
  <c r="AC2252" s="1"/>
  <c r="AB2253"/>
  <c r="AC2253" s="1"/>
  <c r="AB2254"/>
  <c r="AC2254" s="1"/>
  <c r="AB2255"/>
  <c r="AC2255" s="1"/>
  <c r="AB2258"/>
  <c r="AC2258" s="1"/>
  <c r="AB2259"/>
  <c r="AC2259" s="1"/>
  <c r="AB2260"/>
  <c r="AC2260" s="1"/>
  <c r="AB2261"/>
  <c r="AC2261" s="1"/>
  <c r="AB2262"/>
  <c r="AC2262" s="1"/>
  <c r="AB2263"/>
  <c r="AC2263" s="1"/>
  <c r="AB2264"/>
  <c r="AC2264" s="1"/>
  <c r="AB2265"/>
  <c r="AC2265" s="1"/>
  <c r="AB2266"/>
  <c r="AC2266" s="1"/>
  <c r="AB2267"/>
  <c r="AC2267" s="1"/>
  <c r="AB2268"/>
  <c r="AC2268" s="1"/>
  <c r="AB2269"/>
  <c r="AC2269" s="1"/>
  <c r="AB2270"/>
  <c r="AC2270" s="1"/>
  <c r="AB2271"/>
  <c r="AC2271" s="1"/>
  <c r="AB2272"/>
  <c r="AC2272" s="1"/>
  <c r="AB2273"/>
  <c r="AC2273" s="1"/>
  <c r="AB2274"/>
  <c r="AC2274" s="1"/>
  <c r="AB2275"/>
  <c r="AC2275" s="1"/>
  <c r="AB2276"/>
  <c r="AC2276" s="1"/>
  <c r="AB2277"/>
  <c r="AC2277" s="1"/>
  <c r="AB2278"/>
  <c r="AC2278" s="1"/>
  <c r="AB2279"/>
  <c r="AC2279" s="1"/>
  <c r="AB2280"/>
  <c r="AC2280" s="1"/>
  <c r="AB2281"/>
  <c r="AC2281" s="1"/>
  <c r="AB2282"/>
  <c r="AC2282" s="1"/>
  <c r="AB2283"/>
  <c r="AC2283" s="1"/>
  <c r="AB2284"/>
  <c r="AC2284" s="1"/>
  <c r="AB2285"/>
  <c r="AC2285" s="1"/>
  <c r="AB2286"/>
  <c r="AC2286" s="1"/>
  <c r="AB2287"/>
  <c r="AC2287" s="1"/>
  <c r="AB2288"/>
  <c r="AC2288" s="1"/>
  <c r="AB2289"/>
  <c r="AC2289" s="1"/>
  <c r="AB2290"/>
  <c r="AC2290" s="1"/>
  <c r="AB2291"/>
  <c r="AC2291" s="1"/>
  <c r="AB2292"/>
  <c r="AC2292" s="1"/>
  <c r="AB2293"/>
  <c r="AC2293" s="1"/>
  <c r="AB2294"/>
  <c r="AC2294" s="1"/>
  <c r="AB2295"/>
  <c r="AC2295" s="1"/>
  <c r="AB2296"/>
  <c r="AC2296" s="1"/>
  <c r="AB2297"/>
  <c r="AC2297" s="1"/>
  <c r="AB2298"/>
  <c r="AC2298" s="1"/>
  <c r="AB2299"/>
  <c r="AC2299" s="1"/>
  <c r="AB2300"/>
  <c r="AC2300" s="1"/>
  <c r="AB2301"/>
  <c r="AC2301" s="1"/>
  <c r="AB2302"/>
  <c r="AC2302" s="1"/>
  <c r="AB2303"/>
  <c r="AC2303" s="1"/>
  <c r="AB2304"/>
  <c r="AC2304" s="1"/>
  <c r="AB2305"/>
  <c r="AC2305" s="1"/>
  <c r="AB2306"/>
  <c r="AC2306" s="1"/>
  <c r="AB2307"/>
  <c r="AC2307" s="1"/>
  <c r="AB2308"/>
  <c r="AC2308" s="1"/>
  <c r="AB2309"/>
  <c r="AC2309" s="1"/>
  <c r="AB2310"/>
  <c r="AC2310" s="1"/>
  <c r="AB2311"/>
  <c r="AC2311" s="1"/>
  <c r="AB2312"/>
  <c r="AC2312" s="1"/>
  <c r="AB2313"/>
  <c r="AC2313" s="1"/>
  <c r="AB2314"/>
  <c r="AC2314" s="1"/>
  <c r="AB2315"/>
  <c r="AC2315" s="1"/>
  <c r="AB2316"/>
  <c r="AC2316" s="1"/>
  <c r="AB2317"/>
  <c r="AC2317" s="1"/>
  <c r="AB2318"/>
  <c r="AC2318" s="1"/>
  <c r="AB2320"/>
  <c r="AC2320" s="1"/>
  <c r="AB2321"/>
  <c r="AC2321" s="1"/>
  <c r="AB2322"/>
  <c r="AC2322" s="1"/>
  <c r="AB2323"/>
  <c r="AC2323" s="1"/>
  <c r="AB2324"/>
  <c r="AC2324" s="1"/>
  <c r="AB2325"/>
  <c r="AC2325" s="1"/>
  <c r="AB2326"/>
  <c r="AC2326" s="1"/>
  <c r="AB2327"/>
  <c r="AC2327" s="1"/>
  <c r="AB2328"/>
  <c r="AC2328" s="1"/>
  <c r="AB2329"/>
  <c r="AC2329" s="1"/>
  <c r="AB2330"/>
  <c r="AC2330" s="1"/>
  <c r="AB2331"/>
  <c r="AC2331" s="1"/>
  <c r="AB2332"/>
  <c r="AC2332" s="1"/>
  <c r="AB2333"/>
  <c r="AC2333" s="1"/>
  <c r="AB2334"/>
  <c r="AC2334" s="1"/>
  <c r="AB2335"/>
  <c r="AC2335" s="1"/>
  <c r="AB2336"/>
  <c r="AC2336" s="1"/>
  <c r="AB2337"/>
  <c r="AC2337" s="1"/>
  <c r="AB2338"/>
  <c r="AC2338" s="1"/>
  <c r="AB2339"/>
  <c r="AC2339" s="1"/>
  <c r="AB2340"/>
  <c r="AC2340" s="1"/>
  <c r="AB2341"/>
  <c r="AC2341" s="1"/>
  <c r="AB2342"/>
  <c r="AC2342" s="1"/>
  <c r="AB2343"/>
  <c r="AC2343" s="1"/>
  <c r="AB2344"/>
  <c r="AC2344" s="1"/>
  <c r="AB2345"/>
  <c r="AC2345" s="1"/>
  <c r="AB2346"/>
  <c r="AC2346" s="1"/>
  <c r="AB2347"/>
  <c r="AC2347" s="1"/>
  <c r="AB2348"/>
  <c r="AC2348" s="1"/>
  <c r="AB2349"/>
  <c r="AC2349" s="1"/>
  <c r="AB2350"/>
  <c r="AC2350" s="1"/>
  <c r="AB2351"/>
  <c r="AC2351" s="1"/>
  <c r="AB2352"/>
  <c r="AC2352" s="1"/>
  <c r="AB2353"/>
  <c r="AC2353" s="1"/>
  <c r="AB2354"/>
  <c r="AC2354" s="1"/>
  <c r="AB2355"/>
  <c r="AC2355" s="1"/>
  <c r="AB2356"/>
  <c r="AC2356" s="1"/>
  <c r="AB2357"/>
  <c r="AC2357" s="1"/>
  <c r="AB2358"/>
  <c r="AC2358" s="1"/>
  <c r="AB2359"/>
  <c r="AC2359" s="1"/>
  <c r="AB2360"/>
  <c r="AC2360" s="1"/>
  <c r="AB2361"/>
  <c r="AC2361" s="1"/>
  <c r="AB2362"/>
  <c r="AC2362" s="1"/>
  <c r="AB2363"/>
  <c r="AC2363" s="1"/>
  <c r="AB2364"/>
  <c r="AC2364" s="1"/>
  <c r="AB2365"/>
  <c r="AC2365" s="1"/>
  <c r="AB2366"/>
  <c r="AC2366" s="1"/>
  <c r="AB2367"/>
  <c r="AC2367" s="1"/>
  <c r="AB2368"/>
  <c r="AC2368" s="1"/>
  <c r="AB2369"/>
  <c r="AC2369" s="1"/>
  <c r="AB2370"/>
  <c r="AC2370" s="1"/>
  <c r="AB2371"/>
  <c r="AC2371" s="1"/>
  <c r="AB2372"/>
  <c r="AC2372" s="1"/>
  <c r="AB2373"/>
  <c r="AC2373" s="1"/>
  <c r="AB2374"/>
  <c r="AC2374" s="1"/>
  <c r="AB2375"/>
  <c r="AC2375" s="1"/>
  <c r="AB2376"/>
  <c r="AC2376" s="1"/>
  <c r="AB2377"/>
  <c r="AC2377" s="1"/>
  <c r="AB2378"/>
  <c r="AC2378" s="1"/>
  <c r="AB2379"/>
  <c r="AC2379" s="1"/>
  <c r="AB2380"/>
  <c r="AC2380" s="1"/>
  <c r="AB2381"/>
  <c r="AC2381" s="1"/>
  <c r="AB2382"/>
  <c r="AC2382" s="1"/>
  <c r="AB2383"/>
  <c r="AC2383" s="1"/>
  <c r="AB2384"/>
  <c r="AC2384" s="1"/>
  <c r="AB2385"/>
  <c r="AC2385" s="1"/>
  <c r="AB2386"/>
  <c r="AC2386" s="1"/>
  <c r="AB2387"/>
  <c r="AC2387" s="1"/>
  <c r="AB2388"/>
  <c r="AC2388" s="1"/>
  <c r="AB2389"/>
  <c r="AC2389" s="1"/>
  <c r="AB2390"/>
  <c r="AC2390" s="1"/>
  <c r="AB2391"/>
  <c r="AC2391" s="1"/>
  <c r="AB2392"/>
  <c r="AC2392" s="1"/>
  <c r="AB2393"/>
  <c r="AC2393" s="1"/>
  <c r="AB2394"/>
  <c r="AC2394" s="1"/>
  <c r="AB2395"/>
  <c r="AC2395" s="1"/>
  <c r="AB2396"/>
  <c r="AC2396" s="1"/>
  <c r="AB2397"/>
  <c r="AC2397" s="1"/>
  <c r="AB2398"/>
  <c r="AC2398" s="1"/>
  <c r="AB2399"/>
  <c r="AC2399" s="1"/>
  <c r="AB2400"/>
  <c r="AC2400" s="1"/>
  <c r="AB2401"/>
  <c r="AC2401" s="1"/>
  <c r="AB2402"/>
  <c r="AC2402" s="1"/>
  <c r="AB2403"/>
  <c r="AC2403" s="1"/>
  <c r="AB2404"/>
  <c r="AC2404" s="1"/>
  <c r="AB2405"/>
  <c r="AC2405" s="1"/>
  <c r="AB2406"/>
  <c r="AC2406" s="1"/>
  <c r="AB2407"/>
  <c r="AC2407" s="1"/>
  <c r="AB2408"/>
  <c r="AC2408" s="1"/>
  <c r="AB2409"/>
  <c r="AC2409" s="1"/>
  <c r="AB2410"/>
  <c r="AC2410" s="1"/>
  <c r="AB2411"/>
  <c r="AC2411" s="1"/>
  <c r="AB2412"/>
  <c r="AC2412" s="1"/>
  <c r="AB2413"/>
  <c r="AC2413" s="1"/>
  <c r="AB2414"/>
  <c r="AC2414" s="1"/>
  <c r="AB2415"/>
  <c r="AC2415" s="1"/>
  <c r="AB2416"/>
  <c r="AC2416" s="1"/>
  <c r="AB2417"/>
  <c r="AC2417" s="1"/>
  <c r="AB2418"/>
  <c r="AC2418" s="1"/>
  <c r="AB2419"/>
  <c r="AC2419" s="1"/>
  <c r="AB2420"/>
  <c r="AC2420" s="1"/>
  <c r="AB2421"/>
  <c r="AC2421" s="1"/>
  <c r="AB2422"/>
  <c r="AC2422" s="1"/>
  <c r="AB2423"/>
  <c r="AC2423" s="1"/>
  <c r="AB2424"/>
  <c r="AC2424" s="1"/>
  <c r="AB2425"/>
  <c r="AC2425" s="1"/>
  <c r="AB2426"/>
  <c r="AC2426" s="1"/>
  <c r="AB2427"/>
  <c r="AC2427" s="1"/>
  <c r="AB2428"/>
  <c r="AC2428" s="1"/>
  <c r="AB2429"/>
  <c r="AC2429" s="1"/>
  <c r="AB2430"/>
  <c r="AC2430" s="1"/>
  <c r="AB2431"/>
  <c r="AC2431" s="1"/>
  <c r="AB2432"/>
  <c r="AC2432" s="1"/>
  <c r="AB2433"/>
  <c r="AC2433" s="1"/>
  <c r="AB2434"/>
  <c r="AC2434" s="1"/>
  <c r="AB2435"/>
  <c r="AC2435" s="1"/>
  <c r="AB2436"/>
  <c r="AC2436" s="1"/>
  <c r="AB2437"/>
  <c r="AC2437" s="1"/>
  <c r="AB2438"/>
  <c r="AC2438" s="1"/>
  <c r="AB2439"/>
  <c r="AC2439" s="1"/>
  <c r="AB2440"/>
  <c r="AC2440" s="1"/>
  <c r="AB2441"/>
  <c r="AC2441" s="1"/>
  <c r="AB2442"/>
  <c r="AC2442" s="1"/>
  <c r="AB2443"/>
  <c r="AC2443" s="1"/>
  <c r="AB2444"/>
  <c r="AC2444" s="1"/>
  <c r="AB2445"/>
  <c r="AC2445" s="1"/>
  <c r="AB2446"/>
  <c r="AC2446" s="1"/>
  <c r="AB2447"/>
  <c r="AC2447" s="1"/>
  <c r="AB2448"/>
  <c r="AC2448" s="1"/>
  <c r="AB2449"/>
  <c r="AC2449" s="1"/>
  <c r="AB2450"/>
  <c r="AC2450" s="1"/>
  <c r="AB2451"/>
  <c r="AC2451" s="1"/>
  <c r="AB2452"/>
  <c r="AC2452" s="1"/>
  <c r="AB2453"/>
  <c r="AC2453" s="1"/>
  <c r="AB2454"/>
  <c r="AC2454" s="1"/>
  <c r="AB2455"/>
  <c r="AC2455" s="1"/>
  <c r="AB2456"/>
  <c r="AC2456" s="1"/>
  <c r="AB2457"/>
  <c r="AC2457" s="1"/>
  <c r="AB2458"/>
  <c r="AC2458" s="1"/>
  <c r="AB2459"/>
  <c r="AC2459" s="1"/>
  <c r="AB2460"/>
  <c r="AC2460" s="1"/>
  <c r="AB2461"/>
  <c r="AC2461" s="1"/>
  <c r="AB2462"/>
  <c r="AC2462" s="1"/>
  <c r="AB2463"/>
  <c r="AC2463" s="1"/>
  <c r="AB2464"/>
  <c r="AC2464" s="1"/>
  <c r="AB2465"/>
  <c r="AC2465" s="1"/>
  <c r="AB2466"/>
  <c r="AC2466" s="1"/>
  <c r="AB2467"/>
  <c r="AC2467" s="1"/>
  <c r="AB2468"/>
  <c r="AC2468" s="1"/>
  <c r="AB2469"/>
  <c r="AC2469" s="1"/>
  <c r="AB2470"/>
  <c r="AC2470" s="1"/>
  <c r="AB2471"/>
  <c r="AC2471" s="1"/>
  <c r="AB2472"/>
  <c r="AC2472" s="1"/>
  <c r="AB2473"/>
  <c r="AC2473" s="1"/>
  <c r="AB2474"/>
  <c r="AC2474" s="1"/>
  <c r="AB2475"/>
  <c r="AC2475" s="1"/>
  <c r="AB2476"/>
  <c r="AC2476" s="1"/>
  <c r="AB2477"/>
  <c r="AC2477" s="1"/>
  <c r="AB2478"/>
  <c r="AC2478" s="1"/>
  <c r="AB2479"/>
  <c r="AC2479" s="1"/>
  <c r="AB2480"/>
  <c r="AC2480" s="1"/>
  <c r="AB2481"/>
  <c r="AC2481" s="1"/>
  <c r="AB2482"/>
  <c r="AC2482" s="1"/>
  <c r="AB2483"/>
  <c r="AC2483" s="1"/>
  <c r="AB2484"/>
  <c r="AC2484" s="1"/>
  <c r="AB2485"/>
  <c r="AC2485" s="1"/>
  <c r="AB2486"/>
  <c r="AC2486" s="1"/>
  <c r="AB2487"/>
  <c r="AC2487" s="1"/>
  <c r="AB2488"/>
  <c r="AC2488" s="1"/>
  <c r="AB2489"/>
  <c r="AC2489" s="1"/>
  <c r="AB2490"/>
  <c r="AC2490" s="1"/>
  <c r="AB2491"/>
  <c r="AC2491" s="1"/>
  <c r="AB2492"/>
  <c r="AC2492" s="1"/>
  <c r="AB2493"/>
  <c r="AC2493" s="1"/>
  <c r="AB2494"/>
  <c r="AC2494" s="1"/>
  <c r="AB2495"/>
  <c r="AC2495" s="1"/>
  <c r="AB2496"/>
  <c r="AC2496" s="1"/>
  <c r="AB2497"/>
  <c r="AC2497" s="1"/>
  <c r="AB2498"/>
  <c r="AC2498" s="1"/>
  <c r="AB2499"/>
  <c r="AC2499" s="1"/>
  <c r="AB2500"/>
  <c r="AC2500" s="1"/>
  <c r="AB2501"/>
  <c r="AC2501" s="1"/>
  <c r="AB2502"/>
  <c r="AC2502" s="1"/>
  <c r="AB2503"/>
  <c r="AC2503" s="1"/>
  <c r="AB2504"/>
  <c r="AC2504" s="1"/>
  <c r="AB2505"/>
  <c r="AC2505" s="1"/>
  <c r="AB2506"/>
  <c r="AC2506" s="1"/>
  <c r="AB2507"/>
  <c r="AC2507" s="1"/>
  <c r="AB2508"/>
  <c r="AC2508" s="1"/>
  <c r="AB2509"/>
  <c r="AC2509" s="1"/>
  <c r="AB2510"/>
  <c r="AC2510" s="1"/>
  <c r="AB2511"/>
  <c r="AC2511" s="1"/>
  <c r="AB2512"/>
  <c r="AC2512" s="1"/>
  <c r="AB2513"/>
  <c r="AC2513" s="1"/>
  <c r="AB2514"/>
  <c r="AC2514" s="1"/>
  <c r="AB2515"/>
  <c r="AC2515" s="1"/>
  <c r="AB2516"/>
  <c r="AC2516" s="1"/>
  <c r="AB2517"/>
  <c r="AC2517" s="1"/>
  <c r="AB2518"/>
  <c r="AC2518" s="1"/>
  <c r="AB2519"/>
  <c r="AC2519" s="1"/>
  <c r="AB2520"/>
  <c r="AC2520" s="1"/>
  <c r="AB2521"/>
  <c r="AC2521" s="1"/>
  <c r="AB2522"/>
  <c r="AC2522" s="1"/>
  <c r="AB2523"/>
  <c r="AC2523" s="1"/>
  <c r="AB2524"/>
  <c r="AC2524" s="1"/>
  <c r="AB2525"/>
  <c r="AC2525" s="1"/>
  <c r="AB2526"/>
  <c r="AC2526" s="1"/>
  <c r="AB2527"/>
  <c r="AC2527" s="1"/>
  <c r="AB2528"/>
  <c r="AC2528" s="1"/>
  <c r="AB2529"/>
  <c r="AC2529" s="1"/>
  <c r="AB2530"/>
  <c r="AC2530" s="1"/>
  <c r="AB2531"/>
  <c r="AC2531" s="1"/>
  <c r="AB2532"/>
  <c r="AC2532" s="1"/>
  <c r="AB2533"/>
  <c r="AC2533" s="1"/>
  <c r="AB2534"/>
  <c r="AC2534" s="1"/>
  <c r="AB2535"/>
  <c r="AC2535" s="1"/>
  <c r="AB2536"/>
  <c r="AC2536" s="1"/>
  <c r="AB2537"/>
  <c r="AC2537" s="1"/>
  <c r="AB2538"/>
  <c r="AC2538" s="1"/>
  <c r="AB2539"/>
  <c r="AC2539" s="1"/>
  <c r="AB2540"/>
  <c r="AC2540" s="1"/>
  <c r="AB2541"/>
  <c r="AC2541" s="1"/>
  <c r="AB2542"/>
  <c r="AC2542" s="1"/>
  <c r="AB2543"/>
  <c r="AC2543" s="1"/>
  <c r="AB2544"/>
  <c r="AC2544" s="1"/>
  <c r="AB2545"/>
  <c r="AC2545" s="1"/>
  <c r="AB2546"/>
  <c r="AC2546" s="1"/>
  <c r="AB2547"/>
  <c r="AC2547" s="1"/>
  <c r="AB2548"/>
  <c r="AC2548" s="1"/>
  <c r="AB2549"/>
  <c r="AC2549" s="1"/>
  <c r="AB2550"/>
  <c r="AC2550" s="1"/>
  <c r="AB2551"/>
  <c r="AC2551" s="1"/>
  <c r="AB2552"/>
  <c r="AC2552" s="1"/>
  <c r="AB2553"/>
  <c r="AC2553" s="1"/>
  <c r="AB2554"/>
  <c r="AC2554" s="1"/>
  <c r="AB2555"/>
  <c r="AC2555" s="1"/>
  <c r="AB2556"/>
  <c r="AC2556" s="1"/>
  <c r="AB2557"/>
  <c r="AC2557" s="1"/>
  <c r="AB2558"/>
  <c r="AC2558" s="1"/>
  <c r="AB2559"/>
  <c r="AC2559" s="1"/>
  <c r="AB2560"/>
  <c r="AC2560" s="1"/>
  <c r="AB2561"/>
  <c r="AC2561" s="1"/>
  <c r="AB2562"/>
  <c r="AC2562" s="1"/>
  <c r="AB2563"/>
  <c r="AC2563" s="1"/>
  <c r="AB2564"/>
  <c r="AC2564" s="1"/>
  <c r="AB2565"/>
  <c r="AC2565" s="1"/>
  <c r="AB2566"/>
  <c r="AC2566" s="1"/>
  <c r="AB2567"/>
  <c r="AC2567" s="1"/>
  <c r="AB2568"/>
  <c r="AC2568" s="1"/>
  <c r="AB2569"/>
  <c r="AC2569" s="1"/>
  <c r="AB2570"/>
  <c r="AC2570" s="1"/>
  <c r="AB2571"/>
  <c r="AC2571" s="1"/>
  <c r="AB2572"/>
  <c r="AC2572" s="1"/>
  <c r="AB2573"/>
  <c r="AC2573" s="1"/>
  <c r="AB2574"/>
  <c r="AC2574" s="1"/>
  <c r="AB2575"/>
  <c r="AC2575" s="1"/>
  <c r="AB2576"/>
  <c r="AC2576" s="1"/>
  <c r="AB2577"/>
  <c r="AC2577" s="1"/>
  <c r="AB2578"/>
  <c r="AC2578" s="1"/>
  <c r="AB2579"/>
  <c r="AC2579" s="1"/>
  <c r="AB2580"/>
  <c r="AC2580" s="1"/>
  <c r="AB2581"/>
  <c r="AC2581" s="1"/>
  <c r="AB2582"/>
  <c r="AC2582" s="1"/>
  <c r="AB2583"/>
  <c r="AC2583" s="1"/>
  <c r="AB2584"/>
  <c r="AC2584" s="1"/>
  <c r="AB2585"/>
  <c r="AC2585" s="1"/>
  <c r="AB2586"/>
  <c r="AC2586" s="1"/>
  <c r="AB2587"/>
  <c r="AC2587" s="1"/>
  <c r="AB2588"/>
  <c r="AC2588" s="1"/>
  <c r="AB2589"/>
  <c r="AC2589" s="1"/>
  <c r="AB2590"/>
  <c r="AC2590" s="1"/>
  <c r="AB2591"/>
  <c r="AC2591" s="1"/>
  <c r="AB2592"/>
  <c r="AC2592" s="1"/>
  <c r="AB2593"/>
  <c r="AC2593" s="1"/>
  <c r="AB2594"/>
  <c r="AC2594" s="1"/>
  <c r="AB2595"/>
  <c r="AC2595" s="1"/>
  <c r="AB2596"/>
  <c r="AC2596" s="1"/>
  <c r="AB2597"/>
  <c r="AC2597" s="1"/>
  <c r="AB2598"/>
  <c r="AC2598" s="1"/>
  <c r="AB2599"/>
  <c r="AC2599" s="1"/>
  <c r="AA2600"/>
  <c r="AB2600" s="1"/>
  <c r="AC2600" s="1"/>
  <c r="AA2601"/>
  <c r="AB2601" s="1"/>
  <c r="AC2601" s="1"/>
  <c r="AA2602"/>
  <c r="AB2602" s="1"/>
  <c r="AC2602" s="1"/>
  <c r="AA2603"/>
  <c r="AB2603" s="1"/>
  <c r="AC2603" s="1"/>
  <c r="AA2604"/>
  <c r="AB2604" s="1"/>
  <c r="AC2604" s="1"/>
  <c r="AA2605"/>
  <c r="AB2605" s="1"/>
  <c r="AC2605" s="1"/>
  <c r="AA2606"/>
  <c r="AB2606" s="1"/>
  <c r="AC2606" s="1"/>
  <c r="AA2607"/>
  <c r="AB2607" s="1"/>
  <c r="AC2607" s="1"/>
  <c r="AA2608"/>
  <c r="AB2608" s="1"/>
  <c r="AC2608" s="1"/>
  <c r="AA2609"/>
  <c r="AB2609" s="1"/>
  <c r="AC2609" s="1"/>
  <c r="AA2610"/>
  <c r="AB2610" s="1"/>
  <c r="AC2610" s="1"/>
  <c r="AA2611"/>
  <c r="AB2611" s="1"/>
  <c r="AC2611" s="1"/>
  <c r="AA2612"/>
  <c r="AB2612" s="1"/>
  <c r="AC2612" s="1"/>
  <c r="AA2613"/>
  <c r="AB2613" s="1"/>
  <c r="AC2613" s="1"/>
  <c r="AA2614"/>
  <c r="AB2614" s="1"/>
  <c r="AC2614" s="1"/>
  <c r="AA2615"/>
  <c r="AB2615" s="1"/>
  <c r="AC2615" s="1"/>
  <c r="AA2616"/>
  <c r="AB2616" s="1"/>
  <c r="AC2616" s="1"/>
  <c r="AA2617"/>
  <c r="AB2617" s="1"/>
  <c r="AC2617" s="1"/>
  <c r="AA2618"/>
  <c r="AB2618" s="1"/>
  <c r="AC2618" s="1"/>
  <c r="AA2619"/>
  <c r="AB2619" s="1"/>
  <c r="AC2619" s="1"/>
  <c r="AA2620"/>
  <c r="AB2620" s="1"/>
  <c r="AC2620" s="1"/>
  <c r="AA2621"/>
  <c r="AB2621" s="1"/>
  <c r="AC2621" s="1"/>
  <c r="AA2622"/>
  <c r="AB2622" s="1"/>
  <c r="AC2622" s="1"/>
  <c r="AA2623"/>
  <c r="AB2623" s="1"/>
  <c r="AC2623" s="1"/>
  <c r="AA2624"/>
  <c r="AB2624" s="1"/>
  <c r="AC2624" s="1"/>
  <c r="AA2625"/>
  <c r="AB2625" s="1"/>
  <c r="AC2625" s="1"/>
  <c r="AA2626"/>
  <c r="AB2626" s="1"/>
  <c r="AC2626" s="1"/>
  <c r="AA2627"/>
  <c r="AB2627" s="1"/>
  <c r="AC2627" s="1"/>
  <c r="AA2628"/>
  <c r="AB2628" s="1"/>
  <c r="AC2628" s="1"/>
  <c r="AA2629"/>
  <c r="AB2629" s="1"/>
  <c r="AC2629" s="1"/>
  <c r="AA2630"/>
  <c r="AB2630" s="1"/>
  <c r="AC2630" s="1"/>
  <c r="AA2631"/>
  <c r="AB2631" s="1"/>
  <c r="AC2631" s="1"/>
  <c r="AA2632"/>
  <c r="AB2632" s="1"/>
  <c r="AC2632" s="1"/>
  <c r="AA2633"/>
  <c r="AB2633" s="1"/>
  <c r="AC2633" s="1"/>
  <c r="AA2634"/>
  <c r="AB2634" s="1"/>
  <c r="AC2634" s="1"/>
  <c r="AA2635"/>
  <c r="AB2635" s="1"/>
  <c r="AC2635" s="1"/>
  <c r="AA2636"/>
  <c r="AB2636" s="1"/>
  <c r="AC2636" s="1"/>
  <c r="AA2637"/>
  <c r="AB2637" s="1"/>
  <c r="AC2637" s="1"/>
  <c r="AA2638"/>
  <c r="AB2638" s="1"/>
  <c r="AC2638" s="1"/>
  <c r="AA2639"/>
  <c r="AB2639" s="1"/>
  <c r="AC2639" s="1"/>
  <c r="AA2640"/>
  <c r="AB2640" s="1"/>
  <c r="AC2640" s="1"/>
  <c r="AA2641"/>
  <c r="AB2641" s="1"/>
  <c r="AC2641" s="1"/>
  <c r="AA2642"/>
  <c r="AB2642" s="1"/>
  <c r="AC2642" s="1"/>
  <c r="AA2643"/>
  <c r="AB2643" s="1"/>
  <c r="AC2643" s="1"/>
  <c r="AA2644"/>
  <c r="AB2644" s="1"/>
  <c r="AC2644" s="1"/>
  <c r="AA2645"/>
  <c r="AB2645" s="1"/>
  <c r="AC2645" s="1"/>
  <c r="AA2646"/>
  <c r="AB2646" s="1"/>
  <c r="AC2646" s="1"/>
  <c r="AA2647"/>
  <c r="AB2647" s="1"/>
  <c r="AC2647" s="1"/>
  <c r="AA2648"/>
  <c r="AB2648" s="1"/>
  <c r="AC2648" s="1"/>
  <c r="AA2649"/>
  <c r="AB2649" s="1"/>
  <c r="AC2649" s="1"/>
  <c r="AA2650"/>
  <c r="AB2650" s="1"/>
  <c r="AC2650" s="1"/>
  <c r="AA2651"/>
  <c r="AB2651" s="1"/>
  <c r="AC2651" s="1"/>
  <c r="AA2652"/>
  <c r="AB2652" s="1"/>
  <c r="AC2652" s="1"/>
  <c r="AA2653"/>
  <c r="AB2653" s="1"/>
  <c r="AC2653" s="1"/>
  <c r="AA2654"/>
  <c r="AB2654" s="1"/>
  <c r="AC2654" s="1"/>
  <c r="AA2655"/>
  <c r="AB2655" s="1"/>
  <c r="AC2655" s="1"/>
  <c r="AA2656"/>
  <c r="AB2656" s="1"/>
  <c r="AC2656" s="1"/>
  <c r="AA2657"/>
  <c r="AB2657" s="1"/>
  <c r="AC2657" s="1"/>
  <c r="AA2658"/>
  <c r="AB2658" s="1"/>
  <c r="AC2658" s="1"/>
  <c r="AA2659"/>
  <c r="AB2659" s="1"/>
  <c r="AC2659" s="1"/>
  <c r="AA2660"/>
  <c r="AB2660" s="1"/>
  <c r="AC2660" s="1"/>
  <c r="AA2661"/>
  <c r="AB2661" s="1"/>
  <c r="AC2661" s="1"/>
  <c r="AA2662"/>
  <c r="AB2662" s="1"/>
  <c r="AC2662" s="1"/>
  <c r="AA2663"/>
  <c r="AB2663" s="1"/>
  <c r="AC2663" s="1"/>
  <c r="AA2664"/>
  <c r="AB2664" s="1"/>
  <c r="AC2664" s="1"/>
  <c r="AA2665"/>
  <c r="AB2665" s="1"/>
  <c r="AC2665" s="1"/>
  <c r="AA2666"/>
  <c r="AB2666" s="1"/>
  <c r="AC2666" s="1"/>
  <c r="AA2667"/>
  <c r="AB2667" s="1"/>
  <c r="AC2667" s="1"/>
  <c r="AA2668"/>
  <c r="AB2668" s="1"/>
  <c r="AC2668" s="1"/>
  <c r="AA2669"/>
  <c r="AB2669" s="1"/>
  <c r="AC2669" s="1"/>
  <c r="AA2670"/>
  <c r="AB2670" s="1"/>
  <c r="AC2670" s="1"/>
  <c r="AA2671"/>
  <c r="AB2671" s="1"/>
  <c r="AC2671" s="1"/>
  <c r="AA2672"/>
  <c r="AB2672" s="1"/>
  <c r="AC2672" s="1"/>
  <c r="AA2673"/>
  <c r="AB2673" s="1"/>
  <c r="AC2673" s="1"/>
  <c r="AA2674"/>
  <c r="AB2674" s="1"/>
  <c r="AC2674" s="1"/>
  <c r="AA2675"/>
  <c r="AB2675" s="1"/>
  <c r="AC2675" s="1"/>
  <c r="AA2676"/>
  <c r="AB2676" s="1"/>
  <c r="AC2676" s="1"/>
  <c r="AA2677"/>
  <c r="AB2677" s="1"/>
  <c r="AC2677" s="1"/>
  <c r="AA2678"/>
  <c r="AB2678" s="1"/>
  <c r="AC2678" s="1"/>
  <c r="AA2679"/>
  <c r="AB2679" s="1"/>
  <c r="AC2679" s="1"/>
  <c r="AA2680"/>
  <c r="AB2680" s="1"/>
  <c r="AC2680" s="1"/>
  <c r="AA2681"/>
  <c r="AB2681" s="1"/>
  <c r="AC2681" s="1"/>
  <c r="AA2682"/>
  <c r="AB2682" s="1"/>
  <c r="AC2682" s="1"/>
  <c r="AA2683"/>
  <c r="AB2683" s="1"/>
  <c r="AC2683" s="1"/>
  <c r="AA2684"/>
  <c r="AB2684" s="1"/>
  <c r="AC2684" s="1"/>
  <c r="AA2685"/>
  <c r="AB2685" s="1"/>
  <c r="AC2685" s="1"/>
  <c r="AA2686"/>
  <c r="AB2686" s="1"/>
  <c r="AC2686" s="1"/>
  <c r="AA2687"/>
  <c r="AB2687" s="1"/>
  <c r="AC2687" s="1"/>
  <c r="AA2688"/>
  <c r="AB2688" s="1"/>
  <c r="AC2688" s="1"/>
  <c r="AA2689"/>
  <c r="AB2689" s="1"/>
  <c r="AC2689" s="1"/>
  <c r="AA2690"/>
  <c r="AB2690" s="1"/>
  <c r="AC2690" s="1"/>
  <c r="AA2691"/>
  <c r="AB2691" s="1"/>
  <c r="AC2691" s="1"/>
  <c r="AA2692"/>
  <c r="AB2692" s="1"/>
  <c r="AC2692" s="1"/>
  <c r="AA2693"/>
  <c r="AB2693" s="1"/>
  <c r="AC2693" s="1"/>
  <c r="AA2694"/>
  <c r="AB2694" s="1"/>
  <c r="AC2694" s="1"/>
  <c r="AA2695"/>
  <c r="AB2695" s="1"/>
  <c r="AC2695" s="1"/>
  <c r="AA2696"/>
  <c r="AB2696" s="1"/>
  <c r="AC2696" s="1"/>
  <c r="AA2697"/>
  <c r="AB2697" s="1"/>
  <c r="AC2697" s="1"/>
  <c r="AA2698"/>
  <c r="AB2698" s="1"/>
  <c r="AC2698" s="1"/>
  <c r="AA2699"/>
  <c r="AB2699" s="1"/>
  <c r="AC2699" s="1"/>
  <c r="AA2700"/>
  <c r="AB2700" s="1"/>
  <c r="AC2700" s="1"/>
  <c r="AA2701"/>
  <c r="AB2701" s="1"/>
  <c r="AC2701" s="1"/>
  <c r="AA2702"/>
  <c r="AB2702" s="1"/>
  <c r="AC2702" s="1"/>
  <c r="AA2703"/>
  <c r="AB2703" s="1"/>
  <c r="AC2703" s="1"/>
  <c r="AA2704"/>
  <c r="AB2704" s="1"/>
  <c r="AC2704" s="1"/>
  <c r="AA2705"/>
  <c r="AB2705" s="1"/>
  <c r="AC2705" s="1"/>
  <c r="AA2706"/>
  <c r="AB2706" s="1"/>
  <c r="AC2706" s="1"/>
  <c r="AA2707"/>
  <c r="AB2707" s="1"/>
  <c r="AC2707" s="1"/>
  <c r="AA2708"/>
  <c r="AB2708" s="1"/>
  <c r="AC2708" s="1"/>
  <c r="AA2709"/>
  <c r="AB2709" s="1"/>
  <c r="AC2709" s="1"/>
  <c r="AA2710"/>
  <c r="AB2710" s="1"/>
  <c r="AC2710" s="1"/>
  <c r="AA2711"/>
  <c r="AB2711" s="1"/>
  <c r="AC2711" s="1"/>
  <c r="AA2712"/>
  <c r="AB2712" s="1"/>
  <c r="AC2712" s="1"/>
  <c r="AA2713"/>
  <c r="AB2713" s="1"/>
  <c r="AC2713" s="1"/>
  <c r="AA2714"/>
  <c r="AB2714" s="1"/>
  <c r="AC2714" s="1"/>
  <c r="AA2715"/>
  <c r="AB2715" s="1"/>
  <c r="AC2715" s="1"/>
  <c r="AA2716"/>
  <c r="AB2716" s="1"/>
  <c r="AC2716" s="1"/>
  <c r="AA2717"/>
  <c r="AB2717" s="1"/>
  <c r="AC2717" s="1"/>
  <c r="AA2718"/>
  <c r="AB2718" s="1"/>
  <c r="AC2718" s="1"/>
  <c r="AA2719"/>
  <c r="AB2719" s="1"/>
  <c r="AC2719" s="1"/>
  <c r="AA2720"/>
  <c r="AB2720" s="1"/>
  <c r="AC2720" s="1"/>
  <c r="AA2721"/>
  <c r="AB2721" s="1"/>
  <c r="AC2721" s="1"/>
  <c r="AA2722"/>
  <c r="AB2722" s="1"/>
  <c r="AC2722" s="1"/>
  <c r="AA2723"/>
  <c r="AB2723" s="1"/>
  <c r="AC2723" s="1"/>
  <c r="AA2724"/>
  <c r="AB2724" s="1"/>
  <c r="AC2724" s="1"/>
  <c r="AA2725"/>
  <c r="AB2725" s="1"/>
  <c r="AC2725" s="1"/>
  <c r="AA2726"/>
  <c r="AB2726" s="1"/>
  <c r="AC2726" s="1"/>
  <c r="AA2727"/>
  <c r="AB2727" s="1"/>
  <c r="AC2727" s="1"/>
  <c r="AA2728"/>
  <c r="AB2728" s="1"/>
  <c r="AC2728" s="1"/>
  <c r="AA2729"/>
  <c r="AB2729" s="1"/>
  <c r="AC2729" s="1"/>
  <c r="AA2730"/>
  <c r="AB2730" s="1"/>
  <c r="AC2730" s="1"/>
  <c r="AA2731"/>
  <c r="AB2731" s="1"/>
  <c r="AC2731" s="1"/>
  <c r="AA2732"/>
  <c r="AB2732" s="1"/>
  <c r="AC2732" s="1"/>
  <c r="AA2733"/>
  <c r="AB2733" s="1"/>
  <c r="AC2733" s="1"/>
  <c r="AA2734"/>
  <c r="AB2734" s="1"/>
  <c r="AC2734" s="1"/>
  <c r="AA2735"/>
  <c r="AB2735" s="1"/>
  <c r="AC2735" s="1"/>
  <c r="AA2736"/>
  <c r="AB2736" s="1"/>
  <c r="AC2736" s="1"/>
  <c r="AA2737"/>
  <c r="AB2737" s="1"/>
  <c r="AC2737" s="1"/>
  <c r="AA2738"/>
  <c r="AB2738" s="1"/>
  <c r="AC2738" s="1"/>
  <c r="AA2739"/>
  <c r="AB2739" s="1"/>
  <c r="AC2739" s="1"/>
  <c r="AA2740"/>
  <c r="AB2740" s="1"/>
  <c r="AC2740" s="1"/>
  <c r="AA2741"/>
  <c r="AB2741" s="1"/>
  <c r="AC2741" s="1"/>
  <c r="AA2742"/>
  <c r="AB2742" s="1"/>
  <c r="AC2742" s="1"/>
  <c r="AA2743"/>
  <c r="AB2743" s="1"/>
  <c r="AC2743" s="1"/>
  <c r="AA2744"/>
  <c r="AB2744" s="1"/>
  <c r="AC2744" s="1"/>
  <c r="AA2745"/>
  <c r="AB2745" s="1"/>
  <c r="AC2745" s="1"/>
  <c r="AA2746"/>
  <c r="AB2746" s="1"/>
  <c r="AC2746" s="1"/>
  <c r="AA2747"/>
  <c r="AB2747" s="1"/>
  <c r="AC2747" s="1"/>
  <c r="AA2748"/>
  <c r="AB2748" s="1"/>
  <c r="AC2748" s="1"/>
  <c r="AA2749"/>
  <c r="AB2749" s="1"/>
  <c r="AC2749" s="1"/>
  <c r="AA2750"/>
  <c r="AB2750" s="1"/>
  <c r="AC2750" s="1"/>
  <c r="AA2751"/>
  <c r="AB2751" s="1"/>
  <c r="AC2751" s="1"/>
  <c r="AA2752"/>
  <c r="AB2752" s="1"/>
  <c r="AC2752" s="1"/>
  <c r="AA2753"/>
  <c r="AB2753" s="1"/>
  <c r="AC2753" s="1"/>
  <c r="AA2754"/>
  <c r="AB2754" s="1"/>
  <c r="AC2754" s="1"/>
  <c r="AA2755"/>
  <c r="AB2755" s="1"/>
  <c r="AC2755" s="1"/>
  <c r="AA2756"/>
  <c r="AB2756" s="1"/>
  <c r="AC2756" s="1"/>
  <c r="AA2757"/>
  <c r="AB2757" s="1"/>
  <c r="AC2757" s="1"/>
  <c r="AA2758"/>
  <c r="AB2758" s="1"/>
  <c r="AC2758" s="1"/>
  <c r="AA2759"/>
  <c r="AB2759" s="1"/>
  <c r="AC2759" s="1"/>
  <c r="AA2760"/>
  <c r="AB2760" s="1"/>
  <c r="AC2760" s="1"/>
  <c r="AA2761"/>
  <c r="AB2761" s="1"/>
  <c r="AC2761" s="1"/>
  <c r="AA2762"/>
  <c r="AB2762" s="1"/>
  <c r="AC2762" s="1"/>
  <c r="AA2763"/>
  <c r="AB2763" s="1"/>
  <c r="AC2763" s="1"/>
  <c r="AA2764"/>
  <c r="AB2764" s="1"/>
  <c r="AC2764" s="1"/>
  <c r="AA2765"/>
  <c r="AB2765" s="1"/>
  <c r="AC2765" s="1"/>
  <c r="AA2766"/>
  <c r="AB2766" s="1"/>
  <c r="AC2766" s="1"/>
  <c r="AA2767"/>
  <c r="AB2767" s="1"/>
  <c r="AC2767" s="1"/>
  <c r="AA2768"/>
  <c r="AB2768" s="1"/>
  <c r="AC2768" s="1"/>
  <c r="AA2769"/>
  <c r="AB2769" s="1"/>
  <c r="AC2769" s="1"/>
  <c r="AA2770"/>
  <c r="AB2770" s="1"/>
  <c r="AC2770" s="1"/>
  <c r="AA2771"/>
  <c r="AB2771" s="1"/>
  <c r="AC2771" s="1"/>
  <c r="AA2772"/>
  <c r="AB2772" s="1"/>
  <c r="AC2772" s="1"/>
  <c r="AA2773"/>
  <c r="AB2773" s="1"/>
  <c r="AC2773" s="1"/>
  <c r="AA2774"/>
  <c r="AB2774" s="1"/>
  <c r="AC2774" s="1"/>
  <c r="AA2775"/>
  <c r="AB2775" s="1"/>
  <c r="AC2775" s="1"/>
  <c r="AA2776"/>
  <c r="AB2776" s="1"/>
  <c r="AC2776" s="1"/>
  <c r="AA2777"/>
  <c r="AB2777" s="1"/>
  <c r="AC2777" s="1"/>
  <c r="AA2778"/>
  <c r="AB2778" s="1"/>
  <c r="AC2778" s="1"/>
  <c r="AA2779"/>
  <c r="AB2779" s="1"/>
  <c r="AC2779" s="1"/>
  <c r="AA2780"/>
  <c r="AB2780" s="1"/>
  <c r="AC2780" s="1"/>
  <c r="AA2781"/>
  <c r="AB2781" s="1"/>
  <c r="AC2781" s="1"/>
  <c r="AA2782"/>
  <c r="AB2782" s="1"/>
  <c r="AC2782" s="1"/>
  <c r="AA2783"/>
  <c r="AB2783" s="1"/>
  <c r="AC2783" s="1"/>
  <c r="AA2784"/>
  <c r="AB2784" s="1"/>
  <c r="AC2784" s="1"/>
  <c r="AA2785"/>
  <c r="AB2785" s="1"/>
  <c r="AC2785" s="1"/>
  <c r="AA2786"/>
  <c r="AB2786" s="1"/>
  <c r="AC2786" s="1"/>
  <c r="AA2787"/>
  <c r="AB2787" s="1"/>
  <c r="AC2787" s="1"/>
  <c r="AA2788"/>
  <c r="AB2788" s="1"/>
  <c r="AC2788" s="1"/>
  <c r="AA2789"/>
  <c r="AB2789" s="1"/>
  <c r="AC2789" s="1"/>
  <c r="AA2790"/>
  <c r="AB2790" s="1"/>
  <c r="AC2790" s="1"/>
  <c r="AA2791"/>
  <c r="AB2791" s="1"/>
  <c r="AC2791" s="1"/>
  <c r="AA2792"/>
  <c r="AB2792" s="1"/>
  <c r="AC2792" s="1"/>
  <c r="AA2793"/>
  <c r="AB2793" s="1"/>
  <c r="AC2793" s="1"/>
  <c r="AA2794"/>
  <c r="AB2794" s="1"/>
  <c r="AC2794" s="1"/>
  <c r="AA2795"/>
  <c r="AB2795" s="1"/>
  <c r="AC2795" s="1"/>
  <c r="AA2796"/>
  <c r="AB2796" s="1"/>
  <c r="AC2796" s="1"/>
  <c r="AA2797"/>
  <c r="AB2797" s="1"/>
  <c r="AC2797" s="1"/>
  <c r="AA2798"/>
  <c r="AB2798" s="1"/>
  <c r="AC2798" s="1"/>
  <c r="AA2799"/>
  <c r="AB2799" s="1"/>
  <c r="AC2799" s="1"/>
  <c r="AA2800"/>
  <c r="AB2800" s="1"/>
  <c r="AC2800" s="1"/>
  <c r="AA2801"/>
  <c r="AB2801" s="1"/>
  <c r="AC2801" s="1"/>
  <c r="AA2802"/>
  <c r="AB2802" s="1"/>
  <c r="AC2802" s="1"/>
  <c r="AA2803"/>
  <c r="AB2803" s="1"/>
  <c r="AC2803" s="1"/>
  <c r="AA2804"/>
  <c r="AB2804" s="1"/>
  <c r="AC2804" s="1"/>
  <c r="AA2805"/>
  <c r="AB2805" s="1"/>
  <c r="AC2805" s="1"/>
  <c r="AA2806"/>
  <c r="AB2806" s="1"/>
  <c r="AC2806" s="1"/>
  <c r="AA2807"/>
  <c r="AB2807" s="1"/>
  <c r="AC2807" s="1"/>
  <c r="AA2808"/>
  <c r="AB2808" s="1"/>
  <c r="AC2808" s="1"/>
  <c r="AA2809"/>
  <c r="AB2809" s="1"/>
  <c r="AC2809" s="1"/>
  <c r="AA2810"/>
  <c r="AB2810" s="1"/>
  <c r="AC2810" s="1"/>
  <c r="AA2811"/>
  <c r="AB2811" s="1"/>
  <c r="AC2811" s="1"/>
  <c r="AA2812"/>
  <c r="AB2812" s="1"/>
  <c r="AC2812" s="1"/>
  <c r="AA2813"/>
  <c r="AB2813" s="1"/>
  <c r="AC2813" s="1"/>
  <c r="AA2814"/>
  <c r="AB2814" s="1"/>
  <c r="AC2814" s="1"/>
  <c r="AA2815"/>
  <c r="AB2815" s="1"/>
  <c r="AC2815" s="1"/>
  <c r="AA2816"/>
  <c r="AB2816" s="1"/>
  <c r="AC2816" s="1"/>
  <c r="AA2817"/>
  <c r="AB2817" s="1"/>
  <c r="AC2817" s="1"/>
  <c r="AA2818"/>
  <c r="AB2818" s="1"/>
  <c r="AC2818" s="1"/>
  <c r="AA2819"/>
  <c r="AB2819" s="1"/>
  <c r="AC2819" s="1"/>
  <c r="AA2820"/>
  <c r="AB2820" s="1"/>
  <c r="AC2820" s="1"/>
  <c r="AA2821"/>
  <c r="AB2821" s="1"/>
  <c r="AC2821" s="1"/>
  <c r="AA2822"/>
  <c r="AB2822" s="1"/>
  <c r="AC2822" s="1"/>
  <c r="AA2823"/>
  <c r="AB2823" s="1"/>
  <c r="AC2823" s="1"/>
  <c r="AA2824"/>
  <c r="AB2824" s="1"/>
  <c r="AC2824" s="1"/>
  <c r="AA2825"/>
  <c r="AB2825" s="1"/>
  <c r="AC2825" s="1"/>
  <c r="AA2826"/>
  <c r="AB2826" s="1"/>
  <c r="AC2826" s="1"/>
  <c r="AA2827"/>
  <c r="AB2827" s="1"/>
  <c r="AC2827" s="1"/>
  <c r="AA2828"/>
  <c r="AB2828" s="1"/>
  <c r="AC2828" s="1"/>
  <c r="AA2829"/>
  <c r="AB2829" s="1"/>
  <c r="AC2829" s="1"/>
  <c r="AA2830"/>
  <c r="AB2830" s="1"/>
  <c r="AC2830" s="1"/>
  <c r="AA2831"/>
  <c r="AB2831" s="1"/>
  <c r="AC2831" s="1"/>
  <c r="AA2832"/>
  <c r="AB2832" s="1"/>
  <c r="AC2832" s="1"/>
  <c r="AA2833"/>
  <c r="AB2833" s="1"/>
  <c r="AC2833" s="1"/>
  <c r="AA2834"/>
  <c r="AB2834" s="1"/>
  <c r="AC2834" s="1"/>
  <c r="AA2835"/>
  <c r="AB2835" s="1"/>
  <c r="AC2835" s="1"/>
  <c r="AA2836"/>
  <c r="AB2836" s="1"/>
  <c r="AC2836" s="1"/>
  <c r="AA2837"/>
  <c r="AB2837" s="1"/>
  <c r="AC2837" s="1"/>
  <c r="AA2838"/>
  <c r="AB2838" s="1"/>
  <c r="AC2838" s="1"/>
  <c r="AA2839"/>
  <c r="AB2839" s="1"/>
  <c r="AC2839" s="1"/>
  <c r="AA2840"/>
  <c r="AB2840" s="1"/>
  <c r="AC2840" s="1"/>
  <c r="AA2841"/>
  <c r="AB2841" s="1"/>
  <c r="AC2841" s="1"/>
  <c r="AA2842"/>
  <c r="AB2842" s="1"/>
  <c r="AC2842" s="1"/>
  <c r="AA2843"/>
  <c r="AB2843" s="1"/>
  <c r="AC2843" s="1"/>
  <c r="AA2844"/>
  <c r="AB2844" s="1"/>
  <c r="AC2844" s="1"/>
  <c r="AA2845"/>
  <c r="AB2845" s="1"/>
  <c r="AC2845" s="1"/>
  <c r="AA2846"/>
  <c r="AB2846" s="1"/>
  <c r="AC2846" s="1"/>
  <c r="AA2847"/>
  <c r="AB2847" s="1"/>
  <c r="AC2847" s="1"/>
  <c r="AA2848"/>
  <c r="AB2848" s="1"/>
  <c r="AC2848" s="1"/>
  <c r="AA2849"/>
  <c r="AB2849" s="1"/>
  <c r="AC2849" s="1"/>
  <c r="AA2850"/>
  <c r="AB2850" s="1"/>
  <c r="AC2850" s="1"/>
  <c r="AA2851"/>
  <c r="AB2851" s="1"/>
  <c r="AC2851" s="1"/>
  <c r="AA2852"/>
  <c r="AB2852" s="1"/>
  <c r="AC2852" s="1"/>
  <c r="AA2853"/>
  <c r="AB2853" s="1"/>
  <c r="AC2853" s="1"/>
  <c r="AA2854"/>
  <c r="AB2854" s="1"/>
  <c r="AC2854" s="1"/>
  <c r="AA2855"/>
  <c r="AB2855" s="1"/>
  <c r="AC2855" s="1"/>
  <c r="AA2856"/>
  <c r="AB2856" s="1"/>
  <c r="AC2856" s="1"/>
  <c r="AA2857"/>
  <c r="AB2857" s="1"/>
  <c r="AC2857" s="1"/>
  <c r="AA2858"/>
  <c r="AB2858" s="1"/>
  <c r="AC2858" s="1"/>
  <c r="AA2859"/>
  <c r="AB2859" s="1"/>
  <c r="AC2859" s="1"/>
  <c r="AA2860"/>
  <c r="AB2860" s="1"/>
  <c r="AC2860" s="1"/>
  <c r="AA2861"/>
  <c r="AB2861" s="1"/>
  <c r="AC2861" s="1"/>
  <c r="AA2862"/>
  <c r="AB2862" s="1"/>
  <c r="AC2862" s="1"/>
  <c r="AA2863"/>
  <c r="AB2863" s="1"/>
  <c r="AC2863" s="1"/>
  <c r="AA2864"/>
  <c r="AB2864" s="1"/>
  <c r="AC2864" s="1"/>
  <c r="AA2865"/>
  <c r="AB2865" s="1"/>
  <c r="AC2865" s="1"/>
  <c r="AA2866"/>
  <c r="AB2866" s="1"/>
  <c r="AC2866" s="1"/>
  <c r="AA2867"/>
  <c r="AB2867" s="1"/>
  <c r="AC2867" s="1"/>
  <c r="AA2868"/>
  <c r="AB2868" s="1"/>
  <c r="AC2868" s="1"/>
  <c r="AA2869"/>
  <c r="AB2869" s="1"/>
  <c r="AC2869" s="1"/>
  <c r="AA2870"/>
  <c r="AB2870" s="1"/>
  <c r="AC2870" s="1"/>
  <c r="AA2871"/>
  <c r="AB2871" s="1"/>
  <c r="AC2871" s="1"/>
  <c r="AA2872"/>
  <c r="AB2872" s="1"/>
  <c r="AC2872" s="1"/>
  <c r="AA2873"/>
  <c r="AB2873" s="1"/>
  <c r="AC2873" s="1"/>
  <c r="AA2874"/>
  <c r="AB2874" s="1"/>
  <c r="AC2874" s="1"/>
  <c r="AA2875"/>
  <c r="AB2875" s="1"/>
  <c r="AC2875" s="1"/>
  <c r="AA2876"/>
  <c r="AB2876" s="1"/>
  <c r="AC2876" s="1"/>
  <c r="AA2877"/>
  <c r="AB2877" s="1"/>
  <c r="AC2877" s="1"/>
  <c r="AA2878"/>
  <c r="AB2878" s="1"/>
  <c r="AC2878" s="1"/>
  <c r="AA2879"/>
  <c r="AB2879" s="1"/>
  <c r="AC2879" s="1"/>
  <c r="AA2880"/>
  <c r="AB2880" s="1"/>
  <c r="AC2880" s="1"/>
  <c r="AA2881"/>
  <c r="AB2881" s="1"/>
  <c r="AC2881" s="1"/>
  <c r="AA2882"/>
  <c r="AB2882" s="1"/>
  <c r="AC2882" s="1"/>
  <c r="AA2883"/>
  <c r="AB2883" s="1"/>
  <c r="AC2883" s="1"/>
  <c r="AA2884"/>
  <c r="AB2884" s="1"/>
  <c r="AC2884" s="1"/>
  <c r="AA2885"/>
  <c r="AB2885" s="1"/>
  <c r="AC2885" s="1"/>
  <c r="AA2886"/>
  <c r="AB2886" s="1"/>
  <c r="AC2886" s="1"/>
  <c r="AA2887"/>
  <c r="AB2887" s="1"/>
  <c r="AC2887" s="1"/>
  <c r="AA2888"/>
  <c r="AB2888" s="1"/>
  <c r="AC2888" s="1"/>
  <c r="AA2889"/>
  <c r="AB2889" s="1"/>
  <c r="AC2889" s="1"/>
  <c r="AA2890"/>
  <c r="AB2890" s="1"/>
  <c r="AC2890" s="1"/>
  <c r="AA2891"/>
  <c r="AB2891" s="1"/>
  <c r="AC2891" s="1"/>
  <c r="AA2892"/>
  <c r="AB2892" s="1"/>
  <c r="AC2892" s="1"/>
  <c r="AA2893"/>
  <c r="AB2893" s="1"/>
  <c r="AC2893" s="1"/>
  <c r="AA2894"/>
  <c r="AB2894" s="1"/>
  <c r="AC2894" s="1"/>
  <c r="AA2895"/>
  <c r="AB2895" s="1"/>
  <c r="AC2895" s="1"/>
  <c r="AA2896"/>
  <c r="AB2896" s="1"/>
  <c r="AC2896" s="1"/>
  <c r="AA2897"/>
  <c r="AB2897" s="1"/>
  <c r="AC2897" s="1"/>
  <c r="AA2898"/>
  <c r="AB2898" s="1"/>
  <c r="AC2898" s="1"/>
  <c r="AA2899"/>
  <c r="AB2899" s="1"/>
  <c r="AC2899" s="1"/>
  <c r="AA2900"/>
  <c r="AB2900" s="1"/>
  <c r="AC2900" s="1"/>
  <c r="AA2901"/>
  <c r="AB2901" s="1"/>
  <c r="AC2901" s="1"/>
  <c r="AA2902"/>
  <c r="AB2902" s="1"/>
  <c r="AC2902" s="1"/>
  <c r="AA2903"/>
  <c r="AB2903" s="1"/>
  <c r="AC2903" s="1"/>
  <c r="AA2904"/>
  <c r="AB2904" s="1"/>
  <c r="AC2904" s="1"/>
  <c r="AA2905"/>
  <c r="AB2905" s="1"/>
  <c r="AC2905" s="1"/>
  <c r="AA2906"/>
  <c r="AB2906" s="1"/>
  <c r="AC2906" s="1"/>
  <c r="AA2907"/>
  <c r="AB2907" s="1"/>
  <c r="AC2907" s="1"/>
  <c r="AA2908"/>
  <c r="AB2908" s="1"/>
  <c r="AC2908" s="1"/>
  <c r="AA2909"/>
  <c r="AB2909" s="1"/>
  <c r="AC2909" s="1"/>
  <c r="AA2910"/>
  <c r="AB2910" s="1"/>
  <c r="AC2910" s="1"/>
  <c r="AA2911"/>
  <c r="AB2911" s="1"/>
  <c r="AC2911" s="1"/>
  <c r="AA2912"/>
  <c r="AB2912" s="1"/>
  <c r="AC2912" s="1"/>
  <c r="AA2913"/>
  <c r="AB2913" s="1"/>
  <c r="AC2913" s="1"/>
  <c r="AA2914"/>
  <c r="AB2914" s="1"/>
  <c r="AC2914" s="1"/>
  <c r="AA2915"/>
  <c r="AB2915" s="1"/>
  <c r="AC2915" s="1"/>
  <c r="AA2916"/>
  <c r="AB2916" s="1"/>
  <c r="AC2916" s="1"/>
  <c r="AA2917"/>
  <c r="AB2917" s="1"/>
  <c r="AC2917" s="1"/>
  <c r="AA2918"/>
  <c r="AB2918" s="1"/>
  <c r="AC2918" s="1"/>
  <c r="AA2919"/>
  <c r="AB2919" s="1"/>
  <c r="AC2919" s="1"/>
  <c r="AA2920"/>
  <c r="AB2920" s="1"/>
  <c r="AC2920" s="1"/>
  <c r="AA2921"/>
  <c r="AB2921" s="1"/>
  <c r="AC2921" s="1"/>
  <c r="AA2922"/>
  <c r="AB2922" s="1"/>
  <c r="AC2922" s="1"/>
  <c r="AA2923"/>
  <c r="AB2923" s="1"/>
  <c r="AC2923" s="1"/>
  <c r="AA2924"/>
  <c r="AB2924" s="1"/>
  <c r="AC2924" s="1"/>
  <c r="AA2925"/>
  <c r="AB2925" s="1"/>
  <c r="AC2925" s="1"/>
  <c r="AA2926"/>
  <c r="AB2926" s="1"/>
  <c r="AC2926" s="1"/>
  <c r="AA2927"/>
  <c r="AB2927" s="1"/>
  <c r="AC2927" s="1"/>
  <c r="AA2928"/>
  <c r="AB2928" s="1"/>
  <c r="AC2928" s="1"/>
  <c r="AA2929"/>
  <c r="AB2929" s="1"/>
  <c r="AC2929" s="1"/>
  <c r="AA2930"/>
  <c r="AB2930" s="1"/>
  <c r="AC2930" s="1"/>
  <c r="AA2931"/>
  <c r="AB2931" s="1"/>
  <c r="AC2931" s="1"/>
  <c r="AA2932"/>
  <c r="AB2932" s="1"/>
  <c r="AC2932" s="1"/>
  <c r="AA2933"/>
  <c r="AB2933" s="1"/>
  <c r="AC2933" s="1"/>
  <c r="AA2934"/>
  <c r="AB2934" s="1"/>
  <c r="AC2934" s="1"/>
  <c r="AA2935"/>
  <c r="AB2935" s="1"/>
  <c r="AC2935" s="1"/>
  <c r="AA2936"/>
  <c r="AB2936" s="1"/>
  <c r="AC2936" s="1"/>
  <c r="AA2937"/>
  <c r="AB2937" s="1"/>
  <c r="AC2937" s="1"/>
  <c r="AA2938"/>
  <c r="AB2938" s="1"/>
  <c r="AC2938" s="1"/>
  <c r="AA2939"/>
  <c r="AB2939" s="1"/>
  <c r="AC2939" s="1"/>
  <c r="AA2940"/>
  <c r="AB2940" s="1"/>
  <c r="AC2940" s="1"/>
  <c r="AA2941"/>
  <c r="AB2941" s="1"/>
  <c r="AC2941" s="1"/>
  <c r="AA2942"/>
  <c r="AB2942" s="1"/>
  <c r="AC2942" s="1"/>
  <c r="AA2943"/>
  <c r="AB2943" s="1"/>
  <c r="AC2943" s="1"/>
  <c r="AA2944"/>
  <c r="AB2944" s="1"/>
  <c r="AC2944" s="1"/>
  <c r="AA2945"/>
  <c r="AB2945" s="1"/>
  <c r="AC2945" s="1"/>
  <c r="AA2946"/>
  <c r="AB2946" s="1"/>
  <c r="AC2946" s="1"/>
  <c r="AA2947"/>
  <c r="AB2947" s="1"/>
  <c r="AC2947" s="1"/>
  <c r="AA2948"/>
  <c r="AB2948" s="1"/>
  <c r="AC2948" s="1"/>
  <c r="AA2949"/>
  <c r="AB2949" s="1"/>
  <c r="AC2949" s="1"/>
  <c r="AA2950"/>
  <c r="AB2950" s="1"/>
  <c r="AC2950" s="1"/>
  <c r="AA2951"/>
  <c r="AB2951" s="1"/>
  <c r="AC2951" s="1"/>
  <c r="AA2952"/>
  <c r="AB2952" s="1"/>
  <c r="AC2952" s="1"/>
  <c r="AA2953"/>
  <c r="AB2953" s="1"/>
  <c r="AC2953" s="1"/>
  <c r="AA2954"/>
  <c r="AB2954" s="1"/>
  <c r="AC2954" s="1"/>
  <c r="AA2955"/>
  <c r="AB2955" s="1"/>
  <c r="AC2955" s="1"/>
  <c r="AA2956"/>
  <c r="AB2956" s="1"/>
  <c r="AC2956" s="1"/>
  <c r="AA2957"/>
  <c r="AB2957" s="1"/>
  <c r="AC2957" s="1"/>
  <c r="AA2958"/>
  <c r="AB2958" s="1"/>
  <c r="AC2958" s="1"/>
  <c r="AA2959"/>
  <c r="AB2959" s="1"/>
  <c r="AC2959" s="1"/>
  <c r="AA2960"/>
  <c r="AB2960" s="1"/>
  <c r="AC2960" s="1"/>
  <c r="AA2961"/>
  <c r="AB2961" s="1"/>
  <c r="AC2961" s="1"/>
  <c r="AA2962"/>
  <c r="AB2962" s="1"/>
  <c r="AC2962" s="1"/>
  <c r="AA2963"/>
  <c r="AB2963" s="1"/>
  <c r="AC2963" s="1"/>
  <c r="AA2964"/>
  <c r="AB2964" s="1"/>
  <c r="AC2964" s="1"/>
  <c r="AA2965"/>
  <c r="AB2965" s="1"/>
  <c r="AC2965" s="1"/>
  <c r="AA2966"/>
  <c r="AB2966" s="1"/>
  <c r="AC2966" s="1"/>
  <c r="AA2967"/>
  <c r="AB2967" s="1"/>
  <c r="AC2967" s="1"/>
  <c r="AA2968"/>
  <c r="AB2968" s="1"/>
  <c r="AC2968" s="1"/>
  <c r="AA2969"/>
  <c r="AB2969" s="1"/>
  <c r="AC2969" s="1"/>
  <c r="AA2970"/>
  <c r="AB2970" s="1"/>
  <c r="AC2970" s="1"/>
  <c r="AA2971"/>
  <c r="AB2971" s="1"/>
  <c r="AC2971" s="1"/>
  <c r="AA2972"/>
  <c r="AB2972" s="1"/>
  <c r="AC2972" s="1"/>
  <c r="AA2973"/>
  <c r="AB2973" s="1"/>
  <c r="AC2973" s="1"/>
  <c r="AA2974"/>
  <c r="AB2974" s="1"/>
  <c r="AC2974" s="1"/>
  <c r="AA2975"/>
  <c r="AB2975" s="1"/>
  <c r="AC2975" s="1"/>
  <c r="AA2976"/>
  <c r="AB2976" s="1"/>
  <c r="AC2976" s="1"/>
  <c r="AA2977"/>
  <c r="AB2977" s="1"/>
  <c r="AC2977" s="1"/>
  <c r="AA2978"/>
  <c r="AB2978" s="1"/>
  <c r="AC2978" s="1"/>
  <c r="AA2979"/>
  <c r="AB2979" s="1"/>
  <c r="AC2979" s="1"/>
  <c r="AA2980"/>
  <c r="AB2980" s="1"/>
  <c r="AC2980" s="1"/>
  <c r="AA2981"/>
  <c r="AB2981" s="1"/>
  <c r="AC2981" s="1"/>
  <c r="AA2982"/>
  <c r="AB2982" s="1"/>
  <c r="AC2982" s="1"/>
  <c r="AA2983"/>
  <c r="AB2983" s="1"/>
  <c r="AC2983" s="1"/>
  <c r="AA2984"/>
  <c r="AB2984" s="1"/>
  <c r="AC2984" s="1"/>
  <c r="AA2985"/>
  <c r="AB2985" s="1"/>
  <c r="AC2985" s="1"/>
  <c r="AA2986"/>
  <c r="AB2986" s="1"/>
  <c r="AC2986" s="1"/>
  <c r="AA2987"/>
  <c r="AB2987" s="1"/>
  <c r="AC2987" s="1"/>
  <c r="AA2988"/>
  <c r="AB2988" s="1"/>
  <c r="AC2988" s="1"/>
  <c r="AA2989"/>
  <c r="AB2989" s="1"/>
  <c r="AC2989" s="1"/>
  <c r="AA2990"/>
  <c r="AB2990" s="1"/>
  <c r="AC2990" s="1"/>
  <c r="AA2991"/>
  <c r="AB2991" s="1"/>
  <c r="AC2991" s="1"/>
  <c r="AA2992"/>
  <c r="AB2992" s="1"/>
  <c r="AC2992" s="1"/>
  <c r="AA2993"/>
  <c r="AB2993" s="1"/>
  <c r="AC2993" s="1"/>
  <c r="AA2994"/>
  <c r="AB2994" s="1"/>
  <c r="AC2994" s="1"/>
  <c r="AA2995"/>
  <c r="AB2995" s="1"/>
  <c r="AC2995" s="1"/>
  <c r="AA2996"/>
  <c r="AB2996" s="1"/>
  <c r="AC2996" s="1"/>
  <c r="AA2997"/>
  <c r="AB2997" s="1"/>
  <c r="AC2997" s="1"/>
  <c r="AA2998"/>
  <c r="AB2998" s="1"/>
  <c r="AC2998" s="1"/>
  <c r="AA2999"/>
  <c r="AB2999" s="1"/>
  <c r="AC2999" s="1"/>
  <c r="AA3000"/>
  <c r="AB3000" s="1"/>
  <c r="AC3000" s="1"/>
  <c r="AA3001"/>
  <c r="AB3001" s="1"/>
  <c r="AC3001" s="1"/>
  <c r="AA3002"/>
  <c r="AB3002" s="1"/>
  <c r="AC3002" s="1"/>
  <c r="AA3003"/>
  <c r="AB3003" s="1"/>
  <c r="AC3003" s="1"/>
  <c r="AA3004"/>
  <c r="AB3004" s="1"/>
  <c r="AC3004" s="1"/>
  <c r="AA3005"/>
  <c r="AB3005" s="1"/>
  <c r="AC3005" s="1"/>
  <c r="AA3006"/>
  <c r="AB3006" s="1"/>
  <c r="AC3006" s="1"/>
  <c r="AA3007"/>
  <c r="AB3007" s="1"/>
  <c r="AC3007" s="1"/>
  <c r="AA3008"/>
  <c r="AB3008" s="1"/>
  <c r="AC3008" s="1"/>
  <c r="AA3009"/>
  <c r="AB3009" s="1"/>
  <c r="AC3009" s="1"/>
  <c r="AA3010"/>
  <c r="AB3010" s="1"/>
  <c r="AC3010" s="1"/>
  <c r="AA3011"/>
  <c r="AB3011" s="1"/>
  <c r="AC3011" s="1"/>
  <c r="AA3012"/>
  <c r="AB3012" s="1"/>
  <c r="AC3012" s="1"/>
  <c r="AA3013"/>
  <c r="AB3013" s="1"/>
  <c r="AC3013" s="1"/>
  <c r="AA3014"/>
  <c r="AB3014" s="1"/>
  <c r="AC3014" s="1"/>
  <c r="AA3015"/>
  <c r="AB3015" s="1"/>
  <c r="AC3015" s="1"/>
  <c r="AA3016"/>
  <c r="AB3016" s="1"/>
  <c r="AC3016" s="1"/>
  <c r="AA3017"/>
  <c r="AB3017" s="1"/>
  <c r="AC3017" s="1"/>
  <c r="AA3018"/>
  <c r="AB3018" s="1"/>
  <c r="AC3018" s="1"/>
  <c r="AA3019"/>
  <c r="AB3019" s="1"/>
  <c r="AC3019" s="1"/>
  <c r="AA3020"/>
  <c r="AB3020" s="1"/>
  <c r="AC3020" s="1"/>
  <c r="AA3021"/>
  <c r="AB3021" s="1"/>
  <c r="AC3021" s="1"/>
  <c r="AA3022"/>
  <c r="AB3022" s="1"/>
  <c r="AC3022" s="1"/>
  <c r="AA3023"/>
  <c r="AB3023" s="1"/>
  <c r="AC3023" s="1"/>
  <c r="AA3024"/>
  <c r="AB3024" s="1"/>
  <c r="AC3024" s="1"/>
  <c r="AA3025"/>
  <c r="AB3025" s="1"/>
  <c r="AC3025" s="1"/>
  <c r="AA3026"/>
  <c r="AB3026" s="1"/>
  <c r="AC3026" s="1"/>
  <c r="AA3027"/>
  <c r="AB3027" s="1"/>
  <c r="AC3027" s="1"/>
  <c r="AA3028"/>
  <c r="AB3028" s="1"/>
  <c r="AC3028" s="1"/>
  <c r="AA3029"/>
  <c r="AB3029" s="1"/>
  <c r="AC3029" s="1"/>
  <c r="AA3030"/>
  <c r="AB3030" s="1"/>
  <c r="AC3030" s="1"/>
  <c r="AA3031"/>
  <c r="AB3031" s="1"/>
  <c r="AC3031" s="1"/>
  <c r="AA3032"/>
  <c r="AB3032" s="1"/>
  <c r="AC3032" s="1"/>
  <c r="AA3033"/>
  <c r="AB3033" s="1"/>
  <c r="AC3033" s="1"/>
  <c r="AA3034"/>
  <c r="AB3034" s="1"/>
  <c r="AC3034" s="1"/>
  <c r="AA3035"/>
  <c r="AB3035" s="1"/>
  <c r="AC3035" s="1"/>
  <c r="AA3036"/>
  <c r="AB3036" s="1"/>
  <c r="AC3036" s="1"/>
  <c r="AA3037"/>
  <c r="AB3037" s="1"/>
  <c r="AC3037" s="1"/>
  <c r="AA3038"/>
  <c r="AB3038" s="1"/>
  <c r="AC3038" s="1"/>
  <c r="AA3039"/>
  <c r="AB3039" s="1"/>
  <c r="AC3039" s="1"/>
  <c r="AA3040"/>
  <c r="AB3040" s="1"/>
  <c r="AC3040" s="1"/>
  <c r="AA3041"/>
  <c r="AB3041" s="1"/>
  <c r="AC3041" s="1"/>
  <c r="AA3042"/>
  <c r="AB3042" s="1"/>
  <c r="AC3042" s="1"/>
  <c r="AA3043"/>
  <c r="AB3043" s="1"/>
  <c r="AC3043" s="1"/>
  <c r="AA3044"/>
  <c r="AB3044" s="1"/>
  <c r="AC3044" s="1"/>
  <c r="AA3045"/>
  <c r="AB3045" s="1"/>
  <c r="AC3045" s="1"/>
  <c r="AA3046"/>
  <c r="AB3046" s="1"/>
  <c r="AC3046" s="1"/>
  <c r="AA3047"/>
  <c r="AB3047" s="1"/>
  <c r="AC3047" s="1"/>
  <c r="AA3048"/>
  <c r="AB3048" s="1"/>
  <c r="AC3048" s="1"/>
  <c r="AA3049"/>
  <c r="AB3049" s="1"/>
  <c r="AC3049" s="1"/>
  <c r="AA3050"/>
  <c r="AB3050" s="1"/>
  <c r="AC3050" s="1"/>
  <c r="AA3051"/>
  <c r="AB3051" s="1"/>
  <c r="AC3051" s="1"/>
  <c r="AA3052"/>
  <c r="AB3052" s="1"/>
  <c r="AC3052" s="1"/>
  <c r="AA3053"/>
  <c r="AB3053" s="1"/>
  <c r="AC3053" s="1"/>
  <c r="AA3054"/>
  <c r="AB3054" s="1"/>
  <c r="AC3054" s="1"/>
  <c r="AA3055"/>
  <c r="AB3055" s="1"/>
  <c r="AC3055" s="1"/>
  <c r="AA3056"/>
  <c r="AB3056" s="1"/>
  <c r="AC3056" s="1"/>
  <c r="AA3057"/>
  <c r="AB3057" s="1"/>
  <c r="AC3057" s="1"/>
  <c r="AA3058"/>
  <c r="AB3058" s="1"/>
  <c r="AC3058" s="1"/>
  <c r="AA3059"/>
  <c r="AB3059" s="1"/>
  <c r="AC3059" s="1"/>
  <c r="AA3060"/>
  <c r="AB3060" s="1"/>
  <c r="AC3060" s="1"/>
  <c r="AA3061"/>
  <c r="AB3061" s="1"/>
  <c r="AC3061" s="1"/>
  <c r="AA3062"/>
  <c r="AB3062" s="1"/>
  <c r="AC3062" s="1"/>
  <c r="AA3063"/>
  <c r="AB3063" s="1"/>
  <c r="AC3063" s="1"/>
  <c r="AA3064"/>
  <c r="AB3064" s="1"/>
  <c r="AC3064" s="1"/>
  <c r="AA3065"/>
  <c r="AB3065" s="1"/>
  <c r="AC3065" s="1"/>
  <c r="AA3066"/>
  <c r="AB3066" s="1"/>
  <c r="AC3066" s="1"/>
  <c r="AA3067"/>
  <c r="AB3067" s="1"/>
  <c r="AC3067" s="1"/>
  <c r="AA3068"/>
  <c r="AB3068" s="1"/>
  <c r="AC3068" s="1"/>
  <c r="AA3069"/>
  <c r="AB3069" s="1"/>
  <c r="AC3069" s="1"/>
  <c r="AA3070"/>
  <c r="AB3070" s="1"/>
  <c r="AC3070" s="1"/>
  <c r="AA3071"/>
  <c r="AB3071" s="1"/>
  <c r="AC3071" s="1"/>
  <c r="AA3072"/>
  <c r="AB3072" s="1"/>
  <c r="AC3072" s="1"/>
  <c r="AA3073"/>
  <c r="AB3073" s="1"/>
  <c r="AC3073" s="1"/>
  <c r="AA3074"/>
  <c r="AB3074" s="1"/>
  <c r="AC3074" s="1"/>
  <c r="AA3075"/>
  <c r="AB3075" s="1"/>
  <c r="AC3075" s="1"/>
  <c r="AA3076"/>
  <c r="AB3076" s="1"/>
  <c r="AC3076" s="1"/>
  <c r="AA3077"/>
  <c r="AB3077" s="1"/>
  <c r="AC3077" s="1"/>
  <c r="AA3078"/>
  <c r="AB3078" s="1"/>
  <c r="AC3078" s="1"/>
  <c r="AA3079"/>
  <c r="AB3079" s="1"/>
  <c r="AC3079" s="1"/>
  <c r="AA3080"/>
  <c r="AB3080" s="1"/>
  <c r="AC3080" s="1"/>
  <c r="AA3081"/>
  <c r="AB3081" s="1"/>
  <c r="AC3081" s="1"/>
  <c r="AA3082"/>
  <c r="AB3082" s="1"/>
  <c r="AC3082" s="1"/>
  <c r="AA3083"/>
  <c r="AB3083" s="1"/>
  <c r="AC3083" s="1"/>
  <c r="AA3084"/>
  <c r="AB3084" s="1"/>
  <c r="AC3084" s="1"/>
  <c r="AA3085"/>
  <c r="AB3085" s="1"/>
  <c r="AC3085" s="1"/>
  <c r="AA3086"/>
  <c r="AB3086" s="1"/>
  <c r="AC3086" s="1"/>
  <c r="AA3087"/>
  <c r="AB3087" s="1"/>
  <c r="AC3087" s="1"/>
  <c r="AA3088"/>
  <c r="AB3088" s="1"/>
  <c r="AC3088" s="1"/>
  <c r="AA3089"/>
  <c r="AB3089" s="1"/>
  <c r="AC3089" s="1"/>
  <c r="AA3090"/>
  <c r="AB3090" s="1"/>
  <c r="AC3090" s="1"/>
  <c r="AA3091"/>
  <c r="AB3091" s="1"/>
  <c r="AC3091" s="1"/>
  <c r="AA3092"/>
  <c r="AB3092" s="1"/>
  <c r="AC3092" s="1"/>
  <c r="AA3093"/>
  <c r="AB3093" s="1"/>
  <c r="AC3093" s="1"/>
  <c r="AA3094"/>
  <c r="AB3094" s="1"/>
  <c r="AC3094" s="1"/>
  <c r="AA3095"/>
  <c r="AB3095" s="1"/>
  <c r="AC3095" s="1"/>
  <c r="AA3096"/>
  <c r="AB3096" s="1"/>
  <c r="AC3096" s="1"/>
  <c r="AA3097"/>
  <c r="AB3097" s="1"/>
  <c r="AC3097" s="1"/>
  <c r="AA3098"/>
  <c r="AB3098" s="1"/>
  <c r="AC3098" s="1"/>
  <c r="AA3099"/>
  <c r="AB3099" s="1"/>
  <c r="AC3099" s="1"/>
  <c r="AA3100"/>
  <c r="AB3100" s="1"/>
  <c r="AC3100" s="1"/>
  <c r="AA3101"/>
  <c r="AB3101" s="1"/>
  <c r="AC3101" s="1"/>
  <c r="AA3102"/>
  <c r="AB3102" s="1"/>
  <c r="AC3102" s="1"/>
  <c r="AA3103"/>
  <c r="AB3103" s="1"/>
  <c r="AC3103" s="1"/>
  <c r="AA3104"/>
  <c r="AB3104" s="1"/>
  <c r="AC3104" s="1"/>
  <c r="AA3105"/>
  <c r="AB3105" s="1"/>
  <c r="AC3105" s="1"/>
  <c r="AA3106"/>
  <c r="AB3106" s="1"/>
  <c r="AC3106" s="1"/>
  <c r="AA3107"/>
  <c r="AB3107" s="1"/>
  <c r="AC3107" s="1"/>
  <c r="AA3108"/>
  <c r="AB3108" s="1"/>
  <c r="AC3108" s="1"/>
  <c r="AA3109"/>
  <c r="AB3109" s="1"/>
  <c r="AC3109" s="1"/>
  <c r="AA3110"/>
  <c r="AB3110" s="1"/>
  <c r="AC3110" s="1"/>
  <c r="AA3111"/>
  <c r="AB3111" s="1"/>
  <c r="AC3111" s="1"/>
  <c r="AA3112"/>
  <c r="AB3112" s="1"/>
  <c r="AC3112" s="1"/>
  <c r="AA3113"/>
  <c r="AB3113" s="1"/>
  <c r="AC3113" s="1"/>
  <c r="AA3114"/>
  <c r="AB3114" s="1"/>
  <c r="AC3114" s="1"/>
  <c r="AA3115"/>
  <c r="AB3115" s="1"/>
  <c r="AC3115" s="1"/>
  <c r="AA3116"/>
  <c r="AB3116" s="1"/>
  <c r="AC3116" s="1"/>
  <c r="AA3117"/>
  <c r="AB3117" s="1"/>
  <c r="AC3117" s="1"/>
  <c r="AA3118"/>
  <c r="AB3118" s="1"/>
  <c r="AC3118" s="1"/>
  <c r="AA3119"/>
  <c r="AB3119" s="1"/>
  <c r="AC3119" s="1"/>
  <c r="AA3120"/>
  <c r="AB3120" s="1"/>
  <c r="AC3120" s="1"/>
  <c r="AA3121"/>
  <c r="AB3121" s="1"/>
  <c r="AC3121" s="1"/>
  <c r="AA3122"/>
  <c r="AB3122" s="1"/>
  <c r="AC3122" s="1"/>
  <c r="AA3123"/>
  <c r="AB3123" s="1"/>
  <c r="AC3123" s="1"/>
  <c r="AA3124"/>
  <c r="AB3124" s="1"/>
  <c r="AC3124" s="1"/>
  <c r="AA3125"/>
  <c r="AB3125" s="1"/>
  <c r="AC3125" s="1"/>
  <c r="AA3126"/>
  <c r="AB3126" s="1"/>
  <c r="AC3126" s="1"/>
  <c r="AA3127"/>
  <c r="AB3127" s="1"/>
  <c r="AC3127" s="1"/>
  <c r="AA3128"/>
  <c r="AB3128" s="1"/>
  <c r="AC3128" s="1"/>
  <c r="AA3129"/>
  <c r="AB3129" s="1"/>
  <c r="AC3129" s="1"/>
  <c r="AA3130"/>
  <c r="AB3130" s="1"/>
  <c r="AC3130" s="1"/>
  <c r="AB2238"/>
  <c r="AC2238" s="1"/>
  <c r="AB2319"/>
  <c r="AC2319" s="1"/>
  <c r="K1589" i="4"/>
  <c r="L1589"/>
  <c r="M1589"/>
  <c r="N1589"/>
  <c r="Z2940" i="1"/>
  <c r="S2001" l="1"/>
  <c r="U2001"/>
  <c r="P2392"/>
  <c r="S2029"/>
  <c r="U3111"/>
  <c r="U3047"/>
  <c r="U3079"/>
  <c r="U3015"/>
  <c r="U3095"/>
  <c r="U3063"/>
  <c r="U3031"/>
  <c r="U2999"/>
  <c r="U2572"/>
  <c r="U3121"/>
  <c r="U3103"/>
  <c r="U3087"/>
  <c r="U3071"/>
  <c r="U3055"/>
  <c r="U3039"/>
  <c r="U3023"/>
  <c r="U3007"/>
  <c r="U2991"/>
  <c r="S2841"/>
  <c r="S2202"/>
  <c r="U3125"/>
  <c r="U3115"/>
  <c r="U3107"/>
  <c r="U3099"/>
  <c r="U3091"/>
  <c r="U3083"/>
  <c r="U3075"/>
  <c r="U3067"/>
  <c r="U3059"/>
  <c r="U3051"/>
  <c r="U3043"/>
  <c r="U3035"/>
  <c r="U3027"/>
  <c r="U3019"/>
  <c r="U3011"/>
  <c r="U3003"/>
  <c r="U2995"/>
  <c r="U3127"/>
  <c r="U3123"/>
  <c r="U3119"/>
  <c r="U3109"/>
  <c r="U3101"/>
  <c r="U3093"/>
  <c r="U3089"/>
  <c r="U3085"/>
  <c r="U3077"/>
  <c r="U3073"/>
  <c r="U3069"/>
  <c r="U3061"/>
  <c r="U3057"/>
  <c r="U3053"/>
  <c r="U3045"/>
  <c r="U3041"/>
  <c r="U3037"/>
  <c r="U3033"/>
  <c r="U3029"/>
  <c r="U3025"/>
  <c r="U3021"/>
  <c r="U3017"/>
  <c r="U3013"/>
  <c r="U3009"/>
  <c r="U3005"/>
  <c r="U3001"/>
  <c r="U2997"/>
  <c r="U2993"/>
  <c r="U2989"/>
  <c r="S2490"/>
  <c r="S2330"/>
  <c r="P2924"/>
  <c r="U2924"/>
  <c r="P2782"/>
  <c r="U2782"/>
  <c r="U2394"/>
  <c r="S2394"/>
  <c r="U2266"/>
  <c r="S2266"/>
  <c r="S2166"/>
  <c r="U2166"/>
  <c r="U2556"/>
  <c r="U2182"/>
  <c r="U2150"/>
  <c r="U2114"/>
  <c r="S2566"/>
  <c r="S2426"/>
  <c r="S2362"/>
  <c r="S2298"/>
  <c r="S2234"/>
  <c r="U2580"/>
  <c r="U2564"/>
  <c r="U2548"/>
  <c r="S2522"/>
  <c r="S2458"/>
  <c r="P2648"/>
  <c r="U2648"/>
  <c r="O2576"/>
  <c r="U2576"/>
  <c r="O2568"/>
  <c r="U2568"/>
  <c r="O2560"/>
  <c r="U2560"/>
  <c r="O2544"/>
  <c r="U2544"/>
  <c r="U2538"/>
  <c r="S2538"/>
  <c r="P2520"/>
  <c r="U2520"/>
  <c r="U2506"/>
  <c r="S2506"/>
  <c r="U2474"/>
  <c r="S2474"/>
  <c r="U2442"/>
  <c r="S2442"/>
  <c r="U2410"/>
  <c r="S2410"/>
  <c r="U2378"/>
  <c r="S2378"/>
  <c r="U2346"/>
  <c r="S2346"/>
  <c r="U2314"/>
  <c r="S2314"/>
  <c r="P2312"/>
  <c r="U2312"/>
  <c r="U2282"/>
  <c r="S2282"/>
  <c r="U2248"/>
  <c r="S2248"/>
  <c r="P2246"/>
  <c r="U2246"/>
  <c r="U2218"/>
  <c r="S2218"/>
  <c r="U3117"/>
  <c r="P3105"/>
  <c r="S3105"/>
  <c r="S2987"/>
  <c r="U2987"/>
  <c r="S2985"/>
  <c r="U2985"/>
  <c r="S2983"/>
  <c r="U2983"/>
  <c r="S2981"/>
  <c r="U2981"/>
  <c r="S2979"/>
  <c r="U2979"/>
  <c r="S2977"/>
  <c r="U2977"/>
  <c r="S2975"/>
  <c r="U2975"/>
  <c r="S2973"/>
  <c r="U2973"/>
  <c r="S2971"/>
  <c r="U2971"/>
  <c r="S2969"/>
  <c r="U2969"/>
  <c r="S2967"/>
  <c r="U2967"/>
  <c r="S2965"/>
  <c r="U2965"/>
  <c r="S2963"/>
  <c r="U2963"/>
  <c r="S2961"/>
  <c r="U2961"/>
  <c r="S2959"/>
  <c r="U2959"/>
  <c r="S2957"/>
  <c r="U2957"/>
  <c r="S2955"/>
  <c r="U2955"/>
  <c r="S2953"/>
  <c r="U2953"/>
  <c r="S2951"/>
  <c r="U2951"/>
  <c r="S2949"/>
  <c r="U2949"/>
  <c r="S2947"/>
  <c r="U2947"/>
  <c r="S2943"/>
  <c r="U2943"/>
  <c r="S2941"/>
  <c r="U2941"/>
  <c r="S2939"/>
  <c r="U2939"/>
  <c r="S2937"/>
  <c r="U2937"/>
  <c r="S2935"/>
  <c r="U2935"/>
  <c r="S2933"/>
  <c r="U2933"/>
  <c r="S2931"/>
  <c r="U2931"/>
  <c r="S2929"/>
  <c r="U2929"/>
  <c r="S2927"/>
  <c r="U2927"/>
  <c r="S2925"/>
  <c r="U2925"/>
  <c r="S2923"/>
  <c r="U2923"/>
  <c r="S2921"/>
  <c r="U2921"/>
  <c r="S2919"/>
  <c r="U2919"/>
  <c r="S2917"/>
  <c r="U2917"/>
  <c r="S2915"/>
  <c r="U2915"/>
  <c r="S2913"/>
  <c r="U2913"/>
  <c r="S2911"/>
  <c r="U2911"/>
  <c r="S2909"/>
  <c r="U2909"/>
  <c r="S2907"/>
  <c r="U2907"/>
  <c r="S2905"/>
  <c r="U2905"/>
  <c r="S2903"/>
  <c r="U2903"/>
  <c r="S2901"/>
  <c r="U2901"/>
  <c r="S2899"/>
  <c r="U2899"/>
  <c r="S2897"/>
  <c r="U2897"/>
  <c r="S2895"/>
  <c r="U2895"/>
  <c r="S2893"/>
  <c r="U2893"/>
  <c r="S2891"/>
  <c r="U2891"/>
  <c r="S2889"/>
  <c r="U2889"/>
  <c r="S2887"/>
  <c r="U2887"/>
  <c r="S2885"/>
  <c r="U2885"/>
  <c r="S2883"/>
  <c r="U2883"/>
  <c r="S2881"/>
  <c r="U2881"/>
  <c r="S2878"/>
  <c r="U2878"/>
  <c r="S2875"/>
  <c r="U2875"/>
  <c r="S2873"/>
  <c r="U2873"/>
  <c r="S2871"/>
  <c r="U2871"/>
  <c r="S2869"/>
  <c r="U2869"/>
  <c r="S2867"/>
  <c r="U2867"/>
  <c r="S2865"/>
  <c r="U2865"/>
  <c r="S2863"/>
  <c r="U2863"/>
  <c r="S2861"/>
  <c r="U2861"/>
  <c r="S2859"/>
  <c r="U2859"/>
  <c r="S2857"/>
  <c r="U2857"/>
  <c r="S2855"/>
  <c r="U2855"/>
  <c r="S2853"/>
  <c r="U2853"/>
  <c r="S2851"/>
  <c r="U2851"/>
  <c r="S2849"/>
  <c r="U2849"/>
  <c r="S2847"/>
  <c r="U2847"/>
  <c r="S2845"/>
  <c r="U2845"/>
  <c r="S2843"/>
  <c r="U2843"/>
  <c r="S2839"/>
  <c r="U2839"/>
  <c r="S2837"/>
  <c r="U2837"/>
  <c r="S2835"/>
  <c r="U2835"/>
  <c r="U2777"/>
  <c r="S2777"/>
  <c r="U2649"/>
  <c r="S2649"/>
  <c r="S2058"/>
  <c r="U2058"/>
  <c r="S3073"/>
  <c r="S2945"/>
  <c r="S2713"/>
  <c r="U2134"/>
  <c r="P3129"/>
  <c r="S3129"/>
  <c r="P3113"/>
  <c r="S3113"/>
  <c r="P3097"/>
  <c r="S3097"/>
  <c r="P3081"/>
  <c r="S3081"/>
  <c r="P3065"/>
  <c r="S3065"/>
  <c r="P3049"/>
  <c r="S3049"/>
  <c r="S2833"/>
  <c r="U2833"/>
  <c r="S2831"/>
  <c r="U2831"/>
  <c r="S2829"/>
  <c r="U2829"/>
  <c r="S2827"/>
  <c r="U2827"/>
  <c r="S2825"/>
  <c r="U2825"/>
  <c r="S2823"/>
  <c r="U2823"/>
  <c r="S2821"/>
  <c r="U2821"/>
  <c r="S2819"/>
  <c r="U2819"/>
  <c r="S2817"/>
  <c r="U2817"/>
  <c r="S2815"/>
  <c r="U2815"/>
  <c r="S2813"/>
  <c r="U2813"/>
  <c r="S2811"/>
  <c r="U2811"/>
  <c r="S2807"/>
  <c r="U2807"/>
  <c r="S2805"/>
  <c r="U2805"/>
  <c r="S2803"/>
  <c r="U2803"/>
  <c r="S2801"/>
  <c r="U2801"/>
  <c r="S2799"/>
  <c r="U2799"/>
  <c r="S2797"/>
  <c r="U2797"/>
  <c r="S2795"/>
  <c r="U2795"/>
  <c r="S2793"/>
  <c r="U2793"/>
  <c r="S2791"/>
  <c r="U2791"/>
  <c r="S2789"/>
  <c r="U2789"/>
  <c r="S2787"/>
  <c r="U2787"/>
  <c r="S2785"/>
  <c r="U2785"/>
  <c r="S2783"/>
  <c r="U2783"/>
  <c r="S2781"/>
  <c r="U2781"/>
  <c r="S2779"/>
  <c r="U2779"/>
  <c r="S2775"/>
  <c r="U2775"/>
  <c r="S2773"/>
  <c r="U2773"/>
  <c r="S2771"/>
  <c r="U2771"/>
  <c r="S2769"/>
  <c r="U2769"/>
  <c r="S2767"/>
  <c r="U2767"/>
  <c r="S2765"/>
  <c r="U2765"/>
  <c r="S2763"/>
  <c r="U2763"/>
  <c r="S2761"/>
  <c r="U2761"/>
  <c r="S2759"/>
  <c r="U2759"/>
  <c r="S2757"/>
  <c r="U2757"/>
  <c r="S2755"/>
  <c r="U2755"/>
  <c r="S2753"/>
  <c r="U2753"/>
  <c r="S2751"/>
  <c r="U2751"/>
  <c r="S2749"/>
  <c r="U2749"/>
  <c r="S2747"/>
  <c r="U2747"/>
  <c r="S2743"/>
  <c r="U2743"/>
  <c r="S2741"/>
  <c r="U2741"/>
  <c r="S2739"/>
  <c r="U2739"/>
  <c r="S2737"/>
  <c r="U2737"/>
  <c r="S2735"/>
  <c r="U2735"/>
  <c r="S2733"/>
  <c r="U2733"/>
  <c r="S2731"/>
  <c r="U2731"/>
  <c r="S2729"/>
  <c r="U2729"/>
  <c r="S2727"/>
  <c r="U2727"/>
  <c r="S2725"/>
  <c r="U2725"/>
  <c r="S2723"/>
  <c r="U2723"/>
  <c r="S2721"/>
  <c r="U2721"/>
  <c r="S2719"/>
  <c r="U2719"/>
  <c r="S2717"/>
  <c r="U2717"/>
  <c r="U2697"/>
  <c r="S2697"/>
  <c r="U2665"/>
  <c r="S2665"/>
  <c r="U2633"/>
  <c r="S2633"/>
  <c r="U2601"/>
  <c r="S2601"/>
  <c r="S2050"/>
  <c r="U2050"/>
  <c r="U2040"/>
  <c r="S3121"/>
  <c r="S3089"/>
  <c r="S3057"/>
  <c r="S2809"/>
  <c r="S2745"/>
  <c r="S2681"/>
  <c r="S2617"/>
  <c r="S3125"/>
  <c r="S3117"/>
  <c r="S3109"/>
  <c r="S3101"/>
  <c r="S3093"/>
  <c r="S3085"/>
  <c r="S3077"/>
  <c r="S3069"/>
  <c r="S3061"/>
  <c r="S3053"/>
  <c r="S3045"/>
  <c r="S2705"/>
  <c r="S2689"/>
  <c r="S2673"/>
  <c r="S2657"/>
  <c r="S2641"/>
  <c r="S2625"/>
  <c r="S2609"/>
  <c r="S2593"/>
  <c r="U2675"/>
  <c r="S2675"/>
  <c r="U2635"/>
  <c r="S2635"/>
  <c r="U2631"/>
  <c r="S2631"/>
  <c r="U2623"/>
  <c r="S2623"/>
  <c r="U2615"/>
  <c r="S2615"/>
  <c r="U2607"/>
  <c r="S2607"/>
  <c r="U2603"/>
  <c r="S2603"/>
  <c r="U2599"/>
  <c r="S2599"/>
  <c r="U2591"/>
  <c r="S2591"/>
  <c r="U2587"/>
  <c r="S2587"/>
  <c r="U2715"/>
  <c r="S2715"/>
  <c r="U2711"/>
  <c r="S2711"/>
  <c r="U2707"/>
  <c r="S2707"/>
  <c r="U2703"/>
  <c r="S2703"/>
  <c r="U2699"/>
  <c r="S2699"/>
  <c r="U2695"/>
  <c r="S2695"/>
  <c r="U2691"/>
  <c r="S2691"/>
  <c r="U2687"/>
  <c r="S2687"/>
  <c r="U2683"/>
  <c r="S2683"/>
  <c r="U2679"/>
  <c r="S2679"/>
  <c r="U2671"/>
  <c r="S2671"/>
  <c r="U2667"/>
  <c r="S2667"/>
  <c r="U2663"/>
  <c r="S2663"/>
  <c r="U2659"/>
  <c r="S2659"/>
  <c r="U2655"/>
  <c r="S2655"/>
  <c r="U2651"/>
  <c r="S2651"/>
  <c r="U2647"/>
  <c r="S2647"/>
  <c r="U2643"/>
  <c r="S2643"/>
  <c r="U2639"/>
  <c r="S2639"/>
  <c r="U2627"/>
  <c r="S2627"/>
  <c r="U2619"/>
  <c r="S2619"/>
  <c r="U2611"/>
  <c r="S2611"/>
  <c r="U2595"/>
  <c r="S2595"/>
  <c r="U2066"/>
  <c r="U2054"/>
  <c r="U2042"/>
  <c r="U2038"/>
  <c r="S3127"/>
  <c r="S3123"/>
  <c r="S3119"/>
  <c r="S3111"/>
  <c r="S3107"/>
  <c r="S3103"/>
  <c r="S3095"/>
  <c r="S3091"/>
  <c r="S3087"/>
  <c r="S3079"/>
  <c r="S3071"/>
  <c r="S3063"/>
  <c r="S3059"/>
  <c r="S3055"/>
  <c r="S3047"/>
  <c r="S2709"/>
  <c r="S2701"/>
  <c r="S2693"/>
  <c r="S2685"/>
  <c r="S2677"/>
  <c r="S2669"/>
  <c r="S2661"/>
  <c r="S2653"/>
  <c r="S2645"/>
  <c r="S2637"/>
  <c r="S2629"/>
  <c r="S2621"/>
  <c r="S2613"/>
  <c r="S2605"/>
  <c r="S2597"/>
  <c r="S2589"/>
  <c r="O3130"/>
  <c r="S3130"/>
  <c r="O3128"/>
  <c r="S3128"/>
  <c r="O3126"/>
  <c r="S3126"/>
  <c r="O3124"/>
  <c r="S3124"/>
  <c r="O3122"/>
  <c r="S3122"/>
  <c r="O3120"/>
  <c r="S3120"/>
  <c r="O3118"/>
  <c r="S3118"/>
  <c r="O3116"/>
  <c r="S3116"/>
  <c r="O3114"/>
  <c r="S3114"/>
  <c r="O3112"/>
  <c r="S3112"/>
  <c r="O3110"/>
  <c r="S3110"/>
  <c r="O3108"/>
  <c r="S3108"/>
  <c r="O3106"/>
  <c r="S3106"/>
  <c r="O3104"/>
  <c r="S3104"/>
  <c r="O3102"/>
  <c r="S3102"/>
  <c r="O3100"/>
  <c r="S3100"/>
  <c r="O3098"/>
  <c r="S3098"/>
  <c r="O3096"/>
  <c r="P3096"/>
  <c r="S3096"/>
  <c r="O3094"/>
  <c r="S3094"/>
  <c r="O3092"/>
  <c r="S3092"/>
  <c r="O3090"/>
  <c r="S3090"/>
  <c r="O3088"/>
  <c r="S3088"/>
  <c r="O3086"/>
  <c r="S3086"/>
  <c r="O3084"/>
  <c r="S3084"/>
  <c r="O3082"/>
  <c r="S3082"/>
  <c r="O3080"/>
  <c r="S3080"/>
  <c r="O3078"/>
  <c r="S3078"/>
  <c r="O3076"/>
  <c r="S3076"/>
  <c r="O3074"/>
  <c r="S3074"/>
  <c r="O3072"/>
  <c r="S3072"/>
  <c r="O3070"/>
  <c r="S3070"/>
  <c r="O3068"/>
  <c r="S3068"/>
  <c r="O3066"/>
  <c r="S3066"/>
  <c r="O3064"/>
  <c r="S3064"/>
  <c r="O3062"/>
  <c r="S3062"/>
  <c r="O3060"/>
  <c r="S3060"/>
  <c r="O3058"/>
  <c r="S3058"/>
  <c r="O3056"/>
  <c r="S3056"/>
  <c r="O3054"/>
  <c r="S3054"/>
  <c r="O3052"/>
  <c r="S3052"/>
  <c r="O3050"/>
  <c r="S3050"/>
  <c r="O3048"/>
  <c r="S3048"/>
  <c r="O3046"/>
  <c r="S3046"/>
  <c r="O3044"/>
  <c r="S3044"/>
  <c r="P3042"/>
  <c r="S3042"/>
  <c r="O3040"/>
  <c r="S3040"/>
  <c r="O3038"/>
  <c r="S3038"/>
  <c r="O3036"/>
  <c r="S3036"/>
  <c r="P3034"/>
  <c r="S3034"/>
  <c r="O3032"/>
  <c r="S3032"/>
  <c r="O3030"/>
  <c r="S3030"/>
  <c r="O3028"/>
  <c r="S3028"/>
  <c r="P3026"/>
  <c r="S3026"/>
  <c r="O3024"/>
  <c r="S3024"/>
  <c r="O3022"/>
  <c r="S3022"/>
  <c r="O3020"/>
  <c r="P3020"/>
  <c r="S3020"/>
  <c r="P3018"/>
  <c r="S3018"/>
  <c r="O3016"/>
  <c r="S3016"/>
  <c r="O3014"/>
  <c r="S3014"/>
  <c r="O3012"/>
  <c r="S3012"/>
  <c r="P3010"/>
  <c r="S3010"/>
  <c r="O3008"/>
  <c r="S3008"/>
  <c r="O3006"/>
  <c r="S3006"/>
  <c r="O3004"/>
  <c r="S3004"/>
  <c r="P3002"/>
  <c r="S3002"/>
  <c r="O3000"/>
  <c r="S3000"/>
  <c r="O2998"/>
  <c r="S2998"/>
  <c r="O2996"/>
  <c r="S2996"/>
  <c r="P2994"/>
  <c r="S2994"/>
  <c r="O2992"/>
  <c r="S2992"/>
  <c r="O2990"/>
  <c r="S2990"/>
  <c r="O2988"/>
  <c r="P2988"/>
  <c r="S2988"/>
  <c r="P2986"/>
  <c r="S2986"/>
  <c r="O2984"/>
  <c r="S2984"/>
  <c r="O2982"/>
  <c r="S2982"/>
  <c r="O2980"/>
  <c r="S2980"/>
  <c r="P2978"/>
  <c r="S2978"/>
  <c r="O2976"/>
  <c r="S2976"/>
  <c r="O2974"/>
  <c r="S2974"/>
  <c r="O2972"/>
  <c r="S2972"/>
  <c r="P2970"/>
  <c r="S2970"/>
  <c r="O2968"/>
  <c r="S2968"/>
  <c r="O2966"/>
  <c r="S2966"/>
  <c r="O2964"/>
  <c r="S2964"/>
  <c r="P2962"/>
  <c r="S2962"/>
  <c r="O2960"/>
  <c r="S2960"/>
  <c r="O2958"/>
  <c r="S2958"/>
  <c r="O2956"/>
  <c r="P2956"/>
  <c r="S2956"/>
  <c r="P2954"/>
  <c r="S2954"/>
  <c r="O2954"/>
  <c r="O2952"/>
  <c r="S2952"/>
  <c r="O2950"/>
  <c r="S2950"/>
  <c r="O2948"/>
  <c r="S2948"/>
  <c r="P2946"/>
  <c r="S2946"/>
  <c r="O2944"/>
  <c r="S2944"/>
  <c r="O2942"/>
  <c r="S2942"/>
  <c r="O2940"/>
  <c r="S2940"/>
  <c r="P2938"/>
  <c r="S2938"/>
  <c r="O2936"/>
  <c r="S2936"/>
  <c r="O2934"/>
  <c r="S2934"/>
  <c r="O2932"/>
  <c r="S2932"/>
  <c r="P2930"/>
  <c r="S2930"/>
  <c r="O2928"/>
  <c r="S2928"/>
  <c r="O2926"/>
  <c r="S2926"/>
  <c r="O2924"/>
  <c r="S2924"/>
  <c r="P2922"/>
  <c r="S2922"/>
  <c r="O2920"/>
  <c r="S2920"/>
  <c r="O2918"/>
  <c r="S2918"/>
  <c r="O2916"/>
  <c r="S2916"/>
  <c r="P2914"/>
  <c r="S2914"/>
  <c r="O2912"/>
  <c r="S2912"/>
  <c r="O2910"/>
  <c r="S2910"/>
  <c r="O2908"/>
  <c r="S2908"/>
  <c r="P2906"/>
  <c r="S2906"/>
  <c r="O2904"/>
  <c r="S2904"/>
  <c r="O2902"/>
  <c r="S2902"/>
  <c r="O2900"/>
  <c r="S2900"/>
  <c r="P2898"/>
  <c r="S2898"/>
  <c r="O2896"/>
  <c r="S2896"/>
  <c r="O2894"/>
  <c r="S2894"/>
  <c r="O2892"/>
  <c r="P2892"/>
  <c r="S2892"/>
  <c r="P2890"/>
  <c r="O2890"/>
  <c r="S2890"/>
  <c r="O2888"/>
  <c r="S2888"/>
  <c r="O2886"/>
  <c r="S2886"/>
  <c r="O2884"/>
  <c r="S2884"/>
  <c r="P2882"/>
  <c r="S2882"/>
  <c r="O2880"/>
  <c r="S2880"/>
  <c r="O2879"/>
  <c r="S2879"/>
  <c r="O2877"/>
  <c r="P2877"/>
  <c r="S2877"/>
  <c r="P2876"/>
  <c r="S2876"/>
  <c r="O2874"/>
  <c r="S2874"/>
  <c r="O2872"/>
  <c r="S2872"/>
  <c r="O2870"/>
  <c r="S2870"/>
  <c r="P2868"/>
  <c r="S2868"/>
  <c r="O2866"/>
  <c r="S2866"/>
  <c r="O2864"/>
  <c r="S2864"/>
  <c r="O2862"/>
  <c r="P2862"/>
  <c r="S2862"/>
  <c r="O2860"/>
  <c r="S2860"/>
  <c r="O2858"/>
  <c r="S2858"/>
  <c r="P2856"/>
  <c r="O2856"/>
  <c r="S2856"/>
  <c r="O2854"/>
  <c r="S2854"/>
  <c r="O2852"/>
  <c r="S2852"/>
  <c r="O2850"/>
  <c r="S2850"/>
  <c r="O2848"/>
  <c r="S2848"/>
  <c r="O2846"/>
  <c r="P2846"/>
  <c r="S2846"/>
  <c r="O2844"/>
  <c r="S2844"/>
  <c r="O2842"/>
  <c r="S2842"/>
  <c r="P2840"/>
  <c r="S2840"/>
  <c r="O2838"/>
  <c r="S2838"/>
  <c r="O2836"/>
  <c r="S2836"/>
  <c r="O2834"/>
  <c r="S2834"/>
  <c r="O2832"/>
  <c r="S2832"/>
  <c r="O2830"/>
  <c r="P2830"/>
  <c r="S2830"/>
  <c r="U2682"/>
  <c r="U2678"/>
  <c r="U2674"/>
  <c r="U2670"/>
  <c r="U2666"/>
  <c r="U2662"/>
  <c r="U2658"/>
  <c r="U2654"/>
  <c r="U2650"/>
  <c r="U2646"/>
  <c r="U2642"/>
  <c r="U2638"/>
  <c r="U2634"/>
  <c r="U2630"/>
  <c r="U2626"/>
  <c r="U2622"/>
  <c r="U2618"/>
  <c r="U2614"/>
  <c r="U2610"/>
  <c r="U2606"/>
  <c r="U2602"/>
  <c r="U2598"/>
  <c r="U2594"/>
  <c r="U2590"/>
  <c r="U2586"/>
  <c r="U2582"/>
  <c r="U2578"/>
  <c r="U2574"/>
  <c r="U2570"/>
  <c r="U2562"/>
  <c r="U2558"/>
  <c r="U2554"/>
  <c r="U2550"/>
  <c r="U2546"/>
  <c r="U2542"/>
  <c r="U2534"/>
  <c r="U2530"/>
  <c r="U2526"/>
  <c r="U2518"/>
  <c r="U2514"/>
  <c r="U2510"/>
  <c r="U2502"/>
  <c r="U2498"/>
  <c r="U2494"/>
  <c r="U2486"/>
  <c r="U2482"/>
  <c r="U2478"/>
  <c r="U2470"/>
  <c r="U2466"/>
  <c r="U2462"/>
  <c r="U2454"/>
  <c r="U2450"/>
  <c r="U2446"/>
  <c r="U2438"/>
  <c r="U2434"/>
  <c r="U2430"/>
  <c r="U2422"/>
  <c r="U2418"/>
  <c r="U2414"/>
  <c r="U2406"/>
  <c r="U2402"/>
  <c r="U2398"/>
  <c r="U2390"/>
  <c r="U2386"/>
  <c r="U2382"/>
  <c r="U2374"/>
  <c r="U2370"/>
  <c r="U2366"/>
  <c r="U2358"/>
  <c r="U2354"/>
  <c r="U2342"/>
  <c r="U2338"/>
  <c r="U2326"/>
  <c r="U2322"/>
  <c r="U2310"/>
  <c r="U2306"/>
  <c r="U2302"/>
  <c r="U2294"/>
  <c r="U2290"/>
  <c r="U2278"/>
  <c r="U2274"/>
  <c r="U2262"/>
  <c r="U2258"/>
  <c r="U2244"/>
  <c r="U2242"/>
  <c r="U2230"/>
  <c r="U2226"/>
  <c r="U2214"/>
  <c r="U2210"/>
  <c r="U2198"/>
  <c r="U2194"/>
  <c r="U2186"/>
  <c r="U2178"/>
  <c r="U2170"/>
  <c r="U2162"/>
  <c r="U2154"/>
  <c r="U2146"/>
  <c r="U2138"/>
  <c r="U2130"/>
  <c r="U2103"/>
  <c r="U2089"/>
  <c r="U2073"/>
  <c r="U2033"/>
  <c r="U2019"/>
  <c r="U2007"/>
  <c r="O2828"/>
  <c r="S2828"/>
  <c r="O2826"/>
  <c r="S2826"/>
  <c r="P2824"/>
  <c r="S2824"/>
  <c r="O2822"/>
  <c r="S2822"/>
  <c r="O2820"/>
  <c r="S2820"/>
  <c r="O2818"/>
  <c r="S2818"/>
  <c r="O2816"/>
  <c r="S2816"/>
  <c r="O2814"/>
  <c r="P2814"/>
  <c r="S2814"/>
  <c r="O2812"/>
  <c r="S2812"/>
  <c r="O2810"/>
  <c r="S2810"/>
  <c r="P2808"/>
  <c r="S2808"/>
  <c r="O2806"/>
  <c r="S2806"/>
  <c r="O2804"/>
  <c r="S2804"/>
  <c r="O2802"/>
  <c r="S2802"/>
  <c r="O2800"/>
  <c r="S2800"/>
  <c r="O2798"/>
  <c r="P2798"/>
  <c r="S2798"/>
  <c r="O2796"/>
  <c r="S2796"/>
  <c r="O2794"/>
  <c r="S2794"/>
  <c r="P2792"/>
  <c r="O2792"/>
  <c r="S2792"/>
  <c r="O2790"/>
  <c r="S2790"/>
  <c r="O2788"/>
  <c r="S2788"/>
  <c r="O2786"/>
  <c r="S2786"/>
  <c r="O2784"/>
  <c r="S2784"/>
  <c r="O2782"/>
  <c r="S2782"/>
  <c r="O2780"/>
  <c r="S2780"/>
  <c r="O2778"/>
  <c r="S2778"/>
  <c r="P2776"/>
  <c r="S2776"/>
  <c r="O2774"/>
  <c r="S2774"/>
  <c r="O2772"/>
  <c r="S2772"/>
  <c r="O2770"/>
  <c r="S2770"/>
  <c r="O2768"/>
  <c r="S2768"/>
  <c r="O2766"/>
  <c r="P2766"/>
  <c r="S2766"/>
  <c r="O2764"/>
  <c r="S2764"/>
  <c r="O2762"/>
  <c r="S2762"/>
  <c r="P2760"/>
  <c r="S2760"/>
  <c r="O2758"/>
  <c r="S2758"/>
  <c r="O2756"/>
  <c r="S2756"/>
  <c r="O2754"/>
  <c r="S2754"/>
  <c r="O2752"/>
  <c r="S2752"/>
  <c r="O2750"/>
  <c r="P2750"/>
  <c r="S2750"/>
  <c r="O2748"/>
  <c r="S2748"/>
  <c r="O2746"/>
  <c r="S2746"/>
  <c r="P2744"/>
  <c r="S2744"/>
  <c r="O2742"/>
  <c r="S2742"/>
  <c r="O2740"/>
  <c r="S2740"/>
  <c r="O2738"/>
  <c r="S2738"/>
  <c r="O2736"/>
  <c r="S2736"/>
  <c r="O2734"/>
  <c r="P2734"/>
  <c r="S2734"/>
  <c r="O2732"/>
  <c r="S2732"/>
  <c r="O2730"/>
  <c r="S2730"/>
  <c r="P2728"/>
  <c r="O2728"/>
  <c r="S2728"/>
  <c r="O2726"/>
  <c r="S2726"/>
  <c r="O2724"/>
  <c r="S2724"/>
  <c r="O2722"/>
  <c r="S2722"/>
  <c r="O2720"/>
  <c r="S2720"/>
  <c r="O2718"/>
  <c r="P2718"/>
  <c r="S2718"/>
  <c r="O2716"/>
  <c r="S2716"/>
  <c r="O2714"/>
  <c r="S2714"/>
  <c r="P2712"/>
  <c r="S2712"/>
  <c r="O2710"/>
  <c r="S2710"/>
  <c r="O2708"/>
  <c r="S2708"/>
  <c r="O2706"/>
  <c r="S2706"/>
  <c r="O2704"/>
  <c r="S2704"/>
  <c r="O2702"/>
  <c r="P2702"/>
  <c r="S2702"/>
  <c r="O2700"/>
  <c r="S2700"/>
  <c r="O2698"/>
  <c r="S2698"/>
  <c r="P2696"/>
  <c r="S2696"/>
  <c r="O2694"/>
  <c r="S2694"/>
  <c r="O2692"/>
  <c r="S2692"/>
  <c r="O2690"/>
  <c r="S2690"/>
  <c r="O2688"/>
  <c r="S2688"/>
  <c r="O2686"/>
  <c r="P2686"/>
  <c r="S2686"/>
  <c r="O2684"/>
  <c r="S2684"/>
  <c r="O2680"/>
  <c r="S2680"/>
  <c r="O2676"/>
  <c r="S2676"/>
  <c r="O2672"/>
  <c r="S2672"/>
  <c r="O2668"/>
  <c r="S2668"/>
  <c r="O2664"/>
  <c r="P2664"/>
  <c r="S2664"/>
  <c r="O2660"/>
  <c r="S2660"/>
  <c r="O2656"/>
  <c r="S2656"/>
  <c r="O2652"/>
  <c r="S2652"/>
  <c r="O2648"/>
  <c r="S2648"/>
  <c r="O2644"/>
  <c r="S2644"/>
  <c r="O2640"/>
  <c r="S2640"/>
  <c r="O2636"/>
  <c r="S2636"/>
  <c r="P2632"/>
  <c r="O2632"/>
  <c r="S2632"/>
  <c r="O2628"/>
  <c r="S2628"/>
  <c r="O2624"/>
  <c r="S2624"/>
  <c r="O2620"/>
  <c r="S2620"/>
  <c r="O2616"/>
  <c r="P2616"/>
  <c r="S2616"/>
  <c r="O2612"/>
  <c r="S2612"/>
  <c r="O2608"/>
  <c r="S2608"/>
  <c r="O2604"/>
  <c r="S2604"/>
  <c r="O2600"/>
  <c r="P2600"/>
  <c r="S2600"/>
  <c r="O2596"/>
  <c r="S2596"/>
  <c r="O2592"/>
  <c r="S2592"/>
  <c r="O2588"/>
  <c r="S2588"/>
  <c r="O2584"/>
  <c r="P2584"/>
  <c r="S2568"/>
  <c r="P2568"/>
  <c r="O2552"/>
  <c r="P2552"/>
  <c r="O2540"/>
  <c r="S2540"/>
  <c r="O2536"/>
  <c r="P2536"/>
  <c r="S2536"/>
  <c r="O2532"/>
  <c r="S2532"/>
  <c r="O2528"/>
  <c r="S2528"/>
  <c r="O2524"/>
  <c r="S2524"/>
  <c r="O2520"/>
  <c r="S2520"/>
  <c r="O2516"/>
  <c r="S2516"/>
  <c r="O2512"/>
  <c r="S2512"/>
  <c r="O2508"/>
  <c r="S2508"/>
  <c r="P2504"/>
  <c r="O2504"/>
  <c r="S2504"/>
  <c r="O2500"/>
  <c r="S2500"/>
  <c r="O2496"/>
  <c r="S2496"/>
  <c r="O2492"/>
  <c r="S2492"/>
  <c r="O2488"/>
  <c r="P2488"/>
  <c r="S2488"/>
  <c r="O2484"/>
  <c r="S2484"/>
  <c r="O2480"/>
  <c r="S2480"/>
  <c r="O2476"/>
  <c r="S2476"/>
  <c r="O2472"/>
  <c r="P2472"/>
  <c r="S2472"/>
  <c r="O2468"/>
  <c r="S2468"/>
  <c r="O2464"/>
  <c r="S2464"/>
  <c r="O2460"/>
  <c r="S2460"/>
  <c r="O2456"/>
  <c r="S2456"/>
  <c r="P2456"/>
  <c r="O2452"/>
  <c r="S2452"/>
  <c r="O2448"/>
  <c r="S2448"/>
  <c r="O2444"/>
  <c r="S2444"/>
  <c r="P2440"/>
  <c r="S2440"/>
  <c r="O2440"/>
  <c r="O2436"/>
  <c r="S2436"/>
  <c r="O2432"/>
  <c r="S2432"/>
  <c r="O2428"/>
  <c r="S2428"/>
  <c r="O2424"/>
  <c r="P2424"/>
  <c r="S2424"/>
  <c r="O2420"/>
  <c r="S2420"/>
  <c r="O2416"/>
  <c r="S2416"/>
  <c r="O2412"/>
  <c r="S2412"/>
  <c r="O2408"/>
  <c r="P2408"/>
  <c r="S2408"/>
  <c r="O2404"/>
  <c r="S2404"/>
  <c r="O2400"/>
  <c r="S2400"/>
  <c r="O2396"/>
  <c r="S2396"/>
  <c r="O2392"/>
  <c r="S2392"/>
  <c r="O2388"/>
  <c r="S2388"/>
  <c r="O2384"/>
  <c r="S2384"/>
  <c r="O2380"/>
  <c r="S2380"/>
  <c r="P2376"/>
  <c r="O2376"/>
  <c r="S2376"/>
  <c r="O2372"/>
  <c r="S2372"/>
  <c r="O2368"/>
  <c r="S2368"/>
  <c r="O2364"/>
  <c r="S2364"/>
  <c r="O2360"/>
  <c r="P2360"/>
  <c r="S2360"/>
  <c r="O2356"/>
  <c r="S2356"/>
  <c r="O2352"/>
  <c r="P2352"/>
  <c r="S2352"/>
  <c r="P2350"/>
  <c r="S2350"/>
  <c r="O2348"/>
  <c r="S2348"/>
  <c r="O2344"/>
  <c r="S2344"/>
  <c r="P2344"/>
  <c r="O2340"/>
  <c r="S2340"/>
  <c r="O2336"/>
  <c r="P2336"/>
  <c r="S2336"/>
  <c r="P2334"/>
  <c r="O2334"/>
  <c r="S2334"/>
  <c r="O2332"/>
  <c r="S2332"/>
  <c r="O2328"/>
  <c r="P2328"/>
  <c r="S2328"/>
  <c r="O2324"/>
  <c r="S2324"/>
  <c r="O2320"/>
  <c r="P2320"/>
  <c r="S2320"/>
  <c r="P2318"/>
  <c r="S2318"/>
  <c r="O2316"/>
  <c r="S2316"/>
  <c r="O2312"/>
  <c r="S2312"/>
  <c r="O2308"/>
  <c r="S2308"/>
  <c r="O2304"/>
  <c r="P2304"/>
  <c r="S2304"/>
  <c r="P2302"/>
  <c r="S2302"/>
  <c r="O2300"/>
  <c r="S2300"/>
  <c r="O2296"/>
  <c r="P2296"/>
  <c r="S2296"/>
  <c r="O2292"/>
  <c r="S2292"/>
  <c r="O2288"/>
  <c r="P2288"/>
  <c r="S2288"/>
  <c r="P2286"/>
  <c r="S2286"/>
  <c r="O2284"/>
  <c r="S2284"/>
  <c r="O2280"/>
  <c r="S2280"/>
  <c r="P2280"/>
  <c r="O2276"/>
  <c r="S2276"/>
  <c r="O2272"/>
  <c r="P2272"/>
  <c r="S2272"/>
  <c r="P2270"/>
  <c r="O2270"/>
  <c r="S2270"/>
  <c r="O2268"/>
  <c r="S2268"/>
  <c r="O2264"/>
  <c r="P2264"/>
  <c r="S2264"/>
  <c r="O2260"/>
  <c r="S2260"/>
  <c r="O2254"/>
  <c r="P2254"/>
  <c r="S2254"/>
  <c r="P2252"/>
  <c r="S2252"/>
  <c r="O2250"/>
  <c r="S2250"/>
  <c r="O2246"/>
  <c r="S2246"/>
  <c r="O2240"/>
  <c r="P2240"/>
  <c r="S2240"/>
  <c r="P2238"/>
  <c r="O2238"/>
  <c r="S2238"/>
  <c r="O2236"/>
  <c r="S2236"/>
  <c r="O2232"/>
  <c r="P2232"/>
  <c r="S2232"/>
  <c r="O2228"/>
  <c r="S2228"/>
  <c r="O2224"/>
  <c r="P2224"/>
  <c r="S2224"/>
  <c r="P2222"/>
  <c r="S2222"/>
  <c r="O2220"/>
  <c r="S2220"/>
  <c r="O2216"/>
  <c r="S2216"/>
  <c r="P2216"/>
  <c r="O2212"/>
  <c r="S2212"/>
  <c r="O2208"/>
  <c r="P2208"/>
  <c r="S2208"/>
  <c r="P2206"/>
  <c r="O2206"/>
  <c r="S2206"/>
  <c r="O2204"/>
  <c r="S2204"/>
  <c r="O2200"/>
  <c r="P2200"/>
  <c r="S2200"/>
  <c r="O2196"/>
  <c r="S2196"/>
  <c r="O2192"/>
  <c r="P2192"/>
  <c r="U2192"/>
  <c r="P2190"/>
  <c r="S2190"/>
  <c r="O2188"/>
  <c r="S2188"/>
  <c r="U2188"/>
  <c r="O2184"/>
  <c r="S2184"/>
  <c r="U2184"/>
  <c r="O2180"/>
  <c r="S2180"/>
  <c r="U2180"/>
  <c r="O2176"/>
  <c r="P2176"/>
  <c r="U2176"/>
  <c r="P2174"/>
  <c r="S2174"/>
  <c r="O2174"/>
  <c r="O2172"/>
  <c r="S2172"/>
  <c r="U2172"/>
  <c r="O2168"/>
  <c r="P2168"/>
  <c r="S2168"/>
  <c r="U2168"/>
  <c r="O2164"/>
  <c r="S2164"/>
  <c r="U2164"/>
  <c r="O2160"/>
  <c r="P2160"/>
  <c r="U2160"/>
  <c r="P2158"/>
  <c r="S2158"/>
  <c r="O2156"/>
  <c r="S2156"/>
  <c r="U2156"/>
  <c r="O2152"/>
  <c r="P2152"/>
  <c r="S2152"/>
  <c r="U2152"/>
  <c r="O2148"/>
  <c r="S2148"/>
  <c r="U2148"/>
  <c r="O2144"/>
  <c r="P2144"/>
  <c r="U2144"/>
  <c r="P2142"/>
  <c r="O2142"/>
  <c r="S2142"/>
  <c r="O2140"/>
  <c r="S2140"/>
  <c r="U2140"/>
  <c r="O2136"/>
  <c r="P2136"/>
  <c r="S2136"/>
  <c r="U2136"/>
  <c r="O2132"/>
  <c r="S2132"/>
  <c r="U2132"/>
  <c r="O2128"/>
  <c r="P2128"/>
  <c r="U2128"/>
  <c r="P2126"/>
  <c r="S2126"/>
  <c r="O2124"/>
  <c r="S2124"/>
  <c r="S2122"/>
  <c r="U2122"/>
  <c r="O2116"/>
  <c r="U2116"/>
  <c r="O2107"/>
  <c r="S2107"/>
  <c r="S2105"/>
  <c r="U2105"/>
  <c r="O2099"/>
  <c r="U2099"/>
  <c r="U2097"/>
  <c r="S2097"/>
  <c r="O2095"/>
  <c r="P2095"/>
  <c r="S2095"/>
  <c r="P2093"/>
  <c r="U2093"/>
  <c r="O2087"/>
  <c r="P2087"/>
  <c r="S2087"/>
  <c r="U2087"/>
  <c r="O2083"/>
  <c r="S2083"/>
  <c r="U2081"/>
  <c r="S2081"/>
  <c r="P2077"/>
  <c r="S2077"/>
  <c r="O2077"/>
  <c r="O2075"/>
  <c r="U2075"/>
  <c r="O2071"/>
  <c r="S2071"/>
  <c r="U2071"/>
  <c r="O2067"/>
  <c r="S2067"/>
  <c r="S2065"/>
  <c r="U2065"/>
  <c r="P2061"/>
  <c r="S2061"/>
  <c r="U2057"/>
  <c r="S2057"/>
  <c r="O2055"/>
  <c r="P2055"/>
  <c r="U2055"/>
  <c r="U2053"/>
  <c r="S2053"/>
  <c r="O2051"/>
  <c r="U2051"/>
  <c r="U2049"/>
  <c r="S2049"/>
  <c r="P2045"/>
  <c r="O2045"/>
  <c r="S2045"/>
  <c r="U2045"/>
  <c r="S2041"/>
  <c r="U2041"/>
  <c r="O2039"/>
  <c r="P2039"/>
  <c r="S2039"/>
  <c r="U2039"/>
  <c r="S2037"/>
  <c r="U2037"/>
  <c r="O2035"/>
  <c r="S2035"/>
  <c r="O2027"/>
  <c r="U2027"/>
  <c r="S2025"/>
  <c r="U2025"/>
  <c r="O2023"/>
  <c r="P2023"/>
  <c r="O2017"/>
  <c r="U2017"/>
  <c r="O2015"/>
  <c r="S2015"/>
  <c r="S2013"/>
  <c r="U2013"/>
  <c r="P2011"/>
  <c r="S2011"/>
  <c r="U2124"/>
  <c r="S2109"/>
  <c r="U2109"/>
  <c r="O2109"/>
  <c r="S2585"/>
  <c r="U2585"/>
  <c r="S2583"/>
  <c r="U2583"/>
  <c r="S2581"/>
  <c r="U2581"/>
  <c r="S2579"/>
  <c r="U2579"/>
  <c r="S2577"/>
  <c r="U2577"/>
  <c r="S2575"/>
  <c r="U2575"/>
  <c r="S2573"/>
  <c r="U2573"/>
  <c r="S2571"/>
  <c r="U2571"/>
  <c r="S2569"/>
  <c r="U2569"/>
  <c r="S2567"/>
  <c r="U2567"/>
  <c r="S2565"/>
  <c r="U2565"/>
  <c r="S2563"/>
  <c r="U2563"/>
  <c r="S2561"/>
  <c r="U2561"/>
  <c r="S2559"/>
  <c r="U2559"/>
  <c r="S2557"/>
  <c r="U2557"/>
  <c r="S2555"/>
  <c r="U2555"/>
  <c r="S2553"/>
  <c r="U2553"/>
  <c r="S2551"/>
  <c r="U2551"/>
  <c r="S2549"/>
  <c r="U2549"/>
  <c r="S2547"/>
  <c r="U2547"/>
  <c r="P3048"/>
  <c r="P3004"/>
  <c r="P2972"/>
  <c r="P2940"/>
  <c r="P2908"/>
  <c r="O3002"/>
  <c r="O2922"/>
  <c r="U2118"/>
  <c r="S2545"/>
  <c r="U2545"/>
  <c r="S2543"/>
  <c r="U2543"/>
  <c r="S2541"/>
  <c r="U2541"/>
  <c r="S2539"/>
  <c r="U2539"/>
  <c r="S2537"/>
  <c r="U2537"/>
  <c r="S2535"/>
  <c r="U2535"/>
  <c r="S2533"/>
  <c r="U2533"/>
  <c r="S2531"/>
  <c r="U2531"/>
  <c r="S2529"/>
  <c r="U2529"/>
  <c r="S2527"/>
  <c r="U2527"/>
  <c r="S2525"/>
  <c r="U2525"/>
  <c r="S2523"/>
  <c r="U2523"/>
  <c r="S2521"/>
  <c r="U2521"/>
  <c r="S2519"/>
  <c r="U2519"/>
  <c r="S2517"/>
  <c r="U2517"/>
  <c r="S2515"/>
  <c r="U2515"/>
  <c r="S2513"/>
  <c r="U2513"/>
  <c r="S2511"/>
  <c r="U2511"/>
  <c r="S2509"/>
  <c r="U2509"/>
  <c r="S2507"/>
  <c r="U2507"/>
  <c r="S2505"/>
  <c r="U2505"/>
  <c r="S2503"/>
  <c r="U2503"/>
  <c r="S2501"/>
  <c r="U2501"/>
  <c r="S2499"/>
  <c r="U2499"/>
  <c r="S2497"/>
  <c r="U2497"/>
  <c r="S2495"/>
  <c r="U2495"/>
  <c r="S2493"/>
  <c r="U2493"/>
  <c r="S2491"/>
  <c r="U2491"/>
  <c r="S2489"/>
  <c r="U2489"/>
  <c r="S2487"/>
  <c r="U2487"/>
  <c r="S2485"/>
  <c r="U2485"/>
  <c r="S2483"/>
  <c r="U2483"/>
  <c r="S2481"/>
  <c r="U2481"/>
  <c r="S2479"/>
  <c r="U2479"/>
  <c r="S2477"/>
  <c r="U2477"/>
  <c r="S2475"/>
  <c r="U2475"/>
  <c r="S2473"/>
  <c r="U2473"/>
  <c r="S2471"/>
  <c r="U2471"/>
  <c r="S2469"/>
  <c r="U2469"/>
  <c r="S2467"/>
  <c r="U2467"/>
  <c r="S2465"/>
  <c r="U2465"/>
  <c r="S2463"/>
  <c r="U2463"/>
  <c r="S2461"/>
  <c r="U2461"/>
  <c r="S2459"/>
  <c r="U2459"/>
  <c r="S2457"/>
  <c r="U2457"/>
  <c r="S2455"/>
  <c r="U2455"/>
  <c r="S2453"/>
  <c r="U2453"/>
  <c r="S2451"/>
  <c r="U2451"/>
  <c r="S2449"/>
  <c r="U2449"/>
  <c r="S2447"/>
  <c r="U2447"/>
  <c r="S2445"/>
  <c r="U2445"/>
  <c r="S2443"/>
  <c r="U2443"/>
  <c r="S2441"/>
  <c r="U2441"/>
  <c r="S2439"/>
  <c r="U2439"/>
  <c r="S2437"/>
  <c r="U2437"/>
  <c r="S2435"/>
  <c r="U2435"/>
  <c r="S2433"/>
  <c r="U2433"/>
  <c r="S2431"/>
  <c r="U2431"/>
  <c r="S2429"/>
  <c r="U2429"/>
  <c r="S2427"/>
  <c r="U2427"/>
  <c r="S2425"/>
  <c r="U2425"/>
  <c r="S2423"/>
  <c r="U2423"/>
  <c r="S2421"/>
  <c r="U2421"/>
  <c r="S2419"/>
  <c r="U2419"/>
  <c r="S2417"/>
  <c r="U2417"/>
  <c r="S2415"/>
  <c r="U2415"/>
  <c r="S2413"/>
  <c r="U2413"/>
  <c r="S2411"/>
  <c r="U2411"/>
  <c r="S2409"/>
  <c r="U2409"/>
  <c r="S2407"/>
  <c r="U2407"/>
  <c r="S2405"/>
  <c r="U2405"/>
  <c r="S2403"/>
  <c r="U2403"/>
  <c r="S2401"/>
  <c r="U2401"/>
  <c r="S2399"/>
  <c r="U2399"/>
  <c r="S2397"/>
  <c r="U2397"/>
  <c r="S2395"/>
  <c r="U2395"/>
  <c r="S2393"/>
  <c r="U2393"/>
  <c r="S2391"/>
  <c r="U2391"/>
  <c r="S2389"/>
  <c r="U2389"/>
  <c r="S2387"/>
  <c r="U2387"/>
  <c r="S2385"/>
  <c r="U2385"/>
  <c r="S2383"/>
  <c r="U2383"/>
  <c r="S2381"/>
  <c r="U2381"/>
  <c r="S2379"/>
  <c r="U2379"/>
  <c r="S2377"/>
  <c r="U2377"/>
  <c r="U2107"/>
  <c r="U2112"/>
  <c r="S2112"/>
  <c r="P2112"/>
  <c r="S2116"/>
  <c r="S2103"/>
  <c r="P2103"/>
  <c r="U2101"/>
  <c r="S2584"/>
  <c r="S2580"/>
  <c r="S2576"/>
  <c r="S2572"/>
  <c r="S2564"/>
  <c r="S2560"/>
  <c r="S2556"/>
  <c r="S2552"/>
  <c r="S2548"/>
  <c r="S2544"/>
  <c r="P3128"/>
  <c r="P3064"/>
  <c r="P3032"/>
  <c r="P3012"/>
  <c r="P2996"/>
  <c r="P2980"/>
  <c r="P2964"/>
  <c r="P2948"/>
  <c r="P2932"/>
  <c r="P2916"/>
  <c r="P2900"/>
  <c r="P2884"/>
  <c r="P2870"/>
  <c r="P2854"/>
  <c r="P2838"/>
  <c r="P2822"/>
  <c r="P2806"/>
  <c r="P2790"/>
  <c r="P2774"/>
  <c r="P2758"/>
  <c r="P2742"/>
  <c r="P2726"/>
  <c r="P2710"/>
  <c r="P2694"/>
  <c r="P2672"/>
  <c r="P2656"/>
  <c r="P2640"/>
  <c r="P2624"/>
  <c r="P2608"/>
  <c r="P2592"/>
  <c r="P2576"/>
  <c r="P2560"/>
  <c r="P2544"/>
  <c r="P2528"/>
  <c r="P2512"/>
  <c r="P2496"/>
  <c r="P2480"/>
  <c r="P2464"/>
  <c r="P2448"/>
  <c r="P2432"/>
  <c r="P2416"/>
  <c r="P2400"/>
  <c r="P2384"/>
  <c r="P2368"/>
  <c r="O2970"/>
  <c r="O2938"/>
  <c r="O2906"/>
  <c r="O2876"/>
  <c r="O2824"/>
  <c r="O2760"/>
  <c r="O2696"/>
  <c r="S2093"/>
  <c r="U2091"/>
  <c r="S2091"/>
  <c r="U2083"/>
  <c r="U2085"/>
  <c r="S2375"/>
  <c r="U2375"/>
  <c r="S2373"/>
  <c r="U2373"/>
  <c r="S2371"/>
  <c r="U2371"/>
  <c r="S2369"/>
  <c r="U2369"/>
  <c r="S2367"/>
  <c r="U2367"/>
  <c r="S2365"/>
  <c r="U2365"/>
  <c r="S2363"/>
  <c r="U2363"/>
  <c r="S2361"/>
  <c r="U2361"/>
  <c r="S2359"/>
  <c r="U2359"/>
  <c r="S2357"/>
  <c r="U2357"/>
  <c r="S2355"/>
  <c r="U2355"/>
  <c r="S2353"/>
  <c r="U2353"/>
  <c r="S2351"/>
  <c r="U2351"/>
  <c r="S2349"/>
  <c r="U2349"/>
  <c r="S2347"/>
  <c r="U2347"/>
  <c r="S2345"/>
  <c r="U2345"/>
  <c r="S2343"/>
  <c r="U2343"/>
  <c r="S2341"/>
  <c r="U2341"/>
  <c r="S2339"/>
  <c r="U2339"/>
  <c r="S2337"/>
  <c r="U2337"/>
  <c r="S2335"/>
  <c r="U2335"/>
  <c r="S2333"/>
  <c r="U2333"/>
  <c r="S2331"/>
  <c r="U2331"/>
  <c r="S2329"/>
  <c r="U2329"/>
  <c r="S2327"/>
  <c r="U2327"/>
  <c r="S2325"/>
  <c r="U2325"/>
  <c r="S2323"/>
  <c r="U2323"/>
  <c r="S2321"/>
  <c r="U2321"/>
  <c r="S2319"/>
  <c r="U2319"/>
  <c r="S2317"/>
  <c r="U2317"/>
  <c r="S2315"/>
  <c r="U2315"/>
  <c r="S2313"/>
  <c r="U2313"/>
  <c r="S2311"/>
  <c r="U2311"/>
  <c r="S2309"/>
  <c r="U2309"/>
  <c r="S2307"/>
  <c r="U2307"/>
  <c r="S2305"/>
  <c r="U2305"/>
  <c r="S2303"/>
  <c r="U2303"/>
  <c r="S2301"/>
  <c r="U2301"/>
  <c r="S2299"/>
  <c r="U2299"/>
  <c r="S2297"/>
  <c r="U2297"/>
  <c r="S2295"/>
  <c r="U2295"/>
  <c r="S2293"/>
  <c r="U2293"/>
  <c r="S2291"/>
  <c r="U2291"/>
  <c r="S2289"/>
  <c r="U2289"/>
  <c r="S2287"/>
  <c r="U2287"/>
  <c r="S2285"/>
  <c r="U2285"/>
  <c r="S2283"/>
  <c r="U2283"/>
  <c r="S2281"/>
  <c r="U2281"/>
  <c r="S2279"/>
  <c r="U2279"/>
  <c r="S2277"/>
  <c r="U2277"/>
  <c r="S2275"/>
  <c r="U2275"/>
  <c r="S2273"/>
  <c r="U2273"/>
  <c r="S2271"/>
  <c r="U2271"/>
  <c r="S2269"/>
  <c r="U2269"/>
  <c r="S2267"/>
  <c r="U2267"/>
  <c r="S2265"/>
  <c r="U2265"/>
  <c r="S2263"/>
  <c r="U2263"/>
  <c r="S2261"/>
  <c r="U2261"/>
  <c r="S2259"/>
  <c r="U2259"/>
  <c r="S2255"/>
  <c r="U2255"/>
  <c r="S2253"/>
  <c r="U2253"/>
  <c r="S2251"/>
  <c r="U2251"/>
  <c r="S2249"/>
  <c r="U2249"/>
  <c r="S2247"/>
  <c r="U2247"/>
  <c r="S2245"/>
  <c r="U2245"/>
  <c r="S2243"/>
  <c r="U2243"/>
  <c r="S2241"/>
  <c r="U2241"/>
  <c r="S2239"/>
  <c r="U2239"/>
  <c r="S2237"/>
  <c r="U2237"/>
  <c r="S2235"/>
  <c r="U2235"/>
  <c r="S2233"/>
  <c r="U2233"/>
  <c r="S2231"/>
  <c r="U2231"/>
  <c r="S2229"/>
  <c r="U2229"/>
  <c r="S2227"/>
  <c r="U2227"/>
  <c r="S2225"/>
  <c r="U2225"/>
  <c r="S2223"/>
  <c r="U2223"/>
  <c r="S2221"/>
  <c r="U2221"/>
  <c r="S2219"/>
  <c r="U2219"/>
  <c r="S2217"/>
  <c r="U2217"/>
  <c r="S2215"/>
  <c r="U2215"/>
  <c r="S2213"/>
  <c r="U2213"/>
  <c r="S2211"/>
  <c r="U2211"/>
  <c r="S2209"/>
  <c r="U2209"/>
  <c r="S2207"/>
  <c r="U2207"/>
  <c r="P3112"/>
  <c r="P3080"/>
  <c r="O3034"/>
  <c r="U2079"/>
  <c r="S2079"/>
  <c r="P2079"/>
  <c r="S2069"/>
  <c r="U2074"/>
  <c r="U2072"/>
  <c r="U2070"/>
  <c r="P3075"/>
  <c r="O3075"/>
  <c r="U2205"/>
  <c r="S2205"/>
  <c r="U2203"/>
  <c r="S2203"/>
  <c r="U2201"/>
  <c r="S2201"/>
  <c r="U2199"/>
  <c r="S2199"/>
  <c r="U2197"/>
  <c r="S2197"/>
  <c r="U2195"/>
  <c r="S2195"/>
  <c r="U2193"/>
  <c r="S2193"/>
  <c r="U2191"/>
  <c r="S2191"/>
  <c r="U2189"/>
  <c r="S2189"/>
  <c r="U2187"/>
  <c r="S2187"/>
  <c r="U2185"/>
  <c r="S2185"/>
  <c r="U2183"/>
  <c r="S2183"/>
  <c r="U2181"/>
  <c r="S2181"/>
  <c r="U2179"/>
  <c r="S2179"/>
  <c r="U2177"/>
  <c r="S2177"/>
  <c r="U2175"/>
  <c r="S2175"/>
  <c r="U2173"/>
  <c r="S2173"/>
  <c r="U2171"/>
  <c r="S2171"/>
  <c r="U2169"/>
  <c r="S2169"/>
  <c r="U2167"/>
  <c r="S2167"/>
  <c r="U2165"/>
  <c r="S2165"/>
  <c r="U2163"/>
  <c r="S2163"/>
  <c r="U2161"/>
  <c r="S2161"/>
  <c r="U2159"/>
  <c r="S2159"/>
  <c r="U2157"/>
  <c r="S2157"/>
  <c r="U2155"/>
  <c r="S2155"/>
  <c r="U2153"/>
  <c r="S2153"/>
  <c r="U2151"/>
  <c r="S2151"/>
  <c r="U2149"/>
  <c r="S2149"/>
  <c r="U2147"/>
  <c r="S2147"/>
  <c r="U2145"/>
  <c r="S2145"/>
  <c r="U2143"/>
  <c r="S2143"/>
  <c r="U2141"/>
  <c r="S2141"/>
  <c r="U2139"/>
  <c r="S2139"/>
  <c r="U2137"/>
  <c r="S2137"/>
  <c r="U2135"/>
  <c r="S2135"/>
  <c r="U2133"/>
  <c r="S2133"/>
  <c r="U2131"/>
  <c r="S2131"/>
  <c r="U2129"/>
  <c r="S2129"/>
  <c r="U2127"/>
  <c r="S2127"/>
  <c r="U2125"/>
  <c r="S2125"/>
  <c r="U2123"/>
  <c r="S2123"/>
  <c r="U2121"/>
  <c r="S2121"/>
  <c r="U2119"/>
  <c r="S2119"/>
  <c r="U2117"/>
  <c r="S2117"/>
  <c r="U2115"/>
  <c r="S2115"/>
  <c r="U2113"/>
  <c r="S2113"/>
  <c r="U2111"/>
  <c r="S2111"/>
  <c r="U2108"/>
  <c r="S2108"/>
  <c r="U2106"/>
  <c r="S2106"/>
  <c r="U2104"/>
  <c r="S2104"/>
  <c r="U2102"/>
  <c r="S2102"/>
  <c r="U2100"/>
  <c r="S2100"/>
  <c r="U2098"/>
  <c r="S2098"/>
  <c r="U2096"/>
  <c r="S2096"/>
  <c r="U2094"/>
  <c r="S2094"/>
  <c r="U2092"/>
  <c r="S2092"/>
  <c r="U2090"/>
  <c r="S2090"/>
  <c r="U2088"/>
  <c r="S2088"/>
  <c r="U2086"/>
  <c r="S2086"/>
  <c r="U2084"/>
  <c r="S2084"/>
  <c r="U2082"/>
  <c r="S2082"/>
  <c r="U2080"/>
  <c r="S2080"/>
  <c r="U2078"/>
  <c r="S2078"/>
  <c r="O3107"/>
  <c r="O3123"/>
  <c r="O3091"/>
  <c r="O3059"/>
  <c r="P3115"/>
  <c r="O3115"/>
  <c r="P3099"/>
  <c r="O3099"/>
  <c r="P3083"/>
  <c r="O3083"/>
  <c r="P3067"/>
  <c r="O3067"/>
  <c r="P3051"/>
  <c r="O3051"/>
  <c r="S2068"/>
  <c r="U2068"/>
  <c r="U2064"/>
  <c r="S2064"/>
  <c r="U2060"/>
  <c r="S2060"/>
  <c r="U2046"/>
  <c r="S2046"/>
  <c r="U2076"/>
  <c r="P2071"/>
  <c r="U2061"/>
  <c r="U2067"/>
  <c r="U2063"/>
  <c r="S2063"/>
  <c r="P2063"/>
  <c r="U2062"/>
  <c r="U2059"/>
  <c r="S2059"/>
  <c r="U2056"/>
  <c r="U2052"/>
  <c r="S2055"/>
  <c r="O3127"/>
  <c r="O3119"/>
  <c r="O3111"/>
  <c r="O3103"/>
  <c r="O3095"/>
  <c r="O3087"/>
  <c r="O3079"/>
  <c r="O3071"/>
  <c r="O3063"/>
  <c r="O3055"/>
  <c r="O3047"/>
  <c r="U2048"/>
  <c r="U2047"/>
  <c r="S2047"/>
  <c r="P2047"/>
  <c r="P3120"/>
  <c r="P3104"/>
  <c r="P3088"/>
  <c r="P3072"/>
  <c r="P3056"/>
  <c r="P3040"/>
  <c r="P3024"/>
  <c r="P3016"/>
  <c r="P3008"/>
  <c r="P3000"/>
  <c r="P2992"/>
  <c r="P2984"/>
  <c r="P2976"/>
  <c r="P2968"/>
  <c r="P2960"/>
  <c r="P2952"/>
  <c r="P2944"/>
  <c r="P2936"/>
  <c r="P2928"/>
  <c r="P2920"/>
  <c r="P2912"/>
  <c r="P2904"/>
  <c r="P2896"/>
  <c r="P2888"/>
  <c r="P2880"/>
  <c r="P2874"/>
  <c r="P2866"/>
  <c r="P2858"/>
  <c r="P2850"/>
  <c r="P2842"/>
  <c r="P2834"/>
  <c r="P2826"/>
  <c r="P2818"/>
  <c r="P2810"/>
  <c r="P2802"/>
  <c r="P2794"/>
  <c r="P2786"/>
  <c r="P2778"/>
  <c r="P2770"/>
  <c r="P2762"/>
  <c r="P2754"/>
  <c r="P2746"/>
  <c r="P2738"/>
  <c r="P2730"/>
  <c r="P2722"/>
  <c r="P2714"/>
  <c r="P2706"/>
  <c r="P2698"/>
  <c r="P2690"/>
  <c r="P2680"/>
  <c r="O3018"/>
  <c r="O2986"/>
  <c r="O2962"/>
  <c r="O2946"/>
  <c r="O2930"/>
  <c r="O2914"/>
  <c r="O2898"/>
  <c r="O2882"/>
  <c r="O2868"/>
  <c r="O2840"/>
  <c r="O2808"/>
  <c r="O2776"/>
  <c r="O2744"/>
  <c r="O2712"/>
  <c r="P3124"/>
  <c r="P3116"/>
  <c r="P3108"/>
  <c r="P3100"/>
  <c r="P3092"/>
  <c r="P3084"/>
  <c r="P3076"/>
  <c r="P3068"/>
  <c r="P3060"/>
  <c r="P3052"/>
  <c r="P3044"/>
  <c r="P3036"/>
  <c r="P3028"/>
  <c r="O3042"/>
  <c r="O3026"/>
  <c r="O3010"/>
  <c r="O2994"/>
  <c r="O2978"/>
  <c r="O3129"/>
  <c r="O3125"/>
  <c r="O3121"/>
  <c r="O3117"/>
  <c r="O3113"/>
  <c r="O3109"/>
  <c r="O3105"/>
  <c r="O3101"/>
  <c r="O3097"/>
  <c r="O3093"/>
  <c r="O3089"/>
  <c r="O3085"/>
  <c r="O3081"/>
  <c r="O3077"/>
  <c r="O3073"/>
  <c r="O3069"/>
  <c r="O3065"/>
  <c r="O3061"/>
  <c r="O3057"/>
  <c r="O3053"/>
  <c r="O3049"/>
  <c r="O3045"/>
  <c r="U2044"/>
  <c r="U2043"/>
  <c r="S2043"/>
  <c r="U2035"/>
  <c r="U2029"/>
  <c r="U2023"/>
  <c r="U2005"/>
  <c r="S2027"/>
  <c r="S2023"/>
  <c r="S2017"/>
  <c r="S2003"/>
  <c r="P3130"/>
  <c r="P3126"/>
  <c r="P3122"/>
  <c r="P3118"/>
  <c r="P3114"/>
  <c r="P3110"/>
  <c r="P3106"/>
  <c r="P3102"/>
  <c r="P3098"/>
  <c r="P3094"/>
  <c r="P3090"/>
  <c r="P3086"/>
  <c r="P3082"/>
  <c r="P3078"/>
  <c r="P3074"/>
  <c r="P3070"/>
  <c r="P3066"/>
  <c r="P3062"/>
  <c r="P3058"/>
  <c r="P3054"/>
  <c r="P3050"/>
  <c r="P3046"/>
  <c r="P3038"/>
  <c r="P3030"/>
  <c r="P3022"/>
  <c r="P3014"/>
  <c r="P3006"/>
  <c r="P2998"/>
  <c r="P2990"/>
  <c r="P2982"/>
  <c r="P2974"/>
  <c r="P2966"/>
  <c r="P2958"/>
  <c r="P2950"/>
  <c r="P2942"/>
  <c r="P2934"/>
  <c r="P2926"/>
  <c r="P2918"/>
  <c r="P2910"/>
  <c r="P2902"/>
  <c r="P2894"/>
  <c r="P2886"/>
  <c r="P2879"/>
  <c r="P2872"/>
  <c r="P2864"/>
  <c r="P2860"/>
  <c r="P2852"/>
  <c r="P2848"/>
  <c r="P2844"/>
  <c r="P2836"/>
  <c r="P2832"/>
  <c r="P2828"/>
  <c r="P2820"/>
  <c r="P2816"/>
  <c r="P2812"/>
  <c r="P2804"/>
  <c r="P2800"/>
  <c r="P2796"/>
  <c r="P2788"/>
  <c r="P2784"/>
  <c r="P2780"/>
  <c r="P2772"/>
  <c r="P2768"/>
  <c r="P2764"/>
  <c r="P2756"/>
  <c r="P2752"/>
  <c r="P2748"/>
  <c r="P2740"/>
  <c r="P2736"/>
  <c r="P2732"/>
  <c r="P2724"/>
  <c r="P2720"/>
  <c r="P2716"/>
  <c r="P2708"/>
  <c r="P2704"/>
  <c r="P2700"/>
  <c r="P2692"/>
  <c r="P2688"/>
  <c r="P2684"/>
  <c r="P2676"/>
  <c r="P2668"/>
  <c r="P2660"/>
  <c r="P2652"/>
  <c r="P2644"/>
  <c r="P2636"/>
  <c r="P2628"/>
  <c r="P2620"/>
  <c r="P2612"/>
  <c r="P2604"/>
  <c r="P2596"/>
  <c r="P2588"/>
  <c r="P2580"/>
  <c r="P2572"/>
  <c r="P2564"/>
  <c r="P2556"/>
  <c r="P2548"/>
  <c r="P2540"/>
  <c r="P2532"/>
  <c r="P2524"/>
  <c r="P2516"/>
  <c r="P2508"/>
  <c r="P2500"/>
  <c r="P2492"/>
  <c r="P2484"/>
  <c r="P2476"/>
  <c r="P2468"/>
  <c r="P2460"/>
  <c r="P2452"/>
  <c r="P2444"/>
  <c r="P2436"/>
  <c r="P2428"/>
  <c r="P2420"/>
  <c r="P2412"/>
  <c r="P2404"/>
  <c r="P2396"/>
  <c r="P2388"/>
  <c r="P2380"/>
  <c r="P2372"/>
  <c r="P2364"/>
  <c r="P2356"/>
  <c r="P2348"/>
  <c r="P2340"/>
  <c r="P2332"/>
  <c r="P2324"/>
  <c r="P2316"/>
  <c r="P2308"/>
  <c r="P2300"/>
  <c r="P2292"/>
  <c r="P2284"/>
  <c r="P2276"/>
  <c r="P2268"/>
  <c r="P2260"/>
  <c r="P2250"/>
  <c r="P2236"/>
  <c r="P2228"/>
  <c r="P2220"/>
  <c r="P2212"/>
  <c r="P2204"/>
  <c r="P2196"/>
  <c r="P2188"/>
  <c r="P2180"/>
  <c r="P2172"/>
  <c r="P2164"/>
  <c r="P2156"/>
  <c r="P2148"/>
  <c r="P2140"/>
  <c r="P2132"/>
  <c r="P2124"/>
  <c r="P2116"/>
  <c r="P2107"/>
  <c r="P2099"/>
  <c r="P2091"/>
  <c r="P2083"/>
  <c r="P2075"/>
  <c r="P2067"/>
  <c r="P2059"/>
  <c r="P2051"/>
  <c r="P2043"/>
  <c r="P2035"/>
  <c r="P2027"/>
  <c r="P2015"/>
  <c r="O2350"/>
  <c r="O2318"/>
  <c r="O2286"/>
  <c r="O2252"/>
  <c r="O2222"/>
  <c r="O2190"/>
  <c r="O2158"/>
  <c r="O2126"/>
  <c r="O2093"/>
  <c r="O2061"/>
  <c r="O2029"/>
  <c r="O2682"/>
  <c r="P2682"/>
  <c r="O2678"/>
  <c r="P2678"/>
  <c r="O2674"/>
  <c r="P2674"/>
  <c r="O2670"/>
  <c r="P2670"/>
  <c r="O2666"/>
  <c r="P2666"/>
  <c r="O2662"/>
  <c r="P2662"/>
  <c r="O2658"/>
  <c r="P2658"/>
  <c r="O2654"/>
  <c r="P2654"/>
  <c r="O2650"/>
  <c r="P2650"/>
  <c r="O2646"/>
  <c r="P2646"/>
  <c r="O2642"/>
  <c r="P2642"/>
  <c r="O2638"/>
  <c r="P2638"/>
  <c r="O2634"/>
  <c r="P2634"/>
  <c r="O2630"/>
  <c r="P2630"/>
  <c r="O2626"/>
  <c r="P2626"/>
  <c r="O2622"/>
  <c r="P2622"/>
  <c r="O2618"/>
  <c r="P2618"/>
  <c r="O2614"/>
  <c r="P2614"/>
  <c r="O2610"/>
  <c r="P2610"/>
  <c r="O2606"/>
  <c r="P2606"/>
  <c r="O2602"/>
  <c r="P2602"/>
  <c r="O2598"/>
  <c r="P2598"/>
  <c r="O2594"/>
  <c r="P2594"/>
  <c r="O2590"/>
  <c r="P2590"/>
  <c r="O2586"/>
  <c r="P2586"/>
  <c r="O2582"/>
  <c r="P2582"/>
  <c r="O2578"/>
  <c r="P2578"/>
  <c r="O2574"/>
  <c r="P2574"/>
  <c r="O2570"/>
  <c r="P2570"/>
  <c r="O2566"/>
  <c r="P2566"/>
  <c r="O2562"/>
  <c r="P2562"/>
  <c r="O2558"/>
  <c r="P2558"/>
  <c r="O2554"/>
  <c r="P2554"/>
  <c r="O2550"/>
  <c r="P2550"/>
  <c r="O2546"/>
  <c r="P2546"/>
  <c r="O2542"/>
  <c r="P2542"/>
  <c r="O2538"/>
  <c r="P2538"/>
  <c r="O2534"/>
  <c r="P2534"/>
  <c r="O2530"/>
  <c r="P2530"/>
  <c r="O2526"/>
  <c r="P2526"/>
  <c r="O2522"/>
  <c r="P2522"/>
  <c r="O2518"/>
  <c r="P2518"/>
  <c r="O2514"/>
  <c r="P2514"/>
  <c r="O2510"/>
  <c r="P2510"/>
  <c r="O2506"/>
  <c r="P2506"/>
  <c r="O2502"/>
  <c r="P2502"/>
  <c r="O2498"/>
  <c r="P2498"/>
  <c r="O2494"/>
  <c r="P2494"/>
  <c r="O2490"/>
  <c r="P2490"/>
  <c r="O2486"/>
  <c r="P2486"/>
  <c r="O2482"/>
  <c r="P2482"/>
  <c r="O2478"/>
  <c r="P2478"/>
  <c r="O2474"/>
  <c r="P2474"/>
  <c r="O2470"/>
  <c r="P2470"/>
  <c r="O2466"/>
  <c r="P2466"/>
  <c r="O2462"/>
  <c r="P2462"/>
  <c r="O2458"/>
  <c r="P2458"/>
  <c r="O2454"/>
  <c r="P2454"/>
  <c r="O2450"/>
  <c r="P2450"/>
  <c r="O2446"/>
  <c r="P2446"/>
  <c r="O2442"/>
  <c r="P2442"/>
  <c r="O2438"/>
  <c r="P2438"/>
  <c r="O2434"/>
  <c r="P2434"/>
  <c r="O2430"/>
  <c r="P2430"/>
  <c r="O2426"/>
  <c r="P2426"/>
  <c r="O2422"/>
  <c r="P2422"/>
  <c r="O2418"/>
  <c r="P2418"/>
  <c r="O2414"/>
  <c r="P2414"/>
  <c r="O2410"/>
  <c r="P2410"/>
  <c r="O2406"/>
  <c r="P2406"/>
  <c r="O2402"/>
  <c r="P2402"/>
  <c r="O2398"/>
  <c r="P2398"/>
  <c r="O2394"/>
  <c r="P2394"/>
  <c r="O2390"/>
  <c r="P2390"/>
  <c r="O2386"/>
  <c r="P2386"/>
  <c r="O2382"/>
  <c r="P2382"/>
  <c r="O2378"/>
  <c r="P2378"/>
  <c r="O2374"/>
  <c r="P2374"/>
  <c r="O2370"/>
  <c r="P2370"/>
  <c r="O2366"/>
  <c r="P2366"/>
  <c r="O2362"/>
  <c r="P2362"/>
  <c r="O2358"/>
  <c r="P2358"/>
  <c r="O2354"/>
  <c r="P2354"/>
  <c r="O2346"/>
  <c r="P2346"/>
  <c r="O2342"/>
  <c r="P2342"/>
  <c r="O2338"/>
  <c r="P2338"/>
  <c r="O2330"/>
  <c r="P2330"/>
  <c r="O2326"/>
  <c r="P2326"/>
  <c r="O2322"/>
  <c r="P2322"/>
  <c r="O2314"/>
  <c r="P2314"/>
  <c r="O2310"/>
  <c r="P2310"/>
  <c r="O2306"/>
  <c r="P2306"/>
  <c r="O2298"/>
  <c r="P2298"/>
  <c r="O2294"/>
  <c r="P2294"/>
  <c r="O2290"/>
  <c r="P2290"/>
  <c r="O2282"/>
  <c r="P2282"/>
  <c r="O2278"/>
  <c r="P2278"/>
  <c r="O2274"/>
  <c r="P2274"/>
  <c r="O2266"/>
  <c r="P2266"/>
  <c r="O2262"/>
  <c r="P2262"/>
  <c r="O2258"/>
  <c r="P2258"/>
  <c r="O2248"/>
  <c r="P2248"/>
  <c r="O2244"/>
  <c r="P2244"/>
  <c r="O2242"/>
  <c r="P2242"/>
  <c r="O2234"/>
  <c r="P2234"/>
  <c r="O2230"/>
  <c r="P2230"/>
  <c r="O2226"/>
  <c r="P2226"/>
  <c r="O2218"/>
  <c r="P2218"/>
  <c r="O2214"/>
  <c r="P2214"/>
  <c r="O2210"/>
  <c r="P2210"/>
  <c r="O2202"/>
  <c r="P2202"/>
  <c r="O2198"/>
  <c r="P2198"/>
  <c r="O2194"/>
  <c r="P2194"/>
  <c r="O2186"/>
  <c r="P2186"/>
  <c r="O2182"/>
  <c r="P2182"/>
  <c r="O2178"/>
  <c r="P2178"/>
  <c r="O2170"/>
  <c r="P2170"/>
  <c r="O2166"/>
  <c r="P2166"/>
  <c r="O2162"/>
  <c r="P2162"/>
  <c r="O2154"/>
  <c r="P2154"/>
  <c r="O2150"/>
  <c r="P2150"/>
  <c r="O2146"/>
  <c r="P2146"/>
  <c r="O2138"/>
  <c r="P2138"/>
  <c r="O2134"/>
  <c r="P2134"/>
  <c r="O2130"/>
  <c r="P2130"/>
  <c r="O2122"/>
  <c r="P2122"/>
  <c r="O2118"/>
  <c r="P2118"/>
  <c r="O2114"/>
  <c r="P2114"/>
  <c r="O2105"/>
  <c r="P2105"/>
  <c r="O2101"/>
  <c r="P2101"/>
  <c r="O2097"/>
  <c r="P2097"/>
  <c r="O2089"/>
  <c r="P2089"/>
  <c r="O2085"/>
  <c r="P2085"/>
  <c r="O2081"/>
  <c r="P2081"/>
  <c r="O2073"/>
  <c r="P2073"/>
  <c r="O2069"/>
  <c r="P2069"/>
  <c r="O2065"/>
  <c r="P2065"/>
  <c r="O2057"/>
  <c r="P2057"/>
  <c r="O2053"/>
  <c r="P2053"/>
  <c r="O2049"/>
  <c r="P2049"/>
  <c r="O2041"/>
  <c r="P2041"/>
  <c r="O2037"/>
  <c r="P2037"/>
  <c r="O2033"/>
  <c r="P2033"/>
  <c r="S2031"/>
  <c r="O2031"/>
  <c r="O2025"/>
  <c r="P2025"/>
  <c r="O2019"/>
  <c r="P2019"/>
  <c r="O2013"/>
  <c r="P2013"/>
  <c r="U2011"/>
  <c r="O2011"/>
  <c r="O3043"/>
  <c r="P3043"/>
  <c r="O3041"/>
  <c r="P3041"/>
  <c r="O3039"/>
  <c r="P3039"/>
  <c r="O3037"/>
  <c r="P3037"/>
  <c r="O3035"/>
  <c r="P3035"/>
  <c r="O3033"/>
  <c r="P3033"/>
  <c r="O3031"/>
  <c r="P3031"/>
  <c r="O3029"/>
  <c r="P3029"/>
  <c r="O3027"/>
  <c r="P3027"/>
  <c r="O3025"/>
  <c r="P3025"/>
  <c r="O3023"/>
  <c r="P3023"/>
  <c r="O3021"/>
  <c r="P3021"/>
  <c r="O3019"/>
  <c r="P3019"/>
  <c r="O3017"/>
  <c r="P3017"/>
  <c r="O3015"/>
  <c r="P3015"/>
  <c r="O3013"/>
  <c r="P3013"/>
  <c r="O3011"/>
  <c r="P3011"/>
  <c r="O3009"/>
  <c r="P3009"/>
  <c r="O3007"/>
  <c r="P3007"/>
  <c r="O3005"/>
  <c r="P3005"/>
  <c r="O3003"/>
  <c r="P3003"/>
  <c r="O3001"/>
  <c r="P3001"/>
  <c r="O2999"/>
  <c r="P2999"/>
  <c r="O2997"/>
  <c r="P2997"/>
  <c r="O2995"/>
  <c r="P2995"/>
  <c r="O2993"/>
  <c r="P2993"/>
  <c r="O2991"/>
  <c r="P2991"/>
  <c r="O2989"/>
  <c r="P2989"/>
  <c r="O2987"/>
  <c r="P2987"/>
  <c r="O2985"/>
  <c r="P2985"/>
  <c r="O2983"/>
  <c r="P2983"/>
  <c r="O2981"/>
  <c r="P2981"/>
  <c r="O2979"/>
  <c r="P2979"/>
  <c r="O2977"/>
  <c r="P2977"/>
  <c r="O2975"/>
  <c r="P2975"/>
  <c r="O2973"/>
  <c r="P2973"/>
  <c r="O2971"/>
  <c r="P2971"/>
  <c r="O2969"/>
  <c r="P2969"/>
  <c r="O2967"/>
  <c r="P2967"/>
  <c r="O2965"/>
  <c r="P2965"/>
  <c r="O2963"/>
  <c r="P2963"/>
  <c r="O2961"/>
  <c r="P2961"/>
  <c r="O2959"/>
  <c r="P2959"/>
  <c r="O2957"/>
  <c r="P2957"/>
  <c r="O2955"/>
  <c r="P2955"/>
  <c r="O2953"/>
  <c r="P2953"/>
  <c r="O2951"/>
  <c r="P2951"/>
  <c r="O2949"/>
  <c r="P2949"/>
  <c r="O2947"/>
  <c r="P2947"/>
  <c r="O2945"/>
  <c r="P2945"/>
  <c r="O2943"/>
  <c r="P2943"/>
  <c r="O2941"/>
  <c r="P2941"/>
  <c r="O2939"/>
  <c r="P2939"/>
  <c r="O2937"/>
  <c r="P2937"/>
  <c r="O2935"/>
  <c r="P2935"/>
  <c r="O2933"/>
  <c r="P2933"/>
  <c r="O2931"/>
  <c r="P2931"/>
  <c r="O2929"/>
  <c r="P2929"/>
  <c r="O2927"/>
  <c r="P2927"/>
  <c r="O2925"/>
  <c r="P2925"/>
  <c r="O2923"/>
  <c r="P2923"/>
  <c r="O2921"/>
  <c r="P2921"/>
  <c r="O2919"/>
  <c r="P2919"/>
  <c r="O2917"/>
  <c r="P2917"/>
  <c r="O2915"/>
  <c r="P2915"/>
  <c r="O2913"/>
  <c r="P2913"/>
  <c r="O2911"/>
  <c r="P2911"/>
  <c r="O2909"/>
  <c r="P2909"/>
  <c r="O2907"/>
  <c r="P2907"/>
  <c r="O2905"/>
  <c r="P2905"/>
  <c r="O2903"/>
  <c r="P2903"/>
  <c r="O2901"/>
  <c r="P2901"/>
  <c r="O2899"/>
  <c r="P2899"/>
  <c r="O2897"/>
  <c r="P2897"/>
  <c r="O2895"/>
  <c r="P2895"/>
  <c r="O2893"/>
  <c r="P2893"/>
  <c r="O2891"/>
  <c r="P2891"/>
  <c r="O2889"/>
  <c r="P2889"/>
  <c r="O2887"/>
  <c r="P2887"/>
  <c r="O2885"/>
  <c r="P2885"/>
  <c r="O2883"/>
  <c r="P2883"/>
  <c r="O2881"/>
  <c r="P2881"/>
  <c r="O2878"/>
  <c r="P2878"/>
  <c r="O2875"/>
  <c r="P2875"/>
  <c r="O2873"/>
  <c r="P2873"/>
  <c r="O2871"/>
  <c r="P2871"/>
  <c r="O2869"/>
  <c r="P2869"/>
  <c r="O2867"/>
  <c r="P2867"/>
  <c r="O2865"/>
  <c r="P2865"/>
  <c r="O2863"/>
  <c r="P2863"/>
  <c r="O2861"/>
  <c r="P2861"/>
  <c r="O2859"/>
  <c r="P2859"/>
  <c r="O2857"/>
  <c r="P2857"/>
  <c r="O2855"/>
  <c r="P2855"/>
  <c r="O2853"/>
  <c r="P2853"/>
  <c r="O2851"/>
  <c r="P2851"/>
  <c r="O2849"/>
  <c r="P2849"/>
  <c r="O2847"/>
  <c r="P2847"/>
  <c r="O2845"/>
  <c r="P2845"/>
  <c r="O2843"/>
  <c r="P2843"/>
  <c r="O2841"/>
  <c r="P2841"/>
  <c r="O2839"/>
  <c r="P2839"/>
  <c r="O2837"/>
  <c r="P2837"/>
  <c r="O2835"/>
  <c r="P2835"/>
  <c r="O2833"/>
  <c r="P2833"/>
  <c r="O2831"/>
  <c r="P2831"/>
  <c r="O2829"/>
  <c r="P2829"/>
  <c r="O2827"/>
  <c r="P2827"/>
  <c r="O2825"/>
  <c r="P2825"/>
  <c r="O2823"/>
  <c r="P2823"/>
  <c r="O2821"/>
  <c r="P2821"/>
  <c r="O2819"/>
  <c r="P2819"/>
  <c r="O2817"/>
  <c r="P2817"/>
  <c r="O2815"/>
  <c r="P2815"/>
  <c r="O2813"/>
  <c r="P2813"/>
  <c r="O2811"/>
  <c r="P2811"/>
  <c r="O2809"/>
  <c r="P2809"/>
  <c r="O2807"/>
  <c r="P2807"/>
  <c r="O2805"/>
  <c r="P2805"/>
  <c r="O2803"/>
  <c r="P2803"/>
  <c r="O2801"/>
  <c r="P2801"/>
  <c r="O2799"/>
  <c r="P2799"/>
  <c r="O2797"/>
  <c r="P2797"/>
  <c r="O2795"/>
  <c r="P2795"/>
  <c r="O2793"/>
  <c r="P2793"/>
  <c r="O2791"/>
  <c r="P2791"/>
  <c r="O2789"/>
  <c r="P2789"/>
  <c r="O2787"/>
  <c r="P2787"/>
  <c r="O2785"/>
  <c r="P2785"/>
  <c r="O2783"/>
  <c r="P2783"/>
  <c r="O2781"/>
  <c r="P2781"/>
  <c r="O2779"/>
  <c r="P2779"/>
  <c r="O2777"/>
  <c r="P2777"/>
  <c r="O2775"/>
  <c r="P2775"/>
  <c r="O2773"/>
  <c r="P2773"/>
  <c r="O2771"/>
  <c r="P2771"/>
  <c r="O2769"/>
  <c r="P2769"/>
  <c r="O2767"/>
  <c r="P2767"/>
  <c r="O2765"/>
  <c r="P2765"/>
  <c r="O2763"/>
  <c r="P2763"/>
  <c r="O2761"/>
  <c r="P2761"/>
  <c r="O2759"/>
  <c r="P2759"/>
  <c r="O2757"/>
  <c r="P2757"/>
  <c r="O2755"/>
  <c r="P2755"/>
  <c r="O2753"/>
  <c r="P2753"/>
  <c r="O2751"/>
  <c r="P2751"/>
  <c r="O2749"/>
  <c r="P2749"/>
  <c r="O2747"/>
  <c r="P2747"/>
  <c r="O2745"/>
  <c r="P2745"/>
  <c r="O2743"/>
  <c r="P2743"/>
  <c r="O2741"/>
  <c r="P2741"/>
  <c r="O2739"/>
  <c r="P2739"/>
  <c r="O2737"/>
  <c r="P2737"/>
  <c r="O2735"/>
  <c r="P2735"/>
  <c r="O2733"/>
  <c r="P2733"/>
  <c r="O2731"/>
  <c r="P2731"/>
  <c r="O2729"/>
  <c r="P2729"/>
  <c r="O2727"/>
  <c r="P2727"/>
  <c r="O2725"/>
  <c r="P2725"/>
  <c r="O2723"/>
  <c r="P2723"/>
  <c r="O2721"/>
  <c r="P2721"/>
  <c r="O2719"/>
  <c r="P2719"/>
  <c r="O2717"/>
  <c r="P2717"/>
  <c r="O2715"/>
  <c r="P2715"/>
  <c r="O2713"/>
  <c r="P2713"/>
  <c r="O2711"/>
  <c r="P2711"/>
  <c r="O2709"/>
  <c r="P2709"/>
  <c r="O2707"/>
  <c r="P2707"/>
  <c r="O2705"/>
  <c r="P2705"/>
  <c r="O2703"/>
  <c r="P2703"/>
  <c r="O2701"/>
  <c r="P2701"/>
  <c r="O2699"/>
  <c r="P2699"/>
  <c r="O2697"/>
  <c r="P2697"/>
  <c r="O2695"/>
  <c r="P2695"/>
  <c r="O2693"/>
  <c r="P2693"/>
  <c r="O2691"/>
  <c r="P2691"/>
  <c r="O2689"/>
  <c r="P2689"/>
  <c r="O2687"/>
  <c r="P2687"/>
  <c r="O2685"/>
  <c r="P2685"/>
  <c r="O2683"/>
  <c r="P2683"/>
  <c r="O2681"/>
  <c r="P2681"/>
  <c r="O2679"/>
  <c r="P2679"/>
  <c r="O2677"/>
  <c r="P2677"/>
  <c r="O2675"/>
  <c r="P2675"/>
  <c r="O2673"/>
  <c r="P2673"/>
  <c r="O2671"/>
  <c r="P2671"/>
  <c r="O2669"/>
  <c r="P2669"/>
  <c r="O2667"/>
  <c r="P2667"/>
  <c r="O2665"/>
  <c r="P2665"/>
  <c r="O2663"/>
  <c r="P2663"/>
  <c r="O2661"/>
  <c r="P2661"/>
  <c r="O2659"/>
  <c r="P2659"/>
  <c r="O2657"/>
  <c r="P2657"/>
  <c r="O2655"/>
  <c r="P2655"/>
  <c r="O2653"/>
  <c r="P2653"/>
  <c r="O2651"/>
  <c r="P2651"/>
  <c r="O2649"/>
  <c r="P2649"/>
  <c r="O2647"/>
  <c r="P2647"/>
  <c r="O2645"/>
  <c r="P2645"/>
  <c r="O2643"/>
  <c r="P2643"/>
  <c r="O2641"/>
  <c r="P2641"/>
  <c r="O2639"/>
  <c r="P2639"/>
  <c r="O2637"/>
  <c r="P2637"/>
  <c r="O2635"/>
  <c r="P2635"/>
  <c r="O2633"/>
  <c r="P2633"/>
  <c r="O2631"/>
  <c r="P2631"/>
  <c r="O2629"/>
  <c r="P2629"/>
  <c r="O2627"/>
  <c r="P2627"/>
  <c r="O2625"/>
  <c r="P2625"/>
  <c r="O2623"/>
  <c r="P2623"/>
  <c r="O2621"/>
  <c r="P2621"/>
  <c r="O2619"/>
  <c r="P2619"/>
  <c r="O2617"/>
  <c r="P2617"/>
  <c r="O2615"/>
  <c r="P2615"/>
  <c r="O2613"/>
  <c r="P2613"/>
  <c r="O2611"/>
  <c r="P2611"/>
  <c r="O2609"/>
  <c r="P2609"/>
  <c r="O2607"/>
  <c r="P2607"/>
  <c r="O2605"/>
  <c r="P2605"/>
  <c r="O2603"/>
  <c r="P2603"/>
  <c r="O2601"/>
  <c r="P2601"/>
  <c r="O2599"/>
  <c r="P2599"/>
  <c r="O2597"/>
  <c r="P2597"/>
  <c r="O2595"/>
  <c r="P2595"/>
  <c r="O2593"/>
  <c r="P2593"/>
  <c r="O2591"/>
  <c r="P2591"/>
  <c r="O2589"/>
  <c r="P2589"/>
  <c r="O2587"/>
  <c r="P2587"/>
  <c r="O2585"/>
  <c r="P2585"/>
  <c r="O2583"/>
  <c r="P2583"/>
  <c r="O2581"/>
  <c r="P2581"/>
  <c r="O2579"/>
  <c r="P2579"/>
  <c r="O2577"/>
  <c r="P2577"/>
  <c r="O2575"/>
  <c r="P2575"/>
  <c r="O2573"/>
  <c r="P2573"/>
  <c r="O2571"/>
  <c r="P2571"/>
  <c r="O2569"/>
  <c r="P2569"/>
  <c r="O2567"/>
  <c r="P2567"/>
  <c r="O2565"/>
  <c r="P2565"/>
  <c r="O2563"/>
  <c r="P2563"/>
  <c r="O2561"/>
  <c r="P2561"/>
  <c r="O2559"/>
  <c r="P2559"/>
  <c r="O2557"/>
  <c r="P2557"/>
  <c r="O2555"/>
  <c r="P2555"/>
  <c r="O2553"/>
  <c r="P2553"/>
  <c r="O2551"/>
  <c r="P2551"/>
  <c r="O2549"/>
  <c r="P2549"/>
  <c r="O2547"/>
  <c r="P2547"/>
  <c r="O2545"/>
  <c r="P2545"/>
  <c r="O2543"/>
  <c r="P2543"/>
  <c r="O2541"/>
  <c r="P2541"/>
  <c r="O2539"/>
  <c r="P2539"/>
  <c r="O2537"/>
  <c r="P2537"/>
  <c r="O2535"/>
  <c r="P2535"/>
  <c r="O2533"/>
  <c r="P2533"/>
  <c r="O2531"/>
  <c r="P2531"/>
  <c r="O2529"/>
  <c r="P2529"/>
  <c r="O2527"/>
  <c r="P2527"/>
  <c r="O2525"/>
  <c r="P2525"/>
  <c r="O2523"/>
  <c r="P2523"/>
  <c r="O2521"/>
  <c r="P2521"/>
  <c r="O2519"/>
  <c r="P2519"/>
  <c r="O2517"/>
  <c r="P2517"/>
  <c r="O2515"/>
  <c r="P2515"/>
  <c r="O2513"/>
  <c r="P2513"/>
  <c r="O2511"/>
  <c r="P2511"/>
  <c r="O2509"/>
  <c r="P2509"/>
  <c r="O2507"/>
  <c r="P2507"/>
  <c r="O2505"/>
  <c r="P2505"/>
  <c r="O2503"/>
  <c r="P2503"/>
  <c r="O2501"/>
  <c r="P2501"/>
  <c r="O2499"/>
  <c r="P2499"/>
  <c r="O2497"/>
  <c r="P2497"/>
  <c r="O2495"/>
  <c r="P2495"/>
  <c r="O2493"/>
  <c r="P2493"/>
  <c r="O2491"/>
  <c r="P2491"/>
  <c r="O2489"/>
  <c r="P2489"/>
  <c r="O2487"/>
  <c r="P2487"/>
  <c r="O2485"/>
  <c r="P2485"/>
  <c r="O2483"/>
  <c r="P2483"/>
  <c r="O2481"/>
  <c r="P2481"/>
  <c r="O2479"/>
  <c r="P2479"/>
  <c r="O2477"/>
  <c r="P2477"/>
  <c r="O2475"/>
  <c r="P2475"/>
  <c r="O2473"/>
  <c r="P2473"/>
  <c r="O2471"/>
  <c r="P2471"/>
  <c r="O2469"/>
  <c r="P2469"/>
  <c r="O2467"/>
  <c r="P2467"/>
  <c r="O2465"/>
  <c r="P2465"/>
  <c r="O2463"/>
  <c r="P2463"/>
  <c r="O2461"/>
  <c r="P2461"/>
  <c r="O2459"/>
  <c r="P2459"/>
  <c r="O2457"/>
  <c r="P2457"/>
  <c r="O2455"/>
  <c r="P2455"/>
  <c r="O2453"/>
  <c r="P2453"/>
  <c r="O2451"/>
  <c r="P2451"/>
  <c r="O2449"/>
  <c r="P2449"/>
  <c r="O2447"/>
  <c r="P2447"/>
  <c r="O2445"/>
  <c r="P2445"/>
  <c r="O2443"/>
  <c r="P2443"/>
  <c r="O2441"/>
  <c r="P2441"/>
  <c r="O2439"/>
  <c r="P2439"/>
  <c r="O2437"/>
  <c r="P2437"/>
  <c r="O2435"/>
  <c r="P2435"/>
  <c r="O2433"/>
  <c r="P2433"/>
  <c r="O2431"/>
  <c r="P2431"/>
  <c r="O2429"/>
  <c r="P2429"/>
  <c r="O2427"/>
  <c r="P2427"/>
  <c r="O2425"/>
  <c r="P2425"/>
  <c r="O2423"/>
  <c r="P2423"/>
  <c r="O2421"/>
  <c r="P2421"/>
  <c r="O2419"/>
  <c r="P2419"/>
  <c r="O2417"/>
  <c r="P2417"/>
  <c r="O2415"/>
  <c r="P2415"/>
  <c r="O2413"/>
  <c r="P2413"/>
  <c r="O2411"/>
  <c r="P2411"/>
  <c r="O2409"/>
  <c r="P2409"/>
  <c r="O2407"/>
  <c r="P2407"/>
  <c r="O2405"/>
  <c r="P2405"/>
  <c r="O2403"/>
  <c r="P2403"/>
  <c r="O2401"/>
  <c r="P2401"/>
  <c r="O2399"/>
  <c r="P2399"/>
  <c r="O2397"/>
  <c r="P2397"/>
  <c r="O2395"/>
  <c r="P2395"/>
  <c r="O2393"/>
  <c r="P2393"/>
  <c r="O2391"/>
  <c r="P2391"/>
  <c r="O2389"/>
  <c r="P2389"/>
  <c r="O2387"/>
  <c r="P2387"/>
  <c r="O2385"/>
  <c r="P2385"/>
  <c r="O2383"/>
  <c r="P2383"/>
  <c r="O2381"/>
  <c r="P2381"/>
  <c r="O2379"/>
  <c r="P2379"/>
  <c r="O2377"/>
  <c r="P2377"/>
  <c r="O2375"/>
  <c r="P2375"/>
  <c r="O2373"/>
  <c r="P2373"/>
  <c r="O2371"/>
  <c r="P2371"/>
  <c r="O2369"/>
  <c r="P2369"/>
  <c r="O2367"/>
  <c r="P2367"/>
  <c r="O2365"/>
  <c r="P2365"/>
  <c r="O2363"/>
  <c r="P2363"/>
  <c r="O2361"/>
  <c r="P2361"/>
  <c r="O2359"/>
  <c r="P2359"/>
  <c r="O2357"/>
  <c r="P2357"/>
  <c r="O2355"/>
  <c r="P2355"/>
  <c r="O2353"/>
  <c r="P2353"/>
  <c r="O2351"/>
  <c r="P2351"/>
  <c r="O2349"/>
  <c r="P2349"/>
  <c r="O2347"/>
  <c r="P2347"/>
  <c r="O2345"/>
  <c r="P2345"/>
  <c r="O2343"/>
  <c r="P2343"/>
  <c r="O2341"/>
  <c r="P2341"/>
  <c r="O2339"/>
  <c r="P2339"/>
  <c r="O2337"/>
  <c r="P2337"/>
  <c r="O2335"/>
  <c r="P2335"/>
  <c r="O2333"/>
  <c r="P2333"/>
  <c r="O2331"/>
  <c r="P2331"/>
  <c r="O2329"/>
  <c r="P2329"/>
  <c r="O2327"/>
  <c r="P2327"/>
  <c r="O2325"/>
  <c r="P2325"/>
  <c r="O2323"/>
  <c r="P2323"/>
  <c r="O2321"/>
  <c r="P2321"/>
  <c r="O2319"/>
  <c r="P2319"/>
  <c r="O2317"/>
  <c r="P2317"/>
  <c r="O2315"/>
  <c r="P2315"/>
  <c r="O2313"/>
  <c r="P2313"/>
  <c r="O2311"/>
  <c r="P2311"/>
  <c r="O2309"/>
  <c r="P2309"/>
  <c r="O2307"/>
  <c r="P2307"/>
  <c r="O2305"/>
  <c r="P2305"/>
  <c r="O2303"/>
  <c r="P2303"/>
  <c r="O2301"/>
  <c r="P2301"/>
  <c r="O2299"/>
  <c r="P2299"/>
  <c r="O2297"/>
  <c r="P2297"/>
  <c r="O2295"/>
  <c r="P2295"/>
  <c r="O2293"/>
  <c r="P2293"/>
  <c r="O2291"/>
  <c r="P2291"/>
  <c r="O2289"/>
  <c r="P2289"/>
  <c r="O2287"/>
  <c r="P2287"/>
  <c r="O2285"/>
  <c r="P2285"/>
  <c r="O2283"/>
  <c r="P2283"/>
  <c r="O2281"/>
  <c r="P2281"/>
  <c r="O2279"/>
  <c r="P2279"/>
  <c r="O2277"/>
  <c r="P2277"/>
  <c r="O2275"/>
  <c r="P2275"/>
  <c r="O2273"/>
  <c r="P2273"/>
  <c r="O2271"/>
  <c r="P2271"/>
  <c r="O2269"/>
  <c r="P2269"/>
  <c r="O2267"/>
  <c r="P2267"/>
  <c r="O2265"/>
  <c r="P2265"/>
  <c r="O2263"/>
  <c r="P2263"/>
  <c r="O2261"/>
  <c r="P2261"/>
  <c r="O2259"/>
  <c r="P2259"/>
  <c r="O2255"/>
  <c r="P2255"/>
  <c r="O2253"/>
  <c r="P2253"/>
  <c r="O2251"/>
  <c r="P2251"/>
  <c r="O2249"/>
  <c r="P2249"/>
  <c r="O2247"/>
  <c r="P2247"/>
  <c r="O2245"/>
  <c r="P2245"/>
  <c r="O2243"/>
  <c r="P2243"/>
  <c r="O2241"/>
  <c r="P2241"/>
  <c r="O2239"/>
  <c r="P2239"/>
  <c r="O2237"/>
  <c r="P2237"/>
  <c r="O2235"/>
  <c r="P2235"/>
  <c r="O2233"/>
  <c r="P2233"/>
  <c r="O2231"/>
  <c r="P2231"/>
  <c r="O2229"/>
  <c r="P2229"/>
  <c r="O2227"/>
  <c r="P2227"/>
  <c r="O2225"/>
  <c r="P2225"/>
  <c r="O2223"/>
  <c r="P2223"/>
  <c r="O2221"/>
  <c r="P2221"/>
  <c r="O2219"/>
  <c r="P2219"/>
  <c r="O2217"/>
  <c r="P2217"/>
  <c r="O2215"/>
  <c r="P2215"/>
  <c r="O2213"/>
  <c r="P2213"/>
  <c r="O2211"/>
  <c r="P2211"/>
  <c r="O2209"/>
  <c r="P2209"/>
  <c r="O2207"/>
  <c r="P2207"/>
  <c r="O2205"/>
  <c r="P2205"/>
  <c r="O2203"/>
  <c r="P2203"/>
  <c r="O2201"/>
  <c r="P2201"/>
  <c r="O2199"/>
  <c r="P2199"/>
  <c r="O2197"/>
  <c r="P2197"/>
  <c r="O2195"/>
  <c r="P2195"/>
  <c r="O2193"/>
  <c r="P2193"/>
  <c r="O2191"/>
  <c r="P2191"/>
  <c r="O2189"/>
  <c r="P2189"/>
  <c r="O2187"/>
  <c r="P2187"/>
  <c r="O2185"/>
  <c r="P2185"/>
  <c r="O2183"/>
  <c r="P2183"/>
  <c r="O2181"/>
  <c r="P2181"/>
  <c r="O2179"/>
  <c r="P2179"/>
  <c r="O2177"/>
  <c r="P2177"/>
  <c r="O2175"/>
  <c r="P2175"/>
  <c r="O2173"/>
  <c r="P2173"/>
  <c r="O2171"/>
  <c r="P2171"/>
  <c r="O2169"/>
  <c r="P2169"/>
  <c r="O2167"/>
  <c r="P2167"/>
  <c r="O2165"/>
  <c r="P2165"/>
  <c r="O2163"/>
  <c r="P2163"/>
  <c r="O2161"/>
  <c r="P2161"/>
  <c r="O2159"/>
  <c r="P2159"/>
  <c r="O2157"/>
  <c r="P2157"/>
  <c r="O2155"/>
  <c r="P2155"/>
  <c r="O2153"/>
  <c r="P2153"/>
  <c r="O2151"/>
  <c r="P2151"/>
  <c r="O2149"/>
  <c r="P2149"/>
  <c r="O2147"/>
  <c r="P2147"/>
  <c r="O2145"/>
  <c r="P2145"/>
  <c r="O2143"/>
  <c r="P2143"/>
  <c r="O2141"/>
  <c r="P2141"/>
  <c r="O2139"/>
  <c r="P2139"/>
  <c r="O2137"/>
  <c r="P2137"/>
  <c r="O2135"/>
  <c r="P2135"/>
  <c r="O2133"/>
  <c r="P2133"/>
  <c r="O2131"/>
  <c r="P2131"/>
  <c r="O2129"/>
  <c r="P2129"/>
  <c r="O2127"/>
  <c r="P2127"/>
  <c r="O2125"/>
  <c r="P2125"/>
  <c r="O2123"/>
  <c r="P2123"/>
  <c r="O2121"/>
  <c r="P2121"/>
  <c r="O2119"/>
  <c r="P2119"/>
  <c r="O2117"/>
  <c r="P2117"/>
  <c r="O2115"/>
  <c r="P2115"/>
  <c r="O2113"/>
  <c r="P2113"/>
  <c r="O2111"/>
  <c r="P2111"/>
  <c r="O2108"/>
  <c r="P2108"/>
  <c r="O2106"/>
  <c r="P2106"/>
  <c r="O2104"/>
  <c r="P2104"/>
  <c r="O2102"/>
  <c r="P2102"/>
  <c r="O2100"/>
  <c r="P2100"/>
  <c r="O2098"/>
  <c r="P2098"/>
  <c r="O2096"/>
  <c r="P2096"/>
  <c r="O2094"/>
  <c r="P2094"/>
  <c r="O2092"/>
  <c r="P2092"/>
  <c r="O2090"/>
  <c r="P2090"/>
  <c r="O2088"/>
  <c r="P2088"/>
  <c r="O2086"/>
  <c r="P2086"/>
  <c r="O2084"/>
  <c r="P2084"/>
  <c r="O2082"/>
  <c r="P2082"/>
  <c r="O2080"/>
  <c r="P2080"/>
  <c r="O2078"/>
  <c r="P2078"/>
  <c r="O2076"/>
  <c r="P2076"/>
  <c r="O2074"/>
  <c r="P2074"/>
  <c r="O2072"/>
  <c r="P2072"/>
  <c r="O2070"/>
  <c r="P2070"/>
  <c r="O2068"/>
  <c r="P2068"/>
  <c r="O2066"/>
  <c r="P2066"/>
  <c r="O2064"/>
  <c r="P2064"/>
  <c r="O2062"/>
  <c r="P2062"/>
  <c r="O2060"/>
  <c r="P2060"/>
  <c r="O2058"/>
  <c r="P2058"/>
  <c r="O2056"/>
  <c r="P2056"/>
  <c r="O2054"/>
  <c r="P2054"/>
  <c r="O2052"/>
  <c r="P2052"/>
  <c r="O2050"/>
  <c r="P2050"/>
  <c r="O2048"/>
  <c r="P2048"/>
  <c r="O2046"/>
  <c r="P2046"/>
  <c r="O2044"/>
  <c r="P2044"/>
  <c r="O2042"/>
  <c r="P2042"/>
  <c r="O2040"/>
  <c r="P2040"/>
  <c r="O2038"/>
  <c r="P2038"/>
  <c r="U2036"/>
  <c r="O2036"/>
  <c r="P2036"/>
  <c r="U2034"/>
  <c r="O2034"/>
  <c r="P2034"/>
  <c r="U2032"/>
  <c r="O2032"/>
  <c r="P2032"/>
  <c r="S2030"/>
  <c r="O2030"/>
  <c r="P2030"/>
  <c r="S2028"/>
  <c r="O2028"/>
  <c r="P2028"/>
  <c r="S2026"/>
  <c r="O2026"/>
  <c r="P2026"/>
  <c r="S2018"/>
  <c r="O2018"/>
  <c r="P2018"/>
  <c r="O2016"/>
  <c r="P2016"/>
  <c r="S2016"/>
  <c r="O2014"/>
  <c r="P2014"/>
  <c r="S2014"/>
  <c r="O2012"/>
  <c r="P2012"/>
  <c r="S2012"/>
  <c r="U2028"/>
  <c r="U2030"/>
  <c r="U2031"/>
  <c r="S2024"/>
  <c r="P2024"/>
  <c r="O2024"/>
  <c r="P2017"/>
  <c r="U2021"/>
  <c r="S2021"/>
  <c r="S2007"/>
  <c r="P2021"/>
  <c r="P2009"/>
  <c r="O2009"/>
  <c r="U2022"/>
  <c r="P2022"/>
  <c r="S2022"/>
  <c r="U2020"/>
  <c r="S2020"/>
  <c r="P2020"/>
  <c r="U2010"/>
  <c r="P2010"/>
  <c r="O2010"/>
  <c r="U2009"/>
  <c r="S2005"/>
  <c r="P2005"/>
  <c r="P2007"/>
  <c r="P2003"/>
  <c r="O2003"/>
  <c r="O2008"/>
  <c r="U2004"/>
  <c r="S2004"/>
  <c r="U2006"/>
  <c r="S2006"/>
  <c r="P2006"/>
  <c r="P2004"/>
  <c r="U2008"/>
  <c r="S2008"/>
  <c r="P2001"/>
  <c r="P2002"/>
  <c r="U2002"/>
  <c r="S2002"/>
  <c r="K1585" i="4"/>
  <c r="L1585"/>
  <c r="M1585"/>
  <c r="N1585"/>
  <c r="K1570" l="1"/>
  <c r="L1570"/>
  <c r="M1570"/>
  <c r="N1570"/>
  <c r="K1571"/>
  <c r="L1571"/>
  <c r="M1571"/>
  <c r="N1571"/>
  <c r="K1573" l="1"/>
  <c r="L1573"/>
  <c r="M1573"/>
  <c r="N1573"/>
  <c r="K1558" l="1"/>
  <c r="L1558"/>
  <c r="M1558"/>
  <c r="N1558"/>
  <c r="K1559"/>
  <c r="L1559"/>
  <c r="M1559"/>
  <c r="N1559"/>
  <c r="K1554" l="1"/>
  <c r="L1554"/>
  <c r="M1554"/>
  <c r="N1554"/>
  <c r="Z2045" i="1"/>
  <c r="Z2744"/>
  <c r="Z2149"/>
  <c r="Z2846"/>
  <c r="Z2735"/>
  <c r="Z3054"/>
  <c r="Z3053"/>
  <c r="Z2965"/>
  <c r="Z3014"/>
  <c r="Z2757"/>
  <c r="Z2100"/>
  <c r="Z2634"/>
  <c r="Z2937"/>
  <c r="Z2673"/>
  <c r="Z3092"/>
  <c r="Z2787"/>
  <c r="Z2863"/>
  <c r="Z2985"/>
  <c r="Z2675"/>
  <c r="Z2668"/>
  <c r="Z2034"/>
  <c r="Z2039"/>
  <c r="Z3025"/>
  <c r="Z2602"/>
  <c r="Z2103"/>
  <c r="Z2726"/>
  <c r="Z2143"/>
  <c r="Z2745"/>
  <c r="Z2107"/>
  <c r="Z3020"/>
  <c r="Z2088"/>
  <c r="Z2813"/>
  <c r="Z2641"/>
  <c r="Z3061"/>
  <c r="Z2135"/>
  <c r="Z2070"/>
  <c r="Z2968"/>
  <c r="Z2826"/>
  <c r="Z2095"/>
  <c r="Z2639"/>
  <c r="Z2683"/>
  <c r="Z3099"/>
  <c r="Z2886"/>
  <c r="Z2840"/>
  <c r="Z2856"/>
  <c r="Z2763"/>
  <c r="Z2961"/>
  <c r="Z2983"/>
  <c r="Z3128"/>
  <c r="Z2832"/>
  <c r="Z3081"/>
  <c r="Z2836"/>
  <c r="Z3063"/>
  <c r="Z2101"/>
  <c r="Z2002"/>
  <c r="Z2919"/>
  <c r="Z2146"/>
  <c r="Z2751"/>
  <c r="Z2617"/>
  <c r="Z2633"/>
  <c r="Z3048"/>
  <c r="Z3100"/>
  <c r="Z2081"/>
  <c r="Z2029"/>
  <c r="Z2713"/>
  <c r="Z2752"/>
  <c r="Z2854"/>
  <c r="Z2883"/>
  <c r="Z3065"/>
  <c r="Z2910"/>
  <c r="Z2701"/>
  <c r="Z2161"/>
  <c r="Z2884"/>
  <c r="Z2957"/>
  <c r="Z3126"/>
  <c r="Z3042"/>
  <c r="Z2786"/>
  <c r="Z2725"/>
  <c r="Z2011"/>
  <c r="Z2623"/>
  <c r="Z2064"/>
  <c r="Z2876"/>
  <c r="Z2074"/>
  <c r="Z2936"/>
  <c r="Z2909"/>
  <c r="Z2768"/>
  <c r="Z2649"/>
  <c r="Z3002"/>
  <c r="Z3052"/>
  <c r="Z2892"/>
  <c r="Z2705"/>
  <c r="Z2830"/>
  <c r="Z3008"/>
  <c r="Z2138"/>
  <c r="Z3123"/>
  <c r="Z2935"/>
  <c r="Z2790"/>
  <c r="Z3041"/>
  <c r="Z2151"/>
  <c r="Z2696"/>
  <c r="Z3072"/>
  <c r="Z2754"/>
  <c r="Z3049"/>
  <c r="Z2732"/>
  <c r="Z3006"/>
  <c r="Z2014"/>
  <c r="Z2679"/>
  <c r="Z2740"/>
  <c r="Z2838"/>
  <c r="Z2054"/>
  <c r="Z2902"/>
  <c r="Z2900"/>
  <c r="Z3024"/>
  <c r="Z2114"/>
  <c r="Z3077"/>
  <c r="Z3070"/>
  <c r="Z2870"/>
  <c r="Z2829"/>
  <c r="Z2872"/>
  <c r="Z2130"/>
  <c r="Z3080"/>
  <c r="Z3026"/>
  <c r="Z2667"/>
  <c r="Z2721"/>
  <c r="Z3105"/>
  <c r="Z2694"/>
  <c r="Z2769"/>
  <c r="Z2706"/>
  <c r="Z2065"/>
  <c r="Z2756"/>
  <c r="Z2831"/>
  <c r="Z2141"/>
  <c r="Z3032"/>
  <c r="Z2714"/>
  <c r="Z2729"/>
  <c r="Z2875"/>
  <c r="Z2823"/>
  <c r="Z3111"/>
  <c r="Z2809"/>
  <c r="Z2933"/>
  <c r="Z3101"/>
  <c r="Z2686"/>
  <c r="Z2147"/>
  <c r="Z2155"/>
  <c r="Z2859"/>
  <c r="Z2159"/>
  <c r="Z2853"/>
  <c r="Z2869"/>
  <c r="Z2945"/>
  <c r="Z3036"/>
  <c r="Z2671"/>
  <c r="Z2116"/>
  <c r="Z3086"/>
  <c r="Z2720"/>
  <c r="Z2001"/>
  <c r="Z2604"/>
  <c r="Z2795"/>
  <c r="Z2904"/>
  <c r="Z2075"/>
  <c r="Z2971"/>
  <c r="Z3094"/>
  <c r="Z2867"/>
  <c r="Z2917"/>
  <c r="Z2669"/>
  <c r="Z2969"/>
  <c r="Z2666"/>
  <c r="Z2035"/>
  <c r="Z2655"/>
  <c r="Z3082"/>
  <c r="Z2063"/>
  <c r="Z2878"/>
  <c r="Z2920"/>
  <c r="Z2693"/>
  <c r="Z3107"/>
  <c r="Z2689"/>
  <c r="Z3004"/>
  <c r="Z2811"/>
  <c r="Z2788"/>
  <c r="Z3003"/>
  <c r="Z2082"/>
  <c r="Z2717"/>
  <c r="Z2781"/>
  <c r="Z2843"/>
  <c r="Z3001"/>
  <c r="Z2812"/>
  <c r="Z2738"/>
  <c r="Z2837"/>
  <c r="Z2963"/>
  <c r="Z2620"/>
  <c r="Z2657"/>
  <c r="Z2601"/>
  <c r="Z2956"/>
  <c r="Z3074"/>
  <c r="Z2066"/>
  <c r="Z3118"/>
  <c r="Z2818"/>
  <c r="Z2719"/>
  <c r="Z2998"/>
  <c r="Z2642"/>
  <c r="Z2037"/>
  <c r="Z2995"/>
  <c r="Z2746"/>
  <c r="Z2772"/>
  <c r="Z2741"/>
  <c r="Z2707"/>
  <c r="Z2121"/>
  <c r="Z2970"/>
  <c r="Z3055"/>
  <c r="Z2835"/>
  <c r="Z2060"/>
  <c r="Z2047"/>
  <c r="Z2644"/>
  <c r="Z2695"/>
  <c r="Z3075"/>
  <c r="Z2833"/>
  <c r="Z2672"/>
  <c r="Z2822"/>
  <c r="Z2891"/>
  <c r="Z2994"/>
  <c r="Z2129"/>
  <c r="Z2026"/>
  <c r="Z2849"/>
  <c r="Z2723"/>
  <c r="Z2992"/>
  <c r="Z2897"/>
  <c r="Z2637"/>
  <c r="Z2062"/>
  <c r="Z2987"/>
  <c r="Z2105"/>
  <c r="Z2964"/>
  <c r="Z2731"/>
  <c r="Z2712"/>
  <c r="Z2154"/>
  <c r="Z3011"/>
  <c r="Z2941"/>
  <c r="Z2931"/>
  <c r="Z2749"/>
  <c r="Z2785"/>
  <c r="Z2950"/>
  <c r="Z3084"/>
  <c r="Z2019"/>
  <c r="Z2656"/>
  <c r="Z3116"/>
  <c r="Z2687"/>
  <c r="Z3046"/>
  <c r="Z3027"/>
  <c r="Z2966"/>
  <c r="Z2997"/>
  <c r="Z2960"/>
  <c r="Z2929"/>
  <c r="Z2753"/>
  <c r="Z2789"/>
  <c r="Z2162"/>
  <c r="Z2091"/>
  <c r="Z2915"/>
  <c r="Z3030"/>
  <c r="Z2016"/>
  <c r="Z2871"/>
  <c r="Z2913"/>
  <c r="Z2758"/>
  <c r="Z2825"/>
  <c r="Z3051"/>
  <c r="Z2962"/>
  <c r="Z2662"/>
  <c r="Z2027"/>
  <c r="Z2980"/>
  <c r="Z2784"/>
  <c r="Z2052"/>
  <c r="Z2614"/>
  <c r="Z2821"/>
  <c r="Z3097"/>
  <c r="Z2113"/>
  <c r="Z2099"/>
  <c r="Z2104"/>
  <c r="Z2779"/>
  <c r="Z2946"/>
  <c r="Z3079"/>
  <c r="Z2156"/>
  <c r="Z2862"/>
  <c r="Z2003"/>
  <c r="Z2850"/>
  <c r="Z2978"/>
  <c r="Z3071"/>
  <c r="Z2153"/>
  <c r="Z2952"/>
  <c r="Z2629"/>
  <c r="Z2942"/>
  <c r="Z2866"/>
  <c r="Z2803"/>
  <c r="Z2609"/>
  <c r="Z2908"/>
  <c r="Z2111"/>
  <c r="Z2979"/>
  <c r="Z2131"/>
  <c r="Z2079"/>
  <c r="Z2663"/>
  <c r="Z2618"/>
  <c r="Z2793"/>
  <c r="Z3127"/>
  <c r="Z2764"/>
  <c r="Z2073"/>
  <c r="Z2805"/>
  <c r="Z2855"/>
  <c r="Z2157"/>
  <c r="Z2767"/>
  <c r="Z3016"/>
  <c r="Z2760"/>
  <c r="Z3087"/>
  <c r="Z2901"/>
  <c r="Z2608"/>
  <c r="Z2043"/>
  <c r="Z2628"/>
  <c r="Z2133"/>
  <c r="Z2057"/>
  <c r="Z2802"/>
  <c r="Z2643"/>
  <c r="Z2873"/>
  <c r="Z2607"/>
  <c r="Z2762"/>
  <c r="Z2943"/>
  <c r="Z2834"/>
  <c r="Z2888"/>
  <c r="Z3129"/>
  <c r="Z3102"/>
  <c r="Z2097"/>
  <c r="Z2951"/>
  <c r="Z2955"/>
  <c r="Z2747"/>
  <c r="Z2008"/>
  <c r="Z2664"/>
  <c r="Z3103"/>
  <c r="Z2777"/>
  <c r="Z2949"/>
  <c r="Z2691"/>
  <c r="Z2653"/>
  <c r="Z2700"/>
  <c r="Z2626"/>
  <c r="Z2924"/>
  <c r="Z2932"/>
  <c r="Z2766"/>
  <c r="Z2990"/>
  <c r="Z3050"/>
  <c r="Z2800"/>
  <c r="Z2807"/>
  <c r="Z2710"/>
  <c r="Z2797"/>
  <c r="Z2845"/>
  <c r="Z2059"/>
  <c r="Z2049"/>
  <c r="Z2948"/>
  <c r="Z2702"/>
  <c r="Z3007"/>
  <c r="Z2973"/>
  <c r="Z2166"/>
  <c r="Z3035"/>
  <c r="Z2974"/>
  <c r="Z2959"/>
  <c r="Z2674"/>
  <c r="Z2770"/>
  <c r="Z2916"/>
  <c r="Z3108"/>
  <c r="Z2893"/>
  <c r="Z2798"/>
  <c r="Z2093"/>
  <c r="Z2791"/>
  <c r="Z2742"/>
  <c r="Z3098"/>
  <c r="Z2977"/>
  <c r="Z2651"/>
  <c r="Z2007"/>
  <c r="Z2709"/>
  <c r="Z2018"/>
  <c r="Z2647"/>
  <c r="Z2953"/>
  <c r="Z2972"/>
  <c r="Z2028"/>
  <c r="Z2774"/>
  <c r="Z2944"/>
  <c r="Z2042"/>
  <c r="Z3088"/>
  <c r="Z2808"/>
  <c r="Z2868"/>
  <c r="Z2605"/>
  <c r="Z2108"/>
  <c r="Z2958"/>
  <c r="Z2090"/>
  <c r="Z2852"/>
  <c r="Z2630"/>
  <c r="Z2930"/>
  <c r="Z3062"/>
  <c r="Z2820"/>
  <c r="Z2132"/>
  <c r="Z2801"/>
  <c r="Z2665"/>
  <c r="Z2716"/>
  <c r="Z2612"/>
  <c r="Z2921"/>
  <c r="Z2654"/>
  <c r="Z2606"/>
  <c r="Z2041"/>
  <c r="Z2993"/>
  <c r="Z2954"/>
  <c r="Z2734"/>
  <c r="Z2658"/>
  <c r="Z3115"/>
  <c r="Z2050"/>
  <c r="Z2911"/>
  <c r="Z2077"/>
  <c r="Z2906"/>
  <c r="Z2632"/>
  <c r="Z2860"/>
  <c r="Z2967"/>
  <c r="Z2682"/>
  <c r="Z2084"/>
  <c r="Z2112"/>
  <c r="Z2765"/>
  <c r="Z2083"/>
  <c r="Z2827"/>
  <c r="Z2918"/>
  <c r="Z3021"/>
  <c r="Z2603"/>
  <c r="Z2899"/>
  <c r="Z2947"/>
  <c r="Z3117"/>
  <c r="Z3130"/>
  <c r="Z3038"/>
  <c r="Z2799"/>
  <c r="Z2773"/>
  <c r="Z3012"/>
  <c r="Z2934"/>
  <c r="Z2678"/>
  <c r="Z2109"/>
  <c r="Z3013"/>
  <c r="Z2164"/>
  <c r="Z2025"/>
  <c r="Z2046"/>
  <c r="Z2727"/>
  <c r="Z2711"/>
  <c r="Z2627"/>
  <c r="Z2645"/>
  <c r="Z2124"/>
  <c r="Z2636"/>
  <c r="Z3120"/>
  <c r="Z3091"/>
  <c r="Z2806"/>
  <c r="Z2094"/>
  <c r="Z2009"/>
  <c r="Z2613"/>
  <c r="Z2031"/>
  <c r="Z3067"/>
  <c r="Z2119"/>
  <c r="Z3076"/>
  <c r="Z3057"/>
  <c r="Z2055"/>
  <c r="Z2611"/>
  <c r="Z2927"/>
  <c r="Z2780"/>
  <c r="Z2150"/>
  <c r="Z2889"/>
  <c r="Z2005"/>
  <c r="Z2160"/>
  <c r="Z2928"/>
  <c r="Z3029"/>
  <c r="Z2737"/>
  <c r="Z2739"/>
  <c r="Z2848"/>
  <c r="Z3124"/>
  <c r="Z3009"/>
  <c r="Z2102"/>
  <c r="Z3095"/>
  <c r="Z2659"/>
  <c r="Z3044"/>
  <c r="Z2134"/>
  <c r="Z2926"/>
  <c r="Z3005"/>
  <c r="Z2072"/>
  <c r="Z2650"/>
  <c r="Z2681"/>
  <c r="Z3039"/>
  <c r="Z2087"/>
  <c r="Z2021"/>
  <c r="Z2988"/>
  <c r="Z2697"/>
  <c r="Z2128"/>
  <c r="Z2661"/>
  <c r="Z2882"/>
  <c r="Z2010"/>
  <c r="Z3058"/>
  <c r="Z2775"/>
  <c r="Z2890"/>
  <c r="Z3114"/>
  <c r="Z3043"/>
  <c r="Z3028"/>
  <c r="Z2776"/>
  <c r="Z2728"/>
  <c r="Z2733"/>
  <c r="Z2020"/>
  <c r="Z2013"/>
  <c r="Z2907"/>
  <c r="Z2699"/>
  <c r="Z2923"/>
  <c r="Z2012"/>
  <c r="Z2127"/>
  <c r="Z3064"/>
  <c r="Z2638"/>
  <c r="Z2076"/>
  <c r="Z2922"/>
  <c r="Z2824"/>
  <c r="Z2078"/>
  <c r="Z2912"/>
  <c r="Z2051"/>
  <c r="Z2676"/>
  <c r="Z2058"/>
  <c r="Z2851"/>
  <c r="Z3119"/>
  <c r="Z2975"/>
  <c r="Z2885"/>
  <c r="Z2017"/>
  <c r="Z2032"/>
  <c r="Z3019"/>
  <c r="Z2096"/>
  <c r="Z2125"/>
  <c r="Z2148"/>
  <c r="Z2865"/>
  <c r="Z3056"/>
  <c r="Z2684"/>
  <c r="Z2887"/>
  <c r="Z2905"/>
  <c r="Z2085"/>
  <c r="Z3122"/>
  <c r="Z3078"/>
  <c r="Z3096"/>
  <c r="Z2660"/>
  <c r="Z3106"/>
  <c r="Z2783"/>
  <c r="Z2841"/>
  <c r="Z2895"/>
  <c r="Z2819"/>
  <c r="Z2743"/>
  <c r="Z2750"/>
  <c r="Z2048"/>
  <c r="Z2794"/>
  <c r="Z3112"/>
  <c r="Z3069"/>
  <c r="Z2621"/>
  <c r="Z2724"/>
  <c r="Z2981"/>
  <c r="Z2061"/>
  <c r="Z2118"/>
  <c r="Z2896"/>
  <c r="Z2692"/>
  <c r="Z2704"/>
  <c r="Z2982"/>
  <c r="Z3045"/>
  <c r="Z3059"/>
  <c r="Z2817"/>
  <c r="Z2030"/>
  <c r="Z2778"/>
  <c r="Z2914"/>
  <c r="Z2036"/>
  <c r="Z3047"/>
  <c r="Z2080"/>
  <c r="Z3033"/>
  <c r="Z2698"/>
  <c r="Z2680"/>
  <c r="Z2771"/>
  <c r="Z2152"/>
  <c r="Z2126"/>
  <c r="Z2652"/>
  <c r="Z2624"/>
  <c r="Z2718"/>
  <c r="Z2748"/>
  <c r="Z2877"/>
  <c r="Z2600"/>
  <c r="Z2165"/>
  <c r="Z3031"/>
  <c r="Z2925"/>
  <c r="Z3104"/>
  <c r="Z2635"/>
  <c r="Z2067"/>
  <c r="Z2991"/>
  <c r="Z2646"/>
  <c r="Z2144"/>
  <c r="Z2106"/>
  <c r="Z2024"/>
  <c r="Z2881"/>
  <c r="Z2894"/>
  <c r="Z3023"/>
  <c r="Z2053"/>
  <c r="Z2033"/>
  <c r="Z3073"/>
  <c r="Z2092"/>
  <c r="Z3068"/>
  <c r="Z2120"/>
  <c r="Z2117"/>
  <c r="Z2879"/>
  <c r="Z2137"/>
  <c r="Z3083"/>
  <c r="Z2736"/>
  <c r="Z2730"/>
  <c r="Z2038"/>
  <c r="Z2874"/>
  <c r="Z2140"/>
  <c r="Z3085"/>
  <c r="Z2022"/>
  <c r="Z2715"/>
  <c r="Z2056"/>
  <c r="Z2677"/>
  <c r="Z2098"/>
  <c r="Z2861"/>
  <c r="Z2755"/>
  <c r="Z3113"/>
  <c r="Z3060"/>
  <c r="Z2640"/>
  <c r="Z2158"/>
  <c r="Z2086"/>
  <c r="Z2839"/>
  <c r="Z2708"/>
  <c r="Z2939"/>
  <c r="Z2986"/>
  <c r="Z2989"/>
  <c r="Z3090"/>
  <c r="Z2857"/>
  <c r="Z2842"/>
  <c r="Z2814"/>
  <c r="Z2139"/>
  <c r="Z2792"/>
  <c r="Z2023"/>
  <c r="Z2816"/>
  <c r="Z2619"/>
  <c r="Z2804"/>
  <c r="Z2068"/>
  <c r="Z3034"/>
  <c r="Z2976"/>
  <c r="Z2858"/>
  <c r="Z2631"/>
  <c r="Z2115"/>
  <c r="Z2610"/>
  <c r="Z2015"/>
  <c r="Z3089"/>
  <c r="Z2622"/>
  <c r="Z2938"/>
  <c r="Z2796"/>
  <c r="Z3066"/>
  <c r="Z2722"/>
  <c r="Z2703"/>
  <c r="Z3121"/>
  <c r="Z3018"/>
  <c r="Z2616"/>
  <c r="Z2690"/>
  <c r="Z2615"/>
  <c r="Z2089"/>
  <c r="Z2903"/>
  <c r="Z2123"/>
  <c r="Z2898"/>
  <c r="Z3010"/>
  <c r="Z2761"/>
  <c r="Z2847"/>
  <c r="Z2670"/>
  <c r="Z3000"/>
  <c r="Z2004"/>
  <c r="Z2688"/>
  <c r="Z3109"/>
  <c r="Z2145"/>
  <c r="Z3017"/>
  <c r="Z2071"/>
  <c r="Z2040"/>
  <c r="Z2864"/>
  <c r="Z2136"/>
  <c r="Z2782"/>
  <c r="Z3015"/>
  <c r="Z2685"/>
  <c r="Z2828"/>
  <c r="Z2122"/>
  <c r="Z2142"/>
  <c r="Z2625"/>
  <c r="Z2880"/>
  <c r="Z2069"/>
  <c r="Z3040"/>
  <c r="Z2044"/>
  <c r="Z3093"/>
  <c r="Z2810"/>
  <c r="Z2984"/>
  <c r="Z3022"/>
  <c r="Z3037"/>
  <c r="Z3110"/>
  <c r="Z2006"/>
  <c r="Z2163"/>
  <c r="Z3125"/>
  <c r="Z2815"/>
  <c r="Z2844"/>
  <c r="Z2996"/>
  <c r="Z2999"/>
  <c r="Z2648"/>
  <c r="Z2759"/>
  <c r="K1552" i="4" l="1"/>
  <c r="L1552"/>
  <c r="M1552"/>
  <c r="N1552"/>
  <c r="K1546" l="1"/>
  <c r="L1546"/>
  <c r="M1546"/>
  <c r="N1546"/>
  <c r="K1540" l="1"/>
  <c r="L1540"/>
  <c r="M1540"/>
  <c r="N1540"/>
  <c r="K1541"/>
  <c r="L1541"/>
  <c r="M1541"/>
  <c r="N1541"/>
  <c r="K1522" l="1"/>
  <c r="L1522"/>
  <c r="M1522"/>
  <c r="N1522"/>
  <c r="K1536"/>
  <c r="L1536"/>
  <c r="M1536"/>
  <c r="N1536"/>
  <c r="K1534" l="1"/>
  <c r="L1534"/>
  <c r="M1534"/>
  <c r="N1534"/>
  <c r="K1531"/>
  <c r="L1531"/>
  <c r="M1531"/>
  <c r="N1531"/>
  <c r="K1527"/>
  <c r="L1527"/>
  <c r="M1527"/>
  <c r="N1527"/>
  <c r="K1530" l="1"/>
  <c r="L1530"/>
  <c r="M1530"/>
  <c r="N1530"/>
  <c r="N1945" i="1" l="1"/>
  <c r="O1945" s="1"/>
  <c r="N1946"/>
  <c r="N1947"/>
  <c r="S1947" s="1"/>
  <c r="N1948"/>
  <c r="O1948" s="1"/>
  <c r="N1949"/>
  <c r="O1949" s="1"/>
  <c r="N1950"/>
  <c r="O1950" s="1"/>
  <c r="N1951"/>
  <c r="O1951" s="1"/>
  <c r="N1952"/>
  <c r="O1952" s="1"/>
  <c r="N1953"/>
  <c r="O1953" s="1"/>
  <c r="N1954"/>
  <c r="N1955"/>
  <c r="O1955" s="1"/>
  <c r="N1956"/>
  <c r="N1957"/>
  <c r="P1957" s="1"/>
  <c r="N1958"/>
  <c r="N1959"/>
  <c r="O1959" s="1"/>
  <c r="N1960"/>
  <c r="P1960" s="1"/>
  <c r="N1961"/>
  <c r="P1961" s="1"/>
  <c r="N1962"/>
  <c r="N1963"/>
  <c r="O1963" s="1"/>
  <c r="N1964"/>
  <c r="N1965"/>
  <c r="P1965" s="1"/>
  <c r="N1966"/>
  <c r="N1967"/>
  <c r="O1967" s="1"/>
  <c r="N1968"/>
  <c r="P1968" s="1"/>
  <c r="N1969"/>
  <c r="P1969" s="1"/>
  <c r="N1970"/>
  <c r="N1971"/>
  <c r="O1971" s="1"/>
  <c r="N1972"/>
  <c r="N1973"/>
  <c r="P1973" s="1"/>
  <c r="N1974"/>
  <c r="N1975"/>
  <c r="O1975" s="1"/>
  <c r="N1976"/>
  <c r="P1976" s="1"/>
  <c r="N1977"/>
  <c r="P1977" s="1"/>
  <c r="N1978"/>
  <c r="N1979"/>
  <c r="O1979" s="1"/>
  <c r="N1980"/>
  <c r="N1981"/>
  <c r="P1981" s="1"/>
  <c r="N1982"/>
  <c r="N1983"/>
  <c r="O1983" s="1"/>
  <c r="N1984"/>
  <c r="P1984" s="1"/>
  <c r="N1985"/>
  <c r="P1985" s="1"/>
  <c r="N1986"/>
  <c r="N1987"/>
  <c r="O1987" s="1"/>
  <c r="N1988"/>
  <c r="N1989"/>
  <c r="P1989" s="1"/>
  <c r="N1990"/>
  <c r="N1991"/>
  <c r="O1991" s="1"/>
  <c r="N1992"/>
  <c r="P1992" s="1"/>
  <c r="N1993"/>
  <c r="P1993" s="1"/>
  <c r="N1994"/>
  <c r="N1995"/>
  <c r="O1995" s="1"/>
  <c r="N1996"/>
  <c r="N1997"/>
  <c r="P1997" s="1"/>
  <c r="N1998"/>
  <c r="N1999"/>
  <c r="O1999" s="1"/>
  <c r="N2000"/>
  <c r="P2000" s="1"/>
  <c r="Q1945"/>
  <c r="Q1946"/>
  <c r="Q1947"/>
  <c r="Q1948"/>
  <c r="Q1949"/>
  <c r="Q1950"/>
  <c r="Q1951"/>
  <c r="Q1952"/>
  <c r="Q1953"/>
  <c r="Q1954"/>
  <c r="Q1955"/>
  <c r="Q1956"/>
  <c r="Q1957"/>
  <c r="Q1958"/>
  <c r="Q1959"/>
  <c r="Q1960"/>
  <c r="Q1961"/>
  <c r="Q1962"/>
  <c r="Q1963"/>
  <c r="Q1964"/>
  <c r="Q1965"/>
  <c r="Q1966"/>
  <c r="Q1967"/>
  <c r="Q1968"/>
  <c r="Q1969"/>
  <c r="Q1970"/>
  <c r="Q1971"/>
  <c r="Q1972"/>
  <c r="Q1973"/>
  <c r="Q1974"/>
  <c r="Q1975"/>
  <c r="Q1976"/>
  <c r="Q1977"/>
  <c r="Q1978"/>
  <c r="Q1979"/>
  <c r="Q1980"/>
  <c r="Q1981"/>
  <c r="Q1982"/>
  <c r="Q1983"/>
  <c r="Q1984"/>
  <c r="Q1985"/>
  <c r="Q1986"/>
  <c r="Q1987"/>
  <c r="Q1988"/>
  <c r="Q1989"/>
  <c r="Q1990"/>
  <c r="Q1991"/>
  <c r="Q1992"/>
  <c r="Q1993"/>
  <c r="Q1994"/>
  <c r="Q1995"/>
  <c r="Q1996"/>
  <c r="Q1997"/>
  <c r="Q1998"/>
  <c r="Q1999"/>
  <c r="Q2000"/>
  <c r="R1945"/>
  <c r="R1946"/>
  <c r="R1947"/>
  <c r="R1948"/>
  <c r="R1949"/>
  <c r="R1950"/>
  <c r="R1951"/>
  <c r="R1952"/>
  <c r="R1953"/>
  <c r="R1954"/>
  <c r="R1955"/>
  <c r="R1956"/>
  <c r="R1957"/>
  <c r="R1958"/>
  <c r="R1959"/>
  <c r="R1960"/>
  <c r="R1961"/>
  <c r="R1962"/>
  <c r="R1963"/>
  <c r="R1964"/>
  <c r="R1965"/>
  <c r="R1966"/>
  <c r="R1967"/>
  <c r="R1968"/>
  <c r="R1969"/>
  <c r="R1970"/>
  <c r="R1971"/>
  <c r="R1972"/>
  <c r="R1973"/>
  <c r="R1974"/>
  <c r="R1975"/>
  <c r="R1976"/>
  <c r="R1977"/>
  <c r="R1978"/>
  <c r="R1979"/>
  <c r="R1980"/>
  <c r="R1981"/>
  <c r="R1982"/>
  <c r="R1983"/>
  <c r="R1984"/>
  <c r="R1985"/>
  <c r="R1986"/>
  <c r="R1987"/>
  <c r="R1988"/>
  <c r="R1989"/>
  <c r="R1990"/>
  <c r="R1991"/>
  <c r="R1992"/>
  <c r="R1993"/>
  <c r="R1994"/>
  <c r="R1995"/>
  <c r="R1996"/>
  <c r="R1997"/>
  <c r="R1998"/>
  <c r="R1999"/>
  <c r="R2000"/>
  <c r="T1945"/>
  <c r="T1946"/>
  <c r="T1947"/>
  <c r="T1948"/>
  <c r="T1949"/>
  <c r="T1950"/>
  <c r="T1951"/>
  <c r="T1952"/>
  <c r="T1953"/>
  <c r="T1954"/>
  <c r="T1955"/>
  <c r="T1956"/>
  <c r="T1957"/>
  <c r="T1958"/>
  <c r="T1959"/>
  <c r="T1960"/>
  <c r="T1961"/>
  <c r="T1962"/>
  <c r="T1963"/>
  <c r="T1964"/>
  <c r="T1965"/>
  <c r="T1966"/>
  <c r="T1967"/>
  <c r="T1968"/>
  <c r="T1969"/>
  <c r="T1970"/>
  <c r="T1971"/>
  <c r="T1972"/>
  <c r="T1973"/>
  <c r="T1974"/>
  <c r="T1975"/>
  <c r="T1976"/>
  <c r="T1977"/>
  <c r="T1978"/>
  <c r="T1979"/>
  <c r="T1980"/>
  <c r="T1981"/>
  <c r="T1982"/>
  <c r="T1983"/>
  <c r="T1984"/>
  <c r="T1985"/>
  <c r="T1986"/>
  <c r="T1987"/>
  <c r="T1988"/>
  <c r="T1989"/>
  <c r="T1990"/>
  <c r="T1991"/>
  <c r="T1992"/>
  <c r="T1993"/>
  <c r="T1994"/>
  <c r="T1995"/>
  <c r="T1996"/>
  <c r="T1997"/>
  <c r="T1998"/>
  <c r="T1999"/>
  <c r="T2000"/>
  <c r="V1945"/>
  <c r="V1946"/>
  <c r="V1947"/>
  <c r="V1948"/>
  <c r="V1949"/>
  <c r="V1950"/>
  <c r="V1951"/>
  <c r="V1952"/>
  <c r="V1953"/>
  <c r="V1954"/>
  <c r="V1955"/>
  <c r="V1956"/>
  <c r="V1957"/>
  <c r="V1958"/>
  <c r="V1959"/>
  <c r="V1960"/>
  <c r="V1961"/>
  <c r="V1962"/>
  <c r="V1963"/>
  <c r="V1964"/>
  <c r="V1965"/>
  <c r="V1966"/>
  <c r="V1967"/>
  <c r="V1968"/>
  <c r="V1969"/>
  <c r="W1969" s="1"/>
  <c r="V1970"/>
  <c r="W1970" s="1"/>
  <c r="V1971"/>
  <c r="W1971" s="1"/>
  <c r="V1972"/>
  <c r="V1973"/>
  <c r="W1973" s="1"/>
  <c r="V1974"/>
  <c r="V1975"/>
  <c r="W1975" s="1"/>
  <c r="V1976"/>
  <c r="V1977"/>
  <c r="W1977" s="1"/>
  <c r="V1978"/>
  <c r="V1979"/>
  <c r="W1979" s="1"/>
  <c r="V1980"/>
  <c r="W1980" s="1"/>
  <c r="V1981"/>
  <c r="W1981" s="1"/>
  <c r="V1982"/>
  <c r="V1983"/>
  <c r="W1983" s="1"/>
  <c r="V1984"/>
  <c r="W1984" s="1"/>
  <c r="V1985"/>
  <c r="W1985" s="1"/>
  <c r="V1986"/>
  <c r="V1987"/>
  <c r="W1987" s="1"/>
  <c r="V1988"/>
  <c r="W1988" s="1"/>
  <c r="V1989"/>
  <c r="W1989" s="1"/>
  <c r="V1990"/>
  <c r="W1990" s="1"/>
  <c r="V1991"/>
  <c r="W1991" s="1"/>
  <c r="V1992"/>
  <c r="W1992" s="1"/>
  <c r="V1993"/>
  <c r="W1993" s="1"/>
  <c r="V1994"/>
  <c r="W1994" s="1"/>
  <c r="V1995"/>
  <c r="W1995" s="1"/>
  <c r="V1996"/>
  <c r="W1996" s="1"/>
  <c r="V1997"/>
  <c r="W1997" s="1"/>
  <c r="V1998"/>
  <c r="V1999"/>
  <c r="W1999" s="1"/>
  <c r="V2000"/>
  <c r="W2000" s="1"/>
  <c r="W1945"/>
  <c r="W1946"/>
  <c r="W1947"/>
  <c r="W1948"/>
  <c r="W1949"/>
  <c r="W1950"/>
  <c r="W1951"/>
  <c r="W1952"/>
  <c r="W1953"/>
  <c r="W1954"/>
  <c r="W1955"/>
  <c r="W1956"/>
  <c r="W1957"/>
  <c r="W1958"/>
  <c r="W1959"/>
  <c r="W1960"/>
  <c r="W1961"/>
  <c r="W1962"/>
  <c r="W1963"/>
  <c r="W1964"/>
  <c r="W1965"/>
  <c r="W1966"/>
  <c r="W1967"/>
  <c r="W1968"/>
  <c r="W1972"/>
  <c r="W1974"/>
  <c r="W1976"/>
  <c r="W1978"/>
  <c r="W1982"/>
  <c r="W1986"/>
  <c r="W1998"/>
  <c r="X1945"/>
  <c r="X1946"/>
  <c r="X1947"/>
  <c r="X1948"/>
  <c r="X1949"/>
  <c r="X1950"/>
  <c r="X1951"/>
  <c r="X1952"/>
  <c r="X1953"/>
  <c r="X1954"/>
  <c r="X1955"/>
  <c r="X1956"/>
  <c r="X1957"/>
  <c r="X1958"/>
  <c r="X1959"/>
  <c r="X1960"/>
  <c r="X1961"/>
  <c r="X1962"/>
  <c r="X1963"/>
  <c r="X1964"/>
  <c r="X1965"/>
  <c r="X1966"/>
  <c r="X1967"/>
  <c r="X1968"/>
  <c r="X1969"/>
  <c r="X1970"/>
  <c r="X1971"/>
  <c r="X1972"/>
  <c r="X1973"/>
  <c r="X1974"/>
  <c r="X1975"/>
  <c r="X1976"/>
  <c r="X1977"/>
  <c r="X1978"/>
  <c r="X1979"/>
  <c r="X1980"/>
  <c r="X1981"/>
  <c r="X1982"/>
  <c r="X1983"/>
  <c r="X1984"/>
  <c r="X1985"/>
  <c r="X1986"/>
  <c r="X1987"/>
  <c r="X1988"/>
  <c r="X1989"/>
  <c r="X1990"/>
  <c r="X1991"/>
  <c r="X1992"/>
  <c r="X1993"/>
  <c r="X1994"/>
  <c r="X1995"/>
  <c r="X1996"/>
  <c r="X1997"/>
  <c r="X1998"/>
  <c r="X1999"/>
  <c r="X2000"/>
  <c r="Y1945"/>
  <c r="Y1946"/>
  <c r="Y1947"/>
  <c r="Y1948"/>
  <c r="Y1949"/>
  <c r="Y1950"/>
  <c r="Y1951"/>
  <c r="Y1952"/>
  <c r="Y1953"/>
  <c r="Y1954"/>
  <c r="Y1955"/>
  <c r="Y1956"/>
  <c r="Y1957"/>
  <c r="Y1958"/>
  <c r="Y1959"/>
  <c r="Y1960"/>
  <c r="Y1961"/>
  <c r="Y1962"/>
  <c r="Y1963"/>
  <c r="Y1964"/>
  <c r="Y1965"/>
  <c r="Y1966"/>
  <c r="Y1967"/>
  <c r="Y1968"/>
  <c r="Y1969"/>
  <c r="Y1970"/>
  <c r="Y1971"/>
  <c r="Y1972"/>
  <c r="Y1973"/>
  <c r="Y1974"/>
  <c r="Y1975"/>
  <c r="Y1976"/>
  <c r="Y1977"/>
  <c r="Y1978"/>
  <c r="Y1979"/>
  <c r="Y1980"/>
  <c r="Y1981"/>
  <c r="Y1982"/>
  <c r="Y1983"/>
  <c r="Y1984"/>
  <c r="Y1985"/>
  <c r="Y1986"/>
  <c r="Y1987"/>
  <c r="Y1988"/>
  <c r="Y1989"/>
  <c r="Y1990"/>
  <c r="Y1991"/>
  <c r="Y1992"/>
  <c r="Y1993"/>
  <c r="Y1994"/>
  <c r="Y1995"/>
  <c r="Y1996"/>
  <c r="Y1997"/>
  <c r="Y1998"/>
  <c r="Y1999"/>
  <c r="Y2000"/>
  <c r="AA1945"/>
  <c r="AA1946"/>
  <c r="AA1947"/>
  <c r="AA1948"/>
  <c r="AA1949"/>
  <c r="AA1950"/>
  <c r="AA1951"/>
  <c r="AA1952"/>
  <c r="AB1952" s="1"/>
  <c r="AC1952" s="1"/>
  <c r="AA1953"/>
  <c r="AB1953" s="1"/>
  <c r="AC1953" s="1"/>
  <c r="AA1954"/>
  <c r="AB1954" s="1"/>
  <c r="AC1954" s="1"/>
  <c r="AA1955"/>
  <c r="AB1955" s="1"/>
  <c r="AC1955" s="1"/>
  <c r="AA1956"/>
  <c r="AB1956" s="1"/>
  <c r="AC1956" s="1"/>
  <c r="AA1957"/>
  <c r="AB1957" s="1"/>
  <c r="AC1957" s="1"/>
  <c r="AA1958"/>
  <c r="AB1958" s="1"/>
  <c r="AC1958" s="1"/>
  <c r="AA1959"/>
  <c r="AB1959" s="1"/>
  <c r="AC1959" s="1"/>
  <c r="AA1960"/>
  <c r="AB1960" s="1"/>
  <c r="AC1960" s="1"/>
  <c r="AA1961"/>
  <c r="AB1961" s="1"/>
  <c r="AC1961" s="1"/>
  <c r="AA1962"/>
  <c r="AB1962" s="1"/>
  <c r="AC1962" s="1"/>
  <c r="AA1963"/>
  <c r="AB1963" s="1"/>
  <c r="AC1963" s="1"/>
  <c r="AA1964"/>
  <c r="AB1964" s="1"/>
  <c r="AC1964" s="1"/>
  <c r="AA1965"/>
  <c r="AB1965" s="1"/>
  <c r="AC1965" s="1"/>
  <c r="AA1966"/>
  <c r="AB1966" s="1"/>
  <c r="AC1966" s="1"/>
  <c r="AA1967"/>
  <c r="AB1967" s="1"/>
  <c r="AC1967" s="1"/>
  <c r="AA1968"/>
  <c r="AB1968" s="1"/>
  <c r="AC1968" s="1"/>
  <c r="AA1969"/>
  <c r="AB1969" s="1"/>
  <c r="AC1969" s="1"/>
  <c r="AA1970"/>
  <c r="AB1970" s="1"/>
  <c r="AC1970" s="1"/>
  <c r="AA1971"/>
  <c r="AB1971" s="1"/>
  <c r="AC1971" s="1"/>
  <c r="AA1972"/>
  <c r="AB1972" s="1"/>
  <c r="AC1972" s="1"/>
  <c r="AA1973"/>
  <c r="AB1973" s="1"/>
  <c r="AC1973" s="1"/>
  <c r="AA1974"/>
  <c r="AB1974" s="1"/>
  <c r="AC1974" s="1"/>
  <c r="AA1975"/>
  <c r="AB1975" s="1"/>
  <c r="AC1975" s="1"/>
  <c r="AA1976"/>
  <c r="AB1976" s="1"/>
  <c r="AC1976" s="1"/>
  <c r="AA1977"/>
  <c r="AB1977" s="1"/>
  <c r="AC1977" s="1"/>
  <c r="AA1978"/>
  <c r="AB1978" s="1"/>
  <c r="AC1978" s="1"/>
  <c r="AA1979"/>
  <c r="AB1979" s="1"/>
  <c r="AC1979" s="1"/>
  <c r="AA1980"/>
  <c r="AB1980" s="1"/>
  <c r="AC1980" s="1"/>
  <c r="AA1981"/>
  <c r="AB1981" s="1"/>
  <c r="AC1981" s="1"/>
  <c r="AA1982"/>
  <c r="AB1982" s="1"/>
  <c r="AC1982" s="1"/>
  <c r="AA1983"/>
  <c r="AB1983" s="1"/>
  <c r="AC1983" s="1"/>
  <c r="AA1984"/>
  <c r="AB1984" s="1"/>
  <c r="AC1984" s="1"/>
  <c r="AA1985"/>
  <c r="AB1985" s="1"/>
  <c r="AC1985" s="1"/>
  <c r="AA1986"/>
  <c r="AB1986" s="1"/>
  <c r="AC1986" s="1"/>
  <c r="AA1987"/>
  <c r="AB1987" s="1"/>
  <c r="AC1987" s="1"/>
  <c r="AA1988"/>
  <c r="AB1988" s="1"/>
  <c r="AC1988" s="1"/>
  <c r="AA1989"/>
  <c r="AB1989" s="1"/>
  <c r="AC1989" s="1"/>
  <c r="AA1990"/>
  <c r="AB1990" s="1"/>
  <c r="AC1990" s="1"/>
  <c r="AA1991"/>
  <c r="AB1991" s="1"/>
  <c r="AC1991" s="1"/>
  <c r="AA1992"/>
  <c r="AB1992" s="1"/>
  <c r="AC1992" s="1"/>
  <c r="AA1993"/>
  <c r="AB1993" s="1"/>
  <c r="AC1993" s="1"/>
  <c r="AA1994"/>
  <c r="AB1994" s="1"/>
  <c r="AC1994" s="1"/>
  <c r="AA1995"/>
  <c r="AB1995" s="1"/>
  <c r="AC1995" s="1"/>
  <c r="AA1996"/>
  <c r="AB1996" s="1"/>
  <c r="AC1996" s="1"/>
  <c r="AA1997"/>
  <c r="AB1997" s="1"/>
  <c r="AC1997" s="1"/>
  <c r="AA1998"/>
  <c r="AB1998" s="1"/>
  <c r="AC1998" s="1"/>
  <c r="AA1999"/>
  <c r="AB1999" s="1"/>
  <c r="AC1999" s="1"/>
  <c r="AA2000"/>
  <c r="AB2000" s="1"/>
  <c r="AC2000" s="1"/>
  <c r="AB1945"/>
  <c r="AC1945" s="1"/>
  <c r="AB1946"/>
  <c r="AC1946" s="1"/>
  <c r="AB1947"/>
  <c r="AC1947" s="1"/>
  <c r="AB1948"/>
  <c r="AC1948" s="1"/>
  <c r="AB1949"/>
  <c r="AC1949" s="1"/>
  <c r="AB1950"/>
  <c r="AC1950" s="1"/>
  <c r="AB1951"/>
  <c r="AC1951" s="1"/>
  <c r="N1944"/>
  <c r="P1944" s="1"/>
  <c r="Q1944"/>
  <c r="R1944"/>
  <c r="T1944"/>
  <c r="V1944"/>
  <c r="W1944"/>
  <c r="X1944"/>
  <c r="Y1944"/>
  <c r="AA1944"/>
  <c r="AB1944" s="1"/>
  <c r="AC1944" s="1"/>
  <c r="Z1986"/>
  <c r="Z1954"/>
  <c r="Z1997"/>
  <c r="Z1953"/>
  <c r="Z1948"/>
  <c r="Z1991"/>
  <c r="Z1963"/>
  <c r="Z1952"/>
  <c r="Z1944"/>
  <c r="Z1965"/>
  <c r="Z1956"/>
  <c r="Z1946"/>
  <c r="Z1985"/>
  <c r="Z1989"/>
  <c r="Z1994"/>
  <c r="Z1972"/>
  <c r="Z1978"/>
  <c r="Z1996"/>
  <c r="Z1967"/>
  <c r="Z1971"/>
  <c r="Z1973"/>
  <c r="Z1975"/>
  <c r="Z1987"/>
  <c r="Z2000"/>
  <c r="Z1990"/>
  <c r="Z1981"/>
  <c r="Z1966"/>
  <c r="Z1951"/>
  <c r="Z1982"/>
  <c r="Z1974"/>
  <c r="Z1995"/>
  <c r="Z1984"/>
  <c r="Z1993"/>
  <c r="Z1950"/>
  <c r="Z1960"/>
  <c r="Z1961"/>
  <c r="Z1964"/>
  <c r="Z1988"/>
  <c r="Z1976"/>
  <c r="Z1955"/>
  <c r="Z1949"/>
  <c r="Z1998"/>
  <c r="Z1959"/>
  <c r="Z1999"/>
  <c r="Z1968"/>
  <c r="Z1980"/>
  <c r="Z1983"/>
  <c r="Z1977"/>
  <c r="Z1979"/>
  <c r="Z1992"/>
  <c r="Z1969"/>
  <c r="Z1970"/>
  <c r="Z1962"/>
  <c r="Z1957"/>
  <c r="Z1947"/>
  <c r="Z1945"/>
  <c r="Z1958"/>
  <c r="S1949" l="1"/>
  <c r="O1947"/>
  <c r="U1985"/>
  <c r="S1991"/>
  <c r="S1975"/>
  <c r="U1969"/>
  <c r="O1997"/>
  <c r="U1993"/>
  <c r="U1977"/>
  <c r="S1999"/>
  <c r="S1983"/>
  <c r="S1967"/>
  <c r="O1973"/>
  <c r="U1997"/>
  <c r="U1989"/>
  <c r="U1981"/>
  <c r="U1973"/>
  <c r="U1965"/>
  <c r="S1995"/>
  <c r="S1987"/>
  <c r="S1979"/>
  <c r="S1971"/>
  <c r="S1963"/>
  <c r="O1981"/>
  <c r="O1965"/>
  <c r="U1961"/>
  <c r="U1957"/>
  <c r="S1959"/>
  <c r="U1999"/>
  <c r="U1995"/>
  <c r="U1991"/>
  <c r="U1987"/>
  <c r="U1983"/>
  <c r="U1979"/>
  <c r="U1975"/>
  <c r="U1971"/>
  <c r="U1967"/>
  <c r="U1963"/>
  <c r="U1959"/>
  <c r="U1945"/>
  <c r="S1997"/>
  <c r="S1993"/>
  <c r="S1989"/>
  <c r="S1985"/>
  <c r="S1981"/>
  <c r="S1977"/>
  <c r="S1973"/>
  <c r="S1969"/>
  <c r="S1965"/>
  <c r="S1961"/>
  <c r="S1957"/>
  <c r="P1947"/>
  <c r="O1989"/>
  <c r="O1977"/>
  <c r="O1969"/>
  <c r="O1961"/>
  <c r="P1952"/>
  <c r="P1948"/>
  <c r="O1993"/>
  <c r="O1985"/>
  <c r="U1955"/>
  <c r="S1955"/>
  <c r="S1953"/>
  <c r="P1949"/>
  <c r="O1957"/>
  <c r="O2000"/>
  <c r="U2000"/>
  <c r="O1998"/>
  <c r="P1998"/>
  <c r="U1998"/>
  <c r="O1996"/>
  <c r="U1996"/>
  <c r="O1994"/>
  <c r="P1994"/>
  <c r="U1994"/>
  <c r="O1992"/>
  <c r="U1992"/>
  <c r="O1990"/>
  <c r="P1990"/>
  <c r="U1990"/>
  <c r="O1988"/>
  <c r="U1988"/>
  <c r="O1986"/>
  <c r="P1986"/>
  <c r="U1986"/>
  <c r="O1984"/>
  <c r="U1984"/>
  <c r="O1982"/>
  <c r="P1982"/>
  <c r="U1982"/>
  <c r="O1980"/>
  <c r="U1980"/>
  <c r="O1978"/>
  <c r="P1978"/>
  <c r="U1978"/>
  <c r="O1976"/>
  <c r="U1976"/>
  <c r="O1974"/>
  <c r="P1974"/>
  <c r="U1974"/>
  <c r="O1972"/>
  <c r="U1972"/>
  <c r="O1970"/>
  <c r="P1970"/>
  <c r="U1970"/>
  <c r="O1968"/>
  <c r="U1968"/>
  <c r="O1966"/>
  <c r="P1966"/>
  <c r="U1966"/>
  <c r="O1964"/>
  <c r="U1964"/>
  <c r="O1962"/>
  <c r="P1962"/>
  <c r="U1962"/>
  <c r="O1960"/>
  <c r="U1960"/>
  <c r="O1958"/>
  <c r="P1958"/>
  <c r="U1958"/>
  <c r="O1956"/>
  <c r="U1956"/>
  <c r="O1954"/>
  <c r="P1954"/>
  <c r="U1954"/>
  <c r="O1946"/>
  <c r="S1946"/>
  <c r="U1952"/>
  <c r="S2000"/>
  <c r="S1998"/>
  <c r="S1996"/>
  <c r="S1994"/>
  <c r="S1992"/>
  <c r="S1990"/>
  <c r="S1988"/>
  <c r="S1986"/>
  <c r="S1984"/>
  <c r="S1982"/>
  <c r="S1980"/>
  <c r="S1978"/>
  <c r="S1976"/>
  <c r="S1974"/>
  <c r="S1972"/>
  <c r="S1970"/>
  <c r="S1968"/>
  <c r="S1966"/>
  <c r="S1964"/>
  <c r="S1962"/>
  <c r="S1960"/>
  <c r="S1958"/>
  <c r="S1956"/>
  <c r="S1954"/>
  <c r="S1952"/>
  <c r="S1948"/>
  <c r="P1996"/>
  <c r="P1988"/>
  <c r="P1980"/>
  <c r="P1972"/>
  <c r="P1964"/>
  <c r="P1956"/>
  <c r="U1949"/>
  <c r="S1945"/>
  <c r="P1999"/>
  <c r="P1995"/>
  <c r="P1991"/>
  <c r="P1987"/>
  <c r="P1983"/>
  <c r="P1979"/>
  <c r="P1975"/>
  <c r="P1971"/>
  <c r="P1967"/>
  <c r="P1963"/>
  <c r="P1959"/>
  <c r="P1955"/>
  <c r="U1953"/>
  <c r="P1953"/>
  <c r="U1951"/>
  <c r="S1951"/>
  <c r="P1951"/>
  <c r="U1948"/>
  <c r="U1947"/>
  <c r="U1946"/>
  <c r="P1946"/>
  <c r="U1950"/>
  <c r="S1950"/>
  <c r="P1950"/>
  <c r="P1945"/>
  <c r="U1944"/>
  <c r="S1944"/>
  <c r="O1944"/>
  <c r="N1943"/>
  <c r="O1943" s="1"/>
  <c r="Q1943"/>
  <c r="R1943"/>
  <c r="T1943"/>
  <c r="V1943"/>
  <c r="W1943" s="1"/>
  <c r="X1943"/>
  <c r="Y1943"/>
  <c r="AA1943"/>
  <c r="AB1943" s="1"/>
  <c r="AC1943" s="1"/>
  <c r="N1941"/>
  <c r="P1941" s="1"/>
  <c r="N1942"/>
  <c r="O1942" s="1"/>
  <c r="Q1941"/>
  <c r="Q1942"/>
  <c r="R1941"/>
  <c r="R1942"/>
  <c r="T1941"/>
  <c r="T1942"/>
  <c r="V1941"/>
  <c r="V1942"/>
  <c r="W1941"/>
  <c r="W1942"/>
  <c r="X1941"/>
  <c r="X1942"/>
  <c r="Y1941"/>
  <c r="Y1942"/>
  <c r="AA1941"/>
  <c r="AB1941" s="1"/>
  <c r="AC1941" s="1"/>
  <c r="AA1942"/>
  <c r="AB1942" s="1"/>
  <c r="AC1942" s="1"/>
  <c r="N1940"/>
  <c r="O1940" s="1"/>
  <c r="Q1940"/>
  <c r="R1940"/>
  <c r="T1940"/>
  <c r="V1940"/>
  <c r="W1940" s="1"/>
  <c r="X1940"/>
  <c r="Y1940"/>
  <c r="AA1940"/>
  <c r="AB1940" s="1"/>
  <c r="AC1940" s="1"/>
  <c r="N1939"/>
  <c r="O1939" s="1"/>
  <c r="Q1939"/>
  <c r="R1939"/>
  <c r="T1939"/>
  <c r="V1939"/>
  <c r="W1939"/>
  <c r="X1939"/>
  <c r="Y1939"/>
  <c r="AA1939"/>
  <c r="AB1939" s="1"/>
  <c r="AC1939" s="1"/>
  <c r="Z1940"/>
  <c r="Z1939"/>
  <c r="Z1941"/>
  <c r="Z1943"/>
  <c r="Z1942"/>
  <c r="O1941" l="1"/>
  <c r="S1941"/>
  <c r="U1941"/>
  <c r="P1943"/>
  <c r="U1942"/>
  <c r="S1942"/>
  <c r="P1942"/>
  <c r="U1943"/>
  <c r="S1943"/>
  <c r="P1940"/>
  <c r="U1940"/>
  <c r="S1940"/>
  <c r="P1939"/>
  <c r="U1939"/>
  <c r="S1939"/>
  <c r="N1937"/>
  <c r="P1937" s="1"/>
  <c r="N1938"/>
  <c r="O1938" s="1"/>
  <c r="Q1937"/>
  <c r="Q1938"/>
  <c r="R1937"/>
  <c r="R1938"/>
  <c r="T1937"/>
  <c r="T1938"/>
  <c r="V1937"/>
  <c r="W1937" s="1"/>
  <c r="V1938"/>
  <c r="W1938"/>
  <c r="X1937"/>
  <c r="X1938"/>
  <c r="Y1937"/>
  <c r="Y1938"/>
  <c r="AA1937"/>
  <c r="AB1937" s="1"/>
  <c r="AC1937" s="1"/>
  <c r="AA1938"/>
  <c r="AB1938" s="1"/>
  <c r="AC1938" s="1"/>
  <c r="N1936"/>
  <c r="O1936" s="1"/>
  <c r="Q1936"/>
  <c r="R1936"/>
  <c r="T1936"/>
  <c r="V1936"/>
  <c r="W1936" s="1"/>
  <c r="X1936"/>
  <c r="Y1936"/>
  <c r="AA1936"/>
  <c r="AB1936" s="1"/>
  <c r="AC1936" s="1"/>
  <c r="N1935"/>
  <c r="O1935" s="1"/>
  <c r="Q1935"/>
  <c r="R1935"/>
  <c r="T1935"/>
  <c r="V1935"/>
  <c r="W1935" s="1"/>
  <c r="X1935"/>
  <c r="Y1935"/>
  <c r="AA1935"/>
  <c r="AB1935" s="1"/>
  <c r="AC1935" s="1"/>
  <c r="N1933"/>
  <c r="P1933" s="1"/>
  <c r="N1934"/>
  <c r="O1934" s="1"/>
  <c r="Q1933"/>
  <c r="Q1934"/>
  <c r="R1933"/>
  <c r="R1934"/>
  <c r="T1933"/>
  <c r="T1934"/>
  <c r="V1933"/>
  <c r="V1934"/>
  <c r="W1933"/>
  <c r="W1934"/>
  <c r="X1933"/>
  <c r="X1934"/>
  <c r="Y1933"/>
  <c r="Y1934"/>
  <c r="AA1933"/>
  <c r="AB1933" s="1"/>
  <c r="AC1933" s="1"/>
  <c r="AA1934"/>
  <c r="AB1934" s="1"/>
  <c r="AC1934" s="1"/>
  <c r="N1932"/>
  <c r="O1932" s="1"/>
  <c r="Q1932"/>
  <c r="R1932"/>
  <c r="T1932"/>
  <c r="V1932"/>
  <c r="W1932" s="1"/>
  <c r="X1932"/>
  <c r="Y1932"/>
  <c r="AA1932"/>
  <c r="AB1932" s="1"/>
  <c r="AC1932" s="1"/>
  <c r="Z1934"/>
  <c r="Z1932"/>
  <c r="Z1938"/>
  <c r="Z1933"/>
  <c r="Z1937"/>
  <c r="Z1935"/>
  <c r="Z1936"/>
  <c r="O1933" l="1"/>
  <c r="S1934"/>
  <c r="U1934"/>
  <c r="U1933"/>
  <c r="S1933"/>
  <c r="P1934"/>
  <c r="S1938"/>
  <c r="O1937"/>
  <c r="U1938"/>
  <c r="P1936"/>
  <c r="U1937"/>
  <c r="S1937"/>
  <c r="U1936"/>
  <c r="S1936"/>
  <c r="P1932"/>
  <c r="U1932"/>
  <c r="S1932"/>
  <c r="P1935"/>
  <c r="U1935"/>
  <c r="S1935"/>
  <c r="P1938"/>
  <c r="K1509" i="4"/>
  <c r="L1509"/>
  <c r="M1509"/>
  <c r="N1509"/>
  <c r="K1508"/>
  <c r="L1508"/>
  <c r="M1508"/>
  <c r="N1508"/>
  <c r="N1929" i="1" l="1"/>
  <c r="O1929" s="1"/>
  <c r="N1930"/>
  <c r="P1930" s="1"/>
  <c r="N1931"/>
  <c r="O1931" s="1"/>
  <c r="Q1929"/>
  <c r="Q1930"/>
  <c r="Q1931"/>
  <c r="R1929"/>
  <c r="R1930"/>
  <c r="R1931"/>
  <c r="T1929"/>
  <c r="T1930"/>
  <c r="T1931"/>
  <c r="V1929"/>
  <c r="W1929" s="1"/>
  <c r="V1930"/>
  <c r="W1930" s="1"/>
  <c r="V1931"/>
  <c r="W1931"/>
  <c r="X1929"/>
  <c r="X1930"/>
  <c r="X1931"/>
  <c r="Y1929"/>
  <c r="Y1930"/>
  <c r="Y1931"/>
  <c r="AA1929"/>
  <c r="AB1929" s="1"/>
  <c r="AC1929" s="1"/>
  <c r="AA1930"/>
  <c r="AB1930" s="1"/>
  <c r="AC1930" s="1"/>
  <c r="AA1931"/>
  <c r="AB1931" s="1"/>
  <c r="AC1931" s="1"/>
  <c r="Z1930"/>
  <c r="Z1929"/>
  <c r="Z1931"/>
  <c r="U1929" l="1"/>
  <c r="S1929"/>
  <c r="U1931"/>
  <c r="P1929"/>
  <c r="S1931"/>
  <c r="P1931"/>
  <c r="O1930"/>
  <c r="S1930"/>
  <c r="U1930"/>
  <c r="K1503" i="4"/>
  <c r="L1503"/>
  <c r="M1503"/>
  <c r="N1503"/>
  <c r="K1498"/>
  <c r="L1498"/>
  <c r="M1498"/>
  <c r="N1498"/>
  <c r="K1502" l="1"/>
  <c r="L1502"/>
  <c r="M1502"/>
  <c r="N1502"/>
  <c r="K1505"/>
  <c r="K1506"/>
  <c r="K1507"/>
  <c r="K1510"/>
  <c r="K1511"/>
  <c r="K1512"/>
  <c r="K1513"/>
  <c r="K1514"/>
  <c r="K1515"/>
  <c r="K1516"/>
  <c r="K1517"/>
  <c r="K1518"/>
  <c r="K1519"/>
  <c r="K1520"/>
  <c r="K1521"/>
  <c r="K1523"/>
  <c r="K1524"/>
  <c r="K1525"/>
  <c r="K1526"/>
  <c r="K1528"/>
  <c r="K1529"/>
  <c r="K1532"/>
  <c r="K1533"/>
  <c r="K1535"/>
  <c r="K1537"/>
  <c r="K1538"/>
  <c r="K1539"/>
  <c r="K1542"/>
  <c r="K1543"/>
  <c r="K1544"/>
  <c r="K1545"/>
  <c r="K1547"/>
  <c r="K1548"/>
  <c r="K1549"/>
  <c r="K1550"/>
  <c r="K1551"/>
  <c r="K1553"/>
  <c r="K1555"/>
  <c r="K1556"/>
  <c r="K1557"/>
  <c r="K1560"/>
  <c r="K1561"/>
  <c r="K1562"/>
  <c r="K1563"/>
  <c r="K1564"/>
  <c r="K1565"/>
  <c r="K1566"/>
  <c r="K1567"/>
  <c r="K1568"/>
  <c r="K1569"/>
  <c r="K1572"/>
  <c r="K1574"/>
  <c r="K1575"/>
  <c r="K1576"/>
  <c r="K1577"/>
  <c r="K1578"/>
  <c r="K1579"/>
  <c r="K1580"/>
  <c r="K1581"/>
  <c r="K1582"/>
  <c r="K1583"/>
  <c r="K1584"/>
  <c r="K1586"/>
  <c r="K1587"/>
  <c r="K1588"/>
  <c r="K1590"/>
  <c r="K1591"/>
  <c r="K1592"/>
  <c r="K1594"/>
  <c r="K1595"/>
  <c r="K1596"/>
  <c r="K1598"/>
  <c r="K1599"/>
  <c r="K1600"/>
  <c r="K1601"/>
  <c r="K1602"/>
  <c r="K1605"/>
  <c r="K1606"/>
  <c r="K1607"/>
  <c r="K1608"/>
  <c r="K1610"/>
  <c r="K1611"/>
  <c r="K1612"/>
  <c r="K1614"/>
  <c r="K1616"/>
  <c r="K1618"/>
  <c r="K1620"/>
  <c r="K1621"/>
  <c r="K1623"/>
  <c r="K1625"/>
  <c r="K1626"/>
  <c r="K1627"/>
  <c r="K1628"/>
  <c r="K1632"/>
  <c r="K1636"/>
  <c r="K1640"/>
  <c r="K1641"/>
  <c r="K1642"/>
  <c r="K1643"/>
  <c r="K1645"/>
  <c r="K1646"/>
  <c r="K1647"/>
  <c r="K1648"/>
  <c r="K1649"/>
  <c r="K1652"/>
  <c r="K1654"/>
  <c r="K1656"/>
  <c r="K1659"/>
  <c r="K1660"/>
  <c r="K1661"/>
  <c r="K1662"/>
  <c r="K1663"/>
  <c r="K1664"/>
  <c r="K1667"/>
  <c r="K1668"/>
  <c r="K1669"/>
  <c r="K1673"/>
  <c r="K1674"/>
  <c r="K1675"/>
  <c r="K1676"/>
  <c r="K1678"/>
  <c r="K1679"/>
  <c r="K1680"/>
  <c r="K1681"/>
  <c r="K1683"/>
  <c r="K1684"/>
  <c r="K1685"/>
  <c r="K1686"/>
  <c r="K1687"/>
  <c r="K1688"/>
  <c r="K1689"/>
  <c r="K1690"/>
  <c r="K1692"/>
  <c r="K1693"/>
  <c r="K1694"/>
  <c r="K1695"/>
  <c r="K1696"/>
  <c r="K1698"/>
  <c r="K1699"/>
  <c r="K1702"/>
  <c r="K1703"/>
  <c r="K1704"/>
  <c r="K1705"/>
  <c r="K1706"/>
  <c r="K1707"/>
  <c r="K1708"/>
  <c r="K1709"/>
  <c r="K1711"/>
  <c r="K1712"/>
  <c r="K1713"/>
  <c r="K1715"/>
  <c r="K1716"/>
  <c r="K1718"/>
  <c r="K1719"/>
  <c r="K1720"/>
  <c r="K1721"/>
  <c r="K1723"/>
  <c r="K1724"/>
  <c r="K1725"/>
  <c r="K1726"/>
  <c r="K1727"/>
  <c r="K1728"/>
  <c r="K1729"/>
  <c r="K1730"/>
  <c r="K1731"/>
  <c r="K1732"/>
  <c r="K1733"/>
  <c r="K1734"/>
  <c r="K1735"/>
  <c r="K1736"/>
  <c r="K1737"/>
  <c r="K1738"/>
  <c r="K1739"/>
  <c r="K1740"/>
  <c r="K1742"/>
  <c r="K1744"/>
  <c r="K1745"/>
  <c r="K1746"/>
  <c r="K1747"/>
  <c r="K1750"/>
  <c r="K1751"/>
  <c r="K1752"/>
  <c r="K1753"/>
  <c r="K1754"/>
  <c r="K1755"/>
  <c r="K1756"/>
  <c r="K1758"/>
  <c r="K1759"/>
  <c r="K1760"/>
  <c r="K1762"/>
  <c r="K1764"/>
  <c r="K1765"/>
  <c r="K1766"/>
  <c r="K1767"/>
  <c r="K1771"/>
  <c r="K1772"/>
  <c r="K1773"/>
  <c r="K1774"/>
  <c r="K1778"/>
  <c r="K1779"/>
  <c r="K1780"/>
  <c r="K1781"/>
  <c r="K1782"/>
  <c r="K1783"/>
  <c r="K1784"/>
  <c r="K1785"/>
  <c r="K1786"/>
  <c r="K1787"/>
  <c r="K1788"/>
  <c r="K1789"/>
  <c r="K1790"/>
  <c r="K1791"/>
  <c r="K1792"/>
  <c r="K1793"/>
  <c r="K1794"/>
  <c r="K1795"/>
  <c r="K1796"/>
  <c r="K1797"/>
  <c r="K1798"/>
  <c r="K1799"/>
  <c r="K1800"/>
  <c r="K1801"/>
  <c r="K1802"/>
  <c r="K1803"/>
  <c r="K1804"/>
  <c r="K1805"/>
  <c r="K1806"/>
  <c r="K1807"/>
  <c r="K1808"/>
  <c r="K1809"/>
  <c r="K1810"/>
  <c r="K1811"/>
  <c r="K1812"/>
  <c r="K1813"/>
  <c r="K1814"/>
  <c r="K1815"/>
  <c r="K1816"/>
  <c r="K1817"/>
  <c r="K1818"/>
  <c r="K1819"/>
  <c r="K1820"/>
  <c r="K1821"/>
  <c r="K1822"/>
  <c r="K1823"/>
  <c r="K1824"/>
  <c r="K1825"/>
  <c r="K1826"/>
  <c r="K1827"/>
  <c r="K1828"/>
  <c r="K1829"/>
  <c r="K1830"/>
  <c r="K1831"/>
  <c r="K1832"/>
  <c r="K1833"/>
  <c r="K1834"/>
  <c r="K1835"/>
  <c r="K1836"/>
  <c r="K1837"/>
  <c r="K1838"/>
  <c r="K1839"/>
  <c r="K1840"/>
  <c r="K1841"/>
  <c r="K1842"/>
  <c r="K1843"/>
  <c r="K1844"/>
  <c r="K1845"/>
  <c r="K1846"/>
  <c r="K1847"/>
  <c r="K1848"/>
  <c r="K1849"/>
  <c r="K1850"/>
  <c r="K1851"/>
  <c r="K1852"/>
  <c r="K1853"/>
  <c r="K1854"/>
  <c r="K1855"/>
  <c r="K1856"/>
  <c r="K1857"/>
  <c r="K1858"/>
  <c r="K1859"/>
  <c r="K1860"/>
  <c r="K1861"/>
  <c r="K1862"/>
  <c r="K1863"/>
  <c r="K1864"/>
  <c r="K1865"/>
  <c r="K1866"/>
  <c r="K1867"/>
  <c r="K1868"/>
  <c r="K1869"/>
  <c r="K1870"/>
  <c r="K1871"/>
  <c r="K1872"/>
  <c r="K1873"/>
  <c r="K1874"/>
  <c r="K1875"/>
  <c r="K1876"/>
  <c r="K1877"/>
  <c r="K1878"/>
  <c r="K1879"/>
  <c r="L1505"/>
  <c r="L1506"/>
  <c r="L1507"/>
  <c r="L1510"/>
  <c r="L1511"/>
  <c r="L1512"/>
  <c r="L1513"/>
  <c r="L1514"/>
  <c r="L1515"/>
  <c r="L1516"/>
  <c r="L1517"/>
  <c r="L1518"/>
  <c r="L1519"/>
  <c r="L1520"/>
  <c r="L1521"/>
  <c r="L1523"/>
  <c r="L1524"/>
  <c r="L1525"/>
  <c r="L1526"/>
  <c r="L1528"/>
  <c r="L1529"/>
  <c r="L1532"/>
  <c r="L1533"/>
  <c r="L1535"/>
  <c r="L1537"/>
  <c r="L1538"/>
  <c r="L1539"/>
  <c r="L1542"/>
  <c r="L1543"/>
  <c r="L1544"/>
  <c r="L1545"/>
  <c r="L1547"/>
  <c r="L1548"/>
  <c r="L1549"/>
  <c r="L1550"/>
  <c r="L1551"/>
  <c r="L1553"/>
  <c r="L1555"/>
  <c r="L1556"/>
  <c r="L1557"/>
  <c r="L1560"/>
  <c r="L1561"/>
  <c r="L1562"/>
  <c r="L1563"/>
  <c r="L1564"/>
  <c r="L1565"/>
  <c r="L1566"/>
  <c r="L1567"/>
  <c r="L1568"/>
  <c r="L1569"/>
  <c r="L1572"/>
  <c r="L1574"/>
  <c r="L1575"/>
  <c r="L1576"/>
  <c r="L1577"/>
  <c r="L1578"/>
  <c r="L1579"/>
  <c r="L1580"/>
  <c r="L1581"/>
  <c r="L1582"/>
  <c r="L1583"/>
  <c r="L1584"/>
  <c r="L1586"/>
  <c r="L1587"/>
  <c r="L1588"/>
  <c r="L1590"/>
  <c r="L1591"/>
  <c r="L1592"/>
  <c r="L1594"/>
  <c r="L1595"/>
  <c r="L1596"/>
  <c r="L1598"/>
  <c r="L1599"/>
  <c r="L1600"/>
  <c r="L1601"/>
  <c r="L1602"/>
  <c r="L1604"/>
  <c r="L1605"/>
  <c r="L1606"/>
  <c r="L1607"/>
  <c r="L1608"/>
  <c r="L1610"/>
  <c r="L1611"/>
  <c r="L1612"/>
  <c r="L1614"/>
  <c r="L1616"/>
  <c r="L1618"/>
  <c r="L1620"/>
  <c r="L1621"/>
  <c r="L1623"/>
  <c r="L1625"/>
  <c r="L1626"/>
  <c r="L1627"/>
  <c r="L1628"/>
  <c r="L1632"/>
  <c r="L1636"/>
  <c r="L1640"/>
  <c r="L1641"/>
  <c r="L1642"/>
  <c r="L1643"/>
  <c r="L1645"/>
  <c r="L1646"/>
  <c r="L1647"/>
  <c r="L1648"/>
  <c r="L1649"/>
  <c r="L1651"/>
  <c r="L1652"/>
  <c r="L1654"/>
  <c r="L1656"/>
  <c r="L1659"/>
  <c r="L1660"/>
  <c r="L1661"/>
  <c r="L1662"/>
  <c r="L1663"/>
  <c r="L1664"/>
  <c r="L1667"/>
  <c r="L1668"/>
  <c r="L1669"/>
  <c r="L1673"/>
  <c r="L1674"/>
  <c r="L1675"/>
  <c r="L1676"/>
  <c r="L1678"/>
  <c r="L1679"/>
  <c r="L1680"/>
  <c r="L1681"/>
  <c r="L1683"/>
  <c r="L1684"/>
  <c r="L1685"/>
  <c r="L1686"/>
  <c r="L1687"/>
  <c r="L1688"/>
  <c r="L1689"/>
  <c r="L1690"/>
  <c r="L1692"/>
  <c r="L1693"/>
  <c r="L1694"/>
  <c r="L1695"/>
  <c r="L1696"/>
  <c r="L1698"/>
  <c r="L1699"/>
  <c r="L1702"/>
  <c r="L1703"/>
  <c r="L1704"/>
  <c r="L1705"/>
  <c r="L1706"/>
  <c r="L1707"/>
  <c r="L1708"/>
  <c r="L1709"/>
  <c r="L1711"/>
  <c r="L1712"/>
  <c r="L1713"/>
  <c r="L1715"/>
  <c r="L1716"/>
  <c r="L1718"/>
  <c r="L1719"/>
  <c r="L1720"/>
  <c r="L1721"/>
  <c r="L1723"/>
  <c r="L1724"/>
  <c r="L1725"/>
  <c r="L1726"/>
  <c r="L1727"/>
  <c r="L1728"/>
  <c r="L1729"/>
  <c r="L1730"/>
  <c r="L1731"/>
  <c r="L1732"/>
  <c r="L1733"/>
  <c r="L1734"/>
  <c r="L1735"/>
  <c r="L1736"/>
  <c r="L1737"/>
  <c r="L1738"/>
  <c r="L1739"/>
  <c r="L1740"/>
  <c r="L1741"/>
  <c r="L1742"/>
  <c r="L1744"/>
  <c r="L1745"/>
  <c r="L1746"/>
  <c r="L1747"/>
  <c r="L1750"/>
  <c r="L1751"/>
  <c r="L1752"/>
  <c r="L1753"/>
  <c r="L1754"/>
  <c r="L1755"/>
  <c r="L1756"/>
  <c r="L1758"/>
  <c r="L1759"/>
  <c r="L1760"/>
  <c r="L1762"/>
  <c r="L1764"/>
  <c r="L1765"/>
  <c r="L1766"/>
  <c r="L1767"/>
  <c r="L1771"/>
  <c r="L1772"/>
  <c r="L1773"/>
  <c r="L1774"/>
  <c r="L1778"/>
  <c r="L1779"/>
  <c r="L1780"/>
  <c r="L1781"/>
  <c r="L1782"/>
  <c r="L1783"/>
  <c r="L1784"/>
  <c r="L1785"/>
  <c r="L1786"/>
  <c r="L1787"/>
  <c r="L1788"/>
  <c r="L1789"/>
  <c r="L1790"/>
  <c r="L1791"/>
  <c r="L1792"/>
  <c r="L1793"/>
  <c r="L1794"/>
  <c r="L1795"/>
  <c r="L1796"/>
  <c r="L1797"/>
  <c r="L1798"/>
  <c r="L1799"/>
  <c r="L1800"/>
  <c r="L1801"/>
  <c r="L1802"/>
  <c r="L1803"/>
  <c r="L1804"/>
  <c r="L1805"/>
  <c r="L1806"/>
  <c r="L1807"/>
  <c r="L1808"/>
  <c r="L1809"/>
  <c r="L1810"/>
  <c r="L1811"/>
  <c r="L1812"/>
  <c r="L1813"/>
  <c r="L1814"/>
  <c r="L1815"/>
  <c r="L1816"/>
  <c r="L1817"/>
  <c r="L1818"/>
  <c r="L1819"/>
  <c r="L1820"/>
  <c r="L1821"/>
  <c r="L1822"/>
  <c r="L1823"/>
  <c r="L1824"/>
  <c r="L1825"/>
  <c r="L1826"/>
  <c r="L1827"/>
  <c r="L1828"/>
  <c r="L1829"/>
  <c r="L1830"/>
  <c r="L1831"/>
  <c r="L1832"/>
  <c r="L1833"/>
  <c r="L1834"/>
  <c r="L1835"/>
  <c r="L1836"/>
  <c r="L1837"/>
  <c r="L1838"/>
  <c r="L1839"/>
  <c r="L1840"/>
  <c r="L1841"/>
  <c r="L1842"/>
  <c r="L1843"/>
  <c r="L1844"/>
  <c r="L1845"/>
  <c r="L1846"/>
  <c r="L1847"/>
  <c r="L1848"/>
  <c r="L1849"/>
  <c r="L1850"/>
  <c r="L1851"/>
  <c r="L1852"/>
  <c r="L1853"/>
  <c r="L1854"/>
  <c r="L1855"/>
  <c r="L1856"/>
  <c r="L1857"/>
  <c r="L1858"/>
  <c r="L1859"/>
  <c r="L1860"/>
  <c r="L1861"/>
  <c r="L1862"/>
  <c r="L1863"/>
  <c r="L1864"/>
  <c r="L1865"/>
  <c r="L1866"/>
  <c r="L1867"/>
  <c r="L1868"/>
  <c r="L1869"/>
  <c r="L1870"/>
  <c r="L1871"/>
  <c r="L1872"/>
  <c r="L1873"/>
  <c r="L1874"/>
  <c r="L1875"/>
  <c r="L1876"/>
  <c r="L1877"/>
  <c r="L1878"/>
  <c r="L1879"/>
  <c r="M1505"/>
  <c r="M1506"/>
  <c r="M1507"/>
  <c r="M1510"/>
  <c r="M1511"/>
  <c r="M1512"/>
  <c r="M1513"/>
  <c r="M1514"/>
  <c r="M1515"/>
  <c r="M1516"/>
  <c r="M1517"/>
  <c r="M1518"/>
  <c r="M1519"/>
  <c r="M1520"/>
  <c r="M1521"/>
  <c r="M1523"/>
  <c r="M1524"/>
  <c r="M1525"/>
  <c r="M1526"/>
  <c r="M1528"/>
  <c r="M1529"/>
  <c r="M1532"/>
  <c r="M1533"/>
  <c r="M1535"/>
  <c r="M1537"/>
  <c r="M1538"/>
  <c r="M1539"/>
  <c r="M1542"/>
  <c r="M1543"/>
  <c r="M1544"/>
  <c r="M1545"/>
  <c r="M1547"/>
  <c r="M1548"/>
  <c r="M1549"/>
  <c r="M1550"/>
  <c r="M1551"/>
  <c r="M1553"/>
  <c r="M1555"/>
  <c r="M1556"/>
  <c r="M1557"/>
  <c r="M1560"/>
  <c r="M1561"/>
  <c r="M1562"/>
  <c r="M1563"/>
  <c r="M1564"/>
  <c r="M1565"/>
  <c r="M1566"/>
  <c r="M1567"/>
  <c r="M1568"/>
  <c r="M1569"/>
  <c r="M1572"/>
  <c r="M1574"/>
  <c r="M1575"/>
  <c r="M1576"/>
  <c r="M1577"/>
  <c r="M1578"/>
  <c r="M1579"/>
  <c r="M1580"/>
  <c r="M1581"/>
  <c r="M1582"/>
  <c r="M1583"/>
  <c r="M1584"/>
  <c r="M1586"/>
  <c r="M1587"/>
  <c r="M1588"/>
  <c r="M1590"/>
  <c r="M1591"/>
  <c r="M1592"/>
  <c r="M1594"/>
  <c r="M1595"/>
  <c r="M1596"/>
  <c r="M1598"/>
  <c r="M1599"/>
  <c r="M1600"/>
  <c r="M1601"/>
  <c r="M1602"/>
  <c r="M1604"/>
  <c r="M1605"/>
  <c r="M1606"/>
  <c r="M1607"/>
  <c r="M1608"/>
  <c r="M1610"/>
  <c r="M1611"/>
  <c r="M1612"/>
  <c r="M1614"/>
  <c r="M1616"/>
  <c r="M1618"/>
  <c r="M1620"/>
  <c r="M1621"/>
  <c r="M1623"/>
  <c r="M1625"/>
  <c r="M1626"/>
  <c r="M1627"/>
  <c r="M1628"/>
  <c r="M1632"/>
  <c r="M1636"/>
  <c r="M1640"/>
  <c r="M1641"/>
  <c r="M1642"/>
  <c r="M1643"/>
  <c r="M1645"/>
  <c r="M1646"/>
  <c r="M1647"/>
  <c r="M1648"/>
  <c r="M1649"/>
  <c r="M1651"/>
  <c r="M1652"/>
  <c r="M1654"/>
  <c r="M1656"/>
  <c r="M1659"/>
  <c r="M1660"/>
  <c r="M1661"/>
  <c r="M1662"/>
  <c r="M1663"/>
  <c r="M1664"/>
  <c r="M1667"/>
  <c r="M1668"/>
  <c r="M1669"/>
  <c r="M1673"/>
  <c r="M1674"/>
  <c r="M1675"/>
  <c r="M1676"/>
  <c r="M1678"/>
  <c r="M1679"/>
  <c r="M1680"/>
  <c r="M1681"/>
  <c r="M1683"/>
  <c r="M1684"/>
  <c r="M1685"/>
  <c r="M1686"/>
  <c r="M1687"/>
  <c r="M1688"/>
  <c r="M1689"/>
  <c r="M1690"/>
  <c r="M1692"/>
  <c r="M1693"/>
  <c r="M1694"/>
  <c r="M1695"/>
  <c r="M1696"/>
  <c r="M1698"/>
  <c r="M1699"/>
  <c r="M1702"/>
  <c r="M1703"/>
  <c r="M1704"/>
  <c r="M1705"/>
  <c r="M1706"/>
  <c r="M1707"/>
  <c r="M1708"/>
  <c r="M1709"/>
  <c r="M1711"/>
  <c r="M1712"/>
  <c r="M1713"/>
  <c r="M1715"/>
  <c r="M1716"/>
  <c r="M1718"/>
  <c r="M1719"/>
  <c r="M1720"/>
  <c r="M1721"/>
  <c r="M1723"/>
  <c r="M1724"/>
  <c r="M1725"/>
  <c r="M1726"/>
  <c r="M1727"/>
  <c r="M1728"/>
  <c r="M1729"/>
  <c r="M1730"/>
  <c r="M1731"/>
  <c r="M1732"/>
  <c r="M1733"/>
  <c r="M1734"/>
  <c r="M1735"/>
  <c r="M1736"/>
  <c r="M1737"/>
  <c r="M1738"/>
  <c r="M1739"/>
  <c r="M1740"/>
  <c r="M1741"/>
  <c r="M1742"/>
  <c r="M1744"/>
  <c r="M1745"/>
  <c r="M1746"/>
  <c r="M1747"/>
  <c r="M1750"/>
  <c r="M1751"/>
  <c r="M1752"/>
  <c r="M1753"/>
  <c r="M1754"/>
  <c r="M1755"/>
  <c r="M1756"/>
  <c r="M1758"/>
  <c r="M1759"/>
  <c r="M1760"/>
  <c r="M1762"/>
  <c r="M1764"/>
  <c r="M1765"/>
  <c r="M1766"/>
  <c r="M1767"/>
  <c r="M1771"/>
  <c r="M1772"/>
  <c r="M1773"/>
  <c r="M1774"/>
  <c r="M1778"/>
  <c r="M1779"/>
  <c r="M1780"/>
  <c r="M1781"/>
  <c r="M1782"/>
  <c r="M1783"/>
  <c r="M1784"/>
  <c r="M1785"/>
  <c r="M1786"/>
  <c r="M1787"/>
  <c r="M1788"/>
  <c r="M1789"/>
  <c r="M1790"/>
  <c r="M1791"/>
  <c r="M1792"/>
  <c r="M1793"/>
  <c r="M1794"/>
  <c r="M1795"/>
  <c r="M1796"/>
  <c r="M1797"/>
  <c r="M1798"/>
  <c r="M1799"/>
  <c r="M1800"/>
  <c r="M1801"/>
  <c r="M1802"/>
  <c r="M1803"/>
  <c r="M1804"/>
  <c r="M1805"/>
  <c r="M1806"/>
  <c r="M1807"/>
  <c r="M1808"/>
  <c r="M1809"/>
  <c r="M1810"/>
  <c r="M1811"/>
  <c r="M1812"/>
  <c r="M1813"/>
  <c r="M1814"/>
  <c r="M1815"/>
  <c r="M1816"/>
  <c r="M1817"/>
  <c r="M1818"/>
  <c r="M1819"/>
  <c r="M1820"/>
  <c r="M1821"/>
  <c r="M1822"/>
  <c r="M1823"/>
  <c r="M1824"/>
  <c r="M1825"/>
  <c r="M1826"/>
  <c r="M1827"/>
  <c r="M1828"/>
  <c r="M1829"/>
  <c r="M1830"/>
  <c r="M1831"/>
  <c r="M1832"/>
  <c r="M1833"/>
  <c r="M1834"/>
  <c r="M1835"/>
  <c r="M1836"/>
  <c r="M1837"/>
  <c r="M1838"/>
  <c r="M1839"/>
  <c r="M1840"/>
  <c r="M1841"/>
  <c r="M1842"/>
  <c r="M1843"/>
  <c r="M1844"/>
  <c r="M1845"/>
  <c r="M1846"/>
  <c r="M1847"/>
  <c r="M1848"/>
  <c r="M1849"/>
  <c r="M1850"/>
  <c r="M1851"/>
  <c r="M1852"/>
  <c r="M1853"/>
  <c r="M1854"/>
  <c r="M1855"/>
  <c r="M1856"/>
  <c r="M1857"/>
  <c r="M1858"/>
  <c r="M1859"/>
  <c r="M1860"/>
  <c r="M1861"/>
  <c r="M1862"/>
  <c r="M1863"/>
  <c r="M1864"/>
  <c r="M1865"/>
  <c r="M1866"/>
  <c r="M1867"/>
  <c r="M1868"/>
  <c r="M1869"/>
  <c r="M1870"/>
  <c r="M1871"/>
  <c r="M1872"/>
  <c r="M1873"/>
  <c r="M1874"/>
  <c r="M1875"/>
  <c r="M1876"/>
  <c r="M1877"/>
  <c r="M1878"/>
  <c r="M1879"/>
  <c r="N1505"/>
  <c r="N1506"/>
  <c r="N1507"/>
  <c r="N1510"/>
  <c r="N1511"/>
  <c r="N1512"/>
  <c r="N1513"/>
  <c r="N1514"/>
  <c r="N1515"/>
  <c r="N1516"/>
  <c r="N1517"/>
  <c r="N1518"/>
  <c r="N1519"/>
  <c r="N1520"/>
  <c r="N1521"/>
  <c r="N1523"/>
  <c r="N1524"/>
  <c r="N1525"/>
  <c r="N1526"/>
  <c r="N1528"/>
  <c r="N1529"/>
  <c r="N1532"/>
  <c r="N1533"/>
  <c r="N1535"/>
  <c r="N1537"/>
  <c r="N1538"/>
  <c r="N1539"/>
  <c r="N1542"/>
  <c r="N1543"/>
  <c r="N1544"/>
  <c r="N1545"/>
  <c r="N1547"/>
  <c r="N1548"/>
  <c r="N1549"/>
  <c r="N1550"/>
  <c r="N1551"/>
  <c r="N1553"/>
  <c r="N1555"/>
  <c r="N1556"/>
  <c r="N1557"/>
  <c r="N1560"/>
  <c r="N1561"/>
  <c r="N1562"/>
  <c r="N1563"/>
  <c r="N1564"/>
  <c r="N1565"/>
  <c r="N1566"/>
  <c r="N1567"/>
  <c r="N1568"/>
  <c r="N1569"/>
  <c r="N1572"/>
  <c r="N1574"/>
  <c r="N1575"/>
  <c r="N1576"/>
  <c r="N1577"/>
  <c r="N1578"/>
  <c r="N1579"/>
  <c r="N1580"/>
  <c r="N1581"/>
  <c r="N1582"/>
  <c r="N1583"/>
  <c r="N1584"/>
  <c r="N1586"/>
  <c r="N1587"/>
  <c r="N1588"/>
  <c r="N1590"/>
  <c r="N1591"/>
  <c r="N1592"/>
  <c r="N1594"/>
  <c r="N1595"/>
  <c r="N1596"/>
  <c r="N1598"/>
  <c r="N1599"/>
  <c r="N1600"/>
  <c r="N1601"/>
  <c r="N1602"/>
  <c r="N1604"/>
  <c r="N1605"/>
  <c r="N1606"/>
  <c r="N1607"/>
  <c r="N1608"/>
  <c r="N1610"/>
  <c r="N1611"/>
  <c r="N1612"/>
  <c r="N1614"/>
  <c r="N1616"/>
  <c r="N1618"/>
  <c r="N1620"/>
  <c r="N1621"/>
  <c r="N1623"/>
  <c r="N1625"/>
  <c r="N1626"/>
  <c r="N1627"/>
  <c r="N1628"/>
  <c r="N1632"/>
  <c r="N1636"/>
  <c r="N1640"/>
  <c r="N1641"/>
  <c r="N1642"/>
  <c r="N1643"/>
  <c r="N1645"/>
  <c r="N1646"/>
  <c r="N1647"/>
  <c r="N1648"/>
  <c r="N1649"/>
  <c r="N1651"/>
  <c r="N1652"/>
  <c r="N1654"/>
  <c r="N1656"/>
  <c r="N1659"/>
  <c r="N1660"/>
  <c r="N1661"/>
  <c r="N1662"/>
  <c r="N1663"/>
  <c r="N1664"/>
  <c r="N1667"/>
  <c r="N1668"/>
  <c r="N1669"/>
  <c r="N1673"/>
  <c r="N1674"/>
  <c r="N1675"/>
  <c r="N1676"/>
  <c r="N1678"/>
  <c r="N1679"/>
  <c r="N1680"/>
  <c r="N1681"/>
  <c r="N1683"/>
  <c r="N1684"/>
  <c r="N1685"/>
  <c r="N1686"/>
  <c r="N1687"/>
  <c r="N1688"/>
  <c r="N1689"/>
  <c r="N1690"/>
  <c r="N1692"/>
  <c r="N1693"/>
  <c r="N1694"/>
  <c r="N1695"/>
  <c r="N1696"/>
  <c r="N1698"/>
  <c r="N1699"/>
  <c r="N1702"/>
  <c r="N1703"/>
  <c r="N1704"/>
  <c r="N1705"/>
  <c r="N1706"/>
  <c r="N1707"/>
  <c r="N1708"/>
  <c r="N1709"/>
  <c r="N1711"/>
  <c r="N1712"/>
  <c r="N1713"/>
  <c r="N1715"/>
  <c r="N1716"/>
  <c r="N1718"/>
  <c r="N1719"/>
  <c r="N1720"/>
  <c r="N1721"/>
  <c r="N1723"/>
  <c r="N1724"/>
  <c r="N1725"/>
  <c r="N1726"/>
  <c r="N1727"/>
  <c r="N1728"/>
  <c r="N1729"/>
  <c r="N1730"/>
  <c r="N1731"/>
  <c r="N1732"/>
  <c r="N1733"/>
  <c r="N1734"/>
  <c r="N1735"/>
  <c r="N1736"/>
  <c r="N1737"/>
  <c r="N1738"/>
  <c r="N1739"/>
  <c r="N1740"/>
  <c r="N1741"/>
  <c r="N1742"/>
  <c r="N1744"/>
  <c r="N1745"/>
  <c r="N1746"/>
  <c r="N1747"/>
  <c r="N1750"/>
  <c r="N1751"/>
  <c r="N1752"/>
  <c r="N1753"/>
  <c r="N1754"/>
  <c r="N1755"/>
  <c r="N1756"/>
  <c r="N1758"/>
  <c r="N1759"/>
  <c r="N1760"/>
  <c r="N1762"/>
  <c r="N1764"/>
  <c r="N1765"/>
  <c r="N1766"/>
  <c r="N1767"/>
  <c r="N1771"/>
  <c r="N1772"/>
  <c r="N1773"/>
  <c r="N1774"/>
  <c r="N1778"/>
  <c r="N1779"/>
  <c r="N1780"/>
  <c r="N1781"/>
  <c r="N1782"/>
  <c r="N1783"/>
  <c r="N1784"/>
  <c r="N1785"/>
  <c r="N1786"/>
  <c r="N1787"/>
  <c r="N1788"/>
  <c r="N1789"/>
  <c r="N1790"/>
  <c r="N1791"/>
  <c r="N1792"/>
  <c r="N1793"/>
  <c r="N1794"/>
  <c r="N1795"/>
  <c r="N1796"/>
  <c r="N1797"/>
  <c r="N1798"/>
  <c r="N1799"/>
  <c r="N1800"/>
  <c r="N1801"/>
  <c r="N1802"/>
  <c r="N1803"/>
  <c r="N1804"/>
  <c r="N1805"/>
  <c r="N1806"/>
  <c r="N1807"/>
  <c r="N1808"/>
  <c r="N1809"/>
  <c r="N1810"/>
  <c r="N1811"/>
  <c r="N1812"/>
  <c r="N1813"/>
  <c r="N1814"/>
  <c r="N1815"/>
  <c r="N1816"/>
  <c r="N1817"/>
  <c r="N1818"/>
  <c r="N1819"/>
  <c r="N1820"/>
  <c r="N1821"/>
  <c r="N1822"/>
  <c r="N1823"/>
  <c r="N1824"/>
  <c r="N1825"/>
  <c r="N1826"/>
  <c r="N1827"/>
  <c r="N1828"/>
  <c r="N1829"/>
  <c r="N1830"/>
  <c r="N1831"/>
  <c r="N1832"/>
  <c r="N1833"/>
  <c r="N1834"/>
  <c r="N1835"/>
  <c r="N1836"/>
  <c r="N1837"/>
  <c r="N1838"/>
  <c r="N1839"/>
  <c r="N1840"/>
  <c r="N1841"/>
  <c r="N1842"/>
  <c r="N1843"/>
  <c r="N1844"/>
  <c r="N1845"/>
  <c r="N1846"/>
  <c r="N1847"/>
  <c r="N1848"/>
  <c r="N1849"/>
  <c r="N1850"/>
  <c r="N1851"/>
  <c r="N1852"/>
  <c r="N1853"/>
  <c r="N1854"/>
  <c r="N1855"/>
  <c r="N1856"/>
  <c r="N1857"/>
  <c r="N1858"/>
  <c r="N1859"/>
  <c r="N1860"/>
  <c r="N1861"/>
  <c r="N1862"/>
  <c r="N1863"/>
  <c r="N1864"/>
  <c r="N1865"/>
  <c r="N1866"/>
  <c r="N1867"/>
  <c r="N1868"/>
  <c r="N1869"/>
  <c r="N1870"/>
  <c r="N1871"/>
  <c r="N1872"/>
  <c r="N1873"/>
  <c r="N1874"/>
  <c r="N1875"/>
  <c r="N1876"/>
  <c r="N1877"/>
  <c r="N1878"/>
  <c r="N1879"/>
  <c r="K1504"/>
  <c r="L1504"/>
  <c r="M1504"/>
  <c r="N1504"/>
  <c r="N1915" i="1"/>
  <c r="P1915" s="1"/>
  <c r="N1916"/>
  <c r="O1916" s="1"/>
  <c r="N1917"/>
  <c r="O1917" s="1"/>
  <c r="N1918"/>
  <c r="O1918" s="1"/>
  <c r="N1919"/>
  <c r="S1919" s="1"/>
  <c r="N1920"/>
  <c r="U1920" s="1"/>
  <c r="N1921"/>
  <c r="O1921" s="1"/>
  <c r="N1922"/>
  <c r="O1922" s="1"/>
  <c r="N1923"/>
  <c r="P1923" s="1"/>
  <c r="N1924"/>
  <c r="P1924" s="1"/>
  <c r="N1925"/>
  <c r="O1925" s="1"/>
  <c r="N1926"/>
  <c r="P1926" s="1"/>
  <c r="N1927"/>
  <c r="O1927" s="1"/>
  <c r="N1928"/>
  <c r="P1928" s="1"/>
  <c r="Q1915"/>
  <c r="Q1916"/>
  <c r="Q1917"/>
  <c r="Q1918"/>
  <c r="Q1919"/>
  <c r="Q1920"/>
  <c r="Q1921"/>
  <c r="Q1922"/>
  <c r="Q1923"/>
  <c r="Q1924"/>
  <c r="Q1925"/>
  <c r="Q1926"/>
  <c r="Q1927"/>
  <c r="Q1928"/>
  <c r="R1915"/>
  <c r="R1916"/>
  <c r="R1917"/>
  <c r="R1918"/>
  <c r="R1919"/>
  <c r="R1920"/>
  <c r="R1921"/>
  <c r="R1922"/>
  <c r="R1923"/>
  <c r="R1924"/>
  <c r="R1925"/>
  <c r="R1926"/>
  <c r="R1927"/>
  <c r="R1928"/>
  <c r="T1915"/>
  <c r="T1916"/>
  <c r="T1917"/>
  <c r="T1918"/>
  <c r="T1919"/>
  <c r="T1920"/>
  <c r="T1921"/>
  <c r="T1922"/>
  <c r="T1923"/>
  <c r="T1924"/>
  <c r="T1925"/>
  <c r="T1926"/>
  <c r="T1927"/>
  <c r="T1928"/>
  <c r="V1915"/>
  <c r="V1916"/>
  <c r="V1917"/>
  <c r="V1918"/>
  <c r="V1919"/>
  <c r="V1920"/>
  <c r="V1921"/>
  <c r="V1922"/>
  <c r="V1923"/>
  <c r="V1924"/>
  <c r="V1925"/>
  <c r="V1926"/>
  <c r="V1927"/>
  <c r="V1928"/>
  <c r="W1915"/>
  <c r="W1916"/>
  <c r="W1917"/>
  <c r="W1918"/>
  <c r="W1919"/>
  <c r="W1920"/>
  <c r="W1921"/>
  <c r="W1922"/>
  <c r="W1923"/>
  <c r="W1924"/>
  <c r="W1925"/>
  <c r="W1926"/>
  <c r="W1927"/>
  <c r="W1928"/>
  <c r="X1915"/>
  <c r="X1916"/>
  <c r="X1917"/>
  <c r="X1918"/>
  <c r="X1919"/>
  <c r="X1920"/>
  <c r="X1921"/>
  <c r="X1922"/>
  <c r="X1923"/>
  <c r="X1924"/>
  <c r="X1925"/>
  <c r="X1926"/>
  <c r="X1927"/>
  <c r="X1928"/>
  <c r="Y1915"/>
  <c r="Y1916"/>
  <c r="Y1917"/>
  <c r="Y1918"/>
  <c r="Y1919"/>
  <c r="Y1920"/>
  <c r="Y1921"/>
  <c r="Y1922"/>
  <c r="Y1923"/>
  <c r="Y1924"/>
  <c r="Y1925"/>
  <c r="Y1926"/>
  <c r="Y1927"/>
  <c r="Y1928"/>
  <c r="AA1915"/>
  <c r="AB1915" s="1"/>
  <c r="AC1915" s="1"/>
  <c r="AA1916"/>
  <c r="AB1916" s="1"/>
  <c r="AC1916" s="1"/>
  <c r="AA1917"/>
  <c r="AB1917" s="1"/>
  <c r="AC1917" s="1"/>
  <c r="AA1918"/>
  <c r="AB1918" s="1"/>
  <c r="AC1918" s="1"/>
  <c r="AA1919"/>
  <c r="AB1919" s="1"/>
  <c r="AC1919" s="1"/>
  <c r="AA1920"/>
  <c r="AB1920" s="1"/>
  <c r="AC1920" s="1"/>
  <c r="AA1921"/>
  <c r="AB1921" s="1"/>
  <c r="AC1921" s="1"/>
  <c r="AA1922"/>
  <c r="AB1922" s="1"/>
  <c r="AC1922" s="1"/>
  <c r="AA1923"/>
  <c r="AB1923" s="1"/>
  <c r="AC1923" s="1"/>
  <c r="AA1924"/>
  <c r="AB1924" s="1"/>
  <c r="AC1924" s="1"/>
  <c r="AA1925"/>
  <c r="AB1925" s="1"/>
  <c r="AC1925" s="1"/>
  <c r="AA1926"/>
  <c r="AB1926" s="1"/>
  <c r="AC1926" s="1"/>
  <c r="AA1927"/>
  <c r="AB1927" s="1"/>
  <c r="AC1927" s="1"/>
  <c r="AA1928"/>
  <c r="AB1928" s="1"/>
  <c r="AC1928" s="1"/>
  <c r="K1493" i="4"/>
  <c r="L1493"/>
  <c r="M1493"/>
  <c r="N1493"/>
  <c r="Z1918" i="1"/>
  <c r="Z1923"/>
  <c r="Z1926"/>
  <c r="Z1915"/>
  <c r="Z1919"/>
  <c r="Z1917"/>
  <c r="Z1928"/>
  <c r="Z1927"/>
  <c r="Z1925"/>
  <c r="Z1922"/>
  <c r="Z1924"/>
  <c r="Z1916"/>
  <c r="Z1921"/>
  <c r="Z1920"/>
  <c r="O1919" l="1"/>
  <c r="P1920"/>
  <c r="S1921"/>
  <c r="P1919"/>
  <c r="O1928"/>
  <c r="U1921"/>
  <c r="U1928"/>
  <c r="U1925"/>
  <c r="S1925"/>
  <c r="P1925"/>
  <c r="P1921"/>
  <c r="S1927"/>
  <c r="U1927"/>
  <c r="P1927"/>
  <c r="O1923"/>
  <c r="U1926"/>
  <c r="O1926"/>
  <c r="U1924"/>
  <c r="O1924"/>
  <c r="U1923"/>
  <c r="S1923"/>
  <c r="S1916"/>
  <c r="S1928"/>
  <c r="S1926"/>
  <c r="S1924"/>
  <c r="S1920"/>
  <c r="U1922"/>
  <c r="S1922"/>
  <c r="P1922"/>
  <c r="O1920"/>
  <c r="U1919"/>
  <c r="O1915"/>
  <c r="U1915"/>
  <c r="S1915"/>
  <c r="U1917"/>
  <c r="S1917"/>
  <c r="P1917"/>
  <c r="U1916"/>
  <c r="U1918"/>
  <c r="S1918"/>
  <c r="P1918"/>
  <c r="P1916"/>
  <c r="N1911"/>
  <c r="O1911" s="1"/>
  <c r="Q1911"/>
  <c r="R1911"/>
  <c r="T1911"/>
  <c r="V1911"/>
  <c r="W1911" s="1"/>
  <c r="X1911"/>
  <c r="Y1911"/>
  <c r="AA1911"/>
  <c r="AB1911" s="1"/>
  <c r="AC1911" s="1"/>
  <c r="N1912"/>
  <c r="O1912" s="1"/>
  <c r="Q1912"/>
  <c r="R1912"/>
  <c r="T1912"/>
  <c r="V1912"/>
  <c r="W1912" s="1"/>
  <c r="X1912"/>
  <c r="Y1912"/>
  <c r="AA1912"/>
  <c r="AB1912" s="1"/>
  <c r="AC1912" s="1"/>
  <c r="N1913"/>
  <c r="O1913" s="1"/>
  <c r="Q1913"/>
  <c r="R1913"/>
  <c r="T1913"/>
  <c r="V1913"/>
  <c r="W1913" s="1"/>
  <c r="X1913"/>
  <c r="Y1913"/>
  <c r="AA1913"/>
  <c r="AB1913" s="1"/>
  <c r="AC1913" s="1"/>
  <c r="Z1912"/>
  <c r="Z1911"/>
  <c r="Z1913"/>
  <c r="P1913" l="1"/>
  <c r="P1912"/>
  <c r="P1911"/>
  <c r="U1913"/>
  <c r="S1913"/>
  <c r="U1912"/>
  <c r="S1912"/>
  <c r="U1911"/>
  <c r="S1911"/>
  <c r="N1914"/>
  <c r="O1914" s="1"/>
  <c r="Q1914"/>
  <c r="R1914"/>
  <c r="T1914"/>
  <c r="V1914"/>
  <c r="W1914" s="1"/>
  <c r="X1914"/>
  <c r="Y1914"/>
  <c r="AA1914"/>
  <c r="AB1914" s="1"/>
  <c r="AC1914" s="1"/>
  <c r="N1909"/>
  <c r="O1909" s="1"/>
  <c r="N1910"/>
  <c r="O1910" s="1"/>
  <c r="Q1909"/>
  <c r="Q1910"/>
  <c r="R1909"/>
  <c r="R1910"/>
  <c r="T1909"/>
  <c r="T1910"/>
  <c r="V1909"/>
  <c r="V1910"/>
  <c r="W1909"/>
  <c r="W1910"/>
  <c r="X1909"/>
  <c r="X1910"/>
  <c r="Y1909"/>
  <c r="Y1910"/>
  <c r="AA1909"/>
  <c r="AB1909" s="1"/>
  <c r="AC1909" s="1"/>
  <c r="AA1910"/>
  <c r="AB1910" s="1"/>
  <c r="AC1910" s="1"/>
  <c r="N1908"/>
  <c r="O1908" s="1"/>
  <c r="Q1908"/>
  <c r="R1908"/>
  <c r="T1908"/>
  <c r="V1908"/>
  <c r="W1908" s="1"/>
  <c r="X1908"/>
  <c r="Y1908"/>
  <c r="AA1908"/>
  <c r="AB1908" s="1"/>
  <c r="AC1908" s="1"/>
  <c r="K1491" i="4"/>
  <c r="K1492"/>
  <c r="K1494"/>
  <c r="K1495"/>
  <c r="K1496"/>
  <c r="K1497"/>
  <c r="K1499"/>
  <c r="K1500"/>
  <c r="K1501"/>
  <c r="L1491"/>
  <c r="L1492"/>
  <c r="L1494"/>
  <c r="L1495"/>
  <c r="L1496"/>
  <c r="L1497"/>
  <c r="L1499"/>
  <c r="L1500"/>
  <c r="L1501"/>
  <c r="M1491"/>
  <c r="M1492"/>
  <c r="M1494"/>
  <c r="M1495"/>
  <c r="M1496"/>
  <c r="M1497"/>
  <c r="M1499"/>
  <c r="M1500"/>
  <c r="M1501"/>
  <c r="N1491"/>
  <c r="N1492"/>
  <c r="N1494"/>
  <c r="N1495"/>
  <c r="N1496"/>
  <c r="N1497"/>
  <c r="N1499"/>
  <c r="N1500"/>
  <c r="N1501"/>
  <c r="L1479"/>
  <c r="M1479"/>
  <c r="N1479"/>
  <c r="Z1909" i="1"/>
  <c r="Z1910"/>
  <c r="Z1908"/>
  <c r="Z1914"/>
  <c r="P1914" l="1"/>
  <c r="P1908"/>
  <c r="U1910"/>
  <c r="P1910"/>
  <c r="U1914"/>
  <c r="S1914"/>
  <c r="S1910"/>
  <c r="U1909"/>
  <c r="S1909"/>
  <c r="P1909"/>
  <c r="U1908"/>
  <c r="S1908"/>
  <c r="N1907"/>
  <c r="O1907" s="1"/>
  <c r="Q1907"/>
  <c r="R1907"/>
  <c r="T1907"/>
  <c r="V1907"/>
  <c r="W1907" s="1"/>
  <c r="X1907"/>
  <c r="Y1907"/>
  <c r="AA1907"/>
  <c r="AB1907" s="1"/>
  <c r="AC1907" s="1"/>
  <c r="N1905"/>
  <c r="O1905" s="1"/>
  <c r="N1906"/>
  <c r="O1906" s="1"/>
  <c r="Q1905"/>
  <c r="Q1906"/>
  <c r="R1905"/>
  <c r="R1906"/>
  <c r="T1905"/>
  <c r="T1906"/>
  <c r="V1905"/>
  <c r="V1906"/>
  <c r="W1905"/>
  <c r="W1906"/>
  <c r="X1905"/>
  <c r="X1906"/>
  <c r="Y1905"/>
  <c r="Y1906"/>
  <c r="AA1905"/>
  <c r="AB1905" s="1"/>
  <c r="AC1905" s="1"/>
  <c r="AA1906"/>
  <c r="AB1906" s="1"/>
  <c r="AC1906" s="1"/>
  <c r="N1904"/>
  <c r="O1904" s="1"/>
  <c r="Q1904"/>
  <c r="R1904"/>
  <c r="T1904"/>
  <c r="V1904"/>
  <c r="W1904" s="1"/>
  <c r="X1904"/>
  <c r="Y1904"/>
  <c r="AA1904"/>
  <c r="AB1904" s="1"/>
  <c r="AC1904" s="1"/>
  <c r="N1903"/>
  <c r="O1903" s="1"/>
  <c r="Q1903"/>
  <c r="R1903"/>
  <c r="T1903"/>
  <c r="V1903"/>
  <c r="W1903" s="1"/>
  <c r="X1903"/>
  <c r="Y1903"/>
  <c r="AA1903"/>
  <c r="AB1903" s="1"/>
  <c r="AC1903" s="1"/>
  <c r="N1901"/>
  <c r="O1901" s="1"/>
  <c r="N1902"/>
  <c r="O1902" s="1"/>
  <c r="Q1901"/>
  <c r="Q1902"/>
  <c r="R1901"/>
  <c r="R1902"/>
  <c r="T1901"/>
  <c r="T1902"/>
  <c r="V1901"/>
  <c r="V1902"/>
  <c r="W1901"/>
  <c r="W1902"/>
  <c r="X1901"/>
  <c r="X1902"/>
  <c r="Y1901"/>
  <c r="Y1902"/>
  <c r="AA1901"/>
  <c r="AB1901" s="1"/>
  <c r="AC1901" s="1"/>
  <c r="AA1902"/>
  <c r="AB1902" s="1"/>
  <c r="AC1902" s="1"/>
  <c r="Z1905"/>
  <c r="Z1901"/>
  <c r="Z1906"/>
  <c r="Z1907"/>
  <c r="Z1902"/>
  <c r="Z1904"/>
  <c r="Z1903"/>
  <c r="U1902" l="1"/>
  <c r="U1906"/>
  <c r="P1902"/>
  <c r="P1906"/>
  <c r="S1902"/>
  <c r="S1906"/>
  <c r="U1905"/>
  <c r="S1905"/>
  <c r="P1905"/>
  <c r="U1901"/>
  <c r="S1901"/>
  <c r="P1901"/>
  <c r="P1904"/>
  <c r="U1904"/>
  <c r="S1904"/>
  <c r="P1903"/>
  <c r="U1903"/>
  <c r="S1903"/>
  <c r="P1907"/>
  <c r="U1907"/>
  <c r="S1907"/>
  <c r="N1900"/>
  <c r="O1900" s="1"/>
  <c r="Q1900"/>
  <c r="R1900"/>
  <c r="T1900"/>
  <c r="V1900"/>
  <c r="W1900" s="1"/>
  <c r="X1900"/>
  <c r="Y1900"/>
  <c r="AA1900"/>
  <c r="AB1900" s="1"/>
  <c r="AC1900" s="1"/>
  <c r="N1899"/>
  <c r="O1899" s="1"/>
  <c r="Q1899"/>
  <c r="R1899"/>
  <c r="T1899"/>
  <c r="V1899"/>
  <c r="W1899"/>
  <c r="X1899"/>
  <c r="Y1899"/>
  <c r="AA1899"/>
  <c r="AB1899" s="1"/>
  <c r="AC1899" s="1"/>
  <c r="Z1899"/>
  <c r="Z1900"/>
  <c r="P1899" l="1"/>
  <c r="U1899"/>
  <c r="S1899"/>
  <c r="P1900"/>
  <c r="U1900"/>
  <c r="S1900"/>
  <c r="N1897"/>
  <c r="P1897" s="1"/>
  <c r="N1898"/>
  <c r="O1898" s="1"/>
  <c r="Q1897"/>
  <c r="Q1898"/>
  <c r="R1897"/>
  <c r="R1898"/>
  <c r="T1897"/>
  <c r="T1898"/>
  <c r="V1897"/>
  <c r="V1898"/>
  <c r="W1897"/>
  <c r="W1898"/>
  <c r="X1897"/>
  <c r="X1898"/>
  <c r="Y1897"/>
  <c r="Y1898"/>
  <c r="AA1897"/>
  <c r="AB1897" s="1"/>
  <c r="AC1897" s="1"/>
  <c r="AA1898"/>
  <c r="AB1898" s="1"/>
  <c r="AC1898" s="1"/>
  <c r="N1896"/>
  <c r="O1896" s="1"/>
  <c r="Q1896"/>
  <c r="R1896"/>
  <c r="T1896"/>
  <c r="V1896"/>
  <c r="W1896" s="1"/>
  <c r="X1896"/>
  <c r="Y1896"/>
  <c r="AA1896"/>
  <c r="AB1896" s="1"/>
  <c r="AC1896" s="1"/>
  <c r="N1895"/>
  <c r="O1895" s="1"/>
  <c r="Q1895"/>
  <c r="R1895"/>
  <c r="T1895"/>
  <c r="V1895"/>
  <c r="W1895"/>
  <c r="X1895"/>
  <c r="Y1895"/>
  <c r="AA1895"/>
  <c r="AB1895" s="1"/>
  <c r="AC1895" s="1"/>
  <c r="Z1898"/>
  <c r="Z1897"/>
  <c r="Z1895"/>
  <c r="Z1896"/>
  <c r="O1897" l="1"/>
  <c r="S1897"/>
  <c r="U1897"/>
  <c r="U1898"/>
  <c r="S1898"/>
  <c r="P1898"/>
  <c r="P1896"/>
  <c r="P1895"/>
  <c r="U1895"/>
  <c r="S1895"/>
  <c r="U1896"/>
  <c r="S1896"/>
  <c r="K1466" i="4"/>
  <c r="L1466"/>
  <c r="M1466"/>
  <c r="N1466"/>
  <c r="N1893" i="1" l="1"/>
  <c r="P1893" s="1"/>
  <c r="N1894"/>
  <c r="O1894" s="1"/>
  <c r="Q1893"/>
  <c r="Q1894"/>
  <c r="R1893"/>
  <c r="R1894"/>
  <c r="T1893"/>
  <c r="T1894"/>
  <c r="V1893"/>
  <c r="V1894"/>
  <c r="W1893"/>
  <c r="W1894"/>
  <c r="X1893"/>
  <c r="X1894"/>
  <c r="Y1893"/>
  <c r="Y1894"/>
  <c r="AA1893"/>
  <c r="AB1893" s="1"/>
  <c r="AC1893" s="1"/>
  <c r="AA1894"/>
  <c r="AB1894" s="1"/>
  <c r="AC1894" s="1"/>
  <c r="N1892"/>
  <c r="O1892" s="1"/>
  <c r="Q1892"/>
  <c r="R1892"/>
  <c r="T1892"/>
  <c r="V1892"/>
  <c r="W1892"/>
  <c r="X1892"/>
  <c r="Y1892"/>
  <c r="AA1892"/>
  <c r="AB1892" s="1"/>
  <c r="AC1892" s="1"/>
  <c r="N1891"/>
  <c r="O1891" s="1"/>
  <c r="Q1891"/>
  <c r="R1891"/>
  <c r="T1891"/>
  <c r="V1891"/>
  <c r="W1891" s="1"/>
  <c r="X1891"/>
  <c r="Y1891"/>
  <c r="AA1891"/>
  <c r="AB1891" s="1"/>
  <c r="AC1891" s="1"/>
  <c r="Z1893"/>
  <c r="Z1894"/>
  <c r="Z1891"/>
  <c r="Z1892"/>
  <c r="O1893" l="1"/>
  <c r="S1893"/>
  <c r="U1893"/>
  <c r="U1894"/>
  <c r="S1894"/>
  <c r="P1894"/>
  <c r="P1892"/>
  <c r="P1891"/>
  <c r="U1891"/>
  <c r="S1891"/>
  <c r="U1892"/>
  <c r="S1892"/>
  <c r="N1889"/>
  <c r="P1889" s="1"/>
  <c r="N1890"/>
  <c r="O1890" s="1"/>
  <c r="Q1889"/>
  <c r="Q1890"/>
  <c r="R1889"/>
  <c r="R1890"/>
  <c r="T1889"/>
  <c r="T1890"/>
  <c r="V1889"/>
  <c r="V1890"/>
  <c r="W1889"/>
  <c r="W1890"/>
  <c r="X1889"/>
  <c r="X1890"/>
  <c r="Y1889"/>
  <c r="Y1890"/>
  <c r="AA1889"/>
  <c r="AB1889" s="1"/>
  <c r="AC1889" s="1"/>
  <c r="AA1890"/>
  <c r="AB1890" s="1"/>
  <c r="AC1890" s="1"/>
  <c r="N1888"/>
  <c r="O1888" s="1"/>
  <c r="Q1888"/>
  <c r="R1888"/>
  <c r="T1888"/>
  <c r="V1888"/>
  <c r="W1888" s="1"/>
  <c r="X1888"/>
  <c r="Y1888"/>
  <c r="AA1888"/>
  <c r="AB1888" s="1"/>
  <c r="AC1888" s="1"/>
  <c r="N1887"/>
  <c r="O1887" s="1"/>
  <c r="Q1887"/>
  <c r="R1887"/>
  <c r="T1887"/>
  <c r="V1887"/>
  <c r="W1887"/>
  <c r="X1887"/>
  <c r="Y1887"/>
  <c r="AA1887"/>
  <c r="AB1887" s="1"/>
  <c r="AC1887" s="1"/>
  <c r="Z1887"/>
  <c r="Z1890"/>
  <c r="Z1888"/>
  <c r="Z1889"/>
  <c r="P1887" l="1"/>
  <c r="O1889"/>
  <c r="S1889"/>
  <c r="U1889"/>
  <c r="U1887"/>
  <c r="S1887"/>
  <c r="P1888"/>
  <c r="U1888"/>
  <c r="S1888"/>
  <c r="U1890"/>
  <c r="S1890"/>
  <c r="P1890"/>
  <c r="K1468" i="4"/>
  <c r="K1469"/>
  <c r="K1470"/>
  <c r="K1471"/>
  <c r="K1472"/>
  <c r="K1473"/>
  <c r="K1474"/>
  <c r="K1475"/>
  <c r="K1476"/>
  <c r="K1477"/>
  <c r="K1478"/>
  <c r="K1480"/>
  <c r="K1481"/>
  <c r="K1482"/>
  <c r="K1483"/>
  <c r="K1484"/>
  <c r="K1485"/>
  <c r="K1486"/>
  <c r="K1487"/>
  <c r="K1488"/>
  <c r="K1489"/>
  <c r="K1490"/>
  <c r="L1468"/>
  <c r="L1469"/>
  <c r="L1470"/>
  <c r="L1471"/>
  <c r="L1472"/>
  <c r="L1473"/>
  <c r="L1474"/>
  <c r="L1475"/>
  <c r="L1476"/>
  <c r="L1477"/>
  <c r="L1478"/>
  <c r="L1480"/>
  <c r="L1481"/>
  <c r="L1482"/>
  <c r="L1483"/>
  <c r="L1484"/>
  <c r="L1485"/>
  <c r="L1486"/>
  <c r="L1487"/>
  <c r="L1488"/>
  <c r="L1489"/>
  <c r="L1490"/>
  <c r="M1468"/>
  <c r="M1469"/>
  <c r="M1470"/>
  <c r="M1471"/>
  <c r="M1472"/>
  <c r="M1473"/>
  <c r="M1474"/>
  <c r="M1475"/>
  <c r="M1476"/>
  <c r="M1477"/>
  <c r="M1478"/>
  <c r="M1480"/>
  <c r="M1481"/>
  <c r="M1482"/>
  <c r="M1483"/>
  <c r="M1484"/>
  <c r="M1485"/>
  <c r="M1486"/>
  <c r="M1487"/>
  <c r="M1488"/>
  <c r="M1489"/>
  <c r="M1490"/>
  <c r="N1468"/>
  <c r="N1469"/>
  <c r="N1470"/>
  <c r="N1471"/>
  <c r="N1472"/>
  <c r="N1473"/>
  <c r="N1474"/>
  <c r="N1475"/>
  <c r="N1476"/>
  <c r="N1477"/>
  <c r="N1478"/>
  <c r="N1480"/>
  <c r="N1481"/>
  <c r="N1482"/>
  <c r="N1483"/>
  <c r="N1484"/>
  <c r="N1485"/>
  <c r="N1486"/>
  <c r="N1487"/>
  <c r="N1488"/>
  <c r="N1489"/>
  <c r="N1490"/>
  <c r="K1454" l="1"/>
  <c r="L1454"/>
  <c r="M1454"/>
  <c r="N1454"/>
  <c r="N1885" i="1" l="1"/>
  <c r="O1885" s="1"/>
  <c r="N1886"/>
  <c r="O1886" s="1"/>
  <c r="Q1885"/>
  <c r="Q1886"/>
  <c r="R1885"/>
  <c r="R1886"/>
  <c r="T1885"/>
  <c r="T1886"/>
  <c r="V1885"/>
  <c r="V1886"/>
  <c r="W1885"/>
  <c r="W1886"/>
  <c r="X1885"/>
  <c r="X1886"/>
  <c r="Y1885"/>
  <c r="Y1886"/>
  <c r="AA1885"/>
  <c r="AB1885" s="1"/>
  <c r="AC1885" s="1"/>
  <c r="AA1886"/>
  <c r="AB1886" s="1"/>
  <c r="AC1886" s="1"/>
  <c r="N1884"/>
  <c r="O1884" s="1"/>
  <c r="Q1884"/>
  <c r="R1884"/>
  <c r="T1884"/>
  <c r="V1884"/>
  <c r="W1884" s="1"/>
  <c r="X1884"/>
  <c r="Y1884"/>
  <c r="AA1884"/>
  <c r="AB1884" s="1"/>
  <c r="AC1884" s="1"/>
  <c r="N1883"/>
  <c r="O1883" s="1"/>
  <c r="Q1883"/>
  <c r="R1883"/>
  <c r="T1883"/>
  <c r="V1883"/>
  <c r="W1883" s="1"/>
  <c r="X1883"/>
  <c r="Y1883"/>
  <c r="AA1883"/>
  <c r="AB1883" s="1"/>
  <c r="AC1883" s="1"/>
  <c r="Z1883"/>
  <c r="Z1886"/>
  <c r="Z1885"/>
  <c r="Z1884"/>
  <c r="U1886" l="1"/>
  <c r="P1886"/>
  <c r="S1886"/>
  <c r="U1885"/>
  <c r="S1885"/>
  <c r="P1885"/>
  <c r="P1883"/>
  <c r="U1883"/>
  <c r="S1883"/>
  <c r="P1884"/>
  <c r="U1884"/>
  <c r="S1884"/>
  <c r="N1881"/>
  <c r="P1881" s="1"/>
  <c r="N1882"/>
  <c r="O1882" s="1"/>
  <c r="Q1881"/>
  <c r="Q1882"/>
  <c r="R1881"/>
  <c r="R1882"/>
  <c r="T1881"/>
  <c r="T1882"/>
  <c r="V1881"/>
  <c r="V1882"/>
  <c r="W1881"/>
  <c r="W1882"/>
  <c r="X1881"/>
  <c r="X1882"/>
  <c r="Y1881"/>
  <c r="Y1882"/>
  <c r="AA1881"/>
  <c r="AB1881" s="1"/>
  <c r="AC1881" s="1"/>
  <c r="AA1882"/>
  <c r="AB1882" s="1"/>
  <c r="AC1882" s="1"/>
  <c r="Z1881"/>
  <c r="Z1882"/>
  <c r="O1881" l="1"/>
  <c r="S1881"/>
  <c r="U1881"/>
  <c r="U1882"/>
  <c r="S1882"/>
  <c r="P1882"/>
  <c r="N1876"/>
  <c r="O1876" s="1"/>
  <c r="N1877"/>
  <c r="O1877" s="1"/>
  <c r="N1878"/>
  <c r="O1878" s="1"/>
  <c r="N1879"/>
  <c r="O1879" s="1"/>
  <c r="N1880"/>
  <c r="O1880" s="1"/>
  <c r="Q1876"/>
  <c r="Q1877"/>
  <c r="Q1878"/>
  <c r="Q1879"/>
  <c r="Q1880"/>
  <c r="R1876"/>
  <c r="R1877"/>
  <c r="R1878"/>
  <c r="R1879"/>
  <c r="R1880"/>
  <c r="T1876"/>
  <c r="T1877"/>
  <c r="T1878"/>
  <c r="T1879"/>
  <c r="T1880"/>
  <c r="V1876"/>
  <c r="W1876" s="1"/>
  <c r="V1877"/>
  <c r="W1877" s="1"/>
  <c r="V1878"/>
  <c r="W1878" s="1"/>
  <c r="V1879"/>
  <c r="W1879" s="1"/>
  <c r="V1880"/>
  <c r="W1880" s="1"/>
  <c r="X1876"/>
  <c r="X1877"/>
  <c r="X1878"/>
  <c r="X1879"/>
  <c r="X1880"/>
  <c r="Y1876"/>
  <c r="Y1877"/>
  <c r="Y1878"/>
  <c r="Y1879"/>
  <c r="Y1880"/>
  <c r="AA1876"/>
  <c r="AB1876" s="1"/>
  <c r="AC1876" s="1"/>
  <c r="AA1877"/>
  <c r="AB1877" s="1"/>
  <c r="AC1877" s="1"/>
  <c r="AA1878"/>
  <c r="AB1878" s="1"/>
  <c r="AC1878" s="1"/>
  <c r="AA1879"/>
  <c r="AB1879" s="1"/>
  <c r="AC1879" s="1"/>
  <c r="AA1880"/>
  <c r="AB1880" s="1"/>
  <c r="AC1880" s="1"/>
  <c r="N1875"/>
  <c r="O1875" s="1"/>
  <c r="Q1875"/>
  <c r="R1875"/>
  <c r="T1875"/>
  <c r="V1875"/>
  <c r="W1875" s="1"/>
  <c r="X1875"/>
  <c r="Y1875"/>
  <c r="AA1875"/>
  <c r="AB1875" s="1"/>
  <c r="AC1875" s="1"/>
  <c r="N1873"/>
  <c r="P1873" s="1"/>
  <c r="N1874"/>
  <c r="O1874" s="1"/>
  <c r="Q1873"/>
  <c r="Q1874"/>
  <c r="R1873"/>
  <c r="R1874"/>
  <c r="T1873"/>
  <c r="T1874"/>
  <c r="V1873"/>
  <c r="V1874"/>
  <c r="W1873"/>
  <c r="W1874"/>
  <c r="X1873"/>
  <c r="X1874"/>
  <c r="Y1873"/>
  <c r="Y1874"/>
  <c r="AA1873"/>
  <c r="AB1873" s="1"/>
  <c r="AC1873" s="1"/>
  <c r="AA1874"/>
  <c r="AB1874" s="1"/>
  <c r="AC1874" s="1"/>
  <c r="N1872"/>
  <c r="O1872" s="1"/>
  <c r="Q1872"/>
  <c r="R1872"/>
  <c r="T1872"/>
  <c r="V1872"/>
  <c r="W1872"/>
  <c r="X1872"/>
  <c r="Y1872"/>
  <c r="AA1872"/>
  <c r="AB1872" s="1"/>
  <c r="AC1872" s="1"/>
  <c r="Z1878"/>
  <c r="Z1873"/>
  <c r="Z1872"/>
  <c r="Z1875"/>
  <c r="Z1877"/>
  <c r="Z1879"/>
  <c r="Z1874"/>
  <c r="Z1876"/>
  <c r="Z1880"/>
  <c r="O1873" l="1"/>
  <c r="S1873"/>
  <c r="U1873"/>
  <c r="U1874"/>
  <c r="S1874"/>
  <c r="P1874"/>
  <c r="P1880"/>
  <c r="P1878"/>
  <c r="S1876"/>
  <c r="U1878"/>
  <c r="S1878"/>
  <c r="P1877"/>
  <c r="P1879"/>
  <c r="U1876"/>
  <c r="P1876"/>
  <c r="U1880"/>
  <c r="S1880"/>
  <c r="P1872"/>
  <c r="U1879"/>
  <c r="U1877"/>
  <c r="S1879"/>
  <c r="S1877"/>
  <c r="P1875"/>
  <c r="U1872"/>
  <c r="S1872"/>
  <c r="U1875"/>
  <c r="S1875"/>
  <c r="N1871"/>
  <c r="O1871" s="1"/>
  <c r="Q1871"/>
  <c r="R1871"/>
  <c r="T1871"/>
  <c r="V1871"/>
  <c r="W1871"/>
  <c r="X1871"/>
  <c r="Y1871"/>
  <c r="AA1871"/>
  <c r="AB1871" s="1"/>
  <c r="AC1871" s="1"/>
  <c r="Z1871"/>
  <c r="P1871" l="1"/>
  <c r="U1871"/>
  <c r="S1871"/>
  <c r="K1443" i="4"/>
  <c r="L1443"/>
  <c r="M1443"/>
  <c r="N1443"/>
  <c r="K1442" l="1"/>
  <c r="L1442"/>
  <c r="M1442"/>
  <c r="N1442"/>
  <c r="K1444"/>
  <c r="L1444"/>
  <c r="M1444"/>
  <c r="N1444"/>
  <c r="K1438" l="1"/>
  <c r="L1438"/>
  <c r="M1438"/>
  <c r="N1438"/>
  <c r="N1869" i="1" l="1"/>
  <c r="P1869" s="1"/>
  <c r="N1870"/>
  <c r="O1870" s="1"/>
  <c r="Q1869"/>
  <c r="Q1870"/>
  <c r="R1869"/>
  <c r="R1870"/>
  <c r="T1869"/>
  <c r="T1870"/>
  <c r="V1869"/>
  <c r="V1870"/>
  <c r="W1869"/>
  <c r="W1870"/>
  <c r="X1869"/>
  <c r="X1870"/>
  <c r="Y1869"/>
  <c r="Y1870"/>
  <c r="AA1869"/>
  <c r="AB1869" s="1"/>
  <c r="AC1869" s="1"/>
  <c r="AA1870"/>
  <c r="AB1870" s="1"/>
  <c r="AC1870" s="1"/>
  <c r="N1868"/>
  <c r="O1868" s="1"/>
  <c r="Q1868"/>
  <c r="R1868"/>
  <c r="T1868"/>
  <c r="V1868"/>
  <c r="W1868" s="1"/>
  <c r="X1868"/>
  <c r="Y1868"/>
  <c r="AA1868"/>
  <c r="AB1868" s="1"/>
  <c r="AC1868" s="1"/>
  <c r="N1867"/>
  <c r="O1867" s="1"/>
  <c r="Q1867"/>
  <c r="R1867"/>
  <c r="T1867"/>
  <c r="V1867"/>
  <c r="W1867" s="1"/>
  <c r="X1867"/>
  <c r="Y1867"/>
  <c r="AA1867"/>
  <c r="AB1867" s="1"/>
  <c r="AC1867" s="1"/>
  <c r="K1441" i="4"/>
  <c r="L1441"/>
  <c r="M1441"/>
  <c r="N1441"/>
  <c r="Z1867" i="1"/>
  <c r="Z1869"/>
  <c r="Z1868"/>
  <c r="Z1870"/>
  <c r="O1869" l="1"/>
  <c r="S1869"/>
  <c r="P1868"/>
  <c r="U1868"/>
  <c r="S1868"/>
  <c r="U1869"/>
  <c r="P1867"/>
  <c r="U1870"/>
  <c r="S1870"/>
  <c r="P1870"/>
  <c r="U1867"/>
  <c r="S1867"/>
  <c r="N1865"/>
  <c r="P1865" s="1"/>
  <c r="N1866"/>
  <c r="O1866" s="1"/>
  <c r="Q1865"/>
  <c r="Q1866"/>
  <c r="R1865"/>
  <c r="R1866"/>
  <c r="T1865"/>
  <c r="T1866"/>
  <c r="V1865"/>
  <c r="V1866"/>
  <c r="W1865"/>
  <c r="W1866"/>
  <c r="X1865"/>
  <c r="X1866"/>
  <c r="Y1865"/>
  <c r="Y1866"/>
  <c r="AA1865"/>
  <c r="AB1865" s="1"/>
  <c r="AC1865" s="1"/>
  <c r="AA1866"/>
  <c r="AB1866" s="1"/>
  <c r="AC1866" s="1"/>
  <c r="N1864"/>
  <c r="O1864" s="1"/>
  <c r="Q1864"/>
  <c r="R1864"/>
  <c r="T1864"/>
  <c r="V1864"/>
  <c r="W1864"/>
  <c r="X1864"/>
  <c r="Y1864"/>
  <c r="AA1864"/>
  <c r="AB1864" s="1"/>
  <c r="AC1864" s="1"/>
  <c r="N1863"/>
  <c r="O1863" s="1"/>
  <c r="Q1863"/>
  <c r="R1863"/>
  <c r="T1863"/>
  <c r="V1863"/>
  <c r="W1863"/>
  <c r="X1863"/>
  <c r="Y1863"/>
  <c r="AA1863"/>
  <c r="AB1863" s="1"/>
  <c r="AC1863" s="1"/>
  <c r="N1861"/>
  <c r="P1861" s="1"/>
  <c r="N1862"/>
  <c r="O1862" s="1"/>
  <c r="Q1861"/>
  <c r="Q1862"/>
  <c r="R1861"/>
  <c r="R1862"/>
  <c r="T1861"/>
  <c r="T1862"/>
  <c r="V1861"/>
  <c r="V1862"/>
  <c r="W1861"/>
  <c r="W1862"/>
  <c r="X1861"/>
  <c r="X1862"/>
  <c r="Y1861"/>
  <c r="Y1862"/>
  <c r="AA1861"/>
  <c r="AB1861" s="1"/>
  <c r="AC1861" s="1"/>
  <c r="AA1862"/>
  <c r="AB1862" s="1"/>
  <c r="AC1862" s="1"/>
  <c r="N1860"/>
  <c r="O1860" s="1"/>
  <c r="Q1860"/>
  <c r="R1860"/>
  <c r="T1860"/>
  <c r="V1860"/>
  <c r="W1860" s="1"/>
  <c r="X1860"/>
  <c r="Y1860"/>
  <c r="AA1860"/>
  <c r="AB1860" s="1"/>
  <c r="AC1860" s="1"/>
  <c r="Z1865"/>
  <c r="Z1866"/>
  <c r="Z1863"/>
  <c r="Z1864"/>
  <c r="Z1862"/>
  <c r="Z1860"/>
  <c r="Z1861"/>
  <c r="P1863" l="1"/>
  <c r="U1863"/>
  <c r="S1863"/>
  <c r="S1865"/>
  <c r="O1865"/>
  <c r="U1865"/>
  <c r="S1861"/>
  <c r="O1861"/>
  <c r="U1861"/>
  <c r="P1864"/>
  <c r="U1866"/>
  <c r="S1866"/>
  <c r="P1866"/>
  <c r="U1864"/>
  <c r="S1864"/>
  <c r="P1860"/>
  <c r="U1860"/>
  <c r="S1860"/>
  <c r="U1862"/>
  <c r="S1862"/>
  <c r="P1862"/>
  <c r="N1859"/>
  <c r="O1859" s="1"/>
  <c r="Q1859"/>
  <c r="R1859"/>
  <c r="T1859"/>
  <c r="V1859"/>
  <c r="W1859" s="1"/>
  <c r="X1859"/>
  <c r="Y1859"/>
  <c r="AA1859"/>
  <c r="AB1859" s="1"/>
  <c r="AC1859" s="1"/>
  <c r="Z1859"/>
  <c r="P1859" l="1"/>
  <c r="U1859"/>
  <c r="S1859"/>
  <c r="N1857"/>
  <c r="P1857" s="1"/>
  <c r="N1858"/>
  <c r="O1858" s="1"/>
  <c r="Q1857"/>
  <c r="Q1858"/>
  <c r="R1857"/>
  <c r="R1858"/>
  <c r="T1857"/>
  <c r="T1858"/>
  <c r="V1857"/>
  <c r="V1858"/>
  <c r="W1857"/>
  <c r="W1858"/>
  <c r="X1857"/>
  <c r="X1858"/>
  <c r="Y1857"/>
  <c r="Y1858"/>
  <c r="AA1857"/>
  <c r="AB1857" s="1"/>
  <c r="AC1857" s="1"/>
  <c r="AA1858"/>
  <c r="AB1858" s="1"/>
  <c r="AC1858" s="1"/>
  <c r="N1856"/>
  <c r="O1856" s="1"/>
  <c r="Q1856"/>
  <c r="R1856"/>
  <c r="T1856"/>
  <c r="V1856"/>
  <c r="W1856"/>
  <c r="X1856"/>
  <c r="Y1856"/>
  <c r="AA1856"/>
  <c r="AB1856" s="1"/>
  <c r="AC1856" s="1"/>
  <c r="N1855"/>
  <c r="O1855" s="1"/>
  <c r="Q1855"/>
  <c r="R1855"/>
  <c r="T1855"/>
  <c r="V1855"/>
  <c r="W1855"/>
  <c r="X1855"/>
  <c r="Y1855"/>
  <c r="AA1855"/>
  <c r="AB1855" s="1"/>
  <c r="AC1855" s="1"/>
  <c r="Z1857"/>
  <c r="Z1855"/>
  <c r="Z1858"/>
  <c r="Z1856"/>
  <c r="O1857" l="1"/>
  <c r="U1857"/>
  <c r="S1857"/>
  <c r="P1855"/>
  <c r="U1855"/>
  <c r="S1855"/>
  <c r="U1858"/>
  <c r="S1858"/>
  <c r="P1858"/>
  <c r="P1856"/>
  <c r="U1856"/>
  <c r="S1856"/>
  <c r="N1853"/>
  <c r="P1853" s="1"/>
  <c r="N1854"/>
  <c r="O1854" s="1"/>
  <c r="Q1853"/>
  <c r="Q1854"/>
  <c r="R1853"/>
  <c r="R1854"/>
  <c r="T1853"/>
  <c r="T1854"/>
  <c r="V1853"/>
  <c r="V1854"/>
  <c r="W1853"/>
  <c r="W1854"/>
  <c r="X1853"/>
  <c r="X1854"/>
  <c r="Y1853"/>
  <c r="Y1854"/>
  <c r="AA1853"/>
  <c r="AB1853" s="1"/>
  <c r="AC1853" s="1"/>
  <c r="AA1854"/>
  <c r="AB1854" s="1"/>
  <c r="AC1854" s="1"/>
  <c r="N1852"/>
  <c r="O1852" s="1"/>
  <c r="Q1852"/>
  <c r="R1852"/>
  <c r="T1852"/>
  <c r="V1852"/>
  <c r="W1852" s="1"/>
  <c r="X1852"/>
  <c r="Y1852"/>
  <c r="AA1852"/>
  <c r="AB1852" s="1"/>
  <c r="AC1852" s="1"/>
  <c r="N1851"/>
  <c r="O1851" s="1"/>
  <c r="Q1851"/>
  <c r="R1851"/>
  <c r="T1851"/>
  <c r="V1851"/>
  <c r="W1851" s="1"/>
  <c r="X1851"/>
  <c r="Y1851"/>
  <c r="AA1851"/>
  <c r="AB1851" s="1"/>
  <c r="AC1851" s="1"/>
  <c r="Z1851"/>
  <c r="Z1852"/>
  <c r="Z1853"/>
  <c r="Z1854"/>
  <c r="S1854" l="1"/>
  <c r="O1853"/>
  <c r="U1854"/>
  <c r="U1853"/>
  <c r="S1853"/>
  <c r="P1854"/>
  <c r="P1852"/>
  <c r="P1851"/>
  <c r="U1851"/>
  <c r="S1851"/>
  <c r="U1852"/>
  <c r="S1852"/>
  <c r="N1849"/>
  <c r="P1849" s="1"/>
  <c r="N1850"/>
  <c r="O1850" s="1"/>
  <c r="Q1849"/>
  <c r="Q1850"/>
  <c r="R1849"/>
  <c r="R1850"/>
  <c r="T1849"/>
  <c r="T1850"/>
  <c r="V1849"/>
  <c r="V1850"/>
  <c r="W1849"/>
  <c r="W1850"/>
  <c r="X1849"/>
  <c r="X1850"/>
  <c r="Y1849"/>
  <c r="Y1850"/>
  <c r="AA1849"/>
  <c r="AB1849" s="1"/>
  <c r="AC1849" s="1"/>
  <c r="AA1850"/>
  <c r="AB1850" s="1"/>
  <c r="AC1850" s="1"/>
  <c r="N1848"/>
  <c r="O1848" s="1"/>
  <c r="Q1848"/>
  <c r="R1848"/>
  <c r="T1848"/>
  <c r="V1848"/>
  <c r="W1848" s="1"/>
  <c r="X1848"/>
  <c r="Y1848"/>
  <c r="AA1848"/>
  <c r="AB1848" s="1"/>
  <c r="AC1848" s="1"/>
  <c r="K1422" i="4"/>
  <c r="L1422"/>
  <c r="M1422"/>
  <c r="N1422"/>
  <c r="K1423"/>
  <c r="L1423"/>
  <c r="M1423"/>
  <c r="N1423"/>
  <c r="Z1849" i="1"/>
  <c r="Z1848"/>
  <c r="Z1850"/>
  <c r="O1849" l="1"/>
  <c r="S1849"/>
  <c r="U1849"/>
  <c r="U1850"/>
  <c r="S1850"/>
  <c r="P1850"/>
  <c r="P1848"/>
  <c r="U1848"/>
  <c r="S1848"/>
  <c r="N1847"/>
  <c r="O1847" s="1"/>
  <c r="Q1847"/>
  <c r="R1847"/>
  <c r="T1847"/>
  <c r="V1847"/>
  <c r="W1847" s="1"/>
  <c r="X1847"/>
  <c r="Y1847"/>
  <c r="AA1847"/>
  <c r="AB1847" s="1"/>
  <c r="AC1847" s="1"/>
  <c r="N1845"/>
  <c r="P1845" s="1"/>
  <c r="N1846"/>
  <c r="O1846" s="1"/>
  <c r="Q1845"/>
  <c r="Q1846"/>
  <c r="R1845"/>
  <c r="R1846"/>
  <c r="T1845"/>
  <c r="T1846"/>
  <c r="V1845"/>
  <c r="V1846"/>
  <c r="W1845"/>
  <c r="W1846"/>
  <c r="X1845"/>
  <c r="X1846"/>
  <c r="Y1845"/>
  <c r="Y1846"/>
  <c r="AA1845"/>
  <c r="AB1845" s="1"/>
  <c r="AC1845" s="1"/>
  <c r="AA1846"/>
  <c r="AB1846" s="1"/>
  <c r="AC1846" s="1"/>
  <c r="N1844"/>
  <c r="O1844" s="1"/>
  <c r="Q1844"/>
  <c r="R1844"/>
  <c r="T1844"/>
  <c r="V1844"/>
  <c r="W1844"/>
  <c r="X1844"/>
  <c r="Y1844"/>
  <c r="AA1844"/>
  <c r="AB1844" s="1"/>
  <c r="AC1844" s="1"/>
  <c r="N1843"/>
  <c r="O1843" s="1"/>
  <c r="Q1843"/>
  <c r="R1843"/>
  <c r="T1843"/>
  <c r="V1843"/>
  <c r="W1843"/>
  <c r="X1843"/>
  <c r="Y1843"/>
  <c r="AA1843"/>
  <c r="AB1843" s="1"/>
  <c r="AC1843" s="1"/>
  <c r="Z1847"/>
  <c r="Z1843"/>
  <c r="Z1844"/>
  <c r="Z1845"/>
  <c r="Z1846"/>
  <c r="O1845" l="1"/>
  <c r="S1845"/>
  <c r="P1847"/>
  <c r="P1844"/>
  <c r="U1844"/>
  <c r="S1844"/>
  <c r="U1845"/>
  <c r="U1847"/>
  <c r="S1847"/>
  <c r="P1843"/>
  <c r="U1843"/>
  <c r="S1843"/>
  <c r="U1846"/>
  <c r="S1846"/>
  <c r="P1846"/>
  <c r="K1412" i="4"/>
  <c r="L1412"/>
  <c r="M1412"/>
  <c r="N1412"/>
  <c r="K1408"/>
  <c r="L1408"/>
  <c r="M1408"/>
  <c r="N1408"/>
  <c r="K1411"/>
  <c r="K1413"/>
  <c r="K1414"/>
  <c r="K1415"/>
  <c r="K1416"/>
  <c r="K1417"/>
  <c r="K1418"/>
  <c r="K1419"/>
  <c r="K1420"/>
  <c r="K1421"/>
  <c r="K1424"/>
  <c r="K1425"/>
  <c r="K1426"/>
  <c r="K1427"/>
  <c r="K1428"/>
  <c r="K1429"/>
  <c r="K1430"/>
  <c r="K1431"/>
  <c r="K1432"/>
  <c r="K1433"/>
  <c r="K1434"/>
  <c r="K1435"/>
  <c r="K1436"/>
  <c r="K1437"/>
  <c r="K1439"/>
  <c r="K1440"/>
  <c r="K1445"/>
  <c r="K1446"/>
  <c r="K1447"/>
  <c r="K1448"/>
  <c r="K1449"/>
  <c r="K1450"/>
  <c r="K1451"/>
  <c r="K1452"/>
  <c r="K1453"/>
  <c r="K1455"/>
  <c r="K1456"/>
  <c r="K1457"/>
  <c r="K1458"/>
  <c r="K1459"/>
  <c r="K1460"/>
  <c r="K1461"/>
  <c r="K1462"/>
  <c r="K1463"/>
  <c r="K1464"/>
  <c r="K1465"/>
  <c r="K1467"/>
  <c r="L1411"/>
  <c r="L1413"/>
  <c r="L1414"/>
  <c r="L1415"/>
  <c r="L1416"/>
  <c r="L1417"/>
  <c r="L1418"/>
  <c r="L1419"/>
  <c r="L1420"/>
  <c r="L1421"/>
  <c r="L1424"/>
  <c r="L1425"/>
  <c r="L1426"/>
  <c r="L1427"/>
  <c r="L1428"/>
  <c r="L1429"/>
  <c r="L1430"/>
  <c r="L1431"/>
  <c r="L1432"/>
  <c r="L1433"/>
  <c r="L1434"/>
  <c r="L1435"/>
  <c r="L1436"/>
  <c r="L1437"/>
  <c r="L1439"/>
  <c r="L1440"/>
  <c r="L1445"/>
  <c r="L1446"/>
  <c r="L1447"/>
  <c r="L1448"/>
  <c r="L1449"/>
  <c r="L1450"/>
  <c r="L1451"/>
  <c r="L1452"/>
  <c r="L1453"/>
  <c r="L1455"/>
  <c r="L1456"/>
  <c r="L1457"/>
  <c r="L1458"/>
  <c r="L1459"/>
  <c r="L1460"/>
  <c r="L1461"/>
  <c r="L1462"/>
  <c r="L1463"/>
  <c r="L1464"/>
  <c r="L1465"/>
  <c r="L1467"/>
  <c r="M1411"/>
  <c r="M1413"/>
  <c r="M1414"/>
  <c r="M1415"/>
  <c r="M1416"/>
  <c r="M1417"/>
  <c r="M1418"/>
  <c r="M1419"/>
  <c r="M1420"/>
  <c r="M1421"/>
  <c r="M1424"/>
  <c r="M1425"/>
  <c r="M1426"/>
  <c r="M1427"/>
  <c r="M1428"/>
  <c r="M1429"/>
  <c r="M1430"/>
  <c r="M1431"/>
  <c r="M1432"/>
  <c r="M1433"/>
  <c r="M1434"/>
  <c r="M1435"/>
  <c r="M1436"/>
  <c r="M1437"/>
  <c r="M1439"/>
  <c r="M1440"/>
  <c r="M1445"/>
  <c r="M1446"/>
  <c r="M1447"/>
  <c r="M1448"/>
  <c r="M1449"/>
  <c r="M1450"/>
  <c r="M1451"/>
  <c r="M1452"/>
  <c r="M1453"/>
  <c r="M1455"/>
  <c r="M1456"/>
  <c r="M1457"/>
  <c r="M1458"/>
  <c r="M1459"/>
  <c r="M1460"/>
  <c r="M1461"/>
  <c r="M1462"/>
  <c r="M1463"/>
  <c r="M1464"/>
  <c r="M1465"/>
  <c r="M1467"/>
  <c r="N1411"/>
  <c r="N1413"/>
  <c r="N1414"/>
  <c r="N1415"/>
  <c r="N1416"/>
  <c r="N1417"/>
  <c r="N1418"/>
  <c r="N1419"/>
  <c r="N1420"/>
  <c r="N1421"/>
  <c r="N1424"/>
  <c r="N1425"/>
  <c r="N1426"/>
  <c r="N1427"/>
  <c r="N1428"/>
  <c r="N1429"/>
  <c r="N1430"/>
  <c r="N1431"/>
  <c r="N1432"/>
  <c r="N1433"/>
  <c r="N1434"/>
  <c r="N1435"/>
  <c r="N1436"/>
  <c r="N1437"/>
  <c r="N1439"/>
  <c r="N1440"/>
  <c r="N1445"/>
  <c r="N1446"/>
  <c r="N1447"/>
  <c r="N1448"/>
  <c r="N1449"/>
  <c r="N1450"/>
  <c r="N1451"/>
  <c r="N1452"/>
  <c r="N1453"/>
  <c r="N1455"/>
  <c r="N1456"/>
  <c r="N1457"/>
  <c r="N1458"/>
  <c r="N1459"/>
  <c r="N1460"/>
  <c r="N1461"/>
  <c r="N1462"/>
  <c r="N1463"/>
  <c r="N1464"/>
  <c r="N1465"/>
  <c r="N1467"/>
  <c r="K1410"/>
  <c r="L1410"/>
  <c r="M1410"/>
  <c r="N1410"/>
  <c r="K1409"/>
  <c r="L1409"/>
  <c r="M1409"/>
  <c r="N1409"/>
  <c r="K1407" l="1"/>
  <c r="L1407"/>
  <c r="M1407"/>
  <c r="N1407"/>
  <c r="K1406"/>
  <c r="L1406"/>
  <c r="M1406"/>
  <c r="N1406"/>
  <c r="K1405"/>
  <c r="L1405"/>
  <c r="M1405"/>
  <c r="N1405"/>
  <c r="N1819" i="1" l="1"/>
  <c r="P1819" s="1"/>
  <c r="N1820"/>
  <c r="P1820" s="1"/>
  <c r="N1821"/>
  <c r="P1821" s="1"/>
  <c r="N1822"/>
  <c r="U1822" s="1"/>
  <c r="N1823"/>
  <c r="U1823" s="1"/>
  <c r="N1824"/>
  <c r="U1824" s="1"/>
  <c r="N1825"/>
  <c r="U1825" s="1"/>
  <c r="N1826"/>
  <c r="U1826" s="1"/>
  <c r="N1827"/>
  <c r="U1827" s="1"/>
  <c r="N1828"/>
  <c r="O1828" s="1"/>
  <c r="N1829"/>
  <c r="O1829" s="1"/>
  <c r="N1830"/>
  <c r="P1830" s="1"/>
  <c r="N1831"/>
  <c r="P1831" s="1"/>
  <c r="N1832"/>
  <c r="S1832" s="1"/>
  <c r="N1833"/>
  <c r="S1833" s="1"/>
  <c r="N1834"/>
  <c r="S1834" s="1"/>
  <c r="N1835"/>
  <c r="U1835" s="1"/>
  <c r="N1836"/>
  <c r="U1836" s="1"/>
  <c r="N1837"/>
  <c r="S1837" s="1"/>
  <c r="N1838"/>
  <c r="U1838" s="1"/>
  <c r="N1839"/>
  <c r="U1839" s="1"/>
  <c r="N1840"/>
  <c r="U1840" s="1"/>
  <c r="N1841"/>
  <c r="U1841" s="1"/>
  <c r="N1842"/>
  <c r="U1842" s="1"/>
  <c r="Q1819"/>
  <c r="Q1820"/>
  <c r="Q1821"/>
  <c r="Q1822"/>
  <c r="Q1823"/>
  <c r="Q1824"/>
  <c r="Q1825"/>
  <c r="Q1826"/>
  <c r="Q1827"/>
  <c r="Q1828"/>
  <c r="Q1829"/>
  <c r="Q1830"/>
  <c r="Q1831"/>
  <c r="Q1832"/>
  <c r="Q1833"/>
  <c r="Q1834"/>
  <c r="Q1835"/>
  <c r="Q1836"/>
  <c r="Q1837"/>
  <c r="Q1838"/>
  <c r="Q1839"/>
  <c r="Q1840"/>
  <c r="Q1841"/>
  <c r="Q1842"/>
  <c r="R1819"/>
  <c r="R1820"/>
  <c r="R1821"/>
  <c r="R1822"/>
  <c r="R1823"/>
  <c r="R1824"/>
  <c r="R1825"/>
  <c r="R1826"/>
  <c r="R1827"/>
  <c r="R1828"/>
  <c r="R1829"/>
  <c r="R1830"/>
  <c r="R1831"/>
  <c r="R1832"/>
  <c r="R1833"/>
  <c r="R1834"/>
  <c r="R1835"/>
  <c r="R1836"/>
  <c r="R1837"/>
  <c r="R1838"/>
  <c r="R1839"/>
  <c r="R1840"/>
  <c r="R1841"/>
  <c r="R1842"/>
  <c r="T1819"/>
  <c r="T1820"/>
  <c r="T1821"/>
  <c r="T1822"/>
  <c r="T1823"/>
  <c r="T1824"/>
  <c r="T1825"/>
  <c r="T1826"/>
  <c r="T1827"/>
  <c r="T1828"/>
  <c r="T1829"/>
  <c r="T1830"/>
  <c r="T1831"/>
  <c r="T1832"/>
  <c r="T1833"/>
  <c r="T1834"/>
  <c r="T1835"/>
  <c r="T1836"/>
  <c r="T1837"/>
  <c r="T1838"/>
  <c r="T1839"/>
  <c r="T1840"/>
  <c r="T1841"/>
  <c r="T1842"/>
  <c r="V1819"/>
  <c r="V1820"/>
  <c r="V1821"/>
  <c r="V1822"/>
  <c r="V1823"/>
  <c r="V1824"/>
  <c r="V1825"/>
  <c r="V1826"/>
  <c r="V1827"/>
  <c r="V1828"/>
  <c r="V1829"/>
  <c r="V1830"/>
  <c r="V1831"/>
  <c r="V1832"/>
  <c r="V1833"/>
  <c r="V1834"/>
  <c r="V1835"/>
  <c r="V1836"/>
  <c r="V1837"/>
  <c r="V1838"/>
  <c r="V1839"/>
  <c r="V1840"/>
  <c r="V1841"/>
  <c r="V1842"/>
  <c r="W1819"/>
  <c r="W1820"/>
  <c r="W1821"/>
  <c r="W1822"/>
  <c r="W1823"/>
  <c r="W1824"/>
  <c r="W1825"/>
  <c r="W1826"/>
  <c r="W1827"/>
  <c r="W1828"/>
  <c r="W1829"/>
  <c r="W1830"/>
  <c r="W1831"/>
  <c r="W1832"/>
  <c r="W1833"/>
  <c r="W1834"/>
  <c r="W1835"/>
  <c r="W1836"/>
  <c r="W1837"/>
  <c r="W1838"/>
  <c r="W1839"/>
  <c r="W1840"/>
  <c r="W1841"/>
  <c r="W1842"/>
  <c r="X1819"/>
  <c r="X1820"/>
  <c r="X1821"/>
  <c r="X1822"/>
  <c r="X1823"/>
  <c r="X1824"/>
  <c r="X1825"/>
  <c r="X1826"/>
  <c r="X1827"/>
  <c r="X1828"/>
  <c r="X1829"/>
  <c r="X1830"/>
  <c r="X1831"/>
  <c r="X1832"/>
  <c r="X1833"/>
  <c r="X1834"/>
  <c r="X1835"/>
  <c r="X1836"/>
  <c r="X1837"/>
  <c r="X1838"/>
  <c r="X1839"/>
  <c r="X1840"/>
  <c r="X1841"/>
  <c r="X1842"/>
  <c r="Y1819"/>
  <c r="Y1820"/>
  <c r="Y1821"/>
  <c r="Y1822"/>
  <c r="Y1823"/>
  <c r="Y1824"/>
  <c r="Y1825"/>
  <c r="Y1826"/>
  <c r="Y1827"/>
  <c r="Y1828"/>
  <c r="Y1829"/>
  <c r="Y1830"/>
  <c r="Y1831"/>
  <c r="Y1832"/>
  <c r="Y1833"/>
  <c r="Y1834"/>
  <c r="Y1835"/>
  <c r="Y1836"/>
  <c r="Y1837"/>
  <c r="Y1838"/>
  <c r="Y1839"/>
  <c r="Y1840"/>
  <c r="Y1841"/>
  <c r="Y1842"/>
  <c r="AA1819"/>
  <c r="AB1819" s="1"/>
  <c r="AC1819" s="1"/>
  <c r="AA1820"/>
  <c r="AB1820" s="1"/>
  <c r="AC1820" s="1"/>
  <c r="AA1821"/>
  <c r="AB1821" s="1"/>
  <c r="AC1821" s="1"/>
  <c r="AA1822"/>
  <c r="AB1822" s="1"/>
  <c r="AC1822" s="1"/>
  <c r="AA1823"/>
  <c r="AB1823" s="1"/>
  <c r="AC1823" s="1"/>
  <c r="AA1824"/>
  <c r="AB1824" s="1"/>
  <c r="AC1824" s="1"/>
  <c r="AA1825"/>
  <c r="AB1825" s="1"/>
  <c r="AC1825" s="1"/>
  <c r="AA1826"/>
  <c r="AB1826" s="1"/>
  <c r="AC1826" s="1"/>
  <c r="AA1827"/>
  <c r="AB1827" s="1"/>
  <c r="AC1827" s="1"/>
  <c r="AA1828"/>
  <c r="AB1828" s="1"/>
  <c r="AC1828" s="1"/>
  <c r="AA1829"/>
  <c r="AB1829" s="1"/>
  <c r="AC1829" s="1"/>
  <c r="AA1830"/>
  <c r="AB1830" s="1"/>
  <c r="AC1830" s="1"/>
  <c r="AA1831"/>
  <c r="AB1831" s="1"/>
  <c r="AC1831" s="1"/>
  <c r="AA1832"/>
  <c r="AB1832" s="1"/>
  <c r="AC1832" s="1"/>
  <c r="AA1833"/>
  <c r="AB1833" s="1"/>
  <c r="AC1833" s="1"/>
  <c r="AA1834"/>
  <c r="AB1834" s="1"/>
  <c r="AC1834" s="1"/>
  <c r="AA1835"/>
  <c r="AB1835" s="1"/>
  <c r="AC1835" s="1"/>
  <c r="AA1836"/>
  <c r="AB1836" s="1"/>
  <c r="AC1836" s="1"/>
  <c r="AA1837"/>
  <c r="AB1837" s="1"/>
  <c r="AC1837" s="1"/>
  <c r="AA1838"/>
  <c r="AB1838" s="1"/>
  <c r="AC1838" s="1"/>
  <c r="AA1839"/>
  <c r="AB1839" s="1"/>
  <c r="AC1839" s="1"/>
  <c r="AA1840"/>
  <c r="AB1840" s="1"/>
  <c r="AC1840" s="1"/>
  <c r="AA1841"/>
  <c r="AB1841" s="1"/>
  <c r="AC1841" s="1"/>
  <c r="AA1842"/>
  <c r="AB1842" s="1"/>
  <c r="AC1842" s="1"/>
  <c r="N1818"/>
  <c r="O1818" s="1"/>
  <c r="Q1818"/>
  <c r="R1818"/>
  <c r="T1818"/>
  <c r="V1818"/>
  <c r="W1818" s="1"/>
  <c r="X1818"/>
  <c r="Y1818"/>
  <c r="AA1818"/>
  <c r="AB1818" s="1"/>
  <c r="AC1818" s="1"/>
  <c r="N1817"/>
  <c r="O1817" s="1"/>
  <c r="Q1817"/>
  <c r="R1817"/>
  <c r="T1817"/>
  <c r="V1817"/>
  <c r="W1817" s="1"/>
  <c r="X1817"/>
  <c r="Y1817"/>
  <c r="AA1817"/>
  <c r="AB1817" s="1"/>
  <c r="AC1817" s="1"/>
  <c r="N1816"/>
  <c r="O1816" s="1"/>
  <c r="Q1816"/>
  <c r="R1816"/>
  <c r="T1816"/>
  <c r="V1816"/>
  <c r="W1816" s="1"/>
  <c r="X1816"/>
  <c r="Y1816"/>
  <c r="AA1816"/>
  <c r="AB1816" s="1"/>
  <c r="AC1816" s="1"/>
  <c r="Z1818"/>
  <c r="Z1830"/>
  <c r="Z1833"/>
  <c r="Z1817"/>
  <c r="Z1840"/>
  <c r="Z1825"/>
  <c r="Z1820"/>
  <c r="Z1816"/>
  <c r="Z1842"/>
  <c r="Z1823"/>
  <c r="Z1827"/>
  <c r="Z1828"/>
  <c r="Z1839"/>
  <c r="Z1837"/>
  <c r="Z1821"/>
  <c r="Z1838"/>
  <c r="Z1841"/>
  <c r="Z1822"/>
  <c r="Z1835"/>
  <c r="Z1824"/>
  <c r="Z1829"/>
  <c r="Z1836"/>
  <c r="Z1832"/>
  <c r="Z1834"/>
  <c r="Z1831"/>
  <c r="Z1819"/>
  <c r="Z1826"/>
  <c r="O1821" l="1"/>
  <c r="O1825"/>
  <c r="O1827"/>
  <c r="O1823"/>
  <c r="U1820"/>
  <c r="O1832"/>
  <c r="O1826"/>
  <c r="O1824"/>
  <c r="O1822"/>
  <c r="O1820"/>
  <c r="O1819"/>
  <c r="P1826"/>
  <c r="S1820"/>
  <c r="O1842"/>
  <c r="S1824"/>
  <c r="P1834"/>
  <c r="P1822"/>
  <c r="O1838"/>
  <c r="P1840"/>
  <c r="S1840"/>
  <c r="S1842"/>
  <c r="S1826"/>
  <c r="S1822"/>
  <c r="P1842"/>
  <c r="P1838"/>
  <c r="P1832"/>
  <c r="P1824"/>
  <c r="O1840"/>
  <c r="O1834"/>
  <c r="U1821"/>
  <c r="U1819"/>
  <c r="S1841"/>
  <c r="S1839"/>
  <c r="S1827"/>
  <c r="S1825"/>
  <c r="S1823"/>
  <c r="S1821"/>
  <c r="S1819"/>
  <c r="P1841"/>
  <c r="P1839"/>
  <c r="P1837"/>
  <c r="P1833"/>
  <c r="P1827"/>
  <c r="P1825"/>
  <c r="P1823"/>
  <c r="O1841"/>
  <c r="O1839"/>
  <c r="O1837"/>
  <c r="O1833"/>
  <c r="O1831"/>
  <c r="O1830"/>
  <c r="U1837"/>
  <c r="U1833"/>
  <c r="S1838"/>
  <c r="S1836"/>
  <c r="P1836"/>
  <c r="O1836"/>
  <c r="P1835"/>
  <c r="O1835"/>
  <c r="S1835"/>
  <c r="P1816"/>
  <c r="P1818"/>
  <c r="U1834"/>
  <c r="U1830"/>
  <c r="S1831"/>
  <c r="U1832"/>
  <c r="U1831"/>
  <c r="U1829"/>
  <c r="P1829"/>
  <c r="S1830"/>
  <c r="S1829"/>
  <c r="U1828"/>
  <c r="S1828"/>
  <c r="P1828"/>
  <c r="P1817"/>
  <c r="U1817"/>
  <c r="S1817"/>
  <c r="U1816"/>
  <c r="S1816"/>
  <c r="U1818"/>
  <c r="S1818"/>
  <c r="N1815"/>
  <c r="O1815" s="1"/>
  <c r="Q1815"/>
  <c r="R1815"/>
  <c r="T1815"/>
  <c r="V1815"/>
  <c r="W1815"/>
  <c r="X1815"/>
  <c r="Y1815"/>
  <c r="AA1815"/>
  <c r="AB1815" s="1"/>
  <c r="AC1815" s="1"/>
  <c r="Z1815"/>
  <c r="P1815" l="1"/>
  <c r="U1815"/>
  <c r="S1815"/>
  <c r="K1391" i="4"/>
  <c r="L1391"/>
  <c r="M1391"/>
  <c r="N1391"/>
  <c r="N1813" i="1" l="1"/>
  <c r="P1813" s="1"/>
  <c r="N1814"/>
  <c r="O1814" s="1"/>
  <c r="Q1813"/>
  <c r="Q1814"/>
  <c r="R1813"/>
  <c r="R1814"/>
  <c r="T1813"/>
  <c r="T1814"/>
  <c r="V1813"/>
  <c r="V1814"/>
  <c r="W1813"/>
  <c r="W1814"/>
  <c r="X1813"/>
  <c r="X1814"/>
  <c r="Y1813"/>
  <c r="Y1814"/>
  <c r="AA1813"/>
  <c r="AB1813" s="1"/>
  <c r="AC1813" s="1"/>
  <c r="AA1814"/>
  <c r="AB1814" s="1"/>
  <c r="AC1814" s="1"/>
  <c r="N1812"/>
  <c r="O1812" s="1"/>
  <c r="Q1812"/>
  <c r="R1812"/>
  <c r="T1812"/>
  <c r="V1812"/>
  <c r="W1812"/>
  <c r="X1812"/>
  <c r="Y1812"/>
  <c r="AA1812"/>
  <c r="AB1812" s="1"/>
  <c r="AC1812" s="1"/>
  <c r="N1811"/>
  <c r="O1811" s="1"/>
  <c r="Q1811"/>
  <c r="R1811"/>
  <c r="T1811"/>
  <c r="V1811"/>
  <c r="W1811"/>
  <c r="X1811"/>
  <c r="Y1811"/>
  <c r="AA1811"/>
  <c r="AB1811" s="1"/>
  <c r="AC1811" s="1"/>
  <c r="N1809"/>
  <c r="O1809" s="1"/>
  <c r="N1810"/>
  <c r="O1810" s="1"/>
  <c r="Q1809"/>
  <c r="Q1810"/>
  <c r="R1809"/>
  <c r="R1810"/>
  <c r="T1809"/>
  <c r="T1810"/>
  <c r="V1809"/>
  <c r="V1810"/>
  <c r="W1809"/>
  <c r="W1810"/>
  <c r="X1809"/>
  <c r="X1810"/>
  <c r="Y1809"/>
  <c r="Y1810"/>
  <c r="AA1809"/>
  <c r="AB1809" s="1"/>
  <c r="AC1809" s="1"/>
  <c r="AA1810"/>
  <c r="AB1810" s="1"/>
  <c r="AC1810" s="1"/>
  <c r="N1808"/>
  <c r="O1808" s="1"/>
  <c r="Q1808"/>
  <c r="R1808"/>
  <c r="T1808"/>
  <c r="V1808"/>
  <c r="W1808" s="1"/>
  <c r="X1808"/>
  <c r="Y1808"/>
  <c r="AA1808"/>
  <c r="AB1808" s="1"/>
  <c r="AC1808" s="1"/>
  <c r="K1404" i="4"/>
  <c r="L1404"/>
  <c r="M1404"/>
  <c r="N1404"/>
  <c r="K1403"/>
  <c r="L1403"/>
  <c r="M1403"/>
  <c r="N1403"/>
  <c r="K1402"/>
  <c r="L1402"/>
  <c r="M1402"/>
  <c r="N1402"/>
  <c r="K1401"/>
  <c r="L1401"/>
  <c r="M1401"/>
  <c r="N1401"/>
  <c r="K1400"/>
  <c r="L1400"/>
  <c r="M1400"/>
  <c r="N1400"/>
  <c r="K1399"/>
  <c r="L1399"/>
  <c r="M1399"/>
  <c r="N1399"/>
  <c r="K1397"/>
  <c r="K1398"/>
  <c r="L1397"/>
  <c r="L1398"/>
  <c r="M1397"/>
  <c r="M1398"/>
  <c r="N1397"/>
  <c r="N1398"/>
  <c r="K1396"/>
  <c r="L1396"/>
  <c r="M1396"/>
  <c r="N1396"/>
  <c r="K1395"/>
  <c r="L1395"/>
  <c r="M1395"/>
  <c r="N1395"/>
  <c r="K1394"/>
  <c r="L1394"/>
  <c r="M1394"/>
  <c r="N1394"/>
  <c r="K1393"/>
  <c r="L1393"/>
  <c r="M1393"/>
  <c r="N1393"/>
  <c r="K1392"/>
  <c r="L1392"/>
  <c r="M1392"/>
  <c r="N1392"/>
  <c r="K1390"/>
  <c r="L1390"/>
  <c r="M1390"/>
  <c r="N1390"/>
  <c r="Z1809" i="1"/>
  <c r="Z1812"/>
  <c r="Z1810"/>
  <c r="Z1814"/>
  <c r="Z1811"/>
  <c r="Z1813"/>
  <c r="Z1808"/>
  <c r="S1809" l="1"/>
  <c r="U1809"/>
  <c r="U1810"/>
  <c r="S1810"/>
  <c r="P1810"/>
  <c r="P1809"/>
  <c r="O1813"/>
  <c r="S1813"/>
  <c r="P1812"/>
  <c r="U1813"/>
  <c r="P1808"/>
  <c r="U1812"/>
  <c r="S1812"/>
  <c r="P1811"/>
  <c r="U1814"/>
  <c r="S1814"/>
  <c r="P1814"/>
  <c r="U1811"/>
  <c r="S1811"/>
  <c r="U1808"/>
  <c r="S1808"/>
  <c r="N1807"/>
  <c r="O1807" s="1"/>
  <c r="Q1807"/>
  <c r="R1807"/>
  <c r="T1807"/>
  <c r="V1807"/>
  <c r="W1807"/>
  <c r="X1807"/>
  <c r="Y1807"/>
  <c r="AA1807"/>
  <c r="AB1807" s="1"/>
  <c r="AC1807" s="1"/>
  <c r="Z1807"/>
  <c r="U1807" l="1"/>
  <c r="S1807"/>
  <c r="P1807"/>
  <c r="N1805"/>
  <c r="P1805" s="1"/>
  <c r="N1806"/>
  <c r="O1806" s="1"/>
  <c r="Q1805"/>
  <c r="Q1806"/>
  <c r="R1805"/>
  <c r="R1806"/>
  <c r="T1805"/>
  <c r="T1806"/>
  <c r="V1805"/>
  <c r="V1806"/>
  <c r="W1805"/>
  <c r="W1806"/>
  <c r="X1805"/>
  <c r="X1806"/>
  <c r="Y1805"/>
  <c r="Y1806"/>
  <c r="AA1805"/>
  <c r="AB1805" s="1"/>
  <c r="AC1805" s="1"/>
  <c r="AA1806"/>
  <c r="AB1806" s="1"/>
  <c r="AC1806" s="1"/>
  <c r="N1804"/>
  <c r="O1804" s="1"/>
  <c r="Q1804"/>
  <c r="R1804"/>
  <c r="T1804"/>
  <c r="V1804"/>
  <c r="W1804" s="1"/>
  <c r="X1804"/>
  <c r="Y1804"/>
  <c r="AA1804"/>
  <c r="AB1804" s="1"/>
  <c r="AC1804" s="1"/>
  <c r="Z1804"/>
  <c r="Z1806"/>
  <c r="Z1805"/>
  <c r="O1805" l="1"/>
  <c r="S1805"/>
  <c r="U1805"/>
  <c r="U1806"/>
  <c r="S1806"/>
  <c r="P1806"/>
  <c r="P1804"/>
  <c r="U1804"/>
  <c r="S1804"/>
  <c r="N1803"/>
  <c r="O1803" s="1"/>
  <c r="Q1803"/>
  <c r="R1803"/>
  <c r="T1803"/>
  <c r="V1803"/>
  <c r="W1803" s="1"/>
  <c r="X1803"/>
  <c r="Y1803"/>
  <c r="AA1803"/>
  <c r="AB1803" s="1"/>
  <c r="AC1803" s="1"/>
  <c r="Z1803"/>
  <c r="U1803" l="1"/>
  <c r="S1803"/>
  <c r="P1803"/>
  <c r="K1389" i="4"/>
  <c r="L1389"/>
  <c r="M1389"/>
  <c r="N1389"/>
  <c r="K1388"/>
  <c r="L1388"/>
  <c r="M1388"/>
  <c r="N1388"/>
  <c r="K1386"/>
  <c r="K1387"/>
  <c r="L1386"/>
  <c r="L1387"/>
  <c r="M1386"/>
  <c r="M1387"/>
  <c r="N1386"/>
  <c r="N1387"/>
  <c r="K1385"/>
  <c r="L1385"/>
  <c r="M1385"/>
  <c r="N1385"/>
  <c r="K1384"/>
  <c r="L1384"/>
  <c r="M1384"/>
  <c r="N1384"/>
  <c r="N1801" i="1" l="1"/>
  <c r="O1801" s="1"/>
  <c r="N1802"/>
  <c r="O1802" s="1"/>
  <c r="Q1801"/>
  <c r="Q1802"/>
  <c r="R1801"/>
  <c r="R1802"/>
  <c r="T1801"/>
  <c r="T1802"/>
  <c r="V1801"/>
  <c r="V1802"/>
  <c r="W1801"/>
  <c r="W1802"/>
  <c r="X1801"/>
  <c r="X1802"/>
  <c r="Y1801"/>
  <c r="Y1802"/>
  <c r="AA1801"/>
  <c r="AB1801" s="1"/>
  <c r="AC1801" s="1"/>
  <c r="AA1802"/>
  <c r="AB1802" s="1"/>
  <c r="AC1802" s="1"/>
  <c r="N1800"/>
  <c r="O1800" s="1"/>
  <c r="Q1800"/>
  <c r="R1800"/>
  <c r="T1800"/>
  <c r="V1800"/>
  <c r="W1800"/>
  <c r="X1800"/>
  <c r="Y1800"/>
  <c r="AA1800"/>
  <c r="AB1800" s="1"/>
  <c r="AC1800" s="1"/>
  <c r="N1799"/>
  <c r="P1799" s="1"/>
  <c r="Q1799"/>
  <c r="R1799"/>
  <c r="T1799"/>
  <c r="V1799"/>
  <c r="W1799"/>
  <c r="X1799"/>
  <c r="Y1799"/>
  <c r="AA1799"/>
  <c r="AB1799" s="1"/>
  <c r="AC1799" s="1"/>
  <c r="Z1799"/>
  <c r="Z1802"/>
  <c r="Z1800"/>
  <c r="Z1801"/>
  <c r="U1802" l="1"/>
  <c r="P1802"/>
  <c r="U1799"/>
  <c r="S1799"/>
  <c r="O1799"/>
  <c r="S1802"/>
  <c r="U1801"/>
  <c r="S1801"/>
  <c r="P1801"/>
  <c r="P1800"/>
  <c r="U1800"/>
  <c r="S1800"/>
  <c r="K1376" i="4"/>
  <c r="L1376"/>
  <c r="M1376"/>
  <c r="N1376"/>
  <c r="K1383"/>
  <c r="L1383"/>
  <c r="M1383"/>
  <c r="N1383"/>
  <c r="K1382"/>
  <c r="L1382"/>
  <c r="M1382"/>
  <c r="N1382"/>
  <c r="K1381"/>
  <c r="L1381"/>
  <c r="M1381"/>
  <c r="N1381"/>
  <c r="N1798" i="1" l="1"/>
  <c r="O1798" s="1"/>
  <c r="Q1798"/>
  <c r="R1798"/>
  <c r="T1798"/>
  <c r="V1798"/>
  <c r="W1798"/>
  <c r="X1798"/>
  <c r="Y1798"/>
  <c r="AA1798"/>
  <c r="AB1798" s="1"/>
  <c r="AC1798" s="1"/>
  <c r="N1797"/>
  <c r="P1797" s="1"/>
  <c r="Q1797"/>
  <c r="R1797"/>
  <c r="T1797"/>
  <c r="V1797"/>
  <c r="W1797" s="1"/>
  <c r="X1797"/>
  <c r="Y1797"/>
  <c r="AA1797"/>
  <c r="AB1797" s="1"/>
  <c r="AC1797" s="1"/>
  <c r="N1796"/>
  <c r="O1796" s="1"/>
  <c r="Q1796"/>
  <c r="R1796"/>
  <c r="T1796"/>
  <c r="V1796"/>
  <c r="W1796"/>
  <c r="X1796"/>
  <c r="Y1796"/>
  <c r="AA1796"/>
  <c r="AB1796" s="1"/>
  <c r="AC1796" s="1"/>
  <c r="N1795"/>
  <c r="O1795" s="1"/>
  <c r="Q1795"/>
  <c r="R1795"/>
  <c r="T1795"/>
  <c r="V1795"/>
  <c r="W1795" s="1"/>
  <c r="X1795"/>
  <c r="Y1795"/>
  <c r="AA1795"/>
  <c r="AB1795" s="1"/>
  <c r="AC1795" s="1"/>
  <c r="Z1796"/>
  <c r="Z1798"/>
  <c r="Z1795"/>
  <c r="Z1797"/>
  <c r="P1798" l="1"/>
  <c r="U1797"/>
  <c r="S1797"/>
  <c r="O1797"/>
  <c r="U1798"/>
  <c r="S1798"/>
  <c r="P1796"/>
  <c r="P1795"/>
  <c r="U1795"/>
  <c r="S1795"/>
  <c r="U1796"/>
  <c r="S1796"/>
  <c r="N1793"/>
  <c r="P1793" s="1"/>
  <c r="N1794"/>
  <c r="O1794" s="1"/>
  <c r="Q1793"/>
  <c r="Q1794"/>
  <c r="R1793"/>
  <c r="R1794"/>
  <c r="T1793"/>
  <c r="T1794"/>
  <c r="V1793"/>
  <c r="V1794"/>
  <c r="W1793"/>
  <c r="W1794"/>
  <c r="X1793"/>
  <c r="X1794"/>
  <c r="Y1793"/>
  <c r="Y1794"/>
  <c r="AA1793"/>
  <c r="AB1793" s="1"/>
  <c r="AC1793" s="1"/>
  <c r="AA1794"/>
  <c r="AB1794" s="1"/>
  <c r="AC1794" s="1"/>
  <c r="N1792"/>
  <c r="O1792" s="1"/>
  <c r="Q1792"/>
  <c r="R1792"/>
  <c r="T1792"/>
  <c r="V1792"/>
  <c r="W1792" s="1"/>
  <c r="X1792"/>
  <c r="Y1792"/>
  <c r="AA1792"/>
  <c r="AB1792" s="1"/>
  <c r="AC1792" s="1"/>
  <c r="N1791"/>
  <c r="O1791" s="1"/>
  <c r="Q1791"/>
  <c r="R1791"/>
  <c r="T1791"/>
  <c r="V1791"/>
  <c r="W1791" s="1"/>
  <c r="X1791"/>
  <c r="Y1791"/>
  <c r="AA1791"/>
  <c r="AB1791" s="1"/>
  <c r="AC1791" s="1"/>
  <c r="N1789"/>
  <c r="P1789" s="1"/>
  <c r="N1790"/>
  <c r="O1790" s="1"/>
  <c r="Q1789"/>
  <c r="Q1790"/>
  <c r="R1789"/>
  <c r="R1790"/>
  <c r="T1789"/>
  <c r="T1790"/>
  <c r="V1789"/>
  <c r="V1790"/>
  <c r="W1789"/>
  <c r="W1790"/>
  <c r="X1789"/>
  <c r="X1790"/>
  <c r="Y1789"/>
  <c r="Y1790"/>
  <c r="AA1789"/>
  <c r="AB1789" s="1"/>
  <c r="AC1789" s="1"/>
  <c r="AA1790"/>
  <c r="AB1790" s="1"/>
  <c r="AC1790" s="1"/>
  <c r="N1788"/>
  <c r="O1788" s="1"/>
  <c r="Q1788"/>
  <c r="R1788"/>
  <c r="T1788"/>
  <c r="V1788"/>
  <c r="W1788" s="1"/>
  <c r="X1788"/>
  <c r="Y1788"/>
  <c r="AA1788"/>
  <c r="AB1788" s="1"/>
  <c r="AC1788" s="1"/>
  <c r="N1787"/>
  <c r="O1787" s="1"/>
  <c r="Q1787"/>
  <c r="R1787"/>
  <c r="T1787"/>
  <c r="V1787"/>
  <c r="W1787" s="1"/>
  <c r="X1787"/>
  <c r="Y1787"/>
  <c r="AA1787"/>
  <c r="AB1787" s="1"/>
  <c r="AC1787" s="1"/>
  <c r="Z1792"/>
  <c r="Z1787"/>
  <c r="Z1794"/>
  <c r="Z1789"/>
  <c r="Z1788"/>
  <c r="Z1793"/>
  <c r="Z1791"/>
  <c r="Z1790"/>
  <c r="O1789" l="1"/>
  <c r="O1793"/>
  <c r="S1793"/>
  <c r="U1793"/>
  <c r="S1789"/>
  <c r="U1789"/>
  <c r="P1792"/>
  <c r="U1794"/>
  <c r="S1794"/>
  <c r="P1794"/>
  <c r="U1790"/>
  <c r="S1790"/>
  <c r="P1790"/>
  <c r="P1791"/>
  <c r="P1788"/>
  <c r="U1791"/>
  <c r="S1791"/>
  <c r="U1792"/>
  <c r="S1792"/>
  <c r="P1787"/>
  <c r="U1788"/>
  <c r="S1788"/>
  <c r="U1787"/>
  <c r="S1787"/>
  <c r="N1785"/>
  <c r="P1785" s="1"/>
  <c r="N1786"/>
  <c r="O1786" s="1"/>
  <c r="Q1785"/>
  <c r="Q1786"/>
  <c r="R1785"/>
  <c r="R1786"/>
  <c r="T1785"/>
  <c r="T1786"/>
  <c r="V1785"/>
  <c r="V1786"/>
  <c r="W1785"/>
  <c r="W1786"/>
  <c r="X1785"/>
  <c r="X1786"/>
  <c r="Y1785"/>
  <c r="Y1786"/>
  <c r="AA1785"/>
  <c r="AB1785" s="1"/>
  <c r="AC1785" s="1"/>
  <c r="AA1786"/>
  <c r="AB1786" s="1"/>
  <c r="AC1786" s="1"/>
  <c r="N1784"/>
  <c r="O1784" s="1"/>
  <c r="Q1784"/>
  <c r="R1784"/>
  <c r="T1784"/>
  <c r="V1784"/>
  <c r="W1784" s="1"/>
  <c r="X1784"/>
  <c r="Y1784"/>
  <c r="AA1784"/>
  <c r="AB1784" s="1"/>
  <c r="AC1784" s="1"/>
  <c r="Z1786"/>
  <c r="Z1785"/>
  <c r="Z1784"/>
  <c r="O1785" l="1"/>
  <c r="S1785"/>
  <c r="U1785"/>
  <c r="U1786"/>
  <c r="S1786"/>
  <c r="P1786"/>
  <c r="U1784"/>
  <c r="S1784"/>
  <c r="P1784"/>
  <c r="K1370" i="4"/>
  <c r="K1371"/>
  <c r="K1372"/>
  <c r="K1373"/>
  <c r="K1374"/>
  <c r="K1375"/>
  <c r="K1377"/>
  <c r="K1378"/>
  <c r="K1379"/>
  <c r="K1380"/>
  <c r="L1370"/>
  <c r="L1371"/>
  <c r="L1372"/>
  <c r="L1373"/>
  <c r="L1374"/>
  <c r="L1375"/>
  <c r="L1377"/>
  <c r="L1378"/>
  <c r="L1379"/>
  <c r="L1380"/>
  <c r="M1370"/>
  <c r="M1371"/>
  <c r="M1372"/>
  <c r="M1373"/>
  <c r="M1374"/>
  <c r="M1375"/>
  <c r="M1377"/>
  <c r="M1378"/>
  <c r="M1379"/>
  <c r="M1380"/>
  <c r="N1370"/>
  <c r="N1371"/>
  <c r="N1372"/>
  <c r="N1373"/>
  <c r="N1374"/>
  <c r="N1375"/>
  <c r="N1377"/>
  <c r="N1378"/>
  <c r="N1379"/>
  <c r="N1380"/>
  <c r="K1369"/>
  <c r="L1369"/>
  <c r="M1369"/>
  <c r="N1369"/>
  <c r="N1783" i="1" l="1"/>
  <c r="O1783" s="1"/>
  <c r="Q1783"/>
  <c r="R1783"/>
  <c r="T1783"/>
  <c r="V1783"/>
  <c r="W1783" s="1"/>
  <c r="X1783"/>
  <c r="Y1783"/>
  <c r="AA1783"/>
  <c r="AB1783" s="1"/>
  <c r="AC1783" s="1"/>
  <c r="Z1783"/>
  <c r="P1783" l="1"/>
  <c r="U1783"/>
  <c r="S1783"/>
  <c r="N1782"/>
  <c r="O1782" s="1"/>
  <c r="Q1782"/>
  <c r="R1782"/>
  <c r="T1782"/>
  <c r="V1782"/>
  <c r="W1782" s="1"/>
  <c r="X1782"/>
  <c r="Y1782"/>
  <c r="AA1782"/>
  <c r="AB1782" s="1"/>
  <c r="AC1782" s="1"/>
  <c r="Z1782"/>
  <c r="P1782" l="1"/>
  <c r="U1782"/>
  <c r="S1782"/>
  <c r="K1365" i="4"/>
  <c r="K1366"/>
  <c r="K1367"/>
  <c r="K1368"/>
  <c r="L1365"/>
  <c r="L1366"/>
  <c r="L1367"/>
  <c r="L1368"/>
  <c r="M1365"/>
  <c r="M1366"/>
  <c r="M1367"/>
  <c r="M1368"/>
  <c r="N1365"/>
  <c r="N1366"/>
  <c r="N1367"/>
  <c r="N1368"/>
  <c r="K1364"/>
  <c r="L1364"/>
  <c r="M1364"/>
  <c r="N1364"/>
  <c r="K1363"/>
  <c r="L1363"/>
  <c r="M1363"/>
  <c r="N1363"/>
  <c r="K1361"/>
  <c r="K1362"/>
  <c r="L1361"/>
  <c r="L1362"/>
  <c r="M1361"/>
  <c r="M1362"/>
  <c r="N1361"/>
  <c r="N1362"/>
  <c r="K1360"/>
  <c r="L1360"/>
  <c r="M1360"/>
  <c r="N1360"/>
  <c r="K1359"/>
  <c r="L1359"/>
  <c r="M1359"/>
  <c r="N1359"/>
  <c r="K1356" l="1"/>
  <c r="K1357"/>
  <c r="K1358"/>
  <c r="L1356"/>
  <c r="L1357"/>
  <c r="L1358"/>
  <c r="M1356"/>
  <c r="M1357"/>
  <c r="M1358"/>
  <c r="N1356"/>
  <c r="N1357"/>
  <c r="N1358"/>
  <c r="K1355"/>
  <c r="L1355"/>
  <c r="M1355"/>
  <c r="N1355"/>
  <c r="K1354"/>
  <c r="L1354"/>
  <c r="M1354"/>
  <c r="N1354"/>
  <c r="K1352"/>
  <c r="K1353"/>
  <c r="L1352"/>
  <c r="L1353"/>
  <c r="M1352"/>
  <c r="M1353"/>
  <c r="N1352"/>
  <c r="N1353"/>
  <c r="K1351"/>
  <c r="L1351"/>
  <c r="M1351"/>
  <c r="N1351"/>
  <c r="K1350"/>
  <c r="L1350"/>
  <c r="M1350"/>
  <c r="N1350"/>
  <c r="K1349" l="1"/>
  <c r="L1349"/>
  <c r="M1349"/>
  <c r="N1349"/>
  <c r="K1347" l="1"/>
  <c r="K1348"/>
  <c r="L1347"/>
  <c r="L1348"/>
  <c r="M1347"/>
  <c r="M1348"/>
  <c r="N1347"/>
  <c r="N1348"/>
  <c r="K1346"/>
  <c r="L1346"/>
  <c r="M1346"/>
  <c r="N1346"/>
  <c r="K1345"/>
  <c r="L1345"/>
  <c r="M1345"/>
  <c r="N1345"/>
  <c r="K1343"/>
  <c r="K1344"/>
  <c r="L1343"/>
  <c r="L1344"/>
  <c r="M1343"/>
  <c r="M1344"/>
  <c r="N1343"/>
  <c r="N1344"/>
  <c r="K1342"/>
  <c r="L1342"/>
  <c r="M1342"/>
  <c r="N1342"/>
  <c r="K1341"/>
  <c r="L1341"/>
  <c r="M1341"/>
  <c r="N1341"/>
  <c r="K1339" l="1"/>
  <c r="K1340"/>
  <c r="L1339"/>
  <c r="L1340"/>
  <c r="M1339"/>
  <c r="M1340"/>
  <c r="N1339"/>
  <c r="N1340"/>
  <c r="K1338"/>
  <c r="L1338"/>
  <c r="M1338"/>
  <c r="N1338"/>
  <c r="K1337"/>
  <c r="L1337"/>
  <c r="M1337"/>
  <c r="N1337"/>
  <c r="K1335"/>
  <c r="K1336"/>
  <c r="L1335"/>
  <c r="L1336"/>
  <c r="M1335"/>
  <c r="M1336"/>
  <c r="N1335"/>
  <c r="N1336"/>
  <c r="K1334"/>
  <c r="L1334"/>
  <c r="M1334"/>
  <c r="N1334"/>
  <c r="K1333"/>
  <c r="L1333"/>
  <c r="M1333"/>
  <c r="N1333"/>
  <c r="K1332" l="1"/>
  <c r="L1332"/>
  <c r="M1332"/>
  <c r="N1332"/>
  <c r="N1755" i="1"/>
  <c r="O1755" s="1"/>
  <c r="N1756"/>
  <c r="O1756" s="1"/>
  <c r="N1757"/>
  <c r="U1757" s="1"/>
  <c r="N1758"/>
  <c r="O1758" s="1"/>
  <c r="N1759"/>
  <c r="O1759" s="1"/>
  <c r="N1760"/>
  <c r="O1760" s="1"/>
  <c r="N1761"/>
  <c r="O1761" s="1"/>
  <c r="N1762"/>
  <c r="O1762" s="1"/>
  <c r="N1763"/>
  <c r="O1763" s="1"/>
  <c r="N1764"/>
  <c r="O1764" s="1"/>
  <c r="N1765"/>
  <c r="O1765" s="1"/>
  <c r="N1766"/>
  <c r="O1766" s="1"/>
  <c r="N1767"/>
  <c r="O1767" s="1"/>
  <c r="N1768"/>
  <c r="O1768" s="1"/>
  <c r="N1769"/>
  <c r="O1769" s="1"/>
  <c r="N1770"/>
  <c r="O1770" s="1"/>
  <c r="N1771"/>
  <c r="O1771" s="1"/>
  <c r="N1772"/>
  <c r="O1772" s="1"/>
  <c r="N1773"/>
  <c r="O1773" s="1"/>
  <c r="N1774"/>
  <c r="O1774" s="1"/>
  <c r="N1775"/>
  <c r="O1775" s="1"/>
  <c r="N1776"/>
  <c r="O1776" s="1"/>
  <c r="N1777"/>
  <c r="O1777" s="1"/>
  <c r="N1778"/>
  <c r="O1778" s="1"/>
  <c r="N1779"/>
  <c r="O1779" s="1"/>
  <c r="N1780"/>
  <c r="O1780" s="1"/>
  <c r="N1781"/>
  <c r="O1781" s="1"/>
  <c r="Q1755"/>
  <c r="Q1756"/>
  <c r="Q1757"/>
  <c r="Q1758"/>
  <c r="Q1759"/>
  <c r="Q1760"/>
  <c r="Q1761"/>
  <c r="Q1762"/>
  <c r="Q1763"/>
  <c r="Q1764"/>
  <c r="Q1765"/>
  <c r="Q1766"/>
  <c r="Q1767"/>
  <c r="Q1768"/>
  <c r="Q1769"/>
  <c r="Q1770"/>
  <c r="Q1771"/>
  <c r="Q1772"/>
  <c r="Q1773"/>
  <c r="Q1774"/>
  <c r="Q1775"/>
  <c r="Q1776"/>
  <c r="Q1777"/>
  <c r="Q1778"/>
  <c r="Q1779"/>
  <c r="Q1780"/>
  <c r="Q1781"/>
  <c r="R1755"/>
  <c r="R1756"/>
  <c r="R1757"/>
  <c r="R1758"/>
  <c r="R1759"/>
  <c r="R1760"/>
  <c r="R1761"/>
  <c r="R1762"/>
  <c r="R1763"/>
  <c r="R1764"/>
  <c r="R1765"/>
  <c r="R1766"/>
  <c r="R1767"/>
  <c r="R1768"/>
  <c r="R1769"/>
  <c r="R1770"/>
  <c r="R1771"/>
  <c r="R1772"/>
  <c r="R1773"/>
  <c r="R1774"/>
  <c r="R1775"/>
  <c r="R1776"/>
  <c r="R1777"/>
  <c r="R1778"/>
  <c r="R1779"/>
  <c r="R1780"/>
  <c r="R1781"/>
  <c r="T1755"/>
  <c r="T1756"/>
  <c r="T1757"/>
  <c r="T1758"/>
  <c r="T1759"/>
  <c r="T1760"/>
  <c r="T1761"/>
  <c r="T1762"/>
  <c r="T1763"/>
  <c r="T1764"/>
  <c r="T1765"/>
  <c r="T1766"/>
  <c r="T1767"/>
  <c r="T1768"/>
  <c r="T1769"/>
  <c r="T1770"/>
  <c r="T1771"/>
  <c r="T1772"/>
  <c r="T1773"/>
  <c r="T1774"/>
  <c r="T1775"/>
  <c r="T1776"/>
  <c r="T1777"/>
  <c r="T1778"/>
  <c r="T1779"/>
  <c r="T1780"/>
  <c r="T1781"/>
  <c r="V1755"/>
  <c r="W1755" s="1"/>
  <c r="V1756"/>
  <c r="W1756" s="1"/>
  <c r="V1757"/>
  <c r="W1757" s="1"/>
  <c r="V1758"/>
  <c r="W1758" s="1"/>
  <c r="V1759"/>
  <c r="W1759" s="1"/>
  <c r="V1760"/>
  <c r="W1760" s="1"/>
  <c r="V1761"/>
  <c r="W1761" s="1"/>
  <c r="V1762"/>
  <c r="W1762" s="1"/>
  <c r="V1763"/>
  <c r="W1763" s="1"/>
  <c r="V1764"/>
  <c r="W1764" s="1"/>
  <c r="V1765"/>
  <c r="W1765" s="1"/>
  <c r="V1766"/>
  <c r="W1766" s="1"/>
  <c r="V1767"/>
  <c r="W1767" s="1"/>
  <c r="V1768"/>
  <c r="W1768" s="1"/>
  <c r="V1769"/>
  <c r="W1769" s="1"/>
  <c r="V1770"/>
  <c r="W1770" s="1"/>
  <c r="V1771"/>
  <c r="W1771" s="1"/>
  <c r="V1772"/>
  <c r="W1772" s="1"/>
  <c r="V1773"/>
  <c r="W1773" s="1"/>
  <c r="V1774"/>
  <c r="W1774" s="1"/>
  <c r="V1775"/>
  <c r="W1775" s="1"/>
  <c r="V1776"/>
  <c r="W1776" s="1"/>
  <c r="V1777"/>
  <c r="W1777" s="1"/>
  <c r="V1778"/>
  <c r="W1778" s="1"/>
  <c r="V1779"/>
  <c r="W1779" s="1"/>
  <c r="V1780"/>
  <c r="W1780" s="1"/>
  <c r="V1781"/>
  <c r="W1781" s="1"/>
  <c r="X1755"/>
  <c r="X1756"/>
  <c r="X1757"/>
  <c r="X1758"/>
  <c r="X1759"/>
  <c r="X1760"/>
  <c r="X1761"/>
  <c r="X1762"/>
  <c r="X1763"/>
  <c r="X1764"/>
  <c r="X1765"/>
  <c r="X1766"/>
  <c r="X1767"/>
  <c r="X1768"/>
  <c r="X1769"/>
  <c r="X1770"/>
  <c r="X1771"/>
  <c r="X1772"/>
  <c r="X1773"/>
  <c r="X1774"/>
  <c r="X1775"/>
  <c r="X1776"/>
  <c r="X1777"/>
  <c r="X1778"/>
  <c r="X1779"/>
  <c r="X1780"/>
  <c r="X1781"/>
  <c r="Y1755"/>
  <c r="Y1756"/>
  <c r="Y1757"/>
  <c r="Y1758"/>
  <c r="Y1759"/>
  <c r="Y1760"/>
  <c r="Y1761"/>
  <c r="Y1762"/>
  <c r="Y1763"/>
  <c r="Y1764"/>
  <c r="Y1765"/>
  <c r="Y1766"/>
  <c r="Y1767"/>
  <c r="Y1768"/>
  <c r="Y1769"/>
  <c r="Y1770"/>
  <c r="Y1771"/>
  <c r="Y1772"/>
  <c r="Y1773"/>
  <c r="Y1774"/>
  <c r="Y1775"/>
  <c r="Y1776"/>
  <c r="Y1777"/>
  <c r="Y1778"/>
  <c r="Y1779"/>
  <c r="Y1780"/>
  <c r="Y1781"/>
  <c r="AA1755"/>
  <c r="AB1755" s="1"/>
  <c r="AC1755" s="1"/>
  <c r="AA1756"/>
  <c r="AB1756" s="1"/>
  <c r="AC1756" s="1"/>
  <c r="AA1757"/>
  <c r="AB1757" s="1"/>
  <c r="AC1757" s="1"/>
  <c r="AA1758"/>
  <c r="AB1758" s="1"/>
  <c r="AC1758" s="1"/>
  <c r="AA1759"/>
  <c r="AB1759" s="1"/>
  <c r="AC1759" s="1"/>
  <c r="AA1760"/>
  <c r="AB1760" s="1"/>
  <c r="AC1760" s="1"/>
  <c r="AA1761"/>
  <c r="AB1761" s="1"/>
  <c r="AC1761" s="1"/>
  <c r="AA1762"/>
  <c r="AB1762" s="1"/>
  <c r="AC1762" s="1"/>
  <c r="AA1763"/>
  <c r="AB1763" s="1"/>
  <c r="AC1763" s="1"/>
  <c r="AA1764"/>
  <c r="AB1764" s="1"/>
  <c r="AC1764" s="1"/>
  <c r="AA1765"/>
  <c r="AB1765" s="1"/>
  <c r="AC1765" s="1"/>
  <c r="AA1766"/>
  <c r="AB1766" s="1"/>
  <c r="AC1766" s="1"/>
  <c r="AA1767"/>
  <c r="AB1767" s="1"/>
  <c r="AC1767" s="1"/>
  <c r="AA1768"/>
  <c r="AB1768" s="1"/>
  <c r="AC1768" s="1"/>
  <c r="AA1769"/>
  <c r="AB1769" s="1"/>
  <c r="AC1769" s="1"/>
  <c r="AA1770"/>
  <c r="AB1770" s="1"/>
  <c r="AC1770" s="1"/>
  <c r="AA1771"/>
  <c r="AB1771" s="1"/>
  <c r="AC1771" s="1"/>
  <c r="AA1772"/>
  <c r="AB1772" s="1"/>
  <c r="AC1772" s="1"/>
  <c r="AA1773"/>
  <c r="AB1773" s="1"/>
  <c r="AC1773" s="1"/>
  <c r="AA1774"/>
  <c r="AB1774" s="1"/>
  <c r="AC1774" s="1"/>
  <c r="AA1775"/>
  <c r="AB1775" s="1"/>
  <c r="AC1775" s="1"/>
  <c r="AA1776"/>
  <c r="AB1776" s="1"/>
  <c r="AC1776" s="1"/>
  <c r="AA1777"/>
  <c r="AB1777" s="1"/>
  <c r="AC1777" s="1"/>
  <c r="AA1778"/>
  <c r="AB1778" s="1"/>
  <c r="AC1778" s="1"/>
  <c r="AA1779"/>
  <c r="AB1779" s="1"/>
  <c r="AC1779" s="1"/>
  <c r="AA1780"/>
  <c r="AB1780" s="1"/>
  <c r="AC1780" s="1"/>
  <c r="AA1781"/>
  <c r="AB1781" s="1"/>
  <c r="AC1781" s="1"/>
  <c r="N1753"/>
  <c r="P1753" s="1"/>
  <c r="N1754"/>
  <c r="O1754" s="1"/>
  <c r="Q1753"/>
  <c r="Q1754"/>
  <c r="R1753"/>
  <c r="R1754"/>
  <c r="T1753"/>
  <c r="T1754"/>
  <c r="V1753"/>
  <c r="V1754"/>
  <c r="W1753"/>
  <c r="W1754"/>
  <c r="X1753"/>
  <c r="X1754"/>
  <c r="Y1753"/>
  <c r="Y1754"/>
  <c r="AA1753"/>
  <c r="AB1753" s="1"/>
  <c r="AC1753" s="1"/>
  <c r="AA1754"/>
  <c r="AB1754" s="1"/>
  <c r="AC1754" s="1"/>
  <c r="N1752"/>
  <c r="O1752" s="1"/>
  <c r="Q1752"/>
  <c r="R1752"/>
  <c r="T1752"/>
  <c r="V1752"/>
  <c r="W1752"/>
  <c r="X1752"/>
  <c r="Y1752"/>
  <c r="AA1752"/>
  <c r="AB1752" s="1"/>
  <c r="AC1752" s="1"/>
  <c r="Z1775"/>
  <c r="Z1768"/>
  <c r="Z1764"/>
  <c r="Z1781"/>
  <c r="Z1760"/>
  <c r="Z1761"/>
  <c r="Z1777"/>
  <c r="Z1758"/>
  <c r="Z1767"/>
  <c r="Z1766"/>
  <c r="Z1772"/>
  <c r="Z1773"/>
  <c r="Z1780"/>
  <c r="Z1756"/>
  <c r="Z1779"/>
  <c r="Z1765"/>
  <c r="Z1759"/>
  <c r="Z1755"/>
  <c r="Z1762"/>
  <c r="Z1757"/>
  <c r="Z1752"/>
  <c r="Z1774"/>
  <c r="Z1770"/>
  <c r="Z1763"/>
  <c r="Z1778"/>
  <c r="Z1769"/>
  <c r="Z1754"/>
  <c r="Z1753"/>
  <c r="Z1771"/>
  <c r="Z1776"/>
  <c r="P1781" l="1"/>
  <c r="P1777"/>
  <c r="P1773"/>
  <c r="P1757"/>
  <c r="O1753"/>
  <c r="U1769"/>
  <c r="S1769"/>
  <c r="P1769"/>
  <c r="P1765"/>
  <c r="P1761"/>
  <c r="U1777"/>
  <c r="U1761"/>
  <c r="S1777"/>
  <c r="S1761"/>
  <c r="P1779"/>
  <c r="P1775"/>
  <c r="P1771"/>
  <c r="P1767"/>
  <c r="P1763"/>
  <c r="P1759"/>
  <c r="P1780"/>
  <c r="P1778"/>
  <c r="P1776"/>
  <c r="P1774"/>
  <c r="P1772"/>
  <c r="P1770"/>
  <c r="P1768"/>
  <c r="P1766"/>
  <c r="P1764"/>
  <c r="P1762"/>
  <c r="P1760"/>
  <c r="P1758"/>
  <c r="U1781"/>
  <c r="U1773"/>
  <c r="U1765"/>
  <c r="U1755"/>
  <c r="S1781"/>
  <c r="S1773"/>
  <c r="S1765"/>
  <c r="S1757"/>
  <c r="O1757"/>
  <c r="U1779"/>
  <c r="U1775"/>
  <c r="U1771"/>
  <c r="U1767"/>
  <c r="U1763"/>
  <c r="U1759"/>
  <c r="S1779"/>
  <c r="S1775"/>
  <c r="S1771"/>
  <c r="S1767"/>
  <c r="S1763"/>
  <c r="S1759"/>
  <c r="S1755"/>
  <c r="P1755"/>
  <c r="S1753"/>
  <c r="U1753"/>
  <c r="P1752"/>
  <c r="U1752"/>
  <c r="S1752"/>
  <c r="P1756"/>
  <c r="U1754"/>
  <c r="S1754"/>
  <c r="P1754"/>
  <c r="U1780"/>
  <c r="U1778"/>
  <c r="U1776"/>
  <c r="U1774"/>
  <c r="U1772"/>
  <c r="U1770"/>
  <c r="U1768"/>
  <c r="U1766"/>
  <c r="U1764"/>
  <c r="U1762"/>
  <c r="U1760"/>
  <c r="U1758"/>
  <c r="U1756"/>
  <c r="S1780"/>
  <c r="S1778"/>
  <c r="S1776"/>
  <c r="S1774"/>
  <c r="S1772"/>
  <c r="S1770"/>
  <c r="S1768"/>
  <c r="S1766"/>
  <c r="S1764"/>
  <c r="S1762"/>
  <c r="S1760"/>
  <c r="S1758"/>
  <c r="S1756"/>
  <c r="N1751"/>
  <c r="O1751" s="1"/>
  <c r="Q1751"/>
  <c r="R1751"/>
  <c r="T1751"/>
  <c r="V1751"/>
  <c r="W1751" s="1"/>
  <c r="X1751"/>
  <c r="Y1751"/>
  <c r="AA1751"/>
  <c r="AB1751" s="1"/>
  <c r="AC1751" s="1"/>
  <c r="Z1751"/>
  <c r="U1751" l="1"/>
  <c r="S1751"/>
  <c r="P1751"/>
  <c r="N1749"/>
  <c r="O1749" s="1"/>
  <c r="N1750"/>
  <c r="O1750" s="1"/>
  <c r="Q1749"/>
  <c r="Q1750"/>
  <c r="R1749"/>
  <c r="R1750"/>
  <c r="T1749"/>
  <c r="T1750"/>
  <c r="V1749"/>
  <c r="V1750"/>
  <c r="W1749"/>
  <c r="W1750"/>
  <c r="X1749"/>
  <c r="X1750"/>
  <c r="Y1749"/>
  <c r="Y1750"/>
  <c r="AA1749"/>
  <c r="AB1749" s="1"/>
  <c r="AC1749" s="1"/>
  <c r="AA1750"/>
  <c r="AB1750" s="1"/>
  <c r="AC1750" s="1"/>
  <c r="N1748"/>
  <c r="O1748" s="1"/>
  <c r="Q1748"/>
  <c r="R1748"/>
  <c r="T1748"/>
  <c r="V1748"/>
  <c r="W1748" s="1"/>
  <c r="X1748"/>
  <c r="Y1748"/>
  <c r="AA1748"/>
  <c r="AB1748" s="1"/>
  <c r="AC1748" s="1"/>
  <c r="K1330" i="4"/>
  <c r="K1331"/>
  <c r="L1330"/>
  <c r="L1331"/>
  <c r="M1330"/>
  <c r="M1331"/>
  <c r="N1330"/>
  <c r="N1331"/>
  <c r="K1329"/>
  <c r="L1329"/>
  <c r="M1329"/>
  <c r="N1329"/>
  <c r="K1328"/>
  <c r="L1328"/>
  <c r="M1328"/>
  <c r="N1328"/>
  <c r="K1317"/>
  <c r="L1317"/>
  <c r="M1317"/>
  <c r="N1317"/>
  <c r="K1326"/>
  <c r="K1327"/>
  <c r="L1326"/>
  <c r="L1327"/>
  <c r="M1326"/>
  <c r="M1327"/>
  <c r="N1326"/>
  <c r="N1327"/>
  <c r="K1325"/>
  <c r="L1325"/>
  <c r="M1325"/>
  <c r="N1325"/>
  <c r="K1324"/>
  <c r="L1324"/>
  <c r="M1324"/>
  <c r="N1324"/>
  <c r="K1322"/>
  <c r="K1323"/>
  <c r="L1322"/>
  <c r="L1323"/>
  <c r="M1322"/>
  <c r="M1323"/>
  <c r="N1322"/>
  <c r="N1323"/>
  <c r="Z1748" i="1"/>
  <c r="Z1749"/>
  <c r="Z1750"/>
  <c r="U1750" l="1"/>
  <c r="P1750"/>
  <c r="S1750"/>
  <c r="U1749"/>
  <c r="S1749"/>
  <c r="P1749"/>
  <c r="P1748"/>
  <c r="U1748"/>
  <c r="S1748"/>
  <c r="N1747"/>
  <c r="O1747" s="1"/>
  <c r="Q1747"/>
  <c r="R1747"/>
  <c r="T1747"/>
  <c r="V1747"/>
  <c r="W1747" s="1"/>
  <c r="X1747"/>
  <c r="Y1747"/>
  <c r="AA1747"/>
  <c r="AB1747" s="1"/>
  <c r="AC1747" s="1"/>
  <c r="N1745"/>
  <c r="O1745" s="1"/>
  <c r="N1746"/>
  <c r="O1746" s="1"/>
  <c r="Q1745"/>
  <c r="Q1746"/>
  <c r="R1745"/>
  <c r="R1746"/>
  <c r="T1745"/>
  <c r="T1746"/>
  <c r="V1745"/>
  <c r="V1746"/>
  <c r="W1745"/>
  <c r="W1746"/>
  <c r="X1745"/>
  <c r="X1746"/>
  <c r="Y1745"/>
  <c r="Y1746"/>
  <c r="AA1745"/>
  <c r="AB1745" s="1"/>
  <c r="AC1745" s="1"/>
  <c r="AA1746"/>
  <c r="AB1746" s="1"/>
  <c r="AC1746" s="1"/>
  <c r="Z1747"/>
  <c r="Z1746"/>
  <c r="Z1745"/>
  <c r="S1745" l="1"/>
  <c r="U1745"/>
  <c r="U1746"/>
  <c r="S1746"/>
  <c r="P1746"/>
  <c r="P1745"/>
  <c r="P1747"/>
  <c r="U1747"/>
  <c r="S1747"/>
  <c r="N1744"/>
  <c r="O1744" s="1"/>
  <c r="Q1744"/>
  <c r="R1744"/>
  <c r="T1744"/>
  <c r="V1744"/>
  <c r="W1744" s="1"/>
  <c r="X1744"/>
  <c r="Y1744"/>
  <c r="AA1744"/>
  <c r="AB1744" s="1"/>
  <c r="AC1744" s="1"/>
  <c r="Z1744"/>
  <c r="P1744" l="1"/>
  <c r="U1744"/>
  <c r="S1744"/>
  <c r="N1743"/>
  <c r="O1743" s="1"/>
  <c r="Q1743"/>
  <c r="R1743"/>
  <c r="T1743"/>
  <c r="V1743"/>
  <c r="W1743"/>
  <c r="X1743"/>
  <c r="Y1743"/>
  <c r="AA1743"/>
  <c r="AB1743" s="1"/>
  <c r="AC1743" s="1"/>
  <c r="Z1743"/>
  <c r="U1743" l="1"/>
  <c r="S1743"/>
  <c r="P1743"/>
  <c r="K1319" i="4"/>
  <c r="L1319"/>
  <c r="M1319"/>
  <c r="N1319"/>
  <c r="N1741" i="1"/>
  <c r="P1741" s="1"/>
  <c r="N1742"/>
  <c r="O1742" s="1"/>
  <c r="Q1741"/>
  <c r="Q1742"/>
  <c r="R1741"/>
  <c r="R1742"/>
  <c r="T1741"/>
  <c r="T1742"/>
  <c r="V1741"/>
  <c r="V1742"/>
  <c r="W1741"/>
  <c r="W1742"/>
  <c r="X1741"/>
  <c r="X1742"/>
  <c r="Y1741"/>
  <c r="Y1742"/>
  <c r="AA1741"/>
  <c r="AB1741" s="1"/>
  <c r="AC1741" s="1"/>
  <c r="AA1742"/>
  <c r="AB1742" s="1"/>
  <c r="AC1742" s="1"/>
  <c r="N1740"/>
  <c r="O1740" s="1"/>
  <c r="Q1740"/>
  <c r="R1740"/>
  <c r="T1740"/>
  <c r="V1740"/>
  <c r="W1740" s="1"/>
  <c r="X1740"/>
  <c r="Y1740"/>
  <c r="AA1740"/>
  <c r="AB1740" s="1"/>
  <c r="AC1740" s="1"/>
  <c r="Z1740"/>
  <c r="Z1742"/>
  <c r="Z1741"/>
  <c r="O1741" l="1"/>
  <c r="S1741"/>
  <c r="U1741"/>
  <c r="U1742"/>
  <c r="S1742"/>
  <c r="P1742"/>
  <c r="P1740"/>
  <c r="U1740"/>
  <c r="S1740"/>
  <c r="K1321" i="4"/>
  <c r="L1321"/>
  <c r="M1321"/>
  <c r="N1321"/>
  <c r="K1320"/>
  <c r="L1320"/>
  <c r="M1320"/>
  <c r="N1320"/>
  <c r="N1739" i="1" l="1"/>
  <c r="O1739" s="1"/>
  <c r="Q1739"/>
  <c r="R1739"/>
  <c r="T1739"/>
  <c r="V1739"/>
  <c r="W1739" s="1"/>
  <c r="X1739"/>
  <c r="Y1739"/>
  <c r="AA1739"/>
  <c r="AB1739" s="1"/>
  <c r="AC1739" s="1"/>
  <c r="Z1739"/>
  <c r="P1739" l="1"/>
  <c r="U1739"/>
  <c r="S1739"/>
  <c r="K1318" i="4"/>
  <c r="L1318"/>
  <c r="M1318"/>
  <c r="N1318"/>
  <c r="K1316"/>
  <c r="L1316"/>
  <c r="M1316"/>
  <c r="N1316"/>
  <c r="K1315"/>
  <c r="L1315"/>
  <c r="M1315"/>
  <c r="N1315"/>
  <c r="N1737" i="1" l="1"/>
  <c r="O1737" s="1"/>
  <c r="N1738"/>
  <c r="O1738" s="1"/>
  <c r="Q1737"/>
  <c r="Q1738"/>
  <c r="R1737"/>
  <c r="R1738"/>
  <c r="T1737"/>
  <c r="T1738"/>
  <c r="V1737"/>
  <c r="V1738"/>
  <c r="W1737"/>
  <c r="W1738"/>
  <c r="X1737"/>
  <c r="X1738"/>
  <c r="Y1737"/>
  <c r="Y1738"/>
  <c r="AA1737"/>
  <c r="AB1737" s="1"/>
  <c r="AC1737" s="1"/>
  <c r="AA1738"/>
  <c r="AB1738" s="1"/>
  <c r="AC1738" s="1"/>
  <c r="N1736"/>
  <c r="O1736" s="1"/>
  <c r="Q1736"/>
  <c r="R1736"/>
  <c r="T1736"/>
  <c r="V1736"/>
  <c r="W1736"/>
  <c r="X1736"/>
  <c r="Y1736"/>
  <c r="AA1736"/>
  <c r="AB1736" s="1"/>
  <c r="AC1736" s="1"/>
  <c r="N1735"/>
  <c r="O1735" s="1"/>
  <c r="Q1735"/>
  <c r="R1735"/>
  <c r="T1735"/>
  <c r="V1735"/>
  <c r="W1735"/>
  <c r="X1735"/>
  <c r="Y1735"/>
  <c r="AA1735"/>
  <c r="AB1735" s="1"/>
  <c r="AC1735" s="1"/>
  <c r="N1733"/>
  <c r="P1733" s="1"/>
  <c r="N1734"/>
  <c r="O1734" s="1"/>
  <c r="Q1733"/>
  <c r="Q1734"/>
  <c r="R1733"/>
  <c r="R1734"/>
  <c r="T1733"/>
  <c r="T1734"/>
  <c r="V1733"/>
  <c r="V1734"/>
  <c r="W1733"/>
  <c r="W1734"/>
  <c r="X1733"/>
  <c r="X1734"/>
  <c r="Y1733"/>
  <c r="Y1734"/>
  <c r="AA1733"/>
  <c r="AB1733" s="1"/>
  <c r="AC1733" s="1"/>
  <c r="AA1734"/>
  <c r="AB1734" s="1"/>
  <c r="AC1734" s="1"/>
  <c r="N1732"/>
  <c r="O1732" s="1"/>
  <c r="Q1732"/>
  <c r="R1732"/>
  <c r="T1732"/>
  <c r="V1732"/>
  <c r="W1732"/>
  <c r="X1732"/>
  <c r="Y1732"/>
  <c r="AA1732"/>
  <c r="AB1732" s="1"/>
  <c r="AC1732" s="1"/>
  <c r="Z1736"/>
  <c r="Z1737"/>
  <c r="Z1732"/>
  <c r="Z1738"/>
  <c r="Z1735"/>
  <c r="Z1733"/>
  <c r="Z1734"/>
  <c r="S1737" l="1"/>
  <c r="U1737"/>
  <c r="P1735"/>
  <c r="U1738"/>
  <c r="S1738"/>
  <c r="P1738"/>
  <c r="P1737"/>
  <c r="U1733"/>
  <c r="O1733"/>
  <c r="S1733"/>
  <c r="P1732"/>
  <c r="U1732"/>
  <c r="S1732"/>
  <c r="U1735"/>
  <c r="S1735"/>
  <c r="P1736"/>
  <c r="U1736"/>
  <c r="S1736"/>
  <c r="U1734"/>
  <c r="S1734"/>
  <c r="P1734"/>
  <c r="N1731"/>
  <c r="O1731" s="1"/>
  <c r="Q1731"/>
  <c r="R1731"/>
  <c r="T1731"/>
  <c r="V1731"/>
  <c r="W1731" s="1"/>
  <c r="X1731"/>
  <c r="Y1731"/>
  <c r="AA1731"/>
  <c r="AB1731" s="1"/>
  <c r="AC1731" s="1"/>
  <c r="Z1731"/>
  <c r="P1731" l="1"/>
  <c r="U1731"/>
  <c r="S1731"/>
  <c r="N1729"/>
  <c r="O1729" s="1"/>
  <c r="N1730"/>
  <c r="O1730" s="1"/>
  <c r="Q1729"/>
  <c r="Q1730"/>
  <c r="R1729"/>
  <c r="R1730"/>
  <c r="T1729"/>
  <c r="T1730"/>
  <c r="V1729"/>
  <c r="V1730"/>
  <c r="W1729"/>
  <c r="W1730"/>
  <c r="X1729"/>
  <c r="X1730"/>
  <c r="Y1729"/>
  <c r="Y1730"/>
  <c r="AA1729"/>
  <c r="AB1729" s="1"/>
  <c r="AC1729" s="1"/>
  <c r="AA1730"/>
  <c r="AB1730" s="1"/>
  <c r="AC1730" s="1"/>
  <c r="N1728"/>
  <c r="O1728" s="1"/>
  <c r="Q1728"/>
  <c r="R1728"/>
  <c r="T1728"/>
  <c r="V1728"/>
  <c r="W1728" s="1"/>
  <c r="X1728"/>
  <c r="Y1728"/>
  <c r="AA1728"/>
  <c r="AB1728" s="1"/>
  <c r="AC1728" s="1"/>
  <c r="N1727"/>
  <c r="O1727" s="1"/>
  <c r="Q1727"/>
  <c r="R1727"/>
  <c r="T1727"/>
  <c r="V1727"/>
  <c r="W1727" s="1"/>
  <c r="X1727"/>
  <c r="Y1727"/>
  <c r="AA1727"/>
  <c r="AB1727" s="1"/>
  <c r="AC1727" s="1"/>
  <c r="Z1727"/>
  <c r="Z1728"/>
  <c r="Z1729"/>
  <c r="Z1730"/>
  <c r="U1730" l="1"/>
  <c r="P1730"/>
  <c r="P1727"/>
  <c r="P1728"/>
  <c r="S1730"/>
  <c r="U1729"/>
  <c r="S1729"/>
  <c r="P1729"/>
  <c r="U1728"/>
  <c r="S1728"/>
  <c r="U1727"/>
  <c r="S1727"/>
  <c r="K1314" i="4"/>
  <c r="L1314"/>
  <c r="M1314"/>
  <c r="N1314"/>
  <c r="K1313"/>
  <c r="L1313"/>
  <c r="M1313"/>
  <c r="N1313"/>
  <c r="K1312"/>
  <c r="L1312"/>
  <c r="M1312"/>
  <c r="N1312"/>
  <c r="K1311"/>
  <c r="L1311"/>
  <c r="M1311"/>
  <c r="N1311"/>
  <c r="K1310"/>
  <c r="L1310"/>
  <c r="M1310"/>
  <c r="N1310"/>
  <c r="K1309"/>
  <c r="L1309"/>
  <c r="M1309"/>
  <c r="N1309"/>
  <c r="K1308"/>
  <c r="L1308"/>
  <c r="M1308"/>
  <c r="N1308"/>
  <c r="K1307"/>
  <c r="L1307"/>
  <c r="M1307"/>
  <c r="N1307"/>
  <c r="K1306"/>
  <c r="L1306"/>
  <c r="M1306"/>
  <c r="N1306"/>
  <c r="K1305"/>
  <c r="L1305"/>
  <c r="M1305"/>
  <c r="N1305"/>
  <c r="N1725" i="1" l="1"/>
  <c r="O1725" s="1"/>
  <c r="N1726"/>
  <c r="O1726" s="1"/>
  <c r="Q1725"/>
  <c r="Q1726"/>
  <c r="R1725"/>
  <c r="R1726"/>
  <c r="T1725"/>
  <c r="T1726"/>
  <c r="V1725"/>
  <c r="V1726"/>
  <c r="W1725"/>
  <c r="W1726"/>
  <c r="X1725"/>
  <c r="X1726"/>
  <c r="Y1725"/>
  <c r="Y1726"/>
  <c r="AA1725"/>
  <c r="AB1725" s="1"/>
  <c r="AC1725" s="1"/>
  <c r="AA1726"/>
  <c r="AB1726" s="1"/>
  <c r="AC1726" s="1"/>
  <c r="N1724"/>
  <c r="O1724" s="1"/>
  <c r="Q1724"/>
  <c r="R1724"/>
  <c r="T1724"/>
  <c r="V1724"/>
  <c r="W1724" s="1"/>
  <c r="X1724"/>
  <c r="Y1724"/>
  <c r="AA1724"/>
  <c r="AB1724" s="1"/>
  <c r="AC1724" s="1"/>
  <c r="N1723"/>
  <c r="P1723" s="1"/>
  <c r="Q1723"/>
  <c r="R1723"/>
  <c r="T1723"/>
  <c r="V1723"/>
  <c r="W1723"/>
  <c r="X1723"/>
  <c r="Y1723"/>
  <c r="AA1723"/>
  <c r="AB1723" s="1"/>
  <c r="AC1723" s="1"/>
  <c r="Z1723"/>
  <c r="Z1725"/>
  <c r="Z1724"/>
  <c r="Z1726"/>
  <c r="U1726" l="1"/>
  <c r="P1726"/>
  <c r="S1726"/>
  <c r="U1725"/>
  <c r="S1725"/>
  <c r="P1725"/>
  <c r="P1724"/>
  <c r="U1724"/>
  <c r="S1724"/>
  <c r="U1723"/>
  <c r="S1723"/>
  <c r="O1723"/>
  <c r="N1721"/>
  <c r="P1721" s="1"/>
  <c r="N1722"/>
  <c r="O1722" s="1"/>
  <c r="Q1721"/>
  <c r="Q1722"/>
  <c r="R1721"/>
  <c r="R1722"/>
  <c r="T1721"/>
  <c r="T1722"/>
  <c r="V1721"/>
  <c r="V1722"/>
  <c r="W1721"/>
  <c r="W1722"/>
  <c r="X1721"/>
  <c r="X1722"/>
  <c r="Y1721"/>
  <c r="Y1722"/>
  <c r="AA1721"/>
  <c r="AB1721" s="1"/>
  <c r="AC1721" s="1"/>
  <c r="AA1722"/>
  <c r="AB1722" s="1"/>
  <c r="AC1722" s="1"/>
  <c r="N1720"/>
  <c r="O1720" s="1"/>
  <c r="Q1720"/>
  <c r="R1720"/>
  <c r="T1720"/>
  <c r="V1720"/>
  <c r="W1720" s="1"/>
  <c r="X1720"/>
  <c r="Y1720"/>
  <c r="AA1720"/>
  <c r="AB1720" s="1"/>
  <c r="AC1720" s="1"/>
  <c r="N1719"/>
  <c r="O1719" s="1"/>
  <c r="Q1719"/>
  <c r="R1719"/>
  <c r="T1719"/>
  <c r="V1719"/>
  <c r="W1719"/>
  <c r="X1719"/>
  <c r="Y1719"/>
  <c r="AA1719"/>
  <c r="AB1719" s="1"/>
  <c r="AC1719" s="1"/>
  <c r="Z1721"/>
  <c r="Z1722"/>
  <c r="Z1719"/>
  <c r="Z1720"/>
  <c r="O1721" l="1"/>
  <c r="S1721"/>
  <c r="U1721"/>
  <c r="U1722"/>
  <c r="S1722"/>
  <c r="P1722"/>
  <c r="P1719"/>
  <c r="U1719"/>
  <c r="S1719"/>
  <c r="U1720"/>
  <c r="S1720"/>
  <c r="P1720"/>
  <c r="N1717"/>
  <c r="O1717" s="1"/>
  <c r="N1718"/>
  <c r="O1718" s="1"/>
  <c r="Q1717"/>
  <c r="Q1718"/>
  <c r="R1717"/>
  <c r="R1718"/>
  <c r="T1717"/>
  <c r="T1718"/>
  <c r="V1717"/>
  <c r="V1718"/>
  <c r="W1717"/>
  <c r="W1718"/>
  <c r="X1717"/>
  <c r="X1718"/>
  <c r="Y1717"/>
  <c r="Y1718"/>
  <c r="AA1717"/>
  <c r="AB1717" s="1"/>
  <c r="AC1717" s="1"/>
  <c r="AA1718"/>
  <c r="AB1718" s="1"/>
  <c r="AC1718" s="1"/>
  <c r="N1716"/>
  <c r="O1716" s="1"/>
  <c r="Q1716"/>
  <c r="R1716"/>
  <c r="T1716"/>
  <c r="V1716"/>
  <c r="W1716" s="1"/>
  <c r="X1716"/>
  <c r="Y1716"/>
  <c r="AA1716"/>
  <c r="AB1716" s="1"/>
  <c r="AC1716" s="1"/>
  <c r="K1304" i="4"/>
  <c r="L1304"/>
  <c r="M1304"/>
  <c r="N1304"/>
  <c r="K1303"/>
  <c r="L1303"/>
  <c r="M1303"/>
  <c r="N1303"/>
  <c r="K1302"/>
  <c r="L1302"/>
  <c r="M1302"/>
  <c r="N1302"/>
  <c r="K1301"/>
  <c r="L1301"/>
  <c r="M1301"/>
  <c r="N1301"/>
  <c r="K1300"/>
  <c r="L1300"/>
  <c r="M1300"/>
  <c r="N1300"/>
  <c r="K1299"/>
  <c r="L1299"/>
  <c r="M1299"/>
  <c r="N1299"/>
  <c r="Z1717" i="1"/>
  <c r="Z1718"/>
  <c r="Z1716"/>
  <c r="U1718" l="1"/>
  <c r="P1718"/>
  <c r="S1718"/>
  <c r="U1717"/>
  <c r="S1717"/>
  <c r="P1717"/>
  <c r="P1716"/>
  <c r="U1716"/>
  <c r="S1716"/>
  <c r="N1715"/>
  <c r="O1715" s="1"/>
  <c r="Q1715"/>
  <c r="R1715"/>
  <c r="T1715"/>
  <c r="V1715"/>
  <c r="W1715" s="1"/>
  <c r="X1715"/>
  <c r="Y1715"/>
  <c r="AA1715"/>
  <c r="AB1715" s="1"/>
  <c r="AC1715" s="1"/>
  <c r="Z1715"/>
  <c r="P1715" l="1"/>
  <c r="U1715"/>
  <c r="S1715"/>
  <c r="K1298" i="4"/>
  <c r="L1298"/>
  <c r="M1298"/>
  <c r="N1298"/>
  <c r="K1296" l="1"/>
  <c r="L1296"/>
  <c r="M1296"/>
  <c r="N1296"/>
  <c r="N1713" i="1"/>
  <c r="O1713" s="1"/>
  <c r="N1714"/>
  <c r="O1714" s="1"/>
  <c r="Q1713"/>
  <c r="Q1714"/>
  <c r="R1713"/>
  <c r="R1714"/>
  <c r="T1713"/>
  <c r="T1714"/>
  <c r="V1713"/>
  <c r="V1714"/>
  <c r="W1713"/>
  <c r="W1714"/>
  <c r="X1713"/>
  <c r="X1714"/>
  <c r="Y1713"/>
  <c r="Y1714"/>
  <c r="AA1713"/>
  <c r="AB1713" s="1"/>
  <c r="AC1713" s="1"/>
  <c r="AA1714"/>
  <c r="AB1714" s="1"/>
  <c r="AC1714" s="1"/>
  <c r="N1712"/>
  <c r="O1712" s="1"/>
  <c r="Q1712"/>
  <c r="R1712"/>
  <c r="T1712"/>
  <c r="V1712"/>
  <c r="W1712"/>
  <c r="X1712"/>
  <c r="Y1712"/>
  <c r="AA1712"/>
  <c r="AB1712" s="1"/>
  <c r="AC1712" s="1"/>
  <c r="N1711"/>
  <c r="O1711" s="1"/>
  <c r="Q1711"/>
  <c r="R1711"/>
  <c r="T1711"/>
  <c r="V1711"/>
  <c r="W1711" s="1"/>
  <c r="X1711"/>
  <c r="Y1711"/>
  <c r="AA1711"/>
  <c r="AB1711" s="1"/>
  <c r="AC1711" s="1"/>
  <c r="Z1712"/>
  <c r="Z1714"/>
  <c r="Z1711"/>
  <c r="Z1713"/>
  <c r="U1714" l="1"/>
  <c r="P1714"/>
  <c r="S1714"/>
  <c r="P1712"/>
  <c r="U1713"/>
  <c r="S1713"/>
  <c r="P1713"/>
  <c r="P1711"/>
  <c r="U1711"/>
  <c r="S1711"/>
  <c r="U1712"/>
  <c r="S1712"/>
  <c r="K1288" i="4"/>
  <c r="L1288"/>
  <c r="M1288"/>
  <c r="N1288"/>
  <c r="K1289"/>
  <c r="L1289"/>
  <c r="M1289"/>
  <c r="N1289"/>
  <c r="K1297"/>
  <c r="L1297"/>
  <c r="M1297"/>
  <c r="N1297"/>
  <c r="K1294"/>
  <c r="K1295"/>
  <c r="L1294"/>
  <c r="L1295"/>
  <c r="M1294"/>
  <c r="M1295"/>
  <c r="N1294"/>
  <c r="N1295"/>
  <c r="K1293"/>
  <c r="L1293"/>
  <c r="M1293"/>
  <c r="N1293"/>
  <c r="K1292"/>
  <c r="L1292"/>
  <c r="M1292"/>
  <c r="N1292"/>
  <c r="K1291"/>
  <c r="L1291"/>
  <c r="M1291"/>
  <c r="N1291"/>
  <c r="K1290"/>
  <c r="L1290"/>
  <c r="M1290"/>
  <c r="N1290"/>
  <c r="K1287"/>
  <c r="L1287"/>
  <c r="M1287"/>
  <c r="N1287"/>
  <c r="K1286"/>
  <c r="L1286"/>
  <c r="M1286"/>
  <c r="N1286"/>
  <c r="K1283"/>
  <c r="K1284"/>
  <c r="K1285"/>
  <c r="L1283"/>
  <c r="L1284"/>
  <c r="L1285"/>
  <c r="M1283"/>
  <c r="M1284"/>
  <c r="M1285"/>
  <c r="N1283"/>
  <c r="N1284"/>
  <c r="N1285"/>
  <c r="K1282"/>
  <c r="L1282"/>
  <c r="M1282"/>
  <c r="N1282"/>
  <c r="K1281"/>
  <c r="L1281"/>
  <c r="M1281"/>
  <c r="N1281"/>
  <c r="N1709" i="1"/>
  <c r="O1709" s="1"/>
  <c r="N1710"/>
  <c r="O1710" s="1"/>
  <c r="Q1709"/>
  <c r="Q1710"/>
  <c r="R1709"/>
  <c r="R1710"/>
  <c r="T1709"/>
  <c r="T1710"/>
  <c r="V1709"/>
  <c r="V1710"/>
  <c r="W1709"/>
  <c r="W1710"/>
  <c r="X1709"/>
  <c r="X1710"/>
  <c r="Y1709"/>
  <c r="Y1710"/>
  <c r="AA1709"/>
  <c r="AB1709" s="1"/>
  <c r="AC1709" s="1"/>
  <c r="AA1710"/>
  <c r="AB1710" s="1"/>
  <c r="AC1710" s="1"/>
  <c r="N1708"/>
  <c r="O1708" s="1"/>
  <c r="Q1708"/>
  <c r="R1708"/>
  <c r="T1708"/>
  <c r="V1708"/>
  <c r="W1708" s="1"/>
  <c r="X1708"/>
  <c r="Y1708"/>
  <c r="AA1708"/>
  <c r="AB1708" s="1"/>
  <c r="AC1708" s="1"/>
  <c r="N1707"/>
  <c r="O1707" s="1"/>
  <c r="Q1707"/>
  <c r="R1707"/>
  <c r="T1707"/>
  <c r="V1707"/>
  <c r="W1707" s="1"/>
  <c r="X1707"/>
  <c r="Y1707"/>
  <c r="AA1707"/>
  <c r="AB1707" s="1"/>
  <c r="AC1707" s="1"/>
  <c r="N1705"/>
  <c r="P1705" s="1"/>
  <c r="N1706"/>
  <c r="O1706" s="1"/>
  <c r="Q1705"/>
  <c r="Q1706"/>
  <c r="R1705"/>
  <c r="R1706"/>
  <c r="T1705"/>
  <c r="T1706"/>
  <c r="V1705"/>
  <c r="V1706"/>
  <c r="W1705"/>
  <c r="W1706"/>
  <c r="X1705"/>
  <c r="X1706"/>
  <c r="Y1705"/>
  <c r="Y1706"/>
  <c r="AA1705"/>
  <c r="AB1705" s="1"/>
  <c r="AC1705" s="1"/>
  <c r="AA1706"/>
  <c r="AB1706" s="1"/>
  <c r="AC1706" s="1"/>
  <c r="N1704"/>
  <c r="O1704" s="1"/>
  <c r="Q1704"/>
  <c r="R1704"/>
  <c r="T1704"/>
  <c r="V1704"/>
  <c r="W1704" s="1"/>
  <c r="X1704"/>
  <c r="Y1704"/>
  <c r="AA1704"/>
  <c r="AB1704" s="1"/>
  <c r="AC1704" s="1"/>
  <c r="Z1706"/>
  <c r="Z1704"/>
  <c r="Z1710"/>
  <c r="Z1705"/>
  <c r="Z1709"/>
  <c r="Z1708"/>
  <c r="Z1707"/>
  <c r="U1710" l="1"/>
  <c r="P1704"/>
  <c r="P1710"/>
  <c r="U1704"/>
  <c r="S1704"/>
  <c r="S1710"/>
  <c r="P1707"/>
  <c r="U1707"/>
  <c r="S1707"/>
  <c r="P1708"/>
  <c r="U1708"/>
  <c r="S1708"/>
  <c r="U1709"/>
  <c r="S1709"/>
  <c r="P1709"/>
  <c r="S1705"/>
  <c r="O1705"/>
  <c r="U1705"/>
  <c r="U1706"/>
  <c r="S1706"/>
  <c r="P1706"/>
  <c r="N1703"/>
  <c r="O1703" s="1"/>
  <c r="Q1703"/>
  <c r="R1703"/>
  <c r="T1703"/>
  <c r="V1703"/>
  <c r="W1703"/>
  <c r="X1703"/>
  <c r="Y1703"/>
  <c r="AA1703"/>
  <c r="AB1703" s="1"/>
  <c r="AC1703" s="1"/>
  <c r="Z1703"/>
  <c r="U1703" l="1"/>
  <c r="S1703"/>
  <c r="P1703"/>
  <c r="N1701"/>
  <c r="O1701" s="1"/>
  <c r="N1702"/>
  <c r="O1702" s="1"/>
  <c r="Q1701"/>
  <c r="Q1702"/>
  <c r="R1701"/>
  <c r="R1702"/>
  <c r="T1701"/>
  <c r="T1702"/>
  <c r="V1701"/>
  <c r="V1702"/>
  <c r="W1701"/>
  <c r="W1702"/>
  <c r="X1701"/>
  <c r="X1702"/>
  <c r="Y1701"/>
  <c r="Y1702"/>
  <c r="AA1701"/>
  <c r="AB1701" s="1"/>
  <c r="AC1701" s="1"/>
  <c r="AA1702"/>
  <c r="AB1702" s="1"/>
  <c r="AC1702" s="1"/>
  <c r="N1700"/>
  <c r="O1700" s="1"/>
  <c r="Q1700"/>
  <c r="R1700"/>
  <c r="T1700"/>
  <c r="V1700"/>
  <c r="W1700" s="1"/>
  <c r="X1700"/>
  <c r="Y1700"/>
  <c r="AA1700"/>
  <c r="AB1700" s="1"/>
  <c r="AC1700" s="1"/>
  <c r="N1699"/>
  <c r="O1699" s="1"/>
  <c r="Q1699"/>
  <c r="R1699"/>
  <c r="T1699"/>
  <c r="V1699"/>
  <c r="W1699"/>
  <c r="X1699"/>
  <c r="Y1699"/>
  <c r="AA1699"/>
  <c r="AB1699" s="1"/>
  <c r="AC1699" s="1"/>
  <c r="Z1702"/>
  <c r="Z1700"/>
  <c r="Z1701"/>
  <c r="Z1699"/>
  <c r="U1702" l="1"/>
  <c r="P1702"/>
  <c r="S1702"/>
  <c r="U1701"/>
  <c r="S1701"/>
  <c r="P1701"/>
  <c r="P1700"/>
  <c r="U1700"/>
  <c r="S1700"/>
  <c r="P1699"/>
  <c r="U1699"/>
  <c r="S1699"/>
  <c r="N1697"/>
  <c r="P1697" s="1"/>
  <c r="N1698"/>
  <c r="O1698" s="1"/>
  <c r="Q1697"/>
  <c r="Q1698"/>
  <c r="R1697"/>
  <c r="R1698"/>
  <c r="T1697"/>
  <c r="T1698"/>
  <c r="V1697"/>
  <c r="V1698"/>
  <c r="W1697"/>
  <c r="W1698"/>
  <c r="X1697"/>
  <c r="X1698"/>
  <c r="Y1697"/>
  <c r="Y1698"/>
  <c r="AA1697"/>
  <c r="AB1697" s="1"/>
  <c r="AC1697" s="1"/>
  <c r="AA1698"/>
  <c r="AB1698" s="1"/>
  <c r="AC1698" s="1"/>
  <c r="N1696"/>
  <c r="O1696" s="1"/>
  <c r="Q1696"/>
  <c r="R1696"/>
  <c r="T1696"/>
  <c r="V1696"/>
  <c r="W1696" s="1"/>
  <c r="X1696"/>
  <c r="Y1696"/>
  <c r="AA1696"/>
  <c r="AB1696" s="1"/>
  <c r="AC1696" s="1"/>
  <c r="Z1697"/>
  <c r="Z1698"/>
  <c r="Z1696"/>
  <c r="O1697" l="1"/>
  <c r="S1697"/>
  <c r="U1697"/>
  <c r="U1698"/>
  <c r="S1698"/>
  <c r="P1698"/>
  <c r="P1696"/>
  <c r="U1696"/>
  <c r="S1696"/>
  <c r="N1695"/>
  <c r="O1695" s="1"/>
  <c r="Q1695"/>
  <c r="R1695"/>
  <c r="T1695"/>
  <c r="V1695"/>
  <c r="W1695"/>
  <c r="X1695"/>
  <c r="Y1695"/>
  <c r="AA1695"/>
  <c r="AB1695" s="1"/>
  <c r="AC1695" s="1"/>
  <c r="Z1695"/>
  <c r="P1695" l="1"/>
  <c r="U1695"/>
  <c r="S1695"/>
  <c r="K1280" i="4"/>
  <c r="L1280"/>
  <c r="M1280"/>
  <c r="N1280"/>
  <c r="N1693" i="1" l="1"/>
  <c r="P1693" s="1"/>
  <c r="N1694"/>
  <c r="O1694" s="1"/>
  <c r="Q1693"/>
  <c r="Q1694"/>
  <c r="R1693"/>
  <c r="R1694"/>
  <c r="T1693"/>
  <c r="T1694"/>
  <c r="V1693"/>
  <c r="V1694"/>
  <c r="W1693"/>
  <c r="W1694"/>
  <c r="X1693"/>
  <c r="X1694"/>
  <c r="Y1693"/>
  <c r="Y1694"/>
  <c r="AA1693"/>
  <c r="AB1693" s="1"/>
  <c r="AC1693" s="1"/>
  <c r="AA1694"/>
  <c r="AB1694" s="1"/>
  <c r="AC1694" s="1"/>
  <c r="N1692"/>
  <c r="O1692" s="1"/>
  <c r="Q1692"/>
  <c r="R1692"/>
  <c r="T1692"/>
  <c r="V1692"/>
  <c r="W1692" s="1"/>
  <c r="X1692"/>
  <c r="Y1692"/>
  <c r="AA1692"/>
  <c r="AB1692" s="1"/>
  <c r="AC1692" s="1"/>
  <c r="N1691"/>
  <c r="O1691" s="1"/>
  <c r="Q1691"/>
  <c r="R1691"/>
  <c r="T1691"/>
  <c r="V1691"/>
  <c r="W1691" s="1"/>
  <c r="X1691"/>
  <c r="Y1691"/>
  <c r="AA1691"/>
  <c r="AB1691" s="1"/>
  <c r="AC1691" s="1"/>
  <c r="Z1693"/>
  <c r="Z1692"/>
  <c r="Z1694"/>
  <c r="Z1691"/>
  <c r="S1693" l="1"/>
  <c r="O1693"/>
  <c r="U1693"/>
  <c r="U1694"/>
  <c r="S1694"/>
  <c r="P1694"/>
  <c r="P1692"/>
  <c r="P1691"/>
  <c r="U1692"/>
  <c r="S1692"/>
  <c r="U1691"/>
  <c r="S1691"/>
  <c r="K1279" i="4"/>
  <c r="L1279"/>
  <c r="M1279"/>
  <c r="N1279"/>
  <c r="K1278"/>
  <c r="L1278"/>
  <c r="M1278"/>
  <c r="N1278"/>
  <c r="K1277"/>
  <c r="L1277"/>
  <c r="M1277"/>
  <c r="N1277"/>
  <c r="K1275"/>
  <c r="K1276"/>
  <c r="L1275"/>
  <c r="L1276"/>
  <c r="M1275"/>
  <c r="M1276"/>
  <c r="N1275"/>
  <c r="N1276"/>
  <c r="K1274"/>
  <c r="L1274"/>
  <c r="M1274"/>
  <c r="N1274"/>
  <c r="K1273"/>
  <c r="L1273"/>
  <c r="M1273"/>
  <c r="N1273"/>
  <c r="K1271"/>
  <c r="K1272"/>
  <c r="L1271"/>
  <c r="L1272"/>
  <c r="M1271"/>
  <c r="M1272"/>
  <c r="N1271"/>
  <c r="N1272"/>
  <c r="N1689" i="1"/>
  <c r="P1689" s="1"/>
  <c r="N1690"/>
  <c r="O1690" s="1"/>
  <c r="Q1689"/>
  <c r="Q1690"/>
  <c r="R1689"/>
  <c r="R1690"/>
  <c r="T1689"/>
  <c r="T1690"/>
  <c r="V1689"/>
  <c r="V1690"/>
  <c r="W1689"/>
  <c r="W1690"/>
  <c r="X1689"/>
  <c r="X1690"/>
  <c r="Y1689"/>
  <c r="Y1690"/>
  <c r="AA1689"/>
  <c r="AB1689" s="1"/>
  <c r="AC1689" s="1"/>
  <c r="AA1690"/>
  <c r="AB1690" s="1"/>
  <c r="AC1690" s="1"/>
  <c r="N1688"/>
  <c r="O1688" s="1"/>
  <c r="Q1688"/>
  <c r="R1688"/>
  <c r="T1688"/>
  <c r="V1688"/>
  <c r="W1688" s="1"/>
  <c r="X1688"/>
  <c r="Y1688"/>
  <c r="AA1688"/>
  <c r="AB1688" s="1"/>
  <c r="AC1688" s="1"/>
  <c r="Z1690"/>
  <c r="Z1689"/>
  <c r="Z1688"/>
  <c r="S1689" l="1"/>
  <c r="O1689"/>
  <c r="U1689"/>
  <c r="U1690"/>
  <c r="S1690"/>
  <c r="P1690"/>
  <c r="P1688"/>
  <c r="U1688"/>
  <c r="S1688"/>
  <c r="N1687"/>
  <c r="O1687" s="1"/>
  <c r="Q1687"/>
  <c r="R1687"/>
  <c r="T1687"/>
  <c r="V1687"/>
  <c r="W1687" s="1"/>
  <c r="X1687"/>
  <c r="Y1687"/>
  <c r="AA1687"/>
  <c r="AB1687" s="1"/>
  <c r="AC1687" s="1"/>
  <c r="Z1687"/>
  <c r="P1687" l="1"/>
  <c r="U1687"/>
  <c r="S1687"/>
  <c r="N1685"/>
  <c r="O1685" s="1"/>
  <c r="N1686"/>
  <c r="O1686" s="1"/>
  <c r="Q1685"/>
  <c r="Q1686"/>
  <c r="R1685"/>
  <c r="R1686"/>
  <c r="T1685"/>
  <c r="T1686"/>
  <c r="V1685"/>
  <c r="V1686"/>
  <c r="W1685"/>
  <c r="W1686"/>
  <c r="X1685"/>
  <c r="X1686"/>
  <c r="Y1685"/>
  <c r="Y1686"/>
  <c r="AA1685"/>
  <c r="AB1685" s="1"/>
  <c r="AC1685" s="1"/>
  <c r="AA1686"/>
  <c r="AB1686" s="1"/>
  <c r="AC1686" s="1"/>
  <c r="N1684"/>
  <c r="O1684" s="1"/>
  <c r="Q1684"/>
  <c r="R1684"/>
  <c r="T1684"/>
  <c r="V1684"/>
  <c r="W1684" s="1"/>
  <c r="X1684"/>
  <c r="Y1684"/>
  <c r="AA1684"/>
  <c r="AB1684" s="1"/>
  <c r="AC1684" s="1"/>
  <c r="N1683"/>
  <c r="O1683" s="1"/>
  <c r="Q1683"/>
  <c r="R1683"/>
  <c r="T1683"/>
  <c r="V1683"/>
  <c r="W1683"/>
  <c r="X1683"/>
  <c r="Y1683"/>
  <c r="AA1683"/>
  <c r="AB1683" s="1"/>
  <c r="AC1683" s="1"/>
  <c r="Z1686"/>
  <c r="Z1683"/>
  <c r="Z1684"/>
  <c r="Z1685"/>
  <c r="U1686" l="1"/>
  <c r="P1686"/>
  <c r="S1686"/>
  <c r="P1683"/>
  <c r="P1684"/>
  <c r="U1685"/>
  <c r="S1685"/>
  <c r="P1685"/>
  <c r="U1683"/>
  <c r="S1683"/>
  <c r="U1684"/>
  <c r="S1684"/>
  <c r="K1270" i="4"/>
  <c r="L1270"/>
  <c r="M1270"/>
  <c r="N1270"/>
  <c r="K1269"/>
  <c r="L1269"/>
  <c r="M1269"/>
  <c r="N1269"/>
  <c r="K1267"/>
  <c r="K1268"/>
  <c r="L1267"/>
  <c r="L1268"/>
  <c r="M1267"/>
  <c r="M1268"/>
  <c r="N1267"/>
  <c r="N1268"/>
  <c r="K1266"/>
  <c r="L1266"/>
  <c r="M1266"/>
  <c r="N1266"/>
  <c r="K1265"/>
  <c r="L1265"/>
  <c r="M1265"/>
  <c r="N1265"/>
  <c r="K1262"/>
  <c r="K1263"/>
  <c r="K1264"/>
  <c r="L1262"/>
  <c r="L1263"/>
  <c r="L1264"/>
  <c r="M1262"/>
  <c r="M1263"/>
  <c r="M1264"/>
  <c r="N1262"/>
  <c r="N1263"/>
  <c r="N1264"/>
  <c r="N1682" i="1" l="1"/>
  <c r="O1682" s="1"/>
  <c r="Q1682"/>
  <c r="R1682"/>
  <c r="T1682"/>
  <c r="V1682"/>
  <c r="W1682" s="1"/>
  <c r="X1682"/>
  <c r="Y1682"/>
  <c r="AA1682"/>
  <c r="AB1682" s="1"/>
  <c r="AC1682" s="1"/>
  <c r="N1681"/>
  <c r="O1681" s="1"/>
  <c r="Q1681"/>
  <c r="R1681"/>
  <c r="T1681"/>
  <c r="V1681"/>
  <c r="W1681" s="1"/>
  <c r="X1681"/>
  <c r="Y1681"/>
  <c r="AA1681"/>
  <c r="AB1681" s="1"/>
  <c r="AC1681" s="1"/>
  <c r="N1680"/>
  <c r="O1680" s="1"/>
  <c r="Q1680"/>
  <c r="R1680"/>
  <c r="T1680"/>
  <c r="V1680"/>
  <c r="W1680" s="1"/>
  <c r="X1680"/>
  <c r="Y1680"/>
  <c r="AA1680"/>
  <c r="AB1680" s="1"/>
  <c r="AC1680" s="1"/>
  <c r="N1679"/>
  <c r="O1679" s="1"/>
  <c r="Q1679"/>
  <c r="R1679"/>
  <c r="T1679"/>
  <c r="V1679"/>
  <c r="W1679" s="1"/>
  <c r="X1679"/>
  <c r="Y1679"/>
  <c r="AA1679"/>
  <c r="AB1679" s="1"/>
  <c r="AC1679" s="1"/>
  <c r="N1677"/>
  <c r="O1677" s="1"/>
  <c r="N1678"/>
  <c r="O1678" s="1"/>
  <c r="Q1677"/>
  <c r="Q1678"/>
  <c r="R1677"/>
  <c r="R1678"/>
  <c r="T1677"/>
  <c r="T1678"/>
  <c r="V1677"/>
  <c r="V1678"/>
  <c r="W1677"/>
  <c r="W1678"/>
  <c r="X1677"/>
  <c r="X1678"/>
  <c r="Y1677"/>
  <c r="Y1678"/>
  <c r="AA1677"/>
  <c r="AB1677" s="1"/>
  <c r="AC1677" s="1"/>
  <c r="AA1678"/>
  <c r="AB1678" s="1"/>
  <c r="AC1678" s="1"/>
  <c r="N1676"/>
  <c r="O1676" s="1"/>
  <c r="Q1676"/>
  <c r="R1676"/>
  <c r="T1676"/>
  <c r="V1676"/>
  <c r="W1676" s="1"/>
  <c r="X1676"/>
  <c r="Y1676"/>
  <c r="AA1676"/>
  <c r="AB1676" s="1"/>
  <c r="AC1676" s="1"/>
  <c r="Z1679"/>
  <c r="Z1678"/>
  <c r="Z1677"/>
  <c r="Z1676"/>
  <c r="Z1681"/>
  <c r="Z1680"/>
  <c r="Z1682"/>
  <c r="P1682" l="1"/>
  <c r="P1678"/>
  <c r="P1681"/>
  <c r="U1682"/>
  <c r="S1682"/>
  <c r="U1681"/>
  <c r="S1681"/>
  <c r="P1680"/>
  <c r="U1677"/>
  <c r="U1678"/>
  <c r="S1678"/>
  <c r="P1679"/>
  <c r="U1680"/>
  <c r="S1680"/>
  <c r="S1677"/>
  <c r="P1677"/>
  <c r="U1679"/>
  <c r="S1679"/>
  <c r="P1676"/>
  <c r="U1676"/>
  <c r="S1676"/>
  <c r="N1675"/>
  <c r="O1675" s="1"/>
  <c r="Q1675"/>
  <c r="R1675"/>
  <c r="T1675"/>
  <c r="V1675"/>
  <c r="W1675"/>
  <c r="X1675"/>
  <c r="Y1675"/>
  <c r="AA1675"/>
  <c r="AB1675" s="1"/>
  <c r="AC1675" s="1"/>
  <c r="Z1675"/>
  <c r="P1675" l="1"/>
  <c r="U1675"/>
  <c r="S1675"/>
  <c r="K1261" i="4"/>
  <c r="L1261"/>
  <c r="M1261"/>
  <c r="N1261"/>
  <c r="K1260"/>
  <c r="L1260"/>
  <c r="M1260"/>
  <c r="N1260"/>
  <c r="K1258"/>
  <c r="K1259"/>
  <c r="L1258"/>
  <c r="L1259"/>
  <c r="M1258"/>
  <c r="M1259"/>
  <c r="N1258"/>
  <c r="N1259"/>
  <c r="K1257"/>
  <c r="L1257"/>
  <c r="M1257"/>
  <c r="N1257"/>
  <c r="K1256"/>
  <c r="L1256"/>
  <c r="M1256"/>
  <c r="N1256"/>
  <c r="N1673" i="1"/>
  <c r="O1673" s="1"/>
  <c r="N1674"/>
  <c r="O1674" s="1"/>
  <c r="Q1673"/>
  <c r="Q1674"/>
  <c r="R1673"/>
  <c r="R1674"/>
  <c r="T1673"/>
  <c r="T1674"/>
  <c r="V1673"/>
  <c r="V1674"/>
  <c r="W1673"/>
  <c r="W1674"/>
  <c r="X1673"/>
  <c r="X1674"/>
  <c r="Y1673"/>
  <c r="Y1674"/>
  <c r="AA1673"/>
  <c r="AB1673" s="1"/>
  <c r="AC1673" s="1"/>
  <c r="AA1674"/>
  <c r="AB1674" s="1"/>
  <c r="AC1674" s="1"/>
  <c r="N1672"/>
  <c r="O1672" s="1"/>
  <c r="Q1672"/>
  <c r="R1672"/>
  <c r="T1672"/>
  <c r="V1672"/>
  <c r="W1672" s="1"/>
  <c r="X1672"/>
  <c r="Y1672"/>
  <c r="AA1672"/>
  <c r="AB1672" s="1"/>
  <c r="AC1672" s="1"/>
  <c r="N1671"/>
  <c r="O1671" s="1"/>
  <c r="Q1671"/>
  <c r="R1671"/>
  <c r="T1671"/>
  <c r="V1671"/>
  <c r="W1671" s="1"/>
  <c r="X1671"/>
  <c r="Y1671"/>
  <c r="AA1671"/>
  <c r="AB1671" s="1"/>
  <c r="AC1671" s="1"/>
  <c r="Z1674"/>
  <c r="Z1672"/>
  <c r="Z1671"/>
  <c r="Z1673"/>
  <c r="U1674" l="1"/>
  <c r="P1674"/>
  <c r="S1674"/>
  <c r="U1673"/>
  <c r="S1673"/>
  <c r="P1673"/>
  <c r="P1672"/>
  <c r="U1672"/>
  <c r="S1672"/>
  <c r="P1671"/>
  <c r="U1671"/>
  <c r="S1671"/>
  <c r="K1254" i="4"/>
  <c r="K1255"/>
  <c r="L1254"/>
  <c r="L1255"/>
  <c r="M1254"/>
  <c r="M1255"/>
  <c r="N1254"/>
  <c r="N1255"/>
  <c r="K1239"/>
  <c r="L1239"/>
  <c r="M1239"/>
  <c r="N1239"/>
  <c r="K1247"/>
  <c r="L1247"/>
  <c r="M1247"/>
  <c r="N1247"/>
  <c r="K1253"/>
  <c r="L1253"/>
  <c r="M1253"/>
  <c r="N1253"/>
  <c r="K1252"/>
  <c r="L1252"/>
  <c r="M1252"/>
  <c r="N1252"/>
  <c r="K1250"/>
  <c r="K1251"/>
  <c r="L1250"/>
  <c r="L1251"/>
  <c r="M1250"/>
  <c r="M1251"/>
  <c r="N1250"/>
  <c r="N1251"/>
  <c r="K1249"/>
  <c r="L1249"/>
  <c r="M1249"/>
  <c r="N1249"/>
  <c r="K1248"/>
  <c r="L1248"/>
  <c r="M1248"/>
  <c r="N1248"/>
  <c r="N1669" i="1" l="1"/>
  <c r="P1669" s="1"/>
  <c r="N1670"/>
  <c r="O1670" s="1"/>
  <c r="Q1669"/>
  <c r="Q1670"/>
  <c r="R1669"/>
  <c r="R1670"/>
  <c r="T1669"/>
  <c r="T1670"/>
  <c r="V1669"/>
  <c r="V1670"/>
  <c r="W1669"/>
  <c r="W1670"/>
  <c r="X1669"/>
  <c r="X1670"/>
  <c r="Y1669"/>
  <c r="Y1670"/>
  <c r="AA1669"/>
  <c r="AB1669" s="1"/>
  <c r="AC1669" s="1"/>
  <c r="AA1670"/>
  <c r="AB1670" s="1"/>
  <c r="AC1670" s="1"/>
  <c r="N1668"/>
  <c r="O1668" s="1"/>
  <c r="Q1668"/>
  <c r="R1668"/>
  <c r="T1668"/>
  <c r="V1668"/>
  <c r="W1668" s="1"/>
  <c r="X1668"/>
  <c r="Y1668"/>
  <c r="AA1668"/>
  <c r="AB1668" s="1"/>
  <c r="AC1668" s="1"/>
  <c r="N1667"/>
  <c r="O1667" s="1"/>
  <c r="Q1667"/>
  <c r="R1667"/>
  <c r="T1667"/>
  <c r="V1667"/>
  <c r="W1667"/>
  <c r="X1667"/>
  <c r="Y1667"/>
  <c r="AA1667"/>
  <c r="AB1667" s="1"/>
  <c r="AC1667" s="1"/>
  <c r="Z1670"/>
  <c r="Z1667"/>
  <c r="Z1669"/>
  <c r="Z1668"/>
  <c r="S1669" l="1"/>
  <c r="O1669"/>
  <c r="U1669"/>
  <c r="U1670"/>
  <c r="S1670"/>
  <c r="P1670"/>
  <c r="P1668"/>
  <c r="P1667"/>
  <c r="U1667"/>
  <c r="S1667"/>
  <c r="U1668"/>
  <c r="S1668"/>
  <c r="K1246" i="4"/>
  <c r="L1246"/>
  <c r="M1246"/>
  <c r="N1246"/>
  <c r="N1665" i="1" l="1"/>
  <c r="O1665" s="1"/>
  <c r="N1666"/>
  <c r="O1666" s="1"/>
  <c r="Q1665"/>
  <c r="Q1666"/>
  <c r="R1665"/>
  <c r="R1666"/>
  <c r="T1665"/>
  <c r="T1666"/>
  <c r="V1665"/>
  <c r="V1666"/>
  <c r="W1665"/>
  <c r="W1666"/>
  <c r="X1665"/>
  <c r="X1666"/>
  <c r="Y1665"/>
  <c r="Y1666"/>
  <c r="AA1665"/>
  <c r="AB1665" s="1"/>
  <c r="AC1665" s="1"/>
  <c r="AA1666"/>
  <c r="AB1666" s="1"/>
  <c r="AC1666" s="1"/>
  <c r="N1664"/>
  <c r="O1664" s="1"/>
  <c r="Q1664"/>
  <c r="R1664"/>
  <c r="T1664"/>
  <c r="V1664"/>
  <c r="W1664" s="1"/>
  <c r="X1664"/>
  <c r="Y1664"/>
  <c r="AA1664"/>
  <c r="AB1664" s="1"/>
  <c r="AC1664" s="1"/>
  <c r="K1243" i="4"/>
  <c r="L1243"/>
  <c r="M1243"/>
  <c r="N1243"/>
  <c r="K1235"/>
  <c r="L1235"/>
  <c r="M1235"/>
  <c r="N1235"/>
  <c r="K1245"/>
  <c r="L1245"/>
  <c r="M1245"/>
  <c r="N1245"/>
  <c r="Z1664" i="1"/>
  <c r="Z1665"/>
  <c r="Z1666"/>
  <c r="U1666" l="1"/>
  <c r="P1666"/>
  <c r="S1666"/>
  <c r="U1665"/>
  <c r="S1665"/>
  <c r="P1665"/>
  <c r="P1664"/>
  <c r="U1664"/>
  <c r="S1664"/>
  <c r="K1244" i="4"/>
  <c r="L1244"/>
  <c r="M1244"/>
  <c r="N1244"/>
  <c r="K1242"/>
  <c r="L1242"/>
  <c r="M1242"/>
  <c r="N1242"/>
  <c r="K1241"/>
  <c r="L1241"/>
  <c r="M1241"/>
  <c r="N1241"/>
  <c r="K1240"/>
  <c r="L1240"/>
  <c r="M1240"/>
  <c r="N1240"/>
  <c r="N1663" i="1" l="1"/>
  <c r="O1663" s="1"/>
  <c r="Q1663"/>
  <c r="R1663"/>
  <c r="T1663"/>
  <c r="V1663"/>
  <c r="W1663" s="1"/>
  <c r="X1663"/>
  <c r="Y1663"/>
  <c r="AA1663"/>
  <c r="AB1663" s="1"/>
  <c r="AC1663" s="1"/>
  <c r="Z1663"/>
  <c r="P1663" l="1"/>
  <c r="U1663"/>
  <c r="S1663"/>
  <c r="N1662"/>
  <c r="O1662" s="1"/>
  <c r="Q1662"/>
  <c r="R1662"/>
  <c r="T1662"/>
  <c r="V1662"/>
  <c r="W1662"/>
  <c r="X1662"/>
  <c r="Y1662"/>
  <c r="AA1662"/>
  <c r="AB1662" s="1"/>
  <c r="AC1662" s="1"/>
  <c r="N1661"/>
  <c r="O1661" s="1"/>
  <c r="Q1661"/>
  <c r="R1661"/>
  <c r="T1661"/>
  <c r="V1661"/>
  <c r="W1661" s="1"/>
  <c r="X1661"/>
  <c r="Y1661"/>
  <c r="AA1661"/>
  <c r="AB1661" s="1"/>
  <c r="AC1661" s="1"/>
  <c r="N1660"/>
  <c r="O1660" s="1"/>
  <c r="Q1660"/>
  <c r="R1660"/>
  <c r="T1660"/>
  <c r="V1660"/>
  <c r="W1660" s="1"/>
  <c r="X1660"/>
  <c r="Y1660"/>
  <c r="AA1660"/>
  <c r="AB1660" s="1"/>
  <c r="AC1660" s="1"/>
  <c r="N1659"/>
  <c r="O1659" s="1"/>
  <c r="Q1659"/>
  <c r="R1659"/>
  <c r="T1659"/>
  <c r="V1659"/>
  <c r="W1659" s="1"/>
  <c r="X1659"/>
  <c r="Y1659"/>
  <c r="AA1659"/>
  <c r="AB1659" s="1"/>
  <c r="AC1659" s="1"/>
  <c r="N1657"/>
  <c r="O1657" s="1"/>
  <c r="N1658"/>
  <c r="O1658" s="1"/>
  <c r="Q1657"/>
  <c r="Q1658"/>
  <c r="R1657"/>
  <c r="R1658"/>
  <c r="T1657"/>
  <c r="T1658"/>
  <c r="V1657"/>
  <c r="V1658"/>
  <c r="W1657"/>
  <c r="W1658"/>
  <c r="X1657"/>
  <c r="X1658"/>
  <c r="Y1657"/>
  <c r="Y1658"/>
  <c r="AA1657"/>
  <c r="AB1657" s="1"/>
  <c r="AC1657" s="1"/>
  <c r="AA1658"/>
  <c r="AB1658" s="1"/>
  <c r="AC1658" s="1"/>
  <c r="N1656"/>
  <c r="O1656" s="1"/>
  <c r="Q1656"/>
  <c r="R1656"/>
  <c r="T1656"/>
  <c r="V1656"/>
  <c r="W1656"/>
  <c r="X1656"/>
  <c r="Y1656"/>
  <c r="AA1656"/>
  <c r="AB1656" s="1"/>
  <c r="AC1656" s="1"/>
  <c r="N1655"/>
  <c r="O1655" s="1"/>
  <c r="Q1655"/>
  <c r="R1655"/>
  <c r="T1655"/>
  <c r="V1655"/>
  <c r="W1655" s="1"/>
  <c r="X1655"/>
  <c r="Y1655"/>
  <c r="AA1655"/>
  <c r="AB1655" s="1"/>
  <c r="AC1655" s="1"/>
  <c r="Z1656"/>
  <c r="Z1661"/>
  <c r="Z1655"/>
  <c r="Z1658"/>
  <c r="Z1662"/>
  <c r="Z1660"/>
  <c r="Z1657"/>
  <c r="Z1659"/>
  <c r="P1661" l="1"/>
  <c r="U1661"/>
  <c r="S1661"/>
  <c r="P1660"/>
  <c r="P1662"/>
  <c r="U1662"/>
  <c r="S1662"/>
  <c r="U1658"/>
  <c r="P1658"/>
  <c r="S1658"/>
  <c r="P1656"/>
  <c r="P1659"/>
  <c r="P1655"/>
  <c r="U1656"/>
  <c r="S1656"/>
  <c r="U1659"/>
  <c r="S1659"/>
  <c r="U1660"/>
  <c r="S1660"/>
  <c r="U1657"/>
  <c r="S1657"/>
  <c r="P1657"/>
  <c r="U1655"/>
  <c r="S1655"/>
  <c r="K1238" i="4"/>
  <c r="L1238"/>
  <c r="M1238"/>
  <c r="N1238"/>
  <c r="K1237"/>
  <c r="L1237"/>
  <c r="M1237"/>
  <c r="N1237"/>
  <c r="K1236"/>
  <c r="L1236"/>
  <c r="M1236"/>
  <c r="N1236"/>
  <c r="N1653" i="1" l="1"/>
  <c r="P1653" s="1"/>
  <c r="N1654"/>
  <c r="O1654" s="1"/>
  <c r="Q1653"/>
  <c r="Q1654"/>
  <c r="R1653"/>
  <c r="R1654"/>
  <c r="T1653"/>
  <c r="T1654"/>
  <c r="V1653"/>
  <c r="V1654"/>
  <c r="W1653"/>
  <c r="W1654"/>
  <c r="X1653"/>
  <c r="X1654"/>
  <c r="Y1653"/>
  <c r="Y1654"/>
  <c r="AA1653"/>
  <c r="AB1653" s="1"/>
  <c r="AC1653" s="1"/>
  <c r="AA1654"/>
  <c r="AB1654" s="1"/>
  <c r="AC1654" s="1"/>
  <c r="N1652"/>
  <c r="O1652" s="1"/>
  <c r="Q1652"/>
  <c r="R1652"/>
  <c r="T1652"/>
  <c r="V1652"/>
  <c r="W1652" s="1"/>
  <c r="X1652"/>
  <c r="Y1652"/>
  <c r="AA1652"/>
  <c r="AB1652" s="1"/>
  <c r="AC1652" s="1"/>
  <c r="Z1653"/>
  <c r="Z1654"/>
  <c r="Z1652"/>
  <c r="S1653" l="1"/>
  <c r="O1653"/>
  <c r="U1653"/>
  <c r="U1654"/>
  <c r="S1654"/>
  <c r="P1654"/>
  <c r="P1652"/>
  <c r="U1652"/>
  <c r="S1652"/>
  <c r="N1651"/>
  <c r="O1651" s="1"/>
  <c r="Q1651"/>
  <c r="R1651"/>
  <c r="T1651"/>
  <c r="V1651"/>
  <c r="W1651" s="1"/>
  <c r="X1651"/>
  <c r="Y1651"/>
  <c r="AA1651"/>
  <c r="AB1651" s="1"/>
  <c r="AC1651" s="1"/>
  <c r="N1649"/>
  <c r="O1649" s="1"/>
  <c r="N1650"/>
  <c r="O1650" s="1"/>
  <c r="Q1649"/>
  <c r="Q1650"/>
  <c r="R1649"/>
  <c r="R1650"/>
  <c r="T1649"/>
  <c r="T1650"/>
  <c r="V1649"/>
  <c r="V1650"/>
  <c r="W1649"/>
  <c r="W1650"/>
  <c r="X1649"/>
  <c r="X1650"/>
  <c r="Y1649"/>
  <c r="Y1650"/>
  <c r="AA1649"/>
  <c r="AB1649" s="1"/>
  <c r="AC1649" s="1"/>
  <c r="AA1650"/>
  <c r="AB1650" s="1"/>
  <c r="AC1650" s="1"/>
  <c r="N1648"/>
  <c r="O1648" s="1"/>
  <c r="Q1648"/>
  <c r="R1648"/>
  <c r="T1648"/>
  <c r="V1648"/>
  <c r="W1648" s="1"/>
  <c r="X1648"/>
  <c r="Y1648"/>
  <c r="AA1648"/>
  <c r="AB1648" s="1"/>
  <c r="AC1648" s="1"/>
  <c r="Z1650"/>
  <c r="Z1651"/>
  <c r="Z1648"/>
  <c r="Z1649"/>
  <c r="U1650" l="1"/>
  <c r="P1650"/>
  <c r="S1650"/>
  <c r="U1649"/>
  <c r="S1649"/>
  <c r="P1649"/>
  <c r="P1648"/>
  <c r="U1648"/>
  <c r="S1648"/>
  <c r="P1651"/>
  <c r="U1651"/>
  <c r="S1651"/>
  <c r="N1647"/>
  <c r="O1647" s="1"/>
  <c r="Q1647"/>
  <c r="R1647"/>
  <c r="T1647"/>
  <c r="V1647"/>
  <c r="W1647" s="1"/>
  <c r="X1647"/>
  <c r="Y1647"/>
  <c r="AA1647"/>
  <c r="AB1647" s="1"/>
  <c r="AC1647" s="1"/>
  <c r="Z1647"/>
  <c r="P1647" l="1"/>
  <c r="U1647"/>
  <c r="S1647"/>
  <c r="K1234" i="4"/>
  <c r="L1234"/>
  <c r="M1234"/>
  <c r="N1234"/>
  <c r="K1233"/>
  <c r="L1233"/>
  <c r="M1233"/>
  <c r="N1233"/>
  <c r="N1645" i="1" l="1"/>
  <c r="O1645" s="1"/>
  <c r="N1646"/>
  <c r="O1646" s="1"/>
  <c r="Q1645"/>
  <c r="Q1646"/>
  <c r="R1645"/>
  <c r="R1646"/>
  <c r="T1645"/>
  <c r="T1646"/>
  <c r="V1645"/>
  <c r="V1646"/>
  <c r="W1646" s="1"/>
  <c r="W1645"/>
  <c r="X1645"/>
  <c r="X1646"/>
  <c r="Y1645"/>
  <c r="Y1646"/>
  <c r="AA1645"/>
  <c r="AB1645" s="1"/>
  <c r="AC1645" s="1"/>
  <c r="AA1646"/>
  <c r="AB1646" s="1"/>
  <c r="AC1646" s="1"/>
  <c r="N1644"/>
  <c r="O1644" s="1"/>
  <c r="Q1644"/>
  <c r="R1644"/>
  <c r="T1644"/>
  <c r="V1644"/>
  <c r="W1644" s="1"/>
  <c r="X1644"/>
  <c r="Y1644"/>
  <c r="AA1644"/>
  <c r="AB1644" s="1"/>
  <c r="AC1644" s="1"/>
  <c r="N1643"/>
  <c r="O1643" s="1"/>
  <c r="Q1643"/>
  <c r="R1643"/>
  <c r="T1643"/>
  <c r="V1643"/>
  <c r="W1643"/>
  <c r="X1643"/>
  <c r="Y1643"/>
  <c r="AA1643"/>
  <c r="AB1643" s="1"/>
  <c r="AC1643" s="1"/>
  <c r="Z1645"/>
  <c r="Z1646"/>
  <c r="Z1643"/>
  <c r="Z1644"/>
  <c r="U1646" l="1"/>
  <c r="P1646"/>
  <c r="S1646"/>
  <c r="U1645"/>
  <c r="S1645"/>
  <c r="P1645"/>
  <c r="P1644"/>
  <c r="U1644"/>
  <c r="S1644"/>
  <c r="P1643"/>
  <c r="U1643"/>
  <c r="S1643"/>
  <c r="K1232" i="4"/>
  <c r="L1232"/>
  <c r="M1232"/>
  <c r="N1232"/>
  <c r="K1231"/>
  <c r="L1231"/>
  <c r="M1231"/>
  <c r="N1231"/>
  <c r="N1642" i="1" l="1"/>
  <c r="O1642" s="1"/>
  <c r="Q1642"/>
  <c r="R1642"/>
  <c r="T1642"/>
  <c r="V1642"/>
  <c r="W1642"/>
  <c r="X1642"/>
  <c r="Y1642"/>
  <c r="AA1642"/>
  <c r="AB1642" s="1"/>
  <c r="AC1642" s="1"/>
  <c r="N1641"/>
  <c r="O1641" s="1"/>
  <c r="Q1641"/>
  <c r="R1641"/>
  <c r="T1641"/>
  <c r="V1641"/>
  <c r="W1641" s="1"/>
  <c r="X1641"/>
  <c r="Y1641"/>
  <c r="AA1641"/>
  <c r="AB1641" s="1"/>
  <c r="AC1641" s="1"/>
  <c r="N1640"/>
  <c r="O1640" s="1"/>
  <c r="Q1640"/>
  <c r="R1640"/>
  <c r="T1640"/>
  <c r="V1640"/>
  <c r="W1640" s="1"/>
  <c r="X1640"/>
  <c r="Y1640"/>
  <c r="AA1640"/>
  <c r="AB1640" s="1"/>
  <c r="AC1640" s="1"/>
  <c r="Z1640"/>
  <c r="Z1641"/>
  <c r="Z1642"/>
  <c r="P1642" l="1"/>
  <c r="U1642"/>
  <c r="S1642"/>
  <c r="P1641"/>
  <c r="U1641"/>
  <c r="S1641"/>
  <c r="P1640"/>
  <c r="U1640"/>
  <c r="S1640"/>
  <c r="K1230" i="4"/>
  <c r="L1230"/>
  <c r="M1230"/>
  <c r="N1230"/>
  <c r="K1229"/>
  <c r="L1229"/>
  <c r="M1229"/>
  <c r="N1229"/>
  <c r="K1228"/>
  <c r="L1228"/>
  <c r="M1228"/>
  <c r="N1228"/>
  <c r="K1227"/>
  <c r="L1227"/>
  <c r="M1227"/>
  <c r="N1227"/>
  <c r="K1225"/>
  <c r="K1226"/>
  <c r="L1225"/>
  <c r="L1226"/>
  <c r="M1225"/>
  <c r="M1226"/>
  <c r="N1225"/>
  <c r="N1226"/>
  <c r="K1224"/>
  <c r="L1224"/>
  <c r="M1224"/>
  <c r="N1224"/>
  <c r="K1223"/>
  <c r="L1223"/>
  <c r="M1223"/>
  <c r="N1223"/>
  <c r="K1221"/>
  <c r="K1222"/>
  <c r="L1221"/>
  <c r="L1222"/>
  <c r="M1221"/>
  <c r="M1222"/>
  <c r="N1221"/>
  <c r="N1222"/>
  <c r="K1220"/>
  <c r="L1220"/>
  <c r="M1220"/>
  <c r="N1220"/>
  <c r="K1219"/>
  <c r="L1219"/>
  <c r="M1219"/>
  <c r="N1219"/>
  <c r="N1639" i="1" l="1"/>
  <c r="O1639" s="1"/>
  <c r="Q1639"/>
  <c r="R1639"/>
  <c r="T1639"/>
  <c r="V1639"/>
  <c r="W1639"/>
  <c r="X1639"/>
  <c r="Y1639"/>
  <c r="AA1639"/>
  <c r="AB1639" s="1"/>
  <c r="AC1639" s="1"/>
  <c r="N1637"/>
  <c r="P1637" s="1"/>
  <c r="N1638"/>
  <c r="O1638" s="1"/>
  <c r="Q1637"/>
  <c r="Q1638"/>
  <c r="R1637"/>
  <c r="R1638"/>
  <c r="T1637"/>
  <c r="T1638"/>
  <c r="V1637"/>
  <c r="V1638"/>
  <c r="W1637"/>
  <c r="W1638"/>
  <c r="X1637"/>
  <c r="X1638"/>
  <c r="Y1637"/>
  <c r="Y1638"/>
  <c r="AA1637"/>
  <c r="AB1637" s="1"/>
  <c r="AC1637" s="1"/>
  <c r="AA1638"/>
  <c r="AB1638" s="1"/>
  <c r="AC1638" s="1"/>
  <c r="N1636"/>
  <c r="O1636" s="1"/>
  <c r="Q1636"/>
  <c r="R1636"/>
  <c r="T1636"/>
  <c r="V1636"/>
  <c r="W1636" s="1"/>
  <c r="X1636"/>
  <c r="Y1636"/>
  <c r="AA1636"/>
  <c r="AB1636" s="1"/>
  <c r="AC1636" s="1"/>
  <c r="N1635"/>
  <c r="O1635" s="1"/>
  <c r="Q1635"/>
  <c r="R1635"/>
  <c r="T1635"/>
  <c r="V1635"/>
  <c r="W1635" s="1"/>
  <c r="X1635"/>
  <c r="Y1635"/>
  <c r="AA1635"/>
  <c r="AB1635" s="1"/>
  <c r="AC1635" s="1"/>
  <c r="N1633"/>
  <c r="O1633" s="1"/>
  <c r="N1634"/>
  <c r="O1634" s="1"/>
  <c r="Q1633"/>
  <c r="Q1634"/>
  <c r="R1633"/>
  <c r="R1634"/>
  <c r="T1633"/>
  <c r="T1634"/>
  <c r="V1633"/>
  <c r="V1634"/>
  <c r="W1633"/>
  <c r="W1634"/>
  <c r="X1633"/>
  <c r="X1634"/>
  <c r="Y1633"/>
  <c r="Y1634"/>
  <c r="AA1633"/>
  <c r="AB1633" s="1"/>
  <c r="AC1633" s="1"/>
  <c r="AA1634"/>
  <c r="AB1634" s="1"/>
  <c r="AC1634" s="1"/>
  <c r="N1632"/>
  <c r="O1632" s="1"/>
  <c r="Q1632"/>
  <c r="R1632"/>
  <c r="T1632"/>
  <c r="V1632"/>
  <c r="W1632" s="1"/>
  <c r="X1632"/>
  <c r="Y1632"/>
  <c r="AA1632"/>
  <c r="AB1632" s="1"/>
  <c r="AC1632" s="1"/>
  <c r="N1631"/>
  <c r="P1631" s="1"/>
  <c r="Q1631"/>
  <c r="R1631"/>
  <c r="T1631"/>
  <c r="V1631"/>
  <c r="W1631"/>
  <c r="X1631"/>
  <c r="Y1631"/>
  <c r="AA1631"/>
  <c r="AB1631" s="1"/>
  <c r="AC1631" s="1"/>
  <c r="Z1632"/>
  <c r="Z1635"/>
  <c r="Z1634"/>
  <c r="Z1637"/>
  <c r="Z1631"/>
  <c r="Z1639"/>
  <c r="Z1636"/>
  <c r="Z1638"/>
  <c r="Z1633"/>
  <c r="O1637" l="1"/>
  <c r="U1637"/>
  <c r="S1637"/>
  <c r="U1638"/>
  <c r="S1638"/>
  <c r="P1638"/>
  <c r="P1632"/>
  <c r="P1636"/>
  <c r="U1631"/>
  <c r="S1631"/>
  <c r="O1631"/>
  <c r="U1632"/>
  <c r="S1632"/>
  <c r="P1635"/>
  <c r="U1636"/>
  <c r="S1636"/>
  <c r="P1639"/>
  <c r="U1639"/>
  <c r="S1639"/>
  <c r="U1635"/>
  <c r="S1635"/>
  <c r="U1634"/>
  <c r="P1634"/>
  <c r="S1634"/>
  <c r="U1633"/>
  <c r="S1633"/>
  <c r="P1633"/>
  <c r="K1201" i="4"/>
  <c r="L1201"/>
  <c r="M1201"/>
  <c r="N1201"/>
  <c r="K1214"/>
  <c r="L1214"/>
  <c r="M1214"/>
  <c r="N1214"/>
  <c r="N1629" i="1" l="1"/>
  <c r="O1629" s="1"/>
  <c r="N1630"/>
  <c r="O1630" s="1"/>
  <c r="Q1629"/>
  <c r="Q1630"/>
  <c r="R1629"/>
  <c r="R1630"/>
  <c r="T1629"/>
  <c r="T1630"/>
  <c r="V1629"/>
  <c r="V1630"/>
  <c r="W1629"/>
  <c r="W1630"/>
  <c r="X1629"/>
  <c r="X1630"/>
  <c r="Y1629"/>
  <c r="Y1630"/>
  <c r="AA1629"/>
  <c r="AB1629" s="1"/>
  <c r="AC1629" s="1"/>
  <c r="AA1630"/>
  <c r="AB1630" s="1"/>
  <c r="AC1630" s="1"/>
  <c r="N1628"/>
  <c r="O1628" s="1"/>
  <c r="Q1628"/>
  <c r="R1628"/>
  <c r="T1628"/>
  <c r="V1628"/>
  <c r="W1628" s="1"/>
  <c r="X1628"/>
  <c r="Y1628"/>
  <c r="AA1628"/>
  <c r="AB1628" s="1"/>
  <c r="AC1628" s="1"/>
  <c r="K1217" i="4"/>
  <c r="K1218"/>
  <c r="L1217"/>
  <c r="L1218"/>
  <c r="M1217"/>
  <c r="M1218"/>
  <c r="N1217"/>
  <c r="N1218"/>
  <c r="K1216"/>
  <c r="L1216"/>
  <c r="M1216"/>
  <c r="N1216"/>
  <c r="K1215"/>
  <c r="L1215"/>
  <c r="M1215"/>
  <c r="N1215"/>
  <c r="K1212"/>
  <c r="K1213"/>
  <c r="L1212"/>
  <c r="L1213"/>
  <c r="M1212"/>
  <c r="M1213"/>
  <c r="N1212"/>
  <c r="N1213"/>
  <c r="K1211"/>
  <c r="L1211"/>
  <c r="M1211"/>
  <c r="N1211"/>
  <c r="K1210"/>
  <c r="L1210"/>
  <c r="M1210"/>
  <c r="N1210"/>
  <c r="K1208"/>
  <c r="K1209"/>
  <c r="L1208"/>
  <c r="L1209"/>
  <c r="M1208"/>
  <c r="M1209"/>
  <c r="N1208"/>
  <c r="N1209"/>
  <c r="K1207"/>
  <c r="L1207"/>
  <c r="M1207"/>
  <c r="N1207"/>
  <c r="K1206"/>
  <c r="L1206"/>
  <c r="M1206"/>
  <c r="N1206"/>
  <c r="Z1629" i="1"/>
  <c r="Z1628"/>
  <c r="Z1630"/>
  <c r="U1630" l="1"/>
  <c r="P1630"/>
  <c r="S1630"/>
  <c r="U1629"/>
  <c r="S1629"/>
  <c r="P1629"/>
  <c r="P1628"/>
  <c r="U1628"/>
  <c r="S1628"/>
  <c r="N1627"/>
  <c r="O1627" s="1"/>
  <c r="Q1627"/>
  <c r="R1627"/>
  <c r="T1627"/>
  <c r="V1627"/>
  <c r="W1627" s="1"/>
  <c r="X1627"/>
  <c r="Y1627"/>
  <c r="AA1627"/>
  <c r="AB1627" s="1"/>
  <c r="AC1627" s="1"/>
  <c r="N1625"/>
  <c r="P1625" s="1"/>
  <c r="N1626"/>
  <c r="O1626" s="1"/>
  <c r="Q1625"/>
  <c r="Q1626"/>
  <c r="R1625"/>
  <c r="R1626"/>
  <c r="T1625"/>
  <c r="T1626"/>
  <c r="V1625"/>
  <c r="V1626"/>
  <c r="W1625"/>
  <c r="W1626"/>
  <c r="X1625"/>
  <c r="X1626"/>
  <c r="Y1625"/>
  <c r="Y1626"/>
  <c r="AA1625"/>
  <c r="AB1625" s="1"/>
  <c r="AC1625" s="1"/>
  <c r="AA1626"/>
  <c r="AB1626" s="1"/>
  <c r="AC1626" s="1"/>
  <c r="N1624"/>
  <c r="O1624" s="1"/>
  <c r="Q1624"/>
  <c r="R1624"/>
  <c r="T1624"/>
  <c r="V1624"/>
  <c r="W1624" s="1"/>
  <c r="X1624"/>
  <c r="Y1624"/>
  <c r="AA1624"/>
  <c r="AB1624" s="1"/>
  <c r="AC1624" s="1"/>
  <c r="N1623"/>
  <c r="O1623" s="1"/>
  <c r="Q1623"/>
  <c r="R1623"/>
  <c r="T1623"/>
  <c r="V1623"/>
  <c r="W1623" s="1"/>
  <c r="X1623"/>
  <c r="Y1623"/>
  <c r="AA1623"/>
  <c r="AB1623" s="1"/>
  <c r="AC1623" s="1"/>
  <c r="N1621"/>
  <c r="O1621" s="1"/>
  <c r="N1622"/>
  <c r="O1622" s="1"/>
  <c r="Q1621"/>
  <c r="Q1622"/>
  <c r="R1621"/>
  <c r="R1622"/>
  <c r="T1621"/>
  <c r="T1622"/>
  <c r="V1621"/>
  <c r="V1622"/>
  <c r="W1621"/>
  <c r="W1622"/>
  <c r="X1621"/>
  <c r="X1622"/>
  <c r="Y1621"/>
  <c r="Y1622"/>
  <c r="AA1621"/>
  <c r="AB1621" s="1"/>
  <c r="AC1621" s="1"/>
  <c r="AA1622"/>
  <c r="AB1622" s="1"/>
  <c r="AC1622" s="1"/>
  <c r="N1620"/>
  <c r="O1620" s="1"/>
  <c r="Q1620"/>
  <c r="R1620"/>
  <c r="T1620"/>
  <c r="V1620"/>
  <c r="W1620" s="1"/>
  <c r="X1620"/>
  <c r="Y1620"/>
  <c r="AA1620"/>
  <c r="AB1620" s="1"/>
  <c r="AC1620" s="1"/>
  <c r="N1619"/>
  <c r="O1619" s="1"/>
  <c r="Q1619"/>
  <c r="R1619"/>
  <c r="T1619"/>
  <c r="V1619"/>
  <c r="W1619" s="1"/>
  <c r="X1619"/>
  <c r="Y1619"/>
  <c r="AA1619"/>
  <c r="AB1619" s="1"/>
  <c r="AC1619" s="1"/>
  <c r="N1617"/>
  <c r="P1617" s="1"/>
  <c r="N1618"/>
  <c r="O1618" s="1"/>
  <c r="Q1617"/>
  <c r="Q1618"/>
  <c r="R1617"/>
  <c r="R1618"/>
  <c r="T1617"/>
  <c r="T1618"/>
  <c r="V1617"/>
  <c r="V1618"/>
  <c r="W1617"/>
  <c r="W1618"/>
  <c r="X1617"/>
  <c r="X1618"/>
  <c r="Y1617"/>
  <c r="Y1618"/>
  <c r="AA1617"/>
  <c r="AB1617" s="1"/>
  <c r="AC1617" s="1"/>
  <c r="AA1618"/>
  <c r="AB1618" s="1"/>
  <c r="AC1618" s="1"/>
  <c r="N1616"/>
  <c r="O1616" s="1"/>
  <c r="Q1616"/>
  <c r="R1616"/>
  <c r="T1616"/>
  <c r="V1616"/>
  <c r="W1616"/>
  <c r="X1616"/>
  <c r="Y1616"/>
  <c r="AA1616"/>
  <c r="AB1616" s="1"/>
  <c r="AC1616" s="1"/>
  <c r="Z1618"/>
  <c r="Z1616"/>
  <c r="Z1619"/>
  <c r="Z1627"/>
  <c r="Z1621"/>
  <c r="Z1622"/>
  <c r="Z1617"/>
  <c r="Z1623"/>
  <c r="Z1620"/>
  <c r="Z1626"/>
  <c r="Z1625"/>
  <c r="Z1624"/>
  <c r="O1617" l="1"/>
  <c r="O1625"/>
  <c r="S1625"/>
  <c r="U1625"/>
  <c r="U1626"/>
  <c r="S1626"/>
  <c r="P1626"/>
  <c r="S1617"/>
  <c r="U1617"/>
  <c r="P1627"/>
  <c r="U1618"/>
  <c r="S1618"/>
  <c r="P1618"/>
  <c r="U1627"/>
  <c r="S1627"/>
  <c r="U1622"/>
  <c r="P1622"/>
  <c r="S1622"/>
  <c r="U1621"/>
  <c r="S1621"/>
  <c r="P1621"/>
  <c r="P1624"/>
  <c r="P1620"/>
  <c r="P1619"/>
  <c r="P1623"/>
  <c r="U1624"/>
  <c r="S1624"/>
  <c r="P1616"/>
  <c r="U1619"/>
  <c r="S1619"/>
  <c r="U1620"/>
  <c r="S1620"/>
  <c r="U1623"/>
  <c r="S1623"/>
  <c r="U1616"/>
  <c r="S1616"/>
  <c r="K1205" i="4"/>
  <c r="K1204" l="1"/>
  <c r="L1204"/>
  <c r="L1205"/>
  <c r="M1204"/>
  <c r="M1205"/>
  <c r="N1204"/>
  <c r="N1205"/>
  <c r="K1203"/>
  <c r="L1203"/>
  <c r="M1203"/>
  <c r="N1203"/>
  <c r="K1202"/>
  <c r="L1202"/>
  <c r="M1202"/>
  <c r="N1202"/>
  <c r="K1199"/>
  <c r="K1200"/>
  <c r="L1199"/>
  <c r="L1200"/>
  <c r="M1199"/>
  <c r="M1200"/>
  <c r="N1199"/>
  <c r="N1200"/>
  <c r="K1198"/>
  <c r="L1198"/>
  <c r="M1198"/>
  <c r="N1198"/>
  <c r="K1197"/>
  <c r="L1197"/>
  <c r="M1197"/>
  <c r="N1197"/>
  <c r="K1195"/>
  <c r="K1196"/>
  <c r="L1195"/>
  <c r="L1196"/>
  <c r="M1195"/>
  <c r="M1196"/>
  <c r="N1195"/>
  <c r="N1196"/>
  <c r="K1194"/>
  <c r="L1194"/>
  <c r="M1194"/>
  <c r="N1194"/>
  <c r="K1193"/>
  <c r="L1193"/>
  <c r="M1193"/>
  <c r="N1193"/>
  <c r="K1191" l="1"/>
  <c r="K1192"/>
  <c r="L1191"/>
  <c r="L1192"/>
  <c r="M1191"/>
  <c r="M1192"/>
  <c r="N1191"/>
  <c r="N1192"/>
  <c r="N1615" i="1" l="1"/>
  <c r="O1615" s="1"/>
  <c r="Q1615"/>
  <c r="R1615"/>
  <c r="T1615"/>
  <c r="V1615"/>
  <c r="W1615" s="1"/>
  <c r="X1615"/>
  <c r="Y1615"/>
  <c r="AA1615"/>
  <c r="AB1615" s="1"/>
  <c r="AC1615" s="1"/>
  <c r="N1613"/>
  <c r="P1613" s="1"/>
  <c r="N1614"/>
  <c r="O1614" s="1"/>
  <c r="Q1613"/>
  <c r="Q1614"/>
  <c r="R1613"/>
  <c r="R1614"/>
  <c r="T1613"/>
  <c r="T1614"/>
  <c r="V1613"/>
  <c r="V1614"/>
  <c r="W1613"/>
  <c r="W1614"/>
  <c r="X1613"/>
  <c r="X1614"/>
  <c r="Y1613"/>
  <c r="Y1614"/>
  <c r="AA1613"/>
  <c r="AB1613" s="1"/>
  <c r="AC1613" s="1"/>
  <c r="AA1614"/>
  <c r="AB1614" s="1"/>
  <c r="AC1614" s="1"/>
  <c r="N1612"/>
  <c r="O1612" s="1"/>
  <c r="Q1612"/>
  <c r="R1612"/>
  <c r="T1612"/>
  <c r="V1612"/>
  <c r="W1612" s="1"/>
  <c r="X1612"/>
  <c r="Y1612"/>
  <c r="AA1612"/>
  <c r="AB1612" s="1"/>
  <c r="AC1612" s="1"/>
  <c r="Z1613"/>
  <c r="Z1612"/>
  <c r="Z1614"/>
  <c r="Z1615"/>
  <c r="O1613" l="1"/>
  <c r="S1613"/>
  <c r="U1613"/>
  <c r="P1615"/>
  <c r="P1612"/>
  <c r="U1612"/>
  <c r="S1612"/>
  <c r="U1614"/>
  <c r="S1614"/>
  <c r="P1614"/>
  <c r="U1615"/>
  <c r="S1615"/>
  <c r="N1611"/>
  <c r="O1611" s="1"/>
  <c r="Q1611"/>
  <c r="R1611"/>
  <c r="T1611"/>
  <c r="V1611"/>
  <c r="W1611" s="1"/>
  <c r="X1611"/>
  <c r="Y1611"/>
  <c r="AA1611"/>
  <c r="AB1611" s="1"/>
  <c r="AC1611" s="1"/>
  <c r="Z1611"/>
  <c r="P1611" l="1"/>
  <c r="U1611"/>
  <c r="S1611"/>
  <c r="N1609"/>
  <c r="P1609" s="1"/>
  <c r="N1610"/>
  <c r="O1610" s="1"/>
  <c r="Q1609"/>
  <c r="Q1610"/>
  <c r="R1609"/>
  <c r="R1610"/>
  <c r="T1609"/>
  <c r="T1610"/>
  <c r="V1609"/>
  <c r="V1610"/>
  <c r="W1609"/>
  <c r="W1610"/>
  <c r="X1609"/>
  <c r="X1610"/>
  <c r="Y1609"/>
  <c r="Y1610"/>
  <c r="AA1609"/>
  <c r="AB1609" s="1"/>
  <c r="AC1609" s="1"/>
  <c r="AA1610"/>
  <c r="AB1610" s="1"/>
  <c r="AC1610" s="1"/>
  <c r="Z1609"/>
  <c r="Z1610"/>
  <c r="O1609" l="1"/>
  <c r="S1609"/>
  <c r="U1609"/>
  <c r="U1610"/>
  <c r="S1610"/>
  <c r="P1610"/>
  <c r="N1608"/>
  <c r="O1608" s="1"/>
  <c r="Q1608"/>
  <c r="R1608"/>
  <c r="T1608"/>
  <c r="V1608"/>
  <c r="W1608" s="1"/>
  <c r="X1608"/>
  <c r="Y1608"/>
  <c r="AA1608"/>
  <c r="AB1608" s="1"/>
  <c r="AC1608" s="1"/>
  <c r="N1607"/>
  <c r="O1607" s="1"/>
  <c r="Q1607"/>
  <c r="R1607"/>
  <c r="T1607"/>
  <c r="V1607"/>
  <c r="W1607" s="1"/>
  <c r="X1607"/>
  <c r="Y1607"/>
  <c r="AA1607"/>
  <c r="AB1607" s="1"/>
  <c r="AC1607" s="1"/>
  <c r="N1605"/>
  <c r="O1605" s="1"/>
  <c r="N1606"/>
  <c r="O1606" s="1"/>
  <c r="Q1605"/>
  <c r="Q1606"/>
  <c r="R1605"/>
  <c r="R1606"/>
  <c r="T1605"/>
  <c r="T1606"/>
  <c r="V1605"/>
  <c r="V1606"/>
  <c r="W1605"/>
  <c r="W1606"/>
  <c r="X1605"/>
  <c r="X1606"/>
  <c r="Y1605"/>
  <c r="Y1606"/>
  <c r="AA1605"/>
  <c r="AB1605" s="1"/>
  <c r="AC1605" s="1"/>
  <c r="AA1606"/>
  <c r="AB1606" s="1"/>
  <c r="AC1606" s="1"/>
  <c r="N1604"/>
  <c r="O1604" s="1"/>
  <c r="Q1604"/>
  <c r="R1604"/>
  <c r="T1604"/>
  <c r="V1604"/>
  <c r="W1604"/>
  <c r="X1604"/>
  <c r="Y1604"/>
  <c r="AA1604"/>
  <c r="AB1604" s="1"/>
  <c r="AC1604" s="1"/>
  <c r="Z1606"/>
  <c r="Z1607"/>
  <c r="Z1604"/>
  <c r="Z1608"/>
  <c r="Z1605"/>
  <c r="U1606" l="1"/>
  <c r="P1606"/>
  <c r="S1606"/>
  <c r="U1605"/>
  <c r="S1605"/>
  <c r="P1605"/>
  <c r="P1608"/>
  <c r="P1604"/>
  <c r="U1608"/>
  <c r="S1608"/>
  <c r="P1607"/>
  <c r="U1604"/>
  <c r="S1604"/>
  <c r="U1607"/>
  <c r="S1607"/>
  <c r="K1190" i="4"/>
  <c r="L1190"/>
  <c r="M1190"/>
  <c r="N1190"/>
  <c r="K1189"/>
  <c r="L1189"/>
  <c r="M1189"/>
  <c r="N1189"/>
  <c r="K1168" l="1"/>
  <c r="L1168"/>
  <c r="M1168"/>
  <c r="N1168"/>
  <c r="N1603" i="1" l="1"/>
  <c r="O1603" s="1"/>
  <c r="Q1603"/>
  <c r="R1603"/>
  <c r="T1603"/>
  <c r="V1603"/>
  <c r="W1603" s="1"/>
  <c r="X1603"/>
  <c r="Y1603"/>
  <c r="AA1603"/>
  <c r="AB1603" s="1"/>
  <c r="AC1603" s="1"/>
  <c r="Z1603"/>
  <c r="P1603" l="1"/>
  <c r="U1603"/>
  <c r="S1603"/>
  <c r="N1601"/>
  <c r="O1601" s="1"/>
  <c r="N1602"/>
  <c r="O1602" s="1"/>
  <c r="Q1601"/>
  <c r="Q1602"/>
  <c r="R1601"/>
  <c r="R1602"/>
  <c r="T1601"/>
  <c r="T1602"/>
  <c r="V1601"/>
  <c r="V1602"/>
  <c r="W1601"/>
  <c r="W1602"/>
  <c r="X1601"/>
  <c r="X1602"/>
  <c r="Y1601"/>
  <c r="Y1602"/>
  <c r="AA1601"/>
  <c r="AB1601" s="1"/>
  <c r="AC1601" s="1"/>
  <c r="AA1602"/>
  <c r="AB1602" s="1"/>
  <c r="AC1602" s="1"/>
  <c r="N1600"/>
  <c r="O1600" s="1"/>
  <c r="Q1600"/>
  <c r="R1600"/>
  <c r="T1600"/>
  <c r="V1600"/>
  <c r="W1600" s="1"/>
  <c r="X1600"/>
  <c r="Y1600"/>
  <c r="AA1600"/>
  <c r="AB1600" s="1"/>
  <c r="AC1600" s="1"/>
  <c r="K1188" i="4"/>
  <c r="L1188"/>
  <c r="M1188"/>
  <c r="N1188"/>
  <c r="K1187"/>
  <c r="L1187"/>
  <c r="M1187"/>
  <c r="N1187"/>
  <c r="K1186"/>
  <c r="L1186"/>
  <c r="M1186"/>
  <c r="N1186"/>
  <c r="K1185"/>
  <c r="L1185"/>
  <c r="M1185"/>
  <c r="N1185"/>
  <c r="K1184"/>
  <c r="L1184"/>
  <c r="M1184"/>
  <c r="N1184"/>
  <c r="K1166"/>
  <c r="L1166"/>
  <c r="M1166"/>
  <c r="N1166"/>
  <c r="Z1601" i="1"/>
  <c r="Z1600"/>
  <c r="Z1602"/>
  <c r="U1602" l="1"/>
  <c r="P1602"/>
  <c r="S1602"/>
  <c r="U1601"/>
  <c r="S1601"/>
  <c r="P1601"/>
  <c r="P1600"/>
  <c r="U1600"/>
  <c r="S1600"/>
  <c r="K1183" i="4"/>
  <c r="L1183"/>
  <c r="M1183"/>
  <c r="N1183"/>
  <c r="K1182"/>
  <c r="L1182"/>
  <c r="M1182"/>
  <c r="N1182"/>
  <c r="K1181"/>
  <c r="L1181"/>
  <c r="M1181"/>
  <c r="N1181"/>
  <c r="K1180"/>
  <c r="L1180"/>
  <c r="M1180"/>
  <c r="N1180"/>
  <c r="K1179"/>
  <c r="L1179"/>
  <c r="M1179"/>
  <c r="N1179"/>
  <c r="K1178"/>
  <c r="L1178"/>
  <c r="M1178"/>
  <c r="N1178"/>
  <c r="N1599" i="1" l="1"/>
  <c r="O1599" s="1"/>
  <c r="Q1599"/>
  <c r="R1599"/>
  <c r="T1599"/>
  <c r="V1599"/>
  <c r="W1599"/>
  <c r="X1599"/>
  <c r="Y1599"/>
  <c r="AA1599"/>
  <c r="AB1599" s="1"/>
  <c r="AC1599" s="1"/>
  <c r="Z1599"/>
  <c r="P1599" l="1"/>
  <c r="U1599"/>
  <c r="S1599"/>
  <c r="N1597"/>
  <c r="O1597" s="1"/>
  <c r="N1598"/>
  <c r="O1598" s="1"/>
  <c r="Q1597"/>
  <c r="Q1598"/>
  <c r="R1597"/>
  <c r="R1598"/>
  <c r="T1597"/>
  <c r="T1598"/>
  <c r="V1597"/>
  <c r="V1598"/>
  <c r="W1598" s="1"/>
  <c r="W1597"/>
  <c r="X1597"/>
  <c r="X1598"/>
  <c r="Y1597"/>
  <c r="Y1598"/>
  <c r="AA1597"/>
  <c r="AB1597" s="1"/>
  <c r="AC1597" s="1"/>
  <c r="AA1598"/>
  <c r="AB1598" s="1"/>
  <c r="AC1598" s="1"/>
  <c r="N1596"/>
  <c r="O1596" s="1"/>
  <c r="Q1596"/>
  <c r="R1596"/>
  <c r="T1596"/>
  <c r="V1596"/>
  <c r="W1596" s="1"/>
  <c r="X1596"/>
  <c r="Y1596"/>
  <c r="AA1596"/>
  <c r="AB1596" s="1"/>
  <c r="AC1596" s="1"/>
  <c r="N1595"/>
  <c r="O1595" s="1"/>
  <c r="Q1595"/>
  <c r="R1595"/>
  <c r="T1595"/>
  <c r="V1595"/>
  <c r="W1595" s="1"/>
  <c r="X1595"/>
  <c r="Y1595"/>
  <c r="AA1595"/>
  <c r="AB1595" s="1"/>
  <c r="AC1595" s="1"/>
  <c r="Z1597"/>
  <c r="Z1595"/>
  <c r="Z1598"/>
  <c r="Z1596"/>
  <c r="U1598" l="1"/>
  <c r="P1598"/>
  <c r="S1598"/>
  <c r="U1597"/>
  <c r="S1597"/>
  <c r="P1597"/>
  <c r="P1596"/>
  <c r="U1596"/>
  <c r="S1596"/>
  <c r="P1595"/>
  <c r="U1595"/>
  <c r="S1595"/>
  <c r="N1593"/>
  <c r="P1593" s="1"/>
  <c r="N1594"/>
  <c r="O1594" s="1"/>
  <c r="Q1593"/>
  <c r="Q1594"/>
  <c r="R1593"/>
  <c r="R1594"/>
  <c r="T1593"/>
  <c r="T1594"/>
  <c r="V1593"/>
  <c r="V1594"/>
  <c r="W1593"/>
  <c r="W1594"/>
  <c r="X1593"/>
  <c r="X1594"/>
  <c r="Y1593"/>
  <c r="Y1594"/>
  <c r="AA1593"/>
  <c r="AB1593" s="1"/>
  <c r="AC1593" s="1"/>
  <c r="AA1594"/>
  <c r="AB1594" s="1"/>
  <c r="AC1594" s="1"/>
  <c r="N1592"/>
  <c r="O1592" s="1"/>
  <c r="Q1592"/>
  <c r="R1592"/>
  <c r="T1592"/>
  <c r="V1592"/>
  <c r="W1592" s="1"/>
  <c r="X1592"/>
  <c r="Y1592"/>
  <c r="AA1592"/>
  <c r="AB1592" s="1"/>
  <c r="AC1592" s="1"/>
  <c r="Z1592"/>
  <c r="Z1594"/>
  <c r="Z1593"/>
  <c r="O1593" l="1"/>
  <c r="S1593"/>
  <c r="U1593"/>
  <c r="P1592"/>
  <c r="U1592"/>
  <c r="S1592"/>
  <c r="U1594"/>
  <c r="S1594"/>
  <c r="P1594"/>
  <c r="N1583"/>
  <c r="O1583" s="1"/>
  <c r="N1584"/>
  <c r="P1584" s="1"/>
  <c r="N1585"/>
  <c r="O1585" s="1"/>
  <c r="N1586"/>
  <c r="O1586" s="1"/>
  <c r="N1587"/>
  <c r="O1587" s="1"/>
  <c r="N1588"/>
  <c r="P1588" s="1"/>
  <c r="N1589"/>
  <c r="O1589" s="1"/>
  <c r="N1590"/>
  <c r="O1590" s="1"/>
  <c r="N1591"/>
  <c r="O1591" s="1"/>
  <c r="Q1583"/>
  <c r="Q1584"/>
  <c r="Q1585"/>
  <c r="Q1586"/>
  <c r="Q1587"/>
  <c r="Q1588"/>
  <c r="Q1589"/>
  <c r="Q1590"/>
  <c r="Q1591"/>
  <c r="R1583"/>
  <c r="R1584"/>
  <c r="R1585"/>
  <c r="R1586"/>
  <c r="R1587"/>
  <c r="R1588"/>
  <c r="R1589"/>
  <c r="R1590"/>
  <c r="R1591"/>
  <c r="T1583"/>
  <c r="T1584"/>
  <c r="T1585"/>
  <c r="T1586"/>
  <c r="T1587"/>
  <c r="T1588"/>
  <c r="T1589"/>
  <c r="T1590"/>
  <c r="T1591"/>
  <c r="V1583"/>
  <c r="W1583" s="1"/>
  <c r="V1584"/>
  <c r="V1585"/>
  <c r="W1585" s="1"/>
  <c r="V1586"/>
  <c r="V1587"/>
  <c r="W1587" s="1"/>
  <c r="V1588"/>
  <c r="V1589"/>
  <c r="W1589" s="1"/>
  <c r="V1590"/>
  <c r="W1590" s="1"/>
  <c r="V1591"/>
  <c r="W1591" s="1"/>
  <c r="W1584"/>
  <c r="W1586"/>
  <c r="W1588"/>
  <c r="X1583"/>
  <c r="X1584"/>
  <c r="X1585"/>
  <c r="X1586"/>
  <c r="X1587"/>
  <c r="X1588"/>
  <c r="X1589"/>
  <c r="X1590"/>
  <c r="X1591"/>
  <c r="Y1583"/>
  <c r="Y1584"/>
  <c r="Y1585"/>
  <c r="Y1586"/>
  <c r="Y1587"/>
  <c r="Y1588"/>
  <c r="Y1589"/>
  <c r="Y1590"/>
  <c r="Y1591"/>
  <c r="AA1583"/>
  <c r="AB1583" s="1"/>
  <c r="AC1583" s="1"/>
  <c r="AA1584"/>
  <c r="AB1584" s="1"/>
  <c r="AC1584" s="1"/>
  <c r="AA1585"/>
  <c r="AB1585" s="1"/>
  <c r="AC1585" s="1"/>
  <c r="AA1586"/>
  <c r="AB1586" s="1"/>
  <c r="AC1586" s="1"/>
  <c r="AA1587"/>
  <c r="AB1587" s="1"/>
  <c r="AC1587" s="1"/>
  <c r="AA1588"/>
  <c r="AB1588" s="1"/>
  <c r="AC1588" s="1"/>
  <c r="AA1589"/>
  <c r="AB1589" s="1"/>
  <c r="AC1589" s="1"/>
  <c r="AA1590"/>
  <c r="AB1590" s="1"/>
  <c r="AC1590" s="1"/>
  <c r="AA1591"/>
  <c r="AB1591" s="1"/>
  <c r="AC1591" s="1"/>
  <c r="Z1587"/>
  <c r="Z1590"/>
  <c r="Z1584"/>
  <c r="Z1586"/>
  <c r="Z1589"/>
  <c r="Z1585"/>
  <c r="Z1583"/>
  <c r="Z1591"/>
  <c r="Z1588"/>
  <c r="P1586" l="1"/>
  <c r="S1586"/>
  <c r="P1585"/>
  <c r="P1589"/>
  <c r="S1590"/>
  <c r="P1590"/>
  <c r="U1588"/>
  <c r="O1588"/>
  <c r="S1588"/>
  <c r="P1591"/>
  <c r="U1590"/>
  <c r="O1584"/>
  <c r="U1584"/>
  <c r="P1583"/>
  <c r="P1587"/>
  <c r="U1586"/>
  <c r="S1584"/>
  <c r="U1591"/>
  <c r="U1589"/>
  <c r="U1587"/>
  <c r="U1585"/>
  <c r="U1583"/>
  <c r="S1591"/>
  <c r="S1589"/>
  <c r="S1587"/>
  <c r="S1585"/>
  <c r="S1583"/>
  <c r="K1167" i="4"/>
  <c r="L1167"/>
  <c r="M1167"/>
  <c r="N1167"/>
  <c r="K1177"/>
  <c r="L1177"/>
  <c r="M1177"/>
  <c r="N1177"/>
  <c r="K1176"/>
  <c r="L1176"/>
  <c r="M1176"/>
  <c r="N1176"/>
  <c r="K1175"/>
  <c r="L1175"/>
  <c r="M1175"/>
  <c r="N1175"/>
  <c r="K1174"/>
  <c r="L1174"/>
  <c r="M1174"/>
  <c r="N1174"/>
  <c r="K1173"/>
  <c r="L1173"/>
  <c r="M1173"/>
  <c r="N1173"/>
  <c r="K1172"/>
  <c r="L1172"/>
  <c r="M1172"/>
  <c r="N1172"/>
  <c r="K1171"/>
  <c r="L1171"/>
  <c r="M1171"/>
  <c r="N1171"/>
  <c r="K1170"/>
  <c r="L1170"/>
  <c r="M1170"/>
  <c r="N1170"/>
  <c r="K1169"/>
  <c r="L1169"/>
  <c r="M1169"/>
  <c r="N1169"/>
  <c r="K1165"/>
  <c r="L1165"/>
  <c r="M1165"/>
  <c r="N1165"/>
  <c r="K1164"/>
  <c r="L1164"/>
  <c r="M1164"/>
  <c r="N1164"/>
  <c r="K1163"/>
  <c r="L1163"/>
  <c r="M1163"/>
  <c r="N1163"/>
  <c r="N1581" i="1"/>
  <c r="P1581" s="1"/>
  <c r="N1582"/>
  <c r="O1582" s="1"/>
  <c r="Q1581"/>
  <c r="Q1582"/>
  <c r="R1581"/>
  <c r="R1582"/>
  <c r="T1581"/>
  <c r="T1582"/>
  <c r="V1581"/>
  <c r="V1582"/>
  <c r="W1581"/>
  <c r="W1582"/>
  <c r="X1581"/>
  <c r="X1582"/>
  <c r="Y1581"/>
  <c r="Y1582"/>
  <c r="AA1581"/>
  <c r="AB1581" s="1"/>
  <c r="AC1581" s="1"/>
  <c r="AA1582"/>
  <c r="AB1582" s="1"/>
  <c r="AC1582" s="1"/>
  <c r="N1580"/>
  <c r="O1580" s="1"/>
  <c r="Q1580"/>
  <c r="R1580"/>
  <c r="T1580"/>
  <c r="V1580"/>
  <c r="W1580" s="1"/>
  <c r="X1580"/>
  <c r="Y1580"/>
  <c r="AA1580"/>
  <c r="AB1580" s="1"/>
  <c r="AC1580" s="1"/>
  <c r="Z1582"/>
  <c r="Z1580"/>
  <c r="Z1581"/>
  <c r="O1581" l="1"/>
  <c r="S1581"/>
  <c r="U1581"/>
  <c r="U1582"/>
  <c r="S1582"/>
  <c r="P1582"/>
  <c r="P1580"/>
  <c r="U1580"/>
  <c r="S1580"/>
  <c r="N1579"/>
  <c r="O1579" s="1"/>
  <c r="Q1579"/>
  <c r="R1579"/>
  <c r="T1579"/>
  <c r="V1579"/>
  <c r="W1579" s="1"/>
  <c r="X1579"/>
  <c r="Y1579"/>
  <c r="AA1579"/>
  <c r="AB1579" s="1"/>
  <c r="AC1579" s="1"/>
  <c r="Z1579"/>
  <c r="P1579" l="1"/>
  <c r="U1579"/>
  <c r="S1579"/>
  <c r="N1577"/>
  <c r="O1577" s="1"/>
  <c r="N1578"/>
  <c r="O1578" s="1"/>
  <c r="Q1577"/>
  <c r="Q1578"/>
  <c r="R1577"/>
  <c r="R1578"/>
  <c r="T1577"/>
  <c r="T1578"/>
  <c r="V1577"/>
  <c r="V1578"/>
  <c r="W1577"/>
  <c r="W1578"/>
  <c r="X1577"/>
  <c r="X1578"/>
  <c r="Y1577"/>
  <c r="Y1578"/>
  <c r="AA1577"/>
  <c r="AB1577" s="1"/>
  <c r="AC1577" s="1"/>
  <c r="AA1578"/>
  <c r="AB1578" s="1"/>
  <c r="AC1578" s="1"/>
  <c r="N1576"/>
  <c r="O1576" s="1"/>
  <c r="Q1576"/>
  <c r="R1576"/>
  <c r="T1576"/>
  <c r="V1576"/>
  <c r="W1576"/>
  <c r="X1576"/>
  <c r="Y1576"/>
  <c r="AA1576"/>
  <c r="AB1576" s="1"/>
  <c r="AC1576" s="1"/>
  <c r="Z1577"/>
  <c r="Z1578"/>
  <c r="Z1576"/>
  <c r="U1578" l="1"/>
  <c r="P1578"/>
  <c r="S1578"/>
  <c r="U1577"/>
  <c r="S1577"/>
  <c r="P1577"/>
  <c r="P1576"/>
  <c r="U1576"/>
  <c r="S1576"/>
  <c r="N1575"/>
  <c r="O1575" s="1"/>
  <c r="Q1575"/>
  <c r="R1575"/>
  <c r="T1575"/>
  <c r="V1575"/>
  <c r="W1575"/>
  <c r="X1575"/>
  <c r="Y1575"/>
  <c r="AA1575"/>
  <c r="AB1575" s="1"/>
  <c r="AC1575" s="1"/>
  <c r="N1573"/>
  <c r="O1573" s="1"/>
  <c r="N1574"/>
  <c r="O1574" s="1"/>
  <c r="Q1573"/>
  <c r="Q1574"/>
  <c r="R1573"/>
  <c r="R1574"/>
  <c r="T1573"/>
  <c r="T1574"/>
  <c r="V1573"/>
  <c r="V1574"/>
  <c r="W1573"/>
  <c r="W1574"/>
  <c r="X1573"/>
  <c r="X1574"/>
  <c r="Y1573"/>
  <c r="Y1574"/>
  <c r="AA1573"/>
  <c r="AB1573" s="1"/>
  <c r="AC1573" s="1"/>
  <c r="AA1574"/>
  <c r="AB1574" s="1"/>
  <c r="AC1574" s="1"/>
  <c r="Z1573"/>
  <c r="Z1575"/>
  <c r="Z1574"/>
  <c r="U1574" l="1"/>
  <c r="P1574"/>
  <c r="S1574"/>
  <c r="P1575"/>
  <c r="U1573"/>
  <c r="S1573"/>
  <c r="P1573"/>
  <c r="U1575"/>
  <c r="S1575"/>
  <c r="N1572"/>
  <c r="O1572" s="1"/>
  <c r="Q1572"/>
  <c r="R1572"/>
  <c r="T1572"/>
  <c r="V1572"/>
  <c r="W1572"/>
  <c r="X1572"/>
  <c r="Y1572"/>
  <c r="AA1572"/>
  <c r="AB1572" s="1"/>
  <c r="AC1572" s="1"/>
  <c r="Z1572"/>
  <c r="P1572" l="1"/>
  <c r="U1572"/>
  <c r="S1572"/>
  <c r="K1162" i="4"/>
  <c r="L1162"/>
  <c r="M1162"/>
  <c r="N1162"/>
  <c r="K1161"/>
  <c r="L1161"/>
  <c r="M1161"/>
  <c r="N1161"/>
  <c r="K1160"/>
  <c r="L1160"/>
  <c r="M1160"/>
  <c r="N1160"/>
  <c r="N1571" i="1" l="1"/>
  <c r="P1571" s="1"/>
  <c r="Q1571"/>
  <c r="R1571"/>
  <c r="T1571"/>
  <c r="V1571"/>
  <c r="W1571"/>
  <c r="X1571"/>
  <c r="Y1571"/>
  <c r="AA1571"/>
  <c r="AB1571" s="1"/>
  <c r="AC1571" s="1"/>
  <c r="Z1571"/>
  <c r="U1571" l="1"/>
  <c r="S1571"/>
  <c r="O1571"/>
  <c r="K1159" i="4"/>
  <c r="L1159"/>
  <c r="M1159"/>
  <c r="N1159"/>
  <c r="K1158"/>
  <c r="L1158"/>
  <c r="M1158"/>
  <c r="N1158"/>
  <c r="K1154" l="1"/>
  <c r="L1154"/>
  <c r="M1154"/>
  <c r="N1154"/>
  <c r="K1149" l="1"/>
  <c r="L1149"/>
  <c r="M1149"/>
  <c r="N1149"/>
  <c r="N1570" i="1"/>
  <c r="O1570" s="1"/>
  <c r="Q1570"/>
  <c r="R1570"/>
  <c r="T1570"/>
  <c r="V1570"/>
  <c r="W1570" s="1"/>
  <c r="X1570"/>
  <c r="Y1570"/>
  <c r="AA1570"/>
  <c r="AB1570" s="1"/>
  <c r="AC1570" s="1"/>
  <c r="N1569"/>
  <c r="O1569" s="1"/>
  <c r="Q1569"/>
  <c r="R1569"/>
  <c r="T1569"/>
  <c r="V1569"/>
  <c r="W1569" s="1"/>
  <c r="X1569"/>
  <c r="Y1569"/>
  <c r="AA1569"/>
  <c r="AB1569" s="1"/>
  <c r="AC1569" s="1"/>
  <c r="Z1570"/>
  <c r="Z1569"/>
  <c r="P1570" l="1"/>
  <c r="U1570"/>
  <c r="S1570"/>
  <c r="P1569"/>
  <c r="U1569"/>
  <c r="S1569"/>
  <c r="N1568"/>
  <c r="O1568" s="1"/>
  <c r="Q1568"/>
  <c r="R1568"/>
  <c r="T1568"/>
  <c r="V1568"/>
  <c r="W1568" s="1"/>
  <c r="X1568"/>
  <c r="Y1568"/>
  <c r="AA1568"/>
  <c r="AB1568" s="1"/>
  <c r="AC1568" s="1"/>
  <c r="Z1568"/>
  <c r="P1568" l="1"/>
  <c r="U1568"/>
  <c r="S1568"/>
  <c r="K1157" i="4"/>
  <c r="L1157"/>
  <c r="M1157"/>
  <c r="N1157"/>
  <c r="K1156"/>
  <c r="L1156"/>
  <c r="M1156"/>
  <c r="N1156"/>
  <c r="K1155"/>
  <c r="L1155"/>
  <c r="M1155"/>
  <c r="N1155"/>
  <c r="K1152"/>
  <c r="K1153"/>
  <c r="L1152"/>
  <c r="L1153"/>
  <c r="M1152"/>
  <c r="M1153"/>
  <c r="N1152"/>
  <c r="N1153"/>
  <c r="K1151"/>
  <c r="L1151"/>
  <c r="M1151"/>
  <c r="N1151"/>
  <c r="K1150"/>
  <c r="L1150"/>
  <c r="M1150"/>
  <c r="N1150"/>
  <c r="N1567" i="1"/>
  <c r="O1567" s="1"/>
  <c r="Q1567"/>
  <c r="R1567"/>
  <c r="T1567"/>
  <c r="V1567"/>
  <c r="W1567" s="1"/>
  <c r="X1567"/>
  <c r="Y1567"/>
  <c r="AA1567"/>
  <c r="AB1567" s="1"/>
  <c r="AC1567" s="1"/>
  <c r="N1565"/>
  <c r="O1565" s="1"/>
  <c r="N1566"/>
  <c r="O1566" s="1"/>
  <c r="Q1565"/>
  <c r="Q1566"/>
  <c r="R1565"/>
  <c r="R1566"/>
  <c r="T1565"/>
  <c r="T1566"/>
  <c r="V1565"/>
  <c r="V1566"/>
  <c r="W1565"/>
  <c r="W1566"/>
  <c r="X1565"/>
  <c r="X1566"/>
  <c r="Y1565"/>
  <c r="Y1566"/>
  <c r="AA1565"/>
  <c r="AB1565" s="1"/>
  <c r="AC1565" s="1"/>
  <c r="AA1566"/>
  <c r="AB1566" s="1"/>
  <c r="AC1566" s="1"/>
  <c r="N1564"/>
  <c r="O1564" s="1"/>
  <c r="Q1564"/>
  <c r="R1564"/>
  <c r="T1564"/>
  <c r="V1564"/>
  <c r="W1564"/>
  <c r="X1564"/>
  <c r="Y1564"/>
  <c r="AA1564"/>
  <c r="AB1564" s="1"/>
  <c r="AC1564" s="1"/>
  <c r="Z1564"/>
  <c r="Z1566"/>
  <c r="Z1565"/>
  <c r="Z1567"/>
  <c r="U1566" l="1"/>
  <c r="P1566"/>
  <c r="P1564"/>
  <c r="S1566"/>
  <c r="P1567"/>
  <c r="U1564"/>
  <c r="S1564"/>
  <c r="U1567"/>
  <c r="S1567"/>
  <c r="U1565"/>
  <c r="S1565"/>
  <c r="P1565"/>
  <c r="N1563"/>
  <c r="O1563" s="1"/>
  <c r="Q1563"/>
  <c r="R1563"/>
  <c r="T1563"/>
  <c r="V1563"/>
  <c r="W1563"/>
  <c r="X1563"/>
  <c r="Y1563"/>
  <c r="AA1563"/>
  <c r="AB1563" s="1"/>
  <c r="AC1563" s="1"/>
  <c r="Z1563"/>
  <c r="P1563" l="1"/>
  <c r="U1563"/>
  <c r="S1563"/>
  <c r="K1144" i="4"/>
  <c r="L1144"/>
  <c r="M1144"/>
  <c r="N1144"/>
  <c r="K1147" l="1"/>
  <c r="K1148"/>
  <c r="L1147"/>
  <c r="L1148"/>
  <c r="M1147"/>
  <c r="M1148"/>
  <c r="N1147"/>
  <c r="N1148"/>
  <c r="K1146"/>
  <c r="L1146"/>
  <c r="M1146"/>
  <c r="N1146"/>
  <c r="K1145"/>
  <c r="L1145"/>
  <c r="M1145"/>
  <c r="N1145"/>
  <c r="N1561" i="1" l="1"/>
  <c r="P1561" s="1"/>
  <c r="N1562"/>
  <c r="O1562" s="1"/>
  <c r="Q1561"/>
  <c r="Q1562"/>
  <c r="R1561"/>
  <c r="R1562"/>
  <c r="T1561"/>
  <c r="T1562"/>
  <c r="V1561"/>
  <c r="V1562"/>
  <c r="W1561"/>
  <c r="W1562"/>
  <c r="X1561"/>
  <c r="X1562"/>
  <c r="Y1561"/>
  <c r="Y1562"/>
  <c r="AA1561"/>
  <c r="AB1561" s="1"/>
  <c r="AC1561" s="1"/>
  <c r="AA1562"/>
  <c r="AB1562" s="1"/>
  <c r="AC1562" s="1"/>
  <c r="N1560"/>
  <c r="O1560" s="1"/>
  <c r="Q1560"/>
  <c r="R1560"/>
  <c r="T1560"/>
  <c r="V1560"/>
  <c r="W1560" s="1"/>
  <c r="X1560"/>
  <c r="Y1560"/>
  <c r="AA1560"/>
  <c r="AB1560" s="1"/>
  <c r="AC1560" s="1"/>
  <c r="N1559"/>
  <c r="O1559" s="1"/>
  <c r="Q1559"/>
  <c r="R1559"/>
  <c r="T1559"/>
  <c r="V1559"/>
  <c r="W1559" s="1"/>
  <c r="X1559"/>
  <c r="Y1559"/>
  <c r="AA1559"/>
  <c r="AB1559" s="1"/>
  <c r="AC1559" s="1"/>
  <c r="Z1559"/>
  <c r="Z1561"/>
  <c r="Z1562"/>
  <c r="Z1560"/>
  <c r="O1561" l="1"/>
  <c r="S1561"/>
  <c r="U1561"/>
  <c r="U1562"/>
  <c r="S1562"/>
  <c r="P1562"/>
  <c r="P1560"/>
  <c r="U1559"/>
  <c r="S1559"/>
  <c r="P1559"/>
  <c r="U1560"/>
  <c r="S1560"/>
  <c r="N1558"/>
  <c r="O1558" s="1"/>
  <c r="Q1558"/>
  <c r="R1558"/>
  <c r="T1558"/>
  <c r="V1558"/>
  <c r="W1558" s="1"/>
  <c r="X1558"/>
  <c r="Y1558"/>
  <c r="AA1558"/>
  <c r="AB1558" s="1"/>
  <c r="AC1558" s="1"/>
  <c r="N1557"/>
  <c r="O1557" s="1"/>
  <c r="Q1557"/>
  <c r="R1557"/>
  <c r="T1557"/>
  <c r="V1557"/>
  <c r="W1557" s="1"/>
  <c r="X1557"/>
  <c r="Y1557"/>
  <c r="AA1557"/>
  <c r="AB1557" s="1"/>
  <c r="AC1557" s="1"/>
  <c r="Z1558"/>
  <c r="Z1557"/>
  <c r="P1557" l="1"/>
  <c r="U1557"/>
  <c r="S1557"/>
  <c r="P1558"/>
  <c r="U1558"/>
  <c r="S1558"/>
  <c r="K1142" i="4" l="1"/>
  <c r="K1143"/>
  <c r="L1142"/>
  <c r="L1143"/>
  <c r="M1142"/>
  <c r="M1143"/>
  <c r="N1142"/>
  <c r="N1143"/>
  <c r="K1141"/>
  <c r="L1141"/>
  <c r="M1141"/>
  <c r="N1141"/>
  <c r="K1140"/>
  <c r="L1140"/>
  <c r="M1140"/>
  <c r="N1140"/>
  <c r="K1139"/>
  <c r="L1139"/>
  <c r="M1139"/>
  <c r="N1139"/>
  <c r="K1138"/>
  <c r="L1138"/>
  <c r="M1138"/>
  <c r="N1138"/>
  <c r="N1556" i="1"/>
  <c r="O1556" s="1"/>
  <c r="Q1556"/>
  <c r="R1556"/>
  <c r="T1556"/>
  <c r="V1556"/>
  <c r="W1556"/>
  <c r="X1556"/>
  <c r="Y1556"/>
  <c r="AA1556"/>
  <c r="AB1556" s="1"/>
  <c r="AC1556" s="1"/>
  <c r="Z1556"/>
  <c r="P1556" l="1"/>
  <c r="U1556"/>
  <c r="S1556"/>
  <c r="N1555"/>
  <c r="O1555" s="1"/>
  <c r="Q1555"/>
  <c r="R1555"/>
  <c r="T1555"/>
  <c r="V1555"/>
  <c r="W1555"/>
  <c r="X1555"/>
  <c r="Y1555"/>
  <c r="AA1555"/>
  <c r="AB1555" s="1"/>
  <c r="AC1555" s="1"/>
  <c r="Z1555"/>
  <c r="P1555" l="1"/>
  <c r="U1555"/>
  <c r="S1555"/>
  <c r="N1553"/>
  <c r="O1553" s="1"/>
  <c r="N1554"/>
  <c r="O1554" s="1"/>
  <c r="Q1553"/>
  <c r="Q1554"/>
  <c r="R1553"/>
  <c r="R1554"/>
  <c r="T1553"/>
  <c r="T1554"/>
  <c r="V1553"/>
  <c r="V1554"/>
  <c r="W1553"/>
  <c r="W1554"/>
  <c r="X1553"/>
  <c r="X1554"/>
  <c r="Y1553"/>
  <c r="Y1554"/>
  <c r="AA1553"/>
  <c r="AB1553" s="1"/>
  <c r="AC1553" s="1"/>
  <c r="AA1554"/>
  <c r="AB1554" s="1"/>
  <c r="AC1554" s="1"/>
  <c r="Z1554"/>
  <c r="Z1553"/>
  <c r="U1554" l="1"/>
  <c r="P1554"/>
  <c r="S1554"/>
  <c r="U1553"/>
  <c r="S1553"/>
  <c r="P1553"/>
  <c r="N1552"/>
  <c r="O1552" s="1"/>
  <c r="Q1552"/>
  <c r="R1552"/>
  <c r="T1552"/>
  <c r="V1552"/>
  <c r="W1552" s="1"/>
  <c r="X1552"/>
  <c r="Y1552"/>
  <c r="AA1552"/>
  <c r="AB1552" s="1"/>
  <c r="AC1552" s="1"/>
  <c r="Z1552"/>
  <c r="P1552" l="1"/>
  <c r="U1552"/>
  <c r="S1552"/>
  <c r="N1551"/>
  <c r="O1551" s="1"/>
  <c r="Q1551"/>
  <c r="R1551"/>
  <c r="T1551"/>
  <c r="V1551"/>
  <c r="W1551"/>
  <c r="X1551"/>
  <c r="Y1551"/>
  <c r="AA1551"/>
  <c r="AB1551" s="1"/>
  <c r="AC1551" s="1"/>
  <c r="Z1551"/>
  <c r="P1551" l="1"/>
  <c r="U1551"/>
  <c r="S1551"/>
  <c r="K1137" i="4"/>
  <c r="L1137"/>
  <c r="M1137"/>
  <c r="N1137"/>
  <c r="K1136"/>
  <c r="L1136"/>
  <c r="M1136"/>
  <c r="N1136"/>
  <c r="K1133"/>
  <c r="K1134"/>
  <c r="K1135"/>
  <c r="L1133"/>
  <c r="L1134"/>
  <c r="L1135"/>
  <c r="M1133"/>
  <c r="M1134"/>
  <c r="M1135"/>
  <c r="N1133"/>
  <c r="N1134"/>
  <c r="N1135"/>
  <c r="K1132"/>
  <c r="L1132"/>
  <c r="M1132"/>
  <c r="N1132"/>
  <c r="K1131"/>
  <c r="L1131"/>
  <c r="M1131"/>
  <c r="N1131"/>
  <c r="N1549" i="1"/>
  <c r="P1549" s="1"/>
  <c r="N1550"/>
  <c r="O1550" s="1"/>
  <c r="Q1549"/>
  <c r="Q1550"/>
  <c r="R1549"/>
  <c r="R1550"/>
  <c r="T1549"/>
  <c r="T1550"/>
  <c r="V1549"/>
  <c r="V1550"/>
  <c r="W1549"/>
  <c r="W1550"/>
  <c r="X1549"/>
  <c r="X1550"/>
  <c r="Y1549"/>
  <c r="Y1550"/>
  <c r="AA1549"/>
  <c r="AB1549" s="1"/>
  <c r="AC1549" s="1"/>
  <c r="AA1550"/>
  <c r="AB1550" s="1"/>
  <c r="AC1550" s="1"/>
  <c r="N1548"/>
  <c r="O1548" s="1"/>
  <c r="Q1548"/>
  <c r="R1548"/>
  <c r="T1548"/>
  <c r="V1548"/>
  <c r="W1548" s="1"/>
  <c r="X1548"/>
  <c r="Y1548"/>
  <c r="AA1548"/>
  <c r="AB1548" s="1"/>
  <c r="AC1548" s="1"/>
  <c r="Z1548"/>
  <c r="Z1550"/>
  <c r="Z1549"/>
  <c r="O1549" l="1"/>
  <c r="S1549"/>
  <c r="U1549"/>
  <c r="P1548"/>
  <c r="U1550"/>
  <c r="S1550"/>
  <c r="P1550"/>
  <c r="U1548"/>
  <c r="S1548"/>
  <c r="N1547"/>
  <c r="O1547" s="1"/>
  <c r="Q1547"/>
  <c r="R1547"/>
  <c r="T1547"/>
  <c r="V1547"/>
  <c r="W1547" s="1"/>
  <c r="X1547"/>
  <c r="Y1547"/>
  <c r="AA1547"/>
  <c r="AB1547" s="1"/>
  <c r="AC1547" s="1"/>
  <c r="Z1547"/>
  <c r="P1547" l="1"/>
  <c r="U1547"/>
  <c r="S1547"/>
  <c r="N1545"/>
  <c r="O1545" s="1"/>
  <c r="N1546"/>
  <c r="O1546" s="1"/>
  <c r="Q1545"/>
  <c r="Q1546"/>
  <c r="R1545"/>
  <c r="R1546"/>
  <c r="T1545"/>
  <c r="T1546"/>
  <c r="V1545"/>
  <c r="V1546"/>
  <c r="W1545"/>
  <c r="W1546"/>
  <c r="X1545"/>
  <c r="X1546"/>
  <c r="Y1545"/>
  <c r="Y1546"/>
  <c r="AA1545"/>
  <c r="AB1545" s="1"/>
  <c r="AC1545" s="1"/>
  <c r="AA1546"/>
  <c r="AB1546" s="1"/>
  <c r="AC1546" s="1"/>
  <c r="N1544"/>
  <c r="O1544" s="1"/>
  <c r="Q1544"/>
  <c r="R1544"/>
  <c r="T1544"/>
  <c r="V1544"/>
  <c r="W1544"/>
  <c r="X1544"/>
  <c r="Y1544"/>
  <c r="AA1544"/>
  <c r="AB1544" s="1"/>
  <c r="AC1544" s="1"/>
  <c r="N1543"/>
  <c r="O1543" s="1"/>
  <c r="Q1543"/>
  <c r="R1543"/>
  <c r="T1543"/>
  <c r="V1543"/>
  <c r="W1543"/>
  <c r="X1543"/>
  <c r="Y1543"/>
  <c r="AA1543"/>
  <c r="AB1543" s="1"/>
  <c r="AC1543" s="1"/>
  <c r="Z1546"/>
  <c r="Z1543"/>
  <c r="Z1544"/>
  <c r="Z1545"/>
  <c r="P1546" l="1"/>
  <c r="U1545"/>
  <c r="U1546"/>
  <c r="S1546"/>
  <c r="S1545"/>
  <c r="P1545"/>
  <c r="P1543"/>
  <c r="U1543"/>
  <c r="S1543"/>
  <c r="P1544"/>
  <c r="U1544"/>
  <c r="S1544"/>
  <c r="K1129" i="4"/>
  <c r="K1130"/>
  <c r="L1129"/>
  <c r="L1130"/>
  <c r="M1129"/>
  <c r="M1130"/>
  <c r="N1129"/>
  <c r="N1130"/>
  <c r="K1128"/>
  <c r="L1128"/>
  <c r="M1128"/>
  <c r="N1128"/>
  <c r="K1127"/>
  <c r="L1127"/>
  <c r="M1127"/>
  <c r="N1127"/>
  <c r="K1124"/>
  <c r="L1124"/>
  <c r="M1124"/>
  <c r="N1124"/>
  <c r="K1125"/>
  <c r="L1125"/>
  <c r="M1125"/>
  <c r="N1125"/>
  <c r="N1541" i="1" l="1"/>
  <c r="P1541" s="1"/>
  <c r="N1542"/>
  <c r="O1542" s="1"/>
  <c r="Q1541"/>
  <c r="Q1542"/>
  <c r="R1541"/>
  <c r="R1542"/>
  <c r="T1541"/>
  <c r="T1542"/>
  <c r="V1541"/>
  <c r="V1542"/>
  <c r="W1541"/>
  <c r="W1542"/>
  <c r="X1541"/>
  <c r="X1542"/>
  <c r="Y1541"/>
  <c r="Y1542"/>
  <c r="AA1541"/>
  <c r="AB1541" s="1"/>
  <c r="AC1541" s="1"/>
  <c r="AA1542"/>
  <c r="AB1542" s="1"/>
  <c r="AC1542" s="1"/>
  <c r="N1540"/>
  <c r="O1540" s="1"/>
  <c r="Q1540"/>
  <c r="R1540"/>
  <c r="T1540"/>
  <c r="V1540"/>
  <c r="W1540" s="1"/>
  <c r="X1540"/>
  <c r="Y1540"/>
  <c r="AA1540"/>
  <c r="AB1540" s="1"/>
  <c r="AC1540" s="1"/>
  <c r="N1539"/>
  <c r="O1539" s="1"/>
  <c r="Q1539"/>
  <c r="R1539"/>
  <c r="T1539"/>
  <c r="V1539"/>
  <c r="W1539" s="1"/>
  <c r="X1539"/>
  <c r="Y1539"/>
  <c r="AA1539"/>
  <c r="AB1539" s="1"/>
  <c r="AC1539" s="1"/>
  <c r="N1537"/>
  <c r="O1537" s="1"/>
  <c r="N1538"/>
  <c r="O1538" s="1"/>
  <c r="Q1537"/>
  <c r="Q1538"/>
  <c r="R1537"/>
  <c r="R1538"/>
  <c r="T1537"/>
  <c r="T1538"/>
  <c r="V1537"/>
  <c r="V1538"/>
  <c r="W1537"/>
  <c r="W1538"/>
  <c r="X1537"/>
  <c r="X1538"/>
  <c r="Y1537"/>
  <c r="Y1538"/>
  <c r="AA1537"/>
  <c r="AB1537" s="1"/>
  <c r="AC1537" s="1"/>
  <c r="AA1538"/>
  <c r="AB1538" s="1"/>
  <c r="AC1538" s="1"/>
  <c r="N1536"/>
  <c r="O1536" s="1"/>
  <c r="Q1536"/>
  <c r="R1536"/>
  <c r="T1536"/>
  <c r="V1536"/>
  <c r="W1536" s="1"/>
  <c r="X1536"/>
  <c r="Y1536"/>
  <c r="AA1536"/>
  <c r="AB1536" s="1"/>
  <c r="AC1536" s="1"/>
  <c r="Z1541"/>
  <c r="Z1536"/>
  <c r="Z1537"/>
  <c r="Z1540"/>
  <c r="Z1538"/>
  <c r="Z1539"/>
  <c r="Z1542"/>
  <c r="O1541" l="1"/>
  <c r="S1541"/>
  <c r="U1541"/>
  <c r="U1542"/>
  <c r="S1542"/>
  <c r="P1542"/>
  <c r="U1538"/>
  <c r="P1538"/>
  <c r="P1540"/>
  <c r="S1538"/>
  <c r="U1540"/>
  <c r="S1540"/>
  <c r="U1537"/>
  <c r="S1537"/>
  <c r="P1537"/>
  <c r="P1539"/>
  <c r="U1539"/>
  <c r="S1539"/>
  <c r="P1536"/>
  <c r="U1536"/>
  <c r="S1536"/>
  <c r="K1120" i="4"/>
  <c r="L1120"/>
  <c r="M1120"/>
  <c r="N1120"/>
  <c r="K1121"/>
  <c r="L1121"/>
  <c r="M1121"/>
  <c r="N1121"/>
  <c r="K1122"/>
  <c r="L1122"/>
  <c r="M1122"/>
  <c r="N1122"/>
  <c r="K1123"/>
  <c r="L1123"/>
  <c r="M1123"/>
  <c r="N1123"/>
  <c r="K1126"/>
  <c r="L1126"/>
  <c r="M1126"/>
  <c r="N1126"/>
  <c r="K1117"/>
  <c r="L1117"/>
  <c r="M1117"/>
  <c r="N1117"/>
  <c r="N1535" i="1" l="1"/>
  <c r="O1535" s="1"/>
  <c r="Q1535"/>
  <c r="R1535"/>
  <c r="T1535"/>
  <c r="V1535"/>
  <c r="W1535" s="1"/>
  <c r="X1535"/>
  <c r="Y1535"/>
  <c r="AA1535"/>
  <c r="AB1535" s="1"/>
  <c r="AC1535" s="1"/>
  <c r="Z1535"/>
  <c r="P1535" l="1"/>
  <c r="U1535"/>
  <c r="S1535"/>
  <c r="N1533"/>
  <c r="P1533" s="1"/>
  <c r="N1534"/>
  <c r="O1534" s="1"/>
  <c r="Q1533"/>
  <c r="Q1534"/>
  <c r="R1533"/>
  <c r="R1534"/>
  <c r="T1533"/>
  <c r="T1534"/>
  <c r="V1533"/>
  <c r="V1534"/>
  <c r="W1533"/>
  <c r="W1534"/>
  <c r="X1533"/>
  <c r="X1534"/>
  <c r="Y1533"/>
  <c r="Y1534"/>
  <c r="AA1533"/>
  <c r="AB1533" s="1"/>
  <c r="AC1533" s="1"/>
  <c r="AA1534"/>
  <c r="AB1534" s="1"/>
  <c r="AC1534" s="1"/>
  <c r="N1532"/>
  <c r="O1532" s="1"/>
  <c r="Q1532"/>
  <c r="R1532"/>
  <c r="T1532"/>
  <c r="V1532"/>
  <c r="W1532" s="1"/>
  <c r="X1532"/>
  <c r="Y1532"/>
  <c r="AA1532"/>
  <c r="AB1532" s="1"/>
  <c r="AC1532" s="1"/>
  <c r="Z1533"/>
  <c r="Z1534"/>
  <c r="Z1532"/>
  <c r="O1533" l="1"/>
  <c r="S1533"/>
  <c r="U1533"/>
  <c r="P1532"/>
  <c r="U1534"/>
  <c r="S1534"/>
  <c r="P1534"/>
  <c r="U1532"/>
  <c r="S1532"/>
  <c r="N1531"/>
  <c r="O1531" s="1"/>
  <c r="Q1531"/>
  <c r="R1531"/>
  <c r="T1531"/>
  <c r="V1531"/>
  <c r="W1531"/>
  <c r="X1531"/>
  <c r="Y1531"/>
  <c r="AA1531"/>
  <c r="AB1531" s="1"/>
  <c r="AC1531" s="1"/>
  <c r="Z1531"/>
  <c r="P1531" l="1"/>
  <c r="U1531"/>
  <c r="S1531"/>
  <c r="N1529"/>
  <c r="O1529" s="1"/>
  <c r="N1530"/>
  <c r="O1530" s="1"/>
  <c r="Q1529"/>
  <c r="Q1530"/>
  <c r="R1529"/>
  <c r="R1530"/>
  <c r="T1529"/>
  <c r="T1530"/>
  <c r="V1529"/>
  <c r="V1530"/>
  <c r="W1529"/>
  <c r="W1530"/>
  <c r="X1529"/>
  <c r="X1530"/>
  <c r="Y1529"/>
  <c r="Y1530"/>
  <c r="AA1529"/>
  <c r="AB1529" s="1"/>
  <c r="AC1529" s="1"/>
  <c r="AA1530"/>
  <c r="AB1530" s="1"/>
  <c r="AC1530" s="1"/>
  <c r="K1119" i="4"/>
  <c r="L1119"/>
  <c r="M1119"/>
  <c r="N1119"/>
  <c r="K1118"/>
  <c r="L1118"/>
  <c r="M1118"/>
  <c r="N1118"/>
  <c r="K1116"/>
  <c r="L1116"/>
  <c r="M1116"/>
  <c r="N1116"/>
  <c r="K1115"/>
  <c r="L1115"/>
  <c r="M1115"/>
  <c r="N1115"/>
  <c r="K1114"/>
  <c r="L1114"/>
  <c r="M1114"/>
  <c r="N1114"/>
  <c r="K1110"/>
  <c r="L1110"/>
  <c r="M1110"/>
  <c r="N1110"/>
  <c r="N1528" i="1"/>
  <c r="O1528" s="1"/>
  <c r="Q1528"/>
  <c r="R1528"/>
  <c r="T1528"/>
  <c r="V1528"/>
  <c r="W1528"/>
  <c r="X1528"/>
  <c r="Y1528"/>
  <c r="AA1528"/>
  <c r="AB1528" s="1"/>
  <c r="AC1528" s="1"/>
  <c r="Z1528"/>
  <c r="Z1530"/>
  <c r="Z1529"/>
  <c r="U1530" l="1"/>
  <c r="S1530"/>
  <c r="P1530"/>
  <c r="U1529"/>
  <c r="S1529"/>
  <c r="P1529"/>
  <c r="P1528"/>
  <c r="U1528"/>
  <c r="S1528"/>
  <c r="N1527"/>
  <c r="O1527" s="1"/>
  <c r="Q1527"/>
  <c r="R1527"/>
  <c r="T1527"/>
  <c r="V1527"/>
  <c r="W1527"/>
  <c r="X1527"/>
  <c r="Y1527"/>
  <c r="AA1527"/>
  <c r="AB1527" s="1"/>
  <c r="AC1527" s="1"/>
  <c r="Z1527"/>
  <c r="P1527" l="1"/>
  <c r="U1527"/>
  <c r="S1527"/>
  <c r="N1526"/>
  <c r="O1526" s="1"/>
  <c r="Q1526"/>
  <c r="R1526"/>
  <c r="T1526"/>
  <c r="V1526"/>
  <c r="W1526" s="1"/>
  <c r="X1526"/>
  <c r="Y1526"/>
  <c r="AA1526"/>
  <c r="AB1526" s="1"/>
  <c r="AC1526" s="1"/>
  <c r="N1525"/>
  <c r="O1525" s="1"/>
  <c r="Q1525"/>
  <c r="R1525"/>
  <c r="T1525"/>
  <c r="V1525"/>
  <c r="W1525" s="1"/>
  <c r="X1525"/>
  <c r="Y1525"/>
  <c r="AA1525"/>
  <c r="AB1525" s="1"/>
  <c r="AC1525" s="1"/>
  <c r="N1524"/>
  <c r="O1524" s="1"/>
  <c r="Q1524"/>
  <c r="R1524"/>
  <c r="T1524"/>
  <c r="V1524"/>
  <c r="W1524"/>
  <c r="X1524"/>
  <c r="Y1524"/>
  <c r="AA1524"/>
  <c r="AB1524" s="1"/>
  <c r="AC1524" s="1"/>
  <c r="Z1525"/>
  <c r="Z1524"/>
  <c r="Z1526"/>
  <c r="P1526" l="1"/>
  <c r="U1526"/>
  <c r="S1526"/>
  <c r="P1525"/>
  <c r="U1525"/>
  <c r="S1525"/>
  <c r="P1524"/>
  <c r="U1524"/>
  <c r="S1524"/>
  <c r="N1523"/>
  <c r="O1523" s="1"/>
  <c r="Q1523"/>
  <c r="R1523"/>
  <c r="T1523"/>
  <c r="V1523"/>
  <c r="W1523" s="1"/>
  <c r="X1523"/>
  <c r="Y1523"/>
  <c r="AA1523"/>
  <c r="AB1523" s="1"/>
  <c r="AC1523" s="1"/>
  <c r="Z1523"/>
  <c r="U1523" l="1"/>
  <c r="S1523"/>
  <c r="P1523"/>
  <c r="K1113" i="4"/>
  <c r="L1113"/>
  <c r="M1113"/>
  <c r="N1113"/>
  <c r="K1112"/>
  <c r="L1112"/>
  <c r="M1112"/>
  <c r="N1112"/>
  <c r="K1111"/>
  <c r="L1111"/>
  <c r="M1111"/>
  <c r="N1111"/>
  <c r="K1108"/>
  <c r="K1109"/>
  <c r="L1108"/>
  <c r="L1109"/>
  <c r="M1108"/>
  <c r="M1109"/>
  <c r="N1108"/>
  <c r="N1109"/>
  <c r="K1107"/>
  <c r="L1107"/>
  <c r="M1107"/>
  <c r="N1107"/>
  <c r="K1106"/>
  <c r="L1106"/>
  <c r="M1106"/>
  <c r="N1106"/>
  <c r="K1104"/>
  <c r="K1105"/>
  <c r="L1104"/>
  <c r="L1105"/>
  <c r="M1104"/>
  <c r="M1105"/>
  <c r="N1104"/>
  <c r="N1105"/>
  <c r="K1103"/>
  <c r="L1103"/>
  <c r="M1103"/>
  <c r="N1103"/>
  <c r="K1102"/>
  <c r="L1102"/>
  <c r="M1102"/>
  <c r="N1102"/>
  <c r="K1097" l="1"/>
  <c r="L1097"/>
  <c r="M1097"/>
  <c r="N1097"/>
  <c r="N1521" i="1"/>
  <c r="P1521" s="1"/>
  <c r="N1522"/>
  <c r="O1522" s="1"/>
  <c r="Q1521"/>
  <c r="Q1522"/>
  <c r="R1521"/>
  <c r="R1522"/>
  <c r="T1521"/>
  <c r="T1522"/>
  <c r="V1521"/>
  <c r="V1522"/>
  <c r="W1521"/>
  <c r="W1522"/>
  <c r="X1521"/>
  <c r="X1522"/>
  <c r="Y1521"/>
  <c r="Y1522"/>
  <c r="AA1521"/>
  <c r="AB1521" s="1"/>
  <c r="AC1521" s="1"/>
  <c r="AA1522"/>
  <c r="AB1522" s="1"/>
  <c r="AC1522" s="1"/>
  <c r="N1520"/>
  <c r="O1520" s="1"/>
  <c r="Q1520"/>
  <c r="R1520"/>
  <c r="T1520"/>
  <c r="V1520"/>
  <c r="W1520"/>
  <c r="X1520"/>
  <c r="Y1520"/>
  <c r="AA1520"/>
  <c r="AB1520" s="1"/>
  <c r="AC1520" s="1"/>
  <c r="N1519"/>
  <c r="O1519" s="1"/>
  <c r="Q1519"/>
  <c r="R1519"/>
  <c r="T1519"/>
  <c r="V1519"/>
  <c r="W1519"/>
  <c r="X1519"/>
  <c r="Y1519"/>
  <c r="AA1519"/>
  <c r="AB1519" s="1"/>
  <c r="AC1519" s="1"/>
  <c r="N1517"/>
  <c r="P1517" s="1"/>
  <c r="N1518"/>
  <c r="O1518" s="1"/>
  <c r="Q1517"/>
  <c r="Q1518"/>
  <c r="R1517"/>
  <c r="R1518"/>
  <c r="T1517"/>
  <c r="T1518"/>
  <c r="V1517"/>
  <c r="V1518"/>
  <c r="W1517"/>
  <c r="W1518"/>
  <c r="X1517"/>
  <c r="X1518"/>
  <c r="Y1517"/>
  <c r="Y1518"/>
  <c r="AA1517"/>
  <c r="AB1517" s="1"/>
  <c r="AC1517" s="1"/>
  <c r="AA1518"/>
  <c r="AB1518" s="1"/>
  <c r="AC1518" s="1"/>
  <c r="N1516"/>
  <c r="O1516" s="1"/>
  <c r="Q1516"/>
  <c r="R1516"/>
  <c r="T1516"/>
  <c r="V1516"/>
  <c r="W1516"/>
  <c r="X1516"/>
  <c r="Y1516"/>
  <c r="AA1516"/>
  <c r="AB1516" s="1"/>
  <c r="AC1516" s="1"/>
  <c r="Z1521"/>
  <c r="Z1518"/>
  <c r="Z1516"/>
  <c r="Z1519"/>
  <c r="Z1517"/>
  <c r="Z1520"/>
  <c r="Z1522"/>
  <c r="O1517" l="1"/>
  <c r="P1520"/>
  <c r="S1517"/>
  <c r="P1519"/>
  <c r="U1517"/>
  <c r="U1519"/>
  <c r="S1519"/>
  <c r="U1520"/>
  <c r="S1520"/>
  <c r="U1518"/>
  <c r="S1518"/>
  <c r="P1518"/>
  <c r="S1521"/>
  <c r="O1521"/>
  <c r="U1521"/>
  <c r="P1516"/>
  <c r="U1522"/>
  <c r="S1522"/>
  <c r="P1522"/>
  <c r="U1516"/>
  <c r="S1516"/>
  <c r="K1092" i="4"/>
  <c r="L1092"/>
  <c r="M1092"/>
  <c r="N1092"/>
  <c r="N1515" i="1" l="1"/>
  <c r="O1515" s="1"/>
  <c r="Q1515"/>
  <c r="R1515"/>
  <c r="T1515"/>
  <c r="V1515"/>
  <c r="W1515" s="1"/>
  <c r="X1515"/>
  <c r="Y1515"/>
  <c r="AA1515"/>
  <c r="AB1515" s="1"/>
  <c r="AC1515" s="1"/>
  <c r="K1101" i="4"/>
  <c r="L1101"/>
  <c r="M1101"/>
  <c r="N1101"/>
  <c r="K1100"/>
  <c r="L1100"/>
  <c r="M1100"/>
  <c r="N1100"/>
  <c r="K1099"/>
  <c r="L1099"/>
  <c r="M1099"/>
  <c r="N1099"/>
  <c r="K1098"/>
  <c r="L1098"/>
  <c r="M1098"/>
  <c r="N1098"/>
  <c r="K1096"/>
  <c r="L1096"/>
  <c r="M1096"/>
  <c r="N1096"/>
  <c r="K1095"/>
  <c r="L1095"/>
  <c r="M1095"/>
  <c r="N1095"/>
  <c r="K1094"/>
  <c r="L1094"/>
  <c r="M1094"/>
  <c r="N1094"/>
  <c r="K1093"/>
  <c r="L1093"/>
  <c r="M1093"/>
  <c r="N1093"/>
  <c r="N1507" i="1"/>
  <c r="P1507" s="1"/>
  <c r="N1508"/>
  <c r="O1508" s="1"/>
  <c r="N1509"/>
  <c r="P1509" s="1"/>
  <c r="N1510"/>
  <c r="O1510" s="1"/>
  <c r="N1511"/>
  <c r="O1511" s="1"/>
  <c r="N1512"/>
  <c r="O1512" s="1"/>
  <c r="N1513"/>
  <c r="O1513" s="1"/>
  <c r="N1514"/>
  <c r="O1514" s="1"/>
  <c r="Q1507"/>
  <c r="Q1508"/>
  <c r="Q1509"/>
  <c r="Q1510"/>
  <c r="Q1511"/>
  <c r="Q1512"/>
  <c r="Q1513"/>
  <c r="Q1514"/>
  <c r="R1507"/>
  <c r="R1508"/>
  <c r="R1509"/>
  <c r="R1510"/>
  <c r="R1511"/>
  <c r="R1512"/>
  <c r="R1513"/>
  <c r="R1514"/>
  <c r="T1507"/>
  <c r="T1508"/>
  <c r="T1509"/>
  <c r="T1510"/>
  <c r="T1511"/>
  <c r="T1512"/>
  <c r="T1513"/>
  <c r="T1514"/>
  <c r="V1507"/>
  <c r="V1508"/>
  <c r="V1509"/>
  <c r="V1510"/>
  <c r="V1511"/>
  <c r="V1512"/>
  <c r="V1513"/>
  <c r="V1514"/>
  <c r="W1507"/>
  <c r="W1508"/>
  <c r="W1509"/>
  <c r="W1510"/>
  <c r="W1511"/>
  <c r="W1512"/>
  <c r="W1513"/>
  <c r="W1514"/>
  <c r="X1507"/>
  <c r="X1508"/>
  <c r="X1509"/>
  <c r="X1510"/>
  <c r="X1511"/>
  <c r="X1512"/>
  <c r="X1513"/>
  <c r="X1514"/>
  <c r="Y1507"/>
  <c r="Y1508"/>
  <c r="Y1509"/>
  <c r="Y1510"/>
  <c r="Y1511"/>
  <c r="Y1512"/>
  <c r="Y1513"/>
  <c r="Y1514"/>
  <c r="AA1507"/>
  <c r="AB1507" s="1"/>
  <c r="AC1507" s="1"/>
  <c r="AA1508"/>
  <c r="AB1508" s="1"/>
  <c r="AC1508" s="1"/>
  <c r="AA1509"/>
  <c r="AB1509" s="1"/>
  <c r="AC1509" s="1"/>
  <c r="AA1510"/>
  <c r="AB1510" s="1"/>
  <c r="AC1510" s="1"/>
  <c r="AA1511"/>
  <c r="AB1511" s="1"/>
  <c r="AC1511" s="1"/>
  <c r="AA1512"/>
  <c r="AB1512" s="1"/>
  <c r="AC1512" s="1"/>
  <c r="AA1513"/>
  <c r="AB1513" s="1"/>
  <c r="AC1513" s="1"/>
  <c r="AA1514"/>
  <c r="AB1514" s="1"/>
  <c r="AC1514" s="1"/>
  <c r="Z1508"/>
  <c r="Z1507"/>
  <c r="Z1510"/>
  <c r="Z1512"/>
  <c r="Z1511"/>
  <c r="Z1514"/>
  <c r="Z1513"/>
  <c r="Z1509"/>
  <c r="Z1515"/>
  <c r="P1515" l="1"/>
  <c r="O1509"/>
  <c r="S1509"/>
  <c r="U1509"/>
  <c r="U1512"/>
  <c r="S1512"/>
  <c r="P1512"/>
  <c r="U1514"/>
  <c r="P1514"/>
  <c r="S1514"/>
  <c r="U1513"/>
  <c r="S1513"/>
  <c r="P1513"/>
  <c r="U1515"/>
  <c r="S1515"/>
  <c r="U1508"/>
  <c r="P1508"/>
  <c r="S1508"/>
  <c r="U1510"/>
  <c r="S1510"/>
  <c r="P1510"/>
  <c r="S1507"/>
  <c r="O1507"/>
  <c r="U1507"/>
  <c r="U1511"/>
  <c r="S1511"/>
  <c r="P1511"/>
  <c r="K1090" i="4"/>
  <c r="K1091"/>
  <c r="L1090"/>
  <c r="L1091"/>
  <c r="M1090"/>
  <c r="M1091"/>
  <c r="N1090"/>
  <c r="N1091"/>
  <c r="K1089"/>
  <c r="L1089"/>
  <c r="M1089"/>
  <c r="N1089"/>
  <c r="K1088"/>
  <c r="L1088"/>
  <c r="M1088"/>
  <c r="N1088"/>
  <c r="K1075"/>
  <c r="L1075"/>
  <c r="M1075"/>
  <c r="N1075"/>
  <c r="K1086" l="1"/>
  <c r="K1087"/>
  <c r="L1086"/>
  <c r="L1087"/>
  <c r="M1086"/>
  <c r="M1087"/>
  <c r="N1086"/>
  <c r="N1087"/>
  <c r="K1085"/>
  <c r="L1085"/>
  <c r="M1085"/>
  <c r="N1085"/>
  <c r="K1084"/>
  <c r="L1084"/>
  <c r="M1084"/>
  <c r="N1084"/>
  <c r="K1082"/>
  <c r="K1083"/>
  <c r="L1082"/>
  <c r="L1083"/>
  <c r="M1082"/>
  <c r="M1083"/>
  <c r="N1082"/>
  <c r="N1083"/>
  <c r="K1081"/>
  <c r="L1081"/>
  <c r="M1081"/>
  <c r="N1081"/>
  <c r="K1080"/>
  <c r="L1080"/>
  <c r="M1080"/>
  <c r="N1080"/>
  <c r="K1078"/>
  <c r="K1079"/>
  <c r="L1078"/>
  <c r="L1079"/>
  <c r="M1078"/>
  <c r="M1079"/>
  <c r="N1078"/>
  <c r="N1079"/>
  <c r="N1501" i="1" l="1"/>
  <c r="P1501" s="1"/>
  <c r="N1502"/>
  <c r="P1502" s="1"/>
  <c r="N1503"/>
  <c r="O1503" s="1"/>
  <c r="N1504"/>
  <c r="O1504" s="1"/>
  <c r="N1505"/>
  <c r="O1505" s="1"/>
  <c r="N1506"/>
  <c r="O1506" s="1"/>
  <c r="Q1501"/>
  <c r="Q1502"/>
  <c r="Q1503"/>
  <c r="Q1504"/>
  <c r="Q1505"/>
  <c r="Q1506"/>
  <c r="R1501"/>
  <c r="R1502"/>
  <c r="R1503"/>
  <c r="R1504"/>
  <c r="R1505"/>
  <c r="R1506"/>
  <c r="T1501"/>
  <c r="T1502"/>
  <c r="T1503"/>
  <c r="T1504"/>
  <c r="T1505"/>
  <c r="T1506"/>
  <c r="V1501"/>
  <c r="V1502"/>
  <c r="V1503"/>
  <c r="V1504"/>
  <c r="V1505"/>
  <c r="V1506"/>
  <c r="W1501"/>
  <c r="W1502"/>
  <c r="W1503"/>
  <c r="W1504"/>
  <c r="W1505"/>
  <c r="W1506"/>
  <c r="X1501"/>
  <c r="X1502"/>
  <c r="X1503"/>
  <c r="X1504"/>
  <c r="X1505"/>
  <c r="X1506"/>
  <c r="Y1501"/>
  <c r="Y1502"/>
  <c r="Y1503"/>
  <c r="Y1504"/>
  <c r="Y1505"/>
  <c r="Y1506"/>
  <c r="AA1501"/>
  <c r="AB1501" s="1"/>
  <c r="AC1501" s="1"/>
  <c r="AA1502"/>
  <c r="AB1502" s="1"/>
  <c r="AC1502" s="1"/>
  <c r="AA1503"/>
  <c r="AB1503" s="1"/>
  <c r="AC1503" s="1"/>
  <c r="AA1504"/>
  <c r="AB1504" s="1"/>
  <c r="AC1504" s="1"/>
  <c r="AA1505"/>
  <c r="AB1505" s="1"/>
  <c r="AC1505" s="1"/>
  <c r="AA1506"/>
  <c r="AB1506" s="1"/>
  <c r="AC1506" s="1"/>
  <c r="N1500"/>
  <c r="O1500" s="1"/>
  <c r="Q1500"/>
  <c r="R1500"/>
  <c r="T1500"/>
  <c r="V1500"/>
  <c r="W1500" s="1"/>
  <c r="X1500"/>
  <c r="Y1500"/>
  <c r="AA1500"/>
  <c r="AB1500" s="1"/>
  <c r="AC1500" s="1"/>
  <c r="N1499"/>
  <c r="O1499" s="1"/>
  <c r="Q1499"/>
  <c r="R1499"/>
  <c r="T1499"/>
  <c r="V1499"/>
  <c r="W1499" s="1"/>
  <c r="X1499"/>
  <c r="Y1499"/>
  <c r="AA1499"/>
  <c r="AB1499" s="1"/>
  <c r="AC1499" s="1"/>
  <c r="K1070" i="4"/>
  <c r="L1070"/>
  <c r="M1070"/>
  <c r="N1070"/>
  <c r="N1497" i="1"/>
  <c r="P1497" s="1"/>
  <c r="N1498"/>
  <c r="O1498" s="1"/>
  <c r="Q1497"/>
  <c r="Q1498"/>
  <c r="R1497"/>
  <c r="R1498"/>
  <c r="T1497"/>
  <c r="T1498"/>
  <c r="V1497"/>
  <c r="V1498"/>
  <c r="W1497"/>
  <c r="W1498"/>
  <c r="X1497"/>
  <c r="X1498"/>
  <c r="Y1497"/>
  <c r="Y1498"/>
  <c r="AA1497"/>
  <c r="AB1497" s="1"/>
  <c r="AC1497" s="1"/>
  <c r="AA1498"/>
  <c r="AB1498" s="1"/>
  <c r="AC1498" s="1"/>
  <c r="N1496"/>
  <c r="O1496" s="1"/>
  <c r="Q1496"/>
  <c r="R1496"/>
  <c r="T1496"/>
  <c r="V1496"/>
  <c r="W1496" s="1"/>
  <c r="X1496"/>
  <c r="Y1496"/>
  <c r="AA1496"/>
  <c r="AB1496" s="1"/>
  <c r="AC1496" s="1"/>
  <c r="N1495"/>
  <c r="O1495" s="1"/>
  <c r="Q1495"/>
  <c r="R1495"/>
  <c r="T1495"/>
  <c r="V1495"/>
  <c r="W1495"/>
  <c r="X1495"/>
  <c r="Y1495"/>
  <c r="AA1495"/>
  <c r="AB1495" s="1"/>
  <c r="AC1495" s="1"/>
  <c r="Z1503"/>
  <c r="Z1501"/>
  <c r="Z1498"/>
  <c r="Z1495"/>
  <c r="Z1502"/>
  <c r="Z1500"/>
  <c r="Z1499"/>
  <c r="Z1504"/>
  <c r="Z1506"/>
  <c r="Z1497"/>
  <c r="Z1496"/>
  <c r="Z1505"/>
  <c r="O1501" l="1"/>
  <c r="U1503"/>
  <c r="P1503"/>
  <c r="S1503"/>
  <c r="O1502"/>
  <c r="U1501"/>
  <c r="S1501"/>
  <c r="S1502"/>
  <c r="U1502"/>
  <c r="U1505"/>
  <c r="S1505"/>
  <c r="U1506"/>
  <c r="P1506"/>
  <c r="P1505"/>
  <c r="S1506"/>
  <c r="U1504"/>
  <c r="S1504"/>
  <c r="P1504"/>
  <c r="O1497"/>
  <c r="S1497"/>
  <c r="U1497"/>
  <c r="P1499"/>
  <c r="U1499"/>
  <c r="S1499"/>
  <c r="P1500"/>
  <c r="U1500"/>
  <c r="S1500"/>
  <c r="P1496"/>
  <c r="U1496"/>
  <c r="S1496"/>
  <c r="U1498"/>
  <c r="S1498"/>
  <c r="P1498"/>
  <c r="P1495"/>
  <c r="U1495"/>
  <c r="S1495"/>
  <c r="K1060" i="4" l="1"/>
  <c r="L1060"/>
  <c r="M1060"/>
  <c r="N1060"/>
  <c r="N1494" i="1"/>
  <c r="O1494" s="1"/>
  <c r="Q1494"/>
  <c r="R1494"/>
  <c r="T1494"/>
  <c r="V1494"/>
  <c r="W1494" s="1"/>
  <c r="X1494"/>
  <c r="Y1494"/>
  <c r="AA1494"/>
  <c r="AB1494" s="1"/>
  <c r="AC1494" s="1"/>
  <c r="N1493"/>
  <c r="O1493" s="1"/>
  <c r="Q1493"/>
  <c r="R1493"/>
  <c r="T1493"/>
  <c r="V1493"/>
  <c r="W1493" s="1"/>
  <c r="X1493"/>
  <c r="Y1493"/>
  <c r="AA1493"/>
  <c r="AB1493" s="1"/>
  <c r="AC1493" s="1"/>
  <c r="N1492"/>
  <c r="O1492" s="1"/>
  <c r="Q1492"/>
  <c r="R1492"/>
  <c r="T1492"/>
  <c r="V1492"/>
  <c r="W1492"/>
  <c r="X1492"/>
  <c r="Y1492"/>
  <c r="AA1492"/>
  <c r="AB1492" s="1"/>
  <c r="AC1492" s="1"/>
  <c r="N1491"/>
  <c r="O1491" s="1"/>
  <c r="Q1491"/>
  <c r="R1491"/>
  <c r="T1491"/>
  <c r="V1491"/>
  <c r="W1491" s="1"/>
  <c r="X1491"/>
  <c r="Y1491"/>
  <c r="AA1491"/>
  <c r="AB1491" s="1"/>
  <c r="AC1491" s="1"/>
  <c r="N1489"/>
  <c r="O1489" s="1"/>
  <c r="N1490"/>
  <c r="O1490" s="1"/>
  <c r="Q1489"/>
  <c r="Q1490"/>
  <c r="R1489"/>
  <c r="R1490"/>
  <c r="T1489"/>
  <c r="T1490"/>
  <c r="V1489"/>
  <c r="V1490"/>
  <c r="W1489"/>
  <c r="W1490"/>
  <c r="X1489"/>
  <c r="X1490"/>
  <c r="Y1489"/>
  <c r="Y1490"/>
  <c r="AA1489"/>
  <c r="AB1489" s="1"/>
  <c r="AC1489" s="1"/>
  <c r="AA1490"/>
  <c r="AB1490" s="1"/>
  <c r="AC1490" s="1"/>
  <c r="N1488"/>
  <c r="O1488" s="1"/>
  <c r="Q1488"/>
  <c r="R1488"/>
  <c r="T1488"/>
  <c r="V1488"/>
  <c r="W1488" s="1"/>
  <c r="X1488"/>
  <c r="Y1488"/>
  <c r="AA1488"/>
  <c r="AB1488" s="1"/>
  <c r="AC1488" s="1"/>
  <c r="Z1489"/>
  <c r="Z1493"/>
  <c r="Z1491"/>
  <c r="Z1490"/>
  <c r="Z1494"/>
  <c r="Z1488"/>
  <c r="Z1492"/>
  <c r="U1490" l="1"/>
  <c r="P1490"/>
  <c r="S1490"/>
  <c r="P1494"/>
  <c r="U1489"/>
  <c r="S1489"/>
  <c r="P1489"/>
  <c r="U1494"/>
  <c r="S1494"/>
  <c r="P1493"/>
  <c r="U1493"/>
  <c r="S1493"/>
  <c r="P1488"/>
  <c r="P1492"/>
  <c r="U1492"/>
  <c r="S1492"/>
  <c r="U1488"/>
  <c r="S1488"/>
  <c r="P1491"/>
  <c r="U1491"/>
  <c r="S1491"/>
  <c r="N1487"/>
  <c r="O1487" s="1"/>
  <c r="Q1487"/>
  <c r="R1487"/>
  <c r="T1487"/>
  <c r="V1487"/>
  <c r="W1487"/>
  <c r="X1487"/>
  <c r="Y1487"/>
  <c r="AA1487"/>
  <c r="AB1487" s="1"/>
  <c r="AC1487" s="1"/>
  <c r="Z1487"/>
  <c r="P1487" l="1"/>
  <c r="U1487"/>
  <c r="S1487"/>
  <c r="K1068" i="4"/>
  <c r="K1069"/>
  <c r="K1071"/>
  <c r="K1072"/>
  <c r="K1073"/>
  <c r="K1074"/>
  <c r="K1076"/>
  <c r="K1077"/>
  <c r="L1068"/>
  <c r="L1069"/>
  <c r="L1071"/>
  <c r="L1072"/>
  <c r="L1073"/>
  <c r="L1074"/>
  <c r="L1076"/>
  <c r="L1077"/>
  <c r="M1068"/>
  <c r="M1069"/>
  <c r="M1071"/>
  <c r="M1072"/>
  <c r="M1073"/>
  <c r="M1074"/>
  <c r="M1076"/>
  <c r="M1077"/>
  <c r="N1068"/>
  <c r="N1069"/>
  <c r="N1071"/>
  <c r="N1072"/>
  <c r="N1073"/>
  <c r="N1074"/>
  <c r="N1076"/>
  <c r="N1077"/>
  <c r="K1066"/>
  <c r="K1067"/>
  <c r="L1066"/>
  <c r="L1067"/>
  <c r="M1066"/>
  <c r="M1067"/>
  <c r="N1066"/>
  <c r="N1067"/>
  <c r="K1065"/>
  <c r="L1065"/>
  <c r="M1065"/>
  <c r="N1065"/>
  <c r="K1064"/>
  <c r="L1064"/>
  <c r="M1064"/>
  <c r="N1064"/>
  <c r="K1063"/>
  <c r="L1063"/>
  <c r="M1063"/>
  <c r="N1063"/>
  <c r="K1062"/>
  <c r="L1062"/>
  <c r="M1062"/>
  <c r="N1062"/>
  <c r="N1486" i="1" l="1"/>
  <c r="O1486" s="1"/>
  <c r="Q1486"/>
  <c r="R1486"/>
  <c r="T1486"/>
  <c r="V1486"/>
  <c r="W1486" s="1"/>
  <c r="X1486"/>
  <c r="Y1486"/>
  <c r="AA1486"/>
  <c r="AB1486" s="1"/>
  <c r="AC1486" s="1"/>
  <c r="N1485"/>
  <c r="O1485" s="1"/>
  <c r="Q1485"/>
  <c r="R1485"/>
  <c r="T1485"/>
  <c r="V1485"/>
  <c r="W1485"/>
  <c r="X1485"/>
  <c r="Y1485"/>
  <c r="AA1485"/>
  <c r="AB1485" s="1"/>
  <c r="AC1485" s="1"/>
  <c r="N1484"/>
  <c r="O1484" s="1"/>
  <c r="Q1484"/>
  <c r="R1484"/>
  <c r="T1484"/>
  <c r="V1484"/>
  <c r="W1484"/>
  <c r="X1484"/>
  <c r="Y1484"/>
  <c r="AA1484"/>
  <c r="AB1484" s="1"/>
  <c r="AC1484" s="1"/>
  <c r="N1483"/>
  <c r="O1483" s="1"/>
  <c r="Q1483"/>
  <c r="R1483"/>
  <c r="T1483"/>
  <c r="V1483"/>
  <c r="W1483" s="1"/>
  <c r="X1483"/>
  <c r="Y1483"/>
  <c r="AA1483"/>
  <c r="AB1483" s="1"/>
  <c r="AC1483" s="1"/>
  <c r="N1482"/>
  <c r="O1482" s="1"/>
  <c r="Q1482"/>
  <c r="R1482"/>
  <c r="T1482"/>
  <c r="V1482"/>
  <c r="W1482" s="1"/>
  <c r="X1482"/>
  <c r="Y1482"/>
  <c r="AA1482"/>
  <c r="AB1482" s="1"/>
  <c r="AC1482" s="1"/>
  <c r="N1481"/>
  <c r="O1481" s="1"/>
  <c r="Q1481"/>
  <c r="R1481"/>
  <c r="T1481"/>
  <c r="V1481"/>
  <c r="W1481" s="1"/>
  <c r="X1481"/>
  <c r="Y1481"/>
  <c r="AA1481"/>
  <c r="AB1481" s="1"/>
  <c r="AC1481" s="1"/>
  <c r="N1480"/>
  <c r="O1480" s="1"/>
  <c r="Q1480"/>
  <c r="R1480"/>
  <c r="T1480"/>
  <c r="V1480"/>
  <c r="W1480" s="1"/>
  <c r="X1480"/>
  <c r="Y1480"/>
  <c r="AA1480"/>
  <c r="AB1480" s="1"/>
  <c r="AC1480" s="1"/>
  <c r="N1479"/>
  <c r="O1479" s="1"/>
  <c r="Q1479"/>
  <c r="R1479"/>
  <c r="T1479"/>
  <c r="V1479"/>
  <c r="W1479"/>
  <c r="X1479"/>
  <c r="Y1479"/>
  <c r="AA1479"/>
  <c r="AB1479" s="1"/>
  <c r="AC1479" s="1"/>
  <c r="Z1482"/>
  <c r="Z1479"/>
  <c r="Z1486"/>
  <c r="Z1485"/>
  <c r="Z1484"/>
  <c r="Z1483"/>
  <c r="Z1481"/>
  <c r="Z1480"/>
  <c r="P1484" l="1"/>
  <c r="P1485"/>
  <c r="U1484"/>
  <c r="S1484"/>
  <c r="U1485"/>
  <c r="S1485"/>
  <c r="P1486"/>
  <c r="P1482"/>
  <c r="P1481"/>
  <c r="P1483"/>
  <c r="U1486"/>
  <c r="S1486"/>
  <c r="U1483"/>
  <c r="S1483"/>
  <c r="U1482"/>
  <c r="S1482"/>
  <c r="P1479"/>
  <c r="U1481"/>
  <c r="S1481"/>
  <c r="P1480"/>
  <c r="U1479"/>
  <c r="S1479"/>
  <c r="U1480"/>
  <c r="S1480"/>
  <c r="K1054" i="4"/>
  <c r="L1054"/>
  <c r="M1054"/>
  <c r="N1054"/>
  <c r="N1477" i="1" l="1"/>
  <c r="O1477" s="1"/>
  <c r="N1478"/>
  <c r="O1478" s="1"/>
  <c r="Q1477"/>
  <c r="Q1478"/>
  <c r="R1477"/>
  <c r="R1478"/>
  <c r="T1477"/>
  <c r="T1478"/>
  <c r="V1477"/>
  <c r="V1478"/>
  <c r="W1477"/>
  <c r="W1478"/>
  <c r="X1477"/>
  <c r="X1478"/>
  <c r="Y1477"/>
  <c r="Y1478"/>
  <c r="AA1477"/>
  <c r="AB1477" s="1"/>
  <c r="AC1477" s="1"/>
  <c r="AA1478"/>
  <c r="AB1478" s="1"/>
  <c r="AC1478" s="1"/>
  <c r="N1476"/>
  <c r="O1476" s="1"/>
  <c r="Q1476"/>
  <c r="R1476"/>
  <c r="T1476"/>
  <c r="V1476"/>
  <c r="W1476" s="1"/>
  <c r="X1476"/>
  <c r="Y1476"/>
  <c r="AA1476"/>
  <c r="AB1476" s="1"/>
  <c r="AC1476" s="1"/>
  <c r="N1475"/>
  <c r="O1475" s="1"/>
  <c r="Q1475"/>
  <c r="R1475"/>
  <c r="T1475"/>
  <c r="V1475"/>
  <c r="W1475" s="1"/>
  <c r="X1475"/>
  <c r="Y1475"/>
  <c r="AA1475"/>
  <c r="AB1475" s="1"/>
  <c r="AC1475" s="1"/>
  <c r="Z1476"/>
  <c r="Z1478"/>
  <c r="Z1475"/>
  <c r="Z1477"/>
  <c r="U1478" l="1"/>
  <c r="P1478"/>
  <c r="S1478"/>
  <c r="U1477"/>
  <c r="S1477"/>
  <c r="P1477"/>
  <c r="P1476"/>
  <c r="U1476"/>
  <c r="S1476"/>
  <c r="P1475"/>
  <c r="U1475"/>
  <c r="S1475"/>
  <c r="K1061" i="4"/>
  <c r="L1061"/>
  <c r="M1061"/>
  <c r="N1061"/>
  <c r="K1059"/>
  <c r="L1059"/>
  <c r="M1059"/>
  <c r="N1059"/>
  <c r="K1058"/>
  <c r="L1058"/>
  <c r="M1058"/>
  <c r="N1058"/>
  <c r="K1057"/>
  <c r="L1057"/>
  <c r="M1057"/>
  <c r="N1057"/>
  <c r="K1056"/>
  <c r="L1056"/>
  <c r="M1056"/>
  <c r="N1056"/>
  <c r="K1055"/>
  <c r="L1055"/>
  <c r="M1055"/>
  <c r="N1055"/>
  <c r="K1053"/>
  <c r="L1053"/>
  <c r="M1053"/>
  <c r="N1053"/>
  <c r="K1052"/>
  <c r="L1052"/>
  <c r="M1052"/>
  <c r="N1052"/>
  <c r="K1051"/>
  <c r="L1051"/>
  <c r="M1051"/>
  <c r="N1051"/>
  <c r="K1050"/>
  <c r="L1050"/>
  <c r="M1050"/>
  <c r="N1050"/>
  <c r="K1049"/>
  <c r="L1049"/>
  <c r="M1049"/>
  <c r="N1049"/>
  <c r="N1474" i="1" l="1"/>
  <c r="O1474" s="1"/>
  <c r="Q1474"/>
  <c r="R1474"/>
  <c r="T1474"/>
  <c r="V1474"/>
  <c r="W1474" s="1"/>
  <c r="X1474"/>
  <c r="Y1474"/>
  <c r="AA1474"/>
  <c r="AB1474" s="1"/>
  <c r="AC1474" s="1"/>
  <c r="N1473"/>
  <c r="O1473" s="1"/>
  <c r="Q1473"/>
  <c r="R1473"/>
  <c r="T1473"/>
  <c r="V1473"/>
  <c r="W1473" s="1"/>
  <c r="X1473"/>
  <c r="Y1473"/>
  <c r="AA1473"/>
  <c r="AB1473" s="1"/>
  <c r="AC1473" s="1"/>
  <c r="N1472"/>
  <c r="O1472" s="1"/>
  <c r="Q1472"/>
  <c r="R1472"/>
  <c r="T1472"/>
  <c r="V1472"/>
  <c r="W1472"/>
  <c r="X1472"/>
  <c r="Y1472"/>
  <c r="AA1472"/>
  <c r="AB1472" s="1"/>
  <c r="AC1472" s="1"/>
  <c r="N1471"/>
  <c r="O1471" s="1"/>
  <c r="Q1471"/>
  <c r="R1471"/>
  <c r="T1471"/>
  <c r="V1471"/>
  <c r="W1471" s="1"/>
  <c r="X1471"/>
  <c r="Y1471"/>
  <c r="AA1471"/>
  <c r="AB1471" s="1"/>
  <c r="AC1471" s="1"/>
  <c r="N1470"/>
  <c r="O1470" s="1"/>
  <c r="Q1470"/>
  <c r="R1470"/>
  <c r="T1470"/>
  <c r="V1470"/>
  <c r="W1470" s="1"/>
  <c r="X1470"/>
  <c r="Y1470"/>
  <c r="AA1470"/>
  <c r="AB1470" s="1"/>
  <c r="AC1470" s="1"/>
  <c r="N1469"/>
  <c r="O1469" s="1"/>
  <c r="Q1469"/>
  <c r="R1469"/>
  <c r="T1469"/>
  <c r="V1469"/>
  <c r="W1469" s="1"/>
  <c r="X1469"/>
  <c r="Y1469"/>
  <c r="AA1469"/>
  <c r="AB1469" s="1"/>
  <c r="AC1469" s="1"/>
  <c r="Z1469"/>
  <c r="Z1471"/>
  <c r="Z1470"/>
  <c r="Z1472"/>
  <c r="Z1473"/>
  <c r="Z1474"/>
  <c r="P1474" l="1"/>
  <c r="P1473"/>
  <c r="U1473"/>
  <c r="S1473"/>
  <c r="U1474"/>
  <c r="S1474"/>
  <c r="P1472"/>
  <c r="U1472"/>
  <c r="S1472"/>
  <c r="P1471"/>
  <c r="P1470"/>
  <c r="U1471"/>
  <c r="S1471"/>
  <c r="P1469"/>
  <c r="U1470"/>
  <c r="S1470"/>
  <c r="U1469"/>
  <c r="S1469"/>
  <c r="N1468"/>
  <c r="O1468" s="1"/>
  <c r="Q1468"/>
  <c r="R1468"/>
  <c r="T1468"/>
  <c r="V1468"/>
  <c r="W1468"/>
  <c r="X1468"/>
  <c r="Y1468"/>
  <c r="AA1468"/>
  <c r="AB1468" s="1"/>
  <c r="AC1468" s="1"/>
  <c r="Z1468"/>
  <c r="P1468" l="1"/>
  <c r="U1468"/>
  <c r="S1468"/>
  <c r="N1467"/>
  <c r="O1467" s="1"/>
  <c r="Q1467"/>
  <c r="R1467"/>
  <c r="T1467"/>
  <c r="V1467"/>
  <c r="W1467" s="1"/>
  <c r="X1467"/>
  <c r="Y1467"/>
  <c r="AA1467"/>
  <c r="AB1467" s="1"/>
  <c r="AC1467" s="1"/>
  <c r="Z1467"/>
  <c r="P1467" l="1"/>
  <c r="U1467"/>
  <c r="S1467"/>
  <c r="K1048" i="4"/>
  <c r="L1048"/>
  <c r="M1048"/>
  <c r="N1048"/>
  <c r="K1047"/>
  <c r="L1047"/>
  <c r="M1047"/>
  <c r="N1047"/>
  <c r="K1046" l="1"/>
  <c r="L1046"/>
  <c r="M1046"/>
  <c r="N1046"/>
  <c r="N1466" i="1"/>
  <c r="O1466" s="1"/>
  <c r="Q1466"/>
  <c r="R1466"/>
  <c r="T1466"/>
  <c r="V1466"/>
  <c r="W1466" s="1"/>
  <c r="X1466"/>
  <c r="Y1466"/>
  <c r="AA1466"/>
  <c r="AB1466" s="1"/>
  <c r="AC1466" s="1"/>
  <c r="N1465"/>
  <c r="O1465" s="1"/>
  <c r="Q1465"/>
  <c r="R1465"/>
  <c r="T1465"/>
  <c r="V1465"/>
  <c r="W1465" s="1"/>
  <c r="X1465"/>
  <c r="Y1465"/>
  <c r="AA1465"/>
  <c r="AB1465" s="1"/>
  <c r="AC1465" s="1"/>
  <c r="N1464"/>
  <c r="O1464" s="1"/>
  <c r="Q1464"/>
  <c r="R1464"/>
  <c r="T1464"/>
  <c r="V1464"/>
  <c r="W1464" s="1"/>
  <c r="X1464"/>
  <c r="Y1464"/>
  <c r="AA1464"/>
  <c r="AB1464" s="1"/>
  <c r="AC1464" s="1"/>
  <c r="N1463"/>
  <c r="O1463" s="1"/>
  <c r="Q1463"/>
  <c r="R1463"/>
  <c r="T1463"/>
  <c r="V1463"/>
  <c r="W1463"/>
  <c r="X1463"/>
  <c r="Y1463"/>
  <c r="AA1463"/>
  <c r="AB1463" s="1"/>
  <c r="AC1463" s="1"/>
  <c r="Z1463"/>
  <c r="Z1465"/>
  <c r="Z1464"/>
  <c r="Z1466"/>
  <c r="P1465" l="1"/>
  <c r="U1465"/>
  <c r="S1465"/>
  <c r="P1464"/>
  <c r="P1466"/>
  <c r="U1466"/>
  <c r="S1466"/>
  <c r="U1464"/>
  <c r="S1464"/>
  <c r="P1463"/>
  <c r="U1463"/>
  <c r="S1463"/>
  <c r="N1461"/>
  <c r="P1461" s="1"/>
  <c r="N1462"/>
  <c r="O1462" s="1"/>
  <c r="Q1461"/>
  <c r="Q1462"/>
  <c r="R1461"/>
  <c r="R1462"/>
  <c r="T1461"/>
  <c r="T1462"/>
  <c r="V1461"/>
  <c r="W1461" s="1"/>
  <c r="V1462"/>
  <c r="W1462"/>
  <c r="X1461"/>
  <c r="X1462"/>
  <c r="Y1461"/>
  <c r="Y1462"/>
  <c r="AA1461"/>
  <c r="AB1461" s="1"/>
  <c r="AC1461" s="1"/>
  <c r="AA1462"/>
  <c r="AB1462" s="1"/>
  <c r="AC1462" s="1"/>
  <c r="Z1461"/>
  <c r="Z1462"/>
  <c r="O1461" l="1"/>
  <c r="S1461"/>
  <c r="U1461"/>
  <c r="U1462"/>
  <c r="S1462"/>
  <c r="P1462"/>
  <c r="N1460"/>
  <c r="O1460" s="1"/>
  <c r="Q1460"/>
  <c r="R1460"/>
  <c r="T1460"/>
  <c r="V1460"/>
  <c r="W1460" s="1"/>
  <c r="X1460"/>
  <c r="Y1460"/>
  <c r="AA1460"/>
  <c r="AB1460" s="1"/>
  <c r="AC1460" s="1"/>
  <c r="Z1460"/>
  <c r="U1460" l="1"/>
  <c r="S1460"/>
  <c r="P1460"/>
  <c r="K1045" i="4"/>
  <c r="L1045"/>
  <c r="M1045"/>
  <c r="N1045"/>
  <c r="K1044"/>
  <c r="L1044"/>
  <c r="M1044"/>
  <c r="N1044"/>
  <c r="N1459" i="1" l="1"/>
  <c r="O1459" s="1"/>
  <c r="Q1459"/>
  <c r="R1459"/>
  <c r="T1459"/>
  <c r="V1459"/>
  <c r="W1459" s="1"/>
  <c r="X1459"/>
  <c r="Y1459"/>
  <c r="AA1459"/>
  <c r="AB1459" s="1"/>
  <c r="AC1459" s="1"/>
  <c r="Z1459"/>
  <c r="P1459" l="1"/>
  <c r="U1459"/>
  <c r="S1459"/>
  <c r="K1043" i="4"/>
  <c r="L1043"/>
  <c r="M1043"/>
  <c r="N1043"/>
  <c r="K1042"/>
  <c r="L1042"/>
  <c r="M1042"/>
  <c r="N1042"/>
  <c r="K1041" l="1"/>
  <c r="L1041"/>
  <c r="M1041"/>
  <c r="N1041"/>
  <c r="K1040"/>
  <c r="L1040"/>
  <c r="M1040"/>
  <c r="N1040"/>
  <c r="K1039"/>
  <c r="L1039"/>
  <c r="M1039"/>
  <c r="N1039"/>
  <c r="K1038"/>
  <c r="L1038"/>
  <c r="M1038"/>
  <c r="N1038"/>
  <c r="K1037"/>
  <c r="L1037"/>
  <c r="M1037"/>
  <c r="N1037"/>
  <c r="K1036"/>
  <c r="L1036"/>
  <c r="M1036"/>
  <c r="N1036"/>
  <c r="K1035" l="1"/>
  <c r="L1035"/>
  <c r="M1035"/>
  <c r="N1035"/>
  <c r="K1034"/>
  <c r="L1034"/>
  <c r="M1034"/>
  <c r="N1034"/>
  <c r="N1458" i="1"/>
  <c r="O1458" s="1"/>
  <c r="Q1458"/>
  <c r="R1458"/>
  <c r="T1458"/>
  <c r="V1458"/>
  <c r="W1458" s="1"/>
  <c r="X1458"/>
  <c r="Y1458"/>
  <c r="AA1458"/>
  <c r="AB1458" s="1"/>
  <c r="AC1458" s="1"/>
  <c r="N1457"/>
  <c r="O1457" s="1"/>
  <c r="Q1457"/>
  <c r="R1457"/>
  <c r="T1457"/>
  <c r="V1457"/>
  <c r="W1457" s="1"/>
  <c r="X1457"/>
  <c r="Y1457"/>
  <c r="AA1457"/>
  <c r="AB1457" s="1"/>
  <c r="AC1457" s="1"/>
  <c r="N1456"/>
  <c r="O1456" s="1"/>
  <c r="Q1456"/>
  <c r="R1456"/>
  <c r="T1456"/>
  <c r="V1456"/>
  <c r="W1456" s="1"/>
  <c r="X1456"/>
  <c r="Y1456"/>
  <c r="AA1456"/>
  <c r="AB1456" s="1"/>
  <c r="AC1456" s="1"/>
  <c r="N1455"/>
  <c r="O1455" s="1"/>
  <c r="Q1455"/>
  <c r="R1455"/>
  <c r="T1455"/>
  <c r="V1455"/>
  <c r="W1455"/>
  <c r="X1455"/>
  <c r="Y1455"/>
  <c r="AA1455"/>
  <c r="AB1455" s="1"/>
  <c r="AC1455" s="1"/>
  <c r="N1454"/>
  <c r="O1454" s="1"/>
  <c r="Q1454"/>
  <c r="R1454"/>
  <c r="T1454"/>
  <c r="V1454"/>
  <c r="W1454" s="1"/>
  <c r="X1454"/>
  <c r="Y1454"/>
  <c r="AA1454"/>
  <c r="AB1454" s="1"/>
  <c r="AC1454" s="1"/>
  <c r="N1453"/>
  <c r="O1453" s="1"/>
  <c r="Q1453"/>
  <c r="R1453"/>
  <c r="T1453"/>
  <c r="V1453"/>
  <c r="W1453" s="1"/>
  <c r="X1453"/>
  <c r="Y1453"/>
  <c r="AA1453"/>
  <c r="AB1453" s="1"/>
  <c r="AC1453" s="1"/>
  <c r="N1452"/>
  <c r="O1452" s="1"/>
  <c r="Q1452"/>
  <c r="R1452"/>
  <c r="T1452"/>
  <c r="V1452"/>
  <c r="W1452" s="1"/>
  <c r="X1452"/>
  <c r="Y1452"/>
  <c r="AA1452"/>
  <c r="AB1452" s="1"/>
  <c r="AC1452" s="1"/>
  <c r="Z1454"/>
  <c r="Z1452"/>
  <c r="Z1458"/>
  <c r="Z1456"/>
  <c r="Z1457"/>
  <c r="Z1453"/>
  <c r="Z1455"/>
  <c r="P1458" l="1"/>
  <c r="P1457"/>
  <c r="P1456"/>
  <c r="U1457"/>
  <c r="S1457"/>
  <c r="U1458"/>
  <c r="S1458"/>
  <c r="P1453"/>
  <c r="U1456"/>
  <c r="S1456"/>
  <c r="P1455"/>
  <c r="U1455"/>
  <c r="S1455"/>
  <c r="P1454"/>
  <c r="P1452"/>
  <c r="U1452"/>
  <c r="S1452"/>
  <c r="U1453"/>
  <c r="S1453"/>
  <c r="U1454"/>
  <c r="S1454"/>
  <c r="N1451"/>
  <c r="O1451" s="1"/>
  <c r="Q1451"/>
  <c r="R1451"/>
  <c r="T1451"/>
  <c r="V1451"/>
  <c r="W1451" s="1"/>
  <c r="X1451"/>
  <c r="Y1451"/>
  <c r="AA1451"/>
  <c r="AB1451" s="1"/>
  <c r="AC1451" s="1"/>
  <c r="Z1451"/>
  <c r="P1451" l="1"/>
  <c r="U1451"/>
  <c r="S1451"/>
  <c r="N1450"/>
  <c r="O1450" s="1"/>
  <c r="Q1450"/>
  <c r="R1450"/>
  <c r="T1450"/>
  <c r="V1450"/>
  <c r="W1450"/>
  <c r="X1450"/>
  <c r="Y1450"/>
  <c r="AA1450"/>
  <c r="AB1450" s="1"/>
  <c r="AC1450" s="1"/>
  <c r="N1449"/>
  <c r="O1449" s="1"/>
  <c r="Q1449"/>
  <c r="R1449"/>
  <c r="T1449"/>
  <c r="V1449"/>
  <c r="W1449" s="1"/>
  <c r="X1449"/>
  <c r="Y1449"/>
  <c r="AA1449"/>
  <c r="AB1449" s="1"/>
  <c r="AC1449" s="1"/>
  <c r="N1448"/>
  <c r="O1448" s="1"/>
  <c r="Q1448"/>
  <c r="R1448"/>
  <c r="T1448"/>
  <c r="V1448"/>
  <c r="W1448" s="1"/>
  <c r="X1448"/>
  <c r="Y1448"/>
  <c r="AA1448"/>
  <c r="AB1448" s="1"/>
  <c r="AC1448" s="1"/>
  <c r="N1447"/>
  <c r="O1447" s="1"/>
  <c r="Q1447"/>
  <c r="R1447"/>
  <c r="T1447"/>
  <c r="V1447"/>
  <c r="W1447" s="1"/>
  <c r="X1447"/>
  <c r="Y1447"/>
  <c r="AA1447"/>
  <c r="AB1447" s="1"/>
  <c r="AC1447" s="1"/>
  <c r="K1033" i="4"/>
  <c r="L1033"/>
  <c r="M1033"/>
  <c r="N1033"/>
  <c r="K1032"/>
  <c r="L1032"/>
  <c r="M1032"/>
  <c r="N1032"/>
  <c r="K1031"/>
  <c r="L1031"/>
  <c r="M1031"/>
  <c r="N1031"/>
  <c r="K1030"/>
  <c r="L1030"/>
  <c r="M1030"/>
  <c r="N1030"/>
  <c r="K1029"/>
  <c r="L1029"/>
  <c r="M1029"/>
  <c r="N1029"/>
  <c r="Z1447" i="1"/>
  <c r="Z1449"/>
  <c r="Z1450"/>
  <c r="Z1448"/>
  <c r="P1450" l="1"/>
  <c r="P1447"/>
  <c r="P1449"/>
  <c r="P1448"/>
  <c r="U1447"/>
  <c r="S1447"/>
  <c r="U1448"/>
  <c r="S1448"/>
  <c r="U1449"/>
  <c r="S1449"/>
  <c r="U1450"/>
  <c r="S1450"/>
  <c r="K1028" i="4"/>
  <c r="L1028"/>
  <c r="M1028"/>
  <c r="N1028"/>
  <c r="N1446" i="1"/>
  <c r="O1446" s="1"/>
  <c r="Q1446"/>
  <c r="R1446"/>
  <c r="T1446"/>
  <c r="V1446"/>
  <c r="W1446" s="1"/>
  <c r="X1446"/>
  <c r="Y1446"/>
  <c r="AA1446"/>
  <c r="AB1446" s="1"/>
  <c r="AC1446" s="1"/>
  <c r="N1445"/>
  <c r="O1445" s="1"/>
  <c r="Q1445"/>
  <c r="R1445"/>
  <c r="T1445"/>
  <c r="V1445"/>
  <c r="W1445" s="1"/>
  <c r="X1445"/>
  <c r="Y1445"/>
  <c r="AA1445"/>
  <c r="AB1445" s="1"/>
  <c r="AC1445" s="1"/>
  <c r="N1444"/>
  <c r="O1444" s="1"/>
  <c r="Q1444"/>
  <c r="R1444"/>
  <c r="T1444"/>
  <c r="V1444"/>
  <c r="W1444" s="1"/>
  <c r="X1444"/>
  <c r="Y1444"/>
  <c r="AA1444"/>
  <c r="AB1444" s="1"/>
  <c r="AC1444" s="1"/>
  <c r="N1443"/>
  <c r="O1443" s="1"/>
  <c r="Q1443"/>
  <c r="R1443"/>
  <c r="T1443"/>
  <c r="V1443"/>
  <c r="W1443"/>
  <c r="X1443"/>
  <c r="Y1443"/>
  <c r="AA1443"/>
  <c r="AB1443" s="1"/>
  <c r="AC1443" s="1"/>
  <c r="Z1444"/>
  <c r="Z1446"/>
  <c r="Z1445"/>
  <c r="Z1443"/>
  <c r="P1446" l="1"/>
  <c r="P1444"/>
  <c r="P1445"/>
  <c r="U1446"/>
  <c r="S1446"/>
  <c r="U1445"/>
  <c r="S1445"/>
  <c r="U1444"/>
  <c r="S1444"/>
  <c r="P1443"/>
  <c r="U1443"/>
  <c r="S1443"/>
  <c r="N1442"/>
  <c r="O1442" s="1"/>
  <c r="Q1442"/>
  <c r="R1442"/>
  <c r="T1442"/>
  <c r="V1442"/>
  <c r="W1442"/>
  <c r="X1442"/>
  <c r="Y1442"/>
  <c r="AA1442"/>
  <c r="AB1442" s="1"/>
  <c r="AC1442" s="1"/>
  <c r="N1441"/>
  <c r="O1441" s="1"/>
  <c r="Q1441"/>
  <c r="R1441"/>
  <c r="T1441"/>
  <c r="V1441"/>
  <c r="W1441" s="1"/>
  <c r="X1441"/>
  <c r="Y1441"/>
  <c r="AA1441"/>
  <c r="AB1441" s="1"/>
  <c r="AC1441" s="1"/>
  <c r="N1440"/>
  <c r="O1440" s="1"/>
  <c r="Q1440"/>
  <c r="R1440"/>
  <c r="T1440"/>
  <c r="V1440"/>
  <c r="W1440"/>
  <c r="X1440"/>
  <c r="Y1440"/>
  <c r="AA1440"/>
  <c r="AB1440" s="1"/>
  <c r="AC1440" s="1"/>
  <c r="N1439"/>
  <c r="O1439" s="1"/>
  <c r="Q1439"/>
  <c r="R1439"/>
  <c r="T1439"/>
  <c r="V1439"/>
  <c r="W1439" s="1"/>
  <c r="X1439"/>
  <c r="Y1439"/>
  <c r="AA1439"/>
  <c r="AB1439" s="1"/>
  <c r="AC1439" s="1"/>
  <c r="Z1441"/>
  <c r="Z1442"/>
  <c r="Z1439"/>
  <c r="Z1440"/>
  <c r="P1441" l="1"/>
  <c r="U1441"/>
  <c r="S1441"/>
  <c r="P1442"/>
  <c r="U1442"/>
  <c r="S1442"/>
  <c r="P1439"/>
  <c r="U1439"/>
  <c r="S1439"/>
  <c r="P1440"/>
  <c r="U1440"/>
  <c r="S1440"/>
  <c r="K1027" i="4"/>
  <c r="L1027"/>
  <c r="M1027"/>
  <c r="N1027"/>
  <c r="K1026"/>
  <c r="L1026"/>
  <c r="M1026"/>
  <c r="N1026"/>
  <c r="K1025"/>
  <c r="L1025"/>
  <c r="M1025"/>
  <c r="N1025"/>
  <c r="K1024"/>
  <c r="L1024"/>
  <c r="M1024"/>
  <c r="N1024"/>
  <c r="K1023"/>
  <c r="L1023"/>
  <c r="M1023"/>
  <c r="N1023"/>
  <c r="K1022"/>
  <c r="L1022"/>
  <c r="M1022"/>
  <c r="N1022"/>
  <c r="K1021"/>
  <c r="L1021"/>
  <c r="M1021"/>
  <c r="N1021"/>
  <c r="K1020"/>
  <c r="L1020"/>
  <c r="M1020"/>
  <c r="N1020"/>
  <c r="K1018"/>
  <c r="K1019"/>
  <c r="L1018"/>
  <c r="L1019"/>
  <c r="M1018"/>
  <c r="M1019"/>
  <c r="N1018"/>
  <c r="N1019"/>
  <c r="N1438" i="1"/>
  <c r="O1438" s="1"/>
  <c r="Q1438"/>
  <c r="R1438"/>
  <c r="T1438"/>
  <c r="V1438"/>
  <c r="W1438" s="1"/>
  <c r="X1438"/>
  <c r="Y1438"/>
  <c r="AA1438"/>
  <c r="AB1438" s="1"/>
  <c r="AC1438" s="1"/>
  <c r="N1437"/>
  <c r="O1437" s="1"/>
  <c r="Q1437"/>
  <c r="R1437"/>
  <c r="T1437"/>
  <c r="V1437"/>
  <c r="W1437" s="1"/>
  <c r="X1437"/>
  <c r="Y1437"/>
  <c r="AA1437"/>
  <c r="AB1437" s="1"/>
  <c r="AC1437" s="1"/>
  <c r="N1436"/>
  <c r="O1436" s="1"/>
  <c r="Q1436"/>
  <c r="R1436"/>
  <c r="T1436"/>
  <c r="V1436"/>
  <c r="W1436" s="1"/>
  <c r="X1436"/>
  <c r="Y1436"/>
  <c r="AA1436"/>
  <c r="AB1436" s="1"/>
  <c r="AC1436" s="1"/>
  <c r="N1435"/>
  <c r="O1435" s="1"/>
  <c r="Q1435"/>
  <c r="R1435"/>
  <c r="T1435"/>
  <c r="V1435"/>
  <c r="W1435" s="1"/>
  <c r="X1435"/>
  <c r="Y1435"/>
  <c r="AA1435"/>
  <c r="AB1435" s="1"/>
  <c r="AC1435" s="1"/>
  <c r="Z1438"/>
  <c r="Z1437"/>
  <c r="Z1436"/>
  <c r="Z1435"/>
  <c r="P1438" l="1"/>
  <c r="P1436"/>
  <c r="P1435"/>
  <c r="P1437"/>
  <c r="U1438"/>
  <c r="S1438"/>
  <c r="U1435"/>
  <c r="S1435"/>
  <c r="U1436"/>
  <c r="S1436"/>
  <c r="U1437"/>
  <c r="S1437"/>
  <c r="K1017" i="4"/>
  <c r="L1017"/>
  <c r="M1017"/>
  <c r="N1017"/>
  <c r="K1016"/>
  <c r="L1016"/>
  <c r="M1016"/>
  <c r="N1016"/>
  <c r="N1434" i="1"/>
  <c r="O1434" s="1"/>
  <c r="Q1434"/>
  <c r="R1434"/>
  <c r="T1434"/>
  <c r="V1434"/>
  <c r="W1434" s="1"/>
  <c r="X1434"/>
  <c r="Y1434"/>
  <c r="AA1434"/>
  <c r="AB1434" s="1"/>
  <c r="AC1434" s="1"/>
  <c r="N1433"/>
  <c r="O1433" s="1"/>
  <c r="Q1433"/>
  <c r="R1433"/>
  <c r="T1433"/>
  <c r="V1433"/>
  <c r="W1433" s="1"/>
  <c r="X1433"/>
  <c r="Y1433"/>
  <c r="AA1433"/>
  <c r="AB1433" s="1"/>
  <c r="AC1433" s="1"/>
  <c r="N1432"/>
  <c r="O1432" s="1"/>
  <c r="Q1432"/>
  <c r="R1432"/>
  <c r="T1432"/>
  <c r="V1432"/>
  <c r="W1432" s="1"/>
  <c r="X1432"/>
  <c r="Y1432"/>
  <c r="AA1432"/>
  <c r="AB1432" s="1"/>
  <c r="AC1432" s="1"/>
  <c r="N1431"/>
  <c r="O1431" s="1"/>
  <c r="Q1431"/>
  <c r="R1431"/>
  <c r="T1431"/>
  <c r="V1431"/>
  <c r="W1431" s="1"/>
  <c r="X1431"/>
  <c r="Y1431"/>
  <c r="AA1431"/>
  <c r="AB1431" s="1"/>
  <c r="AC1431" s="1"/>
  <c r="Z1432"/>
  <c r="Z1434"/>
  <c r="Z1431"/>
  <c r="Z1433"/>
  <c r="P1434" l="1"/>
  <c r="U1434"/>
  <c r="S1434"/>
  <c r="P1433"/>
  <c r="P1432"/>
  <c r="U1433"/>
  <c r="S1433"/>
  <c r="P1431"/>
  <c r="U1432"/>
  <c r="S1432"/>
  <c r="U1431"/>
  <c r="S1431"/>
  <c r="N1430"/>
  <c r="O1430" s="1"/>
  <c r="Q1430"/>
  <c r="R1430"/>
  <c r="T1430"/>
  <c r="V1430"/>
  <c r="W1430"/>
  <c r="X1430"/>
  <c r="Y1430"/>
  <c r="AA1430"/>
  <c r="AB1430" s="1"/>
  <c r="AC1430" s="1"/>
  <c r="N1429"/>
  <c r="O1429" s="1"/>
  <c r="Q1429"/>
  <c r="R1429"/>
  <c r="T1429"/>
  <c r="V1429"/>
  <c r="W1429" s="1"/>
  <c r="X1429"/>
  <c r="Y1429"/>
  <c r="AA1429"/>
  <c r="AB1429" s="1"/>
  <c r="AC1429" s="1"/>
  <c r="N1428"/>
  <c r="O1428" s="1"/>
  <c r="Q1428"/>
  <c r="R1428"/>
  <c r="T1428"/>
  <c r="V1428"/>
  <c r="W1428" s="1"/>
  <c r="X1428"/>
  <c r="Y1428"/>
  <c r="AA1428"/>
  <c r="AB1428" s="1"/>
  <c r="AC1428" s="1"/>
  <c r="N1427"/>
  <c r="O1427" s="1"/>
  <c r="Q1427"/>
  <c r="R1427"/>
  <c r="T1427"/>
  <c r="V1427"/>
  <c r="W1427" s="1"/>
  <c r="X1427"/>
  <c r="Y1427"/>
  <c r="AA1427"/>
  <c r="AB1427" s="1"/>
  <c r="AC1427" s="1"/>
  <c r="K1014" i="4"/>
  <c r="K1015"/>
  <c r="L1014"/>
  <c r="L1015"/>
  <c r="M1014"/>
  <c r="M1015"/>
  <c r="N1014"/>
  <c r="N1015"/>
  <c r="K1013"/>
  <c r="L1013"/>
  <c r="M1013"/>
  <c r="N1013"/>
  <c r="K1012"/>
  <c r="L1012"/>
  <c r="M1012"/>
  <c r="N1012"/>
  <c r="K1011"/>
  <c r="L1011"/>
  <c r="M1011"/>
  <c r="N1011"/>
  <c r="K1010"/>
  <c r="L1010"/>
  <c r="M1010"/>
  <c r="N1010"/>
  <c r="K1007"/>
  <c r="L1007"/>
  <c r="M1007"/>
  <c r="N1007"/>
  <c r="K1009"/>
  <c r="L1009"/>
  <c r="M1009"/>
  <c r="N1009"/>
  <c r="K1008"/>
  <c r="L1008"/>
  <c r="M1008"/>
  <c r="N1008"/>
  <c r="Z1428" i="1"/>
  <c r="Z1430"/>
  <c r="Z1429"/>
  <c r="Z1427"/>
  <c r="P1429" l="1"/>
  <c r="U1429"/>
  <c r="S1429"/>
  <c r="P1428"/>
  <c r="U1428"/>
  <c r="S1428"/>
  <c r="P1430"/>
  <c r="U1430"/>
  <c r="S1430"/>
  <c r="P1427"/>
  <c r="U1427"/>
  <c r="S1427"/>
  <c r="N1425"/>
  <c r="P1425" s="1"/>
  <c r="N1426"/>
  <c r="O1426" s="1"/>
  <c r="Q1425"/>
  <c r="Q1426"/>
  <c r="R1425"/>
  <c r="R1426"/>
  <c r="T1425"/>
  <c r="T1426"/>
  <c r="V1425"/>
  <c r="V1426"/>
  <c r="W1425"/>
  <c r="W1426"/>
  <c r="X1425"/>
  <c r="X1426"/>
  <c r="Y1425"/>
  <c r="Y1426"/>
  <c r="AA1425"/>
  <c r="AB1425" s="1"/>
  <c r="AC1425" s="1"/>
  <c r="AA1426"/>
  <c r="AB1426" s="1"/>
  <c r="AC1426" s="1"/>
  <c r="N1424"/>
  <c r="O1424" s="1"/>
  <c r="Q1424"/>
  <c r="R1424"/>
  <c r="T1424"/>
  <c r="V1424"/>
  <c r="W1424" s="1"/>
  <c r="X1424"/>
  <c r="Y1424"/>
  <c r="AA1424"/>
  <c r="AB1424" s="1"/>
  <c r="AC1424" s="1"/>
  <c r="N1423"/>
  <c r="P1423" s="1"/>
  <c r="Q1423"/>
  <c r="R1423"/>
  <c r="T1423"/>
  <c r="V1423"/>
  <c r="W1423" s="1"/>
  <c r="X1423"/>
  <c r="Y1423"/>
  <c r="AA1423"/>
  <c r="AB1423" s="1"/>
  <c r="AC1423" s="1"/>
  <c r="Z1426"/>
  <c r="Z1424"/>
  <c r="Z1423"/>
  <c r="Z1425"/>
  <c r="O1425" l="1"/>
  <c r="S1425"/>
  <c r="U1425"/>
  <c r="U1426"/>
  <c r="S1426"/>
  <c r="P1426"/>
  <c r="P1424"/>
  <c r="U1423"/>
  <c r="S1423"/>
  <c r="O1423"/>
  <c r="U1424"/>
  <c r="S1424"/>
  <c r="N1421"/>
  <c r="O1421" s="1"/>
  <c r="N1422"/>
  <c r="O1422" s="1"/>
  <c r="Q1421"/>
  <c r="Q1422"/>
  <c r="R1421"/>
  <c r="R1422"/>
  <c r="T1421"/>
  <c r="T1422"/>
  <c r="V1421"/>
  <c r="V1422"/>
  <c r="W1421"/>
  <c r="W1422"/>
  <c r="X1421"/>
  <c r="X1422"/>
  <c r="Y1421"/>
  <c r="Y1422"/>
  <c r="AA1421"/>
  <c r="AB1421" s="1"/>
  <c r="AC1421" s="1"/>
  <c r="AA1422"/>
  <c r="AB1422" s="1"/>
  <c r="AC1422" s="1"/>
  <c r="N1420"/>
  <c r="O1420" s="1"/>
  <c r="Q1420"/>
  <c r="R1420"/>
  <c r="T1420"/>
  <c r="V1420"/>
  <c r="W1420" s="1"/>
  <c r="X1420"/>
  <c r="Y1420"/>
  <c r="AA1420"/>
  <c r="AB1420" s="1"/>
  <c r="AC1420" s="1"/>
  <c r="N1419"/>
  <c r="O1419" s="1"/>
  <c r="Q1419"/>
  <c r="R1419"/>
  <c r="T1419"/>
  <c r="V1419"/>
  <c r="W1419" s="1"/>
  <c r="X1419"/>
  <c r="Y1419"/>
  <c r="AA1419"/>
  <c r="AB1419" s="1"/>
  <c r="AC1419" s="1"/>
  <c r="Z1422"/>
  <c r="Z1420"/>
  <c r="Z1421"/>
  <c r="Z1419"/>
  <c r="U1422" l="1"/>
  <c r="P1422"/>
  <c r="S1422"/>
  <c r="U1421"/>
  <c r="S1421"/>
  <c r="P1421"/>
  <c r="P1420"/>
  <c r="P1419"/>
  <c r="U1419"/>
  <c r="S1419"/>
  <c r="U1420"/>
  <c r="S1420"/>
  <c r="K1005" i="4"/>
  <c r="K1006"/>
  <c r="L1005"/>
  <c r="L1006"/>
  <c r="M1005"/>
  <c r="M1006"/>
  <c r="N1005"/>
  <c r="N1006"/>
  <c r="K1004"/>
  <c r="L1004"/>
  <c r="M1004"/>
  <c r="N1004"/>
  <c r="K1003"/>
  <c r="L1003"/>
  <c r="M1003"/>
  <c r="N1003"/>
  <c r="K1002"/>
  <c r="L1002"/>
  <c r="M1002"/>
  <c r="N1002"/>
  <c r="K1001"/>
  <c r="L1001"/>
  <c r="M1001"/>
  <c r="N1001"/>
  <c r="K1000"/>
  <c r="L1000"/>
  <c r="M1000"/>
  <c r="N1000"/>
  <c r="K999"/>
  <c r="L999"/>
  <c r="M999"/>
  <c r="N999"/>
  <c r="K998"/>
  <c r="L998"/>
  <c r="M998"/>
  <c r="N998"/>
  <c r="K997"/>
  <c r="L997"/>
  <c r="M997"/>
  <c r="N997"/>
  <c r="K996"/>
  <c r="L996"/>
  <c r="M996"/>
  <c r="N996"/>
  <c r="K995"/>
  <c r="L995"/>
  <c r="M995"/>
  <c r="N995"/>
  <c r="K993"/>
  <c r="K994"/>
  <c r="L993"/>
  <c r="L994"/>
  <c r="M993"/>
  <c r="M994"/>
  <c r="N993"/>
  <c r="N994"/>
  <c r="N1417" i="1" l="1"/>
  <c r="O1417" s="1"/>
  <c r="N1418"/>
  <c r="O1418" s="1"/>
  <c r="Q1417"/>
  <c r="Q1418"/>
  <c r="R1417"/>
  <c r="R1418"/>
  <c r="T1417"/>
  <c r="T1418"/>
  <c r="V1417"/>
  <c r="V1418"/>
  <c r="W1417"/>
  <c r="W1418"/>
  <c r="X1417"/>
  <c r="X1418"/>
  <c r="Y1417"/>
  <c r="Y1418"/>
  <c r="AA1417"/>
  <c r="AB1417" s="1"/>
  <c r="AC1417" s="1"/>
  <c r="AA1418"/>
  <c r="AB1418" s="1"/>
  <c r="AC1418" s="1"/>
  <c r="N1416"/>
  <c r="O1416" s="1"/>
  <c r="Q1416"/>
  <c r="R1416"/>
  <c r="T1416"/>
  <c r="V1416"/>
  <c r="W1416"/>
  <c r="X1416"/>
  <c r="Y1416"/>
  <c r="AA1416"/>
  <c r="AB1416" s="1"/>
  <c r="AC1416" s="1"/>
  <c r="N1415"/>
  <c r="O1415" s="1"/>
  <c r="Q1415"/>
  <c r="R1415"/>
  <c r="T1415"/>
  <c r="V1415"/>
  <c r="W1415" s="1"/>
  <c r="X1415"/>
  <c r="Y1415"/>
  <c r="AA1415"/>
  <c r="AB1415" s="1"/>
  <c r="AC1415" s="1"/>
  <c r="Z1417"/>
  <c r="Z1415"/>
  <c r="Z1416"/>
  <c r="Z1418"/>
  <c r="U1418" l="1"/>
  <c r="P1418"/>
  <c r="S1418"/>
  <c r="U1417"/>
  <c r="S1417"/>
  <c r="P1417"/>
  <c r="P1416"/>
  <c r="P1415"/>
  <c r="U1415"/>
  <c r="S1415"/>
  <c r="U1416"/>
  <c r="S1416"/>
  <c r="K992" i="4"/>
  <c r="L992"/>
  <c r="M992"/>
  <c r="N992"/>
  <c r="K991"/>
  <c r="L991"/>
  <c r="M991"/>
  <c r="N991"/>
  <c r="K989"/>
  <c r="K990"/>
  <c r="L989"/>
  <c r="L990"/>
  <c r="M989"/>
  <c r="M990"/>
  <c r="N989"/>
  <c r="N990"/>
  <c r="K988"/>
  <c r="L988"/>
  <c r="M988"/>
  <c r="N988"/>
  <c r="K987"/>
  <c r="L987"/>
  <c r="M987"/>
  <c r="N987"/>
  <c r="N1409" i="1" l="1"/>
  <c r="P1409" s="1"/>
  <c r="N1410"/>
  <c r="O1410" s="1"/>
  <c r="N1411"/>
  <c r="P1411" s="1"/>
  <c r="N1412"/>
  <c r="P1412" s="1"/>
  <c r="N1413"/>
  <c r="S1413" s="1"/>
  <c r="N1414"/>
  <c r="O1414" s="1"/>
  <c r="Q1409"/>
  <c r="Q1410"/>
  <c r="Q1411"/>
  <c r="Q1412"/>
  <c r="Q1413"/>
  <c r="Q1414"/>
  <c r="R1409"/>
  <c r="R1410"/>
  <c r="R1411"/>
  <c r="R1412"/>
  <c r="R1413"/>
  <c r="R1414"/>
  <c r="T1409"/>
  <c r="T1410"/>
  <c r="T1411"/>
  <c r="T1412"/>
  <c r="T1413"/>
  <c r="T1414"/>
  <c r="V1409"/>
  <c r="V1410"/>
  <c r="V1411"/>
  <c r="V1412"/>
  <c r="V1413"/>
  <c r="V1414"/>
  <c r="W1409"/>
  <c r="W1410"/>
  <c r="W1411"/>
  <c r="W1412"/>
  <c r="W1413"/>
  <c r="W1414"/>
  <c r="X1409"/>
  <c r="X1410"/>
  <c r="X1411"/>
  <c r="X1412"/>
  <c r="X1413"/>
  <c r="X1414"/>
  <c r="Y1409"/>
  <c r="Y1410"/>
  <c r="Y1411"/>
  <c r="Y1412"/>
  <c r="Y1413"/>
  <c r="Y1414"/>
  <c r="AA1409"/>
  <c r="AB1409" s="1"/>
  <c r="AC1409" s="1"/>
  <c r="AA1410"/>
  <c r="AB1410" s="1"/>
  <c r="AC1410" s="1"/>
  <c r="AA1411"/>
  <c r="AB1411" s="1"/>
  <c r="AC1411" s="1"/>
  <c r="AA1412"/>
  <c r="AB1412" s="1"/>
  <c r="AC1412" s="1"/>
  <c r="AA1413"/>
  <c r="AB1413" s="1"/>
  <c r="AC1413" s="1"/>
  <c r="AA1414"/>
  <c r="AB1414" s="1"/>
  <c r="AC1414" s="1"/>
  <c r="N1408"/>
  <c r="O1408" s="1"/>
  <c r="Q1408"/>
  <c r="R1408"/>
  <c r="T1408"/>
  <c r="V1408"/>
  <c r="W1408" s="1"/>
  <c r="X1408"/>
  <c r="Y1408"/>
  <c r="AA1408"/>
  <c r="AB1408" s="1"/>
  <c r="AC1408" s="1"/>
  <c r="N1407"/>
  <c r="O1407" s="1"/>
  <c r="Q1407"/>
  <c r="R1407"/>
  <c r="T1407"/>
  <c r="V1407"/>
  <c r="W1407" s="1"/>
  <c r="X1407"/>
  <c r="Y1407"/>
  <c r="AA1407"/>
  <c r="AB1407" s="1"/>
  <c r="AC1407" s="1"/>
  <c r="Z1414"/>
  <c r="Z1413"/>
  <c r="Z1410"/>
  <c r="Z1412"/>
  <c r="Z1411"/>
  <c r="Z1407"/>
  <c r="Z1408"/>
  <c r="Z1409"/>
  <c r="O1411" l="1"/>
  <c r="O1413"/>
  <c r="O1412"/>
  <c r="U1411"/>
  <c r="P1413"/>
  <c r="S1412"/>
  <c r="U1413"/>
  <c r="S1411"/>
  <c r="U1412"/>
  <c r="P1408"/>
  <c r="U1407"/>
  <c r="S1407"/>
  <c r="U1410"/>
  <c r="S1410"/>
  <c r="P1410"/>
  <c r="S1409"/>
  <c r="O1409"/>
  <c r="U1409"/>
  <c r="U1408"/>
  <c r="S1408"/>
  <c r="U1414"/>
  <c r="S1414"/>
  <c r="P1414"/>
  <c r="P1407"/>
  <c r="K970" i="4"/>
  <c r="L970"/>
  <c r="M970"/>
  <c r="N970"/>
  <c r="K985"/>
  <c r="K986"/>
  <c r="L985"/>
  <c r="L986"/>
  <c r="M985"/>
  <c r="M986"/>
  <c r="N985"/>
  <c r="N986"/>
  <c r="K984"/>
  <c r="L984"/>
  <c r="M984"/>
  <c r="N984"/>
  <c r="K983"/>
  <c r="L983"/>
  <c r="M983"/>
  <c r="N983"/>
  <c r="N1405" i="1" l="1"/>
  <c r="O1405" s="1"/>
  <c r="N1406"/>
  <c r="O1406" s="1"/>
  <c r="Q1405"/>
  <c r="Q1406"/>
  <c r="R1405"/>
  <c r="R1406"/>
  <c r="T1405"/>
  <c r="T1406"/>
  <c r="V1405"/>
  <c r="V1406"/>
  <c r="W1405"/>
  <c r="W1406"/>
  <c r="X1405"/>
  <c r="X1406"/>
  <c r="Y1405"/>
  <c r="Y1406"/>
  <c r="AA1405"/>
  <c r="AB1405" s="1"/>
  <c r="AC1405" s="1"/>
  <c r="AA1406"/>
  <c r="AB1406" s="1"/>
  <c r="AC1406" s="1"/>
  <c r="N1404"/>
  <c r="O1404" s="1"/>
  <c r="Q1404"/>
  <c r="R1404"/>
  <c r="T1404"/>
  <c r="V1404"/>
  <c r="W1404" s="1"/>
  <c r="X1404"/>
  <c r="Y1404"/>
  <c r="AA1404"/>
  <c r="AB1404" s="1"/>
  <c r="AC1404" s="1"/>
  <c r="N1403"/>
  <c r="O1403" s="1"/>
  <c r="Q1403"/>
  <c r="R1403"/>
  <c r="T1403"/>
  <c r="V1403"/>
  <c r="W1403" s="1"/>
  <c r="X1403"/>
  <c r="Y1403"/>
  <c r="AA1403"/>
  <c r="AB1403" s="1"/>
  <c r="AC1403" s="1"/>
  <c r="N1401"/>
  <c r="P1401" s="1"/>
  <c r="N1402"/>
  <c r="O1402" s="1"/>
  <c r="Q1401"/>
  <c r="Q1402"/>
  <c r="R1401"/>
  <c r="R1402"/>
  <c r="T1401"/>
  <c r="T1402"/>
  <c r="V1401"/>
  <c r="V1402"/>
  <c r="W1401"/>
  <c r="W1402"/>
  <c r="X1401"/>
  <c r="X1402"/>
  <c r="Y1401"/>
  <c r="Y1402"/>
  <c r="AA1401"/>
  <c r="AB1401" s="1"/>
  <c r="AC1401" s="1"/>
  <c r="AA1402"/>
  <c r="AB1402" s="1"/>
  <c r="AC1402" s="1"/>
  <c r="N1400"/>
  <c r="O1400" s="1"/>
  <c r="Q1400"/>
  <c r="R1400"/>
  <c r="T1400"/>
  <c r="V1400"/>
  <c r="W1400" s="1"/>
  <c r="X1400"/>
  <c r="Y1400"/>
  <c r="AA1400"/>
  <c r="AB1400" s="1"/>
  <c r="AC1400" s="1"/>
  <c r="N1399"/>
  <c r="O1399" s="1"/>
  <c r="Q1399"/>
  <c r="R1399"/>
  <c r="T1399"/>
  <c r="V1399"/>
  <c r="W1399" s="1"/>
  <c r="X1399"/>
  <c r="Y1399"/>
  <c r="AA1399"/>
  <c r="AB1399" s="1"/>
  <c r="AC1399" s="1"/>
  <c r="N1397"/>
  <c r="P1397" s="1"/>
  <c r="N1398"/>
  <c r="O1398" s="1"/>
  <c r="Q1397"/>
  <c r="Q1398"/>
  <c r="R1397"/>
  <c r="R1398"/>
  <c r="T1397"/>
  <c r="T1398"/>
  <c r="V1397"/>
  <c r="V1398"/>
  <c r="W1397"/>
  <c r="W1398"/>
  <c r="X1397"/>
  <c r="X1398"/>
  <c r="Y1397"/>
  <c r="Y1398"/>
  <c r="AA1397"/>
  <c r="AB1397" s="1"/>
  <c r="AC1397" s="1"/>
  <c r="AA1398"/>
  <c r="AB1398" s="1"/>
  <c r="AC1398" s="1"/>
  <c r="N1396"/>
  <c r="O1396" s="1"/>
  <c r="Q1396"/>
  <c r="R1396"/>
  <c r="T1396"/>
  <c r="V1396"/>
  <c r="W1396" s="1"/>
  <c r="X1396"/>
  <c r="Y1396"/>
  <c r="AA1396"/>
  <c r="AB1396" s="1"/>
  <c r="AC1396" s="1"/>
  <c r="N1395"/>
  <c r="O1395" s="1"/>
  <c r="Q1395"/>
  <c r="R1395"/>
  <c r="T1395"/>
  <c r="V1395"/>
  <c r="W1395"/>
  <c r="X1395"/>
  <c r="Y1395"/>
  <c r="AA1395"/>
  <c r="AB1395" s="1"/>
  <c r="AC1395" s="1"/>
  <c r="N1393"/>
  <c r="P1393" s="1"/>
  <c r="N1394"/>
  <c r="O1394" s="1"/>
  <c r="Q1393"/>
  <c r="Q1394"/>
  <c r="R1393"/>
  <c r="R1394"/>
  <c r="T1393"/>
  <c r="T1394"/>
  <c r="V1393"/>
  <c r="V1394"/>
  <c r="W1393"/>
  <c r="W1394"/>
  <c r="X1393"/>
  <c r="X1394"/>
  <c r="Y1393"/>
  <c r="Y1394"/>
  <c r="AA1393"/>
  <c r="AB1393" s="1"/>
  <c r="AC1393" s="1"/>
  <c r="AA1394"/>
  <c r="AB1394" s="1"/>
  <c r="AC1394" s="1"/>
  <c r="N1392"/>
  <c r="P1392" s="1"/>
  <c r="Q1392"/>
  <c r="R1392"/>
  <c r="T1392"/>
  <c r="V1392"/>
  <c r="W1392" s="1"/>
  <c r="X1392"/>
  <c r="Y1392"/>
  <c r="AA1392"/>
  <c r="AB1392" s="1"/>
  <c r="AC1392" s="1"/>
  <c r="N1391"/>
  <c r="O1391" s="1"/>
  <c r="Q1391"/>
  <c r="R1391"/>
  <c r="T1391"/>
  <c r="V1391"/>
  <c r="W1391"/>
  <c r="X1391"/>
  <c r="Y1391"/>
  <c r="AA1391"/>
  <c r="AB1391" s="1"/>
  <c r="AC1391" s="1"/>
  <c r="Z1392"/>
  <c r="Z1405"/>
  <c r="Z1394"/>
  <c r="Z1395"/>
  <c r="Z1402"/>
  <c r="Z1396"/>
  <c r="Z1393"/>
  <c r="Z1397"/>
  <c r="Z1401"/>
  <c r="Z1406"/>
  <c r="Z1400"/>
  <c r="Z1398"/>
  <c r="Z1399"/>
  <c r="Z1391"/>
  <c r="Z1403"/>
  <c r="Z1404"/>
  <c r="O1401" l="1"/>
  <c r="O1397"/>
  <c r="P1402"/>
  <c r="U1406"/>
  <c r="U1402"/>
  <c r="P1406"/>
  <c r="S1402"/>
  <c r="S1406"/>
  <c r="U1405"/>
  <c r="S1405"/>
  <c r="P1405"/>
  <c r="S1397"/>
  <c r="P1404"/>
  <c r="U1404"/>
  <c r="S1404"/>
  <c r="P1396"/>
  <c r="U1397"/>
  <c r="U1401"/>
  <c r="S1401"/>
  <c r="O1393"/>
  <c r="S1393"/>
  <c r="U1393"/>
  <c r="U1398"/>
  <c r="S1398"/>
  <c r="P1398"/>
  <c r="U1394"/>
  <c r="S1394"/>
  <c r="P1394"/>
  <c r="P1400"/>
  <c r="P1395"/>
  <c r="P1399"/>
  <c r="P1403"/>
  <c r="P1391"/>
  <c r="U1391"/>
  <c r="S1391"/>
  <c r="U1392"/>
  <c r="S1392"/>
  <c r="O1392"/>
  <c r="U1395"/>
  <c r="S1395"/>
  <c r="U1396"/>
  <c r="S1396"/>
  <c r="U1399"/>
  <c r="S1399"/>
  <c r="U1400"/>
  <c r="S1400"/>
  <c r="U1403"/>
  <c r="S1403"/>
  <c r="N1387"/>
  <c r="O1387" s="1"/>
  <c r="N1388"/>
  <c r="O1388" s="1"/>
  <c r="N1389"/>
  <c r="S1389" s="1"/>
  <c r="N1390"/>
  <c r="O1390" s="1"/>
  <c r="Q1387"/>
  <c r="Q1388"/>
  <c r="Q1389"/>
  <c r="Q1390"/>
  <c r="R1387"/>
  <c r="R1388"/>
  <c r="R1389"/>
  <c r="R1390"/>
  <c r="T1387"/>
  <c r="T1388"/>
  <c r="T1389"/>
  <c r="T1390"/>
  <c r="V1387"/>
  <c r="V1388"/>
  <c r="W1388" s="1"/>
  <c r="V1389"/>
  <c r="W1389" s="1"/>
  <c r="V1390"/>
  <c r="W1390" s="1"/>
  <c r="W1387"/>
  <c r="X1387"/>
  <c r="X1388"/>
  <c r="X1389"/>
  <c r="X1390"/>
  <c r="Y1387"/>
  <c r="Y1388"/>
  <c r="Y1389"/>
  <c r="Y1390"/>
  <c r="AA1387"/>
  <c r="AB1387" s="1"/>
  <c r="AC1387" s="1"/>
  <c r="AA1388"/>
  <c r="AB1388" s="1"/>
  <c r="AC1388" s="1"/>
  <c r="AA1389"/>
  <c r="AB1389" s="1"/>
  <c r="AC1389" s="1"/>
  <c r="AA1390"/>
  <c r="AB1390" s="1"/>
  <c r="AC1390" s="1"/>
  <c r="Z1388"/>
  <c r="Z1390"/>
  <c r="Z1389"/>
  <c r="Z1387"/>
  <c r="S1387" l="1"/>
  <c r="P1390"/>
  <c r="O1389"/>
  <c r="P1389"/>
  <c r="U1387"/>
  <c r="P1387"/>
  <c r="U1389"/>
  <c r="P1388"/>
  <c r="U1390"/>
  <c r="U1388"/>
  <c r="S1390"/>
  <c r="S1388"/>
  <c r="K981" i="4"/>
  <c r="K982"/>
  <c r="L981"/>
  <c r="L982"/>
  <c r="M981"/>
  <c r="M982"/>
  <c r="N981"/>
  <c r="N982"/>
  <c r="K980"/>
  <c r="L980"/>
  <c r="M980"/>
  <c r="N980"/>
  <c r="K979"/>
  <c r="L979"/>
  <c r="M979"/>
  <c r="N979"/>
  <c r="K977"/>
  <c r="K978"/>
  <c r="L977"/>
  <c r="L978"/>
  <c r="M977"/>
  <c r="M978"/>
  <c r="N977"/>
  <c r="N978"/>
  <c r="K976"/>
  <c r="L976"/>
  <c r="M976"/>
  <c r="N976"/>
  <c r="K975"/>
  <c r="L975"/>
  <c r="M975"/>
  <c r="N975"/>
  <c r="K973"/>
  <c r="K974"/>
  <c r="L973"/>
  <c r="L974"/>
  <c r="M973"/>
  <c r="M974"/>
  <c r="N973"/>
  <c r="N974"/>
  <c r="K972"/>
  <c r="L972"/>
  <c r="M972"/>
  <c r="N972"/>
  <c r="K971"/>
  <c r="L971"/>
  <c r="M971"/>
  <c r="N971"/>
  <c r="K968"/>
  <c r="K969"/>
  <c r="L968"/>
  <c r="L969"/>
  <c r="M968"/>
  <c r="M969"/>
  <c r="N968"/>
  <c r="N969"/>
  <c r="K967"/>
  <c r="L967"/>
  <c r="M967"/>
  <c r="N967"/>
  <c r="K966"/>
  <c r="L966"/>
  <c r="M966"/>
  <c r="N966"/>
  <c r="K965"/>
  <c r="L965"/>
  <c r="M965"/>
  <c r="N965"/>
  <c r="K962"/>
  <c r="K963"/>
  <c r="K964"/>
  <c r="L962"/>
  <c r="L963"/>
  <c r="L964"/>
  <c r="M962"/>
  <c r="M963"/>
  <c r="M964"/>
  <c r="N962"/>
  <c r="N963"/>
  <c r="N964"/>
  <c r="K961"/>
  <c r="L961"/>
  <c r="M961"/>
  <c r="N961"/>
  <c r="N1386" i="1" l="1"/>
  <c r="O1386" s="1"/>
  <c r="Q1386"/>
  <c r="R1386"/>
  <c r="T1386"/>
  <c r="V1386"/>
  <c r="W1386" s="1"/>
  <c r="X1386"/>
  <c r="Y1386"/>
  <c r="AA1386"/>
  <c r="AB1386" s="1"/>
  <c r="AC1386" s="1"/>
  <c r="N1385"/>
  <c r="O1385" s="1"/>
  <c r="Q1385"/>
  <c r="R1385"/>
  <c r="T1385"/>
  <c r="V1385"/>
  <c r="W1385" s="1"/>
  <c r="X1385"/>
  <c r="Y1385"/>
  <c r="AA1385"/>
  <c r="AB1385" s="1"/>
  <c r="AC1385" s="1"/>
  <c r="N1384"/>
  <c r="O1384" s="1"/>
  <c r="Q1384"/>
  <c r="R1384"/>
  <c r="T1384"/>
  <c r="V1384"/>
  <c r="W1384" s="1"/>
  <c r="X1384"/>
  <c r="Y1384"/>
  <c r="AA1384"/>
  <c r="AB1384" s="1"/>
  <c r="AC1384" s="1"/>
  <c r="N1383"/>
  <c r="O1383" s="1"/>
  <c r="Q1383"/>
  <c r="R1383"/>
  <c r="T1383"/>
  <c r="V1383"/>
  <c r="W1383" s="1"/>
  <c r="X1383"/>
  <c r="Y1383"/>
  <c r="AA1383"/>
  <c r="AB1383" s="1"/>
  <c r="AC1383" s="1"/>
  <c r="N1381"/>
  <c r="O1381" s="1"/>
  <c r="N1382"/>
  <c r="O1382" s="1"/>
  <c r="Q1381"/>
  <c r="Q1382"/>
  <c r="R1381"/>
  <c r="R1382"/>
  <c r="T1381"/>
  <c r="T1382"/>
  <c r="V1381"/>
  <c r="V1382"/>
  <c r="W1381"/>
  <c r="W1382"/>
  <c r="X1381"/>
  <c r="X1382"/>
  <c r="Y1381"/>
  <c r="Y1382"/>
  <c r="AA1381"/>
  <c r="AB1381" s="1"/>
  <c r="AC1381" s="1"/>
  <c r="AA1382"/>
  <c r="AB1382" s="1"/>
  <c r="AC1382" s="1"/>
  <c r="N1380"/>
  <c r="O1380" s="1"/>
  <c r="Q1380"/>
  <c r="R1380"/>
  <c r="T1380"/>
  <c r="V1380"/>
  <c r="W1380" s="1"/>
  <c r="X1380"/>
  <c r="Y1380"/>
  <c r="AA1380"/>
  <c r="AB1380" s="1"/>
  <c r="AC1380" s="1"/>
  <c r="N1376"/>
  <c r="O1376" s="1"/>
  <c r="Q1376"/>
  <c r="R1376"/>
  <c r="T1376"/>
  <c r="V1376"/>
  <c r="W1376" s="1"/>
  <c r="X1376"/>
  <c r="Y1376"/>
  <c r="AA1376"/>
  <c r="AB1376" s="1"/>
  <c r="AC1376" s="1"/>
  <c r="N1377"/>
  <c r="O1377" s="1"/>
  <c r="Q1377"/>
  <c r="R1377"/>
  <c r="T1377"/>
  <c r="V1377"/>
  <c r="W1377" s="1"/>
  <c r="X1377"/>
  <c r="Y1377"/>
  <c r="AA1377"/>
  <c r="AB1377" s="1"/>
  <c r="AC1377" s="1"/>
  <c r="N1378"/>
  <c r="O1378" s="1"/>
  <c r="Q1378"/>
  <c r="R1378"/>
  <c r="T1378"/>
  <c r="V1378"/>
  <c r="W1378" s="1"/>
  <c r="X1378"/>
  <c r="Y1378"/>
  <c r="AA1378"/>
  <c r="AB1378" s="1"/>
  <c r="AC1378" s="1"/>
  <c r="Z1380"/>
  <c r="Z1386"/>
  <c r="Z1384"/>
  <c r="Z1376"/>
  <c r="Z1385"/>
  <c r="Z1378"/>
  <c r="Z1381"/>
  <c r="Z1377"/>
  <c r="Z1383"/>
  <c r="Z1382"/>
  <c r="P1384" l="1"/>
  <c r="P1385"/>
  <c r="P1386"/>
  <c r="P1383"/>
  <c r="P1376"/>
  <c r="U1383"/>
  <c r="S1383"/>
  <c r="U1384"/>
  <c r="S1384"/>
  <c r="U1385"/>
  <c r="S1385"/>
  <c r="U1386"/>
  <c r="S1386"/>
  <c r="P1380"/>
  <c r="U1382"/>
  <c r="P1377"/>
  <c r="U1376"/>
  <c r="S1376"/>
  <c r="P1382"/>
  <c r="S1382"/>
  <c r="U1381"/>
  <c r="S1381"/>
  <c r="P1381"/>
  <c r="U1380"/>
  <c r="S1380"/>
  <c r="P1378"/>
  <c r="U1378"/>
  <c r="S1378"/>
  <c r="U1377"/>
  <c r="S1377"/>
  <c r="N1379"/>
  <c r="O1379" s="1"/>
  <c r="Q1379"/>
  <c r="R1379"/>
  <c r="T1379"/>
  <c r="V1379"/>
  <c r="W1379" s="1"/>
  <c r="X1379"/>
  <c r="Y1379"/>
  <c r="AA1379"/>
  <c r="AB1379" s="1"/>
  <c r="AC1379" s="1"/>
  <c r="Z1379"/>
  <c r="P1379" l="1"/>
  <c r="U1379"/>
  <c r="S1379"/>
  <c r="N1375"/>
  <c r="O1375" s="1"/>
  <c r="Q1375"/>
  <c r="R1375"/>
  <c r="T1375"/>
  <c r="V1375"/>
  <c r="W1375" s="1"/>
  <c r="X1375"/>
  <c r="Y1375"/>
  <c r="AA1375"/>
  <c r="AB1375" s="1"/>
  <c r="AC1375" s="1"/>
  <c r="K958" i="4"/>
  <c r="K959"/>
  <c r="K960"/>
  <c r="L958"/>
  <c r="L959"/>
  <c r="L960"/>
  <c r="M958"/>
  <c r="M959"/>
  <c r="M960"/>
  <c r="N958"/>
  <c r="N959"/>
  <c r="N960"/>
  <c r="K956"/>
  <c r="K957"/>
  <c r="L956"/>
  <c r="L957"/>
  <c r="M956"/>
  <c r="M957"/>
  <c r="N956"/>
  <c r="N957"/>
  <c r="K955"/>
  <c r="L955"/>
  <c r="M955"/>
  <c r="N955"/>
  <c r="K954"/>
  <c r="L954"/>
  <c r="M954"/>
  <c r="N954"/>
  <c r="K953"/>
  <c r="L953"/>
  <c r="M953"/>
  <c r="N953"/>
  <c r="K952"/>
  <c r="L952"/>
  <c r="M952"/>
  <c r="N952"/>
  <c r="K951"/>
  <c r="L951"/>
  <c r="M951"/>
  <c r="N951"/>
  <c r="Z1375" i="1"/>
  <c r="P1375" l="1"/>
  <c r="U1375"/>
  <c r="S1375"/>
  <c r="K950" i="4"/>
  <c r="L950"/>
  <c r="M950"/>
  <c r="N950"/>
  <c r="K947"/>
  <c r="K948"/>
  <c r="K949"/>
  <c r="L947"/>
  <c r="L948"/>
  <c r="L949"/>
  <c r="M947"/>
  <c r="M948"/>
  <c r="M949"/>
  <c r="N947"/>
  <c r="N948"/>
  <c r="N949"/>
  <c r="K946"/>
  <c r="L946"/>
  <c r="M946"/>
  <c r="N946"/>
  <c r="K945"/>
  <c r="L945"/>
  <c r="M945"/>
  <c r="N945"/>
  <c r="K943"/>
  <c r="K944"/>
  <c r="L943"/>
  <c r="L944"/>
  <c r="M943"/>
  <c r="M944"/>
  <c r="N943"/>
  <c r="N944"/>
  <c r="K942"/>
  <c r="L942"/>
  <c r="M942"/>
  <c r="N942"/>
  <c r="K941"/>
  <c r="L941"/>
  <c r="M941"/>
  <c r="N941"/>
  <c r="N1373" i="1"/>
  <c r="P1373" s="1"/>
  <c r="N1374"/>
  <c r="O1374" s="1"/>
  <c r="Q1373"/>
  <c r="Q1374"/>
  <c r="R1373"/>
  <c r="R1374"/>
  <c r="T1373"/>
  <c r="T1374"/>
  <c r="V1373"/>
  <c r="V1374"/>
  <c r="W1373"/>
  <c r="W1374"/>
  <c r="X1373"/>
  <c r="X1374"/>
  <c r="Y1373"/>
  <c r="Y1374"/>
  <c r="AA1373"/>
  <c r="AB1373" s="1"/>
  <c r="AC1373" s="1"/>
  <c r="AA1374"/>
  <c r="AB1374" s="1"/>
  <c r="AC1374" s="1"/>
  <c r="N1372"/>
  <c r="O1372" s="1"/>
  <c r="Q1372"/>
  <c r="R1372"/>
  <c r="T1372"/>
  <c r="V1372"/>
  <c r="W1372" s="1"/>
  <c r="X1372"/>
  <c r="Y1372"/>
  <c r="AA1372"/>
  <c r="AB1372" s="1"/>
  <c r="AC1372" s="1"/>
  <c r="N1371"/>
  <c r="O1371" s="1"/>
  <c r="Q1371"/>
  <c r="R1371"/>
  <c r="T1371"/>
  <c r="V1371"/>
  <c r="W1371" s="1"/>
  <c r="X1371"/>
  <c r="Y1371"/>
  <c r="AA1371"/>
  <c r="AB1371" s="1"/>
  <c r="AC1371" s="1"/>
  <c r="N1369"/>
  <c r="O1369" s="1"/>
  <c r="N1370"/>
  <c r="O1370" s="1"/>
  <c r="Q1369"/>
  <c r="Q1370"/>
  <c r="R1369"/>
  <c r="R1370"/>
  <c r="T1369"/>
  <c r="T1370"/>
  <c r="V1369"/>
  <c r="V1370"/>
  <c r="W1369"/>
  <c r="W1370"/>
  <c r="X1369"/>
  <c r="X1370"/>
  <c r="Y1369"/>
  <c r="Y1370"/>
  <c r="AA1369"/>
  <c r="AB1369" s="1"/>
  <c r="AC1369" s="1"/>
  <c r="AA1370"/>
  <c r="AB1370" s="1"/>
  <c r="AC1370" s="1"/>
  <c r="N1368"/>
  <c r="O1368" s="1"/>
  <c r="Q1368"/>
  <c r="R1368"/>
  <c r="T1368"/>
  <c r="V1368"/>
  <c r="W1368" s="1"/>
  <c r="X1368"/>
  <c r="Y1368"/>
  <c r="AA1368"/>
  <c r="AB1368" s="1"/>
  <c r="AC1368" s="1"/>
  <c r="N1367"/>
  <c r="O1367" s="1"/>
  <c r="Q1367"/>
  <c r="R1367"/>
  <c r="T1367"/>
  <c r="V1367"/>
  <c r="W1367"/>
  <c r="X1367"/>
  <c r="Y1367"/>
  <c r="AA1367"/>
  <c r="AB1367" s="1"/>
  <c r="AC1367" s="1"/>
  <c r="Z1368"/>
  <c r="Z1367"/>
  <c r="Z1373"/>
  <c r="Z1374"/>
  <c r="Z1371"/>
  <c r="Z1372"/>
  <c r="Z1370"/>
  <c r="Z1369"/>
  <c r="O1373" l="1"/>
  <c r="S1373"/>
  <c r="U1373"/>
  <c r="U1374"/>
  <c r="S1374"/>
  <c r="P1374"/>
  <c r="P1372"/>
  <c r="P1371"/>
  <c r="U1371"/>
  <c r="S1371"/>
  <c r="U1370"/>
  <c r="P1370"/>
  <c r="S1370"/>
  <c r="P1368"/>
  <c r="U1372"/>
  <c r="S1372"/>
  <c r="U1369"/>
  <c r="S1369"/>
  <c r="P1369"/>
  <c r="U1368"/>
  <c r="S1368"/>
  <c r="P1367"/>
  <c r="U1367"/>
  <c r="S1367"/>
  <c r="N1365"/>
  <c r="P1365" s="1"/>
  <c r="N1366"/>
  <c r="O1366" s="1"/>
  <c r="Q1365"/>
  <c r="Q1366"/>
  <c r="R1365"/>
  <c r="R1366"/>
  <c r="T1365"/>
  <c r="T1366"/>
  <c r="V1365"/>
  <c r="V1366"/>
  <c r="W1365"/>
  <c r="W1366"/>
  <c r="X1365"/>
  <c r="X1366"/>
  <c r="Y1365"/>
  <c r="Y1366"/>
  <c r="AA1365"/>
  <c r="AB1365" s="1"/>
  <c r="AC1365" s="1"/>
  <c r="AA1366"/>
  <c r="AB1366" s="1"/>
  <c r="AC1366" s="1"/>
  <c r="N1364"/>
  <c r="O1364" s="1"/>
  <c r="Q1364"/>
  <c r="R1364"/>
  <c r="T1364"/>
  <c r="V1364"/>
  <c r="W1364" s="1"/>
  <c r="X1364"/>
  <c r="Y1364"/>
  <c r="AA1364"/>
  <c r="AB1364" s="1"/>
  <c r="AC1364" s="1"/>
  <c r="N1363"/>
  <c r="O1363" s="1"/>
  <c r="Q1363"/>
  <c r="R1363"/>
  <c r="T1363"/>
  <c r="V1363"/>
  <c r="W1363"/>
  <c r="X1363"/>
  <c r="Y1363"/>
  <c r="AA1363"/>
  <c r="AB1363" s="1"/>
  <c r="AC1363" s="1"/>
  <c r="N1361"/>
  <c r="O1361" s="1"/>
  <c r="N1362"/>
  <c r="O1362" s="1"/>
  <c r="Q1361"/>
  <c r="Q1362"/>
  <c r="R1361"/>
  <c r="R1362"/>
  <c r="T1361"/>
  <c r="T1362"/>
  <c r="V1361"/>
  <c r="V1362"/>
  <c r="W1361"/>
  <c r="W1362"/>
  <c r="X1361"/>
  <c r="X1362"/>
  <c r="Y1361"/>
  <c r="Y1362"/>
  <c r="AA1361"/>
  <c r="AB1361" s="1"/>
  <c r="AC1361" s="1"/>
  <c r="AA1362"/>
  <c r="AB1362" s="1"/>
  <c r="AC1362" s="1"/>
  <c r="N1360"/>
  <c r="O1360" s="1"/>
  <c r="Q1360"/>
  <c r="R1360"/>
  <c r="T1360"/>
  <c r="V1360"/>
  <c r="W1360" s="1"/>
  <c r="X1360"/>
  <c r="Y1360"/>
  <c r="AA1360"/>
  <c r="AB1360" s="1"/>
  <c r="AC1360" s="1"/>
  <c r="N1359"/>
  <c r="O1359" s="1"/>
  <c r="Q1359"/>
  <c r="R1359"/>
  <c r="T1359"/>
  <c r="V1359"/>
  <c r="W1359" s="1"/>
  <c r="X1359"/>
  <c r="Y1359"/>
  <c r="AA1359"/>
  <c r="AB1359" s="1"/>
  <c r="AC1359" s="1"/>
  <c r="Z1359"/>
  <c r="Z1365"/>
  <c r="Z1364"/>
  <c r="Z1361"/>
  <c r="Z1363"/>
  <c r="Z1362"/>
  <c r="Z1366"/>
  <c r="Z1360"/>
  <c r="O1365" l="1"/>
  <c r="S1365"/>
  <c r="U1365"/>
  <c r="U1366"/>
  <c r="S1366"/>
  <c r="P1366"/>
  <c r="U1362"/>
  <c r="P1362"/>
  <c r="S1362"/>
  <c r="U1361"/>
  <c r="S1361"/>
  <c r="P1361"/>
  <c r="P1364"/>
  <c r="P1360"/>
  <c r="P1359"/>
  <c r="P1363"/>
  <c r="U1359"/>
  <c r="S1359"/>
  <c r="U1360"/>
  <c r="S1360"/>
  <c r="U1363"/>
  <c r="S1363"/>
  <c r="U1364"/>
  <c r="S1364"/>
  <c r="K939" i="4"/>
  <c r="K940"/>
  <c r="L939"/>
  <c r="L940"/>
  <c r="M939"/>
  <c r="M940"/>
  <c r="N939"/>
  <c r="N940"/>
  <c r="K938"/>
  <c r="L938"/>
  <c r="M938"/>
  <c r="N938"/>
  <c r="K937"/>
  <c r="L937"/>
  <c r="M937"/>
  <c r="N937"/>
  <c r="K936"/>
  <c r="L936"/>
  <c r="M936"/>
  <c r="N936"/>
  <c r="K935"/>
  <c r="L935"/>
  <c r="M935"/>
  <c r="N935"/>
  <c r="N1358" i="1" l="1"/>
  <c r="O1358" s="1"/>
  <c r="Q1358"/>
  <c r="R1358"/>
  <c r="T1358"/>
  <c r="V1358"/>
  <c r="W1358" s="1"/>
  <c r="X1358"/>
  <c r="Y1358"/>
  <c r="AA1358"/>
  <c r="AB1358" s="1"/>
  <c r="AC1358" s="1"/>
  <c r="N1357"/>
  <c r="O1357" s="1"/>
  <c r="Q1357"/>
  <c r="R1357"/>
  <c r="T1357"/>
  <c r="V1357"/>
  <c r="W1357" s="1"/>
  <c r="X1357"/>
  <c r="Y1357"/>
  <c r="AA1357"/>
  <c r="AB1357" s="1"/>
  <c r="AC1357" s="1"/>
  <c r="N1356"/>
  <c r="O1356" s="1"/>
  <c r="Q1356"/>
  <c r="R1356"/>
  <c r="T1356"/>
  <c r="V1356"/>
  <c r="W1356" s="1"/>
  <c r="X1356"/>
  <c r="Y1356"/>
  <c r="AA1356"/>
  <c r="AB1356" s="1"/>
  <c r="AC1356" s="1"/>
  <c r="N1355"/>
  <c r="O1355" s="1"/>
  <c r="Q1355"/>
  <c r="R1355"/>
  <c r="T1355"/>
  <c r="V1355"/>
  <c r="W1355" s="1"/>
  <c r="X1355"/>
  <c r="Y1355"/>
  <c r="AA1355"/>
  <c r="AB1355" s="1"/>
  <c r="AC1355" s="1"/>
  <c r="N1353"/>
  <c r="O1353" s="1"/>
  <c r="N1354"/>
  <c r="O1354" s="1"/>
  <c r="Q1353"/>
  <c r="Q1354"/>
  <c r="R1353"/>
  <c r="R1354"/>
  <c r="T1353"/>
  <c r="T1354"/>
  <c r="V1353"/>
  <c r="V1354"/>
  <c r="W1353"/>
  <c r="W1354"/>
  <c r="X1353"/>
  <c r="X1354"/>
  <c r="Y1353"/>
  <c r="Y1354"/>
  <c r="AA1353"/>
  <c r="AB1353" s="1"/>
  <c r="AC1353" s="1"/>
  <c r="AA1354"/>
  <c r="AB1354" s="1"/>
  <c r="AC1354" s="1"/>
  <c r="N1352"/>
  <c r="O1352" s="1"/>
  <c r="Q1352"/>
  <c r="R1352"/>
  <c r="T1352"/>
  <c r="V1352"/>
  <c r="W1352" s="1"/>
  <c r="X1352"/>
  <c r="Y1352"/>
  <c r="AA1352"/>
  <c r="AB1352" s="1"/>
  <c r="AC1352" s="1"/>
  <c r="N1351"/>
  <c r="O1351" s="1"/>
  <c r="Q1351"/>
  <c r="R1351"/>
  <c r="T1351"/>
  <c r="V1351"/>
  <c r="W1351" s="1"/>
  <c r="X1351"/>
  <c r="Y1351"/>
  <c r="AA1351"/>
  <c r="AB1351" s="1"/>
  <c r="AC1351" s="1"/>
  <c r="Z1358"/>
  <c r="Z1357"/>
  <c r="Z1356"/>
  <c r="Z1354"/>
  <c r="Z1353"/>
  <c r="Z1351"/>
  <c r="Z1355"/>
  <c r="Z1352"/>
  <c r="P1358" l="1"/>
  <c r="U1354"/>
  <c r="P1354"/>
  <c r="P1357"/>
  <c r="U1358"/>
  <c r="S1358"/>
  <c r="U1357"/>
  <c r="S1357"/>
  <c r="P1356"/>
  <c r="P1352"/>
  <c r="P1355"/>
  <c r="U1352"/>
  <c r="S1352"/>
  <c r="U1355"/>
  <c r="S1355"/>
  <c r="U1356"/>
  <c r="S1356"/>
  <c r="S1354"/>
  <c r="U1353"/>
  <c r="S1353"/>
  <c r="P1353"/>
  <c r="P1351"/>
  <c r="U1351"/>
  <c r="S1351"/>
  <c r="K934" i="4"/>
  <c r="L934"/>
  <c r="M934"/>
  <c r="N934"/>
  <c r="K925"/>
  <c r="L925"/>
  <c r="M925"/>
  <c r="N925"/>
  <c r="N1349" i="1" l="1"/>
  <c r="P1349" s="1"/>
  <c r="N1350"/>
  <c r="O1350" s="1"/>
  <c r="Q1349"/>
  <c r="Q1350"/>
  <c r="R1349"/>
  <c r="R1350"/>
  <c r="T1349"/>
  <c r="T1350"/>
  <c r="V1349"/>
  <c r="V1350"/>
  <c r="W1349"/>
  <c r="W1350"/>
  <c r="X1349"/>
  <c r="X1350"/>
  <c r="Y1349"/>
  <c r="Y1350"/>
  <c r="AA1349"/>
  <c r="AB1349" s="1"/>
  <c r="AC1349" s="1"/>
  <c r="AA1350"/>
  <c r="AB1350" s="1"/>
  <c r="AC1350" s="1"/>
  <c r="N1348"/>
  <c r="O1348" s="1"/>
  <c r="Q1348"/>
  <c r="R1348"/>
  <c r="T1348"/>
  <c r="V1348"/>
  <c r="W1348" s="1"/>
  <c r="X1348"/>
  <c r="Y1348"/>
  <c r="AA1348"/>
  <c r="AB1348" s="1"/>
  <c r="AC1348" s="1"/>
  <c r="N1347"/>
  <c r="O1347" s="1"/>
  <c r="Q1347"/>
  <c r="R1347"/>
  <c r="T1347"/>
  <c r="V1347"/>
  <c r="W1347" s="1"/>
  <c r="X1347"/>
  <c r="Y1347"/>
  <c r="AA1347"/>
  <c r="AB1347" s="1"/>
  <c r="AC1347" s="1"/>
  <c r="N1345"/>
  <c r="O1345" s="1"/>
  <c r="N1346"/>
  <c r="O1346" s="1"/>
  <c r="Q1345"/>
  <c r="Q1346"/>
  <c r="R1345"/>
  <c r="R1346"/>
  <c r="T1345"/>
  <c r="T1346"/>
  <c r="V1345"/>
  <c r="V1346"/>
  <c r="W1345"/>
  <c r="W1346"/>
  <c r="X1345"/>
  <c r="X1346"/>
  <c r="Y1345"/>
  <c r="Y1346"/>
  <c r="AA1345"/>
  <c r="AB1345" s="1"/>
  <c r="AC1345" s="1"/>
  <c r="AA1346"/>
  <c r="AB1346" s="1"/>
  <c r="AC1346" s="1"/>
  <c r="N1344"/>
  <c r="O1344" s="1"/>
  <c r="Q1344"/>
  <c r="R1344"/>
  <c r="T1344"/>
  <c r="V1344"/>
  <c r="W1344" s="1"/>
  <c r="X1344"/>
  <c r="Y1344"/>
  <c r="AA1344"/>
  <c r="AB1344" s="1"/>
  <c r="AC1344" s="1"/>
  <c r="N1343"/>
  <c r="O1343" s="1"/>
  <c r="Q1343"/>
  <c r="R1343"/>
  <c r="T1343"/>
  <c r="V1343"/>
  <c r="W1343"/>
  <c r="X1343"/>
  <c r="Y1343"/>
  <c r="AA1343"/>
  <c r="AB1343" s="1"/>
  <c r="AC1343" s="1"/>
  <c r="Z1349"/>
  <c r="Z1343"/>
  <c r="Z1344"/>
  <c r="Z1348"/>
  <c r="Z1346"/>
  <c r="Z1350"/>
  <c r="Z1347"/>
  <c r="Z1345"/>
  <c r="O1349" l="1"/>
  <c r="U1349"/>
  <c r="S1349"/>
  <c r="U1350"/>
  <c r="S1350"/>
  <c r="P1350"/>
  <c r="P1348"/>
  <c r="U1346"/>
  <c r="P1346"/>
  <c r="S1346"/>
  <c r="U1345"/>
  <c r="S1345"/>
  <c r="P1345"/>
  <c r="U1348"/>
  <c r="S1348"/>
  <c r="P1347"/>
  <c r="U1347"/>
  <c r="S1347"/>
  <c r="P1343"/>
  <c r="P1344"/>
  <c r="U1343"/>
  <c r="S1343"/>
  <c r="U1344"/>
  <c r="S1344"/>
  <c r="K932" i="4"/>
  <c r="K933"/>
  <c r="L932"/>
  <c r="L933"/>
  <c r="M932"/>
  <c r="M933"/>
  <c r="N932"/>
  <c r="N933"/>
  <c r="K931"/>
  <c r="L931"/>
  <c r="M931"/>
  <c r="N931"/>
  <c r="K930"/>
  <c r="L930"/>
  <c r="M930"/>
  <c r="N930"/>
  <c r="K928"/>
  <c r="K929"/>
  <c r="L928"/>
  <c r="L929"/>
  <c r="M928"/>
  <c r="M929"/>
  <c r="N928"/>
  <c r="N929"/>
  <c r="K927"/>
  <c r="L927"/>
  <c r="M927"/>
  <c r="N927"/>
  <c r="K926"/>
  <c r="L926"/>
  <c r="M926"/>
  <c r="N926"/>
  <c r="K924"/>
  <c r="L924"/>
  <c r="M924"/>
  <c r="N924"/>
  <c r="K923"/>
  <c r="L923"/>
  <c r="M923"/>
  <c r="N923"/>
  <c r="K921"/>
  <c r="K922"/>
  <c r="L921"/>
  <c r="L922"/>
  <c r="M921"/>
  <c r="M922"/>
  <c r="N921"/>
  <c r="N922"/>
  <c r="K920"/>
  <c r="L920"/>
  <c r="M920"/>
  <c r="N920"/>
  <c r="K919"/>
  <c r="L919"/>
  <c r="M919"/>
  <c r="N919"/>
  <c r="K918"/>
  <c r="L918"/>
  <c r="M918"/>
  <c r="N918"/>
  <c r="K916"/>
  <c r="K917"/>
  <c r="L916"/>
  <c r="L917"/>
  <c r="M916"/>
  <c r="M917"/>
  <c r="N916"/>
  <c r="N917"/>
  <c r="N1341" i="1"/>
  <c r="O1341" s="1"/>
  <c r="N1342"/>
  <c r="O1342" s="1"/>
  <c r="Q1341"/>
  <c r="Q1342"/>
  <c r="R1341"/>
  <c r="R1342"/>
  <c r="T1341"/>
  <c r="T1342"/>
  <c r="V1341"/>
  <c r="V1342"/>
  <c r="W1341"/>
  <c r="W1342"/>
  <c r="X1341"/>
  <c r="X1342"/>
  <c r="Y1341"/>
  <c r="Y1342"/>
  <c r="AA1341"/>
  <c r="AB1341" s="1"/>
  <c r="AC1341" s="1"/>
  <c r="AA1342"/>
  <c r="AB1342" s="1"/>
  <c r="AC1342" s="1"/>
  <c r="N1340"/>
  <c r="O1340" s="1"/>
  <c r="Q1340"/>
  <c r="R1340"/>
  <c r="T1340"/>
  <c r="V1340"/>
  <c r="W1340" s="1"/>
  <c r="X1340"/>
  <c r="Y1340"/>
  <c r="AA1340"/>
  <c r="AB1340" s="1"/>
  <c r="AC1340" s="1"/>
  <c r="N1339"/>
  <c r="O1339" s="1"/>
  <c r="Q1339"/>
  <c r="R1339"/>
  <c r="T1339"/>
  <c r="V1339"/>
  <c r="W1339" s="1"/>
  <c r="X1339"/>
  <c r="Y1339"/>
  <c r="AA1339"/>
  <c r="AB1339" s="1"/>
  <c r="AC1339" s="1"/>
  <c r="Z1341"/>
  <c r="Z1342"/>
  <c r="Z1339"/>
  <c r="Z1340"/>
  <c r="U1342" l="1"/>
  <c r="P1342"/>
  <c r="S1342"/>
  <c r="U1341"/>
  <c r="S1341"/>
  <c r="P1341"/>
  <c r="P1340"/>
  <c r="P1339"/>
  <c r="U1339"/>
  <c r="S1339"/>
  <c r="U1340"/>
  <c r="S1340"/>
  <c r="N1337"/>
  <c r="O1337" s="1"/>
  <c r="N1338"/>
  <c r="O1338" s="1"/>
  <c r="Q1337"/>
  <c r="Q1338"/>
  <c r="R1337"/>
  <c r="R1338"/>
  <c r="T1337"/>
  <c r="T1338"/>
  <c r="V1337"/>
  <c r="V1338"/>
  <c r="W1337"/>
  <c r="W1338"/>
  <c r="X1337"/>
  <c r="X1338"/>
  <c r="Y1337"/>
  <c r="Y1338"/>
  <c r="AA1337"/>
  <c r="AB1337" s="1"/>
  <c r="AC1337" s="1"/>
  <c r="AA1338"/>
  <c r="AB1338" s="1"/>
  <c r="AC1338" s="1"/>
  <c r="N1336"/>
  <c r="O1336" s="1"/>
  <c r="Q1336"/>
  <c r="R1336"/>
  <c r="T1336"/>
  <c r="V1336"/>
  <c r="W1336" s="1"/>
  <c r="X1336"/>
  <c r="Y1336"/>
  <c r="AA1336"/>
  <c r="AB1336" s="1"/>
  <c r="AC1336" s="1"/>
  <c r="N1335"/>
  <c r="O1335" s="1"/>
  <c r="Q1335"/>
  <c r="R1335"/>
  <c r="T1335"/>
  <c r="V1335"/>
  <c r="W1335"/>
  <c r="X1335"/>
  <c r="Y1335"/>
  <c r="AA1335"/>
  <c r="AB1335" s="1"/>
  <c r="AC1335" s="1"/>
  <c r="N1333"/>
  <c r="O1333" s="1"/>
  <c r="N1334"/>
  <c r="O1334" s="1"/>
  <c r="Q1333"/>
  <c r="Q1334"/>
  <c r="R1333"/>
  <c r="R1334"/>
  <c r="T1333"/>
  <c r="T1334"/>
  <c r="V1333"/>
  <c r="V1334"/>
  <c r="W1333"/>
  <c r="W1334"/>
  <c r="X1333"/>
  <c r="X1334"/>
  <c r="Y1333"/>
  <c r="Y1334"/>
  <c r="AA1333"/>
  <c r="AB1333" s="1"/>
  <c r="AC1333" s="1"/>
  <c r="AA1334"/>
  <c r="AB1334" s="1"/>
  <c r="AC1334" s="1"/>
  <c r="N1332"/>
  <c r="O1332" s="1"/>
  <c r="Q1332"/>
  <c r="R1332"/>
  <c r="T1332"/>
  <c r="V1332"/>
  <c r="W1332"/>
  <c r="X1332"/>
  <c r="Y1332"/>
  <c r="AA1332"/>
  <c r="AB1332" s="1"/>
  <c r="AC1332" s="1"/>
  <c r="N1331"/>
  <c r="O1331" s="1"/>
  <c r="Q1331"/>
  <c r="R1331"/>
  <c r="T1331"/>
  <c r="V1331"/>
  <c r="W1331"/>
  <c r="X1331"/>
  <c r="Y1331"/>
  <c r="AA1331"/>
  <c r="AB1331" s="1"/>
  <c r="AC1331" s="1"/>
  <c r="Z1332"/>
  <c r="Z1337"/>
  <c r="Z1336"/>
  <c r="Z1334"/>
  <c r="Z1335"/>
  <c r="Z1333"/>
  <c r="Z1338"/>
  <c r="Z1331"/>
  <c r="U1338" l="1"/>
  <c r="P1338"/>
  <c r="U1332"/>
  <c r="S1332"/>
  <c r="S1338"/>
  <c r="U1337"/>
  <c r="S1337"/>
  <c r="P1337"/>
  <c r="P1335"/>
  <c r="P1332"/>
  <c r="U1335"/>
  <c r="S1335"/>
  <c r="U1336"/>
  <c r="S1336"/>
  <c r="P1336"/>
  <c r="U1334"/>
  <c r="P1334"/>
  <c r="S1334"/>
  <c r="U1333"/>
  <c r="S1333"/>
  <c r="P1333"/>
  <c r="P1331"/>
  <c r="U1331"/>
  <c r="S1331"/>
  <c r="N1329" l="1"/>
  <c r="P1329" s="1"/>
  <c r="N1330"/>
  <c r="O1330" s="1"/>
  <c r="Q1329"/>
  <c r="Q1330"/>
  <c r="R1329"/>
  <c r="R1330"/>
  <c r="T1329"/>
  <c r="T1330"/>
  <c r="V1329"/>
  <c r="V1330"/>
  <c r="W1329"/>
  <c r="W1330"/>
  <c r="X1329"/>
  <c r="X1330"/>
  <c r="Y1329"/>
  <c r="Y1330"/>
  <c r="AA1329"/>
  <c r="AB1329" s="1"/>
  <c r="AC1329" s="1"/>
  <c r="AA1330"/>
  <c r="AB1330" s="1"/>
  <c r="AC1330" s="1"/>
  <c r="N1328"/>
  <c r="O1328" s="1"/>
  <c r="Q1328"/>
  <c r="R1328"/>
  <c r="T1328"/>
  <c r="V1328"/>
  <c r="W1328" s="1"/>
  <c r="X1328"/>
  <c r="Y1328"/>
  <c r="AA1328"/>
  <c r="AB1328" s="1"/>
  <c r="AC1328" s="1"/>
  <c r="N1327"/>
  <c r="O1327" s="1"/>
  <c r="Q1327"/>
  <c r="R1327"/>
  <c r="T1327"/>
  <c r="V1327"/>
  <c r="W1327" s="1"/>
  <c r="X1327"/>
  <c r="Y1327"/>
  <c r="AA1327"/>
  <c r="AB1327" s="1"/>
  <c r="AC1327" s="1"/>
  <c r="Z1327"/>
  <c r="Z1328"/>
  <c r="Z1329"/>
  <c r="Z1330"/>
  <c r="O1329" l="1"/>
  <c r="S1329"/>
  <c r="U1329"/>
  <c r="U1330"/>
  <c r="S1330"/>
  <c r="P1330"/>
  <c r="P1328"/>
  <c r="U1328"/>
  <c r="S1328"/>
  <c r="P1327"/>
  <c r="U1327"/>
  <c r="S1327"/>
  <c r="K905" i="4"/>
  <c r="L905"/>
  <c r="M905"/>
  <c r="N905"/>
  <c r="K909" l="1"/>
  <c r="K910"/>
  <c r="K911"/>
  <c r="K912"/>
  <c r="K913"/>
  <c r="K914"/>
  <c r="K915"/>
  <c r="L909"/>
  <c r="L910"/>
  <c r="L911"/>
  <c r="L912"/>
  <c r="L913"/>
  <c r="L914"/>
  <c r="L915"/>
  <c r="M909"/>
  <c r="M910"/>
  <c r="M911"/>
  <c r="M912"/>
  <c r="M913"/>
  <c r="M914"/>
  <c r="M915"/>
  <c r="N909"/>
  <c r="N910"/>
  <c r="N911"/>
  <c r="N912"/>
  <c r="N913"/>
  <c r="N914"/>
  <c r="N915"/>
  <c r="K908"/>
  <c r="L908"/>
  <c r="M908"/>
  <c r="N908"/>
  <c r="N1325" i="1" l="1"/>
  <c r="O1325" s="1"/>
  <c r="N1326"/>
  <c r="O1326" s="1"/>
  <c r="Q1325"/>
  <c r="Q1326"/>
  <c r="R1325"/>
  <c r="R1326"/>
  <c r="T1325"/>
  <c r="T1326"/>
  <c r="V1325"/>
  <c r="V1326"/>
  <c r="W1325"/>
  <c r="W1326"/>
  <c r="X1325"/>
  <c r="X1326"/>
  <c r="Y1325"/>
  <c r="Y1326"/>
  <c r="AA1325"/>
  <c r="AB1325" s="1"/>
  <c r="AC1325" s="1"/>
  <c r="AA1326"/>
  <c r="AB1326" s="1"/>
  <c r="AC1326" s="1"/>
  <c r="N1324"/>
  <c r="O1324" s="1"/>
  <c r="Q1324"/>
  <c r="R1324"/>
  <c r="T1324"/>
  <c r="V1324"/>
  <c r="W1324" s="1"/>
  <c r="X1324"/>
  <c r="Y1324"/>
  <c r="AA1324"/>
  <c r="AB1324" s="1"/>
  <c r="AC1324" s="1"/>
  <c r="Z1326"/>
  <c r="Z1324"/>
  <c r="Z1325"/>
  <c r="U1326" l="1"/>
  <c r="P1326"/>
  <c r="S1326"/>
  <c r="U1325"/>
  <c r="S1325"/>
  <c r="P1325"/>
  <c r="P1324"/>
  <c r="U1324"/>
  <c r="S1324"/>
  <c r="K907" i="4"/>
  <c r="L907"/>
  <c r="M907"/>
  <c r="N907"/>
  <c r="K906"/>
  <c r="L906"/>
  <c r="M906"/>
  <c r="N906"/>
  <c r="K902" l="1"/>
  <c r="L902"/>
  <c r="M902"/>
  <c r="N902"/>
  <c r="K904" l="1"/>
  <c r="L904"/>
  <c r="M904"/>
  <c r="N904"/>
  <c r="K903"/>
  <c r="L903"/>
  <c r="M903"/>
  <c r="N903"/>
  <c r="K901"/>
  <c r="L901"/>
  <c r="M901"/>
  <c r="N901"/>
  <c r="K900"/>
  <c r="L900"/>
  <c r="M900"/>
  <c r="N900"/>
  <c r="K899"/>
  <c r="L899"/>
  <c r="M899"/>
  <c r="N899"/>
  <c r="K895"/>
  <c r="L895"/>
  <c r="M895"/>
  <c r="N895"/>
  <c r="K898"/>
  <c r="L898"/>
  <c r="M898"/>
  <c r="N898"/>
  <c r="K897"/>
  <c r="L897"/>
  <c r="M897"/>
  <c r="N897"/>
  <c r="K896"/>
  <c r="L896"/>
  <c r="M896"/>
  <c r="N896"/>
  <c r="N1321" i="1"/>
  <c r="O1321" s="1"/>
  <c r="N1322"/>
  <c r="O1322" s="1"/>
  <c r="N1323"/>
  <c r="P1323" s="1"/>
  <c r="Q1321"/>
  <c r="Q1322"/>
  <c r="Q1323"/>
  <c r="R1321"/>
  <c r="R1322"/>
  <c r="R1323"/>
  <c r="T1321"/>
  <c r="T1322"/>
  <c r="T1323"/>
  <c r="V1321"/>
  <c r="W1321" s="1"/>
  <c r="V1322"/>
  <c r="W1322" s="1"/>
  <c r="V1323"/>
  <c r="W1323"/>
  <c r="X1321"/>
  <c r="X1322"/>
  <c r="X1323"/>
  <c r="Y1321"/>
  <c r="Y1322"/>
  <c r="Y1323"/>
  <c r="AA1321"/>
  <c r="AB1321" s="1"/>
  <c r="AC1321" s="1"/>
  <c r="AA1322"/>
  <c r="AB1322" s="1"/>
  <c r="AC1322" s="1"/>
  <c r="AA1323"/>
  <c r="AB1323" s="1"/>
  <c r="AC1323" s="1"/>
  <c r="N1320"/>
  <c r="O1320" s="1"/>
  <c r="Q1320"/>
  <c r="R1320"/>
  <c r="T1320"/>
  <c r="V1320"/>
  <c r="W1320" s="1"/>
  <c r="X1320"/>
  <c r="Y1320"/>
  <c r="AA1320"/>
  <c r="AB1320" s="1"/>
  <c r="AC1320" s="1"/>
  <c r="N1319"/>
  <c r="O1319" s="1"/>
  <c r="Q1319"/>
  <c r="R1319"/>
  <c r="T1319"/>
  <c r="V1319"/>
  <c r="W1319" s="1"/>
  <c r="X1319"/>
  <c r="Y1319"/>
  <c r="AA1319"/>
  <c r="AB1319" s="1"/>
  <c r="AC1319" s="1"/>
  <c r="Z1322"/>
  <c r="Z1321"/>
  <c r="Z1319"/>
  <c r="Z1323"/>
  <c r="Z1320"/>
  <c r="P1320" l="1"/>
  <c r="U1323"/>
  <c r="O1323"/>
  <c r="P1319"/>
  <c r="P1322"/>
  <c r="U1321"/>
  <c r="S1321"/>
  <c r="P1321"/>
  <c r="U1320"/>
  <c r="S1320"/>
  <c r="U1319"/>
  <c r="S1319"/>
  <c r="S1323"/>
  <c r="U1322"/>
  <c r="S1322"/>
  <c r="N1317"/>
  <c r="P1317" s="1"/>
  <c r="N1318"/>
  <c r="O1318" s="1"/>
  <c r="Q1317"/>
  <c r="Q1318"/>
  <c r="R1317"/>
  <c r="R1318"/>
  <c r="T1317"/>
  <c r="T1318"/>
  <c r="V1317"/>
  <c r="V1318"/>
  <c r="W1317"/>
  <c r="W1318"/>
  <c r="X1317"/>
  <c r="X1318"/>
  <c r="Y1317"/>
  <c r="Y1318"/>
  <c r="AA1317"/>
  <c r="AB1317" s="1"/>
  <c r="AC1317" s="1"/>
  <c r="AA1318"/>
  <c r="AB1318" s="1"/>
  <c r="AC1318" s="1"/>
  <c r="N1316"/>
  <c r="O1316" s="1"/>
  <c r="Q1316"/>
  <c r="R1316"/>
  <c r="T1316"/>
  <c r="V1316"/>
  <c r="W1316" s="1"/>
  <c r="X1316"/>
  <c r="Y1316"/>
  <c r="AA1316"/>
  <c r="AB1316" s="1"/>
  <c r="AC1316" s="1"/>
  <c r="N1315"/>
  <c r="O1315" s="1"/>
  <c r="Q1315"/>
  <c r="R1315"/>
  <c r="T1315"/>
  <c r="V1315"/>
  <c r="W1315" s="1"/>
  <c r="X1315"/>
  <c r="Y1315"/>
  <c r="AA1315"/>
  <c r="AB1315" s="1"/>
  <c r="AC1315" s="1"/>
  <c r="N1313"/>
  <c r="P1313" s="1"/>
  <c r="N1314"/>
  <c r="O1314" s="1"/>
  <c r="Q1313"/>
  <c r="Q1314"/>
  <c r="R1313"/>
  <c r="R1314"/>
  <c r="T1313"/>
  <c r="T1314"/>
  <c r="V1313"/>
  <c r="V1314"/>
  <c r="W1313"/>
  <c r="W1314"/>
  <c r="X1313"/>
  <c r="X1314"/>
  <c r="Y1313"/>
  <c r="Y1314"/>
  <c r="AA1313"/>
  <c r="AB1313" s="1"/>
  <c r="AC1313" s="1"/>
  <c r="AA1314"/>
  <c r="AB1314" s="1"/>
  <c r="AC1314" s="1"/>
  <c r="N1312"/>
  <c r="O1312" s="1"/>
  <c r="Q1312"/>
  <c r="R1312"/>
  <c r="T1312"/>
  <c r="V1312"/>
  <c r="W1312" s="1"/>
  <c r="X1312"/>
  <c r="Y1312"/>
  <c r="AA1312"/>
  <c r="AB1312" s="1"/>
  <c r="AC1312" s="1"/>
  <c r="N1311"/>
  <c r="O1311" s="1"/>
  <c r="Q1311"/>
  <c r="R1311"/>
  <c r="T1311"/>
  <c r="V1311"/>
  <c r="W1311" s="1"/>
  <c r="X1311"/>
  <c r="Y1311"/>
  <c r="AA1311"/>
  <c r="AB1311" s="1"/>
  <c r="AC1311" s="1"/>
  <c r="N1310"/>
  <c r="O1310" s="1"/>
  <c r="Q1310"/>
  <c r="R1310"/>
  <c r="T1310"/>
  <c r="V1310"/>
  <c r="W1310" s="1"/>
  <c r="X1310"/>
  <c r="Y1310"/>
  <c r="AA1310"/>
  <c r="AB1310" s="1"/>
  <c r="AC1310" s="1"/>
  <c r="N1309"/>
  <c r="O1309" s="1"/>
  <c r="Q1309"/>
  <c r="R1309"/>
  <c r="T1309"/>
  <c r="V1309"/>
  <c r="W1309" s="1"/>
  <c r="X1309"/>
  <c r="Y1309"/>
  <c r="AA1309"/>
  <c r="AB1309" s="1"/>
  <c r="AC1309" s="1"/>
  <c r="N1308"/>
  <c r="O1308" s="1"/>
  <c r="Q1308"/>
  <c r="R1308"/>
  <c r="T1308"/>
  <c r="V1308"/>
  <c r="W1308" s="1"/>
  <c r="X1308"/>
  <c r="Y1308"/>
  <c r="AA1308"/>
  <c r="AB1308" s="1"/>
  <c r="AC1308" s="1"/>
  <c r="N1307"/>
  <c r="O1307" s="1"/>
  <c r="Q1307"/>
  <c r="R1307"/>
  <c r="T1307"/>
  <c r="V1307"/>
  <c r="W1307" s="1"/>
  <c r="X1307"/>
  <c r="Y1307"/>
  <c r="AA1307"/>
  <c r="AB1307" s="1"/>
  <c r="AC1307" s="1"/>
  <c r="Z1314"/>
  <c r="Z1315"/>
  <c r="Z1316"/>
  <c r="Z1311"/>
  <c r="Z1308"/>
  <c r="Z1318"/>
  <c r="Z1312"/>
  <c r="Z1307"/>
  <c r="Z1310"/>
  <c r="Z1313"/>
  <c r="Z1309"/>
  <c r="Z1317"/>
  <c r="O1317" l="1"/>
  <c r="S1317"/>
  <c r="U1317"/>
  <c r="U1318"/>
  <c r="S1318"/>
  <c r="P1318"/>
  <c r="O1313"/>
  <c r="P1316"/>
  <c r="S1313"/>
  <c r="P1312"/>
  <c r="U1313"/>
  <c r="P1315"/>
  <c r="U1314"/>
  <c r="S1314"/>
  <c r="P1314"/>
  <c r="P1310"/>
  <c r="P1311"/>
  <c r="U1312"/>
  <c r="S1312"/>
  <c r="U1315"/>
  <c r="S1315"/>
  <c r="U1316"/>
  <c r="S1316"/>
  <c r="U1311"/>
  <c r="S1311"/>
  <c r="U1310"/>
  <c r="S1310"/>
  <c r="P1309"/>
  <c r="P1308"/>
  <c r="U1309"/>
  <c r="S1309"/>
  <c r="U1308"/>
  <c r="S1308"/>
  <c r="P1307"/>
  <c r="U1307"/>
  <c r="S1307"/>
  <c r="N1305"/>
  <c r="O1305" s="1"/>
  <c r="N1306"/>
  <c r="O1306" s="1"/>
  <c r="Q1305"/>
  <c r="Q1306"/>
  <c r="R1305"/>
  <c r="R1306"/>
  <c r="T1305"/>
  <c r="T1306"/>
  <c r="V1305"/>
  <c r="V1306"/>
  <c r="W1305"/>
  <c r="W1306"/>
  <c r="X1305"/>
  <c r="X1306"/>
  <c r="Y1305"/>
  <c r="Y1306"/>
  <c r="AA1305"/>
  <c r="AB1305" s="1"/>
  <c r="AC1305" s="1"/>
  <c r="AA1306"/>
  <c r="AB1306" s="1"/>
  <c r="AC1306" s="1"/>
  <c r="N1304"/>
  <c r="O1304" s="1"/>
  <c r="Q1304"/>
  <c r="R1304"/>
  <c r="T1304"/>
  <c r="V1304"/>
  <c r="W1304"/>
  <c r="X1304"/>
  <c r="Y1304"/>
  <c r="AA1304"/>
  <c r="AB1304" s="1"/>
  <c r="AC1304" s="1"/>
  <c r="N1303"/>
  <c r="O1303" s="1"/>
  <c r="Q1303"/>
  <c r="R1303"/>
  <c r="T1303"/>
  <c r="V1303"/>
  <c r="W1303" s="1"/>
  <c r="X1303"/>
  <c r="Y1303"/>
  <c r="AA1303"/>
  <c r="AB1303" s="1"/>
  <c r="AC1303" s="1"/>
  <c r="Z1305"/>
  <c r="Z1304"/>
  <c r="Z1303"/>
  <c r="Z1306"/>
  <c r="U1306" l="1"/>
  <c r="P1306"/>
  <c r="S1306"/>
  <c r="U1305"/>
  <c r="S1305"/>
  <c r="P1305"/>
  <c r="P1304"/>
  <c r="U1304"/>
  <c r="S1304"/>
  <c r="P1303"/>
  <c r="U1303"/>
  <c r="S1303"/>
  <c r="K889" i="4"/>
  <c r="L889"/>
  <c r="M889"/>
  <c r="N889"/>
  <c r="K894" l="1"/>
  <c r="L894"/>
  <c r="M894"/>
  <c r="N894"/>
  <c r="K893"/>
  <c r="L893"/>
  <c r="M893"/>
  <c r="N893"/>
  <c r="K892"/>
  <c r="L892"/>
  <c r="M892"/>
  <c r="N892"/>
  <c r="K891"/>
  <c r="L891"/>
  <c r="M891"/>
  <c r="N891"/>
  <c r="K890"/>
  <c r="L890"/>
  <c r="M890"/>
  <c r="N890"/>
  <c r="K888"/>
  <c r="L888"/>
  <c r="M888"/>
  <c r="N888"/>
  <c r="N1301" i="1" l="1"/>
  <c r="P1301" s="1"/>
  <c r="N1302"/>
  <c r="O1302" s="1"/>
  <c r="Q1301"/>
  <c r="Q1302"/>
  <c r="R1301"/>
  <c r="R1302"/>
  <c r="T1301"/>
  <c r="T1302"/>
  <c r="V1301"/>
  <c r="V1302"/>
  <c r="W1301"/>
  <c r="W1302"/>
  <c r="X1301"/>
  <c r="X1302"/>
  <c r="Y1301"/>
  <c r="Y1302"/>
  <c r="AA1301"/>
  <c r="AB1301" s="1"/>
  <c r="AC1301" s="1"/>
  <c r="AA1302"/>
  <c r="AB1302" s="1"/>
  <c r="AC1302" s="1"/>
  <c r="N1300"/>
  <c r="O1300" s="1"/>
  <c r="Q1300"/>
  <c r="R1300"/>
  <c r="T1300"/>
  <c r="V1300"/>
  <c r="W1300"/>
  <c r="X1300"/>
  <c r="Y1300"/>
  <c r="AA1300"/>
  <c r="AB1300" s="1"/>
  <c r="AC1300" s="1"/>
  <c r="N1299"/>
  <c r="O1299" s="1"/>
  <c r="Q1299"/>
  <c r="R1299"/>
  <c r="T1299"/>
  <c r="V1299"/>
  <c r="W1299" s="1"/>
  <c r="X1299"/>
  <c r="Y1299"/>
  <c r="AA1299"/>
  <c r="AB1299" s="1"/>
  <c r="AC1299" s="1"/>
  <c r="Z1301"/>
  <c r="Z1302"/>
  <c r="Z1300"/>
  <c r="Z1299"/>
  <c r="P1299" l="1"/>
  <c r="U1299"/>
  <c r="S1299"/>
  <c r="P1300"/>
  <c r="U1300"/>
  <c r="S1300"/>
  <c r="S1301"/>
  <c r="O1301"/>
  <c r="U1301"/>
  <c r="U1302"/>
  <c r="S1302"/>
  <c r="P1302"/>
  <c r="K886" i="4"/>
  <c r="K887"/>
  <c r="L886"/>
  <c r="L887"/>
  <c r="M886"/>
  <c r="M887"/>
  <c r="N886"/>
  <c r="N887"/>
  <c r="K885"/>
  <c r="L885"/>
  <c r="M885"/>
  <c r="N885"/>
  <c r="K884"/>
  <c r="L884"/>
  <c r="M884"/>
  <c r="N884"/>
  <c r="N1297" i="1" l="1"/>
  <c r="P1297" s="1"/>
  <c r="N1298"/>
  <c r="O1298" s="1"/>
  <c r="Q1297"/>
  <c r="Q1298"/>
  <c r="R1297"/>
  <c r="R1298"/>
  <c r="T1297"/>
  <c r="T1298"/>
  <c r="V1297"/>
  <c r="V1298"/>
  <c r="W1297"/>
  <c r="W1298"/>
  <c r="X1297"/>
  <c r="X1298"/>
  <c r="Y1297"/>
  <c r="Y1298"/>
  <c r="AA1297"/>
  <c r="AB1297" s="1"/>
  <c r="AC1297" s="1"/>
  <c r="AA1298"/>
  <c r="AB1298" s="1"/>
  <c r="AC1298" s="1"/>
  <c r="N1296"/>
  <c r="O1296" s="1"/>
  <c r="Q1296"/>
  <c r="R1296"/>
  <c r="T1296"/>
  <c r="V1296"/>
  <c r="W1296" s="1"/>
  <c r="X1296"/>
  <c r="Y1296"/>
  <c r="AA1296"/>
  <c r="AB1296" s="1"/>
  <c r="AC1296" s="1"/>
  <c r="N1295"/>
  <c r="O1295" s="1"/>
  <c r="Q1295"/>
  <c r="R1295"/>
  <c r="T1295"/>
  <c r="V1295"/>
  <c r="W1295" s="1"/>
  <c r="X1295"/>
  <c r="Y1295"/>
  <c r="AA1295"/>
  <c r="AB1295" s="1"/>
  <c r="AC1295" s="1"/>
  <c r="Z1297"/>
  <c r="Z1296"/>
  <c r="Z1298"/>
  <c r="Z1295"/>
  <c r="O1297" l="1"/>
  <c r="S1297"/>
  <c r="P1296"/>
  <c r="U1297"/>
  <c r="U1298"/>
  <c r="S1298"/>
  <c r="P1298"/>
  <c r="U1296"/>
  <c r="S1296"/>
  <c r="P1295"/>
  <c r="U1295"/>
  <c r="S1295"/>
  <c r="K879" i="4"/>
  <c r="L879"/>
  <c r="M879"/>
  <c r="N879"/>
  <c r="K882" l="1"/>
  <c r="K883"/>
  <c r="L882"/>
  <c r="L883"/>
  <c r="M882"/>
  <c r="M883"/>
  <c r="N882"/>
  <c r="N883"/>
  <c r="K881"/>
  <c r="L881"/>
  <c r="M881"/>
  <c r="N881"/>
  <c r="K880"/>
  <c r="L880"/>
  <c r="M880"/>
  <c r="N880"/>
  <c r="K877"/>
  <c r="K878"/>
  <c r="L877"/>
  <c r="L878"/>
  <c r="M877"/>
  <c r="M878"/>
  <c r="N877"/>
  <c r="N878"/>
  <c r="O1293" i="1"/>
  <c r="N1294"/>
  <c r="O1294" s="1"/>
  <c r="Q1293"/>
  <c r="Q1294"/>
  <c r="R1293"/>
  <c r="R1294"/>
  <c r="T1293"/>
  <c r="T1294"/>
  <c r="V1293"/>
  <c r="V1294"/>
  <c r="W1293"/>
  <c r="W1294"/>
  <c r="X1293"/>
  <c r="X1294"/>
  <c r="Y1293"/>
  <c r="Y1294"/>
  <c r="AA1293"/>
  <c r="AB1293" s="1"/>
  <c r="AC1293" s="1"/>
  <c r="AA1294"/>
  <c r="AB1294" s="1"/>
  <c r="AC1294" s="1"/>
  <c r="N1292"/>
  <c r="O1292" s="1"/>
  <c r="Q1292"/>
  <c r="R1292"/>
  <c r="T1292"/>
  <c r="V1292"/>
  <c r="W1292" s="1"/>
  <c r="X1292"/>
  <c r="Y1292"/>
  <c r="AA1292"/>
  <c r="AB1292" s="1"/>
  <c r="AC1292" s="1"/>
  <c r="N1291"/>
  <c r="O1291" s="1"/>
  <c r="Q1291"/>
  <c r="R1291"/>
  <c r="T1291"/>
  <c r="V1291"/>
  <c r="W1291"/>
  <c r="X1291"/>
  <c r="Y1291"/>
  <c r="AA1291"/>
  <c r="AB1291" s="1"/>
  <c r="AC1291" s="1"/>
  <c r="Z1294"/>
  <c r="Z1292"/>
  <c r="Z1291"/>
  <c r="Z1293"/>
  <c r="U1294" l="1"/>
  <c r="P1294"/>
  <c r="S1294"/>
  <c r="U1293"/>
  <c r="S1293"/>
  <c r="P1293"/>
  <c r="P1292"/>
  <c r="P1291"/>
  <c r="U1291"/>
  <c r="S1291"/>
  <c r="U1292"/>
  <c r="S1292"/>
  <c r="N1289"/>
  <c r="O1289" s="1"/>
  <c r="N1290"/>
  <c r="O1290" s="1"/>
  <c r="Q1289"/>
  <c r="Q1290"/>
  <c r="R1289"/>
  <c r="R1290"/>
  <c r="T1289"/>
  <c r="T1290"/>
  <c r="V1289"/>
  <c r="V1290"/>
  <c r="W1289"/>
  <c r="W1290"/>
  <c r="X1289"/>
  <c r="X1290"/>
  <c r="Y1289"/>
  <c r="Y1290"/>
  <c r="AA1289"/>
  <c r="AB1289" s="1"/>
  <c r="AC1289" s="1"/>
  <c r="AA1290"/>
  <c r="AB1290" s="1"/>
  <c r="AC1290" s="1"/>
  <c r="N1288"/>
  <c r="O1288" s="1"/>
  <c r="Q1288"/>
  <c r="R1288"/>
  <c r="T1288"/>
  <c r="V1288"/>
  <c r="W1288" s="1"/>
  <c r="X1288"/>
  <c r="Y1288"/>
  <c r="AA1288"/>
  <c r="AB1288" s="1"/>
  <c r="AC1288" s="1"/>
  <c r="Z1290"/>
  <c r="Z1289"/>
  <c r="Z1288"/>
  <c r="U1290" l="1"/>
  <c r="P1290"/>
  <c r="S1290"/>
  <c r="U1289"/>
  <c r="S1289"/>
  <c r="P1289"/>
  <c r="P1288"/>
  <c r="U1288"/>
  <c r="S1288"/>
  <c r="K870" i="4"/>
  <c r="L870"/>
  <c r="M870"/>
  <c r="N870"/>
  <c r="K874"/>
  <c r="L874"/>
  <c r="M874"/>
  <c r="N874"/>
  <c r="K873"/>
  <c r="L873"/>
  <c r="M873"/>
  <c r="N873"/>
  <c r="N1282" i="1" l="1"/>
  <c r="O1282" s="1"/>
  <c r="N1283"/>
  <c r="O1283" s="1"/>
  <c r="N1284"/>
  <c r="O1284" s="1"/>
  <c r="N1286"/>
  <c r="O1286" s="1"/>
  <c r="N1287"/>
  <c r="O1287" s="1"/>
  <c r="O1285"/>
  <c r="P1285"/>
  <c r="Q1282"/>
  <c r="Q1283"/>
  <c r="Q1284"/>
  <c r="Q1285"/>
  <c r="Q1286"/>
  <c r="Q1287"/>
  <c r="R1282"/>
  <c r="R1283"/>
  <c r="R1284"/>
  <c r="R1285"/>
  <c r="R1286"/>
  <c r="R1287"/>
  <c r="S1285"/>
  <c r="T1282"/>
  <c r="T1283"/>
  <c r="T1284"/>
  <c r="T1285"/>
  <c r="T1286"/>
  <c r="T1287"/>
  <c r="U1285"/>
  <c r="V1282"/>
  <c r="V1283"/>
  <c r="V1284"/>
  <c r="V1285"/>
  <c r="V1286"/>
  <c r="V1287"/>
  <c r="W1282"/>
  <c r="W1283"/>
  <c r="W1284"/>
  <c r="W1285"/>
  <c r="W1286"/>
  <c r="W1287"/>
  <c r="X1282"/>
  <c r="X1283"/>
  <c r="X1284"/>
  <c r="X1285"/>
  <c r="X1286"/>
  <c r="X1287"/>
  <c r="Y1282"/>
  <c r="Y1283"/>
  <c r="Y1284"/>
  <c r="Y1285"/>
  <c r="Y1286"/>
  <c r="Y1287"/>
  <c r="AA1282"/>
  <c r="AB1282" s="1"/>
  <c r="AC1282" s="1"/>
  <c r="AA1283"/>
  <c r="AB1283" s="1"/>
  <c r="AC1283" s="1"/>
  <c r="AA1284"/>
  <c r="AB1284" s="1"/>
  <c r="AC1284" s="1"/>
  <c r="AA1285"/>
  <c r="AB1285" s="1"/>
  <c r="AC1285" s="1"/>
  <c r="AA1286"/>
  <c r="AB1286" s="1"/>
  <c r="AC1286" s="1"/>
  <c r="AA1287"/>
  <c r="AB1287" s="1"/>
  <c r="AC1287" s="1"/>
  <c r="N1281"/>
  <c r="P1281" s="1"/>
  <c r="Q1281"/>
  <c r="R1281"/>
  <c r="T1281"/>
  <c r="V1281"/>
  <c r="W1281" s="1"/>
  <c r="X1281"/>
  <c r="Y1281"/>
  <c r="AA1281"/>
  <c r="AB1281" s="1"/>
  <c r="AC1281" s="1"/>
  <c r="N1280"/>
  <c r="O1280" s="1"/>
  <c r="Q1280"/>
  <c r="R1280"/>
  <c r="T1280"/>
  <c r="V1280"/>
  <c r="W1280" s="1"/>
  <c r="X1280"/>
  <c r="Y1280"/>
  <c r="AA1280"/>
  <c r="AB1280" s="1"/>
  <c r="AC1280" s="1"/>
  <c r="N1279"/>
  <c r="P1279" s="1"/>
  <c r="Q1279"/>
  <c r="R1279"/>
  <c r="T1279"/>
  <c r="V1279"/>
  <c r="W1279" s="1"/>
  <c r="X1279"/>
  <c r="Y1279"/>
  <c r="AA1279"/>
  <c r="AB1279" s="1"/>
  <c r="AC1279" s="1"/>
  <c r="Z1284"/>
  <c r="Z1287"/>
  <c r="Z1285"/>
  <c r="Z1281"/>
  <c r="Z1280"/>
  <c r="Z1286"/>
  <c r="Z1282"/>
  <c r="Z1279"/>
  <c r="Z1283"/>
  <c r="U1282" l="1"/>
  <c r="S1282"/>
  <c r="P1282"/>
  <c r="P1287"/>
  <c r="U1286"/>
  <c r="U1287"/>
  <c r="S1287"/>
  <c r="U1283"/>
  <c r="S1283"/>
  <c r="P1283"/>
  <c r="P1286"/>
  <c r="S1286"/>
  <c r="U1284"/>
  <c r="S1284"/>
  <c r="P1284"/>
  <c r="P1280"/>
  <c r="U1279"/>
  <c r="S1279"/>
  <c r="O1279"/>
  <c r="U1280"/>
  <c r="S1280"/>
  <c r="U1281"/>
  <c r="S1281"/>
  <c r="O1281"/>
  <c r="D115" i="13"/>
  <c r="D114"/>
  <c r="D113"/>
  <c r="K860" i="4" l="1"/>
  <c r="L860"/>
  <c r="M860"/>
  <c r="N860"/>
  <c r="K857"/>
  <c r="L857"/>
  <c r="M857"/>
  <c r="N857"/>
  <c r="K875" l="1"/>
  <c r="K876"/>
  <c r="L875"/>
  <c r="L876"/>
  <c r="M875"/>
  <c r="M876"/>
  <c r="N875"/>
  <c r="N876"/>
  <c r="K872"/>
  <c r="L872"/>
  <c r="M872"/>
  <c r="N872"/>
  <c r="K871"/>
  <c r="L871"/>
  <c r="M871"/>
  <c r="N871"/>
  <c r="K868" l="1"/>
  <c r="K869"/>
  <c r="L868"/>
  <c r="L869"/>
  <c r="M868"/>
  <c r="M869"/>
  <c r="N868"/>
  <c r="N869"/>
  <c r="K867"/>
  <c r="L867"/>
  <c r="M867"/>
  <c r="N867"/>
  <c r="K866"/>
  <c r="L866"/>
  <c r="M866"/>
  <c r="N866"/>
  <c r="K865"/>
  <c r="L865"/>
  <c r="M865"/>
  <c r="N865"/>
  <c r="N1269" i="1" l="1"/>
  <c r="N1278"/>
  <c r="O1278" s="1"/>
  <c r="Q1278"/>
  <c r="R1278"/>
  <c r="T1278"/>
  <c r="V1278"/>
  <c r="W1278" s="1"/>
  <c r="X1278"/>
  <c r="Y1278"/>
  <c r="AA1278"/>
  <c r="AB1278" s="1"/>
  <c r="AC1278" s="1"/>
  <c r="N1277"/>
  <c r="O1277" s="1"/>
  <c r="Q1277"/>
  <c r="R1277"/>
  <c r="T1277"/>
  <c r="V1277"/>
  <c r="W1277" s="1"/>
  <c r="X1277"/>
  <c r="Y1277"/>
  <c r="AA1277"/>
  <c r="AB1277" s="1"/>
  <c r="AC1277" s="1"/>
  <c r="N1276"/>
  <c r="O1276" s="1"/>
  <c r="Q1276"/>
  <c r="R1276"/>
  <c r="T1276"/>
  <c r="V1276"/>
  <c r="W1276" s="1"/>
  <c r="X1276"/>
  <c r="Y1276"/>
  <c r="AA1276"/>
  <c r="AB1276" s="1"/>
  <c r="AC1276" s="1"/>
  <c r="N1275"/>
  <c r="O1275" s="1"/>
  <c r="Q1275"/>
  <c r="R1275"/>
  <c r="T1275"/>
  <c r="V1275"/>
  <c r="W1275" s="1"/>
  <c r="X1275"/>
  <c r="Y1275"/>
  <c r="AA1275"/>
  <c r="AB1275" s="1"/>
  <c r="AC1275" s="1"/>
  <c r="K864" i="4"/>
  <c r="L864"/>
  <c r="M864"/>
  <c r="N864"/>
  <c r="K863"/>
  <c r="L863"/>
  <c r="M863"/>
  <c r="N863"/>
  <c r="K862"/>
  <c r="L862"/>
  <c r="M862"/>
  <c r="N862"/>
  <c r="K861"/>
  <c r="L861"/>
  <c r="M861"/>
  <c r="N861"/>
  <c r="Z1278" i="1"/>
  <c r="Z1276"/>
  <c r="Z1277"/>
  <c r="Z1275"/>
  <c r="P1278" l="1"/>
  <c r="P1276"/>
  <c r="P1275"/>
  <c r="U1275"/>
  <c r="S1275"/>
  <c r="U1276"/>
  <c r="S1276"/>
  <c r="P1277"/>
  <c r="U1278"/>
  <c r="S1278"/>
  <c r="U1277"/>
  <c r="S1277"/>
  <c r="N1273"/>
  <c r="O1273" s="1"/>
  <c r="N1274"/>
  <c r="O1274" s="1"/>
  <c r="Q1273"/>
  <c r="Q1274"/>
  <c r="R1273"/>
  <c r="R1274"/>
  <c r="T1273"/>
  <c r="T1274"/>
  <c r="V1273"/>
  <c r="W1273" s="1"/>
  <c r="V1274"/>
  <c r="W1274"/>
  <c r="X1273"/>
  <c r="X1274"/>
  <c r="Y1273"/>
  <c r="Y1274"/>
  <c r="AA1273"/>
  <c r="AB1273" s="1"/>
  <c r="AC1273" s="1"/>
  <c r="AA1274"/>
  <c r="AB1274" s="1"/>
  <c r="AC1274" s="1"/>
  <c r="N1272"/>
  <c r="O1272" s="1"/>
  <c r="Q1272"/>
  <c r="R1272"/>
  <c r="T1272"/>
  <c r="V1272"/>
  <c r="W1272" s="1"/>
  <c r="X1272"/>
  <c r="Y1272"/>
  <c r="AA1272"/>
  <c r="AB1272" s="1"/>
  <c r="AC1272" s="1"/>
  <c r="N1271"/>
  <c r="O1271" s="1"/>
  <c r="Q1271"/>
  <c r="R1271"/>
  <c r="T1271"/>
  <c r="V1271"/>
  <c r="W1271" s="1"/>
  <c r="X1271"/>
  <c r="Y1271"/>
  <c r="AA1271"/>
  <c r="AB1271" s="1"/>
  <c r="AC1271" s="1"/>
  <c r="Z1274"/>
  <c r="Z1271"/>
  <c r="Z1272"/>
  <c r="Z1273"/>
  <c r="S1273" l="1"/>
  <c r="U1273"/>
  <c r="U1274"/>
  <c r="S1274"/>
  <c r="P1274"/>
  <c r="P1273"/>
  <c r="P1271"/>
  <c r="P1272"/>
  <c r="U1272"/>
  <c r="S1272"/>
  <c r="U1271"/>
  <c r="S1271"/>
  <c r="D110" i="13"/>
  <c r="D111"/>
  <c r="D112"/>
  <c r="K859" i="4" l="1"/>
  <c r="L859"/>
  <c r="M859"/>
  <c r="N859"/>
  <c r="K858"/>
  <c r="L858"/>
  <c r="M858"/>
  <c r="N858"/>
  <c r="K856"/>
  <c r="L856"/>
  <c r="M856"/>
  <c r="N856"/>
  <c r="D108" i="13"/>
  <c r="D109"/>
  <c r="D105"/>
  <c r="D106"/>
  <c r="D107"/>
  <c r="D100"/>
  <c r="D101"/>
  <c r="D102"/>
  <c r="D103"/>
  <c r="D104"/>
  <c r="K855" i="4" l="1"/>
  <c r="L855"/>
  <c r="M855"/>
  <c r="N855"/>
  <c r="K854"/>
  <c r="L854"/>
  <c r="M854"/>
  <c r="N854"/>
  <c r="K853"/>
  <c r="L853"/>
  <c r="M853"/>
  <c r="N853"/>
  <c r="P1269" i="1"/>
  <c r="N1270"/>
  <c r="O1270" s="1"/>
  <c r="O1269"/>
  <c r="Q1269"/>
  <c r="Q1270"/>
  <c r="R1269"/>
  <c r="R1270"/>
  <c r="T1269"/>
  <c r="T1270"/>
  <c r="V1269"/>
  <c r="V1270"/>
  <c r="W1269"/>
  <c r="W1270"/>
  <c r="X1269"/>
  <c r="X1270"/>
  <c r="Y1269"/>
  <c r="Y1270"/>
  <c r="AA1269"/>
  <c r="AB1269" s="1"/>
  <c r="AC1269" s="1"/>
  <c r="AA1270"/>
  <c r="AB1270" s="1"/>
  <c r="AC1270" s="1"/>
  <c r="N1268"/>
  <c r="O1268" s="1"/>
  <c r="Q1268"/>
  <c r="R1268"/>
  <c r="T1268"/>
  <c r="V1268"/>
  <c r="W1268" s="1"/>
  <c r="X1268"/>
  <c r="Y1268"/>
  <c r="AA1268"/>
  <c r="AB1268" s="1"/>
  <c r="AC1268" s="1"/>
  <c r="N1267"/>
  <c r="O1267" s="1"/>
  <c r="Q1267"/>
  <c r="R1267"/>
  <c r="T1267"/>
  <c r="V1267"/>
  <c r="W1267" s="1"/>
  <c r="X1267"/>
  <c r="Y1267"/>
  <c r="AA1267"/>
  <c r="AB1267" s="1"/>
  <c r="AC1267" s="1"/>
  <c r="Z1269"/>
  <c r="Z1270"/>
  <c r="Z1267"/>
  <c r="Z1268"/>
  <c r="S1269" l="1"/>
  <c r="U1269"/>
  <c r="U1270"/>
  <c r="S1270"/>
  <c r="P1270"/>
  <c r="P1268"/>
  <c r="P1267"/>
  <c r="U1267"/>
  <c r="S1267"/>
  <c r="U1268"/>
  <c r="S1268"/>
  <c r="K852" i="4"/>
  <c r="L852"/>
  <c r="M852"/>
  <c r="N852"/>
  <c r="K851"/>
  <c r="L851"/>
  <c r="M851"/>
  <c r="N851"/>
  <c r="K850"/>
  <c r="L850"/>
  <c r="M850"/>
  <c r="N850"/>
  <c r="K849"/>
  <c r="L849"/>
  <c r="M849"/>
  <c r="N849"/>
  <c r="K848"/>
  <c r="L848"/>
  <c r="M848"/>
  <c r="N848"/>
  <c r="K847"/>
  <c r="L847"/>
  <c r="M847"/>
  <c r="N847"/>
  <c r="N1265" i="1"/>
  <c r="O1265" s="1"/>
  <c r="N1266"/>
  <c r="O1266" s="1"/>
  <c r="Q1265"/>
  <c r="Q1266"/>
  <c r="R1265"/>
  <c r="R1266"/>
  <c r="T1265"/>
  <c r="T1266"/>
  <c r="V1265"/>
  <c r="V1266"/>
  <c r="W1265"/>
  <c r="W1266"/>
  <c r="X1265"/>
  <c r="X1266"/>
  <c r="Y1265"/>
  <c r="Y1266"/>
  <c r="AA1265"/>
  <c r="AB1265" s="1"/>
  <c r="AC1265" s="1"/>
  <c r="AA1266"/>
  <c r="AB1266" s="1"/>
  <c r="AC1266" s="1"/>
  <c r="N1264"/>
  <c r="O1264" s="1"/>
  <c r="Q1264"/>
  <c r="R1264"/>
  <c r="T1264"/>
  <c r="V1264"/>
  <c r="W1264" s="1"/>
  <c r="X1264"/>
  <c r="Y1264"/>
  <c r="AA1264"/>
  <c r="AB1264" s="1"/>
  <c r="AC1264" s="1"/>
  <c r="N1263"/>
  <c r="O1263" s="1"/>
  <c r="Q1263"/>
  <c r="R1263"/>
  <c r="T1263"/>
  <c r="V1263"/>
  <c r="W1263"/>
  <c r="X1263"/>
  <c r="Y1263"/>
  <c r="AA1263"/>
  <c r="AB1263" s="1"/>
  <c r="AC1263" s="1"/>
  <c r="Z1264"/>
  <c r="Z1263"/>
  <c r="Z1265"/>
  <c r="Z1266"/>
  <c r="U1266" l="1"/>
  <c r="P1266"/>
  <c r="S1266"/>
  <c r="U1265"/>
  <c r="S1265"/>
  <c r="P1265"/>
  <c r="P1264"/>
  <c r="P1263"/>
  <c r="U1263"/>
  <c r="S1263"/>
  <c r="U1264"/>
  <c r="S1264"/>
  <c r="K845" i="4"/>
  <c r="K846"/>
  <c r="L845"/>
  <c r="L846"/>
  <c r="M845"/>
  <c r="M846"/>
  <c r="N845"/>
  <c r="N846"/>
  <c r="K844"/>
  <c r="L844"/>
  <c r="M844"/>
  <c r="N844"/>
  <c r="K843"/>
  <c r="L843"/>
  <c r="M843"/>
  <c r="N843"/>
  <c r="K842"/>
  <c r="L842"/>
  <c r="M842"/>
  <c r="N842"/>
  <c r="K840"/>
  <c r="K841"/>
  <c r="L840"/>
  <c r="L841"/>
  <c r="M840"/>
  <c r="M841"/>
  <c r="N840"/>
  <c r="N841"/>
  <c r="N1261" i="1" l="1"/>
  <c r="O1261" s="1"/>
  <c r="N1262"/>
  <c r="O1262" s="1"/>
  <c r="Q1261"/>
  <c r="Q1262"/>
  <c r="R1261"/>
  <c r="R1262"/>
  <c r="T1261"/>
  <c r="T1262"/>
  <c r="V1261"/>
  <c r="V1262"/>
  <c r="W1261"/>
  <c r="W1262"/>
  <c r="X1261"/>
  <c r="X1262"/>
  <c r="Y1261"/>
  <c r="Y1262"/>
  <c r="AA1261"/>
  <c r="AB1261" s="1"/>
  <c r="AC1261" s="1"/>
  <c r="AA1262"/>
  <c r="AB1262" s="1"/>
  <c r="AC1262" s="1"/>
  <c r="N1260"/>
  <c r="O1260" s="1"/>
  <c r="Q1260"/>
  <c r="R1260"/>
  <c r="T1260"/>
  <c r="V1260"/>
  <c r="W1260" s="1"/>
  <c r="X1260"/>
  <c r="Y1260"/>
  <c r="AA1260"/>
  <c r="AB1260" s="1"/>
  <c r="AC1260" s="1"/>
  <c r="N1259"/>
  <c r="O1259" s="1"/>
  <c r="Q1259"/>
  <c r="R1259"/>
  <c r="T1259"/>
  <c r="V1259"/>
  <c r="W1259" s="1"/>
  <c r="X1259"/>
  <c r="Y1259"/>
  <c r="AA1259"/>
  <c r="AB1259" s="1"/>
  <c r="AC1259" s="1"/>
  <c r="N1257"/>
  <c r="P1257" s="1"/>
  <c r="N1258"/>
  <c r="O1258" s="1"/>
  <c r="Q1257"/>
  <c r="Q1258"/>
  <c r="R1257"/>
  <c r="R1258"/>
  <c r="T1257"/>
  <c r="T1258"/>
  <c r="V1257"/>
  <c r="V1258"/>
  <c r="W1257"/>
  <c r="W1258"/>
  <c r="X1257"/>
  <c r="X1258"/>
  <c r="Y1257"/>
  <c r="Y1258"/>
  <c r="AA1257"/>
  <c r="AB1257" s="1"/>
  <c r="AC1257" s="1"/>
  <c r="AA1258"/>
  <c r="AB1258" s="1"/>
  <c r="AC1258" s="1"/>
  <c r="N1256"/>
  <c r="O1256" s="1"/>
  <c r="Q1256"/>
  <c r="R1256"/>
  <c r="T1256"/>
  <c r="V1256"/>
  <c r="W1256" s="1"/>
  <c r="X1256"/>
  <c r="Y1256"/>
  <c r="AA1256"/>
  <c r="AB1256" s="1"/>
  <c r="AC1256" s="1"/>
  <c r="N1255"/>
  <c r="O1255" s="1"/>
  <c r="Q1255"/>
  <c r="R1255"/>
  <c r="T1255"/>
  <c r="V1255"/>
  <c r="W1255" s="1"/>
  <c r="X1255"/>
  <c r="Y1255"/>
  <c r="AA1255"/>
  <c r="AB1255" s="1"/>
  <c r="AC1255" s="1"/>
  <c r="Z1257"/>
  <c r="Z1262"/>
  <c r="Z1258"/>
  <c r="Z1260"/>
  <c r="Z1256"/>
  <c r="Z1259"/>
  <c r="Z1255"/>
  <c r="Z1261"/>
  <c r="U1262" l="1"/>
  <c r="P1262"/>
  <c r="S1262"/>
  <c r="U1261"/>
  <c r="S1261"/>
  <c r="P1261"/>
  <c r="O1257"/>
  <c r="P1260"/>
  <c r="S1257"/>
  <c r="U1257"/>
  <c r="P1256"/>
  <c r="U1256"/>
  <c r="S1256"/>
  <c r="U1258"/>
  <c r="S1258"/>
  <c r="P1258"/>
  <c r="P1259"/>
  <c r="P1255"/>
  <c r="U1259"/>
  <c r="S1259"/>
  <c r="U1255"/>
  <c r="S1255"/>
  <c r="U1260"/>
  <c r="S1260"/>
  <c r="N1254"/>
  <c r="O1254" s="1"/>
  <c r="Q1254"/>
  <c r="R1254"/>
  <c r="T1254"/>
  <c r="V1254"/>
  <c r="W1254" s="1"/>
  <c r="X1254"/>
  <c r="Y1254"/>
  <c r="AA1254"/>
  <c r="AB1254" s="1"/>
  <c r="AC1254" s="1"/>
  <c r="N1253"/>
  <c r="O1253" s="1"/>
  <c r="Q1253"/>
  <c r="R1253"/>
  <c r="T1253"/>
  <c r="V1253"/>
  <c r="W1253" s="1"/>
  <c r="X1253"/>
  <c r="Y1253"/>
  <c r="AA1253"/>
  <c r="AB1253" s="1"/>
  <c r="AC1253" s="1"/>
  <c r="N1252"/>
  <c r="O1252" s="1"/>
  <c r="Q1252"/>
  <c r="R1252"/>
  <c r="T1252"/>
  <c r="V1252"/>
  <c r="W1252" s="1"/>
  <c r="X1252"/>
  <c r="Y1252"/>
  <c r="AA1252"/>
  <c r="AB1252" s="1"/>
  <c r="AC1252" s="1"/>
  <c r="N1251"/>
  <c r="O1251" s="1"/>
  <c r="Q1251"/>
  <c r="R1251"/>
  <c r="T1251"/>
  <c r="V1251"/>
  <c r="W1251" s="1"/>
  <c r="X1251"/>
  <c r="Y1251"/>
  <c r="AA1251"/>
  <c r="AB1251" s="1"/>
  <c r="AC1251" s="1"/>
  <c r="Z1252"/>
  <c r="Z1253"/>
  <c r="Z1251"/>
  <c r="Z1254"/>
  <c r="P1252" l="1"/>
  <c r="P1254"/>
  <c r="P1253"/>
  <c r="P1251"/>
  <c r="U1251"/>
  <c r="S1251"/>
  <c r="U1252"/>
  <c r="S1252"/>
  <c r="U1253"/>
  <c r="S1253"/>
  <c r="U1254"/>
  <c r="S1254"/>
  <c r="N1250"/>
  <c r="O1250" s="1"/>
  <c r="Q1250"/>
  <c r="R1250"/>
  <c r="T1250"/>
  <c r="V1250"/>
  <c r="W1250" s="1"/>
  <c r="X1250"/>
  <c r="Y1250"/>
  <c r="AA1250"/>
  <c r="AB1250" s="1"/>
  <c r="AC1250" s="1"/>
  <c r="N1247"/>
  <c r="O1247" s="1"/>
  <c r="N1248"/>
  <c r="O1248" s="1"/>
  <c r="N1249"/>
  <c r="U1249" s="1"/>
  <c r="Q1247"/>
  <c r="Q1248"/>
  <c r="Q1249"/>
  <c r="R1247"/>
  <c r="R1248"/>
  <c r="R1249"/>
  <c r="T1247"/>
  <c r="T1248"/>
  <c r="T1249"/>
  <c r="V1247"/>
  <c r="V1248"/>
  <c r="W1248" s="1"/>
  <c r="V1249"/>
  <c r="W1247"/>
  <c r="W1249"/>
  <c r="X1247"/>
  <c r="X1248"/>
  <c r="X1249"/>
  <c r="Y1247"/>
  <c r="Y1248"/>
  <c r="Y1249"/>
  <c r="AA1247"/>
  <c r="AB1247" s="1"/>
  <c r="AC1247" s="1"/>
  <c r="AA1248"/>
  <c r="AB1248" s="1"/>
  <c r="AC1248" s="1"/>
  <c r="AA1249"/>
  <c r="AB1249" s="1"/>
  <c r="AC1249" s="1"/>
  <c r="K839" i="4"/>
  <c r="L839"/>
  <c r="M839"/>
  <c r="N839"/>
  <c r="K838"/>
  <c r="L838"/>
  <c r="M838"/>
  <c r="N838"/>
  <c r="K836"/>
  <c r="K837"/>
  <c r="L836"/>
  <c r="L837"/>
  <c r="M836"/>
  <c r="M837"/>
  <c r="N836"/>
  <c r="N837"/>
  <c r="K835"/>
  <c r="L835"/>
  <c r="M835"/>
  <c r="N835"/>
  <c r="K834"/>
  <c r="L834"/>
  <c r="M834"/>
  <c r="N834"/>
  <c r="K833"/>
  <c r="L833"/>
  <c r="M833"/>
  <c r="N833"/>
  <c r="K832"/>
  <c r="L832"/>
  <c r="M832"/>
  <c r="N832"/>
  <c r="K831"/>
  <c r="L831"/>
  <c r="M831"/>
  <c r="N831"/>
  <c r="K830"/>
  <c r="L830"/>
  <c r="M830"/>
  <c r="N830"/>
  <c r="K829"/>
  <c r="L829"/>
  <c r="M829"/>
  <c r="N829"/>
  <c r="K827"/>
  <c r="K828"/>
  <c r="L827"/>
  <c r="L828"/>
  <c r="M827"/>
  <c r="M828"/>
  <c r="N827"/>
  <c r="N828"/>
  <c r="K825"/>
  <c r="K826"/>
  <c r="L825"/>
  <c r="L826"/>
  <c r="M825"/>
  <c r="M826"/>
  <c r="N825"/>
  <c r="N826"/>
  <c r="N1245" i="1"/>
  <c r="O1245" s="1"/>
  <c r="N1246"/>
  <c r="O1246" s="1"/>
  <c r="Q1245"/>
  <c r="Q1246"/>
  <c r="R1245"/>
  <c r="R1246"/>
  <c r="T1245"/>
  <c r="T1246"/>
  <c r="V1245"/>
  <c r="V1246"/>
  <c r="W1245"/>
  <c r="W1246"/>
  <c r="X1245"/>
  <c r="X1246"/>
  <c r="Y1245"/>
  <c r="Y1246"/>
  <c r="AA1245"/>
  <c r="AB1245" s="1"/>
  <c r="AC1245" s="1"/>
  <c r="AA1246"/>
  <c r="AB1246" s="1"/>
  <c r="AC1246" s="1"/>
  <c r="N1244"/>
  <c r="O1244" s="1"/>
  <c r="Q1244"/>
  <c r="R1244"/>
  <c r="T1244"/>
  <c r="V1244"/>
  <c r="W1244" s="1"/>
  <c r="X1244"/>
  <c r="Y1244"/>
  <c r="AA1244"/>
  <c r="AB1244" s="1"/>
  <c r="AC1244" s="1"/>
  <c r="N1243"/>
  <c r="O1243" s="1"/>
  <c r="Q1243"/>
  <c r="R1243"/>
  <c r="T1243"/>
  <c r="V1243"/>
  <c r="W1243" s="1"/>
  <c r="X1243"/>
  <c r="Y1243"/>
  <c r="AA1243"/>
  <c r="AB1243" s="1"/>
  <c r="AC1243" s="1"/>
  <c r="Z1249"/>
  <c r="Z1250"/>
  <c r="Z1246"/>
  <c r="Z1244"/>
  <c r="Z1243"/>
  <c r="Z1247"/>
  <c r="Z1245"/>
  <c r="Z1248"/>
  <c r="P1250" l="1"/>
  <c r="P1249"/>
  <c r="S1249"/>
  <c r="O1249"/>
  <c r="U1247"/>
  <c r="S1247"/>
  <c r="P1247"/>
  <c r="U1250"/>
  <c r="S1250"/>
  <c r="P1248"/>
  <c r="U1248"/>
  <c r="S1248"/>
  <c r="U1246"/>
  <c r="P1246"/>
  <c r="S1246"/>
  <c r="U1245"/>
  <c r="S1245"/>
  <c r="P1245"/>
  <c r="P1243"/>
  <c r="U1243"/>
  <c r="S1243"/>
  <c r="P1244"/>
  <c r="U1244"/>
  <c r="S1244"/>
  <c r="K824" i="4"/>
  <c r="L824"/>
  <c r="M824"/>
  <c r="N824"/>
  <c r="K823"/>
  <c r="L823"/>
  <c r="M823"/>
  <c r="N823"/>
  <c r="N1241" i="1"/>
  <c r="O1241" s="1"/>
  <c r="N1242"/>
  <c r="O1242" s="1"/>
  <c r="Q1241"/>
  <c r="Q1242"/>
  <c r="R1241"/>
  <c r="R1242"/>
  <c r="T1241"/>
  <c r="T1242"/>
  <c r="V1241"/>
  <c r="V1242"/>
  <c r="W1241"/>
  <c r="W1242"/>
  <c r="X1241"/>
  <c r="X1242"/>
  <c r="Y1241"/>
  <c r="Y1242"/>
  <c r="AA1241"/>
  <c r="AB1241" s="1"/>
  <c r="AC1241" s="1"/>
  <c r="AA1242"/>
  <c r="AB1242" s="1"/>
  <c r="AC1242" s="1"/>
  <c r="N1240"/>
  <c r="O1240" s="1"/>
  <c r="Q1240"/>
  <c r="R1240"/>
  <c r="T1240"/>
  <c r="V1240"/>
  <c r="W1240" s="1"/>
  <c r="X1240"/>
  <c r="Y1240"/>
  <c r="AA1240"/>
  <c r="AB1240" s="1"/>
  <c r="AC1240" s="1"/>
  <c r="N1239"/>
  <c r="O1239" s="1"/>
  <c r="Q1239"/>
  <c r="R1239"/>
  <c r="T1239"/>
  <c r="V1239"/>
  <c r="W1239" s="1"/>
  <c r="X1239"/>
  <c r="Y1239"/>
  <c r="AA1239"/>
  <c r="AB1239" s="1"/>
  <c r="AC1239" s="1"/>
  <c r="N1237"/>
  <c r="O1237" s="1"/>
  <c r="N1238"/>
  <c r="O1238" s="1"/>
  <c r="Q1237"/>
  <c r="Q1238"/>
  <c r="R1237"/>
  <c r="R1238"/>
  <c r="T1237"/>
  <c r="T1238"/>
  <c r="V1237"/>
  <c r="V1238"/>
  <c r="W1237"/>
  <c r="W1238"/>
  <c r="X1237"/>
  <c r="X1238"/>
  <c r="Y1237"/>
  <c r="Y1238"/>
  <c r="AA1237"/>
  <c r="AB1237" s="1"/>
  <c r="AC1237" s="1"/>
  <c r="AA1238"/>
  <c r="AB1238" s="1"/>
  <c r="AC1238" s="1"/>
  <c r="N1236"/>
  <c r="O1236" s="1"/>
  <c r="Q1236"/>
  <c r="R1236"/>
  <c r="T1236"/>
  <c r="V1236"/>
  <c r="W1236"/>
  <c r="X1236"/>
  <c r="Y1236"/>
  <c r="AA1236"/>
  <c r="AB1236" s="1"/>
  <c r="AC1236" s="1"/>
  <c r="N1235"/>
  <c r="O1235" s="1"/>
  <c r="Q1235"/>
  <c r="R1235"/>
  <c r="T1235"/>
  <c r="V1235"/>
  <c r="W1235" s="1"/>
  <c r="X1235"/>
  <c r="Y1235"/>
  <c r="AA1235"/>
  <c r="AB1235" s="1"/>
  <c r="AC1235" s="1"/>
  <c r="Z1240"/>
  <c r="Z1236"/>
  <c r="Z1241"/>
  <c r="Z1242"/>
  <c r="Z1239"/>
  <c r="Z1238"/>
  <c r="Z1237"/>
  <c r="Z1235"/>
  <c r="S1241" l="1"/>
  <c r="U1241"/>
  <c r="U1242"/>
  <c r="S1242"/>
  <c r="P1242"/>
  <c r="P1239"/>
  <c r="P1241"/>
  <c r="U1238"/>
  <c r="P1238"/>
  <c r="S1238"/>
  <c r="U1237"/>
  <c r="S1237"/>
  <c r="P1237"/>
  <c r="P1235"/>
  <c r="P1240"/>
  <c r="P1236"/>
  <c r="U1239"/>
  <c r="S1239"/>
  <c r="U1240"/>
  <c r="S1240"/>
  <c r="U1235"/>
  <c r="S1235"/>
  <c r="U1236"/>
  <c r="S1236"/>
  <c r="K822" i="4"/>
  <c r="L822"/>
  <c r="M822"/>
  <c r="N822"/>
  <c r="N1233" i="1" l="1"/>
  <c r="O1233" s="1"/>
  <c r="N1234"/>
  <c r="O1234" s="1"/>
  <c r="Q1233"/>
  <c r="Q1234"/>
  <c r="R1233"/>
  <c r="R1234"/>
  <c r="T1233"/>
  <c r="T1234"/>
  <c r="V1233"/>
  <c r="V1234"/>
  <c r="W1233"/>
  <c r="W1234"/>
  <c r="X1233"/>
  <c r="X1234"/>
  <c r="Y1233"/>
  <c r="Y1234"/>
  <c r="AA1233"/>
  <c r="AB1233" s="1"/>
  <c r="AC1233" s="1"/>
  <c r="AA1234"/>
  <c r="AB1234" s="1"/>
  <c r="AC1234" s="1"/>
  <c r="N1232"/>
  <c r="O1232" s="1"/>
  <c r="Q1232"/>
  <c r="R1232"/>
  <c r="T1232"/>
  <c r="V1232"/>
  <c r="W1232" s="1"/>
  <c r="X1232"/>
  <c r="Y1232"/>
  <c r="AA1232"/>
  <c r="AB1232" s="1"/>
  <c r="AC1232" s="1"/>
  <c r="N1231"/>
  <c r="O1231" s="1"/>
  <c r="Q1231"/>
  <c r="R1231"/>
  <c r="T1231"/>
  <c r="V1231"/>
  <c r="W1231" s="1"/>
  <c r="X1231"/>
  <c r="Y1231"/>
  <c r="AA1231"/>
  <c r="AB1231" s="1"/>
  <c r="AC1231" s="1"/>
  <c r="N1229"/>
  <c r="P1229" s="1"/>
  <c r="N1230"/>
  <c r="O1230" s="1"/>
  <c r="Q1229"/>
  <c r="Q1230"/>
  <c r="R1229"/>
  <c r="R1230"/>
  <c r="T1229"/>
  <c r="T1230"/>
  <c r="V1229"/>
  <c r="V1230"/>
  <c r="W1229"/>
  <c r="W1230"/>
  <c r="X1229"/>
  <c r="X1230"/>
  <c r="Y1229"/>
  <c r="Y1230"/>
  <c r="AA1229"/>
  <c r="AB1229" s="1"/>
  <c r="AC1229" s="1"/>
  <c r="AA1230"/>
  <c r="AB1230" s="1"/>
  <c r="AC1230" s="1"/>
  <c r="N1228"/>
  <c r="O1228" s="1"/>
  <c r="Q1228"/>
  <c r="R1228"/>
  <c r="T1228"/>
  <c r="V1228"/>
  <c r="W1228" s="1"/>
  <c r="X1228"/>
  <c r="Y1228"/>
  <c r="AA1228"/>
  <c r="AB1228" s="1"/>
  <c r="AC1228" s="1"/>
  <c r="N1227"/>
  <c r="O1227" s="1"/>
  <c r="Q1227"/>
  <c r="R1227"/>
  <c r="T1227"/>
  <c r="V1227"/>
  <c r="W1227" s="1"/>
  <c r="X1227"/>
  <c r="Y1227"/>
  <c r="AA1227"/>
  <c r="AB1227" s="1"/>
  <c r="AC1227" s="1"/>
  <c r="Z1233"/>
  <c r="Z1234"/>
  <c r="Z1230"/>
  <c r="Z1229"/>
  <c r="Z1227"/>
  <c r="Z1228"/>
  <c r="Z1231"/>
  <c r="Z1232"/>
  <c r="U1234" l="1"/>
  <c r="P1234"/>
  <c r="S1234"/>
  <c r="U1233"/>
  <c r="S1233"/>
  <c r="P1233"/>
  <c r="O1229"/>
  <c r="P1232"/>
  <c r="S1229"/>
  <c r="P1231"/>
  <c r="U1232"/>
  <c r="S1232"/>
  <c r="P1228"/>
  <c r="U1229"/>
  <c r="U1231"/>
  <c r="S1231"/>
  <c r="U1230"/>
  <c r="S1230"/>
  <c r="P1230"/>
  <c r="P1227"/>
  <c r="U1228"/>
  <c r="S1228"/>
  <c r="U1227"/>
  <c r="S1227"/>
  <c r="N1225"/>
  <c r="O1225" s="1"/>
  <c r="N1226"/>
  <c r="O1226" s="1"/>
  <c r="Q1225"/>
  <c r="Q1226"/>
  <c r="R1225"/>
  <c r="R1226"/>
  <c r="T1225"/>
  <c r="T1226"/>
  <c r="V1225"/>
  <c r="V1226"/>
  <c r="W1225"/>
  <c r="W1226"/>
  <c r="X1225"/>
  <c r="X1226"/>
  <c r="Y1225"/>
  <c r="Y1226"/>
  <c r="AA1225"/>
  <c r="AB1225" s="1"/>
  <c r="AC1225" s="1"/>
  <c r="AA1226"/>
  <c r="AB1226" s="1"/>
  <c r="AC1226" s="1"/>
  <c r="N1224"/>
  <c r="O1224" s="1"/>
  <c r="Q1224"/>
  <c r="R1224"/>
  <c r="T1224"/>
  <c r="V1224"/>
  <c r="W1224" s="1"/>
  <c r="X1224"/>
  <c r="Y1224"/>
  <c r="AA1224"/>
  <c r="AB1224" s="1"/>
  <c r="AC1224" s="1"/>
  <c r="N1223"/>
  <c r="O1223" s="1"/>
  <c r="Q1223"/>
  <c r="R1223"/>
  <c r="T1223"/>
  <c r="V1223"/>
  <c r="W1223" s="1"/>
  <c r="X1223"/>
  <c r="Y1223"/>
  <c r="AA1223"/>
  <c r="AB1223" s="1"/>
  <c r="AC1223" s="1"/>
  <c r="Z1224"/>
  <c r="Z1225"/>
  <c r="Z1226"/>
  <c r="Z1223"/>
  <c r="U1226" l="1"/>
  <c r="P1226"/>
  <c r="S1226"/>
  <c r="U1225"/>
  <c r="S1225"/>
  <c r="P1225"/>
  <c r="P1224"/>
  <c r="P1223"/>
  <c r="U1224"/>
  <c r="S1224"/>
  <c r="U1223"/>
  <c r="S1223"/>
  <c r="N1221"/>
  <c r="O1221" s="1"/>
  <c r="N1222"/>
  <c r="O1222" s="1"/>
  <c r="Q1221"/>
  <c r="Q1222"/>
  <c r="R1221"/>
  <c r="R1222"/>
  <c r="T1221"/>
  <c r="T1222"/>
  <c r="V1221"/>
  <c r="V1222"/>
  <c r="W1221"/>
  <c r="W1222"/>
  <c r="X1221"/>
  <c r="X1222"/>
  <c r="Y1221"/>
  <c r="Y1222"/>
  <c r="AA1221"/>
  <c r="AB1221" s="1"/>
  <c r="AC1221" s="1"/>
  <c r="AA1222"/>
  <c r="AB1222" s="1"/>
  <c r="AC1222" s="1"/>
  <c r="N1220"/>
  <c r="O1220" s="1"/>
  <c r="Q1220"/>
  <c r="R1220"/>
  <c r="T1220"/>
  <c r="V1220"/>
  <c r="W1220" s="1"/>
  <c r="X1220"/>
  <c r="Y1220"/>
  <c r="AA1220"/>
  <c r="AB1220" s="1"/>
  <c r="AC1220" s="1"/>
  <c r="N1219"/>
  <c r="O1219" s="1"/>
  <c r="Q1219"/>
  <c r="R1219"/>
  <c r="T1219"/>
  <c r="V1219"/>
  <c r="W1219" s="1"/>
  <c r="X1219"/>
  <c r="Y1219"/>
  <c r="AA1219"/>
  <c r="AB1219" s="1"/>
  <c r="AC1219" s="1"/>
  <c r="N1217"/>
  <c r="P1217" s="1"/>
  <c r="N1218"/>
  <c r="O1218" s="1"/>
  <c r="Q1217"/>
  <c r="Q1218"/>
  <c r="R1217"/>
  <c r="R1218"/>
  <c r="T1217"/>
  <c r="T1218"/>
  <c r="V1217"/>
  <c r="V1218"/>
  <c r="W1217"/>
  <c r="W1218"/>
  <c r="X1217"/>
  <c r="X1218"/>
  <c r="Y1217"/>
  <c r="Y1218"/>
  <c r="AA1217"/>
  <c r="AB1217" s="1"/>
  <c r="AC1217" s="1"/>
  <c r="AA1218"/>
  <c r="AB1218" s="1"/>
  <c r="AC1218" s="1"/>
  <c r="N1216"/>
  <c r="O1216" s="1"/>
  <c r="Q1216"/>
  <c r="R1216"/>
  <c r="T1216"/>
  <c r="V1216"/>
  <c r="W1216" s="1"/>
  <c r="X1216"/>
  <c r="Y1216"/>
  <c r="AA1216"/>
  <c r="AB1216" s="1"/>
  <c r="AC1216" s="1"/>
  <c r="N1215"/>
  <c r="O1215" s="1"/>
  <c r="Q1215"/>
  <c r="R1215"/>
  <c r="T1215"/>
  <c r="V1215"/>
  <c r="W1215" s="1"/>
  <c r="X1215"/>
  <c r="Y1215"/>
  <c r="AA1215"/>
  <c r="AB1215" s="1"/>
  <c r="AC1215" s="1"/>
  <c r="N1213"/>
  <c r="O1213" s="1"/>
  <c r="N1214"/>
  <c r="O1214" s="1"/>
  <c r="Q1213"/>
  <c r="Q1214"/>
  <c r="R1213"/>
  <c r="R1214"/>
  <c r="T1213"/>
  <c r="T1214"/>
  <c r="V1213"/>
  <c r="V1214"/>
  <c r="W1213"/>
  <c r="W1214"/>
  <c r="X1213"/>
  <c r="X1214"/>
  <c r="Y1213"/>
  <c r="Y1214"/>
  <c r="AA1213"/>
  <c r="AB1213" s="1"/>
  <c r="AC1213" s="1"/>
  <c r="AA1214"/>
  <c r="AB1214" s="1"/>
  <c r="AC1214" s="1"/>
  <c r="N1212"/>
  <c r="O1212" s="1"/>
  <c r="Q1212"/>
  <c r="R1212"/>
  <c r="T1212"/>
  <c r="V1212"/>
  <c r="W1212" s="1"/>
  <c r="X1212"/>
  <c r="Y1212"/>
  <c r="AA1212"/>
  <c r="AB1212" s="1"/>
  <c r="AC1212" s="1"/>
  <c r="N1211"/>
  <c r="O1211" s="1"/>
  <c r="Q1211"/>
  <c r="R1211"/>
  <c r="T1211"/>
  <c r="V1211"/>
  <c r="W1211" s="1"/>
  <c r="X1211"/>
  <c r="Y1211"/>
  <c r="AA1211"/>
  <c r="AB1211" s="1"/>
  <c r="AC1211" s="1"/>
  <c r="Z1214"/>
  <c r="Z1216"/>
  <c r="Z1220"/>
  <c r="Z1222"/>
  <c r="Z1217"/>
  <c r="Z1215"/>
  <c r="Z1213"/>
  <c r="Z1218"/>
  <c r="Z1221"/>
  <c r="Z1211"/>
  <c r="Z1219"/>
  <c r="Z1212"/>
  <c r="O1217" l="1"/>
  <c r="S1217"/>
  <c r="U1217"/>
  <c r="U1218"/>
  <c r="S1218"/>
  <c r="P1218"/>
  <c r="U1214"/>
  <c r="P1214"/>
  <c r="U1222"/>
  <c r="P1222"/>
  <c r="S1222"/>
  <c r="U1221"/>
  <c r="S1221"/>
  <c r="P1221"/>
  <c r="P1220"/>
  <c r="P1216"/>
  <c r="S1214"/>
  <c r="P1215"/>
  <c r="P1219"/>
  <c r="P1212"/>
  <c r="U1215"/>
  <c r="S1215"/>
  <c r="U1216"/>
  <c r="S1216"/>
  <c r="U1219"/>
  <c r="S1219"/>
  <c r="U1220"/>
  <c r="S1220"/>
  <c r="U1213"/>
  <c r="S1213"/>
  <c r="P1213"/>
  <c r="P1211"/>
  <c r="U1212"/>
  <c r="S1212"/>
  <c r="U1211"/>
  <c r="S1211"/>
  <c r="K820" i="4"/>
  <c r="K821"/>
  <c r="L820"/>
  <c r="L821"/>
  <c r="M820"/>
  <c r="M821"/>
  <c r="N820"/>
  <c r="N821"/>
  <c r="K819"/>
  <c r="L819"/>
  <c r="M819"/>
  <c r="N819"/>
  <c r="K818"/>
  <c r="L818"/>
  <c r="M818"/>
  <c r="N818"/>
  <c r="K816"/>
  <c r="K817"/>
  <c r="L816"/>
  <c r="L817"/>
  <c r="M816"/>
  <c r="M817"/>
  <c r="N816"/>
  <c r="N817"/>
  <c r="K815"/>
  <c r="L815"/>
  <c r="M815"/>
  <c r="N815"/>
  <c r="K814"/>
  <c r="L814"/>
  <c r="M814"/>
  <c r="N814"/>
  <c r="K812"/>
  <c r="K813"/>
  <c r="L812"/>
  <c r="L813"/>
  <c r="M812"/>
  <c r="M813"/>
  <c r="N812"/>
  <c r="N813"/>
  <c r="K811"/>
  <c r="L811"/>
  <c r="M811"/>
  <c r="N811"/>
  <c r="K810"/>
  <c r="L810"/>
  <c r="M810"/>
  <c r="N810"/>
  <c r="K808"/>
  <c r="K809"/>
  <c r="L808"/>
  <c r="L809"/>
  <c r="M808"/>
  <c r="M809"/>
  <c r="N808"/>
  <c r="N809"/>
  <c r="K807"/>
  <c r="L807"/>
  <c r="M807"/>
  <c r="N807"/>
  <c r="K806"/>
  <c r="L806"/>
  <c r="M806"/>
  <c r="N806"/>
  <c r="K805" l="1"/>
  <c r="L805"/>
  <c r="M805"/>
  <c r="N805"/>
  <c r="K804"/>
  <c r="L804"/>
  <c r="M804"/>
  <c r="N804"/>
  <c r="K803"/>
  <c r="L803"/>
  <c r="M803"/>
  <c r="N803"/>
  <c r="K802"/>
  <c r="L802"/>
  <c r="M802"/>
  <c r="N802"/>
  <c r="D98" i="13"/>
  <c r="D99"/>
  <c r="D93" l="1"/>
  <c r="D94"/>
  <c r="D95"/>
  <c r="D96"/>
  <c r="D97"/>
  <c r="D87"/>
  <c r="D88"/>
  <c r="D89"/>
  <c r="D90"/>
  <c r="D91"/>
  <c r="D92"/>
  <c r="N1209" i="1" l="1"/>
  <c r="P1209" s="1"/>
  <c r="N1210"/>
  <c r="O1210" s="1"/>
  <c r="Q1209"/>
  <c r="Q1210"/>
  <c r="R1209"/>
  <c r="R1210"/>
  <c r="T1209"/>
  <c r="T1210"/>
  <c r="V1209"/>
  <c r="V1210"/>
  <c r="W1209"/>
  <c r="W1210"/>
  <c r="X1209"/>
  <c r="X1210"/>
  <c r="Y1209"/>
  <c r="Y1210"/>
  <c r="AA1209"/>
  <c r="AB1209" s="1"/>
  <c r="AC1209" s="1"/>
  <c r="AA1210"/>
  <c r="AB1210" s="1"/>
  <c r="AC1210" s="1"/>
  <c r="N1208"/>
  <c r="O1208" s="1"/>
  <c r="Q1208"/>
  <c r="R1208"/>
  <c r="T1208"/>
  <c r="V1208"/>
  <c r="W1208"/>
  <c r="X1208"/>
  <c r="Y1208"/>
  <c r="AA1208"/>
  <c r="AB1208" s="1"/>
  <c r="AC1208" s="1"/>
  <c r="N1207"/>
  <c r="O1207" s="1"/>
  <c r="Q1207"/>
  <c r="R1207"/>
  <c r="T1207"/>
  <c r="V1207"/>
  <c r="W1207" s="1"/>
  <c r="X1207"/>
  <c r="Y1207"/>
  <c r="AA1207"/>
  <c r="AB1207" s="1"/>
  <c r="AC1207" s="1"/>
  <c r="Z1210"/>
  <c r="Z1209"/>
  <c r="Z1207"/>
  <c r="Z1208"/>
  <c r="O1209" l="1"/>
  <c r="S1209"/>
  <c r="U1209"/>
  <c r="U1210"/>
  <c r="S1210"/>
  <c r="P1210"/>
  <c r="P1208"/>
  <c r="U1208"/>
  <c r="S1208"/>
  <c r="P1207"/>
  <c r="U1207"/>
  <c r="S1207"/>
  <c r="N1205"/>
  <c r="O1205" s="1"/>
  <c r="N1206"/>
  <c r="O1206" s="1"/>
  <c r="Q1205"/>
  <c r="Q1206"/>
  <c r="R1205"/>
  <c r="R1206"/>
  <c r="T1205"/>
  <c r="T1206"/>
  <c r="V1205"/>
  <c r="V1206"/>
  <c r="W1205"/>
  <c r="W1206"/>
  <c r="X1205"/>
  <c r="X1206"/>
  <c r="Y1205"/>
  <c r="Y1206"/>
  <c r="AA1205"/>
  <c r="AB1205" s="1"/>
  <c r="AC1205" s="1"/>
  <c r="AA1206"/>
  <c r="AB1206" s="1"/>
  <c r="AC1206" s="1"/>
  <c r="N1204"/>
  <c r="O1204" s="1"/>
  <c r="Q1204"/>
  <c r="R1204"/>
  <c r="T1204"/>
  <c r="V1204"/>
  <c r="W1204" s="1"/>
  <c r="X1204"/>
  <c r="Y1204"/>
  <c r="AA1204"/>
  <c r="AB1204" s="1"/>
  <c r="AC1204" s="1"/>
  <c r="Z1206"/>
  <c r="Z1204"/>
  <c r="Z1205"/>
  <c r="U1206" l="1"/>
  <c r="P1206"/>
  <c r="S1206"/>
  <c r="U1205"/>
  <c r="S1205"/>
  <c r="P1205"/>
  <c r="P1204"/>
  <c r="U1204"/>
  <c r="S1204"/>
  <c r="K801" i="4"/>
  <c r="L801"/>
  <c r="M801"/>
  <c r="N801"/>
  <c r="K800"/>
  <c r="L800"/>
  <c r="M800"/>
  <c r="N800"/>
  <c r="N1203" i="1" l="1"/>
  <c r="O1203" s="1"/>
  <c r="Q1203"/>
  <c r="R1203"/>
  <c r="T1203"/>
  <c r="V1203"/>
  <c r="W1203" s="1"/>
  <c r="X1203"/>
  <c r="Y1203"/>
  <c r="AA1203"/>
  <c r="AB1203" s="1"/>
  <c r="AC1203" s="1"/>
  <c r="N1202"/>
  <c r="O1202" s="1"/>
  <c r="Q1202"/>
  <c r="R1202"/>
  <c r="T1202"/>
  <c r="V1202"/>
  <c r="W1202" s="1"/>
  <c r="X1202"/>
  <c r="Y1202"/>
  <c r="AA1202"/>
  <c r="AB1202" s="1"/>
  <c r="AC1202" s="1"/>
  <c r="N1201"/>
  <c r="O1201" s="1"/>
  <c r="Q1201"/>
  <c r="R1201"/>
  <c r="T1201"/>
  <c r="V1201"/>
  <c r="W1201" s="1"/>
  <c r="X1201"/>
  <c r="Y1201"/>
  <c r="AA1201"/>
  <c r="AB1201" s="1"/>
  <c r="AC1201" s="1"/>
  <c r="N1200"/>
  <c r="O1200" s="1"/>
  <c r="Q1200"/>
  <c r="R1200"/>
  <c r="T1200"/>
  <c r="V1200"/>
  <c r="W1200" s="1"/>
  <c r="X1200"/>
  <c r="Y1200"/>
  <c r="AA1200"/>
  <c r="AB1200" s="1"/>
  <c r="AC1200" s="1"/>
  <c r="N1199"/>
  <c r="O1199" s="1"/>
  <c r="Q1199"/>
  <c r="R1199"/>
  <c r="T1199"/>
  <c r="V1199"/>
  <c r="W1199"/>
  <c r="X1199"/>
  <c r="Y1199"/>
  <c r="AA1199"/>
  <c r="AB1199" s="1"/>
  <c r="AC1199" s="1"/>
  <c r="Z1200"/>
  <c r="Z1202"/>
  <c r="Z1203"/>
  <c r="Z1201"/>
  <c r="Z1199"/>
  <c r="P1202" l="1"/>
  <c r="P1201"/>
  <c r="U1201"/>
  <c r="S1201"/>
  <c r="U1202"/>
  <c r="S1202"/>
  <c r="P1203"/>
  <c r="U1203"/>
  <c r="S1203"/>
  <c r="P1200"/>
  <c r="U1200"/>
  <c r="S1200"/>
  <c r="P1199"/>
  <c r="U1199"/>
  <c r="S1199"/>
  <c r="N1197"/>
  <c r="O1197" s="1"/>
  <c r="N1198"/>
  <c r="O1198" s="1"/>
  <c r="Q1197"/>
  <c r="Q1198"/>
  <c r="R1197"/>
  <c r="R1198"/>
  <c r="T1197"/>
  <c r="T1198"/>
  <c r="V1197"/>
  <c r="V1198"/>
  <c r="W1197"/>
  <c r="W1198"/>
  <c r="X1197"/>
  <c r="X1198"/>
  <c r="Y1197"/>
  <c r="Y1198"/>
  <c r="AA1197"/>
  <c r="AB1197" s="1"/>
  <c r="AC1197" s="1"/>
  <c r="AA1198"/>
  <c r="AB1198" s="1"/>
  <c r="AC1198" s="1"/>
  <c r="N1196"/>
  <c r="O1196" s="1"/>
  <c r="Q1196"/>
  <c r="R1196"/>
  <c r="T1196"/>
  <c r="V1196"/>
  <c r="W1196" s="1"/>
  <c r="X1196"/>
  <c r="Y1196"/>
  <c r="AA1196"/>
  <c r="AB1196" s="1"/>
  <c r="AC1196" s="1"/>
  <c r="N1195"/>
  <c r="O1195" s="1"/>
  <c r="Q1195"/>
  <c r="R1195"/>
  <c r="T1195"/>
  <c r="V1195"/>
  <c r="W1195" s="1"/>
  <c r="X1195"/>
  <c r="Y1195"/>
  <c r="AA1195"/>
  <c r="AB1195" s="1"/>
  <c r="AC1195" s="1"/>
  <c r="K795" i="4"/>
  <c r="L795"/>
  <c r="M795"/>
  <c r="N795"/>
  <c r="Z1195" i="1"/>
  <c r="Z1196"/>
  <c r="Z1198"/>
  <c r="Z1197"/>
  <c r="P1195" l="1"/>
  <c r="P1196"/>
  <c r="U1195"/>
  <c r="S1195"/>
  <c r="U1196"/>
  <c r="S1196"/>
  <c r="U1198"/>
  <c r="P1198"/>
  <c r="S1198"/>
  <c r="U1197"/>
  <c r="S1197"/>
  <c r="P1197"/>
  <c r="K798" i="4"/>
  <c r="K799"/>
  <c r="L798"/>
  <c r="L799"/>
  <c r="M798"/>
  <c r="M799"/>
  <c r="N798"/>
  <c r="N799"/>
  <c r="K797"/>
  <c r="L797"/>
  <c r="M797"/>
  <c r="N797"/>
  <c r="K796"/>
  <c r="L796"/>
  <c r="M796"/>
  <c r="N796"/>
  <c r="K794"/>
  <c r="L794"/>
  <c r="M794"/>
  <c r="N794"/>
  <c r="K793"/>
  <c r="L793"/>
  <c r="M793"/>
  <c r="N793"/>
  <c r="K792"/>
  <c r="L792"/>
  <c r="M792"/>
  <c r="N792"/>
  <c r="K791"/>
  <c r="L791"/>
  <c r="M791"/>
  <c r="N791"/>
  <c r="K790"/>
  <c r="L790"/>
  <c r="M790"/>
  <c r="N790"/>
  <c r="K789"/>
  <c r="L789"/>
  <c r="M789"/>
  <c r="N789"/>
  <c r="K784"/>
  <c r="L784"/>
  <c r="M784"/>
  <c r="N784"/>
  <c r="K788" l="1"/>
  <c r="L788"/>
  <c r="M788"/>
  <c r="N788"/>
  <c r="K787"/>
  <c r="L787"/>
  <c r="M787"/>
  <c r="N787"/>
  <c r="K786"/>
  <c r="L786"/>
  <c r="M786"/>
  <c r="N786"/>
  <c r="K785"/>
  <c r="L785"/>
  <c r="M785"/>
  <c r="N785"/>
  <c r="K783"/>
  <c r="L783"/>
  <c r="M783"/>
  <c r="N783"/>
  <c r="K782"/>
  <c r="L782"/>
  <c r="M782"/>
  <c r="N782"/>
  <c r="K781"/>
  <c r="L781"/>
  <c r="M781"/>
  <c r="N781"/>
  <c r="N1193" i="1"/>
  <c r="O1193" s="1"/>
  <c r="N1194"/>
  <c r="O1194" s="1"/>
  <c r="Q1193"/>
  <c r="Q1194"/>
  <c r="R1193"/>
  <c r="R1194"/>
  <c r="T1193"/>
  <c r="T1194"/>
  <c r="V1193"/>
  <c r="V1194"/>
  <c r="W1193"/>
  <c r="W1194"/>
  <c r="X1193"/>
  <c r="X1194"/>
  <c r="Y1193"/>
  <c r="Y1194"/>
  <c r="AA1193"/>
  <c r="AB1193" s="1"/>
  <c r="AC1193" s="1"/>
  <c r="AA1194"/>
  <c r="AB1194" s="1"/>
  <c r="AC1194" s="1"/>
  <c r="N1192"/>
  <c r="O1192" s="1"/>
  <c r="Q1192"/>
  <c r="R1192"/>
  <c r="T1192"/>
  <c r="V1192"/>
  <c r="W1192" s="1"/>
  <c r="X1192"/>
  <c r="Y1192"/>
  <c r="AA1192"/>
  <c r="AB1192" s="1"/>
  <c r="AC1192" s="1"/>
  <c r="N1191"/>
  <c r="O1191" s="1"/>
  <c r="Q1191"/>
  <c r="R1191"/>
  <c r="T1191"/>
  <c r="V1191"/>
  <c r="W1191" s="1"/>
  <c r="X1191"/>
  <c r="Y1191"/>
  <c r="AA1191"/>
  <c r="AB1191" s="1"/>
  <c r="AC1191" s="1"/>
  <c r="N1190"/>
  <c r="O1190" s="1"/>
  <c r="Q1190"/>
  <c r="R1190"/>
  <c r="T1190"/>
  <c r="V1190"/>
  <c r="W1190" s="1"/>
  <c r="X1190"/>
  <c r="Y1190"/>
  <c r="AA1190"/>
  <c r="AB1190" s="1"/>
  <c r="AC1190" s="1"/>
  <c r="N1189"/>
  <c r="O1189" s="1"/>
  <c r="Q1189"/>
  <c r="R1189"/>
  <c r="T1189"/>
  <c r="V1189"/>
  <c r="W1189" s="1"/>
  <c r="X1189"/>
  <c r="Y1189"/>
  <c r="AA1189"/>
  <c r="AB1189" s="1"/>
  <c r="AC1189" s="1"/>
  <c r="N1188"/>
  <c r="O1188" s="1"/>
  <c r="Q1188"/>
  <c r="R1188"/>
  <c r="T1188"/>
  <c r="V1188"/>
  <c r="W1188" s="1"/>
  <c r="X1188"/>
  <c r="Y1188"/>
  <c r="AA1188"/>
  <c r="AB1188" s="1"/>
  <c r="AC1188" s="1"/>
  <c r="N1187"/>
  <c r="O1187" s="1"/>
  <c r="Q1187"/>
  <c r="R1187"/>
  <c r="T1187"/>
  <c r="V1187"/>
  <c r="W1187"/>
  <c r="X1187"/>
  <c r="Y1187"/>
  <c r="AA1187"/>
  <c r="AB1187" s="1"/>
  <c r="AC1187" s="1"/>
  <c r="N1186"/>
  <c r="O1186" s="1"/>
  <c r="Q1186"/>
  <c r="R1186"/>
  <c r="T1186"/>
  <c r="V1186"/>
  <c r="W1186" s="1"/>
  <c r="X1186"/>
  <c r="Y1186"/>
  <c r="AA1186"/>
  <c r="AB1186" s="1"/>
  <c r="AC1186" s="1"/>
  <c r="N1185"/>
  <c r="O1185" s="1"/>
  <c r="Q1185"/>
  <c r="R1185"/>
  <c r="T1185"/>
  <c r="V1185"/>
  <c r="W1185"/>
  <c r="X1185"/>
  <c r="Y1185"/>
  <c r="AA1185"/>
  <c r="AB1185" s="1"/>
  <c r="AC1185" s="1"/>
  <c r="N1184"/>
  <c r="O1184" s="1"/>
  <c r="Q1184"/>
  <c r="R1184"/>
  <c r="T1184"/>
  <c r="V1184"/>
  <c r="W1184" s="1"/>
  <c r="X1184"/>
  <c r="Y1184"/>
  <c r="AA1184"/>
  <c r="AB1184" s="1"/>
  <c r="AC1184" s="1"/>
  <c r="N1183"/>
  <c r="O1183" s="1"/>
  <c r="Q1183"/>
  <c r="R1183"/>
  <c r="T1183"/>
  <c r="V1183"/>
  <c r="W1183"/>
  <c r="X1183"/>
  <c r="Y1183"/>
  <c r="AA1183"/>
  <c r="AB1183" s="1"/>
  <c r="AC1183" s="1"/>
  <c r="Z1192"/>
  <c r="Z1194"/>
  <c r="Z1191"/>
  <c r="Z1186"/>
  <c r="Z1185"/>
  <c r="Z1184"/>
  <c r="Z1187"/>
  <c r="Z1183"/>
  <c r="Z1193"/>
  <c r="Z1189"/>
  <c r="Z1190"/>
  <c r="Z1188"/>
  <c r="S1194" l="1"/>
  <c r="U1194"/>
  <c r="P1194"/>
  <c r="U1193"/>
  <c r="S1193"/>
  <c r="P1193"/>
  <c r="P1189"/>
  <c r="U1189"/>
  <c r="S1189"/>
  <c r="P1192"/>
  <c r="U1192"/>
  <c r="S1192"/>
  <c r="P1191"/>
  <c r="U1191"/>
  <c r="S1191"/>
  <c r="P1188"/>
  <c r="P1184"/>
  <c r="P1190"/>
  <c r="U1190"/>
  <c r="S1190"/>
  <c r="P1186"/>
  <c r="P1183"/>
  <c r="P1185"/>
  <c r="P1187"/>
  <c r="U1183"/>
  <c r="S1183"/>
  <c r="U1184"/>
  <c r="S1184"/>
  <c r="U1185"/>
  <c r="S1185"/>
  <c r="U1186"/>
  <c r="S1186"/>
  <c r="U1187"/>
  <c r="S1187"/>
  <c r="U1188"/>
  <c r="S1188"/>
  <c r="N1182"/>
  <c r="O1182" s="1"/>
  <c r="Q1182"/>
  <c r="R1182"/>
  <c r="T1182"/>
  <c r="V1182"/>
  <c r="W1182" s="1"/>
  <c r="X1182"/>
  <c r="Y1182"/>
  <c r="AA1182"/>
  <c r="AB1182" s="1"/>
  <c r="AC1182" s="1"/>
  <c r="N1181"/>
  <c r="O1181" s="1"/>
  <c r="Q1181"/>
  <c r="R1181"/>
  <c r="T1181"/>
  <c r="V1181"/>
  <c r="W1181"/>
  <c r="X1181"/>
  <c r="Y1181"/>
  <c r="AA1181"/>
  <c r="AB1181" s="1"/>
  <c r="AC1181" s="1"/>
  <c r="N1175"/>
  <c r="U1175" s="1"/>
  <c r="N1174"/>
  <c r="O1174" s="1"/>
  <c r="N1176"/>
  <c r="O1176" s="1"/>
  <c r="O1177"/>
  <c r="N1178"/>
  <c r="U1178" s="1"/>
  <c r="N1179"/>
  <c r="P1179" s="1"/>
  <c r="N1180"/>
  <c r="O1180" s="1"/>
  <c r="Q1174"/>
  <c r="Q1175"/>
  <c r="Q1176"/>
  <c r="Q1177"/>
  <c r="Q1178"/>
  <c r="Q1179"/>
  <c r="Q1180"/>
  <c r="R1174"/>
  <c r="R1175"/>
  <c r="R1176"/>
  <c r="R1177"/>
  <c r="R1178"/>
  <c r="R1179"/>
  <c r="R1180"/>
  <c r="T1174"/>
  <c r="T1175"/>
  <c r="T1176"/>
  <c r="T1177"/>
  <c r="T1178"/>
  <c r="T1179"/>
  <c r="T1180"/>
  <c r="V1174"/>
  <c r="W1174" s="1"/>
  <c r="V1175"/>
  <c r="V1176"/>
  <c r="V1177"/>
  <c r="V1178"/>
  <c r="V1179"/>
  <c r="V1180"/>
  <c r="W1175"/>
  <c r="W1176"/>
  <c r="W1177"/>
  <c r="W1178"/>
  <c r="W1179"/>
  <c r="W1180"/>
  <c r="X1174"/>
  <c r="X1175"/>
  <c r="X1176"/>
  <c r="X1177"/>
  <c r="X1178"/>
  <c r="X1179"/>
  <c r="X1180"/>
  <c r="Y1174"/>
  <c r="Y1175"/>
  <c r="Y1176"/>
  <c r="Y1177"/>
  <c r="Y1178"/>
  <c r="Y1179"/>
  <c r="Y1180"/>
  <c r="AA1174"/>
  <c r="AB1174" s="1"/>
  <c r="AC1174" s="1"/>
  <c r="AA1175"/>
  <c r="AB1175" s="1"/>
  <c r="AC1175" s="1"/>
  <c r="AA1176"/>
  <c r="AB1176" s="1"/>
  <c r="AC1176" s="1"/>
  <c r="AA1177"/>
  <c r="AB1177" s="1"/>
  <c r="AC1177" s="1"/>
  <c r="AA1178"/>
  <c r="AB1178" s="1"/>
  <c r="AC1178" s="1"/>
  <c r="AA1179"/>
  <c r="AB1179" s="1"/>
  <c r="AC1179" s="1"/>
  <c r="AA1180"/>
  <c r="AB1180" s="1"/>
  <c r="AC1180" s="1"/>
  <c r="Z1180"/>
  <c r="Z1179"/>
  <c r="Z1178"/>
  <c r="Z1176"/>
  <c r="Z1174"/>
  <c r="Z1181"/>
  <c r="Z1175"/>
  <c r="Z1182"/>
  <c r="Z1177"/>
  <c r="O1179" l="1"/>
  <c r="U1179"/>
  <c r="S1179"/>
  <c r="P1182"/>
  <c r="P1181"/>
  <c r="U1181"/>
  <c r="S1181"/>
  <c r="U1182"/>
  <c r="S1182"/>
  <c r="S1176"/>
  <c r="U1176"/>
  <c r="P1180"/>
  <c r="P1176"/>
  <c r="U1180"/>
  <c r="S1180"/>
  <c r="S1178"/>
  <c r="P1178"/>
  <c r="O1178"/>
  <c r="P1177"/>
  <c r="U1177"/>
  <c r="S1177"/>
  <c r="S1175"/>
  <c r="P1175"/>
  <c r="O1175"/>
  <c r="P1174"/>
  <c r="U1174"/>
  <c r="S1174"/>
  <c r="N1173"/>
  <c r="O1173" s="1"/>
  <c r="Q1173"/>
  <c r="R1173"/>
  <c r="T1173"/>
  <c r="V1173"/>
  <c r="W1173" s="1"/>
  <c r="X1173"/>
  <c r="Y1173"/>
  <c r="AA1173"/>
  <c r="AB1173" s="1"/>
  <c r="AC1173" s="1"/>
  <c r="K780" i="4"/>
  <c r="L780"/>
  <c r="M780"/>
  <c r="N780"/>
  <c r="K776"/>
  <c r="K777"/>
  <c r="K778"/>
  <c r="K779"/>
  <c r="L776"/>
  <c r="L777"/>
  <c r="L778"/>
  <c r="L779"/>
  <c r="M776"/>
  <c r="M777"/>
  <c r="M778"/>
  <c r="M779"/>
  <c r="N776"/>
  <c r="N777"/>
  <c r="N778"/>
  <c r="N779"/>
  <c r="K775"/>
  <c r="L775"/>
  <c r="M775"/>
  <c r="N775"/>
  <c r="K774"/>
  <c r="L774"/>
  <c r="M774"/>
  <c r="N774"/>
  <c r="N1172" i="1"/>
  <c r="O1172" s="1"/>
  <c r="Q1172"/>
  <c r="R1172"/>
  <c r="T1172"/>
  <c r="V1172"/>
  <c r="W1172" s="1"/>
  <c r="X1172"/>
  <c r="Y1172"/>
  <c r="AA1172"/>
  <c r="AB1172" s="1"/>
  <c r="AC1172" s="1"/>
  <c r="K771" i="4"/>
  <c r="K772"/>
  <c r="K773"/>
  <c r="L771"/>
  <c r="L772"/>
  <c r="L773"/>
  <c r="M771"/>
  <c r="M772"/>
  <c r="M773"/>
  <c r="N771"/>
  <c r="N772"/>
  <c r="N773"/>
  <c r="K770"/>
  <c r="L770"/>
  <c r="M770"/>
  <c r="N770"/>
  <c r="K769"/>
  <c r="L769"/>
  <c r="M769"/>
  <c r="N769"/>
  <c r="Z1173" i="1"/>
  <c r="Z1172"/>
  <c r="P1173" l="1"/>
  <c r="U1173"/>
  <c r="S1173"/>
  <c r="P1172"/>
  <c r="U1172"/>
  <c r="S1172"/>
  <c r="N1171"/>
  <c r="O1171" s="1"/>
  <c r="Q1171"/>
  <c r="R1171"/>
  <c r="T1171"/>
  <c r="V1171"/>
  <c r="W1171" s="1"/>
  <c r="X1171"/>
  <c r="Y1171"/>
  <c r="AA1171"/>
  <c r="AB1171" s="1"/>
  <c r="AC1171" s="1"/>
  <c r="N1170"/>
  <c r="O1170" s="1"/>
  <c r="Q1170"/>
  <c r="R1170"/>
  <c r="T1170"/>
  <c r="V1170"/>
  <c r="W1170" s="1"/>
  <c r="X1170"/>
  <c r="Y1170"/>
  <c r="AA1170"/>
  <c r="AB1170" s="1"/>
  <c r="AC1170" s="1"/>
  <c r="N1169"/>
  <c r="O1169" s="1"/>
  <c r="Q1169"/>
  <c r="R1169"/>
  <c r="T1169"/>
  <c r="V1169"/>
  <c r="W1169" s="1"/>
  <c r="X1169"/>
  <c r="Y1169"/>
  <c r="AA1169"/>
  <c r="AB1169" s="1"/>
  <c r="AC1169" s="1"/>
  <c r="N1168"/>
  <c r="O1168" s="1"/>
  <c r="Q1168"/>
  <c r="R1168"/>
  <c r="T1168"/>
  <c r="V1168"/>
  <c r="W1168" s="1"/>
  <c r="X1168"/>
  <c r="Y1168"/>
  <c r="AA1168"/>
  <c r="AB1168" s="1"/>
  <c r="AC1168" s="1"/>
  <c r="N1167"/>
  <c r="O1167" s="1"/>
  <c r="Q1167"/>
  <c r="R1167"/>
  <c r="T1167"/>
  <c r="V1167"/>
  <c r="W1167" s="1"/>
  <c r="X1167"/>
  <c r="Y1167"/>
  <c r="AA1167"/>
  <c r="AB1167" s="1"/>
  <c r="AC1167" s="1"/>
  <c r="N1166"/>
  <c r="O1166" s="1"/>
  <c r="Q1166"/>
  <c r="R1166"/>
  <c r="T1166"/>
  <c r="V1166"/>
  <c r="W1166" s="1"/>
  <c r="X1166"/>
  <c r="Y1166"/>
  <c r="AA1166"/>
  <c r="AB1166" s="1"/>
  <c r="AC1166" s="1"/>
  <c r="N1165"/>
  <c r="O1165" s="1"/>
  <c r="Q1165"/>
  <c r="R1165"/>
  <c r="T1165"/>
  <c r="V1165"/>
  <c r="W1165"/>
  <c r="X1165"/>
  <c r="Y1165"/>
  <c r="AA1165"/>
  <c r="AB1165" s="1"/>
  <c r="AC1165" s="1"/>
  <c r="N1164"/>
  <c r="O1164" s="1"/>
  <c r="Q1164"/>
  <c r="R1164"/>
  <c r="T1164"/>
  <c r="V1164"/>
  <c r="W1164" s="1"/>
  <c r="X1164"/>
  <c r="Y1164"/>
  <c r="AA1164"/>
  <c r="AB1164" s="1"/>
  <c r="AC1164" s="1"/>
  <c r="N1163"/>
  <c r="O1163" s="1"/>
  <c r="Q1163"/>
  <c r="R1163"/>
  <c r="T1163"/>
  <c r="V1163"/>
  <c r="W1163" s="1"/>
  <c r="X1163"/>
  <c r="Y1163"/>
  <c r="AA1163"/>
  <c r="AB1163" s="1"/>
  <c r="AC1163" s="1"/>
  <c r="Z1168"/>
  <c r="Z1164"/>
  <c r="Z1165"/>
  <c r="Z1163"/>
  <c r="Z1167"/>
  <c r="Z1166"/>
  <c r="Z1171"/>
  <c r="Z1169"/>
  <c r="Z1170"/>
  <c r="P1169" l="1"/>
  <c r="P1168"/>
  <c r="P1170"/>
  <c r="P1167"/>
  <c r="U1167"/>
  <c r="S1167"/>
  <c r="U1170"/>
  <c r="S1170"/>
  <c r="U1169"/>
  <c r="S1169"/>
  <c r="U1168"/>
  <c r="S1168"/>
  <c r="P1166"/>
  <c r="P1171"/>
  <c r="U1171"/>
  <c r="S1171"/>
  <c r="P1164"/>
  <c r="P1163"/>
  <c r="P1165"/>
  <c r="U1163"/>
  <c r="S1163"/>
  <c r="U1164"/>
  <c r="S1164"/>
  <c r="U1165"/>
  <c r="S1165"/>
  <c r="U1166"/>
  <c r="S1166"/>
  <c r="D2" i="13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7"/>
  <c r="D38"/>
  <c r="D36"/>
  <c r="D32"/>
  <c r="D33"/>
  <c r="D34"/>
  <c r="D35"/>
  <c r="D39"/>
  <c r="D40" l="1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K768" i="4" l="1"/>
  <c r="L768"/>
  <c r="M768"/>
  <c r="N768"/>
  <c r="K767"/>
  <c r="L767"/>
  <c r="M767"/>
  <c r="N767"/>
  <c r="K766"/>
  <c r="L766"/>
  <c r="M766"/>
  <c r="N766"/>
  <c r="K765"/>
  <c r="L765"/>
  <c r="M765"/>
  <c r="N765"/>
  <c r="N1162" i="1"/>
  <c r="O1162" s="1"/>
  <c r="Q1162"/>
  <c r="R1162"/>
  <c r="T1162"/>
  <c r="V1162"/>
  <c r="W1162" s="1"/>
  <c r="X1162"/>
  <c r="Y1162"/>
  <c r="AA1162"/>
  <c r="AB1162" s="1"/>
  <c r="AC1162" s="1"/>
  <c r="N1161"/>
  <c r="O1161" s="1"/>
  <c r="Q1161"/>
  <c r="R1161"/>
  <c r="T1161"/>
  <c r="V1161"/>
  <c r="W1161"/>
  <c r="X1161"/>
  <c r="Y1161"/>
  <c r="AA1161"/>
  <c r="AB1161" s="1"/>
  <c r="AC1161" s="1"/>
  <c r="N1160"/>
  <c r="O1160" s="1"/>
  <c r="Q1160"/>
  <c r="R1160"/>
  <c r="T1160"/>
  <c r="V1160"/>
  <c r="W1160" s="1"/>
  <c r="X1160"/>
  <c r="Y1160"/>
  <c r="AA1160"/>
  <c r="AB1160" s="1"/>
  <c r="AC1160" s="1"/>
  <c r="N1159"/>
  <c r="O1159" s="1"/>
  <c r="Q1159"/>
  <c r="R1159"/>
  <c r="T1159"/>
  <c r="V1159"/>
  <c r="W1159" s="1"/>
  <c r="X1159"/>
  <c r="Y1159"/>
  <c r="AA1159"/>
  <c r="AB1159" s="1"/>
  <c r="AC1159" s="1"/>
  <c r="Z1159"/>
  <c r="Z1161"/>
  <c r="Z1160"/>
  <c r="Z1162"/>
  <c r="P1160" l="1"/>
  <c r="P1162"/>
  <c r="U1162"/>
  <c r="S1162"/>
  <c r="P1161"/>
  <c r="U1161"/>
  <c r="S1161"/>
  <c r="P1159"/>
  <c r="U1159"/>
  <c r="S1159"/>
  <c r="U1160"/>
  <c r="S1160"/>
  <c r="N1158"/>
  <c r="O1158" s="1"/>
  <c r="Q1158"/>
  <c r="R1158"/>
  <c r="T1158"/>
  <c r="V1158"/>
  <c r="W1158" s="1"/>
  <c r="X1158"/>
  <c r="Y1158"/>
  <c r="AA1158"/>
  <c r="AB1158" s="1"/>
  <c r="AC1158" s="1"/>
  <c r="N1157"/>
  <c r="O1157" s="1"/>
  <c r="Q1157"/>
  <c r="R1157"/>
  <c r="T1157"/>
  <c r="V1157"/>
  <c r="W1157" s="1"/>
  <c r="X1157"/>
  <c r="Y1157"/>
  <c r="AA1157"/>
  <c r="AB1157" s="1"/>
  <c r="AC1157" s="1"/>
  <c r="N1156"/>
  <c r="P1156" s="1"/>
  <c r="Q1156"/>
  <c r="R1156"/>
  <c r="T1156"/>
  <c r="V1156"/>
  <c r="W1156" s="1"/>
  <c r="X1156"/>
  <c r="Y1156"/>
  <c r="AA1156"/>
  <c r="AB1156" s="1"/>
  <c r="AC1156" s="1"/>
  <c r="N1155"/>
  <c r="O1155" s="1"/>
  <c r="Q1155"/>
  <c r="R1155"/>
  <c r="T1155"/>
  <c r="V1155"/>
  <c r="W1155"/>
  <c r="X1155"/>
  <c r="Y1155"/>
  <c r="AA1155"/>
  <c r="AB1155" s="1"/>
  <c r="AC1155" s="1"/>
  <c r="Z1158"/>
  <c r="Z1156"/>
  <c r="Z1155"/>
  <c r="Z1157"/>
  <c r="P1158" l="1"/>
  <c r="P1157"/>
  <c r="U1158"/>
  <c r="S1158"/>
  <c r="P1155"/>
  <c r="U1155"/>
  <c r="S1155"/>
  <c r="U1156"/>
  <c r="S1156"/>
  <c r="O1156"/>
  <c r="U1157"/>
  <c r="S1157"/>
  <c r="K764" i="4"/>
  <c r="L764"/>
  <c r="M764"/>
  <c r="N764"/>
  <c r="K763"/>
  <c r="L763"/>
  <c r="M763"/>
  <c r="N763"/>
  <c r="K762"/>
  <c r="L762"/>
  <c r="M762"/>
  <c r="N762"/>
  <c r="K761"/>
  <c r="L761"/>
  <c r="M761"/>
  <c r="N761"/>
  <c r="K760"/>
  <c r="L760"/>
  <c r="M760"/>
  <c r="N760"/>
  <c r="K759"/>
  <c r="L759"/>
  <c r="M759"/>
  <c r="N759"/>
  <c r="K758"/>
  <c r="L758"/>
  <c r="M758"/>
  <c r="N758"/>
  <c r="K757"/>
  <c r="L757"/>
  <c r="M757"/>
  <c r="N757"/>
  <c r="K754"/>
  <c r="K755"/>
  <c r="K756"/>
  <c r="L754"/>
  <c r="L755"/>
  <c r="L756"/>
  <c r="M754"/>
  <c r="M755"/>
  <c r="M756"/>
  <c r="N754"/>
  <c r="N755"/>
  <c r="N756"/>
  <c r="K753"/>
  <c r="L753"/>
  <c r="M753"/>
  <c r="N753"/>
  <c r="K752"/>
  <c r="L752"/>
  <c r="M752"/>
  <c r="N752"/>
  <c r="K751"/>
  <c r="L751"/>
  <c r="M751"/>
  <c r="N751"/>
  <c r="K750"/>
  <c r="L750"/>
  <c r="M750"/>
  <c r="N750"/>
  <c r="N1154" i="1"/>
  <c r="O1154" s="1"/>
  <c r="Q1154"/>
  <c r="R1154"/>
  <c r="T1154"/>
  <c r="V1154"/>
  <c r="W1154" s="1"/>
  <c r="X1154"/>
  <c r="Y1154"/>
  <c r="AA1154"/>
  <c r="AB1154" s="1"/>
  <c r="AC1154" s="1"/>
  <c r="N1153"/>
  <c r="O1153" s="1"/>
  <c r="Q1153"/>
  <c r="R1153"/>
  <c r="T1153"/>
  <c r="V1153"/>
  <c r="W1153" s="1"/>
  <c r="X1153"/>
  <c r="Y1153"/>
  <c r="AA1153"/>
  <c r="AB1153" s="1"/>
  <c r="AC1153" s="1"/>
  <c r="N1152"/>
  <c r="O1152" s="1"/>
  <c r="Q1152"/>
  <c r="R1152"/>
  <c r="T1152"/>
  <c r="V1152"/>
  <c r="W1152" s="1"/>
  <c r="X1152"/>
  <c r="Y1152"/>
  <c r="AA1152"/>
  <c r="AB1152" s="1"/>
  <c r="AC1152" s="1"/>
  <c r="Z1152"/>
  <c r="Z1154"/>
  <c r="Z1153"/>
  <c r="P1154" l="1"/>
  <c r="P1153"/>
  <c r="P1152"/>
  <c r="U1152"/>
  <c r="S1152"/>
  <c r="U1153"/>
  <c r="S1153"/>
  <c r="U1154"/>
  <c r="S1154"/>
  <c r="N1139"/>
  <c r="O1139" s="1"/>
  <c r="N1140"/>
  <c r="P1140" s="1"/>
  <c r="N1141"/>
  <c r="O1141" s="1"/>
  <c r="N1142"/>
  <c r="O1142" s="1"/>
  <c r="N1143"/>
  <c r="O1143" s="1"/>
  <c r="N1144"/>
  <c r="P1144" s="1"/>
  <c r="N1145"/>
  <c r="O1145" s="1"/>
  <c r="N1146"/>
  <c r="O1146" s="1"/>
  <c r="N1147"/>
  <c r="O1147" s="1"/>
  <c r="N1148"/>
  <c r="P1148" s="1"/>
  <c r="N1149"/>
  <c r="O1149" s="1"/>
  <c r="N1150"/>
  <c r="O1150" s="1"/>
  <c r="N1151"/>
  <c r="O1151" s="1"/>
  <c r="Q1139"/>
  <c r="Q1140"/>
  <c r="Q1141"/>
  <c r="Q1142"/>
  <c r="Q1143"/>
  <c r="Q1144"/>
  <c r="Q1145"/>
  <c r="Q1146"/>
  <c r="Q1147"/>
  <c r="Q1148"/>
  <c r="Q1149"/>
  <c r="Q1150"/>
  <c r="Q1151"/>
  <c r="R1139"/>
  <c r="R1140"/>
  <c r="R1141"/>
  <c r="R1142"/>
  <c r="R1143"/>
  <c r="R1144"/>
  <c r="R1145"/>
  <c r="R1146"/>
  <c r="R1147"/>
  <c r="R1148"/>
  <c r="R1149"/>
  <c r="R1150"/>
  <c r="R1151"/>
  <c r="T1139"/>
  <c r="T1140"/>
  <c r="T1141"/>
  <c r="T1142"/>
  <c r="T1143"/>
  <c r="T1144"/>
  <c r="T1145"/>
  <c r="T1146"/>
  <c r="T1147"/>
  <c r="T1148"/>
  <c r="T1149"/>
  <c r="T1150"/>
  <c r="T1151"/>
  <c r="V1139"/>
  <c r="W1139" s="1"/>
  <c r="V1140"/>
  <c r="W1140" s="1"/>
  <c r="V1141"/>
  <c r="W1141" s="1"/>
  <c r="V1142"/>
  <c r="W1142" s="1"/>
  <c r="V1143"/>
  <c r="W1143" s="1"/>
  <c r="V1144"/>
  <c r="W1144" s="1"/>
  <c r="V1145"/>
  <c r="W1145" s="1"/>
  <c r="V1146"/>
  <c r="W1146" s="1"/>
  <c r="V1147"/>
  <c r="W1147" s="1"/>
  <c r="V1148"/>
  <c r="V1149"/>
  <c r="W1149" s="1"/>
  <c r="V1150"/>
  <c r="W1150" s="1"/>
  <c r="V1151"/>
  <c r="W1151" s="1"/>
  <c r="W1148"/>
  <c r="X1139"/>
  <c r="X1140"/>
  <c r="X1141"/>
  <c r="X1142"/>
  <c r="X1143"/>
  <c r="X1144"/>
  <c r="X1145"/>
  <c r="X1146"/>
  <c r="X1147"/>
  <c r="X1148"/>
  <c r="X1149"/>
  <c r="X1150"/>
  <c r="X1151"/>
  <c r="Y1139"/>
  <c r="Y1140"/>
  <c r="Y1141"/>
  <c r="Y1142"/>
  <c r="Y1143"/>
  <c r="Y1144"/>
  <c r="Y1145"/>
  <c r="Y1146"/>
  <c r="Y1147"/>
  <c r="Y1148"/>
  <c r="Y1149"/>
  <c r="Y1150"/>
  <c r="Y1151"/>
  <c r="AA1139"/>
  <c r="AB1139" s="1"/>
  <c r="AC1139" s="1"/>
  <c r="AA1140"/>
  <c r="AB1140" s="1"/>
  <c r="AC1140" s="1"/>
  <c r="AA1141"/>
  <c r="AB1141" s="1"/>
  <c r="AC1141" s="1"/>
  <c r="AA1142"/>
  <c r="AB1142" s="1"/>
  <c r="AC1142" s="1"/>
  <c r="AA1143"/>
  <c r="AB1143" s="1"/>
  <c r="AC1143" s="1"/>
  <c r="AA1144"/>
  <c r="AB1144" s="1"/>
  <c r="AC1144" s="1"/>
  <c r="AA1145"/>
  <c r="AB1145" s="1"/>
  <c r="AC1145" s="1"/>
  <c r="AA1146"/>
  <c r="AB1146" s="1"/>
  <c r="AC1146" s="1"/>
  <c r="AA1147"/>
  <c r="AB1147" s="1"/>
  <c r="AC1147" s="1"/>
  <c r="AA1148"/>
  <c r="AB1148" s="1"/>
  <c r="AC1148" s="1"/>
  <c r="AA1149"/>
  <c r="AB1149" s="1"/>
  <c r="AC1149" s="1"/>
  <c r="AA1150"/>
  <c r="AB1150" s="1"/>
  <c r="AC1150" s="1"/>
  <c r="AA1151"/>
  <c r="AB1151" s="1"/>
  <c r="AC1151" s="1"/>
  <c r="K749" i="4"/>
  <c r="L749"/>
  <c r="M749"/>
  <c r="N749"/>
  <c r="K748"/>
  <c r="L748"/>
  <c r="M748"/>
  <c r="N748"/>
  <c r="K734"/>
  <c r="L734"/>
  <c r="M734"/>
  <c r="N734"/>
  <c r="Z1139" i="1"/>
  <c r="Z1143"/>
  <c r="Z1145"/>
  <c r="Z1140"/>
  <c r="Z1144"/>
  <c r="Z1147"/>
  <c r="Z1142"/>
  <c r="Z1141"/>
  <c r="Z1146"/>
  <c r="Z1149"/>
  <c r="Z1151"/>
  <c r="Z1150"/>
  <c r="Z1148"/>
  <c r="U1144" l="1"/>
  <c r="S1142"/>
  <c r="P1141"/>
  <c r="O1140"/>
  <c r="P1147"/>
  <c r="O1148"/>
  <c r="P1149"/>
  <c r="P1143"/>
  <c r="P1139"/>
  <c r="U1140"/>
  <c r="S1146"/>
  <c r="O1144"/>
  <c r="P1151"/>
  <c r="S1150"/>
  <c r="U1148"/>
  <c r="P1145"/>
  <c r="U1150"/>
  <c r="U1146"/>
  <c r="U1142"/>
  <c r="S1148"/>
  <c r="S1144"/>
  <c r="S1140"/>
  <c r="P1150"/>
  <c r="P1146"/>
  <c r="P1142"/>
  <c r="U1151"/>
  <c r="U1149"/>
  <c r="U1147"/>
  <c r="U1145"/>
  <c r="U1143"/>
  <c r="U1141"/>
  <c r="U1139"/>
  <c r="S1151"/>
  <c r="S1149"/>
  <c r="S1147"/>
  <c r="S1145"/>
  <c r="S1143"/>
  <c r="S1141"/>
  <c r="S1139"/>
  <c r="K747" i="4"/>
  <c r="L747"/>
  <c r="M747"/>
  <c r="N747"/>
  <c r="K746"/>
  <c r="L746"/>
  <c r="M746"/>
  <c r="N746"/>
  <c r="K745"/>
  <c r="L745"/>
  <c r="M745"/>
  <c r="N745"/>
  <c r="K744"/>
  <c r="L744"/>
  <c r="M744"/>
  <c r="N744"/>
  <c r="K743"/>
  <c r="L743"/>
  <c r="M743"/>
  <c r="N743"/>
  <c r="K742"/>
  <c r="L742"/>
  <c r="M742"/>
  <c r="N742"/>
  <c r="K741"/>
  <c r="L741"/>
  <c r="M741"/>
  <c r="N741"/>
  <c r="K740"/>
  <c r="L740"/>
  <c r="M740"/>
  <c r="N740"/>
  <c r="K739"/>
  <c r="L739"/>
  <c r="M739"/>
  <c r="N739"/>
  <c r="K738"/>
  <c r="L738"/>
  <c r="M738"/>
  <c r="N738"/>
  <c r="K737"/>
  <c r="L737"/>
  <c r="M737"/>
  <c r="N737"/>
  <c r="K736"/>
  <c r="L736"/>
  <c r="M736"/>
  <c r="N736"/>
  <c r="K735"/>
  <c r="L735"/>
  <c r="M735"/>
  <c r="N735"/>
  <c r="K733"/>
  <c r="L733"/>
  <c r="M733"/>
  <c r="N733"/>
  <c r="K732"/>
  <c r="L732"/>
  <c r="M732"/>
  <c r="N732"/>
  <c r="K731"/>
  <c r="L731"/>
  <c r="M731"/>
  <c r="N731"/>
  <c r="K730"/>
  <c r="L730"/>
  <c r="M730"/>
  <c r="N730"/>
  <c r="K729"/>
  <c r="L729"/>
  <c r="M729"/>
  <c r="N729"/>
  <c r="N1137" i="1" l="1"/>
  <c r="O1137" s="1"/>
  <c r="N1138"/>
  <c r="O1138" s="1"/>
  <c r="Q1137"/>
  <c r="Q1138"/>
  <c r="R1137"/>
  <c r="R1138"/>
  <c r="T1137"/>
  <c r="T1138"/>
  <c r="V1137"/>
  <c r="V1138"/>
  <c r="W1137"/>
  <c r="W1138"/>
  <c r="X1137"/>
  <c r="X1138"/>
  <c r="Y1137"/>
  <c r="Y1138"/>
  <c r="AA1137"/>
  <c r="AB1137" s="1"/>
  <c r="AC1137" s="1"/>
  <c r="AA1138"/>
  <c r="AB1138" s="1"/>
  <c r="AC1138" s="1"/>
  <c r="N1136"/>
  <c r="O1136" s="1"/>
  <c r="Q1136"/>
  <c r="R1136"/>
  <c r="T1136"/>
  <c r="V1136"/>
  <c r="W1136" s="1"/>
  <c r="X1136"/>
  <c r="Y1136"/>
  <c r="AA1136"/>
  <c r="AB1136" s="1"/>
  <c r="AC1136" s="1"/>
  <c r="N1135"/>
  <c r="O1135" s="1"/>
  <c r="Q1135"/>
  <c r="R1135"/>
  <c r="T1135"/>
  <c r="V1135"/>
  <c r="W1135" s="1"/>
  <c r="X1135"/>
  <c r="Y1135"/>
  <c r="AA1135"/>
  <c r="AB1135" s="1"/>
  <c r="AC1135" s="1"/>
  <c r="Z1135"/>
  <c r="Z1137"/>
  <c r="Z1136"/>
  <c r="Z1138"/>
  <c r="U1138" l="1"/>
  <c r="P1138"/>
  <c r="S1138"/>
  <c r="U1137"/>
  <c r="S1137"/>
  <c r="P1137"/>
  <c r="P1136"/>
  <c r="U1136"/>
  <c r="S1136"/>
  <c r="P1135"/>
  <c r="U1135"/>
  <c r="S1135"/>
  <c r="N1133"/>
  <c r="P1133" s="1"/>
  <c r="N1134"/>
  <c r="O1134" s="1"/>
  <c r="Q1133"/>
  <c r="Q1134"/>
  <c r="R1133"/>
  <c r="R1134"/>
  <c r="T1133"/>
  <c r="T1134"/>
  <c r="V1133"/>
  <c r="V1134"/>
  <c r="W1133"/>
  <c r="W1134"/>
  <c r="X1133"/>
  <c r="X1134"/>
  <c r="Y1133"/>
  <c r="Y1134"/>
  <c r="AA1133"/>
  <c r="AB1133" s="1"/>
  <c r="AC1133" s="1"/>
  <c r="AA1134"/>
  <c r="AB1134" s="1"/>
  <c r="AC1134" s="1"/>
  <c r="N1132"/>
  <c r="O1132" s="1"/>
  <c r="Q1132"/>
  <c r="R1132"/>
  <c r="T1132"/>
  <c r="V1132"/>
  <c r="W1132" s="1"/>
  <c r="X1132"/>
  <c r="Y1132"/>
  <c r="AA1132"/>
  <c r="AB1132" s="1"/>
  <c r="AC1132" s="1"/>
  <c r="N1131"/>
  <c r="O1131" s="1"/>
  <c r="Q1131"/>
  <c r="R1131"/>
  <c r="T1131"/>
  <c r="V1131"/>
  <c r="W1131" s="1"/>
  <c r="X1131"/>
  <c r="Y1131"/>
  <c r="AA1131"/>
  <c r="AB1131" s="1"/>
  <c r="AC1131" s="1"/>
  <c r="N1129"/>
  <c r="O1129" s="1"/>
  <c r="N1130"/>
  <c r="O1130" s="1"/>
  <c r="Q1129"/>
  <c r="Q1130"/>
  <c r="R1129"/>
  <c r="R1130"/>
  <c r="T1129"/>
  <c r="T1130"/>
  <c r="V1129"/>
  <c r="V1130"/>
  <c r="W1129"/>
  <c r="W1130"/>
  <c r="X1129"/>
  <c r="X1130"/>
  <c r="Y1129"/>
  <c r="Y1130"/>
  <c r="AA1129"/>
  <c r="AB1129" s="1"/>
  <c r="AC1129" s="1"/>
  <c r="AA1130"/>
  <c r="AB1130" s="1"/>
  <c r="AC1130" s="1"/>
  <c r="N1128"/>
  <c r="O1128" s="1"/>
  <c r="Q1128"/>
  <c r="R1128"/>
  <c r="T1128"/>
  <c r="V1128"/>
  <c r="W1128" s="1"/>
  <c r="X1128"/>
  <c r="Y1128"/>
  <c r="AA1128"/>
  <c r="AB1128" s="1"/>
  <c r="AC1128" s="1"/>
  <c r="N1127"/>
  <c r="O1127" s="1"/>
  <c r="Q1127"/>
  <c r="R1127"/>
  <c r="T1127"/>
  <c r="V1127"/>
  <c r="W1127" s="1"/>
  <c r="X1127"/>
  <c r="Y1127"/>
  <c r="AA1127"/>
  <c r="AB1127" s="1"/>
  <c r="AC1127" s="1"/>
  <c r="Z1133"/>
  <c r="Z1130"/>
  <c r="Z1129"/>
  <c r="Z1134"/>
  <c r="Z1128"/>
  <c r="Z1132"/>
  <c r="Z1131"/>
  <c r="Z1127"/>
  <c r="O1133" l="1"/>
  <c r="S1133"/>
  <c r="U1133"/>
  <c r="U1134"/>
  <c r="S1134"/>
  <c r="P1134"/>
  <c r="P1132"/>
  <c r="P1131"/>
  <c r="U1132"/>
  <c r="S1132"/>
  <c r="U1131"/>
  <c r="S1131"/>
  <c r="U1130"/>
  <c r="P1130"/>
  <c r="S1130"/>
  <c r="U1129"/>
  <c r="S1129"/>
  <c r="P1129"/>
  <c r="P1127"/>
  <c r="P1128"/>
  <c r="U1127"/>
  <c r="S1127"/>
  <c r="U1128"/>
  <c r="S1128"/>
  <c r="N1125"/>
  <c r="O1125" s="1"/>
  <c r="N1126"/>
  <c r="O1126" s="1"/>
  <c r="Q1125"/>
  <c r="Q1126"/>
  <c r="R1125"/>
  <c r="R1126"/>
  <c r="T1125"/>
  <c r="T1126"/>
  <c r="V1125"/>
  <c r="V1126"/>
  <c r="W1125"/>
  <c r="W1126"/>
  <c r="X1125"/>
  <c r="X1126"/>
  <c r="Y1125"/>
  <c r="Y1126"/>
  <c r="AA1125"/>
  <c r="AB1125" s="1"/>
  <c r="AC1125" s="1"/>
  <c r="AA1126"/>
  <c r="AB1126" s="1"/>
  <c r="AC1126" s="1"/>
  <c r="N1124"/>
  <c r="O1124" s="1"/>
  <c r="Q1124"/>
  <c r="R1124"/>
  <c r="T1124"/>
  <c r="V1124"/>
  <c r="W1124" s="1"/>
  <c r="X1124"/>
  <c r="Y1124"/>
  <c r="AA1124"/>
  <c r="AB1124" s="1"/>
  <c r="AC1124" s="1"/>
  <c r="Z1124"/>
  <c r="Z1125"/>
  <c r="Z1126"/>
  <c r="U1126" l="1"/>
  <c r="P1126"/>
  <c r="S1126"/>
  <c r="U1125"/>
  <c r="S1125"/>
  <c r="P1125"/>
  <c r="P1124"/>
  <c r="U1124"/>
  <c r="S1124"/>
  <c r="N1123"/>
  <c r="O1123" s="1"/>
  <c r="Q1123"/>
  <c r="R1123"/>
  <c r="T1123"/>
  <c r="V1123"/>
  <c r="W1123" s="1"/>
  <c r="X1123"/>
  <c r="Y1123"/>
  <c r="AA1123"/>
  <c r="AB1123" s="1"/>
  <c r="AC1123" s="1"/>
  <c r="Z1123"/>
  <c r="P1123" l="1"/>
  <c r="U1123"/>
  <c r="S1123"/>
  <c r="N1118"/>
  <c r="O1118" s="1"/>
  <c r="Q1118"/>
  <c r="R1118"/>
  <c r="T1118"/>
  <c r="V1118"/>
  <c r="W1118" s="1"/>
  <c r="X1118"/>
  <c r="Y1118"/>
  <c r="AA1118"/>
  <c r="AB1118" s="1"/>
  <c r="AC1118" s="1"/>
  <c r="N1117"/>
  <c r="O1117" s="1"/>
  <c r="Q1117"/>
  <c r="R1117"/>
  <c r="T1117"/>
  <c r="V1117"/>
  <c r="W1117"/>
  <c r="X1117"/>
  <c r="Y1117"/>
  <c r="AA1117"/>
  <c r="AB1117" s="1"/>
  <c r="AC1117" s="1"/>
  <c r="Z1117"/>
  <c r="Z1118"/>
  <c r="P1118" l="1"/>
  <c r="U1118"/>
  <c r="S1118"/>
  <c r="P1117"/>
  <c r="U1117"/>
  <c r="S1117"/>
  <c r="N1122"/>
  <c r="O1122" s="1"/>
  <c r="Q1122"/>
  <c r="R1122"/>
  <c r="T1122"/>
  <c r="V1122"/>
  <c r="W1122"/>
  <c r="X1122"/>
  <c r="Y1122"/>
  <c r="AA1122"/>
  <c r="AB1122" s="1"/>
  <c r="AC1122" s="1"/>
  <c r="N1121"/>
  <c r="O1121" s="1"/>
  <c r="Q1121"/>
  <c r="R1121"/>
  <c r="T1121"/>
  <c r="V1121"/>
  <c r="W1121" s="1"/>
  <c r="X1121"/>
  <c r="Y1121"/>
  <c r="AA1121"/>
  <c r="AB1121" s="1"/>
  <c r="AC1121" s="1"/>
  <c r="N1120"/>
  <c r="O1120" s="1"/>
  <c r="Q1120"/>
  <c r="R1120"/>
  <c r="T1120"/>
  <c r="V1120"/>
  <c r="W1120" s="1"/>
  <c r="X1120"/>
  <c r="Y1120"/>
  <c r="AA1120"/>
  <c r="AB1120" s="1"/>
  <c r="AC1120" s="1"/>
  <c r="N1119"/>
  <c r="O1119" s="1"/>
  <c r="Q1119"/>
  <c r="R1119"/>
  <c r="T1119"/>
  <c r="V1119"/>
  <c r="W1119" s="1"/>
  <c r="X1119"/>
  <c r="Y1119"/>
  <c r="AA1119"/>
  <c r="AB1119" s="1"/>
  <c r="AC1119" s="1"/>
  <c r="Z1120"/>
  <c r="Z1121"/>
  <c r="Z1122"/>
  <c r="Z1119"/>
  <c r="P1122" l="1"/>
  <c r="U1122"/>
  <c r="S1122"/>
  <c r="P1120"/>
  <c r="P1121"/>
  <c r="P1119"/>
  <c r="U1120"/>
  <c r="S1120"/>
  <c r="U1121"/>
  <c r="S1121"/>
  <c r="U1119"/>
  <c r="S1119"/>
  <c r="N1116"/>
  <c r="O1116" s="1"/>
  <c r="Q1116"/>
  <c r="R1116"/>
  <c r="T1116"/>
  <c r="V1116"/>
  <c r="W1116" s="1"/>
  <c r="X1116"/>
  <c r="Y1116"/>
  <c r="AA1116"/>
  <c r="AB1116" s="1"/>
  <c r="AC1116" s="1"/>
  <c r="Z1116"/>
  <c r="P1116" l="1"/>
  <c r="U1116"/>
  <c r="S1116"/>
  <c r="N1115"/>
  <c r="O1115" s="1"/>
  <c r="Q1115"/>
  <c r="R1115"/>
  <c r="T1115"/>
  <c r="V1115"/>
  <c r="W1115" s="1"/>
  <c r="X1115"/>
  <c r="Y1115"/>
  <c r="AA1115"/>
  <c r="AB1115" s="1"/>
  <c r="AC1115" s="1"/>
  <c r="Z1115"/>
  <c r="P1115" l="1"/>
  <c r="U1115"/>
  <c r="S1115"/>
  <c r="K710" i="4"/>
  <c r="L710"/>
  <c r="M710"/>
  <c r="N710"/>
  <c r="N1114" i="1" l="1"/>
  <c r="O1114" s="1"/>
  <c r="Q1114"/>
  <c r="R1114"/>
  <c r="T1114"/>
  <c r="V1114"/>
  <c r="W1114" s="1"/>
  <c r="X1114"/>
  <c r="Y1114"/>
  <c r="AA1114"/>
  <c r="AB1114" s="1"/>
  <c r="AC1114" s="1"/>
  <c r="N1113"/>
  <c r="O1113" s="1"/>
  <c r="Q1113"/>
  <c r="R1113"/>
  <c r="T1113"/>
  <c r="V1113"/>
  <c r="W1113" s="1"/>
  <c r="X1113"/>
  <c r="Y1113"/>
  <c r="AA1113"/>
  <c r="AB1113" s="1"/>
  <c r="AC1113" s="1"/>
  <c r="N1112"/>
  <c r="O1112" s="1"/>
  <c r="Q1112"/>
  <c r="R1112"/>
  <c r="T1112"/>
  <c r="V1112"/>
  <c r="W1112" s="1"/>
  <c r="X1112"/>
  <c r="Y1112"/>
  <c r="AA1112"/>
  <c r="AB1112" s="1"/>
  <c r="AC1112" s="1"/>
  <c r="N1111"/>
  <c r="O1111" s="1"/>
  <c r="Q1111"/>
  <c r="R1111"/>
  <c r="T1111"/>
  <c r="V1111"/>
  <c r="W1111" s="1"/>
  <c r="X1111"/>
  <c r="Y1111"/>
  <c r="AA1111"/>
  <c r="AB1111" s="1"/>
  <c r="AC1111" s="1"/>
  <c r="Z1111"/>
  <c r="Z1114"/>
  <c r="Z1112"/>
  <c r="Z1113"/>
  <c r="P1114" l="1"/>
  <c r="P1113"/>
  <c r="U1114"/>
  <c r="S1114"/>
  <c r="U1113"/>
  <c r="S1113"/>
  <c r="P1112"/>
  <c r="U1112"/>
  <c r="S1112"/>
  <c r="P1111"/>
  <c r="U1111"/>
  <c r="S1111"/>
  <c r="K712" i="4"/>
  <c r="K713"/>
  <c r="K714"/>
  <c r="K715"/>
  <c r="K716"/>
  <c r="K717"/>
  <c r="K718"/>
  <c r="K719"/>
  <c r="K720"/>
  <c r="K721"/>
  <c r="K722"/>
  <c r="K723"/>
  <c r="K724"/>
  <c r="K725"/>
  <c r="K726"/>
  <c r="K727"/>
  <c r="K728"/>
  <c r="L712"/>
  <c r="L713"/>
  <c r="L714"/>
  <c r="L715"/>
  <c r="L716"/>
  <c r="L717"/>
  <c r="L718"/>
  <c r="L719"/>
  <c r="L720"/>
  <c r="L721"/>
  <c r="L722"/>
  <c r="L723"/>
  <c r="L724"/>
  <c r="L725"/>
  <c r="L726"/>
  <c r="L727"/>
  <c r="L728"/>
  <c r="M712"/>
  <c r="M713"/>
  <c r="M714"/>
  <c r="M715"/>
  <c r="M716"/>
  <c r="M717"/>
  <c r="M718"/>
  <c r="M719"/>
  <c r="M720"/>
  <c r="M721"/>
  <c r="M722"/>
  <c r="M723"/>
  <c r="M724"/>
  <c r="M725"/>
  <c r="M726"/>
  <c r="M727"/>
  <c r="M728"/>
  <c r="N712"/>
  <c r="N713"/>
  <c r="N714"/>
  <c r="N715"/>
  <c r="N716"/>
  <c r="N717"/>
  <c r="N718"/>
  <c r="N719"/>
  <c r="N720"/>
  <c r="N721"/>
  <c r="N722"/>
  <c r="N723"/>
  <c r="N724"/>
  <c r="N725"/>
  <c r="N726"/>
  <c r="N727"/>
  <c r="N728"/>
  <c r="K708"/>
  <c r="K709"/>
  <c r="K711"/>
  <c r="L708"/>
  <c r="L709"/>
  <c r="L711"/>
  <c r="M708"/>
  <c r="M709"/>
  <c r="M711"/>
  <c r="N708"/>
  <c r="N709"/>
  <c r="N711"/>
  <c r="K707"/>
  <c r="L707"/>
  <c r="M707"/>
  <c r="N707"/>
  <c r="K706"/>
  <c r="L706"/>
  <c r="M706"/>
  <c r="N706"/>
  <c r="N1105" i="1"/>
  <c r="S1105" s="1"/>
  <c r="N1106"/>
  <c r="U1106" s="1"/>
  <c r="N1107"/>
  <c r="U1107" s="1"/>
  <c r="N1108"/>
  <c r="S1108" s="1"/>
  <c r="N1109"/>
  <c r="O1109" s="1"/>
  <c r="N1110"/>
  <c r="O1110" s="1"/>
  <c r="Q1105"/>
  <c r="Q1106"/>
  <c r="Q1107"/>
  <c r="Q1108"/>
  <c r="Q1109"/>
  <c r="Q1110"/>
  <c r="R1105"/>
  <c r="R1106"/>
  <c r="R1107"/>
  <c r="R1108"/>
  <c r="R1109"/>
  <c r="R1110"/>
  <c r="T1105"/>
  <c r="T1106"/>
  <c r="T1107"/>
  <c r="T1108"/>
  <c r="T1109"/>
  <c r="T1110"/>
  <c r="V1105"/>
  <c r="V1106"/>
  <c r="V1107"/>
  <c r="V1108"/>
  <c r="V1109"/>
  <c r="V1110"/>
  <c r="W1105"/>
  <c r="W1106"/>
  <c r="W1107"/>
  <c r="W1108"/>
  <c r="W1109"/>
  <c r="W1110"/>
  <c r="X1105"/>
  <c r="X1106"/>
  <c r="X1107"/>
  <c r="X1108"/>
  <c r="X1109"/>
  <c r="X1110"/>
  <c r="Y1105"/>
  <c r="Y1106"/>
  <c r="Y1107"/>
  <c r="Y1108"/>
  <c r="Y1109"/>
  <c r="Y1110"/>
  <c r="AA1105"/>
  <c r="AB1105" s="1"/>
  <c r="AC1105" s="1"/>
  <c r="AA1106"/>
  <c r="AB1106" s="1"/>
  <c r="AC1106" s="1"/>
  <c r="AA1107"/>
  <c r="AB1107" s="1"/>
  <c r="AC1107" s="1"/>
  <c r="AA1108"/>
  <c r="AB1108" s="1"/>
  <c r="AC1108" s="1"/>
  <c r="AA1109"/>
  <c r="AB1109" s="1"/>
  <c r="AC1109" s="1"/>
  <c r="AA1110"/>
  <c r="AB1110" s="1"/>
  <c r="AC1110" s="1"/>
  <c r="N1104"/>
  <c r="O1104" s="1"/>
  <c r="Q1104"/>
  <c r="R1104"/>
  <c r="T1104"/>
  <c r="V1104"/>
  <c r="W1104" s="1"/>
  <c r="X1104"/>
  <c r="Y1104"/>
  <c r="AA1104"/>
  <c r="AB1104" s="1"/>
  <c r="AC1104" s="1"/>
  <c r="N1103"/>
  <c r="O1103" s="1"/>
  <c r="Q1103"/>
  <c r="R1103"/>
  <c r="T1103"/>
  <c r="V1103"/>
  <c r="W1103" s="1"/>
  <c r="X1103"/>
  <c r="Y1103"/>
  <c r="AA1103"/>
  <c r="AB1103" s="1"/>
  <c r="AC1103" s="1"/>
  <c r="K705" i="4"/>
  <c r="L705"/>
  <c r="M705"/>
  <c r="N705"/>
  <c r="K704"/>
  <c r="L704"/>
  <c r="M704"/>
  <c r="N704"/>
  <c r="K703"/>
  <c r="L703"/>
  <c r="M703"/>
  <c r="N703"/>
  <c r="Z1107" i="1"/>
  <c r="Z1106"/>
  <c r="Z1108"/>
  <c r="Z1109"/>
  <c r="Z1103"/>
  <c r="Z1105"/>
  <c r="Z1104"/>
  <c r="Z1110"/>
  <c r="O1106" l="1"/>
  <c r="O1105"/>
  <c r="S1110"/>
  <c r="P1106"/>
  <c r="P1108"/>
  <c r="O1108"/>
  <c r="P1105"/>
  <c r="S1107"/>
  <c r="P1107"/>
  <c r="O1107"/>
  <c r="U1108"/>
  <c r="U1110"/>
  <c r="S1106"/>
  <c r="P1110"/>
  <c r="U1109"/>
  <c r="S1109"/>
  <c r="U1105"/>
  <c r="P1104"/>
  <c r="P1103"/>
  <c r="P1109"/>
  <c r="U1104"/>
  <c r="S1104"/>
  <c r="U1103"/>
  <c r="S1103"/>
  <c r="K702" i="4"/>
  <c r="L702"/>
  <c r="M702"/>
  <c r="N702"/>
  <c r="K701"/>
  <c r="L701"/>
  <c r="M701"/>
  <c r="N701"/>
  <c r="K700" l="1"/>
  <c r="L700"/>
  <c r="M700"/>
  <c r="N700"/>
  <c r="K699"/>
  <c r="L699"/>
  <c r="M699"/>
  <c r="N699"/>
  <c r="K698"/>
  <c r="L698"/>
  <c r="M698"/>
  <c r="N698"/>
  <c r="K697"/>
  <c r="L697"/>
  <c r="M697"/>
  <c r="N697"/>
  <c r="K696"/>
  <c r="L696"/>
  <c r="M696"/>
  <c r="N696"/>
  <c r="K695"/>
  <c r="L695"/>
  <c r="M695"/>
  <c r="N695"/>
  <c r="K694"/>
  <c r="L694"/>
  <c r="M694"/>
  <c r="N694"/>
  <c r="K693"/>
  <c r="L693"/>
  <c r="M693"/>
  <c r="N693"/>
  <c r="K692"/>
  <c r="L692"/>
  <c r="M692"/>
  <c r="N692"/>
  <c r="K691"/>
  <c r="L691"/>
  <c r="M691"/>
  <c r="N691"/>
  <c r="K690"/>
  <c r="L690"/>
  <c r="M690"/>
  <c r="N690"/>
  <c r="K689"/>
  <c r="L689"/>
  <c r="M689"/>
  <c r="N689"/>
  <c r="K688"/>
  <c r="L688"/>
  <c r="M688"/>
  <c r="N688"/>
  <c r="K687"/>
  <c r="L687"/>
  <c r="M687"/>
  <c r="N687"/>
  <c r="K686"/>
  <c r="L686"/>
  <c r="M686"/>
  <c r="N686"/>
  <c r="N1087" i="1"/>
  <c r="P1087" s="1"/>
  <c r="N1088"/>
  <c r="U1088" s="1"/>
  <c r="N1089"/>
  <c r="U1089" s="1"/>
  <c r="N1090"/>
  <c r="P1090" s="1"/>
  <c r="N1091"/>
  <c r="U1091" s="1"/>
  <c r="N1092"/>
  <c r="U1092" s="1"/>
  <c r="N1093"/>
  <c r="O1093" s="1"/>
  <c r="N1094"/>
  <c r="S1094" s="1"/>
  <c r="N1095"/>
  <c r="O1095" s="1"/>
  <c r="N1096"/>
  <c r="O1096" s="1"/>
  <c r="N1097"/>
  <c r="O1097" s="1"/>
  <c r="N1098"/>
  <c r="P1098" s="1"/>
  <c r="N1099"/>
  <c r="U1099" s="1"/>
  <c r="N1100"/>
  <c r="S1100" s="1"/>
  <c r="N1101"/>
  <c r="U1101" s="1"/>
  <c r="N1102"/>
  <c r="O1102" s="1"/>
  <c r="Q1087"/>
  <c r="Q1088"/>
  <c r="Q1089"/>
  <c r="Q1090"/>
  <c r="Q1091"/>
  <c r="Q1092"/>
  <c r="Q1093"/>
  <c r="Q1094"/>
  <c r="Q1095"/>
  <c r="Q1096"/>
  <c r="Q1097"/>
  <c r="Q1098"/>
  <c r="Q1099"/>
  <c r="Q1100"/>
  <c r="Q1101"/>
  <c r="Q1102"/>
  <c r="R1087"/>
  <c r="R1088"/>
  <c r="R1089"/>
  <c r="R1090"/>
  <c r="R1091"/>
  <c r="R1092"/>
  <c r="R1093"/>
  <c r="R1094"/>
  <c r="R1095"/>
  <c r="R1096"/>
  <c r="R1097"/>
  <c r="R1098"/>
  <c r="R1099"/>
  <c r="R1100"/>
  <c r="R1101"/>
  <c r="R1102"/>
  <c r="T1087"/>
  <c r="T1088"/>
  <c r="T1089"/>
  <c r="T1090"/>
  <c r="T1091"/>
  <c r="T1092"/>
  <c r="T1093"/>
  <c r="T1094"/>
  <c r="T1095"/>
  <c r="T1096"/>
  <c r="T1097"/>
  <c r="T1098"/>
  <c r="T1099"/>
  <c r="T1100"/>
  <c r="T1101"/>
  <c r="T1102"/>
  <c r="V1087"/>
  <c r="V1088"/>
  <c r="V1089"/>
  <c r="V1090"/>
  <c r="V1091"/>
  <c r="V1092"/>
  <c r="V1093"/>
  <c r="V1094"/>
  <c r="V1095"/>
  <c r="V1096"/>
  <c r="V1097"/>
  <c r="V1098"/>
  <c r="V1099"/>
  <c r="V1100"/>
  <c r="V1101"/>
  <c r="V1102"/>
  <c r="W1087"/>
  <c r="W1088"/>
  <c r="W1089"/>
  <c r="W1090"/>
  <c r="W1091"/>
  <c r="W1092"/>
  <c r="W1093"/>
  <c r="W1094"/>
  <c r="W1095"/>
  <c r="W1096"/>
  <c r="W1097"/>
  <c r="W1098"/>
  <c r="W1099"/>
  <c r="W1100"/>
  <c r="W1101"/>
  <c r="W1102"/>
  <c r="X1087"/>
  <c r="X1088"/>
  <c r="X1089"/>
  <c r="X1090"/>
  <c r="X1091"/>
  <c r="X1092"/>
  <c r="X1093"/>
  <c r="X1094"/>
  <c r="X1095"/>
  <c r="X1096"/>
  <c r="X1097"/>
  <c r="X1098"/>
  <c r="X1099"/>
  <c r="X1100"/>
  <c r="X1101"/>
  <c r="X1102"/>
  <c r="Y1087"/>
  <c r="Y1088"/>
  <c r="Y1089"/>
  <c r="Y1090"/>
  <c r="Y1091"/>
  <c r="Y1092"/>
  <c r="Y1093"/>
  <c r="Y1094"/>
  <c r="Y1095"/>
  <c r="Y1096"/>
  <c r="Y1097"/>
  <c r="Y1098"/>
  <c r="Y1099"/>
  <c r="Y1100"/>
  <c r="Y1101"/>
  <c r="Y1102"/>
  <c r="AA1087"/>
  <c r="AB1087" s="1"/>
  <c r="AC1087" s="1"/>
  <c r="AA1088"/>
  <c r="AB1088" s="1"/>
  <c r="AC1088" s="1"/>
  <c r="AA1089"/>
  <c r="AB1089" s="1"/>
  <c r="AC1089" s="1"/>
  <c r="AA1090"/>
  <c r="AB1090" s="1"/>
  <c r="AC1090" s="1"/>
  <c r="AA1091"/>
  <c r="AB1091" s="1"/>
  <c r="AC1091" s="1"/>
  <c r="AA1092"/>
  <c r="AB1092" s="1"/>
  <c r="AC1092" s="1"/>
  <c r="AA1093"/>
  <c r="AB1093" s="1"/>
  <c r="AC1093" s="1"/>
  <c r="AA1094"/>
  <c r="AB1094" s="1"/>
  <c r="AC1094" s="1"/>
  <c r="AA1095"/>
  <c r="AB1095" s="1"/>
  <c r="AC1095" s="1"/>
  <c r="AA1096"/>
  <c r="AB1096" s="1"/>
  <c r="AC1096" s="1"/>
  <c r="AA1097"/>
  <c r="AB1097" s="1"/>
  <c r="AC1097" s="1"/>
  <c r="AA1098"/>
  <c r="AB1098" s="1"/>
  <c r="AC1098" s="1"/>
  <c r="AA1099"/>
  <c r="AB1099" s="1"/>
  <c r="AC1099" s="1"/>
  <c r="AA1100"/>
  <c r="AB1100" s="1"/>
  <c r="AC1100" s="1"/>
  <c r="AA1101"/>
  <c r="AB1101" s="1"/>
  <c r="AC1101" s="1"/>
  <c r="AA1102"/>
  <c r="AB1102" s="1"/>
  <c r="AC1102" s="1"/>
  <c r="N1086"/>
  <c r="O1086" s="1"/>
  <c r="Q1086"/>
  <c r="R1086"/>
  <c r="T1086"/>
  <c r="V1086"/>
  <c r="W1086" s="1"/>
  <c r="X1086"/>
  <c r="Y1086"/>
  <c r="AA1086"/>
  <c r="AB1086" s="1"/>
  <c r="AC1086" s="1"/>
  <c r="N1085"/>
  <c r="O1085" s="1"/>
  <c r="Q1085"/>
  <c r="R1085"/>
  <c r="T1085"/>
  <c r="V1085"/>
  <c r="W1085" s="1"/>
  <c r="X1085"/>
  <c r="Y1085"/>
  <c r="AA1085"/>
  <c r="AB1085" s="1"/>
  <c r="AC1085" s="1"/>
  <c r="N1084"/>
  <c r="O1084" s="1"/>
  <c r="Q1084"/>
  <c r="R1084"/>
  <c r="T1084"/>
  <c r="V1084"/>
  <c r="W1084" s="1"/>
  <c r="X1084"/>
  <c r="Y1084"/>
  <c r="AA1084"/>
  <c r="AB1084" s="1"/>
  <c r="AC1084" s="1"/>
  <c r="N1083"/>
  <c r="O1083" s="1"/>
  <c r="Q1083"/>
  <c r="R1083"/>
  <c r="T1083"/>
  <c r="V1083"/>
  <c r="W1083" s="1"/>
  <c r="X1083"/>
  <c r="Y1083"/>
  <c r="AA1083"/>
  <c r="AB1083" s="1"/>
  <c r="AC1083" s="1"/>
  <c r="Z1096"/>
  <c r="Z1101"/>
  <c r="Z1102"/>
  <c r="Z1089"/>
  <c r="Z1085"/>
  <c r="Z1099"/>
  <c r="Z1098"/>
  <c r="Z1086"/>
  <c r="Z1094"/>
  <c r="Z1091"/>
  <c r="Z1090"/>
  <c r="Z1097"/>
  <c r="Z1095"/>
  <c r="Z1100"/>
  <c r="Z1092"/>
  <c r="Z1088"/>
  <c r="Z1083"/>
  <c r="Z1093"/>
  <c r="Z1084"/>
  <c r="Z1087"/>
  <c r="O1087" l="1"/>
  <c r="O1089"/>
  <c r="O1088"/>
  <c r="P1089"/>
  <c r="O1090"/>
  <c r="P1088"/>
  <c r="O1091"/>
  <c r="S1093"/>
  <c r="U1093"/>
  <c r="S1089"/>
  <c r="S1091"/>
  <c r="P1093"/>
  <c r="O1100"/>
  <c r="S1101"/>
  <c r="P1101"/>
  <c r="O1101"/>
  <c r="U1102"/>
  <c r="U1100"/>
  <c r="S1096"/>
  <c r="S1092"/>
  <c r="S1090"/>
  <c r="S1088"/>
  <c r="P1100"/>
  <c r="U1096"/>
  <c r="U1090"/>
  <c r="S1102"/>
  <c r="P1096"/>
  <c r="S1099"/>
  <c r="P1099"/>
  <c r="O1099"/>
  <c r="P1084"/>
  <c r="P1086"/>
  <c r="U1095"/>
  <c r="S1097"/>
  <c r="S1095"/>
  <c r="P1091"/>
  <c r="O1098"/>
  <c r="U1086"/>
  <c r="S1086"/>
  <c r="P1085"/>
  <c r="U1085"/>
  <c r="S1085"/>
  <c r="P1092"/>
  <c r="O1092"/>
  <c r="U1087"/>
  <c r="S1087"/>
  <c r="P1102"/>
  <c r="U1098"/>
  <c r="S1098"/>
  <c r="U1097"/>
  <c r="P1097"/>
  <c r="P1094"/>
  <c r="O1094"/>
  <c r="U1094"/>
  <c r="P1095"/>
  <c r="U1084"/>
  <c r="S1084"/>
  <c r="P1083"/>
  <c r="U1083"/>
  <c r="S1083"/>
  <c r="N1082"/>
  <c r="O1082" s="1"/>
  <c r="Q1082"/>
  <c r="R1082"/>
  <c r="T1082"/>
  <c r="V1082"/>
  <c r="W1082" s="1"/>
  <c r="X1082"/>
  <c r="Y1082"/>
  <c r="AA1082"/>
  <c r="AB1082" s="1"/>
  <c r="AC1082" s="1"/>
  <c r="N1081"/>
  <c r="O1081" s="1"/>
  <c r="Q1081"/>
  <c r="R1081"/>
  <c r="T1081"/>
  <c r="V1081"/>
  <c r="W1081" s="1"/>
  <c r="X1081"/>
  <c r="Y1081"/>
  <c r="AA1081"/>
  <c r="AB1081" s="1"/>
  <c r="AC1081" s="1"/>
  <c r="N1080"/>
  <c r="O1080" s="1"/>
  <c r="Q1080"/>
  <c r="R1080"/>
  <c r="T1080"/>
  <c r="V1080"/>
  <c r="W1080" s="1"/>
  <c r="X1080"/>
  <c r="Y1080"/>
  <c r="AA1080"/>
  <c r="AB1080" s="1"/>
  <c r="AC1080" s="1"/>
  <c r="N1079"/>
  <c r="O1079" s="1"/>
  <c r="Q1079"/>
  <c r="R1079"/>
  <c r="T1079"/>
  <c r="V1079"/>
  <c r="W1079" s="1"/>
  <c r="X1079"/>
  <c r="Y1079"/>
  <c r="AA1079"/>
  <c r="AB1079" s="1"/>
  <c r="AC1079" s="1"/>
  <c r="Z1080"/>
  <c r="Z1082"/>
  <c r="Z1081"/>
  <c r="Z1079"/>
  <c r="P1082" l="1"/>
  <c r="P1081"/>
  <c r="P1079"/>
  <c r="U1081"/>
  <c r="S1081"/>
  <c r="U1082"/>
  <c r="S1082"/>
  <c r="P1080"/>
  <c r="U1080"/>
  <c r="S1080"/>
  <c r="U1079"/>
  <c r="S1079"/>
  <c r="K685" i="4"/>
  <c r="L685"/>
  <c r="M685"/>
  <c r="N685"/>
  <c r="K684"/>
  <c r="L684"/>
  <c r="M684"/>
  <c r="N684"/>
  <c r="K683"/>
  <c r="L683"/>
  <c r="M683"/>
  <c r="N683"/>
  <c r="K682"/>
  <c r="L682"/>
  <c r="M682"/>
  <c r="N682"/>
  <c r="K681"/>
  <c r="L681"/>
  <c r="M681"/>
  <c r="N681"/>
  <c r="K680"/>
  <c r="L680"/>
  <c r="M680"/>
  <c r="N680"/>
  <c r="K679"/>
  <c r="L679"/>
  <c r="M679"/>
  <c r="N679"/>
  <c r="K678"/>
  <c r="L678"/>
  <c r="M678"/>
  <c r="N678"/>
  <c r="K677"/>
  <c r="L677"/>
  <c r="M677"/>
  <c r="N677"/>
  <c r="K676"/>
  <c r="L676"/>
  <c r="M676"/>
  <c r="N676"/>
  <c r="K675" l="1"/>
  <c r="L675"/>
  <c r="M675"/>
  <c r="N675"/>
  <c r="K674"/>
  <c r="L674"/>
  <c r="M674"/>
  <c r="N674"/>
  <c r="K673"/>
  <c r="L673"/>
  <c r="M673"/>
  <c r="N673"/>
  <c r="K672"/>
  <c r="L672"/>
  <c r="M672"/>
  <c r="N672"/>
  <c r="N1078" i="1"/>
  <c r="O1078" s="1"/>
  <c r="Q1078"/>
  <c r="R1078"/>
  <c r="T1078"/>
  <c r="V1078"/>
  <c r="W1078" s="1"/>
  <c r="X1078"/>
  <c r="Y1078"/>
  <c r="AA1078"/>
  <c r="AB1078" s="1"/>
  <c r="AC1078" s="1"/>
  <c r="N1077"/>
  <c r="O1077" s="1"/>
  <c r="Q1077"/>
  <c r="R1077"/>
  <c r="T1077"/>
  <c r="V1077"/>
  <c r="W1077" s="1"/>
  <c r="X1077"/>
  <c r="Y1077"/>
  <c r="AA1077"/>
  <c r="AB1077" s="1"/>
  <c r="AC1077" s="1"/>
  <c r="N1076"/>
  <c r="O1076" s="1"/>
  <c r="Q1076"/>
  <c r="R1076"/>
  <c r="T1076"/>
  <c r="V1076"/>
  <c r="W1076" s="1"/>
  <c r="X1076"/>
  <c r="Y1076"/>
  <c r="AA1076"/>
  <c r="AB1076" s="1"/>
  <c r="AC1076" s="1"/>
  <c r="N1075"/>
  <c r="O1075" s="1"/>
  <c r="Q1075"/>
  <c r="R1075"/>
  <c r="T1075"/>
  <c r="V1075"/>
  <c r="W1075" s="1"/>
  <c r="X1075"/>
  <c r="Y1075"/>
  <c r="AA1075"/>
  <c r="AB1075" s="1"/>
  <c r="AC1075" s="1"/>
  <c r="Z1077"/>
  <c r="Z1078"/>
  <c r="Z1076"/>
  <c r="Z1075"/>
  <c r="P1078" l="1"/>
  <c r="P1075"/>
  <c r="P1077"/>
  <c r="U1078"/>
  <c r="S1078"/>
  <c r="P1076"/>
  <c r="U1077"/>
  <c r="S1077"/>
  <c r="U1075"/>
  <c r="S1075"/>
  <c r="U1076"/>
  <c r="S1076"/>
  <c r="E8" i="11"/>
  <c r="K2"/>
  <c r="K3"/>
  <c r="K4"/>
  <c r="K15"/>
  <c r="J15"/>
  <c r="J17" s="1"/>
  <c r="L2"/>
  <c r="L3"/>
  <c r="L4"/>
  <c r="K664" i="4" l="1"/>
  <c r="L664"/>
  <c r="M664"/>
  <c r="N664"/>
  <c r="K671" l="1"/>
  <c r="L671"/>
  <c r="M671"/>
  <c r="N671"/>
  <c r="K670"/>
  <c r="L670"/>
  <c r="M670"/>
  <c r="N670"/>
  <c r="K669"/>
  <c r="L669"/>
  <c r="M669"/>
  <c r="N669"/>
  <c r="K668"/>
  <c r="L668"/>
  <c r="M668"/>
  <c r="N668"/>
  <c r="K662"/>
  <c r="L662"/>
  <c r="M662"/>
  <c r="N662"/>
  <c r="K667"/>
  <c r="L667"/>
  <c r="M667"/>
  <c r="N667"/>
  <c r="K666"/>
  <c r="L666"/>
  <c r="M666"/>
  <c r="N666"/>
  <c r="K665"/>
  <c r="L665"/>
  <c r="M665"/>
  <c r="N665"/>
  <c r="N1074" i="1" l="1"/>
  <c r="O1074" s="1"/>
  <c r="Q1074"/>
  <c r="R1074"/>
  <c r="T1074"/>
  <c r="V1074"/>
  <c r="W1074" s="1"/>
  <c r="X1074"/>
  <c r="Y1074"/>
  <c r="AA1074"/>
  <c r="AB1074" s="1"/>
  <c r="AC1074" s="1"/>
  <c r="N1073"/>
  <c r="O1073" s="1"/>
  <c r="Q1073"/>
  <c r="R1073"/>
  <c r="T1073"/>
  <c r="V1073"/>
  <c r="W1073" s="1"/>
  <c r="X1073"/>
  <c r="Y1073"/>
  <c r="AA1073"/>
  <c r="AB1073" s="1"/>
  <c r="AC1073" s="1"/>
  <c r="N1072"/>
  <c r="O1072" s="1"/>
  <c r="Q1072"/>
  <c r="R1072"/>
  <c r="T1072"/>
  <c r="V1072"/>
  <c r="W1072" s="1"/>
  <c r="X1072"/>
  <c r="Y1072"/>
  <c r="AA1072"/>
  <c r="AB1072" s="1"/>
  <c r="AC1072" s="1"/>
  <c r="N1071"/>
  <c r="O1071" s="1"/>
  <c r="Q1071"/>
  <c r="R1071"/>
  <c r="T1071"/>
  <c r="V1071"/>
  <c r="W1071" s="1"/>
  <c r="X1071"/>
  <c r="Y1071"/>
  <c r="AA1071"/>
  <c r="AB1071" s="1"/>
  <c r="AC1071" s="1"/>
  <c r="Z1073"/>
  <c r="Z1071"/>
  <c r="Z1074"/>
  <c r="Z1072"/>
  <c r="P1074" l="1"/>
  <c r="P1073"/>
  <c r="U1073"/>
  <c r="S1073"/>
  <c r="U1074"/>
  <c r="S1074"/>
  <c r="P1072"/>
  <c r="P1071"/>
  <c r="U1071"/>
  <c r="S1071"/>
  <c r="U1072"/>
  <c r="S1072"/>
  <c r="Q1057" l="1"/>
  <c r="R1057"/>
  <c r="T1057"/>
  <c r="V1057"/>
  <c r="W1057" s="1"/>
  <c r="X1057"/>
  <c r="Y1057"/>
  <c r="AA1057"/>
  <c r="AB1057" s="1"/>
  <c r="AC1057" s="1"/>
  <c r="Q1058"/>
  <c r="R1058"/>
  <c r="T1058"/>
  <c r="V1058"/>
  <c r="W1058"/>
  <c r="X1058"/>
  <c r="Y1058"/>
  <c r="AA1058"/>
  <c r="AB1058" s="1"/>
  <c r="AC1058" s="1"/>
  <c r="Q1059"/>
  <c r="R1059"/>
  <c r="T1059"/>
  <c r="V1059"/>
  <c r="W1059"/>
  <c r="X1059"/>
  <c r="Y1059"/>
  <c r="AA1059"/>
  <c r="AB1059" s="1"/>
  <c r="AC1059" s="1"/>
  <c r="Q1060"/>
  <c r="R1060"/>
  <c r="T1060"/>
  <c r="V1060"/>
  <c r="W1060"/>
  <c r="X1060"/>
  <c r="Y1060"/>
  <c r="AA1060"/>
  <c r="AB1060" s="1"/>
  <c r="AC1060" s="1"/>
  <c r="Q1061"/>
  <c r="R1061"/>
  <c r="T1061"/>
  <c r="V1061"/>
  <c r="W1061" s="1"/>
  <c r="X1061"/>
  <c r="Y1061"/>
  <c r="AA1061"/>
  <c r="AB1061" s="1"/>
  <c r="AC1061" s="1"/>
  <c r="Q1062"/>
  <c r="R1062"/>
  <c r="T1062"/>
  <c r="V1062"/>
  <c r="W1062"/>
  <c r="X1062"/>
  <c r="Y1062"/>
  <c r="AA1062"/>
  <c r="AB1062" s="1"/>
  <c r="AC1062" s="1"/>
  <c r="Q1063"/>
  <c r="R1063"/>
  <c r="T1063"/>
  <c r="V1063"/>
  <c r="W1063"/>
  <c r="X1063"/>
  <c r="Y1063"/>
  <c r="AA1063"/>
  <c r="AB1063" s="1"/>
  <c r="AC1063" s="1"/>
  <c r="Q1064"/>
  <c r="R1064"/>
  <c r="T1064"/>
  <c r="V1064"/>
  <c r="W1064"/>
  <c r="X1064"/>
  <c r="Y1064"/>
  <c r="AA1064"/>
  <c r="AB1064" s="1"/>
  <c r="AC1064" s="1"/>
  <c r="Q1065"/>
  <c r="R1065"/>
  <c r="T1065"/>
  <c r="V1065"/>
  <c r="W1065" s="1"/>
  <c r="X1065"/>
  <c r="Y1065"/>
  <c r="AA1065"/>
  <c r="AB1065" s="1"/>
  <c r="AC1065" s="1"/>
  <c r="Q1066"/>
  <c r="R1066"/>
  <c r="T1066"/>
  <c r="V1066"/>
  <c r="W1066"/>
  <c r="X1066"/>
  <c r="Y1066"/>
  <c r="AA1066"/>
  <c r="AB1066" s="1"/>
  <c r="AC1066" s="1"/>
  <c r="Q1067"/>
  <c r="R1067"/>
  <c r="T1067"/>
  <c r="V1067"/>
  <c r="W1067"/>
  <c r="X1067"/>
  <c r="Y1067"/>
  <c r="AA1067"/>
  <c r="AB1067" s="1"/>
  <c r="AC1067" s="1"/>
  <c r="Q1068"/>
  <c r="R1068"/>
  <c r="T1068"/>
  <c r="V1068"/>
  <c r="W1068"/>
  <c r="X1068"/>
  <c r="Y1068"/>
  <c r="AA1068"/>
  <c r="AB1068" s="1"/>
  <c r="AC1068" s="1"/>
  <c r="Q1069"/>
  <c r="R1069"/>
  <c r="T1069"/>
  <c r="V1069"/>
  <c r="W1069" s="1"/>
  <c r="X1069"/>
  <c r="Y1069"/>
  <c r="AA1069"/>
  <c r="AB1069" s="1"/>
  <c r="AC1069" s="1"/>
  <c r="Q1070"/>
  <c r="R1070"/>
  <c r="T1070"/>
  <c r="V1070"/>
  <c r="W1070"/>
  <c r="X1070"/>
  <c r="Y1070"/>
  <c r="AA1070"/>
  <c r="AB1070" s="1"/>
  <c r="AC1070" s="1"/>
  <c r="N1058"/>
  <c r="N1059"/>
  <c r="P1059" s="1"/>
  <c r="N1060"/>
  <c r="N1061"/>
  <c r="P1061" s="1"/>
  <c r="N1062"/>
  <c r="N1063"/>
  <c r="P1063" s="1"/>
  <c r="N1064"/>
  <c r="N1065"/>
  <c r="P1065" s="1"/>
  <c r="N1066"/>
  <c r="N1067"/>
  <c r="P1067" s="1"/>
  <c r="N1068"/>
  <c r="N1069"/>
  <c r="P1069" s="1"/>
  <c r="N1070"/>
  <c r="Z1063"/>
  <c r="Z1065"/>
  <c r="Z1067"/>
  <c r="Z1061"/>
  <c r="Z1057"/>
  <c r="Z1064"/>
  <c r="Z1062"/>
  <c r="Z1068"/>
  <c r="Z1058"/>
  <c r="Z1059"/>
  <c r="Z1069"/>
  <c r="Z1060"/>
  <c r="Z1070"/>
  <c r="Z1066"/>
  <c r="O1067" l="1"/>
  <c r="O1065"/>
  <c r="O1059"/>
  <c r="O1069"/>
  <c r="O1063"/>
  <c r="O1061"/>
  <c r="U1069"/>
  <c r="S1069"/>
  <c r="U1067"/>
  <c r="S1067"/>
  <c r="U1065"/>
  <c r="S1065"/>
  <c r="U1063"/>
  <c r="S1063"/>
  <c r="U1061"/>
  <c r="S1061"/>
  <c r="U1059"/>
  <c r="S1059"/>
  <c r="O1070"/>
  <c r="S1070"/>
  <c r="U1070"/>
  <c r="P1070"/>
  <c r="O1068"/>
  <c r="S1068"/>
  <c r="U1068"/>
  <c r="P1068"/>
  <c r="O1066"/>
  <c r="S1066"/>
  <c r="U1066"/>
  <c r="P1066"/>
  <c r="O1064"/>
  <c r="S1064"/>
  <c r="U1064"/>
  <c r="P1064"/>
  <c r="O1062"/>
  <c r="S1062"/>
  <c r="U1062"/>
  <c r="P1062"/>
  <c r="O1060"/>
  <c r="S1060"/>
  <c r="U1060"/>
  <c r="P1060"/>
  <c r="O1058"/>
  <c r="S1058"/>
  <c r="U1058"/>
  <c r="P1058"/>
  <c r="N1057"/>
  <c r="N1056"/>
  <c r="O1056" s="1"/>
  <c r="Q1056"/>
  <c r="R1056"/>
  <c r="T1056"/>
  <c r="V1056"/>
  <c r="W1056" s="1"/>
  <c r="X1056"/>
  <c r="Y1056"/>
  <c r="AA1056"/>
  <c r="AB1056" s="1"/>
  <c r="AC1056" s="1"/>
  <c r="N1055"/>
  <c r="O1055" s="1"/>
  <c r="Q1055"/>
  <c r="R1055"/>
  <c r="T1055"/>
  <c r="V1055"/>
  <c r="W1055" s="1"/>
  <c r="X1055"/>
  <c r="Y1055"/>
  <c r="AA1055"/>
  <c r="AB1055" s="1"/>
  <c r="AC1055" s="1"/>
  <c r="Z1055"/>
  <c r="Z1056"/>
  <c r="P1057" l="1"/>
  <c r="O1057"/>
  <c r="S1057"/>
  <c r="U1057"/>
  <c r="P1056"/>
  <c r="U1056"/>
  <c r="S1056"/>
  <c r="P1055"/>
  <c r="U1055"/>
  <c r="S1055"/>
  <c r="K663" i="4"/>
  <c r="L663"/>
  <c r="M663"/>
  <c r="N663"/>
  <c r="K661"/>
  <c r="L661"/>
  <c r="M661"/>
  <c r="N661"/>
  <c r="K660"/>
  <c r="L660"/>
  <c r="M660"/>
  <c r="N660"/>
  <c r="K659"/>
  <c r="L659"/>
  <c r="M659"/>
  <c r="N659"/>
  <c r="K658"/>
  <c r="L658"/>
  <c r="M658"/>
  <c r="N658"/>
  <c r="K657"/>
  <c r="L657"/>
  <c r="M657"/>
  <c r="N657"/>
  <c r="K656"/>
  <c r="L656"/>
  <c r="M656"/>
  <c r="N656"/>
  <c r="K651"/>
  <c r="L651"/>
  <c r="M651"/>
  <c r="N651"/>
  <c r="K650"/>
  <c r="L650"/>
  <c r="M650"/>
  <c r="N650"/>
  <c r="N1054" i="1"/>
  <c r="O1054" s="1"/>
  <c r="Q1054"/>
  <c r="R1054"/>
  <c r="T1054"/>
  <c r="V1054"/>
  <c r="W1054" s="1"/>
  <c r="X1054"/>
  <c r="Y1054"/>
  <c r="AA1054"/>
  <c r="AB1054" s="1"/>
  <c r="AC1054" s="1"/>
  <c r="N1053"/>
  <c r="O1053" s="1"/>
  <c r="Q1053"/>
  <c r="R1053"/>
  <c r="T1053"/>
  <c r="V1053"/>
  <c r="W1053" s="1"/>
  <c r="X1053"/>
  <c r="Y1053"/>
  <c r="AA1053"/>
  <c r="AB1053" s="1"/>
  <c r="AC1053" s="1"/>
  <c r="N1052"/>
  <c r="O1052" s="1"/>
  <c r="Q1052"/>
  <c r="R1052"/>
  <c r="T1052"/>
  <c r="V1052"/>
  <c r="W1052" s="1"/>
  <c r="X1052"/>
  <c r="Y1052"/>
  <c r="AA1052"/>
  <c r="AB1052" s="1"/>
  <c r="AC1052" s="1"/>
  <c r="N1051"/>
  <c r="O1051" s="1"/>
  <c r="Q1051"/>
  <c r="R1051"/>
  <c r="T1051"/>
  <c r="V1051"/>
  <c r="W1051"/>
  <c r="X1051"/>
  <c r="Y1051"/>
  <c r="AA1051"/>
  <c r="AB1051" s="1"/>
  <c r="AC1051" s="1"/>
  <c r="Z1052"/>
  <c r="Z1054"/>
  <c r="Z1051"/>
  <c r="Z1053"/>
  <c r="P1053" l="1"/>
  <c r="P1054"/>
  <c r="P1052"/>
  <c r="U1053"/>
  <c r="S1053"/>
  <c r="U1054"/>
  <c r="S1054"/>
  <c r="P1051"/>
  <c r="U1051"/>
  <c r="S1051"/>
  <c r="U1052"/>
  <c r="S1052"/>
  <c r="K654" i="4"/>
  <c r="L654"/>
  <c r="M654"/>
  <c r="N654"/>
  <c r="K648"/>
  <c r="L648"/>
  <c r="M648"/>
  <c r="N648"/>
  <c r="K655"/>
  <c r="L655"/>
  <c r="M655"/>
  <c r="N655"/>
  <c r="K653"/>
  <c r="L653"/>
  <c r="M653"/>
  <c r="N653"/>
  <c r="K652"/>
  <c r="L652"/>
  <c r="M652"/>
  <c r="N652"/>
  <c r="K649"/>
  <c r="L649"/>
  <c r="M649"/>
  <c r="N649"/>
  <c r="K647"/>
  <c r="L647"/>
  <c r="M647"/>
  <c r="N647"/>
  <c r="K646"/>
  <c r="L646"/>
  <c r="M646"/>
  <c r="N646"/>
  <c r="K645" l="1"/>
  <c r="L645"/>
  <c r="M645"/>
  <c r="N645"/>
  <c r="K644"/>
  <c r="L644"/>
  <c r="M644"/>
  <c r="N644"/>
  <c r="K643"/>
  <c r="L643"/>
  <c r="M643"/>
  <c r="N643"/>
  <c r="K642"/>
  <c r="L642"/>
  <c r="M642"/>
  <c r="N642"/>
  <c r="K641"/>
  <c r="L641"/>
  <c r="M641"/>
  <c r="N641"/>
  <c r="K640"/>
  <c r="L640"/>
  <c r="M640"/>
  <c r="N640"/>
  <c r="N1050" i="1"/>
  <c r="O1050" s="1"/>
  <c r="Q1050"/>
  <c r="R1050"/>
  <c r="T1050"/>
  <c r="V1050"/>
  <c r="W1050" s="1"/>
  <c r="X1050"/>
  <c r="Y1050"/>
  <c r="AA1050"/>
  <c r="AB1050" s="1"/>
  <c r="AC1050" s="1"/>
  <c r="N1049"/>
  <c r="O1049" s="1"/>
  <c r="Q1049"/>
  <c r="R1049"/>
  <c r="T1049"/>
  <c r="V1049"/>
  <c r="W1049" s="1"/>
  <c r="X1049"/>
  <c r="Y1049"/>
  <c r="AA1049"/>
  <c r="AB1049" s="1"/>
  <c r="AC1049" s="1"/>
  <c r="N1048"/>
  <c r="O1048" s="1"/>
  <c r="Q1048"/>
  <c r="R1048"/>
  <c r="T1048"/>
  <c r="V1048"/>
  <c r="W1048" s="1"/>
  <c r="X1048"/>
  <c r="Y1048"/>
  <c r="AA1048"/>
  <c r="AB1048" s="1"/>
  <c r="AC1048" s="1"/>
  <c r="N1047"/>
  <c r="O1047" s="1"/>
  <c r="Q1047"/>
  <c r="R1047"/>
  <c r="T1047"/>
  <c r="V1047"/>
  <c r="W1047" s="1"/>
  <c r="X1047"/>
  <c r="Y1047"/>
  <c r="AA1047"/>
  <c r="AB1047" s="1"/>
  <c r="AC1047" s="1"/>
  <c r="Z1050"/>
  <c r="Z1047"/>
  <c r="Z1048"/>
  <c r="Z1049"/>
  <c r="P1050" l="1"/>
  <c r="P1049"/>
  <c r="P1048"/>
  <c r="U1049"/>
  <c r="S1049"/>
  <c r="U1050"/>
  <c r="S1050"/>
  <c r="U1048"/>
  <c r="S1048"/>
  <c r="P1047"/>
  <c r="U1047"/>
  <c r="S1047"/>
  <c r="K638" i="4"/>
  <c r="L638"/>
  <c r="M638"/>
  <c r="N638"/>
  <c r="K637"/>
  <c r="L637"/>
  <c r="M637"/>
  <c r="N637"/>
  <c r="K618" l="1"/>
  <c r="L618"/>
  <c r="M618"/>
  <c r="N618"/>
  <c r="K609"/>
  <c r="L609"/>
  <c r="M609"/>
  <c r="N609"/>
  <c r="K604" l="1"/>
  <c r="L604"/>
  <c r="M604"/>
  <c r="N604"/>
  <c r="K603"/>
  <c r="L603"/>
  <c r="M603"/>
  <c r="N603"/>
  <c r="K589" l="1"/>
  <c r="L589"/>
  <c r="M589"/>
  <c r="N589"/>
  <c r="K584" l="1"/>
  <c r="L584"/>
  <c r="M584"/>
  <c r="N584"/>
  <c r="K574" l="1"/>
  <c r="L574"/>
  <c r="M574"/>
  <c r="N574"/>
  <c r="K562" l="1"/>
  <c r="L562"/>
  <c r="M562"/>
  <c r="N562"/>
  <c r="K563"/>
  <c r="L563"/>
  <c r="M563"/>
  <c r="N563"/>
  <c r="K564"/>
  <c r="L564"/>
  <c r="M564"/>
  <c r="N564"/>
  <c r="K558" l="1"/>
  <c r="L558"/>
  <c r="M558"/>
  <c r="N558"/>
  <c r="K553"/>
  <c r="L553"/>
  <c r="M553"/>
  <c r="N553"/>
  <c r="K547" l="1"/>
  <c r="L547"/>
  <c r="M547"/>
  <c r="N547"/>
  <c r="K539" l="1"/>
  <c r="L539"/>
  <c r="M539"/>
  <c r="N539"/>
  <c r="K535" l="1"/>
  <c r="L535"/>
  <c r="M535"/>
  <c r="N535"/>
  <c r="K515" l="1"/>
  <c r="L515"/>
  <c r="M515"/>
  <c r="N515"/>
  <c r="K517"/>
  <c r="L517"/>
  <c r="M517"/>
  <c r="N517"/>
  <c r="K483" l="1"/>
  <c r="L483"/>
  <c r="M483"/>
  <c r="N483"/>
  <c r="N870" i="1" l="1"/>
  <c r="O870" s="1"/>
  <c r="Q870"/>
  <c r="R870"/>
  <c r="T870"/>
  <c r="V870"/>
  <c r="W870" s="1"/>
  <c r="X870"/>
  <c r="Y870"/>
  <c r="AA870"/>
  <c r="AB870" s="1"/>
  <c r="AC870" s="1"/>
  <c r="Z870"/>
  <c r="P870" l="1"/>
  <c r="U870"/>
  <c r="S870"/>
  <c r="K450" i="4"/>
  <c r="L450"/>
  <c r="M450"/>
  <c r="N450"/>
  <c r="K453"/>
  <c r="L453"/>
  <c r="M453"/>
  <c r="N453"/>
  <c r="K433" l="1"/>
  <c r="L433"/>
  <c r="M433"/>
  <c r="N433"/>
  <c r="K362" l="1"/>
  <c r="L362"/>
  <c r="M362"/>
  <c r="N362"/>
  <c r="K379"/>
  <c r="L379"/>
  <c r="M379"/>
  <c r="N379"/>
  <c r="K376"/>
  <c r="L376"/>
  <c r="M376"/>
  <c r="N376"/>
  <c r="K291" l="1"/>
  <c r="L291"/>
  <c r="M291"/>
  <c r="N291"/>
  <c r="K296" l="1"/>
  <c r="K297"/>
  <c r="K298"/>
  <c r="K299"/>
  <c r="K300"/>
  <c r="K301"/>
  <c r="K302"/>
  <c r="K303"/>
  <c r="K304"/>
  <c r="K305"/>
  <c r="K306"/>
  <c r="K307"/>
  <c r="K308"/>
  <c r="K309"/>
  <c r="K310"/>
  <c r="K311"/>
  <c r="K312"/>
  <c r="K313"/>
  <c r="K314"/>
  <c r="K315"/>
  <c r="K316"/>
  <c r="K317"/>
  <c r="K318"/>
  <c r="K319"/>
  <c r="K320"/>
  <c r="K321"/>
  <c r="K322"/>
  <c r="K323"/>
  <c r="K324"/>
  <c r="K325"/>
  <c r="K326"/>
  <c r="K327"/>
  <c r="K328"/>
  <c r="K329"/>
  <c r="K330"/>
  <c r="K331"/>
  <c r="K332"/>
  <c r="K333"/>
  <c r="K334"/>
  <c r="K335"/>
  <c r="K336"/>
  <c r="K337"/>
  <c r="K338"/>
  <c r="K339"/>
  <c r="K340"/>
  <c r="K341"/>
  <c r="K342"/>
  <c r="K343"/>
  <c r="K344"/>
  <c r="K345"/>
  <c r="K346"/>
  <c r="K347"/>
  <c r="K348"/>
  <c r="K349"/>
  <c r="K350"/>
  <c r="K351"/>
  <c r="K352"/>
  <c r="K353"/>
  <c r="K354"/>
  <c r="K355"/>
  <c r="K356"/>
  <c r="K357"/>
  <c r="K358"/>
  <c r="K359"/>
  <c r="K360"/>
  <c r="K361"/>
  <c r="K363"/>
  <c r="K364"/>
  <c r="K365"/>
  <c r="K366"/>
  <c r="K367"/>
  <c r="K368"/>
  <c r="K369"/>
  <c r="K370"/>
  <c r="K371"/>
  <c r="K372"/>
  <c r="K373"/>
  <c r="K374"/>
  <c r="K375"/>
  <c r="K377"/>
  <c r="K378"/>
  <c r="K380"/>
  <c r="K381"/>
  <c r="K382"/>
  <c r="K383"/>
  <c r="K384"/>
  <c r="K385"/>
  <c r="K386"/>
  <c r="K387"/>
  <c r="K388"/>
  <c r="K389"/>
  <c r="K390"/>
  <c r="K391"/>
  <c r="K392"/>
  <c r="K393"/>
  <c r="K394"/>
  <c r="K395"/>
  <c r="K396"/>
  <c r="K397"/>
  <c r="K398"/>
  <c r="K399"/>
  <c r="K400"/>
  <c r="K401"/>
  <c r="K402"/>
  <c r="K403"/>
  <c r="K404"/>
  <c r="K405"/>
  <c r="K406"/>
  <c r="K407"/>
  <c r="K408"/>
  <c r="K409"/>
  <c r="K410"/>
  <c r="K411"/>
  <c r="K412"/>
  <c r="K413"/>
  <c r="K414"/>
  <c r="K415"/>
  <c r="K416"/>
  <c r="K417"/>
  <c r="K418"/>
  <c r="K419"/>
  <c r="K420"/>
  <c r="K421"/>
  <c r="K422"/>
  <c r="K423"/>
  <c r="K424"/>
  <c r="K425"/>
  <c r="K426"/>
  <c r="K427"/>
  <c r="K428"/>
  <c r="K429"/>
  <c r="K430"/>
  <c r="K431"/>
  <c r="K432"/>
  <c r="K434"/>
  <c r="K435"/>
  <c r="K436"/>
  <c r="K437"/>
  <c r="K438"/>
  <c r="K439"/>
  <c r="K440"/>
  <c r="K441"/>
  <c r="K442"/>
  <c r="K443"/>
  <c r="K444"/>
  <c r="K445"/>
  <c r="K446"/>
  <c r="K447"/>
  <c r="K448"/>
  <c r="K449"/>
  <c r="K451"/>
  <c r="K452"/>
  <c r="K454"/>
  <c r="K455"/>
  <c r="K456"/>
  <c r="K457"/>
  <c r="K458"/>
  <c r="K459"/>
  <c r="K460"/>
  <c r="K461"/>
  <c r="K462"/>
  <c r="K463"/>
  <c r="K464"/>
  <c r="K465"/>
  <c r="K466"/>
  <c r="K467"/>
  <c r="K468"/>
  <c r="K469"/>
  <c r="K470"/>
  <c r="K471"/>
  <c r="K472"/>
  <c r="K473"/>
  <c r="K474"/>
  <c r="K475"/>
  <c r="K476"/>
  <c r="K477"/>
  <c r="K478"/>
  <c r="K479"/>
  <c r="K480"/>
  <c r="K481"/>
  <c r="K482"/>
  <c r="K484"/>
  <c r="K485"/>
  <c r="K486"/>
  <c r="K487"/>
  <c r="K488"/>
  <c r="K489"/>
  <c r="K490"/>
  <c r="K491"/>
  <c r="K492"/>
  <c r="K493"/>
  <c r="K494"/>
  <c r="K495"/>
  <c r="K496"/>
  <c r="K497"/>
  <c r="K498"/>
  <c r="K499"/>
  <c r="K500"/>
  <c r="K501"/>
  <c r="K502"/>
  <c r="K503"/>
  <c r="K504"/>
  <c r="K505"/>
  <c r="K506"/>
  <c r="K507"/>
  <c r="K508"/>
  <c r="K509"/>
  <c r="K510"/>
  <c r="K511"/>
  <c r="K512"/>
  <c r="K513"/>
  <c r="K514"/>
  <c r="K516"/>
  <c r="K518"/>
  <c r="K519"/>
  <c r="K520"/>
  <c r="K521"/>
  <c r="K522"/>
  <c r="K523"/>
  <c r="K524"/>
  <c r="K525"/>
  <c r="K526"/>
  <c r="K527"/>
  <c r="K528"/>
  <c r="K529"/>
  <c r="K530"/>
  <c r="K531"/>
  <c r="K532"/>
  <c r="K533"/>
  <c r="K534"/>
  <c r="K536"/>
  <c r="K537"/>
  <c r="K538"/>
  <c r="K540"/>
  <c r="K541"/>
  <c r="K542"/>
  <c r="K543"/>
  <c r="K544"/>
  <c r="K545"/>
  <c r="K546"/>
  <c r="K548"/>
  <c r="K549"/>
  <c r="K550"/>
  <c r="K551"/>
  <c r="K552"/>
  <c r="K554"/>
  <c r="K555"/>
  <c r="K556"/>
  <c r="K557"/>
  <c r="K559"/>
  <c r="K560"/>
  <c r="K561"/>
  <c r="K565"/>
  <c r="K566"/>
  <c r="K567"/>
  <c r="K568"/>
  <c r="K569"/>
  <c r="K570"/>
  <c r="K571"/>
  <c r="K572"/>
  <c r="K573"/>
  <c r="K575"/>
  <c r="K576"/>
  <c r="K577"/>
  <c r="K578"/>
  <c r="K579"/>
  <c r="K580"/>
  <c r="K581"/>
  <c r="K582"/>
  <c r="K583"/>
  <c r="K585"/>
  <c r="K586"/>
  <c r="K587"/>
  <c r="K588"/>
  <c r="K590"/>
  <c r="K591"/>
  <c r="K592"/>
  <c r="K593"/>
  <c r="K594"/>
  <c r="K595"/>
  <c r="K596"/>
  <c r="K597"/>
  <c r="K598"/>
  <c r="K599"/>
  <c r="K600"/>
  <c r="K601"/>
  <c r="K602"/>
  <c r="K605"/>
  <c r="K606"/>
  <c r="K607"/>
  <c r="K608"/>
  <c r="K610"/>
  <c r="K611"/>
  <c r="K612"/>
  <c r="K613"/>
  <c r="K614"/>
  <c r="K615"/>
  <c r="K616"/>
  <c r="K617"/>
  <c r="K619"/>
  <c r="K620"/>
  <c r="K621"/>
  <c r="K622"/>
  <c r="K623"/>
  <c r="K624"/>
  <c r="K625"/>
  <c r="K626"/>
  <c r="K627"/>
  <c r="K628"/>
  <c r="K629"/>
  <c r="K630"/>
  <c r="K631"/>
  <c r="K632"/>
  <c r="K633"/>
  <c r="K634"/>
  <c r="K635"/>
  <c r="K636"/>
  <c r="K639"/>
  <c r="L296"/>
  <c r="L297"/>
  <c r="L298"/>
  <c r="L299"/>
  <c r="L300"/>
  <c r="L301"/>
  <c r="L302"/>
  <c r="L303"/>
  <c r="L304"/>
  <c r="L305"/>
  <c r="L306"/>
  <c r="L307"/>
  <c r="L308"/>
  <c r="L309"/>
  <c r="L310"/>
  <c r="L311"/>
  <c r="L312"/>
  <c r="L313"/>
  <c r="L314"/>
  <c r="L315"/>
  <c r="L316"/>
  <c r="L317"/>
  <c r="L318"/>
  <c r="L319"/>
  <c r="L320"/>
  <c r="L321"/>
  <c r="L322"/>
  <c r="L323"/>
  <c r="L324"/>
  <c r="L325"/>
  <c r="L326"/>
  <c r="L327"/>
  <c r="L328"/>
  <c r="L329"/>
  <c r="L330"/>
  <c r="L331"/>
  <c r="L332"/>
  <c r="L333"/>
  <c r="L334"/>
  <c r="L335"/>
  <c r="L336"/>
  <c r="L337"/>
  <c r="L338"/>
  <c r="L339"/>
  <c r="L340"/>
  <c r="L341"/>
  <c r="L342"/>
  <c r="L343"/>
  <c r="L344"/>
  <c r="L345"/>
  <c r="L346"/>
  <c r="L347"/>
  <c r="L348"/>
  <c r="L349"/>
  <c r="L350"/>
  <c r="L351"/>
  <c r="L352"/>
  <c r="L353"/>
  <c r="L354"/>
  <c r="L355"/>
  <c r="L356"/>
  <c r="L357"/>
  <c r="L358"/>
  <c r="L359"/>
  <c r="L360"/>
  <c r="L361"/>
  <c r="L363"/>
  <c r="L364"/>
  <c r="L365"/>
  <c r="L366"/>
  <c r="L367"/>
  <c r="L368"/>
  <c r="L369"/>
  <c r="L370"/>
  <c r="L371"/>
  <c r="L372"/>
  <c r="L373"/>
  <c r="L374"/>
  <c r="L375"/>
  <c r="L377"/>
  <c r="L378"/>
  <c r="L380"/>
  <c r="L381"/>
  <c r="L382"/>
  <c r="L383"/>
  <c r="L384"/>
  <c r="L385"/>
  <c r="L386"/>
  <c r="L387"/>
  <c r="L388"/>
  <c r="L389"/>
  <c r="L390"/>
  <c r="L391"/>
  <c r="L392"/>
  <c r="L393"/>
  <c r="L394"/>
  <c r="L395"/>
  <c r="L396"/>
  <c r="L397"/>
  <c r="L398"/>
  <c r="L399"/>
  <c r="L400"/>
  <c r="L401"/>
  <c r="L402"/>
  <c r="L403"/>
  <c r="L404"/>
  <c r="L405"/>
  <c r="L406"/>
  <c r="L407"/>
  <c r="L408"/>
  <c r="L409"/>
  <c r="L410"/>
  <c r="L411"/>
  <c r="L412"/>
  <c r="L413"/>
  <c r="L414"/>
  <c r="L415"/>
  <c r="L416"/>
  <c r="L417"/>
  <c r="L418"/>
  <c r="L419"/>
  <c r="L420"/>
  <c r="L421"/>
  <c r="L422"/>
  <c r="L423"/>
  <c r="L424"/>
  <c r="L425"/>
  <c r="L426"/>
  <c r="L427"/>
  <c r="L428"/>
  <c r="L429"/>
  <c r="L430"/>
  <c r="L431"/>
  <c r="L432"/>
  <c r="L434"/>
  <c r="L435"/>
  <c r="L436"/>
  <c r="L437"/>
  <c r="L438"/>
  <c r="L439"/>
  <c r="L440"/>
  <c r="L441"/>
  <c r="L442"/>
  <c r="L443"/>
  <c r="L444"/>
  <c r="L445"/>
  <c r="L446"/>
  <c r="L447"/>
  <c r="L448"/>
  <c r="L449"/>
  <c r="L451"/>
  <c r="L452"/>
  <c r="L454"/>
  <c r="L455"/>
  <c r="L456"/>
  <c r="L457"/>
  <c r="L458"/>
  <c r="L459"/>
  <c r="L460"/>
  <c r="L461"/>
  <c r="L462"/>
  <c r="L463"/>
  <c r="L464"/>
  <c r="L465"/>
  <c r="L466"/>
  <c r="L467"/>
  <c r="L468"/>
  <c r="L469"/>
  <c r="L470"/>
  <c r="L471"/>
  <c r="L472"/>
  <c r="L473"/>
  <c r="L474"/>
  <c r="L475"/>
  <c r="L476"/>
  <c r="L477"/>
  <c r="L478"/>
  <c r="L479"/>
  <c r="L480"/>
  <c r="L481"/>
  <c r="L482"/>
  <c r="L484"/>
  <c r="L485"/>
  <c r="L486"/>
  <c r="L487"/>
  <c r="L488"/>
  <c r="L489"/>
  <c r="L490"/>
  <c r="L491"/>
  <c r="L492"/>
  <c r="L493"/>
  <c r="L494"/>
  <c r="L495"/>
  <c r="L496"/>
  <c r="L497"/>
  <c r="L498"/>
  <c r="L499"/>
  <c r="L500"/>
  <c r="L501"/>
  <c r="L502"/>
  <c r="L503"/>
  <c r="L504"/>
  <c r="L505"/>
  <c r="L506"/>
  <c r="L507"/>
  <c r="L508"/>
  <c r="L509"/>
  <c r="L510"/>
  <c r="L511"/>
  <c r="L512"/>
  <c r="L513"/>
  <c r="L514"/>
  <c r="L516"/>
  <c r="L518"/>
  <c r="L519"/>
  <c r="L520"/>
  <c r="L521"/>
  <c r="L522"/>
  <c r="L523"/>
  <c r="L524"/>
  <c r="L525"/>
  <c r="L526"/>
  <c r="L527"/>
  <c r="L528"/>
  <c r="L529"/>
  <c r="L530"/>
  <c r="L531"/>
  <c r="L532"/>
  <c r="L533"/>
  <c r="L534"/>
  <c r="L536"/>
  <c r="L537"/>
  <c r="L538"/>
  <c r="L540"/>
  <c r="L541"/>
  <c r="L542"/>
  <c r="L543"/>
  <c r="L544"/>
  <c r="L545"/>
  <c r="L546"/>
  <c r="L548"/>
  <c r="L549"/>
  <c r="L550"/>
  <c r="L551"/>
  <c r="L552"/>
  <c r="L554"/>
  <c r="L555"/>
  <c r="L556"/>
  <c r="L557"/>
  <c r="L559"/>
  <c r="L560"/>
  <c r="L561"/>
  <c r="L565"/>
  <c r="L566"/>
  <c r="L567"/>
  <c r="L568"/>
  <c r="L569"/>
  <c r="L570"/>
  <c r="L571"/>
  <c r="L572"/>
  <c r="L573"/>
  <c r="L575"/>
  <c r="L576"/>
  <c r="L577"/>
  <c r="L578"/>
  <c r="L579"/>
  <c r="L580"/>
  <c r="L581"/>
  <c r="L582"/>
  <c r="L583"/>
  <c r="L585"/>
  <c r="L586"/>
  <c r="L587"/>
  <c r="L588"/>
  <c r="L590"/>
  <c r="L591"/>
  <c r="L592"/>
  <c r="L593"/>
  <c r="L594"/>
  <c r="L595"/>
  <c r="L596"/>
  <c r="L597"/>
  <c r="L598"/>
  <c r="L599"/>
  <c r="L600"/>
  <c r="L601"/>
  <c r="L602"/>
  <c r="L605"/>
  <c r="L606"/>
  <c r="L607"/>
  <c r="L608"/>
  <c r="L610"/>
  <c r="L611"/>
  <c r="L612"/>
  <c r="L613"/>
  <c r="L614"/>
  <c r="L615"/>
  <c r="L616"/>
  <c r="L617"/>
  <c r="L619"/>
  <c r="L620"/>
  <c r="L621"/>
  <c r="L622"/>
  <c r="L623"/>
  <c r="L624"/>
  <c r="L625"/>
  <c r="L626"/>
  <c r="L627"/>
  <c r="L628"/>
  <c r="L629"/>
  <c r="L630"/>
  <c r="L631"/>
  <c r="L632"/>
  <c r="L633"/>
  <c r="L634"/>
  <c r="L635"/>
  <c r="L636"/>
  <c r="L639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M345"/>
  <c r="M346"/>
  <c r="M347"/>
  <c r="M348"/>
  <c r="M349"/>
  <c r="M350"/>
  <c r="M351"/>
  <c r="M352"/>
  <c r="M353"/>
  <c r="M354"/>
  <c r="M355"/>
  <c r="M356"/>
  <c r="M357"/>
  <c r="M358"/>
  <c r="M359"/>
  <c r="M360"/>
  <c r="M361"/>
  <c r="M363"/>
  <c r="M364"/>
  <c r="M365"/>
  <c r="M366"/>
  <c r="M367"/>
  <c r="M368"/>
  <c r="M369"/>
  <c r="M370"/>
  <c r="M371"/>
  <c r="M372"/>
  <c r="M373"/>
  <c r="M374"/>
  <c r="M375"/>
  <c r="M377"/>
  <c r="M378"/>
  <c r="M380"/>
  <c r="M381"/>
  <c r="M382"/>
  <c r="M383"/>
  <c r="M384"/>
  <c r="M385"/>
  <c r="M386"/>
  <c r="M387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407"/>
  <c r="M408"/>
  <c r="M409"/>
  <c r="M410"/>
  <c r="M411"/>
  <c r="M412"/>
  <c r="M413"/>
  <c r="M414"/>
  <c r="M415"/>
  <c r="M416"/>
  <c r="M417"/>
  <c r="M418"/>
  <c r="M419"/>
  <c r="M420"/>
  <c r="M421"/>
  <c r="M422"/>
  <c r="M423"/>
  <c r="M424"/>
  <c r="M425"/>
  <c r="M426"/>
  <c r="M427"/>
  <c r="M428"/>
  <c r="M429"/>
  <c r="M430"/>
  <c r="M431"/>
  <c r="M432"/>
  <c r="M434"/>
  <c r="M435"/>
  <c r="M436"/>
  <c r="M437"/>
  <c r="M438"/>
  <c r="M439"/>
  <c r="M440"/>
  <c r="M441"/>
  <c r="M442"/>
  <c r="M443"/>
  <c r="M444"/>
  <c r="M445"/>
  <c r="M446"/>
  <c r="M447"/>
  <c r="M448"/>
  <c r="M449"/>
  <c r="M451"/>
  <c r="M452"/>
  <c r="M454"/>
  <c r="M455"/>
  <c r="M456"/>
  <c r="M457"/>
  <c r="M458"/>
  <c r="M459"/>
  <c r="M460"/>
  <c r="M461"/>
  <c r="M462"/>
  <c r="M463"/>
  <c r="M464"/>
  <c r="M465"/>
  <c r="M466"/>
  <c r="M467"/>
  <c r="M468"/>
  <c r="M469"/>
  <c r="M470"/>
  <c r="M471"/>
  <c r="M472"/>
  <c r="M473"/>
  <c r="M474"/>
  <c r="M475"/>
  <c r="M476"/>
  <c r="M477"/>
  <c r="M478"/>
  <c r="M479"/>
  <c r="M480"/>
  <c r="M481"/>
  <c r="M482"/>
  <c r="M484"/>
  <c r="M485"/>
  <c r="M486"/>
  <c r="M487"/>
  <c r="M488"/>
  <c r="M489"/>
  <c r="M490"/>
  <c r="M491"/>
  <c r="M492"/>
  <c r="M493"/>
  <c r="M494"/>
  <c r="M495"/>
  <c r="M496"/>
  <c r="M497"/>
  <c r="M498"/>
  <c r="M499"/>
  <c r="M500"/>
  <c r="M501"/>
  <c r="M502"/>
  <c r="M503"/>
  <c r="M504"/>
  <c r="M505"/>
  <c r="M506"/>
  <c r="M507"/>
  <c r="M508"/>
  <c r="M509"/>
  <c r="M510"/>
  <c r="M511"/>
  <c r="M512"/>
  <c r="M513"/>
  <c r="M514"/>
  <c r="M516"/>
  <c r="M518"/>
  <c r="M519"/>
  <c r="M520"/>
  <c r="M521"/>
  <c r="M522"/>
  <c r="M523"/>
  <c r="M524"/>
  <c r="M525"/>
  <c r="M526"/>
  <c r="M527"/>
  <c r="M528"/>
  <c r="M529"/>
  <c r="M530"/>
  <c r="M531"/>
  <c r="M532"/>
  <c r="M533"/>
  <c r="M534"/>
  <c r="M536"/>
  <c r="M537"/>
  <c r="M538"/>
  <c r="M540"/>
  <c r="M541"/>
  <c r="M542"/>
  <c r="M543"/>
  <c r="M544"/>
  <c r="M545"/>
  <c r="M546"/>
  <c r="M548"/>
  <c r="M549"/>
  <c r="M550"/>
  <c r="M551"/>
  <c r="M552"/>
  <c r="M554"/>
  <c r="M555"/>
  <c r="M556"/>
  <c r="M557"/>
  <c r="M559"/>
  <c r="M560"/>
  <c r="M561"/>
  <c r="M565"/>
  <c r="M566"/>
  <c r="M567"/>
  <c r="M568"/>
  <c r="M569"/>
  <c r="M570"/>
  <c r="M571"/>
  <c r="M572"/>
  <c r="M573"/>
  <c r="M575"/>
  <c r="M576"/>
  <c r="M577"/>
  <c r="M578"/>
  <c r="M579"/>
  <c r="M580"/>
  <c r="M581"/>
  <c r="M582"/>
  <c r="M583"/>
  <c r="M585"/>
  <c r="M586"/>
  <c r="M587"/>
  <c r="M588"/>
  <c r="M590"/>
  <c r="M591"/>
  <c r="M592"/>
  <c r="M593"/>
  <c r="M594"/>
  <c r="M595"/>
  <c r="M596"/>
  <c r="M597"/>
  <c r="M598"/>
  <c r="M599"/>
  <c r="M600"/>
  <c r="M601"/>
  <c r="M602"/>
  <c r="M605"/>
  <c r="M606"/>
  <c r="M607"/>
  <c r="M608"/>
  <c r="M610"/>
  <c r="M611"/>
  <c r="M612"/>
  <c r="M613"/>
  <c r="M614"/>
  <c r="M615"/>
  <c r="M616"/>
  <c r="M617"/>
  <c r="M619"/>
  <c r="M620"/>
  <c r="M621"/>
  <c r="M622"/>
  <c r="M623"/>
  <c r="M624"/>
  <c r="M625"/>
  <c r="M626"/>
  <c r="M627"/>
  <c r="M628"/>
  <c r="M629"/>
  <c r="M630"/>
  <c r="M631"/>
  <c r="M632"/>
  <c r="M633"/>
  <c r="M634"/>
  <c r="M635"/>
  <c r="M636"/>
  <c r="M639"/>
  <c r="N296"/>
  <c r="N297"/>
  <c r="N298"/>
  <c r="N299"/>
  <c r="N300"/>
  <c r="N301"/>
  <c r="N302"/>
  <c r="N303"/>
  <c r="N304"/>
  <c r="N305"/>
  <c r="N306"/>
  <c r="N307"/>
  <c r="N308"/>
  <c r="N309"/>
  <c r="N310"/>
  <c r="N311"/>
  <c r="N312"/>
  <c r="N313"/>
  <c r="N314"/>
  <c r="N315"/>
  <c r="N316"/>
  <c r="N317"/>
  <c r="N318"/>
  <c r="N319"/>
  <c r="N320"/>
  <c r="N321"/>
  <c r="N322"/>
  <c r="N323"/>
  <c r="N324"/>
  <c r="N325"/>
  <c r="N326"/>
  <c r="N327"/>
  <c r="N328"/>
  <c r="N329"/>
  <c r="N330"/>
  <c r="N331"/>
  <c r="N332"/>
  <c r="N333"/>
  <c r="N334"/>
  <c r="N335"/>
  <c r="N336"/>
  <c r="N337"/>
  <c r="N338"/>
  <c r="N339"/>
  <c r="N340"/>
  <c r="N341"/>
  <c r="N342"/>
  <c r="N343"/>
  <c r="N344"/>
  <c r="N345"/>
  <c r="N346"/>
  <c r="N347"/>
  <c r="N348"/>
  <c r="N349"/>
  <c r="N350"/>
  <c r="N351"/>
  <c r="N352"/>
  <c r="N353"/>
  <c r="N354"/>
  <c r="N355"/>
  <c r="N356"/>
  <c r="N357"/>
  <c r="N358"/>
  <c r="N359"/>
  <c r="N360"/>
  <c r="N361"/>
  <c r="N363"/>
  <c r="N364"/>
  <c r="N365"/>
  <c r="N366"/>
  <c r="N367"/>
  <c r="N368"/>
  <c r="N369"/>
  <c r="N370"/>
  <c r="N371"/>
  <c r="N372"/>
  <c r="N373"/>
  <c r="N374"/>
  <c r="N375"/>
  <c r="N377"/>
  <c r="N378"/>
  <c r="N380"/>
  <c r="N381"/>
  <c r="N382"/>
  <c r="N383"/>
  <c r="N384"/>
  <c r="N385"/>
  <c r="N386"/>
  <c r="N387"/>
  <c r="N388"/>
  <c r="N389"/>
  <c r="N390"/>
  <c r="N391"/>
  <c r="N392"/>
  <c r="N393"/>
  <c r="N394"/>
  <c r="N395"/>
  <c r="N396"/>
  <c r="N397"/>
  <c r="N398"/>
  <c r="N399"/>
  <c r="N400"/>
  <c r="N401"/>
  <c r="N402"/>
  <c r="N403"/>
  <c r="N404"/>
  <c r="N405"/>
  <c r="N406"/>
  <c r="N407"/>
  <c r="N408"/>
  <c r="N409"/>
  <c r="N410"/>
  <c r="N411"/>
  <c r="N412"/>
  <c r="N413"/>
  <c r="N414"/>
  <c r="N415"/>
  <c r="N416"/>
  <c r="N417"/>
  <c r="N418"/>
  <c r="N419"/>
  <c r="N420"/>
  <c r="N421"/>
  <c r="N422"/>
  <c r="N423"/>
  <c r="N424"/>
  <c r="N425"/>
  <c r="N426"/>
  <c r="N427"/>
  <c r="N428"/>
  <c r="N429"/>
  <c r="N430"/>
  <c r="N431"/>
  <c r="N432"/>
  <c r="N434"/>
  <c r="N435"/>
  <c r="N436"/>
  <c r="N437"/>
  <c r="N438"/>
  <c r="N439"/>
  <c r="N440"/>
  <c r="N441"/>
  <c r="N442"/>
  <c r="N443"/>
  <c r="N444"/>
  <c r="N445"/>
  <c r="N446"/>
  <c r="N447"/>
  <c r="N448"/>
  <c r="N449"/>
  <c r="N451"/>
  <c r="N452"/>
  <c r="N454"/>
  <c r="N455"/>
  <c r="N456"/>
  <c r="N457"/>
  <c r="N458"/>
  <c r="N459"/>
  <c r="N460"/>
  <c r="N461"/>
  <c r="N462"/>
  <c r="N463"/>
  <c r="N464"/>
  <c r="N465"/>
  <c r="N466"/>
  <c r="N467"/>
  <c r="N468"/>
  <c r="N469"/>
  <c r="N470"/>
  <c r="N471"/>
  <c r="N472"/>
  <c r="N473"/>
  <c r="N474"/>
  <c r="N475"/>
  <c r="N476"/>
  <c r="N477"/>
  <c r="N478"/>
  <c r="N479"/>
  <c r="N480"/>
  <c r="N481"/>
  <c r="N482"/>
  <c r="N484"/>
  <c r="N485"/>
  <c r="N486"/>
  <c r="N487"/>
  <c r="N488"/>
  <c r="N489"/>
  <c r="N490"/>
  <c r="N491"/>
  <c r="N492"/>
  <c r="N493"/>
  <c r="N494"/>
  <c r="N495"/>
  <c r="N496"/>
  <c r="N497"/>
  <c r="N498"/>
  <c r="N499"/>
  <c r="N500"/>
  <c r="N501"/>
  <c r="N502"/>
  <c r="N503"/>
  <c r="N504"/>
  <c r="N505"/>
  <c r="N506"/>
  <c r="N507"/>
  <c r="N508"/>
  <c r="N509"/>
  <c r="N510"/>
  <c r="N511"/>
  <c r="N512"/>
  <c r="N513"/>
  <c r="N514"/>
  <c r="N516"/>
  <c r="N518"/>
  <c r="N519"/>
  <c r="N520"/>
  <c r="N521"/>
  <c r="N522"/>
  <c r="N523"/>
  <c r="N524"/>
  <c r="N525"/>
  <c r="N526"/>
  <c r="N527"/>
  <c r="N528"/>
  <c r="N529"/>
  <c r="N530"/>
  <c r="N531"/>
  <c r="N532"/>
  <c r="N533"/>
  <c r="N534"/>
  <c r="N536"/>
  <c r="N537"/>
  <c r="N538"/>
  <c r="N540"/>
  <c r="N541"/>
  <c r="N542"/>
  <c r="N543"/>
  <c r="N544"/>
  <c r="N545"/>
  <c r="N546"/>
  <c r="N548"/>
  <c r="N549"/>
  <c r="N550"/>
  <c r="N551"/>
  <c r="N552"/>
  <c r="N554"/>
  <c r="N555"/>
  <c r="N556"/>
  <c r="N557"/>
  <c r="N559"/>
  <c r="N560"/>
  <c r="N561"/>
  <c r="N565"/>
  <c r="N566"/>
  <c r="N567"/>
  <c r="N568"/>
  <c r="N569"/>
  <c r="N570"/>
  <c r="N571"/>
  <c r="N572"/>
  <c r="N573"/>
  <c r="N575"/>
  <c r="N576"/>
  <c r="N577"/>
  <c r="N578"/>
  <c r="N579"/>
  <c r="N580"/>
  <c r="N581"/>
  <c r="N582"/>
  <c r="N583"/>
  <c r="N585"/>
  <c r="N586"/>
  <c r="N587"/>
  <c r="N588"/>
  <c r="N590"/>
  <c r="N591"/>
  <c r="N592"/>
  <c r="N593"/>
  <c r="N594"/>
  <c r="N595"/>
  <c r="N596"/>
  <c r="N597"/>
  <c r="N598"/>
  <c r="N599"/>
  <c r="N600"/>
  <c r="N601"/>
  <c r="N602"/>
  <c r="N605"/>
  <c r="N606"/>
  <c r="N607"/>
  <c r="N608"/>
  <c r="N610"/>
  <c r="N611"/>
  <c r="N612"/>
  <c r="N613"/>
  <c r="N614"/>
  <c r="N615"/>
  <c r="N616"/>
  <c r="N617"/>
  <c r="N619"/>
  <c r="N620"/>
  <c r="N621"/>
  <c r="N622"/>
  <c r="N623"/>
  <c r="N624"/>
  <c r="N625"/>
  <c r="N626"/>
  <c r="N627"/>
  <c r="N628"/>
  <c r="N629"/>
  <c r="N630"/>
  <c r="N631"/>
  <c r="N632"/>
  <c r="N633"/>
  <c r="N634"/>
  <c r="N635"/>
  <c r="N636"/>
  <c r="N639"/>
  <c r="N422" i="1"/>
  <c r="N423"/>
  <c r="N424"/>
  <c r="N425"/>
  <c r="N426"/>
  <c r="O426" s="1"/>
  <c r="N427"/>
  <c r="N428"/>
  <c r="O428" s="1"/>
  <c r="N429"/>
  <c r="N430"/>
  <c r="U430" s="1"/>
  <c r="N431"/>
  <c r="N432"/>
  <c r="N433"/>
  <c r="N434"/>
  <c r="N435"/>
  <c r="N436"/>
  <c r="N437"/>
  <c r="N438"/>
  <c r="N439"/>
  <c r="N440"/>
  <c r="N441"/>
  <c r="N442"/>
  <c r="U442" s="1"/>
  <c r="N443"/>
  <c r="N444"/>
  <c r="U444" s="1"/>
  <c r="N445"/>
  <c r="N446"/>
  <c r="N447"/>
  <c r="N448"/>
  <c r="S448" s="1"/>
  <c r="N449"/>
  <c r="N450"/>
  <c r="P450" s="1"/>
  <c r="N451"/>
  <c r="S451" s="1"/>
  <c r="N452"/>
  <c r="N453"/>
  <c r="S453" s="1"/>
  <c r="N454"/>
  <c r="N455"/>
  <c r="S455" s="1"/>
  <c r="N456"/>
  <c r="N457"/>
  <c r="S457" s="1"/>
  <c r="N458"/>
  <c r="P458" s="1"/>
  <c r="N459"/>
  <c r="S459" s="1"/>
  <c r="N460"/>
  <c r="N461"/>
  <c r="S461" s="1"/>
  <c r="N462"/>
  <c r="S462" s="1"/>
  <c r="N463"/>
  <c r="N464"/>
  <c r="S464" s="1"/>
  <c r="N465"/>
  <c r="N466"/>
  <c r="S466" s="1"/>
  <c r="N467"/>
  <c r="S467" s="1"/>
  <c r="N468"/>
  <c r="N469"/>
  <c r="S469" s="1"/>
  <c r="N470"/>
  <c r="N471"/>
  <c r="S471" s="1"/>
  <c r="N472"/>
  <c r="N473"/>
  <c r="S473" s="1"/>
  <c r="N474"/>
  <c r="P474" s="1"/>
  <c r="N475"/>
  <c r="S475" s="1"/>
  <c r="N476"/>
  <c r="U476" s="1"/>
  <c r="N477"/>
  <c r="S477" s="1"/>
  <c r="N478"/>
  <c r="S478" s="1"/>
  <c r="N479"/>
  <c r="N480"/>
  <c r="N481"/>
  <c r="N482"/>
  <c r="N483"/>
  <c r="N484"/>
  <c r="N485"/>
  <c r="N486"/>
  <c r="N487"/>
  <c r="N488"/>
  <c r="N489"/>
  <c r="N490"/>
  <c r="N491"/>
  <c r="N492"/>
  <c r="S492" s="1"/>
  <c r="N493"/>
  <c r="N494"/>
  <c r="N495"/>
  <c r="N496"/>
  <c r="N497"/>
  <c r="N498"/>
  <c r="N499"/>
  <c r="N500"/>
  <c r="N501"/>
  <c r="N502"/>
  <c r="N503"/>
  <c r="S503" s="1"/>
  <c r="N504"/>
  <c r="N505"/>
  <c r="S505" s="1"/>
  <c r="N506"/>
  <c r="S506" s="1"/>
  <c r="N507"/>
  <c r="S507" s="1"/>
  <c r="N508"/>
  <c r="S508" s="1"/>
  <c r="N509"/>
  <c r="S509" s="1"/>
  <c r="N510"/>
  <c r="N511"/>
  <c r="N512"/>
  <c r="N513"/>
  <c r="N514"/>
  <c r="N515"/>
  <c r="N516"/>
  <c r="N517"/>
  <c r="N518"/>
  <c r="U518" s="1"/>
  <c r="N519"/>
  <c r="N520"/>
  <c r="N521"/>
  <c r="N522"/>
  <c r="N523"/>
  <c r="N524"/>
  <c r="N525"/>
  <c r="N526"/>
  <c r="N527"/>
  <c r="N528"/>
  <c r="N529"/>
  <c r="N530"/>
  <c r="N531"/>
  <c r="N532"/>
  <c r="N533"/>
  <c r="N534"/>
  <c r="N535"/>
  <c r="S535" s="1"/>
  <c r="N536"/>
  <c r="N537"/>
  <c r="S537" s="1"/>
  <c r="N538"/>
  <c r="P538" s="1"/>
  <c r="N539"/>
  <c r="S539" s="1"/>
  <c r="N540"/>
  <c r="N541"/>
  <c r="S541" s="1"/>
  <c r="N542"/>
  <c r="N543"/>
  <c r="N544"/>
  <c r="N545"/>
  <c r="N546"/>
  <c r="O546" s="1"/>
  <c r="N547"/>
  <c r="N548"/>
  <c r="N549"/>
  <c r="N550"/>
  <c r="U550" s="1"/>
  <c r="N551"/>
  <c r="N552"/>
  <c r="U552" s="1"/>
  <c r="N553"/>
  <c r="N554"/>
  <c r="U554" s="1"/>
  <c r="N555"/>
  <c r="N556"/>
  <c r="N557"/>
  <c r="N558"/>
  <c r="N559"/>
  <c r="N560"/>
  <c r="N561"/>
  <c r="N562"/>
  <c r="N563"/>
  <c r="N564"/>
  <c r="N565"/>
  <c r="N566"/>
  <c r="N567"/>
  <c r="S567" s="1"/>
  <c r="N568"/>
  <c r="N569"/>
  <c r="S569" s="1"/>
  <c r="N570"/>
  <c r="P570" s="1"/>
  <c r="N571"/>
  <c r="S571" s="1"/>
  <c r="N572"/>
  <c r="U572" s="1"/>
  <c r="N573"/>
  <c r="S573" s="1"/>
  <c r="N574"/>
  <c r="S574" s="1"/>
  <c r="N575"/>
  <c r="N576"/>
  <c r="N577"/>
  <c r="N578"/>
  <c r="N579"/>
  <c r="N580"/>
  <c r="N581"/>
  <c r="N582"/>
  <c r="U582" s="1"/>
  <c r="N583"/>
  <c r="S583" s="1"/>
  <c r="N584"/>
  <c r="N585"/>
  <c r="S585" s="1"/>
  <c r="N586"/>
  <c r="N587"/>
  <c r="S587" s="1"/>
  <c r="N588"/>
  <c r="S588" s="1"/>
  <c r="N589"/>
  <c r="S589" s="1"/>
  <c r="N590"/>
  <c r="N591"/>
  <c r="N592"/>
  <c r="N593"/>
  <c r="N594"/>
  <c r="N595"/>
  <c r="N596"/>
  <c r="N597"/>
  <c r="N598"/>
  <c r="N599"/>
  <c r="N600"/>
  <c r="U600" s="1"/>
  <c r="N601"/>
  <c r="N602"/>
  <c r="O602" s="1"/>
  <c r="N603"/>
  <c r="N604"/>
  <c r="U604" s="1"/>
  <c r="N605"/>
  <c r="N606"/>
  <c r="S606" s="1"/>
  <c r="N607"/>
  <c r="N608"/>
  <c r="N609"/>
  <c r="N610"/>
  <c r="N611"/>
  <c r="N612"/>
  <c r="N613"/>
  <c r="N614"/>
  <c r="N615"/>
  <c r="S615" s="1"/>
  <c r="N616"/>
  <c r="N617"/>
  <c r="S617" s="1"/>
  <c r="N618"/>
  <c r="N619"/>
  <c r="S619" s="1"/>
  <c r="N620"/>
  <c r="S620" s="1"/>
  <c r="N621"/>
  <c r="S621" s="1"/>
  <c r="N622"/>
  <c r="N623"/>
  <c r="N624"/>
  <c r="N625"/>
  <c r="N626"/>
  <c r="N627"/>
  <c r="N628"/>
  <c r="N629"/>
  <c r="N630"/>
  <c r="N631"/>
  <c r="N632"/>
  <c r="N633"/>
  <c r="N634"/>
  <c r="N635"/>
  <c r="N636"/>
  <c r="S636" s="1"/>
  <c r="N637"/>
  <c r="N638"/>
  <c r="N639"/>
  <c r="N640"/>
  <c r="N641"/>
  <c r="N642"/>
  <c r="N643"/>
  <c r="N644"/>
  <c r="N645"/>
  <c r="N646"/>
  <c r="N647"/>
  <c r="S647" s="1"/>
  <c r="N648"/>
  <c r="N649"/>
  <c r="S649" s="1"/>
  <c r="N650"/>
  <c r="N651"/>
  <c r="S651" s="1"/>
  <c r="N652"/>
  <c r="U652" s="1"/>
  <c r="N653"/>
  <c r="S653" s="1"/>
  <c r="N654"/>
  <c r="N655"/>
  <c r="N656"/>
  <c r="N657"/>
  <c r="N658"/>
  <c r="N659"/>
  <c r="N660"/>
  <c r="N661"/>
  <c r="N662"/>
  <c r="U662" s="1"/>
  <c r="N663"/>
  <c r="N664"/>
  <c r="N665"/>
  <c r="N666"/>
  <c r="P666" s="1"/>
  <c r="N667"/>
  <c r="N668"/>
  <c r="N669"/>
  <c r="N670"/>
  <c r="U670" s="1"/>
  <c r="N671"/>
  <c r="N672"/>
  <c r="N673"/>
  <c r="N674"/>
  <c r="N675"/>
  <c r="N676"/>
  <c r="N677"/>
  <c r="N678"/>
  <c r="N679"/>
  <c r="O679" s="1"/>
  <c r="N680"/>
  <c r="O680" s="1"/>
  <c r="N681"/>
  <c r="S681" s="1"/>
  <c r="N682"/>
  <c r="U682" s="1"/>
  <c r="N683"/>
  <c r="N684"/>
  <c r="S684" s="1"/>
  <c r="N685"/>
  <c r="N686"/>
  <c r="N687"/>
  <c r="N688"/>
  <c r="N689"/>
  <c r="N690"/>
  <c r="N691"/>
  <c r="N692"/>
  <c r="N693"/>
  <c r="N694"/>
  <c r="U694" s="1"/>
  <c r="N695"/>
  <c r="N696"/>
  <c r="N697"/>
  <c r="P697" s="1"/>
  <c r="N698"/>
  <c r="S698" s="1"/>
  <c r="N699"/>
  <c r="N700"/>
  <c r="N701"/>
  <c r="N702"/>
  <c r="S702" s="1"/>
  <c r="N703"/>
  <c r="N704"/>
  <c r="N705"/>
  <c r="N706"/>
  <c r="N707"/>
  <c r="N708"/>
  <c r="N709"/>
  <c r="N710"/>
  <c r="U710" s="1"/>
  <c r="N711"/>
  <c r="N712"/>
  <c r="N713"/>
  <c r="S713" s="1"/>
  <c r="N714"/>
  <c r="O714" s="1"/>
  <c r="N715"/>
  <c r="N716"/>
  <c r="N717"/>
  <c r="S717" s="1"/>
  <c r="N718"/>
  <c r="U718" s="1"/>
  <c r="N719"/>
  <c r="N720"/>
  <c r="N721"/>
  <c r="N722"/>
  <c r="N723"/>
  <c r="N724"/>
  <c r="N725"/>
  <c r="N726"/>
  <c r="N727"/>
  <c r="N728"/>
  <c r="N729"/>
  <c r="N730"/>
  <c r="N731"/>
  <c r="O731" s="1"/>
  <c r="N732"/>
  <c r="S732" s="1"/>
  <c r="N733"/>
  <c r="S733" s="1"/>
  <c r="N734"/>
  <c r="U734" s="1"/>
  <c r="N735"/>
  <c r="N736"/>
  <c r="N737"/>
  <c r="N738"/>
  <c r="N739"/>
  <c r="N740"/>
  <c r="N741"/>
  <c r="N742"/>
  <c r="O742" s="1"/>
  <c r="N743"/>
  <c r="S743" s="1"/>
  <c r="N744"/>
  <c r="O744" s="1"/>
  <c r="N745"/>
  <c r="O745" s="1"/>
  <c r="N746"/>
  <c r="S746" s="1"/>
  <c r="N747"/>
  <c r="O747" s="1"/>
  <c r="N748"/>
  <c r="U748" s="1"/>
  <c r="N749"/>
  <c r="U749" s="1"/>
  <c r="N750"/>
  <c r="U750" s="1"/>
  <c r="N751"/>
  <c r="N752"/>
  <c r="N753"/>
  <c r="N754"/>
  <c r="N755"/>
  <c r="N756"/>
  <c r="N757"/>
  <c r="N758"/>
  <c r="U758" s="1"/>
  <c r="N759"/>
  <c r="U759" s="1"/>
  <c r="N760"/>
  <c r="U760" s="1"/>
  <c r="N761"/>
  <c r="U761" s="1"/>
  <c r="N762"/>
  <c r="S762" s="1"/>
  <c r="N763"/>
  <c r="S763" s="1"/>
  <c r="N764"/>
  <c r="S764" s="1"/>
  <c r="N765"/>
  <c r="N766"/>
  <c r="N767"/>
  <c r="N768"/>
  <c r="N769"/>
  <c r="N770"/>
  <c r="N771"/>
  <c r="N772"/>
  <c r="N773"/>
  <c r="N774"/>
  <c r="N775"/>
  <c r="P775" s="1"/>
  <c r="N776"/>
  <c r="N777"/>
  <c r="N778"/>
  <c r="N779"/>
  <c r="S779" s="1"/>
  <c r="N780"/>
  <c r="S780" s="1"/>
  <c r="N781"/>
  <c r="S781" s="1"/>
  <c r="N782"/>
  <c r="U782" s="1"/>
  <c r="N783"/>
  <c r="N784"/>
  <c r="N785"/>
  <c r="N786"/>
  <c r="N787"/>
  <c r="N788"/>
  <c r="N789"/>
  <c r="N790"/>
  <c r="U790" s="1"/>
  <c r="N791"/>
  <c r="S791" s="1"/>
  <c r="N792"/>
  <c r="N793"/>
  <c r="U793" s="1"/>
  <c r="N794"/>
  <c r="N795"/>
  <c r="S795" s="1"/>
  <c r="N796"/>
  <c r="S796" s="1"/>
  <c r="N797"/>
  <c r="S797" s="1"/>
  <c r="N798"/>
  <c r="N799"/>
  <c r="N800"/>
  <c r="N801"/>
  <c r="N802"/>
  <c r="N803"/>
  <c r="N804"/>
  <c r="N805"/>
  <c r="N806"/>
  <c r="U806" s="1"/>
  <c r="N807"/>
  <c r="O807" s="1"/>
  <c r="N808"/>
  <c r="N809"/>
  <c r="U809" s="1"/>
  <c r="N810"/>
  <c r="S810" s="1"/>
  <c r="N811"/>
  <c r="U811" s="1"/>
  <c r="N812"/>
  <c r="U812" s="1"/>
  <c r="N813"/>
  <c r="S813" s="1"/>
  <c r="N814"/>
  <c r="N815"/>
  <c r="N816"/>
  <c r="N817"/>
  <c r="N818"/>
  <c r="N819"/>
  <c r="N820"/>
  <c r="N821"/>
  <c r="N822"/>
  <c r="O822" s="1"/>
  <c r="N823"/>
  <c r="N824"/>
  <c r="O824" s="1"/>
  <c r="N825"/>
  <c r="N826"/>
  <c r="U826" s="1"/>
  <c r="N827"/>
  <c r="S827" s="1"/>
  <c r="N828"/>
  <c r="S828" s="1"/>
  <c r="N829"/>
  <c r="S829" s="1"/>
  <c r="N830"/>
  <c r="S830" s="1"/>
  <c r="N831"/>
  <c r="N832"/>
  <c r="N833"/>
  <c r="N834"/>
  <c r="N835"/>
  <c r="N836"/>
  <c r="N837"/>
  <c r="N838"/>
  <c r="N839"/>
  <c r="N840"/>
  <c r="N841"/>
  <c r="N842"/>
  <c r="S842" s="1"/>
  <c r="N843"/>
  <c r="N844"/>
  <c r="U844" s="1"/>
  <c r="N845"/>
  <c r="S845" s="1"/>
  <c r="N846"/>
  <c r="N847"/>
  <c r="N848"/>
  <c r="N849"/>
  <c r="N850"/>
  <c r="N851"/>
  <c r="N852"/>
  <c r="N853"/>
  <c r="N854"/>
  <c r="N855"/>
  <c r="P855" s="1"/>
  <c r="N856"/>
  <c r="N857"/>
  <c r="N858"/>
  <c r="N859"/>
  <c r="S859" s="1"/>
  <c r="N860"/>
  <c r="S860" s="1"/>
  <c r="N861"/>
  <c r="S861" s="1"/>
  <c r="N862"/>
  <c r="N863"/>
  <c r="N864"/>
  <c r="N865"/>
  <c r="N866"/>
  <c r="N867"/>
  <c r="N868"/>
  <c r="N869"/>
  <c r="N871"/>
  <c r="N872"/>
  <c r="N873"/>
  <c r="N874"/>
  <c r="N875"/>
  <c r="P875" s="1"/>
  <c r="N876"/>
  <c r="S876" s="1"/>
  <c r="N877"/>
  <c r="S877" s="1"/>
  <c r="N878"/>
  <c r="S878" s="1"/>
  <c r="N879"/>
  <c r="S879" s="1"/>
  <c r="N880"/>
  <c r="N881"/>
  <c r="N882"/>
  <c r="N883"/>
  <c r="N884"/>
  <c r="N885"/>
  <c r="N886"/>
  <c r="N887"/>
  <c r="N888"/>
  <c r="S888" s="1"/>
  <c r="N889"/>
  <c r="N890"/>
  <c r="N891"/>
  <c r="P891" s="1"/>
  <c r="N892"/>
  <c r="N893"/>
  <c r="S893" s="1"/>
  <c r="N894"/>
  <c r="N895"/>
  <c r="N896"/>
  <c r="N897"/>
  <c r="N898"/>
  <c r="N899"/>
  <c r="N900"/>
  <c r="N901"/>
  <c r="N902"/>
  <c r="N903"/>
  <c r="O903" s="1"/>
  <c r="N904"/>
  <c r="N905"/>
  <c r="N906"/>
  <c r="N907"/>
  <c r="O907" s="1"/>
  <c r="N908"/>
  <c r="N909"/>
  <c r="N910"/>
  <c r="N911"/>
  <c r="S911" s="1"/>
  <c r="N912"/>
  <c r="N913"/>
  <c r="N914"/>
  <c r="N915"/>
  <c r="N916"/>
  <c r="N917"/>
  <c r="N918"/>
  <c r="N919"/>
  <c r="U919" s="1"/>
  <c r="N920"/>
  <c r="S920" s="1"/>
  <c r="N921"/>
  <c r="U921" s="1"/>
  <c r="N922"/>
  <c r="S922" s="1"/>
  <c r="N923"/>
  <c r="O923" s="1"/>
  <c r="N924"/>
  <c r="S924" s="1"/>
  <c r="N925"/>
  <c r="S925" s="1"/>
  <c r="N926"/>
  <c r="S926" s="1"/>
  <c r="N927"/>
  <c r="N928"/>
  <c r="N929"/>
  <c r="N930"/>
  <c r="N931"/>
  <c r="N932"/>
  <c r="N933"/>
  <c r="N934"/>
  <c r="N935"/>
  <c r="N936"/>
  <c r="N937"/>
  <c r="N938"/>
  <c r="N939"/>
  <c r="N940"/>
  <c r="N941"/>
  <c r="S941" s="1"/>
  <c r="N942"/>
  <c r="N943"/>
  <c r="N944"/>
  <c r="N945"/>
  <c r="N946"/>
  <c r="N947"/>
  <c r="N948"/>
  <c r="N949"/>
  <c r="N950"/>
  <c r="N951"/>
  <c r="O951" s="1"/>
  <c r="N952"/>
  <c r="N953"/>
  <c r="O953" s="1"/>
  <c r="N954"/>
  <c r="N955"/>
  <c r="U955" s="1"/>
  <c r="N956"/>
  <c r="N957"/>
  <c r="S957" s="1"/>
  <c r="N958"/>
  <c r="S958" s="1"/>
  <c r="N959"/>
  <c r="S959" s="1"/>
  <c r="N960"/>
  <c r="N961"/>
  <c r="N962"/>
  <c r="N963"/>
  <c r="N964"/>
  <c r="N965"/>
  <c r="N966"/>
  <c r="N967"/>
  <c r="U967" s="1"/>
  <c r="N968"/>
  <c r="N969"/>
  <c r="N970"/>
  <c r="N971"/>
  <c r="N972"/>
  <c r="N973"/>
  <c r="U973" s="1"/>
  <c r="N974"/>
  <c r="S974" s="1"/>
  <c r="N975"/>
  <c r="N976"/>
  <c r="N977"/>
  <c r="N978"/>
  <c r="N979"/>
  <c r="N980"/>
  <c r="N981"/>
  <c r="N982"/>
  <c r="N983"/>
  <c r="N984"/>
  <c r="N985"/>
  <c r="N986"/>
  <c r="N987"/>
  <c r="U987" s="1"/>
  <c r="N988"/>
  <c r="N989"/>
  <c r="S989" s="1"/>
  <c r="N990"/>
  <c r="N991"/>
  <c r="S991" s="1"/>
  <c r="N992"/>
  <c r="N993"/>
  <c r="N994"/>
  <c r="N995"/>
  <c r="N996"/>
  <c r="N997"/>
  <c r="N998"/>
  <c r="N999"/>
  <c r="N1000"/>
  <c r="N1001"/>
  <c r="N1002"/>
  <c r="N1003"/>
  <c r="N1004"/>
  <c r="N1005"/>
  <c r="S1005" s="1"/>
  <c r="N1006"/>
  <c r="S1006" s="1"/>
  <c r="N1007"/>
  <c r="N1008"/>
  <c r="N1009"/>
  <c r="N1010"/>
  <c r="N1011"/>
  <c r="N1012"/>
  <c r="N1013"/>
  <c r="N1014"/>
  <c r="N1015"/>
  <c r="N1016"/>
  <c r="N1017"/>
  <c r="N1018"/>
  <c r="N1019"/>
  <c r="O1019" s="1"/>
  <c r="N1020"/>
  <c r="N1021"/>
  <c r="S1021" s="1"/>
  <c r="N1022"/>
  <c r="N1023"/>
  <c r="S1023" s="1"/>
  <c r="N1024"/>
  <c r="N1025"/>
  <c r="N1026"/>
  <c r="N1027"/>
  <c r="N1028"/>
  <c r="N1029"/>
  <c r="N1030"/>
  <c r="N1031"/>
  <c r="U1031" s="1"/>
  <c r="N1032"/>
  <c r="N1033"/>
  <c r="N1034"/>
  <c r="N1035"/>
  <c r="O1035" s="1"/>
  <c r="N1036"/>
  <c r="N1037"/>
  <c r="S1037" s="1"/>
  <c r="N1038"/>
  <c r="S1038" s="1"/>
  <c r="N1039"/>
  <c r="S1039" s="1"/>
  <c r="N1040"/>
  <c r="N1041"/>
  <c r="N1042"/>
  <c r="N1043"/>
  <c r="N1044"/>
  <c r="N1045"/>
  <c r="N1046"/>
  <c r="O422"/>
  <c r="Q422"/>
  <c r="Q423"/>
  <c r="Q424"/>
  <c r="Q425"/>
  <c r="Q426"/>
  <c r="Q427"/>
  <c r="Q428"/>
  <c r="Q429"/>
  <c r="Q430"/>
  <c r="Q431"/>
  <c r="Q432"/>
  <c r="Q433"/>
  <c r="Q434"/>
  <c r="Q435"/>
  <c r="Q436"/>
  <c r="Q437"/>
  <c r="Q438"/>
  <c r="Q439"/>
  <c r="Q440"/>
  <c r="Q441"/>
  <c r="Q442"/>
  <c r="Q443"/>
  <c r="Q444"/>
  <c r="Q445"/>
  <c r="Q446"/>
  <c r="Q447"/>
  <c r="Q448"/>
  <c r="Q449"/>
  <c r="Q450"/>
  <c r="Q451"/>
  <c r="Q452"/>
  <c r="Q453"/>
  <c r="Q454"/>
  <c r="Q455"/>
  <c r="Q456"/>
  <c r="Q457"/>
  <c r="Q458"/>
  <c r="Q459"/>
  <c r="Q460"/>
  <c r="Q461"/>
  <c r="Q462"/>
  <c r="Q463"/>
  <c r="Q464"/>
  <c r="Q465"/>
  <c r="Q466"/>
  <c r="Q467"/>
  <c r="Q468"/>
  <c r="Q469"/>
  <c r="Q470"/>
  <c r="Q471"/>
  <c r="Q472"/>
  <c r="Q473"/>
  <c r="Q474"/>
  <c r="Q475"/>
  <c r="Q476"/>
  <c r="Q477"/>
  <c r="Q478"/>
  <c r="Q479"/>
  <c r="Q480"/>
  <c r="Q481"/>
  <c r="Q482"/>
  <c r="Q483"/>
  <c r="Q484"/>
  <c r="Q485"/>
  <c r="Q486"/>
  <c r="Q487"/>
  <c r="Q488"/>
  <c r="Q489"/>
  <c r="Q490"/>
  <c r="Q491"/>
  <c r="Q492"/>
  <c r="Q493"/>
  <c r="Q494"/>
  <c r="Q495"/>
  <c r="Q496"/>
  <c r="Q497"/>
  <c r="Q498"/>
  <c r="Q499"/>
  <c r="Q500"/>
  <c r="Q501"/>
  <c r="Q502"/>
  <c r="Q503"/>
  <c r="Q504"/>
  <c r="Q505"/>
  <c r="Q506"/>
  <c r="Q507"/>
  <c r="Q508"/>
  <c r="Q509"/>
  <c r="Q510"/>
  <c r="Q511"/>
  <c r="Q512"/>
  <c r="Q513"/>
  <c r="Q514"/>
  <c r="Q515"/>
  <c r="Q516"/>
  <c r="Q517"/>
  <c r="Q518"/>
  <c r="Q519"/>
  <c r="Q520"/>
  <c r="Q521"/>
  <c r="Q522"/>
  <c r="Q523"/>
  <c r="Q524"/>
  <c r="Q525"/>
  <c r="Q526"/>
  <c r="Q527"/>
  <c r="Q528"/>
  <c r="Q529"/>
  <c r="Q530"/>
  <c r="Q531"/>
  <c r="Q532"/>
  <c r="Q533"/>
  <c r="Q534"/>
  <c r="Q535"/>
  <c r="Q536"/>
  <c r="Q537"/>
  <c r="Q538"/>
  <c r="Q539"/>
  <c r="Q540"/>
  <c r="Q541"/>
  <c r="Q542"/>
  <c r="Q543"/>
  <c r="Q544"/>
  <c r="Q545"/>
  <c r="Q546"/>
  <c r="Q547"/>
  <c r="Q548"/>
  <c r="Q549"/>
  <c r="Q550"/>
  <c r="Q551"/>
  <c r="Q552"/>
  <c r="Q553"/>
  <c r="Q554"/>
  <c r="Q555"/>
  <c r="Q556"/>
  <c r="Q557"/>
  <c r="Q558"/>
  <c r="Q559"/>
  <c r="Q560"/>
  <c r="Q561"/>
  <c r="Q562"/>
  <c r="Q563"/>
  <c r="Q564"/>
  <c r="Q565"/>
  <c r="Q566"/>
  <c r="Q567"/>
  <c r="Q568"/>
  <c r="Q569"/>
  <c r="Q570"/>
  <c r="Q571"/>
  <c r="Q572"/>
  <c r="Q573"/>
  <c r="Q574"/>
  <c r="Q575"/>
  <c r="Q576"/>
  <c r="Q577"/>
  <c r="Q578"/>
  <c r="Q579"/>
  <c r="Q580"/>
  <c r="Q581"/>
  <c r="Q582"/>
  <c r="Q583"/>
  <c r="Q584"/>
  <c r="Q585"/>
  <c r="Q586"/>
  <c r="Q587"/>
  <c r="Q588"/>
  <c r="Q589"/>
  <c r="Q590"/>
  <c r="Q591"/>
  <c r="Q592"/>
  <c r="Q593"/>
  <c r="Q594"/>
  <c r="Q595"/>
  <c r="Q596"/>
  <c r="Q597"/>
  <c r="Q598"/>
  <c r="Q599"/>
  <c r="Q600"/>
  <c r="Q601"/>
  <c r="Q602"/>
  <c r="Q603"/>
  <c r="Q604"/>
  <c r="Q605"/>
  <c r="Q606"/>
  <c r="Q607"/>
  <c r="Q608"/>
  <c r="Q609"/>
  <c r="Q610"/>
  <c r="Q611"/>
  <c r="Q612"/>
  <c r="Q613"/>
  <c r="Q614"/>
  <c r="Q615"/>
  <c r="Q616"/>
  <c r="Q617"/>
  <c r="Q618"/>
  <c r="Q619"/>
  <c r="Q620"/>
  <c r="Q621"/>
  <c r="Q622"/>
  <c r="Q623"/>
  <c r="Q624"/>
  <c r="Q625"/>
  <c r="Q626"/>
  <c r="Q627"/>
  <c r="Q628"/>
  <c r="Q629"/>
  <c r="Q630"/>
  <c r="Q631"/>
  <c r="Q632"/>
  <c r="Q633"/>
  <c r="Q634"/>
  <c r="Q635"/>
  <c r="Q636"/>
  <c r="Q637"/>
  <c r="Q638"/>
  <c r="Q639"/>
  <c r="Q640"/>
  <c r="Q641"/>
  <c r="Q642"/>
  <c r="Q643"/>
  <c r="Q644"/>
  <c r="Q645"/>
  <c r="Q646"/>
  <c r="Q647"/>
  <c r="Q648"/>
  <c r="Q649"/>
  <c r="Q650"/>
  <c r="Q651"/>
  <c r="Q652"/>
  <c r="Q653"/>
  <c r="Q654"/>
  <c r="Q655"/>
  <c r="Q656"/>
  <c r="Q657"/>
  <c r="Q658"/>
  <c r="Q659"/>
  <c r="Q660"/>
  <c r="Q661"/>
  <c r="Q662"/>
  <c r="Q663"/>
  <c r="Q664"/>
  <c r="Q665"/>
  <c r="Q666"/>
  <c r="Q667"/>
  <c r="Q668"/>
  <c r="Q669"/>
  <c r="Q670"/>
  <c r="Q671"/>
  <c r="Q672"/>
  <c r="Q673"/>
  <c r="Q674"/>
  <c r="Q675"/>
  <c r="Q676"/>
  <c r="Q677"/>
  <c r="Q678"/>
  <c r="Q679"/>
  <c r="Q680"/>
  <c r="Q681"/>
  <c r="Q682"/>
  <c r="Q683"/>
  <c r="Q684"/>
  <c r="Q685"/>
  <c r="Q686"/>
  <c r="Q687"/>
  <c r="Q688"/>
  <c r="Q689"/>
  <c r="Q690"/>
  <c r="Q691"/>
  <c r="Q692"/>
  <c r="Q693"/>
  <c r="Q694"/>
  <c r="Q695"/>
  <c r="Q696"/>
  <c r="Q697"/>
  <c r="Q698"/>
  <c r="Q699"/>
  <c r="Q700"/>
  <c r="Q701"/>
  <c r="Q702"/>
  <c r="Q703"/>
  <c r="Q704"/>
  <c r="Q705"/>
  <c r="Q706"/>
  <c r="Q707"/>
  <c r="Q708"/>
  <c r="Q709"/>
  <c r="Q710"/>
  <c r="Q711"/>
  <c r="Q712"/>
  <c r="Q713"/>
  <c r="Q714"/>
  <c r="Q715"/>
  <c r="Q716"/>
  <c r="Q717"/>
  <c r="Q718"/>
  <c r="Q719"/>
  <c r="Q720"/>
  <c r="Q721"/>
  <c r="Q722"/>
  <c r="Q723"/>
  <c r="Q724"/>
  <c r="Q725"/>
  <c r="Q726"/>
  <c r="Q727"/>
  <c r="Q728"/>
  <c r="Q729"/>
  <c r="Q730"/>
  <c r="Q731"/>
  <c r="Q732"/>
  <c r="Q733"/>
  <c r="Q734"/>
  <c r="Q735"/>
  <c r="Q736"/>
  <c r="Q737"/>
  <c r="Q738"/>
  <c r="Q739"/>
  <c r="Q740"/>
  <c r="Q741"/>
  <c r="Q742"/>
  <c r="Q743"/>
  <c r="Q744"/>
  <c r="Q745"/>
  <c r="Q746"/>
  <c r="Q747"/>
  <c r="Q748"/>
  <c r="Q749"/>
  <c r="Q750"/>
  <c r="Q751"/>
  <c r="Q752"/>
  <c r="Q753"/>
  <c r="Q754"/>
  <c r="Q755"/>
  <c r="Q756"/>
  <c r="Q757"/>
  <c r="Q758"/>
  <c r="Q759"/>
  <c r="Q760"/>
  <c r="Q761"/>
  <c r="Q762"/>
  <c r="Q763"/>
  <c r="Q764"/>
  <c r="Q765"/>
  <c r="Q766"/>
  <c r="Q767"/>
  <c r="Q768"/>
  <c r="Q769"/>
  <c r="Q770"/>
  <c r="Q771"/>
  <c r="Q772"/>
  <c r="Q773"/>
  <c r="Q774"/>
  <c r="Q775"/>
  <c r="Q776"/>
  <c r="Q777"/>
  <c r="Q778"/>
  <c r="Q779"/>
  <c r="Q780"/>
  <c r="Q781"/>
  <c r="Q782"/>
  <c r="Q783"/>
  <c r="Q784"/>
  <c r="Q785"/>
  <c r="Q786"/>
  <c r="Q787"/>
  <c r="Q788"/>
  <c r="Q789"/>
  <c r="Q790"/>
  <c r="Q791"/>
  <c r="Q792"/>
  <c r="Q793"/>
  <c r="Q794"/>
  <c r="Q795"/>
  <c r="Q796"/>
  <c r="Q797"/>
  <c r="Q798"/>
  <c r="Q799"/>
  <c r="Q800"/>
  <c r="Q801"/>
  <c r="Q802"/>
  <c r="Q803"/>
  <c r="Q804"/>
  <c r="Q805"/>
  <c r="Q806"/>
  <c r="Q807"/>
  <c r="Q808"/>
  <c r="Q809"/>
  <c r="Q810"/>
  <c r="Q811"/>
  <c r="Q812"/>
  <c r="Q813"/>
  <c r="Q814"/>
  <c r="Q815"/>
  <c r="Q816"/>
  <c r="Q817"/>
  <c r="Q818"/>
  <c r="Q819"/>
  <c r="Q820"/>
  <c r="Q821"/>
  <c r="Q822"/>
  <c r="Q823"/>
  <c r="Q824"/>
  <c r="Q825"/>
  <c r="Q826"/>
  <c r="Q827"/>
  <c r="Q828"/>
  <c r="Q829"/>
  <c r="Q830"/>
  <c r="Q831"/>
  <c r="Q832"/>
  <c r="Q833"/>
  <c r="Q834"/>
  <c r="Q835"/>
  <c r="Q836"/>
  <c r="Q837"/>
  <c r="Q838"/>
  <c r="Q839"/>
  <c r="Q840"/>
  <c r="Q841"/>
  <c r="Q842"/>
  <c r="Q843"/>
  <c r="Q844"/>
  <c r="Q845"/>
  <c r="Q846"/>
  <c r="Q847"/>
  <c r="Q848"/>
  <c r="Q849"/>
  <c r="Q850"/>
  <c r="Q851"/>
  <c r="Q852"/>
  <c r="Q853"/>
  <c r="Q854"/>
  <c r="Q855"/>
  <c r="Q856"/>
  <c r="Q857"/>
  <c r="Q858"/>
  <c r="Q859"/>
  <c r="Q860"/>
  <c r="Q861"/>
  <c r="Q862"/>
  <c r="Q863"/>
  <c r="Q864"/>
  <c r="Q865"/>
  <c r="Q866"/>
  <c r="Q867"/>
  <c r="Q868"/>
  <c r="Q869"/>
  <c r="Q871"/>
  <c r="Q872"/>
  <c r="Q873"/>
  <c r="Q874"/>
  <c r="Q875"/>
  <c r="Q876"/>
  <c r="Q877"/>
  <c r="Q878"/>
  <c r="Q879"/>
  <c r="Q880"/>
  <c r="Q881"/>
  <c r="Q882"/>
  <c r="Q883"/>
  <c r="Q884"/>
  <c r="Q885"/>
  <c r="Q886"/>
  <c r="Q887"/>
  <c r="Q888"/>
  <c r="Q889"/>
  <c r="Q890"/>
  <c r="Q891"/>
  <c r="Q892"/>
  <c r="Q893"/>
  <c r="Q894"/>
  <c r="Q895"/>
  <c r="Q896"/>
  <c r="Q897"/>
  <c r="Q898"/>
  <c r="Q899"/>
  <c r="Q900"/>
  <c r="Q901"/>
  <c r="Q902"/>
  <c r="Q903"/>
  <c r="Q904"/>
  <c r="Q905"/>
  <c r="Q906"/>
  <c r="Q907"/>
  <c r="Q908"/>
  <c r="Q909"/>
  <c r="Q910"/>
  <c r="Q911"/>
  <c r="Q912"/>
  <c r="Q913"/>
  <c r="Q914"/>
  <c r="Q915"/>
  <c r="Q916"/>
  <c r="Q917"/>
  <c r="Q918"/>
  <c r="Q919"/>
  <c r="Q920"/>
  <c r="Q921"/>
  <c r="Q922"/>
  <c r="Q923"/>
  <c r="Q924"/>
  <c r="Q925"/>
  <c r="Q926"/>
  <c r="Q927"/>
  <c r="Q928"/>
  <c r="Q929"/>
  <c r="Q930"/>
  <c r="Q931"/>
  <c r="Q932"/>
  <c r="Q933"/>
  <c r="Q934"/>
  <c r="Q935"/>
  <c r="Q936"/>
  <c r="Q937"/>
  <c r="Q938"/>
  <c r="Q939"/>
  <c r="Q940"/>
  <c r="Q941"/>
  <c r="Q942"/>
  <c r="Q943"/>
  <c r="Q944"/>
  <c r="Q945"/>
  <c r="Q946"/>
  <c r="Q947"/>
  <c r="Q948"/>
  <c r="Q949"/>
  <c r="Q950"/>
  <c r="Q951"/>
  <c r="Q952"/>
  <c r="Q953"/>
  <c r="Q954"/>
  <c r="Q955"/>
  <c r="Q956"/>
  <c r="Q957"/>
  <c r="Q958"/>
  <c r="Q959"/>
  <c r="Q960"/>
  <c r="Q961"/>
  <c r="Q962"/>
  <c r="Q963"/>
  <c r="Q964"/>
  <c r="Q965"/>
  <c r="Q966"/>
  <c r="Q967"/>
  <c r="Q968"/>
  <c r="Q969"/>
  <c r="Q970"/>
  <c r="Q971"/>
  <c r="Q972"/>
  <c r="Q973"/>
  <c r="Q974"/>
  <c r="Q975"/>
  <c r="Q976"/>
  <c r="Q977"/>
  <c r="Q978"/>
  <c r="Q979"/>
  <c r="Q980"/>
  <c r="Q981"/>
  <c r="Q982"/>
  <c r="Q983"/>
  <c r="Q984"/>
  <c r="Q985"/>
  <c r="Q986"/>
  <c r="Q987"/>
  <c r="Q988"/>
  <c r="Q989"/>
  <c r="Q990"/>
  <c r="Q991"/>
  <c r="Q992"/>
  <c r="Q993"/>
  <c r="Q994"/>
  <c r="Q995"/>
  <c r="Q996"/>
  <c r="Q997"/>
  <c r="Q998"/>
  <c r="Q999"/>
  <c r="Q1000"/>
  <c r="Q1001"/>
  <c r="Q1002"/>
  <c r="Q1003"/>
  <c r="Q1004"/>
  <c r="Q1005"/>
  <c r="Q1006"/>
  <c r="Q1007"/>
  <c r="Q1008"/>
  <c r="Q1009"/>
  <c r="Q1010"/>
  <c r="Q1011"/>
  <c r="Q1012"/>
  <c r="Q1013"/>
  <c r="Q1014"/>
  <c r="Q1015"/>
  <c r="Q1016"/>
  <c r="Q1017"/>
  <c r="Q1018"/>
  <c r="Q1019"/>
  <c r="Q1020"/>
  <c r="Q1021"/>
  <c r="Q1022"/>
  <c r="Q1023"/>
  <c r="Q1024"/>
  <c r="Q1025"/>
  <c r="Q1026"/>
  <c r="Q1027"/>
  <c r="Q1028"/>
  <c r="Q1029"/>
  <c r="Q1030"/>
  <c r="Q1031"/>
  <c r="Q1032"/>
  <c r="Q1033"/>
  <c r="Q1034"/>
  <c r="Q1035"/>
  <c r="Q1036"/>
  <c r="Q1037"/>
  <c r="Q1038"/>
  <c r="Q1039"/>
  <c r="Q1040"/>
  <c r="Q1041"/>
  <c r="Q1042"/>
  <c r="Q1043"/>
  <c r="Q1044"/>
  <c r="Q1045"/>
  <c r="Q1046"/>
  <c r="R422"/>
  <c r="R423"/>
  <c r="R424"/>
  <c r="R425"/>
  <c r="R426"/>
  <c r="R427"/>
  <c r="R428"/>
  <c r="R429"/>
  <c r="R430"/>
  <c r="R431"/>
  <c r="R432"/>
  <c r="R433"/>
  <c r="R434"/>
  <c r="R435"/>
  <c r="R436"/>
  <c r="R437"/>
  <c r="R438"/>
  <c r="R439"/>
  <c r="R440"/>
  <c r="R441"/>
  <c r="R442"/>
  <c r="R443"/>
  <c r="R444"/>
  <c r="R445"/>
  <c r="R446"/>
  <c r="R447"/>
  <c r="R448"/>
  <c r="R449"/>
  <c r="R450"/>
  <c r="R451"/>
  <c r="R452"/>
  <c r="R453"/>
  <c r="R454"/>
  <c r="R455"/>
  <c r="R456"/>
  <c r="R457"/>
  <c r="R458"/>
  <c r="R459"/>
  <c r="R460"/>
  <c r="R461"/>
  <c r="R462"/>
  <c r="R463"/>
  <c r="R464"/>
  <c r="R465"/>
  <c r="R466"/>
  <c r="R467"/>
  <c r="R468"/>
  <c r="R469"/>
  <c r="R470"/>
  <c r="R471"/>
  <c r="R472"/>
  <c r="R473"/>
  <c r="R474"/>
  <c r="R475"/>
  <c r="R476"/>
  <c r="R477"/>
  <c r="R478"/>
  <c r="R479"/>
  <c r="R480"/>
  <c r="R481"/>
  <c r="R482"/>
  <c r="R483"/>
  <c r="R484"/>
  <c r="R485"/>
  <c r="R486"/>
  <c r="R487"/>
  <c r="R488"/>
  <c r="R489"/>
  <c r="R490"/>
  <c r="R491"/>
  <c r="R492"/>
  <c r="R493"/>
  <c r="R494"/>
  <c r="R495"/>
  <c r="R496"/>
  <c r="R497"/>
  <c r="R498"/>
  <c r="R499"/>
  <c r="R500"/>
  <c r="R501"/>
  <c r="R502"/>
  <c r="R503"/>
  <c r="R504"/>
  <c r="R505"/>
  <c r="R506"/>
  <c r="R507"/>
  <c r="R508"/>
  <c r="R509"/>
  <c r="R510"/>
  <c r="R511"/>
  <c r="R512"/>
  <c r="R513"/>
  <c r="R514"/>
  <c r="R515"/>
  <c r="R516"/>
  <c r="R517"/>
  <c r="R518"/>
  <c r="R519"/>
  <c r="R520"/>
  <c r="R521"/>
  <c r="R522"/>
  <c r="R523"/>
  <c r="R524"/>
  <c r="R525"/>
  <c r="R526"/>
  <c r="R527"/>
  <c r="R528"/>
  <c r="R529"/>
  <c r="R530"/>
  <c r="R531"/>
  <c r="R532"/>
  <c r="R533"/>
  <c r="R534"/>
  <c r="R535"/>
  <c r="R536"/>
  <c r="R537"/>
  <c r="R538"/>
  <c r="R539"/>
  <c r="R540"/>
  <c r="R541"/>
  <c r="R542"/>
  <c r="R543"/>
  <c r="R544"/>
  <c r="R545"/>
  <c r="R546"/>
  <c r="R547"/>
  <c r="R548"/>
  <c r="R549"/>
  <c r="R550"/>
  <c r="R551"/>
  <c r="R552"/>
  <c r="R553"/>
  <c r="R554"/>
  <c r="R555"/>
  <c r="R556"/>
  <c r="R557"/>
  <c r="R558"/>
  <c r="R559"/>
  <c r="R560"/>
  <c r="R561"/>
  <c r="R562"/>
  <c r="R563"/>
  <c r="R564"/>
  <c r="R565"/>
  <c r="R566"/>
  <c r="R567"/>
  <c r="R568"/>
  <c r="R569"/>
  <c r="R570"/>
  <c r="R571"/>
  <c r="R572"/>
  <c r="R573"/>
  <c r="R574"/>
  <c r="R575"/>
  <c r="R576"/>
  <c r="R577"/>
  <c r="R578"/>
  <c r="R579"/>
  <c r="R580"/>
  <c r="R581"/>
  <c r="R582"/>
  <c r="R583"/>
  <c r="R584"/>
  <c r="R585"/>
  <c r="R586"/>
  <c r="R587"/>
  <c r="R588"/>
  <c r="R589"/>
  <c r="R590"/>
  <c r="R591"/>
  <c r="R592"/>
  <c r="R593"/>
  <c r="R594"/>
  <c r="R595"/>
  <c r="R596"/>
  <c r="R597"/>
  <c r="R598"/>
  <c r="R599"/>
  <c r="R600"/>
  <c r="R601"/>
  <c r="R602"/>
  <c r="R603"/>
  <c r="R604"/>
  <c r="R605"/>
  <c r="R606"/>
  <c r="R607"/>
  <c r="R608"/>
  <c r="R609"/>
  <c r="R610"/>
  <c r="R611"/>
  <c r="R612"/>
  <c r="R613"/>
  <c r="R614"/>
  <c r="R615"/>
  <c r="R616"/>
  <c r="R617"/>
  <c r="R618"/>
  <c r="R619"/>
  <c r="R620"/>
  <c r="R621"/>
  <c r="R622"/>
  <c r="R623"/>
  <c r="R624"/>
  <c r="R625"/>
  <c r="R626"/>
  <c r="R627"/>
  <c r="R628"/>
  <c r="R629"/>
  <c r="R630"/>
  <c r="R631"/>
  <c r="R632"/>
  <c r="R633"/>
  <c r="R634"/>
  <c r="R635"/>
  <c r="R636"/>
  <c r="R637"/>
  <c r="R638"/>
  <c r="R639"/>
  <c r="R640"/>
  <c r="R641"/>
  <c r="R642"/>
  <c r="R643"/>
  <c r="R644"/>
  <c r="R645"/>
  <c r="R646"/>
  <c r="R647"/>
  <c r="R648"/>
  <c r="R649"/>
  <c r="R650"/>
  <c r="R651"/>
  <c r="R652"/>
  <c r="R653"/>
  <c r="R654"/>
  <c r="R655"/>
  <c r="R656"/>
  <c r="R657"/>
  <c r="R658"/>
  <c r="R659"/>
  <c r="R660"/>
  <c r="R661"/>
  <c r="R662"/>
  <c r="R663"/>
  <c r="R664"/>
  <c r="R665"/>
  <c r="R666"/>
  <c r="R667"/>
  <c r="R668"/>
  <c r="R669"/>
  <c r="R670"/>
  <c r="R671"/>
  <c r="R672"/>
  <c r="R673"/>
  <c r="R674"/>
  <c r="R675"/>
  <c r="R676"/>
  <c r="R677"/>
  <c r="R678"/>
  <c r="R679"/>
  <c r="R680"/>
  <c r="R681"/>
  <c r="R682"/>
  <c r="R683"/>
  <c r="R684"/>
  <c r="R685"/>
  <c r="R686"/>
  <c r="R687"/>
  <c r="R688"/>
  <c r="R689"/>
  <c r="R690"/>
  <c r="R691"/>
  <c r="R692"/>
  <c r="R693"/>
  <c r="R694"/>
  <c r="R695"/>
  <c r="R696"/>
  <c r="R697"/>
  <c r="R698"/>
  <c r="R699"/>
  <c r="R700"/>
  <c r="R701"/>
  <c r="R702"/>
  <c r="R703"/>
  <c r="R704"/>
  <c r="R705"/>
  <c r="R706"/>
  <c r="R707"/>
  <c r="R708"/>
  <c r="R709"/>
  <c r="R710"/>
  <c r="R711"/>
  <c r="R712"/>
  <c r="R713"/>
  <c r="R714"/>
  <c r="R715"/>
  <c r="R716"/>
  <c r="R717"/>
  <c r="R718"/>
  <c r="R719"/>
  <c r="R720"/>
  <c r="R721"/>
  <c r="R722"/>
  <c r="R723"/>
  <c r="R724"/>
  <c r="R725"/>
  <c r="R726"/>
  <c r="R727"/>
  <c r="R728"/>
  <c r="R729"/>
  <c r="R730"/>
  <c r="R731"/>
  <c r="R732"/>
  <c r="R733"/>
  <c r="R734"/>
  <c r="R735"/>
  <c r="R736"/>
  <c r="R737"/>
  <c r="R738"/>
  <c r="R739"/>
  <c r="R740"/>
  <c r="R741"/>
  <c r="R742"/>
  <c r="R743"/>
  <c r="R744"/>
  <c r="R745"/>
  <c r="R746"/>
  <c r="R747"/>
  <c r="R748"/>
  <c r="R749"/>
  <c r="R750"/>
  <c r="R751"/>
  <c r="R752"/>
  <c r="R753"/>
  <c r="R754"/>
  <c r="R755"/>
  <c r="R756"/>
  <c r="R757"/>
  <c r="R758"/>
  <c r="R759"/>
  <c r="R760"/>
  <c r="R761"/>
  <c r="R762"/>
  <c r="R763"/>
  <c r="R764"/>
  <c r="R765"/>
  <c r="R766"/>
  <c r="R767"/>
  <c r="R768"/>
  <c r="R769"/>
  <c r="R770"/>
  <c r="R771"/>
  <c r="R772"/>
  <c r="R773"/>
  <c r="R774"/>
  <c r="R775"/>
  <c r="R776"/>
  <c r="R777"/>
  <c r="R778"/>
  <c r="R779"/>
  <c r="R780"/>
  <c r="R781"/>
  <c r="R782"/>
  <c r="R783"/>
  <c r="R784"/>
  <c r="R785"/>
  <c r="R786"/>
  <c r="R787"/>
  <c r="R788"/>
  <c r="R789"/>
  <c r="R790"/>
  <c r="R791"/>
  <c r="R792"/>
  <c r="R793"/>
  <c r="R794"/>
  <c r="R795"/>
  <c r="R796"/>
  <c r="R797"/>
  <c r="R798"/>
  <c r="R799"/>
  <c r="R800"/>
  <c r="R801"/>
  <c r="R802"/>
  <c r="R803"/>
  <c r="R804"/>
  <c r="R805"/>
  <c r="R806"/>
  <c r="R807"/>
  <c r="R808"/>
  <c r="R809"/>
  <c r="R810"/>
  <c r="R811"/>
  <c r="R812"/>
  <c r="R813"/>
  <c r="R814"/>
  <c r="R815"/>
  <c r="R816"/>
  <c r="R817"/>
  <c r="R818"/>
  <c r="R819"/>
  <c r="R820"/>
  <c r="R821"/>
  <c r="R822"/>
  <c r="R823"/>
  <c r="R824"/>
  <c r="R825"/>
  <c r="R826"/>
  <c r="R827"/>
  <c r="R828"/>
  <c r="R829"/>
  <c r="R830"/>
  <c r="R831"/>
  <c r="R832"/>
  <c r="R833"/>
  <c r="R834"/>
  <c r="R835"/>
  <c r="R836"/>
  <c r="R837"/>
  <c r="R838"/>
  <c r="R839"/>
  <c r="R840"/>
  <c r="R841"/>
  <c r="R842"/>
  <c r="R843"/>
  <c r="R844"/>
  <c r="R845"/>
  <c r="R846"/>
  <c r="R847"/>
  <c r="R848"/>
  <c r="R849"/>
  <c r="R850"/>
  <c r="R851"/>
  <c r="R852"/>
  <c r="R853"/>
  <c r="R854"/>
  <c r="R855"/>
  <c r="R856"/>
  <c r="R857"/>
  <c r="R858"/>
  <c r="R859"/>
  <c r="R860"/>
  <c r="R861"/>
  <c r="R862"/>
  <c r="R863"/>
  <c r="R864"/>
  <c r="R865"/>
  <c r="R866"/>
  <c r="R867"/>
  <c r="R868"/>
  <c r="R869"/>
  <c r="R871"/>
  <c r="R872"/>
  <c r="R873"/>
  <c r="R874"/>
  <c r="R875"/>
  <c r="R876"/>
  <c r="R877"/>
  <c r="R878"/>
  <c r="R879"/>
  <c r="R880"/>
  <c r="R881"/>
  <c r="R882"/>
  <c r="R883"/>
  <c r="R884"/>
  <c r="R885"/>
  <c r="R886"/>
  <c r="R887"/>
  <c r="R888"/>
  <c r="R889"/>
  <c r="R890"/>
  <c r="R891"/>
  <c r="R892"/>
  <c r="R893"/>
  <c r="R894"/>
  <c r="R895"/>
  <c r="R896"/>
  <c r="R897"/>
  <c r="R898"/>
  <c r="R899"/>
  <c r="R900"/>
  <c r="R901"/>
  <c r="R902"/>
  <c r="R903"/>
  <c r="R904"/>
  <c r="R905"/>
  <c r="R906"/>
  <c r="R907"/>
  <c r="R908"/>
  <c r="R909"/>
  <c r="R910"/>
  <c r="R911"/>
  <c r="R912"/>
  <c r="R913"/>
  <c r="R914"/>
  <c r="R915"/>
  <c r="R916"/>
  <c r="R917"/>
  <c r="R918"/>
  <c r="R919"/>
  <c r="R920"/>
  <c r="R921"/>
  <c r="R922"/>
  <c r="R923"/>
  <c r="R924"/>
  <c r="R925"/>
  <c r="R926"/>
  <c r="R927"/>
  <c r="R928"/>
  <c r="R929"/>
  <c r="R930"/>
  <c r="R931"/>
  <c r="R932"/>
  <c r="R933"/>
  <c r="R934"/>
  <c r="R935"/>
  <c r="R936"/>
  <c r="R937"/>
  <c r="R938"/>
  <c r="R939"/>
  <c r="R940"/>
  <c r="R941"/>
  <c r="R942"/>
  <c r="R943"/>
  <c r="R944"/>
  <c r="R945"/>
  <c r="R946"/>
  <c r="R947"/>
  <c r="R948"/>
  <c r="R949"/>
  <c r="R950"/>
  <c r="R951"/>
  <c r="R952"/>
  <c r="R953"/>
  <c r="R954"/>
  <c r="R955"/>
  <c r="R956"/>
  <c r="R957"/>
  <c r="R958"/>
  <c r="R959"/>
  <c r="R960"/>
  <c r="R961"/>
  <c r="R962"/>
  <c r="R963"/>
  <c r="R964"/>
  <c r="R965"/>
  <c r="R966"/>
  <c r="R967"/>
  <c r="R968"/>
  <c r="R969"/>
  <c r="R970"/>
  <c r="R971"/>
  <c r="R972"/>
  <c r="R973"/>
  <c r="R974"/>
  <c r="R975"/>
  <c r="R976"/>
  <c r="R977"/>
  <c r="R978"/>
  <c r="R979"/>
  <c r="R980"/>
  <c r="R981"/>
  <c r="R982"/>
  <c r="R983"/>
  <c r="R984"/>
  <c r="R985"/>
  <c r="R986"/>
  <c r="R987"/>
  <c r="R988"/>
  <c r="R989"/>
  <c r="R990"/>
  <c r="R991"/>
  <c r="R992"/>
  <c r="R993"/>
  <c r="R994"/>
  <c r="R995"/>
  <c r="R996"/>
  <c r="R997"/>
  <c r="R998"/>
  <c r="R999"/>
  <c r="R1000"/>
  <c r="R1001"/>
  <c r="R1002"/>
  <c r="R1003"/>
  <c r="R1004"/>
  <c r="R1005"/>
  <c r="R1006"/>
  <c r="R1007"/>
  <c r="R1008"/>
  <c r="R1009"/>
  <c r="R1010"/>
  <c r="R1011"/>
  <c r="R1012"/>
  <c r="R1013"/>
  <c r="R1014"/>
  <c r="R1015"/>
  <c r="R1016"/>
  <c r="R1017"/>
  <c r="R1018"/>
  <c r="R1019"/>
  <c r="R1020"/>
  <c r="R1021"/>
  <c r="R1022"/>
  <c r="R1023"/>
  <c r="R1024"/>
  <c r="R1025"/>
  <c r="R1026"/>
  <c r="R1027"/>
  <c r="R1028"/>
  <c r="R1029"/>
  <c r="R1030"/>
  <c r="R1031"/>
  <c r="R1032"/>
  <c r="R1033"/>
  <c r="R1034"/>
  <c r="R1035"/>
  <c r="R1036"/>
  <c r="R1037"/>
  <c r="R1038"/>
  <c r="R1039"/>
  <c r="R1040"/>
  <c r="R1041"/>
  <c r="R1042"/>
  <c r="R1043"/>
  <c r="R1044"/>
  <c r="R1045"/>
  <c r="R1046"/>
  <c r="T422"/>
  <c r="T423"/>
  <c r="T424"/>
  <c r="T425"/>
  <c r="T426"/>
  <c r="T427"/>
  <c r="T428"/>
  <c r="T429"/>
  <c r="T430"/>
  <c r="T431"/>
  <c r="T432"/>
  <c r="T433"/>
  <c r="T434"/>
  <c r="T435"/>
  <c r="T436"/>
  <c r="T437"/>
  <c r="T438"/>
  <c r="T439"/>
  <c r="T440"/>
  <c r="T441"/>
  <c r="T442"/>
  <c r="T443"/>
  <c r="T444"/>
  <c r="T445"/>
  <c r="T446"/>
  <c r="T447"/>
  <c r="T448"/>
  <c r="T449"/>
  <c r="T450"/>
  <c r="T451"/>
  <c r="T452"/>
  <c r="T453"/>
  <c r="T454"/>
  <c r="T455"/>
  <c r="T456"/>
  <c r="T457"/>
  <c r="T458"/>
  <c r="T459"/>
  <c r="T460"/>
  <c r="T461"/>
  <c r="T462"/>
  <c r="T463"/>
  <c r="T464"/>
  <c r="T465"/>
  <c r="T466"/>
  <c r="T467"/>
  <c r="T468"/>
  <c r="T469"/>
  <c r="T470"/>
  <c r="T471"/>
  <c r="T472"/>
  <c r="T473"/>
  <c r="T474"/>
  <c r="T475"/>
  <c r="T476"/>
  <c r="T477"/>
  <c r="T478"/>
  <c r="T479"/>
  <c r="T480"/>
  <c r="T481"/>
  <c r="T482"/>
  <c r="T483"/>
  <c r="T484"/>
  <c r="T485"/>
  <c r="T486"/>
  <c r="T487"/>
  <c r="T488"/>
  <c r="T489"/>
  <c r="T490"/>
  <c r="T491"/>
  <c r="T492"/>
  <c r="T493"/>
  <c r="T494"/>
  <c r="T495"/>
  <c r="T496"/>
  <c r="T497"/>
  <c r="T498"/>
  <c r="T499"/>
  <c r="T500"/>
  <c r="T501"/>
  <c r="T502"/>
  <c r="T503"/>
  <c r="T504"/>
  <c r="T505"/>
  <c r="T506"/>
  <c r="T507"/>
  <c r="T508"/>
  <c r="T509"/>
  <c r="T510"/>
  <c r="T511"/>
  <c r="T512"/>
  <c r="T513"/>
  <c r="T514"/>
  <c r="T515"/>
  <c r="T516"/>
  <c r="T517"/>
  <c r="T518"/>
  <c r="T519"/>
  <c r="T520"/>
  <c r="T521"/>
  <c r="T522"/>
  <c r="T523"/>
  <c r="T524"/>
  <c r="T525"/>
  <c r="T526"/>
  <c r="T527"/>
  <c r="T528"/>
  <c r="T529"/>
  <c r="T530"/>
  <c r="T531"/>
  <c r="T532"/>
  <c r="T533"/>
  <c r="T534"/>
  <c r="T535"/>
  <c r="T536"/>
  <c r="T537"/>
  <c r="T538"/>
  <c r="T539"/>
  <c r="T540"/>
  <c r="T541"/>
  <c r="T542"/>
  <c r="T543"/>
  <c r="T544"/>
  <c r="T545"/>
  <c r="T546"/>
  <c r="T547"/>
  <c r="T548"/>
  <c r="T549"/>
  <c r="T550"/>
  <c r="T551"/>
  <c r="T552"/>
  <c r="T553"/>
  <c r="T554"/>
  <c r="T555"/>
  <c r="T556"/>
  <c r="T557"/>
  <c r="T558"/>
  <c r="T559"/>
  <c r="T560"/>
  <c r="T561"/>
  <c r="T562"/>
  <c r="T563"/>
  <c r="T564"/>
  <c r="T565"/>
  <c r="T566"/>
  <c r="T567"/>
  <c r="T568"/>
  <c r="T569"/>
  <c r="T570"/>
  <c r="T571"/>
  <c r="T572"/>
  <c r="T573"/>
  <c r="T574"/>
  <c r="T575"/>
  <c r="T576"/>
  <c r="T577"/>
  <c r="T578"/>
  <c r="T579"/>
  <c r="T580"/>
  <c r="T581"/>
  <c r="T582"/>
  <c r="T583"/>
  <c r="T584"/>
  <c r="T585"/>
  <c r="T586"/>
  <c r="T587"/>
  <c r="T588"/>
  <c r="T589"/>
  <c r="T590"/>
  <c r="T591"/>
  <c r="T592"/>
  <c r="T593"/>
  <c r="T594"/>
  <c r="T595"/>
  <c r="T596"/>
  <c r="T597"/>
  <c r="T598"/>
  <c r="T599"/>
  <c r="T600"/>
  <c r="T601"/>
  <c r="T602"/>
  <c r="T603"/>
  <c r="T604"/>
  <c r="T605"/>
  <c r="T606"/>
  <c r="T607"/>
  <c r="T608"/>
  <c r="T609"/>
  <c r="T610"/>
  <c r="T611"/>
  <c r="T612"/>
  <c r="T613"/>
  <c r="T614"/>
  <c r="T615"/>
  <c r="T616"/>
  <c r="T617"/>
  <c r="T618"/>
  <c r="T619"/>
  <c r="T620"/>
  <c r="T621"/>
  <c r="T622"/>
  <c r="T623"/>
  <c r="T624"/>
  <c r="T625"/>
  <c r="T626"/>
  <c r="T627"/>
  <c r="T628"/>
  <c r="T629"/>
  <c r="T630"/>
  <c r="T631"/>
  <c r="T632"/>
  <c r="T633"/>
  <c r="T634"/>
  <c r="T635"/>
  <c r="T636"/>
  <c r="T637"/>
  <c r="T638"/>
  <c r="T639"/>
  <c r="T640"/>
  <c r="T641"/>
  <c r="T642"/>
  <c r="T643"/>
  <c r="T644"/>
  <c r="T645"/>
  <c r="T646"/>
  <c r="T647"/>
  <c r="T648"/>
  <c r="T649"/>
  <c r="T650"/>
  <c r="T651"/>
  <c r="T652"/>
  <c r="T653"/>
  <c r="T654"/>
  <c r="T655"/>
  <c r="T656"/>
  <c r="T657"/>
  <c r="T658"/>
  <c r="T659"/>
  <c r="T660"/>
  <c r="T661"/>
  <c r="T662"/>
  <c r="T663"/>
  <c r="T664"/>
  <c r="T665"/>
  <c r="T666"/>
  <c r="T667"/>
  <c r="T668"/>
  <c r="T669"/>
  <c r="T670"/>
  <c r="T671"/>
  <c r="T672"/>
  <c r="T673"/>
  <c r="T674"/>
  <c r="T675"/>
  <c r="T676"/>
  <c r="T677"/>
  <c r="T678"/>
  <c r="T679"/>
  <c r="T680"/>
  <c r="T681"/>
  <c r="T682"/>
  <c r="T683"/>
  <c r="T684"/>
  <c r="T685"/>
  <c r="T686"/>
  <c r="T687"/>
  <c r="T688"/>
  <c r="T689"/>
  <c r="T690"/>
  <c r="T691"/>
  <c r="T692"/>
  <c r="T693"/>
  <c r="T694"/>
  <c r="T695"/>
  <c r="T696"/>
  <c r="T697"/>
  <c r="T698"/>
  <c r="T699"/>
  <c r="T700"/>
  <c r="T701"/>
  <c r="T702"/>
  <c r="T703"/>
  <c r="T704"/>
  <c r="T705"/>
  <c r="T706"/>
  <c r="T707"/>
  <c r="T708"/>
  <c r="T709"/>
  <c r="T710"/>
  <c r="T711"/>
  <c r="T712"/>
  <c r="T713"/>
  <c r="T714"/>
  <c r="T715"/>
  <c r="T716"/>
  <c r="T717"/>
  <c r="T718"/>
  <c r="T719"/>
  <c r="T720"/>
  <c r="T721"/>
  <c r="T722"/>
  <c r="T723"/>
  <c r="T724"/>
  <c r="T725"/>
  <c r="T726"/>
  <c r="T727"/>
  <c r="T728"/>
  <c r="T729"/>
  <c r="T730"/>
  <c r="T731"/>
  <c r="T732"/>
  <c r="T733"/>
  <c r="T734"/>
  <c r="T735"/>
  <c r="T736"/>
  <c r="T737"/>
  <c r="T738"/>
  <c r="T739"/>
  <c r="T740"/>
  <c r="T741"/>
  <c r="T742"/>
  <c r="T743"/>
  <c r="T744"/>
  <c r="T745"/>
  <c r="T746"/>
  <c r="T747"/>
  <c r="T748"/>
  <c r="T749"/>
  <c r="T750"/>
  <c r="T751"/>
  <c r="T752"/>
  <c r="T753"/>
  <c r="T754"/>
  <c r="T755"/>
  <c r="T756"/>
  <c r="T757"/>
  <c r="T758"/>
  <c r="T759"/>
  <c r="T760"/>
  <c r="T761"/>
  <c r="T762"/>
  <c r="T763"/>
  <c r="T764"/>
  <c r="T765"/>
  <c r="T766"/>
  <c r="T767"/>
  <c r="T768"/>
  <c r="T769"/>
  <c r="T770"/>
  <c r="T771"/>
  <c r="T772"/>
  <c r="T773"/>
  <c r="T774"/>
  <c r="T775"/>
  <c r="T776"/>
  <c r="T777"/>
  <c r="T778"/>
  <c r="T779"/>
  <c r="T780"/>
  <c r="T781"/>
  <c r="T782"/>
  <c r="T783"/>
  <c r="T784"/>
  <c r="T785"/>
  <c r="T786"/>
  <c r="T787"/>
  <c r="T788"/>
  <c r="T789"/>
  <c r="T790"/>
  <c r="T791"/>
  <c r="T792"/>
  <c r="T793"/>
  <c r="T794"/>
  <c r="T795"/>
  <c r="T796"/>
  <c r="T797"/>
  <c r="T798"/>
  <c r="T799"/>
  <c r="T800"/>
  <c r="T801"/>
  <c r="T802"/>
  <c r="T803"/>
  <c r="T804"/>
  <c r="T805"/>
  <c r="T806"/>
  <c r="T807"/>
  <c r="T808"/>
  <c r="T809"/>
  <c r="T810"/>
  <c r="T811"/>
  <c r="T812"/>
  <c r="T813"/>
  <c r="T814"/>
  <c r="T815"/>
  <c r="T816"/>
  <c r="T817"/>
  <c r="T818"/>
  <c r="T819"/>
  <c r="T820"/>
  <c r="T821"/>
  <c r="T822"/>
  <c r="T823"/>
  <c r="T824"/>
  <c r="T825"/>
  <c r="T826"/>
  <c r="T827"/>
  <c r="T828"/>
  <c r="T829"/>
  <c r="T830"/>
  <c r="T831"/>
  <c r="T832"/>
  <c r="T833"/>
  <c r="T834"/>
  <c r="T835"/>
  <c r="T836"/>
  <c r="T837"/>
  <c r="T838"/>
  <c r="T839"/>
  <c r="T840"/>
  <c r="T841"/>
  <c r="T842"/>
  <c r="T843"/>
  <c r="T844"/>
  <c r="T845"/>
  <c r="T846"/>
  <c r="T847"/>
  <c r="T848"/>
  <c r="T849"/>
  <c r="T850"/>
  <c r="T851"/>
  <c r="T852"/>
  <c r="T853"/>
  <c r="T854"/>
  <c r="T855"/>
  <c r="T856"/>
  <c r="T857"/>
  <c r="T858"/>
  <c r="T859"/>
  <c r="T860"/>
  <c r="T861"/>
  <c r="T862"/>
  <c r="T863"/>
  <c r="T864"/>
  <c r="T865"/>
  <c r="T866"/>
  <c r="T867"/>
  <c r="T868"/>
  <c r="T869"/>
  <c r="T871"/>
  <c r="T872"/>
  <c r="T873"/>
  <c r="T874"/>
  <c r="T875"/>
  <c r="T876"/>
  <c r="T877"/>
  <c r="T878"/>
  <c r="T879"/>
  <c r="T880"/>
  <c r="T881"/>
  <c r="T882"/>
  <c r="T883"/>
  <c r="T884"/>
  <c r="T885"/>
  <c r="T886"/>
  <c r="T887"/>
  <c r="T888"/>
  <c r="T889"/>
  <c r="T890"/>
  <c r="T891"/>
  <c r="T892"/>
  <c r="T893"/>
  <c r="T894"/>
  <c r="T895"/>
  <c r="T896"/>
  <c r="T897"/>
  <c r="T898"/>
  <c r="T899"/>
  <c r="T900"/>
  <c r="T901"/>
  <c r="T902"/>
  <c r="T903"/>
  <c r="T904"/>
  <c r="T905"/>
  <c r="T906"/>
  <c r="T907"/>
  <c r="T908"/>
  <c r="T909"/>
  <c r="T910"/>
  <c r="T911"/>
  <c r="T912"/>
  <c r="T913"/>
  <c r="T914"/>
  <c r="T915"/>
  <c r="T916"/>
  <c r="T917"/>
  <c r="T918"/>
  <c r="T919"/>
  <c r="T920"/>
  <c r="T921"/>
  <c r="T922"/>
  <c r="T923"/>
  <c r="T924"/>
  <c r="T925"/>
  <c r="T926"/>
  <c r="T927"/>
  <c r="T928"/>
  <c r="T929"/>
  <c r="T930"/>
  <c r="T931"/>
  <c r="T932"/>
  <c r="T933"/>
  <c r="T934"/>
  <c r="T935"/>
  <c r="T936"/>
  <c r="T937"/>
  <c r="T938"/>
  <c r="T939"/>
  <c r="T940"/>
  <c r="T941"/>
  <c r="T942"/>
  <c r="T943"/>
  <c r="T944"/>
  <c r="T945"/>
  <c r="T946"/>
  <c r="T947"/>
  <c r="T948"/>
  <c r="T949"/>
  <c r="T950"/>
  <c r="T951"/>
  <c r="T952"/>
  <c r="T953"/>
  <c r="T954"/>
  <c r="T955"/>
  <c r="T956"/>
  <c r="T957"/>
  <c r="T958"/>
  <c r="T959"/>
  <c r="T960"/>
  <c r="T961"/>
  <c r="T962"/>
  <c r="T963"/>
  <c r="T964"/>
  <c r="T965"/>
  <c r="T966"/>
  <c r="T967"/>
  <c r="T968"/>
  <c r="T969"/>
  <c r="T970"/>
  <c r="T971"/>
  <c r="T972"/>
  <c r="T973"/>
  <c r="T974"/>
  <c r="T975"/>
  <c r="T976"/>
  <c r="T977"/>
  <c r="T978"/>
  <c r="T979"/>
  <c r="T980"/>
  <c r="T981"/>
  <c r="T982"/>
  <c r="T983"/>
  <c r="T984"/>
  <c r="T985"/>
  <c r="T986"/>
  <c r="T987"/>
  <c r="T988"/>
  <c r="T989"/>
  <c r="T990"/>
  <c r="T991"/>
  <c r="T992"/>
  <c r="T993"/>
  <c r="T994"/>
  <c r="T995"/>
  <c r="T996"/>
  <c r="T997"/>
  <c r="T998"/>
  <c r="T999"/>
  <c r="T1000"/>
  <c r="T1001"/>
  <c r="T1002"/>
  <c r="T1003"/>
  <c r="T1004"/>
  <c r="T1005"/>
  <c r="T1006"/>
  <c r="T1007"/>
  <c r="T1008"/>
  <c r="T1009"/>
  <c r="T1010"/>
  <c r="T1011"/>
  <c r="T1012"/>
  <c r="T1013"/>
  <c r="T1014"/>
  <c r="T1015"/>
  <c r="T1016"/>
  <c r="T1017"/>
  <c r="T1018"/>
  <c r="T1019"/>
  <c r="T1020"/>
  <c r="T1021"/>
  <c r="T1022"/>
  <c r="T1023"/>
  <c r="T1024"/>
  <c r="T1025"/>
  <c r="T1026"/>
  <c r="T1027"/>
  <c r="T1028"/>
  <c r="T1029"/>
  <c r="T1030"/>
  <c r="T1031"/>
  <c r="T1032"/>
  <c r="T1033"/>
  <c r="T1034"/>
  <c r="T1035"/>
  <c r="T1036"/>
  <c r="T1037"/>
  <c r="T1038"/>
  <c r="T1039"/>
  <c r="T1040"/>
  <c r="T1041"/>
  <c r="T1042"/>
  <c r="T1043"/>
  <c r="T1044"/>
  <c r="T1045"/>
  <c r="T1046"/>
  <c r="V422"/>
  <c r="W422" s="1"/>
  <c r="V423"/>
  <c r="V424"/>
  <c r="V425"/>
  <c r="W425" s="1"/>
  <c r="V426"/>
  <c r="V427"/>
  <c r="V428"/>
  <c r="W428" s="1"/>
  <c r="V429"/>
  <c r="W429" s="1"/>
  <c r="V430"/>
  <c r="V431"/>
  <c r="W431" s="1"/>
  <c r="V432"/>
  <c r="V433"/>
  <c r="V434"/>
  <c r="W434" s="1"/>
  <c r="V435"/>
  <c r="V436"/>
  <c r="V437"/>
  <c r="W437" s="1"/>
  <c r="V438"/>
  <c r="V439"/>
  <c r="V440"/>
  <c r="W440" s="1"/>
  <c r="V441"/>
  <c r="V442"/>
  <c r="V443"/>
  <c r="W443" s="1"/>
  <c r="V444"/>
  <c r="V445"/>
  <c r="V446"/>
  <c r="W446" s="1"/>
  <c r="V447"/>
  <c r="V448"/>
  <c r="V449"/>
  <c r="W449" s="1"/>
  <c r="V450"/>
  <c r="V451"/>
  <c r="V452"/>
  <c r="W452" s="1"/>
  <c r="V453"/>
  <c r="V454"/>
  <c r="V455"/>
  <c r="V456"/>
  <c r="V457"/>
  <c r="V458"/>
  <c r="W458" s="1"/>
  <c r="V459"/>
  <c r="V460"/>
  <c r="V461"/>
  <c r="W461" s="1"/>
  <c r="V462"/>
  <c r="V463"/>
  <c r="V464"/>
  <c r="W464" s="1"/>
  <c r="V465"/>
  <c r="V466"/>
  <c r="V467"/>
  <c r="W467" s="1"/>
  <c r="V468"/>
  <c r="V469"/>
  <c r="V470"/>
  <c r="W470" s="1"/>
  <c r="V471"/>
  <c r="V472"/>
  <c r="V473"/>
  <c r="W473" s="1"/>
  <c r="V474"/>
  <c r="V475"/>
  <c r="V476"/>
  <c r="W476" s="1"/>
  <c r="V477"/>
  <c r="V478"/>
  <c r="V479"/>
  <c r="W479" s="1"/>
  <c r="V480"/>
  <c r="V481"/>
  <c r="V482"/>
  <c r="W482" s="1"/>
  <c r="V483"/>
  <c r="V484"/>
  <c r="V485"/>
  <c r="W485" s="1"/>
  <c r="V486"/>
  <c r="V487"/>
  <c r="V488"/>
  <c r="W488" s="1"/>
  <c r="V489"/>
  <c r="V490"/>
  <c r="V491"/>
  <c r="W491" s="1"/>
  <c r="V492"/>
  <c r="V493"/>
  <c r="V494"/>
  <c r="W494" s="1"/>
  <c r="V495"/>
  <c r="V496"/>
  <c r="V497"/>
  <c r="W497" s="1"/>
  <c r="V498"/>
  <c r="V499"/>
  <c r="V500"/>
  <c r="W500" s="1"/>
  <c r="V501"/>
  <c r="V502"/>
  <c r="V503"/>
  <c r="W503" s="1"/>
  <c r="V504"/>
  <c r="V505"/>
  <c r="V506"/>
  <c r="W506" s="1"/>
  <c r="V507"/>
  <c r="V508"/>
  <c r="V509"/>
  <c r="W509" s="1"/>
  <c r="V510"/>
  <c r="V511"/>
  <c r="V512"/>
  <c r="W512" s="1"/>
  <c r="V513"/>
  <c r="V514"/>
  <c r="V515"/>
  <c r="W515" s="1"/>
  <c r="V516"/>
  <c r="V517"/>
  <c r="V518"/>
  <c r="W518" s="1"/>
  <c r="V519"/>
  <c r="V520"/>
  <c r="V521"/>
  <c r="W521" s="1"/>
  <c r="V522"/>
  <c r="V523"/>
  <c r="V524"/>
  <c r="W524" s="1"/>
  <c r="V525"/>
  <c r="V526"/>
  <c r="V527"/>
  <c r="W527" s="1"/>
  <c r="V528"/>
  <c r="V529"/>
  <c r="V530"/>
  <c r="W530" s="1"/>
  <c r="V531"/>
  <c r="V532"/>
  <c r="V533"/>
  <c r="W533" s="1"/>
  <c r="V534"/>
  <c r="V535"/>
  <c r="V536"/>
  <c r="W536" s="1"/>
  <c r="V537"/>
  <c r="V538"/>
  <c r="V539"/>
  <c r="W539" s="1"/>
  <c r="V540"/>
  <c r="V541"/>
  <c r="V542"/>
  <c r="W542" s="1"/>
  <c r="V543"/>
  <c r="V544"/>
  <c r="V545"/>
  <c r="W545" s="1"/>
  <c r="V546"/>
  <c r="V547"/>
  <c r="V548"/>
  <c r="W548" s="1"/>
  <c r="V549"/>
  <c r="V550"/>
  <c r="V551"/>
  <c r="W551" s="1"/>
  <c r="V552"/>
  <c r="V553"/>
  <c r="V554"/>
  <c r="W554" s="1"/>
  <c r="V555"/>
  <c r="V556"/>
  <c r="V557"/>
  <c r="W557" s="1"/>
  <c r="V558"/>
  <c r="V559"/>
  <c r="V560"/>
  <c r="W560" s="1"/>
  <c r="V561"/>
  <c r="V562"/>
  <c r="V563"/>
  <c r="W563" s="1"/>
  <c r="V564"/>
  <c r="V565"/>
  <c r="V566"/>
  <c r="W566" s="1"/>
  <c r="V567"/>
  <c r="V568"/>
  <c r="V569"/>
  <c r="W569" s="1"/>
  <c r="V570"/>
  <c r="V571"/>
  <c r="V572"/>
  <c r="W572" s="1"/>
  <c r="V573"/>
  <c r="V574"/>
  <c r="V575"/>
  <c r="W575" s="1"/>
  <c r="V576"/>
  <c r="V577"/>
  <c r="V578"/>
  <c r="W578" s="1"/>
  <c r="V579"/>
  <c r="V580"/>
  <c r="V581"/>
  <c r="W581" s="1"/>
  <c r="V582"/>
  <c r="V583"/>
  <c r="V584"/>
  <c r="W584" s="1"/>
  <c r="V585"/>
  <c r="V586"/>
  <c r="V587"/>
  <c r="W587" s="1"/>
  <c r="V588"/>
  <c r="V589"/>
  <c r="V590"/>
  <c r="W590" s="1"/>
  <c r="V591"/>
  <c r="V592"/>
  <c r="V593"/>
  <c r="W593" s="1"/>
  <c r="V594"/>
  <c r="V595"/>
  <c r="V596"/>
  <c r="W596" s="1"/>
  <c r="V597"/>
  <c r="V598"/>
  <c r="V599"/>
  <c r="W599" s="1"/>
  <c r="V600"/>
  <c r="V601"/>
  <c r="V602"/>
  <c r="W602" s="1"/>
  <c r="V603"/>
  <c r="V604"/>
  <c r="V605"/>
  <c r="W605" s="1"/>
  <c r="V606"/>
  <c r="V607"/>
  <c r="V608"/>
  <c r="W608" s="1"/>
  <c r="V609"/>
  <c r="V610"/>
  <c r="V611"/>
  <c r="W611" s="1"/>
  <c r="V612"/>
  <c r="V613"/>
  <c r="V614"/>
  <c r="W614" s="1"/>
  <c r="V615"/>
  <c r="V616"/>
  <c r="V617"/>
  <c r="W617" s="1"/>
  <c r="V618"/>
  <c r="V619"/>
  <c r="V620"/>
  <c r="W620" s="1"/>
  <c r="V621"/>
  <c r="V622"/>
  <c r="V623"/>
  <c r="W623" s="1"/>
  <c r="V624"/>
  <c r="V625"/>
  <c r="V626"/>
  <c r="W626" s="1"/>
  <c r="V627"/>
  <c r="V628"/>
  <c r="V629"/>
  <c r="W629" s="1"/>
  <c r="V630"/>
  <c r="V631"/>
  <c r="V632"/>
  <c r="W632" s="1"/>
  <c r="V633"/>
  <c r="V634"/>
  <c r="V635"/>
  <c r="W635" s="1"/>
  <c r="V636"/>
  <c r="V637"/>
  <c r="V638"/>
  <c r="W638" s="1"/>
  <c r="V639"/>
  <c r="V640"/>
  <c r="V641"/>
  <c r="W641" s="1"/>
  <c r="V642"/>
  <c r="V643"/>
  <c r="V644"/>
  <c r="W644" s="1"/>
  <c r="V645"/>
  <c r="V646"/>
  <c r="V647"/>
  <c r="W647" s="1"/>
  <c r="V648"/>
  <c r="V649"/>
  <c r="V650"/>
  <c r="W650" s="1"/>
  <c r="V651"/>
  <c r="V652"/>
  <c r="V653"/>
  <c r="W653" s="1"/>
  <c r="V654"/>
  <c r="V655"/>
  <c r="V656"/>
  <c r="W656" s="1"/>
  <c r="V657"/>
  <c r="V658"/>
  <c r="V659"/>
  <c r="W659" s="1"/>
  <c r="V660"/>
  <c r="V661"/>
  <c r="V662"/>
  <c r="W662" s="1"/>
  <c r="V663"/>
  <c r="V664"/>
  <c r="V665"/>
  <c r="W665" s="1"/>
  <c r="V666"/>
  <c r="V667"/>
  <c r="V668"/>
  <c r="W668" s="1"/>
  <c r="V669"/>
  <c r="V670"/>
  <c r="V671"/>
  <c r="W671" s="1"/>
  <c r="V672"/>
  <c r="V673"/>
  <c r="V674"/>
  <c r="W674" s="1"/>
  <c r="V675"/>
  <c r="V676"/>
  <c r="V677"/>
  <c r="W677" s="1"/>
  <c r="V678"/>
  <c r="W678" s="1"/>
  <c r="V679"/>
  <c r="W679" s="1"/>
  <c r="V680"/>
  <c r="W680" s="1"/>
  <c r="V681"/>
  <c r="V682"/>
  <c r="V683"/>
  <c r="W683" s="1"/>
  <c r="V684"/>
  <c r="V685"/>
  <c r="V686"/>
  <c r="W686" s="1"/>
  <c r="V687"/>
  <c r="V688"/>
  <c r="W688" s="1"/>
  <c r="V689"/>
  <c r="W689" s="1"/>
  <c r="V690"/>
  <c r="W690" s="1"/>
  <c r="V691"/>
  <c r="W691" s="1"/>
  <c r="V692"/>
  <c r="W692" s="1"/>
  <c r="V693"/>
  <c r="V694"/>
  <c r="V695"/>
  <c r="W695" s="1"/>
  <c r="V696"/>
  <c r="V697"/>
  <c r="V698"/>
  <c r="W698" s="1"/>
  <c r="V699"/>
  <c r="V700"/>
  <c r="V701"/>
  <c r="W701" s="1"/>
  <c r="V702"/>
  <c r="V703"/>
  <c r="V704"/>
  <c r="W704" s="1"/>
  <c r="V705"/>
  <c r="W705" s="1"/>
  <c r="V706"/>
  <c r="W706" s="1"/>
  <c r="V707"/>
  <c r="W707" s="1"/>
  <c r="V708"/>
  <c r="V709"/>
  <c r="V710"/>
  <c r="W710" s="1"/>
  <c r="V711"/>
  <c r="W711" s="1"/>
  <c r="V712"/>
  <c r="V713"/>
  <c r="W713" s="1"/>
  <c r="V714"/>
  <c r="V715"/>
  <c r="V716"/>
  <c r="W716" s="1"/>
  <c r="V717"/>
  <c r="W717" s="1"/>
  <c r="V718"/>
  <c r="W718" s="1"/>
  <c r="V719"/>
  <c r="W719" s="1"/>
  <c r="V720"/>
  <c r="W720" s="1"/>
  <c r="V721"/>
  <c r="W721" s="1"/>
  <c r="V722"/>
  <c r="W722" s="1"/>
  <c r="V723"/>
  <c r="W723" s="1"/>
  <c r="V724"/>
  <c r="V725"/>
  <c r="V726"/>
  <c r="W726" s="1"/>
  <c r="V727"/>
  <c r="V728"/>
  <c r="W728" s="1"/>
  <c r="V729"/>
  <c r="W729" s="1"/>
  <c r="V730"/>
  <c r="W730" s="1"/>
  <c r="V731"/>
  <c r="V732"/>
  <c r="V733"/>
  <c r="W733" s="1"/>
  <c r="V734"/>
  <c r="W734" s="1"/>
  <c r="V735"/>
  <c r="W735" s="1"/>
  <c r="V736"/>
  <c r="W736" s="1"/>
  <c r="V737"/>
  <c r="W737" s="1"/>
  <c r="V738"/>
  <c r="W738" s="1"/>
  <c r="V739"/>
  <c r="W739" s="1"/>
  <c r="V740"/>
  <c r="V741"/>
  <c r="W741" s="1"/>
  <c r="V742"/>
  <c r="W742" s="1"/>
  <c r="V743"/>
  <c r="V744"/>
  <c r="V745"/>
  <c r="W745" s="1"/>
  <c r="V746"/>
  <c r="W746" s="1"/>
  <c r="V747"/>
  <c r="W747" s="1"/>
  <c r="V748"/>
  <c r="W748" s="1"/>
  <c r="V749"/>
  <c r="W749" s="1"/>
  <c r="V750"/>
  <c r="W750" s="1"/>
  <c r="V751"/>
  <c r="W751" s="1"/>
  <c r="V752"/>
  <c r="W752" s="1"/>
  <c r="V753"/>
  <c r="W753" s="1"/>
  <c r="V754"/>
  <c r="W754" s="1"/>
  <c r="V755"/>
  <c r="W755" s="1"/>
  <c r="V756"/>
  <c r="V757"/>
  <c r="V758"/>
  <c r="W758" s="1"/>
  <c r="V759"/>
  <c r="W759" s="1"/>
  <c r="V760"/>
  <c r="W760" s="1"/>
  <c r="V761"/>
  <c r="W761" s="1"/>
  <c r="V762"/>
  <c r="V763"/>
  <c r="W763" s="1"/>
  <c r="V764"/>
  <c r="V765"/>
  <c r="V766"/>
  <c r="W766" s="1"/>
  <c r="V767"/>
  <c r="W767" s="1"/>
  <c r="V768"/>
  <c r="W768" s="1"/>
  <c r="V769"/>
  <c r="W769" s="1"/>
  <c r="V770"/>
  <c r="W770" s="1"/>
  <c r="V771"/>
  <c r="W771" s="1"/>
  <c r="V772"/>
  <c r="V773"/>
  <c r="V774"/>
  <c r="W774" s="1"/>
  <c r="V775"/>
  <c r="W775" s="1"/>
  <c r="V776"/>
  <c r="V777"/>
  <c r="V778"/>
  <c r="W778" s="1"/>
  <c r="V779"/>
  <c r="V780"/>
  <c r="V781"/>
  <c r="W781" s="1"/>
  <c r="V782"/>
  <c r="W782" s="1"/>
  <c r="V783"/>
  <c r="V784"/>
  <c r="W784" s="1"/>
  <c r="V785"/>
  <c r="W785" s="1"/>
  <c r="V786"/>
  <c r="W786" s="1"/>
  <c r="V787"/>
  <c r="W787" s="1"/>
  <c r="V788"/>
  <c r="V789"/>
  <c r="V790"/>
  <c r="W790" s="1"/>
  <c r="V791"/>
  <c r="V792"/>
  <c r="W792" s="1"/>
  <c r="V793"/>
  <c r="V794"/>
  <c r="W794" s="1"/>
  <c r="V795"/>
  <c r="V796"/>
  <c r="W796" s="1"/>
  <c r="V797"/>
  <c r="V798"/>
  <c r="W798" s="1"/>
  <c r="V799"/>
  <c r="V800"/>
  <c r="W800" s="1"/>
  <c r="V801"/>
  <c r="W801" s="1"/>
  <c r="V802"/>
  <c r="W802" s="1"/>
  <c r="V803"/>
  <c r="W803" s="1"/>
  <c r="V804"/>
  <c r="V805"/>
  <c r="V806"/>
  <c r="W806" s="1"/>
  <c r="V807"/>
  <c r="W807" s="1"/>
  <c r="V808"/>
  <c r="W808" s="1"/>
  <c r="V809"/>
  <c r="V810"/>
  <c r="W810" s="1"/>
  <c r="V811"/>
  <c r="V812"/>
  <c r="V813"/>
  <c r="W813" s="1"/>
  <c r="V814"/>
  <c r="W814" s="1"/>
  <c r="V815"/>
  <c r="V816"/>
  <c r="W816" s="1"/>
  <c r="V817"/>
  <c r="W817" s="1"/>
  <c r="V818"/>
  <c r="W818" s="1"/>
  <c r="V819"/>
  <c r="W819" s="1"/>
  <c r="V820"/>
  <c r="V821"/>
  <c r="V822"/>
  <c r="W822" s="1"/>
  <c r="V823"/>
  <c r="V824"/>
  <c r="V825"/>
  <c r="W825" s="1"/>
  <c r="V826"/>
  <c r="W826" s="1"/>
  <c r="V827"/>
  <c r="V828"/>
  <c r="W828" s="1"/>
  <c r="V829"/>
  <c r="W829" s="1"/>
  <c r="V830"/>
  <c r="W830" s="1"/>
  <c r="V831"/>
  <c r="V832"/>
  <c r="W832" s="1"/>
  <c r="V833"/>
  <c r="W833" s="1"/>
  <c r="V834"/>
  <c r="W834" s="1"/>
  <c r="V835"/>
  <c r="W835" s="1"/>
  <c r="V836"/>
  <c r="V837"/>
  <c r="V838"/>
  <c r="W838" s="1"/>
  <c r="V839"/>
  <c r="V840"/>
  <c r="V841"/>
  <c r="V842"/>
  <c r="W842" s="1"/>
  <c r="V843"/>
  <c r="W843" s="1"/>
  <c r="V844"/>
  <c r="W844" s="1"/>
  <c r="V845"/>
  <c r="V846"/>
  <c r="W846" s="1"/>
  <c r="V847"/>
  <c r="V848"/>
  <c r="W848" s="1"/>
  <c r="V849"/>
  <c r="W849" s="1"/>
  <c r="V850"/>
  <c r="W850" s="1"/>
  <c r="V851"/>
  <c r="W851" s="1"/>
  <c r="V852"/>
  <c r="V853"/>
  <c r="V854"/>
  <c r="W854" s="1"/>
  <c r="V855"/>
  <c r="V856"/>
  <c r="V857"/>
  <c r="W857" s="1"/>
  <c r="V858"/>
  <c r="W858" s="1"/>
  <c r="V859"/>
  <c r="V860"/>
  <c r="W860" s="1"/>
  <c r="V861"/>
  <c r="V862"/>
  <c r="W862" s="1"/>
  <c r="V863"/>
  <c r="W863" s="1"/>
  <c r="V864"/>
  <c r="W864" s="1"/>
  <c r="V865"/>
  <c r="W865" s="1"/>
  <c r="V866"/>
  <c r="W866" s="1"/>
  <c r="V867"/>
  <c r="W867" s="1"/>
  <c r="V868"/>
  <c r="W868" s="1"/>
  <c r="V869"/>
  <c r="V871"/>
  <c r="W871" s="1"/>
  <c r="V872"/>
  <c r="W872" s="1"/>
  <c r="V873"/>
  <c r="W873" s="1"/>
  <c r="V874"/>
  <c r="W874" s="1"/>
  <c r="V875"/>
  <c r="V876"/>
  <c r="W876" s="1"/>
  <c r="V877"/>
  <c r="W877" s="1"/>
  <c r="V878"/>
  <c r="W878" s="1"/>
  <c r="V879"/>
  <c r="W879" s="1"/>
  <c r="V880"/>
  <c r="V881"/>
  <c r="W881" s="1"/>
  <c r="V882"/>
  <c r="W882" s="1"/>
  <c r="V883"/>
  <c r="W883" s="1"/>
  <c r="V884"/>
  <c r="W884" s="1"/>
  <c r="V885"/>
  <c r="W885" s="1"/>
  <c r="V886"/>
  <c r="W886" s="1"/>
  <c r="V887"/>
  <c r="W887" s="1"/>
  <c r="V888"/>
  <c r="W888" s="1"/>
  <c r="V889"/>
  <c r="W889" s="1"/>
  <c r="V890"/>
  <c r="W890" s="1"/>
  <c r="V891"/>
  <c r="W891" s="1"/>
  <c r="V892"/>
  <c r="W892" s="1"/>
  <c r="V893"/>
  <c r="W893" s="1"/>
  <c r="V894"/>
  <c r="W894" s="1"/>
  <c r="V895"/>
  <c r="W895" s="1"/>
  <c r="V896"/>
  <c r="W896" s="1"/>
  <c r="V897"/>
  <c r="W897" s="1"/>
  <c r="V898"/>
  <c r="W898" s="1"/>
  <c r="V899"/>
  <c r="W899" s="1"/>
  <c r="V900"/>
  <c r="W900" s="1"/>
  <c r="V901"/>
  <c r="W901" s="1"/>
  <c r="V902"/>
  <c r="W902" s="1"/>
  <c r="V903"/>
  <c r="W903" s="1"/>
  <c r="V904"/>
  <c r="W904" s="1"/>
  <c r="V905"/>
  <c r="W905" s="1"/>
  <c r="V906"/>
  <c r="W906" s="1"/>
  <c r="V907"/>
  <c r="W907" s="1"/>
  <c r="V908"/>
  <c r="W908" s="1"/>
  <c r="V909"/>
  <c r="W909" s="1"/>
  <c r="V910"/>
  <c r="W910" s="1"/>
  <c r="V911"/>
  <c r="W911" s="1"/>
  <c r="V912"/>
  <c r="W912" s="1"/>
  <c r="V913"/>
  <c r="W913" s="1"/>
  <c r="V914"/>
  <c r="W914" s="1"/>
  <c r="V915"/>
  <c r="W915" s="1"/>
  <c r="V916"/>
  <c r="W916" s="1"/>
  <c r="V917"/>
  <c r="V918"/>
  <c r="W918" s="1"/>
  <c r="V919"/>
  <c r="W919" s="1"/>
  <c r="V920"/>
  <c r="V921"/>
  <c r="W921" s="1"/>
  <c r="V922"/>
  <c r="W922" s="1"/>
  <c r="V923"/>
  <c r="W923" s="1"/>
  <c r="V924"/>
  <c r="W924" s="1"/>
  <c r="V925"/>
  <c r="W925" s="1"/>
  <c r="V926"/>
  <c r="W926" s="1"/>
  <c r="V927"/>
  <c r="W927" s="1"/>
  <c r="V928"/>
  <c r="V929"/>
  <c r="W929" s="1"/>
  <c r="V930"/>
  <c r="W930" s="1"/>
  <c r="V931"/>
  <c r="W931" s="1"/>
  <c r="V932"/>
  <c r="W932" s="1"/>
  <c r="V933"/>
  <c r="V934"/>
  <c r="W934" s="1"/>
  <c r="V935"/>
  <c r="W935" s="1"/>
  <c r="V936"/>
  <c r="W936" s="1"/>
  <c r="V937"/>
  <c r="W937" s="1"/>
  <c r="V938"/>
  <c r="W938" s="1"/>
  <c r="V939"/>
  <c r="V940"/>
  <c r="W940" s="1"/>
  <c r="V941"/>
  <c r="W941" s="1"/>
  <c r="V942"/>
  <c r="W942" s="1"/>
  <c r="V943"/>
  <c r="W943" s="1"/>
  <c r="V944"/>
  <c r="W944" s="1"/>
  <c r="V945"/>
  <c r="W945" s="1"/>
  <c r="V946"/>
  <c r="W946" s="1"/>
  <c r="V947"/>
  <c r="W947" s="1"/>
  <c r="V948"/>
  <c r="W948" s="1"/>
  <c r="V949"/>
  <c r="W949" s="1"/>
  <c r="V950"/>
  <c r="W950" s="1"/>
  <c r="V951"/>
  <c r="W951" s="1"/>
  <c r="V952"/>
  <c r="W952" s="1"/>
  <c r="V953"/>
  <c r="W953" s="1"/>
  <c r="V954"/>
  <c r="W954" s="1"/>
  <c r="V955"/>
  <c r="V956"/>
  <c r="W956" s="1"/>
  <c r="V957"/>
  <c r="W957" s="1"/>
  <c r="V958"/>
  <c r="W958" s="1"/>
  <c r="V959"/>
  <c r="W959" s="1"/>
  <c r="V960"/>
  <c r="W960" s="1"/>
  <c r="V961"/>
  <c r="W961" s="1"/>
  <c r="V962"/>
  <c r="W962" s="1"/>
  <c r="V963"/>
  <c r="W963" s="1"/>
  <c r="V964"/>
  <c r="W964" s="1"/>
  <c r="V965"/>
  <c r="W965" s="1"/>
  <c r="V966"/>
  <c r="W966" s="1"/>
  <c r="V967"/>
  <c r="W967" s="1"/>
  <c r="V968"/>
  <c r="W968" s="1"/>
  <c r="V969"/>
  <c r="V970"/>
  <c r="W970" s="1"/>
  <c r="V971"/>
  <c r="W971" s="1"/>
  <c r="V972"/>
  <c r="W972" s="1"/>
  <c r="V973"/>
  <c r="W973" s="1"/>
  <c r="V974"/>
  <c r="W974" s="1"/>
  <c r="V975"/>
  <c r="W975" s="1"/>
  <c r="V976"/>
  <c r="W976" s="1"/>
  <c r="V977"/>
  <c r="W977" s="1"/>
  <c r="V978"/>
  <c r="W978" s="1"/>
  <c r="V979"/>
  <c r="W979" s="1"/>
  <c r="V980"/>
  <c r="W980" s="1"/>
  <c r="V981"/>
  <c r="W981" s="1"/>
  <c r="V982"/>
  <c r="W982" s="1"/>
  <c r="V983"/>
  <c r="W983" s="1"/>
  <c r="V984"/>
  <c r="W984" s="1"/>
  <c r="V985"/>
  <c r="W985" s="1"/>
  <c r="V986"/>
  <c r="W986" s="1"/>
  <c r="V987"/>
  <c r="W987" s="1"/>
  <c r="V988"/>
  <c r="W988" s="1"/>
  <c r="V989"/>
  <c r="W989" s="1"/>
  <c r="V990"/>
  <c r="W990" s="1"/>
  <c r="V991"/>
  <c r="W991" s="1"/>
  <c r="V992"/>
  <c r="W992" s="1"/>
  <c r="V993"/>
  <c r="W993" s="1"/>
  <c r="V994"/>
  <c r="W994" s="1"/>
  <c r="V995"/>
  <c r="W995" s="1"/>
  <c r="V996"/>
  <c r="W996" s="1"/>
  <c r="V997"/>
  <c r="W997" s="1"/>
  <c r="V998"/>
  <c r="W998" s="1"/>
  <c r="V999"/>
  <c r="W999" s="1"/>
  <c r="V1000"/>
  <c r="W1000" s="1"/>
  <c r="V1001"/>
  <c r="W1001" s="1"/>
  <c r="V1002"/>
  <c r="W1002" s="1"/>
  <c r="V1003"/>
  <c r="W1003" s="1"/>
  <c r="V1004"/>
  <c r="W1004" s="1"/>
  <c r="V1005"/>
  <c r="W1005" s="1"/>
  <c r="V1006"/>
  <c r="W1006" s="1"/>
  <c r="V1007"/>
  <c r="W1007" s="1"/>
  <c r="V1008"/>
  <c r="W1008" s="1"/>
  <c r="V1009"/>
  <c r="W1009" s="1"/>
  <c r="V1010"/>
  <c r="W1010" s="1"/>
  <c r="V1011"/>
  <c r="W1011" s="1"/>
  <c r="V1012"/>
  <c r="W1012" s="1"/>
  <c r="V1013"/>
  <c r="W1013" s="1"/>
  <c r="V1014"/>
  <c r="W1014" s="1"/>
  <c r="V1015"/>
  <c r="W1015" s="1"/>
  <c r="V1016"/>
  <c r="W1016" s="1"/>
  <c r="V1017"/>
  <c r="V1018"/>
  <c r="W1018" s="1"/>
  <c r="V1019"/>
  <c r="W1019" s="1"/>
  <c r="V1020"/>
  <c r="W1020" s="1"/>
  <c r="V1021"/>
  <c r="W1021" s="1"/>
  <c r="V1022"/>
  <c r="W1022" s="1"/>
  <c r="V1023"/>
  <c r="W1023" s="1"/>
  <c r="V1024"/>
  <c r="W1024" s="1"/>
  <c r="V1025"/>
  <c r="W1025" s="1"/>
  <c r="V1026"/>
  <c r="W1026" s="1"/>
  <c r="V1027"/>
  <c r="W1027" s="1"/>
  <c r="V1028"/>
  <c r="W1028" s="1"/>
  <c r="V1029"/>
  <c r="W1029" s="1"/>
  <c r="V1030"/>
  <c r="W1030" s="1"/>
  <c r="V1031"/>
  <c r="W1031" s="1"/>
  <c r="V1032"/>
  <c r="V1033"/>
  <c r="W1033" s="1"/>
  <c r="V1034"/>
  <c r="W1034" s="1"/>
  <c r="V1035"/>
  <c r="W1035" s="1"/>
  <c r="V1036"/>
  <c r="W1036" s="1"/>
  <c r="V1037"/>
  <c r="W1037" s="1"/>
  <c r="V1038"/>
  <c r="W1038" s="1"/>
  <c r="V1039"/>
  <c r="W1039" s="1"/>
  <c r="V1040"/>
  <c r="W1040" s="1"/>
  <c r="V1041"/>
  <c r="W1041" s="1"/>
  <c r="V1042"/>
  <c r="W1042" s="1"/>
  <c r="V1043"/>
  <c r="W1043" s="1"/>
  <c r="V1044"/>
  <c r="W1044" s="1"/>
  <c r="V1045"/>
  <c r="W1045" s="1"/>
  <c r="V1046"/>
  <c r="W1046" s="1"/>
  <c r="W423"/>
  <c r="W424"/>
  <c r="W426"/>
  <c r="W427"/>
  <c r="W430"/>
  <c r="W432"/>
  <c r="W433"/>
  <c r="W435"/>
  <c r="W436"/>
  <c r="W438"/>
  <c r="W439"/>
  <c r="W441"/>
  <c r="W442"/>
  <c r="W444"/>
  <c r="W445"/>
  <c r="W447"/>
  <c r="W448"/>
  <c r="W450"/>
  <c r="W451"/>
  <c r="W453"/>
  <c r="W454"/>
  <c r="W455"/>
  <c r="W456"/>
  <c r="W457"/>
  <c r="W459"/>
  <c r="W460"/>
  <c r="W462"/>
  <c r="W463"/>
  <c r="W465"/>
  <c r="W466"/>
  <c r="W468"/>
  <c r="W469"/>
  <c r="W471"/>
  <c r="W472"/>
  <c r="W474"/>
  <c r="W475"/>
  <c r="W477"/>
  <c r="W478"/>
  <c r="W480"/>
  <c r="W481"/>
  <c r="W483"/>
  <c r="W484"/>
  <c r="W486"/>
  <c r="W487"/>
  <c r="W489"/>
  <c r="W490"/>
  <c r="W492"/>
  <c r="W493"/>
  <c r="W495"/>
  <c r="W496"/>
  <c r="W498"/>
  <c r="W499"/>
  <c r="W501"/>
  <c r="W502"/>
  <c r="W504"/>
  <c r="W505"/>
  <c r="W507"/>
  <c r="W508"/>
  <c r="W510"/>
  <c r="W511"/>
  <c r="W513"/>
  <c r="W514"/>
  <c r="W516"/>
  <c r="W517"/>
  <c r="W519"/>
  <c r="W520"/>
  <c r="W522"/>
  <c r="W523"/>
  <c r="W525"/>
  <c r="W526"/>
  <c r="W528"/>
  <c r="W529"/>
  <c r="W531"/>
  <c r="W532"/>
  <c r="W534"/>
  <c r="W535"/>
  <c r="W537"/>
  <c r="W538"/>
  <c r="W540"/>
  <c r="W541"/>
  <c r="W543"/>
  <c r="W544"/>
  <c r="W546"/>
  <c r="W547"/>
  <c r="W549"/>
  <c r="W550"/>
  <c r="W552"/>
  <c r="W553"/>
  <c r="W555"/>
  <c r="W556"/>
  <c r="W558"/>
  <c r="W559"/>
  <c r="W561"/>
  <c r="W562"/>
  <c r="W564"/>
  <c r="W565"/>
  <c r="W567"/>
  <c r="W568"/>
  <c r="W570"/>
  <c r="W571"/>
  <c r="W573"/>
  <c r="W574"/>
  <c r="W576"/>
  <c r="W577"/>
  <c r="W579"/>
  <c r="W580"/>
  <c r="W582"/>
  <c r="W583"/>
  <c r="W585"/>
  <c r="W586"/>
  <c r="W588"/>
  <c r="W589"/>
  <c r="W591"/>
  <c r="W592"/>
  <c r="W594"/>
  <c r="W595"/>
  <c r="W597"/>
  <c r="W598"/>
  <c r="W600"/>
  <c r="W601"/>
  <c r="W603"/>
  <c r="W604"/>
  <c r="W606"/>
  <c r="W607"/>
  <c r="W609"/>
  <c r="W610"/>
  <c r="W612"/>
  <c r="W613"/>
  <c r="W615"/>
  <c r="W616"/>
  <c r="W618"/>
  <c r="W619"/>
  <c r="W621"/>
  <c r="W622"/>
  <c r="W624"/>
  <c r="W625"/>
  <c r="W627"/>
  <c r="W628"/>
  <c r="W630"/>
  <c r="W631"/>
  <c r="W633"/>
  <c r="W634"/>
  <c r="W636"/>
  <c r="W637"/>
  <c r="W639"/>
  <c r="W640"/>
  <c r="W642"/>
  <c r="W643"/>
  <c r="W645"/>
  <c r="W646"/>
  <c r="W648"/>
  <c r="W649"/>
  <c r="W651"/>
  <c r="W652"/>
  <c r="W654"/>
  <c r="W655"/>
  <c r="W657"/>
  <c r="W658"/>
  <c r="W660"/>
  <c r="W661"/>
  <c r="W663"/>
  <c r="W664"/>
  <c r="W666"/>
  <c r="W667"/>
  <c r="W669"/>
  <c r="W670"/>
  <c r="W672"/>
  <c r="W673"/>
  <c r="W675"/>
  <c r="W676"/>
  <c r="W681"/>
  <c r="W682"/>
  <c r="W684"/>
  <c r="W685"/>
  <c r="W687"/>
  <c r="W693"/>
  <c r="W694"/>
  <c r="W696"/>
  <c r="W697"/>
  <c r="W699"/>
  <c r="W700"/>
  <c r="W702"/>
  <c r="W703"/>
  <c r="W708"/>
  <c r="W709"/>
  <c r="W712"/>
  <c r="W714"/>
  <c r="W715"/>
  <c r="W724"/>
  <c r="W725"/>
  <c r="W727"/>
  <c r="W731"/>
  <c r="W732"/>
  <c r="W740"/>
  <c r="W743"/>
  <c r="W744"/>
  <c r="W756"/>
  <c r="W757"/>
  <c r="W762"/>
  <c r="W764"/>
  <c r="W765"/>
  <c r="W772"/>
  <c r="W773"/>
  <c r="W776"/>
  <c r="W777"/>
  <c r="W779"/>
  <c r="W780"/>
  <c r="W783"/>
  <c r="W788"/>
  <c r="W789"/>
  <c r="W791"/>
  <c r="W793"/>
  <c r="W795"/>
  <c r="W797"/>
  <c r="W799"/>
  <c r="W804"/>
  <c r="W805"/>
  <c r="W809"/>
  <c r="W811"/>
  <c r="W812"/>
  <c r="W815"/>
  <c r="W820"/>
  <c r="W821"/>
  <c r="W823"/>
  <c r="W824"/>
  <c r="W827"/>
  <c r="W831"/>
  <c r="W836"/>
  <c r="W837"/>
  <c r="W839"/>
  <c r="W840"/>
  <c r="W841"/>
  <c r="W845"/>
  <c r="W847"/>
  <c r="W852"/>
  <c r="W853"/>
  <c r="W855"/>
  <c r="W856"/>
  <c r="W859"/>
  <c r="W861"/>
  <c r="W869"/>
  <c r="W875"/>
  <c r="W880"/>
  <c r="W917"/>
  <c r="W920"/>
  <c r="W928"/>
  <c r="W933"/>
  <c r="W939"/>
  <c r="W955"/>
  <c r="W969"/>
  <c r="W1017"/>
  <c r="W1032"/>
  <c r="X422"/>
  <c r="X423"/>
  <c r="X424"/>
  <c r="X425"/>
  <c r="X426"/>
  <c r="X427"/>
  <c r="X428"/>
  <c r="X429"/>
  <c r="X430"/>
  <c r="X431"/>
  <c r="X432"/>
  <c r="X433"/>
  <c r="X434"/>
  <c r="X435"/>
  <c r="X436"/>
  <c r="X437"/>
  <c r="X438"/>
  <c r="X439"/>
  <c r="X440"/>
  <c r="X441"/>
  <c r="X442"/>
  <c r="X443"/>
  <c r="X444"/>
  <c r="X445"/>
  <c r="X446"/>
  <c r="X447"/>
  <c r="X448"/>
  <c r="X449"/>
  <c r="X450"/>
  <c r="X451"/>
  <c r="X452"/>
  <c r="X453"/>
  <c r="X454"/>
  <c r="X455"/>
  <c r="X456"/>
  <c r="X457"/>
  <c r="X458"/>
  <c r="X459"/>
  <c r="X460"/>
  <c r="X461"/>
  <c r="X462"/>
  <c r="X463"/>
  <c r="X464"/>
  <c r="X465"/>
  <c r="X466"/>
  <c r="X467"/>
  <c r="X468"/>
  <c r="X469"/>
  <c r="X470"/>
  <c r="X471"/>
  <c r="X472"/>
  <c r="X473"/>
  <c r="X474"/>
  <c r="X475"/>
  <c r="X476"/>
  <c r="X477"/>
  <c r="X478"/>
  <c r="X479"/>
  <c r="X480"/>
  <c r="X481"/>
  <c r="X482"/>
  <c r="X483"/>
  <c r="X484"/>
  <c r="X485"/>
  <c r="X486"/>
  <c r="X487"/>
  <c r="X488"/>
  <c r="X489"/>
  <c r="X490"/>
  <c r="X491"/>
  <c r="X492"/>
  <c r="X493"/>
  <c r="X494"/>
  <c r="X495"/>
  <c r="X496"/>
  <c r="X497"/>
  <c r="X498"/>
  <c r="X499"/>
  <c r="X500"/>
  <c r="X501"/>
  <c r="X502"/>
  <c r="X503"/>
  <c r="X504"/>
  <c r="X505"/>
  <c r="X506"/>
  <c r="X507"/>
  <c r="X508"/>
  <c r="X509"/>
  <c r="X510"/>
  <c r="X511"/>
  <c r="X512"/>
  <c r="X513"/>
  <c r="X514"/>
  <c r="X515"/>
  <c r="X516"/>
  <c r="X517"/>
  <c r="X518"/>
  <c r="X519"/>
  <c r="X520"/>
  <c r="X521"/>
  <c r="X522"/>
  <c r="X523"/>
  <c r="X524"/>
  <c r="X525"/>
  <c r="X526"/>
  <c r="X527"/>
  <c r="X528"/>
  <c r="X529"/>
  <c r="X530"/>
  <c r="X531"/>
  <c r="X532"/>
  <c r="X533"/>
  <c r="X534"/>
  <c r="X535"/>
  <c r="X536"/>
  <c r="X537"/>
  <c r="X538"/>
  <c r="X539"/>
  <c r="X540"/>
  <c r="X541"/>
  <c r="X542"/>
  <c r="X543"/>
  <c r="X544"/>
  <c r="X545"/>
  <c r="X546"/>
  <c r="X547"/>
  <c r="X548"/>
  <c r="X549"/>
  <c r="X550"/>
  <c r="X551"/>
  <c r="X552"/>
  <c r="X553"/>
  <c r="X554"/>
  <c r="X555"/>
  <c r="X556"/>
  <c r="X557"/>
  <c r="X558"/>
  <c r="X559"/>
  <c r="X560"/>
  <c r="X561"/>
  <c r="X562"/>
  <c r="X563"/>
  <c r="X564"/>
  <c r="X565"/>
  <c r="X566"/>
  <c r="X567"/>
  <c r="X568"/>
  <c r="X569"/>
  <c r="X570"/>
  <c r="X571"/>
  <c r="X572"/>
  <c r="X573"/>
  <c r="X574"/>
  <c r="X575"/>
  <c r="X576"/>
  <c r="X577"/>
  <c r="X578"/>
  <c r="X579"/>
  <c r="X580"/>
  <c r="X581"/>
  <c r="X582"/>
  <c r="X583"/>
  <c r="X584"/>
  <c r="X585"/>
  <c r="X586"/>
  <c r="X587"/>
  <c r="X588"/>
  <c r="X589"/>
  <c r="X590"/>
  <c r="X591"/>
  <c r="X592"/>
  <c r="X593"/>
  <c r="X594"/>
  <c r="X595"/>
  <c r="X596"/>
  <c r="X597"/>
  <c r="X598"/>
  <c r="X599"/>
  <c r="X600"/>
  <c r="X601"/>
  <c r="X602"/>
  <c r="X603"/>
  <c r="X604"/>
  <c r="X605"/>
  <c r="X606"/>
  <c r="X607"/>
  <c r="X608"/>
  <c r="X609"/>
  <c r="X610"/>
  <c r="X611"/>
  <c r="X612"/>
  <c r="X613"/>
  <c r="X614"/>
  <c r="X615"/>
  <c r="X616"/>
  <c r="X617"/>
  <c r="X618"/>
  <c r="X619"/>
  <c r="X620"/>
  <c r="X621"/>
  <c r="X622"/>
  <c r="X623"/>
  <c r="X624"/>
  <c r="X625"/>
  <c r="X626"/>
  <c r="X627"/>
  <c r="X628"/>
  <c r="X629"/>
  <c r="X630"/>
  <c r="X631"/>
  <c r="X632"/>
  <c r="X633"/>
  <c r="X634"/>
  <c r="X635"/>
  <c r="X636"/>
  <c r="X637"/>
  <c r="X638"/>
  <c r="X639"/>
  <c r="X640"/>
  <c r="X641"/>
  <c r="X642"/>
  <c r="X643"/>
  <c r="X644"/>
  <c r="X645"/>
  <c r="X646"/>
  <c r="X647"/>
  <c r="X648"/>
  <c r="X649"/>
  <c r="X650"/>
  <c r="X651"/>
  <c r="X652"/>
  <c r="X653"/>
  <c r="X654"/>
  <c r="X655"/>
  <c r="X656"/>
  <c r="X657"/>
  <c r="X658"/>
  <c r="X659"/>
  <c r="X660"/>
  <c r="X661"/>
  <c r="X662"/>
  <c r="X663"/>
  <c r="X664"/>
  <c r="X665"/>
  <c r="X666"/>
  <c r="X667"/>
  <c r="X668"/>
  <c r="X669"/>
  <c r="X670"/>
  <c r="X671"/>
  <c r="X672"/>
  <c r="X673"/>
  <c r="X674"/>
  <c r="X675"/>
  <c r="X676"/>
  <c r="X677"/>
  <c r="X678"/>
  <c r="X679"/>
  <c r="X680"/>
  <c r="X681"/>
  <c r="X682"/>
  <c r="X683"/>
  <c r="X684"/>
  <c r="X685"/>
  <c r="X686"/>
  <c r="X687"/>
  <c r="X688"/>
  <c r="X689"/>
  <c r="X690"/>
  <c r="X691"/>
  <c r="X692"/>
  <c r="X693"/>
  <c r="X694"/>
  <c r="X695"/>
  <c r="X696"/>
  <c r="X697"/>
  <c r="X698"/>
  <c r="X699"/>
  <c r="X700"/>
  <c r="X701"/>
  <c r="X702"/>
  <c r="X703"/>
  <c r="X704"/>
  <c r="X705"/>
  <c r="X706"/>
  <c r="X707"/>
  <c r="X708"/>
  <c r="X709"/>
  <c r="X710"/>
  <c r="X711"/>
  <c r="X712"/>
  <c r="X713"/>
  <c r="X714"/>
  <c r="X715"/>
  <c r="X716"/>
  <c r="X717"/>
  <c r="X718"/>
  <c r="X719"/>
  <c r="X720"/>
  <c r="X721"/>
  <c r="X722"/>
  <c r="X723"/>
  <c r="X724"/>
  <c r="X725"/>
  <c r="X726"/>
  <c r="X727"/>
  <c r="X728"/>
  <c r="X729"/>
  <c r="X730"/>
  <c r="X731"/>
  <c r="X732"/>
  <c r="X733"/>
  <c r="X734"/>
  <c r="X735"/>
  <c r="X736"/>
  <c r="X737"/>
  <c r="X738"/>
  <c r="X739"/>
  <c r="X740"/>
  <c r="X741"/>
  <c r="X742"/>
  <c r="X743"/>
  <c r="X744"/>
  <c r="X745"/>
  <c r="X746"/>
  <c r="X747"/>
  <c r="X748"/>
  <c r="X749"/>
  <c r="X750"/>
  <c r="X751"/>
  <c r="X752"/>
  <c r="X753"/>
  <c r="X754"/>
  <c r="X755"/>
  <c r="X756"/>
  <c r="X757"/>
  <c r="X758"/>
  <c r="X759"/>
  <c r="X760"/>
  <c r="X761"/>
  <c r="X762"/>
  <c r="X763"/>
  <c r="X764"/>
  <c r="X765"/>
  <c r="X766"/>
  <c r="X767"/>
  <c r="X768"/>
  <c r="X769"/>
  <c r="X770"/>
  <c r="X771"/>
  <c r="X772"/>
  <c r="X773"/>
  <c r="X774"/>
  <c r="X775"/>
  <c r="X776"/>
  <c r="X777"/>
  <c r="X778"/>
  <c r="X779"/>
  <c r="X780"/>
  <c r="X781"/>
  <c r="X782"/>
  <c r="X783"/>
  <c r="X784"/>
  <c r="X785"/>
  <c r="X786"/>
  <c r="X787"/>
  <c r="X788"/>
  <c r="X789"/>
  <c r="X790"/>
  <c r="X791"/>
  <c r="X792"/>
  <c r="X793"/>
  <c r="X794"/>
  <c r="X795"/>
  <c r="X796"/>
  <c r="X797"/>
  <c r="X798"/>
  <c r="X799"/>
  <c r="X800"/>
  <c r="X801"/>
  <c r="X802"/>
  <c r="X803"/>
  <c r="X804"/>
  <c r="X805"/>
  <c r="X806"/>
  <c r="X807"/>
  <c r="X808"/>
  <c r="X809"/>
  <c r="X810"/>
  <c r="X811"/>
  <c r="X812"/>
  <c r="X813"/>
  <c r="X814"/>
  <c r="X815"/>
  <c r="X816"/>
  <c r="X817"/>
  <c r="X818"/>
  <c r="X819"/>
  <c r="X820"/>
  <c r="X821"/>
  <c r="X822"/>
  <c r="X823"/>
  <c r="X824"/>
  <c r="X825"/>
  <c r="X826"/>
  <c r="X827"/>
  <c r="X828"/>
  <c r="X829"/>
  <c r="X830"/>
  <c r="X831"/>
  <c r="X832"/>
  <c r="X833"/>
  <c r="X834"/>
  <c r="X835"/>
  <c r="X836"/>
  <c r="X837"/>
  <c r="X838"/>
  <c r="X839"/>
  <c r="X840"/>
  <c r="X841"/>
  <c r="X842"/>
  <c r="X843"/>
  <c r="X844"/>
  <c r="X845"/>
  <c r="X846"/>
  <c r="X847"/>
  <c r="X848"/>
  <c r="X849"/>
  <c r="X850"/>
  <c r="X851"/>
  <c r="X852"/>
  <c r="X853"/>
  <c r="X854"/>
  <c r="X855"/>
  <c r="X856"/>
  <c r="X857"/>
  <c r="X858"/>
  <c r="X859"/>
  <c r="X860"/>
  <c r="X861"/>
  <c r="X862"/>
  <c r="X863"/>
  <c r="X864"/>
  <c r="X865"/>
  <c r="X866"/>
  <c r="X867"/>
  <c r="X868"/>
  <c r="X869"/>
  <c r="X871"/>
  <c r="X872"/>
  <c r="X873"/>
  <c r="X874"/>
  <c r="X875"/>
  <c r="X876"/>
  <c r="X877"/>
  <c r="X878"/>
  <c r="X879"/>
  <c r="X880"/>
  <c r="X881"/>
  <c r="X882"/>
  <c r="X883"/>
  <c r="X884"/>
  <c r="X885"/>
  <c r="X886"/>
  <c r="X887"/>
  <c r="X888"/>
  <c r="X889"/>
  <c r="X890"/>
  <c r="X891"/>
  <c r="X892"/>
  <c r="X893"/>
  <c r="X894"/>
  <c r="X895"/>
  <c r="X896"/>
  <c r="X897"/>
  <c r="X898"/>
  <c r="X899"/>
  <c r="X900"/>
  <c r="X901"/>
  <c r="X902"/>
  <c r="X903"/>
  <c r="X904"/>
  <c r="X905"/>
  <c r="X906"/>
  <c r="X907"/>
  <c r="X908"/>
  <c r="X909"/>
  <c r="X910"/>
  <c r="X911"/>
  <c r="X912"/>
  <c r="X913"/>
  <c r="X914"/>
  <c r="X915"/>
  <c r="X916"/>
  <c r="X917"/>
  <c r="X918"/>
  <c r="X919"/>
  <c r="X920"/>
  <c r="X921"/>
  <c r="X922"/>
  <c r="X923"/>
  <c r="X924"/>
  <c r="X925"/>
  <c r="X926"/>
  <c r="X927"/>
  <c r="X928"/>
  <c r="X929"/>
  <c r="X930"/>
  <c r="X931"/>
  <c r="X932"/>
  <c r="X933"/>
  <c r="X934"/>
  <c r="X935"/>
  <c r="X936"/>
  <c r="X937"/>
  <c r="X938"/>
  <c r="X939"/>
  <c r="X940"/>
  <c r="X941"/>
  <c r="X942"/>
  <c r="X943"/>
  <c r="X944"/>
  <c r="X945"/>
  <c r="X946"/>
  <c r="X947"/>
  <c r="X948"/>
  <c r="X949"/>
  <c r="X950"/>
  <c r="X951"/>
  <c r="X952"/>
  <c r="X953"/>
  <c r="X954"/>
  <c r="X955"/>
  <c r="X956"/>
  <c r="X957"/>
  <c r="X958"/>
  <c r="X959"/>
  <c r="X960"/>
  <c r="X961"/>
  <c r="X962"/>
  <c r="X963"/>
  <c r="X964"/>
  <c r="X965"/>
  <c r="X966"/>
  <c r="X967"/>
  <c r="X968"/>
  <c r="X969"/>
  <c r="X970"/>
  <c r="X971"/>
  <c r="X972"/>
  <c r="X973"/>
  <c r="X974"/>
  <c r="X975"/>
  <c r="X976"/>
  <c r="X977"/>
  <c r="X978"/>
  <c r="X979"/>
  <c r="X980"/>
  <c r="X981"/>
  <c r="X982"/>
  <c r="X983"/>
  <c r="X984"/>
  <c r="X985"/>
  <c r="X986"/>
  <c r="X987"/>
  <c r="X988"/>
  <c r="X989"/>
  <c r="X990"/>
  <c r="X991"/>
  <c r="X992"/>
  <c r="X993"/>
  <c r="X994"/>
  <c r="X995"/>
  <c r="X996"/>
  <c r="X997"/>
  <c r="X998"/>
  <c r="X999"/>
  <c r="X1000"/>
  <c r="X1001"/>
  <c r="X1002"/>
  <c r="X1003"/>
  <c r="X1004"/>
  <c r="X1005"/>
  <c r="X1006"/>
  <c r="X1007"/>
  <c r="X1008"/>
  <c r="X1009"/>
  <c r="X1010"/>
  <c r="X1011"/>
  <c r="X1012"/>
  <c r="X1013"/>
  <c r="X1014"/>
  <c r="X1015"/>
  <c r="X1016"/>
  <c r="X1017"/>
  <c r="X1018"/>
  <c r="X1019"/>
  <c r="X1020"/>
  <c r="X1021"/>
  <c r="X1022"/>
  <c r="X1023"/>
  <c r="X1024"/>
  <c r="X1025"/>
  <c r="X1026"/>
  <c r="X1027"/>
  <c r="X1028"/>
  <c r="X1029"/>
  <c r="X1030"/>
  <c r="X1031"/>
  <c r="X1032"/>
  <c r="X1033"/>
  <c r="X1034"/>
  <c r="X1035"/>
  <c r="X1036"/>
  <c r="X1037"/>
  <c r="X1038"/>
  <c r="X1039"/>
  <c r="X1040"/>
  <c r="X1041"/>
  <c r="X1042"/>
  <c r="X1043"/>
  <c r="X1044"/>
  <c r="X1045"/>
  <c r="X1046"/>
  <c r="Y422"/>
  <c r="Y423"/>
  <c r="Y424"/>
  <c r="Y425"/>
  <c r="Y426"/>
  <c r="Y427"/>
  <c r="Y428"/>
  <c r="Y429"/>
  <c r="Y430"/>
  <c r="Y431"/>
  <c r="Y432"/>
  <c r="Y433"/>
  <c r="Y434"/>
  <c r="Y435"/>
  <c r="Y436"/>
  <c r="Y437"/>
  <c r="Y438"/>
  <c r="Y439"/>
  <c r="Y440"/>
  <c r="Y441"/>
  <c r="Y442"/>
  <c r="Y443"/>
  <c r="Y444"/>
  <c r="Y445"/>
  <c r="Y446"/>
  <c r="Y447"/>
  <c r="Y448"/>
  <c r="Y449"/>
  <c r="Y450"/>
  <c r="Y451"/>
  <c r="Y452"/>
  <c r="Y453"/>
  <c r="Y454"/>
  <c r="Y455"/>
  <c r="Y456"/>
  <c r="Y457"/>
  <c r="Y458"/>
  <c r="Y459"/>
  <c r="Y460"/>
  <c r="Y461"/>
  <c r="Y462"/>
  <c r="Y463"/>
  <c r="Y464"/>
  <c r="Y465"/>
  <c r="Y466"/>
  <c r="Y467"/>
  <c r="Y468"/>
  <c r="Y469"/>
  <c r="Y470"/>
  <c r="Y471"/>
  <c r="Y472"/>
  <c r="Y473"/>
  <c r="Y474"/>
  <c r="Y475"/>
  <c r="Y476"/>
  <c r="Y477"/>
  <c r="Y478"/>
  <c r="Y479"/>
  <c r="Y480"/>
  <c r="Y481"/>
  <c r="Y482"/>
  <c r="Y483"/>
  <c r="Y484"/>
  <c r="Y485"/>
  <c r="Y486"/>
  <c r="Y487"/>
  <c r="Y488"/>
  <c r="Y489"/>
  <c r="Y490"/>
  <c r="Y491"/>
  <c r="Y492"/>
  <c r="Y493"/>
  <c r="Y494"/>
  <c r="Y495"/>
  <c r="Y496"/>
  <c r="Y497"/>
  <c r="Y498"/>
  <c r="Y499"/>
  <c r="Y500"/>
  <c r="Y501"/>
  <c r="Y502"/>
  <c r="Y503"/>
  <c r="Y504"/>
  <c r="Y505"/>
  <c r="Y506"/>
  <c r="Y507"/>
  <c r="Y508"/>
  <c r="Y509"/>
  <c r="Y510"/>
  <c r="Y511"/>
  <c r="Y512"/>
  <c r="Y513"/>
  <c r="Y514"/>
  <c r="Y515"/>
  <c r="Y516"/>
  <c r="Y517"/>
  <c r="Y518"/>
  <c r="Y519"/>
  <c r="Y520"/>
  <c r="Y521"/>
  <c r="Y522"/>
  <c r="Y523"/>
  <c r="Y524"/>
  <c r="Y525"/>
  <c r="Y526"/>
  <c r="Y527"/>
  <c r="Y528"/>
  <c r="Y529"/>
  <c r="Y530"/>
  <c r="Y531"/>
  <c r="Y532"/>
  <c r="Y533"/>
  <c r="Y534"/>
  <c r="Y535"/>
  <c r="Y536"/>
  <c r="Y537"/>
  <c r="Y538"/>
  <c r="Y539"/>
  <c r="Y540"/>
  <c r="Y541"/>
  <c r="Y542"/>
  <c r="Y543"/>
  <c r="Y544"/>
  <c r="Y545"/>
  <c r="Y546"/>
  <c r="Y547"/>
  <c r="Y548"/>
  <c r="Y549"/>
  <c r="Y550"/>
  <c r="Y551"/>
  <c r="Y552"/>
  <c r="Y553"/>
  <c r="Y554"/>
  <c r="Y555"/>
  <c r="Y556"/>
  <c r="Y557"/>
  <c r="Y558"/>
  <c r="Y559"/>
  <c r="Y560"/>
  <c r="Y561"/>
  <c r="Y562"/>
  <c r="Y563"/>
  <c r="Y564"/>
  <c r="Y565"/>
  <c r="Y566"/>
  <c r="Y567"/>
  <c r="Y568"/>
  <c r="Y569"/>
  <c r="Y570"/>
  <c r="Y571"/>
  <c r="Y572"/>
  <c r="Y573"/>
  <c r="Y574"/>
  <c r="Y575"/>
  <c r="Y576"/>
  <c r="Y577"/>
  <c r="Y578"/>
  <c r="Y579"/>
  <c r="Y580"/>
  <c r="Y581"/>
  <c r="Y582"/>
  <c r="Y583"/>
  <c r="Y584"/>
  <c r="Y585"/>
  <c r="Y586"/>
  <c r="Y587"/>
  <c r="Y588"/>
  <c r="Y589"/>
  <c r="Y590"/>
  <c r="Y591"/>
  <c r="Y592"/>
  <c r="Y593"/>
  <c r="Y594"/>
  <c r="Y595"/>
  <c r="Y596"/>
  <c r="Y597"/>
  <c r="Y598"/>
  <c r="Y599"/>
  <c r="Y600"/>
  <c r="Y601"/>
  <c r="Y602"/>
  <c r="Y603"/>
  <c r="Y604"/>
  <c r="Y605"/>
  <c r="Y606"/>
  <c r="Y607"/>
  <c r="Y608"/>
  <c r="Y609"/>
  <c r="Y610"/>
  <c r="Y611"/>
  <c r="Y612"/>
  <c r="Y613"/>
  <c r="Y614"/>
  <c r="Y615"/>
  <c r="Y616"/>
  <c r="Y617"/>
  <c r="Y618"/>
  <c r="Y619"/>
  <c r="Y620"/>
  <c r="Y621"/>
  <c r="Y622"/>
  <c r="Y623"/>
  <c r="Y624"/>
  <c r="Y625"/>
  <c r="Y626"/>
  <c r="Y627"/>
  <c r="Y628"/>
  <c r="Y629"/>
  <c r="Y630"/>
  <c r="Y631"/>
  <c r="Y632"/>
  <c r="Y633"/>
  <c r="Y634"/>
  <c r="Y635"/>
  <c r="Y636"/>
  <c r="Y637"/>
  <c r="Y638"/>
  <c r="Y639"/>
  <c r="Y640"/>
  <c r="Y641"/>
  <c r="Y642"/>
  <c r="Y643"/>
  <c r="Y644"/>
  <c r="Y645"/>
  <c r="Y646"/>
  <c r="Y647"/>
  <c r="Y648"/>
  <c r="Y649"/>
  <c r="Y650"/>
  <c r="Y651"/>
  <c r="Y652"/>
  <c r="Y653"/>
  <c r="Y654"/>
  <c r="Y655"/>
  <c r="Y656"/>
  <c r="Y657"/>
  <c r="Y658"/>
  <c r="Y659"/>
  <c r="Y660"/>
  <c r="Y661"/>
  <c r="Y662"/>
  <c r="Y663"/>
  <c r="Y664"/>
  <c r="Y665"/>
  <c r="Y666"/>
  <c r="Y667"/>
  <c r="Y668"/>
  <c r="Y669"/>
  <c r="Y670"/>
  <c r="Y671"/>
  <c r="Y672"/>
  <c r="Y673"/>
  <c r="Y674"/>
  <c r="Y675"/>
  <c r="Y676"/>
  <c r="Y677"/>
  <c r="Y678"/>
  <c r="Y679"/>
  <c r="Y680"/>
  <c r="Y681"/>
  <c r="Y682"/>
  <c r="Y683"/>
  <c r="Y684"/>
  <c r="Y685"/>
  <c r="Y686"/>
  <c r="Y687"/>
  <c r="Y688"/>
  <c r="Y689"/>
  <c r="Y690"/>
  <c r="Y691"/>
  <c r="Y692"/>
  <c r="Y693"/>
  <c r="Y694"/>
  <c r="Y695"/>
  <c r="Y696"/>
  <c r="Y697"/>
  <c r="Y698"/>
  <c r="Y699"/>
  <c r="Y700"/>
  <c r="Y701"/>
  <c r="Y702"/>
  <c r="Y703"/>
  <c r="Y704"/>
  <c r="Y705"/>
  <c r="Y706"/>
  <c r="Y707"/>
  <c r="Y708"/>
  <c r="Y709"/>
  <c r="Y710"/>
  <c r="Y711"/>
  <c r="Y712"/>
  <c r="Y713"/>
  <c r="Y714"/>
  <c r="Y715"/>
  <c r="Y716"/>
  <c r="Y717"/>
  <c r="Y718"/>
  <c r="Y719"/>
  <c r="Y720"/>
  <c r="Y721"/>
  <c r="Y722"/>
  <c r="Y723"/>
  <c r="Y724"/>
  <c r="Y725"/>
  <c r="Y726"/>
  <c r="Y727"/>
  <c r="Y728"/>
  <c r="Y729"/>
  <c r="Y730"/>
  <c r="Y731"/>
  <c r="Y732"/>
  <c r="Y733"/>
  <c r="Y734"/>
  <c r="Y735"/>
  <c r="Y736"/>
  <c r="Y737"/>
  <c r="Y738"/>
  <c r="Y739"/>
  <c r="Y740"/>
  <c r="Y741"/>
  <c r="Y742"/>
  <c r="Y743"/>
  <c r="Y744"/>
  <c r="Y745"/>
  <c r="Y746"/>
  <c r="Y747"/>
  <c r="Y748"/>
  <c r="Y749"/>
  <c r="Y750"/>
  <c r="Y751"/>
  <c r="Y752"/>
  <c r="Y753"/>
  <c r="Y754"/>
  <c r="Y755"/>
  <c r="Y756"/>
  <c r="Y757"/>
  <c r="Y758"/>
  <c r="Y759"/>
  <c r="Y760"/>
  <c r="Y761"/>
  <c r="Y762"/>
  <c r="Y763"/>
  <c r="Y764"/>
  <c r="Y765"/>
  <c r="Y766"/>
  <c r="Y767"/>
  <c r="Y768"/>
  <c r="Y769"/>
  <c r="Y770"/>
  <c r="Y771"/>
  <c r="Y772"/>
  <c r="Y773"/>
  <c r="Y774"/>
  <c r="Y775"/>
  <c r="Y776"/>
  <c r="Y777"/>
  <c r="Y778"/>
  <c r="Y779"/>
  <c r="Y780"/>
  <c r="Y781"/>
  <c r="Y782"/>
  <c r="Y783"/>
  <c r="Y784"/>
  <c r="Y785"/>
  <c r="Y786"/>
  <c r="Y787"/>
  <c r="Y788"/>
  <c r="Y789"/>
  <c r="Y790"/>
  <c r="Y791"/>
  <c r="Y792"/>
  <c r="Y793"/>
  <c r="Y794"/>
  <c r="Y795"/>
  <c r="Y796"/>
  <c r="Y797"/>
  <c r="Y798"/>
  <c r="Y799"/>
  <c r="Y800"/>
  <c r="Y801"/>
  <c r="Y802"/>
  <c r="Y803"/>
  <c r="Y804"/>
  <c r="Y805"/>
  <c r="Y806"/>
  <c r="Y807"/>
  <c r="Y808"/>
  <c r="Y809"/>
  <c r="Y810"/>
  <c r="Y811"/>
  <c r="Y812"/>
  <c r="Y813"/>
  <c r="Y814"/>
  <c r="Y815"/>
  <c r="Y816"/>
  <c r="Y817"/>
  <c r="Y818"/>
  <c r="Y819"/>
  <c r="Y820"/>
  <c r="Y821"/>
  <c r="Y822"/>
  <c r="Y823"/>
  <c r="Y824"/>
  <c r="Y825"/>
  <c r="Y826"/>
  <c r="Y827"/>
  <c r="Y828"/>
  <c r="Y829"/>
  <c r="Y830"/>
  <c r="Y831"/>
  <c r="Y832"/>
  <c r="Y833"/>
  <c r="Y834"/>
  <c r="Y835"/>
  <c r="Y836"/>
  <c r="Y837"/>
  <c r="Y838"/>
  <c r="Y839"/>
  <c r="Y840"/>
  <c r="Y841"/>
  <c r="Y842"/>
  <c r="Y843"/>
  <c r="Y844"/>
  <c r="Y845"/>
  <c r="Y846"/>
  <c r="Y847"/>
  <c r="Y848"/>
  <c r="Y849"/>
  <c r="Y850"/>
  <c r="Y851"/>
  <c r="Y852"/>
  <c r="Y853"/>
  <c r="Y854"/>
  <c r="Y855"/>
  <c r="Y856"/>
  <c r="Y857"/>
  <c r="Y858"/>
  <c r="Y859"/>
  <c r="Y860"/>
  <c r="Y861"/>
  <c r="Y862"/>
  <c r="Y863"/>
  <c r="Y864"/>
  <c r="Y865"/>
  <c r="Y866"/>
  <c r="Y867"/>
  <c r="Y868"/>
  <c r="Y869"/>
  <c r="Y871"/>
  <c r="Y872"/>
  <c r="Y873"/>
  <c r="Y874"/>
  <c r="Y875"/>
  <c r="Y876"/>
  <c r="Y877"/>
  <c r="Y878"/>
  <c r="Y879"/>
  <c r="Y880"/>
  <c r="Y881"/>
  <c r="Y882"/>
  <c r="Y883"/>
  <c r="Y884"/>
  <c r="Y885"/>
  <c r="Y886"/>
  <c r="Y887"/>
  <c r="Y888"/>
  <c r="Y889"/>
  <c r="Y890"/>
  <c r="Y891"/>
  <c r="Y892"/>
  <c r="Y893"/>
  <c r="Y894"/>
  <c r="Y895"/>
  <c r="Y896"/>
  <c r="Y897"/>
  <c r="Y898"/>
  <c r="Y899"/>
  <c r="Y900"/>
  <c r="Y901"/>
  <c r="Y902"/>
  <c r="Y903"/>
  <c r="Y904"/>
  <c r="Y905"/>
  <c r="Y906"/>
  <c r="Y907"/>
  <c r="Y908"/>
  <c r="Y909"/>
  <c r="Y910"/>
  <c r="Y911"/>
  <c r="Y912"/>
  <c r="Y913"/>
  <c r="Y914"/>
  <c r="Y915"/>
  <c r="Y916"/>
  <c r="Y917"/>
  <c r="Y918"/>
  <c r="Y919"/>
  <c r="Y920"/>
  <c r="Y921"/>
  <c r="Y922"/>
  <c r="Y923"/>
  <c r="Y924"/>
  <c r="Y925"/>
  <c r="Y926"/>
  <c r="Y927"/>
  <c r="Y928"/>
  <c r="Y929"/>
  <c r="Y930"/>
  <c r="Y931"/>
  <c r="Y932"/>
  <c r="Y933"/>
  <c r="Y934"/>
  <c r="Y935"/>
  <c r="Y936"/>
  <c r="Y937"/>
  <c r="Y938"/>
  <c r="Y939"/>
  <c r="Y940"/>
  <c r="Y941"/>
  <c r="Y942"/>
  <c r="Y943"/>
  <c r="Y944"/>
  <c r="Y945"/>
  <c r="Y946"/>
  <c r="Y947"/>
  <c r="Y948"/>
  <c r="Y949"/>
  <c r="Y950"/>
  <c r="Y951"/>
  <c r="Y952"/>
  <c r="Y953"/>
  <c r="Y954"/>
  <c r="Y955"/>
  <c r="Y956"/>
  <c r="Y957"/>
  <c r="Y958"/>
  <c r="Y959"/>
  <c r="Y960"/>
  <c r="Y961"/>
  <c r="Y962"/>
  <c r="Y963"/>
  <c r="Y964"/>
  <c r="Y965"/>
  <c r="Y966"/>
  <c r="Y967"/>
  <c r="Y968"/>
  <c r="Y969"/>
  <c r="Y970"/>
  <c r="Y971"/>
  <c r="Y972"/>
  <c r="Y973"/>
  <c r="Y974"/>
  <c r="Y975"/>
  <c r="Y976"/>
  <c r="Y977"/>
  <c r="Y978"/>
  <c r="Y979"/>
  <c r="Y980"/>
  <c r="Y981"/>
  <c r="Y982"/>
  <c r="Y983"/>
  <c r="Y984"/>
  <c r="Y985"/>
  <c r="Y986"/>
  <c r="Y987"/>
  <c r="Y988"/>
  <c r="Y989"/>
  <c r="Y990"/>
  <c r="Y991"/>
  <c r="Y992"/>
  <c r="Y993"/>
  <c r="Y994"/>
  <c r="Y995"/>
  <c r="Y996"/>
  <c r="Y997"/>
  <c r="Y998"/>
  <c r="Y999"/>
  <c r="Y1000"/>
  <c r="Y1001"/>
  <c r="Y1002"/>
  <c r="Y1003"/>
  <c r="Y1004"/>
  <c r="Y1005"/>
  <c r="Y1006"/>
  <c r="Y1007"/>
  <c r="Y1008"/>
  <c r="Y1009"/>
  <c r="Y1010"/>
  <c r="Y1011"/>
  <c r="Y1012"/>
  <c r="Y1013"/>
  <c r="Y1014"/>
  <c r="Y1015"/>
  <c r="Y1016"/>
  <c r="Y1017"/>
  <c r="Y1018"/>
  <c r="Y1019"/>
  <c r="Y1020"/>
  <c r="Y1021"/>
  <c r="Y1022"/>
  <c r="Y1023"/>
  <c r="Y1024"/>
  <c r="Y1025"/>
  <c r="Y1026"/>
  <c r="Y1027"/>
  <c r="Y1028"/>
  <c r="Y1029"/>
  <c r="Y1030"/>
  <c r="Y1031"/>
  <c r="Y1032"/>
  <c r="Y1033"/>
  <c r="Y1034"/>
  <c r="Y1035"/>
  <c r="Y1036"/>
  <c r="Y1037"/>
  <c r="Y1038"/>
  <c r="Y1039"/>
  <c r="Y1040"/>
  <c r="Y1041"/>
  <c r="Y1042"/>
  <c r="Y1043"/>
  <c r="Y1044"/>
  <c r="Y1045"/>
  <c r="Y1046"/>
  <c r="AA422"/>
  <c r="AB422" s="1"/>
  <c r="AC422" s="1"/>
  <c r="AA423"/>
  <c r="AB423" s="1"/>
  <c r="AC423" s="1"/>
  <c r="AA424"/>
  <c r="AB424" s="1"/>
  <c r="AC424" s="1"/>
  <c r="AA425"/>
  <c r="AB425" s="1"/>
  <c r="AC425" s="1"/>
  <c r="AA426"/>
  <c r="AA427"/>
  <c r="AB427" s="1"/>
  <c r="AC427" s="1"/>
  <c r="AA428"/>
  <c r="AB428" s="1"/>
  <c r="AC428" s="1"/>
  <c r="AA429"/>
  <c r="AB429" s="1"/>
  <c r="AC429" s="1"/>
  <c r="AA430"/>
  <c r="AB430" s="1"/>
  <c r="AC430" s="1"/>
  <c r="AA431"/>
  <c r="AB431" s="1"/>
  <c r="AC431" s="1"/>
  <c r="AA432"/>
  <c r="AB432" s="1"/>
  <c r="AC432" s="1"/>
  <c r="AA433"/>
  <c r="AB433" s="1"/>
  <c r="AC433" s="1"/>
  <c r="AA434"/>
  <c r="AB434" s="1"/>
  <c r="AC434" s="1"/>
  <c r="AA435"/>
  <c r="AB435" s="1"/>
  <c r="AC435" s="1"/>
  <c r="AA436"/>
  <c r="AB436" s="1"/>
  <c r="AC436" s="1"/>
  <c r="AA437"/>
  <c r="AB437" s="1"/>
  <c r="AC437" s="1"/>
  <c r="AA438"/>
  <c r="AB438" s="1"/>
  <c r="AC438" s="1"/>
  <c r="AA439"/>
  <c r="AB439" s="1"/>
  <c r="AC439" s="1"/>
  <c r="AA440"/>
  <c r="AB440" s="1"/>
  <c r="AC440" s="1"/>
  <c r="AA441"/>
  <c r="AB441" s="1"/>
  <c r="AC441" s="1"/>
  <c r="AA442"/>
  <c r="AB442" s="1"/>
  <c r="AC442" s="1"/>
  <c r="AA443"/>
  <c r="AB443" s="1"/>
  <c r="AC443" s="1"/>
  <c r="AA444"/>
  <c r="AB444" s="1"/>
  <c r="AC444" s="1"/>
  <c r="AA445"/>
  <c r="AB445" s="1"/>
  <c r="AC445" s="1"/>
  <c r="AA446"/>
  <c r="AB446" s="1"/>
  <c r="AC446" s="1"/>
  <c r="AA447"/>
  <c r="AB447" s="1"/>
  <c r="AC447" s="1"/>
  <c r="AA448"/>
  <c r="AB448" s="1"/>
  <c r="AC448" s="1"/>
  <c r="AA449"/>
  <c r="AB449" s="1"/>
  <c r="AC449" s="1"/>
  <c r="AA450"/>
  <c r="AB450" s="1"/>
  <c r="AC450" s="1"/>
  <c r="AA451"/>
  <c r="AB451" s="1"/>
  <c r="AC451" s="1"/>
  <c r="AA452"/>
  <c r="AB452" s="1"/>
  <c r="AC452" s="1"/>
  <c r="AA453"/>
  <c r="AB453" s="1"/>
  <c r="AC453" s="1"/>
  <c r="AA454"/>
  <c r="AB454" s="1"/>
  <c r="AC454" s="1"/>
  <c r="AA455"/>
  <c r="AB455" s="1"/>
  <c r="AC455" s="1"/>
  <c r="AA456"/>
  <c r="AB456" s="1"/>
  <c r="AC456" s="1"/>
  <c r="AA457"/>
  <c r="AB457" s="1"/>
  <c r="AC457" s="1"/>
  <c r="AA458"/>
  <c r="AB458" s="1"/>
  <c r="AC458" s="1"/>
  <c r="AA459"/>
  <c r="AB459" s="1"/>
  <c r="AC459" s="1"/>
  <c r="AA460"/>
  <c r="AB460" s="1"/>
  <c r="AC460" s="1"/>
  <c r="AA461"/>
  <c r="AB461" s="1"/>
  <c r="AC461" s="1"/>
  <c r="AA462"/>
  <c r="AB462" s="1"/>
  <c r="AC462" s="1"/>
  <c r="AA463"/>
  <c r="AB463" s="1"/>
  <c r="AC463" s="1"/>
  <c r="AA464"/>
  <c r="AB464" s="1"/>
  <c r="AC464" s="1"/>
  <c r="AA465"/>
  <c r="AB465" s="1"/>
  <c r="AC465" s="1"/>
  <c r="AA466"/>
  <c r="AB466" s="1"/>
  <c r="AC466" s="1"/>
  <c r="AA467"/>
  <c r="AB467" s="1"/>
  <c r="AC467" s="1"/>
  <c r="AA468"/>
  <c r="AB468" s="1"/>
  <c r="AC468" s="1"/>
  <c r="AA469"/>
  <c r="AB469" s="1"/>
  <c r="AC469" s="1"/>
  <c r="AA470"/>
  <c r="AB470" s="1"/>
  <c r="AC470" s="1"/>
  <c r="AA471"/>
  <c r="AB471" s="1"/>
  <c r="AC471" s="1"/>
  <c r="AA472"/>
  <c r="AB472" s="1"/>
  <c r="AC472" s="1"/>
  <c r="AA473"/>
  <c r="AB473" s="1"/>
  <c r="AC473" s="1"/>
  <c r="AA474"/>
  <c r="AB474" s="1"/>
  <c r="AC474" s="1"/>
  <c r="AA475"/>
  <c r="AB475" s="1"/>
  <c r="AC475" s="1"/>
  <c r="AA476"/>
  <c r="AB476" s="1"/>
  <c r="AC476" s="1"/>
  <c r="AA477"/>
  <c r="AB477" s="1"/>
  <c r="AC477" s="1"/>
  <c r="AA478"/>
  <c r="AB478" s="1"/>
  <c r="AC478" s="1"/>
  <c r="AA479"/>
  <c r="AB479" s="1"/>
  <c r="AC479" s="1"/>
  <c r="AA480"/>
  <c r="AB480" s="1"/>
  <c r="AC480" s="1"/>
  <c r="AA481"/>
  <c r="AB481" s="1"/>
  <c r="AC481" s="1"/>
  <c r="AA482"/>
  <c r="AB482" s="1"/>
  <c r="AC482" s="1"/>
  <c r="AA483"/>
  <c r="AB483" s="1"/>
  <c r="AC483" s="1"/>
  <c r="AA484"/>
  <c r="AB484" s="1"/>
  <c r="AC484" s="1"/>
  <c r="AA485"/>
  <c r="AB485" s="1"/>
  <c r="AC485" s="1"/>
  <c r="AA486"/>
  <c r="AB486" s="1"/>
  <c r="AC486" s="1"/>
  <c r="AA487"/>
  <c r="AB487" s="1"/>
  <c r="AC487" s="1"/>
  <c r="AA488"/>
  <c r="AB488" s="1"/>
  <c r="AC488" s="1"/>
  <c r="AA489"/>
  <c r="AB489" s="1"/>
  <c r="AC489" s="1"/>
  <c r="AA490"/>
  <c r="AB490" s="1"/>
  <c r="AC490" s="1"/>
  <c r="AA491"/>
  <c r="AB491" s="1"/>
  <c r="AC491" s="1"/>
  <c r="AA492"/>
  <c r="AB492" s="1"/>
  <c r="AC492" s="1"/>
  <c r="AA493"/>
  <c r="AB493" s="1"/>
  <c r="AC493" s="1"/>
  <c r="AA494"/>
  <c r="AB494" s="1"/>
  <c r="AC494" s="1"/>
  <c r="AA495"/>
  <c r="AB495" s="1"/>
  <c r="AC495" s="1"/>
  <c r="AA496"/>
  <c r="AB496" s="1"/>
  <c r="AC496" s="1"/>
  <c r="AA497"/>
  <c r="AB497" s="1"/>
  <c r="AC497" s="1"/>
  <c r="AA498"/>
  <c r="AB498" s="1"/>
  <c r="AC498" s="1"/>
  <c r="AA499"/>
  <c r="AB499" s="1"/>
  <c r="AC499" s="1"/>
  <c r="AA500"/>
  <c r="AB500" s="1"/>
  <c r="AC500" s="1"/>
  <c r="AA501"/>
  <c r="AB501" s="1"/>
  <c r="AC501" s="1"/>
  <c r="AA502"/>
  <c r="AB502" s="1"/>
  <c r="AC502" s="1"/>
  <c r="AA503"/>
  <c r="AB503" s="1"/>
  <c r="AC503" s="1"/>
  <c r="AA504"/>
  <c r="AB504" s="1"/>
  <c r="AC504" s="1"/>
  <c r="AA505"/>
  <c r="AB505" s="1"/>
  <c r="AC505" s="1"/>
  <c r="AA506"/>
  <c r="AB506" s="1"/>
  <c r="AC506" s="1"/>
  <c r="AA507"/>
  <c r="AB507" s="1"/>
  <c r="AC507" s="1"/>
  <c r="AA508"/>
  <c r="AB508" s="1"/>
  <c r="AC508" s="1"/>
  <c r="AA509"/>
  <c r="AB509" s="1"/>
  <c r="AC509" s="1"/>
  <c r="AA510"/>
  <c r="AB510" s="1"/>
  <c r="AC510" s="1"/>
  <c r="AA511"/>
  <c r="AB511" s="1"/>
  <c r="AC511" s="1"/>
  <c r="AA512"/>
  <c r="AB512" s="1"/>
  <c r="AC512" s="1"/>
  <c r="AA513"/>
  <c r="AB513" s="1"/>
  <c r="AC513" s="1"/>
  <c r="AA514"/>
  <c r="AB514" s="1"/>
  <c r="AC514" s="1"/>
  <c r="AA515"/>
  <c r="AB515" s="1"/>
  <c r="AC515" s="1"/>
  <c r="AA516"/>
  <c r="AB516" s="1"/>
  <c r="AC516" s="1"/>
  <c r="AA517"/>
  <c r="AB517" s="1"/>
  <c r="AC517" s="1"/>
  <c r="AA518"/>
  <c r="AB518" s="1"/>
  <c r="AC518" s="1"/>
  <c r="AA519"/>
  <c r="AB519" s="1"/>
  <c r="AC519" s="1"/>
  <c r="AA520"/>
  <c r="AB520" s="1"/>
  <c r="AC520" s="1"/>
  <c r="AA521"/>
  <c r="AB521" s="1"/>
  <c r="AC521" s="1"/>
  <c r="AA522"/>
  <c r="AB522" s="1"/>
  <c r="AC522" s="1"/>
  <c r="AA523"/>
  <c r="AB523" s="1"/>
  <c r="AC523" s="1"/>
  <c r="AA524"/>
  <c r="AB524" s="1"/>
  <c r="AC524" s="1"/>
  <c r="AA525"/>
  <c r="AB525" s="1"/>
  <c r="AC525" s="1"/>
  <c r="AA526"/>
  <c r="AB526" s="1"/>
  <c r="AC526" s="1"/>
  <c r="AA527"/>
  <c r="AB527" s="1"/>
  <c r="AC527" s="1"/>
  <c r="AA528"/>
  <c r="AB528" s="1"/>
  <c r="AC528" s="1"/>
  <c r="AA529"/>
  <c r="AB529" s="1"/>
  <c r="AC529" s="1"/>
  <c r="AA530"/>
  <c r="AB530" s="1"/>
  <c r="AC530" s="1"/>
  <c r="AA531"/>
  <c r="AB531" s="1"/>
  <c r="AC531" s="1"/>
  <c r="AA532"/>
  <c r="AB532" s="1"/>
  <c r="AC532" s="1"/>
  <c r="AA533"/>
  <c r="AB533" s="1"/>
  <c r="AC533" s="1"/>
  <c r="AA534"/>
  <c r="AB534" s="1"/>
  <c r="AC534" s="1"/>
  <c r="AA535"/>
  <c r="AB535" s="1"/>
  <c r="AC535" s="1"/>
  <c r="AA536"/>
  <c r="AB536" s="1"/>
  <c r="AC536" s="1"/>
  <c r="AA537"/>
  <c r="AB537" s="1"/>
  <c r="AC537" s="1"/>
  <c r="AA538"/>
  <c r="AB538" s="1"/>
  <c r="AC538" s="1"/>
  <c r="AA539"/>
  <c r="AB539" s="1"/>
  <c r="AC539" s="1"/>
  <c r="AA540"/>
  <c r="AB540" s="1"/>
  <c r="AC540" s="1"/>
  <c r="AA541"/>
  <c r="AB541" s="1"/>
  <c r="AC541" s="1"/>
  <c r="AA542"/>
  <c r="AB542" s="1"/>
  <c r="AC542" s="1"/>
  <c r="AA543"/>
  <c r="AB543" s="1"/>
  <c r="AC543" s="1"/>
  <c r="AA544"/>
  <c r="AB544" s="1"/>
  <c r="AC544" s="1"/>
  <c r="AA545"/>
  <c r="AB545" s="1"/>
  <c r="AC545" s="1"/>
  <c r="AA546"/>
  <c r="AB546" s="1"/>
  <c r="AC546" s="1"/>
  <c r="AA547"/>
  <c r="AB547" s="1"/>
  <c r="AC547" s="1"/>
  <c r="AA548"/>
  <c r="AB548" s="1"/>
  <c r="AC548" s="1"/>
  <c r="AA549"/>
  <c r="AB549" s="1"/>
  <c r="AC549" s="1"/>
  <c r="AA550"/>
  <c r="AB550" s="1"/>
  <c r="AC550" s="1"/>
  <c r="AA551"/>
  <c r="AB551" s="1"/>
  <c r="AC551" s="1"/>
  <c r="AA552"/>
  <c r="AB552" s="1"/>
  <c r="AC552" s="1"/>
  <c r="AA553"/>
  <c r="AB553" s="1"/>
  <c r="AC553" s="1"/>
  <c r="AA554"/>
  <c r="AB554" s="1"/>
  <c r="AC554" s="1"/>
  <c r="AA555"/>
  <c r="AB555" s="1"/>
  <c r="AC555" s="1"/>
  <c r="AA556"/>
  <c r="AB556" s="1"/>
  <c r="AC556" s="1"/>
  <c r="AA557"/>
  <c r="AB557" s="1"/>
  <c r="AC557" s="1"/>
  <c r="AA558"/>
  <c r="AB558" s="1"/>
  <c r="AC558" s="1"/>
  <c r="AA559"/>
  <c r="AB559" s="1"/>
  <c r="AC559" s="1"/>
  <c r="AA560"/>
  <c r="AB560" s="1"/>
  <c r="AC560" s="1"/>
  <c r="AA561"/>
  <c r="AB561" s="1"/>
  <c r="AC561" s="1"/>
  <c r="AA562"/>
  <c r="AB562" s="1"/>
  <c r="AC562" s="1"/>
  <c r="AA563"/>
  <c r="AB563" s="1"/>
  <c r="AC563" s="1"/>
  <c r="AA564"/>
  <c r="AB564" s="1"/>
  <c r="AC564" s="1"/>
  <c r="AA565"/>
  <c r="AB565" s="1"/>
  <c r="AC565" s="1"/>
  <c r="AA566"/>
  <c r="AB566" s="1"/>
  <c r="AC566" s="1"/>
  <c r="AA567"/>
  <c r="AB567" s="1"/>
  <c r="AC567" s="1"/>
  <c r="AA568"/>
  <c r="AB568" s="1"/>
  <c r="AC568" s="1"/>
  <c r="AA569"/>
  <c r="AB569" s="1"/>
  <c r="AC569" s="1"/>
  <c r="AA570"/>
  <c r="AB570" s="1"/>
  <c r="AC570" s="1"/>
  <c r="AA571"/>
  <c r="AB571" s="1"/>
  <c r="AC571" s="1"/>
  <c r="AA572"/>
  <c r="AB572" s="1"/>
  <c r="AC572" s="1"/>
  <c r="AA573"/>
  <c r="AB573" s="1"/>
  <c r="AC573" s="1"/>
  <c r="AA574"/>
  <c r="AB574" s="1"/>
  <c r="AC574" s="1"/>
  <c r="AA575"/>
  <c r="AB575" s="1"/>
  <c r="AC575" s="1"/>
  <c r="AA576"/>
  <c r="AB576" s="1"/>
  <c r="AC576" s="1"/>
  <c r="AA577"/>
  <c r="AB577" s="1"/>
  <c r="AC577" s="1"/>
  <c r="AA578"/>
  <c r="AB578" s="1"/>
  <c r="AC578" s="1"/>
  <c r="AA579"/>
  <c r="AB579" s="1"/>
  <c r="AC579" s="1"/>
  <c r="AA580"/>
  <c r="AB580" s="1"/>
  <c r="AC580" s="1"/>
  <c r="AA581"/>
  <c r="AB581" s="1"/>
  <c r="AC581" s="1"/>
  <c r="AA582"/>
  <c r="AB582" s="1"/>
  <c r="AC582" s="1"/>
  <c r="AA583"/>
  <c r="AB583" s="1"/>
  <c r="AC583" s="1"/>
  <c r="AA584"/>
  <c r="AB584" s="1"/>
  <c r="AC584" s="1"/>
  <c r="AA585"/>
  <c r="AB585" s="1"/>
  <c r="AC585" s="1"/>
  <c r="AA586"/>
  <c r="AB586" s="1"/>
  <c r="AC586" s="1"/>
  <c r="AA587"/>
  <c r="AB587" s="1"/>
  <c r="AC587" s="1"/>
  <c r="AA588"/>
  <c r="AB588" s="1"/>
  <c r="AC588" s="1"/>
  <c r="AA589"/>
  <c r="AB589" s="1"/>
  <c r="AC589" s="1"/>
  <c r="AA590"/>
  <c r="AB590" s="1"/>
  <c r="AC590" s="1"/>
  <c r="AA591"/>
  <c r="AB591" s="1"/>
  <c r="AC591" s="1"/>
  <c r="AA592"/>
  <c r="AB592" s="1"/>
  <c r="AC592" s="1"/>
  <c r="AA593"/>
  <c r="AB593" s="1"/>
  <c r="AC593" s="1"/>
  <c r="AA594"/>
  <c r="AB594" s="1"/>
  <c r="AC594" s="1"/>
  <c r="AA595"/>
  <c r="AB595" s="1"/>
  <c r="AC595" s="1"/>
  <c r="AA596"/>
  <c r="AB596" s="1"/>
  <c r="AC596" s="1"/>
  <c r="AA597"/>
  <c r="AB597" s="1"/>
  <c r="AC597" s="1"/>
  <c r="AA598"/>
  <c r="AB598" s="1"/>
  <c r="AC598" s="1"/>
  <c r="AA599"/>
  <c r="AB599" s="1"/>
  <c r="AC599" s="1"/>
  <c r="AA600"/>
  <c r="AB600" s="1"/>
  <c r="AC600" s="1"/>
  <c r="AA601"/>
  <c r="AB601" s="1"/>
  <c r="AC601" s="1"/>
  <c r="AA602"/>
  <c r="AB602" s="1"/>
  <c r="AC602" s="1"/>
  <c r="AA603"/>
  <c r="AB603" s="1"/>
  <c r="AC603" s="1"/>
  <c r="AA604"/>
  <c r="AB604" s="1"/>
  <c r="AC604" s="1"/>
  <c r="AA605"/>
  <c r="AB605" s="1"/>
  <c r="AC605" s="1"/>
  <c r="AA606"/>
  <c r="AB606" s="1"/>
  <c r="AC606" s="1"/>
  <c r="AA607"/>
  <c r="AB607" s="1"/>
  <c r="AC607" s="1"/>
  <c r="AA608"/>
  <c r="AB608" s="1"/>
  <c r="AC608" s="1"/>
  <c r="AA609"/>
  <c r="AB609" s="1"/>
  <c r="AC609" s="1"/>
  <c r="AA610"/>
  <c r="AB610" s="1"/>
  <c r="AC610" s="1"/>
  <c r="AA611"/>
  <c r="AB611" s="1"/>
  <c r="AC611" s="1"/>
  <c r="AA612"/>
  <c r="AB612" s="1"/>
  <c r="AC612" s="1"/>
  <c r="AA613"/>
  <c r="AB613" s="1"/>
  <c r="AC613" s="1"/>
  <c r="AA614"/>
  <c r="AB614" s="1"/>
  <c r="AC614" s="1"/>
  <c r="AA615"/>
  <c r="AB615" s="1"/>
  <c r="AC615" s="1"/>
  <c r="AA616"/>
  <c r="AB616" s="1"/>
  <c r="AC616" s="1"/>
  <c r="AA617"/>
  <c r="AB617" s="1"/>
  <c r="AC617" s="1"/>
  <c r="AA618"/>
  <c r="AB618" s="1"/>
  <c r="AC618" s="1"/>
  <c r="AA619"/>
  <c r="AB619" s="1"/>
  <c r="AC619" s="1"/>
  <c r="AA620"/>
  <c r="AB620" s="1"/>
  <c r="AC620" s="1"/>
  <c r="AA621"/>
  <c r="AB621" s="1"/>
  <c r="AC621" s="1"/>
  <c r="AA622"/>
  <c r="AB622" s="1"/>
  <c r="AC622" s="1"/>
  <c r="AA623"/>
  <c r="AB623" s="1"/>
  <c r="AC623" s="1"/>
  <c r="AA624"/>
  <c r="AB624" s="1"/>
  <c r="AC624" s="1"/>
  <c r="AA625"/>
  <c r="AB625" s="1"/>
  <c r="AC625" s="1"/>
  <c r="AA626"/>
  <c r="AB626" s="1"/>
  <c r="AC626" s="1"/>
  <c r="AA627"/>
  <c r="AB627" s="1"/>
  <c r="AC627" s="1"/>
  <c r="AA628"/>
  <c r="AB628" s="1"/>
  <c r="AC628" s="1"/>
  <c r="AA629"/>
  <c r="AB629" s="1"/>
  <c r="AC629" s="1"/>
  <c r="AA630"/>
  <c r="AB630" s="1"/>
  <c r="AC630" s="1"/>
  <c r="AA631"/>
  <c r="AB631" s="1"/>
  <c r="AC631" s="1"/>
  <c r="AA632"/>
  <c r="AB632" s="1"/>
  <c r="AC632" s="1"/>
  <c r="AA633"/>
  <c r="AB633" s="1"/>
  <c r="AC633" s="1"/>
  <c r="AA634"/>
  <c r="AB634" s="1"/>
  <c r="AC634" s="1"/>
  <c r="AA635"/>
  <c r="AB635" s="1"/>
  <c r="AC635" s="1"/>
  <c r="AA636"/>
  <c r="AB636" s="1"/>
  <c r="AC636" s="1"/>
  <c r="AA637"/>
  <c r="AB637" s="1"/>
  <c r="AC637" s="1"/>
  <c r="AA638"/>
  <c r="AB638" s="1"/>
  <c r="AC638" s="1"/>
  <c r="AA639"/>
  <c r="AB639" s="1"/>
  <c r="AC639" s="1"/>
  <c r="AA640"/>
  <c r="AB640" s="1"/>
  <c r="AC640" s="1"/>
  <c r="AA641"/>
  <c r="AB641" s="1"/>
  <c r="AC641" s="1"/>
  <c r="AA642"/>
  <c r="AB642" s="1"/>
  <c r="AC642" s="1"/>
  <c r="AA643"/>
  <c r="AB643" s="1"/>
  <c r="AC643" s="1"/>
  <c r="AA644"/>
  <c r="AB644" s="1"/>
  <c r="AC644" s="1"/>
  <c r="AA645"/>
  <c r="AB645" s="1"/>
  <c r="AC645" s="1"/>
  <c r="AA646"/>
  <c r="AB646" s="1"/>
  <c r="AC646" s="1"/>
  <c r="AA647"/>
  <c r="AB647" s="1"/>
  <c r="AC647" s="1"/>
  <c r="AA648"/>
  <c r="AB648" s="1"/>
  <c r="AC648" s="1"/>
  <c r="AA649"/>
  <c r="AB649" s="1"/>
  <c r="AC649" s="1"/>
  <c r="AA650"/>
  <c r="AB650" s="1"/>
  <c r="AC650" s="1"/>
  <c r="AA651"/>
  <c r="AB651" s="1"/>
  <c r="AC651" s="1"/>
  <c r="AA652"/>
  <c r="AB652" s="1"/>
  <c r="AC652" s="1"/>
  <c r="AA653"/>
  <c r="AB653" s="1"/>
  <c r="AC653" s="1"/>
  <c r="AA654"/>
  <c r="AB654" s="1"/>
  <c r="AC654" s="1"/>
  <c r="AA655"/>
  <c r="AB655" s="1"/>
  <c r="AC655" s="1"/>
  <c r="AA656"/>
  <c r="AB656" s="1"/>
  <c r="AC656" s="1"/>
  <c r="AA657"/>
  <c r="AB657" s="1"/>
  <c r="AC657" s="1"/>
  <c r="AA658"/>
  <c r="AB658" s="1"/>
  <c r="AC658" s="1"/>
  <c r="AA659"/>
  <c r="AB659" s="1"/>
  <c r="AC659" s="1"/>
  <c r="AA660"/>
  <c r="AB660" s="1"/>
  <c r="AC660" s="1"/>
  <c r="AA661"/>
  <c r="AB661" s="1"/>
  <c r="AC661" s="1"/>
  <c r="AA662"/>
  <c r="AB662" s="1"/>
  <c r="AC662" s="1"/>
  <c r="AA663"/>
  <c r="AB663" s="1"/>
  <c r="AC663" s="1"/>
  <c r="AA664"/>
  <c r="AB664" s="1"/>
  <c r="AC664" s="1"/>
  <c r="AA665"/>
  <c r="AB665" s="1"/>
  <c r="AC665" s="1"/>
  <c r="AA666"/>
  <c r="AB666" s="1"/>
  <c r="AC666" s="1"/>
  <c r="AA667"/>
  <c r="AB667" s="1"/>
  <c r="AC667" s="1"/>
  <c r="AA668"/>
  <c r="AB668" s="1"/>
  <c r="AC668" s="1"/>
  <c r="AA669"/>
  <c r="AB669" s="1"/>
  <c r="AC669" s="1"/>
  <c r="AA670"/>
  <c r="AB670" s="1"/>
  <c r="AC670" s="1"/>
  <c r="AA671"/>
  <c r="AB671" s="1"/>
  <c r="AC671" s="1"/>
  <c r="AA672"/>
  <c r="AB672" s="1"/>
  <c r="AC672" s="1"/>
  <c r="AA673"/>
  <c r="AB673" s="1"/>
  <c r="AC673" s="1"/>
  <c r="AA674"/>
  <c r="AB674" s="1"/>
  <c r="AC674" s="1"/>
  <c r="AA675"/>
  <c r="AB675" s="1"/>
  <c r="AC675" s="1"/>
  <c r="AA676"/>
  <c r="AB676" s="1"/>
  <c r="AC676" s="1"/>
  <c r="AA677"/>
  <c r="AB677" s="1"/>
  <c r="AC677" s="1"/>
  <c r="AA678"/>
  <c r="AB678" s="1"/>
  <c r="AC678" s="1"/>
  <c r="AA679"/>
  <c r="AB679" s="1"/>
  <c r="AC679" s="1"/>
  <c r="AA680"/>
  <c r="AB680" s="1"/>
  <c r="AC680" s="1"/>
  <c r="AA681"/>
  <c r="AB681" s="1"/>
  <c r="AC681" s="1"/>
  <c r="AA682"/>
  <c r="AB682" s="1"/>
  <c r="AC682" s="1"/>
  <c r="AA683"/>
  <c r="AB683" s="1"/>
  <c r="AC683" s="1"/>
  <c r="AA684"/>
  <c r="AB684" s="1"/>
  <c r="AC684" s="1"/>
  <c r="AA685"/>
  <c r="AB685" s="1"/>
  <c r="AC685" s="1"/>
  <c r="AA686"/>
  <c r="AB686" s="1"/>
  <c r="AC686" s="1"/>
  <c r="AA687"/>
  <c r="AB687" s="1"/>
  <c r="AC687" s="1"/>
  <c r="AA688"/>
  <c r="AB688" s="1"/>
  <c r="AC688" s="1"/>
  <c r="AA689"/>
  <c r="AB689" s="1"/>
  <c r="AC689" s="1"/>
  <c r="AA690"/>
  <c r="AB690" s="1"/>
  <c r="AC690" s="1"/>
  <c r="AA691"/>
  <c r="AB691" s="1"/>
  <c r="AC691" s="1"/>
  <c r="AA692"/>
  <c r="AB692" s="1"/>
  <c r="AC692" s="1"/>
  <c r="AA693"/>
  <c r="AB693" s="1"/>
  <c r="AC693" s="1"/>
  <c r="AA694"/>
  <c r="AB694" s="1"/>
  <c r="AC694" s="1"/>
  <c r="AA695"/>
  <c r="AB695" s="1"/>
  <c r="AC695" s="1"/>
  <c r="AA696"/>
  <c r="AB696" s="1"/>
  <c r="AC696" s="1"/>
  <c r="AA697"/>
  <c r="AB697" s="1"/>
  <c r="AC697" s="1"/>
  <c r="AA698"/>
  <c r="AB698" s="1"/>
  <c r="AC698" s="1"/>
  <c r="AA699"/>
  <c r="AB699" s="1"/>
  <c r="AC699" s="1"/>
  <c r="AA700"/>
  <c r="AB700" s="1"/>
  <c r="AC700" s="1"/>
  <c r="AA701"/>
  <c r="AB701" s="1"/>
  <c r="AC701" s="1"/>
  <c r="AA702"/>
  <c r="AB702" s="1"/>
  <c r="AC702" s="1"/>
  <c r="AA703"/>
  <c r="AB703" s="1"/>
  <c r="AC703" s="1"/>
  <c r="AA704"/>
  <c r="AB704" s="1"/>
  <c r="AC704" s="1"/>
  <c r="AA705"/>
  <c r="AB705" s="1"/>
  <c r="AC705" s="1"/>
  <c r="AA706"/>
  <c r="AB706" s="1"/>
  <c r="AC706" s="1"/>
  <c r="AA707"/>
  <c r="AB707" s="1"/>
  <c r="AC707" s="1"/>
  <c r="AA708"/>
  <c r="AB708" s="1"/>
  <c r="AC708" s="1"/>
  <c r="AA709"/>
  <c r="AB709" s="1"/>
  <c r="AC709" s="1"/>
  <c r="AA710"/>
  <c r="AB710" s="1"/>
  <c r="AC710" s="1"/>
  <c r="AA711"/>
  <c r="AB711" s="1"/>
  <c r="AC711" s="1"/>
  <c r="AA712"/>
  <c r="AB712" s="1"/>
  <c r="AC712" s="1"/>
  <c r="AA713"/>
  <c r="AB713" s="1"/>
  <c r="AC713" s="1"/>
  <c r="AA714"/>
  <c r="AB714" s="1"/>
  <c r="AC714" s="1"/>
  <c r="AA715"/>
  <c r="AB715" s="1"/>
  <c r="AC715" s="1"/>
  <c r="AA716"/>
  <c r="AB716" s="1"/>
  <c r="AC716" s="1"/>
  <c r="AA717"/>
  <c r="AB717" s="1"/>
  <c r="AC717" s="1"/>
  <c r="AA718"/>
  <c r="AB718" s="1"/>
  <c r="AC718" s="1"/>
  <c r="AA719"/>
  <c r="AB719" s="1"/>
  <c r="AC719" s="1"/>
  <c r="AA720"/>
  <c r="AB720" s="1"/>
  <c r="AC720" s="1"/>
  <c r="AA721"/>
  <c r="AB721" s="1"/>
  <c r="AC721" s="1"/>
  <c r="AA722"/>
  <c r="AB722" s="1"/>
  <c r="AC722" s="1"/>
  <c r="AA723"/>
  <c r="AB723" s="1"/>
  <c r="AC723" s="1"/>
  <c r="AA724"/>
  <c r="AB724" s="1"/>
  <c r="AC724" s="1"/>
  <c r="AA725"/>
  <c r="AB725" s="1"/>
  <c r="AC725" s="1"/>
  <c r="AA726"/>
  <c r="AB726" s="1"/>
  <c r="AC726" s="1"/>
  <c r="AA727"/>
  <c r="AB727" s="1"/>
  <c r="AC727" s="1"/>
  <c r="AA728"/>
  <c r="AB728" s="1"/>
  <c r="AC728" s="1"/>
  <c r="AA729"/>
  <c r="AB729" s="1"/>
  <c r="AC729" s="1"/>
  <c r="AA730"/>
  <c r="AB730" s="1"/>
  <c r="AC730" s="1"/>
  <c r="AA731"/>
  <c r="AB731" s="1"/>
  <c r="AC731" s="1"/>
  <c r="AA732"/>
  <c r="AB732" s="1"/>
  <c r="AC732" s="1"/>
  <c r="AA733"/>
  <c r="AB733" s="1"/>
  <c r="AC733" s="1"/>
  <c r="AA734"/>
  <c r="AB734" s="1"/>
  <c r="AC734" s="1"/>
  <c r="AA735"/>
  <c r="AB735" s="1"/>
  <c r="AC735" s="1"/>
  <c r="AA736"/>
  <c r="AB736" s="1"/>
  <c r="AC736" s="1"/>
  <c r="AA737"/>
  <c r="AB737" s="1"/>
  <c r="AC737" s="1"/>
  <c r="AA738"/>
  <c r="AB738" s="1"/>
  <c r="AC738" s="1"/>
  <c r="AA739"/>
  <c r="AB739" s="1"/>
  <c r="AC739" s="1"/>
  <c r="AA740"/>
  <c r="AB740" s="1"/>
  <c r="AC740" s="1"/>
  <c r="AA741"/>
  <c r="AB741" s="1"/>
  <c r="AC741" s="1"/>
  <c r="AA742"/>
  <c r="AB742" s="1"/>
  <c r="AC742" s="1"/>
  <c r="AA743"/>
  <c r="AB743" s="1"/>
  <c r="AC743" s="1"/>
  <c r="AA744"/>
  <c r="AB744" s="1"/>
  <c r="AC744" s="1"/>
  <c r="AA745"/>
  <c r="AB745" s="1"/>
  <c r="AC745" s="1"/>
  <c r="AA746"/>
  <c r="AB746" s="1"/>
  <c r="AC746" s="1"/>
  <c r="AA747"/>
  <c r="AB747" s="1"/>
  <c r="AC747" s="1"/>
  <c r="AA748"/>
  <c r="AB748" s="1"/>
  <c r="AC748" s="1"/>
  <c r="AA749"/>
  <c r="AB749" s="1"/>
  <c r="AC749" s="1"/>
  <c r="AA750"/>
  <c r="AB750" s="1"/>
  <c r="AC750" s="1"/>
  <c r="AA751"/>
  <c r="AB751" s="1"/>
  <c r="AC751" s="1"/>
  <c r="AA752"/>
  <c r="AB752" s="1"/>
  <c r="AC752" s="1"/>
  <c r="AA753"/>
  <c r="AB753" s="1"/>
  <c r="AC753" s="1"/>
  <c r="AA754"/>
  <c r="AB754" s="1"/>
  <c r="AC754" s="1"/>
  <c r="AA755"/>
  <c r="AB755" s="1"/>
  <c r="AC755" s="1"/>
  <c r="AA756"/>
  <c r="AB756" s="1"/>
  <c r="AC756" s="1"/>
  <c r="AA757"/>
  <c r="AB757" s="1"/>
  <c r="AC757" s="1"/>
  <c r="AA758"/>
  <c r="AB758" s="1"/>
  <c r="AC758" s="1"/>
  <c r="AA759"/>
  <c r="AB759" s="1"/>
  <c r="AC759" s="1"/>
  <c r="AA760"/>
  <c r="AB760" s="1"/>
  <c r="AC760" s="1"/>
  <c r="AA761"/>
  <c r="AB761" s="1"/>
  <c r="AC761" s="1"/>
  <c r="AA762"/>
  <c r="AB762" s="1"/>
  <c r="AC762" s="1"/>
  <c r="AA763"/>
  <c r="AB763" s="1"/>
  <c r="AC763" s="1"/>
  <c r="AA764"/>
  <c r="AB764" s="1"/>
  <c r="AC764" s="1"/>
  <c r="AA765"/>
  <c r="AB765" s="1"/>
  <c r="AC765" s="1"/>
  <c r="AA766"/>
  <c r="AB766" s="1"/>
  <c r="AC766" s="1"/>
  <c r="AA767"/>
  <c r="AB767" s="1"/>
  <c r="AC767" s="1"/>
  <c r="AA768"/>
  <c r="AB768" s="1"/>
  <c r="AC768" s="1"/>
  <c r="AA769"/>
  <c r="AB769" s="1"/>
  <c r="AC769" s="1"/>
  <c r="AA770"/>
  <c r="AB770" s="1"/>
  <c r="AC770" s="1"/>
  <c r="AA771"/>
  <c r="AB771" s="1"/>
  <c r="AC771" s="1"/>
  <c r="AA772"/>
  <c r="AB772" s="1"/>
  <c r="AC772" s="1"/>
  <c r="AA773"/>
  <c r="AB773" s="1"/>
  <c r="AC773" s="1"/>
  <c r="AA774"/>
  <c r="AB774" s="1"/>
  <c r="AC774" s="1"/>
  <c r="AA775"/>
  <c r="AB775" s="1"/>
  <c r="AC775" s="1"/>
  <c r="AA776"/>
  <c r="AB776" s="1"/>
  <c r="AC776" s="1"/>
  <c r="AA777"/>
  <c r="AB777" s="1"/>
  <c r="AC777" s="1"/>
  <c r="AA778"/>
  <c r="AB778" s="1"/>
  <c r="AC778" s="1"/>
  <c r="AA779"/>
  <c r="AB779" s="1"/>
  <c r="AC779" s="1"/>
  <c r="AA780"/>
  <c r="AB780" s="1"/>
  <c r="AC780" s="1"/>
  <c r="AA781"/>
  <c r="AB781" s="1"/>
  <c r="AC781" s="1"/>
  <c r="AA782"/>
  <c r="AB782" s="1"/>
  <c r="AC782" s="1"/>
  <c r="AA783"/>
  <c r="AB783" s="1"/>
  <c r="AC783" s="1"/>
  <c r="AA784"/>
  <c r="AB784" s="1"/>
  <c r="AC784" s="1"/>
  <c r="AA785"/>
  <c r="AB785" s="1"/>
  <c r="AC785" s="1"/>
  <c r="AA786"/>
  <c r="AB786" s="1"/>
  <c r="AC786" s="1"/>
  <c r="AA787"/>
  <c r="AB787" s="1"/>
  <c r="AC787" s="1"/>
  <c r="AA788"/>
  <c r="AB788" s="1"/>
  <c r="AC788" s="1"/>
  <c r="AA789"/>
  <c r="AB789" s="1"/>
  <c r="AC789" s="1"/>
  <c r="AA790"/>
  <c r="AB790" s="1"/>
  <c r="AC790" s="1"/>
  <c r="AA791"/>
  <c r="AB791" s="1"/>
  <c r="AC791" s="1"/>
  <c r="AA792"/>
  <c r="AB792" s="1"/>
  <c r="AC792" s="1"/>
  <c r="AA793"/>
  <c r="AB793" s="1"/>
  <c r="AC793" s="1"/>
  <c r="AA794"/>
  <c r="AB794" s="1"/>
  <c r="AC794" s="1"/>
  <c r="AA795"/>
  <c r="AB795" s="1"/>
  <c r="AC795" s="1"/>
  <c r="AA796"/>
  <c r="AB796" s="1"/>
  <c r="AC796" s="1"/>
  <c r="AA797"/>
  <c r="AB797" s="1"/>
  <c r="AC797" s="1"/>
  <c r="AA798"/>
  <c r="AB798" s="1"/>
  <c r="AC798" s="1"/>
  <c r="AA799"/>
  <c r="AB799" s="1"/>
  <c r="AC799" s="1"/>
  <c r="AA800"/>
  <c r="AB800" s="1"/>
  <c r="AC800" s="1"/>
  <c r="AA801"/>
  <c r="AB801" s="1"/>
  <c r="AC801" s="1"/>
  <c r="AA802"/>
  <c r="AB802" s="1"/>
  <c r="AC802" s="1"/>
  <c r="AA803"/>
  <c r="AB803" s="1"/>
  <c r="AC803" s="1"/>
  <c r="AA804"/>
  <c r="AB804" s="1"/>
  <c r="AC804" s="1"/>
  <c r="AA805"/>
  <c r="AB805" s="1"/>
  <c r="AC805" s="1"/>
  <c r="AA806"/>
  <c r="AB806" s="1"/>
  <c r="AC806" s="1"/>
  <c r="AA807"/>
  <c r="AB807" s="1"/>
  <c r="AC807" s="1"/>
  <c r="AA808"/>
  <c r="AB808" s="1"/>
  <c r="AC808" s="1"/>
  <c r="AA809"/>
  <c r="AB809" s="1"/>
  <c r="AC809" s="1"/>
  <c r="AA810"/>
  <c r="AB810" s="1"/>
  <c r="AC810" s="1"/>
  <c r="AA811"/>
  <c r="AB811" s="1"/>
  <c r="AC811" s="1"/>
  <c r="AA812"/>
  <c r="AB812" s="1"/>
  <c r="AC812" s="1"/>
  <c r="AA813"/>
  <c r="AB813" s="1"/>
  <c r="AC813" s="1"/>
  <c r="AA814"/>
  <c r="AB814" s="1"/>
  <c r="AC814" s="1"/>
  <c r="AA815"/>
  <c r="AB815" s="1"/>
  <c r="AC815" s="1"/>
  <c r="AA816"/>
  <c r="AB816" s="1"/>
  <c r="AC816" s="1"/>
  <c r="AA817"/>
  <c r="AB817" s="1"/>
  <c r="AC817" s="1"/>
  <c r="AA818"/>
  <c r="AB818" s="1"/>
  <c r="AC818" s="1"/>
  <c r="AA819"/>
  <c r="AB819" s="1"/>
  <c r="AC819" s="1"/>
  <c r="AA820"/>
  <c r="AB820" s="1"/>
  <c r="AC820" s="1"/>
  <c r="AA821"/>
  <c r="AB821" s="1"/>
  <c r="AC821" s="1"/>
  <c r="AA822"/>
  <c r="AB822" s="1"/>
  <c r="AC822" s="1"/>
  <c r="AA823"/>
  <c r="AB823" s="1"/>
  <c r="AC823" s="1"/>
  <c r="AA824"/>
  <c r="AB824" s="1"/>
  <c r="AC824" s="1"/>
  <c r="AA825"/>
  <c r="AB825" s="1"/>
  <c r="AC825" s="1"/>
  <c r="AA826"/>
  <c r="AB826" s="1"/>
  <c r="AC826" s="1"/>
  <c r="AA827"/>
  <c r="AB827" s="1"/>
  <c r="AC827" s="1"/>
  <c r="AA828"/>
  <c r="AB828" s="1"/>
  <c r="AC828" s="1"/>
  <c r="AA829"/>
  <c r="AB829" s="1"/>
  <c r="AC829" s="1"/>
  <c r="AA830"/>
  <c r="AB830" s="1"/>
  <c r="AC830" s="1"/>
  <c r="AA831"/>
  <c r="AB831" s="1"/>
  <c r="AC831" s="1"/>
  <c r="AA832"/>
  <c r="AB832" s="1"/>
  <c r="AC832" s="1"/>
  <c r="AA833"/>
  <c r="AB833" s="1"/>
  <c r="AC833" s="1"/>
  <c r="AA834"/>
  <c r="AB834" s="1"/>
  <c r="AC834" s="1"/>
  <c r="AA835"/>
  <c r="AB835" s="1"/>
  <c r="AC835" s="1"/>
  <c r="AA836"/>
  <c r="AB836" s="1"/>
  <c r="AC836" s="1"/>
  <c r="AA837"/>
  <c r="AB837" s="1"/>
  <c r="AC837" s="1"/>
  <c r="AA838"/>
  <c r="AB838" s="1"/>
  <c r="AC838" s="1"/>
  <c r="AA839"/>
  <c r="AB839" s="1"/>
  <c r="AC839" s="1"/>
  <c r="AA840"/>
  <c r="AB840" s="1"/>
  <c r="AC840" s="1"/>
  <c r="AA841"/>
  <c r="AB841" s="1"/>
  <c r="AC841" s="1"/>
  <c r="AA842"/>
  <c r="AB842" s="1"/>
  <c r="AC842" s="1"/>
  <c r="AA843"/>
  <c r="AB843" s="1"/>
  <c r="AC843" s="1"/>
  <c r="AA844"/>
  <c r="AB844" s="1"/>
  <c r="AC844" s="1"/>
  <c r="AA845"/>
  <c r="AB845" s="1"/>
  <c r="AC845" s="1"/>
  <c r="AA846"/>
  <c r="AB846" s="1"/>
  <c r="AC846" s="1"/>
  <c r="AA847"/>
  <c r="AB847" s="1"/>
  <c r="AC847" s="1"/>
  <c r="AA848"/>
  <c r="AB848" s="1"/>
  <c r="AC848" s="1"/>
  <c r="AA849"/>
  <c r="AB849" s="1"/>
  <c r="AC849" s="1"/>
  <c r="AA850"/>
  <c r="AB850" s="1"/>
  <c r="AC850" s="1"/>
  <c r="AA851"/>
  <c r="AB851" s="1"/>
  <c r="AC851" s="1"/>
  <c r="AA852"/>
  <c r="AB852" s="1"/>
  <c r="AC852" s="1"/>
  <c r="AA853"/>
  <c r="AB853" s="1"/>
  <c r="AC853" s="1"/>
  <c r="AA854"/>
  <c r="AB854" s="1"/>
  <c r="AC854" s="1"/>
  <c r="AA855"/>
  <c r="AB855" s="1"/>
  <c r="AC855" s="1"/>
  <c r="AA856"/>
  <c r="AB856" s="1"/>
  <c r="AC856" s="1"/>
  <c r="AA857"/>
  <c r="AB857" s="1"/>
  <c r="AC857" s="1"/>
  <c r="AA858"/>
  <c r="AB858" s="1"/>
  <c r="AC858" s="1"/>
  <c r="AA859"/>
  <c r="AB859" s="1"/>
  <c r="AC859" s="1"/>
  <c r="AA860"/>
  <c r="AB860" s="1"/>
  <c r="AC860" s="1"/>
  <c r="AA861"/>
  <c r="AB861" s="1"/>
  <c r="AC861" s="1"/>
  <c r="AA862"/>
  <c r="AB862" s="1"/>
  <c r="AC862" s="1"/>
  <c r="AA863"/>
  <c r="AB863" s="1"/>
  <c r="AC863" s="1"/>
  <c r="AA864"/>
  <c r="AB864" s="1"/>
  <c r="AC864" s="1"/>
  <c r="AA865"/>
  <c r="AB865" s="1"/>
  <c r="AC865" s="1"/>
  <c r="AA866"/>
  <c r="AB866" s="1"/>
  <c r="AC866" s="1"/>
  <c r="AA867"/>
  <c r="AB867" s="1"/>
  <c r="AC867" s="1"/>
  <c r="AA868"/>
  <c r="AB868" s="1"/>
  <c r="AC868" s="1"/>
  <c r="AA869"/>
  <c r="AB869" s="1"/>
  <c r="AC869" s="1"/>
  <c r="AA871"/>
  <c r="AB871" s="1"/>
  <c r="AC871" s="1"/>
  <c r="AA872"/>
  <c r="AB872" s="1"/>
  <c r="AC872" s="1"/>
  <c r="AA873"/>
  <c r="AB873" s="1"/>
  <c r="AC873" s="1"/>
  <c r="AA874"/>
  <c r="AB874" s="1"/>
  <c r="AC874" s="1"/>
  <c r="AA875"/>
  <c r="AB875" s="1"/>
  <c r="AC875" s="1"/>
  <c r="AA876"/>
  <c r="AB876" s="1"/>
  <c r="AC876" s="1"/>
  <c r="AA877"/>
  <c r="AB877" s="1"/>
  <c r="AC877" s="1"/>
  <c r="AA878"/>
  <c r="AB878" s="1"/>
  <c r="AC878" s="1"/>
  <c r="AA879"/>
  <c r="AB879" s="1"/>
  <c r="AC879" s="1"/>
  <c r="AA880"/>
  <c r="AB880" s="1"/>
  <c r="AC880" s="1"/>
  <c r="AA881"/>
  <c r="AB881" s="1"/>
  <c r="AC881" s="1"/>
  <c r="AA882"/>
  <c r="AB882" s="1"/>
  <c r="AC882" s="1"/>
  <c r="AA883"/>
  <c r="AB883" s="1"/>
  <c r="AC883" s="1"/>
  <c r="AA884"/>
  <c r="AB884" s="1"/>
  <c r="AC884" s="1"/>
  <c r="AA885"/>
  <c r="AB885" s="1"/>
  <c r="AC885" s="1"/>
  <c r="AA886"/>
  <c r="AB886" s="1"/>
  <c r="AC886" s="1"/>
  <c r="AA887"/>
  <c r="AB887" s="1"/>
  <c r="AC887" s="1"/>
  <c r="AA888"/>
  <c r="AB888" s="1"/>
  <c r="AC888" s="1"/>
  <c r="AA889"/>
  <c r="AB889" s="1"/>
  <c r="AC889" s="1"/>
  <c r="AA890"/>
  <c r="AB890" s="1"/>
  <c r="AC890" s="1"/>
  <c r="AA891"/>
  <c r="AB891" s="1"/>
  <c r="AC891" s="1"/>
  <c r="AA892"/>
  <c r="AB892" s="1"/>
  <c r="AC892" s="1"/>
  <c r="AA893"/>
  <c r="AB893" s="1"/>
  <c r="AC893" s="1"/>
  <c r="AA894"/>
  <c r="AB894" s="1"/>
  <c r="AC894" s="1"/>
  <c r="AA895"/>
  <c r="AB895" s="1"/>
  <c r="AC895" s="1"/>
  <c r="AA896"/>
  <c r="AB896" s="1"/>
  <c r="AC896" s="1"/>
  <c r="AA897"/>
  <c r="AB897" s="1"/>
  <c r="AC897" s="1"/>
  <c r="AA898"/>
  <c r="AB898" s="1"/>
  <c r="AC898" s="1"/>
  <c r="AA899"/>
  <c r="AB899" s="1"/>
  <c r="AC899" s="1"/>
  <c r="AA900"/>
  <c r="AB900" s="1"/>
  <c r="AC900" s="1"/>
  <c r="AA901"/>
  <c r="AB901" s="1"/>
  <c r="AC901" s="1"/>
  <c r="AA902"/>
  <c r="AB902" s="1"/>
  <c r="AC902" s="1"/>
  <c r="AA903"/>
  <c r="AB903" s="1"/>
  <c r="AC903" s="1"/>
  <c r="AA904"/>
  <c r="AB904" s="1"/>
  <c r="AC904" s="1"/>
  <c r="AA905"/>
  <c r="AB905" s="1"/>
  <c r="AC905" s="1"/>
  <c r="AA906"/>
  <c r="AB906" s="1"/>
  <c r="AC906" s="1"/>
  <c r="AA907"/>
  <c r="AB907" s="1"/>
  <c r="AC907" s="1"/>
  <c r="AA908"/>
  <c r="AB908" s="1"/>
  <c r="AC908" s="1"/>
  <c r="AA909"/>
  <c r="AB909" s="1"/>
  <c r="AC909" s="1"/>
  <c r="AA910"/>
  <c r="AB910" s="1"/>
  <c r="AC910" s="1"/>
  <c r="AA911"/>
  <c r="AB911" s="1"/>
  <c r="AC911" s="1"/>
  <c r="AA912"/>
  <c r="AB912" s="1"/>
  <c r="AC912" s="1"/>
  <c r="AA913"/>
  <c r="AB913" s="1"/>
  <c r="AC913" s="1"/>
  <c r="AA914"/>
  <c r="AB914" s="1"/>
  <c r="AC914" s="1"/>
  <c r="AA915"/>
  <c r="AB915" s="1"/>
  <c r="AC915" s="1"/>
  <c r="AA916"/>
  <c r="AB916" s="1"/>
  <c r="AC916" s="1"/>
  <c r="AA917"/>
  <c r="AB917" s="1"/>
  <c r="AC917" s="1"/>
  <c r="AA918"/>
  <c r="AB918" s="1"/>
  <c r="AC918" s="1"/>
  <c r="AA919"/>
  <c r="AB919" s="1"/>
  <c r="AC919" s="1"/>
  <c r="AA920"/>
  <c r="AB920" s="1"/>
  <c r="AC920" s="1"/>
  <c r="AA921"/>
  <c r="AB921" s="1"/>
  <c r="AC921" s="1"/>
  <c r="AA922"/>
  <c r="AB922" s="1"/>
  <c r="AC922" s="1"/>
  <c r="AA923"/>
  <c r="AB923" s="1"/>
  <c r="AC923" s="1"/>
  <c r="AA924"/>
  <c r="AB924" s="1"/>
  <c r="AC924" s="1"/>
  <c r="AA925"/>
  <c r="AB925" s="1"/>
  <c r="AC925" s="1"/>
  <c r="AA926"/>
  <c r="AB926" s="1"/>
  <c r="AC926" s="1"/>
  <c r="AA927"/>
  <c r="AB927" s="1"/>
  <c r="AC927" s="1"/>
  <c r="AA928"/>
  <c r="AB928" s="1"/>
  <c r="AC928" s="1"/>
  <c r="AA929"/>
  <c r="AB929" s="1"/>
  <c r="AC929" s="1"/>
  <c r="AA930"/>
  <c r="AB930" s="1"/>
  <c r="AC930" s="1"/>
  <c r="AA931"/>
  <c r="AB931" s="1"/>
  <c r="AC931" s="1"/>
  <c r="AA932"/>
  <c r="AB932" s="1"/>
  <c r="AC932" s="1"/>
  <c r="AA933"/>
  <c r="AB933" s="1"/>
  <c r="AC933" s="1"/>
  <c r="AA934"/>
  <c r="AB934" s="1"/>
  <c r="AC934" s="1"/>
  <c r="AA935"/>
  <c r="AB935" s="1"/>
  <c r="AC935" s="1"/>
  <c r="AA936"/>
  <c r="AB936" s="1"/>
  <c r="AC936" s="1"/>
  <c r="AA937"/>
  <c r="AB937" s="1"/>
  <c r="AC937" s="1"/>
  <c r="AA938"/>
  <c r="AB938" s="1"/>
  <c r="AC938" s="1"/>
  <c r="AA939"/>
  <c r="AB939" s="1"/>
  <c r="AC939" s="1"/>
  <c r="AA940"/>
  <c r="AB940" s="1"/>
  <c r="AC940" s="1"/>
  <c r="AA941"/>
  <c r="AB941" s="1"/>
  <c r="AC941" s="1"/>
  <c r="AA942"/>
  <c r="AB942" s="1"/>
  <c r="AC942" s="1"/>
  <c r="AA943"/>
  <c r="AB943" s="1"/>
  <c r="AC943" s="1"/>
  <c r="AA944"/>
  <c r="AB944" s="1"/>
  <c r="AC944" s="1"/>
  <c r="AA945"/>
  <c r="AB945" s="1"/>
  <c r="AC945" s="1"/>
  <c r="AA946"/>
  <c r="AB946" s="1"/>
  <c r="AC946" s="1"/>
  <c r="AA947"/>
  <c r="AB947" s="1"/>
  <c r="AC947" s="1"/>
  <c r="AA948"/>
  <c r="AB948" s="1"/>
  <c r="AC948" s="1"/>
  <c r="AA949"/>
  <c r="AB949" s="1"/>
  <c r="AC949" s="1"/>
  <c r="AA950"/>
  <c r="AB950" s="1"/>
  <c r="AC950" s="1"/>
  <c r="AA951"/>
  <c r="AB951" s="1"/>
  <c r="AC951" s="1"/>
  <c r="AA952"/>
  <c r="AB952" s="1"/>
  <c r="AC952" s="1"/>
  <c r="AA953"/>
  <c r="AB953" s="1"/>
  <c r="AC953" s="1"/>
  <c r="AA954"/>
  <c r="AB954" s="1"/>
  <c r="AC954" s="1"/>
  <c r="AA955"/>
  <c r="AB955" s="1"/>
  <c r="AC955" s="1"/>
  <c r="AA956"/>
  <c r="AB956" s="1"/>
  <c r="AC956" s="1"/>
  <c r="AA957"/>
  <c r="AB957" s="1"/>
  <c r="AC957" s="1"/>
  <c r="AA958"/>
  <c r="AB958" s="1"/>
  <c r="AC958" s="1"/>
  <c r="AA959"/>
  <c r="AB959" s="1"/>
  <c r="AC959" s="1"/>
  <c r="AA960"/>
  <c r="AB960" s="1"/>
  <c r="AC960" s="1"/>
  <c r="AA961"/>
  <c r="AB961" s="1"/>
  <c r="AC961" s="1"/>
  <c r="AA962"/>
  <c r="AB962" s="1"/>
  <c r="AC962" s="1"/>
  <c r="AA963"/>
  <c r="AB963" s="1"/>
  <c r="AC963" s="1"/>
  <c r="AA964"/>
  <c r="AB964" s="1"/>
  <c r="AC964" s="1"/>
  <c r="AA965"/>
  <c r="AB965" s="1"/>
  <c r="AC965" s="1"/>
  <c r="AA966"/>
  <c r="AB966" s="1"/>
  <c r="AC966" s="1"/>
  <c r="AA967"/>
  <c r="AB967" s="1"/>
  <c r="AC967" s="1"/>
  <c r="AA968"/>
  <c r="AB968" s="1"/>
  <c r="AC968" s="1"/>
  <c r="AA969"/>
  <c r="AB969" s="1"/>
  <c r="AC969" s="1"/>
  <c r="AA970"/>
  <c r="AB970" s="1"/>
  <c r="AC970" s="1"/>
  <c r="AA971"/>
  <c r="AB971" s="1"/>
  <c r="AC971" s="1"/>
  <c r="AA972"/>
  <c r="AB972" s="1"/>
  <c r="AC972" s="1"/>
  <c r="AA973"/>
  <c r="AB973" s="1"/>
  <c r="AC973" s="1"/>
  <c r="AA974"/>
  <c r="AB974" s="1"/>
  <c r="AC974" s="1"/>
  <c r="AA975"/>
  <c r="AB975" s="1"/>
  <c r="AC975" s="1"/>
  <c r="AA976"/>
  <c r="AB976" s="1"/>
  <c r="AC976" s="1"/>
  <c r="AA977"/>
  <c r="AB977" s="1"/>
  <c r="AC977" s="1"/>
  <c r="AA978"/>
  <c r="AB978" s="1"/>
  <c r="AC978" s="1"/>
  <c r="AA979"/>
  <c r="AB979" s="1"/>
  <c r="AC979" s="1"/>
  <c r="AA980"/>
  <c r="AB980" s="1"/>
  <c r="AC980" s="1"/>
  <c r="AA981"/>
  <c r="AB981" s="1"/>
  <c r="AC981" s="1"/>
  <c r="AA982"/>
  <c r="AB982" s="1"/>
  <c r="AC982" s="1"/>
  <c r="AA983"/>
  <c r="AB983" s="1"/>
  <c r="AC983" s="1"/>
  <c r="AA984"/>
  <c r="AB984" s="1"/>
  <c r="AC984" s="1"/>
  <c r="AA985"/>
  <c r="AB985" s="1"/>
  <c r="AC985" s="1"/>
  <c r="AA986"/>
  <c r="AB986" s="1"/>
  <c r="AC986" s="1"/>
  <c r="AA987"/>
  <c r="AB987" s="1"/>
  <c r="AC987" s="1"/>
  <c r="AA988"/>
  <c r="AB988" s="1"/>
  <c r="AC988" s="1"/>
  <c r="AA989"/>
  <c r="AB989" s="1"/>
  <c r="AC989" s="1"/>
  <c r="AA990"/>
  <c r="AB990" s="1"/>
  <c r="AC990" s="1"/>
  <c r="AA991"/>
  <c r="AB991" s="1"/>
  <c r="AC991" s="1"/>
  <c r="AA992"/>
  <c r="AB992" s="1"/>
  <c r="AC992" s="1"/>
  <c r="AA993"/>
  <c r="AB993" s="1"/>
  <c r="AC993" s="1"/>
  <c r="AA994"/>
  <c r="AB994" s="1"/>
  <c r="AC994" s="1"/>
  <c r="AA995"/>
  <c r="AB995" s="1"/>
  <c r="AC995" s="1"/>
  <c r="AA996"/>
  <c r="AB996" s="1"/>
  <c r="AC996" s="1"/>
  <c r="AA997"/>
  <c r="AB997" s="1"/>
  <c r="AC997" s="1"/>
  <c r="AA998"/>
  <c r="AB998" s="1"/>
  <c r="AC998" s="1"/>
  <c r="AA999"/>
  <c r="AB999" s="1"/>
  <c r="AC999" s="1"/>
  <c r="AA1000"/>
  <c r="AB1000" s="1"/>
  <c r="AC1000" s="1"/>
  <c r="AA1001"/>
  <c r="AB1001" s="1"/>
  <c r="AC1001" s="1"/>
  <c r="AA1002"/>
  <c r="AB1002" s="1"/>
  <c r="AC1002" s="1"/>
  <c r="AA1003"/>
  <c r="AB1003" s="1"/>
  <c r="AC1003" s="1"/>
  <c r="AA1004"/>
  <c r="AB1004" s="1"/>
  <c r="AC1004" s="1"/>
  <c r="AA1005"/>
  <c r="AB1005" s="1"/>
  <c r="AC1005" s="1"/>
  <c r="AA1006"/>
  <c r="AB1006" s="1"/>
  <c r="AC1006" s="1"/>
  <c r="AA1007"/>
  <c r="AB1007" s="1"/>
  <c r="AC1007" s="1"/>
  <c r="AA1008"/>
  <c r="AB1008" s="1"/>
  <c r="AC1008" s="1"/>
  <c r="AA1009"/>
  <c r="AB1009" s="1"/>
  <c r="AC1009" s="1"/>
  <c r="AA1010"/>
  <c r="AB1010" s="1"/>
  <c r="AC1010" s="1"/>
  <c r="AA1011"/>
  <c r="AB1011" s="1"/>
  <c r="AC1011" s="1"/>
  <c r="AA1012"/>
  <c r="AB1012" s="1"/>
  <c r="AC1012" s="1"/>
  <c r="AA1013"/>
  <c r="AB1013" s="1"/>
  <c r="AC1013" s="1"/>
  <c r="AA1014"/>
  <c r="AB1014" s="1"/>
  <c r="AC1014" s="1"/>
  <c r="AA1015"/>
  <c r="AB1015" s="1"/>
  <c r="AC1015" s="1"/>
  <c r="AA1016"/>
  <c r="AB1016" s="1"/>
  <c r="AC1016" s="1"/>
  <c r="AA1017"/>
  <c r="AB1017" s="1"/>
  <c r="AC1017" s="1"/>
  <c r="AA1018"/>
  <c r="AB1018" s="1"/>
  <c r="AC1018" s="1"/>
  <c r="AA1019"/>
  <c r="AB1019" s="1"/>
  <c r="AC1019" s="1"/>
  <c r="AA1020"/>
  <c r="AB1020" s="1"/>
  <c r="AC1020" s="1"/>
  <c r="AA1021"/>
  <c r="AB1021" s="1"/>
  <c r="AC1021" s="1"/>
  <c r="AA1022"/>
  <c r="AB1022" s="1"/>
  <c r="AC1022" s="1"/>
  <c r="AA1023"/>
  <c r="AB1023" s="1"/>
  <c r="AC1023" s="1"/>
  <c r="AA1024"/>
  <c r="AB1024" s="1"/>
  <c r="AC1024" s="1"/>
  <c r="AA1025"/>
  <c r="AB1025" s="1"/>
  <c r="AC1025" s="1"/>
  <c r="AA1026"/>
  <c r="AB1026" s="1"/>
  <c r="AC1026" s="1"/>
  <c r="AA1027"/>
  <c r="AB1027" s="1"/>
  <c r="AC1027" s="1"/>
  <c r="AA1028"/>
  <c r="AB1028" s="1"/>
  <c r="AC1028" s="1"/>
  <c r="AA1029"/>
  <c r="AB1029" s="1"/>
  <c r="AC1029" s="1"/>
  <c r="AA1030"/>
  <c r="AB1030" s="1"/>
  <c r="AC1030" s="1"/>
  <c r="AA1031"/>
  <c r="AB1031" s="1"/>
  <c r="AC1031" s="1"/>
  <c r="AA1032"/>
  <c r="AB1032" s="1"/>
  <c r="AC1032" s="1"/>
  <c r="AA1033"/>
  <c r="AB1033" s="1"/>
  <c r="AC1033" s="1"/>
  <c r="AA1034"/>
  <c r="AB1034" s="1"/>
  <c r="AC1034" s="1"/>
  <c r="AA1035"/>
  <c r="AB1035" s="1"/>
  <c r="AC1035" s="1"/>
  <c r="AA1036"/>
  <c r="AB1036" s="1"/>
  <c r="AC1036" s="1"/>
  <c r="AA1037"/>
  <c r="AB1037" s="1"/>
  <c r="AC1037" s="1"/>
  <c r="AA1038"/>
  <c r="AB1038" s="1"/>
  <c r="AC1038" s="1"/>
  <c r="AA1039"/>
  <c r="AB1039" s="1"/>
  <c r="AC1039" s="1"/>
  <c r="AA1040"/>
  <c r="AB1040" s="1"/>
  <c r="AC1040" s="1"/>
  <c r="AA1041"/>
  <c r="AB1041" s="1"/>
  <c r="AC1041" s="1"/>
  <c r="AA1042"/>
  <c r="AB1042" s="1"/>
  <c r="AC1042" s="1"/>
  <c r="AA1043"/>
  <c r="AB1043" s="1"/>
  <c r="AC1043" s="1"/>
  <c r="AA1044"/>
  <c r="AB1044" s="1"/>
  <c r="AC1044" s="1"/>
  <c r="AA1045"/>
  <c r="AB1045" s="1"/>
  <c r="AC1045" s="1"/>
  <c r="AA1046"/>
  <c r="AB1046" s="1"/>
  <c r="AC1046" s="1"/>
  <c r="AB426"/>
  <c r="AC426" s="1"/>
  <c r="K295" i="4"/>
  <c r="L295"/>
  <c r="M295"/>
  <c r="N295"/>
  <c r="K294"/>
  <c r="L294"/>
  <c r="M294"/>
  <c r="N294"/>
  <c r="K293"/>
  <c r="L293"/>
  <c r="M293"/>
  <c r="N293"/>
  <c r="K292"/>
  <c r="L292"/>
  <c r="M292"/>
  <c r="N292"/>
  <c r="K290"/>
  <c r="L290"/>
  <c r="M290"/>
  <c r="N290"/>
  <c r="K289"/>
  <c r="L289"/>
  <c r="M289"/>
  <c r="N289"/>
  <c r="K288"/>
  <c r="L288"/>
  <c r="M288"/>
  <c r="N288"/>
  <c r="Z847" i="1"/>
  <c r="Z597"/>
  <c r="Z643"/>
  <c r="Z912"/>
  <c r="Z999"/>
  <c r="Z1043"/>
  <c r="Z1028"/>
  <c r="Z536"/>
  <c r="Z441"/>
  <c r="Z1046"/>
  <c r="Z922"/>
  <c r="Z465"/>
  <c r="Z483"/>
  <c r="Z753"/>
  <c r="Z485"/>
  <c r="Z477"/>
  <c r="Z1023"/>
  <c r="Z830"/>
  <c r="Z435"/>
  <c r="Z509"/>
  <c r="Z787"/>
  <c r="Z972"/>
  <c r="Z749"/>
  <c r="Z644"/>
  <c r="Z1002"/>
  <c r="Z845"/>
  <c r="Z881"/>
  <c r="Z652"/>
  <c r="Z608"/>
  <c r="Z916"/>
  <c r="Z734"/>
  <c r="Z937"/>
  <c r="Z831"/>
  <c r="Z560"/>
  <c r="Z879"/>
  <c r="Z422"/>
  <c r="Z774"/>
  <c r="Z813"/>
  <c r="Z805"/>
  <c r="Z980"/>
  <c r="Z506"/>
  <c r="Z649"/>
  <c r="Z695"/>
  <c r="Z977"/>
  <c r="Z445"/>
  <c r="Z689"/>
  <c r="Z468"/>
  <c r="Z1032"/>
  <c r="Z567"/>
  <c r="Z918"/>
  <c r="Z850"/>
  <c r="Z939"/>
  <c r="Z768"/>
  <c r="Z472"/>
  <c r="Z651"/>
  <c r="Z728"/>
  <c r="Z996"/>
  <c r="Z995"/>
  <c r="Z726"/>
  <c r="Z765"/>
  <c r="Z908"/>
  <c r="Z704"/>
  <c r="Z851"/>
  <c r="Z460"/>
  <c r="Z840"/>
  <c r="Z917"/>
  <c r="Z889"/>
  <c r="Z755"/>
  <c r="Z647"/>
  <c r="Z864"/>
  <c r="Z538"/>
  <c r="Z656"/>
  <c r="Z821"/>
  <c r="Z491"/>
  <c r="Z613"/>
  <c r="Z947"/>
  <c r="Z713"/>
  <c r="Z775"/>
  <c r="Z1038"/>
  <c r="Z681"/>
  <c r="Z861"/>
  <c r="Z1037"/>
  <c r="Z1020"/>
  <c r="Z675"/>
  <c r="Z661"/>
  <c r="Z469"/>
  <c r="Z746"/>
  <c r="Z430"/>
  <c r="Z459"/>
  <c r="Z909"/>
  <c r="Z770"/>
  <c r="Z993"/>
  <c r="Z666"/>
  <c r="Z487"/>
  <c r="Z531"/>
  <c r="Z1016"/>
  <c r="Z595"/>
  <c r="Z548"/>
  <c r="Z836"/>
  <c r="Z789"/>
  <c r="Z598"/>
  <c r="Z798"/>
  <c r="Z791"/>
  <c r="Z1011"/>
  <c r="Z612"/>
  <c r="Z594"/>
  <c r="Z543"/>
  <c r="Z742"/>
  <c r="Z1036"/>
  <c r="Z449"/>
  <c r="Z900"/>
  <c r="Z512"/>
  <c r="Z865"/>
  <c r="Z958"/>
  <c r="Z482"/>
  <c r="Z1041"/>
  <c r="Z617"/>
  <c r="Z530"/>
  <c r="Z439"/>
  <c r="Z743"/>
  <c r="Z539"/>
  <c r="Z804"/>
  <c r="Z729"/>
  <c r="Z518"/>
  <c r="Z759"/>
  <c r="Z989"/>
  <c r="Z471"/>
  <c r="Z456"/>
  <c r="Z953"/>
  <c r="Z578"/>
  <c r="Z571"/>
  <c r="Z556"/>
  <c r="Z990"/>
  <c r="Z781"/>
  <c r="Z600"/>
  <c r="Z446"/>
  <c r="Z562"/>
  <c r="Z717"/>
  <c r="Z572"/>
  <c r="Z741"/>
  <c r="Z932"/>
  <c r="Z950"/>
  <c r="Z1019"/>
  <c r="Z1007"/>
  <c r="Z604"/>
  <c r="Z904"/>
  <c r="Z887"/>
  <c r="Z484"/>
  <c r="Z829"/>
  <c r="Z976"/>
  <c r="Z929"/>
  <c r="Z680"/>
  <c r="Z769"/>
  <c r="Z777"/>
  <c r="Z527"/>
  <c r="Z1012"/>
  <c r="Z653"/>
  <c r="Z772"/>
  <c r="Z766"/>
  <c r="Z894"/>
  <c r="Z607"/>
  <c r="Z1009"/>
  <c r="Z907"/>
  <c r="Z815"/>
  <c r="Z537"/>
  <c r="Z659"/>
  <c r="Z576"/>
  <c r="Z672"/>
  <c r="Z682"/>
  <c r="Z603"/>
  <c r="Z444"/>
  <c r="Z515"/>
  <c r="Z558"/>
  <c r="Z721"/>
  <c r="Z640"/>
  <c r="Z696"/>
  <c r="Z1040"/>
  <c r="Z566"/>
  <c r="Z974"/>
  <c r="Z510"/>
  <c r="Z1010"/>
  <c r="Z501"/>
  <c r="Z920"/>
  <c r="Z493"/>
  <c r="Z902"/>
  <c r="Z645"/>
  <c r="Z852"/>
  <c r="Z875"/>
  <c r="Z573"/>
  <c r="Z686"/>
  <c r="Z757"/>
  <c r="Z1003"/>
  <c r="Z733"/>
  <c r="Z782"/>
  <c r="Z451"/>
  <c r="Z561"/>
  <c r="Z921"/>
  <c r="Z949"/>
  <c r="Z833"/>
  <c r="Z712"/>
  <c r="Z828"/>
  <c r="Z654"/>
  <c r="Z511"/>
  <c r="Z622"/>
  <c r="Z901"/>
  <c r="Z565"/>
  <c r="Z639"/>
  <c r="Z708"/>
  <c r="Z968"/>
  <c r="Z796"/>
  <c r="Z966"/>
  <c r="Z693"/>
  <c r="Z525"/>
  <c r="Z1033"/>
  <c r="Z719"/>
  <c r="Z964"/>
  <c r="Z432"/>
  <c r="Z707"/>
  <c r="Z632"/>
  <c r="Z940"/>
  <c r="Z848"/>
  <c r="Z1024"/>
  <c r="Z541"/>
  <c r="Z923"/>
  <c r="Z458"/>
  <c r="Z516"/>
  <c r="Z752"/>
  <c r="Z563"/>
  <c r="Z732"/>
  <c r="Z610"/>
  <c r="Z895"/>
  <c r="Z709"/>
  <c r="Z970"/>
  <c r="Z983"/>
  <c r="Z872"/>
  <c r="Z832"/>
  <c r="Z690"/>
  <c r="Z956"/>
  <c r="Z849"/>
  <c r="Z631"/>
  <c r="Z540"/>
  <c r="Z818"/>
  <c r="Z790"/>
  <c r="Z871"/>
  <c r="Z1000"/>
  <c r="Z806"/>
  <c r="Z942"/>
  <c r="Z744"/>
  <c r="Z685"/>
  <c r="Z497"/>
  <c r="Z627"/>
  <c r="Z628"/>
  <c r="Z874"/>
  <c r="Z795"/>
  <c r="Z694"/>
  <c r="Z783"/>
  <c r="Z816"/>
  <c r="Z703"/>
  <c r="Z905"/>
  <c r="Z625"/>
  <c r="Z691"/>
  <c r="Z738"/>
  <c r="Z648"/>
  <c r="Z616"/>
  <c r="Z715"/>
  <c r="Z577"/>
  <c r="Z723"/>
  <c r="Z480"/>
  <c r="Z944"/>
  <c r="Z763"/>
  <c r="Z1039"/>
  <c r="Z809"/>
  <c r="Z1042"/>
  <c r="Z998"/>
  <c r="Z508"/>
  <c r="Z771"/>
  <c r="Z550"/>
  <c r="Z473"/>
  <c r="Z574"/>
  <c r="Z997"/>
  <c r="Z637"/>
  <c r="Z898"/>
  <c r="Z596"/>
  <c r="Z581"/>
  <c r="Z494"/>
  <c r="Z519"/>
  <c r="Z906"/>
  <c r="Z1029"/>
  <c r="Z646"/>
  <c r="Z897"/>
  <c r="Z633"/>
  <c r="Z720"/>
  <c r="Z991"/>
  <c r="Z1005"/>
  <c r="Z800"/>
  <c r="Z963"/>
  <c r="Z1017"/>
  <c r="Z930"/>
  <c r="Z638"/>
  <c r="Z551"/>
  <c r="Z1030"/>
  <c r="Z555"/>
  <c r="Z853"/>
  <c r="Z857"/>
  <c r="Z701"/>
  <c r="Z1021"/>
  <c r="Z718"/>
  <c r="Z431"/>
  <c r="Z457"/>
  <c r="Z811"/>
  <c r="Z635"/>
  <c r="Z609"/>
  <c r="Z481"/>
  <c r="Z668"/>
  <c r="Z606"/>
  <c r="Z489"/>
  <c r="Z1001"/>
  <c r="Z455"/>
  <c r="Z447"/>
  <c r="Z521"/>
  <c r="Z933"/>
  <c r="Z910"/>
  <c r="Z888"/>
  <c r="Z919"/>
  <c r="Z505"/>
  <c r="Z948"/>
  <c r="Z994"/>
  <c r="Z899"/>
  <c r="Z915"/>
  <c r="Z630"/>
  <c r="Z971"/>
  <c r="Z954"/>
  <c r="Z442"/>
  <c r="Z423"/>
  <c r="Z986"/>
  <c r="Z503"/>
  <c r="Z711"/>
  <c r="Z788"/>
  <c r="Z529"/>
  <c r="Z673"/>
  <c r="Z814"/>
  <c r="Z762"/>
  <c r="Z716"/>
  <c r="Z884"/>
  <c r="Z896"/>
  <c r="Z957"/>
  <c r="Z837"/>
  <c r="Z591"/>
  <c r="Z943"/>
  <c r="Z903"/>
  <c r="Z426"/>
  <c r="Z618"/>
  <c r="Z492"/>
  <c r="Z973"/>
  <c r="Z984"/>
  <c r="Z761"/>
  <c r="Z756"/>
  <c r="Z528"/>
  <c r="Z698"/>
  <c r="Z523"/>
  <c r="Z827"/>
  <c r="Z873"/>
  <c r="Z826"/>
  <c r="Z650"/>
  <c r="Z634"/>
  <c r="Z1044"/>
  <c r="Z982"/>
  <c r="Z862"/>
  <c r="Z486"/>
  <c r="Z542"/>
  <c r="Z858"/>
  <c r="Z599"/>
  <c r="Z443"/>
  <c r="Z614"/>
  <c r="Z433"/>
  <c r="Z641"/>
  <c r="Z855"/>
  <c r="Z886"/>
  <c r="Z440"/>
  <c r="Z705"/>
  <c r="Z959"/>
  <c r="Z780"/>
  <c r="Z812"/>
  <c r="Z892"/>
  <c r="Z946"/>
  <c r="Z670"/>
  <c r="Z724"/>
  <c r="Z945"/>
  <c r="Z802"/>
  <c r="Z475"/>
  <c r="Z725"/>
  <c r="Z520"/>
  <c r="Z665"/>
  <c r="Z590"/>
  <c r="Z580"/>
  <c r="Z714"/>
  <c r="Z810"/>
  <c r="Z676"/>
  <c r="Z587"/>
  <c r="Z767"/>
  <c r="Z731"/>
  <c r="Z478"/>
  <c r="Z747"/>
  <c r="Z844"/>
  <c r="Z427"/>
  <c r="Z727"/>
  <c r="Z424"/>
  <c r="Z965"/>
  <c r="Z854"/>
  <c r="Z914"/>
  <c r="Z1015"/>
  <c r="Z822"/>
  <c r="Z429"/>
  <c r="Z463"/>
  <c r="Z745"/>
  <c r="Z490"/>
  <c r="Z841"/>
  <c r="Z549"/>
  <c r="Z739"/>
  <c r="Z866"/>
  <c r="Z688"/>
  <c r="Z842"/>
  <c r="Z1013"/>
  <c r="Z683"/>
  <c r="Z547"/>
  <c r="Z699"/>
  <c r="Z751"/>
  <c r="Z425"/>
  <c r="Z748"/>
  <c r="Z776"/>
  <c r="Z464"/>
  <c r="Z522"/>
  <c r="Z470"/>
  <c r="Z808"/>
  <c r="Z952"/>
  <c r="Z679"/>
  <c r="Z1006"/>
  <c r="Z955"/>
  <c r="Z737"/>
  <c r="Z1008"/>
  <c r="Z476"/>
  <c r="Z803"/>
  <c r="Z981"/>
  <c r="Z891"/>
  <c r="Z1004"/>
  <c r="Z579"/>
  <c r="Z559"/>
  <c r="Z913"/>
  <c r="Z876"/>
  <c r="Z1035"/>
  <c r="Z582"/>
  <c r="Z961"/>
  <c r="Z807"/>
  <c r="Z740"/>
  <c r="Z1026"/>
  <c r="Z564"/>
  <c r="Z534"/>
  <c r="Z987"/>
  <c r="Z450"/>
  <c r="Z570"/>
  <c r="Z979"/>
  <c r="Z575"/>
  <c r="Z825"/>
  <c r="Z601"/>
  <c r="Z546"/>
  <c r="Z843"/>
  <c r="Z526"/>
  <c r="Z498"/>
  <c r="Z1034"/>
  <c r="Z988"/>
  <c r="Z496"/>
  <c r="Z585"/>
  <c r="Z660"/>
  <c r="Z941"/>
  <c r="Z517"/>
  <c r="Z758"/>
  <c r="Z1027"/>
  <c r="Z583"/>
  <c r="Z992"/>
  <c r="Z687"/>
  <c r="Z779"/>
  <c r="Z662"/>
  <c r="Z890"/>
  <c r="Z736"/>
  <c r="Z700"/>
  <c r="Z926"/>
  <c r="Z880"/>
  <c r="Z838"/>
  <c r="Z462"/>
  <c r="Z667"/>
  <c r="Z436"/>
  <c r="Z722"/>
  <c r="Z448"/>
  <c r="Z437"/>
  <c r="Z969"/>
  <c r="Z684"/>
  <c r="Z985"/>
  <c r="Z839"/>
  <c r="Z611"/>
  <c r="Z706"/>
  <c r="Z621"/>
  <c r="Z760"/>
  <c r="Z663"/>
  <c r="Z893"/>
  <c r="Z655"/>
  <c r="Z438"/>
  <c r="Z778"/>
  <c r="Z1045"/>
  <c r="Z868"/>
  <c r="Z533"/>
  <c r="Z927"/>
  <c r="Z474"/>
  <c r="Z658"/>
  <c r="Z1018"/>
  <c r="Z885"/>
  <c r="Z934"/>
  <c r="Z514"/>
  <c r="Z568"/>
  <c r="Z671"/>
  <c r="Z935"/>
  <c r="Z453"/>
  <c r="Z785"/>
  <c r="Z967"/>
  <c r="Z951"/>
  <c r="Z697"/>
  <c r="Z678"/>
  <c r="Z502"/>
  <c r="Z626"/>
  <c r="Z461"/>
  <c r="Z589"/>
  <c r="Z593"/>
  <c r="Z557"/>
  <c r="Z860"/>
  <c r="Z882"/>
  <c r="Z797"/>
  <c r="Z877"/>
  <c r="Z615"/>
  <c r="Z936"/>
  <c r="Z532"/>
  <c r="Z642"/>
  <c r="Z975"/>
  <c r="Z524"/>
  <c r="Z466"/>
  <c r="Z664"/>
  <c r="Z495"/>
  <c r="Z1025"/>
  <c r="Z869"/>
  <c r="Z535"/>
  <c r="Z513"/>
  <c r="Z764"/>
  <c r="Z856"/>
  <c r="Z428"/>
  <c r="Z1031"/>
  <c r="Z552"/>
  <c r="Z1022"/>
  <c r="Z553"/>
  <c r="Z824"/>
  <c r="Z823"/>
  <c r="Z867"/>
  <c r="Z636"/>
  <c r="Z488"/>
  <c r="Z605"/>
  <c r="Z962"/>
  <c r="Z624"/>
  <c r="Z692"/>
  <c r="Z735"/>
  <c r="Z730"/>
  <c r="Z784"/>
  <c r="Z754"/>
  <c r="Z801"/>
  <c r="Z792"/>
  <c r="Z817"/>
  <c r="Z623"/>
  <c r="Z479"/>
  <c r="Z674"/>
  <c r="Z669"/>
  <c r="Z619"/>
  <c r="Z452"/>
  <c r="Z925"/>
  <c r="Z1014"/>
  <c r="Z794"/>
  <c r="Z507"/>
  <c r="Z629"/>
  <c r="Z835"/>
  <c r="Z467"/>
  <c r="Z434"/>
  <c r="Z602"/>
  <c r="Z500"/>
  <c r="Z657"/>
  <c r="Z878"/>
  <c r="Z960"/>
  <c r="Z773"/>
  <c r="Z620"/>
  <c r="Z710"/>
  <c r="Z588"/>
  <c r="Z911"/>
  <c r="Z702"/>
  <c r="Z846"/>
  <c r="Z586"/>
  <c r="Z786"/>
  <c r="Z544"/>
  <c r="Z863"/>
  <c r="Z978"/>
  <c r="Z554"/>
  <c r="Z545"/>
  <c r="Z584"/>
  <c r="Z793"/>
  <c r="Z592"/>
  <c r="Z931"/>
  <c r="Z750"/>
  <c r="Z820"/>
  <c r="Z499"/>
  <c r="Z569"/>
  <c r="Z834"/>
  <c r="Z799"/>
  <c r="Z883"/>
  <c r="Z928"/>
  <c r="Z504"/>
  <c r="Z938"/>
  <c r="Z454"/>
  <c r="Z677"/>
  <c r="Z924"/>
  <c r="Z819"/>
  <c r="Z859"/>
  <c r="U810" l="1"/>
  <c r="S670"/>
  <c r="U478"/>
  <c r="S428"/>
  <c r="U941"/>
  <c r="S1019"/>
  <c r="S538"/>
  <c r="P506"/>
  <c r="U991"/>
  <c r="U877"/>
  <c r="S844"/>
  <c r="O698"/>
  <c r="U1023"/>
  <c r="U842"/>
  <c r="U780"/>
  <c r="U636"/>
  <c r="U538"/>
  <c r="S604"/>
  <c r="P698"/>
  <c r="O842"/>
  <c r="O538"/>
  <c r="U859"/>
  <c r="U795"/>
  <c r="U1037"/>
  <c r="U1019"/>
  <c r="U923"/>
  <c r="U893"/>
  <c r="U508"/>
  <c r="U458"/>
  <c r="U428"/>
  <c r="S973"/>
  <c r="S812"/>
  <c r="S714"/>
  <c r="S572"/>
  <c r="S444"/>
  <c r="P842"/>
  <c r="P602"/>
  <c r="P428"/>
  <c r="O810"/>
  <c r="O458"/>
  <c r="U861"/>
  <c r="U845"/>
  <c r="U797"/>
  <c r="P1003"/>
  <c r="O1003"/>
  <c r="O987"/>
  <c r="P987"/>
  <c r="O971"/>
  <c r="S971"/>
  <c r="O955"/>
  <c r="S955"/>
  <c r="O939"/>
  <c r="S939"/>
  <c r="U909"/>
  <c r="S909"/>
  <c r="O858"/>
  <c r="P858"/>
  <c r="S858"/>
  <c r="O826"/>
  <c r="P826"/>
  <c r="S826"/>
  <c r="P794"/>
  <c r="O794"/>
  <c r="S794"/>
  <c r="P778"/>
  <c r="S778"/>
  <c r="U778"/>
  <c r="U730"/>
  <c r="O730"/>
  <c r="S716"/>
  <c r="U716"/>
  <c r="S700"/>
  <c r="U700"/>
  <c r="O682"/>
  <c r="S682"/>
  <c r="O678"/>
  <c r="P678"/>
  <c r="U678"/>
  <c r="S668"/>
  <c r="U668"/>
  <c r="O650"/>
  <c r="S650"/>
  <c r="S638"/>
  <c r="U638"/>
  <c r="O634"/>
  <c r="S634"/>
  <c r="U634"/>
  <c r="O618"/>
  <c r="P618"/>
  <c r="S618"/>
  <c r="U618"/>
  <c r="S602"/>
  <c r="U602"/>
  <c r="P586"/>
  <c r="O586"/>
  <c r="U586"/>
  <c r="S556"/>
  <c r="U556"/>
  <c r="O554"/>
  <c r="P554"/>
  <c r="S542"/>
  <c r="U542"/>
  <c r="U540"/>
  <c r="S540"/>
  <c r="S524"/>
  <c r="U524"/>
  <c r="O522"/>
  <c r="P522"/>
  <c r="S510"/>
  <c r="U510"/>
  <c r="O506"/>
  <c r="U506"/>
  <c r="O490"/>
  <c r="P490"/>
  <c r="S490"/>
  <c r="U490"/>
  <c r="P468"/>
  <c r="S468"/>
  <c r="P466"/>
  <c r="O466"/>
  <c r="S460"/>
  <c r="U460"/>
  <c r="P452"/>
  <c r="O452"/>
  <c r="S452"/>
  <c r="U452"/>
  <c r="O442"/>
  <c r="S442"/>
  <c r="P436"/>
  <c r="U436"/>
  <c r="O434"/>
  <c r="P434"/>
  <c r="S434"/>
  <c r="U1039"/>
  <c r="U1021"/>
  <c r="U1005"/>
  <c r="U989"/>
  <c r="U971"/>
  <c r="U957"/>
  <c r="U951"/>
  <c r="U925"/>
  <c r="U907"/>
  <c r="U891"/>
  <c r="U875"/>
  <c r="U860"/>
  <c r="U858"/>
  <c r="U828"/>
  <c r="U796"/>
  <c r="U794"/>
  <c r="U764"/>
  <c r="U698"/>
  <c r="U650"/>
  <c r="U620"/>
  <c r="U570"/>
  <c r="U492"/>
  <c r="U474"/>
  <c r="U448"/>
  <c r="U434"/>
  <c r="S1003"/>
  <c r="S923"/>
  <c r="S652"/>
  <c r="S586"/>
  <c r="S554"/>
  <c r="S522"/>
  <c r="S476"/>
  <c r="S458"/>
  <c r="S436"/>
  <c r="P971"/>
  <c r="P810"/>
  <c r="P650"/>
  <c r="O891"/>
  <c r="O778"/>
  <c r="O666"/>
  <c r="O570"/>
  <c r="O474"/>
  <c r="O436"/>
  <c r="U829"/>
  <c r="U827"/>
  <c r="U813"/>
  <c r="U781"/>
  <c r="U779"/>
  <c r="U1035"/>
  <c r="S1035"/>
  <c r="P1035"/>
  <c r="S857"/>
  <c r="U857"/>
  <c r="P839"/>
  <c r="U839"/>
  <c r="S825"/>
  <c r="U825"/>
  <c r="S823"/>
  <c r="U823"/>
  <c r="S777"/>
  <c r="U777"/>
  <c r="P1033"/>
  <c r="S1033"/>
  <c r="U1033"/>
  <c r="O1033"/>
  <c r="O1017"/>
  <c r="P1017"/>
  <c r="S1017"/>
  <c r="O1001"/>
  <c r="P1001"/>
  <c r="S1001"/>
  <c r="O985"/>
  <c r="S985"/>
  <c r="U985"/>
  <c r="O969"/>
  <c r="S969"/>
  <c r="U969"/>
  <c r="O937"/>
  <c r="S937"/>
  <c r="U937"/>
  <c r="O921"/>
  <c r="S921"/>
  <c r="O905"/>
  <c r="S905"/>
  <c r="U905"/>
  <c r="O889"/>
  <c r="P889"/>
  <c r="S889"/>
  <c r="U889"/>
  <c r="O873"/>
  <c r="U873"/>
  <c r="P856"/>
  <c r="O856"/>
  <c r="U856"/>
  <c r="S856"/>
  <c r="O840"/>
  <c r="S840"/>
  <c r="P840"/>
  <c r="U840"/>
  <c r="P824"/>
  <c r="S824"/>
  <c r="P808"/>
  <c r="S808"/>
  <c r="U808"/>
  <c r="O792"/>
  <c r="S792"/>
  <c r="U792"/>
  <c r="P776"/>
  <c r="O776"/>
  <c r="S776"/>
  <c r="U776"/>
  <c r="P728"/>
  <c r="O728"/>
  <c r="O712"/>
  <c r="U712"/>
  <c r="S712"/>
  <c r="S696"/>
  <c r="U696"/>
  <c r="P680"/>
  <c r="S680"/>
  <c r="U680"/>
  <c r="P664"/>
  <c r="O664"/>
  <c r="S664"/>
  <c r="U664"/>
  <c r="P648"/>
  <c r="O648"/>
  <c r="O632"/>
  <c r="P632"/>
  <c r="S632"/>
  <c r="P616"/>
  <c r="O616"/>
  <c r="S616"/>
  <c r="U616"/>
  <c r="O600"/>
  <c r="S600"/>
  <c r="P600"/>
  <c r="O584"/>
  <c r="P584"/>
  <c r="S584"/>
  <c r="O568"/>
  <c r="P568"/>
  <c r="S568"/>
  <c r="U568"/>
  <c r="P552"/>
  <c r="O552"/>
  <c r="P536"/>
  <c r="S536"/>
  <c r="O536"/>
  <c r="U536"/>
  <c r="O520"/>
  <c r="S520"/>
  <c r="U520"/>
  <c r="O504"/>
  <c r="P504"/>
  <c r="S504"/>
  <c r="P488"/>
  <c r="O488"/>
  <c r="U488"/>
  <c r="S488"/>
  <c r="P472"/>
  <c r="O472"/>
  <c r="S472"/>
  <c r="U472"/>
  <c r="P456"/>
  <c r="S456"/>
  <c r="O456"/>
  <c r="U456"/>
  <c r="P440"/>
  <c r="O440"/>
  <c r="S440"/>
  <c r="U440"/>
  <c r="O432"/>
  <c r="P432"/>
  <c r="S432"/>
  <c r="U432"/>
  <c r="O424"/>
  <c r="S424"/>
  <c r="U424"/>
  <c r="P424"/>
  <c r="U1017"/>
  <c r="U584"/>
  <c r="U824"/>
  <c r="U632"/>
  <c r="U1001"/>
  <c r="U953"/>
  <c r="P1031"/>
  <c r="O1031"/>
  <c r="S1031"/>
  <c r="O1015"/>
  <c r="U1015"/>
  <c r="S1015"/>
  <c r="S1007"/>
  <c r="U1007"/>
  <c r="P999"/>
  <c r="O999"/>
  <c r="S999"/>
  <c r="P983"/>
  <c r="U983"/>
  <c r="O983"/>
  <c r="U975"/>
  <c r="S975"/>
  <c r="O967"/>
  <c r="S967"/>
  <c r="U943"/>
  <c r="S943"/>
  <c r="O935"/>
  <c r="S935"/>
  <c r="S927"/>
  <c r="U927"/>
  <c r="O919"/>
  <c r="S919"/>
  <c r="S895"/>
  <c r="U895"/>
  <c r="P887"/>
  <c r="O887"/>
  <c r="P871"/>
  <c r="S871"/>
  <c r="O871"/>
  <c r="U871"/>
  <c r="S862"/>
  <c r="U862"/>
  <c r="P854"/>
  <c r="O854"/>
  <c r="U854"/>
  <c r="S854"/>
  <c r="U846"/>
  <c r="S846"/>
  <c r="O838"/>
  <c r="P838"/>
  <c r="S838"/>
  <c r="U838"/>
  <c r="U822"/>
  <c r="P822"/>
  <c r="S822"/>
  <c r="S814"/>
  <c r="U814"/>
  <c r="O806"/>
  <c r="S806"/>
  <c r="P806"/>
  <c r="S798"/>
  <c r="U798"/>
  <c r="O790"/>
  <c r="P790"/>
  <c r="S790"/>
  <c r="O774"/>
  <c r="P774"/>
  <c r="S774"/>
  <c r="U766"/>
  <c r="S766"/>
  <c r="U726"/>
  <c r="O726"/>
  <c r="P710"/>
  <c r="O710"/>
  <c r="S710"/>
  <c r="P694"/>
  <c r="O694"/>
  <c r="S694"/>
  <c r="S686"/>
  <c r="U686"/>
  <c r="O662"/>
  <c r="S662"/>
  <c r="P662"/>
  <c r="S654"/>
  <c r="U654"/>
  <c r="O646"/>
  <c r="P646"/>
  <c r="S646"/>
  <c r="P630"/>
  <c r="O630"/>
  <c r="S622"/>
  <c r="U622"/>
  <c r="O614"/>
  <c r="P614"/>
  <c r="S614"/>
  <c r="O598"/>
  <c r="S598"/>
  <c r="P598"/>
  <c r="U598"/>
  <c r="S590"/>
  <c r="U590"/>
  <c r="O582"/>
  <c r="P582"/>
  <c r="S582"/>
  <c r="P566"/>
  <c r="O566"/>
  <c r="S566"/>
  <c r="U566"/>
  <c r="U558"/>
  <c r="S558"/>
  <c r="O550"/>
  <c r="S550"/>
  <c r="P534"/>
  <c r="O534"/>
  <c r="U534"/>
  <c r="S526"/>
  <c r="U526"/>
  <c r="O518"/>
  <c r="S518"/>
  <c r="P518"/>
  <c r="P502"/>
  <c r="O502"/>
  <c r="S502"/>
  <c r="U502"/>
  <c r="S494"/>
  <c r="U494"/>
  <c r="O486"/>
  <c r="P486"/>
  <c r="S486"/>
  <c r="O470"/>
  <c r="S470"/>
  <c r="P470"/>
  <c r="U470"/>
  <c r="O454"/>
  <c r="P454"/>
  <c r="S454"/>
  <c r="S446"/>
  <c r="U446"/>
  <c r="P438"/>
  <c r="O438"/>
  <c r="O430"/>
  <c r="P430"/>
  <c r="S430"/>
  <c r="S422"/>
  <c r="P422"/>
  <c r="U422"/>
  <c r="U887"/>
  <c r="U774"/>
  <c r="U646"/>
  <c r="U614"/>
  <c r="U454"/>
  <c r="S782"/>
  <c r="S678"/>
  <c r="P1019"/>
  <c r="P1015"/>
  <c r="U1003"/>
  <c r="P712"/>
  <c r="P682"/>
  <c r="P634"/>
  <c r="P550"/>
  <c r="P520"/>
  <c r="P442"/>
  <c r="U999"/>
  <c r="U939"/>
  <c r="U935"/>
  <c r="U911"/>
  <c r="U714"/>
  <c r="U684"/>
  <c r="U666"/>
  <c r="U648"/>
  <c r="U630"/>
  <c r="U606"/>
  <c r="U588"/>
  <c r="U522"/>
  <c r="U504"/>
  <c r="U486"/>
  <c r="U462"/>
  <c r="U450"/>
  <c r="U438"/>
  <c r="U426"/>
  <c r="S987"/>
  <c r="S983"/>
  <c r="S951"/>
  <c r="S907"/>
  <c r="S891"/>
  <c r="S887"/>
  <c r="S875"/>
  <c r="S666"/>
  <c r="S648"/>
  <c r="S630"/>
  <c r="S570"/>
  <c r="S552"/>
  <c r="S534"/>
  <c r="S474"/>
  <c r="S450"/>
  <c r="S438"/>
  <c r="S426"/>
  <c r="P714"/>
  <c r="P696"/>
  <c r="P426"/>
  <c r="O875"/>
  <c r="O696"/>
  <c r="O468"/>
  <c r="O450"/>
  <c r="P985"/>
  <c r="P969"/>
  <c r="P967"/>
  <c r="P955"/>
  <c r="S953"/>
  <c r="P953"/>
  <c r="P951"/>
  <c r="P939"/>
  <c r="P937"/>
  <c r="P935"/>
  <c r="O1036"/>
  <c r="P1036"/>
  <c r="S1036"/>
  <c r="O1034"/>
  <c r="P1034"/>
  <c r="S1034"/>
  <c r="O1032"/>
  <c r="P1032"/>
  <c r="S1032"/>
  <c r="S1022"/>
  <c r="U1022"/>
  <c r="O1020"/>
  <c r="P1020"/>
  <c r="S1020"/>
  <c r="U1020"/>
  <c r="O1018"/>
  <c r="P1018"/>
  <c r="S1018"/>
  <c r="U1018"/>
  <c r="O1016"/>
  <c r="P1016"/>
  <c r="S1016"/>
  <c r="U1016"/>
  <c r="O1004"/>
  <c r="P1004"/>
  <c r="S1004"/>
  <c r="O1002"/>
  <c r="P1002"/>
  <c r="S1002"/>
  <c r="O1000"/>
  <c r="P1000"/>
  <c r="S1000"/>
  <c r="S990"/>
  <c r="U990"/>
  <c r="O988"/>
  <c r="P988"/>
  <c r="S988"/>
  <c r="U988"/>
  <c r="O986"/>
  <c r="P986"/>
  <c r="S986"/>
  <c r="U986"/>
  <c r="O984"/>
  <c r="P984"/>
  <c r="S984"/>
  <c r="U984"/>
  <c r="O972"/>
  <c r="P972"/>
  <c r="S972"/>
  <c r="O970"/>
  <c r="P970"/>
  <c r="S970"/>
  <c r="O968"/>
  <c r="P968"/>
  <c r="S968"/>
  <c r="O956"/>
  <c r="P956"/>
  <c r="S956"/>
  <c r="O954"/>
  <c r="P954"/>
  <c r="S954"/>
  <c r="O952"/>
  <c r="P952"/>
  <c r="S952"/>
  <c r="S942"/>
  <c r="U942"/>
  <c r="S940"/>
  <c r="U940"/>
  <c r="S938"/>
  <c r="U938"/>
  <c r="S936"/>
  <c r="U936"/>
  <c r="S910"/>
  <c r="U910"/>
  <c r="S908"/>
  <c r="U908"/>
  <c r="S906"/>
  <c r="U906"/>
  <c r="S904"/>
  <c r="U904"/>
  <c r="S894"/>
  <c r="U894"/>
  <c r="S892"/>
  <c r="U892"/>
  <c r="U890"/>
  <c r="S890"/>
  <c r="U874"/>
  <c r="S874"/>
  <c r="S872"/>
  <c r="U872"/>
  <c r="P843"/>
  <c r="S843"/>
  <c r="P841"/>
  <c r="S841"/>
  <c r="O811"/>
  <c r="S811"/>
  <c r="O809"/>
  <c r="S809"/>
  <c r="U765"/>
  <c r="S765"/>
  <c r="S711"/>
  <c r="U711"/>
  <c r="S701"/>
  <c r="U701"/>
  <c r="P699"/>
  <c r="U699"/>
  <c r="P695"/>
  <c r="U695"/>
  <c r="S685"/>
  <c r="U685"/>
  <c r="P683"/>
  <c r="S683"/>
  <c r="S669"/>
  <c r="U669"/>
  <c r="S667"/>
  <c r="U667"/>
  <c r="S665"/>
  <c r="U665"/>
  <c r="S663"/>
  <c r="U663"/>
  <c r="S637"/>
  <c r="U637"/>
  <c r="S635"/>
  <c r="U635"/>
  <c r="S633"/>
  <c r="U633"/>
  <c r="S631"/>
  <c r="U631"/>
  <c r="S605"/>
  <c r="U605"/>
  <c r="S603"/>
  <c r="U603"/>
  <c r="S601"/>
  <c r="U601"/>
  <c r="S599"/>
  <c r="U599"/>
  <c r="S557"/>
  <c r="U557"/>
  <c r="S555"/>
  <c r="U555"/>
  <c r="S553"/>
  <c r="U553"/>
  <c r="S551"/>
  <c r="U551"/>
  <c r="S525"/>
  <c r="U525"/>
  <c r="S523"/>
  <c r="U523"/>
  <c r="S521"/>
  <c r="U521"/>
  <c r="S519"/>
  <c r="U519"/>
  <c r="S493"/>
  <c r="U493"/>
  <c r="S491"/>
  <c r="U491"/>
  <c r="S489"/>
  <c r="U489"/>
  <c r="S487"/>
  <c r="U487"/>
  <c r="P465"/>
  <c r="S465"/>
  <c r="P449"/>
  <c r="S449"/>
  <c r="S445"/>
  <c r="U445"/>
  <c r="S443"/>
  <c r="U443"/>
  <c r="S441"/>
  <c r="U441"/>
  <c r="S439"/>
  <c r="U439"/>
  <c r="S437"/>
  <c r="U437"/>
  <c r="S435"/>
  <c r="U435"/>
  <c r="O433"/>
  <c r="S433"/>
  <c r="U433"/>
  <c r="S429"/>
  <c r="U429"/>
  <c r="S427"/>
  <c r="U427"/>
  <c r="S425"/>
  <c r="U425"/>
  <c r="S423"/>
  <c r="U423"/>
  <c r="U1038"/>
  <c r="U1036"/>
  <c r="U1034"/>
  <c r="U1032"/>
  <c r="U1006"/>
  <c r="U1004"/>
  <c r="U1002"/>
  <c r="U1000"/>
  <c r="U974"/>
  <c r="U972"/>
  <c r="U970"/>
  <c r="U968"/>
  <c r="U958"/>
  <c r="U956"/>
  <c r="U954"/>
  <c r="U952"/>
  <c r="U926"/>
  <c r="U924"/>
  <c r="U922"/>
  <c r="U920"/>
  <c r="U681"/>
  <c r="U679"/>
  <c r="U653"/>
  <c r="U651"/>
  <c r="U649"/>
  <c r="U647"/>
  <c r="U621"/>
  <c r="U619"/>
  <c r="U617"/>
  <c r="U615"/>
  <c r="U589"/>
  <c r="U587"/>
  <c r="U585"/>
  <c r="U583"/>
  <c r="U573"/>
  <c r="U571"/>
  <c r="U569"/>
  <c r="U567"/>
  <c r="U541"/>
  <c r="U539"/>
  <c r="U537"/>
  <c r="U535"/>
  <c r="U509"/>
  <c r="U507"/>
  <c r="U505"/>
  <c r="U503"/>
  <c r="U477"/>
  <c r="U475"/>
  <c r="U473"/>
  <c r="U471"/>
  <c r="U469"/>
  <c r="U461"/>
  <c r="U459"/>
  <c r="U457"/>
  <c r="U455"/>
  <c r="U453"/>
  <c r="U451"/>
  <c r="U449"/>
  <c r="P923"/>
  <c r="P921"/>
  <c r="P919"/>
  <c r="P907"/>
  <c r="P905"/>
  <c r="U903"/>
  <c r="S903"/>
  <c r="P903"/>
  <c r="U888"/>
  <c r="U878"/>
  <c r="U879"/>
  <c r="P873"/>
  <c r="S873"/>
  <c r="U876"/>
  <c r="O940"/>
  <c r="P940"/>
  <c r="O938"/>
  <c r="P938"/>
  <c r="O936"/>
  <c r="P936"/>
  <c r="O924"/>
  <c r="P924"/>
  <c r="O922"/>
  <c r="P922"/>
  <c r="O920"/>
  <c r="P920"/>
  <c r="O908"/>
  <c r="P908"/>
  <c r="O906"/>
  <c r="P906"/>
  <c r="O904"/>
  <c r="P904"/>
  <c r="O892"/>
  <c r="P892"/>
  <c r="O890"/>
  <c r="P890"/>
  <c r="O888"/>
  <c r="P888"/>
  <c r="O876"/>
  <c r="P876"/>
  <c r="O874"/>
  <c r="P874"/>
  <c r="O872"/>
  <c r="P872"/>
  <c r="O859"/>
  <c r="P859"/>
  <c r="O857"/>
  <c r="P857"/>
  <c r="O827"/>
  <c r="P827"/>
  <c r="O825"/>
  <c r="P825"/>
  <c r="O823"/>
  <c r="P823"/>
  <c r="O795"/>
  <c r="P795"/>
  <c r="O779"/>
  <c r="P779"/>
  <c r="O777"/>
  <c r="P777"/>
  <c r="O711"/>
  <c r="P711"/>
  <c r="O681"/>
  <c r="P681"/>
  <c r="O667"/>
  <c r="P667"/>
  <c r="O665"/>
  <c r="P665"/>
  <c r="O663"/>
  <c r="P663"/>
  <c r="O651"/>
  <c r="P651"/>
  <c r="O649"/>
  <c r="P649"/>
  <c r="O647"/>
  <c r="P647"/>
  <c r="O635"/>
  <c r="P635"/>
  <c r="O633"/>
  <c r="P633"/>
  <c r="O631"/>
  <c r="P631"/>
  <c r="O619"/>
  <c r="P619"/>
  <c r="O617"/>
  <c r="P617"/>
  <c r="O615"/>
  <c r="P615"/>
  <c r="O603"/>
  <c r="P603"/>
  <c r="O601"/>
  <c r="P601"/>
  <c r="O599"/>
  <c r="P599"/>
  <c r="O587"/>
  <c r="P587"/>
  <c r="O585"/>
  <c r="P585"/>
  <c r="O583"/>
  <c r="P583"/>
  <c r="O571"/>
  <c r="P571"/>
  <c r="O569"/>
  <c r="P569"/>
  <c r="O567"/>
  <c r="P567"/>
  <c r="O555"/>
  <c r="P555"/>
  <c r="O553"/>
  <c r="P553"/>
  <c r="O551"/>
  <c r="P551"/>
  <c r="O539"/>
  <c r="P539"/>
  <c r="O537"/>
  <c r="P537"/>
  <c r="O535"/>
  <c r="P535"/>
  <c r="O523"/>
  <c r="P523"/>
  <c r="O521"/>
  <c r="P521"/>
  <c r="O519"/>
  <c r="P519"/>
  <c r="O507"/>
  <c r="P507"/>
  <c r="O505"/>
  <c r="P505"/>
  <c r="O503"/>
  <c r="P503"/>
  <c r="O491"/>
  <c r="P491"/>
  <c r="O489"/>
  <c r="P489"/>
  <c r="O487"/>
  <c r="P487"/>
  <c r="O475"/>
  <c r="P475"/>
  <c r="O473"/>
  <c r="P473"/>
  <c r="O471"/>
  <c r="P471"/>
  <c r="O459"/>
  <c r="P459"/>
  <c r="O457"/>
  <c r="P457"/>
  <c r="O455"/>
  <c r="P455"/>
  <c r="O443"/>
  <c r="P443"/>
  <c r="O441"/>
  <c r="P441"/>
  <c r="O439"/>
  <c r="P439"/>
  <c r="O437"/>
  <c r="P437"/>
  <c r="O435"/>
  <c r="P435"/>
  <c r="O429"/>
  <c r="P429"/>
  <c r="O427"/>
  <c r="P427"/>
  <c r="O425"/>
  <c r="P425"/>
  <c r="O423"/>
  <c r="P423"/>
  <c r="S855"/>
  <c r="O855"/>
  <c r="U843"/>
  <c r="O843"/>
  <c r="U841"/>
  <c r="O841"/>
  <c r="S839"/>
  <c r="O839"/>
  <c r="P793"/>
  <c r="O793"/>
  <c r="S775"/>
  <c r="O775"/>
  <c r="P763"/>
  <c r="O763"/>
  <c r="U729"/>
  <c r="O729"/>
  <c r="P727"/>
  <c r="O727"/>
  <c r="S715"/>
  <c r="O715"/>
  <c r="S699"/>
  <c r="O699"/>
  <c r="S697"/>
  <c r="O697"/>
  <c r="S695"/>
  <c r="O695"/>
  <c r="U683"/>
  <c r="O683"/>
  <c r="P469"/>
  <c r="O469"/>
  <c r="P467"/>
  <c r="O467"/>
  <c r="P451"/>
  <c r="O451"/>
  <c r="U855"/>
  <c r="P811"/>
  <c r="O808"/>
  <c r="P809"/>
  <c r="U807"/>
  <c r="S807"/>
  <c r="P807"/>
  <c r="S793"/>
  <c r="P792"/>
  <c r="P791"/>
  <c r="O791"/>
  <c r="U791"/>
  <c r="U775"/>
  <c r="U763"/>
  <c r="P715"/>
  <c r="U713"/>
  <c r="P713"/>
  <c r="O713"/>
  <c r="P758"/>
  <c r="P747"/>
  <c r="P743"/>
  <c r="P742"/>
  <c r="P744"/>
  <c r="U744"/>
  <c r="P745"/>
  <c r="U743"/>
  <c r="P746"/>
  <c r="U742"/>
  <c r="S728"/>
  <c r="S726"/>
  <c r="P726"/>
  <c r="S727"/>
  <c r="U746"/>
  <c r="U745"/>
  <c r="S729"/>
  <c r="U747"/>
  <c r="U717"/>
  <c r="S760"/>
  <c r="O762"/>
  <c r="S761"/>
  <c r="S759"/>
  <c r="P762"/>
  <c r="O761"/>
  <c r="S758"/>
  <c r="P761"/>
  <c r="O760"/>
  <c r="S731"/>
  <c r="P760"/>
  <c r="O759"/>
  <c r="S730"/>
  <c r="P759"/>
  <c r="O758"/>
  <c r="S750"/>
  <c r="S748"/>
  <c r="U733"/>
  <c r="S747"/>
  <c r="S745"/>
  <c r="S744"/>
  <c r="O746"/>
  <c r="U728"/>
  <c r="S742"/>
  <c r="P730"/>
  <c r="P731"/>
  <c r="U727"/>
  <c r="S734"/>
  <c r="P729"/>
  <c r="O743"/>
  <c r="S749"/>
  <c r="U732"/>
  <c r="S718"/>
  <c r="U762"/>
  <c r="U731"/>
  <c r="U463"/>
  <c r="S463"/>
  <c r="U447"/>
  <c r="S447"/>
  <c r="O431"/>
  <c r="U431"/>
  <c r="P431"/>
  <c r="S431"/>
  <c r="O465"/>
  <c r="P433"/>
  <c r="O449"/>
  <c r="U715"/>
  <c r="U697"/>
  <c r="S679"/>
  <c r="P679"/>
  <c r="O645"/>
  <c r="P645"/>
  <c r="U645"/>
  <c r="S645"/>
  <c r="O661"/>
  <c r="P661"/>
  <c r="U661"/>
  <c r="S661"/>
  <c r="O612"/>
  <c r="P612"/>
  <c r="U612"/>
  <c r="S612"/>
  <c r="O595"/>
  <c r="P595"/>
  <c r="U595"/>
  <c r="S595"/>
  <c r="O982"/>
  <c r="P982"/>
  <c r="U982"/>
  <c r="S982"/>
  <c r="O837"/>
  <c r="P837"/>
  <c r="U837"/>
  <c r="S837"/>
  <c r="O773"/>
  <c r="P773"/>
  <c r="U773"/>
  <c r="S773"/>
  <c r="O565"/>
  <c r="P565"/>
  <c r="U565"/>
  <c r="S565"/>
  <c r="O564"/>
  <c r="P564"/>
  <c r="U564"/>
  <c r="S564"/>
  <c r="O1012"/>
  <c r="P1012"/>
  <c r="U1012"/>
  <c r="S1012"/>
  <c r="O884"/>
  <c r="P884"/>
  <c r="U884"/>
  <c r="S884"/>
  <c r="P771"/>
  <c r="O771"/>
  <c r="U771"/>
  <c r="S771"/>
  <c r="O563"/>
  <c r="P563"/>
  <c r="U563"/>
  <c r="S563"/>
  <c r="O950"/>
  <c r="P950"/>
  <c r="U950"/>
  <c r="S950"/>
  <c r="O805"/>
  <c r="P805"/>
  <c r="U805"/>
  <c r="S805"/>
  <c r="O677"/>
  <c r="P677"/>
  <c r="U677"/>
  <c r="S677"/>
  <c r="O629"/>
  <c r="P629"/>
  <c r="U629"/>
  <c r="S629"/>
  <c r="P1029"/>
  <c r="O1029"/>
  <c r="U1029"/>
  <c r="S1029"/>
  <c r="O965"/>
  <c r="P965"/>
  <c r="U965"/>
  <c r="S965"/>
  <c r="O901"/>
  <c r="P901"/>
  <c r="U901"/>
  <c r="S901"/>
  <c r="O820"/>
  <c r="P820"/>
  <c r="U820"/>
  <c r="S820"/>
  <c r="O772"/>
  <c r="P772"/>
  <c r="U772"/>
  <c r="S772"/>
  <c r="O676"/>
  <c r="P676"/>
  <c r="U676"/>
  <c r="S676"/>
  <c r="P532"/>
  <c r="U532"/>
  <c r="O532"/>
  <c r="S532"/>
  <c r="O964"/>
  <c r="P964"/>
  <c r="U964"/>
  <c r="S964"/>
  <c r="O787"/>
  <c r="P787"/>
  <c r="U787"/>
  <c r="S787"/>
  <c r="O675"/>
  <c r="P675"/>
  <c r="U675"/>
  <c r="S675"/>
  <c r="O611"/>
  <c r="P611"/>
  <c r="U611"/>
  <c r="S611"/>
  <c r="O578"/>
  <c r="P578"/>
  <c r="U578"/>
  <c r="S578"/>
  <c r="O560"/>
  <c r="P560"/>
  <c r="U560"/>
  <c r="S560"/>
  <c r="O575"/>
  <c r="P575"/>
  <c r="S575"/>
  <c r="U575"/>
  <c r="O1030"/>
  <c r="P1030"/>
  <c r="U1030"/>
  <c r="S1030"/>
  <c r="O902"/>
  <c r="P902"/>
  <c r="U902"/>
  <c r="S902"/>
  <c r="O741"/>
  <c r="P741"/>
  <c r="U741"/>
  <c r="S741"/>
  <c r="O597"/>
  <c r="P597"/>
  <c r="U597"/>
  <c r="S597"/>
  <c r="O997"/>
  <c r="P997"/>
  <c r="U997"/>
  <c r="S997"/>
  <c r="O933"/>
  <c r="P933"/>
  <c r="U933"/>
  <c r="S933"/>
  <c r="O885"/>
  <c r="P885"/>
  <c r="U885"/>
  <c r="S885"/>
  <c r="O836"/>
  <c r="P836"/>
  <c r="U836"/>
  <c r="S836"/>
  <c r="O740"/>
  <c r="P740"/>
  <c r="U740"/>
  <c r="S740"/>
  <c r="O660"/>
  <c r="P660"/>
  <c r="U660"/>
  <c r="S660"/>
  <c r="O516"/>
  <c r="P516"/>
  <c r="U516"/>
  <c r="S516"/>
  <c r="O1044"/>
  <c r="P1044"/>
  <c r="U1044"/>
  <c r="S1044"/>
  <c r="O916"/>
  <c r="P916"/>
  <c r="U916"/>
  <c r="S916"/>
  <c r="O851"/>
  <c r="P851"/>
  <c r="U851"/>
  <c r="S851"/>
  <c r="O691"/>
  <c r="P691"/>
  <c r="U691"/>
  <c r="S691"/>
  <c r="O531"/>
  <c r="P531"/>
  <c r="U531"/>
  <c r="S531"/>
  <c r="O1043"/>
  <c r="P1043"/>
  <c r="U1043"/>
  <c r="S1043"/>
  <c r="O947"/>
  <c r="P947"/>
  <c r="U947"/>
  <c r="S947"/>
  <c r="O850"/>
  <c r="P850"/>
  <c r="U850"/>
  <c r="S850"/>
  <c r="O754"/>
  <c r="P754"/>
  <c r="U754"/>
  <c r="S754"/>
  <c r="O674"/>
  <c r="P674"/>
  <c r="U674"/>
  <c r="S674"/>
  <c r="P610"/>
  <c r="U610"/>
  <c r="S610"/>
  <c r="O610"/>
  <c r="O1042"/>
  <c r="P1042"/>
  <c r="U1042"/>
  <c r="S1042"/>
  <c r="O946"/>
  <c r="P946"/>
  <c r="U946"/>
  <c r="S946"/>
  <c r="O849"/>
  <c r="P849"/>
  <c r="U849"/>
  <c r="S849"/>
  <c r="O705"/>
  <c r="P705"/>
  <c r="U705"/>
  <c r="S705"/>
  <c r="P609"/>
  <c r="U609"/>
  <c r="O609"/>
  <c r="S609"/>
  <c r="O545"/>
  <c r="P545"/>
  <c r="U545"/>
  <c r="S545"/>
  <c r="O1025"/>
  <c r="P1025"/>
  <c r="U1025"/>
  <c r="S1025"/>
  <c r="O929"/>
  <c r="P929"/>
  <c r="U929"/>
  <c r="S929"/>
  <c r="O816"/>
  <c r="P816"/>
  <c r="U816"/>
  <c r="S816"/>
  <c r="O720"/>
  <c r="P720"/>
  <c r="U720"/>
  <c r="S720"/>
  <c r="O592"/>
  <c r="P592"/>
  <c r="U592"/>
  <c r="S592"/>
  <c r="O1040"/>
  <c r="P1040"/>
  <c r="S1040"/>
  <c r="U1040"/>
  <c r="O992"/>
  <c r="P992"/>
  <c r="S992"/>
  <c r="U992"/>
  <c r="O912"/>
  <c r="P912"/>
  <c r="S912"/>
  <c r="U912"/>
  <c r="O815"/>
  <c r="P815"/>
  <c r="S815"/>
  <c r="U815"/>
  <c r="O751"/>
  <c r="P751"/>
  <c r="U751"/>
  <c r="S751"/>
  <c r="O687"/>
  <c r="P687"/>
  <c r="S687"/>
  <c r="U687"/>
  <c r="O527"/>
  <c r="P527"/>
  <c r="S527"/>
  <c r="U527"/>
  <c r="O1014"/>
  <c r="P1014"/>
  <c r="U1014"/>
  <c r="S1014"/>
  <c r="O869"/>
  <c r="P869"/>
  <c r="U869"/>
  <c r="S869"/>
  <c r="O693"/>
  <c r="P693"/>
  <c r="U693"/>
  <c r="S693"/>
  <c r="O517"/>
  <c r="P517"/>
  <c r="U517"/>
  <c r="S517"/>
  <c r="O548"/>
  <c r="P548"/>
  <c r="U548"/>
  <c r="S548"/>
  <c r="O996"/>
  <c r="P996"/>
  <c r="U996"/>
  <c r="S996"/>
  <c r="O835"/>
  <c r="P835"/>
  <c r="U835"/>
  <c r="S835"/>
  <c r="O707"/>
  <c r="P707"/>
  <c r="U707"/>
  <c r="S707"/>
  <c r="O547"/>
  <c r="P547"/>
  <c r="U547"/>
  <c r="S547"/>
  <c r="O963"/>
  <c r="P963"/>
  <c r="U963"/>
  <c r="S963"/>
  <c r="O866"/>
  <c r="P866"/>
  <c r="U866"/>
  <c r="S866"/>
  <c r="O786"/>
  <c r="P786"/>
  <c r="U786"/>
  <c r="S786"/>
  <c r="O658"/>
  <c r="P658"/>
  <c r="U658"/>
  <c r="S658"/>
  <c r="O562"/>
  <c r="P562"/>
  <c r="U562"/>
  <c r="S562"/>
  <c r="O1026"/>
  <c r="P1026"/>
  <c r="U1026"/>
  <c r="S1026"/>
  <c r="O930"/>
  <c r="P930"/>
  <c r="U930"/>
  <c r="S930"/>
  <c r="O833"/>
  <c r="P833"/>
  <c r="U833"/>
  <c r="S833"/>
  <c r="O721"/>
  <c r="P721"/>
  <c r="U721"/>
  <c r="S721"/>
  <c r="O625"/>
  <c r="P625"/>
  <c r="U625"/>
  <c r="S625"/>
  <c r="O577"/>
  <c r="P577"/>
  <c r="U577"/>
  <c r="S577"/>
  <c r="O1009"/>
  <c r="P1009"/>
  <c r="U1009"/>
  <c r="S1009"/>
  <c r="O897"/>
  <c r="P897"/>
  <c r="U897"/>
  <c r="S897"/>
  <c r="O800"/>
  <c r="P800"/>
  <c r="U800"/>
  <c r="S800"/>
  <c r="O656"/>
  <c r="P656"/>
  <c r="U656"/>
  <c r="S656"/>
  <c r="O528"/>
  <c r="P528"/>
  <c r="U528"/>
  <c r="S528"/>
  <c r="O543"/>
  <c r="P543"/>
  <c r="S543"/>
  <c r="U543"/>
  <c r="O580"/>
  <c r="P580"/>
  <c r="U580"/>
  <c r="S580"/>
  <c r="O948"/>
  <c r="P948"/>
  <c r="U948"/>
  <c r="S948"/>
  <c r="O803"/>
  <c r="P803"/>
  <c r="U803"/>
  <c r="S803"/>
  <c r="O659"/>
  <c r="P659"/>
  <c r="U659"/>
  <c r="S659"/>
  <c r="P499"/>
  <c r="U499"/>
  <c r="S499"/>
  <c r="O499"/>
  <c r="O1027"/>
  <c r="P1027"/>
  <c r="U1027"/>
  <c r="S1027"/>
  <c r="O931"/>
  <c r="P931"/>
  <c r="U931"/>
  <c r="S931"/>
  <c r="O834"/>
  <c r="P834"/>
  <c r="U834"/>
  <c r="S834"/>
  <c r="O770"/>
  <c r="P770"/>
  <c r="U770"/>
  <c r="S770"/>
  <c r="O690"/>
  <c r="P690"/>
  <c r="U690"/>
  <c r="S690"/>
  <c r="O514"/>
  <c r="P514"/>
  <c r="U514"/>
  <c r="S514"/>
  <c r="O1010"/>
  <c r="P1010"/>
  <c r="U1010"/>
  <c r="S1010"/>
  <c r="O898"/>
  <c r="P898"/>
  <c r="U898"/>
  <c r="S898"/>
  <c r="O801"/>
  <c r="P801"/>
  <c r="U801"/>
  <c r="S801"/>
  <c r="O737"/>
  <c r="P737"/>
  <c r="U737"/>
  <c r="S737"/>
  <c r="O641"/>
  <c r="P641"/>
  <c r="U641"/>
  <c r="S641"/>
  <c r="P497"/>
  <c r="U497"/>
  <c r="S497"/>
  <c r="O497"/>
  <c r="O961"/>
  <c r="P961"/>
  <c r="U961"/>
  <c r="S961"/>
  <c r="O864"/>
  <c r="P864"/>
  <c r="U864"/>
  <c r="S864"/>
  <c r="O768"/>
  <c r="P768"/>
  <c r="U768"/>
  <c r="S768"/>
  <c r="O688"/>
  <c r="P688"/>
  <c r="U688"/>
  <c r="S688"/>
  <c r="O608"/>
  <c r="P608"/>
  <c r="U608"/>
  <c r="S608"/>
  <c r="O976"/>
  <c r="P976"/>
  <c r="S976"/>
  <c r="U976"/>
  <c r="O896"/>
  <c r="P896"/>
  <c r="S896"/>
  <c r="U896"/>
  <c r="O831"/>
  <c r="P831"/>
  <c r="S831"/>
  <c r="U831"/>
  <c r="O767"/>
  <c r="P767"/>
  <c r="S767"/>
  <c r="U767"/>
  <c r="O671"/>
  <c r="P671"/>
  <c r="S671"/>
  <c r="U671"/>
  <c r="O607"/>
  <c r="P607"/>
  <c r="S607"/>
  <c r="U607"/>
  <c r="O998"/>
  <c r="P998"/>
  <c r="U998"/>
  <c r="S998"/>
  <c r="O886"/>
  <c r="P886"/>
  <c r="U886"/>
  <c r="S886"/>
  <c r="O757"/>
  <c r="U757"/>
  <c r="P757"/>
  <c r="S757"/>
  <c r="O581"/>
  <c r="P581"/>
  <c r="U581"/>
  <c r="S581"/>
  <c r="O596"/>
  <c r="P596"/>
  <c r="U596"/>
  <c r="S596"/>
  <c r="O627"/>
  <c r="P627"/>
  <c r="U627"/>
  <c r="S627"/>
  <c r="O594"/>
  <c r="P594"/>
  <c r="U594"/>
  <c r="S594"/>
  <c r="O513"/>
  <c r="P513"/>
  <c r="U513"/>
  <c r="S513"/>
  <c r="O1041"/>
  <c r="P1041"/>
  <c r="U1041"/>
  <c r="S1041"/>
  <c r="O945"/>
  <c r="P945"/>
  <c r="U945"/>
  <c r="S945"/>
  <c r="O848"/>
  <c r="P848"/>
  <c r="U848"/>
  <c r="S848"/>
  <c r="O752"/>
  <c r="P752"/>
  <c r="U752"/>
  <c r="S752"/>
  <c r="O672"/>
  <c r="P672"/>
  <c r="U672"/>
  <c r="S672"/>
  <c r="O624"/>
  <c r="P624"/>
  <c r="U624"/>
  <c r="S624"/>
  <c r="O960"/>
  <c r="P960"/>
  <c r="S960"/>
  <c r="U960"/>
  <c r="O880"/>
  <c r="P880"/>
  <c r="U880"/>
  <c r="S880"/>
  <c r="O719"/>
  <c r="P719"/>
  <c r="S719"/>
  <c r="U719"/>
  <c r="O639"/>
  <c r="P639"/>
  <c r="S639"/>
  <c r="U639"/>
  <c r="O591"/>
  <c r="P591"/>
  <c r="S591"/>
  <c r="U591"/>
  <c r="O966"/>
  <c r="P966"/>
  <c r="U966"/>
  <c r="S966"/>
  <c r="O853"/>
  <c r="P853"/>
  <c r="U853"/>
  <c r="S853"/>
  <c r="O709"/>
  <c r="P709"/>
  <c r="U709"/>
  <c r="S709"/>
  <c r="P533"/>
  <c r="U533"/>
  <c r="O533"/>
  <c r="S533"/>
  <c r="O1045"/>
  <c r="P1045"/>
  <c r="U1045"/>
  <c r="S1045"/>
  <c r="O981"/>
  <c r="P981"/>
  <c r="U981"/>
  <c r="S981"/>
  <c r="O917"/>
  <c r="P917"/>
  <c r="U917"/>
  <c r="S917"/>
  <c r="O852"/>
  <c r="P852"/>
  <c r="U852"/>
  <c r="S852"/>
  <c r="O804"/>
  <c r="P804"/>
  <c r="U804"/>
  <c r="S804"/>
  <c r="O756"/>
  <c r="P756"/>
  <c r="U756"/>
  <c r="S756"/>
  <c r="O708"/>
  <c r="P708"/>
  <c r="U708"/>
  <c r="S708"/>
  <c r="O500"/>
  <c r="P500"/>
  <c r="U500"/>
  <c r="S500"/>
  <c r="O1028"/>
  <c r="P1028"/>
  <c r="U1028"/>
  <c r="S1028"/>
  <c r="O900"/>
  <c r="P900"/>
  <c r="U900"/>
  <c r="S900"/>
  <c r="O739"/>
  <c r="P739"/>
  <c r="U739"/>
  <c r="S739"/>
  <c r="O515"/>
  <c r="P515"/>
  <c r="U515"/>
  <c r="S515"/>
  <c r="O979"/>
  <c r="P979"/>
  <c r="U979"/>
  <c r="S979"/>
  <c r="O883"/>
  <c r="P883"/>
  <c r="U883"/>
  <c r="S883"/>
  <c r="O738"/>
  <c r="P738"/>
  <c r="U738"/>
  <c r="S738"/>
  <c r="O626"/>
  <c r="P626"/>
  <c r="U626"/>
  <c r="S626"/>
  <c r="O530"/>
  <c r="P530"/>
  <c r="U530"/>
  <c r="S530"/>
  <c r="O978"/>
  <c r="P978"/>
  <c r="U978"/>
  <c r="S978"/>
  <c r="O882"/>
  <c r="P882"/>
  <c r="U882"/>
  <c r="S882"/>
  <c r="O769"/>
  <c r="P769"/>
  <c r="U769"/>
  <c r="S769"/>
  <c r="O657"/>
  <c r="P657"/>
  <c r="U657"/>
  <c r="S657"/>
  <c r="O529"/>
  <c r="P529"/>
  <c r="U529"/>
  <c r="S529"/>
  <c r="O977"/>
  <c r="P977"/>
  <c r="U977"/>
  <c r="S977"/>
  <c r="O913"/>
  <c r="P913"/>
  <c r="U913"/>
  <c r="S913"/>
  <c r="O832"/>
  <c r="P832"/>
  <c r="U832"/>
  <c r="S832"/>
  <c r="O736"/>
  <c r="P736"/>
  <c r="U736"/>
  <c r="S736"/>
  <c r="O640"/>
  <c r="P640"/>
  <c r="U640"/>
  <c r="S640"/>
  <c r="O512"/>
  <c r="P512"/>
  <c r="U512"/>
  <c r="S512"/>
  <c r="O1024"/>
  <c r="P1024"/>
  <c r="S1024"/>
  <c r="U1024"/>
  <c r="O944"/>
  <c r="P944"/>
  <c r="S944"/>
  <c r="U944"/>
  <c r="O847"/>
  <c r="P847"/>
  <c r="S847"/>
  <c r="U847"/>
  <c r="O799"/>
  <c r="P799"/>
  <c r="S799"/>
  <c r="U799"/>
  <c r="O735"/>
  <c r="P735"/>
  <c r="S735"/>
  <c r="U735"/>
  <c r="O655"/>
  <c r="P655"/>
  <c r="S655"/>
  <c r="U655"/>
  <c r="O511"/>
  <c r="P511"/>
  <c r="S511"/>
  <c r="U511"/>
  <c r="O1046"/>
  <c r="P1046"/>
  <c r="U1046"/>
  <c r="S1046"/>
  <c r="O918"/>
  <c r="U918"/>
  <c r="S918"/>
  <c r="P918"/>
  <c r="O725"/>
  <c r="P725"/>
  <c r="U725"/>
  <c r="S725"/>
  <c r="O549"/>
  <c r="P549"/>
  <c r="U549"/>
  <c r="S549"/>
  <c r="O628"/>
  <c r="P628"/>
  <c r="U628"/>
  <c r="S628"/>
  <c r="O932"/>
  <c r="P932"/>
  <c r="U932"/>
  <c r="S932"/>
  <c r="O819"/>
  <c r="P819"/>
  <c r="U819"/>
  <c r="S819"/>
  <c r="O723"/>
  <c r="P723"/>
  <c r="U723"/>
  <c r="S723"/>
  <c r="O643"/>
  <c r="P643"/>
  <c r="U643"/>
  <c r="S643"/>
  <c r="O1011"/>
  <c r="P1011"/>
  <c r="U1011"/>
  <c r="S1011"/>
  <c r="O915"/>
  <c r="P915"/>
  <c r="U915"/>
  <c r="S915"/>
  <c r="O818"/>
  <c r="P818"/>
  <c r="U818"/>
  <c r="S818"/>
  <c r="O722"/>
  <c r="P722"/>
  <c r="U722"/>
  <c r="S722"/>
  <c r="O642"/>
  <c r="P642"/>
  <c r="U642"/>
  <c r="S642"/>
  <c r="P498"/>
  <c r="U498"/>
  <c r="O498"/>
  <c r="S498"/>
  <c r="O994"/>
  <c r="P994"/>
  <c r="U994"/>
  <c r="S994"/>
  <c r="O914"/>
  <c r="P914"/>
  <c r="U914"/>
  <c r="S914"/>
  <c r="O817"/>
  <c r="P817"/>
  <c r="U817"/>
  <c r="S817"/>
  <c r="O753"/>
  <c r="P753"/>
  <c r="U753"/>
  <c r="S753"/>
  <c r="O673"/>
  <c r="P673"/>
  <c r="U673"/>
  <c r="S673"/>
  <c r="O593"/>
  <c r="P593"/>
  <c r="U593"/>
  <c r="S593"/>
  <c r="O993"/>
  <c r="P993"/>
  <c r="U993"/>
  <c r="S993"/>
  <c r="O881"/>
  <c r="P881"/>
  <c r="U881"/>
  <c r="S881"/>
  <c r="O784"/>
  <c r="P784"/>
  <c r="U784"/>
  <c r="S784"/>
  <c r="O704"/>
  <c r="P704"/>
  <c r="U704"/>
  <c r="S704"/>
  <c r="O544"/>
  <c r="P544"/>
  <c r="U544"/>
  <c r="S544"/>
  <c r="O1008"/>
  <c r="P1008"/>
  <c r="U1008"/>
  <c r="S1008"/>
  <c r="O928"/>
  <c r="P928"/>
  <c r="S928"/>
  <c r="U928"/>
  <c r="O863"/>
  <c r="P863"/>
  <c r="S863"/>
  <c r="U863"/>
  <c r="O783"/>
  <c r="P783"/>
  <c r="S783"/>
  <c r="U783"/>
  <c r="O703"/>
  <c r="P703"/>
  <c r="S703"/>
  <c r="U703"/>
  <c r="O623"/>
  <c r="P623"/>
  <c r="U623"/>
  <c r="S623"/>
  <c r="O559"/>
  <c r="P559"/>
  <c r="S559"/>
  <c r="U559"/>
  <c r="O934"/>
  <c r="P934"/>
  <c r="U934"/>
  <c r="S934"/>
  <c r="O821"/>
  <c r="P821"/>
  <c r="U821"/>
  <c r="S821"/>
  <c r="O789"/>
  <c r="P789"/>
  <c r="U789"/>
  <c r="S789"/>
  <c r="O613"/>
  <c r="P613"/>
  <c r="U613"/>
  <c r="S613"/>
  <c r="O1013"/>
  <c r="P1013"/>
  <c r="U1013"/>
  <c r="S1013"/>
  <c r="O949"/>
  <c r="P949"/>
  <c r="U949"/>
  <c r="S949"/>
  <c r="O868"/>
  <c r="P868"/>
  <c r="U868"/>
  <c r="S868"/>
  <c r="O788"/>
  <c r="P788"/>
  <c r="U788"/>
  <c r="S788"/>
  <c r="O724"/>
  <c r="P724"/>
  <c r="U724"/>
  <c r="S724"/>
  <c r="O692"/>
  <c r="P692"/>
  <c r="U692"/>
  <c r="S692"/>
  <c r="O644"/>
  <c r="P644"/>
  <c r="U644"/>
  <c r="S644"/>
  <c r="O980"/>
  <c r="P980"/>
  <c r="U980"/>
  <c r="S980"/>
  <c r="O867"/>
  <c r="P867"/>
  <c r="U867"/>
  <c r="S867"/>
  <c r="O755"/>
  <c r="P755"/>
  <c r="U755"/>
  <c r="S755"/>
  <c r="O579"/>
  <c r="P579"/>
  <c r="U579"/>
  <c r="S579"/>
  <c r="O995"/>
  <c r="P995"/>
  <c r="U995"/>
  <c r="S995"/>
  <c r="O899"/>
  <c r="P899"/>
  <c r="U899"/>
  <c r="S899"/>
  <c r="O802"/>
  <c r="P802"/>
  <c r="U802"/>
  <c r="S802"/>
  <c r="O706"/>
  <c r="P706"/>
  <c r="U706"/>
  <c r="S706"/>
  <c r="P546"/>
  <c r="U546"/>
  <c r="S546"/>
  <c r="O962"/>
  <c r="P962"/>
  <c r="U962"/>
  <c r="S962"/>
  <c r="O865"/>
  <c r="P865"/>
  <c r="U865"/>
  <c r="S865"/>
  <c r="O785"/>
  <c r="P785"/>
  <c r="U785"/>
  <c r="S785"/>
  <c r="O689"/>
  <c r="P689"/>
  <c r="U689"/>
  <c r="S689"/>
  <c r="O561"/>
  <c r="P561"/>
  <c r="U561"/>
  <c r="S561"/>
  <c r="O576"/>
  <c r="P576"/>
  <c r="U576"/>
  <c r="S576"/>
  <c r="O501"/>
  <c r="P501"/>
  <c r="U501"/>
  <c r="S501"/>
  <c r="O485"/>
  <c r="P485"/>
  <c r="U485"/>
  <c r="S485"/>
  <c r="O484"/>
  <c r="P484"/>
  <c r="U484"/>
  <c r="S484"/>
  <c r="O483"/>
  <c r="P483"/>
  <c r="U483"/>
  <c r="S483"/>
  <c r="O482"/>
  <c r="P482"/>
  <c r="U482"/>
  <c r="S482"/>
  <c r="O481"/>
  <c r="P481"/>
  <c r="U481"/>
  <c r="S481"/>
  <c r="O496"/>
  <c r="P496"/>
  <c r="U496"/>
  <c r="S496"/>
  <c r="O480"/>
  <c r="P480"/>
  <c r="U480"/>
  <c r="S480"/>
  <c r="O495"/>
  <c r="P495"/>
  <c r="U495"/>
  <c r="S495"/>
  <c r="O479"/>
  <c r="P479"/>
  <c r="S479"/>
  <c r="U479"/>
  <c r="O1039"/>
  <c r="P1039"/>
  <c r="O1023"/>
  <c r="P1023"/>
  <c r="O1007"/>
  <c r="P1007"/>
  <c r="O991"/>
  <c r="P991"/>
  <c r="O975"/>
  <c r="P975"/>
  <c r="O959"/>
  <c r="P959"/>
  <c r="O943"/>
  <c r="P943"/>
  <c r="O927"/>
  <c r="P927"/>
  <c r="O911"/>
  <c r="P911"/>
  <c r="O895"/>
  <c r="P895"/>
  <c r="O879"/>
  <c r="P879"/>
  <c r="O862"/>
  <c r="P862"/>
  <c r="O846"/>
  <c r="P846"/>
  <c r="O830"/>
  <c r="P830"/>
  <c r="O814"/>
  <c r="P814"/>
  <c r="O798"/>
  <c r="P798"/>
  <c r="O782"/>
  <c r="P782"/>
  <c r="O766"/>
  <c r="P766"/>
  <c r="O750"/>
  <c r="P750"/>
  <c r="O734"/>
  <c r="P734"/>
  <c r="O718"/>
  <c r="P718"/>
  <c r="O702"/>
  <c r="P702"/>
  <c r="O686"/>
  <c r="P686"/>
  <c r="O670"/>
  <c r="P670"/>
  <c r="O654"/>
  <c r="P654"/>
  <c r="O638"/>
  <c r="P638"/>
  <c r="O622"/>
  <c r="P622"/>
  <c r="O606"/>
  <c r="P606"/>
  <c r="O590"/>
  <c r="P590"/>
  <c r="O574"/>
  <c r="P574"/>
  <c r="O558"/>
  <c r="P558"/>
  <c r="O542"/>
  <c r="P542"/>
  <c r="O526"/>
  <c r="P526"/>
  <c r="O510"/>
  <c r="P510"/>
  <c r="O494"/>
  <c r="P494"/>
  <c r="O478"/>
  <c r="P478"/>
  <c r="U959"/>
  <c r="U830"/>
  <c r="U702"/>
  <c r="U574"/>
  <c r="O1038"/>
  <c r="P1038"/>
  <c r="O1022"/>
  <c r="P1022"/>
  <c r="O1006"/>
  <c r="P1006"/>
  <c r="O990"/>
  <c r="P990"/>
  <c r="O974"/>
  <c r="P974"/>
  <c r="O958"/>
  <c r="P958"/>
  <c r="O942"/>
  <c r="P942"/>
  <c r="O926"/>
  <c r="P926"/>
  <c r="O910"/>
  <c r="P910"/>
  <c r="O894"/>
  <c r="P894"/>
  <c r="O878"/>
  <c r="P878"/>
  <c r="O861"/>
  <c r="P861"/>
  <c r="O845"/>
  <c r="P845"/>
  <c r="O829"/>
  <c r="P829"/>
  <c r="O813"/>
  <c r="P813"/>
  <c r="O797"/>
  <c r="P797"/>
  <c r="O781"/>
  <c r="P781"/>
  <c r="O765"/>
  <c r="P765"/>
  <c r="O749"/>
  <c r="P749"/>
  <c r="O733"/>
  <c r="P733"/>
  <c r="O717"/>
  <c r="P717"/>
  <c r="O701"/>
  <c r="P701"/>
  <c r="O685"/>
  <c r="P685"/>
  <c r="O669"/>
  <c r="P669"/>
  <c r="O653"/>
  <c r="P653"/>
  <c r="O637"/>
  <c r="P637"/>
  <c r="O621"/>
  <c r="P621"/>
  <c r="O605"/>
  <c r="P605"/>
  <c r="O589"/>
  <c r="P589"/>
  <c r="O573"/>
  <c r="P573"/>
  <c r="O557"/>
  <c r="P557"/>
  <c r="O541"/>
  <c r="P541"/>
  <c r="O525"/>
  <c r="P525"/>
  <c r="O509"/>
  <c r="P509"/>
  <c r="O493"/>
  <c r="P493"/>
  <c r="O477"/>
  <c r="P477"/>
  <c r="O1037"/>
  <c r="P1037"/>
  <c r="O1021"/>
  <c r="P1021"/>
  <c r="O1005"/>
  <c r="P1005"/>
  <c r="O989"/>
  <c r="P989"/>
  <c r="O973"/>
  <c r="P973"/>
  <c r="O957"/>
  <c r="P957"/>
  <c r="O941"/>
  <c r="P941"/>
  <c r="O925"/>
  <c r="P925"/>
  <c r="O909"/>
  <c r="P909"/>
  <c r="O893"/>
  <c r="P893"/>
  <c r="O877"/>
  <c r="P877"/>
  <c r="O860"/>
  <c r="P860"/>
  <c r="O844"/>
  <c r="P844"/>
  <c r="O828"/>
  <c r="P828"/>
  <c r="O812"/>
  <c r="P812"/>
  <c r="O796"/>
  <c r="P796"/>
  <c r="O780"/>
  <c r="P780"/>
  <c r="O764"/>
  <c r="P764"/>
  <c r="O748"/>
  <c r="P748"/>
  <c r="O732"/>
  <c r="P732"/>
  <c r="O716"/>
  <c r="P716"/>
  <c r="O700"/>
  <c r="P700"/>
  <c r="O684"/>
  <c r="P684"/>
  <c r="O668"/>
  <c r="P668"/>
  <c r="O652"/>
  <c r="P652"/>
  <c r="O636"/>
  <c r="P636"/>
  <c r="O620"/>
  <c r="P620"/>
  <c r="O604"/>
  <c r="P604"/>
  <c r="O588"/>
  <c r="P588"/>
  <c r="O572"/>
  <c r="P572"/>
  <c r="O556"/>
  <c r="P556"/>
  <c r="O540"/>
  <c r="P540"/>
  <c r="O524"/>
  <c r="P524"/>
  <c r="O508"/>
  <c r="P508"/>
  <c r="O492"/>
  <c r="P492"/>
  <c r="O476"/>
  <c r="P476"/>
  <c r="O453"/>
  <c r="P453"/>
  <c r="O464"/>
  <c r="P464"/>
  <c r="O448"/>
  <c r="P448"/>
  <c r="O463"/>
  <c r="P463"/>
  <c r="O447"/>
  <c r="P447"/>
  <c r="O462"/>
  <c r="P462"/>
  <c r="O446"/>
  <c r="P446"/>
  <c r="O461"/>
  <c r="P461"/>
  <c r="O445"/>
  <c r="P445"/>
  <c r="O460"/>
  <c r="P460"/>
  <c r="O444"/>
  <c r="P444"/>
  <c r="U468"/>
  <c r="U467"/>
  <c r="U466"/>
  <c r="U465"/>
  <c r="U464"/>
  <c r="K287" i="4"/>
  <c r="L287"/>
  <c r="M287"/>
  <c r="N287"/>
  <c r="K286"/>
  <c r="L286"/>
  <c r="M286"/>
  <c r="N286"/>
  <c r="K285"/>
  <c r="L285"/>
  <c r="M285"/>
  <c r="N285"/>
  <c r="K284"/>
  <c r="L284"/>
  <c r="M284"/>
  <c r="N284"/>
  <c r="K283" l="1"/>
  <c r="L283"/>
  <c r="M283"/>
  <c r="N283"/>
  <c r="K282"/>
  <c r="L282"/>
  <c r="M282"/>
  <c r="N282"/>
  <c r="K281"/>
  <c r="L281"/>
  <c r="M281"/>
  <c r="N281"/>
  <c r="K280"/>
  <c r="L280"/>
  <c r="M280"/>
  <c r="N280"/>
  <c r="K279"/>
  <c r="L279"/>
  <c r="M279"/>
  <c r="N279"/>
  <c r="K278"/>
  <c r="L278"/>
  <c r="M278"/>
  <c r="N278"/>
  <c r="K277"/>
  <c r="L277"/>
  <c r="M277"/>
  <c r="N277"/>
  <c r="K276"/>
  <c r="L276"/>
  <c r="M276"/>
  <c r="N276"/>
  <c r="K275"/>
  <c r="L275"/>
  <c r="M275"/>
  <c r="N275"/>
  <c r="K274"/>
  <c r="L274"/>
  <c r="M274"/>
  <c r="N274"/>
  <c r="K273"/>
  <c r="L273"/>
  <c r="M273"/>
  <c r="N273"/>
  <c r="K272"/>
  <c r="L272"/>
  <c r="M272"/>
  <c r="N272"/>
  <c r="K271"/>
  <c r="L271"/>
  <c r="M271"/>
  <c r="N271"/>
  <c r="K270"/>
  <c r="L270"/>
  <c r="M270"/>
  <c r="N270"/>
  <c r="K269"/>
  <c r="L269"/>
  <c r="M269"/>
  <c r="N269"/>
  <c r="K268"/>
  <c r="L268"/>
  <c r="M268"/>
  <c r="N268"/>
  <c r="K267"/>
  <c r="L267"/>
  <c r="M267"/>
  <c r="N267"/>
  <c r="K266"/>
  <c r="L266"/>
  <c r="M266"/>
  <c r="N266"/>
  <c r="K265"/>
  <c r="L265"/>
  <c r="M265"/>
  <c r="N265"/>
  <c r="K264"/>
  <c r="L264"/>
  <c r="M264"/>
  <c r="N264"/>
  <c r="K263"/>
  <c r="L263"/>
  <c r="M263"/>
  <c r="N263"/>
  <c r="K262"/>
  <c r="L262"/>
  <c r="M262"/>
  <c r="N262"/>
  <c r="K261"/>
  <c r="L261"/>
  <c r="M261"/>
  <c r="N261"/>
  <c r="K260"/>
  <c r="L260"/>
  <c r="M260"/>
  <c r="N260"/>
  <c r="K259"/>
  <c r="L259"/>
  <c r="M259"/>
  <c r="N259"/>
  <c r="K258"/>
  <c r="L258"/>
  <c r="M258"/>
  <c r="N258"/>
  <c r="K257"/>
  <c r="L257"/>
  <c r="M257"/>
  <c r="N257"/>
  <c r="K256"/>
  <c r="L256"/>
  <c r="M256"/>
  <c r="N256"/>
  <c r="K255"/>
  <c r="L255"/>
  <c r="M255"/>
  <c r="N255"/>
  <c r="K254"/>
  <c r="L254"/>
  <c r="M254"/>
  <c r="N254"/>
  <c r="K253"/>
  <c r="L253"/>
  <c r="M253"/>
  <c r="N253"/>
  <c r="K252"/>
  <c r="L252"/>
  <c r="M252"/>
  <c r="N252"/>
  <c r="K251"/>
  <c r="L251"/>
  <c r="M251"/>
  <c r="N251"/>
  <c r="K250"/>
  <c r="L250"/>
  <c r="M250"/>
  <c r="N250"/>
  <c r="K249"/>
  <c r="L249"/>
  <c r="M249"/>
  <c r="N249"/>
  <c r="K248"/>
  <c r="L248"/>
  <c r="M248"/>
  <c r="N248"/>
  <c r="K247"/>
  <c r="L247"/>
  <c r="M247"/>
  <c r="N247"/>
  <c r="K246"/>
  <c r="L246"/>
  <c r="M246"/>
  <c r="N246"/>
  <c r="K245"/>
  <c r="L245"/>
  <c r="M245"/>
  <c r="N245"/>
  <c r="K244"/>
  <c r="L244"/>
  <c r="M244"/>
  <c r="N244"/>
  <c r="K243"/>
  <c r="L243"/>
  <c r="M243"/>
  <c r="N243"/>
  <c r="K242"/>
  <c r="L242"/>
  <c r="M242"/>
  <c r="N242"/>
  <c r="K241"/>
  <c r="L241"/>
  <c r="M241"/>
  <c r="N241"/>
  <c r="K240"/>
  <c r="L240"/>
  <c r="M240"/>
  <c r="N240"/>
  <c r="K239"/>
  <c r="L239"/>
  <c r="M239"/>
  <c r="N239"/>
  <c r="K238"/>
  <c r="L238"/>
  <c r="M238"/>
  <c r="N238"/>
  <c r="K237"/>
  <c r="L237"/>
  <c r="M237"/>
  <c r="N237"/>
  <c r="K236"/>
  <c r="L236"/>
  <c r="M236"/>
  <c r="N236"/>
  <c r="K235"/>
  <c r="L235"/>
  <c r="M235"/>
  <c r="N235"/>
  <c r="K234"/>
  <c r="L234"/>
  <c r="M234"/>
  <c r="N234"/>
  <c r="K233"/>
  <c r="L233"/>
  <c r="M233"/>
  <c r="N233"/>
  <c r="K232"/>
  <c r="L232"/>
  <c r="M232"/>
  <c r="N232"/>
  <c r="K231"/>
  <c r="L231"/>
  <c r="M231"/>
  <c r="N231"/>
  <c r="K230"/>
  <c r="L230"/>
  <c r="M230"/>
  <c r="N230"/>
  <c r="K229"/>
  <c r="L229"/>
  <c r="M229"/>
  <c r="N229"/>
  <c r="K228"/>
  <c r="L228"/>
  <c r="M228"/>
  <c r="N228"/>
  <c r="K227"/>
  <c r="L227"/>
  <c r="M227"/>
  <c r="N227"/>
  <c r="K226"/>
  <c r="L226"/>
  <c r="M226"/>
  <c r="N226"/>
  <c r="K225"/>
  <c r="L225"/>
  <c r="M225"/>
  <c r="N225"/>
  <c r="K224"/>
  <c r="L224"/>
  <c r="M224"/>
  <c r="N224"/>
  <c r="K223"/>
  <c r="L223"/>
  <c r="M223"/>
  <c r="N223"/>
  <c r="K222"/>
  <c r="L222"/>
  <c r="M222"/>
  <c r="N222"/>
  <c r="K221"/>
  <c r="L221"/>
  <c r="M221"/>
  <c r="N221"/>
  <c r="K220"/>
  <c r="L220"/>
  <c r="M220"/>
  <c r="N220"/>
  <c r="K219"/>
  <c r="L219"/>
  <c r="M219"/>
  <c r="N219"/>
  <c r="K218"/>
  <c r="L218"/>
  <c r="M218"/>
  <c r="N218"/>
  <c r="K217"/>
  <c r="L217"/>
  <c r="M217"/>
  <c r="N217"/>
  <c r="K216"/>
  <c r="L216"/>
  <c r="M216"/>
  <c r="N216"/>
  <c r="K215"/>
  <c r="L215"/>
  <c r="M215"/>
  <c r="N215"/>
  <c r="K214"/>
  <c r="L214"/>
  <c r="M214"/>
  <c r="N214"/>
  <c r="K213"/>
  <c r="L213"/>
  <c r="M213"/>
  <c r="N213"/>
  <c r="K212"/>
  <c r="L212"/>
  <c r="M212"/>
  <c r="N212"/>
  <c r="K211"/>
  <c r="L211"/>
  <c r="M211"/>
  <c r="N211"/>
  <c r="K210"/>
  <c r="L210"/>
  <c r="M210"/>
  <c r="N210"/>
  <c r="K209"/>
  <c r="L209"/>
  <c r="M209"/>
  <c r="N209"/>
  <c r="K208"/>
  <c r="L208"/>
  <c r="M208"/>
  <c r="N208"/>
  <c r="K207"/>
  <c r="L207"/>
  <c r="M207"/>
  <c r="N207"/>
  <c r="K206"/>
  <c r="L206"/>
  <c r="M206"/>
  <c r="N206"/>
  <c r="K205"/>
  <c r="L205"/>
  <c r="M205"/>
  <c r="N205"/>
  <c r="K204"/>
  <c r="L204"/>
  <c r="M204"/>
  <c r="N204"/>
  <c r="K203"/>
  <c r="L203"/>
  <c r="M203"/>
  <c r="N203"/>
  <c r="K202"/>
  <c r="L202"/>
  <c r="M202"/>
  <c r="N202"/>
  <c r="K201"/>
  <c r="L201"/>
  <c r="M201"/>
  <c r="N201"/>
  <c r="K200"/>
  <c r="L200"/>
  <c r="M200"/>
  <c r="N200"/>
  <c r="K199"/>
  <c r="L199"/>
  <c r="M199"/>
  <c r="N199"/>
  <c r="K198"/>
  <c r="L198"/>
  <c r="M198"/>
  <c r="N198"/>
  <c r="K197"/>
  <c r="L197"/>
  <c r="M197"/>
  <c r="N197"/>
  <c r="K196"/>
  <c r="L196"/>
  <c r="M196"/>
  <c r="N196"/>
  <c r="K195"/>
  <c r="L195"/>
  <c r="M195"/>
  <c r="N195"/>
  <c r="K194"/>
  <c r="L194"/>
  <c r="M194"/>
  <c r="N194"/>
  <c r="K193"/>
  <c r="L193"/>
  <c r="M193"/>
  <c r="N193"/>
  <c r="K192"/>
  <c r="L192"/>
  <c r="M192"/>
  <c r="N192"/>
  <c r="K191"/>
  <c r="L191"/>
  <c r="M191"/>
  <c r="N191"/>
  <c r="K190"/>
  <c r="L190"/>
  <c r="M190"/>
  <c r="N190"/>
  <c r="K189"/>
  <c r="L189"/>
  <c r="M189"/>
  <c r="N189"/>
  <c r="K188"/>
  <c r="L188"/>
  <c r="M188"/>
  <c r="N188"/>
  <c r="K187"/>
  <c r="L187"/>
  <c r="M187"/>
  <c r="N187"/>
  <c r="K186"/>
  <c r="L186"/>
  <c r="M186"/>
  <c r="N186"/>
  <c r="K185"/>
  <c r="L185"/>
  <c r="M185"/>
  <c r="N185"/>
  <c r="K184"/>
  <c r="L184"/>
  <c r="M184"/>
  <c r="N184"/>
  <c r="K183"/>
  <c r="L183"/>
  <c r="M183"/>
  <c r="N183"/>
  <c r="K182"/>
  <c r="L182"/>
  <c r="M182"/>
  <c r="N182"/>
  <c r="K181"/>
  <c r="L181"/>
  <c r="M181"/>
  <c r="N181"/>
  <c r="K180"/>
  <c r="L180"/>
  <c r="M180"/>
  <c r="N180"/>
  <c r="K179"/>
  <c r="L179"/>
  <c r="M179"/>
  <c r="N179"/>
  <c r="K178"/>
  <c r="L178"/>
  <c r="M178"/>
  <c r="N178"/>
  <c r="K177"/>
  <c r="L177"/>
  <c r="M177"/>
  <c r="N177"/>
  <c r="K176"/>
  <c r="L176"/>
  <c r="M176"/>
  <c r="N176"/>
  <c r="K175"/>
  <c r="L175"/>
  <c r="M175"/>
  <c r="N175"/>
  <c r="K174"/>
  <c r="L174"/>
  <c r="M174"/>
  <c r="N174"/>
  <c r="K173"/>
  <c r="L173"/>
  <c r="M173"/>
  <c r="N173"/>
  <c r="K172"/>
  <c r="L172"/>
  <c r="M172"/>
  <c r="N172"/>
  <c r="K171"/>
  <c r="L171"/>
  <c r="M171"/>
  <c r="N171"/>
  <c r="K170"/>
  <c r="L170"/>
  <c r="M170"/>
  <c r="N170"/>
  <c r="K169"/>
  <c r="L169"/>
  <c r="M169"/>
  <c r="N169"/>
  <c r="K168"/>
  <c r="L168"/>
  <c r="M168"/>
  <c r="N168"/>
  <c r="K167"/>
  <c r="L167"/>
  <c r="M167"/>
  <c r="N167"/>
  <c r="K166"/>
  <c r="L166"/>
  <c r="M166"/>
  <c r="N166"/>
  <c r="K165"/>
  <c r="L165"/>
  <c r="M165"/>
  <c r="N165"/>
  <c r="K164"/>
  <c r="L164"/>
  <c r="M164"/>
  <c r="N164"/>
  <c r="K163"/>
  <c r="L163"/>
  <c r="M163"/>
  <c r="N163"/>
  <c r="K162"/>
  <c r="L162"/>
  <c r="M162"/>
  <c r="N162"/>
  <c r="K161"/>
  <c r="L161"/>
  <c r="M161"/>
  <c r="N161"/>
  <c r="K160"/>
  <c r="L160"/>
  <c r="M160"/>
  <c r="N160"/>
  <c r="K159"/>
  <c r="L159"/>
  <c r="M159"/>
  <c r="N159"/>
  <c r="K158"/>
  <c r="L158"/>
  <c r="M158"/>
  <c r="N158"/>
  <c r="K157"/>
  <c r="L157"/>
  <c r="M157"/>
  <c r="N157"/>
  <c r="K156"/>
  <c r="L156"/>
  <c r="M156"/>
  <c r="N156"/>
  <c r="K155"/>
  <c r="L155"/>
  <c r="M155"/>
  <c r="N155"/>
  <c r="K154" l="1"/>
  <c r="L154"/>
  <c r="M154"/>
  <c r="N154"/>
  <c r="K153"/>
  <c r="L153"/>
  <c r="M153"/>
  <c r="N153"/>
  <c r="K152"/>
  <c r="L152"/>
  <c r="M152"/>
  <c r="N152"/>
  <c r="K151"/>
  <c r="L151"/>
  <c r="M151"/>
  <c r="N151"/>
  <c r="K150"/>
  <c r="L150"/>
  <c r="M150"/>
  <c r="N150"/>
  <c r="K149"/>
  <c r="L149"/>
  <c r="M149"/>
  <c r="N149"/>
  <c r="K148"/>
  <c r="L148"/>
  <c r="M148"/>
  <c r="N148"/>
  <c r="K147"/>
  <c r="L147"/>
  <c r="M147"/>
  <c r="N147"/>
  <c r="K146"/>
  <c r="L146"/>
  <c r="M146"/>
  <c r="N146"/>
  <c r="K145"/>
  <c r="L145"/>
  <c r="M145"/>
  <c r="N145"/>
  <c r="K144"/>
  <c r="L144"/>
  <c r="M144"/>
  <c r="N144"/>
  <c r="K143"/>
  <c r="L143"/>
  <c r="M143"/>
  <c r="N143"/>
  <c r="K142"/>
  <c r="L142"/>
  <c r="M142"/>
  <c r="N142"/>
  <c r="K141"/>
  <c r="L141"/>
  <c r="M141"/>
  <c r="N141"/>
  <c r="K140"/>
  <c r="L140"/>
  <c r="M140"/>
  <c r="N140"/>
  <c r="K139"/>
  <c r="L139"/>
  <c r="M139"/>
  <c r="N139"/>
  <c r="K138"/>
  <c r="L138"/>
  <c r="M138"/>
  <c r="N138"/>
  <c r="K137"/>
  <c r="L137"/>
  <c r="M137"/>
  <c r="N137"/>
  <c r="K136"/>
  <c r="L136"/>
  <c r="M136"/>
  <c r="N136"/>
  <c r="K135"/>
  <c r="L135"/>
  <c r="M135"/>
  <c r="N135"/>
  <c r="K134"/>
  <c r="L134"/>
  <c r="M134"/>
  <c r="N134"/>
  <c r="K133"/>
  <c r="L133"/>
  <c r="M133"/>
  <c r="N133"/>
  <c r="K132"/>
  <c r="L132"/>
  <c r="M132"/>
  <c r="N132"/>
  <c r="K131"/>
  <c r="L131"/>
  <c r="M131"/>
  <c r="N131"/>
  <c r="K130"/>
  <c r="L130"/>
  <c r="M130"/>
  <c r="N130"/>
  <c r="K129"/>
  <c r="L129"/>
  <c r="M129"/>
  <c r="N129"/>
  <c r="K128"/>
  <c r="L128"/>
  <c r="M128"/>
  <c r="N128"/>
  <c r="K127"/>
  <c r="L127"/>
  <c r="M127"/>
  <c r="N127"/>
  <c r="K126"/>
  <c r="L126"/>
  <c r="M126"/>
  <c r="N126"/>
  <c r="K125"/>
  <c r="L125"/>
  <c r="M125"/>
  <c r="N125"/>
  <c r="K124"/>
  <c r="L124"/>
  <c r="M124"/>
  <c r="N124"/>
  <c r="K123"/>
  <c r="L123"/>
  <c r="M123"/>
  <c r="N123"/>
  <c r="K122"/>
  <c r="L122"/>
  <c r="M122"/>
  <c r="N122"/>
  <c r="K121"/>
  <c r="L121"/>
  <c r="M121"/>
  <c r="N121"/>
  <c r="K117"/>
  <c r="K120"/>
  <c r="L120"/>
  <c r="M120"/>
  <c r="N120"/>
  <c r="K119"/>
  <c r="L119"/>
  <c r="M119"/>
  <c r="N119"/>
  <c r="K118"/>
  <c r="L118"/>
  <c r="M118"/>
  <c r="N118"/>
  <c r="L117"/>
  <c r="M117"/>
  <c r="N117"/>
  <c r="K116"/>
  <c r="L116"/>
  <c r="M116"/>
  <c r="N116"/>
  <c r="K115"/>
  <c r="L115"/>
  <c r="M115"/>
  <c r="N115"/>
  <c r="K114"/>
  <c r="L114"/>
  <c r="M114"/>
  <c r="N114"/>
  <c r="K113"/>
  <c r="L113"/>
  <c r="M113"/>
  <c r="N113"/>
  <c r="K112"/>
  <c r="L112"/>
  <c r="M112"/>
  <c r="N112"/>
  <c r="K111"/>
  <c r="L111"/>
  <c r="M111"/>
  <c r="N111"/>
  <c r="K110"/>
  <c r="L110"/>
  <c r="M110"/>
  <c r="N110"/>
  <c r="K109"/>
  <c r="L109"/>
  <c r="M109"/>
  <c r="N109"/>
  <c r="K108"/>
  <c r="L108"/>
  <c r="M108"/>
  <c r="N108"/>
  <c r="K107"/>
  <c r="L107"/>
  <c r="M107"/>
  <c r="N107"/>
  <c r="K106"/>
  <c r="L106"/>
  <c r="M106"/>
  <c r="N106"/>
  <c r="K105"/>
  <c r="L105"/>
  <c r="M105"/>
  <c r="N105"/>
  <c r="K104"/>
  <c r="L104"/>
  <c r="M104"/>
  <c r="N104"/>
  <c r="K103"/>
  <c r="L103"/>
  <c r="M103"/>
  <c r="N103"/>
  <c r="K102"/>
  <c r="L102"/>
  <c r="M102"/>
  <c r="N102"/>
  <c r="K101"/>
  <c r="L101"/>
  <c r="M101"/>
  <c r="N101"/>
  <c r="K100"/>
  <c r="L100"/>
  <c r="M100"/>
  <c r="N100"/>
  <c r="K99"/>
  <c r="L99"/>
  <c r="M99"/>
  <c r="N99"/>
  <c r="K98"/>
  <c r="L98"/>
  <c r="M98"/>
  <c r="N98"/>
  <c r="K97"/>
  <c r="L97"/>
  <c r="M97"/>
  <c r="N97"/>
  <c r="K96"/>
  <c r="L96"/>
  <c r="M96"/>
  <c r="N96"/>
  <c r="K95"/>
  <c r="L95"/>
  <c r="M95"/>
  <c r="N95"/>
  <c r="K94"/>
  <c r="L94"/>
  <c r="M94"/>
  <c r="N94"/>
  <c r="K93"/>
  <c r="L93"/>
  <c r="M93"/>
  <c r="N93"/>
  <c r="K92" l="1"/>
  <c r="L92"/>
  <c r="M92"/>
  <c r="N92"/>
  <c r="K91"/>
  <c r="L91"/>
  <c r="M91"/>
  <c r="N91"/>
  <c r="K90"/>
  <c r="L90"/>
  <c r="M90"/>
  <c r="N90"/>
  <c r="K89"/>
  <c r="L89"/>
  <c r="M89"/>
  <c r="N89"/>
  <c r="K88"/>
  <c r="L88"/>
  <c r="M88"/>
  <c r="N88"/>
  <c r="K87"/>
  <c r="L87"/>
  <c r="M87"/>
  <c r="N87"/>
  <c r="K86"/>
  <c r="L86"/>
  <c r="M86"/>
  <c r="N86"/>
  <c r="K85"/>
  <c r="L85"/>
  <c r="M85"/>
  <c r="N85"/>
  <c r="K84"/>
  <c r="L84"/>
  <c r="M84"/>
  <c r="N84"/>
  <c r="K83"/>
  <c r="L83"/>
  <c r="M83"/>
  <c r="N83"/>
  <c r="K82"/>
  <c r="L82"/>
  <c r="M82"/>
  <c r="N82"/>
  <c r="K81"/>
  <c r="L81"/>
  <c r="M81"/>
  <c r="N81"/>
  <c r="K80"/>
  <c r="L80"/>
  <c r="M80"/>
  <c r="N80"/>
  <c r="K79"/>
  <c r="L79"/>
  <c r="M79"/>
  <c r="N79"/>
  <c r="K78"/>
  <c r="L78"/>
  <c r="M78"/>
  <c r="N78"/>
  <c r="K77"/>
  <c r="L77"/>
  <c r="M77"/>
  <c r="N77"/>
  <c r="K76"/>
  <c r="L76"/>
  <c r="M76"/>
  <c r="N76"/>
  <c r="K75"/>
  <c r="L75"/>
  <c r="M75"/>
  <c r="N75"/>
  <c r="K74"/>
  <c r="L74"/>
  <c r="M74"/>
  <c r="N74"/>
  <c r="K73"/>
  <c r="L73"/>
  <c r="M73"/>
  <c r="N73"/>
  <c r="K72"/>
  <c r="L72"/>
  <c r="M72"/>
  <c r="N72"/>
  <c r="K71"/>
  <c r="L71"/>
  <c r="M71"/>
  <c r="N71"/>
  <c r="K70"/>
  <c r="L70"/>
  <c r="M70"/>
  <c r="N70"/>
  <c r="K69"/>
  <c r="L69"/>
  <c r="M69"/>
  <c r="N69"/>
  <c r="K66"/>
  <c r="L66"/>
  <c r="M66"/>
  <c r="N66"/>
  <c r="K68"/>
  <c r="L68"/>
  <c r="M68"/>
  <c r="N68"/>
  <c r="K67"/>
  <c r="L67"/>
  <c r="M67"/>
  <c r="N67"/>
  <c r="K65"/>
  <c r="L65"/>
  <c r="M65"/>
  <c r="N65"/>
  <c r="K64"/>
  <c r="L64"/>
  <c r="M64"/>
  <c r="N64"/>
  <c r="K63"/>
  <c r="L63"/>
  <c r="M63"/>
  <c r="N63"/>
  <c r="K62"/>
  <c r="L62"/>
  <c r="M62"/>
  <c r="N62"/>
  <c r="K61"/>
  <c r="L61"/>
  <c r="M61"/>
  <c r="N61"/>
  <c r="K60"/>
  <c r="L60"/>
  <c r="M60"/>
  <c r="N60"/>
  <c r="K59"/>
  <c r="L59"/>
  <c r="M59"/>
  <c r="N59"/>
  <c r="N421" i="1" l="1"/>
  <c r="O421" s="1"/>
  <c r="Q421"/>
  <c r="R421"/>
  <c r="T421"/>
  <c r="V421"/>
  <c r="W421" s="1"/>
  <c r="X421"/>
  <c r="Y421"/>
  <c r="AA421"/>
  <c r="AB421" s="1"/>
  <c r="AC421" s="1"/>
  <c r="N420"/>
  <c r="O420" s="1"/>
  <c r="Q420"/>
  <c r="R420"/>
  <c r="T420"/>
  <c r="V420"/>
  <c r="W420" s="1"/>
  <c r="X420"/>
  <c r="Y420"/>
  <c r="AA420"/>
  <c r="AB420" s="1"/>
  <c r="AC420" s="1"/>
  <c r="N419"/>
  <c r="O419" s="1"/>
  <c r="Q419"/>
  <c r="R419"/>
  <c r="T419"/>
  <c r="V419"/>
  <c r="W419" s="1"/>
  <c r="X419"/>
  <c r="Y419"/>
  <c r="AA419"/>
  <c r="AB419" s="1"/>
  <c r="AC419" s="1"/>
  <c r="N418"/>
  <c r="O418" s="1"/>
  <c r="Q418"/>
  <c r="R418"/>
  <c r="T418"/>
  <c r="V418"/>
  <c r="W418" s="1"/>
  <c r="X418"/>
  <c r="Y418"/>
  <c r="AA418"/>
  <c r="AB418" s="1"/>
  <c r="AC418" s="1"/>
  <c r="N417"/>
  <c r="O417" s="1"/>
  <c r="Q417"/>
  <c r="R417"/>
  <c r="T417"/>
  <c r="V417"/>
  <c r="W417" s="1"/>
  <c r="X417"/>
  <c r="Y417"/>
  <c r="AA417"/>
  <c r="AB417" s="1"/>
  <c r="AC417" s="1"/>
  <c r="N416"/>
  <c r="O416" s="1"/>
  <c r="Q416"/>
  <c r="R416"/>
  <c r="T416"/>
  <c r="V416"/>
  <c r="W416" s="1"/>
  <c r="X416"/>
  <c r="Y416"/>
  <c r="AA416"/>
  <c r="AB416" s="1"/>
  <c r="AC416" s="1"/>
  <c r="N415"/>
  <c r="O415" s="1"/>
  <c r="Q415"/>
  <c r="R415"/>
  <c r="T415"/>
  <c r="V415"/>
  <c r="W415" s="1"/>
  <c r="X415"/>
  <c r="Y415"/>
  <c r="AA415"/>
  <c r="AB415" s="1"/>
  <c r="AC415" s="1"/>
  <c r="N414"/>
  <c r="O414" s="1"/>
  <c r="Q414"/>
  <c r="R414"/>
  <c r="T414"/>
  <c r="V414"/>
  <c r="W414" s="1"/>
  <c r="X414"/>
  <c r="Y414"/>
  <c r="AA414"/>
  <c r="AB414" s="1"/>
  <c r="AC414" s="1"/>
  <c r="N413"/>
  <c r="O413" s="1"/>
  <c r="Q413"/>
  <c r="R413"/>
  <c r="T413"/>
  <c r="V413"/>
  <c r="W413" s="1"/>
  <c r="X413"/>
  <c r="Y413"/>
  <c r="AA413"/>
  <c r="AB413" s="1"/>
  <c r="AC413" s="1"/>
  <c r="N412"/>
  <c r="O412" s="1"/>
  <c r="Q412"/>
  <c r="R412"/>
  <c r="T412"/>
  <c r="V412"/>
  <c r="W412" s="1"/>
  <c r="X412"/>
  <c r="Y412"/>
  <c r="AA412"/>
  <c r="AB412" s="1"/>
  <c r="AC412" s="1"/>
  <c r="N411"/>
  <c r="O411" s="1"/>
  <c r="Q411"/>
  <c r="R411"/>
  <c r="T411"/>
  <c r="V411"/>
  <c r="W411" s="1"/>
  <c r="X411"/>
  <c r="Y411"/>
  <c r="AA411"/>
  <c r="AB411" s="1"/>
  <c r="AC411" s="1"/>
  <c r="N410"/>
  <c r="O410" s="1"/>
  <c r="Q410"/>
  <c r="R410"/>
  <c r="T410"/>
  <c r="V410"/>
  <c r="W410" s="1"/>
  <c r="X410"/>
  <c r="Y410"/>
  <c r="AA410"/>
  <c r="AB410" s="1"/>
  <c r="AC410" s="1"/>
  <c r="N409"/>
  <c r="O409" s="1"/>
  <c r="Q409"/>
  <c r="R409"/>
  <c r="T409"/>
  <c r="V409"/>
  <c r="W409" s="1"/>
  <c r="X409"/>
  <c r="Y409"/>
  <c r="AA409"/>
  <c r="AB409" s="1"/>
  <c r="AC409" s="1"/>
  <c r="N408"/>
  <c r="O408" s="1"/>
  <c r="Q408"/>
  <c r="R408"/>
  <c r="T408"/>
  <c r="V408"/>
  <c r="W408" s="1"/>
  <c r="X408"/>
  <c r="Y408"/>
  <c r="AA408"/>
  <c r="AB408" s="1"/>
  <c r="AC408" s="1"/>
  <c r="N407"/>
  <c r="O407" s="1"/>
  <c r="Q407"/>
  <c r="R407"/>
  <c r="T407"/>
  <c r="V407"/>
  <c r="W407" s="1"/>
  <c r="X407"/>
  <c r="Y407"/>
  <c r="AA407"/>
  <c r="AB407" s="1"/>
  <c r="AC407" s="1"/>
  <c r="N406"/>
  <c r="O406" s="1"/>
  <c r="Q406"/>
  <c r="R406"/>
  <c r="T406"/>
  <c r="V406"/>
  <c r="W406" s="1"/>
  <c r="X406"/>
  <c r="Y406"/>
  <c r="AA406"/>
  <c r="AB406" s="1"/>
  <c r="AC406" s="1"/>
  <c r="N405"/>
  <c r="O405" s="1"/>
  <c r="Q405"/>
  <c r="R405"/>
  <c r="T405"/>
  <c r="V405"/>
  <c r="W405" s="1"/>
  <c r="X405"/>
  <c r="Y405"/>
  <c r="AA405"/>
  <c r="AB405" s="1"/>
  <c r="AC405" s="1"/>
  <c r="N404"/>
  <c r="O404" s="1"/>
  <c r="Q404"/>
  <c r="R404"/>
  <c r="T404"/>
  <c r="V404"/>
  <c r="W404" s="1"/>
  <c r="X404"/>
  <c r="Y404"/>
  <c r="AA404"/>
  <c r="AB404" s="1"/>
  <c r="AC404" s="1"/>
  <c r="N403"/>
  <c r="O403" s="1"/>
  <c r="Q403"/>
  <c r="R403"/>
  <c r="T403"/>
  <c r="V403"/>
  <c r="W403" s="1"/>
  <c r="X403"/>
  <c r="Y403"/>
  <c r="AA403"/>
  <c r="AB403" s="1"/>
  <c r="AC403" s="1"/>
  <c r="N402"/>
  <c r="O402" s="1"/>
  <c r="Q402"/>
  <c r="R402"/>
  <c r="T402"/>
  <c r="V402"/>
  <c r="W402" s="1"/>
  <c r="X402"/>
  <c r="Y402"/>
  <c r="AA402"/>
  <c r="AB402" s="1"/>
  <c r="AC402" s="1"/>
  <c r="N401"/>
  <c r="O401" s="1"/>
  <c r="Q401"/>
  <c r="R401"/>
  <c r="T401"/>
  <c r="V401"/>
  <c r="W401" s="1"/>
  <c r="X401"/>
  <c r="Y401"/>
  <c r="AA401"/>
  <c r="AB401" s="1"/>
  <c r="AC401" s="1"/>
  <c r="N400"/>
  <c r="O400" s="1"/>
  <c r="Q400"/>
  <c r="R400"/>
  <c r="T400"/>
  <c r="V400"/>
  <c r="W400" s="1"/>
  <c r="X400"/>
  <c r="Y400"/>
  <c r="AA400"/>
  <c r="AB400" s="1"/>
  <c r="AC400" s="1"/>
  <c r="N399"/>
  <c r="O399" s="1"/>
  <c r="Q399"/>
  <c r="R399"/>
  <c r="T399"/>
  <c r="V399"/>
  <c r="W399" s="1"/>
  <c r="X399"/>
  <c r="Y399"/>
  <c r="AA399"/>
  <c r="AB399" s="1"/>
  <c r="AC399" s="1"/>
  <c r="N398"/>
  <c r="O398" s="1"/>
  <c r="Q398"/>
  <c r="R398"/>
  <c r="T398"/>
  <c r="V398"/>
  <c r="W398" s="1"/>
  <c r="X398"/>
  <c r="Y398"/>
  <c r="AA398"/>
  <c r="AB398" s="1"/>
  <c r="AC398" s="1"/>
  <c r="N397"/>
  <c r="O397" s="1"/>
  <c r="Q397"/>
  <c r="R397"/>
  <c r="T397"/>
  <c r="V397"/>
  <c r="W397" s="1"/>
  <c r="X397"/>
  <c r="Y397"/>
  <c r="AA397"/>
  <c r="AB397" s="1"/>
  <c r="AC397" s="1"/>
  <c r="N396"/>
  <c r="O396" s="1"/>
  <c r="Q396"/>
  <c r="R396"/>
  <c r="T396"/>
  <c r="V396"/>
  <c r="W396" s="1"/>
  <c r="X396"/>
  <c r="Y396"/>
  <c r="AA396"/>
  <c r="AB396" s="1"/>
  <c r="AC396" s="1"/>
  <c r="N395"/>
  <c r="O395" s="1"/>
  <c r="Q395"/>
  <c r="R395"/>
  <c r="T395"/>
  <c r="V395"/>
  <c r="W395" s="1"/>
  <c r="X395"/>
  <c r="Y395"/>
  <c r="AA395"/>
  <c r="AB395" s="1"/>
  <c r="AC395" s="1"/>
  <c r="N394"/>
  <c r="O394" s="1"/>
  <c r="Q394"/>
  <c r="R394"/>
  <c r="T394"/>
  <c r="V394"/>
  <c r="W394" s="1"/>
  <c r="X394"/>
  <c r="Y394"/>
  <c r="AA394"/>
  <c r="AB394" s="1"/>
  <c r="AC394" s="1"/>
  <c r="N393"/>
  <c r="O393" s="1"/>
  <c r="Q393"/>
  <c r="R393"/>
  <c r="T393"/>
  <c r="V393"/>
  <c r="W393" s="1"/>
  <c r="X393"/>
  <c r="Y393"/>
  <c r="AA393"/>
  <c r="AB393" s="1"/>
  <c r="AC393" s="1"/>
  <c r="N392"/>
  <c r="O392" s="1"/>
  <c r="Q392"/>
  <c r="R392"/>
  <c r="T392"/>
  <c r="V392"/>
  <c r="W392" s="1"/>
  <c r="X392"/>
  <c r="Y392"/>
  <c r="AA392"/>
  <c r="AB392" s="1"/>
  <c r="AC392" s="1"/>
  <c r="N391"/>
  <c r="O391" s="1"/>
  <c r="Q391"/>
  <c r="R391"/>
  <c r="T391"/>
  <c r="V391"/>
  <c r="W391" s="1"/>
  <c r="X391"/>
  <c r="Y391"/>
  <c r="AA391"/>
  <c r="AB391" s="1"/>
  <c r="AC391" s="1"/>
  <c r="N390"/>
  <c r="O390" s="1"/>
  <c r="Q390"/>
  <c r="R390"/>
  <c r="T390"/>
  <c r="V390"/>
  <c r="W390" s="1"/>
  <c r="X390"/>
  <c r="Y390"/>
  <c r="AA390"/>
  <c r="AB390" s="1"/>
  <c r="AC390" s="1"/>
  <c r="N389"/>
  <c r="O389" s="1"/>
  <c r="Q389"/>
  <c r="R389"/>
  <c r="T389"/>
  <c r="V389"/>
  <c r="W389" s="1"/>
  <c r="X389"/>
  <c r="Y389"/>
  <c r="AA389"/>
  <c r="AB389" s="1"/>
  <c r="AC389" s="1"/>
  <c r="N388"/>
  <c r="O388" s="1"/>
  <c r="Q388"/>
  <c r="R388"/>
  <c r="T388"/>
  <c r="V388"/>
  <c r="W388" s="1"/>
  <c r="X388"/>
  <c r="Y388"/>
  <c r="AA388"/>
  <c r="AB388" s="1"/>
  <c r="AC388" s="1"/>
  <c r="N387"/>
  <c r="O387" s="1"/>
  <c r="Q387"/>
  <c r="R387"/>
  <c r="T387"/>
  <c r="V387"/>
  <c r="W387" s="1"/>
  <c r="X387"/>
  <c r="Y387"/>
  <c r="AA387"/>
  <c r="AB387" s="1"/>
  <c r="AC387" s="1"/>
  <c r="N386"/>
  <c r="O386" s="1"/>
  <c r="Q386"/>
  <c r="R386"/>
  <c r="T386"/>
  <c r="V386"/>
  <c r="W386" s="1"/>
  <c r="X386"/>
  <c r="Y386"/>
  <c r="AA386"/>
  <c r="AB386" s="1"/>
  <c r="AC386" s="1"/>
  <c r="N385"/>
  <c r="O385" s="1"/>
  <c r="Q385"/>
  <c r="R385"/>
  <c r="T385"/>
  <c r="V385"/>
  <c r="W385" s="1"/>
  <c r="X385"/>
  <c r="Y385"/>
  <c r="AA385"/>
  <c r="AB385" s="1"/>
  <c r="AC385" s="1"/>
  <c r="N384"/>
  <c r="O384" s="1"/>
  <c r="Q384"/>
  <c r="R384"/>
  <c r="T384"/>
  <c r="V384"/>
  <c r="W384" s="1"/>
  <c r="X384"/>
  <c r="Y384"/>
  <c r="AA384"/>
  <c r="AB384" s="1"/>
  <c r="AC384" s="1"/>
  <c r="N383"/>
  <c r="O383" s="1"/>
  <c r="Q383"/>
  <c r="R383"/>
  <c r="T383"/>
  <c r="V383"/>
  <c r="W383" s="1"/>
  <c r="X383"/>
  <c r="Y383"/>
  <c r="AA383"/>
  <c r="AB383" s="1"/>
  <c r="AC383" s="1"/>
  <c r="N382"/>
  <c r="O382" s="1"/>
  <c r="Q382"/>
  <c r="R382"/>
  <c r="T382"/>
  <c r="V382"/>
  <c r="W382" s="1"/>
  <c r="X382"/>
  <c r="Y382"/>
  <c r="AA382"/>
  <c r="AB382" s="1"/>
  <c r="AC382" s="1"/>
  <c r="N381"/>
  <c r="O381" s="1"/>
  <c r="Q381"/>
  <c r="R381"/>
  <c r="T381"/>
  <c r="V381"/>
  <c r="W381" s="1"/>
  <c r="X381"/>
  <c r="Y381"/>
  <c r="AA381"/>
  <c r="AB381" s="1"/>
  <c r="AC381" s="1"/>
  <c r="N380"/>
  <c r="O380" s="1"/>
  <c r="Q380"/>
  <c r="R380"/>
  <c r="T380"/>
  <c r="V380"/>
  <c r="W380" s="1"/>
  <c r="X380"/>
  <c r="Y380"/>
  <c r="AA380"/>
  <c r="AB380" s="1"/>
  <c r="AC380" s="1"/>
  <c r="N379"/>
  <c r="O379" s="1"/>
  <c r="Q379"/>
  <c r="R379"/>
  <c r="T379"/>
  <c r="V379"/>
  <c r="W379" s="1"/>
  <c r="X379"/>
  <c r="Y379"/>
  <c r="AA379"/>
  <c r="AB379" s="1"/>
  <c r="AC379" s="1"/>
  <c r="N378"/>
  <c r="O378" s="1"/>
  <c r="Q378"/>
  <c r="R378"/>
  <c r="T378"/>
  <c r="V378"/>
  <c r="W378" s="1"/>
  <c r="X378"/>
  <c r="Y378"/>
  <c r="AA378"/>
  <c r="AB378" s="1"/>
  <c r="AC378" s="1"/>
  <c r="N377"/>
  <c r="O377" s="1"/>
  <c r="Q377"/>
  <c r="R377"/>
  <c r="T377"/>
  <c r="V377"/>
  <c r="W377" s="1"/>
  <c r="X377"/>
  <c r="Y377"/>
  <c r="AA377"/>
  <c r="AB377" s="1"/>
  <c r="AC377" s="1"/>
  <c r="N376"/>
  <c r="O376" s="1"/>
  <c r="Q376"/>
  <c r="R376"/>
  <c r="T376"/>
  <c r="V376"/>
  <c r="W376" s="1"/>
  <c r="X376"/>
  <c r="Y376"/>
  <c r="AA376"/>
  <c r="AB376" s="1"/>
  <c r="AC376" s="1"/>
  <c r="N375"/>
  <c r="O375" s="1"/>
  <c r="Q375"/>
  <c r="R375"/>
  <c r="T375"/>
  <c r="V375"/>
  <c r="W375" s="1"/>
  <c r="X375"/>
  <c r="Y375"/>
  <c r="AA375"/>
  <c r="AB375" s="1"/>
  <c r="AC375" s="1"/>
  <c r="N374"/>
  <c r="O374" s="1"/>
  <c r="Q374"/>
  <c r="R374"/>
  <c r="T374"/>
  <c r="V374"/>
  <c r="W374" s="1"/>
  <c r="X374"/>
  <c r="Y374"/>
  <c r="AA374"/>
  <c r="AB374" s="1"/>
  <c r="AC374" s="1"/>
  <c r="N373"/>
  <c r="O373" s="1"/>
  <c r="Q373"/>
  <c r="R373"/>
  <c r="T373"/>
  <c r="V373"/>
  <c r="W373" s="1"/>
  <c r="X373"/>
  <c r="Y373"/>
  <c r="AA373"/>
  <c r="AB373" s="1"/>
  <c r="AC373" s="1"/>
  <c r="N372"/>
  <c r="O372" s="1"/>
  <c r="Q372"/>
  <c r="R372"/>
  <c r="T372"/>
  <c r="V372"/>
  <c r="W372" s="1"/>
  <c r="X372"/>
  <c r="Y372"/>
  <c r="AA372"/>
  <c r="AB372" s="1"/>
  <c r="AC372" s="1"/>
  <c r="N371"/>
  <c r="O371" s="1"/>
  <c r="Q371"/>
  <c r="R371"/>
  <c r="T371"/>
  <c r="V371"/>
  <c r="W371" s="1"/>
  <c r="X371"/>
  <c r="Y371"/>
  <c r="AA371"/>
  <c r="AB371" s="1"/>
  <c r="AC371" s="1"/>
  <c r="N370"/>
  <c r="O370" s="1"/>
  <c r="Q370"/>
  <c r="R370"/>
  <c r="T370"/>
  <c r="V370"/>
  <c r="W370" s="1"/>
  <c r="X370"/>
  <c r="Y370"/>
  <c r="AA370"/>
  <c r="AB370" s="1"/>
  <c r="AC370" s="1"/>
  <c r="N369"/>
  <c r="O369" s="1"/>
  <c r="Q369"/>
  <c r="R369"/>
  <c r="T369"/>
  <c r="V369"/>
  <c r="W369" s="1"/>
  <c r="X369"/>
  <c r="Y369"/>
  <c r="AA369"/>
  <c r="AB369" s="1"/>
  <c r="AC369" s="1"/>
  <c r="N368"/>
  <c r="O368" s="1"/>
  <c r="Q368"/>
  <c r="R368"/>
  <c r="T368"/>
  <c r="V368"/>
  <c r="W368" s="1"/>
  <c r="X368"/>
  <c r="Y368"/>
  <c r="AA368"/>
  <c r="AB368" s="1"/>
  <c r="AC368" s="1"/>
  <c r="N367"/>
  <c r="O367" s="1"/>
  <c r="Q367"/>
  <c r="R367"/>
  <c r="T367"/>
  <c r="V367"/>
  <c r="W367" s="1"/>
  <c r="X367"/>
  <c r="Y367"/>
  <c r="AA367"/>
  <c r="AB367" s="1"/>
  <c r="AC367" s="1"/>
  <c r="N366"/>
  <c r="O366" s="1"/>
  <c r="Q366"/>
  <c r="R366"/>
  <c r="T366"/>
  <c r="V366"/>
  <c r="W366" s="1"/>
  <c r="X366"/>
  <c r="Y366"/>
  <c r="AA366"/>
  <c r="AB366" s="1"/>
  <c r="AC366" s="1"/>
  <c r="N365"/>
  <c r="O365" s="1"/>
  <c r="Q365"/>
  <c r="R365"/>
  <c r="T365"/>
  <c r="V365"/>
  <c r="W365" s="1"/>
  <c r="X365"/>
  <c r="Y365"/>
  <c r="AA365"/>
  <c r="AB365" s="1"/>
  <c r="AC365" s="1"/>
  <c r="N364"/>
  <c r="O364" s="1"/>
  <c r="Q364"/>
  <c r="R364"/>
  <c r="T364"/>
  <c r="V364"/>
  <c r="W364" s="1"/>
  <c r="X364"/>
  <c r="Y364"/>
  <c r="AA364"/>
  <c r="AB364" s="1"/>
  <c r="AC364" s="1"/>
  <c r="N363"/>
  <c r="O363" s="1"/>
  <c r="Q363"/>
  <c r="R363"/>
  <c r="T363"/>
  <c r="V363"/>
  <c r="W363" s="1"/>
  <c r="X363"/>
  <c r="Y363"/>
  <c r="AA363"/>
  <c r="AB363" s="1"/>
  <c r="AC363" s="1"/>
  <c r="N362"/>
  <c r="O362" s="1"/>
  <c r="Q362"/>
  <c r="R362"/>
  <c r="T362"/>
  <c r="V362"/>
  <c r="W362" s="1"/>
  <c r="X362"/>
  <c r="Y362"/>
  <c r="AA362"/>
  <c r="AB362" s="1"/>
  <c r="AC362" s="1"/>
  <c r="N361"/>
  <c r="O361" s="1"/>
  <c r="Q361"/>
  <c r="R361"/>
  <c r="T361"/>
  <c r="V361"/>
  <c r="W361" s="1"/>
  <c r="X361"/>
  <c r="Y361"/>
  <c r="AA361"/>
  <c r="AB361" s="1"/>
  <c r="AC361" s="1"/>
  <c r="N360"/>
  <c r="O360" s="1"/>
  <c r="Q360"/>
  <c r="R360"/>
  <c r="T360"/>
  <c r="V360"/>
  <c r="W360" s="1"/>
  <c r="X360"/>
  <c r="Y360"/>
  <c r="AA360"/>
  <c r="AB360" s="1"/>
  <c r="AC360" s="1"/>
  <c r="N359"/>
  <c r="O359" s="1"/>
  <c r="Q359"/>
  <c r="R359"/>
  <c r="T359"/>
  <c r="V359"/>
  <c r="W359" s="1"/>
  <c r="X359"/>
  <c r="Y359"/>
  <c r="AA359"/>
  <c r="AB359" s="1"/>
  <c r="AC359" s="1"/>
  <c r="N358"/>
  <c r="O358" s="1"/>
  <c r="Q358"/>
  <c r="R358"/>
  <c r="T358"/>
  <c r="V358"/>
  <c r="W358" s="1"/>
  <c r="X358"/>
  <c r="Y358"/>
  <c r="AA358"/>
  <c r="AB358" s="1"/>
  <c r="AC358" s="1"/>
  <c r="N357"/>
  <c r="O357" s="1"/>
  <c r="Q357"/>
  <c r="R357"/>
  <c r="T357"/>
  <c r="V357"/>
  <c r="W357" s="1"/>
  <c r="X357"/>
  <c r="Y357"/>
  <c r="AA357"/>
  <c r="AB357" s="1"/>
  <c r="AC357" s="1"/>
  <c r="N356"/>
  <c r="O356" s="1"/>
  <c r="Q356"/>
  <c r="R356"/>
  <c r="T356"/>
  <c r="V356"/>
  <c r="W356" s="1"/>
  <c r="X356"/>
  <c r="Y356"/>
  <c r="AA356"/>
  <c r="AB356" s="1"/>
  <c r="AC356" s="1"/>
  <c r="N355"/>
  <c r="O355" s="1"/>
  <c r="Q355"/>
  <c r="R355"/>
  <c r="T355"/>
  <c r="V355"/>
  <c r="W355" s="1"/>
  <c r="X355"/>
  <c r="Y355"/>
  <c r="AA355"/>
  <c r="AB355" s="1"/>
  <c r="AC355" s="1"/>
  <c r="N354"/>
  <c r="O354" s="1"/>
  <c r="Q354"/>
  <c r="R354"/>
  <c r="T354"/>
  <c r="V354"/>
  <c r="W354" s="1"/>
  <c r="X354"/>
  <c r="Y354"/>
  <c r="AA354"/>
  <c r="AB354" s="1"/>
  <c r="AC354" s="1"/>
  <c r="N353"/>
  <c r="O353" s="1"/>
  <c r="Q353"/>
  <c r="R353"/>
  <c r="T353"/>
  <c r="V353"/>
  <c r="W353" s="1"/>
  <c r="X353"/>
  <c r="Y353"/>
  <c r="AA353"/>
  <c r="AB353" s="1"/>
  <c r="AC353" s="1"/>
  <c r="N352"/>
  <c r="O352" s="1"/>
  <c r="Q352"/>
  <c r="R352"/>
  <c r="T352"/>
  <c r="V352"/>
  <c r="W352" s="1"/>
  <c r="X352"/>
  <c r="Y352"/>
  <c r="AA352"/>
  <c r="AB352" s="1"/>
  <c r="AC352" s="1"/>
  <c r="N351"/>
  <c r="O351" s="1"/>
  <c r="Q351"/>
  <c r="R351"/>
  <c r="T351"/>
  <c r="V351"/>
  <c r="W351" s="1"/>
  <c r="X351"/>
  <c r="Y351"/>
  <c r="AA351"/>
  <c r="AB351" s="1"/>
  <c r="AC351" s="1"/>
  <c r="N350"/>
  <c r="O350" s="1"/>
  <c r="Q350"/>
  <c r="R350"/>
  <c r="T350"/>
  <c r="V350"/>
  <c r="W350" s="1"/>
  <c r="X350"/>
  <c r="Y350"/>
  <c r="AA350"/>
  <c r="AB350" s="1"/>
  <c r="AC350" s="1"/>
  <c r="N349"/>
  <c r="O349" s="1"/>
  <c r="Q349"/>
  <c r="R349"/>
  <c r="T349"/>
  <c r="V349"/>
  <c r="W349" s="1"/>
  <c r="X349"/>
  <c r="Y349"/>
  <c r="AA349"/>
  <c r="AB349" s="1"/>
  <c r="AC349" s="1"/>
  <c r="N348"/>
  <c r="O348" s="1"/>
  <c r="Q348"/>
  <c r="R348"/>
  <c r="T348"/>
  <c r="V348"/>
  <c r="W348" s="1"/>
  <c r="X348"/>
  <c r="Y348"/>
  <c r="AA348"/>
  <c r="AB348" s="1"/>
  <c r="AC348" s="1"/>
  <c r="N347"/>
  <c r="O347" s="1"/>
  <c r="Q347"/>
  <c r="R347"/>
  <c r="T347"/>
  <c r="V347"/>
  <c r="W347" s="1"/>
  <c r="X347"/>
  <c r="Y347"/>
  <c r="AA347"/>
  <c r="AB347" s="1"/>
  <c r="AC347" s="1"/>
  <c r="N346"/>
  <c r="O346" s="1"/>
  <c r="Q346"/>
  <c r="R346"/>
  <c r="T346"/>
  <c r="V346"/>
  <c r="W346" s="1"/>
  <c r="X346"/>
  <c r="Y346"/>
  <c r="AA346"/>
  <c r="AB346" s="1"/>
  <c r="AC346" s="1"/>
  <c r="N345"/>
  <c r="O345" s="1"/>
  <c r="Q345"/>
  <c r="R345"/>
  <c r="T345"/>
  <c r="V345"/>
  <c r="W345" s="1"/>
  <c r="X345"/>
  <c r="Y345"/>
  <c r="AA345"/>
  <c r="AB345" s="1"/>
  <c r="AC345" s="1"/>
  <c r="N344"/>
  <c r="O344" s="1"/>
  <c r="Q344"/>
  <c r="R344"/>
  <c r="T344"/>
  <c r="V344"/>
  <c r="W344" s="1"/>
  <c r="X344"/>
  <c r="Y344"/>
  <c r="AA344"/>
  <c r="AB344" s="1"/>
  <c r="AC344" s="1"/>
  <c r="N343"/>
  <c r="O343" s="1"/>
  <c r="Q343"/>
  <c r="R343"/>
  <c r="T343"/>
  <c r="V343"/>
  <c r="W343" s="1"/>
  <c r="X343"/>
  <c r="Y343"/>
  <c r="AA343"/>
  <c r="AB343" s="1"/>
  <c r="AC343" s="1"/>
  <c r="N342"/>
  <c r="O342" s="1"/>
  <c r="Q342"/>
  <c r="R342"/>
  <c r="T342"/>
  <c r="V342"/>
  <c r="W342" s="1"/>
  <c r="X342"/>
  <c r="Y342"/>
  <c r="AA342"/>
  <c r="AB342" s="1"/>
  <c r="AC342" s="1"/>
  <c r="N341"/>
  <c r="O341" s="1"/>
  <c r="Q341"/>
  <c r="R341"/>
  <c r="T341"/>
  <c r="V341"/>
  <c r="W341" s="1"/>
  <c r="X341"/>
  <c r="Y341"/>
  <c r="AA341"/>
  <c r="AB341" s="1"/>
  <c r="AC341" s="1"/>
  <c r="N340"/>
  <c r="O340" s="1"/>
  <c r="Q340"/>
  <c r="R340"/>
  <c r="T340"/>
  <c r="V340"/>
  <c r="W340" s="1"/>
  <c r="X340"/>
  <c r="Y340"/>
  <c r="AA340"/>
  <c r="AB340" s="1"/>
  <c r="AC340" s="1"/>
  <c r="N339"/>
  <c r="O339" s="1"/>
  <c r="Q339"/>
  <c r="R339"/>
  <c r="T339"/>
  <c r="V339"/>
  <c r="W339" s="1"/>
  <c r="X339"/>
  <c r="Y339"/>
  <c r="AA339"/>
  <c r="AB339" s="1"/>
  <c r="AC339" s="1"/>
  <c r="N338"/>
  <c r="O338" s="1"/>
  <c r="Q338"/>
  <c r="R338"/>
  <c r="T338"/>
  <c r="V338"/>
  <c r="W338" s="1"/>
  <c r="X338"/>
  <c r="Y338"/>
  <c r="AA338"/>
  <c r="AB338" s="1"/>
  <c r="AC338" s="1"/>
  <c r="N337"/>
  <c r="O337" s="1"/>
  <c r="Q337"/>
  <c r="R337"/>
  <c r="T337"/>
  <c r="V337"/>
  <c r="W337" s="1"/>
  <c r="X337"/>
  <c r="Y337"/>
  <c r="AA337"/>
  <c r="AB337" s="1"/>
  <c r="AC337" s="1"/>
  <c r="N336"/>
  <c r="O336" s="1"/>
  <c r="Q336"/>
  <c r="R336"/>
  <c r="T336"/>
  <c r="V336"/>
  <c r="W336" s="1"/>
  <c r="X336"/>
  <c r="Y336"/>
  <c r="AA336"/>
  <c r="AB336" s="1"/>
  <c r="AC336" s="1"/>
  <c r="N335"/>
  <c r="O335" s="1"/>
  <c r="Q335"/>
  <c r="R335"/>
  <c r="T335"/>
  <c r="V335"/>
  <c r="W335" s="1"/>
  <c r="X335"/>
  <c r="Y335"/>
  <c r="AA335"/>
  <c r="AB335" s="1"/>
  <c r="AC335" s="1"/>
  <c r="N334"/>
  <c r="O334" s="1"/>
  <c r="Q334"/>
  <c r="R334"/>
  <c r="T334"/>
  <c r="V334"/>
  <c r="W334" s="1"/>
  <c r="X334"/>
  <c r="Y334"/>
  <c r="AA334"/>
  <c r="AB334" s="1"/>
  <c r="AC334" s="1"/>
  <c r="Z338"/>
  <c r="Z405"/>
  <c r="Z382"/>
  <c r="Z394"/>
  <c r="Z396"/>
  <c r="Z395"/>
  <c r="Z401"/>
  <c r="Z407"/>
  <c r="Z373"/>
  <c r="Z337"/>
  <c r="Z408"/>
  <c r="Z352"/>
  <c r="Z380"/>
  <c r="Z410"/>
  <c r="Z388"/>
  <c r="Z378"/>
  <c r="Z402"/>
  <c r="Z347"/>
  <c r="Z359"/>
  <c r="Z390"/>
  <c r="Z385"/>
  <c r="Z364"/>
  <c r="Z354"/>
  <c r="Z381"/>
  <c r="Z365"/>
  <c r="Z392"/>
  <c r="Z356"/>
  <c r="Z369"/>
  <c r="Z351"/>
  <c r="Z343"/>
  <c r="Z361"/>
  <c r="Z345"/>
  <c r="Z344"/>
  <c r="Z397"/>
  <c r="Z417"/>
  <c r="Z403"/>
  <c r="Z372"/>
  <c r="Z389"/>
  <c r="Z340"/>
  <c r="Z384"/>
  <c r="Z357"/>
  <c r="Z371"/>
  <c r="Z346"/>
  <c r="Z376"/>
  <c r="Z377"/>
  <c r="Z413"/>
  <c r="Z386"/>
  <c r="Z374"/>
  <c r="Z334"/>
  <c r="Z400"/>
  <c r="Z406"/>
  <c r="Z366"/>
  <c r="Z391"/>
  <c r="Z349"/>
  <c r="Z360"/>
  <c r="Z387"/>
  <c r="Z399"/>
  <c r="Z375"/>
  <c r="Z393"/>
  <c r="Z416"/>
  <c r="Z420"/>
  <c r="Z353"/>
  <c r="Z404"/>
  <c r="Z411"/>
  <c r="Z362"/>
  <c r="Z421"/>
  <c r="Z370"/>
  <c r="Z350"/>
  <c r="Z412"/>
  <c r="Z358"/>
  <c r="Z368"/>
  <c r="Z348"/>
  <c r="Z367"/>
  <c r="Z342"/>
  <c r="Z398"/>
  <c r="Z339"/>
  <c r="Z355"/>
  <c r="Z335"/>
  <c r="Z418"/>
  <c r="Z383"/>
  <c r="Z363"/>
  <c r="Z419"/>
  <c r="Z336"/>
  <c r="Z415"/>
  <c r="Z409"/>
  <c r="Z379"/>
  <c r="Z341"/>
  <c r="Z414"/>
  <c r="P420" l="1"/>
  <c r="U420"/>
  <c r="S420"/>
  <c r="P421"/>
  <c r="U421"/>
  <c r="S421"/>
  <c r="P417"/>
  <c r="P419"/>
  <c r="P418"/>
  <c r="U419"/>
  <c r="S419"/>
  <c r="U418"/>
  <c r="S418"/>
  <c r="U417"/>
  <c r="S417"/>
  <c r="P416"/>
  <c r="P415"/>
  <c r="U416"/>
  <c r="S416"/>
  <c r="P414"/>
  <c r="U414"/>
  <c r="S414"/>
  <c r="U415"/>
  <c r="S415"/>
  <c r="P413"/>
  <c r="P411"/>
  <c r="P412"/>
  <c r="U413"/>
  <c r="S413"/>
  <c r="U412"/>
  <c r="S412"/>
  <c r="U411"/>
  <c r="S411"/>
  <c r="P409"/>
  <c r="U409"/>
  <c r="S409"/>
  <c r="P410"/>
  <c r="U410"/>
  <c r="S410"/>
  <c r="P408"/>
  <c r="P407"/>
  <c r="U407"/>
  <c r="S407"/>
  <c r="U408"/>
  <c r="S408"/>
  <c r="P406"/>
  <c r="U406"/>
  <c r="S406"/>
  <c r="P405"/>
  <c r="U405"/>
  <c r="S405"/>
  <c r="P404"/>
  <c r="U404"/>
  <c r="S404"/>
  <c r="P403"/>
  <c r="P402"/>
  <c r="U403"/>
  <c r="S403"/>
  <c r="P401"/>
  <c r="U402"/>
  <c r="S402"/>
  <c r="U401"/>
  <c r="S401"/>
  <c r="P400"/>
  <c r="U400"/>
  <c r="S400"/>
  <c r="P399"/>
  <c r="P398"/>
  <c r="U399"/>
  <c r="S399"/>
  <c r="U398"/>
  <c r="S398"/>
  <c r="P397"/>
  <c r="P396"/>
  <c r="U397"/>
  <c r="S397"/>
  <c r="U396"/>
  <c r="S396"/>
  <c r="P395"/>
  <c r="P394"/>
  <c r="P393"/>
  <c r="P392"/>
  <c r="P391"/>
  <c r="P390"/>
  <c r="P389"/>
  <c r="P387"/>
  <c r="P388"/>
  <c r="P384"/>
  <c r="P385"/>
  <c r="P386"/>
  <c r="P383"/>
  <c r="P382"/>
  <c r="P381"/>
  <c r="P377"/>
  <c r="P380"/>
  <c r="U381"/>
  <c r="S381"/>
  <c r="U382"/>
  <c r="S382"/>
  <c r="U383"/>
  <c r="S383"/>
  <c r="U384"/>
  <c r="S384"/>
  <c r="U385"/>
  <c r="S385"/>
  <c r="U386"/>
  <c r="S386"/>
  <c r="U387"/>
  <c r="S387"/>
  <c r="U388"/>
  <c r="S388"/>
  <c r="U389"/>
  <c r="S389"/>
  <c r="U390"/>
  <c r="S390"/>
  <c r="U391"/>
  <c r="S391"/>
  <c r="U392"/>
  <c r="S392"/>
  <c r="U393"/>
  <c r="S393"/>
  <c r="U394"/>
  <c r="S394"/>
  <c r="U395"/>
  <c r="S395"/>
  <c r="P375"/>
  <c r="P379"/>
  <c r="U380"/>
  <c r="S380"/>
  <c r="P376"/>
  <c r="P378"/>
  <c r="U379"/>
  <c r="S379"/>
  <c r="P374"/>
  <c r="U375"/>
  <c r="S375"/>
  <c r="U376"/>
  <c r="S376"/>
  <c r="U377"/>
  <c r="S377"/>
  <c r="U378"/>
  <c r="S378"/>
  <c r="P373"/>
  <c r="U373"/>
  <c r="S373"/>
  <c r="U374"/>
  <c r="S374"/>
  <c r="P335"/>
  <c r="P370"/>
  <c r="P372"/>
  <c r="P371"/>
  <c r="P344"/>
  <c r="U370"/>
  <c r="S370"/>
  <c r="U371"/>
  <c r="S371"/>
  <c r="U372"/>
  <c r="S372"/>
  <c r="P336"/>
  <c r="U335"/>
  <c r="S335"/>
  <c r="U336"/>
  <c r="S336"/>
  <c r="P369"/>
  <c r="P368"/>
  <c r="U368"/>
  <c r="S368"/>
  <c r="U369"/>
  <c r="S369"/>
  <c r="P367"/>
  <c r="U367"/>
  <c r="S367"/>
  <c r="P363"/>
  <c r="P366"/>
  <c r="P365"/>
  <c r="U365"/>
  <c r="S365"/>
  <c r="P364"/>
  <c r="U366"/>
  <c r="S366"/>
  <c r="U364"/>
  <c r="S364"/>
  <c r="U363"/>
  <c r="S363"/>
  <c r="P362"/>
  <c r="U362"/>
  <c r="S362"/>
  <c r="P361"/>
  <c r="U361"/>
  <c r="S361"/>
  <c r="P360"/>
  <c r="P359"/>
  <c r="U359"/>
  <c r="S359"/>
  <c r="P358"/>
  <c r="U360"/>
  <c r="S360"/>
  <c r="U358"/>
  <c r="S358"/>
  <c r="P356"/>
  <c r="P355"/>
  <c r="P357"/>
  <c r="U357"/>
  <c r="S357"/>
  <c r="U355"/>
  <c r="S355"/>
  <c r="U356"/>
  <c r="S356"/>
  <c r="P352"/>
  <c r="P354"/>
  <c r="P353"/>
  <c r="U352"/>
  <c r="S352"/>
  <c r="U354"/>
  <c r="S354"/>
  <c r="U353"/>
  <c r="S353"/>
  <c r="P351"/>
  <c r="P350"/>
  <c r="P349"/>
  <c r="U351"/>
  <c r="S351"/>
  <c r="U350"/>
  <c r="S350"/>
  <c r="U349"/>
  <c r="S349"/>
  <c r="P346"/>
  <c r="P348"/>
  <c r="P347"/>
  <c r="U346"/>
  <c r="S346"/>
  <c r="U347"/>
  <c r="S347"/>
  <c r="U344"/>
  <c r="S344"/>
  <c r="P345"/>
  <c r="P343"/>
  <c r="P342"/>
  <c r="U342"/>
  <c r="S342"/>
  <c r="U343"/>
  <c r="S343"/>
  <c r="P341"/>
  <c r="U341"/>
  <c r="S341"/>
  <c r="P340"/>
  <c r="U340"/>
  <c r="S340"/>
  <c r="P338"/>
  <c r="P339"/>
  <c r="U338"/>
  <c r="S338"/>
  <c r="U339"/>
  <c r="S339"/>
  <c r="P337"/>
  <c r="U337"/>
  <c r="S337"/>
  <c r="U348"/>
  <c r="S348"/>
  <c r="U345"/>
  <c r="S345"/>
  <c r="P334"/>
  <c r="U334"/>
  <c r="S334"/>
  <c r="N333" l="1"/>
  <c r="O333" s="1"/>
  <c r="Q333"/>
  <c r="R333"/>
  <c r="T333"/>
  <c r="V333"/>
  <c r="W333" s="1"/>
  <c r="X333"/>
  <c r="Y333"/>
  <c r="AA333"/>
  <c r="AB333" s="1"/>
  <c r="AC333" s="1"/>
  <c r="Z333"/>
  <c r="P333" l="1"/>
  <c r="U333"/>
  <c r="S333"/>
  <c r="N332"/>
  <c r="O332" s="1"/>
  <c r="Q332"/>
  <c r="R332"/>
  <c r="T332"/>
  <c r="V332"/>
  <c r="W332" s="1"/>
  <c r="X332"/>
  <c r="Y332"/>
  <c r="AA332"/>
  <c r="AB332" s="1"/>
  <c r="AC332" s="1"/>
  <c r="N331"/>
  <c r="O331" s="1"/>
  <c r="Q331"/>
  <c r="R331"/>
  <c r="T331"/>
  <c r="V331"/>
  <c r="W331" s="1"/>
  <c r="X331"/>
  <c r="Y331"/>
  <c r="AA331"/>
  <c r="AB331" s="1"/>
  <c r="AC331" s="1"/>
  <c r="N330"/>
  <c r="O330" s="1"/>
  <c r="Q330"/>
  <c r="R330"/>
  <c r="T330"/>
  <c r="V330"/>
  <c r="W330" s="1"/>
  <c r="X330"/>
  <c r="Y330"/>
  <c r="AA330"/>
  <c r="AB330" s="1"/>
  <c r="AC330" s="1"/>
  <c r="N329"/>
  <c r="O329" s="1"/>
  <c r="Q329"/>
  <c r="R329"/>
  <c r="T329"/>
  <c r="V329"/>
  <c r="W329" s="1"/>
  <c r="X329"/>
  <c r="Y329"/>
  <c r="AA329"/>
  <c r="AB329" s="1"/>
  <c r="AC329" s="1"/>
  <c r="N328"/>
  <c r="O328" s="1"/>
  <c r="Q328"/>
  <c r="R328"/>
  <c r="T328"/>
  <c r="V328"/>
  <c r="W328" s="1"/>
  <c r="X328"/>
  <c r="Y328"/>
  <c r="AA328"/>
  <c r="AB328" s="1"/>
  <c r="AC328" s="1"/>
  <c r="N327"/>
  <c r="O327" s="1"/>
  <c r="Q327"/>
  <c r="R327"/>
  <c r="T327"/>
  <c r="V327"/>
  <c r="W327" s="1"/>
  <c r="X327"/>
  <c r="Y327"/>
  <c r="AA327"/>
  <c r="AB327" s="1"/>
  <c r="AC327" s="1"/>
  <c r="N326"/>
  <c r="O326" s="1"/>
  <c r="Q326"/>
  <c r="R326"/>
  <c r="T326"/>
  <c r="V326"/>
  <c r="W326" s="1"/>
  <c r="X326"/>
  <c r="Y326"/>
  <c r="AA326"/>
  <c r="AB326" s="1"/>
  <c r="AC326" s="1"/>
  <c r="N325"/>
  <c r="O325" s="1"/>
  <c r="Q325"/>
  <c r="R325"/>
  <c r="T325"/>
  <c r="V325"/>
  <c r="W325" s="1"/>
  <c r="X325"/>
  <c r="Y325"/>
  <c r="AA325"/>
  <c r="AB325" s="1"/>
  <c r="AC325" s="1"/>
  <c r="N324"/>
  <c r="O324" s="1"/>
  <c r="Q324"/>
  <c r="R324"/>
  <c r="T324"/>
  <c r="V324"/>
  <c r="W324" s="1"/>
  <c r="X324"/>
  <c r="Y324"/>
  <c r="AA324"/>
  <c r="AB324" s="1"/>
  <c r="AC324" s="1"/>
  <c r="N323"/>
  <c r="O323" s="1"/>
  <c r="Q323"/>
  <c r="R323"/>
  <c r="T323"/>
  <c r="V323"/>
  <c r="W323" s="1"/>
  <c r="X323"/>
  <c r="Y323"/>
  <c r="AA323"/>
  <c r="AB323" s="1"/>
  <c r="AC323" s="1"/>
  <c r="N322"/>
  <c r="O322" s="1"/>
  <c r="Q322"/>
  <c r="R322"/>
  <c r="T322"/>
  <c r="V322"/>
  <c r="W322" s="1"/>
  <c r="X322"/>
  <c r="Y322"/>
  <c r="AA322"/>
  <c r="AB322" s="1"/>
  <c r="AC322" s="1"/>
  <c r="N321"/>
  <c r="O321" s="1"/>
  <c r="Q321"/>
  <c r="R321"/>
  <c r="T321"/>
  <c r="V321"/>
  <c r="W321" s="1"/>
  <c r="X321"/>
  <c r="Y321"/>
  <c r="AA321"/>
  <c r="AB321" s="1"/>
  <c r="AC321" s="1"/>
  <c r="N320"/>
  <c r="O320" s="1"/>
  <c r="Q320"/>
  <c r="R320"/>
  <c r="T320"/>
  <c r="V320"/>
  <c r="W320" s="1"/>
  <c r="X320"/>
  <c r="Y320"/>
  <c r="AA320"/>
  <c r="AB320" s="1"/>
  <c r="AC320" s="1"/>
  <c r="N319"/>
  <c r="O319" s="1"/>
  <c r="Q319"/>
  <c r="R319"/>
  <c r="T319"/>
  <c r="V319"/>
  <c r="W319" s="1"/>
  <c r="X319"/>
  <c r="Y319"/>
  <c r="AA319"/>
  <c r="AB319" s="1"/>
  <c r="AC319" s="1"/>
  <c r="N318"/>
  <c r="O318" s="1"/>
  <c r="Q318"/>
  <c r="R318"/>
  <c r="T318"/>
  <c r="V318"/>
  <c r="W318" s="1"/>
  <c r="X318"/>
  <c r="Y318"/>
  <c r="AA318"/>
  <c r="AB318" s="1"/>
  <c r="AC318" s="1"/>
  <c r="N317"/>
  <c r="O317" s="1"/>
  <c r="Q317"/>
  <c r="R317"/>
  <c r="T317"/>
  <c r="V317"/>
  <c r="W317" s="1"/>
  <c r="X317"/>
  <c r="Y317"/>
  <c r="AA317"/>
  <c r="AB317" s="1"/>
  <c r="AC317" s="1"/>
  <c r="N316"/>
  <c r="O316" s="1"/>
  <c r="Q316"/>
  <c r="R316"/>
  <c r="T316"/>
  <c r="V316"/>
  <c r="W316" s="1"/>
  <c r="X316"/>
  <c r="Y316"/>
  <c r="AA316"/>
  <c r="AB316" s="1"/>
  <c r="AC316" s="1"/>
  <c r="N315"/>
  <c r="O315" s="1"/>
  <c r="Q315"/>
  <c r="R315"/>
  <c r="T315"/>
  <c r="V315"/>
  <c r="W315" s="1"/>
  <c r="X315"/>
  <c r="Y315"/>
  <c r="AA315"/>
  <c r="AB315" s="1"/>
  <c r="AC315" s="1"/>
  <c r="N314"/>
  <c r="O314" s="1"/>
  <c r="Q314"/>
  <c r="R314"/>
  <c r="T314"/>
  <c r="V314"/>
  <c r="W314" s="1"/>
  <c r="X314"/>
  <c r="Y314"/>
  <c r="AA314"/>
  <c r="AB314" s="1"/>
  <c r="AC314" s="1"/>
  <c r="N313"/>
  <c r="O313" s="1"/>
  <c r="Q313"/>
  <c r="R313"/>
  <c r="T313"/>
  <c r="V313"/>
  <c r="W313" s="1"/>
  <c r="X313"/>
  <c r="Y313"/>
  <c r="AA313"/>
  <c r="AB313" s="1"/>
  <c r="AC313" s="1"/>
  <c r="N312"/>
  <c r="O312" s="1"/>
  <c r="Q312"/>
  <c r="R312"/>
  <c r="T312"/>
  <c r="V312"/>
  <c r="W312" s="1"/>
  <c r="X312"/>
  <c r="Y312"/>
  <c r="AA312"/>
  <c r="AB312" s="1"/>
  <c r="AC312" s="1"/>
  <c r="N311"/>
  <c r="O311" s="1"/>
  <c r="Q311"/>
  <c r="R311"/>
  <c r="T311"/>
  <c r="V311"/>
  <c r="W311" s="1"/>
  <c r="X311"/>
  <c r="Y311"/>
  <c r="AA311"/>
  <c r="AB311" s="1"/>
  <c r="AC311" s="1"/>
  <c r="N310"/>
  <c r="O310" s="1"/>
  <c r="Q310"/>
  <c r="R310"/>
  <c r="T310"/>
  <c r="V310"/>
  <c r="W310" s="1"/>
  <c r="X310"/>
  <c r="Y310"/>
  <c r="AA310"/>
  <c r="AB310" s="1"/>
  <c r="AC310" s="1"/>
  <c r="N309"/>
  <c r="O309" s="1"/>
  <c r="Q309"/>
  <c r="R309"/>
  <c r="T309"/>
  <c r="V309"/>
  <c r="W309" s="1"/>
  <c r="X309"/>
  <c r="Y309"/>
  <c r="AA309"/>
  <c r="AB309" s="1"/>
  <c r="AC309" s="1"/>
  <c r="N308"/>
  <c r="O308" s="1"/>
  <c r="Q308"/>
  <c r="R308"/>
  <c r="T308"/>
  <c r="V308"/>
  <c r="W308" s="1"/>
  <c r="X308"/>
  <c r="Y308"/>
  <c r="AA308"/>
  <c r="AB308" s="1"/>
  <c r="AC308" s="1"/>
  <c r="N307"/>
  <c r="O307" s="1"/>
  <c r="Q307"/>
  <c r="R307"/>
  <c r="T307"/>
  <c r="V307"/>
  <c r="W307" s="1"/>
  <c r="X307"/>
  <c r="Y307"/>
  <c r="AA307"/>
  <c r="AB307" s="1"/>
  <c r="AC307" s="1"/>
  <c r="N306"/>
  <c r="O306" s="1"/>
  <c r="Q306"/>
  <c r="R306"/>
  <c r="T306"/>
  <c r="V306"/>
  <c r="W306" s="1"/>
  <c r="X306"/>
  <c r="Y306"/>
  <c r="AA306"/>
  <c r="AB306" s="1"/>
  <c r="AC306" s="1"/>
  <c r="Z320"/>
  <c r="Z312"/>
  <c r="Z311"/>
  <c r="Z306"/>
  <c r="Z316"/>
  <c r="Z330"/>
  <c r="Z329"/>
  <c r="Z318"/>
  <c r="Z308"/>
  <c r="Z325"/>
  <c r="Z328"/>
  <c r="Z313"/>
  <c r="Z331"/>
  <c r="Z323"/>
  <c r="Z327"/>
  <c r="Z332"/>
  <c r="Z309"/>
  <c r="Z326"/>
  <c r="Z314"/>
  <c r="Z317"/>
  <c r="Z319"/>
  <c r="Z321"/>
  <c r="Z310"/>
  <c r="Z315"/>
  <c r="Z324"/>
  <c r="Z322"/>
  <c r="Z307"/>
  <c r="P332" l="1"/>
  <c r="P331"/>
  <c r="P329"/>
  <c r="P330"/>
  <c r="P328"/>
  <c r="P325"/>
  <c r="P321"/>
  <c r="P317"/>
  <c r="P313"/>
  <c r="P315"/>
  <c r="P319"/>
  <c r="P323"/>
  <c r="P327"/>
  <c r="U328"/>
  <c r="S328"/>
  <c r="U329"/>
  <c r="S329"/>
  <c r="U330"/>
  <c r="S330"/>
  <c r="U331"/>
  <c r="S331"/>
  <c r="U332"/>
  <c r="S332"/>
  <c r="P312"/>
  <c r="P314"/>
  <c r="P316"/>
  <c r="P318"/>
  <c r="P320"/>
  <c r="P322"/>
  <c r="P324"/>
  <c r="P326"/>
  <c r="U327"/>
  <c r="S327"/>
  <c r="P311"/>
  <c r="U312"/>
  <c r="S312"/>
  <c r="U313"/>
  <c r="S313"/>
  <c r="U314"/>
  <c r="S314"/>
  <c r="U315"/>
  <c r="S315"/>
  <c r="U316"/>
  <c r="S316"/>
  <c r="U317"/>
  <c r="S317"/>
  <c r="U318"/>
  <c r="S318"/>
  <c r="U319"/>
  <c r="S319"/>
  <c r="U320"/>
  <c r="S320"/>
  <c r="U321"/>
  <c r="S321"/>
  <c r="U322"/>
  <c r="S322"/>
  <c r="U323"/>
  <c r="S323"/>
  <c r="U324"/>
  <c r="S324"/>
  <c r="U325"/>
  <c r="S325"/>
  <c r="U326"/>
  <c r="S326"/>
  <c r="P310"/>
  <c r="U310"/>
  <c r="S310"/>
  <c r="U311"/>
  <c r="S311"/>
  <c r="P309"/>
  <c r="U309"/>
  <c r="S309"/>
  <c r="P308"/>
  <c r="U308"/>
  <c r="S308"/>
  <c r="P307"/>
  <c r="U307"/>
  <c r="S307"/>
  <c r="U306"/>
  <c r="S306"/>
  <c r="P306"/>
  <c r="K30" i="4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K29"/>
  <c r="L29"/>
  <c r="M29"/>
  <c r="N29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L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M3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N3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153" i="1"/>
  <c r="P153" s="1"/>
  <c r="N154"/>
  <c r="P154" s="1"/>
  <c r="N155"/>
  <c r="U155" s="1"/>
  <c r="N156"/>
  <c r="U156" s="1"/>
  <c r="N157"/>
  <c r="O157" s="1"/>
  <c r="N158"/>
  <c r="S158" s="1"/>
  <c r="N159"/>
  <c r="S159" s="1"/>
  <c r="N160"/>
  <c r="P160" s="1"/>
  <c r="N161"/>
  <c r="U161" s="1"/>
  <c r="N162"/>
  <c r="O162" s="1"/>
  <c r="N163"/>
  <c r="O163" s="1"/>
  <c r="N164"/>
  <c r="S164" s="1"/>
  <c r="N165"/>
  <c r="N166"/>
  <c r="N167"/>
  <c r="P167" s="1"/>
  <c r="N168"/>
  <c r="P168" s="1"/>
  <c r="N169"/>
  <c r="P169" s="1"/>
  <c r="N170"/>
  <c r="O170" s="1"/>
  <c r="N171"/>
  <c r="O171" s="1"/>
  <c r="N172"/>
  <c r="U172" s="1"/>
  <c r="N173"/>
  <c r="O173" s="1"/>
  <c r="N174"/>
  <c r="P174" s="1"/>
  <c r="N175"/>
  <c r="S175" s="1"/>
  <c r="N176"/>
  <c r="P176" s="1"/>
  <c r="N177"/>
  <c r="U177" s="1"/>
  <c r="N178"/>
  <c r="P178" s="1"/>
  <c r="N179"/>
  <c r="N180"/>
  <c r="S180" s="1"/>
  <c r="N181"/>
  <c r="P181" s="1"/>
  <c r="N182"/>
  <c r="U182" s="1"/>
  <c r="N183"/>
  <c r="S183" s="1"/>
  <c r="N184"/>
  <c r="S184" s="1"/>
  <c r="N185"/>
  <c r="P185" s="1"/>
  <c r="N186"/>
  <c r="O186" s="1"/>
  <c r="N187"/>
  <c r="O187" s="1"/>
  <c r="N188"/>
  <c r="U188" s="1"/>
  <c r="N189"/>
  <c r="P189" s="1"/>
  <c r="N190"/>
  <c r="O190" s="1"/>
  <c r="N191"/>
  <c r="O191" s="1"/>
  <c r="N192"/>
  <c r="U192" s="1"/>
  <c r="N193"/>
  <c r="O193" s="1"/>
  <c r="N194"/>
  <c r="O194" s="1"/>
  <c r="N195"/>
  <c r="O195" s="1"/>
  <c r="N196"/>
  <c r="S196" s="1"/>
  <c r="N197"/>
  <c r="S197" s="1"/>
  <c r="N198"/>
  <c r="S198" s="1"/>
  <c r="N199"/>
  <c r="S199" s="1"/>
  <c r="N200"/>
  <c r="P200" s="1"/>
  <c r="N201"/>
  <c r="P201" s="1"/>
  <c r="N202"/>
  <c r="O202" s="1"/>
  <c r="N203"/>
  <c r="O203" s="1"/>
  <c r="N204"/>
  <c r="U204" s="1"/>
  <c r="N205"/>
  <c r="O205" s="1"/>
  <c r="N206"/>
  <c r="S206" s="1"/>
  <c r="N207"/>
  <c r="O207" s="1"/>
  <c r="N208"/>
  <c r="U208" s="1"/>
  <c r="N209"/>
  <c r="P209" s="1"/>
  <c r="N210"/>
  <c r="P210" s="1"/>
  <c r="N211"/>
  <c r="O211" s="1"/>
  <c r="N212"/>
  <c r="S212" s="1"/>
  <c r="N213"/>
  <c r="O213" s="1"/>
  <c r="N214"/>
  <c r="P214" s="1"/>
  <c r="N215"/>
  <c r="S215" s="1"/>
  <c r="N216"/>
  <c r="N217"/>
  <c r="P217" s="1"/>
  <c r="N218"/>
  <c r="O218" s="1"/>
  <c r="N219"/>
  <c r="O219" s="1"/>
  <c r="N220"/>
  <c r="U220" s="1"/>
  <c r="N221"/>
  <c r="U221" s="1"/>
  <c r="N222"/>
  <c r="U222" s="1"/>
  <c r="N223"/>
  <c r="N224"/>
  <c r="U224" s="1"/>
  <c r="N225"/>
  <c r="S225" s="1"/>
  <c r="N226"/>
  <c r="P226" s="1"/>
  <c r="N227"/>
  <c r="P227" s="1"/>
  <c r="N228"/>
  <c r="U228" s="1"/>
  <c r="N229"/>
  <c r="S229" s="1"/>
  <c r="N230"/>
  <c r="S230" s="1"/>
  <c r="N231"/>
  <c r="P231" s="1"/>
  <c r="N232"/>
  <c r="P232" s="1"/>
  <c r="N233"/>
  <c r="P233" s="1"/>
  <c r="N234"/>
  <c r="O234" s="1"/>
  <c r="N235"/>
  <c r="O235" s="1"/>
  <c r="N236"/>
  <c r="U236" s="1"/>
  <c r="N237"/>
  <c r="S237" s="1"/>
  <c r="N238"/>
  <c r="U238" s="1"/>
  <c r="N239"/>
  <c r="U239" s="1"/>
  <c r="N240"/>
  <c r="U240" s="1"/>
  <c r="N241"/>
  <c r="S241" s="1"/>
  <c r="N242"/>
  <c r="S242" s="1"/>
  <c r="N243"/>
  <c r="S243" s="1"/>
  <c r="N244"/>
  <c r="S244" s="1"/>
  <c r="N245"/>
  <c r="O245" s="1"/>
  <c r="N246"/>
  <c r="P246" s="1"/>
  <c r="N247"/>
  <c r="P247" s="1"/>
  <c r="N248"/>
  <c r="P248" s="1"/>
  <c r="N249"/>
  <c r="P249" s="1"/>
  <c r="N250"/>
  <c r="O250" s="1"/>
  <c r="N251"/>
  <c r="O251" s="1"/>
  <c r="N252"/>
  <c r="U252" s="1"/>
  <c r="N253"/>
  <c r="S253" s="1"/>
  <c r="N254"/>
  <c r="S254" s="1"/>
  <c r="N255"/>
  <c r="S255" s="1"/>
  <c r="N256"/>
  <c r="U256" s="1"/>
  <c r="N257"/>
  <c r="U257" s="1"/>
  <c r="N258"/>
  <c r="N259"/>
  <c r="N260"/>
  <c r="U260" s="1"/>
  <c r="N261"/>
  <c r="S261" s="1"/>
  <c r="N262"/>
  <c r="O262" s="1"/>
  <c r="N263"/>
  <c r="O263" s="1"/>
  <c r="N264"/>
  <c r="U264" s="1"/>
  <c r="N265"/>
  <c r="P265" s="1"/>
  <c r="N266"/>
  <c r="O266" s="1"/>
  <c r="N267"/>
  <c r="S267" s="1"/>
  <c r="N268"/>
  <c r="U268" s="1"/>
  <c r="N269"/>
  <c r="S269" s="1"/>
  <c r="N270"/>
  <c r="S270" s="1"/>
  <c r="N271"/>
  <c r="S271" s="1"/>
  <c r="N272"/>
  <c r="U272" s="1"/>
  <c r="N273"/>
  <c r="O273" s="1"/>
  <c r="N274"/>
  <c r="S274" s="1"/>
  <c r="N275"/>
  <c r="N276"/>
  <c r="N277"/>
  <c r="O277" s="1"/>
  <c r="N278"/>
  <c r="O278" s="1"/>
  <c r="N279"/>
  <c r="S279" s="1"/>
  <c r="N280"/>
  <c r="N281"/>
  <c r="P281" s="1"/>
  <c r="N282"/>
  <c r="O282" s="1"/>
  <c r="N283"/>
  <c r="O283" s="1"/>
  <c r="N284"/>
  <c r="U284" s="1"/>
  <c r="N285"/>
  <c r="S285" s="1"/>
  <c r="N286"/>
  <c r="S286" s="1"/>
  <c r="N287"/>
  <c r="S287" s="1"/>
  <c r="N288"/>
  <c r="P288" s="1"/>
  <c r="N289"/>
  <c r="O289" s="1"/>
  <c r="N290"/>
  <c r="O290" s="1"/>
  <c r="N291"/>
  <c r="O291" s="1"/>
  <c r="N292"/>
  <c r="N293"/>
  <c r="N294"/>
  <c r="O294" s="1"/>
  <c r="N295"/>
  <c r="N296"/>
  <c r="O296" s="1"/>
  <c r="N297"/>
  <c r="P297" s="1"/>
  <c r="N298"/>
  <c r="O298" s="1"/>
  <c r="N299"/>
  <c r="S299" s="1"/>
  <c r="N300"/>
  <c r="U300" s="1"/>
  <c r="N301"/>
  <c r="U301" s="1"/>
  <c r="N302"/>
  <c r="P302" s="1"/>
  <c r="N303"/>
  <c r="S303" s="1"/>
  <c r="N304"/>
  <c r="O304" s="1"/>
  <c r="N305"/>
  <c r="O305" s="1"/>
  <c r="O154"/>
  <c r="O155"/>
  <c r="Q153"/>
  <c r="Q154"/>
  <c r="Q155"/>
  <c r="Q156"/>
  <c r="Q157"/>
  <c r="Q158"/>
  <c r="Q159"/>
  <c r="Q160"/>
  <c r="Q161"/>
  <c r="Q162"/>
  <c r="Q163"/>
  <c r="Q164"/>
  <c r="Q165"/>
  <c r="Q166"/>
  <c r="Q167"/>
  <c r="Q168"/>
  <c r="Q169"/>
  <c r="Q170"/>
  <c r="Q171"/>
  <c r="Q172"/>
  <c r="Q173"/>
  <c r="Q174"/>
  <c r="Q175"/>
  <c r="Q176"/>
  <c r="Q177"/>
  <c r="Q178"/>
  <c r="Q179"/>
  <c r="Q180"/>
  <c r="Q181"/>
  <c r="Q182"/>
  <c r="Q183"/>
  <c r="Q184"/>
  <c r="Q185"/>
  <c r="Q186"/>
  <c r="Q187"/>
  <c r="Q188"/>
  <c r="Q189"/>
  <c r="Q190"/>
  <c r="Q191"/>
  <c r="Q192"/>
  <c r="Q193"/>
  <c r="Q194"/>
  <c r="Q195"/>
  <c r="Q196"/>
  <c r="Q197"/>
  <c r="Q198"/>
  <c r="Q199"/>
  <c r="Q200"/>
  <c r="Q201"/>
  <c r="Q202"/>
  <c r="Q203"/>
  <c r="Q204"/>
  <c r="Q205"/>
  <c r="Q206"/>
  <c r="Q207"/>
  <c r="Q208"/>
  <c r="Q209"/>
  <c r="Q210"/>
  <c r="Q211"/>
  <c r="Q212"/>
  <c r="Q213"/>
  <c r="Q214"/>
  <c r="Q215"/>
  <c r="Q216"/>
  <c r="Q217"/>
  <c r="Q218"/>
  <c r="Q219"/>
  <c r="Q220"/>
  <c r="Q221"/>
  <c r="Q222"/>
  <c r="Q223"/>
  <c r="Q224"/>
  <c r="Q225"/>
  <c r="Q226"/>
  <c r="Q227"/>
  <c r="Q228"/>
  <c r="Q229"/>
  <c r="Q230"/>
  <c r="Q231"/>
  <c r="Q232"/>
  <c r="Q233"/>
  <c r="Q234"/>
  <c r="Q235"/>
  <c r="Q236"/>
  <c r="Q237"/>
  <c r="Q238"/>
  <c r="Q239"/>
  <c r="Q240"/>
  <c r="Q241"/>
  <c r="Q242"/>
  <c r="Q243"/>
  <c r="Q244"/>
  <c r="Q245"/>
  <c r="Q246"/>
  <c r="Q247"/>
  <c r="Q248"/>
  <c r="Q249"/>
  <c r="Q250"/>
  <c r="Q251"/>
  <c r="Q252"/>
  <c r="Q253"/>
  <c r="Q254"/>
  <c r="Q255"/>
  <c r="Q256"/>
  <c r="Q257"/>
  <c r="Q258"/>
  <c r="Q259"/>
  <c r="Q260"/>
  <c r="Q261"/>
  <c r="Q262"/>
  <c r="Q263"/>
  <c r="Q264"/>
  <c r="Q265"/>
  <c r="Q266"/>
  <c r="Q267"/>
  <c r="Q268"/>
  <c r="Q269"/>
  <c r="Q270"/>
  <c r="Q271"/>
  <c r="Q272"/>
  <c r="Q273"/>
  <c r="Q274"/>
  <c r="Q275"/>
  <c r="Q276"/>
  <c r="Q277"/>
  <c r="Q278"/>
  <c r="Q279"/>
  <c r="Q280"/>
  <c r="Q281"/>
  <c r="Q282"/>
  <c r="Q283"/>
  <c r="Q284"/>
  <c r="Q285"/>
  <c r="Q286"/>
  <c r="Q287"/>
  <c r="Q288"/>
  <c r="Q289"/>
  <c r="Q290"/>
  <c r="Q291"/>
  <c r="Q292"/>
  <c r="Q293"/>
  <c r="Q294"/>
  <c r="Q295"/>
  <c r="Q296"/>
  <c r="Q297"/>
  <c r="Q298"/>
  <c r="Q299"/>
  <c r="Q300"/>
  <c r="Q301"/>
  <c r="Q302"/>
  <c r="Q303"/>
  <c r="Q304"/>
  <c r="Q305"/>
  <c r="R153"/>
  <c r="R154"/>
  <c r="R155"/>
  <c r="R156"/>
  <c r="R157"/>
  <c r="R158"/>
  <c r="R159"/>
  <c r="R160"/>
  <c r="R161"/>
  <c r="R162"/>
  <c r="R163"/>
  <c r="R164"/>
  <c r="R165"/>
  <c r="R166"/>
  <c r="R167"/>
  <c r="R168"/>
  <c r="R169"/>
  <c r="R170"/>
  <c r="R171"/>
  <c r="R172"/>
  <c r="R173"/>
  <c r="R174"/>
  <c r="R175"/>
  <c r="R176"/>
  <c r="R177"/>
  <c r="R178"/>
  <c r="R179"/>
  <c r="R180"/>
  <c r="R181"/>
  <c r="R182"/>
  <c r="R183"/>
  <c r="R184"/>
  <c r="R185"/>
  <c r="R186"/>
  <c r="R187"/>
  <c r="R188"/>
  <c r="R189"/>
  <c r="R190"/>
  <c r="R191"/>
  <c r="R192"/>
  <c r="R193"/>
  <c r="R194"/>
  <c r="R195"/>
  <c r="R196"/>
  <c r="R197"/>
  <c r="R198"/>
  <c r="R199"/>
  <c r="R200"/>
  <c r="R201"/>
  <c r="R202"/>
  <c r="R203"/>
  <c r="R204"/>
  <c r="R205"/>
  <c r="R206"/>
  <c r="R207"/>
  <c r="R208"/>
  <c r="R209"/>
  <c r="R210"/>
  <c r="R211"/>
  <c r="R212"/>
  <c r="R213"/>
  <c r="R214"/>
  <c r="R215"/>
  <c r="R216"/>
  <c r="R217"/>
  <c r="R218"/>
  <c r="R219"/>
  <c r="R220"/>
  <c r="R221"/>
  <c r="R222"/>
  <c r="R223"/>
  <c r="R224"/>
  <c r="R225"/>
  <c r="R226"/>
  <c r="R227"/>
  <c r="R228"/>
  <c r="R229"/>
  <c r="R230"/>
  <c r="R231"/>
  <c r="R232"/>
  <c r="R233"/>
  <c r="R234"/>
  <c r="R235"/>
  <c r="R236"/>
  <c r="R237"/>
  <c r="R238"/>
  <c r="R239"/>
  <c r="R240"/>
  <c r="R241"/>
  <c r="R242"/>
  <c r="R243"/>
  <c r="R244"/>
  <c r="R245"/>
  <c r="R246"/>
  <c r="R247"/>
  <c r="R248"/>
  <c r="R249"/>
  <c r="R250"/>
  <c r="R251"/>
  <c r="R252"/>
  <c r="R253"/>
  <c r="R254"/>
  <c r="R255"/>
  <c r="R256"/>
  <c r="R257"/>
  <c r="R258"/>
  <c r="R259"/>
  <c r="R260"/>
  <c r="R261"/>
  <c r="R262"/>
  <c r="R263"/>
  <c r="R264"/>
  <c r="R265"/>
  <c r="R266"/>
  <c r="R267"/>
  <c r="R268"/>
  <c r="R269"/>
  <c r="R270"/>
  <c r="R271"/>
  <c r="R272"/>
  <c r="R273"/>
  <c r="R274"/>
  <c r="R275"/>
  <c r="R276"/>
  <c r="R277"/>
  <c r="R278"/>
  <c r="R279"/>
  <c r="R280"/>
  <c r="R281"/>
  <c r="R282"/>
  <c r="R283"/>
  <c r="R284"/>
  <c r="R285"/>
  <c r="R286"/>
  <c r="R287"/>
  <c r="R288"/>
  <c r="R289"/>
  <c r="R290"/>
  <c r="R291"/>
  <c r="R292"/>
  <c r="R293"/>
  <c r="R294"/>
  <c r="R295"/>
  <c r="R296"/>
  <c r="R297"/>
  <c r="R298"/>
  <c r="R299"/>
  <c r="R300"/>
  <c r="R301"/>
  <c r="R302"/>
  <c r="R303"/>
  <c r="R304"/>
  <c r="R305"/>
  <c r="T153"/>
  <c r="T154"/>
  <c r="T155"/>
  <c r="T156"/>
  <c r="T157"/>
  <c r="T158"/>
  <c r="T159"/>
  <c r="T160"/>
  <c r="T161"/>
  <c r="T162"/>
  <c r="T163"/>
  <c r="T164"/>
  <c r="T165"/>
  <c r="T166"/>
  <c r="T167"/>
  <c r="T168"/>
  <c r="T169"/>
  <c r="T170"/>
  <c r="T171"/>
  <c r="T172"/>
  <c r="T173"/>
  <c r="T174"/>
  <c r="T175"/>
  <c r="T176"/>
  <c r="T177"/>
  <c r="T178"/>
  <c r="T179"/>
  <c r="T180"/>
  <c r="T181"/>
  <c r="T182"/>
  <c r="T183"/>
  <c r="T184"/>
  <c r="T185"/>
  <c r="T186"/>
  <c r="T187"/>
  <c r="T188"/>
  <c r="T189"/>
  <c r="T190"/>
  <c r="T191"/>
  <c r="T192"/>
  <c r="T193"/>
  <c r="T194"/>
  <c r="T195"/>
  <c r="T196"/>
  <c r="T197"/>
  <c r="T198"/>
  <c r="T199"/>
  <c r="T200"/>
  <c r="T201"/>
  <c r="T202"/>
  <c r="T203"/>
  <c r="T204"/>
  <c r="T205"/>
  <c r="T206"/>
  <c r="T207"/>
  <c r="T208"/>
  <c r="T209"/>
  <c r="T210"/>
  <c r="T211"/>
  <c r="T212"/>
  <c r="T213"/>
  <c r="T214"/>
  <c r="T215"/>
  <c r="T216"/>
  <c r="T217"/>
  <c r="T218"/>
  <c r="T219"/>
  <c r="T220"/>
  <c r="T221"/>
  <c r="T222"/>
  <c r="T223"/>
  <c r="T224"/>
  <c r="T225"/>
  <c r="T226"/>
  <c r="T227"/>
  <c r="T228"/>
  <c r="T229"/>
  <c r="T230"/>
  <c r="T231"/>
  <c r="T232"/>
  <c r="T233"/>
  <c r="T234"/>
  <c r="T235"/>
  <c r="T236"/>
  <c r="T237"/>
  <c r="T238"/>
  <c r="T239"/>
  <c r="T240"/>
  <c r="T241"/>
  <c r="T242"/>
  <c r="T243"/>
  <c r="T244"/>
  <c r="T245"/>
  <c r="T246"/>
  <c r="T247"/>
  <c r="T248"/>
  <c r="T249"/>
  <c r="T250"/>
  <c r="T251"/>
  <c r="T252"/>
  <c r="T253"/>
  <c r="T254"/>
  <c r="T255"/>
  <c r="T256"/>
  <c r="T257"/>
  <c r="T258"/>
  <c r="T259"/>
  <c r="T260"/>
  <c r="T261"/>
  <c r="T262"/>
  <c r="T263"/>
  <c r="T264"/>
  <c r="T265"/>
  <c r="T266"/>
  <c r="T267"/>
  <c r="T268"/>
  <c r="T269"/>
  <c r="T270"/>
  <c r="T271"/>
  <c r="T272"/>
  <c r="T273"/>
  <c r="T274"/>
  <c r="T275"/>
  <c r="T276"/>
  <c r="T277"/>
  <c r="T278"/>
  <c r="T279"/>
  <c r="T280"/>
  <c r="T281"/>
  <c r="T282"/>
  <c r="T283"/>
  <c r="T284"/>
  <c r="T285"/>
  <c r="T286"/>
  <c r="T287"/>
  <c r="T288"/>
  <c r="T289"/>
  <c r="T290"/>
  <c r="T291"/>
  <c r="T292"/>
  <c r="T293"/>
  <c r="T294"/>
  <c r="T295"/>
  <c r="T296"/>
  <c r="T297"/>
  <c r="T298"/>
  <c r="T299"/>
  <c r="T300"/>
  <c r="T301"/>
  <c r="T302"/>
  <c r="T303"/>
  <c r="T304"/>
  <c r="T305"/>
  <c r="V153"/>
  <c r="W153" s="1"/>
  <c r="V154"/>
  <c r="W154" s="1"/>
  <c r="V155"/>
  <c r="W155" s="1"/>
  <c r="V156"/>
  <c r="W156" s="1"/>
  <c r="V157"/>
  <c r="W157" s="1"/>
  <c r="V158"/>
  <c r="V159"/>
  <c r="V160"/>
  <c r="V161"/>
  <c r="W161" s="1"/>
  <c r="V162"/>
  <c r="W162" s="1"/>
  <c r="V163"/>
  <c r="W163" s="1"/>
  <c r="V164"/>
  <c r="W164" s="1"/>
  <c r="V165"/>
  <c r="W165" s="1"/>
  <c r="V166"/>
  <c r="W166" s="1"/>
  <c r="V167"/>
  <c r="W167" s="1"/>
  <c r="V168"/>
  <c r="W168" s="1"/>
  <c r="V169"/>
  <c r="W169" s="1"/>
  <c r="V170"/>
  <c r="W170" s="1"/>
  <c r="V171"/>
  <c r="V172"/>
  <c r="W172" s="1"/>
  <c r="V173"/>
  <c r="W173" s="1"/>
  <c r="V174"/>
  <c r="W174" s="1"/>
  <c r="V175"/>
  <c r="W175" s="1"/>
  <c r="V176"/>
  <c r="W176" s="1"/>
  <c r="V177"/>
  <c r="W177" s="1"/>
  <c r="V178"/>
  <c r="W178" s="1"/>
  <c r="V179"/>
  <c r="W179" s="1"/>
  <c r="V180"/>
  <c r="W180" s="1"/>
  <c r="V181"/>
  <c r="W181" s="1"/>
  <c r="V182"/>
  <c r="W182" s="1"/>
  <c r="V183"/>
  <c r="W183" s="1"/>
  <c r="V184"/>
  <c r="W184" s="1"/>
  <c r="V185"/>
  <c r="W185" s="1"/>
  <c r="V186"/>
  <c r="W186" s="1"/>
  <c r="V187"/>
  <c r="W187" s="1"/>
  <c r="V188"/>
  <c r="W188" s="1"/>
  <c r="V189"/>
  <c r="W189" s="1"/>
  <c r="V190"/>
  <c r="W190" s="1"/>
  <c r="V191"/>
  <c r="W191" s="1"/>
  <c r="V192"/>
  <c r="W192" s="1"/>
  <c r="V193"/>
  <c r="W193" s="1"/>
  <c r="V194"/>
  <c r="W194" s="1"/>
  <c r="V195"/>
  <c r="W195" s="1"/>
  <c r="V196"/>
  <c r="W196" s="1"/>
  <c r="V197"/>
  <c r="W197" s="1"/>
  <c r="V198"/>
  <c r="W198" s="1"/>
  <c r="V199"/>
  <c r="W199" s="1"/>
  <c r="V200"/>
  <c r="W200" s="1"/>
  <c r="V201"/>
  <c r="W201" s="1"/>
  <c r="V202"/>
  <c r="W202" s="1"/>
  <c r="V203"/>
  <c r="W203" s="1"/>
  <c r="V204"/>
  <c r="W204" s="1"/>
  <c r="V205"/>
  <c r="W205" s="1"/>
  <c r="V206"/>
  <c r="W206" s="1"/>
  <c r="V207"/>
  <c r="W207" s="1"/>
  <c r="V208"/>
  <c r="W208" s="1"/>
  <c r="V209"/>
  <c r="W209" s="1"/>
  <c r="V210"/>
  <c r="W210" s="1"/>
  <c r="V211"/>
  <c r="W211" s="1"/>
  <c r="V212"/>
  <c r="W212" s="1"/>
  <c r="V213"/>
  <c r="W213" s="1"/>
  <c r="V214"/>
  <c r="W214" s="1"/>
  <c r="V215"/>
  <c r="W215" s="1"/>
  <c r="V216"/>
  <c r="W216" s="1"/>
  <c r="V217"/>
  <c r="W217" s="1"/>
  <c r="V218"/>
  <c r="W218" s="1"/>
  <c r="V219"/>
  <c r="W219" s="1"/>
  <c r="V220"/>
  <c r="W220" s="1"/>
  <c r="V221"/>
  <c r="W221" s="1"/>
  <c r="V222"/>
  <c r="W222" s="1"/>
  <c r="V223"/>
  <c r="W223" s="1"/>
  <c r="V224"/>
  <c r="W224" s="1"/>
  <c r="V225"/>
  <c r="W225" s="1"/>
  <c r="V226"/>
  <c r="W226" s="1"/>
  <c r="V227"/>
  <c r="W227" s="1"/>
  <c r="V228"/>
  <c r="W228" s="1"/>
  <c r="V229"/>
  <c r="W229" s="1"/>
  <c r="V230"/>
  <c r="W230" s="1"/>
  <c r="V231"/>
  <c r="W231" s="1"/>
  <c r="V232"/>
  <c r="W232" s="1"/>
  <c r="V233"/>
  <c r="W233" s="1"/>
  <c r="V234"/>
  <c r="W234" s="1"/>
  <c r="V235"/>
  <c r="W235" s="1"/>
  <c r="V236"/>
  <c r="W236" s="1"/>
  <c r="V237"/>
  <c r="W237" s="1"/>
  <c r="V238"/>
  <c r="W238" s="1"/>
  <c r="V239"/>
  <c r="W239" s="1"/>
  <c r="V240"/>
  <c r="W240" s="1"/>
  <c r="V241"/>
  <c r="W241" s="1"/>
  <c r="V242"/>
  <c r="W242" s="1"/>
  <c r="V243"/>
  <c r="W243" s="1"/>
  <c r="V244"/>
  <c r="W244" s="1"/>
  <c r="V245"/>
  <c r="W245" s="1"/>
  <c r="V246"/>
  <c r="W246" s="1"/>
  <c r="V247"/>
  <c r="W247" s="1"/>
  <c r="V248"/>
  <c r="W248" s="1"/>
  <c r="V249"/>
  <c r="W249" s="1"/>
  <c r="V250"/>
  <c r="W250" s="1"/>
  <c r="V251"/>
  <c r="W251" s="1"/>
  <c r="V252"/>
  <c r="W252" s="1"/>
  <c r="V253"/>
  <c r="W253" s="1"/>
  <c r="V254"/>
  <c r="W254" s="1"/>
  <c r="V255"/>
  <c r="W255" s="1"/>
  <c r="V256"/>
  <c r="W256" s="1"/>
  <c r="V257"/>
  <c r="W257" s="1"/>
  <c r="V258"/>
  <c r="W258" s="1"/>
  <c r="V259"/>
  <c r="W259" s="1"/>
  <c r="V260"/>
  <c r="W260" s="1"/>
  <c r="V261"/>
  <c r="W261" s="1"/>
  <c r="V262"/>
  <c r="W262" s="1"/>
  <c r="V263"/>
  <c r="W263" s="1"/>
  <c r="V264"/>
  <c r="W264" s="1"/>
  <c r="V265"/>
  <c r="W265" s="1"/>
  <c r="V266"/>
  <c r="W266" s="1"/>
  <c r="V267"/>
  <c r="W267" s="1"/>
  <c r="V268"/>
  <c r="W268" s="1"/>
  <c r="V269"/>
  <c r="W269" s="1"/>
  <c r="V270"/>
  <c r="W270" s="1"/>
  <c r="V271"/>
  <c r="W271" s="1"/>
  <c r="V272"/>
  <c r="W272" s="1"/>
  <c r="V273"/>
  <c r="W273" s="1"/>
  <c r="V274"/>
  <c r="W274" s="1"/>
  <c r="V275"/>
  <c r="W275" s="1"/>
  <c r="V276"/>
  <c r="W276" s="1"/>
  <c r="V277"/>
  <c r="W277" s="1"/>
  <c r="V278"/>
  <c r="W278" s="1"/>
  <c r="V279"/>
  <c r="W279" s="1"/>
  <c r="V280"/>
  <c r="W280" s="1"/>
  <c r="V281"/>
  <c r="W281" s="1"/>
  <c r="V282"/>
  <c r="W282" s="1"/>
  <c r="V283"/>
  <c r="W283" s="1"/>
  <c r="V284"/>
  <c r="W284" s="1"/>
  <c r="V285"/>
  <c r="W285" s="1"/>
  <c r="V286"/>
  <c r="W286" s="1"/>
  <c r="V287"/>
  <c r="W287" s="1"/>
  <c r="V288"/>
  <c r="W288" s="1"/>
  <c r="V289"/>
  <c r="W289" s="1"/>
  <c r="V290"/>
  <c r="W290" s="1"/>
  <c r="V291"/>
  <c r="W291" s="1"/>
  <c r="V292"/>
  <c r="W292" s="1"/>
  <c r="V293"/>
  <c r="W293" s="1"/>
  <c r="V294"/>
  <c r="W294" s="1"/>
  <c r="V295"/>
  <c r="W295" s="1"/>
  <c r="V296"/>
  <c r="W296" s="1"/>
  <c r="V297"/>
  <c r="W297" s="1"/>
  <c r="V298"/>
  <c r="W298" s="1"/>
  <c r="V299"/>
  <c r="W299" s="1"/>
  <c r="V300"/>
  <c r="W300" s="1"/>
  <c r="V301"/>
  <c r="W301" s="1"/>
  <c r="V302"/>
  <c r="W302" s="1"/>
  <c r="V303"/>
  <c r="W303" s="1"/>
  <c r="V304"/>
  <c r="W304" s="1"/>
  <c r="V305"/>
  <c r="W305" s="1"/>
  <c r="W158"/>
  <c r="W159"/>
  <c r="W160"/>
  <c r="W171"/>
  <c r="X153"/>
  <c r="X154"/>
  <c r="X155"/>
  <c r="X156"/>
  <c r="X157"/>
  <c r="X158"/>
  <c r="X159"/>
  <c r="X160"/>
  <c r="X161"/>
  <c r="X162"/>
  <c r="X163"/>
  <c r="X164"/>
  <c r="X165"/>
  <c r="X166"/>
  <c r="X167"/>
  <c r="X168"/>
  <c r="X169"/>
  <c r="X170"/>
  <c r="X171"/>
  <c r="X172"/>
  <c r="X173"/>
  <c r="X174"/>
  <c r="X175"/>
  <c r="X176"/>
  <c r="X177"/>
  <c r="X178"/>
  <c r="X179"/>
  <c r="X180"/>
  <c r="X181"/>
  <c r="X182"/>
  <c r="X183"/>
  <c r="X184"/>
  <c r="X185"/>
  <c r="X186"/>
  <c r="X187"/>
  <c r="X188"/>
  <c r="X189"/>
  <c r="X190"/>
  <c r="X191"/>
  <c r="X192"/>
  <c r="X193"/>
  <c r="X194"/>
  <c r="X195"/>
  <c r="X196"/>
  <c r="X197"/>
  <c r="X198"/>
  <c r="X199"/>
  <c r="X200"/>
  <c r="X201"/>
  <c r="X202"/>
  <c r="X203"/>
  <c r="X204"/>
  <c r="X205"/>
  <c r="X206"/>
  <c r="X207"/>
  <c r="X208"/>
  <c r="X209"/>
  <c r="X210"/>
  <c r="X211"/>
  <c r="X212"/>
  <c r="X213"/>
  <c r="X214"/>
  <c r="X215"/>
  <c r="X216"/>
  <c r="X217"/>
  <c r="X218"/>
  <c r="X219"/>
  <c r="X220"/>
  <c r="X221"/>
  <c r="X222"/>
  <c r="X223"/>
  <c r="X224"/>
  <c r="X225"/>
  <c r="X226"/>
  <c r="X227"/>
  <c r="X228"/>
  <c r="X229"/>
  <c r="X230"/>
  <c r="X231"/>
  <c r="X232"/>
  <c r="X233"/>
  <c r="X234"/>
  <c r="X235"/>
  <c r="X236"/>
  <c r="X237"/>
  <c r="X238"/>
  <c r="X239"/>
  <c r="X240"/>
  <c r="X241"/>
  <c r="X242"/>
  <c r="X243"/>
  <c r="X244"/>
  <c r="X245"/>
  <c r="X246"/>
  <c r="X247"/>
  <c r="X248"/>
  <c r="X249"/>
  <c r="X250"/>
  <c r="X251"/>
  <c r="X252"/>
  <c r="X253"/>
  <c r="X254"/>
  <c r="X255"/>
  <c r="X256"/>
  <c r="X257"/>
  <c r="X258"/>
  <c r="X259"/>
  <c r="X260"/>
  <c r="X261"/>
  <c r="X262"/>
  <c r="X263"/>
  <c r="X264"/>
  <c r="X265"/>
  <c r="X266"/>
  <c r="X267"/>
  <c r="X268"/>
  <c r="X269"/>
  <c r="X270"/>
  <c r="X271"/>
  <c r="X272"/>
  <c r="X273"/>
  <c r="X274"/>
  <c r="X275"/>
  <c r="X276"/>
  <c r="X277"/>
  <c r="X278"/>
  <c r="X279"/>
  <c r="X280"/>
  <c r="X281"/>
  <c r="X282"/>
  <c r="X283"/>
  <c r="X284"/>
  <c r="X285"/>
  <c r="X286"/>
  <c r="X287"/>
  <c r="X288"/>
  <c r="X289"/>
  <c r="X290"/>
  <c r="X291"/>
  <c r="X292"/>
  <c r="X293"/>
  <c r="X294"/>
  <c r="X295"/>
  <c r="X296"/>
  <c r="X297"/>
  <c r="X298"/>
  <c r="X299"/>
  <c r="X300"/>
  <c r="X301"/>
  <c r="X302"/>
  <c r="X303"/>
  <c r="X304"/>
  <c r="X305"/>
  <c r="Y153"/>
  <c r="Y154"/>
  <c r="Y155"/>
  <c r="Y156"/>
  <c r="Y157"/>
  <c r="Y158"/>
  <c r="Y159"/>
  <c r="Y160"/>
  <c r="Y161"/>
  <c r="Y162"/>
  <c r="Y163"/>
  <c r="Y164"/>
  <c r="Y165"/>
  <c r="Y166"/>
  <c r="Y167"/>
  <c r="Y168"/>
  <c r="Y169"/>
  <c r="Y170"/>
  <c r="Y171"/>
  <c r="Y172"/>
  <c r="Y173"/>
  <c r="Y174"/>
  <c r="Y175"/>
  <c r="Y176"/>
  <c r="Y177"/>
  <c r="Y178"/>
  <c r="Y179"/>
  <c r="Y180"/>
  <c r="Y181"/>
  <c r="Y182"/>
  <c r="Y183"/>
  <c r="Y184"/>
  <c r="Y185"/>
  <c r="Y186"/>
  <c r="Y187"/>
  <c r="Y188"/>
  <c r="Y189"/>
  <c r="Y190"/>
  <c r="Y191"/>
  <c r="Y192"/>
  <c r="Y193"/>
  <c r="Y194"/>
  <c r="Y195"/>
  <c r="Y196"/>
  <c r="Y197"/>
  <c r="Y198"/>
  <c r="Y199"/>
  <c r="Y200"/>
  <c r="Y201"/>
  <c r="Y202"/>
  <c r="Y203"/>
  <c r="Y204"/>
  <c r="Y205"/>
  <c r="Y206"/>
  <c r="Y207"/>
  <c r="Y208"/>
  <c r="Y209"/>
  <c r="Y210"/>
  <c r="Y211"/>
  <c r="Y212"/>
  <c r="Y213"/>
  <c r="Y214"/>
  <c r="Y215"/>
  <c r="Y216"/>
  <c r="Y217"/>
  <c r="Y218"/>
  <c r="Y219"/>
  <c r="Y220"/>
  <c r="Y221"/>
  <c r="Y222"/>
  <c r="Y223"/>
  <c r="Y224"/>
  <c r="Y225"/>
  <c r="Y226"/>
  <c r="Y227"/>
  <c r="Y228"/>
  <c r="Y229"/>
  <c r="Y230"/>
  <c r="Y231"/>
  <c r="Y232"/>
  <c r="Y233"/>
  <c r="Y234"/>
  <c r="Y235"/>
  <c r="Y236"/>
  <c r="Y237"/>
  <c r="Y238"/>
  <c r="Y239"/>
  <c r="Y240"/>
  <c r="Y241"/>
  <c r="Y242"/>
  <c r="Y243"/>
  <c r="Y244"/>
  <c r="Y245"/>
  <c r="Y246"/>
  <c r="Y247"/>
  <c r="Y248"/>
  <c r="Y249"/>
  <c r="Y250"/>
  <c r="Y251"/>
  <c r="Y252"/>
  <c r="Y253"/>
  <c r="Y254"/>
  <c r="Y255"/>
  <c r="Y256"/>
  <c r="Y257"/>
  <c r="Y258"/>
  <c r="Y259"/>
  <c r="Y260"/>
  <c r="Y261"/>
  <c r="Y262"/>
  <c r="Y263"/>
  <c r="Y264"/>
  <c r="Y265"/>
  <c r="Y266"/>
  <c r="Y267"/>
  <c r="Y268"/>
  <c r="Y269"/>
  <c r="Y270"/>
  <c r="Y271"/>
  <c r="Y272"/>
  <c r="Y273"/>
  <c r="Y274"/>
  <c r="Y275"/>
  <c r="Y276"/>
  <c r="Y277"/>
  <c r="Y278"/>
  <c r="Y279"/>
  <c r="Y280"/>
  <c r="Y281"/>
  <c r="Y282"/>
  <c r="Y283"/>
  <c r="Y284"/>
  <c r="Y285"/>
  <c r="Y286"/>
  <c r="Y287"/>
  <c r="Y288"/>
  <c r="Y289"/>
  <c r="Y290"/>
  <c r="Y291"/>
  <c r="Y292"/>
  <c r="Y293"/>
  <c r="Y294"/>
  <c r="Y295"/>
  <c r="Y296"/>
  <c r="Y297"/>
  <c r="Y298"/>
  <c r="Y299"/>
  <c r="Y300"/>
  <c r="Y301"/>
  <c r="Y302"/>
  <c r="Y303"/>
  <c r="Y304"/>
  <c r="Y305"/>
  <c r="AA153"/>
  <c r="AB153" s="1"/>
  <c r="AC153" s="1"/>
  <c r="AA154"/>
  <c r="AB154" s="1"/>
  <c r="AC154" s="1"/>
  <c r="AA155"/>
  <c r="AB155" s="1"/>
  <c r="AC155" s="1"/>
  <c r="AA156"/>
  <c r="AB156" s="1"/>
  <c r="AC156" s="1"/>
  <c r="AA157"/>
  <c r="AB157" s="1"/>
  <c r="AC157" s="1"/>
  <c r="AA158"/>
  <c r="AB158" s="1"/>
  <c r="AC158" s="1"/>
  <c r="AA159"/>
  <c r="AB159" s="1"/>
  <c r="AC159" s="1"/>
  <c r="AA160"/>
  <c r="AB160" s="1"/>
  <c r="AC160" s="1"/>
  <c r="AA161"/>
  <c r="AB161" s="1"/>
  <c r="AC161" s="1"/>
  <c r="AA162"/>
  <c r="AB162" s="1"/>
  <c r="AC162" s="1"/>
  <c r="AA163"/>
  <c r="AB163" s="1"/>
  <c r="AC163" s="1"/>
  <c r="AA164"/>
  <c r="AB164" s="1"/>
  <c r="AC164" s="1"/>
  <c r="AA165"/>
  <c r="AB165" s="1"/>
  <c r="AC165" s="1"/>
  <c r="AA166"/>
  <c r="AB166" s="1"/>
  <c r="AC166" s="1"/>
  <c r="AA167"/>
  <c r="AB167" s="1"/>
  <c r="AC167" s="1"/>
  <c r="AA168"/>
  <c r="AB168" s="1"/>
  <c r="AC168" s="1"/>
  <c r="AA169"/>
  <c r="AB169" s="1"/>
  <c r="AC169" s="1"/>
  <c r="AA170"/>
  <c r="AB170" s="1"/>
  <c r="AC170" s="1"/>
  <c r="AA171"/>
  <c r="AB171" s="1"/>
  <c r="AC171" s="1"/>
  <c r="AA172"/>
  <c r="AB172" s="1"/>
  <c r="AC172" s="1"/>
  <c r="AA173"/>
  <c r="AB173" s="1"/>
  <c r="AC173" s="1"/>
  <c r="AA174"/>
  <c r="AB174" s="1"/>
  <c r="AC174" s="1"/>
  <c r="AA175"/>
  <c r="AB175" s="1"/>
  <c r="AC175" s="1"/>
  <c r="AA176"/>
  <c r="AB176" s="1"/>
  <c r="AC176" s="1"/>
  <c r="AA177"/>
  <c r="AB177" s="1"/>
  <c r="AC177" s="1"/>
  <c r="AA178"/>
  <c r="AB178" s="1"/>
  <c r="AC178" s="1"/>
  <c r="AA179"/>
  <c r="AB179" s="1"/>
  <c r="AC179" s="1"/>
  <c r="AA180"/>
  <c r="AB180" s="1"/>
  <c r="AC180" s="1"/>
  <c r="AA181"/>
  <c r="AB181" s="1"/>
  <c r="AC181" s="1"/>
  <c r="AA182"/>
  <c r="AB182" s="1"/>
  <c r="AC182" s="1"/>
  <c r="AA183"/>
  <c r="AB183" s="1"/>
  <c r="AC183" s="1"/>
  <c r="AA184"/>
  <c r="AB184" s="1"/>
  <c r="AC184" s="1"/>
  <c r="AA185"/>
  <c r="AB185" s="1"/>
  <c r="AC185" s="1"/>
  <c r="AA186"/>
  <c r="AB186" s="1"/>
  <c r="AC186" s="1"/>
  <c r="AA187"/>
  <c r="AB187" s="1"/>
  <c r="AC187" s="1"/>
  <c r="AA188"/>
  <c r="AB188" s="1"/>
  <c r="AC188" s="1"/>
  <c r="AA189"/>
  <c r="AB189" s="1"/>
  <c r="AC189" s="1"/>
  <c r="AA190"/>
  <c r="AB190" s="1"/>
  <c r="AC190" s="1"/>
  <c r="AA191"/>
  <c r="AB191" s="1"/>
  <c r="AC191" s="1"/>
  <c r="AA192"/>
  <c r="AB192" s="1"/>
  <c r="AC192" s="1"/>
  <c r="AA193"/>
  <c r="AB193" s="1"/>
  <c r="AC193" s="1"/>
  <c r="AA194"/>
  <c r="AB194" s="1"/>
  <c r="AC194" s="1"/>
  <c r="AA195"/>
  <c r="AB195" s="1"/>
  <c r="AC195" s="1"/>
  <c r="AA196"/>
  <c r="AB196" s="1"/>
  <c r="AC196" s="1"/>
  <c r="AA197"/>
  <c r="AB197" s="1"/>
  <c r="AC197" s="1"/>
  <c r="AA198"/>
  <c r="AB198" s="1"/>
  <c r="AC198" s="1"/>
  <c r="AA199"/>
  <c r="AB199" s="1"/>
  <c r="AC199" s="1"/>
  <c r="AA200"/>
  <c r="AB200" s="1"/>
  <c r="AC200" s="1"/>
  <c r="AA201"/>
  <c r="AB201" s="1"/>
  <c r="AC201" s="1"/>
  <c r="AA202"/>
  <c r="AB202" s="1"/>
  <c r="AC202" s="1"/>
  <c r="AA203"/>
  <c r="AB203" s="1"/>
  <c r="AC203" s="1"/>
  <c r="AA204"/>
  <c r="AB204" s="1"/>
  <c r="AC204" s="1"/>
  <c r="AA205"/>
  <c r="AB205" s="1"/>
  <c r="AC205" s="1"/>
  <c r="AA206"/>
  <c r="AB206" s="1"/>
  <c r="AC206" s="1"/>
  <c r="AA207"/>
  <c r="AB207" s="1"/>
  <c r="AC207" s="1"/>
  <c r="AA208"/>
  <c r="AB208" s="1"/>
  <c r="AC208" s="1"/>
  <c r="AA209"/>
  <c r="AB209" s="1"/>
  <c r="AC209" s="1"/>
  <c r="AA210"/>
  <c r="AB210" s="1"/>
  <c r="AC210" s="1"/>
  <c r="AA211"/>
  <c r="AB211" s="1"/>
  <c r="AC211" s="1"/>
  <c r="AA212"/>
  <c r="AB212" s="1"/>
  <c r="AC212" s="1"/>
  <c r="AA213"/>
  <c r="AB213" s="1"/>
  <c r="AC213" s="1"/>
  <c r="AA214"/>
  <c r="AB214" s="1"/>
  <c r="AC214" s="1"/>
  <c r="AA215"/>
  <c r="AB215" s="1"/>
  <c r="AC215" s="1"/>
  <c r="AA216"/>
  <c r="AB216" s="1"/>
  <c r="AC216" s="1"/>
  <c r="AA217"/>
  <c r="AB217" s="1"/>
  <c r="AC217" s="1"/>
  <c r="AA218"/>
  <c r="AB218" s="1"/>
  <c r="AC218" s="1"/>
  <c r="AA219"/>
  <c r="AB219" s="1"/>
  <c r="AC219" s="1"/>
  <c r="AA220"/>
  <c r="AB220" s="1"/>
  <c r="AC220" s="1"/>
  <c r="AA221"/>
  <c r="AB221" s="1"/>
  <c r="AC221" s="1"/>
  <c r="AA222"/>
  <c r="AB222" s="1"/>
  <c r="AC222" s="1"/>
  <c r="AA223"/>
  <c r="AB223" s="1"/>
  <c r="AC223" s="1"/>
  <c r="AA224"/>
  <c r="AB224" s="1"/>
  <c r="AC224" s="1"/>
  <c r="AA225"/>
  <c r="AB225" s="1"/>
  <c r="AC225" s="1"/>
  <c r="AA226"/>
  <c r="AB226" s="1"/>
  <c r="AC226" s="1"/>
  <c r="AA227"/>
  <c r="AB227" s="1"/>
  <c r="AC227" s="1"/>
  <c r="AA228"/>
  <c r="AB228" s="1"/>
  <c r="AC228" s="1"/>
  <c r="AA229"/>
  <c r="AB229" s="1"/>
  <c r="AC229" s="1"/>
  <c r="AA230"/>
  <c r="AB230" s="1"/>
  <c r="AC230" s="1"/>
  <c r="AA231"/>
  <c r="AB231" s="1"/>
  <c r="AC231" s="1"/>
  <c r="AA232"/>
  <c r="AB232" s="1"/>
  <c r="AC232" s="1"/>
  <c r="AA233"/>
  <c r="AB233" s="1"/>
  <c r="AC233" s="1"/>
  <c r="AA234"/>
  <c r="AB234" s="1"/>
  <c r="AC234" s="1"/>
  <c r="AA235"/>
  <c r="AB235" s="1"/>
  <c r="AC235" s="1"/>
  <c r="AA236"/>
  <c r="AB236" s="1"/>
  <c r="AC236" s="1"/>
  <c r="AA237"/>
  <c r="AB237" s="1"/>
  <c r="AC237" s="1"/>
  <c r="AA238"/>
  <c r="AB238" s="1"/>
  <c r="AC238" s="1"/>
  <c r="AA239"/>
  <c r="AB239" s="1"/>
  <c r="AC239" s="1"/>
  <c r="AA240"/>
  <c r="AB240" s="1"/>
  <c r="AC240" s="1"/>
  <c r="AA241"/>
  <c r="AB241" s="1"/>
  <c r="AC241" s="1"/>
  <c r="AA242"/>
  <c r="AB242" s="1"/>
  <c r="AC242" s="1"/>
  <c r="AA243"/>
  <c r="AB243" s="1"/>
  <c r="AC243" s="1"/>
  <c r="AA244"/>
  <c r="AB244" s="1"/>
  <c r="AC244" s="1"/>
  <c r="AA245"/>
  <c r="AB245" s="1"/>
  <c r="AC245" s="1"/>
  <c r="AA246"/>
  <c r="AB246" s="1"/>
  <c r="AC246" s="1"/>
  <c r="AA247"/>
  <c r="AB247" s="1"/>
  <c r="AC247" s="1"/>
  <c r="AA248"/>
  <c r="AB248" s="1"/>
  <c r="AC248" s="1"/>
  <c r="AA249"/>
  <c r="AB249" s="1"/>
  <c r="AC249" s="1"/>
  <c r="AA250"/>
  <c r="AB250" s="1"/>
  <c r="AC250" s="1"/>
  <c r="AA251"/>
  <c r="AB251" s="1"/>
  <c r="AC251" s="1"/>
  <c r="AA252"/>
  <c r="AB252" s="1"/>
  <c r="AC252" s="1"/>
  <c r="AA253"/>
  <c r="AB253" s="1"/>
  <c r="AC253" s="1"/>
  <c r="AA254"/>
  <c r="AB254" s="1"/>
  <c r="AC254" s="1"/>
  <c r="AA255"/>
  <c r="AB255" s="1"/>
  <c r="AC255" s="1"/>
  <c r="AA256"/>
  <c r="AB256" s="1"/>
  <c r="AC256" s="1"/>
  <c r="AA257"/>
  <c r="AB257" s="1"/>
  <c r="AC257" s="1"/>
  <c r="AA258"/>
  <c r="AB258" s="1"/>
  <c r="AC258" s="1"/>
  <c r="AA259"/>
  <c r="AB259" s="1"/>
  <c r="AC259" s="1"/>
  <c r="AA260"/>
  <c r="AB260" s="1"/>
  <c r="AC260" s="1"/>
  <c r="AA261"/>
  <c r="AB261" s="1"/>
  <c r="AC261" s="1"/>
  <c r="AA262"/>
  <c r="AB262" s="1"/>
  <c r="AC262" s="1"/>
  <c r="AA263"/>
  <c r="AB263" s="1"/>
  <c r="AC263" s="1"/>
  <c r="AA264"/>
  <c r="AB264" s="1"/>
  <c r="AC264" s="1"/>
  <c r="AA265"/>
  <c r="AB265" s="1"/>
  <c r="AC265" s="1"/>
  <c r="AA266"/>
  <c r="AB266" s="1"/>
  <c r="AC266" s="1"/>
  <c r="AA267"/>
  <c r="AB267" s="1"/>
  <c r="AC267" s="1"/>
  <c r="AA268"/>
  <c r="AB268" s="1"/>
  <c r="AC268" s="1"/>
  <c r="AA269"/>
  <c r="AB269" s="1"/>
  <c r="AC269" s="1"/>
  <c r="AA270"/>
  <c r="AB270" s="1"/>
  <c r="AC270" s="1"/>
  <c r="AA271"/>
  <c r="AB271" s="1"/>
  <c r="AC271" s="1"/>
  <c r="AA272"/>
  <c r="AB272" s="1"/>
  <c r="AC272" s="1"/>
  <c r="AA273"/>
  <c r="AB273" s="1"/>
  <c r="AC273" s="1"/>
  <c r="AA274"/>
  <c r="AB274" s="1"/>
  <c r="AC274" s="1"/>
  <c r="AA275"/>
  <c r="AB275" s="1"/>
  <c r="AC275" s="1"/>
  <c r="AA276"/>
  <c r="AB276" s="1"/>
  <c r="AC276" s="1"/>
  <c r="AA277"/>
  <c r="AB277" s="1"/>
  <c r="AC277" s="1"/>
  <c r="AA278"/>
  <c r="AB278" s="1"/>
  <c r="AC278" s="1"/>
  <c r="AA279"/>
  <c r="AB279" s="1"/>
  <c r="AC279" s="1"/>
  <c r="AA280"/>
  <c r="AB280" s="1"/>
  <c r="AC280" s="1"/>
  <c r="AA281"/>
  <c r="AB281" s="1"/>
  <c r="AC281" s="1"/>
  <c r="AA282"/>
  <c r="AB282" s="1"/>
  <c r="AC282" s="1"/>
  <c r="AA283"/>
  <c r="AB283" s="1"/>
  <c r="AC283" s="1"/>
  <c r="AA284"/>
  <c r="AB284" s="1"/>
  <c r="AC284" s="1"/>
  <c r="AA285"/>
  <c r="AB285" s="1"/>
  <c r="AC285" s="1"/>
  <c r="AA286"/>
  <c r="AB286" s="1"/>
  <c r="AC286" s="1"/>
  <c r="AA287"/>
  <c r="AB287" s="1"/>
  <c r="AC287" s="1"/>
  <c r="AA288"/>
  <c r="AB288" s="1"/>
  <c r="AC288" s="1"/>
  <c r="AA289"/>
  <c r="AB289" s="1"/>
  <c r="AC289" s="1"/>
  <c r="AA290"/>
  <c r="AB290" s="1"/>
  <c r="AC290" s="1"/>
  <c r="AA291"/>
  <c r="AB291" s="1"/>
  <c r="AC291" s="1"/>
  <c r="AA292"/>
  <c r="AB292" s="1"/>
  <c r="AC292" s="1"/>
  <c r="AA293"/>
  <c r="AB293" s="1"/>
  <c r="AC293" s="1"/>
  <c r="AA294"/>
  <c r="AB294" s="1"/>
  <c r="AC294" s="1"/>
  <c r="AA295"/>
  <c r="AB295" s="1"/>
  <c r="AC295" s="1"/>
  <c r="AA296"/>
  <c r="AB296" s="1"/>
  <c r="AC296" s="1"/>
  <c r="AA297"/>
  <c r="AB297" s="1"/>
  <c r="AC297" s="1"/>
  <c r="AA298"/>
  <c r="AB298" s="1"/>
  <c r="AC298" s="1"/>
  <c r="AA299"/>
  <c r="AB299" s="1"/>
  <c r="AC299" s="1"/>
  <c r="AA300"/>
  <c r="AB300" s="1"/>
  <c r="AC300" s="1"/>
  <c r="AA301"/>
  <c r="AB301" s="1"/>
  <c r="AC301" s="1"/>
  <c r="AA302"/>
  <c r="AB302" s="1"/>
  <c r="AC302" s="1"/>
  <c r="AA303"/>
  <c r="AB303" s="1"/>
  <c r="AC303" s="1"/>
  <c r="AA304"/>
  <c r="AB304" s="1"/>
  <c r="AC304" s="1"/>
  <c r="AA305"/>
  <c r="AB305" s="1"/>
  <c r="AC305" s="1"/>
  <c r="N3"/>
  <c r="U3" s="1"/>
  <c r="N4"/>
  <c r="P4" s="1"/>
  <c r="N5"/>
  <c r="U5" s="1"/>
  <c r="N6"/>
  <c r="N7"/>
  <c r="P7" s="1"/>
  <c r="N8"/>
  <c r="P8" s="1"/>
  <c r="N9"/>
  <c r="U9" s="1"/>
  <c r="N10"/>
  <c r="O10" s="1"/>
  <c r="N11"/>
  <c r="O11" s="1"/>
  <c r="N12"/>
  <c r="O12" s="1"/>
  <c r="N13"/>
  <c r="N14"/>
  <c r="S14" s="1"/>
  <c r="N15"/>
  <c r="P15" s="1"/>
  <c r="N16"/>
  <c r="O16" s="1"/>
  <c r="N17"/>
  <c r="O17" s="1"/>
  <c r="N18"/>
  <c r="O18" s="1"/>
  <c r="N19"/>
  <c r="U19" s="1"/>
  <c r="N20"/>
  <c r="P20" s="1"/>
  <c r="N21"/>
  <c r="O21" s="1"/>
  <c r="N22"/>
  <c r="S22" s="1"/>
  <c r="N23"/>
  <c r="S23" s="1"/>
  <c r="N24"/>
  <c r="P24" s="1"/>
  <c r="N25"/>
  <c r="U25" s="1"/>
  <c r="N26"/>
  <c r="O26" s="1"/>
  <c r="N27"/>
  <c r="O27" s="1"/>
  <c r="N28"/>
  <c r="N29"/>
  <c r="S29" s="1"/>
  <c r="N30"/>
  <c r="S30" s="1"/>
  <c r="N31"/>
  <c r="N32"/>
  <c r="O32" s="1"/>
  <c r="N33"/>
  <c r="O33" s="1"/>
  <c r="N34"/>
  <c r="O34" s="1"/>
  <c r="N35"/>
  <c r="O35" s="1"/>
  <c r="N36"/>
  <c r="U36" s="1"/>
  <c r="N37"/>
  <c r="O37" s="1"/>
  <c r="N38"/>
  <c r="O38" s="1"/>
  <c r="N39"/>
  <c r="O39" s="1"/>
  <c r="N40"/>
  <c r="P40" s="1"/>
  <c r="N41"/>
  <c r="U41" s="1"/>
  <c r="N42"/>
  <c r="N43"/>
  <c r="O43" s="1"/>
  <c r="N44"/>
  <c r="S44" s="1"/>
  <c r="N45"/>
  <c r="S45" s="1"/>
  <c r="N46"/>
  <c r="P46" s="1"/>
  <c r="N47"/>
  <c r="N48"/>
  <c r="O48" s="1"/>
  <c r="N49"/>
  <c r="O49" s="1"/>
  <c r="N50"/>
  <c r="O50" s="1"/>
  <c r="N51"/>
  <c r="S51" s="1"/>
  <c r="N52"/>
  <c r="P52" s="1"/>
  <c r="N53"/>
  <c r="O53" s="1"/>
  <c r="N54"/>
  <c r="O54" s="1"/>
  <c r="N55"/>
  <c r="P55" s="1"/>
  <c r="N56"/>
  <c r="P56" s="1"/>
  <c r="N57"/>
  <c r="U57" s="1"/>
  <c r="N58"/>
  <c r="O58" s="1"/>
  <c r="N59"/>
  <c r="O59" s="1"/>
  <c r="N60"/>
  <c r="S60" s="1"/>
  <c r="N61"/>
  <c r="S61" s="1"/>
  <c r="N62"/>
  <c r="P62" s="1"/>
  <c r="N63"/>
  <c r="S63" s="1"/>
  <c r="N64"/>
  <c r="O64" s="1"/>
  <c r="N65"/>
  <c r="O65" s="1"/>
  <c r="N66"/>
  <c r="O66" s="1"/>
  <c r="N67"/>
  <c r="S67" s="1"/>
  <c r="N68"/>
  <c r="P68" s="1"/>
  <c r="N69"/>
  <c r="P69" s="1"/>
  <c r="N70"/>
  <c r="N71"/>
  <c r="N72"/>
  <c r="P72" s="1"/>
  <c r="N73"/>
  <c r="U73" s="1"/>
  <c r="N74"/>
  <c r="N75"/>
  <c r="O75" s="1"/>
  <c r="N76"/>
  <c r="S76" s="1"/>
  <c r="N77"/>
  <c r="S77" s="1"/>
  <c r="N78"/>
  <c r="P78" s="1"/>
  <c r="N79"/>
  <c r="P79" s="1"/>
  <c r="N80"/>
  <c r="O80" s="1"/>
  <c r="N81"/>
  <c r="O81" s="1"/>
  <c r="N82"/>
  <c r="O82" s="1"/>
  <c r="N83"/>
  <c r="P83" s="1"/>
  <c r="N84"/>
  <c r="S84" s="1"/>
  <c r="N85"/>
  <c r="S85" s="1"/>
  <c r="N86"/>
  <c r="S86" s="1"/>
  <c r="N87"/>
  <c r="S87" s="1"/>
  <c r="N88"/>
  <c r="P88" s="1"/>
  <c r="N89"/>
  <c r="U89" s="1"/>
  <c r="N90"/>
  <c r="O90" s="1"/>
  <c r="N91"/>
  <c r="N92"/>
  <c r="N93"/>
  <c r="N94"/>
  <c r="S94" s="1"/>
  <c r="N95"/>
  <c r="P95" s="1"/>
  <c r="N96"/>
  <c r="O96" s="1"/>
  <c r="N97"/>
  <c r="O97" s="1"/>
  <c r="N98"/>
  <c r="O98" s="1"/>
  <c r="N99"/>
  <c r="O99" s="1"/>
  <c r="N100"/>
  <c r="P100" s="1"/>
  <c r="N101"/>
  <c r="O101" s="1"/>
  <c r="N102"/>
  <c r="O102" s="1"/>
  <c r="N103"/>
  <c r="U103" s="1"/>
  <c r="N104"/>
  <c r="U104" s="1"/>
  <c r="N105"/>
  <c r="U105" s="1"/>
  <c r="N106"/>
  <c r="O106" s="1"/>
  <c r="N107"/>
  <c r="O107" s="1"/>
  <c r="N108"/>
  <c r="S108" s="1"/>
  <c r="N109"/>
  <c r="S109" s="1"/>
  <c r="N110"/>
  <c r="N111"/>
  <c r="N112"/>
  <c r="O112" s="1"/>
  <c r="N113"/>
  <c r="O113" s="1"/>
  <c r="N114"/>
  <c r="O114" s="1"/>
  <c r="N115"/>
  <c r="O115" s="1"/>
  <c r="N116"/>
  <c r="U116" s="1"/>
  <c r="N117"/>
  <c r="O117" s="1"/>
  <c r="N118"/>
  <c r="P118" s="1"/>
  <c r="N119"/>
  <c r="U119" s="1"/>
  <c r="N120"/>
  <c r="P120" s="1"/>
  <c r="N121"/>
  <c r="U121" s="1"/>
  <c r="N122"/>
  <c r="N123"/>
  <c r="O123" s="1"/>
  <c r="N124"/>
  <c r="S124" s="1"/>
  <c r="N125"/>
  <c r="S125" s="1"/>
  <c r="N126"/>
  <c r="S126" s="1"/>
  <c r="N127"/>
  <c r="P127" s="1"/>
  <c r="N128"/>
  <c r="O128" s="1"/>
  <c r="N129"/>
  <c r="O129" s="1"/>
  <c r="N130"/>
  <c r="O130" s="1"/>
  <c r="N131"/>
  <c r="O131" s="1"/>
  <c r="N132"/>
  <c r="S132" s="1"/>
  <c r="N133"/>
  <c r="P133" s="1"/>
  <c r="N134"/>
  <c r="N135"/>
  <c r="U135" s="1"/>
  <c r="N136"/>
  <c r="P136" s="1"/>
  <c r="N137"/>
  <c r="U137" s="1"/>
  <c r="N138"/>
  <c r="O138" s="1"/>
  <c r="N139"/>
  <c r="O139" s="1"/>
  <c r="N140"/>
  <c r="S140" s="1"/>
  <c r="N141"/>
  <c r="S141" s="1"/>
  <c r="N142"/>
  <c r="P142" s="1"/>
  <c r="N143"/>
  <c r="P143" s="1"/>
  <c r="N144"/>
  <c r="O144" s="1"/>
  <c r="N145"/>
  <c r="O145" s="1"/>
  <c r="N146"/>
  <c r="O146" s="1"/>
  <c r="N147"/>
  <c r="S147" s="1"/>
  <c r="N148"/>
  <c r="P148" s="1"/>
  <c r="N149"/>
  <c r="S149" s="1"/>
  <c r="N150"/>
  <c r="P150" s="1"/>
  <c r="N151"/>
  <c r="S151" s="1"/>
  <c r="N152"/>
  <c r="P152" s="1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Q37"/>
  <c r="Q38"/>
  <c r="Q39"/>
  <c r="Q40"/>
  <c r="Q41"/>
  <c r="Q42"/>
  <c r="Q43"/>
  <c r="Q44"/>
  <c r="Q45"/>
  <c r="Q46"/>
  <c r="Q47"/>
  <c r="Q48"/>
  <c r="Q49"/>
  <c r="Q50"/>
  <c r="Q51"/>
  <c r="Q52"/>
  <c r="Q53"/>
  <c r="Q54"/>
  <c r="Q55"/>
  <c r="Q56"/>
  <c r="Q57"/>
  <c r="Q58"/>
  <c r="Q59"/>
  <c r="Q60"/>
  <c r="Q61"/>
  <c r="Q62"/>
  <c r="Q63"/>
  <c r="Q64"/>
  <c r="Q65"/>
  <c r="Q66"/>
  <c r="Q67"/>
  <c r="Q68"/>
  <c r="Q69"/>
  <c r="Q70"/>
  <c r="Q71"/>
  <c r="Q72"/>
  <c r="Q73"/>
  <c r="Q74"/>
  <c r="Q75"/>
  <c r="Q76"/>
  <c r="Q77"/>
  <c r="Q78"/>
  <c r="Q79"/>
  <c r="Q80"/>
  <c r="Q81"/>
  <c r="Q82"/>
  <c r="Q83"/>
  <c r="Q84"/>
  <c r="Q85"/>
  <c r="Q86"/>
  <c r="Q87"/>
  <c r="Q88"/>
  <c r="Q89"/>
  <c r="Q90"/>
  <c r="Q91"/>
  <c r="Q92"/>
  <c r="Q93"/>
  <c r="Q94"/>
  <c r="Q95"/>
  <c r="Q96"/>
  <c r="Q97"/>
  <c r="Q98"/>
  <c r="Q99"/>
  <c r="Q100"/>
  <c r="Q101"/>
  <c r="Q102"/>
  <c r="Q103"/>
  <c r="Q104"/>
  <c r="Q105"/>
  <c r="Q106"/>
  <c r="Q107"/>
  <c r="Q108"/>
  <c r="Q109"/>
  <c r="Q110"/>
  <c r="Q111"/>
  <c r="Q112"/>
  <c r="Q113"/>
  <c r="Q114"/>
  <c r="Q115"/>
  <c r="Q116"/>
  <c r="Q117"/>
  <c r="Q118"/>
  <c r="Q119"/>
  <c r="Q120"/>
  <c r="Q121"/>
  <c r="Q122"/>
  <c r="Q123"/>
  <c r="Q124"/>
  <c r="Q125"/>
  <c r="Q126"/>
  <c r="Q127"/>
  <c r="Q128"/>
  <c r="Q129"/>
  <c r="Q130"/>
  <c r="Q131"/>
  <c r="Q132"/>
  <c r="Q133"/>
  <c r="Q134"/>
  <c r="Q135"/>
  <c r="Q136"/>
  <c r="Q137"/>
  <c r="Q138"/>
  <c r="Q139"/>
  <c r="Q140"/>
  <c r="Q141"/>
  <c r="Q142"/>
  <c r="Q143"/>
  <c r="Q144"/>
  <c r="Q145"/>
  <c r="Q146"/>
  <c r="Q147"/>
  <c r="Q148"/>
  <c r="Q149"/>
  <c r="Q150"/>
  <c r="Q151"/>
  <c r="Q15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33"/>
  <c r="R34"/>
  <c r="R35"/>
  <c r="R36"/>
  <c r="R37"/>
  <c r="R38"/>
  <c r="R39"/>
  <c r="R40"/>
  <c r="R41"/>
  <c r="R42"/>
  <c r="R43"/>
  <c r="R44"/>
  <c r="R45"/>
  <c r="R46"/>
  <c r="R47"/>
  <c r="R48"/>
  <c r="R49"/>
  <c r="R50"/>
  <c r="R51"/>
  <c r="R52"/>
  <c r="R53"/>
  <c r="R54"/>
  <c r="R55"/>
  <c r="R56"/>
  <c r="R57"/>
  <c r="R58"/>
  <c r="R59"/>
  <c r="R60"/>
  <c r="R61"/>
  <c r="R62"/>
  <c r="R63"/>
  <c r="R64"/>
  <c r="R65"/>
  <c r="R66"/>
  <c r="R67"/>
  <c r="R68"/>
  <c r="R69"/>
  <c r="R70"/>
  <c r="R71"/>
  <c r="R72"/>
  <c r="R73"/>
  <c r="R74"/>
  <c r="R75"/>
  <c r="R76"/>
  <c r="R77"/>
  <c r="R78"/>
  <c r="R79"/>
  <c r="R80"/>
  <c r="R81"/>
  <c r="R82"/>
  <c r="R83"/>
  <c r="R84"/>
  <c r="R85"/>
  <c r="R86"/>
  <c r="R87"/>
  <c r="R88"/>
  <c r="R89"/>
  <c r="R90"/>
  <c r="R91"/>
  <c r="R92"/>
  <c r="R93"/>
  <c r="R94"/>
  <c r="R95"/>
  <c r="R96"/>
  <c r="R97"/>
  <c r="R98"/>
  <c r="R99"/>
  <c r="R100"/>
  <c r="R101"/>
  <c r="R102"/>
  <c r="R103"/>
  <c r="R104"/>
  <c r="R105"/>
  <c r="R106"/>
  <c r="R107"/>
  <c r="R108"/>
  <c r="R109"/>
  <c r="R110"/>
  <c r="R111"/>
  <c r="R112"/>
  <c r="R113"/>
  <c r="R114"/>
  <c r="R115"/>
  <c r="R116"/>
  <c r="R117"/>
  <c r="R118"/>
  <c r="R119"/>
  <c r="R120"/>
  <c r="R121"/>
  <c r="R122"/>
  <c r="R123"/>
  <c r="R124"/>
  <c r="R125"/>
  <c r="R126"/>
  <c r="R127"/>
  <c r="R128"/>
  <c r="R129"/>
  <c r="R130"/>
  <c r="R131"/>
  <c r="R132"/>
  <c r="R133"/>
  <c r="R134"/>
  <c r="R135"/>
  <c r="R136"/>
  <c r="R137"/>
  <c r="R138"/>
  <c r="R139"/>
  <c r="R140"/>
  <c r="R141"/>
  <c r="R142"/>
  <c r="R143"/>
  <c r="R144"/>
  <c r="R145"/>
  <c r="R146"/>
  <c r="R147"/>
  <c r="R148"/>
  <c r="R149"/>
  <c r="R150"/>
  <c r="R151"/>
  <c r="R15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T42"/>
  <c r="T43"/>
  <c r="T44"/>
  <c r="T45"/>
  <c r="T46"/>
  <c r="T47"/>
  <c r="T48"/>
  <c r="T49"/>
  <c r="T50"/>
  <c r="T51"/>
  <c r="T52"/>
  <c r="T53"/>
  <c r="T54"/>
  <c r="T55"/>
  <c r="T56"/>
  <c r="T57"/>
  <c r="T58"/>
  <c r="T59"/>
  <c r="T60"/>
  <c r="T61"/>
  <c r="T62"/>
  <c r="T63"/>
  <c r="T64"/>
  <c r="T65"/>
  <c r="T66"/>
  <c r="T67"/>
  <c r="T68"/>
  <c r="T69"/>
  <c r="T70"/>
  <c r="T71"/>
  <c r="T72"/>
  <c r="T73"/>
  <c r="T74"/>
  <c r="T75"/>
  <c r="T76"/>
  <c r="T77"/>
  <c r="T78"/>
  <c r="T79"/>
  <c r="T80"/>
  <c r="T81"/>
  <c r="T82"/>
  <c r="T83"/>
  <c r="T84"/>
  <c r="T85"/>
  <c r="T86"/>
  <c r="T87"/>
  <c r="T88"/>
  <c r="T89"/>
  <c r="T90"/>
  <c r="T91"/>
  <c r="T92"/>
  <c r="T93"/>
  <c r="T94"/>
  <c r="T95"/>
  <c r="T96"/>
  <c r="T97"/>
  <c r="T98"/>
  <c r="T99"/>
  <c r="T100"/>
  <c r="T101"/>
  <c r="T102"/>
  <c r="T103"/>
  <c r="T104"/>
  <c r="T105"/>
  <c r="T106"/>
  <c r="T107"/>
  <c r="T108"/>
  <c r="T109"/>
  <c r="T110"/>
  <c r="T111"/>
  <c r="T112"/>
  <c r="T113"/>
  <c r="T114"/>
  <c r="T115"/>
  <c r="T116"/>
  <c r="T117"/>
  <c r="T118"/>
  <c r="T119"/>
  <c r="T120"/>
  <c r="T121"/>
  <c r="T122"/>
  <c r="T123"/>
  <c r="T124"/>
  <c r="T125"/>
  <c r="T126"/>
  <c r="T127"/>
  <c r="T128"/>
  <c r="T129"/>
  <c r="T130"/>
  <c r="T131"/>
  <c r="T132"/>
  <c r="T133"/>
  <c r="T134"/>
  <c r="T135"/>
  <c r="T136"/>
  <c r="T137"/>
  <c r="T138"/>
  <c r="T139"/>
  <c r="T140"/>
  <c r="T141"/>
  <c r="T142"/>
  <c r="T143"/>
  <c r="T144"/>
  <c r="T145"/>
  <c r="T146"/>
  <c r="T147"/>
  <c r="T148"/>
  <c r="T149"/>
  <c r="T150"/>
  <c r="T151"/>
  <c r="T152"/>
  <c r="V3"/>
  <c r="W3" s="1"/>
  <c r="V4"/>
  <c r="W4" s="1"/>
  <c r="V5"/>
  <c r="V6"/>
  <c r="W6" s="1"/>
  <c r="V7"/>
  <c r="W7" s="1"/>
  <c r="V8"/>
  <c r="W8" s="1"/>
  <c r="V9"/>
  <c r="W9" s="1"/>
  <c r="V10"/>
  <c r="W10" s="1"/>
  <c r="V11"/>
  <c r="W11" s="1"/>
  <c r="V12"/>
  <c r="W12" s="1"/>
  <c r="V13"/>
  <c r="W13" s="1"/>
  <c r="V14"/>
  <c r="W14" s="1"/>
  <c r="V15"/>
  <c r="W15" s="1"/>
  <c r="V16"/>
  <c r="W16" s="1"/>
  <c r="V17"/>
  <c r="W17" s="1"/>
  <c r="V18"/>
  <c r="W18" s="1"/>
  <c r="V19"/>
  <c r="W19" s="1"/>
  <c r="V20"/>
  <c r="W20" s="1"/>
  <c r="V21"/>
  <c r="W21" s="1"/>
  <c r="V22"/>
  <c r="W22" s="1"/>
  <c r="V23"/>
  <c r="V24"/>
  <c r="W24" s="1"/>
  <c r="V25"/>
  <c r="W25" s="1"/>
  <c r="V26"/>
  <c r="W26" s="1"/>
  <c r="V27"/>
  <c r="W27" s="1"/>
  <c r="V28"/>
  <c r="W28" s="1"/>
  <c r="V29"/>
  <c r="W29" s="1"/>
  <c r="V30"/>
  <c r="W30" s="1"/>
  <c r="V31"/>
  <c r="W31" s="1"/>
  <c r="V32"/>
  <c r="W32" s="1"/>
  <c r="V33"/>
  <c r="W33" s="1"/>
  <c r="V34"/>
  <c r="W34" s="1"/>
  <c r="V35"/>
  <c r="W35" s="1"/>
  <c r="V36"/>
  <c r="W36" s="1"/>
  <c r="V37"/>
  <c r="W37" s="1"/>
  <c r="V38"/>
  <c r="W38" s="1"/>
  <c r="V39"/>
  <c r="W39" s="1"/>
  <c r="V40"/>
  <c r="W40" s="1"/>
  <c r="V41"/>
  <c r="W41" s="1"/>
  <c r="V42"/>
  <c r="W42" s="1"/>
  <c r="V43"/>
  <c r="W43" s="1"/>
  <c r="V44"/>
  <c r="W44" s="1"/>
  <c r="V45"/>
  <c r="W45" s="1"/>
  <c r="V46"/>
  <c r="W46" s="1"/>
  <c r="V47"/>
  <c r="W47" s="1"/>
  <c r="V48"/>
  <c r="W48" s="1"/>
  <c r="V49"/>
  <c r="W49" s="1"/>
  <c r="V50"/>
  <c r="W50" s="1"/>
  <c r="V51"/>
  <c r="W51" s="1"/>
  <c r="V52"/>
  <c r="V53"/>
  <c r="V54"/>
  <c r="W54" s="1"/>
  <c r="V55"/>
  <c r="W55" s="1"/>
  <c r="V56"/>
  <c r="W56" s="1"/>
  <c r="V57"/>
  <c r="W57" s="1"/>
  <c r="V58"/>
  <c r="W58" s="1"/>
  <c r="V59"/>
  <c r="W59" s="1"/>
  <c r="V60"/>
  <c r="W60" s="1"/>
  <c r="V61"/>
  <c r="W61" s="1"/>
  <c r="V62"/>
  <c r="W62" s="1"/>
  <c r="V63"/>
  <c r="W63" s="1"/>
  <c r="V64"/>
  <c r="W64" s="1"/>
  <c r="V65"/>
  <c r="W65" s="1"/>
  <c r="V66"/>
  <c r="W66" s="1"/>
  <c r="V67"/>
  <c r="W67" s="1"/>
  <c r="V68"/>
  <c r="W68" s="1"/>
  <c r="V69"/>
  <c r="W69" s="1"/>
  <c r="V70"/>
  <c r="W70" s="1"/>
  <c r="V71"/>
  <c r="W71" s="1"/>
  <c r="V72"/>
  <c r="W72" s="1"/>
  <c r="V73"/>
  <c r="W73" s="1"/>
  <c r="V74"/>
  <c r="W74" s="1"/>
  <c r="V75"/>
  <c r="W75" s="1"/>
  <c r="V76"/>
  <c r="W76" s="1"/>
  <c r="V77"/>
  <c r="W77" s="1"/>
  <c r="V78"/>
  <c r="W78" s="1"/>
  <c r="V79"/>
  <c r="W79" s="1"/>
  <c r="V80"/>
  <c r="W80" s="1"/>
  <c r="V81"/>
  <c r="W81" s="1"/>
  <c r="V82"/>
  <c r="W82" s="1"/>
  <c r="V83"/>
  <c r="W83" s="1"/>
  <c r="V84"/>
  <c r="W84" s="1"/>
  <c r="V85"/>
  <c r="W85" s="1"/>
  <c r="V86"/>
  <c r="W86" s="1"/>
  <c r="V87"/>
  <c r="V88"/>
  <c r="W88" s="1"/>
  <c r="V89"/>
  <c r="W89" s="1"/>
  <c r="V90"/>
  <c r="W90" s="1"/>
  <c r="V91"/>
  <c r="W91" s="1"/>
  <c r="V92"/>
  <c r="W92" s="1"/>
  <c r="V93"/>
  <c r="W93" s="1"/>
  <c r="V94"/>
  <c r="W94" s="1"/>
  <c r="V95"/>
  <c r="W95" s="1"/>
  <c r="V96"/>
  <c r="W96" s="1"/>
  <c r="V97"/>
  <c r="W97" s="1"/>
  <c r="V98"/>
  <c r="W98" s="1"/>
  <c r="V99"/>
  <c r="W99" s="1"/>
  <c r="V100"/>
  <c r="W100" s="1"/>
  <c r="V101"/>
  <c r="W101" s="1"/>
  <c r="V102"/>
  <c r="W102" s="1"/>
  <c r="V103"/>
  <c r="W103" s="1"/>
  <c r="V104"/>
  <c r="W104" s="1"/>
  <c r="V105"/>
  <c r="W105" s="1"/>
  <c r="V106"/>
  <c r="W106" s="1"/>
  <c r="V107"/>
  <c r="W107" s="1"/>
  <c r="V108"/>
  <c r="W108" s="1"/>
  <c r="V109"/>
  <c r="W109" s="1"/>
  <c r="V110"/>
  <c r="W110" s="1"/>
  <c r="V111"/>
  <c r="W111" s="1"/>
  <c r="V112"/>
  <c r="W112" s="1"/>
  <c r="V113"/>
  <c r="W113" s="1"/>
  <c r="V114"/>
  <c r="W114" s="1"/>
  <c r="V115"/>
  <c r="V116"/>
  <c r="W116" s="1"/>
  <c r="V117"/>
  <c r="W117" s="1"/>
  <c r="V118"/>
  <c r="W118" s="1"/>
  <c r="V119"/>
  <c r="W119" s="1"/>
  <c r="V120"/>
  <c r="W120" s="1"/>
  <c r="V121"/>
  <c r="W121" s="1"/>
  <c r="V122"/>
  <c r="W122" s="1"/>
  <c r="V123"/>
  <c r="W123" s="1"/>
  <c r="V124"/>
  <c r="W124" s="1"/>
  <c r="V125"/>
  <c r="W125" s="1"/>
  <c r="V126"/>
  <c r="W126" s="1"/>
  <c r="V127"/>
  <c r="W127" s="1"/>
  <c r="V128"/>
  <c r="W128" s="1"/>
  <c r="V129"/>
  <c r="W129" s="1"/>
  <c r="V130"/>
  <c r="W130" s="1"/>
  <c r="V131"/>
  <c r="W131" s="1"/>
  <c r="V132"/>
  <c r="W132" s="1"/>
  <c r="V133"/>
  <c r="W133" s="1"/>
  <c r="V134"/>
  <c r="W134" s="1"/>
  <c r="V135"/>
  <c r="W135" s="1"/>
  <c r="V136"/>
  <c r="W136" s="1"/>
  <c r="V137"/>
  <c r="W137" s="1"/>
  <c r="V138"/>
  <c r="W138" s="1"/>
  <c r="V139"/>
  <c r="W139" s="1"/>
  <c r="V140"/>
  <c r="W140" s="1"/>
  <c r="V141"/>
  <c r="W141" s="1"/>
  <c r="V142"/>
  <c r="W142" s="1"/>
  <c r="V143"/>
  <c r="W143" s="1"/>
  <c r="V144"/>
  <c r="W144" s="1"/>
  <c r="V145"/>
  <c r="W145" s="1"/>
  <c r="V146"/>
  <c r="W146" s="1"/>
  <c r="V147"/>
  <c r="W147" s="1"/>
  <c r="V148"/>
  <c r="W148" s="1"/>
  <c r="V149"/>
  <c r="W149" s="1"/>
  <c r="V150"/>
  <c r="W150" s="1"/>
  <c r="V151"/>
  <c r="W151" s="1"/>
  <c r="V152"/>
  <c r="W152" s="1"/>
  <c r="W5"/>
  <c r="W23"/>
  <c r="W52"/>
  <c r="W53"/>
  <c r="W87"/>
  <c r="W115"/>
  <c r="X3"/>
  <c r="X4"/>
  <c r="X5"/>
  <c r="X6"/>
  <c r="X7"/>
  <c r="X8"/>
  <c r="X9"/>
  <c r="X10"/>
  <c r="X11"/>
  <c r="X12"/>
  <c r="X13"/>
  <c r="X14"/>
  <c r="X15"/>
  <c r="X16"/>
  <c r="X17"/>
  <c r="X18"/>
  <c r="X19"/>
  <c r="X20"/>
  <c r="X21"/>
  <c r="X22"/>
  <c r="X23"/>
  <c r="X24"/>
  <c r="X25"/>
  <c r="X26"/>
  <c r="X27"/>
  <c r="X28"/>
  <c r="X29"/>
  <c r="X30"/>
  <c r="X31"/>
  <c r="X32"/>
  <c r="X33"/>
  <c r="X34"/>
  <c r="X35"/>
  <c r="X36"/>
  <c r="X37"/>
  <c r="X38"/>
  <c r="X39"/>
  <c r="X40"/>
  <c r="X41"/>
  <c r="X42"/>
  <c r="X43"/>
  <c r="X44"/>
  <c r="X45"/>
  <c r="X46"/>
  <c r="X47"/>
  <c r="X48"/>
  <c r="X49"/>
  <c r="X50"/>
  <c r="X51"/>
  <c r="X52"/>
  <c r="X53"/>
  <c r="X54"/>
  <c r="X55"/>
  <c r="X56"/>
  <c r="X57"/>
  <c r="X58"/>
  <c r="X59"/>
  <c r="X60"/>
  <c r="X61"/>
  <c r="X62"/>
  <c r="X63"/>
  <c r="X64"/>
  <c r="X65"/>
  <c r="X66"/>
  <c r="X67"/>
  <c r="X68"/>
  <c r="X69"/>
  <c r="X70"/>
  <c r="X71"/>
  <c r="X72"/>
  <c r="X73"/>
  <c r="X74"/>
  <c r="X75"/>
  <c r="X76"/>
  <c r="X77"/>
  <c r="X78"/>
  <c r="X79"/>
  <c r="X80"/>
  <c r="X81"/>
  <c r="X82"/>
  <c r="X83"/>
  <c r="X84"/>
  <c r="X85"/>
  <c r="X86"/>
  <c r="X87"/>
  <c r="X88"/>
  <c r="X89"/>
  <c r="X90"/>
  <c r="X91"/>
  <c r="X92"/>
  <c r="X93"/>
  <c r="X94"/>
  <c r="X95"/>
  <c r="X96"/>
  <c r="X97"/>
  <c r="X98"/>
  <c r="X99"/>
  <c r="X100"/>
  <c r="X101"/>
  <c r="X102"/>
  <c r="X103"/>
  <c r="X104"/>
  <c r="X105"/>
  <c r="X106"/>
  <c r="X107"/>
  <c r="X108"/>
  <c r="X109"/>
  <c r="X110"/>
  <c r="X111"/>
  <c r="X112"/>
  <c r="X113"/>
  <c r="X114"/>
  <c r="X115"/>
  <c r="X116"/>
  <c r="X117"/>
  <c r="X118"/>
  <c r="X119"/>
  <c r="X120"/>
  <c r="X121"/>
  <c r="X122"/>
  <c r="X123"/>
  <c r="X124"/>
  <c r="X125"/>
  <c r="X126"/>
  <c r="X127"/>
  <c r="X128"/>
  <c r="X129"/>
  <c r="X130"/>
  <c r="X131"/>
  <c r="X132"/>
  <c r="X133"/>
  <c r="X134"/>
  <c r="X135"/>
  <c r="X136"/>
  <c r="X137"/>
  <c r="X138"/>
  <c r="X139"/>
  <c r="X140"/>
  <c r="X141"/>
  <c r="X142"/>
  <c r="X143"/>
  <c r="X144"/>
  <c r="X145"/>
  <c r="X146"/>
  <c r="X147"/>
  <c r="X148"/>
  <c r="X149"/>
  <c r="X150"/>
  <c r="X151"/>
  <c r="X152"/>
  <c r="Y3"/>
  <c r="Y4"/>
  <c r="Y5"/>
  <c r="Y6"/>
  <c r="Y7"/>
  <c r="Y8"/>
  <c r="Y9"/>
  <c r="Y10"/>
  <c r="Y11"/>
  <c r="Y12"/>
  <c r="Y13"/>
  <c r="Y14"/>
  <c r="Y15"/>
  <c r="Y16"/>
  <c r="Y17"/>
  <c r="Y18"/>
  <c r="Y19"/>
  <c r="Y20"/>
  <c r="Y21"/>
  <c r="Y22"/>
  <c r="Y23"/>
  <c r="Y24"/>
  <c r="Y25"/>
  <c r="Y26"/>
  <c r="Y27"/>
  <c r="Y28"/>
  <c r="Y29"/>
  <c r="Y30"/>
  <c r="Y31"/>
  <c r="Y32"/>
  <c r="Y33"/>
  <c r="Y34"/>
  <c r="Y35"/>
  <c r="Y36"/>
  <c r="Y37"/>
  <c r="Y38"/>
  <c r="Y39"/>
  <c r="Y40"/>
  <c r="Y41"/>
  <c r="Y42"/>
  <c r="Y43"/>
  <c r="Y44"/>
  <c r="Y45"/>
  <c r="Y46"/>
  <c r="Y47"/>
  <c r="Y48"/>
  <c r="Y49"/>
  <c r="Y50"/>
  <c r="Y51"/>
  <c r="Y52"/>
  <c r="Y53"/>
  <c r="Y54"/>
  <c r="Y55"/>
  <c r="Y56"/>
  <c r="Y57"/>
  <c r="Y58"/>
  <c r="Y59"/>
  <c r="Y60"/>
  <c r="Y61"/>
  <c r="Y62"/>
  <c r="Y63"/>
  <c r="Y64"/>
  <c r="Y65"/>
  <c r="Y66"/>
  <c r="Y67"/>
  <c r="Y68"/>
  <c r="Y69"/>
  <c r="Y70"/>
  <c r="Y71"/>
  <c r="Y72"/>
  <c r="Y73"/>
  <c r="Y74"/>
  <c r="Y75"/>
  <c r="Y76"/>
  <c r="Y77"/>
  <c r="Y78"/>
  <c r="Y79"/>
  <c r="Y80"/>
  <c r="Y81"/>
  <c r="Y82"/>
  <c r="Y83"/>
  <c r="Y84"/>
  <c r="Y85"/>
  <c r="Y86"/>
  <c r="Y87"/>
  <c r="Y88"/>
  <c r="Y89"/>
  <c r="Y90"/>
  <c r="Y91"/>
  <c r="Y92"/>
  <c r="Y93"/>
  <c r="Y94"/>
  <c r="Y95"/>
  <c r="Y96"/>
  <c r="Y97"/>
  <c r="Y98"/>
  <c r="Y99"/>
  <c r="Y100"/>
  <c r="Y101"/>
  <c r="Y102"/>
  <c r="Y103"/>
  <c r="Y104"/>
  <c r="Y105"/>
  <c r="Y106"/>
  <c r="Y107"/>
  <c r="Y108"/>
  <c r="Y109"/>
  <c r="Y110"/>
  <c r="Y111"/>
  <c r="Y112"/>
  <c r="Y113"/>
  <c r="Y114"/>
  <c r="Y115"/>
  <c r="Y116"/>
  <c r="Y117"/>
  <c r="Y118"/>
  <c r="Y119"/>
  <c r="Y120"/>
  <c r="Y121"/>
  <c r="Y122"/>
  <c r="Y123"/>
  <c r="Y124"/>
  <c r="Y125"/>
  <c r="Y126"/>
  <c r="Y127"/>
  <c r="Y128"/>
  <c r="Y129"/>
  <c r="Y130"/>
  <c r="Y131"/>
  <c r="Y132"/>
  <c r="Y133"/>
  <c r="Y134"/>
  <c r="Y135"/>
  <c r="Y136"/>
  <c r="Y137"/>
  <c r="Y138"/>
  <c r="Y139"/>
  <c r="Y140"/>
  <c r="Y141"/>
  <c r="Y142"/>
  <c r="Y143"/>
  <c r="Y144"/>
  <c r="Y145"/>
  <c r="Y146"/>
  <c r="Y147"/>
  <c r="Y148"/>
  <c r="Y149"/>
  <c r="Y150"/>
  <c r="Y151"/>
  <c r="Y152"/>
  <c r="AA3"/>
  <c r="AB3" s="1"/>
  <c r="AC3" s="1"/>
  <c r="AA4"/>
  <c r="AB4" s="1"/>
  <c r="AC4" s="1"/>
  <c r="AA5"/>
  <c r="AA6"/>
  <c r="AB6" s="1"/>
  <c r="AC6" s="1"/>
  <c r="AA7"/>
  <c r="AB7" s="1"/>
  <c r="AC7" s="1"/>
  <c r="AA8"/>
  <c r="AB8" s="1"/>
  <c r="AC8" s="1"/>
  <c r="AA9"/>
  <c r="AB9" s="1"/>
  <c r="AC9" s="1"/>
  <c r="AA10"/>
  <c r="AB10" s="1"/>
  <c r="AC10" s="1"/>
  <c r="AA11"/>
  <c r="AB11" s="1"/>
  <c r="AC11" s="1"/>
  <c r="AA12"/>
  <c r="AB12" s="1"/>
  <c r="AC12" s="1"/>
  <c r="AA13"/>
  <c r="AB13" s="1"/>
  <c r="AC13" s="1"/>
  <c r="AA14"/>
  <c r="AB14" s="1"/>
  <c r="AC14" s="1"/>
  <c r="AA15"/>
  <c r="AB15" s="1"/>
  <c r="AC15" s="1"/>
  <c r="AA16"/>
  <c r="AB16" s="1"/>
  <c r="AC16" s="1"/>
  <c r="AA17"/>
  <c r="AB17" s="1"/>
  <c r="AC17" s="1"/>
  <c r="AA18"/>
  <c r="AB18" s="1"/>
  <c r="AC18" s="1"/>
  <c r="AA19"/>
  <c r="AB19" s="1"/>
  <c r="AC19" s="1"/>
  <c r="AA20"/>
  <c r="AB20" s="1"/>
  <c r="AC20" s="1"/>
  <c r="AA21"/>
  <c r="AB21" s="1"/>
  <c r="AC21" s="1"/>
  <c r="AA22"/>
  <c r="AB22" s="1"/>
  <c r="AC22" s="1"/>
  <c r="AA23"/>
  <c r="AB23" s="1"/>
  <c r="AC23" s="1"/>
  <c r="AA24"/>
  <c r="AB24" s="1"/>
  <c r="AC24" s="1"/>
  <c r="AA25"/>
  <c r="AB25" s="1"/>
  <c r="AC25" s="1"/>
  <c r="AA26"/>
  <c r="AB26" s="1"/>
  <c r="AC26" s="1"/>
  <c r="AA27"/>
  <c r="AB27" s="1"/>
  <c r="AC27" s="1"/>
  <c r="AA28"/>
  <c r="AB28" s="1"/>
  <c r="AC28" s="1"/>
  <c r="AA29"/>
  <c r="AB29" s="1"/>
  <c r="AC29" s="1"/>
  <c r="AA30"/>
  <c r="AB30" s="1"/>
  <c r="AC30" s="1"/>
  <c r="AA31"/>
  <c r="AB31" s="1"/>
  <c r="AC31" s="1"/>
  <c r="AA32"/>
  <c r="AB32" s="1"/>
  <c r="AC32" s="1"/>
  <c r="AA33"/>
  <c r="AB33" s="1"/>
  <c r="AC33" s="1"/>
  <c r="AA34"/>
  <c r="AB34" s="1"/>
  <c r="AC34" s="1"/>
  <c r="AA35"/>
  <c r="AB35" s="1"/>
  <c r="AC35" s="1"/>
  <c r="AA36"/>
  <c r="AB36" s="1"/>
  <c r="AC36" s="1"/>
  <c r="AA37"/>
  <c r="AB37" s="1"/>
  <c r="AC37" s="1"/>
  <c r="AA38"/>
  <c r="AB38" s="1"/>
  <c r="AC38" s="1"/>
  <c r="AA39"/>
  <c r="AB39" s="1"/>
  <c r="AC39" s="1"/>
  <c r="AA40"/>
  <c r="AB40" s="1"/>
  <c r="AC40" s="1"/>
  <c r="AA41"/>
  <c r="AB41" s="1"/>
  <c r="AC41" s="1"/>
  <c r="AA42"/>
  <c r="AB42" s="1"/>
  <c r="AC42" s="1"/>
  <c r="AA43"/>
  <c r="AB43" s="1"/>
  <c r="AC43" s="1"/>
  <c r="AA44"/>
  <c r="AB44" s="1"/>
  <c r="AC44" s="1"/>
  <c r="AA45"/>
  <c r="AB45" s="1"/>
  <c r="AC45" s="1"/>
  <c r="AA46"/>
  <c r="AB46" s="1"/>
  <c r="AC46" s="1"/>
  <c r="AA47"/>
  <c r="AB47" s="1"/>
  <c r="AC47" s="1"/>
  <c r="AA48"/>
  <c r="AB48" s="1"/>
  <c r="AC48" s="1"/>
  <c r="AA49"/>
  <c r="AB49" s="1"/>
  <c r="AC49" s="1"/>
  <c r="AA50"/>
  <c r="AB50" s="1"/>
  <c r="AC50" s="1"/>
  <c r="AA51"/>
  <c r="AB51" s="1"/>
  <c r="AC51" s="1"/>
  <c r="AA52"/>
  <c r="AB52" s="1"/>
  <c r="AC52" s="1"/>
  <c r="AA53"/>
  <c r="AB53" s="1"/>
  <c r="AC53" s="1"/>
  <c r="AA54"/>
  <c r="AB54" s="1"/>
  <c r="AC54" s="1"/>
  <c r="AA55"/>
  <c r="AB55" s="1"/>
  <c r="AC55" s="1"/>
  <c r="AA56"/>
  <c r="AB56" s="1"/>
  <c r="AC56" s="1"/>
  <c r="AA57"/>
  <c r="AB57" s="1"/>
  <c r="AC57" s="1"/>
  <c r="AA58"/>
  <c r="AB58" s="1"/>
  <c r="AC58" s="1"/>
  <c r="AA59"/>
  <c r="AB59" s="1"/>
  <c r="AC59" s="1"/>
  <c r="AA60"/>
  <c r="AB60" s="1"/>
  <c r="AC60" s="1"/>
  <c r="AA61"/>
  <c r="AB61" s="1"/>
  <c r="AC61" s="1"/>
  <c r="AA62"/>
  <c r="AB62" s="1"/>
  <c r="AC62" s="1"/>
  <c r="AA63"/>
  <c r="AB63" s="1"/>
  <c r="AC63" s="1"/>
  <c r="AA64"/>
  <c r="AB64" s="1"/>
  <c r="AC64" s="1"/>
  <c r="AA65"/>
  <c r="AB65" s="1"/>
  <c r="AC65" s="1"/>
  <c r="AA66"/>
  <c r="AB66" s="1"/>
  <c r="AC66" s="1"/>
  <c r="AA67"/>
  <c r="AB67" s="1"/>
  <c r="AC67" s="1"/>
  <c r="AA68"/>
  <c r="AB68" s="1"/>
  <c r="AC68" s="1"/>
  <c r="AA69"/>
  <c r="AB69" s="1"/>
  <c r="AC69" s="1"/>
  <c r="AA70"/>
  <c r="AB70" s="1"/>
  <c r="AC70" s="1"/>
  <c r="AA71"/>
  <c r="AB71" s="1"/>
  <c r="AC71" s="1"/>
  <c r="AA72"/>
  <c r="AB72" s="1"/>
  <c r="AC72" s="1"/>
  <c r="AA73"/>
  <c r="AB73" s="1"/>
  <c r="AC73" s="1"/>
  <c r="AA74"/>
  <c r="AB74" s="1"/>
  <c r="AC74" s="1"/>
  <c r="AA75"/>
  <c r="AB75" s="1"/>
  <c r="AC75" s="1"/>
  <c r="AA76"/>
  <c r="AB76" s="1"/>
  <c r="AC76" s="1"/>
  <c r="AA77"/>
  <c r="AB77" s="1"/>
  <c r="AC77" s="1"/>
  <c r="AA78"/>
  <c r="AB78" s="1"/>
  <c r="AC78" s="1"/>
  <c r="AA79"/>
  <c r="AB79" s="1"/>
  <c r="AC79" s="1"/>
  <c r="AA80"/>
  <c r="AB80" s="1"/>
  <c r="AC80" s="1"/>
  <c r="AA81"/>
  <c r="AB81" s="1"/>
  <c r="AC81" s="1"/>
  <c r="AA82"/>
  <c r="AB82" s="1"/>
  <c r="AC82" s="1"/>
  <c r="AA83"/>
  <c r="AB83" s="1"/>
  <c r="AC83" s="1"/>
  <c r="AA84"/>
  <c r="AB84" s="1"/>
  <c r="AC84" s="1"/>
  <c r="AA85"/>
  <c r="AB85" s="1"/>
  <c r="AC85" s="1"/>
  <c r="AA86"/>
  <c r="AB86" s="1"/>
  <c r="AC86" s="1"/>
  <c r="AA87"/>
  <c r="AB87" s="1"/>
  <c r="AC87" s="1"/>
  <c r="AA88"/>
  <c r="AB88" s="1"/>
  <c r="AC88" s="1"/>
  <c r="AA89"/>
  <c r="AB89" s="1"/>
  <c r="AC89" s="1"/>
  <c r="AA90"/>
  <c r="AB90" s="1"/>
  <c r="AC90" s="1"/>
  <c r="AA91"/>
  <c r="AB91" s="1"/>
  <c r="AC91" s="1"/>
  <c r="AA92"/>
  <c r="AB92" s="1"/>
  <c r="AC92" s="1"/>
  <c r="AA93"/>
  <c r="AB93" s="1"/>
  <c r="AC93" s="1"/>
  <c r="AA94"/>
  <c r="AB94" s="1"/>
  <c r="AC94" s="1"/>
  <c r="AA95"/>
  <c r="AB95" s="1"/>
  <c r="AC95" s="1"/>
  <c r="AA96"/>
  <c r="AB96" s="1"/>
  <c r="AC96" s="1"/>
  <c r="AA97"/>
  <c r="AB97" s="1"/>
  <c r="AC97" s="1"/>
  <c r="AA98"/>
  <c r="AB98" s="1"/>
  <c r="AC98" s="1"/>
  <c r="AA99"/>
  <c r="AB99" s="1"/>
  <c r="AC99" s="1"/>
  <c r="AA100"/>
  <c r="AB100" s="1"/>
  <c r="AC100" s="1"/>
  <c r="AA101"/>
  <c r="AB101" s="1"/>
  <c r="AC101" s="1"/>
  <c r="AA102"/>
  <c r="AB102" s="1"/>
  <c r="AC102" s="1"/>
  <c r="AA103"/>
  <c r="AB103" s="1"/>
  <c r="AC103" s="1"/>
  <c r="AA104"/>
  <c r="AB104" s="1"/>
  <c r="AC104" s="1"/>
  <c r="AA105"/>
  <c r="AB105" s="1"/>
  <c r="AC105" s="1"/>
  <c r="AA106"/>
  <c r="AB106" s="1"/>
  <c r="AC106" s="1"/>
  <c r="AA107"/>
  <c r="AB107" s="1"/>
  <c r="AC107" s="1"/>
  <c r="AA108"/>
  <c r="AB108" s="1"/>
  <c r="AC108" s="1"/>
  <c r="AA109"/>
  <c r="AB109" s="1"/>
  <c r="AC109" s="1"/>
  <c r="AA110"/>
  <c r="AB110" s="1"/>
  <c r="AC110" s="1"/>
  <c r="AA111"/>
  <c r="AB111" s="1"/>
  <c r="AC111" s="1"/>
  <c r="AA112"/>
  <c r="AB112" s="1"/>
  <c r="AC112" s="1"/>
  <c r="AA113"/>
  <c r="AB113" s="1"/>
  <c r="AC113" s="1"/>
  <c r="AA114"/>
  <c r="AB114" s="1"/>
  <c r="AC114" s="1"/>
  <c r="AA115"/>
  <c r="AB115" s="1"/>
  <c r="AC115" s="1"/>
  <c r="AA116"/>
  <c r="AB116" s="1"/>
  <c r="AC116" s="1"/>
  <c r="AA117"/>
  <c r="AB117" s="1"/>
  <c r="AC117" s="1"/>
  <c r="AA118"/>
  <c r="AB118" s="1"/>
  <c r="AC118" s="1"/>
  <c r="AA119"/>
  <c r="AB119" s="1"/>
  <c r="AC119" s="1"/>
  <c r="AA120"/>
  <c r="AB120" s="1"/>
  <c r="AC120" s="1"/>
  <c r="AA121"/>
  <c r="AB121" s="1"/>
  <c r="AC121" s="1"/>
  <c r="AA122"/>
  <c r="AB122" s="1"/>
  <c r="AC122" s="1"/>
  <c r="AA123"/>
  <c r="AB123" s="1"/>
  <c r="AC123" s="1"/>
  <c r="AA124"/>
  <c r="AB124" s="1"/>
  <c r="AC124" s="1"/>
  <c r="AA125"/>
  <c r="AB125" s="1"/>
  <c r="AC125" s="1"/>
  <c r="AA126"/>
  <c r="AB126" s="1"/>
  <c r="AC126" s="1"/>
  <c r="AA127"/>
  <c r="AB127" s="1"/>
  <c r="AC127" s="1"/>
  <c r="AA128"/>
  <c r="AB128" s="1"/>
  <c r="AC128" s="1"/>
  <c r="AA129"/>
  <c r="AB129" s="1"/>
  <c r="AC129" s="1"/>
  <c r="AA130"/>
  <c r="AB130" s="1"/>
  <c r="AC130" s="1"/>
  <c r="AA131"/>
  <c r="AB131" s="1"/>
  <c r="AC131" s="1"/>
  <c r="AA132"/>
  <c r="AB132" s="1"/>
  <c r="AC132" s="1"/>
  <c r="AA133"/>
  <c r="AB133" s="1"/>
  <c r="AC133" s="1"/>
  <c r="AA134"/>
  <c r="AB134" s="1"/>
  <c r="AC134" s="1"/>
  <c r="AA135"/>
  <c r="AB135" s="1"/>
  <c r="AC135" s="1"/>
  <c r="AA136"/>
  <c r="AB136" s="1"/>
  <c r="AC136" s="1"/>
  <c r="AA137"/>
  <c r="AB137" s="1"/>
  <c r="AC137" s="1"/>
  <c r="AA138"/>
  <c r="AB138" s="1"/>
  <c r="AC138" s="1"/>
  <c r="AA139"/>
  <c r="AB139" s="1"/>
  <c r="AC139" s="1"/>
  <c r="AA140"/>
  <c r="AB140" s="1"/>
  <c r="AC140" s="1"/>
  <c r="AA141"/>
  <c r="AB141" s="1"/>
  <c r="AC141" s="1"/>
  <c r="AA142"/>
  <c r="AB142" s="1"/>
  <c r="AC142" s="1"/>
  <c r="AA143"/>
  <c r="AB143" s="1"/>
  <c r="AC143" s="1"/>
  <c r="AA144"/>
  <c r="AB144" s="1"/>
  <c r="AC144" s="1"/>
  <c r="AA145"/>
  <c r="AB145" s="1"/>
  <c r="AC145" s="1"/>
  <c r="AA146"/>
  <c r="AB146" s="1"/>
  <c r="AC146" s="1"/>
  <c r="AA147"/>
  <c r="AB147" s="1"/>
  <c r="AC147" s="1"/>
  <c r="AA148"/>
  <c r="AB148" s="1"/>
  <c r="AC148" s="1"/>
  <c r="AA149"/>
  <c r="AB149" s="1"/>
  <c r="AC149" s="1"/>
  <c r="AA150"/>
  <c r="AB150" s="1"/>
  <c r="AC150" s="1"/>
  <c r="AA151"/>
  <c r="AB151" s="1"/>
  <c r="AC151" s="1"/>
  <c r="AA152"/>
  <c r="AB152" s="1"/>
  <c r="AC152" s="1"/>
  <c r="AB5"/>
  <c r="AC5" s="1"/>
  <c r="AA2"/>
  <c r="AB2" s="1"/>
  <c r="AC2" s="1"/>
  <c r="Y2"/>
  <c r="X2"/>
  <c r="V2"/>
  <c r="W2" s="1"/>
  <c r="T2"/>
  <c r="R2"/>
  <c r="Q2"/>
  <c r="Z254"/>
  <c r="Z196"/>
  <c r="Z242"/>
  <c r="Z203"/>
  <c r="Z79"/>
  <c r="Z223"/>
  <c r="Z265"/>
  <c r="Z23"/>
  <c r="Z96"/>
  <c r="Z243"/>
  <c r="Z177"/>
  <c r="Z167"/>
  <c r="Z270"/>
  <c r="Z129"/>
  <c r="Z44"/>
  <c r="Z34"/>
  <c r="Z140"/>
  <c r="Z227"/>
  <c r="Z222"/>
  <c r="Z92"/>
  <c r="Z191"/>
  <c r="Z168"/>
  <c r="Z32"/>
  <c r="Z252"/>
  <c r="Z202"/>
  <c r="Z300"/>
  <c r="Z115"/>
  <c r="Z219"/>
  <c r="Z112"/>
  <c r="Z27"/>
  <c r="Z183"/>
  <c r="Z154"/>
  <c r="Z151"/>
  <c r="Z224"/>
  <c r="Z238"/>
  <c r="Z87"/>
  <c r="Z182"/>
  <c r="Z275"/>
  <c r="Z12"/>
  <c r="Z257"/>
  <c r="Z54"/>
  <c r="Z161"/>
  <c r="Z4"/>
  <c r="Z173"/>
  <c r="Z256"/>
  <c r="Z66"/>
  <c r="Z89"/>
  <c r="Z123"/>
  <c r="Z152"/>
  <c r="Z131"/>
  <c r="Z136"/>
  <c r="Z179"/>
  <c r="Z7"/>
  <c r="Z68"/>
  <c r="Z158"/>
  <c r="Z114"/>
  <c r="Z86"/>
  <c r="Z204"/>
  <c r="Z228"/>
  <c r="Z214"/>
  <c r="Z103"/>
  <c r="Z22"/>
  <c r="Z215"/>
  <c r="Z116"/>
  <c r="Z298"/>
  <c r="Z50"/>
  <c r="Z276"/>
  <c r="Z42"/>
  <c r="Z85"/>
  <c r="Z11"/>
  <c r="Z189"/>
  <c r="Z100"/>
  <c r="Z261"/>
  <c r="Z24"/>
  <c r="Z169"/>
  <c r="Z14"/>
  <c r="Z25"/>
  <c r="Z178"/>
  <c r="Z247"/>
  <c r="Z217"/>
  <c r="Z278"/>
  <c r="Z269"/>
  <c r="Z95"/>
  <c r="Z187"/>
  <c r="Z72"/>
  <c r="Z271"/>
  <c r="Z205"/>
  <c r="Z145"/>
  <c r="Z40"/>
  <c r="Z21"/>
  <c r="Z208"/>
  <c r="Z201"/>
  <c r="Z38"/>
  <c r="Z190"/>
  <c r="Z69"/>
  <c r="Z284"/>
  <c r="Z147"/>
  <c r="Z63"/>
  <c r="Z155"/>
  <c r="Z267"/>
  <c r="Z248"/>
  <c r="Z65"/>
  <c r="Z209"/>
  <c r="Z192"/>
  <c r="Z194"/>
  <c r="Z198"/>
  <c r="Z236"/>
  <c r="Z6"/>
  <c r="Z53"/>
  <c r="Z156"/>
  <c r="Z165"/>
  <c r="Z303"/>
  <c r="Z52"/>
  <c r="Z255"/>
  <c r="Z62"/>
  <c r="Z58"/>
  <c r="Z253"/>
  <c r="Z31"/>
  <c r="Z126"/>
  <c r="Z280"/>
  <c r="Z98"/>
  <c r="Z45"/>
  <c r="Z197"/>
  <c r="Z60"/>
  <c r="Z305"/>
  <c r="Z218"/>
  <c r="Z220"/>
  <c r="Z260"/>
  <c r="Z231"/>
  <c r="Z274"/>
  <c r="Z216"/>
  <c r="Z175"/>
  <c r="Z5"/>
  <c r="Z133"/>
  <c r="Z193"/>
  <c r="Z229"/>
  <c r="Z157"/>
  <c r="Z59"/>
  <c r="Z64"/>
  <c r="Z232"/>
  <c r="Z148"/>
  <c r="Z285"/>
  <c r="Z235"/>
  <c r="Z10"/>
  <c r="Z245"/>
  <c r="Z172"/>
  <c r="Z290"/>
  <c r="Z127"/>
  <c r="Z296"/>
  <c r="Z30"/>
  <c r="Z302"/>
  <c r="Z36"/>
  <c r="Z125"/>
  <c r="Z210"/>
  <c r="Z132"/>
  <c r="Z206"/>
  <c r="Z288"/>
  <c r="Z176"/>
  <c r="Z207"/>
  <c r="Z212"/>
  <c r="Z2"/>
  <c r="Z171"/>
  <c r="Z105"/>
  <c r="Z74"/>
  <c r="Z26"/>
  <c r="Z117"/>
  <c r="Z18"/>
  <c r="Z211"/>
  <c r="Z13"/>
  <c r="Z124"/>
  <c r="Z234"/>
  <c r="Z70"/>
  <c r="Z289"/>
  <c r="Z279"/>
  <c r="Z144"/>
  <c r="Z135"/>
  <c r="Z160"/>
  <c r="Z119"/>
  <c r="Z287"/>
  <c r="Z226"/>
  <c r="Z8"/>
  <c r="Z251"/>
  <c r="Z73"/>
  <c r="Z28"/>
  <c r="Z258"/>
  <c r="Z82"/>
  <c r="Z286"/>
  <c r="Z122"/>
  <c r="Z162"/>
  <c r="Z37"/>
  <c r="Z76"/>
  <c r="Z97"/>
  <c r="Z174"/>
  <c r="Z263"/>
  <c r="Z90"/>
  <c r="Z266"/>
  <c r="Z113"/>
  <c r="Z134"/>
  <c r="Z273"/>
  <c r="Z221"/>
  <c r="Z283"/>
  <c r="Z240"/>
  <c r="Z233"/>
  <c r="Z56"/>
  <c r="Z249"/>
  <c r="Z106"/>
  <c r="Z164"/>
  <c r="Z138"/>
  <c r="Z118"/>
  <c r="Z84"/>
  <c r="Z142"/>
  <c r="Z166"/>
  <c r="Z101"/>
  <c r="Z3"/>
  <c r="Z109"/>
  <c r="Z301"/>
  <c r="Z293"/>
  <c r="Z49"/>
  <c r="Z277"/>
  <c r="Z111"/>
  <c r="Z230"/>
  <c r="Z264"/>
  <c r="Z200"/>
  <c r="Z75"/>
  <c r="Z159"/>
  <c r="Z102"/>
  <c r="Z120"/>
  <c r="Z225"/>
  <c r="Z282"/>
  <c r="Z141"/>
  <c r="Z163"/>
  <c r="Z291"/>
  <c r="Z184"/>
  <c r="Z188"/>
  <c r="Z146"/>
  <c r="Z246"/>
  <c r="Z295"/>
  <c r="Z99"/>
  <c r="Z81"/>
  <c r="Z237"/>
  <c r="Z195"/>
  <c r="Z272"/>
  <c r="Z259"/>
  <c r="Z9"/>
  <c r="Z239"/>
  <c r="Z88"/>
  <c r="Z47"/>
  <c r="Z128"/>
  <c r="Z181"/>
  <c r="Z186"/>
  <c r="Z55"/>
  <c r="Z77"/>
  <c r="Z108"/>
  <c r="Z297"/>
  <c r="Z16"/>
  <c r="Z170"/>
  <c r="Z78"/>
  <c r="Z150"/>
  <c r="Z262"/>
  <c r="Z67"/>
  <c r="Z241"/>
  <c r="Z46"/>
  <c r="Z93"/>
  <c r="Z281"/>
  <c r="Z153"/>
  <c r="Z15"/>
  <c r="Z130"/>
  <c r="Z180"/>
  <c r="Z104"/>
  <c r="Z17"/>
  <c r="Z292"/>
  <c r="Z57"/>
  <c r="Z107"/>
  <c r="Z137"/>
  <c r="Z94"/>
  <c r="Z80"/>
  <c r="Z71"/>
  <c r="Z185"/>
  <c r="Z35"/>
  <c r="Z149"/>
  <c r="Z143"/>
  <c r="Z199"/>
  <c r="Z29"/>
  <c r="Z294"/>
  <c r="Z33"/>
  <c r="Z121"/>
  <c r="Z213"/>
  <c r="Z244"/>
  <c r="Z41"/>
  <c r="Z43"/>
  <c r="Z39"/>
  <c r="Z250"/>
  <c r="Z48"/>
  <c r="Z268"/>
  <c r="Z61"/>
  <c r="Z139"/>
  <c r="Z83"/>
  <c r="Z51"/>
  <c r="Z299"/>
  <c r="Z20"/>
  <c r="Z19"/>
  <c r="Z91"/>
  <c r="Z110"/>
  <c r="Z304"/>
  <c r="O5" l="1"/>
  <c r="O9"/>
  <c r="O8"/>
  <c r="U117"/>
  <c r="U69"/>
  <c r="U148"/>
  <c r="U100"/>
  <c r="P149"/>
  <c r="S101"/>
  <c r="O85"/>
  <c r="U233"/>
  <c r="S249"/>
  <c r="U281"/>
  <c r="P235"/>
  <c r="U21"/>
  <c r="S37"/>
  <c r="P37"/>
  <c r="U253"/>
  <c r="S185"/>
  <c r="O253"/>
  <c r="U299"/>
  <c r="U255"/>
  <c r="U249"/>
  <c r="U187"/>
  <c r="S281"/>
  <c r="S217"/>
  <c r="P283"/>
  <c r="O299"/>
  <c r="O201"/>
  <c r="U37"/>
  <c r="S133"/>
  <c r="S69"/>
  <c r="S5"/>
  <c r="P85"/>
  <c r="P5"/>
  <c r="O55"/>
  <c r="O25"/>
  <c r="U254"/>
  <c r="U250"/>
  <c r="U234"/>
  <c r="S154"/>
  <c r="P186"/>
  <c r="U133"/>
  <c r="U101"/>
  <c r="U85"/>
  <c r="U53"/>
  <c r="U35"/>
  <c r="S117"/>
  <c r="S53"/>
  <c r="S21"/>
  <c r="S3"/>
  <c r="P101"/>
  <c r="P53"/>
  <c r="P21"/>
  <c r="O133"/>
  <c r="O69"/>
  <c r="U285"/>
  <c r="U267"/>
  <c r="U217"/>
  <c r="U169"/>
  <c r="S297"/>
  <c r="S265"/>
  <c r="S233"/>
  <c r="S201"/>
  <c r="S169"/>
  <c r="P299"/>
  <c r="P267"/>
  <c r="P207"/>
  <c r="P155"/>
  <c r="O269"/>
  <c r="O233"/>
  <c r="O169"/>
  <c r="U8"/>
  <c r="S150"/>
  <c r="S36"/>
  <c r="U202"/>
  <c r="S298"/>
  <c r="S282"/>
  <c r="S266"/>
  <c r="S250"/>
  <c r="S234"/>
  <c r="S218"/>
  <c r="S202"/>
  <c r="S186"/>
  <c r="P282"/>
  <c r="P266"/>
  <c r="P218"/>
  <c r="P202"/>
  <c r="P170"/>
  <c r="O300"/>
  <c r="O238"/>
  <c r="U54"/>
  <c r="P132"/>
  <c r="O52"/>
  <c r="U303"/>
  <c r="U297"/>
  <c r="U283"/>
  <c r="U269"/>
  <c r="U265"/>
  <c r="U203"/>
  <c r="U201"/>
  <c r="U185"/>
  <c r="U153"/>
  <c r="S171"/>
  <c r="S155"/>
  <c r="P301"/>
  <c r="P285"/>
  <c r="P173"/>
  <c r="P157"/>
  <c r="O297"/>
  <c r="O255"/>
  <c r="O185"/>
  <c r="U68"/>
  <c r="U20"/>
  <c r="O148"/>
  <c r="O132"/>
  <c r="O40"/>
  <c r="O36"/>
  <c r="O24"/>
  <c r="O20"/>
  <c r="U298"/>
  <c r="U282"/>
  <c r="U266"/>
  <c r="U218"/>
  <c r="U186"/>
  <c r="U170"/>
  <c r="U154"/>
  <c r="S170"/>
  <c r="P298"/>
  <c r="P250"/>
  <c r="P234"/>
  <c r="P190"/>
  <c r="O158"/>
  <c r="O149"/>
  <c r="P284"/>
  <c r="U149"/>
  <c r="P117"/>
  <c r="U131"/>
  <c r="U23"/>
  <c r="O7"/>
  <c r="S220"/>
  <c r="S204"/>
  <c r="S188"/>
  <c r="U51"/>
  <c r="S19"/>
  <c r="P35"/>
  <c r="U235"/>
  <c r="U219"/>
  <c r="S300"/>
  <c r="S284"/>
  <c r="S268"/>
  <c r="S252"/>
  <c r="S235"/>
  <c r="S219"/>
  <c r="S203"/>
  <c r="S187"/>
  <c r="P252"/>
  <c r="P204"/>
  <c r="P188"/>
  <c r="P171"/>
  <c r="O267"/>
  <c r="O252"/>
  <c r="O236"/>
  <c r="O220"/>
  <c r="O204"/>
  <c r="O188"/>
  <c r="O175"/>
  <c r="O159"/>
  <c r="S35"/>
  <c r="P67"/>
  <c r="O147"/>
  <c r="U251"/>
  <c r="U171"/>
  <c r="S283"/>
  <c r="S251"/>
  <c r="P268"/>
  <c r="P251"/>
  <c r="P219"/>
  <c r="P203"/>
  <c r="P187"/>
  <c r="O303"/>
  <c r="U147"/>
  <c r="U115"/>
  <c r="S148"/>
  <c r="S116"/>
  <c r="S83"/>
  <c r="P147"/>
  <c r="P116"/>
  <c r="P84"/>
  <c r="P51"/>
  <c r="O136"/>
  <c r="O84"/>
  <c r="U152"/>
  <c r="U84"/>
  <c r="S115"/>
  <c r="P103"/>
  <c r="O51"/>
  <c r="O153"/>
  <c r="P172"/>
  <c r="P156"/>
  <c r="O172"/>
  <c r="S156"/>
  <c r="U118"/>
  <c r="P54"/>
  <c r="P36"/>
  <c r="O72"/>
  <c r="P236"/>
  <c r="U132"/>
  <c r="U56"/>
  <c r="S100"/>
  <c r="S54"/>
  <c r="O56"/>
  <c r="P208"/>
  <c r="O156"/>
  <c r="O237"/>
  <c r="P269"/>
  <c r="P253"/>
  <c r="U237"/>
  <c r="O176"/>
  <c r="U302"/>
  <c r="O174"/>
  <c r="P255"/>
  <c r="P254"/>
  <c r="S272"/>
  <c r="O284"/>
  <c r="P300"/>
  <c r="U304"/>
  <c r="O270"/>
  <c r="S236"/>
  <c r="S172"/>
  <c r="P220"/>
  <c r="O268"/>
  <c r="U158"/>
  <c r="P270"/>
  <c r="P158"/>
  <c r="S246"/>
  <c r="P212"/>
  <c r="P261"/>
  <c r="U197"/>
  <c r="P260"/>
  <c r="U286"/>
  <c r="U196"/>
  <c r="S273"/>
  <c r="O224"/>
  <c r="U194"/>
  <c r="P213"/>
  <c r="P262"/>
  <c r="P211"/>
  <c r="U193"/>
  <c r="S181"/>
  <c r="P286"/>
  <c r="P206"/>
  <c r="O265"/>
  <c r="S245"/>
  <c r="S176"/>
  <c r="O217"/>
  <c r="S248"/>
  <c r="S247"/>
  <c r="U195"/>
  <c r="O254"/>
  <c r="O206"/>
  <c r="S224"/>
  <c r="O229"/>
  <c r="P273"/>
  <c r="U287"/>
  <c r="U176"/>
  <c r="S194"/>
  <c r="P272"/>
  <c r="P162"/>
  <c r="O230"/>
  <c r="U175"/>
  <c r="S193"/>
  <c r="P271"/>
  <c r="P194"/>
  <c r="P161"/>
  <c r="O281"/>
  <c r="O249"/>
  <c r="O228"/>
  <c r="U178"/>
  <c r="S195"/>
  <c r="U247"/>
  <c r="S228"/>
  <c r="S192"/>
  <c r="P305"/>
  <c r="P193"/>
  <c r="O232"/>
  <c r="O231"/>
  <c r="U290"/>
  <c r="O181"/>
  <c r="U289"/>
  <c r="P163"/>
  <c r="U246"/>
  <c r="S227"/>
  <c r="P304"/>
  <c r="P192"/>
  <c r="P159"/>
  <c r="O272"/>
  <c r="U245"/>
  <c r="U199"/>
  <c r="S226"/>
  <c r="P303"/>
  <c r="P191"/>
  <c r="O271"/>
  <c r="U288"/>
  <c r="U305"/>
  <c r="U198"/>
  <c r="U159"/>
  <c r="S153"/>
  <c r="O166"/>
  <c r="P166"/>
  <c r="P165"/>
  <c r="O165"/>
  <c r="S276"/>
  <c r="U276"/>
  <c r="P276"/>
  <c r="P292"/>
  <c r="U292"/>
  <c r="P280"/>
  <c r="O280"/>
  <c r="P216"/>
  <c r="S216"/>
  <c r="U263"/>
  <c r="U216"/>
  <c r="O276"/>
  <c r="O180"/>
  <c r="O275"/>
  <c r="S275"/>
  <c r="U275"/>
  <c r="P275"/>
  <c r="O243"/>
  <c r="U243"/>
  <c r="U262"/>
  <c r="S291"/>
  <c r="S168"/>
  <c r="P228"/>
  <c r="O274"/>
  <c r="P274"/>
  <c r="O242"/>
  <c r="U242"/>
  <c r="O210"/>
  <c r="U210"/>
  <c r="U214"/>
  <c r="S264"/>
  <c r="S167"/>
  <c r="O200"/>
  <c r="O257"/>
  <c r="P257"/>
  <c r="S257"/>
  <c r="O225"/>
  <c r="U225"/>
  <c r="O209"/>
  <c r="U209"/>
  <c r="O177"/>
  <c r="S177"/>
  <c r="P71"/>
  <c r="O71"/>
  <c r="U71"/>
  <c r="U39"/>
  <c r="S39"/>
  <c r="U213"/>
  <c r="S289"/>
  <c r="S166"/>
  <c r="O247"/>
  <c r="P256"/>
  <c r="S256"/>
  <c r="O240"/>
  <c r="S240"/>
  <c r="P240"/>
  <c r="P39"/>
  <c r="P70"/>
  <c r="O70"/>
  <c r="U70"/>
  <c r="U38"/>
  <c r="P38"/>
  <c r="S38"/>
  <c r="S6"/>
  <c r="P6"/>
  <c r="U6"/>
  <c r="O6"/>
  <c r="U166"/>
  <c r="S288"/>
  <c r="S165"/>
  <c r="P225"/>
  <c r="O292"/>
  <c r="O246"/>
  <c r="S239"/>
  <c r="O239"/>
  <c r="P239"/>
  <c r="S207"/>
  <c r="U207"/>
  <c r="S103"/>
  <c r="O86"/>
  <c r="U279"/>
  <c r="U232"/>
  <c r="U211"/>
  <c r="U184"/>
  <c r="U165"/>
  <c r="S213"/>
  <c r="P180"/>
  <c r="O288"/>
  <c r="U274"/>
  <c r="U231"/>
  <c r="S260"/>
  <c r="P199"/>
  <c r="O287"/>
  <c r="O196"/>
  <c r="S221"/>
  <c r="O221"/>
  <c r="P221"/>
  <c r="U83"/>
  <c r="O83"/>
  <c r="U230"/>
  <c r="S162"/>
  <c r="P290"/>
  <c r="O286"/>
  <c r="O214"/>
  <c r="O192"/>
  <c r="U229"/>
  <c r="U181"/>
  <c r="U162"/>
  <c r="S231"/>
  <c r="S210"/>
  <c r="P289"/>
  <c r="P243"/>
  <c r="P197"/>
  <c r="P177"/>
  <c r="O285"/>
  <c r="P296"/>
  <c r="S296"/>
  <c r="O279"/>
  <c r="O182"/>
  <c r="P182"/>
  <c r="P293"/>
  <c r="U293"/>
  <c r="P230"/>
  <c r="U244"/>
  <c r="O244"/>
  <c r="P164"/>
  <c r="O164"/>
  <c r="P19"/>
  <c r="U296"/>
  <c r="U271"/>
  <c r="U180"/>
  <c r="S305"/>
  <c r="S280"/>
  <c r="S209"/>
  <c r="P242"/>
  <c r="P215"/>
  <c r="P196"/>
  <c r="O260"/>
  <c r="O212"/>
  <c r="O168"/>
  <c r="P264"/>
  <c r="O264"/>
  <c r="P184"/>
  <c r="O184"/>
  <c r="P295"/>
  <c r="S295"/>
  <c r="U295"/>
  <c r="O183"/>
  <c r="P183"/>
  <c r="S294"/>
  <c r="P294"/>
  <c r="U294"/>
  <c r="S278"/>
  <c r="U278"/>
  <c r="S28"/>
  <c r="O28"/>
  <c r="S277"/>
  <c r="U277"/>
  <c r="P277"/>
  <c r="O261"/>
  <c r="U261"/>
  <c r="S293"/>
  <c r="S200"/>
  <c r="S292"/>
  <c r="P279"/>
  <c r="P229"/>
  <c r="O259"/>
  <c r="P259"/>
  <c r="U259"/>
  <c r="S259"/>
  <c r="O227"/>
  <c r="U227"/>
  <c r="O179"/>
  <c r="S179"/>
  <c r="U215"/>
  <c r="P278"/>
  <c r="O295"/>
  <c r="O258"/>
  <c r="U258"/>
  <c r="P258"/>
  <c r="S258"/>
  <c r="O226"/>
  <c r="U226"/>
  <c r="O178"/>
  <c r="S178"/>
  <c r="U168"/>
  <c r="S290"/>
  <c r="O248"/>
  <c r="O241"/>
  <c r="U241"/>
  <c r="P241"/>
  <c r="O161"/>
  <c r="S161"/>
  <c r="O151"/>
  <c r="U151"/>
  <c r="U167"/>
  <c r="S263"/>
  <c r="O293"/>
  <c r="O199"/>
  <c r="O160"/>
  <c r="S160"/>
  <c r="U134"/>
  <c r="S134"/>
  <c r="U102"/>
  <c r="P102"/>
  <c r="P22"/>
  <c r="O22"/>
  <c r="U22"/>
  <c r="U280"/>
  <c r="U212"/>
  <c r="S262"/>
  <c r="S214"/>
  <c r="O198"/>
  <c r="S223"/>
  <c r="P223"/>
  <c r="O223"/>
  <c r="S191"/>
  <c r="U191"/>
  <c r="P134"/>
  <c r="P224"/>
  <c r="O216"/>
  <c r="O197"/>
  <c r="S302"/>
  <c r="O302"/>
  <c r="S238"/>
  <c r="P238"/>
  <c r="S222"/>
  <c r="O222"/>
  <c r="P222"/>
  <c r="S190"/>
  <c r="U190"/>
  <c r="S174"/>
  <c r="U174"/>
  <c r="S102"/>
  <c r="U206"/>
  <c r="U183"/>
  <c r="U164"/>
  <c r="S163"/>
  <c r="P291"/>
  <c r="P245"/>
  <c r="P179"/>
  <c r="O215"/>
  <c r="S301"/>
  <c r="O301"/>
  <c r="S189"/>
  <c r="U189"/>
  <c r="O23"/>
  <c r="P131"/>
  <c r="S131"/>
  <c r="U99"/>
  <c r="P99"/>
  <c r="O3"/>
  <c r="P3"/>
  <c r="U273"/>
  <c r="U163"/>
  <c r="S232"/>
  <c r="S211"/>
  <c r="P244"/>
  <c r="P198"/>
  <c r="U67"/>
  <c r="S99"/>
  <c r="P115"/>
  <c r="O67"/>
  <c r="O19"/>
  <c r="U291"/>
  <c r="U270"/>
  <c r="U248"/>
  <c r="U223"/>
  <c r="U200"/>
  <c r="U179"/>
  <c r="U160"/>
  <c r="S304"/>
  <c r="S208"/>
  <c r="S182"/>
  <c r="P287"/>
  <c r="P263"/>
  <c r="P237"/>
  <c r="P195"/>
  <c r="P175"/>
  <c r="O256"/>
  <c r="O208"/>
  <c r="O189"/>
  <c r="O167"/>
  <c r="S205"/>
  <c r="U205"/>
  <c r="S157"/>
  <c r="U157"/>
  <c r="S173"/>
  <c r="U173"/>
  <c r="P205"/>
  <c r="P104"/>
  <c r="O104"/>
  <c r="U7"/>
  <c r="S135"/>
  <c r="O116"/>
  <c r="S71"/>
  <c r="S20"/>
  <c r="P23"/>
  <c r="O68"/>
  <c r="O4"/>
  <c r="U55"/>
  <c r="P151"/>
  <c r="P87"/>
  <c r="U4"/>
  <c r="S68"/>
  <c r="S7"/>
  <c r="O103"/>
  <c r="U52"/>
  <c r="S119"/>
  <c r="S55"/>
  <c r="P135"/>
  <c r="O100"/>
  <c r="S52"/>
  <c r="O87"/>
  <c r="U24"/>
  <c r="O150"/>
  <c r="O89"/>
  <c r="U72"/>
  <c r="O88"/>
  <c r="O135"/>
  <c r="O134"/>
  <c r="O60"/>
  <c r="O57"/>
  <c r="S70"/>
  <c r="U150"/>
  <c r="S118"/>
  <c r="P86"/>
  <c r="U88"/>
  <c r="U87"/>
  <c r="P119"/>
  <c r="O118"/>
  <c r="U136"/>
  <c r="U86"/>
  <c r="S127"/>
  <c r="S62"/>
  <c r="O121"/>
  <c r="U40"/>
  <c r="O120"/>
  <c r="S4"/>
  <c r="O119"/>
  <c r="U120"/>
  <c r="S129"/>
  <c r="S128"/>
  <c r="P94"/>
  <c r="O152"/>
  <c r="U16"/>
  <c r="P146"/>
  <c r="P145"/>
  <c r="P18"/>
  <c r="O140"/>
  <c r="U17"/>
  <c r="U130"/>
  <c r="P144"/>
  <c r="P17"/>
  <c r="O108"/>
  <c r="U129"/>
  <c r="S65"/>
  <c r="P16"/>
  <c r="U128"/>
  <c r="S64"/>
  <c r="P96"/>
  <c r="O137"/>
  <c r="O73"/>
  <c r="P14"/>
  <c r="O105"/>
  <c r="O41"/>
  <c r="S146"/>
  <c r="S18"/>
  <c r="O143"/>
  <c r="U143"/>
  <c r="U95"/>
  <c r="O95"/>
  <c r="O15"/>
  <c r="U15"/>
  <c r="U96"/>
  <c r="O142"/>
  <c r="U142"/>
  <c r="O46"/>
  <c r="U46"/>
  <c r="U65"/>
  <c r="S16"/>
  <c r="O93"/>
  <c r="P93"/>
  <c r="U93"/>
  <c r="O13"/>
  <c r="P13"/>
  <c r="U13"/>
  <c r="S143"/>
  <c r="U92"/>
  <c r="P92"/>
  <c r="P12"/>
  <c r="U12"/>
  <c r="S98"/>
  <c r="P33"/>
  <c r="U107"/>
  <c r="S107"/>
  <c r="P107"/>
  <c r="S27"/>
  <c r="U27"/>
  <c r="P27"/>
  <c r="U145"/>
  <c r="S33"/>
  <c r="S74"/>
  <c r="U74"/>
  <c r="P74"/>
  <c r="U26"/>
  <c r="P26"/>
  <c r="S26"/>
  <c r="U114"/>
  <c r="U113"/>
  <c r="P80"/>
  <c r="U112"/>
  <c r="U82"/>
  <c r="S114"/>
  <c r="S50"/>
  <c r="P129"/>
  <c r="U98"/>
  <c r="P66"/>
  <c r="U97"/>
  <c r="P65"/>
  <c r="O111"/>
  <c r="U111"/>
  <c r="U31"/>
  <c r="O31"/>
  <c r="S145"/>
  <c r="S81"/>
  <c r="O126"/>
  <c r="U126"/>
  <c r="O30"/>
  <c r="U30"/>
  <c r="S144"/>
  <c r="S80"/>
  <c r="O125"/>
  <c r="P125"/>
  <c r="U125"/>
  <c r="O61"/>
  <c r="P61"/>
  <c r="U61"/>
  <c r="P124"/>
  <c r="U124"/>
  <c r="P44"/>
  <c r="U44"/>
  <c r="U33"/>
  <c r="S142"/>
  <c r="P111"/>
  <c r="U123"/>
  <c r="P123"/>
  <c r="S123"/>
  <c r="U59"/>
  <c r="S59"/>
  <c r="P59"/>
  <c r="S13"/>
  <c r="P82"/>
  <c r="U122"/>
  <c r="S122"/>
  <c r="P122"/>
  <c r="U42"/>
  <c r="S42"/>
  <c r="P42"/>
  <c r="S12"/>
  <c r="P81"/>
  <c r="O124"/>
  <c r="O74"/>
  <c r="U81"/>
  <c r="S113"/>
  <c r="S93"/>
  <c r="S49"/>
  <c r="P128"/>
  <c r="P50"/>
  <c r="O122"/>
  <c r="O44"/>
  <c r="O79"/>
  <c r="U79"/>
  <c r="O78"/>
  <c r="U78"/>
  <c r="O77"/>
  <c r="P77"/>
  <c r="U77"/>
  <c r="U64"/>
  <c r="P76"/>
  <c r="U76"/>
  <c r="U75"/>
  <c r="S75"/>
  <c r="P75"/>
  <c r="U32"/>
  <c r="U90"/>
  <c r="P90"/>
  <c r="S90"/>
  <c r="U10"/>
  <c r="S10"/>
  <c r="P10"/>
  <c r="U144"/>
  <c r="S96"/>
  <c r="S32"/>
  <c r="P31"/>
  <c r="S95"/>
  <c r="S31"/>
  <c r="P130"/>
  <c r="P30"/>
  <c r="U80"/>
  <c r="U50"/>
  <c r="S112"/>
  <c r="S92"/>
  <c r="S48"/>
  <c r="P49"/>
  <c r="O127"/>
  <c r="U127"/>
  <c r="O47"/>
  <c r="U47"/>
  <c r="U66"/>
  <c r="S17"/>
  <c r="O94"/>
  <c r="U94"/>
  <c r="U14"/>
  <c r="O14"/>
  <c r="O141"/>
  <c r="P141"/>
  <c r="U141"/>
  <c r="O45"/>
  <c r="P45"/>
  <c r="U45"/>
  <c r="U34"/>
  <c r="S15"/>
  <c r="P112"/>
  <c r="P108"/>
  <c r="U108"/>
  <c r="U28"/>
  <c r="P28"/>
  <c r="U146"/>
  <c r="S78"/>
  <c r="S139"/>
  <c r="U139"/>
  <c r="P139"/>
  <c r="U11"/>
  <c r="S11"/>
  <c r="P11"/>
  <c r="O92"/>
  <c r="O42"/>
  <c r="S82"/>
  <c r="O63"/>
  <c r="U63"/>
  <c r="P114"/>
  <c r="P64"/>
  <c r="U110"/>
  <c r="O110"/>
  <c r="O62"/>
  <c r="U62"/>
  <c r="P113"/>
  <c r="P63"/>
  <c r="O109"/>
  <c r="U109"/>
  <c r="P109"/>
  <c r="O29"/>
  <c r="P29"/>
  <c r="U29"/>
  <c r="S79"/>
  <c r="P34"/>
  <c r="U140"/>
  <c r="P140"/>
  <c r="P60"/>
  <c r="U60"/>
  <c r="S34"/>
  <c r="S91"/>
  <c r="U91"/>
  <c r="P91"/>
  <c r="U43"/>
  <c r="P43"/>
  <c r="S43"/>
  <c r="S97"/>
  <c r="P110"/>
  <c r="P32"/>
  <c r="O76"/>
  <c r="U138"/>
  <c r="P138"/>
  <c r="S138"/>
  <c r="U106"/>
  <c r="S106"/>
  <c r="P106"/>
  <c r="U58"/>
  <c r="P58"/>
  <c r="S58"/>
  <c r="U49"/>
  <c r="S111"/>
  <c r="S47"/>
  <c r="P126"/>
  <c r="P98"/>
  <c r="P48"/>
  <c r="U48"/>
  <c r="U18"/>
  <c r="S130"/>
  <c r="S110"/>
  <c r="S66"/>
  <c r="S46"/>
  <c r="P97"/>
  <c r="P47"/>
  <c r="O91"/>
  <c r="S137"/>
  <c r="S121"/>
  <c r="S105"/>
  <c r="S89"/>
  <c r="S73"/>
  <c r="S57"/>
  <c r="S41"/>
  <c r="S25"/>
  <c r="S9"/>
  <c r="S152"/>
  <c r="S136"/>
  <c r="S120"/>
  <c r="S104"/>
  <c r="S88"/>
  <c r="S72"/>
  <c r="S56"/>
  <c r="S40"/>
  <c r="S24"/>
  <c r="S8"/>
  <c r="P137"/>
  <c r="P121"/>
  <c r="P105"/>
  <c r="P89"/>
  <c r="P73"/>
  <c r="P57"/>
  <c r="P41"/>
  <c r="P25"/>
  <c r="P9"/>
  <c r="N2"/>
  <c r="O2" s="1"/>
  <c r="K2" i="4"/>
  <c r="N2"/>
  <c r="M2"/>
  <c r="L2"/>
  <c r="U2" i="1" l="1"/>
  <c r="P2"/>
  <c r="S2"/>
</calcChain>
</file>

<file path=xl/sharedStrings.xml><?xml version="1.0" encoding="utf-8"?>
<sst xmlns="http://schemas.openxmlformats.org/spreadsheetml/2006/main" count="11607" uniqueCount="230">
  <si>
    <t>FECHA</t>
  </si>
  <si>
    <t>FINCA</t>
  </si>
  <si>
    <t>LECHE TANQUE DIA</t>
  </si>
  <si>
    <t>LECHE TERNERAS DIA</t>
  </si>
  <si>
    <t>LECHE AUTOCONSUMO DIA</t>
  </si>
  <si>
    <t>LECHE RETIRO DIA</t>
  </si>
  <si>
    <t>TOTAL LECHE DIA</t>
  </si>
  <si>
    <t>NUMERO VACAS ORDEÑO</t>
  </si>
  <si>
    <t>NUMERO VACAS ADULTAS</t>
  </si>
  <si>
    <t>NUMERO VACAS COJAS</t>
  </si>
  <si>
    <t>KILOS CONCENTRADO DIA</t>
  </si>
  <si>
    <t>NUMERO TERNERAS TOMANDO LECHE</t>
  </si>
  <si>
    <t>HECTAREAS VACAS DE LECHERIA</t>
  </si>
  <si>
    <t>HECTAREAS TOTALES FINCA</t>
  </si>
  <si>
    <t>LITROS LECHE POR TERNERA</t>
  </si>
  <si>
    <t>RELACION LECHE CONCENTRADO</t>
  </si>
  <si>
    <t>KG CONCENTRADO VACA DIA</t>
  </si>
  <si>
    <t>LITROS PRODUCIDOS POR HECTAREA</t>
  </si>
  <si>
    <t>% LECHE VENDIDA</t>
  </si>
  <si>
    <t>AÑO</t>
  </si>
  <si>
    <t>MES</t>
  </si>
  <si>
    <t>SEMANA</t>
  </si>
  <si>
    <t>VACAS TOTAL</t>
  </si>
  <si>
    <t>% Vacas Ord</t>
  </si>
  <si>
    <t>% Vacas Sec</t>
  </si>
  <si>
    <t>OBSERVACION</t>
  </si>
  <si>
    <t>LOTE</t>
  </si>
  <si>
    <t>POTRERO</t>
  </si>
  <si>
    <t>AREA DEL POTRERO</t>
  </si>
  <si>
    <t>NUMERO VACAS LOTE</t>
  </si>
  <si>
    <t>AFORO PLATOMETRO (Kg/m2)</t>
  </si>
  <si>
    <t>DIAS OCUPACION</t>
  </si>
  <si>
    <t>DIAS ROTACION</t>
  </si>
  <si>
    <t>CONSUMO PASTO PLATOMETRO (Kg/vaca/día)</t>
  </si>
  <si>
    <t>METROS VACA DIA</t>
  </si>
  <si>
    <t>DIA</t>
  </si>
  <si>
    <t>CARGA PRODUCCION (ANIMALES/HA)</t>
  </si>
  <si>
    <t>CARGA TOTAL (ANIMALES/HA)</t>
  </si>
  <si>
    <t>PROMEDIO LECHE PRODUCCION VACA DIA</t>
  </si>
  <si>
    <t>PROMEDIO LECHE VENTA VACA DIA</t>
  </si>
  <si>
    <t>1y7</t>
  </si>
  <si>
    <t>finca arriba</t>
  </si>
  <si>
    <t>9232-0</t>
  </si>
  <si>
    <t>9508-5</t>
  </si>
  <si>
    <t xml:space="preserve">FINCA ABAJO </t>
  </si>
  <si>
    <t xml:space="preserve">FINCA POSADA </t>
  </si>
  <si>
    <t xml:space="preserve">FINCA INDIO </t>
  </si>
  <si>
    <t>7R</t>
  </si>
  <si>
    <t>AÑO 2022</t>
  </si>
  <si>
    <t>PARTOS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</si>
  <si>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</si>
  <si>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</si>
  <si>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</si>
  <si>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</si>
  <si>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</si>
  <si>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</si>
  <si>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</si>
  <si>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</si>
  <si>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</si>
  <si>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 xml:space="preserve">OCTUBRE </t>
  </si>
  <si>
    <t>NOVIEMBRE</t>
  </si>
  <si>
    <t xml:space="preserve">DICIEMBRE </t>
  </si>
  <si>
    <t>LECHE</t>
  </si>
  <si>
    <t># ANIMALES</t>
  </si>
  <si>
    <t xml:space="preserve">AFORO </t>
  </si>
  <si>
    <t>CONSUMO KG</t>
  </si>
  <si>
    <t>7-1 COMIDA</t>
  </si>
  <si>
    <t>1Y7</t>
  </si>
  <si>
    <t>2-1,86</t>
  </si>
  <si>
    <t>44,6-73,5</t>
  </si>
  <si>
    <t>9383-3</t>
  </si>
  <si>
    <t>9332-0</t>
  </si>
  <si>
    <t>9474-0</t>
  </si>
  <si>
    <t>67-68</t>
  </si>
  <si>
    <t>69-70</t>
  </si>
  <si>
    <t>x</t>
  </si>
  <si>
    <t>O7</t>
  </si>
  <si>
    <t>37-39</t>
  </si>
  <si>
    <t>40-38</t>
  </si>
  <si>
    <t>1*7</t>
  </si>
  <si>
    <t xml:space="preserve">LA POSADA </t>
  </si>
  <si>
    <t>LA POSADA</t>
  </si>
  <si>
    <t xml:space="preserve">ARRIBA </t>
  </si>
  <si>
    <t>ARRIBA</t>
  </si>
  <si>
    <t xml:space="preserve">ABAJO </t>
  </si>
  <si>
    <t>ABAJO</t>
  </si>
  <si>
    <t>ELITE</t>
  </si>
  <si>
    <t>ALTA</t>
  </si>
  <si>
    <t>PIONEROS</t>
  </si>
  <si>
    <t>Fecha</t>
  </si>
  <si>
    <t>Finca</t>
  </si>
  <si>
    <t>Potrero</t>
  </si>
  <si>
    <t>Colchon cm</t>
  </si>
  <si>
    <t>Aforo entrada</t>
  </si>
  <si>
    <t>Aforo salida</t>
  </si>
  <si>
    <t>Desperdicio</t>
  </si>
  <si>
    <t>Area m2</t>
  </si>
  <si>
    <t># Animales</t>
  </si>
  <si>
    <t>Lote</t>
  </si>
  <si>
    <t>Consumo Vaca Kg</t>
  </si>
  <si>
    <t>Dias ocupacion</t>
  </si>
  <si>
    <t>cm entrada</t>
  </si>
  <si>
    <t>cm salida</t>
  </si>
  <si>
    <t>% desperdicio</t>
  </si>
  <si>
    <t xml:space="preserve">cm remanente </t>
  </si>
  <si>
    <t>Etiquetas de fila</t>
  </si>
  <si>
    <t>Total general</t>
  </si>
  <si>
    <t xml:space="preserve">ELITE </t>
  </si>
  <si>
    <t>COLCHON cm</t>
  </si>
  <si>
    <t>LECHE L TANQ</t>
  </si>
  <si>
    <t>VACAS</t>
  </si>
  <si>
    <t>PROMEDIO</t>
  </si>
  <si>
    <t>DEL</t>
  </si>
  <si>
    <t>estabulado</t>
  </si>
  <si>
    <t>Promedio de DEL</t>
  </si>
  <si>
    <t>Promedio de PROMEDIO</t>
  </si>
  <si>
    <t xml:space="preserve">  </t>
  </si>
  <si>
    <t xml:space="preserve">PIONEROS </t>
  </si>
  <si>
    <t>AÑO 2023</t>
  </si>
  <si>
    <t xml:space="preserve">                                     </t>
  </si>
  <si>
    <t>Columna1</t>
  </si>
  <si>
    <t xml:space="preserve">JUNIO </t>
  </si>
  <si>
    <t xml:space="preserve">FINCA </t>
  </si>
  <si>
    <t>R PARIDAS</t>
  </si>
  <si>
    <t>VACIAS</t>
  </si>
  <si>
    <t>INSEMINADAS</t>
  </si>
  <si>
    <t>PREÑADAS</t>
  </si>
  <si>
    <t xml:space="preserve">% PREÑEZ </t>
  </si>
  <si>
    <t xml:space="preserve"> </t>
  </si>
  <si>
    <t xml:space="preserve"> -</t>
  </si>
  <si>
    <t>14.2</t>
  </si>
  <si>
    <t>14.3</t>
  </si>
  <si>
    <t>14.4</t>
  </si>
  <si>
    <t>20.2</t>
  </si>
  <si>
    <t>14.1</t>
  </si>
  <si>
    <t>20.1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</si>
  <si>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</si>
  <si>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20.3</t>
  </si>
  <si>
    <t>20.4</t>
  </si>
  <si>
    <t>20.5</t>
  </si>
  <si>
    <t>ORDEÑO</t>
  </si>
  <si>
    <t>AÑO 2024</t>
  </si>
  <si>
    <t xml:space="preserve">AÑO 2020 </t>
  </si>
  <si>
    <t>AÑO 2020</t>
  </si>
  <si>
    <t xml:space="preserve">ABORTOS  AÑO </t>
  </si>
  <si>
    <t xml:space="preserve">CANTIDAD ABORTOS </t>
  </si>
  <si>
    <t xml:space="preserve">AÑO 2021  </t>
  </si>
  <si>
    <t xml:space="preserve">AÑO 2022 </t>
  </si>
  <si>
    <t xml:space="preserve">MUERTES AÑO </t>
  </si>
  <si>
    <t>AÑO 2021</t>
  </si>
  <si>
    <t xml:space="preserve">CANTIDAD DE MUERTES </t>
  </si>
  <si>
    <t xml:space="preserve">DESCARTES AÑO </t>
  </si>
  <si>
    <t xml:space="preserve">51 MUERTES </t>
  </si>
  <si>
    <t xml:space="preserve">45 ABORTOS </t>
  </si>
  <si>
    <t xml:space="preserve">CANTIDAD DESCARTES </t>
  </si>
  <si>
    <t>40 ABORTOS</t>
  </si>
  <si>
    <t xml:space="preserve">51 ABORTOS </t>
  </si>
  <si>
    <t xml:space="preserve">59 MUERTES </t>
  </si>
  <si>
    <t xml:space="preserve">73 MUERTES </t>
  </si>
  <si>
    <t xml:space="preserve">35 MUERTES </t>
  </si>
  <si>
    <t xml:space="preserve">2 MUERTES </t>
  </si>
  <si>
    <t xml:space="preserve">12 DESCARTES </t>
  </si>
  <si>
    <t xml:space="preserve">9 DESCARTES </t>
  </si>
  <si>
    <t xml:space="preserve">10 DESCARTES </t>
  </si>
  <si>
    <t xml:space="preserve">ABORTOS </t>
  </si>
  <si>
    <t xml:space="preserve">MUERTES </t>
  </si>
  <si>
    <t>TOTAL</t>
  </si>
  <si>
    <t>51 ABORTOS</t>
  </si>
  <si>
    <t xml:space="preserve">44 ABORTOS </t>
  </si>
  <si>
    <t xml:space="preserve">35 MUERTES  </t>
  </si>
  <si>
    <t>DESCARTES VENDIDOS</t>
  </si>
  <si>
    <t xml:space="preserve">86 DESCARTES </t>
  </si>
  <si>
    <t xml:space="preserve">65  DESCARTES </t>
  </si>
  <si>
    <t xml:space="preserve">DESCARTES VENDIDOS </t>
  </si>
  <si>
    <t>OCTUBRE</t>
  </si>
  <si>
    <t>DICIEMBRE</t>
  </si>
  <si>
    <t xml:space="preserve">NOVIEMBRE </t>
  </si>
  <si>
    <t xml:space="preserve">VENTAS GANADO DESCARTE </t>
  </si>
  <si>
    <t xml:space="preserve">AÑO 2021 </t>
  </si>
  <si>
    <t xml:space="preserve">CANTIDAD VENTAS </t>
  </si>
  <si>
    <t xml:space="preserve">46 DESCARTES VENDIDOS </t>
  </si>
  <si>
    <t xml:space="preserve">71 DESCARTES VENDIDOS </t>
  </si>
  <si>
    <t xml:space="preserve">86 DESCARTES VENDIDOS </t>
  </si>
  <si>
    <t xml:space="preserve">65 DESCARTES VENDIDOS </t>
  </si>
  <si>
    <t>DIAS EN LECHE</t>
  </si>
  <si>
    <t>71X 28 RETO MAXIMO</t>
  </si>
  <si>
    <t>CONSENTRADO 50 X50</t>
  </si>
  <si>
    <t>9471-6</t>
  </si>
  <si>
    <t xml:space="preserve">CONCENTRADO MAXIMO DESEMPEÑO </t>
  </si>
  <si>
    <t>ABIERTOS</t>
  </si>
  <si>
    <t>|</t>
  </si>
  <si>
    <t>TORRE</t>
  </si>
  <si>
    <t>Fertilizacion</t>
  </si>
  <si>
    <t xml:space="preserve">FUMIGACION </t>
  </si>
  <si>
    <t xml:space="preserve">                                                                    </t>
  </si>
  <si>
    <t>O67</t>
  </si>
  <si>
    <t>32-4-6-2+6</t>
  </si>
  <si>
    <t>34-5-4</t>
  </si>
  <si>
    <t xml:space="preserve"> 19/08/2024</t>
  </si>
  <si>
    <t xml:space="preserve">DIABONOS 34 </t>
  </si>
  <si>
    <t>34-5-4 + KLESERITA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</si>
  <si>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</si>
  <si>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</t>
  </si>
  <si>
    <t>34-5-4 +KLESERITA</t>
  </si>
  <si>
    <t xml:space="preserve">ESP CRENTO 34-5-4 +2(MgO)+INH + KLESERITA </t>
  </si>
  <si>
    <t xml:space="preserve"> 28/11/2024</t>
  </si>
  <si>
    <t xml:space="preserve">                                                                                                        </t>
  </si>
  <si>
    <t xml:space="preserve">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</si>
  <si>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</si>
  <si>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TASA CONCEPCION </t>
  </si>
  <si>
    <t>% PREÑEZ</t>
  </si>
  <si>
    <t xml:space="preserve">PREÑADAS 1 SERVICIO </t>
  </si>
  <si>
    <t>PREÑADAS 2 SERVICIO</t>
  </si>
  <si>
    <t xml:space="preserve">PREÑADAS 3 O MAS SERVICIOS </t>
  </si>
  <si>
    <t>TASA DINAMICA PREÑEZ</t>
  </si>
  <si>
    <t>DIABONOS 34-5-4</t>
  </si>
  <si>
    <t>YARA VERDE INTENSO RAFOS</t>
  </si>
  <si>
    <t>YARA 32 20-20-0</t>
  </si>
  <si>
    <t xml:space="preserve">DIABONOS 15 </t>
  </si>
  <si>
    <t>DIABONOS 15</t>
  </si>
  <si>
    <t>COLANTA 34-5-4</t>
  </si>
  <si>
    <t>GV</t>
  </si>
  <si>
    <t xml:space="preserve">VERDE INTENSO </t>
  </si>
  <si>
    <t>lA POSADA</t>
  </si>
  <si>
    <t>DIABONOS 32-15</t>
  </si>
  <si>
    <t>NITRAX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</si>
  <si>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</si>
  <si>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COLANTA 34-5-4 TIMAC </t>
  </si>
  <si>
    <t xml:space="preserve">NITRAX TIMAC </t>
  </si>
  <si>
    <t xml:space="preserve">NITRAX </t>
  </si>
</sst>
</file>

<file path=xl/styles.xml><?xml version="1.0" encoding="utf-8"?>
<styleSheet xmlns="http://schemas.openxmlformats.org/spreadsheetml/2006/main">
  <numFmts count="3">
    <numFmt numFmtId="164" formatCode="0.0"/>
    <numFmt numFmtId="165" formatCode="dd/mm/yyyy;@"/>
    <numFmt numFmtId="166" formatCode="0.0%"/>
  </numFmts>
  <fonts count="8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ck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1">
    <xf numFmtId="0" fontId="0" fillId="0" borderId="0" xfId="0"/>
    <xf numFmtId="14" fontId="2" fillId="2" borderId="0" xfId="0" applyNumberFormat="1" applyFont="1" applyFill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0" fontId="3" fillId="0" borderId="0" xfId="0" applyFont="1" applyProtection="1">
      <protection hidden="1"/>
    </xf>
    <xf numFmtId="10" fontId="3" fillId="0" borderId="0" xfId="1" applyNumberFormat="1" applyFont="1" applyProtection="1">
      <protection hidden="1"/>
    </xf>
    <xf numFmtId="2" fontId="3" fillId="0" borderId="0" xfId="0" applyNumberFormat="1" applyFont="1" applyProtection="1">
      <protection hidden="1"/>
    </xf>
    <xf numFmtId="0" fontId="3" fillId="0" borderId="0" xfId="1" applyNumberFormat="1" applyFont="1" applyProtection="1">
      <protection hidden="1"/>
    </xf>
    <xf numFmtId="10" fontId="3" fillId="0" borderId="0" xfId="0" applyNumberFormat="1" applyFont="1" applyProtection="1">
      <protection hidden="1"/>
    </xf>
    <xf numFmtId="0" fontId="3" fillId="0" borderId="0" xfId="0" applyFont="1"/>
    <xf numFmtId="0" fontId="4" fillId="2" borderId="0" xfId="0" applyFont="1" applyFill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hidden="1"/>
    </xf>
    <xf numFmtId="0" fontId="5" fillId="0" borderId="0" xfId="0" applyFont="1" applyAlignment="1">
      <alignment horizontal="center" vertical="center" wrapText="1"/>
    </xf>
    <xf numFmtId="14" fontId="5" fillId="0" borderId="0" xfId="0" applyNumberFormat="1" applyFont="1" applyProtection="1">
      <protection locked="0"/>
    </xf>
    <xf numFmtId="0" fontId="5" fillId="0" borderId="0" xfId="0" applyFont="1" applyProtection="1">
      <protection locked="0"/>
    </xf>
    <xf numFmtId="164" fontId="5" fillId="0" borderId="1" xfId="0" applyNumberFormat="1" applyFont="1" applyBorder="1" applyProtection="1">
      <protection locked="0"/>
    </xf>
    <xf numFmtId="164" fontId="5" fillId="0" borderId="0" xfId="0" applyNumberFormat="1" applyFont="1" applyProtection="1">
      <protection hidden="1"/>
    </xf>
    <xf numFmtId="0" fontId="5" fillId="0" borderId="0" xfId="0" applyFont="1"/>
    <xf numFmtId="0" fontId="5" fillId="0" borderId="1" xfId="0" applyFont="1" applyBorder="1" applyProtection="1">
      <protection locked="0"/>
    </xf>
    <xf numFmtId="0" fontId="5" fillId="0" borderId="0" xfId="0" applyFont="1" applyProtection="1">
      <protection hidden="1"/>
    </xf>
    <xf numFmtId="14" fontId="6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6" fillId="0" borderId="1" xfId="0" applyFont="1" applyBorder="1" applyProtection="1">
      <protection locked="0"/>
    </xf>
    <xf numFmtId="0" fontId="6" fillId="0" borderId="0" xfId="0" applyFont="1" applyProtection="1">
      <protection hidden="1"/>
    </xf>
    <xf numFmtId="10" fontId="6" fillId="0" borderId="0" xfId="1" applyNumberFormat="1" applyFont="1" applyProtection="1">
      <protection hidden="1"/>
    </xf>
    <xf numFmtId="2" fontId="6" fillId="0" borderId="0" xfId="0" applyNumberFormat="1" applyFont="1" applyProtection="1">
      <protection hidden="1"/>
    </xf>
    <xf numFmtId="0" fontId="6" fillId="0" borderId="0" xfId="1" applyNumberFormat="1" applyFont="1" applyProtection="1">
      <protection hidden="1"/>
    </xf>
    <xf numFmtId="10" fontId="6" fillId="0" borderId="0" xfId="0" applyNumberFormat="1" applyFont="1" applyProtection="1">
      <protection hidden="1"/>
    </xf>
    <xf numFmtId="0" fontId="7" fillId="0" borderId="0" xfId="0" applyFont="1" applyProtection="1">
      <protection locked="0"/>
    </xf>
    <xf numFmtId="164" fontId="7" fillId="0" borderId="1" xfId="0" applyNumberFormat="1" applyFont="1" applyBorder="1" applyProtection="1">
      <protection locked="0"/>
    </xf>
    <xf numFmtId="164" fontId="7" fillId="0" borderId="0" xfId="0" applyNumberFormat="1" applyFont="1" applyProtection="1">
      <protection hidden="1"/>
    </xf>
    <xf numFmtId="0" fontId="7" fillId="0" borderId="0" xfId="0" applyFont="1"/>
    <xf numFmtId="1" fontId="3" fillId="0" borderId="0" xfId="0" applyNumberFormat="1" applyFont="1" applyProtection="1">
      <protection locked="0"/>
    </xf>
    <xf numFmtId="0" fontId="8" fillId="0" borderId="0" xfId="0" applyFont="1"/>
    <xf numFmtId="0" fontId="9" fillId="0" borderId="0" xfId="0" applyFont="1"/>
    <xf numFmtId="14" fontId="0" fillId="0" borderId="0" xfId="0" applyNumberFormat="1"/>
    <xf numFmtId="16" fontId="0" fillId="0" borderId="0" xfId="0" applyNumberFormat="1"/>
    <xf numFmtId="1" fontId="5" fillId="0" borderId="0" xfId="0" applyNumberFormat="1" applyFont="1" applyProtection="1">
      <protection locked="0"/>
    </xf>
    <xf numFmtId="165" fontId="4" fillId="2" borderId="0" xfId="0" applyNumberFormat="1" applyFont="1" applyFill="1" applyAlignment="1" applyProtection="1">
      <alignment horizontal="center" vertical="center" wrapText="1"/>
      <protection locked="0"/>
    </xf>
    <xf numFmtId="165" fontId="5" fillId="0" borderId="0" xfId="0" applyNumberFormat="1" applyFont="1" applyProtection="1">
      <protection locked="0"/>
    </xf>
    <xf numFmtId="165" fontId="7" fillId="0" borderId="0" xfId="0" applyNumberFormat="1" applyFont="1" applyProtection="1">
      <protection locked="0"/>
    </xf>
    <xf numFmtId="165" fontId="11" fillId="0" borderId="0" xfId="0" applyNumberFormat="1" applyFont="1" applyProtection="1">
      <protection locked="0"/>
    </xf>
    <xf numFmtId="0" fontId="11" fillId="0" borderId="0" xfId="0" applyFont="1" applyProtection="1">
      <protection locked="0"/>
    </xf>
    <xf numFmtId="164" fontId="11" fillId="0" borderId="1" xfId="0" applyNumberFormat="1" applyFont="1" applyBorder="1" applyProtection="1">
      <protection locked="0"/>
    </xf>
    <xf numFmtId="164" fontId="11" fillId="0" borderId="0" xfId="0" applyNumberFormat="1" applyFont="1" applyProtection="1">
      <protection hidden="1"/>
    </xf>
    <xf numFmtId="0" fontId="11" fillId="0" borderId="0" xfId="0" applyFont="1"/>
    <xf numFmtId="0" fontId="12" fillId="0" borderId="0" xfId="0" applyFont="1" applyProtection="1">
      <protection locked="0"/>
    </xf>
    <xf numFmtId="0" fontId="12" fillId="0" borderId="1" xfId="0" applyFont="1" applyBorder="1" applyProtection="1">
      <protection locked="0"/>
    </xf>
    <xf numFmtId="0" fontId="12" fillId="0" borderId="0" xfId="0" applyFont="1" applyProtection="1">
      <protection hidden="1"/>
    </xf>
    <xf numFmtId="10" fontId="12" fillId="0" borderId="0" xfId="1" applyNumberFormat="1" applyFont="1" applyProtection="1">
      <protection hidden="1"/>
    </xf>
    <xf numFmtId="2" fontId="12" fillId="0" borderId="0" xfId="0" applyNumberFormat="1" applyFont="1" applyProtection="1">
      <protection hidden="1"/>
    </xf>
    <xf numFmtId="0" fontId="12" fillId="0" borderId="0" xfId="1" applyNumberFormat="1" applyFont="1" applyProtection="1">
      <protection hidden="1"/>
    </xf>
    <xf numFmtId="10" fontId="12" fillId="0" borderId="0" xfId="0" applyNumberFormat="1" applyFont="1" applyProtection="1">
      <protection hidden="1"/>
    </xf>
    <xf numFmtId="9" fontId="0" fillId="0" borderId="0" xfId="1" applyFont="1"/>
    <xf numFmtId="14" fontId="12" fillId="0" borderId="0" xfId="0" applyNumberFormat="1" applyFont="1" applyProtection="1">
      <protection locked="0"/>
    </xf>
    <xf numFmtId="2" fontId="0" fillId="0" borderId="0" xfId="0" applyNumberFormat="1"/>
    <xf numFmtId="2" fontId="0" fillId="3" borderId="0" xfId="0" applyNumberFormat="1" applyFill="1"/>
    <xf numFmtId="0" fontId="0" fillId="4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6" fontId="0" fillId="0" borderId="0" xfId="1" applyNumberFormat="1" applyFont="1"/>
    <xf numFmtId="0" fontId="0" fillId="0" borderId="0" xfId="0" pivotButton="1"/>
    <xf numFmtId="0" fontId="5" fillId="0" borderId="2" xfId="0" applyFont="1" applyBorder="1" applyProtection="1">
      <protection locked="0"/>
    </xf>
    <xf numFmtId="14" fontId="5" fillId="0" borderId="0" xfId="0" applyNumberFormat="1" applyFont="1"/>
    <xf numFmtId="14" fontId="3" fillId="5" borderId="3" xfId="0" applyNumberFormat="1" applyFont="1" applyFill="1" applyBorder="1"/>
    <xf numFmtId="0" fontId="3" fillId="5" borderId="4" xfId="0" applyFont="1" applyFill="1" applyBorder="1"/>
    <xf numFmtId="14" fontId="3" fillId="0" borderId="3" xfId="0" applyNumberFormat="1" applyFont="1" applyBorder="1"/>
    <xf numFmtId="0" fontId="3" fillId="0" borderId="4" xfId="0" applyFont="1" applyBorder="1"/>
    <xf numFmtId="14" fontId="3" fillId="0" borderId="7" xfId="0" applyNumberFormat="1" applyFont="1" applyBorder="1"/>
    <xf numFmtId="0" fontId="3" fillId="0" borderId="5" xfId="0" applyFont="1" applyBorder="1"/>
    <xf numFmtId="164" fontId="12" fillId="0" borderId="6" xfId="0" applyNumberFormat="1" applyFont="1" applyBorder="1"/>
    <xf numFmtId="164" fontId="12" fillId="5" borderId="4" xfId="0" applyNumberFormat="1" applyFont="1" applyFill="1" applyBorder="1"/>
    <xf numFmtId="164" fontId="12" fillId="0" borderId="4" xfId="0" applyNumberFormat="1" applyFont="1" applyBorder="1"/>
    <xf numFmtId="164" fontId="12" fillId="0" borderId="5" xfId="0" applyNumberFormat="1" applyFont="1" applyBorder="1"/>
    <xf numFmtId="0" fontId="0" fillId="6" borderId="0" xfId="0" applyFill="1"/>
    <xf numFmtId="14" fontId="13" fillId="6" borderId="0" xfId="0" applyNumberFormat="1" applyFont="1" applyFill="1"/>
    <xf numFmtId="164" fontId="3" fillId="0" borderId="4" xfId="0" applyNumberFormat="1" applyFont="1" applyBorder="1"/>
    <xf numFmtId="14" fontId="0" fillId="0" borderId="0" xfId="0" applyNumberFormat="1" applyAlignment="1">
      <alignment horizontal="left"/>
    </xf>
    <xf numFmtId="164" fontId="0" fillId="0" borderId="0" xfId="0" applyNumberFormat="1"/>
    <xf numFmtId="14" fontId="14" fillId="0" borderId="0" xfId="0" applyNumberFormat="1" applyFont="1" applyProtection="1">
      <protection locked="0"/>
    </xf>
    <xf numFmtId="0" fontId="14" fillId="0" borderId="0" xfId="0" applyFont="1" applyProtection="1">
      <protection locked="0"/>
    </xf>
    <xf numFmtId="0" fontId="14" fillId="0" borderId="1" xfId="0" applyFont="1" applyBorder="1" applyProtection="1">
      <protection locked="0"/>
    </xf>
    <xf numFmtId="0" fontId="14" fillId="0" borderId="0" xfId="0" applyFont="1" applyProtection="1">
      <protection hidden="1"/>
    </xf>
    <xf numFmtId="10" fontId="14" fillId="0" borderId="0" xfId="1" applyNumberFormat="1" applyFont="1" applyProtection="1">
      <protection hidden="1"/>
    </xf>
    <xf numFmtId="2" fontId="14" fillId="0" borderId="0" xfId="0" applyNumberFormat="1" applyFont="1" applyProtection="1">
      <protection hidden="1"/>
    </xf>
    <xf numFmtId="0" fontId="14" fillId="0" borderId="0" xfId="1" applyNumberFormat="1" applyFont="1" applyProtection="1">
      <protection hidden="1"/>
    </xf>
    <xf numFmtId="10" fontId="14" fillId="0" borderId="0" xfId="0" applyNumberFormat="1" applyFont="1" applyProtection="1">
      <protection hidden="1"/>
    </xf>
    <xf numFmtId="165" fontId="15" fillId="0" borderId="0" xfId="0" applyNumberFormat="1" applyFont="1" applyProtection="1">
      <protection locked="0"/>
    </xf>
    <xf numFmtId="0" fontId="15" fillId="0" borderId="0" xfId="0" applyFont="1" applyProtection="1">
      <protection locked="0"/>
    </xf>
    <xf numFmtId="164" fontId="15" fillId="0" borderId="1" xfId="0" applyNumberFormat="1" applyFont="1" applyBorder="1" applyProtection="1">
      <protection locked="0"/>
    </xf>
    <xf numFmtId="164" fontId="15" fillId="0" borderId="0" xfId="0" applyNumberFormat="1" applyFont="1" applyProtection="1">
      <protection hidden="1"/>
    </xf>
    <xf numFmtId="0" fontId="15" fillId="0" borderId="0" xfId="0" applyFont="1"/>
    <xf numFmtId="165" fontId="16" fillId="0" borderId="0" xfId="0" applyNumberFormat="1" applyFont="1" applyProtection="1">
      <protection locked="0"/>
    </xf>
    <xf numFmtId="0" fontId="16" fillId="0" borderId="0" xfId="0" applyFont="1" applyProtection="1">
      <protection locked="0"/>
    </xf>
    <xf numFmtId="164" fontId="16" fillId="0" borderId="1" xfId="0" applyNumberFormat="1" applyFont="1" applyBorder="1" applyProtection="1">
      <protection locked="0"/>
    </xf>
    <xf numFmtId="164" fontId="16" fillId="0" borderId="0" xfId="0" applyNumberFormat="1" applyFont="1" applyProtection="1">
      <protection hidden="1"/>
    </xf>
    <xf numFmtId="0" fontId="16" fillId="0" borderId="0" xfId="0" applyFont="1"/>
    <xf numFmtId="14" fontId="17" fillId="0" borderId="7" xfId="0" applyNumberFormat="1" applyFont="1" applyBorder="1"/>
    <xf numFmtId="0" fontId="17" fillId="0" borderId="5" xfId="0" applyFont="1" applyBorder="1"/>
    <xf numFmtId="164" fontId="17" fillId="0" borderId="5" xfId="0" applyNumberFormat="1" applyFont="1" applyBorder="1"/>
    <xf numFmtId="14" fontId="17" fillId="0" borderId="0" xfId="0" applyNumberFormat="1" applyFont="1" applyProtection="1">
      <protection locked="0"/>
    </xf>
    <xf numFmtId="0" fontId="17" fillId="0" borderId="0" xfId="0" applyFont="1" applyProtection="1">
      <protection locked="0"/>
    </xf>
    <xf numFmtId="0" fontId="17" fillId="0" borderId="1" xfId="0" applyFont="1" applyBorder="1" applyProtection="1">
      <protection locked="0"/>
    </xf>
    <xf numFmtId="0" fontId="17" fillId="0" borderId="0" xfId="0" applyFont="1" applyProtection="1">
      <protection hidden="1"/>
    </xf>
    <xf numFmtId="10" fontId="17" fillId="0" borderId="0" xfId="1" applyNumberFormat="1" applyFont="1" applyProtection="1">
      <protection hidden="1"/>
    </xf>
    <xf numFmtId="2" fontId="17" fillId="0" borderId="0" xfId="0" applyNumberFormat="1" applyFont="1" applyProtection="1">
      <protection hidden="1"/>
    </xf>
    <xf numFmtId="0" fontId="17" fillId="0" borderId="0" xfId="1" applyNumberFormat="1" applyFont="1" applyProtection="1">
      <protection hidden="1"/>
    </xf>
    <xf numFmtId="10" fontId="17" fillId="0" borderId="0" xfId="0" applyNumberFormat="1" applyFont="1" applyProtection="1">
      <protection hidden="1"/>
    </xf>
    <xf numFmtId="165" fontId="18" fillId="0" borderId="0" xfId="0" applyNumberFormat="1" applyFont="1" applyProtection="1">
      <protection locked="0"/>
    </xf>
    <xf numFmtId="0" fontId="18" fillId="0" borderId="0" xfId="0" applyFont="1" applyProtection="1">
      <protection locked="0"/>
    </xf>
    <xf numFmtId="164" fontId="18" fillId="0" borderId="1" xfId="0" applyNumberFormat="1" applyFont="1" applyBorder="1" applyProtection="1">
      <protection locked="0"/>
    </xf>
    <xf numFmtId="164" fontId="18" fillId="0" borderId="0" xfId="0" applyNumberFormat="1" applyFont="1" applyProtection="1">
      <protection hidden="1"/>
    </xf>
    <xf numFmtId="0" fontId="18" fillId="0" borderId="0" xfId="0" applyFont="1"/>
    <xf numFmtId="14" fontId="19" fillId="0" borderId="0" xfId="0" applyNumberFormat="1" applyFont="1" applyProtection="1">
      <protection locked="0"/>
    </xf>
    <xf numFmtId="0" fontId="19" fillId="0" borderId="0" xfId="0" applyFont="1" applyProtection="1">
      <protection locked="0"/>
    </xf>
    <xf numFmtId="0" fontId="19" fillId="0" borderId="1" xfId="0" applyFont="1" applyBorder="1" applyProtection="1">
      <protection locked="0"/>
    </xf>
    <xf numFmtId="0" fontId="19" fillId="0" borderId="0" xfId="0" applyFont="1" applyProtection="1">
      <protection hidden="1"/>
    </xf>
    <xf numFmtId="10" fontId="19" fillId="0" borderId="0" xfId="1" applyNumberFormat="1" applyFont="1" applyProtection="1">
      <protection hidden="1"/>
    </xf>
    <xf numFmtId="2" fontId="19" fillId="0" borderId="0" xfId="0" applyNumberFormat="1" applyFont="1" applyProtection="1">
      <protection hidden="1"/>
    </xf>
    <xf numFmtId="0" fontId="19" fillId="0" borderId="0" xfId="1" applyNumberFormat="1" applyFont="1" applyProtection="1">
      <protection hidden="1"/>
    </xf>
    <xf numFmtId="10" fontId="19" fillId="0" borderId="0" xfId="0" applyNumberFormat="1" applyFont="1" applyProtection="1">
      <protection hidden="1"/>
    </xf>
    <xf numFmtId="14" fontId="20" fillId="0" borderId="0" xfId="0" applyNumberFormat="1" applyFont="1" applyProtection="1">
      <protection locked="0"/>
    </xf>
    <xf numFmtId="0" fontId="20" fillId="0" borderId="0" xfId="0" applyFont="1" applyProtection="1">
      <protection locked="0"/>
    </xf>
    <xf numFmtId="0" fontId="20" fillId="0" borderId="1" xfId="0" applyFont="1" applyBorder="1" applyProtection="1">
      <protection locked="0"/>
    </xf>
    <xf numFmtId="0" fontId="20" fillId="0" borderId="0" xfId="0" applyFont="1" applyProtection="1">
      <protection hidden="1"/>
    </xf>
    <xf numFmtId="10" fontId="20" fillId="0" borderId="0" xfId="1" applyNumberFormat="1" applyFont="1" applyProtection="1">
      <protection hidden="1"/>
    </xf>
    <xf numFmtId="2" fontId="20" fillId="0" borderId="0" xfId="0" applyNumberFormat="1" applyFont="1" applyProtection="1">
      <protection hidden="1"/>
    </xf>
    <xf numFmtId="0" fontId="20" fillId="0" borderId="0" xfId="1" applyNumberFormat="1" applyFont="1" applyProtection="1">
      <protection hidden="1"/>
    </xf>
    <xf numFmtId="10" fontId="20" fillId="0" borderId="0" xfId="0" applyNumberFormat="1" applyFont="1" applyProtection="1">
      <protection hidden="1"/>
    </xf>
    <xf numFmtId="165" fontId="21" fillId="0" borderId="0" xfId="0" applyNumberFormat="1" applyFont="1" applyProtection="1">
      <protection locked="0"/>
    </xf>
    <xf numFmtId="0" fontId="21" fillId="0" borderId="0" xfId="0" applyFont="1" applyProtection="1">
      <protection locked="0"/>
    </xf>
    <xf numFmtId="164" fontId="21" fillId="0" borderId="1" xfId="0" applyNumberFormat="1" applyFont="1" applyBorder="1" applyProtection="1">
      <protection locked="0"/>
    </xf>
    <xf numFmtId="164" fontId="21" fillId="0" borderId="0" xfId="0" applyNumberFormat="1" applyFont="1" applyProtection="1">
      <protection hidden="1"/>
    </xf>
    <xf numFmtId="0" fontId="21" fillId="0" borderId="0" xfId="0" applyFont="1"/>
    <xf numFmtId="0" fontId="22" fillId="0" borderId="0" xfId="0" applyFont="1" applyProtection="1">
      <protection locked="0"/>
    </xf>
    <xf numFmtId="0" fontId="22" fillId="0" borderId="1" xfId="0" applyFont="1" applyBorder="1" applyProtection="1">
      <protection locked="0"/>
    </xf>
    <xf numFmtId="0" fontId="22" fillId="0" borderId="0" xfId="0" applyFont="1" applyProtection="1">
      <protection hidden="1"/>
    </xf>
    <xf numFmtId="10" fontId="22" fillId="0" borderId="0" xfId="1" applyNumberFormat="1" applyFont="1" applyProtection="1">
      <protection hidden="1"/>
    </xf>
    <xf numFmtId="2" fontId="22" fillId="0" borderId="0" xfId="0" applyNumberFormat="1" applyFont="1" applyProtection="1">
      <protection hidden="1"/>
    </xf>
    <xf numFmtId="0" fontId="22" fillId="0" borderId="0" xfId="1" applyNumberFormat="1" applyFont="1" applyProtection="1">
      <protection hidden="1"/>
    </xf>
    <xf numFmtId="10" fontId="22" fillId="0" borderId="0" xfId="0" applyNumberFormat="1" applyFont="1" applyProtection="1">
      <protection hidden="1"/>
    </xf>
    <xf numFmtId="14" fontId="22" fillId="0" borderId="0" xfId="0" applyNumberFormat="1" applyFont="1" applyProtection="1">
      <protection locked="0"/>
    </xf>
    <xf numFmtId="165" fontId="23" fillId="0" borderId="0" xfId="0" applyNumberFormat="1" applyFont="1" applyProtection="1">
      <protection locked="0"/>
    </xf>
    <xf numFmtId="0" fontId="23" fillId="0" borderId="0" xfId="0" applyFont="1" applyProtection="1">
      <protection locked="0"/>
    </xf>
    <xf numFmtId="164" fontId="23" fillId="0" borderId="1" xfId="0" applyNumberFormat="1" applyFont="1" applyBorder="1" applyProtection="1">
      <protection locked="0"/>
    </xf>
    <xf numFmtId="164" fontId="23" fillId="0" borderId="0" xfId="0" applyNumberFormat="1" applyFont="1" applyProtection="1">
      <protection hidden="1"/>
    </xf>
    <xf numFmtId="0" fontId="23" fillId="0" borderId="0" xfId="0" applyFont="1"/>
    <xf numFmtId="14" fontId="23" fillId="0" borderId="0" xfId="0" applyNumberFormat="1" applyFont="1" applyProtection="1">
      <protection locked="0"/>
    </xf>
    <xf numFmtId="0" fontId="22" fillId="0" borderId="0" xfId="0" applyNumberFormat="1" applyFont="1" applyProtection="1">
      <protection hidden="1"/>
    </xf>
    <xf numFmtId="0" fontId="0" fillId="0" borderId="0" xfId="0" applyNumberFormat="1"/>
    <xf numFmtId="14" fontId="24" fillId="0" borderId="0" xfId="0" applyNumberFormat="1" applyFont="1" applyProtection="1">
      <protection locked="0"/>
    </xf>
    <xf numFmtId="0" fontId="24" fillId="0" borderId="0" xfId="0" applyFont="1" applyProtection="1">
      <protection locked="0"/>
    </xf>
    <xf numFmtId="0" fontId="24" fillId="0" borderId="1" xfId="0" applyFont="1" applyBorder="1" applyProtection="1">
      <protection locked="0"/>
    </xf>
    <xf numFmtId="0" fontId="24" fillId="0" borderId="0" xfId="0" applyNumberFormat="1" applyFont="1" applyProtection="1">
      <protection hidden="1"/>
    </xf>
    <xf numFmtId="10" fontId="24" fillId="0" borderId="0" xfId="1" applyNumberFormat="1" applyFont="1" applyProtection="1">
      <protection hidden="1"/>
    </xf>
    <xf numFmtId="2" fontId="24" fillId="0" borderId="0" xfId="0" applyNumberFormat="1" applyFont="1" applyProtection="1">
      <protection hidden="1"/>
    </xf>
    <xf numFmtId="0" fontId="24" fillId="0" borderId="0" xfId="0" applyFont="1" applyProtection="1">
      <protection hidden="1"/>
    </xf>
    <xf numFmtId="0" fontId="24" fillId="0" borderId="0" xfId="1" applyNumberFormat="1" applyFont="1" applyProtection="1">
      <protection hidden="1"/>
    </xf>
    <xf numFmtId="10" fontId="24" fillId="0" borderId="0" xfId="0" applyNumberFormat="1" applyFont="1" applyProtection="1">
      <protection hidden="1"/>
    </xf>
    <xf numFmtId="165" fontId="25" fillId="0" borderId="0" xfId="0" applyNumberFormat="1" applyFont="1" applyProtection="1">
      <protection locked="0"/>
    </xf>
    <xf numFmtId="0" fontId="25" fillId="0" borderId="0" xfId="0" applyFont="1" applyProtection="1">
      <protection locked="0"/>
    </xf>
    <xf numFmtId="164" fontId="25" fillId="0" borderId="1" xfId="0" applyNumberFormat="1" applyFont="1" applyBorder="1" applyProtection="1">
      <protection locked="0"/>
    </xf>
    <xf numFmtId="164" fontId="25" fillId="0" borderId="0" xfId="0" applyNumberFormat="1" applyFont="1" applyProtection="1">
      <protection hidden="1"/>
    </xf>
    <xf numFmtId="0" fontId="25" fillId="0" borderId="0" xfId="0" applyFont="1"/>
    <xf numFmtId="14" fontId="26" fillId="0" borderId="0" xfId="0" applyNumberFormat="1" applyFont="1" applyProtection="1">
      <protection locked="0"/>
    </xf>
    <xf numFmtId="0" fontId="26" fillId="0" borderId="0" xfId="0" applyFont="1" applyProtection="1">
      <protection locked="0"/>
    </xf>
    <xf numFmtId="0" fontId="26" fillId="0" borderId="1" xfId="0" applyFont="1" applyBorder="1" applyProtection="1">
      <protection locked="0"/>
    </xf>
    <xf numFmtId="0" fontId="26" fillId="0" borderId="0" xfId="0" applyNumberFormat="1" applyFont="1" applyProtection="1">
      <protection hidden="1"/>
    </xf>
    <xf numFmtId="10" fontId="26" fillId="0" borderId="0" xfId="1" applyNumberFormat="1" applyFont="1" applyProtection="1">
      <protection hidden="1"/>
    </xf>
    <xf numFmtId="2" fontId="26" fillId="0" borderId="0" xfId="0" applyNumberFormat="1" applyFont="1" applyProtection="1">
      <protection hidden="1"/>
    </xf>
    <xf numFmtId="0" fontId="26" fillId="0" borderId="0" xfId="0" applyFont="1" applyProtection="1">
      <protection hidden="1"/>
    </xf>
    <xf numFmtId="0" fontId="26" fillId="0" borderId="0" xfId="1" applyNumberFormat="1" applyFont="1" applyProtection="1">
      <protection hidden="1"/>
    </xf>
    <xf numFmtId="10" fontId="26" fillId="0" borderId="0" xfId="0" applyNumberFormat="1" applyFont="1" applyProtection="1">
      <protection hidden="1"/>
    </xf>
    <xf numFmtId="165" fontId="27" fillId="0" borderId="0" xfId="0" applyNumberFormat="1" applyFont="1" applyProtection="1">
      <protection locked="0"/>
    </xf>
    <xf numFmtId="0" fontId="27" fillId="0" borderId="0" xfId="0" applyFont="1" applyProtection="1">
      <protection locked="0"/>
    </xf>
    <xf numFmtId="164" fontId="27" fillId="0" borderId="1" xfId="0" applyNumberFormat="1" applyFont="1" applyBorder="1" applyProtection="1">
      <protection locked="0"/>
    </xf>
    <xf numFmtId="164" fontId="27" fillId="0" borderId="0" xfId="0" applyNumberFormat="1" applyFont="1" applyProtection="1">
      <protection hidden="1"/>
    </xf>
    <xf numFmtId="0" fontId="27" fillId="0" borderId="0" xfId="0" applyFont="1"/>
    <xf numFmtId="14" fontId="28" fillId="0" borderId="0" xfId="0" applyNumberFormat="1" applyFont="1" applyProtection="1">
      <protection locked="0"/>
    </xf>
    <xf numFmtId="0" fontId="28" fillId="0" borderId="0" xfId="0" applyFont="1" applyProtection="1">
      <protection locked="0"/>
    </xf>
    <xf numFmtId="0" fontId="28" fillId="0" borderId="1" xfId="0" applyFont="1" applyBorder="1" applyProtection="1">
      <protection locked="0"/>
    </xf>
    <xf numFmtId="0" fontId="28" fillId="0" borderId="0" xfId="0" applyNumberFormat="1" applyFont="1" applyProtection="1">
      <protection hidden="1"/>
    </xf>
    <xf numFmtId="10" fontId="28" fillId="0" borderId="0" xfId="1" applyNumberFormat="1" applyFont="1" applyProtection="1">
      <protection hidden="1"/>
    </xf>
    <xf numFmtId="2" fontId="28" fillId="0" borderId="0" xfId="0" applyNumberFormat="1" applyFont="1" applyProtection="1">
      <protection hidden="1"/>
    </xf>
    <xf numFmtId="0" fontId="28" fillId="0" borderId="0" xfId="0" applyFont="1" applyProtection="1">
      <protection hidden="1"/>
    </xf>
    <xf numFmtId="0" fontId="28" fillId="0" borderId="0" xfId="1" applyNumberFormat="1" applyFont="1" applyProtection="1">
      <protection hidden="1"/>
    </xf>
    <xf numFmtId="10" fontId="28" fillId="0" borderId="0" xfId="0" applyNumberFormat="1" applyFont="1" applyProtection="1">
      <protection hidden="1"/>
    </xf>
    <xf numFmtId="0" fontId="3" fillId="0" borderId="0" xfId="0" applyNumberFormat="1" applyFont="1" applyProtection="1">
      <protection hidden="1"/>
    </xf>
    <xf numFmtId="165" fontId="29" fillId="0" borderId="0" xfId="0" applyNumberFormat="1" applyFont="1" applyProtection="1">
      <protection locked="0"/>
    </xf>
    <xf numFmtId="0" fontId="29" fillId="0" borderId="0" xfId="0" applyFont="1" applyProtection="1">
      <protection locked="0"/>
    </xf>
    <xf numFmtId="164" fontId="29" fillId="0" borderId="1" xfId="0" applyNumberFormat="1" applyFont="1" applyBorder="1" applyProtection="1">
      <protection locked="0"/>
    </xf>
    <xf numFmtId="164" fontId="29" fillId="0" borderId="0" xfId="0" applyNumberFormat="1" applyFont="1" applyProtection="1">
      <protection hidden="1"/>
    </xf>
    <xf numFmtId="0" fontId="29" fillId="0" borderId="0" xfId="0" applyFont="1"/>
    <xf numFmtId="0" fontId="30" fillId="0" borderId="0" xfId="0" applyFont="1"/>
    <xf numFmtId="10" fontId="30" fillId="0" borderId="0" xfId="0" applyNumberFormat="1" applyFont="1"/>
    <xf numFmtId="0" fontId="28" fillId="0" borderId="0" xfId="0" applyNumberFormat="1" applyFont="1" applyProtection="1">
      <protection locked="0"/>
    </xf>
    <xf numFmtId="2" fontId="29" fillId="0" borderId="0" xfId="0" applyNumberFormat="1" applyFont="1" applyProtection="1">
      <protection locked="0"/>
    </xf>
    <xf numFmtId="0" fontId="29" fillId="0" borderId="0" xfId="0" applyNumberFormat="1" applyFont="1" applyProtection="1">
      <protection locked="0"/>
    </xf>
    <xf numFmtId="14" fontId="29" fillId="0" borderId="0" xfId="0" applyNumberFormat="1" applyFont="1" applyProtection="1">
      <protection locked="0"/>
    </xf>
    <xf numFmtId="0" fontId="3" fillId="5" borderId="8" xfId="0" applyFont="1" applyFill="1" applyBorder="1"/>
    <xf numFmtId="0" fontId="3" fillId="0" borderId="8" xfId="0" applyFont="1" applyBorder="1"/>
    <xf numFmtId="0" fontId="3" fillId="0" borderId="4" xfId="0" applyNumberFormat="1" applyFont="1" applyBorder="1"/>
    <xf numFmtId="0" fontId="3" fillId="5" borderId="4" xfId="0" applyNumberFormat="1" applyFont="1" applyFill="1" applyBorder="1"/>
    <xf numFmtId="14" fontId="28" fillId="7" borderId="0" xfId="0" applyNumberFormat="1" applyFont="1" applyFill="1" applyProtection="1">
      <protection locked="0"/>
    </xf>
    <xf numFmtId="2" fontId="28" fillId="0" borderId="1" xfId="0" applyNumberFormat="1" applyFont="1" applyBorder="1" applyProtection="1">
      <protection locked="0"/>
    </xf>
    <xf numFmtId="164" fontId="28" fillId="0" borderId="0" xfId="0" applyNumberFormat="1" applyFont="1" applyProtection="1">
      <protection locked="0"/>
    </xf>
    <xf numFmtId="2" fontId="28" fillId="0" borderId="1" xfId="1" applyNumberFormat="1" applyFont="1" applyBorder="1" applyProtection="1">
      <protection locked="0"/>
    </xf>
    <xf numFmtId="0" fontId="31" fillId="0" borderId="0" xfId="0" applyFont="1"/>
    <xf numFmtId="0" fontId="32" fillId="0" borderId="0" xfId="0" applyFont="1"/>
    <xf numFmtId="0" fontId="10" fillId="0" borderId="9" xfId="0" applyFont="1" applyBorder="1"/>
    <xf numFmtId="0" fontId="0" fillId="0" borderId="9" xfId="0" applyBorder="1"/>
    <xf numFmtId="0" fontId="32" fillId="0" borderId="9" xfId="0" applyFont="1" applyBorder="1"/>
    <xf numFmtId="17" fontId="0" fillId="0" borderId="9" xfId="0" applyNumberFormat="1" applyBorder="1"/>
    <xf numFmtId="0" fontId="30" fillId="0" borderId="9" xfId="0" applyFont="1" applyBorder="1"/>
    <xf numFmtId="0" fontId="31" fillId="0" borderId="9" xfId="0" applyFont="1" applyBorder="1"/>
    <xf numFmtId="0" fontId="10" fillId="0" borderId="9" xfId="0" applyFont="1" applyFill="1" applyBorder="1"/>
    <xf numFmtId="0" fontId="0" fillId="0" borderId="0" xfId="0" applyFill="1"/>
    <xf numFmtId="0" fontId="0" fillId="8" borderId="9" xfId="0" applyFill="1" applyBorder="1"/>
    <xf numFmtId="0" fontId="0" fillId="7" borderId="9" xfId="0" applyFill="1" applyBorder="1"/>
    <xf numFmtId="0" fontId="10" fillId="9" borderId="9" xfId="0" applyFont="1" applyFill="1" applyBorder="1"/>
    <xf numFmtId="0" fontId="0" fillId="9" borderId="9" xfId="0" applyFill="1" applyBorder="1"/>
    <xf numFmtId="0" fontId="0" fillId="9" borderId="0" xfId="0" applyFill="1"/>
    <xf numFmtId="0" fontId="32" fillId="7" borderId="9" xfId="0" applyFont="1" applyFill="1" applyBorder="1"/>
    <xf numFmtId="0" fontId="0" fillId="7" borderId="0" xfId="0" applyFill="1"/>
    <xf numFmtId="0" fontId="13" fillId="0" borderId="9" xfId="0" applyFont="1" applyBorder="1"/>
    <xf numFmtId="0" fontId="33" fillId="0" borderId="9" xfId="0" applyFont="1" applyBorder="1"/>
    <xf numFmtId="0" fontId="34" fillId="0" borderId="9" xfId="0" applyFont="1" applyBorder="1"/>
    <xf numFmtId="0" fontId="35" fillId="0" borderId="9" xfId="0" applyFont="1" applyBorder="1"/>
    <xf numFmtId="0" fontId="36" fillId="0" borderId="9" xfId="0" applyFont="1" applyBorder="1"/>
    <xf numFmtId="0" fontId="37" fillId="0" borderId="9" xfId="0" applyFont="1" applyBorder="1"/>
    <xf numFmtId="0" fontId="0" fillId="0" borderId="9" xfId="0" applyFont="1" applyBorder="1"/>
    <xf numFmtId="14" fontId="28" fillId="10" borderId="0" xfId="0" applyNumberFormat="1" applyFont="1" applyFill="1" applyProtection="1">
      <protection locked="0"/>
    </xf>
    <xf numFmtId="0" fontId="3" fillId="10" borderId="0" xfId="0" applyFont="1" applyFill="1" applyProtection="1">
      <protection locked="0"/>
    </xf>
    <xf numFmtId="0" fontId="28" fillId="10" borderId="0" xfId="0" applyFont="1" applyFill="1" applyProtection="1">
      <protection locked="0"/>
    </xf>
    <xf numFmtId="0" fontId="28" fillId="10" borderId="1" xfId="0" applyFont="1" applyFill="1" applyBorder="1" applyProtection="1">
      <protection locked="0"/>
    </xf>
    <xf numFmtId="0" fontId="28" fillId="10" borderId="0" xfId="0" applyNumberFormat="1" applyFont="1" applyFill="1" applyProtection="1">
      <protection hidden="1"/>
    </xf>
    <xf numFmtId="10" fontId="28" fillId="10" borderId="0" xfId="1" applyNumberFormat="1" applyFont="1" applyFill="1" applyProtection="1">
      <protection hidden="1"/>
    </xf>
    <xf numFmtId="2" fontId="28" fillId="10" borderId="0" xfId="0" applyNumberFormat="1" applyFont="1" applyFill="1" applyProtection="1">
      <protection hidden="1"/>
    </xf>
    <xf numFmtId="0" fontId="28" fillId="10" borderId="0" xfId="0" applyFont="1" applyFill="1" applyProtection="1">
      <protection hidden="1"/>
    </xf>
    <xf numFmtId="0" fontId="28" fillId="10" borderId="0" xfId="1" applyNumberFormat="1" applyFont="1" applyFill="1" applyProtection="1">
      <protection hidden="1"/>
    </xf>
    <xf numFmtId="10" fontId="28" fillId="10" borderId="0" xfId="0" applyNumberFormat="1" applyFont="1" applyFill="1" applyProtection="1">
      <protection hidden="1"/>
    </xf>
    <xf numFmtId="0" fontId="3" fillId="10" borderId="0" xfId="0" applyFont="1" applyFill="1"/>
    <xf numFmtId="14" fontId="28" fillId="11" borderId="0" xfId="0" applyNumberFormat="1" applyFont="1" applyFill="1" applyProtection="1">
      <protection locked="0"/>
    </xf>
    <xf numFmtId="0" fontId="28" fillId="11" borderId="0" xfId="0" applyFont="1" applyFill="1" applyProtection="1">
      <protection locked="0"/>
    </xf>
    <xf numFmtId="165" fontId="38" fillId="0" borderId="0" xfId="0" applyNumberFormat="1" applyFont="1" applyProtection="1">
      <protection locked="0"/>
    </xf>
    <xf numFmtId="0" fontId="38" fillId="0" borderId="0" xfId="0" applyFont="1" applyProtection="1">
      <protection locked="0"/>
    </xf>
    <xf numFmtId="164" fontId="38" fillId="0" borderId="1" xfId="0" applyNumberFormat="1" applyFont="1" applyBorder="1" applyProtection="1">
      <protection locked="0"/>
    </xf>
    <xf numFmtId="164" fontId="38" fillId="0" borderId="0" xfId="0" applyNumberFormat="1" applyFont="1" applyProtection="1">
      <protection hidden="1"/>
    </xf>
    <xf numFmtId="0" fontId="38" fillId="0" borderId="0" xfId="0" applyFont="1"/>
    <xf numFmtId="14" fontId="39" fillId="0" borderId="0" xfId="0" applyNumberFormat="1" applyFont="1" applyProtection="1">
      <protection locked="0"/>
    </xf>
    <xf numFmtId="165" fontId="40" fillId="0" borderId="0" xfId="0" applyNumberFormat="1" applyFont="1" applyProtection="1">
      <protection locked="0"/>
    </xf>
    <xf numFmtId="0" fontId="40" fillId="0" borderId="0" xfId="0" applyFont="1" applyProtection="1">
      <protection locked="0"/>
    </xf>
    <xf numFmtId="164" fontId="40" fillId="0" borderId="1" xfId="0" applyNumberFormat="1" applyFont="1" applyBorder="1" applyProtection="1">
      <protection locked="0"/>
    </xf>
    <xf numFmtId="164" fontId="40" fillId="0" borderId="0" xfId="0" applyNumberFormat="1" applyFont="1" applyProtection="1">
      <protection hidden="1"/>
    </xf>
    <xf numFmtId="0" fontId="40" fillId="0" borderId="0" xfId="0" applyFont="1"/>
    <xf numFmtId="165" fontId="41" fillId="0" borderId="0" xfId="0" applyNumberFormat="1" applyFont="1" applyProtection="1">
      <protection locked="0"/>
    </xf>
    <xf numFmtId="0" fontId="41" fillId="0" borderId="0" xfId="0" applyFont="1" applyProtection="1">
      <protection locked="0"/>
    </xf>
    <xf numFmtId="164" fontId="41" fillId="0" borderId="1" xfId="0" applyNumberFormat="1" applyFont="1" applyBorder="1" applyProtection="1">
      <protection locked="0"/>
    </xf>
    <xf numFmtId="164" fontId="41" fillId="0" borderId="0" xfId="0" applyNumberFormat="1" applyFont="1" applyProtection="1">
      <protection hidden="1"/>
    </xf>
    <xf numFmtId="0" fontId="41" fillId="0" borderId="0" xfId="0" applyFont="1"/>
    <xf numFmtId="14" fontId="42" fillId="0" borderId="0" xfId="0" applyNumberFormat="1" applyFont="1" applyProtection="1">
      <protection locked="0"/>
    </xf>
    <xf numFmtId="14" fontId="28" fillId="12" borderId="0" xfId="0" applyNumberFormat="1" applyFont="1" applyFill="1" applyProtection="1">
      <protection locked="0"/>
    </xf>
    <xf numFmtId="0" fontId="3" fillId="12" borderId="0" xfId="0" applyFont="1" applyFill="1" applyProtection="1">
      <protection locked="0"/>
    </xf>
    <xf numFmtId="14" fontId="28" fillId="13" borderId="0" xfId="0" applyNumberFormat="1" applyFont="1" applyFill="1" applyProtection="1">
      <protection locked="0"/>
    </xf>
    <xf numFmtId="0" fontId="3" fillId="13" borderId="0" xfId="0" applyFont="1" applyFill="1" applyProtection="1">
      <protection locked="0"/>
    </xf>
    <xf numFmtId="0" fontId="43" fillId="0" borderId="0" xfId="0" applyFont="1" applyProtection="1">
      <protection locked="0"/>
    </xf>
    <xf numFmtId="165" fontId="44" fillId="0" borderId="0" xfId="0" applyNumberFormat="1" applyFont="1" applyProtection="1">
      <protection locked="0"/>
    </xf>
    <xf numFmtId="0" fontId="44" fillId="0" borderId="0" xfId="0" applyFont="1" applyProtection="1">
      <protection locked="0"/>
    </xf>
    <xf numFmtId="164" fontId="44" fillId="0" borderId="1" xfId="0" applyNumberFormat="1" applyFont="1" applyBorder="1" applyProtection="1">
      <protection locked="0"/>
    </xf>
    <xf numFmtId="164" fontId="44" fillId="0" borderId="0" xfId="0" applyNumberFormat="1" applyFont="1" applyProtection="1">
      <protection hidden="1"/>
    </xf>
    <xf numFmtId="0" fontId="44" fillId="0" borderId="0" xfId="0" applyFont="1"/>
    <xf numFmtId="165" fontId="45" fillId="0" borderId="0" xfId="0" applyNumberFormat="1" applyFont="1" applyProtection="1">
      <protection locked="0"/>
    </xf>
    <xf numFmtId="0" fontId="45" fillId="0" borderId="0" xfId="0" applyFont="1" applyProtection="1">
      <protection locked="0"/>
    </xf>
    <xf numFmtId="164" fontId="45" fillId="0" borderId="1" xfId="0" applyNumberFormat="1" applyFont="1" applyBorder="1" applyProtection="1">
      <protection locked="0"/>
    </xf>
    <xf numFmtId="164" fontId="45" fillId="0" borderId="0" xfId="0" applyNumberFormat="1" applyFont="1" applyProtection="1">
      <protection hidden="1"/>
    </xf>
    <xf numFmtId="0" fontId="45" fillId="0" borderId="0" xfId="0" applyFont="1"/>
    <xf numFmtId="165" fontId="46" fillId="0" borderId="0" xfId="0" applyNumberFormat="1" applyFont="1" applyProtection="1">
      <protection locked="0"/>
    </xf>
    <xf numFmtId="0" fontId="46" fillId="0" borderId="0" xfId="0" applyFont="1" applyProtection="1">
      <protection locked="0"/>
    </xf>
    <xf numFmtId="164" fontId="46" fillId="0" borderId="1" xfId="0" applyNumberFormat="1" applyFont="1" applyBorder="1" applyProtection="1">
      <protection locked="0"/>
    </xf>
    <xf numFmtId="164" fontId="46" fillId="0" borderId="0" xfId="0" applyNumberFormat="1" applyFont="1" applyProtection="1">
      <protection hidden="1"/>
    </xf>
    <xf numFmtId="0" fontId="46" fillId="0" borderId="0" xfId="0" applyFont="1"/>
    <xf numFmtId="14" fontId="47" fillId="0" borderId="0" xfId="0" applyNumberFormat="1" applyFont="1" applyProtection="1">
      <protection locked="0"/>
    </xf>
    <xf numFmtId="0" fontId="47" fillId="0" borderId="0" xfId="0" applyFont="1" applyProtection="1">
      <protection locked="0"/>
    </xf>
    <xf numFmtId="0" fontId="47" fillId="0" borderId="1" xfId="0" applyFont="1" applyBorder="1" applyProtection="1">
      <protection locked="0"/>
    </xf>
    <xf numFmtId="0" fontId="47" fillId="0" borderId="0" xfId="0" applyNumberFormat="1" applyFont="1" applyProtection="1">
      <protection hidden="1"/>
    </xf>
    <xf numFmtId="10" fontId="47" fillId="0" borderId="0" xfId="1" applyNumberFormat="1" applyFont="1" applyProtection="1">
      <protection hidden="1"/>
    </xf>
    <xf numFmtId="2" fontId="47" fillId="0" borderId="0" xfId="0" applyNumberFormat="1" applyFont="1" applyProtection="1">
      <protection hidden="1"/>
    </xf>
    <xf numFmtId="0" fontId="47" fillId="0" borderId="0" xfId="0" applyFont="1" applyProtection="1">
      <protection hidden="1"/>
    </xf>
    <xf numFmtId="0" fontId="47" fillId="0" borderId="0" xfId="1" applyNumberFormat="1" applyFont="1" applyProtection="1">
      <protection hidden="1"/>
    </xf>
    <xf numFmtId="10" fontId="47" fillId="0" borderId="0" xfId="0" applyNumberFormat="1" applyFont="1" applyProtection="1">
      <protection hidden="1"/>
    </xf>
    <xf numFmtId="0" fontId="5" fillId="0" borderId="0" xfId="0" applyNumberFormat="1" applyFont="1" applyProtection="1">
      <protection locked="0"/>
    </xf>
    <xf numFmtId="14" fontId="28" fillId="0" borderId="0" xfId="0" applyNumberFormat="1" applyFont="1" applyFill="1" applyProtection="1">
      <protection locked="0"/>
    </xf>
    <xf numFmtId="14" fontId="47" fillId="12" borderId="0" xfId="0" applyNumberFormat="1" applyFont="1" applyFill="1" applyProtection="1">
      <protection locked="0"/>
    </xf>
    <xf numFmtId="0" fontId="47" fillId="12" borderId="0" xfId="0" applyFont="1" applyFill="1" applyProtection="1">
      <protection locked="0"/>
    </xf>
    <xf numFmtId="0" fontId="47" fillId="12" borderId="1" xfId="0" applyFont="1" applyFill="1" applyBorder="1" applyProtection="1">
      <protection locked="0"/>
    </xf>
    <xf numFmtId="0" fontId="47" fillId="12" borderId="0" xfId="0" applyNumberFormat="1" applyFont="1" applyFill="1" applyProtection="1">
      <protection hidden="1"/>
    </xf>
    <xf numFmtId="10" fontId="47" fillId="12" borderId="0" xfId="1" applyNumberFormat="1" applyFont="1" applyFill="1" applyProtection="1">
      <protection hidden="1"/>
    </xf>
    <xf numFmtId="2" fontId="47" fillId="12" borderId="0" xfId="0" applyNumberFormat="1" applyFont="1" applyFill="1" applyProtection="1">
      <protection hidden="1"/>
    </xf>
    <xf numFmtId="0" fontId="47" fillId="12" borderId="0" xfId="0" applyFont="1" applyFill="1" applyProtection="1">
      <protection hidden="1"/>
    </xf>
    <xf numFmtId="0" fontId="47" fillId="12" borderId="0" xfId="1" applyNumberFormat="1" applyFont="1" applyFill="1" applyProtection="1">
      <protection hidden="1"/>
    </xf>
    <xf numFmtId="10" fontId="47" fillId="12" borderId="0" xfId="0" applyNumberFormat="1" applyFont="1" applyFill="1" applyProtection="1">
      <protection hidden="1"/>
    </xf>
    <xf numFmtId="0" fontId="3" fillId="12" borderId="0" xfId="0" applyFont="1" applyFill="1"/>
    <xf numFmtId="14" fontId="48" fillId="0" borderId="0" xfId="0" applyNumberFormat="1" applyFont="1" applyProtection="1">
      <protection locked="0"/>
    </xf>
    <xf numFmtId="0" fontId="48" fillId="0" borderId="0" xfId="0" applyFont="1" applyProtection="1">
      <protection locked="0"/>
    </xf>
    <xf numFmtId="0" fontId="48" fillId="0" borderId="1" xfId="0" applyFont="1" applyBorder="1" applyProtection="1">
      <protection locked="0"/>
    </xf>
    <xf numFmtId="0" fontId="48" fillId="0" borderId="0" xfId="0" applyNumberFormat="1" applyFont="1" applyProtection="1">
      <protection hidden="1"/>
    </xf>
    <xf numFmtId="10" fontId="48" fillId="0" borderId="0" xfId="1" applyNumberFormat="1" applyFont="1" applyProtection="1">
      <protection hidden="1"/>
    </xf>
    <xf numFmtId="2" fontId="48" fillId="0" borderId="0" xfId="0" applyNumberFormat="1" applyFont="1" applyProtection="1">
      <protection hidden="1"/>
    </xf>
    <xf numFmtId="0" fontId="48" fillId="0" borderId="0" xfId="0" applyFont="1" applyProtection="1">
      <protection hidden="1"/>
    </xf>
    <xf numFmtId="0" fontId="48" fillId="0" borderId="0" xfId="1" applyNumberFormat="1" applyFont="1" applyProtection="1">
      <protection hidden="1"/>
    </xf>
    <xf numFmtId="10" fontId="48" fillId="0" borderId="0" xfId="0" applyNumberFormat="1" applyFont="1" applyProtection="1">
      <protection hidden="1"/>
    </xf>
    <xf numFmtId="14" fontId="48" fillId="0" borderId="0" xfId="0" applyNumberFormat="1" applyFont="1" applyProtection="1">
      <protection locked="0"/>
    </xf>
    <xf numFmtId="165" fontId="49" fillId="0" borderId="0" xfId="0" applyNumberFormat="1" applyFont="1" applyProtection="1">
      <protection locked="0"/>
    </xf>
    <xf numFmtId="0" fontId="49" fillId="0" borderId="0" xfId="0" applyFont="1" applyProtection="1">
      <protection locked="0"/>
    </xf>
    <xf numFmtId="164" fontId="49" fillId="0" borderId="1" xfId="0" applyNumberFormat="1" applyFont="1" applyBorder="1" applyProtection="1">
      <protection locked="0"/>
    </xf>
    <xf numFmtId="164" fontId="49" fillId="0" borderId="0" xfId="0" applyNumberFormat="1" applyFont="1" applyProtection="1">
      <protection hidden="1"/>
    </xf>
    <xf numFmtId="0" fontId="49" fillId="0" borderId="0" xfId="0" applyFont="1"/>
    <xf numFmtId="14" fontId="3" fillId="0" borderId="0" xfId="0" applyNumberFormat="1" applyFont="1" applyProtection="1">
      <protection locked="0"/>
    </xf>
    <xf numFmtId="14" fontId="48" fillId="0" borderId="0" xfId="0" applyNumberFormat="1" applyFont="1" applyBorder="1" applyProtection="1">
      <protection locked="0"/>
    </xf>
    <xf numFmtId="0" fontId="48" fillId="0" borderId="0" xfId="0" applyFont="1" applyBorder="1" applyProtection="1">
      <protection locked="0"/>
    </xf>
    <xf numFmtId="0" fontId="48" fillId="0" borderId="0" xfId="0" applyNumberFormat="1" applyFont="1" applyBorder="1" applyProtection="1">
      <protection hidden="1"/>
    </xf>
    <xf numFmtId="10" fontId="48" fillId="0" borderId="0" xfId="0" applyNumberFormat="1" applyFont="1" applyBorder="1" applyProtection="1">
      <protection hidden="1"/>
    </xf>
    <xf numFmtId="2" fontId="48" fillId="0" borderId="0" xfId="0" applyNumberFormat="1" applyFont="1" applyBorder="1" applyProtection="1">
      <protection hidden="1"/>
    </xf>
    <xf numFmtId="0" fontId="48" fillId="0" borderId="0" xfId="0" applyFont="1" applyBorder="1" applyProtection="1">
      <protection hidden="1"/>
    </xf>
    <xf numFmtId="165" fontId="49" fillId="0" borderId="0" xfId="0" applyNumberFormat="1" applyFont="1" applyBorder="1" applyProtection="1">
      <protection locked="0"/>
    </xf>
    <xf numFmtId="0" fontId="49" fillId="0" borderId="0" xfId="0" applyFont="1" applyBorder="1" applyProtection="1">
      <protection locked="0"/>
    </xf>
    <xf numFmtId="164" fontId="49" fillId="0" borderId="0" xfId="0" applyNumberFormat="1" applyFont="1" applyBorder="1" applyProtection="1">
      <protection hidden="1"/>
    </xf>
    <xf numFmtId="0" fontId="49" fillId="0" borderId="0" xfId="0" applyFont="1" applyBorder="1"/>
    <xf numFmtId="0" fontId="49" fillId="0" borderId="0" xfId="0" applyNumberFormat="1" applyFont="1"/>
    <xf numFmtId="165" fontId="5" fillId="0" borderId="0" xfId="0" applyNumberFormat="1" applyFont="1" applyBorder="1" applyProtection="1">
      <protection locked="0"/>
    </xf>
    <xf numFmtId="0" fontId="5" fillId="0" borderId="0" xfId="0" applyFont="1" applyBorder="1" applyProtection="1">
      <protection locked="0"/>
    </xf>
    <xf numFmtId="164" fontId="5" fillId="0" borderId="0" xfId="0" applyNumberFormat="1" applyFont="1" applyBorder="1" applyProtection="1">
      <protection hidden="1"/>
    </xf>
    <xf numFmtId="0" fontId="5" fillId="0" borderId="0" xfId="0" applyFont="1" applyBorder="1"/>
    <xf numFmtId="14" fontId="3" fillId="0" borderId="0" xfId="0" applyNumberFormat="1" applyFont="1" applyBorder="1" applyProtection="1">
      <protection locked="0"/>
    </xf>
    <xf numFmtId="0" fontId="3" fillId="0" borderId="0" xfId="0" applyFont="1" applyBorder="1" applyProtection="1">
      <protection locked="0"/>
    </xf>
    <xf numFmtId="0" fontId="3" fillId="0" borderId="0" xfId="0" applyNumberFormat="1" applyFont="1" applyBorder="1" applyProtection="1">
      <protection hidden="1"/>
    </xf>
    <xf numFmtId="10" fontId="3" fillId="0" borderId="0" xfId="0" applyNumberFormat="1" applyFont="1" applyBorder="1" applyProtection="1">
      <protection hidden="1"/>
    </xf>
    <xf numFmtId="2" fontId="3" fillId="0" borderId="0" xfId="0" applyNumberFormat="1" applyFont="1" applyBorder="1" applyProtection="1">
      <protection hidden="1"/>
    </xf>
    <xf numFmtId="0" fontId="3" fillId="0" borderId="0" xfId="0" applyFont="1" applyBorder="1" applyProtection="1">
      <protection hidden="1"/>
    </xf>
    <xf numFmtId="0" fontId="50" fillId="0" borderId="1" xfId="0" applyFont="1" applyBorder="1" applyProtection="1">
      <protection locked="0"/>
    </xf>
    <xf numFmtId="14" fontId="50" fillId="0" borderId="0" xfId="0" applyNumberFormat="1" applyFont="1" applyBorder="1" applyProtection="1">
      <protection locked="0"/>
    </xf>
    <xf numFmtId="0" fontId="50" fillId="0" borderId="0" xfId="0" applyFont="1" applyBorder="1" applyProtection="1">
      <protection locked="0"/>
    </xf>
    <xf numFmtId="0" fontId="50" fillId="0" borderId="0" xfId="0" applyNumberFormat="1" applyFont="1" applyBorder="1" applyProtection="1">
      <protection hidden="1"/>
    </xf>
    <xf numFmtId="10" fontId="50" fillId="0" borderId="0" xfId="0" applyNumberFormat="1" applyFont="1" applyBorder="1" applyProtection="1">
      <protection hidden="1"/>
    </xf>
    <xf numFmtId="2" fontId="50" fillId="0" borderId="0" xfId="0" applyNumberFormat="1" applyFont="1" applyBorder="1" applyProtection="1">
      <protection hidden="1"/>
    </xf>
    <xf numFmtId="0" fontId="50" fillId="0" borderId="0" xfId="0" applyFont="1" applyBorder="1" applyProtection="1">
      <protection hidden="1"/>
    </xf>
    <xf numFmtId="0" fontId="51" fillId="0" borderId="0" xfId="0" applyFont="1" applyProtection="1">
      <protection locked="0"/>
    </xf>
    <xf numFmtId="164" fontId="51" fillId="0" borderId="1" xfId="0" applyNumberFormat="1" applyFont="1" applyBorder="1" applyProtection="1">
      <protection locked="0"/>
    </xf>
    <xf numFmtId="164" fontId="51" fillId="0" borderId="0" xfId="0" applyNumberFormat="1" applyFont="1" applyProtection="1">
      <protection hidden="1"/>
    </xf>
    <xf numFmtId="0" fontId="51" fillId="0" borderId="0" xfId="0" applyFont="1"/>
    <xf numFmtId="165" fontId="51" fillId="0" borderId="0" xfId="0" applyNumberFormat="1" applyFont="1" applyBorder="1" applyProtection="1">
      <protection locked="0"/>
    </xf>
    <xf numFmtId="0" fontId="51" fillId="0" borderId="0" xfId="0" applyFont="1" applyBorder="1" applyProtection="1">
      <protection locked="0"/>
    </xf>
    <xf numFmtId="164" fontId="51" fillId="0" borderId="0" xfId="0" applyNumberFormat="1" applyFont="1" applyBorder="1" applyProtection="1">
      <protection hidden="1"/>
    </xf>
    <xf numFmtId="0" fontId="51" fillId="0" borderId="0" xfId="0" applyFont="1" applyBorder="1"/>
    <xf numFmtId="0" fontId="50" fillId="0" borderId="0" xfId="0" applyFont="1" applyProtection="1">
      <protection locked="0"/>
    </xf>
    <xf numFmtId="0" fontId="50" fillId="0" borderId="0" xfId="0" applyNumberFormat="1" applyFont="1" applyProtection="1">
      <protection hidden="1"/>
    </xf>
    <xf numFmtId="10" fontId="50" fillId="0" borderId="0" xfId="0" applyNumberFormat="1" applyFont="1" applyProtection="1">
      <protection hidden="1"/>
    </xf>
    <xf numFmtId="2" fontId="50" fillId="0" borderId="0" xfId="0" applyNumberFormat="1" applyFont="1" applyProtection="1">
      <protection hidden="1"/>
    </xf>
    <xf numFmtId="0" fontId="50" fillId="0" borderId="0" xfId="0" applyFont="1" applyProtection="1">
      <protection hidden="1"/>
    </xf>
    <xf numFmtId="165" fontId="52" fillId="0" borderId="0" xfId="0" applyNumberFormat="1" applyFont="1" applyBorder="1" applyProtection="1">
      <protection locked="0"/>
    </xf>
    <xf numFmtId="0" fontId="52" fillId="0" borderId="0" xfId="0" applyFont="1" applyBorder="1" applyProtection="1">
      <protection locked="0"/>
    </xf>
    <xf numFmtId="164" fontId="52" fillId="0" borderId="1" xfId="0" applyNumberFormat="1" applyFont="1" applyBorder="1" applyProtection="1">
      <protection locked="0"/>
    </xf>
    <xf numFmtId="164" fontId="52" fillId="0" borderId="0" xfId="0" applyNumberFormat="1" applyFont="1" applyBorder="1" applyProtection="1">
      <protection hidden="1"/>
    </xf>
    <xf numFmtId="0" fontId="52" fillId="0" borderId="0" xfId="0" applyFont="1" applyBorder="1"/>
    <xf numFmtId="0" fontId="53" fillId="0" borderId="1" xfId="0" applyFont="1" applyBorder="1" applyProtection="1">
      <protection locked="0"/>
    </xf>
    <xf numFmtId="14" fontId="53" fillId="0" borderId="0" xfId="0" applyNumberFormat="1" applyFont="1" applyBorder="1" applyProtection="1">
      <protection locked="0"/>
    </xf>
    <xf numFmtId="0" fontId="53" fillId="0" borderId="0" xfId="0" applyFont="1" applyBorder="1" applyProtection="1">
      <protection locked="0"/>
    </xf>
    <xf numFmtId="0" fontId="53" fillId="0" borderId="0" xfId="0" applyNumberFormat="1" applyFont="1" applyBorder="1" applyProtection="1">
      <protection hidden="1"/>
    </xf>
    <xf numFmtId="10" fontId="53" fillId="0" borderId="0" xfId="0" applyNumberFormat="1" applyFont="1" applyBorder="1" applyProtection="1">
      <protection hidden="1"/>
    </xf>
    <xf numFmtId="2" fontId="53" fillId="0" borderId="0" xfId="0" applyNumberFormat="1" applyFont="1" applyBorder="1" applyProtection="1">
      <protection hidden="1"/>
    </xf>
    <xf numFmtId="0" fontId="53" fillId="0" borderId="0" xfId="0" applyFont="1" applyBorder="1" applyProtection="1">
      <protection hidden="1"/>
    </xf>
    <xf numFmtId="0" fontId="54" fillId="0" borderId="0" xfId="0" applyFont="1"/>
    <xf numFmtId="0" fontId="0" fillId="0" borderId="0" xfId="0" applyFont="1"/>
    <xf numFmtId="10" fontId="32" fillId="0" borderId="0" xfId="0" applyNumberFormat="1" applyFont="1"/>
    <xf numFmtId="9" fontId="32" fillId="0" borderId="0" xfId="0" applyNumberFormat="1" applyFont="1"/>
    <xf numFmtId="0" fontId="52" fillId="0" borderId="0" xfId="0" applyFont="1" applyProtection="1">
      <protection locked="0"/>
    </xf>
    <xf numFmtId="164" fontId="52" fillId="0" borderId="0" xfId="0" applyNumberFormat="1" applyFont="1" applyProtection="1">
      <protection hidden="1"/>
    </xf>
    <xf numFmtId="0" fontId="52" fillId="0" borderId="0" xfId="0" applyFont="1"/>
    <xf numFmtId="0" fontId="55" fillId="0" borderId="1" xfId="0" applyFont="1" applyBorder="1" applyProtection="1">
      <protection locked="0"/>
    </xf>
    <xf numFmtId="14" fontId="55" fillId="0" borderId="0" xfId="0" applyNumberFormat="1" applyFont="1" applyBorder="1" applyProtection="1">
      <protection locked="0"/>
    </xf>
    <xf numFmtId="0" fontId="55" fillId="0" borderId="0" xfId="0" applyFont="1" applyBorder="1" applyProtection="1">
      <protection locked="0"/>
    </xf>
    <xf numFmtId="0" fontId="55" fillId="0" borderId="0" xfId="0" applyNumberFormat="1" applyFont="1" applyBorder="1" applyProtection="1">
      <protection hidden="1"/>
    </xf>
    <xf numFmtId="10" fontId="55" fillId="0" borderId="0" xfId="0" applyNumberFormat="1" applyFont="1" applyBorder="1" applyProtection="1">
      <protection hidden="1"/>
    </xf>
    <xf numFmtId="2" fontId="55" fillId="0" borderId="0" xfId="0" applyNumberFormat="1" applyFont="1" applyBorder="1" applyProtection="1">
      <protection hidden="1"/>
    </xf>
    <xf numFmtId="0" fontId="55" fillId="0" borderId="0" xfId="0" applyFont="1" applyBorder="1" applyProtection="1">
      <protection hidden="1"/>
    </xf>
    <xf numFmtId="164" fontId="56" fillId="0" borderId="1" xfId="0" applyNumberFormat="1" applyFont="1" applyBorder="1" applyProtection="1">
      <protection locked="0"/>
    </xf>
    <xf numFmtId="165" fontId="56" fillId="0" borderId="0" xfId="0" applyNumberFormat="1" applyFont="1" applyBorder="1" applyProtection="1">
      <protection locked="0"/>
    </xf>
    <xf numFmtId="0" fontId="56" fillId="0" borderId="0" xfId="0" applyFont="1" applyBorder="1" applyProtection="1">
      <protection locked="0"/>
    </xf>
    <xf numFmtId="164" fontId="56" fillId="0" borderId="0" xfId="0" applyNumberFormat="1" applyFont="1" applyBorder="1" applyProtection="1">
      <protection hidden="1"/>
    </xf>
    <xf numFmtId="0" fontId="56" fillId="0" borderId="0" xfId="0" applyFont="1" applyBorder="1"/>
    <xf numFmtId="0" fontId="56" fillId="0" borderId="0" xfId="0" applyFont="1" applyProtection="1">
      <protection locked="0"/>
    </xf>
    <xf numFmtId="164" fontId="56" fillId="0" borderId="0" xfId="0" applyNumberFormat="1" applyFont="1" applyProtection="1">
      <protection hidden="1"/>
    </xf>
    <xf numFmtId="0" fontId="56" fillId="0" borderId="0" xfId="0" applyFont="1"/>
    <xf numFmtId="0" fontId="57" fillId="0" borderId="1" xfId="0" applyFont="1" applyBorder="1" applyProtection="1">
      <protection locked="0"/>
    </xf>
    <xf numFmtId="14" fontId="57" fillId="0" borderId="0" xfId="0" applyNumberFormat="1" applyFont="1" applyBorder="1" applyProtection="1">
      <protection locked="0"/>
    </xf>
    <xf numFmtId="0" fontId="57" fillId="0" borderId="0" xfId="0" applyFont="1" applyBorder="1" applyProtection="1">
      <protection locked="0"/>
    </xf>
    <xf numFmtId="0" fontId="57" fillId="0" borderId="0" xfId="0" applyNumberFormat="1" applyFont="1" applyBorder="1" applyProtection="1">
      <protection hidden="1"/>
    </xf>
    <xf numFmtId="10" fontId="57" fillId="0" borderId="0" xfId="0" applyNumberFormat="1" applyFont="1" applyBorder="1" applyProtection="1">
      <protection hidden="1"/>
    </xf>
    <xf numFmtId="2" fontId="57" fillId="0" borderId="0" xfId="0" applyNumberFormat="1" applyFont="1" applyBorder="1" applyProtection="1">
      <protection hidden="1"/>
    </xf>
    <xf numFmtId="0" fontId="57" fillId="0" borderId="0" xfId="0" applyFont="1" applyBorder="1" applyProtection="1">
      <protection hidden="1"/>
    </xf>
    <xf numFmtId="165" fontId="58" fillId="0" borderId="0" xfId="0" applyNumberFormat="1" applyFont="1" applyBorder="1" applyProtection="1">
      <protection locked="0"/>
    </xf>
    <xf numFmtId="0" fontId="58" fillId="0" borderId="0" xfId="0" applyFont="1" applyBorder="1" applyProtection="1">
      <protection locked="0"/>
    </xf>
    <xf numFmtId="164" fontId="58" fillId="0" borderId="1" xfId="0" applyNumberFormat="1" applyFont="1" applyBorder="1" applyProtection="1">
      <protection locked="0"/>
    </xf>
    <xf numFmtId="164" fontId="58" fillId="0" borderId="0" xfId="0" applyNumberFormat="1" applyFont="1" applyBorder="1" applyProtection="1">
      <protection hidden="1"/>
    </xf>
    <xf numFmtId="0" fontId="58" fillId="0" borderId="0" xfId="0" applyFont="1" applyBorder="1"/>
    <xf numFmtId="0" fontId="59" fillId="0" borderId="1" xfId="0" applyFont="1" applyBorder="1" applyProtection="1">
      <protection locked="0"/>
    </xf>
    <xf numFmtId="14" fontId="59" fillId="0" borderId="0" xfId="0" applyNumberFormat="1" applyFont="1" applyBorder="1" applyProtection="1">
      <protection locked="0"/>
    </xf>
    <xf numFmtId="0" fontId="59" fillId="0" borderId="0" xfId="0" applyFont="1" applyBorder="1" applyProtection="1">
      <protection locked="0"/>
    </xf>
    <xf numFmtId="0" fontId="59" fillId="0" borderId="0" xfId="0" applyNumberFormat="1" applyFont="1" applyBorder="1" applyProtection="1">
      <protection hidden="1"/>
    </xf>
    <xf numFmtId="10" fontId="59" fillId="0" borderId="0" xfId="0" applyNumberFormat="1" applyFont="1" applyBorder="1" applyProtection="1">
      <protection hidden="1"/>
    </xf>
    <xf numFmtId="2" fontId="59" fillId="0" borderId="0" xfId="0" applyNumberFormat="1" applyFont="1" applyBorder="1" applyProtection="1">
      <protection hidden="1"/>
    </xf>
    <xf numFmtId="0" fontId="59" fillId="0" borderId="0" xfId="0" applyFont="1" applyBorder="1" applyProtection="1">
      <protection hidden="1"/>
    </xf>
    <xf numFmtId="164" fontId="60" fillId="0" borderId="1" xfId="0" applyNumberFormat="1" applyFont="1" applyBorder="1" applyProtection="1">
      <protection locked="0"/>
    </xf>
    <xf numFmtId="165" fontId="60" fillId="0" borderId="0" xfId="0" applyNumberFormat="1" applyFont="1" applyBorder="1" applyProtection="1">
      <protection locked="0"/>
    </xf>
    <xf numFmtId="0" fontId="60" fillId="0" borderId="0" xfId="0" applyFont="1" applyBorder="1" applyProtection="1">
      <protection locked="0"/>
    </xf>
    <xf numFmtId="164" fontId="60" fillId="0" borderId="0" xfId="0" applyNumberFormat="1" applyFont="1" applyBorder="1" applyProtection="1">
      <protection hidden="1"/>
    </xf>
    <xf numFmtId="0" fontId="60" fillId="0" borderId="0" xfId="0" applyFont="1" applyBorder="1"/>
    <xf numFmtId="0" fontId="61" fillId="0" borderId="1" xfId="0" applyFont="1" applyBorder="1" applyProtection="1">
      <protection locked="0"/>
    </xf>
    <xf numFmtId="14" fontId="61" fillId="0" borderId="0" xfId="0" applyNumberFormat="1" applyFont="1" applyBorder="1" applyProtection="1">
      <protection locked="0"/>
    </xf>
    <xf numFmtId="0" fontId="61" fillId="0" borderId="0" xfId="0" applyFont="1" applyBorder="1" applyProtection="1">
      <protection locked="0"/>
    </xf>
    <xf numFmtId="0" fontId="61" fillId="0" borderId="0" xfId="0" applyNumberFormat="1" applyFont="1" applyBorder="1" applyProtection="1">
      <protection hidden="1"/>
    </xf>
    <xf numFmtId="10" fontId="61" fillId="0" borderId="0" xfId="0" applyNumberFormat="1" applyFont="1" applyBorder="1" applyProtection="1">
      <protection hidden="1"/>
    </xf>
    <xf numFmtId="2" fontId="61" fillId="0" borderId="0" xfId="0" applyNumberFormat="1" applyFont="1" applyBorder="1" applyProtection="1">
      <protection hidden="1"/>
    </xf>
    <xf numFmtId="0" fontId="61" fillId="0" borderId="0" xfId="0" applyFont="1" applyBorder="1" applyProtection="1">
      <protection hidden="1"/>
    </xf>
    <xf numFmtId="0" fontId="62" fillId="0" borderId="1" xfId="0" applyFont="1" applyBorder="1" applyProtection="1">
      <protection locked="0"/>
    </xf>
    <xf numFmtId="14" fontId="62" fillId="0" borderId="0" xfId="0" applyNumberFormat="1" applyFont="1" applyBorder="1" applyProtection="1">
      <protection locked="0"/>
    </xf>
    <xf numFmtId="0" fontId="62" fillId="0" borderId="0" xfId="0" applyFont="1" applyBorder="1" applyProtection="1">
      <protection locked="0"/>
    </xf>
    <xf numFmtId="0" fontId="62" fillId="0" borderId="0" xfId="0" applyNumberFormat="1" applyFont="1" applyBorder="1" applyProtection="1">
      <protection hidden="1"/>
    </xf>
    <xf numFmtId="10" fontId="62" fillId="0" borderId="0" xfId="0" applyNumberFormat="1" applyFont="1" applyBorder="1" applyProtection="1">
      <protection hidden="1"/>
    </xf>
    <xf numFmtId="2" fontId="62" fillId="0" borderId="0" xfId="0" applyNumberFormat="1" applyFont="1" applyBorder="1" applyProtection="1">
      <protection hidden="1"/>
    </xf>
    <xf numFmtId="0" fontId="62" fillId="0" borderId="0" xfId="0" applyFont="1" applyBorder="1" applyProtection="1">
      <protection hidden="1"/>
    </xf>
    <xf numFmtId="165" fontId="63" fillId="0" borderId="0" xfId="0" applyNumberFormat="1" applyFont="1" applyBorder="1" applyProtection="1">
      <protection locked="0"/>
    </xf>
    <xf numFmtId="0" fontId="63" fillId="0" borderId="0" xfId="0" applyFont="1" applyBorder="1" applyProtection="1">
      <protection locked="0"/>
    </xf>
    <xf numFmtId="164" fontId="63" fillId="0" borderId="1" xfId="0" applyNumberFormat="1" applyFont="1" applyBorder="1" applyProtection="1">
      <protection locked="0"/>
    </xf>
    <xf numFmtId="164" fontId="63" fillId="0" borderId="0" xfId="0" applyNumberFormat="1" applyFont="1" applyBorder="1" applyProtection="1">
      <protection hidden="1"/>
    </xf>
    <xf numFmtId="0" fontId="63" fillId="0" borderId="0" xfId="0" applyFont="1" applyBorder="1"/>
    <xf numFmtId="0" fontId="64" fillId="0" borderId="1" xfId="0" applyFont="1" applyBorder="1" applyProtection="1">
      <protection locked="0"/>
    </xf>
    <xf numFmtId="14" fontId="64" fillId="0" borderId="0" xfId="0" applyNumberFormat="1" applyFont="1" applyBorder="1" applyProtection="1">
      <protection locked="0"/>
    </xf>
    <xf numFmtId="0" fontId="64" fillId="0" borderId="0" xfId="0" applyFont="1" applyBorder="1" applyProtection="1">
      <protection locked="0"/>
    </xf>
    <xf numFmtId="0" fontId="64" fillId="0" borderId="0" xfId="0" applyNumberFormat="1" applyFont="1" applyBorder="1" applyProtection="1">
      <protection hidden="1"/>
    </xf>
    <xf numFmtId="10" fontId="64" fillId="0" borderId="0" xfId="0" applyNumberFormat="1" applyFont="1" applyBorder="1" applyProtection="1">
      <protection hidden="1"/>
    </xf>
    <xf numFmtId="2" fontId="64" fillId="0" borderId="0" xfId="0" applyNumberFormat="1" applyFont="1" applyBorder="1" applyProtection="1">
      <protection hidden="1"/>
    </xf>
    <xf numFmtId="0" fontId="64" fillId="0" borderId="0" xfId="0" applyFont="1" applyBorder="1" applyProtection="1">
      <protection hidden="1"/>
    </xf>
    <xf numFmtId="164" fontId="65" fillId="0" borderId="1" xfId="0" applyNumberFormat="1" applyFont="1" applyBorder="1" applyProtection="1">
      <protection locked="0"/>
    </xf>
    <xf numFmtId="165" fontId="65" fillId="0" borderId="0" xfId="0" applyNumberFormat="1" applyFont="1" applyBorder="1" applyProtection="1">
      <protection locked="0"/>
    </xf>
    <xf numFmtId="0" fontId="65" fillId="0" borderId="0" xfId="0" applyFont="1" applyBorder="1" applyProtection="1">
      <protection locked="0"/>
    </xf>
    <xf numFmtId="164" fontId="65" fillId="0" borderId="0" xfId="0" applyNumberFormat="1" applyFont="1" applyBorder="1" applyProtection="1">
      <protection hidden="1"/>
    </xf>
    <xf numFmtId="0" fontId="65" fillId="0" borderId="0" xfId="0" applyFont="1" applyBorder="1"/>
    <xf numFmtId="14" fontId="64" fillId="3" borderId="0" xfId="0" applyNumberFormat="1" applyFont="1" applyFill="1" applyBorder="1" applyProtection="1">
      <protection locked="0"/>
    </xf>
    <xf numFmtId="0" fontId="64" fillId="3" borderId="0" xfId="0" applyFont="1" applyFill="1" applyBorder="1" applyProtection="1">
      <protection locked="0"/>
    </xf>
    <xf numFmtId="0" fontId="66" fillId="0" borderId="1" xfId="0" applyFont="1" applyBorder="1" applyProtection="1">
      <protection locked="0"/>
    </xf>
    <xf numFmtId="14" fontId="66" fillId="0" borderId="0" xfId="0" applyNumberFormat="1" applyFont="1" applyBorder="1" applyProtection="1">
      <protection locked="0"/>
    </xf>
    <xf numFmtId="0" fontId="66" fillId="0" borderId="0" xfId="0" applyFont="1" applyBorder="1" applyProtection="1">
      <protection locked="0"/>
    </xf>
    <xf numFmtId="0" fontId="66" fillId="0" borderId="0" xfId="0" applyNumberFormat="1" applyFont="1" applyBorder="1" applyProtection="1">
      <protection hidden="1"/>
    </xf>
    <xf numFmtId="10" fontId="66" fillId="0" borderId="0" xfId="0" applyNumberFormat="1" applyFont="1" applyBorder="1" applyProtection="1">
      <protection hidden="1"/>
    </xf>
    <xf numFmtId="2" fontId="66" fillId="0" borderId="0" xfId="0" applyNumberFormat="1" applyFont="1" applyBorder="1" applyProtection="1">
      <protection hidden="1"/>
    </xf>
    <xf numFmtId="0" fontId="66" fillId="0" borderId="0" xfId="0" applyFont="1" applyBorder="1" applyProtection="1">
      <protection hidden="1"/>
    </xf>
    <xf numFmtId="165" fontId="67" fillId="0" borderId="0" xfId="0" applyNumberFormat="1" applyFont="1" applyBorder="1" applyProtection="1">
      <protection locked="0"/>
    </xf>
    <xf numFmtId="0" fontId="67" fillId="0" borderId="0" xfId="0" applyFont="1" applyBorder="1" applyProtection="1">
      <protection locked="0"/>
    </xf>
    <xf numFmtId="164" fontId="67" fillId="0" borderId="1" xfId="0" applyNumberFormat="1" applyFont="1" applyBorder="1" applyProtection="1">
      <protection locked="0"/>
    </xf>
    <xf numFmtId="164" fontId="67" fillId="0" borderId="0" xfId="0" applyNumberFormat="1" applyFont="1" applyBorder="1" applyProtection="1">
      <protection hidden="1"/>
    </xf>
    <xf numFmtId="0" fontId="67" fillId="0" borderId="0" xfId="0" applyFont="1" applyBorder="1"/>
    <xf numFmtId="0" fontId="68" fillId="0" borderId="1" xfId="0" applyFont="1" applyBorder="1" applyProtection="1">
      <protection locked="0"/>
    </xf>
    <xf numFmtId="14" fontId="68" fillId="0" borderId="0" xfId="0" applyNumberFormat="1" applyFont="1" applyBorder="1" applyProtection="1">
      <protection locked="0"/>
    </xf>
    <xf numFmtId="0" fontId="68" fillId="0" borderId="0" xfId="0" applyFont="1" applyBorder="1" applyProtection="1">
      <protection locked="0"/>
    </xf>
    <xf numFmtId="0" fontId="68" fillId="0" borderId="0" xfId="0" applyNumberFormat="1" applyFont="1" applyBorder="1" applyProtection="1">
      <protection hidden="1"/>
    </xf>
    <xf numFmtId="10" fontId="68" fillId="0" borderId="0" xfId="0" applyNumberFormat="1" applyFont="1" applyBorder="1" applyProtection="1">
      <protection hidden="1"/>
    </xf>
    <xf numFmtId="2" fontId="68" fillId="0" borderId="0" xfId="0" applyNumberFormat="1" applyFont="1" applyBorder="1" applyProtection="1">
      <protection hidden="1"/>
    </xf>
    <xf numFmtId="0" fontId="68" fillId="0" borderId="0" xfId="0" applyFont="1" applyBorder="1" applyProtection="1">
      <protection hidden="1"/>
    </xf>
    <xf numFmtId="165" fontId="69" fillId="0" borderId="0" xfId="0" applyNumberFormat="1" applyFont="1" applyBorder="1" applyProtection="1">
      <protection locked="0"/>
    </xf>
    <xf numFmtId="0" fontId="69" fillId="0" borderId="0" xfId="0" applyFont="1" applyBorder="1" applyProtection="1">
      <protection locked="0"/>
    </xf>
    <xf numFmtId="164" fontId="69" fillId="0" borderId="1" xfId="0" applyNumberFormat="1" applyFont="1" applyBorder="1" applyProtection="1">
      <protection locked="0"/>
    </xf>
    <xf numFmtId="164" fontId="69" fillId="0" borderId="0" xfId="0" applyNumberFormat="1" applyFont="1" applyBorder="1" applyProtection="1">
      <protection hidden="1"/>
    </xf>
    <xf numFmtId="0" fontId="69" fillId="0" borderId="0" xfId="0" applyFont="1" applyBorder="1"/>
    <xf numFmtId="0" fontId="70" fillId="0" borderId="1" xfId="0" applyFont="1" applyBorder="1" applyProtection="1">
      <protection locked="0"/>
    </xf>
    <xf numFmtId="14" fontId="70" fillId="0" borderId="0" xfId="0" applyNumberFormat="1" applyFont="1" applyBorder="1" applyProtection="1">
      <protection locked="0"/>
    </xf>
    <xf numFmtId="0" fontId="70" fillId="0" borderId="0" xfId="0" applyFont="1" applyBorder="1" applyProtection="1">
      <protection locked="0"/>
    </xf>
    <xf numFmtId="0" fontId="70" fillId="0" borderId="0" xfId="0" applyNumberFormat="1" applyFont="1" applyBorder="1" applyProtection="1">
      <protection hidden="1"/>
    </xf>
    <xf numFmtId="10" fontId="70" fillId="0" borderId="0" xfId="0" applyNumberFormat="1" applyFont="1" applyBorder="1" applyProtection="1">
      <protection hidden="1"/>
    </xf>
    <xf numFmtId="2" fontId="70" fillId="0" borderId="0" xfId="0" applyNumberFormat="1" applyFont="1" applyBorder="1" applyProtection="1">
      <protection hidden="1"/>
    </xf>
    <xf numFmtId="0" fontId="70" fillId="0" borderId="0" xfId="0" applyFont="1" applyBorder="1" applyProtection="1">
      <protection hidden="1"/>
    </xf>
    <xf numFmtId="165" fontId="71" fillId="0" borderId="0" xfId="0" applyNumberFormat="1" applyFont="1" applyBorder="1" applyProtection="1">
      <protection locked="0"/>
    </xf>
    <xf numFmtId="0" fontId="71" fillId="0" borderId="0" xfId="0" applyFont="1" applyBorder="1" applyProtection="1">
      <protection locked="0"/>
    </xf>
    <xf numFmtId="164" fontId="71" fillId="0" borderId="1" xfId="0" applyNumberFormat="1" applyFont="1" applyBorder="1" applyProtection="1">
      <protection locked="0"/>
    </xf>
    <xf numFmtId="164" fontId="71" fillId="0" borderId="0" xfId="0" applyNumberFormat="1" applyFont="1" applyBorder="1" applyProtection="1">
      <protection hidden="1"/>
    </xf>
    <xf numFmtId="0" fontId="71" fillId="0" borderId="0" xfId="0" applyFont="1" applyBorder="1"/>
    <xf numFmtId="0" fontId="71" fillId="0" borderId="0" xfId="0" applyFont="1" applyProtection="1">
      <protection locked="0"/>
    </xf>
    <xf numFmtId="164" fontId="71" fillId="0" borderId="0" xfId="0" applyNumberFormat="1" applyFont="1" applyProtection="1">
      <protection hidden="1"/>
    </xf>
    <xf numFmtId="0" fontId="71" fillId="0" borderId="0" xfId="0" applyFont="1"/>
    <xf numFmtId="165" fontId="71" fillId="0" borderId="0" xfId="0" applyNumberFormat="1" applyFont="1" applyProtection="1">
      <protection locked="0"/>
    </xf>
    <xf numFmtId="0" fontId="72" fillId="0" borderId="1" xfId="0" applyFont="1" applyBorder="1" applyProtection="1">
      <protection locked="0"/>
    </xf>
    <xf numFmtId="14" fontId="72" fillId="0" borderId="0" xfId="0" applyNumberFormat="1" applyFont="1" applyBorder="1" applyProtection="1">
      <protection locked="0"/>
    </xf>
    <xf numFmtId="0" fontId="72" fillId="0" borderId="0" xfId="0" applyFont="1" applyBorder="1" applyProtection="1">
      <protection locked="0"/>
    </xf>
    <xf numFmtId="0" fontId="72" fillId="0" borderId="0" xfId="0" applyNumberFormat="1" applyFont="1" applyBorder="1" applyProtection="1">
      <protection hidden="1"/>
    </xf>
    <xf numFmtId="10" fontId="72" fillId="0" borderId="0" xfId="0" applyNumberFormat="1" applyFont="1" applyBorder="1" applyProtection="1">
      <protection hidden="1"/>
    </xf>
    <xf numFmtId="2" fontId="72" fillId="0" borderId="0" xfId="0" applyNumberFormat="1" applyFont="1" applyBorder="1" applyProtection="1">
      <protection hidden="1"/>
    </xf>
    <xf numFmtId="0" fontId="72" fillId="0" borderId="0" xfId="0" applyFont="1" applyBorder="1" applyProtection="1">
      <protection hidden="1"/>
    </xf>
    <xf numFmtId="165" fontId="73" fillId="0" borderId="0" xfId="0" applyNumberFormat="1" applyFont="1" applyBorder="1" applyProtection="1">
      <protection locked="0"/>
    </xf>
    <xf numFmtId="0" fontId="73" fillId="0" borderId="0" xfId="0" applyFont="1" applyBorder="1" applyProtection="1">
      <protection locked="0"/>
    </xf>
    <xf numFmtId="164" fontId="73" fillId="0" borderId="1" xfId="0" applyNumberFormat="1" applyFont="1" applyBorder="1" applyProtection="1">
      <protection locked="0"/>
    </xf>
    <xf numFmtId="164" fontId="73" fillId="0" borderId="0" xfId="0" applyNumberFormat="1" applyFont="1" applyBorder="1" applyProtection="1">
      <protection hidden="1"/>
    </xf>
    <xf numFmtId="0" fontId="73" fillId="0" borderId="0" xfId="0" applyFont="1" applyBorder="1"/>
    <xf numFmtId="0" fontId="73" fillId="0" borderId="0" xfId="0" applyFont="1" applyProtection="1">
      <protection locked="0"/>
    </xf>
    <xf numFmtId="164" fontId="73" fillId="0" borderId="0" xfId="0" applyNumberFormat="1" applyFont="1" applyProtection="1">
      <protection hidden="1"/>
    </xf>
    <xf numFmtId="0" fontId="73" fillId="0" borderId="0" xfId="0" applyFont="1"/>
    <xf numFmtId="0" fontId="74" fillId="0" borderId="1" xfId="0" applyFont="1" applyBorder="1" applyProtection="1">
      <protection locked="0"/>
    </xf>
    <xf numFmtId="14" fontId="74" fillId="0" borderId="0" xfId="0" applyNumberFormat="1" applyFont="1" applyBorder="1" applyProtection="1">
      <protection locked="0"/>
    </xf>
    <xf numFmtId="0" fontId="74" fillId="0" borderId="0" xfId="0" applyFont="1" applyBorder="1" applyProtection="1">
      <protection locked="0"/>
    </xf>
    <xf numFmtId="0" fontId="74" fillId="0" borderId="0" xfId="0" applyNumberFormat="1" applyFont="1" applyBorder="1" applyProtection="1">
      <protection hidden="1"/>
    </xf>
    <xf numFmtId="10" fontId="74" fillId="0" borderId="0" xfId="0" applyNumberFormat="1" applyFont="1" applyBorder="1" applyProtection="1">
      <protection hidden="1"/>
    </xf>
    <xf numFmtId="2" fontId="74" fillId="0" borderId="0" xfId="0" applyNumberFormat="1" applyFont="1" applyBorder="1" applyProtection="1">
      <protection hidden="1"/>
    </xf>
    <xf numFmtId="0" fontId="74" fillId="0" borderId="0" xfId="0" applyFont="1" applyBorder="1" applyProtection="1">
      <protection hidden="1"/>
    </xf>
    <xf numFmtId="0" fontId="75" fillId="0" borderId="1" xfId="0" applyFont="1" applyBorder="1" applyProtection="1">
      <protection locked="0"/>
    </xf>
    <xf numFmtId="14" fontId="75" fillId="0" borderId="0" xfId="0" applyNumberFormat="1" applyFont="1" applyBorder="1" applyProtection="1">
      <protection locked="0"/>
    </xf>
    <xf numFmtId="0" fontId="75" fillId="0" borderId="0" xfId="0" applyFont="1" applyBorder="1" applyProtection="1">
      <protection locked="0"/>
    </xf>
    <xf numFmtId="0" fontId="75" fillId="0" borderId="0" xfId="0" applyNumberFormat="1" applyFont="1" applyBorder="1" applyProtection="1">
      <protection hidden="1"/>
    </xf>
    <xf numFmtId="10" fontId="75" fillId="0" borderId="0" xfId="0" applyNumberFormat="1" applyFont="1" applyBorder="1" applyProtection="1">
      <protection hidden="1"/>
    </xf>
    <xf numFmtId="2" fontId="75" fillId="0" borderId="0" xfId="0" applyNumberFormat="1" applyFont="1" applyBorder="1" applyProtection="1">
      <protection hidden="1"/>
    </xf>
    <xf numFmtId="0" fontId="75" fillId="0" borderId="0" xfId="0" applyFont="1" applyBorder="1" applyProtection="1">
      <protection hidden="1"/>
    </xf>
    <xf numFmtId="164" fontId="76" fillId="0" borderId="1" xfId="0" applyNumberFormat="1" applyFont="1" applyBorder="1" applyProtection="1">
      <protection locked="0"/>
    </xf>
    <xf numFmtId="165" fontId="76" fillId="0" borderId="0" xfId="0" applyNumberFormat="1" applyFont="1" applyBorder="1" applyProtection="1">
      <protection locked="0"/>
    </xf>
    <xf numFmtId="0" fontId="76" fillId="0" borderId="0" xfId="0" applyFont="1" applyBorder="1" applyProtection="1">
      <protection locked="0"/>
    </xf>
    <xf numFmtId="164" fontId="76" fillId="0" borderId="0" xfId="0" applyNumberFormat="1" applyFont="1" applyBorder="1" applyProtection="1">
      <protection hidden="1"/>
    </xf>
    <xf numFmtId="0" fontId="76" fillId="0" borderId="0" xfId="0" applyFont="1" applyBorder="1"/>
    <xf numFmtId="14" fontId="3" fillId="0" borderId="0" xfId="0" applyNumberFormat="1" applyFont="1" applyProtection="1">
      <protection locked="0"/>
    </xf>
    <xf numFmtId="165" fontId="77" fillId="0" borderId="0" xfId="0" applyNumberFormat="1" applyFont="1" applyBorder="1" applyProtection="1">
      <protection locked="0"/>
    </xf>
    <xf numFmtId="0" fontId="77" fillId="0" borderId="0" xfId="0" applyFont="1" applyBorder="1" applyProtection="1">
      <protection locked="0"/>
    </xf>
    <xf numFmtId="164" fontId="77" fillId="0" borderId="1" xfId="0" applyNumberFormat="1" applyFont="1" applyBorder="1" applyProtection="1">
      <protection locked="0"/>
    </xf>
    <xf numFmtId="164" fontId="77" fillId="0" borderId="0" xfId="0" applyNumberFormat="1" applyFont="1" applyBorder="1" applyProtection="1">
      <protection hidden="1"/>
    </xf>
    <xf numFmtId="0" fontId="77" fillId="0" borderId="0" xfId="0" applyFont="1" applyBorder="1"/>
    <xf numFmtId="165" fontId="77" fillId="0" borderId="0" xfId="0" applyNumberFormat="1" applyFont="1" applyProtection="1">
      <protection locked="0"/>
    </xf>
    <xf numFmtId="0" fontId="77" fillId="0" borderId="0" xfId="0" applyFont="1" applyProtection="1">
      <protection locked="0"/>
    </xf>
    <xf numFmtId="0" fontId="77" fillId="0" borderId="0" xfId="0" applyFont="1"/>
    <xf numFmtId="164" fontId="77" fillId="0" borderId="0" xfId="0" applyNumberFormat="1" applyFont="1" applyProtection="1">
      <protection hidden="1"/>
    </xf>
    <xf numFmtId="0" fontId="78" fillId="0" borderId="1" xfId="0" applyFont="1" applyBorder="1" applyProtection="1">
      <protection locked="0"/>
    </xf>
    <xf numFmtId="14" fontId="78" fillId="0" borderId="0" xfId="0" applyNumberFormat="1" applyFont="1" applyBorder="1" applyProtection="1">
      <protection locked="0"/>
    </xf>
    <xf numFmtId="0" fontId="78" fillId="0" borderId="0" xfId="0" applyFont="1" applyBorder="1" applyProtection="1">
      <protection locked="0"/>
    </xf>
    <xf numFmtId="0" fontId="78" fillId="0" borderId="0" xfId="0" applyNumberFormat="1" applyFont="1" applyBorder="1" applyProtection="1">
      <protection hidden="1"/>
    </xf>
    <xf numFmtId="10" fontId="78" fillId="0" borderId="0" xfId="0" applyNumberFormat="1" applyFont="1" applyBorder="1" applyProtection="1">
      <protection hidden="1"/>
    </xf>
    <xf numFmtId="2" fontId="78" fillId="0" borderId="0" xfId="0" applyNumberFormat="1" applyFont="1" applyBorder="1" applyProtection="1">
      <protection hidden="1"/>
    </xf>
    <xf numFmtId="0" fontId="78" fillId="0" borderId="0" xfId="0" applyFont="1" applyBorder="1" applyProtection="1">
      <protection hidden="1"/>
    </xf>
    <xf numFmtId="165" fontId="79" fillId="0" borderId="0" xfId="0" applyNumberFormat="1" applyFont="1" applyBorder="1" applyProtection="1">
      <protection locked="0"/>
    </xf>
    <xf numFmtId="0" fontId="79" fillId="0" borderId="0" xfId="0" applyFont="1" applyBorder="1" applyProtection="1">
      <protection locked="0"/>
    </xf>
    <xf numFmtId="164" fontId="79" fillId="0" borderId="1" xfId="0" applyNumberFormat="1" applyFont="1" applyBorder="1" applyProtection="1">
      <protection locked="0"/>
    </xf>
    <xf numFmtId="164" fontId="79" fillId="0" borderId="0" xfId="0" applyNumberFormat="1" applyFont="1" applyBorder="1" applyProtection="1">
      <protection hidden="1"/>
    </xf>
    <xf numFmtId="0" fontId="79" fillId="0" borderId="0" xfId="0" applyFont="1" applyBorder="1"/>
    <xf numFmtId="0" fontId="80" fillId="0" borderId="1" xfId="0" applyFont="1" applyBorder="1" applyProtection="1">
      <protection locked="0"/>
    </xf>
    <xf numFmtId="14" fontId="80" fillId="0" borderId="0" xfId="0" applyNumberFormat="1" applyFont="1" applyBorder="1" applyProtection="1">
      <protection locked="0"/>
    </xf>
    <xf numFmtId="0" fontId="80" fillId="0" borderId="0" xfId="0" applyFont="1" applyBorder="1" applyProtection="1">
      <protection locked="0"/>
    </xf>
    <xf numFmtId="0" fontId="80" fillId="0" borderId="0" xfId="0" applyNumberFormat="1" applyFont="1" applyBorder="1" applyProtection="1">
      <protection hidden="1"/>
    </xf>
    <xf numFmtId="10" fontId="80" fillId="0" borderId="0" xfId="0" applyNumberFormat="1" applyFont="1" applyBorder="1" applyProtection="1">
      <protection hidden="1"/>
    </xf>
    <xf numFmtId="2" fontId="80" fillId="0" borderId="0" xfId="0" applyNumberFormat="1" applyFont="1" applyBorder="1" applyProtection="1">
      <protection hidden="1"/>
    </xf>
    <xf numFmtId="0" fontId="80" fillId="0" borderId="0" xfId="0" applyFont="1" applyBorder="1" applyProtection="1">
      <protection hidden="1"/>
    </xf>
    <xf numFmtId="164" fontId="81" fillId="0" borderId="1" xfId="0" applyNumberFormat="1" applyFont="1" applyBorder="1" applyProtection="1">
      <protection locked="0"/>
    </xf>
    <xf numFmtId="165" fontId="81" fillId="0" borderId="0" xfId="0" applyNumberFormat="1" applyFont="1" applyBorder="1" applyProtection="1">
      <protection locked="0"/>
    </xf>
    <xf numFmtId="0" fontId="81" fillId="0" borderId="0" xfId="0" applyFont="1" applyBorder="1" applyProtection="1">
      <protection locked="0"/>
    </xf>
    <xf numFmtId="164" fontId="81" fillId="0" borderId="0" xfId="0" applyNumberFormat="1" applyFont="1" applyBorder="1" applyProtection="1">
      <protection hidden="1"/>
    </xf>
    <xf numFmtId="0" fontId="81" fillId="0" borderId="0" xfId="0" applyFont="1" applyBorder="1"/>
    <xf numFmtId="165" fontId="82" fillId="0" borderId="0" xfId="0" applyNumberFormat="1" applyFont="1" applyBorder="1" applyProtection="1">
      <protection locked="0"/>
    </xf>
    <xf numFmtId="0" fontId="82" fillId="0" borderId="0" xfId="0" applyFont="1" applyBorder="1" applyProtection="1">
      <protection locked="0"/>
    </xf>
    <xf numFmtId="164" fontId="82" fillId="0" borderId="1" xfId="0" applyNumberFormat="1" applyFont="1" applyBorder="1" applyProtection="1">
      <protection locked="0"/>
    </xf>
    <xf numFmtId="164" fontId="82" fillId="0" borderId="0" xfId="0" applyNumberFormat="1" applyFont="1" applyBorder="1" applyProtection="1">
      <protection hidden="1"/>
    </xf>
    <xf numFmtId="0" fontId="82" fillId="0" borderId="0" xfId="0" applyFont="1" applyBorder="1"/>
    <xf numFmtId="0" fontId="83" fillId="0" borderId="1" xfId="0" applyFont="1" applyBorder="1" applyProtection="1">
      <protection locked="0"/>
    </xf>
    <xf numFmtId="14" fontId="83" fillId="0" borderId="0" xfId="0" applyNumberFormat="1" applyFont="1" applyBorder="1" applyProtection="1">
      <protection locked="0"/>
    </xf>
    <xf numFmtId="0" fontId="83" fillId="0" borderId="0" xfId="0" applyFont="1" applyBorder="1" applyProtection="1">
      <protection locked="0"/>
    </xf>
    <xf numFmtId="0" fontId="83" fillId="0" borderId="0" xfId="0" applyNumberFormat="1" applyFont="1" applyBorder="1" applyProtection="1">
      <protection hidden="1"/>
    </xf>
    <xf numFmtId="10" fontId="83" fillId="0" borderId="0" xfId="0" applyNumberFormat="1" applyFont="1" applyBorder="1" applyProtection="1">
      <protection hidden="1"/>
    </xf>
    <xf numFmtId="2" fontId="83" fillId="0" borderId="0" xfId="0" applyNumberFormat="1" applyFont="1" applyBorder="1" applyProtection="1">
      <protection hidden="1"/>
    </xf>
    <xf numFmtId="0" fontId="83" fillId="0" borderId="0" xfId="0" applyFont="1" applyBorder="1" applyProtection="1">
      <protection hidden="1"/>
    </xf>
    <xf numFmtId="165" fontId="84" fillId="0" borderId="0" xfId="0" applyNumberFormat="1" applyFont="1" applyBorder="1" applyProtection="1">
      <protection locked="0"/>
    </xf>
    <xf numFmtId="0" fontId="84" fillId="0" borderId="0" xfId="0" applyFont="1" applyBorder="1" applyProtection="1">
      <protection locked="0"/>
    </xf>
    <xf numFmtId="164" fontId="84" fillId="0" borderId="1" xfId="0" applyNumberFormat="1" applyFont="1" applyBorder="1" applyProtection="1">
      <protection locked="0"/>
    </xf>
    <xf numFmtId="164" fontId="84" fillId="0" borderId="0" xfId="0" applyNumberFormat="1" applyFont="1" applyBorder="1" applyProtection="1">
      <protection hidden="1"/>
    </xf>
    <xf numFmtId="0" fontId="84" fillId="0" borderId="0" xfId="0" applyFont="1" applyBorder="1"/>
  </cellXfs>
  <cellStyles count="2">
    <cellStyle name="Normal" xfId="0" builtinId="0"/>
    <cellStyle name="Porcentual" xfId="1" builtinId="5"/>
  </cellStyles>
  <dxfs count="62">
    <dxf>
      <numFmt numFmtId="13" formatCode="0%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0.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0.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9" formatCode="dd/mm/yyyy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numFmt numFmtId="164" formatCode="0.0"/>
    </dxf>
    <dxf>
      <numFmt numFmtId="164" formatCode="0.0"/>
    </dxf>
    <dxf>
      <font>
        <strike val="0"/>
        <outline val="0"/>
        <shadow val="0"/>
        <u val="none"/>
        <vertAlign val="baseline"/>
        <sz val="16"/>
        <name val="Calibri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scheme val="minor"/>
      </font>
      <numFmt numFmtId="164" formatCode="0.0"/>
      <protection locked="1" hidden="1"/>
    </dxf>
    <dxf>
      <font>
        <strike val="0"/>
        <outline val="0"/>
        <shadow val="0"/>
        <u val="none"/>
        <vertAlign val="baseline"/>
        <sz val="16"/>
        <name val="Calibri"/>
        <scheme val="minor"/>
      </font>
      <numFmt numFmtId="164" formatCode="0.0"/>
      <border diagonalUp="0" diagonalDown="0" outline="0">
        <left/>
        <right style="thick">
          <color indexed="64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6"/>
        <name val="Calibri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6"/>
        <name val="Calibri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6"/>
        <name val="Calibri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6"/>
        <name val="Calibri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6"/>
        <name val="Calibri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6"/>
        <name val="Calibri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6"/>
        <name val="Calibri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6"/>
        <name val="Calibri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6"/>
        <name val="Calibri"/>
        <scheme val="minor"/>
      </font>
      <numFmt numFmtId="165" formatCode="dd/mm/yyyy;@"/>
      <protection locked="0" hidden="0"/>
    </dxf>
    <dxf>
      <font>
        <strike val="0"/>
        <outline val="0"/>
        <shadow val="0"/>
        <u val="none"/>
        <vertAlign val="baseline"/>
        <sz val="16"/>
        <name val="Calibri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scheme val="minor"/>
      </font>
      <alignment horizontal="center" vertical="center" textRotation="0" wrapText="1" indent="0" relativeIndent="255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4"/>
        <name val="Calibri"/>
        <scheme val="minor"/>
      </font>
      <numFmt numFmtId="14" formatCode="0.00%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4" formatCode="0.00%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protection locked="1" hidden="1"/>
    </dxf>
    <dxf>
      <font>
        <strike val="0"/>
        <outline val="0"/>
        <shadow val="0"/>
        <u val="none"/>
        <vertAlign val="baseline"/>
        <sz val="14"/>
        <name val="Calibri"/>
        <scheme val="minor"/>
      </font>
      <protection locked="1" hidden="1"/>
    </dxf>
    <dxf>
      <font>
        <strike val="0"/>
        <outline val="0"/>
        <shadow val="0"/>
        <u val="none"/>
        <vertAlign val="baseline"/>
        <sz val="14"/>
        <name val="Calibri"/>
        <scheme val="minor"/>
      </font>
      <protection locked="1" hidden="1"/>
    </dxf>
    <dxf>
      <font>
        <strike val="0"/>
        <outline val="0"/>
        <shadow val="0"/>
        <u val="none"/>
        <vertAlign val="baseline"/>
        <sz val="14"/>
        <name val="Calibri"/>
        <scheme val="minor"/>
      </font>
      <protection locked="1" hidden="1"/>
    </dxf>
    <dxf>
      <font>
        <strike val="0"/>
        <outline val="0"/>
        <shadow val="0"/>
        <u val="none"/>
        <vertAlign val="baseline"/>
        <sz val="14"/>
        <name val="Calibri"/>
        <scheme val="minor"/>
      </font>
      <numFmt numFmtId="2" formatCode="0.00"/>
      <protection locked="1" hidden="1"/>
    </dxf>
    <dxf>
      <font>
        <strike val="0"/>
        <outline val="0"/>
        <shadow val="0"/>
        <u val="none"/>
        <vertAlign val="baseline"/>
        <sz val="14"/>
        <name val="Calibri"/>
        <scheme val="minor"/>
      </font>
      <numFmt numFmtId="2" formatCode="0.00"/>
      <protection locked="1" hidden="1"/>
    </dxf>
    <dxf>
      <font>
        <strike val="0"/>
        <outline val="0"/>
        <shadow val="0"/>
        <u val="none"/>
        <vertAlign val="baseline"/>
        <sz val="14"/>
        <name val="Calibri"/>
        <scheme val="minor"/>
      </font>
      <numFmt numFmtId="2" formatCode="0.00"/>
      <protection locked="1" hidden="1"/>
    </dxf>
    <dxf>
      <font>
        <strike val="0"/>
        <outline val="0"/>
        <shadow val="0"/>
        <u val="none"/>
        <vertAlign val="baseline"/>
        <sz val="14"/>
        <name val="Calibri"/>
        <scheme val="minor"/>
      </font>
      <numFmt numFmtId="2" formatCode="0.00"/>
      <protection locked="1" hidden="1"/>
    </dxf>
    <dxf>
      <font>
        <strike val="0"/>
        <outline val="0"/>
        <shadow val="0"/>
        <u val="none"/>
        <vertAlign val="baseline"/>
        <sz val="14"/>
        <name val="Calibri"/>
        <scheme val="minor"/>
      </font>
      <numFmt numFmtId="2" formatCode="0.00"/>
      <protection locked="1" hidden="1"/>
    </dxf>
    <dxf>
      <font>
        <strike val="0"/>
        <outline val="0"/>
        <shadow val="0"/>
        <u val="none"/>
        <vertAlign val="baseline"/>
        <sz val="14"/>
        <name val="Calibri"/>
        <scheme val="minor"/>
      </font>
      <numFmt numFmtId="2" formatCode="0.00"/>
      <protection locked="1" hidden="1"/>
    </dxf>
    <dxf>
      <font>
        <strike val="0"/>
        <outline val="0"/>
        <shadow val="0"/>
        <u val="none"/>
        <vertAlign val="baseline"/>
        <sz val="14"/>
        <name val="Calibri"/>
        <scheme val="minor"/>
      </font>
      <numFmt numFmtId="2" formatCode="0.00"/>
      <protection locked="1" hidden="1"/>
    </dxf>
    <dxf>
      <font>
        <strike val="0"/>
        <outline val="0"/>
        <shadow val="0"/>
        <u val="none"/>
        <vertAlign val="baseline"/>
        <sz val="14"/>
        <name val="Calibri"/>
        <scheme val="minor"/>
      </font>
      <numFmt numFmtId="2" formatCode="0.0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4" formatCode="0.00%"/>
      <protection locked="1" hidden="1"/>
    </dxf>
    <dxf>
      <font>
        <strike val="0"/>
        <outline val="0"/>
        <shadow val="0"/>
        <u val="none"/>
        <vertAlign val="baseline"/>
        <sz val="14"/>
        <name val="Calibri"/>
        <scheme val="minor"/>
      </font>
      <numFmt numFmtId="0" formatCode="General"/>
      <protection locked="1" hidden="1"/>
    </dxf>
    <dxf>
      <font>
        <strike val="0"/>
        <outline val="0"/>
        <shadow val="0"/>
        <u val="none"/>
        <vertAlign val="baseline"/>
        <sz val="14"/>
        <name val="Calibri"/>
        <scheme val="minor"/>
      </font>
      <border diagonalUp="0" diagonalDown="0" outline="0">
        <left/>
        <right style="thick">
          <color indexed="64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4"/>
        <name val="Calibri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4"/>
        <name val="Calibri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4"/>
        <name val="Calibri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4"/>
        <name val="Calibri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4"/>
        <name val="Calibri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4"/>
        <name val="Calibri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4"/>
        <name val="Calibri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4"/>
        <name val="Calibri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4"/>
        <name val="Calibri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4"/>
        <name val="Calibri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4"/>
        <name val="Calibri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4"/>
        <name val="Calibri"/>
        <scheme val="minor"/>
      </font>
      <numFmt numFmtId="19" formatCode="dd/mm/yyyy"/>
      <protection locked="0" hidden="0"/>
    </dxf>
    <dxf>
      <font>
        <strike val="0"/>
        <outline val="0"/>
        <shadow val="0"/>
        <u val="none"/>
        <vertAlign val="baseline"/>
        <sz val="14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scheme val="minor"/>
      </font>
      <alignment horizontal="center" vertical="center" textRotation="0" wrapText="1" indent="0" relativeIndent="255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pivotSource>
    <c:name>[RENOVADO Registro_Produccion_Dia_ALTOS DE MEDINA_luzma (3).xlsx]datos luz!Tabla 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Promedio leche dia vs DEL</a:t>
            </a:r>
          </a:p>
        </c:rich>
      </c:tx>
      <c:layout>
        <c:manualLayout>
          <c:xMode val="edge"/>
          <c:yMode val="edge"/>
          <c:x val="0.38610412504411457"/>
          <c:y val="0"/>
        </c:manualLayout>
      </c:layout>
      <c:spPr>
        <a:noFill/>
        <a:ln>
          <a:noFill/>
        </a:ln>
        <a:effectLst/>
      </c:spPr>
    </c:title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32866256241506E-2"/>
          <c:y val="5.7730134906310723E-2"/>
          <c:w val="0.67278628058986112"/>
          <c:h val="0.88955136530431556"/>
        </c:manualLayout>
      </c:layout>
      <c:barChart>
        <c:barDir val="col"/>
        <c:grouping val="clustered"/>
        <c:ser>
          <c:idx val="0"/>
          <c:order val="0"/>
          <c:tx>
            <c:strRef>
              <c:f>'datos luz'!$J$3</c:f>
              <c:strCache>
                <c:ptCount val="1"/>
                <c:pt idx="0">
                  <c:v>Promedio de 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'datos luz'!$I$4:$I$22</c:f>
              <c:strCache>
                <c:ptCount val="18"/>
                <c:pt idx="0">
                  <c:v>06/03/2023</c:v>
                </c:pt>
                <c:pt idx="1">
                  <c:v>07/03/2023</c:v>
                </c:pt>
                <c:pt idx="2">
                  <c:v>08/03/2023</c:v>
                </c:pt>
                <c:pt idx="3">
                  <c:v>09/03/2023</c:v>
                </c:pt>
                <c:pt idx="4">
                  <c:v>10/03/2023</c:v>
                </c:pt>
                <c:pt idx="5">
                  <c:v>11/03/2023</c:v>
                </c:pt>
                <c:pt idx="6">
                  <c:v>12/03/2023</c:v>
                </c:pt>
                <c:pt idx="7">
                  <c:v>13/03/2023</c:v>
                </c:pt>
                <c:pt idx="8">
                  <c:v>14/03/2023</c:v>
                </c:pt>
                <c:pt idx="9">
                  <c:v>15/03/2023</c:v>
                </c:pt>
                <c:pt idx="10">
                  <c:v>16/03/2023</c:v>
                </c:pt>
                <c:pt idx="11">
                  <c:v>17/03/2023</c:v>
                </c:pt>
                <c:pt idx="12">
                  <c:v>18/03/2023</c:v>
                </c:pt>
                <c:pt idx="13">
                  <c:v>19/03/2023</c:v>
                </c:pt>
                <c:pt idx="14">
                  <c:v>20/03/2023</c:v>
                </c:pt>
                <c:pt idx="15">
                  <c:v>21/03/2023</c:v>
                </c:pt>
                <c:pt idx="16">
                  <c:v>22/03/2023</c:v>
                </c:pt>
                <c:pt idx="17">
                  <c:v>23/03/2023</c:v>
                </c:pt>
              </c:strCache>
            </c:strRef>
          </c:cat>
          <c:val>
            <c:numRef>
              <c:f>'datos luz'!$J$4:$J$22</c:f>
              <c:numCache>
                <c:formatCode>0.0</c:formatCode>
                <c:ptCount val="18"/>
                <c:pt idx="0">
                  <c:v>23.897959183673468</c:v>
                </c:pt>
                <c:pt idx="1">
                  <c:v>23.316326530612244</c:v>
                </c:pt>
                <c:pt idx="2">
                  <c:v>23.316326530612244</c:v>
                </c:pt>
                <c:pt idx="3">
                  <c:v>23.224489795918366</c:v>
                </c:pt>
                <c:pt idx="4">
                  <c:v>23.282828282828284</c:v>
                </c:pt>
                <c:pt idx="5">
                  <c:v>23.565656565656564</c:v>
                </c:pt>
                <c:pt idx="6">
                  <c:v>23.61</c:v>
                </c:pt>
                <c:pt idx="7">
                  <c:v>23.98</c:v>
                </c:pt>
                <c:pt idx="8">
                  <c:v>23.47</c:v>
                </c:pt>
                <c:pt idx="9">
                  <c:v>23.19</c:v>
                </c:pt>
                <c:pt idx="10">
                  <c:v>22.298076923076923</c:v>
                </c:pt>
                <c:pt idx="11">
                  <c:v>23.147058823529413</c:v>
                </c:pt>
                <c:pt idx="12">
                  <c:v>23.196078431372548</c:v>
                </c:pt>
                <c:pt idx="13">
                  <c:v>23.950980392156861</c:v>
                </c:pt>
                <c:pt idx="14">
                  <c:v>23.911764705882351</c:v>
                </c:pt>
                <c:pt idx="15">
                  <c:v>22.96153846153846</c:v>
                </c:pt>
                <c:pt idx="16">
                  <c:v>23.26923076923077</c:v>
                </c:pt>
                <c:pt idx="17">
                  <c:v>23.096153846153847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CA-4FAB-BE56-5A3957D06BA4}"/>
            </c:ext>
          </c:extLst>
        </c:ser>
        <c:dLbls/>
        <c:gapWidth val="269"/>
        <c:axId val="111972736"/>
        <c:axId val="111954176"/>
      </c:barChart>
      <c:lineChart>
        <c:grouping val="standard"/>
        <c:ser>
          <c:idx val="1"/>
          <c:order val="1"/>
          <c:tx>
            <c:strRef>
              <c:f>'datos luz'!$K$3</c:f>
              <c:strCache>
                <c:ptCount val="1"/>
                <c:pt idx="0">
                  <c:v>Promedio de DEL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'datos luz'!$I$4:$I$22</c:f>
              <c:strCache>
                <c:ptCount val="18"/>
                <c:pt idx="0">
                  <c:v>06/03/2023</c:v>
                </c:pt>
                <c:pt idx="1">
                  <c:v>07/03/2023</c:v>
                </c:pt>
                <c:pt idx="2">
                  <c:v>08/03/2023</c:v>
                </c:pt>
                <c:pt idx="3">
                  <c:v>09/03/2023</c:v>
                </c:pt>
                <c:pt idx="4">
                  <c:v>10/03/2023</c:v>
                </c:pt>
                <c:pt idx="5">
                  <c:v>11/03/2023</c:v>
                </c:pt>
                <c:pt idx="6">
                  <c:v>12/03/2023</c:v>
                </c:pt>
                <c:pt idx="7">
                  <c:v>13/03/2023</c:v>
                </c:pt>
                <c:pt idx="8">
                  <c:v>14/03/2023</c:v>
                </c:pt>
                <c:pt idx="9">
                  <c:v>15/03/2023</c:v>
                </c:pt>
                <c:pt idx="10">
                  <c:v>16/03/2023</c:v>
                </c:pt>
                <c:pt idx="11">
                  <c:v>17/03/2023</c:v>
                </c:pt>
                <c:pt idx="12">
                  <c:v>18/03/2023</c:v>
                </c:pt>
                <c:pt idx="13">
                  <c:v>19/03/2023</c:v>
                </c:pt>
                <c:pt idx="14">
                  <c:v>20/03/2023</c:v>
                </c:pt>
                <c:pt idx="15">
                  <c:v>21/03/2023</c:v>
                </c:pt>
                <c:pt idx="16">
                  <c:v>22/03/2023</c:v>
                </c:pt>
                <c:pt idx="17">
                  <c:v>23/03/2023</c:v>
                </c:pt>
              </c:strCache>
            </c:strRef>
          </c:cat>
          <c:val>
            <c:numRef>
              <c:f>'datos luz'!$K$4:$K$22</c:f>
              <c:numCache>
                <c:formatCode>General</c:formatCode>
                <c:ptCount val="18"/>
                <c:pt idx="0">
                  <c:v>219</c:v>
                </c:pt>
                <c:pt idx="1">
                  <c:v>220</c:v>
                </c:pt>
                <c:pt idx="2">
                  <c:v>218</c:v>
                </c:pt>
                <c:pt idx="3">
                  <c:v>215</c:v>
                </c:pt>
                <c:pt idx="4">
                  <c:v>213</c:v>
                </c:pt>
                <c:pt idx="5">
                  <c:v>214</c:v>
                </c:pt>
                <c:pt idx="6">
                  <c:v>215</c:v>
                </c:pt>
                <c:pt idx="7">
                  <c:v>216</c:v>
                </c:pt>
                <c:pt idx="8">
                  <c:v>217</c:v>
                </c:pt>
                <c:pt idx="9">
                  <c:v>210</c:v>
                </c:pt>
                <c:pt idx="10">
                  <c:v>207</c:v>
                </c:pt>
                <c:pt idx="11">
                  <c:v>209</c:v>
                </c:pt>
                <c:pt idx="12">
                  <c:v>210</c:v>
                </c:pt>
                <c:pt idx="13">
                  <c:v>210</c:v>
                </c:pt>
                <c:pt idx="14">
                  <c:v>208</c:v>
                </c:pt>
                <c:pt idx="15">
                  <c:v>#N/A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CA-4FAB-BE56-5A3957D06BA4}"/>
            </c:ext>
          </c:extLst>
        </c:ser>
        <c:dLbls/>
        <c:marker val="1"/>
        <c:axId val="111985024"/>
        <c:axId val="111974656"/>
      </c:lineChart>
      <c:valAx>
        <c:axId val="111954176"/>
        <c:scaling>
          <c:orientation val="minMax"/>
        </c:scaling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PROMEDIO</a:t>
                </a:r>
                <a:r>
                  <a:rPr lang="es-CO" baseline="0"/>
                  <a:t> LECHE DIA</a:t>
                </a:r>
              </a:p>
            </c:rich>
          </c:tx>
          <c:layout>
            <c:manualLayout>
              <c:xMode val="edge"/>
              <c:yMode val="edge"/>
              <c:x val="0.79796703942431979"/>
              <c:y val="0.36630653278436226"/>
            </c:manualLayout>
          </c:layout>
          <c:spPr>
            <a:noFill/>
            <a:ln>
              <a:noFill/>
            </a:ln>
            <a:effectLst/>
          </c:spPr>
        </c:title>
        <c:numFmt formatCode="0.0" sourceLinked="1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1972736"/>
        <c:crosses val="max"/>
        <c:crossBetween val="between"/>
      </c:valAx>
      <c:catAx>
        <c:axId val="11197273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Fecha</a:t>
                </a:r>
              </a:p>
            </c:rich>
          </c:tx>
          <c:spPr>
            <a:noFill/>
            <a:ln>
              <a:noFill/>
            </a:ln>
            <a:effectLst/>
          </c:spPr>
        </c:title>
        <c:numFmt formatCode="General" sourceLinked="1"/>
        <c:tickLblPos val="none"/>
        <c:crossAx val="111954176"/>
        <c:crosses val="autoZero"/>
        <c:auto val="1"/>
        <c:lblAlgn val="ctr"/>
        <c:lblOffset val="100"/>
      </c:catAx>
      <c:valAx>
        <c:axId val="111974656"/>
        <c:scaling>
          <c:orientation val="minMax"/>
        </c:scaling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DEL</a:t>
                </a:r>
              </a:p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rich>
          </c:tx>
          <c:spPr>
            <a:noFill/>
            <a:ln>
              <a:noFill/>
            </a:ln>
            <a:effectLst/>
          </c:spPr>
        </c:title>
        <c:numFmt formatCode="General" sourceLinked="1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1985024"/>
        <c:crosses val="autoZero"/>
        <c:crossBetween val="between"/>
      </c:valAx>
      <c:catAx>
        <c:axId val="111985024"/>
        <c:scaling>
          <c:orientation val="minMax"/>
        </c:scaling>
        <c:delete val="1"/>
        <c:axPos val="b"/>
        <c:numFmt formatCode="General" sourceLinked="1"/>
        <c:tickLblPos val="none"/>
        <c:crossAx val="111974656"/>
        <c:crosses val="autoZero"/>
        <c:auto val="1"/>
        <c:lblAlgn val="ctr"/>
        <c:lblOffset val="10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50661191274456"/>
          <c:y val="0.45938599732802066"/>
          <c:w val="0.14892401009684331"/>
          <c:h val="0.18953125444158544"/>
        </c:manualLayout>
      </c:layout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21</xdr:row>
      <xdr:rowOff>190500</xdr:rowOff>
    </xdr:from>
    <xdr:to>
      <xdr:col>13</xdr:col>
      <xdr:colOff>466725</xdr:colOff>
      <xdr:row>44</xdr:row>
      <xdr:rowOff>85724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uario" refreshedDate="45091.595187384257" createdVersion="5" refreshedVersion="5" minRefreshableVersion="3" recordCount="114">
  <cacheSource type="worksheet">
    <worksheetSource name="Tabla6"/>
  </cacheSource>
  <cacheFields count="5">
    <cacheField name="FECHA" numFmtId="14">
      <sharedItems containsSemiMixedTypes="0" containsNonDate="0" containsDate="1" containsString="0" minDate="2022-12-01T00:00:00" maxDate="2023-03-25T00:00:00" count="114"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</sharedItems>
    </cacheField>
    <cacheField name="LECHE L TANQ" numFmtId="0">
      <sharedItems containsSemiMixedTypes="0" containsString="0" containsNumber="1" containsInteger="1" minValue="1867" maxValue="2443"/>
    </cacheField>
    <cacheField name="VACAS" numFmtId="0">
      <sharedItems containsSemiMixedTypes="0" containsString="0" containsNumber="1" containsInteger="1" minValue="95" maxValue="107"/>
    </cacheField>
    <cacheField name="PROMEDIO" numFmtId="164">
      <sharedItems containsSemiMixedTypes="0" containsString="0" containsNumber="1" minValue="19.30188679245283" maxValue="24.142857142857142"/>
    </cacheField>
    <cacheField name="DEL" numFmtId="164">
      <sharedItems containsBlank="1" containsMixedTypes="1" containsNumber="1" containsInteger="1" minValue="207" maxValue="227"/>
    </cacheField>
  </cacheFields>
  <extLst>
    <ext xmlns:x14="http://schemas.microsoft.com/office/spreadsheetml/2009/9/main" uri="{725AE2AE-9491-48be-B2B4-4EB974FC3084}">
      <x14:pivotCacheDefinition pivotCacheId="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4">
  <r>
    <x v="0"/>
    <n v="1867"/>
    <n v="95"/>
    <n v="19.652631578947368"/>
    <n v="225"/>
  </r>
  <r>
    <x v="1"/>
    <n v="1961"/>
    <n v="97"/>
    <n v="20.216494845360824"/>
    <m/>
  </r>
  <r>
    <x v="2"/>
    <n v="1923"/>
    <n v="97"/>
    <n v="19.824742268041238"/>
    <n v="226"/>
  </r>
  <r>
    <x v="3"/>
    <n v="1905"/>
    <n v="98"/>
    <n v="19.438775510204081"/>
    <n v="227"/>
  </r>
  <r>
    <x v="4"/>
    <n v="1923"/>
    <n v="98"/>
    <n v="19.622448979591837"/>
    <n v="226"/>
  </r>
  <r>
    <x v="5"/>
    <n v="1900"/>
    <n v="97"/>
    <n v="19.587628865979383"/>
    <n v="223"/>
  </r>
  <r>
    <x v="6"/>
    <n v="1942"/>
    <n v="96"/>
    <n v="20.229166666666668"/>
    <n v="224"/>
  </r>
  <r>
    <x v="7"/>
    <n v="1947"/>
    <n v="97"/>
    <n v="20.072164948453608"/>
    <n v="223"/>
  </r>
  <r>
    <x v="8"/>
    <n v="1928"/>
    <n v="98"/>
    <n v="19.673469387755102"/>
    <n v="224"/>
  </r>
  <r>
    <x v="9"/>
    <n v="1933"/>
    <n v="98"/>
    <n v="19.724489795918366"/>
    <n v="223"/>
  </r>
  <r>
    <x v="10"/>
    <n v="1947"/>
    <n v="99"/>
    <n v="19.666666666666668"/>
    <n v="223"/>
  </r>
  <r>
    <x v="11"/>
    <n v="2017"/>
    <n v="99"/>
    <n v="20.373737373737374"/>
    <n v="224"/>
  </r>
  <r>
    <x v="12"/>
    <n v="1956"/>
    <n v="99"/>
    <n v="19.757575757575758"/>
    <n v="222"/>
  </r>
  <r>
    <x v="13"/>
    <n v="2036"/>
    <n v="99"/>
    <n v="20.565656565656564"/>
    <n v="220"/>
  </r>
  <r>
    <x v="14"/>
    <n v="2008"/>
    <n v="101"/>
    <n v="19.881188118811881"/>
    <n v="221"/>
  </r>
  <r>
    <x v="15"/>
    <n v="1994"/>
    <n v="102"/>
    <n v="19.549019607843139"/>
    <n v="220"/>
  </r>
  <r>
    <x v="16"/>
    <n v="1980"/>
    <n v="102"/>
    <n v="19.411764705882351"/>
    <n v="221"/>
  </r>
  <r>
    <x v="17"/>
    <n v="1994"/>
    <n v="102"/>
    <n v="19.549019607843139"/>
    <n v="222"/>
  </r>
  <r>
    <x v="18"/>
    <n v="2017"/>
    <n v="102"/>
    <n v="19.774509803921568"/>
    <n v="222"/>
  </r>
  <r>
    <x v="19"/>
    <n v="2017"/>
    <n v="102"/>
    <n v="19.774509803921568"/>
    <n v="224"/>
  </r>
  <r>
    <x v="20"/>
    <n v="2027"/>
    <n v="102"/>
    <n v="19.872549019607842"/>
    <n v="222"/>
  </r>
  <r>
    <x v="21"/>
    <n v="2064"/>
    <n v="102"/>
    <n v="20.235294117647058"/>
    <n v="223"/>
  </r>
  <r>
    <x v="22"/>
    <n v="2032"/>
    <n v="103"/>
    <n v="19.728155339805824"/>
    <n v="221"/>
  </r>
  <r>
    <x v="23"/>
    <n v="2046"/>
    <n v="104"/>
    <n v="19.673076923076923"/>
    <n v="216"/>
  </r>
  <r>
    <x v="24"/>
    <n v="2046"/>
    <n v="106"/>
    <n v="19.30188679245283"/>
    <n v="212"/>
  </r>
  <r>
    <x v="25"/>
    <n v="2187"/>
    <n v="106"/>
    <n v="20.632075471698112"/>
    <n v="213"/>
  </r>
  <r>
    <x v="26"/>
    <n v="2119"/>
    <n v="100"/>
    <n v="21.19"/>
    <n v="214"/>
  </r>
  <r>
    <x v="27"/>
    <n v="2114"/>
    <n v="101"/>
    <n v="20.93069306930693"/>
    <n v="215"/>
  </r>
  <r>
    <x v="28"/>
    <n v="2178"/>
    <n v="101"/>
    <n v="21.564356435643564"/>
    <n v="214"/>
  </r>
  <r>
    <x v="29"/>
    <n v="2248"/>
    <n v="102"/>
    <n v="22.03921568627451"/>
    <n v="215"/>
  </r>
  <r>
    <x v="30"/>
    <n v="2295"/>
    <n v="102"/>
    <n v="22.5"/>
    <n v="213"/>
  </r>
  <r>
    <x v="31"/>
    <n v="2272"/>
    <n v="103"/>
    <n v="22.058252427184467"/>
    <n v="208"/>
  </r>
  <r>
    <x v="32"/>
    <n v="2295"/>
    <n v="104"/>
    <n v="22.067307692307693"/>
    <n v="209"/>
  </r>
  <r>
    <x v="33"/>
    <n v="2295"/>
    <n v="106"/>
    <n v="21.650943396226417"/>
    <n v="209"/>
  </r>
  <r>
    <x v="34"/>
    <n v="2225"/>
    <n v="106"/>
    <n v="20.990566037735849"/>
    <n v="210"/>
  </r>
  <r>
    <x v="35"/>
    <n v="2178"/>
    <n v="106"/>
    <n v="20.547169811320753"/>
    <n v="208"/>
  </r>
  <r>
    <x v="36"/>
    <n v="2272"/>
    <n v="107"/>
    <n v="21.233644859813083"/>
    <n v="209"/>
  </r>
  <r>
    <x v="37"/>
    <n v="2262"/>
    <n v="107"/>
    <n v="21.140186915887849"/>
    <n v="210"/>
  </r>
  <r>
    <x v="38"/>
    <n v="2366"/>
    <n v="107"/>
    <n v="22.11214953271028"/>
    <n v="210"/>
  </r>
  <r>
    <x v="39"/>
    <n v="2319"/>
    <n v="106"/>
    <n v="21.877358490566039"/>
    <n v="211"/>
  </r>
  <r>
    <x v="40"/>
    <n v="2375"/>
    <n v="107"/>
    <n v="22.196261682242991"/>
    <n v="212"/>
  </r>
  <r>
    <x v="41"/>
    <n v="2295"/>
    <n v="100"/>
    <n v="22.95"/>
    <n v="207"/>
  </r>
  <r>
    <x v="42"/>
    <n v="2379"/>
    <n v="100"/>
    <n v="23.79"/>
    <n v="208"/>
  </r>
  <r>
    <x v="43"/>
    <n v="2420"/>
    <n v="102"/>
    <n v="23.725490196078432"/>
    <n v="209"/>
  </r>
  <r>
    <x v="44"/>
    <n v="2366"/>
    <n v="102"/>
    <n v="23.196078431372548"/>
    <n v="209"/>
  </r>
  <r>
    <x v="45"/>
    <n v="2402"/>
    <n v="102"/>
    <n v="23.549019607843139"/>
    <n v="208"/>
  </r>
  <r>
    <x v="46"/>
    <n v="2375"/>
    <n v="102"/>
    <n v="23.284313725490197"/>
    <n v="209"/>
  </r>
  <r>
    <x v="47"/>
    <n v="2411"/>
    <n v="102"/>
    <n v="23.637254901960784"/>
    <n v="209"/>
  </r>
  <r>
    <x v="48"/>
    <n v="2366"/>
    <n v="101"/>
    <n v="23.425742574257427"/>
    <n v="210"/>
  </r>
  <r>
    <x v="49"/>
    <n v="2356"/>
    <n v="101"/>
    <n v="23.326732673267326"/>
    <n v="209"/>
  </r>
  <r>
    <x v="50"/>
    <n v="2300"/>
    <n v="101"/>
    <n v="22.772277227722771"/>
    <n v="210"/>
  </r>
  <r>
    <x v="51"/>
    <n v="2286"/>
    <n v="102"/>
    <n v="22.411764705882351"/>
    <n v="211"/>
  </r>
  <r>
    <x v="52"/>
    <n v="2342"/>
    <n v="102"/>
    <n v="22.96078431372549"/>
    <n v="212"/>
  </r>
  <r>
    <x v="53"/>
    <n v="2319"/>
    <n v="102"/>
    <n v="22.735294117647058"/>
    <n v="212"/>
  </r>
  <r>
    <x v="54"/>
    <n v="2305"/>
    <n v="102"/>
    <n v="22.598039215686274"/>
    <n v="210"/>
  </r>
  <r>
    <x v="55"/>
    <n v="2286"/>
    <n v="102"/>
    <n v="22.411764705882351"/>
    <n v="211"/>
  </r>
  <r>
    <x v="56"/>
    <n v="2257"/>
    <n v="102"/>
    <n v="22.127450980392158"/>
    <n v="212"/>
  </r>
  <r>
    <x v="57"/>
    <n v="2210"/>
    <n v="102"/>
    <n v="21.666666666666668"/>
    <n v="213"/>
  </r>
  <r>
    <x v="58"/>
    <n v="2234"/>
    <n v="102"/>
    <n v="21.901960784313726"/>
    <m/>
  </r>
  <r>
    <x v="59"/>
    <n v="2333"/>
    <n v="102"/>
    <n v="22.872549019607842"/>
    <n v="215"/>
  </r>
  <r>
    <x v="60"/>
    <n v="2314"/>
    <n v="102"/>
    <n v="22.686274509803923"/>
    <n v="213"/>
  </r>
  <r>
    <x v="61"/>
    <n v="2319"/>
    <n v="102"/>
    <n v="22.735294117647058"/>
    <n v="214"/>
  </r>
  <r>
    <x v="62"/>
    <n v="2314"/>
    <n v="103"/>
    <n v="22.466019417475728"/>
    <m/>
  </r>
  <r>
    <x v="63"/>
    <n v="2309"/>
    <n v="98"/>
    <n v="23.561224489795919"/>
    <m/>
  </r>
  <r>
    <x v="64"/>
    <n v="2267"/>
    <n v="96"/>
    <n v="23.614583333333332"/>
    <m/>
  </r>
  <r>
    <x v="65"/>
    <n v="2187"/>
    <n v="96"/>
    <n v="22.78125"/>
    <n v="219"/>
  </r>
  <r>
    <x v="66"/>
    <n v="2236"/>
    <n v="96"/>
    <n v="23.291666666666668"/>
    <n v="217"/>
  </r>
  <r>
    <x v="67"/>
    <n v="2248"/>
    <n v="96"/>
    <n v="23.416666666666668"/>
    <n v="218"/>
  </r>
  <r>
    <x v="68"/>
    <n v="2203"/>
    <n v="97"/>
    <n v="22.711340206185568"/>
    <n v="216"/>
  </r>
  <r>
    <x v="69"/>
    <n v="2319"/>
    <n v="97"/>
    <n v="23.907216494845361"/>
    <n v="217"/>
  </r>
  <r>
    <x v="70"/>
    <n v="2366"/>
    <n v="98"/>
    <n v="24.142857142857142"/>
    <n v="217"/>
  </r>
  <r>
    <x v="71"/>
    <n v="2332"/>
    <n v="98"/>
    <n v="23.795918367346939"/>
    <n v="218"/>
  </r>
  <r>
    <x v="72"/>
    <n v="2332"/>
    <n v="98"/>
    <n v="23.795918367346939"/>
    <n v="219"/>
  </r>
  <r>
    <x v="73"/>
    <n v="2267"/>
    <n v="98"/>
    <n v="23.132653061224488"/>
    <n v="220"/>
  </r>
  <r>
    <x v="74"/>
    <n v="2281"/>
    <n v="100"/>
    <n v="22.81"/>
    <n v="220"/>
  </r>
  <r>
    <x v="75"/>
    <n v="2248"/>
    <n v="100"/>
    <n v="22.48"/>
    <n v="216"/>
  </r>
  <r>
    <x v="76"/>
    <n v="2328"/>
    <n v="100"/>
    <n v="23.28"/>
    <n v="217"/>
  </r>
  <r>
    <x v="77"/>
    <n v="2272"/>
    <n v="101"/>
    <n v="22.495049504950494"/>
    <n v="217"/>
  </r>
  <r>
    <x v="78"/>
    <n v="2286"/>
    <n v="101"/>
    <n v="22.633663366336634"/>
    <n v="218"/>
  </r>
  <r>
    <x v="79"/>
    <n v="2281"/>
    <n v="101"/>
    <n v="22.584158415841586"/>
    <n v="217"/>
  </r>
  <r>
    <x v="80"/>
    <n v="2300"/>
    <n v="102"/>
    <n v="22.549019607843139"/>
    <n v="218"/>
  </r>
  <r>
    <x v="81"/>
    <n v="2356"/>
    <n v="102"/>
    <n v="23.098039215686274"/>
    <n v="219"/>
  </r>
  <r>
    <x v="82"/>
    <n v="2328"/>
    <n v="101"/>
    <n v="23.049504950495049"/>
    <n v="219"/>
  </r>
  <r>
    <x v="83"/>
    <n v="2295"/>
    <n v="101"/>
    <n v="22.722772277227723"/>
    <n v="220"/>
  </r>
  <r>
    <x v="84"/>
    <n v="2257"/>
    <n v="101"/>
    <n v="22.346534653465348"/>
    <n v="221"/>
  </r>
  <r>
    <x v="85"/>
    <n v="2257"/>
    <n v="101"/>
    <n v="22.346534653465348"/>
    <n v="219"/>
  </r>
  <r>
    <x v="86"/>
    <n v="2146"/>
    <n v="95"/>
    <n v="22.589473684210525"/>
    <n v="220"/>
  </r>
  <r>
    <x v="87"/>
    <n v="2155"/>
    <n v="96"/>
    <n v="22.447916666666668"/>
    <n v="221"/>
  </r>
  <r>
    <x v="88"/>
    <n v="2220"/>
    <n v="96"/>
    <n v="23.125"/>
    <n v="221"/>
  </r>
  <r>
    <x v="89"/>
    <n v="2281"/>
    <n v="96"/>
    <n v="23.760416666666668"/>
    <n v="222"/>
  </r>
  <r>
    <x v="90"/>
    <n v="2272"/>
    <n v="96"/>
    <n v="23.666666666666668"/>
    <n v="221"/>
  </r>
  <r>
    <x v="91"/>
    <n v="2210"/>
    <n v="96"/>
    <n v="23.020833333333332"/>
    <n v="221"/>
  </r>
  <r>
    <x v="92"/>
    <n v="2319"/>
    <n v="97"/>
    <n v="23.907216494845361"/>
    <n v="222"/>
  </r>
  <r>
    <x v="93"/>
    <n v="2253"/>
    <n v="97"/>
    <n v="23.226804123711339"/>
    <n v="221"/>
  </r>
  <r>
    <x v="94"/>
    <n v="2290"/>
    <n v="97"/>
    <n v="23.608247422680414"/>
    <n v="218"/>
  </r>
  <r>
    <x v="95"/>
    <n v="2342"/>
    <n v="98"/>
    <n v="23.897959183673468"/>
    <n v="219"/>
  </r>
  <r>
    <x v="96"/>
    <n v="2285"/>
    <n v="98"/>
    <n v="23.316326530612244"/>
    <n v="220"/>
  </r>
  <r>
    <x v="97"/>
    <n v="2285"/>
    <n v="98"/>
    <n v="23.316326530612244"/>
    <n v="218"/>
  </r>
  <r>
    <x v="98"/>
    <n v="2276"/>
    <n v="98"/>
    <n v="23.224489795918366"/>
    <n v="215"/>
  </r>
  <r>
    <x v="99"/>
    <n v="2305"/>
    <n v="99"/>
    <n v="23.282828282828284"/>
    <n v="213"/>
  </r>
  <r>
    <x v="100"/>
    <n v="2333"/>
    <n v="99"/>
    <n v="23.565656565656564"/>
    <n v="214"/>
  </r>
  <r>
    <x v="101"/>
    <n v="2361"/>
    <n v="100"/>
    <n v="23.61"/>
    <n v="215"/>
  </r>
  <r>
    <x v="102"/>
    <n v="2398"/>
    <n v="100"/>
    <n v="23.98"/>
    <n v="216"/>
  </r>
  <r>
    <x v="103"/>
    <n v="2347"/>
    <n v="100"/>
    <n v="23.47"/>
    <n v="217"/>
  </r>
  <r>
    <x v="104"/>
    <n v="2319"/>
    <n v="100"/>
    <n v="23.19"/>
    <n v="210"/>
  </r>
  <r>
    <x v="105"/>
    <n v="2319"/>
    <n v="104"/>
    <n v="22.298076923076923"/>
    <n v="207"/>
  </r>
  <r>
    <x v="106"/>
    <n v="2361"/>
    <n v="102"/>
    <n v="23.147058823529413"/>
    <n v="209"/>
  </r>
  <r>
    <x v="107"/>
    <n v="2366"/>
    <n v="102"/>
    <n v="23.196078431372548"/>
    <n v="210"/>
  </r>
  <r>
    <x v="108"/>
    <n v="2443"/>
    <n v="102"/>
    <n v="23.950980392156861"/>
    <n v="210"/>
  </r>
  <r>
    <x v="109"/>
    <n v="2439"/>
    <n v="102"/>
    <n v="23.911764705882351"/>
    <n v="208"/>
  </r>
  <r>
    <x v="110"/>
    <n v="2388"/>
    <n v="104"/>
    <n v="22.96153846153846"/>
    <s v="  "/>
  </r>
  <r>
    <x v="111"/>
    <n v="2420"/>
    <n v="104"/>
    <n v="23.26923076923077"/>
    <m/>
  </r>
  <r>
    <x v="112"/>
    <n v="2402"/>
    <n v="104"/>
    <n v="23.096153846153847"/>
    <m/>
  </r>
  <r>
    <x v="113"/>
    <n v="2425"/>
    <n v="104"/>
    <n v="23.31730769230769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" cacheId="0" applyNumberFormats="0" applyBorderFormats="0" applyFontFormats="0" applyPatternFormats="0" applyAlignmentFormats="0" applyWidthHeightFormats="1" dataCaption="Valores" updatedVersion="5" minRefreshableVersion="5" useAutoFormatting="1" itemPrintTitles="1" createdVersion="5" indent="0" outline="1" outlineData="1" multipleFieldFilters="0" chartFormat="18">
  <location ref="I3:K22" firstHeaderRow="0" firstDataRow="1" firstDataCol="1"/>
  <pivotFields count="5">
    <pivotField axis="axisRow" numFmtId="14" showAll="0">
      <items count="1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showAll="0"/>
    <pivotField showAll="0"/>
    <pivotField dataField="1" numFmtId="164" showAll="0"/>
    <pivotField dataField="1" showAll="0"/>
  </pivotFields>
  <rowFields count="1">
    <field x="0"/>
  </rowFields>
  <rowItems count="19"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PROMEDIO" fld="3" subtotal="average" baseField="0" baseItem="0" numFmtId="164"/>
    <dataField name="Promedio de DEL" fld="4" subtotal="average" baseField="0" baseItem="0"/>
  </dataFields>
  <formats count="2">
    <format dxfId="10">
      <pivotArea dataOnly="0" outline="0" fieldPosition="0">
        <references count="1">
          <reference field="4294967294" count="1">
            <x v="0"/>
          </reference>
        </references>
      </pivotArea>
    </format>
    <format dxfId="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11" name="FECHA">
      <autoFilter ref="A1">
        <filterColumn colId="0">
          <customFilters and="1">
            <customFilter operator="greaterThanOrEqual" val="44991"/>
            <customFilter operator="lessThanOrEqual" val="4500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2" name="Tabla2" displayName="Tabla2" ref="A1:AD4556" totalsRowShown="0" headerRowDxfId="61" dataDxfId="60">
  <autoFilter ref="A1:AD4556">
    <filterColumn colId="1"/>
  </autoFilter>
  <tableColumns count="30">
    <tableColumn id="1" name="FECHA" dataDxfId="59"/>
    <tableColumn id="2" name="FINCA " dataDxfId="58"/>
    <tableColumn id="3" name="LECHE TANQUE DIA" dataDxfId="57"/>
    <tableColumn id="4" name="LECHE TERNERAS DIA" dataDxfId="56"/>
    <tableColumn id="5" name="LECHE AUTOCONSUMO DIA" dataDxfId="55"/>
    <tableColumn id="6" name="LECHE RETIRO DIA" dataDxfId="54"/>
    <tableColumn id="7" name="NUMERO VACAS ORDEÑO" dataDxfId="53"/>
    <tableColumn id="8" name="NUMERO VACAS ADULTAS" dataDxfId="52"/>
    <tableColumn id="9" name="NUMERO VACAS COJAS" dataDxfId="51"/>
    <tableColumn id="10" name="NUMERO TERNERAS TOMANDO LECHE" dataDxfId="50"/>
    <tableColumn id="11" name="KILOS CONCENTRADO DIA" dataDxfId="49"/>
    <tableColumn id="12" name="HECTAREAS VACAS DE LECHERIA" dataDxfId="48"/>
    <tableColumn id="13" name="HECTAREAS TOTALES FINCA" dataDxfId="47"/>
    <tableColumn id="14" name="TOTAL LECHE DIA" dataDxfId="46">
      <calculatedColumnFormula>IF(Tabla2[[#This Row],[LECHE RETIRO DIA]]&lt;&gt;ISBLANK(Tabla2[[#This Row],[LECHE RETIRO DIA]]),SUM(Tabla2[[#This Row],[LECHE TANQUE DIA]:[LECHE RETIRO DIA]]),SUM(Tabla2[[#This Row],[LECHE TANQUE DIA]:[LECHE AUTOCONSUMO DIA]]))</calculatedColumnFormula>
    </tableColumn>
    <tableColumn id="15" name="% LECHE VENDIDA" dataDxfId="45">
      <calculatedColumnFormula>IFERROR(C2/N2,"")</calculatedColumnFormula>
    </tableColumn>
    <tableColumn id="16" name="PROMEDIO LECHE PRODUCCION VACA DIA" dataDxfId="44">
      <calculatedColumnFormula>IFERROR(N2/G2,"")</calculatedColumnFormula>
    </tableColumn>
    <tableColumn id="17" name="PROMEDIO LECHE VENTA VACA DIA" dataDxfId="43">
      <calculatedColumnFormula>IFERROR(C2/G2,"")</calculatedColumnFormula>
    </tableColumn>
    <tableColumn id="18" name="LITROS LECHE POR TERNERA" dataDxfId="42">
      <calculatedColumnFormula>IFERROR(D2/J2,"")</calculatedColumnFormula>
    </tableColumn>
    <tableColumn id="19" name="RELACION LECHE CONCENTRADO" dataDxfId="41">
      <calculatedColumnFormula>IFERROR(N2/K2,"")</calculatedColumnFormula>
    </tableColumn>
    <tableColumn id="20" name="KG CONCENTRADO VACA DIA" dataDxfId="40">
      <calculatedColumnFormula>IFERROR(K2/G2,"")</calculatedColumnFormula>
    </tableColumn>
    <tableColumn id="21" name="LITROS PRODUCIDOS POR HECTAREA" dataDxfId="39">
      <calculatedColumnFormula>IFERROR(N2/L2,"")</calculatedColumnFormula>
    </tableColumn>
    <tableColumn id="22" name="CARGA PRODUCCION (ANIMALES/HA)" dataDxfId="38">
      <calculatedColumnFormula>IFERROR(G2/L2,"")</calculatedColumnFormula>
    </tableColumn>
    <tableColumn id="23" name="CARGA TOTAL (ANIMALES/HA)" dataDxfId="37">
      <calculatedColumnFormula>IFERROR(H2/M2,Tabla2[[#This Row],[CARGA PRODUCCION (ANIMALES/HA)]])</calculatedColumnFormula>
    </tableColumn>
    <tableColumn id="24" name="AÑO" dataDxfId="36">
      <calculatedColumnFormula>YEAR(A2)</calculatedColumnFormula>
    </tableColumn>
    <tableColumn id="25" name="MES" dataDxfId="35">
      <calculatedColumnFormula>MONTH(A2)</calculatedColumnFormula>
    </tableColumn>
    <tableColumn id="26" name="SEMANA" dataDxfId="34">
      <calculatedColumnFormula>_xlfn.ISOWEEKNUM(A2)</calculatedColumnFormula>
    </tableColumn>
    <tableColumn id="27" name="VACAS TOTAL" dataDxfId="33">
      <calculatedColumnFormula>IF(H2&gt;0,H2,G2)</calculatedColumnFormula>
    </tableColumn>
    <tableColumn id="28" name="% Vacas Ord" dataDxfId="32">
      <calculatedColumnFormula>IFERROR(G2/AA2,"")</calculatedColumnFormula>
    </tableColumn>
    <tableColumn id="29" name="% Vacas Sec" dataDxfId="31">
      <calculatedColumnFormula>IFERROR(1-AB2,"")</calculatedColumnFormula>
    </tableColumn>
    <tableColumn id="30" name="OBSERVACION" dataDxfId="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a7" displayName="Tabla7" ref="A1:G814" totalsRowShown="0">
  <autoFilter ref="A1:G814"/>
  <tableColumns count="7">
    <tableColumn id="1" name="FECHA"/>
    <tableColumn id="2" name="POTRERO"/>
    <tableColumn id="3" name="LECHE"/>
    <tableColumn id="4" name="# ANIMALES"/>
    <tableColumn id="5" name="AFORO "/>
    <tableColumn id="6" name="CONSUMO KG"/>
    <tableColumn id="7" name="Columna1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id="5" name="Tabla5" displayName="Tabla5" ref="A1:D29" totalsRowShown="0">
  <autoFilter ref="A1:D29"/>
  <tableColumns count="4">
    <tableColumn id="1" name="finca arriba"/>
    <tableColumn id="2" name="FINCA ABAJO "/>
    <tableColumn id="3" name="FINCA POSADA "/>
    <tableColumn id="4" name="FINCA INDIO 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id="1" name="TablaAforos" displayName="TablaAforos" ref="A1:Q5565" totalsRowShown="0" headerRowDxfId="29" dataDxfId="28">
  <autoFilter ref="A1:Q5565">
    <filterColumn colId="2">
      <customFilters>
        <customFilter operator="notEqual" val=" "/>
      </customFilters>
    </filterColumn>
  </autoFilter>
  <tableColumns count="17">
    <tableColumn id="1" name="FECHA" dataDxfId="27"/>
    <tableColumn id="2" name="FINCA" dataDxfId="26"/>
    <tableColumn id="3" name="LOTE" dataDxfId="25"/>
    <tableColumn id="4" name="POTRERO" dataDxfId="24"/>
    <tableColumn id="5" name="AREA DEL POTRERO" dataDxfId="23"/>
    <tableColumn id="6" name="NUMERO VACAS LOTE" dataDxfId="22"/>
    <tableColumn id="7" name="AFORO PLATOMETRO (Kg/m2)" dataDxfId="21"/>
    <tableColumn id="8" name="DIAS OCUPACION" dataDxfId="20"/>
    <tableColumn id="9" name="DIAS ROTACION" dataDxfId="19"/>
    <tableColumn id="10" name="CONSUMO PASTO PLATOMETRO (Kg/vaca/día)" dataDxfId="18"/>
    <tableColumn id="11" name="METROS VACA DIA" dataDxfId="17">
      <calculatedColumnFormula>IFERROR(TablaAforos[[#This Row],[AREA DEL POTRERO]]/TablaAforos[[#This Row],[NUMERO VACAS LOTE]]/TablaAforos[[#This Row],[DIAS OCUPACION]],"")</calculatedColumnFormula>
    </tableColumn>
    <tableColumn id="12" name="AÑO" dataDxfId="16">
      <calculatedColumnFormula>YEAR(A2)</calculatedColumnFormula>
    </tableColumn>
    <tableColumn id="13" name="MES" dataDxfId="15">
      <calculatedColumnFormula>MONTH(A2)</calculatedColumnFormula>
    </tableColumn>
    <tableColumn id="14" name="DIA" dataDxfId="14">
      <calculatedColumnFormula>DAY(A2)</calculatedColumnFormula>
    </tableColumn>
    <tableColumn id="16" name="COLCHON cm" dataDxfId="13"/>
    <tableColumn id="17" name="Fertilizacion" dataDxfId="12"/>
    <tableColumn id="15" name="FUMIGACION " dataDxf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Tabla6" displayName="Tabla6" ref="A1:E115" totalsRowShown="0" dataDxfId="8" tableBorderDxfId="7">
  <autoFilter ref="A1:E115"/>
  <tableColumns count="5">
    <tableColumn id="1" name="FECHA" dataDxfId="6"/>
    <tableColumn id="3" name="LECHE L TANQ" dataDxfId="5"/>
    <tableColumn id="4" name="VACAS" dataDxfId="4"/>
    <tableColumn id="5" name="PROMEDIO" dataDxfId="3">
      <calculatedColumnFormula>Tabla6[[#This Row],[LECHE L TANQ]]/Tabla6[[#This Row],[VACAS]]</calculatedColumnFormula>
    </tableColumn>
    <tableColumn id="6" name="DEL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3" name="Tabla3" displayName="Tabla3" ref="A1:L4" totalsRowShown="0">
  <autoFilter ref="A1:L4"/>
  <tableColumns count="12">
    <tableColumn id="1" name="Fecha"/>
    <tableColumn id="2" name="Finca"/>
    <tableColumn id="4" name="Potrero"/>
    <tableColumn id="5" name="Area m2"/>
    <tableColumn id="12" name="Lote"/>
    <tableColumn id="6" name="# Animales"/>
    <tableColumn id="3" name="Dias ocupacion"/>
    <tableColumn id="7" name="Colchon cm"/>
    <tableColumn id="8" name="Aforo entrada"/>
    <tableColumn id="9" name="Aforo salida"/>
    <tableColumn id="10" name="Consumo Vaca Kg" dataDxfId="1">
      <calculatedColumnFormula>IFERROR(((Tabla3[[#This Row],[Aforo entrada]]-Tabla3[[#This Row],[Aforo salida]])*Tabla3[[#This Row],[Area m2]])/(Tabla3[[#This Row],['# Animales]]*Tabla3[[#This Row],[Dias ocupacion]]),"")</calculatedColumnFormula>
    </tableColumn>
    <tableColumn id="11" name="Desperdicio" dataDxfId="0">
      <calculatedColumnFormula>IFERROR(Tabla3[[#This Row],[Aforo salida]]/Tabla3[[#This Row],[Aforo entrada]],"")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4556"/>
  <sheetViews>
    <sheetView zoomScale="70" zoomScaleNormal="70" workbookViewId="0">
      <pane xSplit="2" ySplit="1" topLeftCell="C4546" activePane="bottomRight" state="frozen"/>
      <selection activeCell="A967" sqref="A967"/>
      <selection pane="topRight" activeCell="A967" sqref="A967"/>
      <selection pane="bottomLeft" activeCell="A967" sqref="A967"/>
      <selection pane="bottomRight" activeCell="F4570" sqref="F4570"/>
    </sheetView>
  </sheetViews>
  <sheetFormatPr baseColWidth="10" defaultColWidth="10.85546875" defaultRowHeight="18.75"/>
  <cols>
    <col min="1" max="1" width="17.42578125" style="6" customWidth="1"/>
    <col min="2" max="2" width="14.5703125" style="7" customWidth="1"/>
    <col min="3" max="3" width="25.140625" style="7" bestFit="1" customWidth="1"/>
    <col min="4" max="4" width="20" style="7" customWidth="1"/>
    <col min="5" max="5" width="17.28515625" style="7" customWidth="1"/>
    <col min="6" max="6" width="50.28515625" style="7" customWidth="1"/>
    <col min="7" max="8" width="15.140625" style="7" bestFit="1" customWidth="1"/>
    <col min="9" max="9" width="22.140625" style="7" bestFit="1" customWidth="1"/>
    <col min="10" max="10" width="16.7109375" style="7" bestFit="1" customWidth="1"/>
    <col min="11" max="11" width="31.7109375" style="7" bestFit="1" customWidth="1"/>
    <col min="12" max="12" width="17.42578125" style="7" bestFit="1" customWidth="1"/>
    <col min="13" max="13" width="20.85546875" style="8" bestFit="1" customWidth="1"/>
    <col min="14" max="14" width="23" style="9" bestFit="1" customWidth="1"/>
    <col min="15" max="15" width="15.140625" style="9" bestFit="1" customWidth="1"/>
    <col min="16" max="16" width="29.140625" style="9" bestFit="1" customWidth="1"/>
    <col min="17" max="17" width="23.7109375" style="9" bestFit="1" customWidth="1"/>
    <col min="18" max="18" width="24.140625" style="9" bestFit="1" customWidth="1"/>
    <col min="19" max="19" width="22.42578125" style="9" bestFit="1" customWidth="1"/>
    <col min="20" max="20" width="24.42578125" style="9" bestFit="1" customWidth="1"/>
    <col min="21" max="21" width="31.28515625" style="9" bestFit="1" customWidth="1"/>
    <col min="22" max="22" width="26.7109375" style="9" bestFit="1" customWidth="1"/>
    <col min="23" max="23" width="21.7109375" style="9" bestFit="1" customWidth="1"/>
    <col min="24" max="24" width="10.7109375" style="9" bestFit="1" customWidth="1"/>
    <col min="25" max="25" width="10.42578125" style="9" bestFit="1" customWidth="1"/>
    <col min="26" max="26" width="18.140625" style="9" customWidth="1"/>
    <col min="27" max="27" width="12.42578125" style="9" bestFit="1" customWidth="1"/>
    <col min="28" max="28" width="18.140625" style="9" bestFit="1" customWidth="1"/>
    <col min="29" max="29" width="17.85546875" style="9" bestFit="1" customWidth="1"/>
    <col min="30" max="30" width="20.140625" style="7" bestFit="1" customWidth="1"/>
    <col min="31" max="16384" width="10.85546875" style="14"/>
  </cols>
  <sheetData>
    <row r="1" spans="1:30" s="5" customFormat="1" ht="75">
      <c r="A1" s="1" t="s">
        <v>0</v>
      </c>
      <c r="B1" s="2" t="s">
        <v>122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9</v>
      </c>
      <c r="J1" s="2" t="s">
        <v>11</v>
      </c>
      <c r="K1" s="2" t="s">
        <v>10</v>
      </c>
      <c r="L1" s="2" t="s">
        <v>12</v>
      </c>
      <c r="M1" s="3" t="s">
        <v>13</v>
      </c>
      <c r="N1" s="4" t="s">
        <v>6</v>
      </c>
      <c r="O1" s="4" t="s">
        <v>18</v>
      </c>
      <c r="P1" s="4" t="s">
        <v>38</v>
      </c>
      <c r="Q1" s="4" t="s">
        <v>39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36</v>
      </c>
      <c r="W1" s="4" t="s">
        <v>37</v>
      </c>
      <c r="X1" s="4" t="s">
        <v>19</v>
      </c>
      <c r="Y1" s="4" t="s">
        <v>20</v>
      </c>
      <c r="Z1" s="4" t="s">
        <v>21</v>
      </c>
      <c r="AA1" s="4" t="s">
        <v>22</v>
      </c>
      <c r="AB1" s="4" t="s">
        <v>23</v>
      </c>
      <c r="AC1" s="4" t="s">
        <v>24</v>
      </c>
      <c r="AD1" s="2" t="s">
        <v>25</v>
      </c>
    </row>
    <row r="2" spans="1:30">
      <c r="A2" s="6">
        <v>44585</v>
      </c>
      <c r="B2" s="7" t="s">
        <v>81</v>
      </c>
      <c r="C2" s="7">
        <v>2155</v>
      </c>
      <c r="D2" s="7">
        <v>80</v>
      </c>
      <c r="E2" s="7">
        <v>9</v>
      </c>
      <c r="F2" s="7">
        <v>80</v>
      </c>
      <c r="G2" s="7">
        <v>112</v>
      </c>
      <c r="H2" s="7">
        <v>112</v>
      </c>
      <c r="I2" s="7">
        <v>0</v>
      </c>
      <c r="J2" s="7">
        <v>23</v>
      </c>
      <c r="K2" s="7">
        <v>680</v>
      </c>
      <c r="L2" s="7">
        <v>25.2</v>
      </c>
      <c r="M2" s="8">
        <v>32.700000000000003</v>
      </c>
      <c r="N2" s="9">
        <f>IF(Tabla2[[#This Row],[LECHE RETIRO DIA]]&lt;&gt;ISBLANK(Tabla2[[#This Row],[LECHE RETIRO DIA]]),SUM(Tabla2[[#This Row],[LECHE TANQUE DIA]:[LECHE RETIRO DIA]]),SUM(Tabla2[[#This Row],[LECHE TANQUE DIA]:[LECHE AUTOCONSUMO DIA]]))</f>
        <v>2324</v>
      </c>
      <c r="O2" s="10">
        <f t="shared" ref="O2:O65" si="0">IFERROR(C2/N2,"")</f>
        <v>0.92728055077452665</v>
      </c>
      <c r="P2" s="11">
        <f t="shared" ref="P2:P65" si="1">IFERROR(N2/G2,"")</f>
        <v>20.75</v>
      </c>
      <c r="Q2" s="11">
        <f t="shared" ref="Q2:Q65" si="2">IFERROR(C2/G2,"")</f>
        <v>19.241071428571427</v>
      </c>
      <c r="R2" s="11">
        <f t="shared" ref="R2:R65" si="3">IFERROR(D2/J2,"")</f>
        <v>3.4782608695652173</v>
      </c>
      <c r="S2" s="11">
        <f t="shared" ref="S2:S65" si="4">IFERROR(N2/K2,"")</f>
        <v>3.4176470588235293</v>
      </c>
      <c r="T2" s="11">
        <f t="shared" ref="T2:T65" si="5">IFERROR(K2/G2,"")</f>
        <v>6.0714285714285712</v>
      </c>
      <c r="U2" s="11">
        <f t="shared" ref="U2:U65" si="6">IFERROR(N2/L2,"")</f>
        <v>92.222222222222229</v>
      </c>
      <c r="V2" s="11">
        <f t="shared" ref="V2:V65" si="7">IFERROR(G2/L2,"")</f>
        <v>4.4444444444444446</v>
      </c>
      <c r="W2" s="11">
        <f>IFERROR(H2/M2,Tabla2[[#This Row],[CARGA PRODUCCION (ANIMALES/HA)]])</f>
        <v>3.425076452599388</v>
      </c>
      <c r="X2" s="9">
        <f t="shared" ref="X2:X65" si="8">YEAR(A2)</f>
        <v>2022</v>
      </c>
      <c r="Y2" s="9">
        <f t="shared" ref="Y2:Y65" si="9">MONTH(A2)</f>
        <v>1</v>
      </c>
      <c r="Z2" s="9" t="e">
        <f t="shared" ref="Z2:Z65" ca="1" si="10">_xlfn.ISOWEEKNUM(A2)</f>
        <v>#NAME?</v>
      </c>
      <c r="AA2" s="12">
        <f t="shared" ref="AA2:AA65" si="11">IF(H2&gt;0,H2,G2)</f>
        <v>112</v>
      </c>
      <c r="AB2" s="10">
        <f t="shared" ref="AB2:AB65" si="12">IFERROR(G2/AA2,"")</f>
        <v>1</v>
      </c>
      <c r="AC2" s="13">
        <f t="shared" ref="AC2:AC65" si="13">IFERROR(1-AB2,"")</f>
        <v>0</v>
      </c>
    </row>
    <row r="3" spans="1:30">
      <c r="A3" s="6">
        <v>44586</v>
      </c>
      <c r="B3" s="7" t="s">
        <v>81</v>
      </c>
      <c r="C3" s="7">
        <v>2151</v>
      </c>
      <c r="D3" s="7">
        <v>80</v>
      </c>
      <c r="E3" s="7">
        <v>9</v>
      </c>
      <c r="F3" s="7">
        <v>80</v>
      </c>
      <c r="G3" s="7">
        <v>112</v>
      </c>
      <c r="H3" s="7">
        <v>112</v>
      </c>
      <c r="I3" s="7">
        <v>0</v>
      </c>
      <c r="J3" s="7">
        <v>23</v>
      </c>
      <c r="K3" s="7">
        <v>680</v>
      </c>
      <c r="L3" s="7">
        <v>25.2</v>
      </c>
      <c r="M3" s="8">
        <v>32.700000000000003</v>
      </c>
      <c r="N3" s="9">
        <f>IF(Tabla2[[#This Row],[LECHE RETIRO DIA]]&lt;&gt;ISBLANK(Tabla2[[#This Row],[LECHE RETIRO DIA]]),SUM(Tabla2[[#This Row],[LECHE TANQUE DIA]:[LECHE RETIRO DIA]]),SUM(Tabla2[[#This Row],[LECHE TANQUE DIA]:[LECHE AUTOCONSUMO DIA]]))</f>
        <v>2320</v>
      </c>
      <c r="O3" s="10">
        <f t="shared" si="0"/>
        <v>0.92715517241379308</v>
      </c>
      <c r="P3" s="11">
        <f t="shared" si="1"/>
        <v>20.714285714285715</v>
      </c>
      <c r="Q3" s="11">
        <f t="shared" si="2"/>
        <v>19.205357142857142</v>
      </c>
      <c r="R3" s="11">
        <f t="shared" si="3"/>
        <v>3.4782608695652173</v>
      </c>
      <c r="S3" s="11">
        <f t="shared" si="4"/>
        <v>3.4117647058823528</v>
      </c>
      <c r="T3" s="11">
        <f t="shared" si="5"/>
        <v>6.0714285714285712</v>
      </c>
      <c r="U3" s="11">
        <f t="shared" si="6"/>
        <v>92.063492063492063</v>
      </c>
      <c r="V3" s="11">
        <f t="shared" si="7"/>
        <v>4.4444444444444446</v>
      </c>
      <c r="W3" s="11">
        <f>IFERROR(H3/M3,Tabla2[[#This Row],[CARGA PRODUCCION (ANIMALES/HA)]])</f>
        <v>3.425076452599388</v>
      </c>
      <c r="X3" s="9">
        <f t="shared" si="8"/>
        <v>2022</v>
      </c>
      <c r="Y3" s="9">
        <f t="shared" si="9"/>
        <v>1</v>
      </c>
      <c r="Z3" s="9" t="e">
        <f t="shared" ca="1" si="10"/>
        <v>#NAME?</v>
      </c>
      <c r="AA3" s="12">
        <f t="shared" si="11"/>
        <v>112</v>
      </c>
      <c r="AB3" s="10">
        <f t="shared" si="12"/>
        <v>1</v>
      </c>
      <c r="AC3" s="13">
        <f t="shared" si="13"/>
        <v>0</v>
      </c>
    </row>
    <row r="4" spans="1:30">
      <c r="A4" s="6">
        <v>44587</v>
      </c>
      <c r="B4" s="7" t="s">
        <v>81</v>
      </c>
      <c r="C4" s="7">
        <v>2082</v>
      </c>
      <c r="D4" s="7">
        <v>80</v>
      </c>
      <c r="E4" s="7">
        <v>9</v>
      </c>
      <c r="F4" s="7">
        <v>80</v>
      </c>
      <c r="G4" s="7">
        <v>113</v>
      </c>
      <c r="H4" s="7">
        <v>113</v>
      </c>
      <c r="I4" s="7">
        <v>0</v>
      </c>
      <c r="J4" s="7">
        <v>23</v>
      </c>
      <c r="K4" s="7">
        <v>680</v>
      </c>
      <c r="L4" s="7">
        <v>25.2</v>
      </c>
      <c r="M4" s="8">
        <v>32.700000000000003</v>
      </c>
      <c r="N4" s="9">
        <f>IF(Tabla2[[#This Row],[LECHE RETIRO DIA]]&lt;&gt;ISBLANK(Tabla2[[#This Row],[LECHE RETIRO DIA]]),SUM(Tabla2[[#This Row],[LECHE TANQUE DIA]:[LECHE RETIRO DIA]]),SUM(Tabla2[[#This Row],[LECHE TANQUE DIA]:[LECHE AUTOCONSUMO DIA]]))</f>
        <v>2251</v>
      </c>
      <c r="O4" s="10">
        <f t="shared" si="0"/>
        <v>0.9249222567747668</v>
      </c>
      <c r="P4" s="11">
        <f t="shared" si="1"/>
        <v>19.920353982300885</v>
      </c>
      <c r="Q4" s="11">
        <f t="shared" si="2"/>
        <v>18.424778761061948</v>
      </c>
      <c r="R4" s="11">
        <f t="shared" si="3"/>
        <v>3.4782608695652173</v>
      </c>
      <c r="S4" s="11">
        <f t="shared" si="4"/>
        <v>3.3102941176470586</v>
      </c>
      <c r="T4" s="11">
        <f t="shared" si="5"/>
        <v>6.0176991150442474</v>
      </c>
      <c r="U4" s="11">
        <f t="shared" si="6"/>
        <v>89.325396825396822</v>
      </c>
      <c r="V4" s="11">
        <f t="shared" si="7"/>
        <v>4.4841269841269842</v>
      </c>
      <c r="W4" s="11">
        <f>IFERROR(H4/M4,Tabla2[[#This Row],[CARGA PRODUCCION (ANIMALES/HA)]])</f>
        <v>3.4556574923547396</v>
      </c>
      <c r="X4" s="9">
        <f t="shared" si="8"/>
        <v>2022</v>
      </c>
      <c r="Y4" s="9">
        <f t="shared" si="9"/>
        <v>1</v>
      </c>
      <c r="Z4" s="9" t="e">
        <f t="shared" ca="1" si="10"/>
        <v>#NAME?</v>
      </c>
      <c r="AA4" s="12">
        <f t="shared" si="11"/>
        <v>113</v>
      </c>
      <c r="AB4" s="10">
        <f t="shared" si="12"/>
        <v>1</v>
      </c>
      <c r="AC4" s="13">
        <f t="shared" si="13"/>
        <v>0</v>
      </c>
    </row>
    <row r="5" spans="1:30">
      <c r="A5" s="6">
        <v>44588</v>
      </c>
      <c r="B5" s="7" t="s">
        <v>81</v>
      </c>
      <c r="C5" s="7">
        <v>2087</v>
      </c>
      <c r="D5" s="7">
        <v>80</v>
      </c>
      <c r="E5" s="7">
        <v>9</v>
      </c>
      <c r="F5" s="7">
        <v>80</v>
      </c>
      <c r="G5" s="7">
        <v>113</v>
      </c>
      <c r="H5" s="7">
        <v>113</v>
      </c>
      <c r="I5" s="7">
        <v>0</v>
      </c>
      <c r="J5" s="7">
        <v>23</v>
      </c>
      <c r="K5" s="7">
        <v>680</v>
      </c>
      <c r="L5" s="7">
        <v>25.2</v>
      </c>
      <c r="M5" s="8">
        <v>32.700000000000003</v>
      </c>
      <c r="N5" s="9">
        <f>IF(Tabla2[[#This Row],[LECHE RETIRO DIA]]&lt;&gt;ISBLANK(Tabla2[[#This Row],[LECHE RETIRO DIA]]),SUM(Tabla2[[#This Row],[LECHE TANQUE DIA]:[LECHE RETIRO DIA]]),SUM(Tabla2[[#This Row],[LECHE TANQUE DIA]:[LECHE AUTOCONSUMO DIA]]))</f>
        <v>2256</v>
      </c>
      <c r="O5" s="10">
        <f t="shared" si="0"/>
        <v>0.92508865248226946</v>
      </c>
      <c r="P5" s="11">
        <f t="shared" si="1"/>
        <v>19.964601769911503</v>
      </c>
      <c r="Q5" s="11">
        <f t="shared" si="2"/>
        <v>18.469026548672566</v>
      </c>
      <c r="R5" s="11">
        <f t="shared" si="3"/>
        <v>3.4782608695652173</v>
      </c>
      <c r="S5" s="11">
        <f t="shared" si="4"/>
        <v>3.3176470588235296</v>
      </c>
      <c r="T5" s="11">
        <f t="shared" si="5"/>
        <v>6.0176991150442474</v>
      </c>
      <c r="U5" s="11">
        <f t="shared" si="6"/>
        <v>89.523809523809533</v>
      </c>
      <c r="V5" s="11">
        <f t="shared" si="7"/>
        <v>4.4841269841269842</v>
      </c>
      <c r="W5" s="11">
        <f>IFERROR(H5/M5,Tabla2[[#This Row],[CARGA PRODUCCION (ANIMALES/HA)]])</f>
        <v>3.4556574923547396</v>
      </c>
      <c r="X5" s="9">
        <f t="shared" si="8"/>
        <v>2022</v>
      </c>
      <c r="Y5" s="9">
        <f t="shared" si="9"/>
        <v>1</v>
      </c>
      <c r="Z5" s="9" t="e">
        <f t="shared" ca="1" si="10"/>
        <v>#NAME?</v>
      </c>
      <c r="AA5" s="12">
        <f t="shared" si="11"/>
        <v>113</v>
      </c>
      <c r="AB5" s="10">
        <f t="shared" si="12"/>
        <v>1</v>
      </c>
      <c r="AC5" s="13">
        <f t="shared" si="13"/>
        <v>0</v>
      </c>
    </row>
    <row r="6" spans="1:30">
      <c r="A6" s="6">
        <v>44589</v>
      </c>
      <c r="B6" s="7" t="s">
        <v>81</v>
      </c>
      <c r="C6" s="7">
        <v>2064</v>
      </c>
      <c r="D6" s="7">
        <v>80</v>
      </c>
      <c r="E6" s="7">
        <v>9</v>
      </c>
      <c r="F6" s="7">
        <v>80</v>
      </c>
      <c r="G6" s="7">
        <v>113</v>
      </c>
      <c r="H6" s="7">
        <v>113</v>
      </c>
      <c r="I6" s="7">
        <v>0</v>
      </c>
      <c r="J6" s="7">
        <v>23</v>
      </c>
      <c r="K6" s="7">
        <v>680</v>
      </c>
      <c r="L6" s="7">
        <v>25.2</v>
      </c>
      <c r="M6" s="8">
        <v>32.700000000000003</v>
      </c>
      <c r="N6" s="9">
        <f>IF(Tabla2[[#This Row],[LECHE RETIRO DIA]]&lt;&gt;ISBLANK(Tabla2[[#This Row],[LECHE RETIRO DIA]]),SUM(Tabla2[[#This Row],[LECHE TANQUE DIA]:[LECHE RETIRO DIA]]),SUM(Tabla2[[#This Row],[LECHE TANQUE DIA]:[LECHE AUTOCONSUMO DIA]]))</f>
        <v>2233</v>
      </c>
      <c r="O6" s="10">
        <f t="shared" si="0"/>
        <v>0.92431706224809673</v>
      </c>
      <c r="P6" s="11">
        <f t="shared" si="1"/>
        <v>19.761061946902654</v>
      </c>
      <c r="Q6" s="11">
        <f t="shared" si="2"/>
        <v>18.265486725663717</v>
      </c>
      <c r="R6" s="11">
        <f t="shared" si="3"/>
        <v>3.4782608695652173</v>
      </c>
      <c r="S6" s="11">
        <f t="shared" si="4"/>
        <v>3.2838235294117646</v>
      </c>
      <c r="T6" s="11">
        <f t="shared" si="5"/>
        <v>6.0176991150442474</v>
      </c>
      <c r="U6" s="11">
        <f t="shared" si="6"/>
        <v>88.611111111111114</v>
      </c>
      <c r="V6" s="11">
        <f t="shared" si="7"/>
        <v>4.4841269841269842</v>
      </c>
      <c r="W6" s="11">
        <f>IFERROR(H6/M6,Tabla2[[#This Row],[CARGA PRODUCCION (ANIMALES/HA)]])</f>
        <v>3.4556574923547396</v>
      </c>
      <c r="X6" s="9">
        <f t="shared" si="8"/>
        <v>2022</v>
      </c>
      <c r="Y6" s="9">
        <f t="shared" si="9"/>
        <v>1</v>
      </c>
      <c r="Z6" s="9" t="e">
        <f t="shared" ca="1" si="10"/>
        <v>#NAME?</v>
      </c>
      <c r="AA6" s="12">
        <f t="shared" si="11"/>
        <v>113</v>
      </c>
      <c r="AB6" s="10">
        <f t="shared" si="12"/>
        <v>1</v>
      </c>
      <c r="AC6" s="13">
        <f t="shared" si="13"/>
        <v>0</v>
      </c>
    </row>
    <row r="7" spans="1:30">
      <c r="A7" s="6">
        <v>44590</v>
      </c>
      <c r="B7" s="7" t="s">
        <v>81</v>
      </c>
      <c r="C7" s="7">
        <v>2206</v>
      </c>
      <c r="D7" s="7">
        <v>80</v>
      </c>
      <c r="E7" s="7">
        <v>9</v>
      </c>
      <c r="F7" s="7">
        <v>80</v>
      </c>
      <c r="G7" s="7">
        <v>113</v>
      </c>
      <c r="H7" s="7">
        <v>113</v>
      </c>
      <c r="I7" s="7">
        <v>0</v>
      </c>
      <c r="J7" s="7">
        <v>23</v>
      </c>
      <c r="K7" s="7">
        <v>680</v>
      </c>
      <c r="L7" s="7">
        <v>25.2</v>
      </c>
      <c r="M7" s="8">
        <v>32.700000000000003</v>
      </c>
      <c r="N7" s="9">
        <f>IF(Tabla2[[#This Row],[LECHE RETIRO DIA]]&lt;&gt;ISBLANK(Tabla2[[#This Row],[LECHE RETIRO DIA]]),SUM(Tabla2[[#This Row],[LECHE TANQUE DIA]:[LECHE RETIRO DIA]]),SUM(Tabla2[[#This Row],[LECHE TANQUE DIA]:[LECHE AUTOCONSUMO DIA]]))</f>
        <v>2375</v>
      </c>
      <c r="O7" s="10">
        <f t="shared" si="0"/>
        <v>0.92884210526315791</v>
      </c>
      <c r="P7" s="11">
        <f t="shared" si="1"/>
        <v>21.017699115044248</v>
      </c>
      <c r="Q7" s="11">
        <f t="shared" si="2"/>
        <v>19.522123893805311</v>
      </c>
      <c r="R7" s="11">
        <f t="shared" si="3"/>
        <v>3.4782608695652173</v>
      </c>
      <c r="S7" s="11">
        <f t="shared" si="4"/>
        <v>3.4926470588235294</v>
      </c>
      <c r="T7" s="11">
        <f t="shared" si="5"/>
        <v>6.0176991150442474</v>
      </c>
      <c r="U7" s="11">
        <f t="shared" si="6"/>
        <v>94.246031746031747</v>
      </c>
      <c r="V7" s="11">
        <f t="shared" si="7"/>
        <v>4.4841269841269842</v>
      </c>
      <c r="W7" s="11">
        <f>IFERROR(H7/M7,Tabla2[[#This Row],[CARGA PRODUCCION (ANIMALES/HA)]])</f>
        <v>3.4556574923547396</v>
      </c>
      <c r="X7" s="9">
        <f t="shared" si="8"/>
        <v>2022</v>
      </c>
      <c r="Y7" s="9">
        <f t="shared" si="9"/>
        <v>1</v>
      </c>
      <c r="Z7" s="9" t="e">
        <f t="shared" ca="1" si="10"/>
        <v>#NAME?</v>
      </c>
      <c r="AA7" s="12">
        <f t="shared" si="11"/>
        <v>113</v>
      </c>
      <c r="AB7" s="10">
        <f t="shared" si="12"/>
        <v>1</v>
      </c>
      <c r="AC7" s="13">
        <f t="shared" si="13"/>
        <v>0</v>
      </c>
    </row>
    <row r="8" spans="1:30">
      <c r="A8" s="6">
        <v>44591</v>
      </c>
      <c r="B8" s="7" t="s">
        <v>81</v>
      </c>
      <c r="C8" s="7">
        <v>2248</v>
      </c>
      <c r="D8" s="7">
        <v>80</v>
      </c>
      <c r="E8" s="7">
        <v>9</v>
      </c>
      <c r="F8" s="7">
        <v>80</v>
      </c>
      <c r="G8" s="7">
        <v>113</v>
      </c>
      <c r="H8" s="7">
        <v>113</v>
      </c>
      <c r="I8" s="7">
        <v>0</v>
      </c>
      <c r="J8" s="7">
        <v>23</v>
      </c>
      <c r="K8" s="7">
        <v>680</v>
      </c>
      <c r="L8" s="7">
        <v>25.2</v>
      </c>
      <c r="M8" s="8">
        <v>32.700000000000003</v>
      </c>
      <c r="N8" s="9">
        <f>IF(Tabla2[[#This Row],[LECHE RETIRO DIA]]&lt;&gt;ISBLANK(Tabla2[[#This Row],[LECHE RETIRO DIA]]),SUM(Tabla2[[#This Row],[LECHE TANQUE DIA]:[LECHE RETIRO DIA]]),SUM(Tabla2[[#This Row],[LECHE TANQUE DIA]:[LECHE AUTOCONSUMO DIA]]))</f>
        <v>2417</v>
      </c>
      <c r="O8" s="10">
        <f t="shared" si="0"/>
        <v>0.9300786098469177</v>
      </c>
      <c r="P8" s="11">
        <f t="shared" si="1"/>
        <v>21.389380530973451</v>
      </c>
      <c r="Q8" s="11">
        <f t="shared" si="2"/>
        <v>19.893805309734514</v>
      </c>
      <c r="R8" s="11">
        <f t="shared" si="3"/>
        <v>3.4782608695652173</v>
      </c>
      <c r="S8" s="11">
        <f t="shared" si="4"/>
        <v>3.5544117647058822</v>
      </c>
      <c r="T8" s="11">
        <f t="shared" si="5"/>
        <v>6.0176991150442474</v>
      </c>
      <c r="U8" s="11">
        <f t="shared" si="6"/>
        <v>95.912698412698418</v>
      </c>
      <c r="V8" s="11">
        <f t="shared" si="7"/>
        <v>4.4841269841269842</v>
      </c>
      <c r="W8" s="11">
        <f>IFERROR(H8/M8,Tabla2[[#This Row],[CARGA PRODUCCION (ANIMALES/HA)]])</f>
        <v>3.4556574923547396</v>
      </c>
      <c r="X8" s="9">
        <f t="shared" si="8"/>
        <v>2022</v>
      </c>
      <c r="Y8" s="9">
        <f t="shared" si="9"/>
        <v>1</v>
      </c>
      <c r="Z8" s="9" t="e">
        <f t="shared" ca="1" si="10"/>
        <v>#NAME?</v>
      </c>
      <c r="AA8" s="12">
        <f t="shared" si="11"/>
        <v>113</v>
      </c>
      <c r="AB8" s="10">
        <f t="shared" si="12"/>
        <v>1</v>
      </c>
      <c r="AC8" s="13">
        <f t="shared" si="13"/>
        <v>0</v>
      </c>
    </row>
    <row r="9" spans="1:30">
      <c r="A9" s="6">
        <v>44592</v>
      </c>
      <c r="B9" s="7" t="s">
        <v>81</v>
      </c>
      <c r="C9" s="7">
        <v>2243</v>
      </c>
      <c r="D9" s="7">
        <v>80</v>
      </c>
      <c r="E9" s="7">
        <v>9</v>
      </c>
      <c r="F9" s="7">
        <v>80</v>
      </c>
      <c r="G9" s="7">
        <v>113</v>
      </c>
      <c r="H9" s="7">
        <v>113</v>
      </c>
      <c r="I9" s="7">
        <v>0</v>
      </c>
      <c r="J9" s="7">
        <v>23</v>
      </c>
      <c r="K9" s="7">
        <v>680</v>
      </c>
      <c r="L9" s="7">
        <v>25.2</v>
      </c>
      <c r="M9" s="8">
        <v>32.700000000000003</v>
      </c>
      <c r="N9" s="9">
        <f>IF(Tabla2[[#This Row],[LECHE RETIRO DIA]]&lt;&gt;ISBLANK(Tabla2[[#This Row],[LECHE RETIRO DIA]]),SUM(Tabla2[[#This Row],[LECHE TANQUE DIA]:[LECHE RETIRO DIA]]),SUM(Tabla2[[#This Row],[LECHE TANQUE DIA]:[LECHE AUTOCONSUMO DIA]]))</f>
        <v>2412</v>
      </c>
      <c r="O9" s="10">
        <f t="shared" si="0"/>
        <v>0.92993366500829189</v>
      </c>
      <c r="P9" s="11">
        <f t="shared" si="1"/>
        <v>21.345132743362832</v>
      </c>
      <c r="Q9" s="11">
        <f t="shared" si="2"/>
        <v>19.849557522123895</v>
      </c>
      <c r="R9" s="11">
        <f t="shared" si="3"/>
        <v>3.4782608695652173</v>
      </c>
      <c r="S9" s="11">
        <f t="shared" si="4"/>
        <v>3.5470588235294116</v>
      </c>
      <c r="T9" s="11">
        <f t="shared" si="5"/>
        <v>6.0176991150442474</v>
      </c>
      <c r="U9" s="11">
        <f t="shared" si="6"/>
        <v>95.714285714285722</v>
      </c>
      <c r="V9" s="11">
        <f t="shared" si="7"/>
        <v>4.4841269841269842</v>
      </c>
      <c r="W9" s="11">
        <f>IFERROR(H9/M9,Tabla2[[#This Row],[CARGA PRODUCCION (ANIMALES/HA)]])</f>
        <v>3.4556574923547396</v>
      </c>
      <c r="X9" s="9">
        <f t="shared" si="8"/>
        <v>2022</v>
      </c>
      <c r="Y9" s="9">
        <f t="shared" si="9"/>
        <v>1</v>
      </c>
      <c r="Z9" s="9" t="e">
        <f t="shared" ca="1" si="10"/>
        <v>#NAME?</v>
      </c>
      <c r="AA9" s="12">
        <f t="shared" si="11"/>
        <v>113</v>
      </c>
      <c r="AB9" s="10">
        <f t="shared" si="12"/>
        <v>1</v>
      </c>
      <c r="AC9" s="13">
        <f t="shared" si="13"/>
        <v>0</v>
      </c>
    </row>
    <row r="10" spans="1:30">
      <c r="A10" s="6">
        <v>44593</v>
      </c>
      <c r="B10" s="7" t="s">
        <v>81</v>
      </c>
      <c r="C10" s="7">
        <v>2352</v>
      </c>
      <c r="D10" s="7">
        <v>80</v>
      </c>
      <c r="E10" s="7">
        <v>9</v>
      </c>
      <c r="F10" s="7">
        <v>80</v>
      </c>
      <c r="G10" s="7">
        <v>113</v>
      </c>
      <c r="H10" s="7">
        <v>113</v>
      </c>
      <c r="I10" s="7">
        <v>0</v>
      </c>
      <c r="J10" s="7">
        <v>23</v>
      </c>
      <c r="K10" s="7">
        <v>680</v>
      </c>
      <c r="L10" s="7">
        <v>25.2</v>
      </c>
      <c r="M10" s="8">
        <v>32.700000000000003</v>
      </c>
      <c r="N10" s="9">
        <f>IF(Tabla2[[#This Row],[LECHE RETIRO DIA]]&lt;&gt;ISBLANK(Tabla2[[#This Row],[LECHE RETIRO DIA]]),SUM(Tabla2[[#This Row],[LECHE TANQUE DIA]:[LECHE RETIRO DIA]]),SUM(Tabla2[[#This Row],[LECHE TANQUE DIA]:[LECHE AUTOCONSUMO DIA]]))</f>
        <v>2521</v>
      </c>
      <c r="O10" s="10">
        <f t="shared" si="0"/>
        <v>0.9329631098770329</v>
      </c>
      <c r="P10" s="11">
        <f t="shared" si="1"/>
        <v>22.309734513274336</v>
      </c>
      <c r="Q10" s="11">
        <f t="shared" si="2"/>
        <v>20.814159292035399</v>
      </c>
      <c r="R10" s="11">
        <f t="shared" si="3"/>
        <v>3.4782608695652173</v>
      </c>
      <c r="S10" s="11">
        <f t="shared" si="4"/>
        <v>3.7073529411764707</v>
      </c>
      <c r="T10" s="11">
        <f t="shared" si="5"/>
        <v>6.0176991150442474</v>
      </c>
      <c r="U10" s="11">
        <f t="shared" si="6"/>
        <v>100.03968253968254</v>
      </c>
      <c r="V10" s="11">
        <f t="shared" si="7"/>
        <v>4.4841269841269842</v>
      </c>
      <c r="W10" s="11">
        <f>IFERROR(H10/M10,Tabla2[[#This Row],[CARGA PRODUCCION (ANIMALES/HA)]])</f>
        <v>3.4556574923547396</v>
      </c>
      <c r="X10" s="9">
        <f t="shared" si="8"/>
        <v>2022</v>
      </c>
      <c r="Y10" s="9">
        <f t="shared" si="9"/>
        <v>2</v>
      </c>
      <c r="Z10" s="9" t="e">
        <f t="shared" ca="1" si="10"/>
        <v>#NAME?</v>
      </c>
      <c r="AA10" s="12">
        <f t="shared" si="11"/>
        <v>113</v>
      </c>
      <c r="AB10" s="10">
        <f t="shared" si="12"/>
        <v>1</v>
      </c>
      <c r="AC10" s="13">
        <f t="shared" si="13"/>
        <v>0</v>
      </c>
    </row>
    <row r="11" spans="1:30">
      <c r="A11" s="6">
        <v>44594</v>
      </c>
      <c r="B11" s="7" t="s">
        <v>81</v>
      </c>
      <c r="C11" s="7">
        <v>2319</v>
      </c>
      <c r="D11" s="7">
        <v>80</v>
      </c>
      <c r="E11" s="7">
        <v>9</v>
      </c>
      <c r="F11" s="7">
        <v>80</v>
      </c>
      <c r="G11" s="7">
        <v>115</v>
      </c>
      <c r="H11" s="7">
        <v>115</v>
      </c>
      <c r="I11" s="7">
        <v>0</v>
      </c>
      <c r="J11" s="7">
        <v>23</v>
      </c>
      <c r="K11" s="7">
        <v>680</v>
      </c>
      <c r="L11" s="7">
        <v>25.2</v>
      </c>
      <c r="M11" s="8">
        <v>32.700000000000003</v>
      </c>
      <c r="N11" s="9">
        <f>IF(Tabla2[[#This Row],[LECHE RETIRO DIA]]&lt;&gt;ISBLANK(Tabla2[[#This Row],[LECHE RETIRO DIA]]),SUM(Tabla2[[#This Row],[LECHE TANQUE DIA]:[LECHE RETIRO DIA]]),SUM(Tabla2[[#This Row],[LECHE TANQUE DIA]:[LECHE AUTOCONSUMO DIA]]))</f>
        <v>2488</v>
      </c>
      <c r="O11" s="10">
        <f t="shared" si="0"/>
        <v>0.93207395498392287</v>
      </c>
      <c r="P11" s="11">
        <f t="shared" si="1"/>
        <v>21.634782608695652</v>
      </c>
      <c r="Q11" s="11">
        <f t="shared" si="2"/>
        <v>20.165217391304349</v>
      </c>
      <c r="R11" s="11">
        <f t="shared" si="3"/>
        <v>3.4782608695652173</v>
      </c>
      <c r="S11" s="11">
        <f t="shared" si="4"/>
        <v>3.6588235294117646</v>
      </c>
      <c r="T11" s="11">
        <f t="shared" si="5"/>
        <v>5.9130434782608692</v>
      </c>
      <c r="U11" s="11">
        <f t="shared" si="6"/>
        <v>98.730158730158735</v>
      </c>
      <c r="V11" s="11">
        <f t="shared" si="7"/>
        <v>4.5634920634920633</v>
      </c>
      <c r="W11" s="11">
        <f>IFERROR(H11/M11,Tabla2[[#This Row],[CARGA PRODUCCION (ANIMALES/HA)]])</f>
        <v>3.5168195718654429</v>
      </c>
      <c r="X11" s="9">
        <f t="shared" si="8"/>
        <v>2022</v>
      </c>
      <c r="Y11" s="9">
        <f t="shared" si="9"/>
        <v>2</v>
      </c>
      <c r="Z11" s="9" t="e">
        <f t="shared" ca="1" si="10"/>
        <v>#NAME?</v>
      </c>
      <c r="AA11" s="12">
        <f t="shared" si="11"/>
        <v>115</v>
      </c>
      <c r="AB11" s="10">
        <f t="shared" si="12"/>
        <v>1</v>
      </c>
      <c r="AC11" s="13">
        <f t="shared" si="13"/>
        <v>0</v>
      </c>
    </row>
    <row r="12" spans="1:30">
      <c r="A12" s="6">
        <v>44595</v>
      </c>
      <c r="B12" s="7" t="s">
        <v>81</v>
      </c>
      <c r="C12" s="7">
        <v>2295</v>
      </c>
      <c r="D12" s="7">
        <v>80</v>
      </c>
      <c r="E12" s="7">
        <v>9</v>
      </c>
      <c r="F12" s="7">
        <v>80</v>
      </c>
      <c r="G12" s="7">
        <v>115</v>
      </c>
      <c r="H12" s="7">
        <v>115</v>
      </c>
      <c r="I12" s="7">
        <v>0</v>
      </c>
      <c r="J12" s="7">
        <v>23</v>
      </c>
      <c r="K12" s="7">
        <v>680</v>
      </c>
      <c r="L12" s="7">
        <v>25.2</v>
      </c>
      <c r="M12" s="8">
        <v>32.700000000000003</v>
      </c>
      <c r="N12" s="9">
        <f>IF(Tabla2[[#This Row],[LECHE RETIRO DIA]]&lt;&gt;ISBLANK(Tabla2[[#This Row],[LECHE RETIRO DIA]]),SUM(Tabla2[[#This Row],[LECHE TANQUE DIA]:[LECHE RETIRO DIA]]),SUM(Tabla2[[#This Row],[LECHE TANQUE DIA]:[LECHE AUTOCONSUMO DIA]]))</f>
        <v>2464</v>
      </c>
      <c r="O12" s="10">
        <f t="shared" si="0"/>
        <v>0.93141233766233766</v>
      </c>
      <c r="P12" s="11">
        <f t="shared" si="1"/>
        <v>21.42608695652174</v>
      </c>
      <c r="Q12" s="11">
        <f t="shared" si="2"/>
        <v>19.956521739130434</v>
      </c>
      <c r="R12" s="11">
        <f t="shared" si="3"/>
        <v>3.4782608695652173</v>
      </c>
      <c r="S12" s="11">
        <f t="shared" si="4"/>
        <v>3.6235294117647059</v>
      </c>
      <c r="T12" s="11">
        <f t="shared" si="5"/>
        <v>5.9130434782608692</v>
      </c>
      <c r="U12" s="11">
        <f t="shared" si="6"/>
        <v>97.777777777777786</v>
      </c>
      <c r="V12" s="11">
        <f t="shared" si="7"/>
        <v>4.5634920634920633</v>
      </c>
      <c r="W12" s="11">
        <f>IFERROR(H12/M12,Tabla2[[#This Row],[CARGA PRODUCCION (ANIMALES/HA)]])</f>
        <v>3.5168195718654429</v>
      </c>
      <c r="X12" s="9">
        <f t="shared" si="8"/>
        <v>2022</v>
      </c>
      <c r="Y12" s="9">
        <f t="shared" si="9"/>
        <v>2</v>
      </c>
      <c r="Z12" s="9" t="e">
        <f t="shared" ca="1" si="10"/>
        <v>#NAME?</v>
      </c>
      <c r="AA12" s="12">
        <f t="shared" si="11"/>
        <v>115</v>
      </c>
      <c r="AB12" s="10">
        <f t="shared" si="12"/>
        <v>1</v>
      </c>
      <c r="AC12" s="13">
        <f t="shared" si="13"/>
        <v>0</v>
      </c>
    </row>
    <row r="13" spans="1:30">
      <c r="A13" s="6">
        <v>44596</v>
      </c>
      <c r="B13" s="7" t="s">
        <v>81</v>
      </c>
      <c r="C13" s="7">
        <v>2281</v>
      </c>
      <c r="D13" s="7">
        <v>80</v>
      </c>
      <c r="E13" s="7">
        <v>9</v>
      </c>
      <c r="F13" s="7">
        <v>80</v>
      </c>
      <c r="G13" s="7">
        <v>115</v>
      </c>
      <c r="H13" s="7">
        <v>115</v>
      </c>
      <c r="I13" s="7">
        <v>0</v>
      </c>
      <c r="J13" s="7">
        <v>23</v>
      </c>
      <c r="K13" s="7">
        <v>680</v>
      </c>
      <c r="L13" s="7">
        <v>25.2</v>
      </c>
      <c r="M13" s="8">
        <v>32.700000000000003</v>
      </c>
      <c r="N13" s="9">
        <f>IF(Tabla2[[#This Row],[LECHE RETIRO DIA]]&lt;&gt;ISBLANK(Tabla2[[#This Row],[LECHE RETIRO DIA]]),SUM(Tabla2[[#This Row],[LECHE TANQUE DIA]:[LECHE RETIRO DIA]]),SUM(Tabla2[[#This Row],[LECHE TANQUE DIA]:[LECHE AUTOCONSUMO DIA]]))</f>
        <v>2450</v>
      </c>
      <c r="O13" s="10">
        <f t="shared" si="0"/>
        <v>0.93102040816326526</v>
      </c>
      <c r="P13" s="11">
        <f t="shared" si="1"/>
        <v>21.304347826086957</v>
      </c>
      <c r="Q13" s="11">
        <f t="shared" si="2"/>
        <v>19.834782608695651</v>
      </c>
      <c r="R13" s="11">
        <f t="shared" si="3"/>
        <v>3.4782608695652173</v>
      </c>
      <c r="S13" s="11">
        <f t="shared" si="4"/>
        <v>3.6029411764705883</v>
      </c>
      <c r="T13" s="11">
        <f t="shared" si="5"/>
        <v>5.9130434782608692</v>
      </c>
      <c r="U13" s="11">
        <f t="shared" si="6"/>
        <v>97.222222222222229</v>
      </c>
      <c r="V13" s="11">
        <f t="shared" si="7"/>
        <v>4.5634920634920633</v>
      </c>
      <c r="W13" s="11">
        <f>IFERROR(H13/M13,Tabla2[[#This Row],[CARGA PRODUCCION (ANIMALES/HA)]])</f>
        <v>3.5168195718654429</v>
      </c>
      <c r="X13" s="9">
        <f t="shared" si="8"/>
        <v>2022</v>
      </c>
      <c r="Y13" s="9">
        <f t="shared" si="9"/>
        <v>2</v>
      </c>
      <c r="Z13" s="9" t="e">
        <f t="shared" ca="1" si="10"/>
        <v>#NAME?</v>
      </c>
      <c r="AA13" s="12">
        <f t="shared" si="11"/>
        <v>115</v>
      </c>
      <c r="AB13" s="10">
        <f t="shared" si="12"/>
        <v>1</v>
      </c>
      <c r="AC13" s="13">
        <f t="shared" si="13"/>
        <v>0</v>
      </c>
    </row>
    <row r="14" spans="1:30">
      <c r="A14" s="6">
        <v>44597</v>
      </c>
      <c r="B14" s="7" t="s">
        <v>81</v>
      </c>
      <c r="C14" s="7">
        <v>2314</v>
      </c>
      <c r="D14" s="7">
        <v>80</v>
      </c>
      <c r="E14" s="7">
        <v>9</v>
      </c>
      <c r="F14" s="7">
        <v>80</v>
      </c>
      <c r="G14" s="7">
        <v>115</v>
      </c>
      <c r="H14" s="7">
        <v>115</v>
      </c>
      <c r="I14" s="7">
        <v>0</v>
      </c>
      <c r="J14" s="7">
        <v>23</v>
      </c>
      <c r="K14" s="7">
        <v>680</v>
      </c>
      <c r="L14" s="7">
        <v>25.2</v>
      </c>
      <c r="M14" s="8">
        <v>32.700000000000003</v>
      </c>
      <c r="N14" s="9">
        <f>IF(Tabla2[[#This Row],[LECHE RETIRO DIA]]&lt;&gt;ISBLANK(Tabla2[[#This Row],[LECHE RETIRO DIA]]),SUM(Tabla2[[#This Row],[LECHE TANQUE DIA]:[LECHE RETIRO DIA]]),SUM(Tabla2[[#This Row],[LECHE TANQUE DIA]:[LECHE AUTOCONSUMO DIA]]))</f>
        <v>2483</v>
      </c>
      <c r="O14" s="10">
        <f t="shared" si="0"/>
        <v>0.93193717277486909</v>
      </c>
      <c r="P14" s="11">
        <f t="shared" si="1"/>
        <v>21.591304347826085</v>
      </c>
      <c r="Q14" s="11">
        <f t="shared" si="2"/>
        <v>20.121739130434783</v>
      </c>
      <c r="R14" s="11">
        <f t="shared" si="3"/>
        <v>3.4782608695652173</v>
      </c>
      <c r="S14" s="11">
        <f t="shared" si="4"/>
        <v>3.651470588235294</v>
      </c>
      <c r="T14" s="11">
        <f t="shared" si="5"/>
        <v>5.9130434782608692</v>
      </c>
      <c r="U14" s="11">
        <f t="shared" si="6"/>
        <v>98.531746031746039</v>
      </c>
      <c r="V14" s="11">
        <f t="shared" si="7"/>
        <v>4.5634920634920633</v>
      </c>
      <c r="W14" s="11">
        <f>IFERROR(H14/M14,Tabla2[[#This Row],[CARGA PRODUCCION (ANIMALES/HA)]])</f>
        <v>3.5168195718654429</v>
      </c>
      <c r="X14" s="9">
        <f t="shared" si="8"/>
        <v>2022</v>
      </c>
      <c r="Y14" s="9">
        <f t="shared" si="9"/>
        <v>2</v>
      </c>
      <c r="Z14" s="9" t="e">
        <f t="shared" ca="1" si="10"/>
        <v>#NAME?</v>
      </c>
      <c r="AA14" s="12">
        <f t="shared" si="11"/>
        <v>115</v>
      </c>
      <c r="AB14" s="10">
        <f t="shared" si="12"/>
        <v>1</v>
      </c>
      <c r="AC14" s="13">
        <f t="shared" si="13"/>
        <v>0</v>
      </c>
    </row>
    <row r="15" spans="1:30">
      <c r="A15" s="6">
        <v>44598</v>
      </c>
      <c r="B15" s="7" t="s">
        <v>81</v>
      </c>
      <c r="C15" s="7">
        <v>2370</v>
      </c>
      <c r="D15" s="7">
        <v>80</v>
      </c>
      <c r="E15" s="7">
        <v>9</v>
      </c>
      <c r="F15" s="7">
        <v>80</v>
      </c>
      <c r="G15" s="7">
        <v>115</v>
      </c>
      <c r="H15" s="7">
        <v>115</v>
      </c>
      <c r="I15" s="7">
        <v>0</v>
      </c>
      <c r="J15" s="7">
        <v>23</v>
      </c>
      <c r="K15" s="7">
        <v>680</v>
      </c>
      <c r="L15" s="7">
        <v>25.2</v>
      </c>
      <c r="M15" s="8">
        <v>32.700000000000003</v>
      </c>
      <c r="N15" s="9">
        <f>IF(Tabla2[[#This Row],[LECHE RETIRO DIA]]&lt;&gt;ISBLANK(Tabla2[[#This Row],[LECHE RETIRO DIA]]),SUM(Tabla2[[#This Row],[LECHE TANQUE DIA]:[LECHE RETIRO DIA]]),SUM(Tabla2[[#This Row],[LECHE TANQUE DIA]:[LECHE AUTOCONSUMO DIA]]))</f>
        <v>2539</v>
      </c>
      <c r="O15" s="10">
        <f t="shared" si="0"/>
        <v>0.93343836155966919</v>
      </c>
      <c r="P15" s="11">
        <f t="shared" si="1"/>
        <v>22.078260869565216</v>
      </c>
      <c r="Q15" s="11">
        <f t="shared" si="2"/>
        <v>20.608695652173914</v>
      </c>
      <c r="R15" s="11">
        <f t="shared" si="3"/>
        <v>3.4782608695652173</v>
      </c>
      <c r="S15" s="11">
        <f t="shared" si="4"/>
        <v>3.7338235294117648</v>
      </c>
      <c r="T15" s="11">
        <f t="shared" si="5"/>
        <v>5.9130434782608692</v>
      </c>
      <c r="U15" s="11">
        <f t="shared" si="6"/>
        <v>100.75396825396825</v>
      </c>
      <c r="V15" s="11">
        <f t="shared" si="7"/>
        <v>4.5634920634920633</v>
      </c>
      <c r="W15" s="11">
        <f>IFERROR(H15/M15,Tabla2[[#This Row],[CARGA PRODUCCION (ANIMALES/HA)]])</f>
        <v>3.5168195718654429</v>
      </c>
      <c r="X15" s="9">
        <f t="shared" si="8"/>
        <v>2022</v>
      </c>
      <c r="Y15" s="9">
        <f t="shared" si="9"/>
        <v>2</v>
      </c>
      <c r="Z15" s="9" t="e">
        <f t="shared" ca="1" si="10"/>
        <v>#NAME?</v>
      </c>
      <c r="AA15" s="12">
        <f t="shared" si="11"/>
        <v>115</v>
      </c>
      <c r="AB15" s="10">
        <f t="shared" si="12"/>
        <v>1</v>
      </c>
      <c r="AC15" s="13">
        <f t="shared" si="13"/>
        <v>0</v>
      </c>
    </row>
    <row r="16" spans="1:30">
      <c r="A16" s="6">
        <v>44599</v>
      </c>
      <c r="B16" s="7" t="s">
        <v>81</v>
      </c>
      <c r="C16" s="7">
        <v>2281</v>
      </c>
      <c r="D16" s="7">
        <v>80</v>
      </c>
      <c r="E16" s="7">
        <v>9</v>
      </c>
      <c r="F16" s="7">
        <v>80</v>
      </c>
      <c r="G16" s="7">
        <v>115</v>
      </c>
      <c r="H16" s="7">
        <v>115</v>
      </c>
      <c r="I16" s="7">
        <v>0</v>
      </c>
      <c r="J16" s="7">
        <v>23</v>
      </c>
      <c r="K16" s="7">
        <v>680</v>
      </c>
      <c r="L16" s="7">
        <v>25.2</v>
      </c>
      <c r="M16" s="8">
        <v>32.700000000000003</v>
      </c>
      <c r="N16" s="9">
        <f>IF(Tabla2[[#This Row],[LECHE RETIRO DIA]]&lt;&gt;ISBLANK(Tabla2[[#This Row],[LECHE RETIRO DIA]]),SUM(Tabla2[[#This Row],[LECHE TANQUE DIA]:[LECHE RETIRO DIA]]),SUM(Tabla2[[#This Row],[LECHE TANQUE DIA]:[LECHE AUTOCONSUMO DIA]]))</f>
        <v>2450</v>
      </c>
      <c r="O16" s="10">
        <f t="shared" si="0"/>
        <v>0.93102040816326526</v>
      </c>
      <c r="P16" s="11">
        <f t="shared" si="1"/>
        <v>21.304347826086957</v>
      </c>
      <c r="Q16" s="11">
        <f t="shared" si="2"/>
        <v>19.834782608695651</v>
      </c>
      <c r="R16" s="11">
        <f t="shared" si="3"/>
        <v>3.4782608695652173</v>
      </c>
      <c r="S16" s="11">
        <f t="shared" si="4"/>
        <v>3.6029411764705883</v>
      </c>
      <c r="T16" s="11">
        <f t="shared" si="5"/>
        <v>5.9130434782608692</v>
      </c>
      <c r="U16" s="11">
        <f t="shared" si="6"/>
        <v>97.222222222222229</v>
      </c>
      <c r="V16" s="11">
        <f t="shared" si="7"/>
        <v>4.5634920634920633</v>
      </c>
      <c r="W16" s="11">
        <f>IFERROR(H16/M16,Tabla2[[#This Row],[CARGA PRODUCCION (ANIMALES/HA)]])</f>
        <v>3.5168195718654429</v>
      </c>
      <c r="X16" s="9">
        <f t="shared" si="8"/>
        <v>2022</v>
      </c>
      <c r="Y16" s="9">
        <f t="shared" si="9"/>
        <v>2</v>
      </c>
      <c r="Z16" s="9" t="e">
        <f t="shared" ca="1" si="10"/>
        <v>#NAME?</v>
      </c>
      <c r="AA16" s="12">
        <f t="shared" si="11"/>
        <v>115</v>
      </c>
      <c r="AB16" s="10">
        <f t="shared" si="12"/>
        <v>1</v>
      </c>
      <c r="AC16" s="13">
        <f t="shared" si="13"/>
        <v>0</v>
      </c>
    </row>
    <row r="17" spans="1:29">
      <c r="A17" s="6">
        <v>44600</v>
      </c>
      <c r="B17" s="7" t="s">
        <v>81</v>
      </c>
      <c r="C17" s="7">
        <v>2388</v>
      </c>
      <c r="D17" s="7">
        <v>80</v>
      </c>
      <c r="E17" s="7">
        <v>9</v>
      </c>
      <c r="F17" s="7">
        <v>80</v>
      </c>
      <c r="G17" s="7">
        <v>117</v>
      </c>
      <c r="H17" s="7">
        <v>117</v>
      </c>
      <c r="I17" s="7">
        <v>0</v>
      </c>
      <c r="J17" s="7">
        <v>23</v>
      </c>
      <c r="K17" s="7">
        <v>680</v>
      </c>
      <c r="L17" s="7">
        <v>25.2</v>
      </c>
      <c r="M17" s="8">
        <v>32.700000000000003</v>
      </c>
      <c r="N17" s="9">
        <f>IF(Tabla2[[#This Row],[LECHE RETIRO DIA]]&lt;&gt;ISBLANK(Tabla2[[#This Row],[LECHE RETIRO DIA]]),SUM(Tabla2[[#This Row],[LECHE TANQUE DIA]:[LECHE RETIRO DIA]]),SUM(Tabla2[[#This Row],[LECHE TANQUE DIA]:[LECHE AUTOCONSUMO DIA]]))</f>
        <v>2557</v>
      </c>
      <c r="O17" s="10">
        <f t="shared" si="0"/>
        <v>0.93390692217442317</v>
      </c>
      <c r="P17" s="11">
        <f t="shared" si="1"/>
        <v>21.854700854700855</v>
      </c>
      <c r="Q17" s="11">
        <f t="shared" si="2"/>
        <v>20.410256410256409</v>
      </c>
      <c r="R17" s="11">
        <f t="shared" si="3"/>
        <v>3.4782608695652173</v>
      </c>
      <c r="S17" s="11">
        <f t="shared" si="4"/>
        <v>3.7602941176470588</v>
      </c>
      <c r="T17" s="11">
        <f t="shared" si="5"/>
        <v>5.8119658119658117</v>
      </c>
      <c r="U17" s="11">
        <f t="shared" si="6"/>
        <v>101.46825396825398</v>
      </c>
      <c r="V17" s="11">
        <f t="shared" si="7"/>
        <v>4.6428571428571432</v>
      </c>
      <c r="W17" s="11">
        <f>IFERROR(H17/M17,Tabla2[[#This Row],[CARGA PRODUCCION (ANIMALES/HA)]])</f>
        <v>3.5779816513761467</v>
      </c>
      <c r="X17" s="9">
        <f t="shared" si="8"/>
        <v>2022</v>
      </c>
      <c r="Y17" s="9">
        <f t="shared" si="9"/>
        <v>2</v>
      </c>
      <c r="Z17" s="9" t="e">
        <f t="shared" ca="1" si="10"/>
        <v>#NAME?</v>
      </c>
      <c r="AA17" s="12">
        <f t="shared" si="11"/>
        <v>117</v>
      </c>
      <c r="AB17" s="10">
        <f t="shared" si="12"/>
        <v>1</v>
      </c>
      <c r="AC17" s="13">
        <f t="shared" si="13"/>
        <v>0</v>
      </c>
    </row>
    <row r="18" spans="1:29">
      <c r="A18" s="6">
        <v>44601</v>
      </c>
      <c r="B18" s="7" t="s">
        <v>81</v>
      </c>
      <c r="C18" s="7">
        <v>2375</v>
      </c>
      <c r="D18" s="7">
        <v>80</v>
      </c>
      <c r="E18" s="7">
        <v>9</v>
      </c>
      <c r="F18" s="7">
        <v>80</v>
      </c>
      <c r="G18" s="7">
        <v>117</v>
      </c>
      <c r="H18" s="7">
        <v>117</v>
      </c>
      <c r="I18" s="7">
        <v>0</v>
      </c>
      <c r="J18" s="7">
        <v>23</v>
      </c>
      <c r="K18" s="7">
        <v>680</v>
      </c>
      <c r="L18" s="7">
        <v>25.2</v>
      </c>
      <c r="M18" s="8">
        <v>32.700000000000003</v>
      </c>
      <c r="N18" s="9">
        <f>IF(Tabla2[[#This Row],[LECHE RETIRO DIA]]&lt;&gt;ISBLANK(Tabla2[[#This Row],[LECHE RETIRO DIA]]),SUM(Tabla2[[#This Row],[LECHE TANQUE DIA]:[LECHE RETIRO DIA]]),SUM(Tabla2[[#This Row],[LECHE TANQUE DIA]:[LECHE AUTOCONSUMO DIA]]))</f>
        <v>2544</v>
      </c>
      <c r="O18" s="10">
        <f t="shared" si="0"/>
        <v>0.93356918238993714</v>
      </c>
      <c r="P18" s="11">
        <f t="shared" si="1"/>
        <v>21.743589743589745</v>
      </c>
      <c r="Q18" s="11">
        <f t="shared" si="2"/>
        <v>20.299145299145298</v>
      </c>
      <c r="R18" s="11">
        <f t="shared" si="3"/>
        <v>3.4782608695652173</v>
      </c>
      <c r="S18" s="11">
        <f t="shared" si="4"/>
        <v>3.7411764705882353</v>
      </c>
      <c r="T18" s="11">
        <f t="shared" si="5"/>
        <v>5.8119658119658117</v>
      </c>
      <c r="U18" s="11">
        <f t="shared" si="6"/>
        <v>100.95238095238095</v>
      </c>
      <c r="V18" s="11">
        <f t="shared" si="7"/>
        <v>4.6428571428571432</v>
      </c>
      <c r="W18" s="11">
        <f>IFERROR(H18/M18,Tabla2[[#This Row],[CARGA PRODUCCION (ANIMALES/HA)]])</f>
        <v>3.5779816513761467</v>
      </c>
      <c r="X18" s="9">
        <f t="shared" si="8"/>
        <v>2022</v>
      </c>
      <c r="Y18" s="9">
        <f t="shared" si="9"/>
        <v>2</v>
      </c>
      <c r="Z18" s="9" t="e">
        <f t="shared" ca="1" si="10"/>
        <v>#NAME?</v>
      </c>
      <c r="AA18" s="12">
        <f t="shared" si="11"/>
        <v>117</v>
      </c>
      <c r="AB18" s="10">
        <f t="shared" si="12"/>
        <v>1</v>
      </c>
      <c r="AC18" s="13">
        <f t="shared" si="13"/>
        <v>0</v>
      </c>
    </row>
    <row r="19" spans="1:29">
      <c r="A19" s="6">
        <v>44602</v>
      </c>
      <c r="B19" s="7" t="s">
        <v>81</v>
      </c>
      <c r="C19" s="7">
        <v>2375</v>
      </c>
      <c r="D19" s="7">
        <v>80</v>
      </c>
      <c r="E19" s="7">
        <v>9</v>
      </c>
      <c r="F19" s="7">
        <v>80</v>
      </c>
      <c r="G19" s="7">
        <v>117</v>
      </c>
      <c r="H19" s="7">
        <v>117</v>
      </c>
      <c r="I19" s="7">
        <v>0</v>
      </c>
      <c r="J19" s="7">
        <v>23</v>
      </c>
      <c r="K19" s="7">
        <v>680</v>
      </c>
      <c r="L19" s="7">
        <v>25.2</v>
      </c>
      <c r="M19" s="8">
        <v>32.700000000000003</v>
      </c>
      <c r="N19" s="9">
        <f>IF(Tabla2[[#This Row],[LECHE RETIRO DIA]]&lt;&gt;ISBLANK(Tabla2[[#This Row],[LECHE RETIRO DIA]]),SUM(Tabla2[[#This Row],[LECHE TANQUE DIA]:[LECHE RETIRO DIA]]),SUM(Tabla2[[#This Row],[LECHE TANQUE DIA]:[LECHE AUTOCONSUMO DIA]]))</f>
        <v>2544</v>
      </c>
      <c r="O19" s="10">
        <f t="shared" si="0"/>
        <v>0.93356918238993714</v>
      </c>
      <c r="P19" s="11">
        <f t="shared" si="1"/>
        <v>21.743589743589745</v>
      </c>
      <c r="Q19" s="11">
        <f t="shared" si="2"/>
        <v>20.299145299145298</v>
      </c>
      <c r="R19" s="11">
        <f t="shared" si="3"/>
        <v>3.4782608695652173</v>
      </c>
      <c r="S19" s="11">
        <f t="shared" si="4"/>
        <v>3.7411764705882353</v>
      </c>
      <c r="T19" s="11">
        <f t="shared" si="5"/>
        <v>5.8119658119658117</v>
      </c>
      <c r="U19" s="11">
        <f t="shared" si="6"/>
        <v>100.95238095238095</v>
      </c>
      <c r="V19" s="11">
        <f t="shared" si="7"/>
        <v>4.6428571428571432</v>
      </c>
      <c r="W19" s="11">
        <f>IFERROR(H19/M19,Tabla2[[#This Row],[CARGA PRODUCCION (ANIMALES/HA)]])</f>
        <v>3.5779816513761467</v>
      </c>
      <c r="X19" s="9">
        <f t="shared" si="8"/>
        <v>2022</v>
      </c>
      <c r="Y19" s="9">
        <f t="shared" si="9"/>
        <v>2</v>
      </c>
      <c r="Z19" s="9" t="e">
        <f t="shared" ca="1" si="10"/>
        <v>#NAME?</v>
      </c>
      <c r="AA19" s="12">
        <f t="shared" si="11"/>
        <v>117</v>
      </c>
      <c r="AB19" s="10">
        <f t="shared" si="12"/>
        <v>1</v>
      </c>
      <c r="AC19" s="13">
        <f t="shared" si="13"/>
        <v>0</v>
      </c>
    </row>
    <row r="20" spans="1:29">
      <c r="A20" s="6">
        <v>44603</v>
      </c>
      <c r="B20" s="7" t="s">
        <v>81</v>
      </c>
      <c r="C20" s="7">
        <v>2430</v>
      </c>
      <c r="D20" s="7">
        <v>75</v>
      </c>
      <c r="E20" s="7">
        <v>9</v>
      </c>
      <c r="F20" s="7">
        <v>75</v>
      </c>
      <c r="G20" s="7">
        <v>117</v>
      </c>
      <c r="H20" s="7">
        <v>117</v>
      </c>
      <c r="I20" s="7">
        <v>0</v>
      </c>
      <c r="J20" s="7">
        <v>23</v>
      </c>
      <c r="K20" s="7">
        <v>680</v>
      </c>
      <c r="L20" s="7">
        <v>25.2</v>
      </c>
      <c r="M20" s="8">
        <v>32.700000000000003</v>
      </c>
      <c r="N20" s="9">
        <f>IF(Tabla2[[#This Row],[LECHE RETIRO DIA]]&lt;&gt;ISBLANK(Tabla2[[#This Row],[LECHE RETIRO DIA]]),SUM(Tabla2[[#This Row],[LECHE TANQUE DIA]:[LECHE RETIRO DIA]]),SUM(Tabla2[[#This Row],[LECHE TANQUE DIA]:[LECHE AUTOCONSUMO DIA]]))</f>
        <v>2589</v>
      </c>
      <c r="O20" s="10">
        <f t="shared" si="0"/>
        <v>0.93858632676709153</v>
      </c>
      <c r="P20" s="11">
        <f t="shared" si="1"/>
        <v>22.128205128205128</v>
      </c>
      <c r="Q20" s="11">
        <f t="shared" si="2"/>
        <v>20.76923076923077</v>
      </c>
      <c r="R20" s="11">
        <f t="shared" si="3"/>
        <v>3.2608695652173911</v>
      </c>
      <c r="S20" s="11">
        <f t="shared" si="4"/>
        <v>3.8073529411764704</v>
      </c>
      <c r="T20" s="11">
        <f t="shared" si="5"/>
        <v>5.8119658119658117</v>
      </c>
      <c r="U20" s="11">
        <f t="shared" si="6"/>
        <v>102.73809523809524</v>
      </c>
      <c r="V20" s="11">
        <f t="shared" si="7"/>
        <v>4.6428571428571432</v>
      </c>
      <c r="W20" s="11">
        <f>IFERROR(H20/M20,Tabla2[[#This Row],[CARGA PRODUCCION (ANIMALES/HA)]])</f>
        <v>3.5779816513761467</v>
      </c>
      <c r="X20" s="9">
        <f t="shared" si="8"/>
        <v>2022</v>
      </c>
      <c r="Y20" s="9">
        <f t="shared" si="9"/>
        <v>2</v>
      </c>
      <c r="Z20" s="9" t="e">
        <f t="shared" ca="1" si="10"/>
        <v>#NAME?</v>
      </c>
      <c r="AA20" s="12">
        <f t="shared" si="11"/>
        <v>117</v>
      </c>
      <c r="AB20" s="10">
        <f t="shared" si="12"/>
        <v>1</v>
      </c>
      <c r="AC20" s="13">
        <f t="shared" si="13"/>
        <v>0</v>
      </c>
    </row>
    <row r="21" spans="1:29">
      <c r="A21" s="6">
        <v>44604</v>
      </c>
      <c r="B21" s="7" t="s">
        <v>81</v>
      </c>
      <c r="C21" s="7">
        <v>2398</v>
      </c>
      <c r="D21" s="7">
        <v>75</v>
      </c>
      <c r="E21" s="7">
        <v>9</v>
      </c>
      <c r="F21" s="7">
        <v>75</v>
      </c>
      <c r="G21" s="7">
        <v>121</v>
      </c>
      <c r="H21" s="7">
        <v>121</v>
      </c>
      <c r="I21" s="7">
        <v>0</v>
      </c>
      <c r="J21" s="7">
        <v>23</v>
      </c>
      <c r="K21" s="7">
        <v>680</v>
      </c>
      <c r="L21" s="7">
        <v>25.2</v>
      </c>
      <c r="M21" s="8">
        <v>32.700000000000003</v>
      </c>
      <c r="N21" s="9">
        <f>IF(Tabla2[[#This Row],[LECHE RETIRO DIA]]&lt;&gt;ISBLANK(Tabla2[[#This Row],[LECHE RETIRO DIA]]),SUM(Tabla2[[#This Row],[LECHE TANQUE DIA]:[LECHE RETIRO DIA]]),SUM(Tabla2[[#This Row],[LECHE TANQUE DIA]:[LECHE AUTOCONSUMO DIA]]))</f>
        <v>2557</v>
      </c>
      <c r="O21" s="10">
        <f t="shared" si="0"/>
        <v>0.93781775518185373</v>
      </c>
      <c r="P21" s="11">
        <f t="shared" si="1"/>
        <v>21.132231404958677</v>
      </c>
      <c r="Q21" s="11">
        <f t="shared" si="2"/>
        <v>19.818181818181817</v>
      </c>
      <c r="R21" s="11">
        <f t="shared" si="3"/>
        <v>3.2608695652173911</v>
      </c>
      <c r="S21" s="11">
        <f t="shared" si="4"/>
        <v>3.7602941176470588</v>
      </c>
      <c r="T21" s="11">
        <f t="shared" si="5"/>
        <v>5.6198347107438016</v>
      </c>
      <c r="U21" s="11">
        <f t="shared" si="6"/>
        <v>101.46825396825398</v>
      </c>
      <c r="V21" s="11">
        <f t="shared" si="7"/>
        <v>4.8015873015873014</v>
      </c>
      <c r="W21" s="11">
        <f>IFERROR(H21/M21,Tabla2[[#This Row],[CARGA PRODUCCION (ANIMALES/HA)]])</f>
        <v>3.7003058103975532</v>
      </c>
      <c r="X21" s="9">
        <f t="shared" si="8"/>
        <v>2022</v>
      </c>
      <c r="Y21" s="9">
        <f t="shared" si="9"/>
        <v>2</v>
      </c>
      <c r="Z21" s="9" t="e">
        <f t="shared" ca="1" si="10"/>
        <v>#NAME?</v>
      </c>
      <c r="AA21" s="12">
        <f t="shared" si="11"/>
        <v>121</v>
      </c>
      <c r="AB21" s="10">
        <f t="shared" si="12"/>
        <v>1</v>
      </c>
      <c r="AC21" s="13">
        <f t="shared" si="13"/>
        <v>0</v>
      </c>
    </row>
    <row r="22" spans="1:29">
      <c r="A22" s="6">
        <v>44605</v>
      </c>
      <c r="B22" s="7" t="s">
        <v>81</v>
      </c>
      <c r="C22" s="7">
        <v>2420</v>
      </c>
      <c r="D22" s="7">
        <v>75</v>
      </c>
      <c r="E22" s="7">
        <v>9</v>
      </c>
      <c r="F22" s="7">
        <v>75</v>
      </c>
      <c r="G22" s="7">
        <v>121</v>
      </c>
      <c r="H22" s="7">
        <v>121</v>
      </c>
      <c r="I22" s="7">
        <v>0</v>
      </c>
      <c r="J22" s="7">
        <v>23</v>
      </c>
      <c r="K22" s="7">
        <v>680</v>
      </c>
      <c r="L22" s="7">
        <v>25.2</v>
      </c>
      <c r="M22" s="8">
        <v>32.700000000000003</v>
      </c>
      <c r="N22" s="9">
        <f>IF(Tabla2[[#This Row],[LECHE RETIRO DIA]]&lt;&gt;ISBLANK(Tabla2[[#This Row],[LECHE RETIRO DIA]]),SUM(Tabla2[[#This Row],[LECHE TANQUE DIA]:[LECHE RETIRO DIA]]),SUM(Tabla2[[#This Row],[LECHE TANQUE DIA]:[LECHE AUTOCONSUMO DIA]]))</f>
        <v>2579</v>
      </c>
      <c r="O22" s="10">
        <f t="shared" si="0"/>
        <v>0.93834819697557192</v>
      </c>
      <c r="P22" s="11">
        <f t="shared" si="1"/>
        <v>21.314049586776861</v>
      </c>
      <c r="Q22" s="11">
        <f t="shared" si="2"/>
        <v>20</v>
      </c>
      <c r="R22" s="11">
        <f t="shared" si="3"/>
        <v>3.2608695652173911</v>
      </c>
      <c r="S22" s="11">
        <f t="shared" si="4"/>
        <v>3.7926470588235293</v>
      </c>
      <c r="T22" s="11">
        <f t="shared" si="5"/>
        <v>5.6198347107438016</v>
      </c>
      <c r="U22" s="11">
        <f t="shared" si="6"/>
        <v>102.34126984126985</v>
      </c>
      <c r="V22" s="11">
        <f t="shared" si="7"/>
        <v>4.8015873015873014</v>
      </c>
      <c r="W22" s="11">
        <f>IFERROR(H22/M22,Tabla2[[#This Row],[CARGA PRODUCCION (ANIMALES/HA)]])</f>
        <v>3.7003058103975532</v>
      </c>
      <c r="X22" s="9">
        <f t="shared" si="8"/>
        <v>2022</v>
      </c>
      <c r="Y22" s="9">
        <f t="shared" si="9"/>
        <v>2</v>
      </c>
      <c r="Z22" s="9" t="e">
        <f t="shared" ca="1" si="10"/>
        <v>#NAME?</v>
      </c>
      <c r="AA22" s="12">
        <f t="shared" si="11"/>
        <v>121</v>
      </c>
      <c r="AB22" s="10">
        <f t="shared" si="12"/>
        <v>1</v>
      </c>
      <c r="AC22" s="13">
        <f t="shared" si="13"/>
        <v>0</v>
      </c>
    </row>
    <row r="23" spans="1:29">
      <c r="A23" s="6">
        <v>44606</v>
      </c>
      <c r="B23" s="7" t="s">
        <v>81</v>
      </c>
      <c r="C23" s="7">
        <v>2388</v>
      </c>
      <c r="D23" s="7">
        <v>75</v>
      </c>
      <c r="E23" s="7">
        <v>9</v>
      </c>
      <c r="F23" s="7">
        <v>75</v>
      </c>
      <c r="G23" s="7">
        <v>121</v>
      </c>
      <c r="H23" s="7">
        <v>121</v>
      </c>
      <c r="I23" s="7">
        <v>0</v>
      </c>
      <c r="J23" s="7">
        <v>23</v>
      </c>
      <c r="K23" s="7">
        <v>680</v>
      </c>
      <c r="L23" s="7">
        <v>25.2</v>
      </c>
      <c r="M23" s="8">
        <v>32.700000000000003</v>
      </c>
      <c r="N23" s="9">
        <f>IF(Tabla2[[#This Row],[LECHE RETIRO DIA]]&lt;&gt;ISBLANK(Tabla2[[#This Row],[LECHE RETIRO DIA]]),SUM(Tabla2[[#This Row],[LECHE TANQUE DIA]:[LECHE RETIRO DIA]]),SUM(Tabla2[[#This Row],[LECHE TANQUE DIA]:[LECHE AUTOCONSUMO DIA]]))</f>
        <v>2547</v>
      </c>
      <c r="O23" s="10">
        <f t="shared" si="0"/>
        <v>0.9375736160188457</v>
      </c>
      <c r="P23" s="11">
        <f t="shared" si="1"/>
        <v>21.049586776859503</v>
      </c>
      <c r="Q23" s="11">
        <f t="shared" si="2"/>
        <v>19.735537190082646</v>
      </c>
      <c r="R23" s="11">
        <f t="shared" si="3"/>
        <v>3.2608695652173911</v>
      </c>
      <c r="S23" s="11">
        <f t="shared" si="4"/>
        <v>3.7455882352941177</v>
      </c>
      <c r="T23" s="11">
        <f t="shared" si="5"/>
        <v>5.6198347107438016</v>
      </c>
      <c r="U23" s="11">
        <f t="shared" si="6"/>
        <v>101.07142857142857</v>
      </c>
      <c r="V23" s="11">
        <f t="shared" si="7"/>
        <v>4.8015873015873014</v>
      </c>
      <c r="W23" s="11">
        <f>IFERROR(H23/M23,Tabla2[[#This Row],[CARGA PRODUCCION (ANIMALES/HA)]])</f>
        <v>3.7003058103975532</v>
      </c>
      <c r="X23" s="9">
        <f t="shared" si="8"/>
        <v>2022</v>
      </c>
      <c r="Y23" s="9">
        <f t="shared" si="9"/>
        <v>2</v>
      </c>
      <c r="Z23" s="9" t="e">
        <f t="shared" ca="1" si="10"/>
        <v>#NAME?</v>
      </c>
      <c r="AA23" s="12">
        <f t="shared" si="11"/>
        <v>121</v>
      </c>
      <c r="AB23" s="10">
        <f t="shared" si="12"/>
        <v>1</v>
      </c>
      <c r="AC23" s="13">
        <f t="shared" si="13"/>
        <v>0</v>
      </c>
    </row>
    <row r="24" spans="1:29">
      <c r="A24" s="6">
        <v>44607</v>
      </c>
      <c r="B24" s="7" t="s">
        <v>81</v>
      </c>
      <c r="C24" s="7">
        <v>2352</v>
      </c>
      <c r="D24" s="7">
        <v>75</v>
      </c>
      <c r="E24" s="7">
        <v>9</v>
      </c>
      <c r="F24" s="7">
        <v>75</v>
      </c>
      <c r="G24" s="7">
        <v>121</v>
      </c>
      <c r="H24" s="7">
        <v>121</v>
      </c>
      <c r="I24" s="7">
        <v>0</v>
      </c>
      <c r="J24" s="7">
        <v>23</v>
      </c>
      <c r="K24" s="7">
        <v>680</v>
      </c>
      <c r="L24" s="7">
        <v>25.2</v>
      </c>
      <c r="M24" s="8">
        <v>32.700000000000003</v>
      </c>
      <c r="N24" s="9">
        <f>IF(Tabla2[[#This Row],[LECHE RETIRO DIA]]&lt;&gt;ISBLANK(Tabla2[[#This Row],[LECHE RETIRO DIA]]),SUM(Tabla2[[#This Row],[LECHE TANQUE DIA]:[LECHE RETIRO DIA]]),SUM(Tabla2[[#This Row],[LECHE TANQUE DIA]:[LECHE AUTOCONSUMO DIA]]))</f>
        <v>2511</v>
      </c>
      <c r="O24" s="10">
        <f t="shared" si="0"/>
        <v>0.93667861409796893</v>
      </c>
      <c r="P24" s="11">
        <f t="shared" si="1"/>
        <v>20.75206611570248</v>
      </c>
      <c r="Q24" s="11">
        <f t="shared" si="2"/>
        <v>19.438016528925619</v>
      </c>
      <c r="R24" s="11">
        <f t="shared" si="3"/>
        <v>3.2608695652173911</v>
      </c>
      <c r="S24" s="11">
        <f t="shared" si="4"/>
        <v>3.6926470588235296</v>
      </c>
      <c r="T24" s="11">
        <f t="shared" si="5"/>
        <v>5.6198347107438016</v>
      </c>
      <c r="U24" s="11">
        <f t="shared" si="6"/>
        <v>99.642857142857139</v>
      </c>
      <c r="V24" s="11">
        <f t="shared" si="7"/>
        <v>4.8015873015873014</v>
      </c>
      <c r="W24" s="11">
        <f>IFERROR(H24/M24,Tabla2[[#This Row],[CARGA PRODUCCION (ANIMALES/HA)]])</f>
        <v>3.7003058103975532</v>
      </c>
      <c r="X24" s="9">
        <f t="shared" si="8"/>
        <v>2022</v>
      </c>
      <c r="Y24" s="9">
        <f t="shared" si="9"/>
        <v>2</v>
      </c>
      <c r="Z24" s="9" t="e">
        <f t="shared" ca="1" si="10"/>
        <v>#NAME?</v>
      </c>
      <c r="AA24" s="12">
        <f t="shared" si="11"/>
        <v>121</v>
      </c>
      <c r="AB24" s="10">
        <f t="shared" si="12"/>
        <v>1</v>
      </c>
      <c r="AC24" s="13">
        <f t="shared" si="13"/>
        <v>0</v>
      </c>
    </row>
    <row r="25" spans="1:29">
      <c r="A25" s="6">
        <v>44608</v>
      </c>
      <c r="B25" s="7" t="s">
        <v>81</v>
      </c>
      <c r="C25" s="7">
        <v>2342</v>
      </c>
      <c r="D25" s="7">
        <v>75</v>
      </c>
      <c r="E25" s="7">
        <v>9</v>
      </c>
      <c r="F25" s="7">
        <v>75</v>
      </c>
      <c r="G25" s="7">
        <v>121</v>
      </c>
      <c r="H25" s="7">
        <v>121</v>
      </c>
      <c r="I25" s="7">
        <v>0</v>
      </c>
      <c r="J25" s="7">
        <v>23</v>
      </c>
      <c r="K25" s="7">
        <v>680</v>
      </c>
      <c r="L25" s="7">
        <v>25.2</v>
      </c>
      <c r="M25" s="8">
        <v>32.700000000000003</v>
      </c>
      <c r="N25" s="9">
        <f>IF(Tabla2[[#This Row],[LECHE RETIRO DIA]]&lt;&gt;ISBLANK(Tabla2[[#This Row],[LECHE RETIRO DIA]]),SUM(Tabla2[[#This Row],[LECHE TANQUE DIA]:[LECHE RETIRO DIA]]),SUM(Tabla2[[#This Row],[LECHE TANQUE DIA]:[LECHE AUTOCONSUMO DIA]]))</f>
        <v>2501</v>
      </c>
      <c r="O25" s="10">
        <f t="shared" si="0"/>
        <v>0.93642542982806876</v>
      </c>
      <c r="P25" s="11">
        <f t="shared" si="1"/>
        <v>20.669421487603305</v>
      </c>
      <c r="Q25" s="11">
        <f t="shared" si="2"/>
        <v>19.355371900826448</v>
      </c>
      <c r="R25" s="11">
        <f t="shared" si="3"/>
        <v>3.2608695652173911</v>
      </c>
      <c r="S25" s="11">
        <f t="shared" si="4"/>
        <v>3.677941176470588</v>
      </c>
      <c r="T25" s="11">
        <f t="shared" si="5"/>
        <v>5.6198347107438016</v>
      </c>
      <c r="U25" s="11">
        <f t="shared" si="6"/>
        <v>99.246031746031747</v>
      </c>
      <c r="V25" s="11">
        <f t="shared" si="7"/>
        <v>4.8015873015873014</v>
      </c>
      <c r="W25" s="11">
        <f>IFERROR(H25/M25,Tabla2[[#This Row],[CARGA PRODUCCION (ANIMALES/HA)]])</f>
        <v>3.7003058103975532</v>
      </c>
      <c r="X25" s="9">
        <f t="shared" si="8"/>
        <v>2022</v>
      </c>
      <c r="Y25" s="9">
        <f t="shared" si="9"/>
        <v>2</v>
      </c>
      <c r="Z25" s="9" t="e">
        <f t="shared" ca="1" si="10"/>
        <v>#NAME?</v>
      </c>
      <c r="AA25" s="12">
        <f t="shared" si="11"/>
        <v>121</v>
      </c>
      <c r="AB25" s="10">
        <f t="shared" si="12"/>
        <v>1</v>
      </c>
      <c r="AC25" s="13">
        <f t="shared" si="13"/>
        <v>0</v>
      </c>
    </row>
    <row r="26" spans="1:29">
      <c r="A26" s="6">
        <v>44609</v>
      </c>
      <c r="B26" s="7" t="s">
        <v>81</v>
      </c>
      <c r="C26" s="7">
        <v>2430</v>
      </c>
      <c r="D26" s="7">
        <v>75</v>
      </c>
      <c r="E26" s="7">
        <v>9</v>
      </c>
      <c r="F26" s="7">
        <v>75</v>
      </c>
      <c r="G26" s="7">
        <v>121</v>
      </c>
      <c r="H26" s="7">
        <v>121</v>
      </c>
      <c r="I26" s="7">
        <v>0</v>
      </c>
      <c r="J26" s="7">
        <v>23</v>
      </c>
      <c r="K26" s="7">
        <v>680</v>
      </c>
      <c r="L26" s="7">
        <v>25.2</v>
      </c>
      <c r="M26" s="8">
        <v>32.700000000000003</v>
      </c>
      <c r="N26" s="9">
        <f>IF(Tabla2[[#This Row],[LECHE RETIRO DIA]]&lt;&gt;ISBLANK(Tabla2[[#This Row],[LECHE RETIRO DIA]]),SUM(Tabla2[[#This Row],[LECHE TANQUE DIA]:[LECHE RETIRO DIA]]),SUM(Tabla2[[#This Row],[LECHE TANQUE DIA]:[LECHE AUTOCONSUMO DIA]]))</f>
        <v>2589</v>
      </c>
      <c r="O26" s="10">
        <f t="shared" si="0"/>
        <v>0.93858632676709153</v>
      </c>
      <c r="P26" s="11">
        <f t="shared" si="1"/>
        <v>21.396694214876032</v>
      </c>
      <c r="Q26" s="11">
        <f t="shared" si="2"/>
        <v>20.082644628099175</v>
      </c>
      <c r="R26" s="11">
        <f t="shared" si="3"/>
        <v>3.2608695652173911</v>
      </c>
      <c r="S26" s="11">
        <f t="shared" si="4"/>
        <v>3.8073529411764704</v>
      </c>
      <c r="T26" s="11">
        <f t="shared" si="5"/>
        <v>5.6198347107438016</v>
      </c>
      <c r="U26" s="11">
        <f t="shared" si="6"/>
        <v>102.73809523809524</v>
      </c>
      <c r="V26" s="11">
        <f t="shared" si="7"/>
        <v>4.8015873015873014</v>
      </c>
      <c r="W26" s="11">
        <f>IFERROR(H26/M26,Tabla2[[#This Row],[CARGA PRODUCCION (ANIMALES/HA)]])</f>
        <v>3.7003058103975532</v>
      </c>
      <c r="X26" s="9">
        <f t="shared" si="8"/>
        <v>2022</v>
      </c>
      <c r="Y26" s="9">
        <f t="shared" si="9"/>
        <v>2</v>
      </c>
      <c r="Z26" s="9" t="e">
        <f t="shared" ca="1" si="10"/>
        <v>#NAME?</v>
      </c>
      <c r="AA26" s="12">
        <f t="shared" si="11"/>
        <v>121</v>
      </c>
      <c r="AB26" s="10">
        <f t="shared" si="12"/>
        <v>1</v>
      </c>
      <c r="AC26" s="13">
        <f t="shared" si="13"/>
        <v>0</v>
      </c>
    </row>
    <row r="27" spans="1:29">
      <c r="A27" s="6">
        <v>44610</v>
      </c>
      <c r="B27" s="7" t="s">
        <v>81</v>
      </c>
      <c r="C27" s="7">
        <v>2388</v>
      </c>
      <c r="D27" s="7">
        <v>75</v>
      </c>
      <c r="E27" s="7">
        <v>9</v>
      </c>
      <c r="F27" s="7">
        <v>75</v>
      </c>
      <c r="G27" s="7">
        <v>121</v>
      </c>
      <c r="H27" s="7">
        <v>121</v>
      </c>
      <c r="I27" s="7">
        <v>0</v>
      </c>
      <c r="J27" s="7">
        <v>23</v>
      </c>
      <c r="K27" s="7">
        <v>680</v>
      </c>
      <c r="L27" s="7">
        <v>25.2</v>
      </c>
      <c r="M27" s="8">
        <v>32.700000000000003</v>
      </c>
      <c r="N27" s="9">
        <f>IF(Tabla2[[#This Row],[LECHE RETIRO DIA]]&lt;&gt;ISBLANK(Tabla2[[#This Row],[LECHE RETIRO DIA]]),SUM(Tabla2[[#This Row],[LECHE TANQUE DIA]:[LECHE RETIRO DIA]]),SUM(Tabla2[[#This Row],[LECHE TANQUE DIA]:[LECHE AUTOCONSUMO DIA]]))</f>
        <v>2547</v>
      </c>
      <c r="O27" s="10">
        <f t="shared" si="0"/>
        <v>0.9375736160188457</v>
      </c>
      <c r="P27" s="11">
        <f t="shared" si="1"/>
        <v>21.049586776859503</v>
      </c>
      <c r="Q27" s="11">
        <f t="shared" si="2"/>
        <v>19.735537190082646</v>
      </c>
      <c r="R27" s="11">
        <f t="shared" si="3"/>
        <v>3.2608695652173911</v>
      </c>
      <c r="S27" s="11">
        <f t="shared" si="4"/>
        <v>3.7455882352941177</v>
      </c>
      <c r="T27" s="11">
        <f t="shared" si="5"/>
        <v>5.6198347107438016</v>
      </c>
      <c r="U27" s="11">
        <f t="shared" si="6"/>
        <v>101.07142857142857</v>
      </c>
      <c r="V27" s="11">
        <f t="shared" si="7"/>
        <v>4.8015873015873014</v>
      </c>
      <c r="W27" s="11">
        <f>IFERROR(H27/M27,Tabla2[[#This Row],[CARGA PRODUCCION (ANIMALES/HA)]])</f>
        <v>3.7003058103975532</v>
      </c>
      <c r="X27" s="9">
        <f t="shared" si="8"/>
        <v>2022</v>
      </c>
      <c r="Y27" s="9">
        <f t="shared" si="9"/>
        <v>2</v>
      </c>
      <c r="Z27" s="9" t="e">
        <f t="shared" ca="1" si="10"/>
        <v>#NAME?</v>
      </c>
      <c r="AA27" s="12">
        <f t="shared" si="11"/>
        <v>121</v>
      </c>
      <c r="AB27" s="10">
        <f t="shared" si="12"/>
        <v>1</v>
      </c>
      <c r="AC27" s="13">
        <f t="shared" si="13"/>
        <v>0</v>
      </c>
    </row>
    <row r="28" spans="1:29">
      <c r="A28" s="6">
        <v>44611</v>
      </c>
      <c r="B28" s="7" t="s">
        <v>81</v>
      </c>
      <c r="C28" s="7">
        <v>2366</v>
      </c>
      <c r="D28" s="7">
        <v>75</v>
      </c>
      <c r="E28" s="7">
        <v>9</v>
      </c>
      <c r="F28" s="7">
        <v>75</v>
      </c>
      <c r="G28" s="7">
        <v>121</v>
      </c>
      <c r="H28" s="7">
        <v>121</v>
      </c>
      <c r="I28" s="7">
        <v>0</v>
      </c>
      <c r="J28" s="7">
        <v>23</v>
      </c>
      <c r="K28" s="7">
        <v>680</v>
      </c>
      <c r="L28" s="7">
        <v>25.2</v>
      </c>
      <c r="M28" s="8">
        <v>32.700000000000003</v>
      </c>
      <c r="N28" s="9">
        <f>IF(Tabla2[[#This Row],[LECHE RETIRO DIA]]&lt;&gt;ISBLANK(Tabla2[[#This Row],[LECHE RETIRO DIA]]),SUM(Tabla2[[#This Row],[LECHE TANQUE DIA]:[LECHE RETIRO DIA]]),SUM(Tabla2[[#This Row],[LECHE TANQUE DIA]:[LECHE AUTOCONSUMO DIA]]))</f>
        <v>2525</v>
      </c>
      <c r="O28" s="10">
        <f t="shared" si="0"/>
        <v>0.93702970297029708</v>
      </c>
      <c r="P28" s="11">
        <f t="shared" si="1"/>
        <v>20.867768595041323</v>
      </c>
      <c r="Q28" s="11">
        <f t="shared" si="2"/>
        <v>19.553719008264462</v>
      </c>
      <c r="R28" s="11">
        <f t="shared" si="3"/>
        <v>3.2608695652173911</v>
      </c>
      <c r="S28" s="11">
        <f t="shared" si="4"/>
        <v>3.7132352941176472</v>
      </c>
      <c r="T28" s="11">
        <f t="shared" si="5"/>
        <v>5.6198347107438016</v>
      </c>
      <c r="U28" s="11">
        <f t="shared" si="6"/>
        <v>100.1984126984127</v>
      </c>
      <c r="V28" s="11">
        <f t="shared" si="7"/>
        <v>4.8015873015873014</v>
      </c>
      <c r="W28" s="11">
        <f>IFERROR(H28/M28,Tabla2[[#This Row],[CARGA PRODUCCION (ANIMALES/HA)]])</f>
        <v>3.7003058103975532</v>
      </c>
      <c r="X28" s="9">
        <f t="shared" si="8"/>
        <v>2022</v>
      </c>
      <c r="Y28" s="9">
        <f t="shared" si="9"/>
        <v>2</v>
      </c>
      <c r="Z28" s="9" t="e">
        <f t="shared" ca="1" si="10"/>
        <v>#NAME?</v>
      </c>
      <c r="AA28" s="12">
        <f t="shared" si="11"/>
        <v>121</v>
      </c>
      <c r="AB28" s="10">
        <f t="shared" si="12"/>
        <v>1</v>
      </c>
      <c r="AC28" s="13">
        <f t="shared" si="13"/>
        <v>0</v>
      </c>
    </row>
    <row r="29" spans="1:29">
      <c r="A29" s="6">
        <v>44613</v>
      </c>
      <c r="B29" s="7" t="s">
        <v>81</v>
      </c>
      <c r="C29" s="7">
        <v>2370</v>
      </c>
      <c r="D29" s="7">
        <v>75</v>
      </c>
      <c r="E29" s="7">
        <v>9</v>
      </c>
      <c r="F29" s="7">
        <v>75</v>
      </c>
      <c r="G29" s="7">
        <v>121</v>
      </c>
      <c r="H29" s="7">
        <v>12</v>
      </c>
      <c r="I29" s="7">
        <v>0</v>
      </c>
      <c r="J29" s="7">
        <v>23</v>
      </c>
      <c r="K29" s="7">
        <v>680</v>
      </c>
      <c r="L29" s="7">
        <v>25.2</v>
      </c>
      <c r="M29" s="8">
        <v>32.700000000000003</v>
      </c>
      <c r="N29" s="9">
        <f>IF(Tabla2[[#This Row],[LECHE RETIRO DIA]]&lt;&gt;ISBLANK(Tabla2[[#This Row],[LECHE RETIRO DIA]]),SUM(Tabla2[[#This Row],[LECHE TANQUE DIA]:[LECHE RETIRO DIA]]),SUM(Tabla2[[#This Row],[LECHE TANQUE DIA]:[LECHE AUTOCONSUMO DIA]]))</f>
        <v>2529</v>
      </c>
      <c r="O29" s="10">
        <f t="shared" si="0"/>
        <v>0.93712930011862394</v>
      </c>
      <c r="P29" s="11">
        <f t="shared" si="1"/>
        <v>20.900826446280991</v>
      </c>
      <c r="Q29" s="11">
        <f t="shared" si="2"/>
        <v>19.58677685950413</v>
      </c>
      <c r="R29" s="11">
        <f t="shared" si="3"/>
        <v>3.2608695652173911</v>
      </c>
      <c r="S29" s="11">
        <f t="shared" si="4"/>
        <v>3.7191176470588236</v>
      </c>
      <c r="T29" s="11">
        <f t="shared" si="5"/>
        <v>5.6198347107438016</v>
      </c>
      <c r="U29" s="11">
        <f t="shared" si="6"/>
        <v>100.35714285714286</v>
      </c>
      <c r="V29" s="11">
        <f t="shared" si="7"/>
        <v>4.8015873015873014</v>
      </c>
      <c r="W29" s="11">
        <f>IFERROR(H29/M29,Tabla2[[#This Row],[CARGA PRODUCCION (ANIMALES/HA)]])</f>
        <v>0.36697247706422015</v>
      </c>
      <c r="X29" s="9">
        <f t="shared" si="8"/>
        <v>2022</v>
      </c>
      <c r="Y29" s="9">
        <f t="shared" si="9"/>
        <v>2</v>
      </c>
      <c r="Z29" s="9" t="e">
        <f t="shared" ca="1" si="10"/>
        <v>#NAME?</v>
      </c>
      <c r="AA29" s="12">
        <f t="shared" si="11"/>
        <v>12</v>
      </c>
      <c r="AB29" s="10">
        <f t="shared" si="12"/>
        <v>10.083333333333334</v>
      </c>
      <c r="AC29" s="13">
        <f t="shared" si="13"/>
        <v>-9.0833333333333339</v>
      </c>
    </row>
    <row r="30" spans="1:29">
      <c r="A30" s="6">
        <v>44615</v>
      </c>
      <c r="B30" s="7" t="s">
        <v>81</v>
      </c>
      <c r="C30" s="7">
        <v>2309</v>
      </c>
      <c r="D30" s="7">
        <v>75</v>
      </c>
      <c r="E30" s="7">
        <v>9</v>
      </c>
      <c r="F30" s="7">
        <v>75</v>
      </c>
      <c r="G30" s="7">
        <v>118</v>
      </c>
      <c r="H30" s="7">
        <v>118</v>
      </c>
      <c r="I30" s="7">
        <v>0</v>
      </c>
      <c r="J30" s="7">
        <v>23</v>
      </c>
      <c r="K30" s="7">
        <v>680</v>
      </c>
      <c r="L30" s="7">
        <v>25.2</v>
      </c>
      <c r="M30" s="8">
        <v>32.700000000000003</v>
      </c>
      <c r="N30" s="9">
        <f>IF(Tabla2[[#This Row],[LECHE RETIRO DIA]]&lt;&gt;ISBLANK(Tabla2[[#This Row],[LECHE RETIRO DIA]]),SUM(Tabla2[[#This Row],[LECHE TANQUE DIA]:[LECHE RETIRO DIA]]),SUM(Tabla2[[#This Row],[LECHE TANQUE DIA]:[LECHE AUTOCONSUMO DIA]]))</f>
        <v>2468</v>
      </c>
      <c r="O30" s="10">
        <f t="shared" si="0"/>
        <v>0.93557536466774716</v>
      </c>
      <c r="P30" s="11">
        <f t="shared" si="1"/>
        <v>20.915254237288135</v>
      </c>
      <c r="Q30" s="11">
        <f t="shared" si="2"/>
        <v>19.567796610169491</v>
      </c>
      <c r="R30" s="11">
        <f t="shared" si="3"/>
        <v>3.2608695652173911</v>
      </c>
      <c r="S30" s="11">
        <f t="shared" si="4"/>
        <v>3.6294117647058823</v>
      </c>
      <c r="T30" s="11">
        <f t="shared" si="5"/>
        <v>5.7627118644067794</v>
      </c>
      <c r="U30" s="11">
        <f t="shared" si="6"/>
        <v>97.936507936507937</v>
      </c>
      <c r="V30" s="11">
        <f t="shared" si="7"/>
        <v>4.6825396825396828</v>
      </c>
      <c r="W30" s="11">
        <f>IFERROR(H30/M30,Tabla2[[#This Row],[CARGA PRODUCCION (ANIMALES/HA)]])</f>
        <v>3.6085626911314983</v>
      </c>
      <c r="X30" s="9">
        <f t="shared" si="8"/>
        <v>2022</v>
      </c>
      <c r="Y30" s="9">
        <f t="shared" si="9"/>
        <v>2</v>
      </c>
      <c r="Z30" s="9" t="e">
        <f t="shared" ca="1" si="10"/>
        <v>#NAME?</v>
      </c>
      <c r="AA30" s="12">
        <f t="shared" si="11"/>
        <v>118</v>
      </c>
      <c r="AB30" s="10">
        <f t="shared" si="12"/>
        <v>1</v>
      </c>
      <c r="AC30" s="13">
        <f t="shared" si="13"/>
        <v>0</v>
      </c>
    </row>
    <row r="31" spans="1:29">
      <c r="A31" s="6">
        <v>44616</v>
      </c>
      <c r="B31" s="7" t="s">
        <v>81</v>
      </c>
      <c r="C31" s="7">
        <v>2257</v>
      </c>
      <c r="D31" s="7">
        <v>75</v>
      </c>
      <c r="E31" s="7">
        <v>9</v>
      </c>
      <c r="F31" s="7">
        <v>75</v>
      </c>
      <c r="G31" s="7">
        <v>118</v>
      </c>
      <c r="H31" s="7">
        <v>118</v>
      </c>
      <c r="I31" s="7">
        <v>0</v>
      </c>
      <c r="J31" s="7">
        <v>23</v>
      </c>
      <c r="K31" s="7">
        <v>680</v>
      </c>
      <c r="L31" s="7">
        <v>25.2</v>
      </c>
      <c r="M31" s="8">
        <v>32.700000000000003</v>
      </c>
      <c r="N31" s="9">
        <f>IF(Tabla2[[#This Row],[LECHE RETIRO DIA]]&lt;&gt;ISBLANK(Tabla2[[#This Row],[LECHE RETIRO DIA]]),SUM(Tabla2[[#This Row],[LECHE TANQUE DIA]:[LECHE RETIRO DIA]]),SUM(Tabla2[[#This Row],[LECHE TANQUE DIA]:[LECHE AUTOCONSUMO DIA]]))</f>
        <v>2416</v>
      </c>
      <c r="O31" s="10">
        <f t="shared" si="0"/>
        <v>0.93418874172185429</v>
      </c>
      <c r="P31" s="11">
        <f t="shared" si="1"/>
        <v>20.474576271186439</v>
      </c>
      <c r="Q31" s="11">
        <f t="shared" si="2"/>
        <v>19.127118644067796</v>
      </c>
      <c r="R31" s="11">
        <f t="shared" si="3"/>
        <v>3.2608695652173911</v>
      </c>
      <c r="S31" s="11">
        <f t="shared" si="4"/>
        <v>3.552941176470588</v>
      </c>
      <c r="T31" s="11">
        <f t="shared" si="5"/>
        <v>5.7627118644067794</v>
      </c>
      <c r="U31" s="11">
        <f t="shared" si="6"/>
        <v>95.873015873015873</v>
      </c>
      <c r="V31" s="11">
        <f t="shared" si="7"/>
        <v>4.6825396825396828</v>
      </c>
      <c r="W31" s="11">
        <f>IFERROR(H31/M31,Tabla2[[#This Row],[CARGA PRODUCCION (ANIMALES/HA)]])</f>
        <v>3.6085626911314983</v>
      </c>
      <c r="X31" s="9">
        <f t="shared" si="8"/>
        <v>2022</v>
      </c>
      <c r="Y31" s="9">
        <f t="shared" si="9"/>
        <v>2</v>
      </c>
      <c r="Z31" s="9" t="e">
        <f t="shared" ca="1" si="10"/>
        <v>#NAME?</v>
      </c>
      <c r="AA31" s="12">
        <f t="shared" si="11"/>
        <v>118</v>
      </c>
      <c r="AB31" s="10">
        <f t="shared" si="12"/>
        <v>1</v>
      </c>
      <c r="AC31" s="13">
        <f t="shared" si="13"/>
        <v>0</v>
      </c>
    </row>
    <row r="32" spans="1:29">
      <c r="A32" s="6">
        <v>44617</v>
      </c>
      <c r="B32" s="7" t="s">
        <v>81</v>
      </c>
      <c r="C32" s="7">
        <v>2225</v>
      </c>
      <c r="D32" s="7">
        <v>75</v>
      </c>
      <c r="E32" s="7">
        <v>9</v>
      </c>
      <c r="F32" s="7">
        <v>75</v>
      </c>
      <c r="G32" s="7">
        <v>118</v>
      </c>
      <c r="H32" s="7">
        <v>118</v>
      </c>
      <c r="I32" s="7">
        <v>0</v>
      </c>
      <c r="J32" s="7">
        <v>23</v>
      </c>
      <c r="K32" s="7">
        <v>680</v>
      </c>
      <c r="L32" s="7">
        <v>25.2</v>
      </c>
      <c r="M32" s="8">
        <v>32.700000000000003</v>
      </c>
      <c r="N32" s="9">
        <f>IF(Tabla2[[#This Row],[LECHE RETIRO DIA]]&lt;&gt;ISBLANK(Tabla2[[#This Row],[LECHE RETIRO DIA]]),SUM(Tabla2[[#This Row],[LECHE TANQUE DIA]:[LECHE RETIRO DIA]]),SUM(Tabla2[[#This Row],[LECHE TANQUE DIA]:[LECHE AUTOCONSUMO DIA]]))</f>
        <v>2384</v>
      </c>
      <c r="O32" s="10">
        <f t="shared" si="0"/>
        <v>0.93330536912751683</v>
      </c>
      <c r="P32" s="11">
        <f t="shared" si="1"/>
        <v>20.203389830508474</v>
      </c>
      <c r="Q32" s="11">
        <f t="shared" si="2"/>
        <v>18.85593220338983</v>
      </c>
      <c r="R32" s="11">
        <f t="shared" si="3"/>
        <v>3.2608695652173911</v>
      </c>
      <c r="S32" s="11">
        <f t="shared" si="4"/>
        <v>3.5058823529411764</v>
      </c>
      <c r="T32" s="11">
        <f t="shared" si="5"/>
        <v>5.7627118644067794</v>
      </c>
      <c r="U32" s="11">
        <f t="shared" si="6"/>
        <v>94.603174603174608</v>
      </c>
      <c r="V32" s="11">
        <f t="shared" si="7"/>
        <v>4.6825396825396828</v>
      </c>
      <c r="W32" s="11">
        <f>IFERROR(H32/M32,Tabla2[[#This Row],[CARGA PRODUCCION (ANIMALES/HA)]])</f>
        <v>3.6085626911314983</v>
      </c>
      <c r="X32" s="9">
        <f t="shared" si="8"/>
        <v>2022</v>
      </c>
      <c r="Y32" s="9">
        <f t="shared" si="9"/>
        <v>2</v>
      </c>
      <c r="Z32" s="9" t="e">
        <f t="shared" ca="1" si="10"/>
        <v>#NAME?</v>
      </c>
      <c r="AA32" s="12">
        <f t="shared" si="11"/>
        <v>118</v>
      </c>
      <c r="AB32" s="10">
        <f t="shared" si="12"/>
        <v>1</v>
      </c>
      <c r="AC32" s="13">
        <f t="shared" si="13"/>
        <v>0</v>
      </c>
    </row>
    <row r="33" spans="1:29">
      <c r="A33" s="6">
        <v>44618</v>
      </c>
      <c r="B33" s="7" t="s">
        <v>81</v>
      </c>
      <c r="C33" s="7">
        <v>2295</v>
      </c>
      <c r="D33" s="7">
        <v>75</v>
      </c>
      <c r="E33" s="7">
        <v>9</v>
      </c>
      <c r="F33" s="7">
        <v>75</v>
      </c>
      <c r="G33" s="7">
        <v>118</v>
      </c>
      <c r="H33" s="7">
        <v>118</v>
      </c>
      <c r="I33" s="7">
        <v>0</v>
      </c>
      <c r="J33" s="7">
        <v>23</v>
      </c>
      <c r="K33" s="7">
        <v>680</v>
      </c>
      <c r="L33" s="7">
        <v>25.2</v>
      </c>
      <c r="M33" s="8">
        <v>32.700000000000003</v>
      </c>
      <c r="N33" s="9">
        <f>IF(Tabla2[[#This Row],[LECHE RETIRO DIA]]&lt;&gt;ISBLANK(Tabla2[[#This Row],[LECHE RETIRO DIA]]),SUM(Tabla2[[#This Row],[LECHE TANQUE DIA]:[LECHE RETIRO DIA]]),SUM(Tabla2[[#This Row],[LECHE TANQUE DIA]:[LECHE AUTOCONSUMO DIA]]))</f>
        <v>2454</v>
      </c>
      <c r="O33" s="10">
        <f t="shared" si="0"/>
        <v>0.9352078239608802</v>
      </c>
      <c r="P33" s="11">
        <f t="shared" si="1"/>
        <v>20.796610169491526</v>
      </c>
      <c r="Q33" s="11">
        <f t="shared" si="2"/>
        <v>19.449152542372882</v>
      </c>
      <c r="R33" s="11">
        <f t="shared" si="3"/>
        <v>3.2608695652173911</v>
      </c>
      <c r="S33" s="11">
        <f t="shared" si="4"/>
        <v>3.6088235294117648</v>
      </c>
      <c r="T33" s="11">
        <f t="shared" si="5"/>
        <v>5.7627118644067794</v>
      </c>
      <c r="U33" s="11">
        <f t="shared" si="6"/>
        <v>97.38095238095238</v>
      </c>
      <c r="V33" s="11">
        <f t="shared" si="7"/>
        <v>4.6825396825396828</v>
      </c>
      <c r="W33" s="11">
        <f>IFERROR(H33/M33,Tabla2[[#This Row],[CARGA PRODUCCION (ANIMALES/HA)]])</f>
        <v>3.6085626911314983</v>
      </c>
      <c r="X33" s="9">
        <f t="shared" si="8"/>
        <v>2022</v>
      </c>
      <c r="Y33" s="9">
        <f t="shared" si="9"/>
        <v>2</v>
      </c>
      <c r="Z33" s="9" t="e">
        <f t="shared" ca="1" si="10"/>
        <v>#NAME?</v>
      </c>
      <c r="AA33" s="12">
        <f t="shared" si="11"/>
        <v>118</v>
      </c>
      <c r="AB33" s="10">
        <f t="shared" si="12"/>
        <v>1</v>
      </c>
      <c r="AC33" s="13">
        <f t="shared" si="13"/>
        <v>0</v>
      </c>
    </row>
    <row r="34" spans="1:29">
      <c r="A34" s="6">
        <v>44619</v>
      </c>
      <c r="B34" s="7" t="s">
        <v>81</v>
      </c>
      <c r="C34" s="7">
        <v>2346</v>
      </c>
      <c r="D34" s="7">
        <v>75</v>
      </c>
      <c r="E34" s="7">
        <v>9</v>
      </c>
      <c r="F34" s="7">
        <v>75</v>
      </c>
      <c r="G34" s="7">
        <v>118</v>
      </c>
      <c r="H34" s="7">
        <v>118</v>
      </c>
      <c r="I34" s="7">
        <v>0</v>
      </c>
      <c r="J34" s="7">
        <v>23</v>
      </c>
      <c r="K34" s="7">
        <v>680</v>
      </c>
      <c r="L34" s="7">
        <v>25.2</v>
      </c>
      <c r="M34" s="8">
        <v>32.700000000000003</v>
      </c>
      <c r="N34" s="9">
        <f>IF(Tabla2[[#This Row],[LECHE RETIRO DIA]]&lt;&gt;ISBLANK(Tabla2[[#This Row],[LECHE RETIRO DIA]]),SUM(Tabla2[[#This Row],[LECHE TANQUE DIA]:[LECHE RETIRO DIA]]),SUM(Tabla2[[#This Row],[LECHE TANQUE DIA]:[LECHE AUTOCONSUMO DIA]]))</f>
        <v>2505</v>
      </c>
      <c r="O34" s="10">
        <f t="shared" si="0"/>
        <v>0.93652694610778442</v>
      </c>
      <c r="P34" s="11">
        <f t="shared" si="1"/>
        <v>21.228813559322035</v>
      </c>
      <c r="Q34" s="11">
        <f t="shared" si="2"/>
        <v>19.881355932203391</v>
      </c>
      <c r="R34" s="11">
        <f t="shared" si="3"/>
        <v>3.2608695652173911</v>
      </c>
      <c r="S34" s="11">
        <f t="shared" si="4"/>
        <v>3.6838235294117645</v>
      </c>
      <c r="T34" s="11">
        <f t="shared" si="5"/>
        <v>5.7627118644067794</v>
      </c>
      <c r="U34" s="11">
        <f t="shared" si="6"/>
        <v>99.404761904761912</v>
      </c>
      <c r="V34" s="11">
        <f t="shared" si="7"/>
        <v>4.6825396825396828</v>
      </c>
      <c r="W34" s="11">
        <f>IFERROR(H34/M34,Tabla2[[#This Row],[CARGA PRODUCCION (ANIMALES/HA)]])</f>
        <v>3.6085626911314983</v>
      </c>
      <c r="X34" s="9">
        <f t="shared" si="8"/>
        <v>2022</v>
      </c>
      <c r="Y34" s="9">
        <f t="shared" si="9"/>
        <v>2</v>
      </c>
      <c r="Z34" s="9" t="e">
        <f t="shared" ca="1" si="10"/>
        <v>#NAME?</v>
      </c>
      <c r="AA34" s="12">
        <f t="shared" si="11"/>
        <v>118</v>
      </c>
      <c r="AB34" s="10">
        <f t="shared" si="12"/>
        <v>1</v>
      </c>
      <c r="AC34" s="13">
        <f t="shared" si="13"/>
        <v>0</v>
      </c>
    </row>
    <row r="35" spans="1:29">
      <c r="A35" s="6">
        <v>44620</v>
      </c>
      <c r="B35" s="7" t="s">
        <v>81</v>
      </c>
      <c r="C35" s="7">
        <v>2350</v>
      </c>
      <c r="D35" s="7">
        <v>75</v>
      </c>
      <c r="E35" s="7">
        <v>9</v>
      </c>
      <c r="F35" s="7">
        <v>75</v>
      </c>
      <c r="G35" s="7">
        <v>118</v>
      </c>
      <c r="H35" s="7">
        <v>118</v>
      </c>
      <c r="I35" s="7">
        <v>0</v>
      </c>
      <c r="J35" s="7">
        <v>23</v>
      </c>
      <c r="K35" s="7">
        <v>680</v>
      </c>
      <c r="L35" s="7">
        <v>25.2</v>
      </c>
      <c r="M35" s="8">
        <v>32.700000000000003</v>
      </c>
      <c r="N35" s="9">
        <f>IF(Tabla2[[#This Row],[LECHE RETIRO DIA]]&lt;&gt;ISBLANK(Tabla2[[#This Row],[LECHE RETIRO DIA]]),SUM(Tabla2[[#This Row],[LECHE TANQUE DIA]:[LECHE RETIRO DIA]]),SUM(Tabla2[[#This Row],[LECHE TANQUE DIA]:[LECHE AUTOCONSUMO DIA]]))</f>
        <v>2509</v>
      </c>
      <c r="O35" s="10">
        <f t="shared" si="0"/>
        <v>0.93662813870067751</v>
      </c>
      <c r="P35" s="11">
        <f t="shared" si="1"/>
        <v>21.262711864406779</v>
      </c>
      <c r="Q35" s="11">
        <f t="shared" si="2"/>
        <v>19.915254237288135</v>
      </c>
      <c r="R35" s="11">
        <f t="shared" si="3"/>
        <v>3.2608695652173911</v>
      </c>
      <c r="S35" s="11">
        <f t="shared" si="4"/>
        <v>3.6897058823529414</v>
      </c>
      <c r="T35" s="11">
        <f t="shared" si="5"/>
        <v>5.7627118644067794</v>
      </c>
      <c r="U35" s="11">
        <f t="shared" si="6"/>
        <v>99.563492063492063</v>
      </c>
      <c r="V35" s="11">
        <f t="shared" si="7"/>
        <v>4.6825396825396828</v>
      </c>
      <c r="W35" s="11">
        <f>IFERROR(H35/M35,Tabla2[[#This Row],[CARGA PRODUCCION (ANIMALES/HA)]])</f>
        <v>3.6085626911314983</v>
      </c>
      <c r="X35" s="9">
        <f t="shared" si="8"/>
        <v>2022</v>
      </c>
      <c r="Y35" s="9">
        <f t="shared" si="9"/>
        <v>2</v>
      </c>
      <c r="Z35" s="9" t="e">
        <f t="shared" ca="1" si="10"/>
        <v>#NAME?</v>
      </c>
      <c r="AA35" s="12">
        <f t="shared" si="11"/>
        <v>118</v>
      </c>
      <c r="AB35" s="10">
        <f t="shared" si="12"/>
        <v>1</v>
      </c>
      <c r="AC35" s="13">
        <f t="shared" si="13"/>
        <v>0</v>
      </c>
    </row>
    <row r="36" spans="1:29">
      <c r="A36" s="6">
        <v>44621</v>
      </c>
      <c r="B36" s="7" t="s">
        <v>81</v>
      </c>
      <c r="C36" s="7">
        <v>2370</v>
      </c>
      <c r="D36" s="7">
        <v>75</v>
      </c>
      <c r="E36" s="7">
        <v>9</v>
      </c>
      <c r="F36" s="7">
        <v>75</v>
      </c>
      <c r="G36" s="7">
        <v>118</v>
      </c>
      <c r="H36" s="7">
        <v>118</v>
      </c>
      <c r="I36" s="7">
        <v>0</v>
      </c>
      <c r="J36" s="7">
        <v>23</v>
      </c>
      <c r="K36" s="7">
        <v>680</v>
      </c>
      <c r="L36" s="7">
        <v>25.2</v>
      </c>
      <c r="M36" s="8">
        <v>32.700000000000003</v>
      </c>
      <c r="N36" s="9">
        <f>IF(Tabla2[[#This Row],[LECHE RETIRO DIA]]&lt;&gt;ISBLANK(Tabla2[[#This Row],[LECHE RETIRO DIA]]),SUM(Tabla2[[#This Row],[LECHE TANQUE DIA]:[LECHE RETIRO DIA]]),SUM(Tabla2[[#This Row],[LECHE TANQUE DIA]:[LECHE AUTOCONSUMO DIA]]))</f>
        <v>2529</v>
      </c>
      <c r="O36" s="10">
        <f t="shared" si="0"/>
        <v>0.93712930011862394</v>
      </c>
      <c r="P36" s="11">
        <f t="shared" si="1"/>
        <v>21.432203389830509</v>
      </c>
      <c r="Q36" s="11">
        <f t="shared" si="2"/>
        <v>20.084745762711865</v>
      </c>
      <c r="R36" s="11">
        <f t="shared" si="3"/>
        <v>3.2608695652173911</v>
      </c>
      <c r="S36" s="11">
        <f t="shared" si="4"/>
        <v>3.7191176470588236</v>
      </c>
      <c r="T36" s="11">
        <f t="shared" si="5"/>
        <v>5.7627118644067794</v>
      </c>
      <c r="U36" s="11">
        <f t="shared" si="6"/>
        <v>100.35714285714286</v>
      </c>
      <c r="V36" s="11">
        <f t="shared" si="7"/>
        <v>4.6825396825396828</v>
      </c>
      <c r="W36" s="11">
        <f>IFERROR(H36/M36,Tabla2[[#This Row],[CARGA PRODUCCION (ANIMALES/HA)]])</f>
        <v>3.6085626911314983</v>
      </c>
      <c r="X36" s="9">
        <f t="shared" si="8"/>
        <v>2022</v>
      </c>
      <c r="Y36" s="9">
        <f t="shared" si="9"/>
        <v>3</v>
      </c>
      <c r="Z36" s="9" t="e">
        <f t="shared" ca="1" si="10"/>
        <v>#NAME?</v>
      </c>
      <c r="AA36" s="12">
        <f t="shared" si="11"/>
        <v>118</v>
      </c>
      <c r="AB36" s="10">
        <f t="shared" si="12"/>
        <v>1</v>
      </c>
      <c r="AC36" s="13">
        <f t="shared" si="13"/>
        <v>0</v>
      </c>
    </row>
    <row r="37" spans="1:29">
      <c r="A37" s="6">
        <v>44622</v>
      </c>
      <c r="B37" s="7" t="s">
        <v>81</v>
      </c>
      <c r="C37" s="7">
        <v>2272</v>
      </c>
      <c r="D37" s="7">
        <v>75</v>
      </c>
      <c r="E37" s="7">
        <v>9</v>
      </c>
      <c r="F37" s="7">
        <v>75</v>
      </c>
      <c r="G37" s="7">
        <v>118</v>
      </c>
      <c r="H37" s="7">
        <v>118</v>
      </c>
      <c r="I37" s="7">
        <v>0</v>
      </c>
      <c r="J37" s="7">
        <v>23</v>
      </c>
      <c r="K37" s="7">
        <v>680</v>
      </c>
      <c r="L37" s="7">
        <v>25.2</v>
      </c>
      <c r="M37" s="8">
        <v>32.700000000000003</v>
      </c>
      <c r="N37" s="9">
        <f>IF(Tabla2[[#This Row],[LECHE RETIRO DIA]]&lt;&gt;ISBLANK(Tabla2[[#This Row],[LECHE RETIRO DIA]]),SUM(Tabla2[[#This Row],[LECHE TANQUE DIA]:[LECHE RETIRO DIA]]),SUM(Tabla2[[#This Row],[LECHE TANQUE DIA]:[LECHE AUTOCONSUMO DIA]]))</f>
        <v>2431</v>
      </c>
      <c r="O37" s="10">
        <f t="shared" si="0"/>
        <v>0.93459481694775814</v>
      </c>
      <c r="P37" s="11">
        <f t="shared" si="1"/>
        <v>20.601694915254239</v>
      </c>
      <c r="Q37" s="11">
        <f t="shared" si="2"/>
        <v>19.254237288135592</v>
      </c>
      <c r="R37" s="11">
        <f t="shared" si="3"/>
        <v>3.2608695652173911</v>
      </c>
      <c r="S37" s="11">
        <f t="shared" si="4"/>
        <v>3.5750000000000002</v>
      </c>
      <c r="T37" s="11">
        <f t="shared" si="5"/>
        <v>5.7627118644067794</v>
      </c>
      <c r="U37" s="11">
        <f t="shared" si="6"/>
        <v>96.468253968253975</v>
      </c>
      <c r="V37" s="11">
        <f t="shared" si="7"/>
        <v>4.6825396825396828</v>
      </c>
      <c r="W37" s="11">
        <f>IFERROR(H37/M37,Tabla2[[#This Row],[CARGA PRODUCCION (ANIMALES/HA)]])</f>
        <v>3.6085626911314983</v>
      </c>
      <c r="X37" s="9">
        <f t="shared" si="8"/>
        <v>2022</v>
      </c>
      <c r="Y37" s="9">
        <f t="shared" si="9"/>
        <v>3</v>
      </c>
      <c r="Z37" s="9" t="e">
        <f t="shared" ca="1" si="10"/>
        <v>#NAME?</v>
      </c>
      <c r="AA37" s="12">
        <f t="shared" si="11"/>
        <v>118</v>
      </c>
      <c r="AB37" s="10">
        <f t="shared" si="12"/>
        <v>1</v>
      </c>
      <c r="AC37" s="13">
        <f t="shared" si="13"/>
        <v>0</v>
      </c>
    </row>
    <row r="38" spans="1:29">
      <c r="A38" s="6">
        <v>44623</v>
      </c>
      <c r="B38" s="7" t="s">
        <v>81</v>
      </c>
      <c r="C38" s="7">
        <v>2323</v>
      </c>
      <c r="D38" s="7">
        <v>75</v>
      </c>
      <c r="E38" s="7">
        <v>9</v>
      </c>
      <c r="F38" s="7">
        <v>75</v>
      </c>
      <c r="G38" s="7">
        <v>118</v>
      </c>
      <c r="H38" s="7">
        <v>118</v>
      </c>
      <c r="I38" s="7">
        <v>0</v>
      </c>
      <c r="J38" s="7">
        <v>23</v>
      </c>
      <c r="K38" s="7">
        <v>680</v>
      </c>
      <c r="L38" s="7">
        <v>25.2</v>
      </c>
      <c r="M38" s="8">
        <v>32.700000000000003</v>
      </c>
      <c r="N38" s="9">
        <f>IF(Tabla2[[#This Row],[LECHE RETIRO DIA]]&lt;&gt;ISBLANK(Tabla2[[#This Row],[LECHE RETIRO DIA]]),SUM(Tabla2[[#This Row],[LECHE TANQUE DIA]:[LECHE RETIRO DIA]]),SUM(Tabla2[[#This Row],[LECHE TANQUE DIA]:[LECHE AUTOCONSUMO DIA]]))</f>
        <v>2482</v>
      </c>
      <c r="O38" s="10">
        <f t="shared" si="0"/>
        <v>0.93593875906526991</v>
      </c>
      <c r="P38" s="11">
        <f t="shared" si="1"/>
        <v>21.033898305084747</v>
      </c>
      <c r="Q38" s="11">
        <f t="shared" si="2"/>
        <v>19.6864406779661</v>
      </c>
      <c r="R38" s="11">
        <f t="shared" si="3"/>
        <v>3.2608695652173911</v>
      </c>
      <c r="S38" s="11">
        <f t="shared" si="4"/>
        <v>3.65</v>
      </c>
      <c r="T38" s="11">
        <f t="shared" si="5"/>
        <v>5.7627118644067794</v>
      </c>
      <c r="U38" s="11">
        <f t="shared" si="6"/>
        <v>98.492063492063494</v>
      </c>
      <c r="V38" s="11">
        <f t="shared" si="7"/>
        <v>4.6825396825396828</v>
      </c>
      <c r="W38" s="11">
        <f>IFERROR(H38/M38,Tabla2[[#This Row],[CARGA PRODUCCION (ANIMALES/HA)]])</f>
        <v>3.6085626911314983</v>
      </c>
      <c r="X38" s="9">
        <f t="shared" si="8"/>
        <v>2022</v>
      </c>
      <c r="Y38" s="9">
        <f t="shared" si="9"/>
        <v>3</v>
      </c>
      <c r="Z38" s="9" t="e">
        <f t="shared" ca="1" si="10"/>
        <v>#NAME?</v>
      </c>
      <c r="AA38" s="12">
        <f t="shared" si="11"/>
        <v>118</v>
      </c>
      <c r="AB38" s="10">
        <f t="shared" si="12"/>
        <v>1</v>
      </c>
      <c r="AC38" s="13">
        <f t="shared" si="13"/>
        <v>0</v>
      </c>
    </row>
    <row r="39" spans="1:29">
      <c r="A39" s="6">
        <v>44624</v>
      </c>
      <c r="B39" s="7" t="s">
        <v>81</v>
      </c>
      <c r="C39" s="7">
        <v>2323</v>
      </c>
      <c r="D39" s="7">
        <v>75</v>
      </c>
      <c r="E39" s="7">
        <v>9</v>
      </c>
      <c r="F39" s="7">
        <v>75</v>
      </c>
      <c r="G39" s="7">
        <v>118</v>
      </c>
      <c r="H39" s="7">
        <v>118</v>
      </c>
      <c r="I39" s="7">
        <v>0</v>
      </c>
      <c r="J39" s="7">
        <v>23</v>
      </c>
      <c r="K39" s="7">
        <v>680</v>
      </c>
      <c r="L39" s="7">
        <v>25.2</v>
      </c>
      <c r="M39" s="8">
        <v>32.700000000000003</v>
      </c>
      <c r="N39" s="9">
        <f>IF(Tabla2[[#This Row],[LECHE RETIRO DIA]]&lt;&gt;ISBLANK(Tabla2[[#This Row],[LECHE RETIRO DIA]]),SUM(Tabla2[[#This Row],[LECHE TANQUE DIA]:[LECHE RETIRO DIA]]),SUM(Tabla2[[#This Row],[LECHE TANQUE DIA]:[LECHE AUTOCONSUMO DIA]]))</f>
        <v>2482</v>
      </c>
      <c r="O39" s="10">
        <f t="shared" si="0"/>
        <v>0.93593875906526991</v>
      </c>
      <c r="P39" s="11">
        <f t="shared" si="1"/>
        <v>21.033898305084747</v>
      </c>
      <c r="Q39" s="11">
        <f t="shared" si="2"/>
        <v>19.6864406779661</v>
      </c>
      <c r="R39" s="11">
        <f t="shared" si="3"/>
        <v>3.2608695652173911</v>
      </c>
      <c r="S39" s="11">
        <f t="shared" si="4"/>
        <v>3.65</v>
      </c>
      <c r="T39" s="11">
        <f t="shared" si="5"/>
        <v>5.7627118644067794</v>
      </c>
      <c r="U39" s="11">
        <f t="shared" si="6"/>
        <v>98.492063492063494</v>
      </c>
      <c r="V39" s="11">
        <f t="shared" si="7"/>
        <v>4.6825396825396828</v>
      </c>
      <c r="W39" s="11">
        <f>IFERROR(H39/M39,Tabla2[[#This Row],[CARGA PRODUCCION (ANIMALES/HA)]])</f>
        <v>3.6085626911314983</v>
      </c>
      <c r="X39" s="9">
        <f t="shared" si="8"/>
        <v>2022</v>
      </c>
      <c r="Y39" s="9">
        <f t="shared" si="9"/>
        <v>3</v>
      </c>
      <c r="Z39" s="9" t="e">
        <f t="shared" ca="1" si="10"/>
        <v>#NAME?</v>
      </c>
      <c r="AA39" s="12">
        <f t="shared" si="11"/>
        <v>118</v>
      </c>
      <c r="AB39" s="10">
        <f t="shared" si="12"/>
        <v>1</v>
      </c>
      <c r="AC39" s="13">
        <f t="shared" si="13"/>
        <v>0</v>
      </c>
    </row>
    <row r="40" spans="1:29">
      <c r="A40" s="6">
        <v>44625</v>
      </c>
      <c r="B40" s="7" t="s">
        <v>81</v>
      </c>
      <c r="C40" s="7">
        <v>2384</v>
      </c>
      <c r="D40" s="7">
        <v>75</v>
      </c>
      <c r="E40" s="7">
        <v>9</v>
      </c>
      <c r="F40" s="7">
        <v>75</v>
      </c>
      <c r="G40" s="7">
        <v>118</v>
      </c>
      <c r="H40" s="7">
        <v>118</v>
      </c>
      <c r="I40" s="7">
        <v>0</v>
      </c>
      <c r="J40" s="7">
        <v>23</v>
      </c>
      <c r="K40" s="7">
        <v>680</v>
      </c>
      <c r="L40" s="7">
        <v>25.2</v>
      </c>
      <c r="M40" s="8">
        <v>32.700000000000003</v>
      </c>
      <c r="N40" s="9">
        <f>IF(Tabla2[[#This Row],[LECHE RETIRO DIA]]&lt;&gt;ISBLANK(Tabla2[[#This Row],[LECHE RETIRO DIA]]),SUM(Tabla2[[#This Row],[LECHE TANQUE DIA]:[LECHE RETIRO DIA]]),SUM(Tabla2[[#This Row],[LECHE TANQUE DIA]:[LECHE AUTOCONSUMO DIA]]))</f>
        <v>2543</v>
      </c>
      <c r="O40" s="10">
        <f t="shared" si="0"/>
        <v>0.93747542272906015</v>
      </c>
      <c r="P40" s="11">
        <f t="shared" si="1"/>
        <v>21.550847457627118</v>
      </c>
      <c r="Q40" s="11">
        <f t="shared" si="2"/>
        <v>20.203389830508474</v>
      </c>
      <c r="R40" s="11">
        <f t="shared" si="3"/>
        <v>3.2608695652173911</v>
      </c>
      <c r="S40" s="11">
        <f t="shared" si="4"/>
        <v>3.7397058823529412</v>
      </c>
      <c r="T40" s="11">
        <f t="shared" si="5"/>
        <v>5.7627118644067794</v>
      </c>
      <c r="U40" s="11">
        <f t="shared" si="6"/>
        <v>100.91269841269842</v>
      </c>
      <c r="V40" s="11">
        <f t="shared" si="7"/>
        <v>4.6825396825396828</v>
      </c>
      <c r="W40" s="11">
        <f>IFERROR(H40/M40,Tabla2[[#This Row],[CARGA PRODUCCION (ANIMALES/HA)]])</f>
        <v>3.6085626911314983</v>
      </c>
      <c r="X40" s="9">
        <f t="shared" si="8"/>
        <v>2022</v>
      </c>
      <c r="Y40" s="9">
        <f t="shared" si="9"/>
        <v>3</v>
      </c>
      <c r="Z40" s="9" t="e">
        <f t="shared" ca="1" si="10"/>
        <v>#NAME?</v>
      </c>
      <c r="AA40" s="12">
        <f t="shared" si="11"/>
        <v>118</v>
      </c>
      <c r="AB40" s="10">
        <f t="shared" si="12"/>
        <v>1</v>
      </c>
      <c r="AC40" s="13">
        <f t="shared" si="13"/>
        <v>0</v>
      </c>
    </row>
    <row r="41" spans="1:29">
      <c r="A41" s="6">
        <v>44626</v>
      </c>
      <c r="B41" s="7" t="s">
        <v>81</v>
      </c>
      <c r="C41" s="7">
        <v>2384</v>
      </c>
      <c r="D41" s="7">
        <v>75</v>
      </c>
      <c r="E41" s="7">
        <v>9</v>
      </c>
      <c r="F41" s="7">
        <v>75</v>
      </c>
      <c r="G41" s="7">
        <v>118</v>
      </c>
      <c r="H41" s="7">
        <v>118</v>
      </c>
      <c r="I41" s="7">
        <v>0</v>
      </c>
      <c r="J41" s="7">
        <v>23</v>
      </c>
      <c r="K41" s="7">
        <v>680</v>
      </c>
      <c r="L41" s="7">
        <v>25.2</v>
      </c>
      <c r="M41" s="8">
        <v>32.700000000000003</v>
      </c>
      <c r="N41" s="9">
        <f>IF(Tabla2[[#This Row],[LECHE RETIRO DIA]]&lt;&gt;ISBLANK(Tabla2[[#This Row],[LECHE RETIRO DIA]]),SUM(Tabla2[[#This Row],[LECHE TANQUE DIA]:[LECHE RETIRO DIA]]),SUM(Tabla2[[#This Row],[LECHE TANQUE DIA]:[LECHE AUTOCONSUMO DIA]]))</f>
        <v>2543</v>
      </c>
      <c r="O41" s="10">
        <f t="shared" si="0"/>
        <v>0.93747542272906015</v>
      </c>
      <c r="P41" s="11">
        <f t="shared" si="1"/>
        <v>21.550847457627118</v>
      </c>
      <c r="Q41" s="11">
        <f t="shared" si="2"/>
        <v>20.203389830508474</v>
      </c>
      <c r="R41" s="11">
        <f t="shared" si="3"/>
        <v>3.2608695652173911</v>
      </c>
      <c r="S41" s="11">
        <f t="shared" si="4"/>
        <v>3.7397058823529412</v>
      </c>
      <c r="T41" s="11">
        <f t="shared" si="5"/>
        <v>5.7627118644067794</v>
      </c>
      <c r="U41" s="11">
        <f t="shared" si="6"/>
        <v>100.91269841269842</v>
      </c>
      <c r="V41" s="11">
        <f t="shared" si="7"/>
        <v>4.6825396825396828</v>
      </c>
      <c r="W41" s="11">
        <f>IFERROR(H41/M41,Tabla2[[#This Row],[CARGA PRODUCCION (ANIMALES/HA)]])</f>
        <v>3.6085626911314983</v>
      </c>
      <c r="X41" s="9">
        <f t="shared" si="8"/>
        <v>2022</v>
      </c>
      <c r="Y41" s="9">
        <f t="shared" si="9"/>
        <v>3</v>
      </c>
      <c r="Z41" s="9" t="e">
        <f t="shared" ca="1" si="10"/>
        <v>#NAME?</v>
      </c>
      <c r="AA41" s="12">
        <f t="shared" si="11"/>
        <v>118</v>
      </c>
      <c r="AB41" s="10">
        <f t="shared" si="12"/>
        <v>1</v>
      </c>
      <c r="AC41" s="13">
        <f t="shared" si="13"/>
        <v>0</v>
      </c>
    </row>
    <row r="42" spans="1:29">
      <c r="A42" s="6">
        <v>44627</v>
      </c>
      <c r="B42" s="7" t="s">
        <v>81</v>
      </c>
      <c r="C42" s="7">
        <v>2388</v>
      </c>
      <c r="D42" s="7">
        <v>75</v>
      </c>
      <c r="E42" s="7">
        <v>9</v>
      </c>
      <c r="F42" s="7">
        <v>75</v>
      </c>
      <c r="G42" s="7">
        <v>117</v>
      </c>
      <c r="H42" s="7">
        <v>117</v>
      </c>
      <c r="I42" s="7">
        <v>0</v>
      </c>
      <c r="J42" s="7">
        <v>23</v>
      </c>
      <c r="K42" s="7">
        <v>680</v>
      </c>
      <c r="L42" s="7">
        <v>25.2</v>
      </c>
      <c r="M42" s="8">
        <v>32.700000000000003</v>
      </c>
      <c r="N42" s="9">
        <f>IF(Tabla2[[#This Row],[LECHE RETIRO DIA]]&lt;&gt;ISBLANK(Tabla2[[#This Row],[LECHE RETIRO DIA]]),SUM(Tabla2[[#This Row],[LECHE TANQUE DIA]:[LECHE RETIRO DIA]]),SUM(Tabla2[[#This Row],[LECHE TANQUE DIA]:[LECHE AUTOCONSUMO DIA]]))</f>
        <v>2547</v>
      </c>
      <c r="O42" s="10">
        <f t="shared" si="0"/>
        <v>0.9375736160188457</v>
      </c>
      <c r="P42" s="11">
        <f t="shared" si="1"/>
        <v>21.76923076923077</v>
      </c>
      <c r="Q42" s="11">
        <f t="shared" si="2"/>
        <v>20.410256410256409</v>
      </c>
      <c r="R42" s="11">
        <f t="shared" si="3"/>
        <v>3.2608695652173911</v>
      </c>
      <c r="S42" s="11">
        <f t="shared" si="4"/>
        <v>3.7455882352941177</v>
      </c>
      <c r="T42" s="11">
        <f t="shared" si="5"/>
        <v>5.8119658119658117</v>
      </c>
      <c r="U42" s="11">
        <f t="shared" si="6"/>
        <v>101.07142857142857</v>
      </c>
      <c r="V42" s="11">
        <f t="shared" si="7"/>
        <v>4.6428571428571432</v>
      </c>
      <c r="W42" s="11">
        <f>IFERROR(H42/M42,Tabla2[[#This Row],[CARGA PRODUCCION (ANIMALES/HA)]])</f>
        <v>3.5779816513761467</v>
      </c>
      <c r="X42" s="9">
        <f t="shared" si="8"/>
        <v>2022</v>
      </c>
      <c r="Y42" s="9">
        <f t="shared" si="9"/>
        <v>3</v>
      </c>
      <c r="Z42" s="9" t="e">
        <f t="shared" ca="1" si="10"/>
        <v>#NAME?</v>
      </c>
      <c r="AA42" s="12">
        <f t="shared" si="11"/>
        <v>117</v>
      </c>
      <c r="AB42" s="10">
        <f t="shared" si="12"/>
        <v>1</v>
      </c>
      <c r="AC42" s="13">
        <f t="shared" si="13"/>
        <v>0</v>
      </c>
    </row>
    <row r="43" spans="1:29">
      <c r="A43" s="6">
        <v>44628</v>
      </c>
      <c r="B43" s="7" t="s">
        <v>81</v>
      </c>
      <c r="C43" s="7">
        <v>2407</v>
      </c>
      <c r="D43" s="7">
        <v>75</v>
      </c>
      <c r="E43" s="7">
        <v>9</v>
      </c>
      <c r="F43" s="7">
        <v>75</v>
      </c>
      <c r="G43" s="7">
        <v>117</v>
      </c>
      <c r="H43" s="7">
        <v>117</v>
      </c>
      <c r="I43" s="7">
        <v>0</v>
      </c>
      <c r="J43" s="7">
        <v>25</v>
      </c>
      <c r="K43" s="7">
        <v>680</v>
      </c>
      <c r="L43" s="7">
        <v>25.2</v>
      </c>
      <c r="M43" s="8">
        <v>32.700000000000003</v>
      </c>
      <c r="N43" s="9">
        <f>IF(Tabla2[[#This Row],[LECHE RETIRO DIA]]&lt;&gt;ISBLANK(Tabla2[[#This Row],[LECHE RETIRO DIA]]),SUM(Tabla2[[#This Row],[LECHE TANQUE DIA]:[LECHE RETIRO DIA]]),SUM(Tabla2[[#This Row],[LECHE TANQUE DIA]:[LECHE AUTOCONSUMO DIA]]))</f>
        <v>2566</v>
      </c>
      <c r="O43" s="10">
        <f t="shared" si="0"/>
        <v>0.93803585346843332</v>
      </c>
      <c r="P43" s="11">
        <f t="shared" si="1"/>
        <v>21.931623931623932</v>
      </c>
      <c r="Q43" s="11">
        <f t="shared" si="2"/>
        <v>20.572649572649574</v>
      </c>
      <c r="R43" s="11">
        <f t="shared" si="3"/>
        <v>3</v>
      </c>
      <c r="S43" s="11">
        <f t="shared" si="4"/>
        <v>3.7735294117647058</v>
      </c>
      <c r="T43" s="11">
        <f t="shared" si="5"/>
        <v>5.8119658119658117</v>
      </c>
      <c r="U43" s="11">
        <f t="shared" si="6"/>
        <v>101.82539682539682</v>
      </c>
      <c r="V43" s="11">
        <f t="shared" si="7"/>
        <v>4.6428571428571432</v>
      </c>
      <c r="W43" s="11">
        <f>IFERROR(H43/M43,Tabla2[[#This Row],[CARGA PRODUCCION (ANIMALES/HA)]])</f>
        <v>3.5779816513761467</v>
      </c>
      <c r="X43" s="9">
        <f t="shared" si="8"/>
        <v>2022</v>
      </c>
      <c r="Y43" s="9">
        <f t="shared" si="9"/>
        <v>3</v>
      </c>
      <c r="Z43" s="9" t="e">
        <f t="shared" ca="1" si="10"/>
        <v>#NAME?</v>
      </c>
      <c r="AA43" s="12">
        <f t="shared" si="11"/>
        <v>117</v>
      </c>
      <c r="AB43" s="10">
        <f t="shared" si="12"/>
        <v>1</v>
      </c>
      <c r="AC43" s="13">
        <f t="shared" si="13"/>
        <v>0</v>
      </c>
    </row>
    <row r="44" spans="1:29">
      <c r="A44" s="6">
        <v>44629</v>
      </c>
      <c r="B44" s="7" t="s">
        <v>81</v>
      </c>
      <c r="C44" s="7">
        <v>2361</v>
      </c>
      <c r="D44" s="7">
        <v>75</v>
      </c>
      <c r="E44" s="7">
        <v>9</v>
      </c>
      <c r="F44" s="7">
        <v>75</v>
      </c>
      <c r="G44" s="7">
        <v>117</v>
      </c>
      <c r="H44" s="7">
        <v>117</v>
      </c>
      <c r="I44" s="7">
        <v>0</v>
      </c>
      <c r="J44" s="7">
        <v>25</v>
      </c>
      <c r="K44" s="7">
        <v>680</v>
      </c>
      <c r="L44" s="7">
        <v>25.2</v>
      </c>
      <c r="M44" s="8">
        <v>32.700000000000003</v>
      </c>
      <c r="N44" s="9">
        <f>IF(Tabla2[[#This Row],[LECHE RETIRO DIA]]&lt;&gt;ISBLANK(Tabla2[[#This Row],[LECHE RETIRO DIA]]),SUM(Tabla2[[#This Row],[LECHE TANQUE DIA]:[LECHE RETIRO DIA]]),SUM(Tabla2[[#This Row],[LECHE TANQUE DIA]:[LECHE AUTOCONSUMO DIA]]))</f>
        <v>2520</v>
      </c>
      <c r="O44" s="10">
        <f t="shared" si="0"/>
        <v>0.93690476190476191</v>
      </c>
      <c r="P44" s="11">
        <f t="shared" si="1"/>
        <v>21.53846153846154</v>
      </c>
      <c r="Q44" s="11">
        <f t="shared" si="2"/>
        <v>20.179487179487179</v>
      </c>
      <c r="R44" s="11">
        <f t="shared" si="3"/>
        <v>3</v>
      </c>
      <c r="S44" s="11">
        <f t="shared" si="4"/>
        <v>3.7058823529411766</v>
      </c>
      <c r="T44" s="11">
        <f t="shared" si="5"/>
        <v>5.8119658119658117</v>
      </c>
      <c r="U44" s="11">
        <f t="shared" si="6"/>
        <v>100</v>
      </c>
      <c r="V44" s="11">
        <f t="shared" si="7"/>
        <v>4.6428571428571432</v>
      </c>
      <c r="W44" s="11">
        <f>IFERROR(H44/M44,Tabla2[[#This Row],[CARGA PRODUCCION (ANIMALES/HA)]])</f>
        <v>3.5779816513761467</v>
      </c>
      <c r="X44" s="9">
        <f t="shared" si="8"/>
        <v>2022</v>
      </c>
      <c r="Y44" s="9">
        <f t="shared" si="9"/>
        <v>3</v>
      </c>
      <c r="Z44" s="9" t="e">
        <f t="shared" ca="1" si="10"/>
        <v>#NAME?</v>
      </c>
      <c r="AA44" s="12">
        <f t="shared" si="11"/>
        <v>117</v>
      </c>
      <c r="AB44" s="10">
        <f t="shared" si="12"/>
        <v>1</v>
      </c>
      <c r="AC44" s="13">
        <f t="shared" si="13"/>
        <v>0</v>
      </c>
    </row>
    <row r="45" spans="1:29">
      <c r="A45" s="6">
        <v>44630</v>
      </c>
      <c r="B45" s="7" t="s">
        <v>81</v>
      </c>
      <c r="C45" s="7">
        <v>2452</v>
      </c>
      <c r="D45" s="7">
        <v>75</v>
      </c>
      <c r="E45" s="7">
        <v>9</v>
      </c>
      <c r="F45" s="7">
        <v>75</v>
      </c>
      <c r="G45" s="7">
        <v>117</v>
      </c>
      <c r="H45" s="7">
        <v>117</v>
      </c>
      <c r="I45" s="7">
        <v>0</v>
      </c>
      <c r="J45" s="7">
        <v>25</v>
      </c>
      <c r="K45" s="7">
        <v>680</v>
      </c>
      <c r="L45" s="7">
        <v>25.2</v>
      </c>
      <c r="M45" s="8">
        <v>32.700000000000003</v>
      </c>
      <c r="N45" s="9">
        <f>IF(Tabla2[[#This Row],[LECHE RETIRO DIA]]&lt;&gt;ISBLANK(Tabla2[[#This Row],[LECHE RETIRO DIA]]),SUM(Tabla2[[#This Row],[LECHE TANQUE DIA]:[LECHE RETIRO DIA]]),SUM(Tabla2[[#This Row],[LECHE TANQUE DIA]:[LECHE AUTOCONSUMO DIA]]))</f>
        <v>2611</v>
      </c>
      <c r="O45" s="10">
        <f t="shared" si="0"/>
        <v>0.93910379165070856</v>
      </c>
      <c r="P45" s="11">
        <f t="shared" si="1"/>
        <v>22.316239316239315</v>
      </c>
      <c r="Q45" s="11">
        <f t="shared" si="2"/>
        <v>20.957264957264957</v>
      </c>
      <c r="R45" s="11">
        <f t="shared" si="3"/>
        <v>3</v>
      </c>
      <c r="S45" s="11">
        <f t="shared" si="4"/>
        <v>3.8397058823529413</v>
      </c>
      <c r="T45" s="11">
        <f t="shared" si="5"/>
        <v>5.8119658119658117</v>
      </c>
      <c r="U45" s="11">
        <f t="shared" si="6"/>
        <v>103.61111111111111</v>
      </c>
      <c r="V45" s="11">
        <f t="shared" si="7"/>
        <v>4.6428571428571432</v>
      </c>
      <c r="W45" s="11">
        <f>IFERROR(H45/M45,Tabla2[[#This Row],[CARGA PRODUCCION (ANIMALES/HA)]])</f>
        <v>3.5779816513761467</v>
      </c>
      <c r="X45" s="9">
        <f t="shared" si="8"/>
        <v>2022</v>
      </c>
      <c r="Y45" s="9">
        <f t="shared" si="9"/>
        <v>3</v>
      </c>
      <c r="Z45" s="9" t="e">
        <f t="shared" ca="1" si="10"/>
        <v>#NAME?</v>
      </c>
      <c r="AA45" s="12">
        <f t="shared" si="11"/>
        <v>117</v>
      </c>
      <c r="AB45" s="10">
        <f t="shared" si="12"/>
        <v>1</v>
      </c>
      <c r="AC45" s="13">
        <f t="shared" si="13"/>
        <v>0</v>
      </c>
    </row>
    <row r="46" spans="1:29">
      <c r="A46" s="6">
        <v>44631</v>
      </c>
      <c r="B46" s="7" t="s">
        <v>81</v>
      </c>
      <c r="C46" s="7">
        <v>2480</v>
      </c>
      <c r="D46" s="7">
        <v>75</v>
      </c>
      <c r="E46" s="7">
        <v>9</v>
      </c>
      <c r="F46" s="7">
        <v>75</v>
      </c>
      <c r="G46" s="7">
        <v>117</v>
      </c>
      <c r="H46" s="7">
        <v>117</v>
      </c>
      <c r="I46" s="7">
        <v>0</v>
      </c>
      <c r="J46" s="7">
        <v>25</v>
      </c>
      <c r="K46" s="7">
        <v>680</v>
      </c>
      <c r="L46" s="7">
        <v>25.2</v>
      </c>
      <c r="M46" s="8">
        <v>32.700000000000003</v>
      </c>
      <c r="N46" s="9">
        <f>IF(Tabla2[[#This Row],[LECHE RETIRO DIA]]&lt;&gt;ISBLANK(Tabla2[[#This Row],[LECHE RETIRO DIA]]),SUM(Tabla2[[#This Row],[LECHE TANQUE DIA]:[LECHE RETIRO DIA]]),SUM(Tabla2[[#This Row],[LECHE TANQUE DIA]:[LECHE AUTOCONSUMO DIA]]))</f>
        <v>2639</v>
      </c>
      <c r="O46" s="10">
        <f t="shared" si="0"/>
        <v>0.93974990526714663</v>
      </c>
      <c r="P46" s="11">
        <f t="shared" si="1"/>
        <v>22.555555555555557</v>
      </c>
      <c r="Q46" s="11">
        <f t="shared" si="2"/>
        <v>21.196581196581196</v>
      </c>
      <c r="R46" s="11">
        <f t="shared" si="3"/>
        <v>3</v>
      </c>
      <c r="S46" s="11">
        <f t="shared" si="4"/>
        <v>3.8808823529411764</v>
      </c>
      <c r="T46" s="11">
        <f t="shared" si="5"/>
        <v>5.8119658119658117</v>
      </c>
      <c r="U46" s="11">
        <f t="shared" si="6"/>
        <v>104.72222222222223</v>
      </c>
      <c r="V46" s="11">
        <f t="shared" si="7"/>
        <v>4.6428571428571432</v>
      </c>
      <c r="W46" s="11">
        <f>IFERROR(H46/M46,Tabla2[[#This Row],[CARGA PRODUCCION (ANIMALES/HA)]])</f>
        <v>3.5779816513761467</v>
      </c>
      <c r="X46" s="9">
        <f t="shared" si="8"/>
        <v>2022</v>
      </c>
      <c r="Y46" s="9">
        <f t="shared" si="9"/>
        <v>3</v>
      </c>
      <c r="Z46" s="9" t="e">
        <f t="shared" ca="1" si="10"/>
        <v>#NAME?</v>
      </c>
      <c r="AA46" s="12">
        <f t="shared" si="11"/>
        <v>117</v>
      </c>
      <c r="AB46" s="10">
        <f t="shared" si="12"/>
        <v>1</v>
      </c>
      <c r="AC46" s="13">
        <f t="shared" si="13"/>
        <v>0</v>
      </c>
    </row>
    <row r="47" spans="1:29">
      <c r="A47" s="6">
        <v>44632</v>
      </c>
      <c r="B47" s="7" t="s">
        <v>81</v>
      </c>
      <c r="C47" s="7">
        <v>2452</v>
      </c>
      <c r="D47" s="7">
        <v>75</v>
      </c>
      <c r="E47" s="7">
        <v>9</v>
      </c>
      <c r="F47" s="7">
        <v>75</v>
      </c>
      <c r="G47" s="7">
        <v>117</v>
      </c>
      <c r="H47" s="7">
        <v>117</v>
      </c>
      <c r="I47" s="7">
        <v>0</v>
      </c>
      <c r="J47" s="7">
        <v>25</v>
      </c>
      <c r="K47" s="7">
        <v>680</v>
      </c>
      <c r="L47" s="7">
        <v>25.2</v>
      </c>
      <c r="M47" s="8">
        <v>32.700000000000003</v>
      </c>
      <c r="N47" s="9">
        <f>IF(Tabla2[[#This Row],[LECHE RETIRO DIA]]&lt;&gt;ISBLANK(Tabla2[[#This Row],[LECHE RETIRO DIA]]),SUM(Tabla2[[#This Row],[LECHE TANQUE DIA]:[LECHE RETIRO DIA]]),SUM(Tabla2[[#This Row],[LECHE TANQUE DIA]:[LECHE AUTOCONSUMO DIA]]))</f>
        <v>2611</v>
      </c>
      <c r="O47" s="10">
        <f t="shared" si="0"/>
        <v>0.93910379165070856</v>
      </c>
      <c r="P47" s="11">
        <f t="shared" si="1"/>
        <v>22.316239316239315</v>
      </c>
      <c r="Q47" s="11">
        <f t="shared" si="2"/>
        <v>20.957264957264957</v>
      </c>
      <c r="R47" s="11">
        <f t="shared" si="3"/>
        <v>3</v>
      </c>
      <c r="S47" s="11">
        <f t="shared" si="4"/>
        <v>3.8397058823529413</v>
      </c>
      <c r="T47" s="11">
        <f t="shared" si="5"/>
        <v>5.8119658119658117</v>
      </c>
      <c r="U47" s="11">
        <f t="shared" si="6"/>
        <v>103.61111111111111</v>
      </c>
      <c r="V47" s="11">
        <f t="shared" si="7"/>
        <v>4.6428571428571432</v>
      </c>
      <c r="W47" s="11">
        <f>IFERROR(H47/M47,Tabla2[[#This Row],[CARGA PRODUCCION (ANIMALES/HA)]])</f>
        <v>3.5779816513761467</v>
      </c>
      <c r="X47" s="9">
        <f t="shared" si="8"/>
        <v>2022</v>
      </c>
      <c r="Y47" s="9">
        <f t="shared" si="9"/>
        <v>3</v>
      </c>
      <c r="Z47" s="9" t="e">
        <f t="shared" ca="1" si="10"/>
        <v>#NAME?</v>
      </c>
      <c r="AA47" s="12">
        <f t="shared" si="11"/>
        <v>117</v>
      </c>
      <c r="AB47" s="10">
        <f t="shared" si="12"/>
        <v>1</v>
      </c>
      <c r="AC47" s="13">
        <f t="shared" si="13"/>
        <v>0</v>
      </c>
    </row>
    <row r="48" spans="1:29">
      <c r="A48" s="6">
        <v>44633</v>
      </c>
      <c r="B48" s="7" t="s">
        <v>81</v>
      </c>
      <c r="C48" s="7">
        <v>2434</v>
      </c>
      <c r="D48" s="7">
        <v>75</v>
      </c>
      <c r="E48" s="7">
        <v>9</v>
      </c>
      <c r="F48" s="7">
        <v>75</v>
      </c>
      <c r="G48" s="7">
        <v>117</v>
      </c>
      <c r="H48" s="7">
        <v>117</v>
      </c>
      <c r="I48" s="7">
        <v>0</v>
      </c>
      <c r="J48" s="7">
        <v>25</v>
      </c>
      <c r="K48" s="7">
        <v>680</v>
      </c>
      <c r="L48" s="7">
        <v>25.2</v>
      </c>
      <c r="M48" s="8">
        <v>32.700000000000003</v>
      </c>
      <c r="N48" s="9">
        <f>IF(Tabla2[[#This Row],[LECHE RETIRO DIA]]&lt;&gt;ISBLANK(Tabla2[[#This Row],[LECHE RETIRO DIA]]),SUM(Tabla2[[#This Row],[LECHE TANQUE DIA]:[LECHE RETIRO DIA]]),SUM(Tabla2[[#This Row],[LECHE TANQUE DIA]:[LECHE AUTOCONSUMO DIA]]))</f>
        <v>2593</v>
      </c>
      <c r="O48" s="10">
        <f t="shared" si="0"/>
        <v>0.9386810644041651</v>
      </c>
      <c r="P48" s="11">
        <f t="shared" si="1"/>
        <v>22.162393162393162</v>
      </c>
      <c r="Q48" s="11">
        <f t="shared" si="2"/>
        <v>20.803418803418804</v>
      </c>
      <c r="R48" s="11">
        <f t="shared" si="3"/>
        <v>3</v>
      </c>
      <c r="S48" s="11">
        <f t="shared" si="4"/>
        <v>3.8132352941176473</v>
      </c>
      <c r="T48" s="11">
        <f t="shared" si="5"/>
        <v>5.8119658119658117</v>
      </c>
      <c r="U48" s="11">
        <f t="shared" si="6"/>
        <v>102.89682539682541</v>
      </c>
      <c r="V48" s="11">
        <f t="shared" si="7"/>
        <v>4.6428571428571432</v>
      </c>
      <c r="W48" s="11">
        <f>IFERROR(H48/M48,Tabla2[[#This Row],[CARGA PRODUCCION (ANIMALES/HA)]])</f>
        <v>3.5779816513761467</v>
      </c>
      <c r="X48" s="9">
        <f t="shared" si="8"/>
        <v>2022</v>
      </c>
      <c r="Y48" s="9">
        <f t="shared" si="9"/>
        <v>3</v>
      </c>
      <c r="Z48" s="9" t="e">
        <f t="shared" ca="1" si="10"/>
        <v>#NAME?</v>
      </c>
      <c r="AA48" s="12">
        <f t="shared" si="11"/>
        <v>117</v>
      </c>
      <c r="AB48" s="10">
        <f t="shared" si="12"/>
        <v>1</v>
      </c>
      <c r="AC48" s="13">
        <f t="shared" si="13"/>
        <v>0</v>
      </c>
    </row>
    <row r="49" spans="1:29">
      <c r="A49" s="6">
        <v>44634</v>
      </c>
      <c r="B49" s="7" t="s">
        <v>81</v>
      </c>
      <c r="C49" s="7">
        <v>2356</v>
      </c>
      <c r="D49" s="7">
        <v>75</v>
      </c>
      <c r="E49" s="7">
        <v>9</v>
      </c>
      <c r="F49" s="7">
        <v>75</v>
      </c>
      <c r="G49" s="7">
        <v>117</v>
      </c>
      <c r="H49" s="7">
        <v>117</v>
      </c>
      <c r="I49" s="7">
        <v>0</v>
      </c>
      <c r="J49" s="7">
        <v>25</v>
      </c>
      <c r="K49" s="7">
        <v>680</v>
      </c>
      <c r="L49" s="7">
        <v>25.2</v>
      </c>
      <c r="M49" s="8">
        <v>32.700000000000003</v>
      </c>
      <c r="N49" s="9">
        <f>IF(Tabla2[[#This Row],[LECHE RETIRO DIA]]&lt;&gt;ISBLANK(Tabla2[[#This Row],[LECHE RETIRO DIA]]),SUM(Tabla2[[#This Row],[LECHE TANQUE DIA]:[LECHE RETIRO DIA]]),SUM(Tabla2[[#This Row],[LECHE TANQUE DIA]:[LECHE AUTOCONSUMO DIA]]))</f>
        <v>2515</v>
      </c>
      <c r="O49" s="10">
        <f t="shared" si="0"/>
        <v>0.936779324055666</v>
      </c>
      <c r="P49" s="11">
        <f t="shared" si="1"/>
        <v>21.495726495726494</v>
      </c>
      <c r="Q49" s="11">
        <f t="shared" si="2"/>
        <v>20.136752136752136</v>
      </c>
      <c r="R49" s="11">
        <f t="shared" si="3"/>
        <v>3</v>
      </c>
      <c r="S49" s="11">
        <f t="shared" si="4"/>
        <v>3.6985294117647061</v>
      </c>
      <c r="T49" s="11">
        <f t="shared" si="5"/>
        <v>5.8119658119658117</v>
      </c>
      <c r="U49" s="11">
        <f t="shared" si="6"/>
        <v>99.801587301587304</v>
      </c>
      <c r="V49" s="11">
        <f t="shared" si="7"/>
        <v>4.6428571428571432</v>
      </c>
      <c r="W49" s="11">
        <f>IFERROR(H49/M49,Tabla2[[#This Row],[CARGA PRODUCCION (ANIMALES/HA)]])</f>
        <v>3.5779816513761467</v>
      </c>
      <c r="X49" s="9">
        <f t="shared" si="8"/>
        <v>2022</v>
      </c>
      <c r="Y49" s="9">
        <f t="shared" si="9"/>
        <v>3</v>
      </c>
      <c r="Z49" s="9" t="e">
        <f t="shared" ca="1" si="10"/>
        <v>#NAME?</v>
      </c>
      <c r="AA49" s="12">
        <f t="shared" si="11"/>
        <v>117</v>
      </c>
      <c r="AB49" s="10">
        <f t="shared" si="12"/>
        <v>1</v>
      </c>
      <c r="AC49" s="13">
        <f t="shared" si="13"/>
        <v>0</v>
      </c>
    </row>
    <row r="50" spans="1:29">
      <c r="A50" s="6">
        <v>44635</v>
      </c>
      <c r="B50" s="7" t="s">
        <v>81</v>
      </c>
      <c r="C50" s="7">
        <v>2475</v>
      </c>
      <c r="D50" s="7">
        <v>75</v>
      </c>
      <c r="E50" s="7">
        <v>9</v>
      </c>
      <c r="F50" s="7">
        <v>75</v>
      </c>
      <c r="G50" s="7">
        <v>117</v>
      </c>
      <c r="H50" s="7">
        <v>117</v>
      </c>
      <c r="I50" s="7">
        <v>0</v>
      </c>
      <c r="J50" s="7">
        <v>25</v>
      </c>
      <c r="K50" s="7">
        <v>640</v>
      </c>
      <c r="L50" s="7">
        <v>25.2</v>
      </c>
      <c r="M50" s="8">
        <v>32.700000000000003</v>
      </c>
      <c r="N50" s="9">
        <f>IF(Tabla2[[#This Row],[LECHE RETIRO DIA]]&lt;&gt;ISBLANK(Tabla2[[#This Row],[LECHE RETIRO DIA]]),SUM(Tabla2[[#This Row],[LECHE TANQUE DIA]:[LECHE RETIRO DIA]]),SUM(Tabla2[[#This Row],[LECHE TANQUE DIA]:[LECHE AUTOCONSUMO DIA]]))</f>
        <v>2634</v>
      </c>
      <c r="O50" s="10">
        <f t="shared" si="0"/>
        <v>0.93963553530751709</v>
      </c>
      <c r="P50" s="11">
        <f t="shared" si="1"/>
        <v>22.512820512820515</v>
      </c>
      <c r="Q50" s="11">
        <f t="shared" si="2"/>
        <v>21.153846153846153</v>
      </c>
      <c r="R50" s="11">
        <f t="shared" si="3"/>
        <v>3</v>
      </c>
      <c r="S50" s="11">
        <f t="shared" si="4"/>
        <v>4.1156249999999996</v>
      </c>
      <c r="T50" s="11">
        <f t="shared" si="5"/>
        <v>5.4700854700854702</v>
      </c>
      <c r="U50" s="11">
        <f t="shared" si="6"/>
        <v>104.52380952380953</v>
      </c>
      <c r="V50" s="11">
        <f t="shared" si="7"/>
        <v>4.6428571428571432</v>
      </c>
      <c r="W50" s="11">
        <f>IFERROR(H50/M50,Tabla2[[#This Row],[CARGA PRODUCCION (ANIMALES/HA)]])</f>
        <v>3.5779816513761467</v>
      </c>
      <c r="X50" s="9">
        <f t="shared" si="8"/>
        <v>2022</v>
      </c>
      <c r="Y50" s="9">
        <f t="shared" si="9"/>
        <v>3</v>
      </c>
      <c r="Z50" s="9" t="e">
        <f t="shared" ca="1" si="10"/>
        <v>#NAME?</v>
      </c>
      <c r="AA50" s="12">
        <f t="shared" si="11"/>
        <v>117</v>
      </c>
      <c r="AB50" s="10">
        <f t="shared" si="12"/>
        <v>1</v>
      </c>
      <c r="AC50" s="13">
        <f t="shared" si="13"/>
        <v>0</v>
      </c>
    </row>
    <row r="51" spans="1:29">
      <c r="A51" s="6">
        <v>44636</v>
      </c>
      <c r="B51" s="7" t="s">
        <v>81</v>
      </c>
      <c r="C51" s="7">
        <v>2452</v>
      </c>
      <c r="D51" s="7">
        <v>75</v>
      </c>
      <c r="E51" s="7">
        <v>9</v>
      </c>
      <c r="F51" s="7">
        <v>75</v>
      </c>
      <c r="G51" s="7">
        <v>117</v>
      </c>
      <c r="H51" s="7">
        <v>117</v>
      </c>
      <c r="I51" s="7">
        <v>0</v>
      </c>
      <c r="J51" s="7">
        <v>25</v>
      </c>
      <c r="K51" s="7">
        <v>640</v>
      </c>
      <c r="L51" s="7">
        <v>25.2</v>
      </c>
      <c r="M51" s="8">
        <v>32.700000000000003</v>
      </c>
      <c r="N51" s="9">
        <f>IF(Tabla2[[#This Row],[LECHE RETIRO DIA]]&lt;&gt;ISBLANK(Tabla2[[#This Row],[LECHE RETIRO DIA]]),SUM(Tabla2[[#This Row],[LECHE TANQUE DIA]:[LECHE RETIRO DIA]]),SUM(Tabla2[[#This Row],[LECHE TANQUE DIA]:[LECHE AUTOCONSUMO DIA]]))</f>
        <v>2611</v>
      </c>
      <c r="O51" s="10">
        <f t="shared" si="0"/>
        <v>0.93910379165070856</v>
      </c>
      <c r="P51" s="11">
        <f t="shared" si="1"/>
        <v>22.316239316239315</v>
      </c>
      <c r="Q51" s="11">
        <f t="shared" si="2"/>
        <v>20.957264957264957</v>
      </c>
      <c r="R51" s="11">
        <f t="shared" si="3"/>
        <v>3</v>
      </c>
      <c r="S51" s="11">
        <f t="shared" si="4"/>
        <v>4.0796875000000004</v>
      </c>
      <c r="T51" s="11">
        <f t="shared" si="5"/>
        <v>5.4700854700854702</v>
      </c>
      <c r="U51" s="11">
        <f t="shared" si="6"/>
        <v>103.61111111111111</v>
      </c>
      <c r="V51" s="11">
        <f t="shared" si="7"/>
        <v>4.6428571428571432</v>
      </c>
      <c r="W51" s="11">
        <f>IFERROR(H51/M51,Tabla2[[#This Row],[CARGA PRODUCCION (ANIMALES/HA)]])</f>
        <v>3.5779816513761467</v>
      </c>
      <c r="X51" s="9">
        <f t="shared" si="8"/>
        <v>2022</v>
      </c>
      <c r="Y51" s="9">
        <f t="shared" si="9"/>
        <v>3</v>
      </c>
      <c r="Z51" s="9" t="e">
        <f t="shared" ca="1" si="10"/>
        <v>#NAME?</v>
      </c>
      <c r="AA51" s="12">
        <f t="shared" si="11"/>
        <v>117</v>
      </c>
      <c r="AB51" s="10">
        <f t="shared" si="12"/>
        <v>1</v>
      </c>
      <c r="AC51" s="13">
        <f t="shared" si="13"/>
        <v>0</v>
      </c>
    </row>
    <row r="52" spans="1:29">
      <c r="A52" s="6">
        <v>44637</v>
      </c>
      <c r="B52" s="7" t="s">
        <v>81</v>
      </c>
      <c r="C52" s="7">
        <v>2407</v>
      </c>
      <c r="D52" s="7">
        <v>75</v>
      </c>
      <c r="E52" s="7">
        <v>9</v>
      </c>
      <c r="F52" s="7">
        <v>75</v>
      </c>
      <c r="G52" s="7">
        <v>117</v>
      </c>
      <c r="H52" s="7">
        <v>117</v>
      </c>
      <c r="I52" s="7">
        <v>0</v>
      </c>
      <c r="J52" s="7">
        <v>25</v>
      </c>
      <c r="K52" s="7">
        <v>640</v>
      </c>
      <c r="L52" s="7">
        <v>25.2</v>
      </c>
      <c r="M52" s="8">
        <v>32.700000000000003</v>
      </c>
      <c r="N52" s="9">
        <f>IF(Tabla2[[#This Row],[LECHE RETIRO DIA]]&lt;&gt;ISBLANK(Tabla2[[#This Row],[LECHE RETIRO DIA]]),SUM(Tabla2[[#This Row],[LECHE TANQUE DIA]:[LECHE RETIRO DIA]]),SUM(Tabla2[[#This Row],[LECHE TANQUE DIA]:[LECHE AUTOCONSUMO DIA]]))</f>
        <v>2566</v>
      </c>
      <c r="O52" s="10">
        <f t="shared" si="0"/>
        <v>0.93803585346843332</v>
      </c>
      <c r="P52" s="11">
        <f t="shared" si="1"/>
        <v>21.931623931623932</v>
      </c>
      <c r="Q52" s="11">
        <f t="shared" si="2"/>
        <v>20.572649572649574</v>
      </c>
      <c r="R52" s="11">
        <f t="shared" si="3"/>
        <v>3</v>
      </c>
      <c r="S52" s="11">
        <f t="shared" si="4"/>
        <v>4.0093750000000004</v>
      </c>
      <c r="T52" s="11">
        <f t="shared" si="5"/>
        <v>5.4700854700854702</v>
      </c>
      <c r="U52" s="11">
        <f t="shared" si="6"/>
        <v>101.82539682539682</v>
      </c>
      <c r="V52" s="11">
        <f t="shared" si="7"/>
        <v>4.6428571428571432</v>
      </c>
      <c r="W52" s="11">
        <f>IFERROR(H52/M52,Tabla2[[#This Row],[CARGA PRODUCCION (ANIMALES/HA)]])</f>
        <v>3.5779816513761467</v>
      </c>
      <c r="X52" s="9">
        <f t="shared" si="8"/>
        <v>2022</v>
      </c>
      <c r="Y52" s="9">
        <f t="shared" si="9"/>
        <v>3</v>
      </c>
      <c r="Z52" s="9" t="e">
        <f t="shared" ca="1" si="10"/>
        <v>#NAME?</v>
      </c>
      <c r="AA52" s="12">
        <f t="shared" si="11"/>
        <v>117</v>
      </c>
      <c r="AB52" s="10">
        <f t="shared" si="12"/>
        <v>1</v>
      </c>
      <c r="AC52" s="13">
        <f t="shared" si="13"/>
        <v>0</v>
      </c>
    </row>
    <row r="53" spans="1:29">
      <c r="A53" s="6">
        <v>44638</v>
      </c>
      <c r="B53" s="7" t="s">
        <v>81</v>
      </c>
      <c r="C53" s="7">
        <v>2466</v>
      </c>
      <c r="D53" s="7">
        <v>75</v>
      </c>
      <c r="E53" s="7">
        <v>9</v>
      </c>
      <c r="F53" s="7">
        <v>75</v>
      </c>
      <c r="G53" s="7">
        <v>117</v>
      </c>
      <c r="H53" s="7">
        <v>117</v>
      </c>
      <c r="I53" s="7">
        <v>0</v>
      </c>
      <c r="J53" s="7">
        <v>25</v>
      </c>
      <c r="K53" s="7">
        <v>640</v>
      </c>
      <c r="L53" s="7">
        <v>25.2</v>
      </c>
      <c r="M53" s="8">
        <v>32.700000000000003</v>
      </c>
      <c r="N53" s="9">
        <f>IF(Tabla2[[#This Row],[LECHE RETIRO DIA]]&lt;&gt;ISBLANK(Tabla2[[#This Row],[LECHE RETIRO DIA]]),SUM(Tabla2[[#This Row],[LECHE TANQUE DIA]:[LECHE RETIRO DIA]]),SUM(Tabla2[[#This Row],[LECHE TANQUE DIA]:[LECHE AUTOCONSUMO DIA]]))</f>
        <v>2625</v>
      </c>
      <c r="O53" s="10">
        <f t="shared" si="0"/>
        <v>0.93942857142857139</v>
      </c>
      <c r="P53" s="11">
        <f t="shared" si="1"/>
        <v>22.435897435897434</v>
      </c>
      <c r="Q53" s="11">
        <f t="shared" si="2"/>
        <v>21.076923076923077</v>
      </c>
      <c r="R53" s="11">
        <f t="shared" si="3"/>
        <v>3</v>
      </c>
      <c r="S53" s="11">
        <f t="shared" si="4"/>
        <v>4.1015625</v>
      </c>
      <c r="T53" s="11">
        <f t="shared" si="5"/>
        <v>5.4700854700854702</v>
      </c>
      <c r="U53" s="11">
        <f t="shared" si="6"/>
        <v>104.16666666666667</v>
      </c>
      <c r="V53" s="11">
        <f t="shared" si="7"/>
        <v>4.6428571428571432</v>
      </c>
      <c r="W53" s="11">
        <f>IFERROR(H53/M53,Tabla2[[#This Row],[CARGA PRODUCCION (ANIMALES/HA)]])</f>
        <v>3.5779816513761467</v>
      </c>
      <c r="X53" s="9">
        <f t="shared" si="8"/>
        <v>2022</v>
      </c>
      <c r="Y53" s="9">
        <f t="shared" si="9"/>
        <v>3</v>
      </c>
      <c r="Z53" s="9" t="e">
        <f t="shared" ca="1" si="10"/>
        <v>#NAME?</v>
      </c>
      <c r="AA53" s="12">
        <f t="shared" si="11"/>
        <v>117</v>
      </c>
      <c r="AB53" s="10">
        <f t="shared" si="12"/>
        <v>1</v>
      </c>
      <c r="AC53" s="13">
        <f t="shared" si="13"/>
        <v>0</v>
      </c>
    </row>
    <row r="54" spans="1:29">
      <c r="A54" s="6">
        <v>44639</v>
      </c>
      <c r="B54" s="7" t="s">
        <v>81</v>
      </c>
      <c r="C54" s="7">
        <v>2466</v>
      </c>
      <c r="D54" s="7">
        <v>90</v>
      </c>
      <c r="E54" s="7">
        <v>9</v>
      </c>
      <c r="F54" s="7">
        <v>90</v>
      </c>
      <c r="G54" s="7">
        <v>117</v>
      </c>
      <c r="H54" s="7">
        <v>117</v>
      </c>
      <c r="I54" s="7">
        <v>0</v>
      </c>
      <c r="J54" s="7">
        <v>25</v>
      </c>
      <c r="K54" s="7">
        <v>640</v>
      </c>
      <c r="L54" s="7">
        <v>25.2</v>
      </c>
      <c r="M54" s="8">
        <v>32.700000000000003</v>
      </c>
      <c r="N54" s="9">
        <f>IF(Tabla2[[#This Row],[LECHE RETIRO DIA]]&lt;&gt;ISBLANK(Tabla2[[#This Row],[LECHE RETIRO DIA]]),SUM(Tabla2[[#This Row],[LECHE TANQUE DIA]:[LECHE RETIRO DIA]]),SUM(Tabla2[[#This Row],[LECHE TANQUE DIA]:[LECHE AUTOCONSUMO DIA]]))</f>
        <v>2655</v>
      </c>
      <c r="O54" s="10">
        <f t="shared" si="0"/>
        <v>0.92881355932203391</v>
      </c>
      <c r="P54" s="11">
        <f t="shared" si="1"/>
        <v>22.692307692307693</v>
      </c>
      <c r="Q54" s="11">
        <f t="shared" si="2"/>
        <v>21.076923076923077</v>
      </c>
      <c r="R54" s="11">
        <f t="shared" si="3"/>
        <v>3.6</v>
      </c>
      <c r="S54" s="11">
        <f t="shared" si="4"/>
        <v>4.1484375</v>
      </c>
      <c r="T54" s="11">
        <f t="shared" si="5"/>
        <v>5.4700854700854702</v>
      </c>
      <c r="U54" s="11">
        <f t="shared" si="6"/>
        <v>105.35714285714286</v>
      </c>
      <c r="V54" s="11">
        <f t="shared" si="7"/>
        <v>4.6428571428571432</v>
      </c>
      <c r="W54" s="11">
        <f>IFERROR(H54/M54,Tabla2[[#This Row],[CARGA PRODUCCION (ANIMALES/HA)]])</f>
        <v>3.5779816513761467</v>
      </c>
      <c r="X54" s="9">
        <f t="shared" si="8"/>
        <v>2022</v>
      </c>
      <c r="Y54" s="9">
        <f t="shared" si="9"/>
        <v>3</v>
      </c>
      <c r="Z54" s="9" t="e">
        <f t="shared" ca="1" si="10"/>
        <v>#NAME?</v>
      </c>
      <c r="AA54" s="12">
        <f t="shared" si="11"/>
        <v>117</v>
      </c>
      <c r="AB54" s="10">
        <f t="shared" si="12"/>
        <v>1</v>
      </c>
      <c r="AC54" s="13">
        <f t="shared" si="13"/>
        <v>0</v>
      </c>
    </row>
    <row r="55" spans="1:29">
      <c r="A55" s="6">
        <v>44640</v>
      </c>
      <c r="B55" s="7" t="s">
        <v>81</v>
      </c>
      <c r="C55" s="7">
        <v>2375</v>
      </c>
      <c r="D55" s="7">
        <v>90</v>
      </c>
      <c r="E55" s="7">
        <v>9</v>
      </c>
      <c r="F55" s="7">
        <v>90</v>
      </c>
      <c r="G55" s="7">
        <v>117</v>
      </c>
      <c r="H55" s="7">
        <v>117</v>
      </c>
      <c r="I55" s="7">
        <v>0</v>
      </c>
      <c r="J55" s="7">
        <v>25</v>
      </c>
      <c r="K55" s="7">
        <v>640</v>
      </c>
      <c r="L55" s="7">
        <v>25.2</v>
      </c>
      <c r="M55" s="8">
        <v>32.700000000000003</v>
      </c>
      <c r="N55" s="9">
        <f>IF(Tabla2[[#This Row],[LECHE RETIRO DIA]]&lt;&gt;ISBLANK(Tabla2[[#This Row],[LECHE RETIRO DIA]]),SUM(Tabla2[[#This Row],[LECHE TANQUE DIA]:[LECHE RETIRO DIA]]),SUM(Tabla2[[#This Row],[LECHE TANQUE DIA]:[LECHE AUTOCONSUMO DIA]]))</f>
        <v>2564</v>
      </c>
      <c r="O55" s="10">
        <f t="shared" si="0"/>
        <v>0.92628705148205925</v>
      </c>
      <c r="P55" s="11">
        <f t="shared" si="1"/>
        <v>21.914529914529915</v>
      </c>
      <c r="Q55" s="11">
        <f t="shared" si="2"/>
        <v>20.299145299145298</v>
      </c>
      <c r="R55" s="11">
        <f t="shared" si="3"/>
        <v>3.6</v>
      </c>
      <c r="S55" s="11">
        <f t="shared" si="4"/>
        <v>4.0062499999999996</v>
      </c>
      <c r="T55" s="11">
        <f t="shared" si="5"/>
        <v>5.4700854700854702</v>
      </c>
      <c r="U55" s="11">
        <f t="shared" si="6"/>
        <v>101.74603174603175</v>
      </c>
      <c r="V55" s="11">
        <f t="shared" si="7"/>
        <v>4.6428571428571432</v>
      </c>
      <c r="W55" s="11">
        <f>IFERROR(H55/M55,Tabla2[[#This Row],[CARGA PRODUCCION (ANIMALES/HA)]])</f>
        <v>3.5779816513761467</v>
      </c>
      <c r="X55" s="9">
        <f t="shared" si="8"/>
        <v>2022</v>
      </c>
      <c r="Y55" s="9">
        <f t="shared" si="9"/>
        <v>3</v>
      </c>
      <c r="Z55" s="9" t="e">
        <f t="shared" ca="1" si="10"/>
        <v>#NAME?</v>
      </c>
      <c r="AA55" s="12">
        <f t="shared" si="11"/>
        <v>117</v>
      </c>
      <c r="AB55" s="10">
        <f t="shared" si="12"/>
        <v>1</v>
      </c>
      <c r="AC55" s="13">
        <f t="shared" si="13"/>
        <v>0</v>
      </c>
    </row>
    <row r="56" spans="1:29">
      <c r="A56" s="6">
        <v>44641</v>
      </c>
      <c r="B56" s="7" t="s">
        <v>81</v>
      </c>
      <c r="C56" s="7">
        <v>2375</v>
      </c>
      <c r="D56" s="7">
        <v>90</v>
      </c>
      <c r="E56" s="7">
        <v>9</v>
      </c>
      <c r="F56" s="7">
        <v>90</v>
      </c>
      <c r="G56" s="7">
        <v>117</v>
      </c>
      <c r="H56" s="7">
        <v>117</v>
      </c>
      <c r="I56" s="7">
        <v>0</v>
      </c>
      <c r="J56" s="7">
        <v>18</v>
      </c>
      <c r="K56" s="7">
        <v>640</v>
      </c>
      <c r="L56" s="7">
        <v>25.2</v>
      </c>
      <c r="M56" s="8">
        <v>32.700000000000003</v>
      </c>
      <c r="N56" s="9">
        <f>IF(Tabla2[[#This Row],[LECHE RETIRO DIA]]&lt;&gt;ISBLANK(Tabla2[[#This Row],[LECHE RETIRO DIA]]),SUM(Tabla2[[#This Row],[LECHE TANQUE DIA]:[LECHE RETIRO DIA]]),SUM(Tabla2[[#This Row],[LECHE TANQUE DIA]:[LECHE AUTOCONSUMO DIA]]))</f>
        <v>2564</v>
      </c>
      <c r="O56" s="10">
        <f t="shared" si="0"/>
        <v>0.92628705148205925</v>
      </c>
      <c r="P56" s="11">
        <f t="shared" si="1"/>
        <v>21.914529914529915</v>
      </c>
      <c r="Q56" s="11">
        <f t="shared" si="2"/>
        <v>20.299145299145298</v>
      </c>
      <c r="R56" s="11">
        <f t="shared" si="3"/>
        <v>5</v>
      </c>
      <c r="S56" s="11">
        <f t="shared" si="4"/>
        <v>4.0062499999999996</v>
      </c>
      <c r="T56" s="11">
        <f t="shared" si="5"/>
        <v>5.4700854700854702</v>
      </c>
      <c r="U56" s="11">
        <f t="shared" si="6"/>
        <v>101.74603174603175</v>
      </c>
      <c r="V56" s="11">
        <f t="shared" si="7"/>
        <v>4.6428571428571432</v>
      </c>
      <c r="W56" s="11">
        <f>IFERROR(H56/M56,Tabla2[[#This Row],[CARGA PRODUCCION (ANIMALES/HA)]])</f>
        <v>3.5779816513761467</v>
      </c>
      <c r="X56" s="9">
        <f t="shared" si="8"/>
        <v>2022</v>
      </c>
      <c r="Y56" s="9">
        <f t="shared" si="9"/>
        <v>3</v>
      </c>
      <c r="Z56" s="9" t="e">
        <f t="shared" ca="1" si="10"/>
        <v>#NAME?</v>
      </c>
      <c r="AA56" s="12">
        <f t="shared" si="11"/>
        <v>117</v>
      </c>
      <c r="AB56" s="10">
        <f t="shared" si="12"/>
        <v>1</v>
      </c>
      <c r="AC56" s="13">
        <f t="shared" si="13"/>
        <v>0</v>
      </c>
    </row>
    <row r="57" spans="1:29">
      <c r="A57" s="6">
        <v>44642</v>
      </c>
      <c r="B57" s="7" t="s">
        <v>81</v>
      </c>
      <c r="C57" s="7">
        <v>2416</v>
      </c>
      <c r="D57" s="7">
        <v>90</v>
      </c>
      <c r="E57" s="7">
        <v>9</v>
      </c>
      <c r="F57" s="7">
        <v>90</v>
      </c>
      <c r="G57" s="7">
        <v>117</v>
      </c>
      <c r="H57" s="7">
        <v>117</v>
      </c>
      <c r="I57" s="7">
        <v>0</v>
      </c>
      <c r="J57" s="7">
        <v>18</v>
      </c>
      <c r="K57" s="7">
        <v>640</v>
      </c>
      <c r="L57" s="7">
        <v>25.2</v>
      </c>
      <c r="M57" s="8">
        <v>32.700000000000003</v>
      </c>
      <c r="N57" s="9">
        <f>IF(Tabla2[[#This Row],[LECHE RETIRO DIA]]&lt;&gt;ISBLANK(Tabla2[[#This Row],[LECHE RETIRO DIA]]),SUM(Tabla2[[#This Row],[LECHE TANQUE DIA]:[LECHE RETIRO DIA]]),SUM(Tabla2[[#This Row],[LECHE TANQUE DIA]:[LECHE AUTOCONSUMO DIA]]))</f>
        <v>2605</v>
      </c>
      <c r="O57" s="10">
        <f t="shared" si="0"/>
        <v>0.92744721689059506</v>
      </c>
      <c r="P57" s="11">
        <f t="shared" si="1"/>
        <v>22.264957264957264</v>
      </c>
      <c r="Q57" s="11">
        <f t="shared" si="2"/>
        <v>20.649572649572651</v>
      </c>
      <c r="R57" s="11">
        <f t="shared" si="3"/>
        <v>5</v>
      </c>
      <c r="S57" s="11">
        <f t="shared" si="4"/>
        <v>4.0703125</v>
      </c>
      <c r="T57" s="11">
        <f t="shared" si="5"/>
        <v>5.4700854700854702</v>
      </c>
      <c r="U57" s="11">
        <f t="shared" si="6"/>
        <v>103.37301587301587</v>
      </c>
      <c r="V57" s="11">
        <f t="shared" si="7"/>
        <v>4.6428571428571432</v>
      </c>
      <c r="W57" s="11">
        <f>IFERROR(H57/M57,Tabla2[[#This Row],[CARGA PRODUCCION (ANIMALES/HA)]])</f>
        <v>3.5779816513761467</v>
      </c>
      <c r="X57" s="9">
        <f t="shared" si="8"/>
        <v>2022</v>
      </c>
      <c r="Y57" s="9">
        <f t="shared" si="9"/>
        <v>3</v>
      </c>
      <c r="Z57" s="9" t="e">
        <f t="shared" ca="1" si="10"/>
        <v>#NAME?</v>
      </c>
      <c r="AA57" s="12">
        <f t="shared" si="11"/>
        <v>117</v>
      </c>
      <c r="AB57" s="10">
        <f t="shared" si="12"/>
        <v>1</v>
      </c>
      <c r="AC57" s="13">
        <f t="shared" si="13"/>
        <v>0</v>
      </c>
    </row>
    <row r="58" spans="1:29">
      <c r="A58" s="6">
        <v>44643</v>
      </c>
      <c r="B58" s="7" t="s">
        <v>81</v>
      </c>
      <c r="C58" s="7">
        <v>2416</v>
      </c>
      <c r="D58" s="7">
        <v>90</v>
      </c>
      <c r="E58" s="7">
        <v>9</v>
      </c>
      <c r="F58" s="7">
        <v>90</v>
      </c>
      <c r="G58" s="7">
        <v>115</v>
      </c>
      <c r="H58" s="7">
        <v>115</v>
      </c>
      <c r="I58" s="7">
        <v>0</v>
      </c>
      <c r="J58" s="7">
        <v>15</v>
      </c>
      <c r="K58" s="7">
        <v>640</v>
      </c>
      <c r="L58" s="7">
        <v>25.2</v>
      </c>
      <c r="M58" s="8">
        <v>32.700000000000003</v>
      </c>
      <c r="N58" s="9">
        <f>IF(Tabla2[[#This Row],[LECHE RETIRO DIA]]&lt;&gt;ISBLANK(Tabla2[[#This Row],[LECHE RETIRO DIA]]),SUM(Tabla2[[#This Row],[LECHE TANQUE DIA]:[LECHE RETIRO DIA]]),SUM(Tabla2[[#This Row],[LECHE TANQUE DIA]:[LECHE AUTOCONSUMO DIA]]))</f>
        <v>2605</v>
      </c>
      <c r="O58" s="10">
        <f t="shared" si="0"/>
        <v>0.92744721689059506</v>
      </c>
      <c r="P58" s="11">
        <f t="shared" si="1"/>
        <v>22.652173913043477</v>
      </c>
      <c r="Q58" s="11">
        <f t="shared" si="2"/>
        <v>21.008695652173913</v>
      </c>
      <c r="R58" s="11">
        <f t="shared" si="3"/>
        <v>6</v>
      </c>
      <c r="S58" s="11">
        <f t="shared" si="4"/>
        <v>4.0703125</v>
      </c>
      <c r="T58" s="11">
        <f t="shared" si="5"/>
        <v>5.5652173913043477</v>
      </c>
      <c r="U58" s="11">
        <f t="shared" si="6"/>
        <v>103.37301587301587</v>
      </c>
      <c r="V58" s="11">
        <f t="shared" si="7"/>
        <v>4.5634920634920633</v>
      </c>
      <c r="W58" s="11">
        <f>IFERROR(H58/M58,Tabla2[[#This Row],[CARGA PRODUCCION (ANIMALES/HA)]])</f>
        <v>3.5168195718654429</v>
      </c>
      <c r="X58" s="9">
        <f t="shared" si="8"/>
        <v>2022</v>
      </c>
      <c r="Y58" s="9">
        <f t="shared" si="9"/>
        <v>3</v>
      </c>
      <c r="Z58" s="9" t="e">
        <f t="shared" ca="1" si="10"/>
        <v>#NAME?</v>
      </c>
      <c r="AA58" s="12">
        <f t="shared" si="11"/>
        <v>115</v>
      </c>
      <c r="AB58" s="10">
        <f t="shared" si="12"/>
        <v>1</v>
      </c>
      <c r="AC58" s="13">
        <f t="shared" si="13"/>
        <v>0</v>
      </c>
    </row>
    <row r="59" spans="1:29">
      <c r="A59" s="6">
        <v>44644</v>
      </c>
      <c r="B59" s="7" t="s">
        <v>81</v>
      </c>
      <c r="C59" s="7">
        <v>2440</v>
      </c>
      <c r="D59" s="7">
        <v>90</v>
      </c>
      <c r="E59" s="7">
        <v>9</v>
      </c>
      <c r="F59" s="7">
        <v>90</v>
      </c>
      <c r="G59" s="7">
        <v>115</v>
      </c>
      <c r="H59" s="7">
        <v>115</v>
      </c>
      <c r="I59" s="7">
        <v>0</v>
      </c>
      <c r="J59" s="7">
        <v>18</v>
      </c>
      <c r="K59" s="7">
        <v>640</v>
      </c>
      <c r="L59" s="7">
        <v>25.2</v>
      </c>
      <c r="M59" s="8">
        <v>32.700000000000003</v>
      </c>
      <c r="N59" s="9">
        <f>IF(Tabla2[[#This Row],[LECHE RETIRO DIA]]&lt;&gt;ISBLANK(Tabla2[[#This Row],[LECHE RETIRO DIA]]),SUM(Tabla2[[#This Row],[LECHE TANQUE DIA]:[LECHE RETIRO DIA]]),SUM(Tabla2[[#This Row],[LECHE TANQUE DIA]:[LECHE AUTOCONSUMO DIA]]))</f>
        <v>2629</v>
      </c>
      <c r="O59" s="10">
        <f t="shared" si="0"/>
        <v>0.92810954735640927</v>
      </c>
      <c r="P59" s="11">
        <f t="shared" si="1"/>
        <v>22.860869565217392</v>
      </c>
      <c r="Q59" s="11">
        <f t="shared" si="2"/>
        <v>21.217391304347824</v>
      </c>
      <c r="R59" s="11">
        <f t="shared" si="3"/>
        <v>5</v>
      </c>
      <c r="S59" s="11">
        <f t="shared" si="4"/>
        <v>4.1078124999999996</v>
      </c>
      <c r="T59" s="11">
        <f t="shared" si="5"/>
        <v>5.5652173913043477</v>
      </c>
      <c r="U59" s="11">
        <f t="shared" si="6"/>
        <v>104.32539682539682</v>
      </c>
      <c r="V59" s="11">
        <f t="shared" si="7"/>
        <v>4.5634920634920633</v>
      </c>
      <c r="W59" s="11">
        <f>IFERROR(H59/M59,Tabla2[[#This Row],[CARGA PRODUCCION (ANIMALES/HA)]])</f>
        <v>3.5168195718654429</v>
      </c>
      <c r="X59" s="9">
        <f t="shared" si="8"/>
        <v>2022</v>
      </c>
      <c r="Y59" s="9">
        <f t="shared" si="9"/>
        <v>3</v>
      </c>
      <c r="Z59" s="9" t="e">
        <f t="shared" ca="1" si="10"/>
        <v>#NAME?</v>
      </c>
      <c r="AA59" s="12">
        <f t="shared" si="11"/>
        <v>115</v>
      </c>
      <c r="AB59" s="10">
        <f t="shared" si="12"/>
        <v>1</v>
      </c>
      <c r="AC59" s="13">
        <f t="shared" si="13"/>
        <v>0</v>
      </c>
    </row>
    <row r="60" spans="1:29">
      <c r="A60" s="6">
        <v>44645</v>
      </c>
      <c r="B60" s="7" t="s">
        <v>81</v>
      </c>
      <c r="C60" s="7">
        <v>2466</v>
      </c>
      <c r="D60" s="7">
        <v>90</v>
      </c>
      <c r="E60" s="7">
        <v>9</v>
      </c>
      <c r="F60" s="7">
        <v>90</v>
      </c>
      <c r="G60" s="7">
        <v>115</v>
      </c>
      <c r="H60" s="7">
        <v>115</v>
      </c>
      <c r="I60" s="7">
        <v>0</v>
      </c>
      <c r="J60" s="7">
        <v>18</v>
      </c>
      <c r="K60" s="7">
        <v>640</v>
      </c>
      <c r="L60" s="7">
        <v>25.2</v>
      </c>
      <c r="M60" s="8">
        <v>32.700000000000003</v>
      </c>
      <c r="N60" s="9">
        <f>IF(Tabla2[[#This Row],[LECHE RETIRO DIA]]&lt;&gt;ISBLANK(Tabla2[[#This Row],[LECHE RETIRO DIA]]),SUM(Tabla2[[#This Row],[LECHE TANQUE DIA]:[LECHE RETIRO DIA]]),SUM(Tabla2[[#This Row],[LECHE TANQUE DIA]:[LECHE AUTOCONSUMO DIA]]))</f>
        <v>2655</v>
      </c>
      <c r="O60" s="10">
        <f t="shared" si="0"/>
        <v>0.92881355932203391</v>
      </c>
      <c r="P60" s="11">
        <f t="shared" si="1"/>
        <v>23.086956521739129</v>
      </c>
      <c r="Q60" s="11">
        <f t="shared" si="2"/>
        <v>21.443478260869565</v>
      </c>
      <c r="R60" s="11">
        <f t="shared" si="3"/>
        <v>5</v>
      </c>
      <c r="S60" s="11">
        <f t="shared" si="4"/>
        <v>4.1484375</v>
      </c>
      <c r="T60" s="11">
        <f t="shared" si="5"/>
        <v>5.5652173913043477</v>
      </c>
      <c r="U60" s="11">
        <f t="shared" si="6"/>
        <v>105.35714285714286</v>
      </c>
      <c r="V60" s="11">
        <f t="shared" si="7"/>
        <v>4.5634920634920633</v>
      </c>
      <c r="W60" s="11">
        <f>IFERROR(H60/M60,Tabla2[[#This Row],[CARGA PRODUCCION (ANIMALES/HA)]])</f>
        <v>3.5168195718654429</v>
      </c>
      <c r="X60" s="9">
        <f t="shared" si="8"/>
        <v>2022</v>
      </c>
      <c r="Y60" s="9">
        <f t="shared" si="9"/>
        <v>3</v>
      </c>
      <c r="Z60" s="9" t="e">
        <f t="shared" ca="1" si="10"/>
        <v>#NAME?</v>
      </c>
      <c r="AA60" s="12">
        <f t="shared" si="11"/>
        <v>115</v>
      </c>
      <c r="AB60" s="10">
        <f t="shared" si="12"/>
        <v>1</v>
      </c>
      <c r="AC60" s="13">
        <f t="shared" si="13"/>
        <v>0</v>
      </c>
    </row>
    <row r="61" spans="1:29">
      <c r="A61" s="6">
        <v>44646</v>
      </c>
      <c r="B61" s="7" t="s">
        <v>81</v>
      </c>
      <c r="C61" s="7">
        <v>2420</v>
      </c>
      <c r="D61" s="7">
        <v>90</v>
      </c>
      <c r="E61" s="7">
        <v>9</v>
      </c>
      <c r="F61" s="7">
        <v>90</v>
      </c>
      <c r="G61" s="7">
        <v>115</v>
      </c>
      <c r="H61" s="7">
        <v>115</v>
      </c>
      <c r="I61" s="7">
        <v>0</v>
      </c>
      <c r="J61" s="7">
        <v>18</v>
      </c>
      <c r="K61" s="7">
        <v>640</v>
      </c>
      <c r="L61" s="7">
        <v>25.2</v>
      </c>
      <c r="M61" s="8">
        <v>32.700000000000003</v>
      </c>
      <c r="N61" s="9">
        <f>IF(Tabla2[[#This Row],[LECHE RETIRO DIA]]&lt;&gt;ISBLANK(Tabla2[[#This Row],[LECHE RETIRO DIA]]),SUM(Tabla2[[#This Row],[LECHE TANQUE DIA]:[LECHE RETIRO DIA]]),SUM(Tabla2[[#This Row],[LECHE TANQUE DIA]:[LECHE AUTOCONSUMO DIA]]))</f>
        <v>2609</v>
      </c>
      <c r="O61" s="10">
        <f t="shared" si="0"/>
        <v>0.92755845151399008</v>
      </c>
      <c r="P61" s="11">
        <f t="shared" si="1"/>
        <v>22.68695652173913</v>
      </c>
      <c r="Q61" s="11">
        <f t="shared" si="2"/>
        <v>21.043478260869566</v>
      </c>
      <c r="R61" s="11">
        <f t="shared" si="3"/>
        <v>5</v>
      </c>
      <c r="S61" s="11">
        <f t="shared" si="4"/>
        <v>4.0765624999999996</v>
      </c>
      <c r="T61" s="11">
        <f t="shared" si="5"/>
        <v>5.5652173913043477</v>
      </c>
      <c r="U61" s="11">
        <f t="shared" si="6"/>
        <v>103.53174603174604</v>
      </c>
      <c r="V61" s="11">
        <f t="shared" si="7"/>
        <v>4.5634920634920633</v>
      </c>
      <c r="W61" s="11">
        <f>IFERROR(H61/M61,Tabla2[[#This Row],[CARGA PRODUCCION (ANIMALES/HA)]])</f>
        <v>3.5168195718654429</v>
      </c>
      <c r="X61" s="9">
        <f t="shared" si="8"/>
        <v>2022</v>
      </c>
      <c r="Y61" s="9">
        <f t="shared" si="9"/>
        <v>3</v>
      </c>
      <c r="Z61" s="9" t="e">
        <f t="shared" ca="1" si="10"/>
        <v>#NAME?</v>
      </c>
      <c r="AA61" s="12">
        <f t="shared" si="11"/>
        <v>115</v>
      </c>
      <c r="AB61" s="10">
        <f t="shared" si="12"/>
        <v>1</v>
      </c>
      <c r="AC61" s="13">
        <f t="shared" si="13"/>
        <v>0</v>
      </c>
    </row>
    <row r="62" spans="1:29">
      <c r="A62" s="6">
        <v>44647</v>
      </c>
      <c r="B62" s="7" t="s">
        <v>81</v>
      </c>
      <c r="C62" s="7">
        <v>2554</v>
      </c>
      <c r="D62" s="7">
        <v>90</v>
      </c>
      <c r="E62" s="7">
        <v>9</v>
      </c>
      <c r="F62" s="7">
        <v>90</v>
      </c>
      <c r="G62" s="7">
        <v>114</v>
      </c>
      <c r="H62" s="7">
        <v>114</v>
      </c>
      <c r="I62" s="7">
        <v>0</v>
      </c>
      <c r="J62" s="7">
        <v>15</v>
      </c>
      <c r="K62" s="7">
        <v>640</v>
      </c>
      <c r="L62" s="7">
        <v>25.2</v>
      </c>
      <c r="M62" s="8">
        <v>32.700000000000003</v>
      </c>
      <c r="N62" s="9">
        <f>IF(Tabla2[[#This Row],[LECHE RETIRO DIA]]&lt;&gt;ISBLANK(Tabla2[[#This Row],[LECHE RETIRO DIA]]),SUM(Tabla2[[#This Row],[LECHE TANQUE DIA]:[LECHE RETIRO DIA]]),SUM(Tabla2[[#This Row],[LECHE TANQUE DIA]:[LECHE AUTOCONSUMO DIA]]))</f>
        <v>2743</v>
      </c>
      <c r="O62" s="10">
        <f t="shared" si="0"/>
        <v>0.93109733868027711</v>
      </c>
      <c r="P62" s="11">
        <f t="shared" si="1"/>
        <v>24.061403508771932</v>
      </c>
      <c r="Q62" s="11">
        <f t="shared" si="2"/>
        <v>22.403508771929825</v>
      </c>
      <c r="R62" s="11">
        <f t="shared" si="3"/>
        <v>6</v>
      </c>
      <c r="S62" s="11">
        <f t="shared" si="4"/>
        <v>4.2859375000000002</v>
      </c>
      <c r="T62" s="11">
        <f t="shared" si="5"/>
        <v>5.6140350877192979</v>
      </c>
      <c r="U62" s="11">
        <f t="shared" si="6"/>
        <v>108.84920634920636</v>
      </c>
      <c r="V62" s="11">
        <f t="shared" si="7"/>
        <v>4.5238095238095237</v>
      </c>
      <c r="W62" s="11">
        <f>IFERROR(H62/M62,Tabla2[[#This Row],[CARGA PRODUCCION (ANIMALES/HA)]])</f>
        <v>3.4862385321100913</v>
      </c>
      <c r="X62" s="9">
        <f t="shared" si="8"/>
        <v>2022</v>
      </c>
      <c r="Y62" s="9">
        <f t="shared" si="9"/>
        <v>3</v>
      </c>
      <c r="Z62" s="9" t="e">
        <f t="shared" ca="1" si="10"/>
        <v>#NAME?</v>
      </c>
      <c r="AA62" s="12">
        <f t="shared" si="11"/>
        <v>114</v>
      </c>
      <c r="AB62" s="10">
        <f t="shared" si="12"/>
        <v>1</v>
      </c>
      <c r="AC62" s="13">
        <f t="shared" si="13"/>
        <v>0</v>
      </c>
    </row>
    <row r="63" spans="1:29">
      <c r="A63" s="6">
        <v>44648</v>
      </c>
      <c r="B63" s="7" t="s">
        <v>81</v>
      </c>
      <c r="C63" s="7">
        <v>2498</v>
      </c>
      <c r="D63" s="7">
        <v>90</v>
      </c>
      <c r="E63" s="7">
        <v>9</v>
      </c>
      <c r="F63" s="7">
        <v>90</v>
      </c>
      <c r="G63" s="7">
        <v>114</v>
      </c>
      <c r="H63" s="7">
        <v>114</v>
      </c>
      <c r="I63" s="7">
        <v>0</v>
      </c>
      <c r="J63" s="7">
        <v>15</v>
      </c>
      <c r="K63" s="7">
        <v>640</v>
      </c>
      <c r="L63" s="7">
        <v>25.2</v>
      </c>
      <c r="M63" s="8">
        <v>32.700000000000003</v>
      </c>
      <c r="N63" s="9">
        <f>IF(Tabla2[[#This Row],[LECHE RETIRO DIA]]&lt;&gt;ISBLANK(Tabla2[[#This Row],[LECHE RETIRO DIA]]),SUM(Tabla2[[#This Row],[LECHE TANQUE DIA]:[LECHE RETIRO DIA]]),SUM(Tabla2[[#This Row],[LECHE TANQUE DIA]:[LECHE AUTOCONSUMO DIA]]))</f>
        <v>2687</v>
      </c>
      <c r="O63" s="10">
        <f t="shared" si="0"/>
        <v>0.92966133234090065</v>
      </c>
      <c r="P63" s="11">
        <f t="shared" si="1"/>
        <v>23.57017543859649</v>
      </c>
      <c r="Q63" s="11">
        <f t="shared" si="2"/>
        <v>21.912280701754387</v>
      </c>
      <c r="R63" s="11">
        <f t="shared" si="3"/>
        <v>6</v>
      </c>
      <c r="S63" s="11">
        <f t="shared" si="4"/>
        <v>4.1984374999999998</v>
      </c>
      <c r="T63" s="11">
        <f t="shared" si="5"/>
        <v>5.6140350877192979</v>
      </c>
      <c r="U63" s="11">
        <f t="shared" si="6"/>
        <v>106.62698412698413</v>
      </c>
      <c r="V63" s="11">
        <f t="shared" si="7"/>
        <v>4.5238095238095237</v>
      </c>
      <c r="W63" s="11">
        <f>IFERROR(H63/M63,Tabla2[[#This Row],[CARGA PRODUCCION (ANIMALES/HA)]])</f>
        <v>3.4862385321100913</v>
      </c>
      <c r="X63" s="9">
        <f t="shared" si="8"/>
        <v>2022</v>
      </c>
      <c r="Y63" s="9">
        <f t="shared" si="9"/>
        <v>3</v>
      </c>
      <c r="Z63" s="9" t="e">
        <f t="shared" ca="1" si="10"/>
        <v>#NAME?</v>
      </c>
      <c r="AA63" s="12">
        <f t="shared" si="11"/>
        <v>114</v>
      </c>
      <c r="AB63" s="10">
        <f t="shared" si="12"/>
        <v>1</v>
      </c>
      <c r="AC63" s="13">
        <f t="shared" si="13"/>
        <v>0</v>
      </c>
    </row>
    <row r="64" spans="1:29">
      <c r="A64" s="6">
        <v>44649</v>
      </c>
      <c r="B64" s="7" t="s">
        <v>81</v>
      </c>
      <c r="C64" s="7">
        <v>2448</v>
      </c>
      <c r="D64" s="7">
        <v>90</v>
      </c>
      <c r="E64" s="7">
        <v>9</v>
      </c>
      <c r="F64" s="7">
        <v>90</v>
      </c>
      <c r="G64" s="7">
        <v>114</v>
      </c>
      <c r="H64" s="7">
        <v>114</v>
      </c>
      <c r="I64" s="7">
        <v>0</v>
      </c>
      <c r="J64" s="7">
        <v>15</v>
      </c>
      <c r="K64" s="7">
        <v>640</v>
      </c>
      <c r="L64" s="7">
        <v>25.2</v>
      </c>
      <c r="M64" s="8">
        <v>32.700000000000003</v>
      </c>
      <c r="N64" s="9">
        <f>IF(Tabla2[[#This Row],[LECHE RETIRO DIA]]&lt;&gt;ISBLANK(Tabla2[[#This Row],[LECHE RETIRO DIA]]),SUM(Tabla2[[#This Row],[LECHE TANQUE DIA]:[LECHE RETIRO DIA]]),SUM(Tabla2[[#This Row],[LECHE TANQUE DIA]:[LECHE AUTOCONSUMO DIA]]))</f>
        <v>2637</v>
      </c>
      <c r="O64" s="10">
        <f t="shared" si="0"/>
        <v>0.92832764505119458</v>
      </c>
      <c r="P64" s="11">
        <f t="shared" si="1"/>
        <v>23.131578947368421</v>
      </c>
      <c r="Q64" s="11">
        <f t="shared" si="2"/>
        <v>21.473684210526315</v>
      </c>
      <c r="R64" s="11">
        <f t="shared" si="3"/>
        <v>6</v>
      </c>
      <c r="S64" s="11">
        <f t="shared" si="4"/>
        <v>4.1203124999999998</v>
      </c>
      <c r="T64" s="11">
        <f t="shared" si="5"/>
        <v>5.6140350877192979</v>
      </c>
      <c r="U64" s="11">
        <f t="shared" si="6"/>
        <v>104.64285714285714</v>
      </c>
      <c r="V64" s="11">
        <f t="shared" si="7"/>
        <v>4.5238095238095237</v>
      </c>
      <c r="W64" s="11">
        <f>IFERROR(H64/M64,Tabla2[[#This Row],[CARGA PRODUCCION (ANIMALES/HA)]])</f>
        <v>3.4862385321100913</v>
      </c>
      <c r="X64" s="9">
        <f t="shared" si="8"/>
        <v>2022</v>
      </c>
      <c r="Y64" s="9">
        <f t="shared" si="9"/>
        <v>3</v>
      </c>
      <c r="Z64" s="9" t="e">
        <f t="shared" ca="1" si="10"/>
        <v>#NAME?</v>
      </c>
      <c r="AA64" s="12">
        <f t="shared" si="11"/>
        <v>114</v>
      </c>
      <c r="AB64" s="10">
        <f t="shared" si="12"/>
        <v>1</v>
      </c>
      <c r="AC64" s="13">
        <f t="shared" si="13"/>
        <v>0</v>
      </c>
    </row>
    <row r="65" spans="1:29">
      <c r="A65" s="6">
        <v>44650</v>
      </c>
      <c r="B65" s="7" t="s">
        <v>81</v>
      </c>
      <c r="C65" s="7">
        <v>2489</v>
      </c>
      <c r="D65" s="7">
        <v>85</v>
      </c>
      <c r="E65" s="7">
        <v>9</v>
      </c>
      <c r="F65" s="7">
        <v>85</v>
      </c>
      <c r="G65" s="7">
        <v>114</v>
      </c>
      <c r="H65" s="7">
        <v>114</v>
      </c>
      <c r="I65" s="7">
        <v>0</v>
      </c>
      <c r="J65" s="7">
        <v>15</v>
      </c>
      <c r="K65" s="7">
        <v>640</v>
      </c>
      <c r="L65" s="7">
        <v>25.2</v>
      </c>
      <c r="M65" s="8">
        <v>32.700000000000003</v>
      </c>
      <c r="N65" s="9">
        <f>IF(Tabla2[[#This Row],[LECHE RETIRO DIA]]&lt;&gt;ISBLANK(Tabla2[[#This Row],[LECHE RETIRO DIA]]),SUM(Tabla2[[#This Row],[LECHE TANQUE DIA]:[LECHE RETIRO DIA]]),SUM(Tabla2[[#This Row],[LECHE TANQUE DIA]:[LECHE AUTOCONSUMO DIA]]))</f>
        <v>2668</v>
      </c>
      <c r="O65" s="10">
        <f t="shared" si="0"/>
        <v>0.93290854572713644</v>
      </c>
      <c r="P65" s="11">
        <f t="shared" si="1"/>
        <v>23.403508771929825</v>
      </c>
      <c r="Q65" s="11">
        <f t="shared" si="2"/>
        <v>21.833333333333332</v>
      </c>
      <c r="R65" s="11">
        <f t="shared" si="3"/>
        <v>5.666666666666667</v>
      </c>
      <c r="S65" s="11">
        <f t="shared" si="4"/>
        <v>4.1687500000000002</v>
      </c>
      <c r="T65" s="11">
        <f t="shared" si="5"/>
        <v>5.6140350877192979</v>
      </c>
      <c r="U65" s="11">
        <f t="shared" si="6"/>
        <v>105.87301587301587</v>
      </c>
      <c r="V65" s="11">
        <f t="shared" si="7"/>
        <v>4.5238095238095237</v>
      </c>
      <c r="W65" s="11">
        <f>IFERROR(H65/M65,Tabla2[[#This Row],[CARGA PRODUCCION (ANIMALES/HA)]])</f>
        <v>3.4862385321100913</v>
      </c>
      <c r="X65" s="9">
        <f t="shared" si="8"/>
        <v>2022</v>
      </c>
      <c r="Y65" s="9">
        <f t="shared" si="9"/>
        <v>3</v>
      </c>
      <c r="Z65" s="9" t="e">
        <f t="shared" ca="1" si="10"/>
        <v>#NAME?</v>
      </c>
      <c r="AA65" s="12">
        <f t="shared" si="11"/>
        <v>114</v>
      </c>
      <c r="AB65" s="10">
        <f t="shared" si="12"/>
        <v>1</v>
      </c>
      <c r="AC65" s="13">
        <f t="shared" si="13"/>
        <v>0</v>
      </c>
    </row>
    <row r="66" spans="1:29">
      <c r="A66" s="6">
        <v>44651</v>
      </c>
      <c r="B66" s="7" t="s">
        <v>81</v>
      </c>
      <c r="C66" s="7">
        <v>2494</v>
      </c>
      <c r="D66" s="7">
        <v>85</v>
      </c>
      <c r="E66" s="7">
        <v>9</v>
      </c>
      <c r="F66" s="7">
        <v>85</v>
      </c>
      <c r="G66" s="7">
        <v>114</v>
      </c>
      <c r="H66" s="7">
        <v>114</v>
      </c>
      <c r="I66" s="7">
        <v>0</v>
      </c>
      <c r="J66" s="7">
        <v>15</v>
      </c>
      <c r="K66" s="7">
        <v>640</v>
      </c>
      <c r="L66" s="7">
        <v>25.2</v>
      </c>
      <c r="M66" s="8">
        <v>32.700000000000003</v>
      </c>
      <c r="N66" s="9">
        <f>IF(Tabla2[[#This Row],[LECHE RETIRO DIA]]&lt;&gt;ISBLANK(Tabla2[[#This Row],[LECHE RETIRO DIA]]),SUM(Tabla2[[#This Row],[LECHE TANQUE DIA]:[LECHE RETIRO DIA]]),SUM(Tabla2[[#This Row],[LECHE TANQUE DIA]:[LECHE AUTOCONSUMO DIA]]))</f>
        <v>2673</v>
      </c>
      <c r="O66" s="10">
        <f t="shared" ref="O66:O129" si="14">IFERROR(C66/N66,"")</f>
        <v>0.93303404414515523</v>
      </c>
      <c r="P66" s="11">
        <f t="shared" ref="P66:P129" si="15">IFERROR(N66/G66,"")</f>
        <v>23.44736842105263</v>
      </c>
      <c r="Q66" s="11">
        <f t="shared" ref="Q66:Q129" si="16">IFERROR(C66/G66,"")</f>
        <v>21.87719298245614</v>
      </c>
      <c r="R66" s="11">
        <f t="shared" ref="R66:R129" si="17">IFERROR(D66/J66,"")</f>
        <v>5.666666666666667</v>
      </c>
      <c r="S66" s="11">
        <f t="shared" ref="S66:S129" si="18">IFERROR(N66/K66,"")</f>
        <v>4.1765625000000002</v>
      </c>
      <c r="T66" s="11">
        <f t="shared" ref="T66:T129" si="19">IFERROR(K66/G66,"")</f>
        <v>5.6140350877192979</v>
      </c>
      <c r="U66" s="11">
        <f t="shared" ref="U66:U129" si="20">IFERROR(N66/L66,"")</f>
        <v>106.07142857142857</v>
      </c>
      <c r="V66" s="11">
        <f t="shared" ref="V66:V129" si="21">IFERROR(G66/L66,"")</f>
        <v>4.5238095238095237</v>
      </c>
      <c r="W66" s="11">
        <f>IFERROR(H66/M66,Tabla2[[#This Row],[CARGA PRODUCCION (ANIMALES/HA)]])</f>
        <v>3.4862385321100913</v>
      </c>
      <c r="X66" s="9">
        <f t="shared" ref="X66:X129" si="22">YEAR(A66)</f>
        <v>2022</v>
      </c>
      <c r="Y66" s="9">
        <f t="shared" ref="Y66:Y129" si="23">MONTH(A66)</f>
        <v>3</v>
      </c>
      <c r="Z66" s="9" t="e">
        <f t="shared" ref="Z66:Z129" ca="1" si="24">_xlfn.ISOWEEKNUM(A66)</f>
        <v>#NAME?</v>
      </c>
      <c r="AA66" s="12">
        <f t="shared" ref="AA66:AA129" si="25">IF(H66&gt;0,H66,G66)</f>
        <v>114</v>
      </c>
      <c r="AB66" s="10">
        <f t="shared" ref="AB66:AB129" si="26">IFERROR(G66/AA66,"")</f>
        <v>1</v>
      </c>
      <c r="AC66" s="13">
        <f t="shared" ref="AC66:AC129" si="27">IFERROR(1-AB66,"")</f>
        <v>0</v>
      </c>
    </row>
    <row r="67" spans="1:29">
      <c r="A67" s="6">
        <v>44652</v>
      </c>
      <c r="B67" s="7" t="s">
        <v>81</v>
      </c>
      <c r="C67" s="7">
        <v>2512</v>
      </c>
      <c r="D67" s="7">
        <v>85</v>
      </c>
      <c r="E67" s="7">
        <v>9</v>
      </c>
      <c r="F67" s="7">
        <v>85</v>
      </c>
      <c r="G67" s="7">
        <v>114</v>
      </c>
      <c r="H67" s="7">
        <v>114</v>
      </c>
      <c r="I67" s="7">
        <v>0</v>
      </c>
      <c r="J67" s="7">
        <v>15</v>
      </c>
      <c r="K67" s="7">
        <v>640</v>
      </c>
      <c r="L67" s="7">
        <v>25.2</v>
      </c>
      <c r="M67" s="8">
        <v>32.700000000000003</v>
      </c>
      <c r="N67" s="9">
        <f>IF(Tabla2[[#This Row],[LECHE RETIRO DIA]]&lt;&gt;ISBLANK(Tabla2[[#This Row],[LECHE RETIRO DIA]]),SUM(Tabla2[[#This Row],[LECHE TANQUE DIA]:[LECHE RETIRO DIA]]),SUM(Tabla2[[#This Row],[LECHE TANQUE DIA]:[LECHE AUTOCONSUMO DIA]]))</f>
        <v>2691</v>
      </c>
      <c r="O67" s="10">
        <f t="shared" si="14"/>
        <v>0.93348197696023782</v>
      </c>
      <c r="P67" s="11">
        <f t="shared" si="15"/>
        <v>23.605263157894736</v>
      </c>
      <c r="Q67" s="11">
        <f t="shared" si="16"/>
        <v>22.035087719298247</v>
      </c>
      <c r="R67" s="11">
        <f t="shared" si="17"/>
        <v>5.666666666666667</v>
      </c>
      <c r="S67" s="11">
        <f t="shared" si="18"/>
        <v>4.2046875000000004</v>
      </c>
      <c r="T67" s="11">
        <f t="shared" si="19"/>
        <v>5.6140350877192979</v>
      </c>
      <c r="U67" s="11">
        <f t="shared" si="20"/>
        <v>106.78571428571429</v>
      </c>
      <c r="V67" s="11">
        <f t="shared" si="21"/>
        <v>4.5238095238095237</v>
      </c>
      <c r="W67" s="11">
        <f>IFERROR(H67/M67,Tabla2[[#This Row],[CARGA PRODUCCION (ANIMALES/HA)]])</f>
        <v>3.4862385321100913</v>
      </c>
      <c r="X67" s="9">
        <f t="shared" si="22"/>
        <v>2022</v>
      </c>
      <c r="Y67" s="9">
        <f t="shared" si="23"/>
        <v>4</v>
      </c>
      <c r="Z67" s="9" t="e">
        <f t="shared" ca="1" si="24"/>
        <v>#NAME?</v>
      </c>
      <c r="AA67" s="12">
        <f t="shared" si="25"/>
        <v>114</v>
      </c>
      <c r="AB67" s="10">
        <f t="shared" si="26"/>
        <v>1</v>
      </c>
      <c r="AC67" s="13">
        <f t="shared" si="27"/>
        <v>0</v>
      </c>
    </row>
    <row r="68" spans="1:29">
      <c r="A68" s="6">
        <v>44653</v>
      </c>
      <c r="B68" s="7" t="s">
        <v>81</v>
      </c>
      <c r="C68" s="7">
        <v>2480</v>
      </c>
      <c r="D68" s="7">
        <v>85</v>
      </c>
      <c r="E68" s="7">
        <v>9</v>
      </c>
      <c r="F68" s="7">
        <v>85</v>
      </c>
      <c r="G68" s="7">
        <v>114</v>
      </c>
      <c r="H68" s="7">
        <v>114</v>
      </c>
      <c r="I68" s="7">
        <v>0</v>
      </c>
      <c r="J68" s="7">
        <v>15</v>
      </c>
      <c r="K68" s="7">
        <v>640</v>
      </c>
      <c r="L68" s="7">
        <v>25.2</v>
      </c>
      <c r="M68" s="8">
        <v>32.700000000000003</v>
      </c>
      <c r="N68" s="9">
        <f>IF(Tabla2[[#This Row],[LECHE RETIRO DIA]]&lt;&gt;ISBLANK(Tabla2[[#This Row],[LECHE RETIRO DIA]]),SUM(Tabla2[[#This Row],[LECHE TANQUE DIA]:[LECHE RETIRO DIA]]),SUM(Tabla2[[#This Row],[LECHE TANQUE DIA]:[LECHE AUTOCONSUMO DIA]]))</f>
        <v>2659</v>
      </c>
      <c r="O68" s="10">
        <f t="shared" si="14"/>
        <v>0.93268145919518619</v>
      </c>
      <c r="P68" s="11">
        <f t="shared" si="15"/>
        <v>23.32456140350877</v>
      </c>
      <c r="Q68" s="11">
        <f t="shared" si="16"/>
        <v>21.754385964912281</v>
      </c>
      <c r="R68" s="11">
        <f t="shared" si="17"/>
        <v>5.666666666666667</v>
      </c>
      <c r="S68" s="11">
        <f t="shared" si="18"/>
        <v>4.1546874999999996</v>
      </c>
      <c r="T68" s="11">
        <f t="shared" si="19"/>
        <v>5.6140350877192979</v>
      </c>
      <c r="U68" s="11">
        <f t="shared" si="20"/>
        <v>105.51587301587301</v>
      </c>
      <c r="V68" s="11">
        <f t="shared" si="21"/>
        <v>4.5238095238095237</v>
      </c>
      <c r="W68" s="11">
        <f>IFERROR(H68/M68,Tabla2[[#This Row],[CARGA PRODUCCION (ANIMALES/HA)]])</f>
        <v>3.4862385321100913</v>
      </c>
      <c r="X68" s="9">
        <f t="shared" si="22"/>
        <v>2022</v>
      </c>
      <c r="Y68" s="9">
        <f t="shared" si="23"/>
        <v>4</v>
      </c>
      <c r="Z68" s="9" t="e">
        <f t="shared" ca="1" si="24"/>
        <v>#NAME?</v>
      </c>
      <c r="AA68" s="12">
        <f t="shared" si="25"/>
        <v>114</v>
      </c>
      <c r="AB68" s="10">
        <f t="shared" si="26"/>
        <v>1</v>
      </c>
      <c r="AC68" s="13">
        <f t="shared" si="27"/>
        <v>0</v>
      </c>
    </row>
    <row r="69" spans="1:29">
      <c r="A69" s="6">
        <v>44654</v>
      </c>
      <c r="B69" s="7" t="s">
        <v>81</v>
      </c>
      <c r="C69" s="7">
        <v>2457</v>
      </c>
      <c r="D69" s="7">
        <v>85</v>
      </c>
      <c r="E69" s="7">
        <v>9</v>
      </c>
      <c r="F69" s="7">
        <v>85</v>
      </c>
      <c r="G69" s="7">
        <v>114</v>
      </c>
      <c r="H69" s="7">
        <v>114</v>
      </c>
      <c r="I69" s="7">
        <v>0</v>
      </c>
      <c r="J69" s="7">
        <v>15</v>
      </c>
      <c r="K69" s="7">
        <v>640</v>
      </c>
      <c r="L69" s="7">
        <v>25.2</v>
      </c>
      <c r="M69" s="8">
        <v>32.700000000000003</v>
      </c>
      <c r="N69" s="9">
        <f>IF(Tabla2[[#This Row],[LECHE RETIRO DIA]]&lt;&gt;ISBLANK(Tabla2[[#This Row],[LECHE RETIRO DIA]]),SUM(Tabla2[[#This Row],[LECHE TANQUE DIA]:[LECHE RETIRO DIA]]),SUM(Tabla2[[#This Row],[LECHE TANQUE DIA]:[LECHE AUTOCONSUMO DIA]]))</f>
        <v>2636</v>
      </c>
      <c r="O69" s="10">
        <f t="shared" si="14"/>
        <v>0.93209408194233689</v>
      </c>
      <c r="P69" s="11">
        <f t="shared" si="15"/>
        <v>23.12280701754386</v>
      </c>
      <c r="Q69" s="11">
        <f t="shared" si="16"/>
        <v>21.55263157894737</v>
      </c>
      <c r="R69" s="11">
        <f t="shared" si="17"/>
        <v>5.666666666666667</v>
      </c>
      <c r="S69" s="11">
        <f t="shared" si="18"/>
        <v>4.1187500000000004</v>
      </c>
      <c r="T69" s="11">
        <f t="shared" si="19"/>
        <v>5.6140350877192979</v>
      </c>
      <c r="U69" s="11">
        <f t="shared" si="20"/>
        <v>104.60317460317461</v>
      </c>
      <c r="V69" s="11">
        <f t="shared" si="21"/>
        <v>4.5238095238095237</v>
      </c>
      <c r="W69" s="11">
        <f>IFERROR(H69/M69,Tabla2[[#This Row],[CARGA PRODUCCION (ANIMALES/HA)]])</f>
        <v>3.4862385321100913</v>
      </c>
      <c r="X69" s="9">
        <f t="shared" si="22"/>
        <v>2022</v>
      </c>
      <c r="Y69" s="9">
        <f t="shared" si="23"/>
        <v>4</v>
      </c>
      <c r="Z69" s="9" t="e">
        <f t="shared" ca="1" si="24"/>
        <v>#NAME?</v>
      </c>
      <c r="AA69" s="12">
        <f t="shared" si="25"/>
        <v>114</v>
      </c>
      <c r="AB69" s="10">
        <f t="shared" si="26"/>
        <v>1</v>
      </c>
      <c r="AC69" s="13">
        <f t="shared" si="27"/>
        <v>0</v>
      </c>
    </row>
    <row r="70" spans="1:29">
      <c r="A70" s="6">
        <v>44655</v>
      </c>
      <c r="B70" s="7" t="s">
        <v>81</v>
      </c>
      <c r="C70" s="7">
        <v>2420</v>
      </c>
      <c r="D70" s="7">
        <v>85</v>
      </c>
      <c r="E70" s="7">
        <v>9</v>
      </c>
      <c r="F70" s="7">
        <v>85</v>
      </c>
      <c r="G70" s="7">
        <v>114</v>
      </c>
      <c r="H70" s="7">
        <v>114</v>
      </c>
      <c r="I70" s="7">
        <v>0</v>
      </c>
      <c r="J70" s="7">
        <v>13</v>
      </c>
      <c r="K70" s="7">
        <v>640</v>
      </c>
      <c r="L70" s="7">
        <v>25.2</v>
      </c>
      <c r="M70" s="8">
        <v>32.700000000000003</v>
      </c>
      <c r="N70" s="9">
        <f>IF(Tabla2[[#This Row],[LECHE RETIRO DIA]]&lt;&gt;ISBLANK(Tabla2[[#This Row],[LECHE RETIRO DIA]]),SUM(Tabla2[[#This Row],[LECHE TANQUE DIA]:[LECHE RETIRO DIA]]),SUM(Tabla2[[#This Row],[LECHE TANQUE DIA]:[LECHE AUTOCONSUMO DIA]]))</f>
        <v>2599</v>
      </c>
      <c r="O70" s="10">
        <f t="shared" si="14"/>
        <v>0.9311273566756445</v>
      </c>
      <c r="P70" s="11">
        <f t="shared" si="15"/>
        <v>22.798245614035089</v>
      </c>
      <c r="Q70" s="11">
        <f t="shared" si="16"/>
        <v>21.228070175438596</v>
      </c>
      <c r="R70" s="11">
        <f t="shared" si="17"/>
        <v>6.5384615384615383</v>
      </c>
      <c r="S70" s="11">
        <f t="shared" si="18"/>
        <v>4.0609374999999996</v>
      </c>
      <c r="T70" s="11">
        <f t="shared" si="19"/>
        <v>5.6140350877192979</v>
      </c>
      <c r="U70" s="11">
        <f t="shared" si="20"/>
        <v>103.13492063492063</v>
      </c>
      <c r="V70" s="11">
        <f t="shared" si="21"/>
        <v>4.5238095238095237</v>
      </c>
      <c r="W70" s="11">
        <f>IFERROR(H70/M70,Tabla2[[#This Row],[CARGA PRODUCCION (ANIMALES/HA)]])</f>
        <v>3.4862385321100913</v>
      </c>
      <c r="X70" s="9">
        <f t="shared" si="22"/>
        <v>2022</v>
      </c>
      <c r="Y70" s="9">
        <f t="shared" si="23"/>
        <v>4</v>
      </c>
      <c r="Z70" s="9" t="e">
        <f t="shared" ca="1" si="24"/>
        <v>#NAME?</v>
      </c>
      <c r="AA70" s="12">
        <f t="shared" si="25"/>
        <v>114</v>
      </c>
      <c r="AB70" s="10">
        <f t="shared" si="26"/>
        <v>1</v>
      </c>
      <c r="AC70" s="13">
        <f t="shared" si="27"/>
        <v>0</v>
      </c>
    </row>
    <row r="71" spans="1:29">
      <c r="A71" s="6">
        <v>44656</v>
      </c>
      <c r="B71" s="7" t="s">
        <v>81</v>
      </c>
      <c r="C71" s="7">
        <v>2439</v>
      </c>
      <c r="D71" s="7">
        <v>85</v>
      </c>
      <c r="E71" s="7">
        <v>9</v>
      </c>
      <c r="F71" s="7">
        <v>85</v>
      </c>
      <c r="G71" s="7">
        <v>114</v>
      </c>
      <c r="H71" s="7">
        <v>114</v>
      </c>
      <c r="I71" s="7">
        <v>0</v>
      </c>
      <c r="J71" s="7">
        <v>13</v>
      </c>
      <c r="K71" s="7">
        <v>640</v>
      </c>
      <c r="L71" s="7">
        <v>25.2</v>
      </c>
      <c r="M71" s="8">
        <v>32.700000000000003</v>
      </c>
      <c r="N71" s="9">
        <f>IF(Tabla2[[#This Row],[LECHE RETIRO DIA]]&lt;&gt;ISBLANK(Tabla2[[#This Row],[LECHE RETIRO DIA]]),SUM(Tabla2[[#This Row],[LECHE TANQUE DIA]:[LECHE RETIRO DIA]]),SUM(Tabla2[[#This Row],[LECHE TANQUE DIA]:[LECHE AUTOCONSUMO DIA]]))</f>
        <v>2618</v>
      </c>
      <c r="O71" s="10">
        <f t="shared" si="14"/>
        <v>0.93162719633307867</v>
      </c>
      <c r="P71" s="11">
        <f t="shared" si="15"/>
        <v>22.964912280701753</v>
      </c>
      <c r="Q71" s="11">
        <f t="shared" si="16"/>
        <v>21.394736842105264</v>
      </c>
      <c r="R71" s="11">
        <f t="shared" si="17"/>
        <v>6.5384615384615383</v>
      </c>
      <c r="S71" s="11">
        <f t="shared" si="18"/>
        <v>4.0906250000000002</v>
      </c>
      <c r="T71" s="11">
        <f t="shared" si="19"/>
        <v>5.6140350877192979</v>
      </c>
      <c r="U71" s="11">
        <f t="shared" si="20"/>
        <v>103.88888888888889</v>
      </c>
      <c r="V71" s="11">
        <f t="shared" si="21"/>
        <v>4.5238095238095237</v>
      </c>
      <c r="W71" s="11">
        <f>IFERROR(H71/M71,Tabla2[[#This Row],[CARGA PRODUCCION (ANIMALES/HA)]])</f>
        <v>3.4862385321100913</v>
      </c>
      <c r="X71" s="9">
        <f t="shared" si="22"/>
        <v>2022</v>
      </c>
      <c r="Y71" s="9">
        <f t="shared" si="23"/>
        <v>4</v>
      </c>
      <c r="Z71" s="9" t="e">
        <f t="shared" ca="1" si="24"/>
        <v>#NAME?</v>
      </c>
      <c r="AA71" s="12">
        <f t="shared" si="25"/>
        <v>114</v>
      </c>
      <c r="AB71" s="10">
        <f t="shared" si="26"/>
        <v>1</v>
      </c>
      <c r="AC71" s="13">
        <f t="shared" si="27"/>
        <v>0</v>
      </c>
    </row>
    <row r="72" spans="1:29">
      <c r="A72" s="6">
        <v>44657</v>
      </c>
      <c r="B72" s="7" t="s">
        <v>81</v>
      </c>
      <c r="C72" s="7">
        <v>2439</v>
      </c>
      <c r="D72" s="7">
        <v>85</v>
      </c>
      <c r="E72" s="7">
        <v>9</v>
      </c>
      <c r="F72" s="7">
        <v>85</v>
      </c>
      <c r="G72" s="7">
        <v>114</v>
      </c>
      <c r="H72" s="7">
        <v>114</v>
      </c>
      <c r="I72" s="7">
        <v>0</v>
      </c>
      <c r="J72" s="7">
        <v>13</v>
      </c>
      <c r="K72" s="7">
        <v>640</v>
      </c>
      <c r="L72" s="7">
        <v>25.2</v>
      </c>
      <c r="M72" s="8">
        <v>32.700000000000003</v>
      </c>
      <c r="N72" s="9">
        <f>IF(Tabla2[[#This Row],[LECHE RETIRO DIA]]&lt;&gt;ISBLANK(Tabla2[[#This Row],[LECHE RETIRO DIA]]),SUM(Tabla2[[#This Row],[LECHE TANQUE DIA]:[LECHE RETIRO DIA]]),SUM(Tabla2[[#This Row],[LECHE TANQUE DIA]:[LECHE AUTOCONSUMO DIA]]))</f>
        <v>2618</v>
      </c>
      <c r="O72" s="10">
        <f t="shared" si="14"/>
        <v>0.93162719633307867</v>
      </c>
      <c r="P72" s="11">
        <f t="shared" si="15"/>
        <v>22.964912280701753</v>
      </c>
      <c r="Q72" s="11">
        <f t="shared" si="16"/>
        <v>21.394736842105264</v>
      </c>
      <c r="R72" s="11">
        <f t="shared" si="17"/>
        <v>6.5384615384615383</v>
      </c>
      <c r="S72" s="11">
        <f t="shared" si="18"/>
        <v>4.0906250000000002</v>
      </c>
      <c r="T72" s="11">
        <f t="shared" si="19"/>
        <v>5.6140350877192979</v>
      </c>
      <c r="U72" s="11">
        <f t="shared" si="20"/>
        <v>103.88888888888889</v>
      </c>
      <c r="V72" s="11">
        <f t="shared" si="21"/>
        <v>4.5238095238095237</v>
      </c>
      <c r="W72" s="11">
        <f>IFERROR(H72/M72,Tabla2[[#This Row],[CARGA PRODUCCION (ANIMALES/HA)]])</f>
        <v>3.4862385321100913</v>
      </c>
      <c r="X72" s="9">
        <f t="shared" si="22"/>
        <v>2022</v>
      </c>
      <c r="Y72" s="9">
        <f t="shared" si="23"/>
        <v>4</v>
      </c>
      <c r="Z72" s="9" t="e">
        <f t="shared" ca="1" si="24"/>
        <v>#NAME?</v>
      </c>
      <c r="AA72" s="12">
        <f t="shared" si="25"/>
        <v>114</v>
      </c>
      <c r="AB72" s="10">
        <f t="shared" si="26"/>
        <v>1</v>
      </c>
      <c r="AC72" s="13">
        <f t="shared" si="27"/>
        <v>0</v>
      </c>
    </row>
    <row r="73" spans="1:29">
      <c r="A73" s="6">
        <v>44658</v>
      </c>
      <c r="B73" s="7" t="s">
        <v>81</v>
      </c>
      <c r="C73" s="7">
        <v>2434</v>
      </c>
      <c r="D73" s="7">
        <v>85</v>
      </c>
      <c r="E73" s="7">
        <v>9</v>
      </c>
      <c r="F73" s="7">
        <v>85</v>
      </c>
      <c r="G73" s="7">
        <v>114</v>
      </c>
      <c r="H73" s="7">
        <v>114</v>
      </c>
      <c r="I73" s="7">
        <v>0</v>
      </c>
      <c r="J73" s="7">
        <v>13</v>
      </c>
      <c r="K73" s="7">
        <v>640</v>
      </c>
      <c r="L73" s="7">
        <v>25.2</v>
      </c>
      <c r="M73" s="8">
        <v>32.700000000000003</v>
      </c>
      <c r="N73" s="9">
        <f>IF(Tabla2[[#This Row],[LECHE RETIRO DIA]]&lt;&gt;ISBLANK(Tabla2[[#This Row],[LECHE RETIRO DIA]]),SUM(Tabla2[[#This Row],[LECHE TANQUE DIA]:[LECHE RETIRO DIA]]),SUM(Tabla2[[#This Row],[LECHE TANQUE DIA]:[LECHE AUTOCONSUMO DIA]]))</f>
        <v>2613</v>
      </c>
      <c r="O73" s="10">
        <f t="shared" si="14"/>
        <v>0.93149636433218519</v>
      </c>
      <c r="P73" s="11">
        <f t="shared" si="15"/>
        <v>22.921052631578949</v>
      </c>
      <c r="Q73" s="11">
        <f t="shared" si="16"/>
        <v>21.350877192982455</v>
      </c>
      <c r="R73" s="11">
        <f t="shared" si="17"/>
        <v>6.5384615384615383</v>
      </c>
      <c r="S73" s="11">
        <f t="shared" si="18"/>
        <v>4.0828125000000002</v>
      </c>
      <c r="T73" s="11">
        <f t="shared" si="19"/>
        <v>5.6140350877192979</v>
      </c>
      <c r="U73" s="11">
        <f t="shared" si="20"/>
        <v>103.69047619047619</v>
      </c>
      <c r="V73" s="11">
        <f t="shared" si="21"/>
        <v>4.5238095238095237</v>
      </c>
      <c r="W73" s="11">
        <f>IFERROR(H73/M73,Tabla2[[#This Row],[CARGA PRODUCCION (ANIMALES/HA)]])</f>
        <v>3.4862385321100913</v>
      </c>
      <c r="X73" s="9">
        <f t="shared" si="22"/>
        <v>2022</v>
      </c>
      <c r="Y73" s="9">
        <f t="shared" si="23"/>
        <v>4</v>
      </c>
      <c r="Z73" s="9" t="e">
        <f t="shared" ca="1" si="24"/>
        <v>#NAME?</v>
      </c>
      <c r="AA73" s="12">
        <f t="shared" si="25"/>
        <v>114</v>
      </c>
      <c r="AB73" s="10">
        <f t="shared" si="26"/>
        <v>1</v>
      </c>
      <c r="AC73" s="13">
        <f t="shared" si="27"/>
        <v>0</v>
      </c>
    </row>
    <row r="74" spans="1:29">
      <c r="A74" s="6">
        <v>44659</v>
      </c>
      <c r="B74" s="7" t="s">
        <v>81</v>
      </c>
      <c r="C74" s="7">
        <v>2434</v>
      </c>
      <c r="D74" s="7">
        <v>85</v>
      </c>
      <c r="E74" s="7">
        <v>9</v>
      </c>
      <c r="F74" s="7">
        <v>85</v>
      </c>
      <c r="G74" s="7">
        <v>114</v>
      </c>
      <c r="H74" s="7">
        <v>114</v>
      </c>
      <c r="I74" s="7">
        <v>0</v>
      </c>
      <c r="J74" s="7">
        <v>13</v>
      </c>
      <c r="K74" s="7">
        <v>640</v>
      </c>
      <c r="L74" s="7">
        <v>25.2</v>
      </c>
      <c r="M74" s="8">
        <v>32.700000000000003</v>
      </c>
      <c r="N74" s="9">
        <f>IF(Tabla2[[#This Row],[LECHE RETIRO DIA]]&lt;&gt;ISBLANK(Tabla2[[#This Row],[LECHE RETIRO DIA]]),SUM(Tabla2[[#This Row],[LECHE TANQUE DIA]:[LECHE RETIRO DIA]]),SUM(Tabla2[[#This Row],[LECHE TANQUE DIA]:[LECHE AUTOCONSUMO DIA]]))</f>
        <v>2613</v>
      </c>
      <c r="O74" s="10">
        <f t="shared" si="14"/>
        <v>0.93149636433218519</v>
      </c>
      <c r="P74" s="11">
        <f t="shared" si="15"/>
        <v>22.921052631578949</v>
      </c>
      <c r="Q74" s="11">
        <f t="shared" si="16"/>
        <v>21.350877192982455</v>
      </c>
      <c r="R74" s="11">
        <f t="shared" si="17"/>
        <v>6.5384615384615383</v>
      </c>
      <c r="S74" s="11">
        <f t="shared" si="18"/>
        <v>4.0828125000000002</v>
      </c>
      <c r="T74" s="11">
        <f t="shared" si="19"/>
        <v>5.6140350877192979</v>
      </c>
      <c r="U74" s="11">
        <f t="shared" si="20"/>
        <v>103.69047619047619</v>
      </c>
      <c r="V74" s="11">
        <f t="shared" si="21"/>
        <v>4.5238095238095237</v>
      </c>
      <c r="W74" s="11">
        <f>IFERROR(H74/M74,Tabla2[[#This Row],[CARGA PRODUCCION (ANIMALES/HA)]])</f>
        <v>3.4862385321100913</v>
      </c>
      <c r="X74" s="9">
        <f t="shared" si="22"/>
        <v>2022</v>
      </c>
      <c r="Y74" s="9">
        <f t="shared" si="23"/>
        <v>4</v>
      </c>
      <c r="Z74" s="9" t="e">
        <f t="shared" ca="1" si="24"/>
        <v>#NAME?</v>
      </c>
      <c r="AA74" s="12">
        <f t="shared" si="25"/>
        <v>114</v>
      </c>
      <c r="AB74" s="10">
        <f t="shared" si="26"/>
        <v>1</v>
      </c>
      <c r="AC74" s="13">
        <f t="shared" si="27"/>
        <v>0</v>
      </c>
    </row>
    <row r="75" spans="1:29">
      <c r="A75" s="6">
        <v>44660</v>
      </c>
      <c r="B75" s="7" t="s">
        <v>81</v>
      </c>
      <c r="C75" s="7">
        <v>2388</v>
      </c>
      <c r="D75" s="7">
        <v>85</v>
      </c>
      <c r="E75" s="7">
        <v>9</v>
      </c>
      <c r="F75" s="7">
        <v>85</v>
      </c>
      <c r="G75" s="7">
        <v>114</v>
      </c>
      <c r="H75" s="7">
        <v>114</v>
      </c>
      <c r="I75" s="7">
        <v>0</v>
      </c>
      <c r="J75" s="7">
        <v>13</v>
      </c>
      <c r="K75" s="7">
        <v>640</v>
      </c>
      <c r="L75" s="7">
        <v>25.2</v>
      </c>
      <c r="M75" s="8">
        <v>32.700000000000003</v>
      </c>
      <c r="N75" s="9">
        <f>IF(Tabla2[[#This Row],[LECHE RETIRO DIA]]&lt;&gt;ISBLANK(Tabla2[[#This Row],[LECHE RETIRO DIA]]),SUM(Tabla2[[#This Row],[LECHE TANQUE DIA]:[LECHE RETIRO DIA]]),SUM(Tabla2[[#This Row],[LECHE TANQUE DIA]:[LECHE AUTOCONSUMO DIA]]))</f>
        <v>2567</v>
      </c>
      <c r="O75" s="10">
        <f t="shared" si="14"/>
        <v>0.93026879626022596</v>
      </c>
      <c r="P75" s="11">
        <f t="shared" si="15"/>
        <v>22.517543859649123</v>
      </c>
      <c r="Q75" s="11">
        <f t="shared" si="16"/>
        <v>20.94736842105263</v>
      </c>
      <c r="R75" s="11">
        <f t="shared" si="17"/>
        <v>6.5384615384615383</v>
      </c>
      <c r="S75" s="11">
        <f t="shared" si="18"/>
        <v>4.0109374999999998</v>
      </c>
      <c r="T75" s="11">
        <f t="shared" si="19"/>
        <v>5.6140350877192979</v>
      </c>
      <c r="U75" s="11">
        <f t="shared" si="20"/>
        <v>101.86507936507937</v>
      </c>
      <c r="V75" s="11">
        <f t="shared" si="21"/>
        <v>4.5238095238095237</v>
      </c>
      <c r="W75" s="11">
        <f>IFERROR(H75/M75,Tabla2[[#This Row],[CARGA PRODUCCION (ANIMALES/HA)]])</f>
        <v>3.4862385321100913</v>
      </c>
      <c r="X75" s="9">
        <f t="shared" si="22"/>
        <v>2022</v>
      </c>
      <c r="Y75" s="9">
        <f t="shared" si="23"/>
        <v>4</v>
      </c>
      <c r="Z75" s="9" t="e">
        <f t="shared" ca="1" si="24"/>
        <v>#NAME?</v>
      </c>
      <c r="AA75" s="12">
        <f t="shared" si="25"/>
        <v>114</v>
      </c>
      <c r="AB75" s="10">
        <f t="shared" si="26"/>
        <v>1</v>
      </c>
      <c r="AC75" s="13">
        <f t="shared" si="27"/>
        <v>0</v>
      </c>
    </row>
    <row r="76" spans="1:29">
      <c r="A76" s="6">
        <v>44661</v>
      </c>
      <c r="B76" s="7" t="s">
        <v>81</v>
      </c>
      <c r="C76" s="7">
        <v>2370</v>
      </c>
      <c r="D76" s="7">
        <v>90</v>
      </c>
      <c r="E76" s="7">
        <v>9</v>
      </c>
      <c r="F76" s="7">
        <v>90</v>
      </c>
      <c r="G76" s="7">
        <v>114</v>
      </c>
      <c r="H76" s="7">
        <v>114</v>
      </c>
      <c r="I76" s="7">
        <v>0</v>
      </c>
      <c r="J76" s="7">
        <v>13</v>
      </c>
      <c r="K76" s="7">
        <v>640</v>
      </c>
      <c r="L76" s="7">
        <v>25.2</v>
      </c>
      <c r="M76" s="8">
        <v>32.700000000000003</v>
      </c>
      <c r="N76" s="9">
        <f>IF(Tabla2[[#This Row],[LECHE RETIRO DIA]]&lt;&gt;ISBLANK(Tabla2[[#This Row],[LECHE RETIRO DIA]]),SUM(Tabla2[[#This Row],[LECHE TANQUE DIA]:[LECHE RETIRO DIA]]),SUM(Tabla2[[#This Row],[LECHE TANQUE DIA]:[LECHE AUTOCONSUMO DIA]]))</f>
        <v>2559</v>
      </c>
      <c r="O76" s="10">
        <f t="shared" si="14"/>
        <v>0.92614302461899178</v>
      </c>
      <c r="P76" s="11">
        <f t="shared" si="15"/>
        <v>22.44736842105263</v>
      </c>
      <c r="Q76" s="11">
        <f t="shared" si="16"/>
        <v>20.789473684210527</v>
      </c>
      <c r="R76" s="11">
        <f t="shared" si="17"/>
        <v>6.9230769230769234</v>
      </c>
      <c r="S76" s="11">
        <f t="shared" si="18"/>
        <v>3.9984375000000001</v>
      </c>
      <c r="T76" s="11">
        <f t="shared" si="19"/>
        <v>5.6140350877192979</v>
      </c>
      <c r="U76" s="11">
        <f t="shared" si="20"/>
        <v>101.54761904761905</v>
      </c>
      <c r="V76" s="11">
        <f t="shared" si="21"/>
        <v>4.5238095238095237</v>
      </c>
      <c r="W76" s="11">
        <f>IFERROR(H76/M76,Tabla2[[#This Row],[CARGA PRODUCCION (ANIMALES/HA)]])</f>
        <v>3.4862385321100913</v>
      </c>
      <c r="X76" s="9">
        <f t="shared" si="22"/>
        <v>2022</v>
      </c>
      <c r="Y76" s="9">
        <f t="shared" si="23"/>
        <v>4</v>
      </c>
      <c r="Z76" s="9" t="e">
        <f t="shared" ca="1" si="24"/>
        <v>#NAME?</v>
      </c>
      <c r="AA76" s="12">
        <f t="shared" si="25"/>
        <v>114</v>
      </c>
      <c r="AB76" s="10">
        <f t="shared" si="26"/>
        <v>1</v>
      </c>
      <c r="AC76" s="13">
        <f t="shared" si="27"/>
        <v>0</v>
      </c>
    </row>
    <row r="77" spans="1:29">
      <c r="A77" s="6">
        <v>44662</v>
      </c>
      <c r="B77" s="7" t="s">
        <v>81</v>
      </c>
      <c r="C77" s="7">
        <v>2407</v>
      </c>
      <c r="D77" s="7">
        <v>90</v>
      </c>
      <c r="E77" s="7">
        <v>9</v>
      </c>
      <c r="F77" s="7">
        <v>90</v>
      </c>
      <c r="G77" s="7">
        <v>114</v>
      </c>
      <c r="H77" s="7">
        <v>114</v>
      </c>
      <c r="I77" s="7">
        <v>0</v>
      </c>
      <c r="J77" s="7">
        <v>17</v>
      </c>
      <c r="K77" s="7">
        <v>640</v>
      </c>
      <c r="L77" s="7">
        <v>25.2</v>
      </c>
      <c r="M77" s="8">
        <v>32.700000000000003</v>
      </c>
      <c r="N77" s="9">
        <f>IF(Tabla2[[#This Row],[LECHE RETIRO DIA]]&lt;&gt;ISBLANK(Tabla2[[#This Row],[LECHE RETIRO DIA]]),SUM(Tabla2[[#This Row],[LECHE TANQUE DIA]:[LECHE RETIRO DIA]]),SUM(Tabla2[[#This Row],[LECHE TANQUE DIA]:[LECHE AUTOCONSUMO DIA]]))</f>
        <v>2596</v>
      </c>
      <c r="O77" s="10">
        <f t="shared" si="14"/>
        <v>0.92719568567026189</v>
      </c>
      <c r="P77" s="11">
        <f t="shared" si="15"/>
        <v>22.771929824561404</v>
      </c>
      <c r="Q77" s="11">
        <f t="shared" si="16"/>
        <v>21.114035087719298</v>
      </c>
      <c r="R77" s="11">
        <f t="shared" si="17"/>
        <v>5.2941176470588234</v>
      </c>
      <c r="S77" s="11">
        <f t="shared" si="18"/>
        <v>4.0562500000000004</v>
      </c>
      <c r="T77" s="11">
        <f t="shared" si="19"/>
        <v>5.6140350877192979</v>
      </c>
      <c r="U77" s="11">
        <f t="shared" si="20"/>
        <v>103.01587301587301</v>
      </c>
      <c r="V77" s="11">
        <f t="shared" si="21"/>
        <v>4.5238095238095237</v>
      </c>
      <c r="W77" s="11">
        <f>IFERROR(H77/M77,Tabla2[[#This Row],[CARGA PRODUCCION (ANIMALES/HA)]])</f>
        <v>3.4862385321100913</v>
      </c>
      <c r="X77" s="9">
        <f t="shared" si="22"/>
        <v>2022</v>
      </c>
      <c r="Y77" s="9">
        <f t="shared" si="23"/>
        <v>4</v>
      </c>
      <c r="Z77" s="9" t="e">
        <f t="shared" ca="1" si="24"/>
        <v>#NAME?</v>
      </c>
      <c r="AA77" s="12">
        <f t="shared" si="25"/>
        <v>114</v>
      </c>
      <c r="AB77" s="10">
        <f t="shared" si="26"/>
        <v>1</v>
      </c>
      <c r="AC77" s="13">
        <f t="shared" si="27"/>
        <v>0</v>
      </c>
    </row>
    <row r="78" spans="1:29">
      <c r="A78" s="6">
        <v>44663</v>
      </c>
      <c r="B78" s="7" t="s">
        <v>81</v>
      </c>
      <c r="C78" s="7">
        <v>2425</v>
      </c>
      <c r="D78" s="7">
        <v>90</v>
      </c>
      <c r="E78" s="7">
        <v>9</v>
      </c>
      <c r="F78" s="7">
        <v>90</v>
      </c>
      <c r="G78" s="7">
        <v>114</v>
      </c>
      <c r="H78" s="7">
        <v>114</v>
      </c>
      <c r="I78" s="7">
        <v>0</v>
      </c>
      <c r="J78" s="7">
        <v>17</v>
      </c>
      <c r="K78" s="7">
        <v>640</v>
      </c>
      <c r="L78" s="7">
        <v>25.2</v>
      </c>
      <c r="M78" s="8">
        <v>32.700000000000003</v>
      </c>
      <c r="N78" s="9">
        <f>IF(Tabla2[[#This Row],[LECHE RETIRO DIA]]&lt;&gt;ISBLANK(Tabla2[[#This Row],[LECHE RETIRO DIA]]),SUM(Tabla2[[#This Row],[LECHE TANQUE DIA]:[LECHE RETIRO DIA]]),SUM(Tabla2[[#This Row],[LECHE TANQUE DIA]:[LECHE AUTOCONSUMO DIA]]))</f>
        <v>2614</v>
      </c>
      <c r="O78" s="10">
        <f t="shared" si="14"/>
        <v>0.92769701606732979</v>
      </c>
      <c r="P78" s="11">
        <f t="shared" si="15"/>
        <v>22.92982456140351</v>
      </c>
      <c r="Q78" s="11">
        <f t="shared" si="16"/>
        <v>21.271929824561404</v>
      </c>
      <c r="R78" s="11">
        <f t="shared" si="17"/>
        <v>5.2941176470588234</v>
      </c>
      <c r="S78" s="11">
        <f t="shared" si="18"/>
        <v>4.0843749999999996</v>
      </c>
      <c r="T78" s="11">
        <f t="shared" si="19"/>
        <v>5.6140350877192979</v>
      </c>
      <c r="U78" s="11">
        <f t="shared" si="20"/>
        <v>103.73015873015873</v>
      </c>
      <c r="V78" s="11">
        <f t="shared" si="21"/>
        <v>4.5238095238095237</v>
      </c>
      <c r="W78" s="11">
        <f>IFERROR(H78/M78,Tabla2[[#This Row],[CARGA PRODUCCION (ANIMALES/HA)]])</f>
        <v>3.4862385321100913</v>
      </c>
      <c r="X78" s="9">
        <f t="shared" si="22"/>
        <v>2022</v>
      </c>
      <c r="Y78" s="9">
        <f t="shared" si="23"/>
        <v>4</v>
      </c>
      <c r="Z78" s="9" t="e">
        <f t="shared" ca="1" si="24"/>
        <v>#NAME?</v>
      </c>
      <c r="AA78" s="12">
        <f t="shared" si="25"/>
        <v>114</v>
      </c>
      <c r="AB78" s="10">
        <f t="shared" si="26"/>
        <v>1</v>
      </c>
      <c r="AC78" s="13">
        <f t="shared" si="27"/>
        <v>0</v>
      </c>
    </row>
    <row r="79" spans="1:29">
      <c r="A79" s="6">
        <v>44664</v>
      </c>
      <c r="B79" s="7" t="s">
        <v>81</v>
      </c>
      <c r="C79" s="7">
        <v>2366</v>
      </c>
      <c r="D79" s="7">
        <v>90</v>
      </c>
      <c r="E79" s="7">
        <v>9</v>
      </c>
      <c r="F79" s="7">
        <v>90</v>
      </c>
      <c r="G79" s="7">
        <v>114</v>
      </c>
      <c r="H79" s="7">
        <v>114</v>
      </c>
      <c r="I79" s="7">
        <v>0</v>
      </c>
      <c r="J79" s="7">
        <v>17</v>
      </c>
      <c r="K79" s="7">
        <v>640</v>
      </c>
      <c r="L79" s="7">
        <v>25.2</v>
      </c>
      <c r="M79" s="8">
        <v>32.700000000000003</v>
      </c>
      <c r="N79" s="9">
        <f>IF(Tabla2[[#This Row],[LECHE RETIRO DIA]]&lt;&gt;ISBLANK(Tabla2[[#This Row],[LECHE RETIRO DIA]]),SUM(Tabla2[[#This Row],[LECHE TANQUE DIA]:[LECHE RETIRO DIA]]),SUM(Tabla2[[#This Row],[LECHE TANQUE DIA]:[LECHE AUTOCONSUMO DIA]]))</f>
        <v>2555</v>
      </c>
      <c r="O79" s="10">
        <f t="shared" si="14"/>
        <v>0.92602739726027394</v>
      </c>
      <c r="P79" s="11">
        <f t="shared" si="15"/>
        <v>22.412280701754387</v>
      </c>
      <c r="Q79" s="11">
        <f t="shared" si="16"/>
        <v>20.754385964912281</v>
      </c>
      <c r="R79" s="11">
        <f t="shared" si="17"/>
        <v>5.2941176470588234</v>
      </c>
      <c r="S79" s="11">
        <f t="shared" si="18"/>
        <v>3.9921875</v>
      </c>
      <c r="T79" s="11">
        <f t="shared" si="19"/>
        <v>5.6140350877192979</v>
      </c>
      <c r="U79" s="11">
        <f t="shared" si="20"/>
        <v>101.38888888888889</v>
      </c>
      <c r="V79" s="11">
        <f t="shared" si="21"/>
        <v>4.5238095238095237</v>
      </c>
      <c r="W79" s="11">
        <f>IFERROR(H79/M79,Tabla2[[#This Row],[CARGA PRODUCCION (ANIMALES/HA)]])</f>
        <v>3.4862385321100913</v>
      </c>
      <c r="X79" s="9">
        <f t="shared" si="22"/>
        <v>2022</v>
      </c>
      <c r="Y79" s="9">
        <f t="shared" si="23"/>
        <v>4</v>
      </c>
      <c r="Z79" s="9" t="e">
        <f t="shared" ca="1" si="24"/>
        <v>#NAME?</v>
      </c>
      <c r="AA79" s="12">
        <f t="shared" si="25"/>
        <v>114</v>
      </c>
      <c r="AB79" s="10">
        <f t="shared" si="26"/>
        <v>1</v>
      </c>
      <c r="AC79" s="13">
        <f t="shared" si="27"/>
        <v>0</v>
      </c>
    </row>
    <row r="80" spans="1:29">
      <c r="A80" s="6">
        <v>44665</v>
      </c>
      <c r="B80" s="7" t="s">
        <v>81</v>
      </c>
      <c r="C80" s="7">
        <v>2375</v>
      </c>
      <c r="D80" s="7">
        <v>90</v>
      </c>
      <c r="E80" s="7">
        <v>9</v>
      </c>
      <c r="F80" s="7">
        <v>90</v>
      </c>
      <c r="G80" s="7">
        <v>114</v>
      </c>
      <c r="H80" s="7">
        <v>114</v>
      </c>
      <c r="I80" s="7">
        <v>0</v>
      </c>
      <c r="J80" s="7">
        <v>18</v>
      </c>
      <c r="K80" s="7">
        <v>640</v>
      </c>
      <c r="L80" s="7">
        <v>25.2</v>
      </c>
      <c r="M80" s="8">
        <v>32.700000000000003</v>
      </c>
      <c r="N80" s="9">
        <f>IF(Tabla2[[#This Row],[LECHE RETIRO DIA]]&lt;&gt;ISBLANK(Tabla2[[#This Row],[LECHE RETIRO DIA]]),SUM(Tabla2[[#This Row],[LECHE TANQUE DIA]:[LECHE RETIRO DIA]]),SUM(Tabla2[[#This Row],[LECHE TANQUE DIA]:[LECHE AUTOCONSUMO DIA]]))</f>
        <v>2564</v>
      </c>
      <c r="O80" s="10">
        <f t="shared" si="14"/>
        <v>0.92628705148205925</v>
      </c>
      <c r="P80" s="11">
        <f t="shared" si="15"/>
        <v>22.491228070175438</v>
      </c>
      <c r="Q80" s="11">
        <f t="shared" si="16"/>
        <v>20.833333333333332</v>
      </c>
      <c r="R80" s="11">
        <f t="shared" si="17"/>
        <v>5</v>
      </c>
      <c r="S80" s="11">
        <f t="shared" si="18"/>
        <v>4.0062499999999996</v>
      </c>
      <c r="T80" s="11">
        <f t="shared" si="19"/>
        <v>5.6140350877192979</v>
      </c>
      <c r="U80" s="11">
        <f t="shared" si="20"/>
        <v>101.74603174603175</v>
      </c>
      <c r="V80" s="11">
        <f t="shared" si="21"/>
        <v>4.5238095238095237</v>
      </c>
      <c r="W80" s="11">
        <f>IFERROR(H80/M80,Tabla2[[#This Row],[CARGA PRODUCCION (ANIMALES/HA)]])</f>
        <v>3.4862385321100913</v>
      </c>
      <c r="X80" s="9">
        <f t="shared" si="22"/>
        <v>2022</v>
      </c>
      <c r="Y80" s="9">
        <f t="shared" si="23"/>
        <v>4</v>
      </c>
      <c r="Z80" s="9" t="e">
        <f t="shared" ca="1" si="24"/>
        <v>#NAME?</v>
      </c>
      <c r="AA80" s="12">
        <f t="shared" si="25"/>
        <v>114</v>
      </c>
      <c r="AB80" s="10">
        <f t="shared" si="26"/>
        <v>1</v>
      </c>
      <c r="AC80" s="13">
        <f t="shared" si="27"/>
        <v>0</v>
      </c>
    </row>
    <row r="81" spans="1:29">
      <c r="A81" s="6">
        <v>44666</v>
      </c>
      <c r="B81" s="7" t="s">
        <v>81</v>
      </c>
      <c r="C81" s="7">
        <v>2448</v>
      </c>
      <c r="D81" s="7">
        <v>90</v>
      </c>
      <c r="E81" s="7">
        <v>9</v>
      </c>
      <c r="F81" s="7">
        <v>90</v>
      </c>
      <c r="G81" s="7">
        <v>116</v>
      </c>
      <c r="H81" s="7">
        <v>116</v>
      </c>
      <c r="I81" s="7">
        <v>0</v>
      </c>
      <c r="J81" s="7">
        <v>18</v>
      </c>
      <c r="K81" s="7">
        <v>640</v>
      </c>
      <c r="L81" s="7">
        <v>25.2</v>
      </c>
      <c r="M81" s="8">
        <v>32.700000000000003</v>
      </c>
      <c r="N81" s="9">
        <f>IF(Tabla2[[#This Row],[LECHE RETIRO DIA]]&lt;&gt;ISBLANK(Tabla2[[#This Row],[LECHE RETIRO DIA]]),SUM(Tabla2[[#This Row],[LECHE TANQUE DIA]:[LECHE RETIRO DIA]]),SUM(Tabla2[[#This Row],[LECHE TANQUE DIA]:[LECHE AUTOCONSUMO DIA]]))</f>
        <v>2637</v>
      </c>
      <c r="O81" s="10">
        <f t="shared" si="14"/>
        <v>0.92832764505119458</v>
      </c>
      <c r="P81" s="11">
        <f t="shared" si="15"/>
        <v>22.732758620689655</v>
      </c>
      <c r="Q81" s="11">
        <f t="shared" si="16"/>
        <v>21.103448275862068</v>
      </c>
      <c r="R81" s="11">
        <f t="shared" si="17"/>
        <v>5</v>
      </c>
      <c r="S81" s="11">
        <f t="shared" si="18"/>
        <v>4.1203124999999998</v>
      </c>
      <c r="T81" s="11">
        <f t="shared" si="19"/>
        <v>5.5172413793103452</v>
      </c>
      <c r="U81" s="11">
        <f t="shared" si="20"/>
        <v>104.64285714285714</v>
      </c>
      <c r="V81" s="11">
        <f t="shared" si="21"/>
        <v>4.6031746031746037</v>
      </c>
      <c r="W81" s="11">
        <f>IFERROR(H81/M81,Tabla2[[#This Row],[CARGA PRODUCCION (ANIMALES/HA)]])</f>
        <v>3.547400611620795</v>
      </c>
      <c r="X81" s="9">
        <f t="shared" si="22"/>
        <v>2022</v>
      </c>
      <c r="Y81" s="9">
        <f t="shared" si="23"/>
        <v>4</v>
      </c>
      <c r="Z81" s="9" t="e">
        <f t="shared" ca="1" si="24"/>
        <v>#NAME?</v>
      </c>
      <c r="AA81" s="12">
        <f t="shared" si="25"/>
        <v>116</v>
      </c>
      <c r="AB81" s="10">
        <f t="shared" si="26"/>
        <v>1</v>
      </c>
      <c r="AC81" s="13">
        <f t="shared" si="27"/>
        <v>0</v>
      </c>
    </row>
    <row r="82" spans="1:29">
      <c r="A82" s="6">
        <v>44667</v>
      </c>
      <c r="B82" s="7" t="s">
        <v>81</v>
      </c>
      <c r="C82" s="7">
        <v>2398</v>
      </c>
      <c r="D82" s="7">
        <v>90</v>
      </c>
      <c r="E82" s="7">
        <v>9</v>
      </c>
      <c r="F82" s="7">
        <v>90</v>
      </c>
      <c r="G82" s="7">
        <v>116</v>
      </c>
      <c r="H82" s="7">
        <v>116</v>
      </c>
      <c r="I82" s="7">
        <v>0</v>
      </c>
      <c r="J82" s="7">
        <v>18</v>
      </c>
      <c r="K82" s="7">
        <v>640</v>
      </c>
      <c r="L82" s="7">
        <v>25.2</v>
      </c>
      <c r="M82" s="8">
        <v>32.700000000000003</v>
      </c>
      <c r="N82" s="9">
        <f>IF(Tabla2[[#This Row],[LECHE RETIRO DIA]]&lt;&gt;ISBLANK(Tabla2[[#This Row],[LECHE RETIRO DIA]]),SUM(Tabla2[[#This Row],[LECHE TANQUE DIA]:[LECHE RETIRO DIA]]),SUM(Tabla2[[#This Row],[LECHE TANQUE DIA]:[LECHE AUTOCONSUMO DIA]]))</f>
        <v>2587</v>
      </c>
      <c r="O82" s="10">
        <f t="shared" si="14"/>
        <v>0.92694240432933905</v>
      </c>
      <c r="P82" s="11">
        <f t="shared" si="15"/>
        <v>22.301724137931036</v>
      </c>
      <c r="Q82" s="11">
        <f t="shared" si="16"/>
        <v>20.672413793103448</v>
      </c>
      <c r="R82" s="11">
        <f t="shared" si="17"/>
        <v>5</v>
      </c>
      <c r="S82" s="11">
        <f t="shared" si="18"/>
        <v>4.0421874999999998</v>
      </c>
      <c r="T82" s="11">
        <f t="shared" si="19"/>
        <v>5.5172413793103452</v>
      </c>
      <c r="U82" s="11">
        <f t="shared" si="20"/>
        <v>102.65873015873017</v>
      </c>
      <c r="V82" s="11">
        <f t="shared" si="21"/>
        <v>4.6031746031746037</v>
      </c>
      <c r="W82" s="11">
        <f>IFERROR(H82/M82,Tabla2[[#This Row],[CARGA PRODUCCION (ANIMALES/HA)]])</f>
        <v>3.547400611620795</v>
      </c>
      <c r="X82" s="9">
        <f t="shared" si="22"/>
        <v>2022</v>
      </c>
      <c r="Y82" s="9">
        <f t="shared" si="23"/>
        <v>4</v>
      </c>
      <c r="Z82" s="9" t="e">
        <f t="shared" ca="1" si="24"/>
        <v>#NAME?</v>
      </c>
      <c r="AA82" s="12">
        <f t="shared" si="25"/>
        <v>116</v>
      </c>
      <c r="AB82" s="10">
        <f t="shared" si="26"/>
        <v>1</v>
      </c>
      <c r="AC82" s="13">
        <f t="shared" si="27"/>
        <v>0</v>
      </c>
    </row>
    <row r="83" spans="1:29">
      <c r="A83" s="6">
        <v>44668</v>
      </c>
      <c r="B83" s="7" t="s">
        <v>81</v>
      </c>
      <c r="C83" s="7">
        <v>2328</v>
      </c>
      <c r="D83" s="7">
        <v>90</v>
      </c>
      <c r="E83" s="7">
        <v>9</v>
      </c>
      <c r="F83" s="7">
        <v>90</v>
      </c>
      <c r="G83" s="7">
        <v>116</v>
      </c>
      <c r="H83" s="7">
        <v>116</v>
      </c>
      <c r="I83" s="7">
        <v>0</v>
      </c>
      <c r="J83" s="7">
        <v>18</v>
      </c>
      <c r="K83" s="7">
        <v>640</v>
      </c>
      <c r="L83" s="7">
        <v>25.2</v>
      </c>
      <c r="M83" s="8">
        <v>32.700000000000003</v>
      </c>
      <c r="N83" s="9">
        <f>IF(Tabla2[[#This Row],[LECHE RETIRO DIA]]&lt;&gt;ISBLANK(Tabla2[[#This Row],[LECHE RETIRO DIA]]),SUM(Tabla2[[#This Row],[LECHE TANQUE DIA]:[LECHE RETIRO DIA]]),SUM(Tabla2[[#This Row],[LECHE TANQUE DIA]:[LECHE AUTOCONSUMO DIA]]))</f>
        <v>2517</v>
      </c>
      <c r="O83" s="10">
        <f t="shared" si="14"/>
        <v>0.92491060786650769</v>
      </c>
      <c r="P83" s="11">
        <f t="shared" si="15"/>
        <v>21.698275862068964</v>
      </c>
      <c r="Q83" s="11">
        <f t="shared" si="16"/>
        <v>20.068965517241381</v>
      </c>
      <c r="R83" s="11">
        <f t="shared" si="17"/>
        <v>5</v>
      </c>
      <c r="S83" s="11">
        <f t="shared" si="18"/>
        <v>3.9328124999999998</v>
      </c>
      <c r="T83" s="11">
        <f t="shared" si="19"/>
        <v>5.5172413793103452</v>
      </c>
      <c r="U83" s="11">
        <f t="shared" si="20"/>
        <v>99.88095238095238</v>
      </c>
      <c r="V83" s="11">
        <f t="shared" si="21"/>
        <v>4.6031746031746037</v>
      </c>
      <c r="W83" s="11">
        <f>IFERROR(H83/M83,Tabla2[[#This Row],[CARGA PRODUCCION (ANIMALES/HA)]])</f>
        <v>3.547400611620795</v>
      </c>
      <c r="X83" s="9">
        <f t="shared" si="22"/>
        <v>2022</v>
      </c>
      <c r="Y83" s="9">
        <f t="shared" si="23"/>
        <v>4</v>
      </c>
      <c r="Z83" s="9" t="e">
        <f t="shared" ca="1" si="24"/>
        <v>#NAME?</v>
      </c>
      <c r="AA83" s="12">
        <f t="shared" si="25"/>
        <v>116</v>
      </c>
      <c r="AB83" s="10">
        <f t="shared" si="26"/>
        <v>1</v>
      </c>
      <c r="AC83" s="13">
        <f t="shared" si="27"/>
        <v>0</v>
      </c>
    </row>
    <row r="84" spans="1:29">
      <c r="A84" s="6">
        <v>44669</v>
      </c>
      <c r="B84" s="7" t="s">
        <v>81</v>
      </c>
      <c r="C84" s="7">
        <v>2425</v>
      </c>
      <c r="D84" s="7">
        <v>90</v>
      </c>
      <c r="E84" s="7">
        <v>9</v>
      </c>
      <c r="F84" s="7">
        <v>90</v>
      </c>
      <c r="G84" s="7">
        <v>116</v>
      </c>
      <c r="H84" s="7">
        <v>116</v>
      </c>
      <c r="I84" s="7">
        <v>0</v>
      </c>
      <c r="J84" s="7">
        <v>19</v>
      </c>
      <c r="K84" s="7">
        <v>640</v>
      </c>
      <c r="L84" s="7">
        <v>25.2</v>
      </c>
      <c r="M84" s="8">
        <v>32.700000000000003</v>
      </c>
      <c r="N84" s="9">
        <f>IF(Tabla2[[#This Row],[LECHE RETIRO DIA]]&lt;&gt;ISBLANK(Tabla2[[#This Row],[LECHE RETIRO DIA]]),SUM(Tabla2[[#This Row],[LECHE TANQUE DIA]:[LECHE RETIRO DIA]]),SUM(Tabla2[[#This Row],[LECHE TANQUE DIA]:[LECHE AUTOCONSUMO DIA]]))</f>
        <v>2614</v>
      </c>
      <c r="O84" s="10">
        <f t="shared" si="14"/>
        <v>0.92769701606732979</v>
      </c>
      <c r="P84" s="11">
        <f t="shared" si="15"/>
        <v>22.53448275862069</v>
      </c>
      <c r="Q84" s="11">
        <f t="shared" si="16"/>
        <v>20.905172413793103</v>
      </c>
      <c r="R84" s="11">
        <f t="shared" si="17"/>
        <v>4.7368421052631575</v>
      </c>
      <c r="S84" s="11">
        <f t="shared" si="18"/>
        <v>4.0843749999999996</v>
      </c>
      <c r="T84" s="11">
        <f t="shared" si="19"/>
        <v>5.5172413793103452</v>
      </c>
      <c r="U84" s="11">
        <f t="shared" si="20"/>
        <v>103.73015873015873</v>
      </c>
      <c r="V84" s="11">
        <f t="shared" si="21"/>
        <v>4.6031746031746037</v>
      </c>
      <c r="W84" s="11">
        <f>IFERROR(H84/M84,Tabla2[[#This Row],[CARGA PRODUCCION (ANIMALES/HA)]])</f>
        <v>3.547400611620795</v>
      </c>
      <c r="X84" s="9">
        <f t="shared" si="22"/>
        <v>2022</v>
      </c>
      <c r="Y84" s="9">
        <f t="shared" si="23"/>
        <v>4</v>
      </c>
      <c r="Z84" s="9" t="e">
        <f t="shared" ca="1" si="24"/>
        <v>#NAME?</v>
      </c>
      <c r="AA84" s="12">
        <f t="shared" si="25"/>
        <v>116</v>
      </c>
      <c r="AB84" s="10">
        <f t="shared" si="26"/>
        <v>1</v>
      </c>
      <c r="AC84" s="13">
        <f t="shared" si="27"/>
        <v>0</v>
      </c>
    </row>
    <row r="85" spans="1:29">
      <c r="A85" s="184">
        <v>44670</v>
      </c>
      <c r="B85" s="185" t="s">
        <v>81</v>
      </c>
      <c r="C85" s="185">
        <v>2300</v>
      </c>
      <c r="D85" s="185">
        <v>90</v>
      </c>
      <c r="E85" s="185">
        <v>9</v>
      </c>
      <c r="F85" s="185">
        <v>90</v>
      </c>
      <c r="G85" s="185">
        <v>116</v>
      </c>
      <c r="H85" s="185">
        <v>116</v>
      </c>
      <c r="I85" s="185">
        <v>0</v>
      </c>
      <c r="J85" s="185">
        <v>19</v>
      </c>
      <c r="K85" s="185">
        <v>640</v>
      </c>
      <c r="L85" s="185">
        <v>25.2</v>
      </c>
      <c r="M85" s="186">
        <v>32.700000000000003</v>
      </c>
      <c r="N85" s="187">
        <f>IF(Tabla2[[#This Row],[LECHE RETIRO DIA]]&lt;&gt;ISBLANK(Tabla2[[#This Row],[LECHE RETIRO DIA]]),SUM(Tabla2[[#This Row],[LECHE TANQUE DIA]:[LECHE RETIRO DIA]]),SUM(Tabla2[[#This Row],[LECHE TANQUE DIA]:[LECHE AUTOCONSUMO DIA]]))</f>
        <v>2489</v>
      </c>
      <c r="O85" s="10">
        <f t="shared" si="14"/>
        <v>0.92406588991562877</v>
      </c>
      <c r="P85" s="11">
        <f t="shared" si="15"/>
        <v>21.456896551724139</v>
      </c>
      <c r="Q85" s="11">
        <f t="shared" si="16"/>
        <v>19.827586206896552</v>
      </c>
      <c r="R85" s="11">
        <f t="shared" si="17"/>
        <v>4.7368421052631575</v>
      </c>
      <c r="S85" s="11">
        <f t="shared" si="18"/>
        <v>3.8890625000000001</v>
      </c>
      <c r="T85" s="11">
        <f t="shared" si="19"/>
        <v>5.5172413793103452</v>
      </c>
      <c r="U85" s="11">
        <f t="shared" si="20"/>
        <v>98.76984126984128</v>
      </c>
      <c r="V85" s="11">
        <f t="shared" si="21"/>
        <v>4.6031746031746037</v>
      </c>
      <c r="W85" s="11">
        <f>IFERROR(H85/M85,Tabla2[[#This Row],[CARGA PRODUCCION (ANIMALES/HA)]])</f>
        <v>3.547400611620795</v>
      </c>
      <c r="X85" s="9">
        <f t="shared" si="22"/>
        <v>2022</v>
      </c>
      <c r="Y85" s="9">
        <f t="shared" si="23"/>
        <v>4</v>
      </c>
      <c r="Z85" s="9" t="e">
        <f t="shared" ca="1" si="24"/>
        <v>#NAME?</v>
      </c>
      <c r="AA85" s="12">
        <f t="shared" si="25"/>
        <v>116</v>
      </c>
      <c r="AB85" s="10">
        <f t="shared" si="26"/>
        <v>1</v>
      </c>
      <c r="AC85" s="13">
        <f t="shared" si="27"/>
        <v>0</v>
      </c>
    </row>
    <row r="86" spans="1:29">
      <c r="A86" s="184">
        <v>44671</v>
      </c>
      <c r="B86" s="185" t="s">
        <v>81</v>
      </c>
      <c r="C86" s="185">
        <v>2319</v>
      </c>
      <c r="D86" s="185">
        <v>90</v>
      </c>
      <c r="E86" s="185">
        <v>9</v>
      </c>
      <c r="F86" s="185">
        <v>90</v>
      </c>
      <c r="G86" s="185">
        <v>116</v>
      </c>
      <c r="H86" s="185">
        <v>116</v>
      </c>
      <c r="I86" s="185">
        <v>0</v>
      </c>
      <c r="J86" s="185">
        <v>19</v>
      </c>
      <c r="K86" s="185">
        <v>640</v>
      </c>
      <c r="L86" s="185">
        <v>25.2</v>
      </c>
      <c r="M86" s="186">
        <v>32.700000000000003</v>
      </c>
      <c r="N86" s="187">
        <f>IF(Tabla2[[#This Row],[LECHE RETIRO DIA]]&lt;&gt;ISBLANK(Tabla2[[#This Row],[LECHE RETIRO DIA]]),SUM(Tabla2[[#This Row],[LECHE TANQUE DIA]:[LECHE RETIRO DIA]]),SUM(Tabla2[[#This Row],[LECHE TANQUE DIA]:[LECHE AUTOCONSUMO DIA]]))</f>
        <v>2508</v>
      </c>
      <c r="O86" s="10">
        <f t="shared" si="14"/>
        <v>0.92464114832535882</v>
      </c>
      <c r="P86" s="11">
        <f t="shared" si="15"/>
        <v>21.620689655172413</v>
      </c>
      <c r="Q86" s="11">
        <f t="shared" si="16"/>
        <v>19.991379310344829</v>
      </c>
      <c r="R86" s="11">
        <f t="shared" si="17"/>
        <v>4.7368421052631575</v>
      </c>
      <c r="S86" s="11">
        <f t="shared" si="18"/>
        <v>3.9187500000000002</v>
      </c>
      <c r="T86" s="11">
        <f t="shared" si="19"/>
        <v>5.5172413793103452</v>
      </c>
      <c r="U86" s="11">
        <f t="shared" si="20"/>
        <v>99.523809523809533</v>
      </c>
      <c r="V86" s="11">
        <f t="shared" si="21"/>
        <v>4.6031746031746037</v>
      </c>
      <c r="W86" s="11">
        <f>IFERROR(H86/M86,Tabla2[[#This Row],[CARGA PRODUCCION (ANIMALES/HA)]])</f>
        <v>3.547400611620795</v>
      </c>
      <c r="X86" s="9">
        <f t="shared" si="22"/>
        <v>2022</v>
      </c>
      <c r="Y86" s="9">
        <f t="shared" si="23"/>
        <v>4</v>
      </c>
      <c r="Z86" s="9" t="e">
        <f t="shared" ca="1" si="24"/>
        <v>#NAME?</v>
      </c>
      <c r="AA86" s="12">
        <f t="shared" si="25"/>
        <v>116</v>
      </c>
      <c r="AB86" s="10">
        <f t="shared" si="26"/>
        <v>1</v>
      </c>
      <c r="AC86" s="13">
        <f t="shared" si="27"/>
        <v>0</v>
      </c>
    </row>
    <row r="87" spans="1:29">
      <c r="A87" s="6">
        <v>44672</v>
      </c>
      <c r="B87" s="7" t="s">
        <v>81</v>
      </c>
      <c r="C87" s="7">
        <v>2281</v>
      </c>
      <c r="D87" s="7">
        <v>90</v>
      </c>
      <c r="E87" s="7">
        <v>9</v>
      </c>
      <c r="F87" s="7">
        <v>90</v>
      </c>
      <c r="G87" s="7">
        <v>116</v>
      </c>
      <c r="H87" s="7">
        <v>116</v>
      </c>
      <c r="I87" s="7">
        <v>0</v>
      </c>
      <c r="J87" s="7">
        <v>19</v>
      </c>
      <c r="K87" s="7">
        <v>640</v>
      </c>
      <c r="L87" s="7">
        <v>25.2</v>
      </c>
      <c r="M87" s="8">
        <v>32.700000000000003</v>
      </c>
      <c r="N87" s="9">
        <f>IF(Tabla2[[#This Row],[LECHE RETIRO DIA]]&lt;&gt;ISBLANK(Tabla2[[#This Row],[LECHE RETIRO DIA]]),SUM(Tabla2[[#This Row],[LECHE TANQUE DIA]:[LECHE RETIRO DIA]]),SUM(Tabla2[[#This Row],[LECHE TANQUE DIA]:[LECHE AUTOCONSUMO DIA]]))</f>
        <v>2470</v>
      </c>
      <c r="O87" s="10">
        <f t="shared" si="14"/>
        <v>0.92348178137651826</v>
      </c>
      <c r="P87" s="11">
        <f t="shared" si="15"/>
        <v>21.293103448275861</v>
      </c>
      <c r="Q87" s="11">
        <f t="shared" si="16"/>
        <v>19.663793103448278</v>
      </c>
      <c r="R87" s="11">
        <f t="shared" si="17"/>
        <v>4.7368421052631575</v>
      </c>
      <c r="S87" s="11">
        <f t="shared" si="18"/>
        <v>3.859375</v>
      </c>
      <c r="T87" s="11">
        <f t="shared" si="19"/>
        <v>5.5172413793103452</v>
      </c>
      <c r="U87" s="11">
        <f t="shared" si="20"/>
        <v>98.015873015873012</v>
      </c>
      <c r="V87" s="11">
        <f t="shared" si="21"/>
        <v>4.6031746031746037</v>
      </c>
      <c r="W87" s="11">
        <f>IFERROR(H87/M87,Tabla2[[#This Row],[CARGA PRODUCCION (ANIMALES/HA)]])</f>
        <v>3.547400611620795</v>
      </c>
      <c r="X87" s="9">
        <f t="shared" si="22"/>
        <v>2022</v>
      </c>
      <c r="Y87" s="9">
        <f t="shared" si="23"/>
        <v>4</v>
      </c>
      <c r="Z87" s="9" t="e">
        <f t="shared" ca="1" si="24"/>
        <v>#NAME?</v>
      </c>
      <c r="AA87" s="12">
        <f t="shared" si="25"/>
        <v>116</v>
      </c>
      <c r="AB87" s="10">
        <f t="shared" si="26"/>
        <v>1</v>
      </c>
      <c r="AC87" s="13">
        <f t="shared" si="27"/>
        <v>0</v>
      </c>
    </row>
    <row r="88" spans="1:29">
      <c r="A88" s="6">
        <v>44673</v>
      </c>
      <c r="B88" s="7" t="s">
        <v>81</v>
      </c>
      <c r="C88" s="7">
        <v>2319</v>
      </c>
      <c r="D88" s="7">
        <v>90</v>
      </c>
      <c r="E88" s="7">
        <v>9</v>
      </c>
      <c r="F88" s="7">
        <v>90</v>
      </c>
      <c r="G88" s="7">
        <v>116</v>
      </c>
      <c r="H88" s="7">
        <v>116</v>
      </c>
      <c r="I88" s="7">
        <v>0</v>
      </c>
      <c r="J88" s="7">
        <v>19</v>
      </c>
      <c r="K88" s="7">
        <v>640</v>
      </c>
      <c r="L88" s="7">
        <v>25.2</v>
      </c>
      <c r="M88" s="8">
        <v>32.700000000000003</v>
      </c>
      <c r="N88" s="9">
        <f>IF(Tabla2[[#This Row],[LECHE RETIRO DIA]]&lt;&gt;ISBLANK(Tabla2[[#This Row],[LECHE RETIRO DIA]]),SUM(Tabla2[[#This Row],[LECHE TANQUE DIA]:[LECHE RETIRO DIA]]),SUM(Tabla2[[#This Row],[LECHE TANQUE DIA]:[LECHE AUTOCONSUMO DIA]]))</f>
        <v>2508</v>
      </c>
      <c r="O88" s="10">
        <f t="shared" si="14"/>
        <v>0.92464114832535882</v>
      </c>
      <c r="P88" s="11">
        <f t="shared" si="15"/>
        <v>21.620689655172413</v>
      </c>
      <c r="Q88" s="11">
        <f t="shared" si="16"/>
        <v>19.991379310344829</v>
      </c>
      <c r="R88" s="11">
        <f t="shared" si="17"/>
        <v>4.7368421052631575</v>
      </c>
      <c r="S88" s="11">
        <f t="shared" si="18"/>
        <v>3.9187500000000002</v>
      </c>
      <c r="T88" s="11">
        <f t="shared" si="19"/>
        <v>5.5172413793103452</v>
      </c>
      <c r="U88" s="11">
        <f t="shared" si="20"/>
        <v>99.523809523809533</v>
      </c>
      <c r="V88" s="11">
        <f t="shared" si="21"/>
        <v>4.6031746031746037</v>
      </c>
      <c r="W88" s="11">
        <f>IFERROR(H88/M88,Tabla2[[#This Row],[CARGA PRODUCCION (ANIMALES/HA)]])</f>
        <v>3.547400611620795</v>
      </c>
      <c r="X88" s="9">
        <f t="shared" si="22"/>
        <v>2022</v>
      </c>
      <c r="Y88" s="9">
        <f t="shared" si="23"/>
        <v>4</v>
      </c>
      <c r="Z88" s="9" t="e">
        <f t="shared" ca="1" si="24"/>
        <v>#NAME?</v>
      </c>
      <c r="AA88" s="12">
        <f t="shared" si="25"/>
        <v>116</v>
      </c>
      <c r="AB88" s="10">
        <f t="shared" si="26"/>
        <v>1</v>
      </c>
      <c r="AC88" s="13">
        <f t="shared" si="27"/>
        <v>0</v>
      </c>
    </row>
    <row r="89" spans="1:29">
      <c r="A89" s="6">
        <v>44674</v>
      </c>
      <c r="B89" s="7" t="s">
        <v>81</v>
      </c>
      <c r="C89" s="7">
        <v>2272</v>
      </c>
      <c r="D89" s="7">
        <v>90</v>
      </c>
      <c r="E89" s="7">
        <v>9</v>
      </c>
      <c r="F89" s="7">
        <v>90</v>
      </c>
      <c r="G89" s="7">
        <v>116</v>
      </c>
      <c r="H89" s="7">
        <v>116</v>
      </c>
      <c r="I89" s="7">
        <v>0</v>
      </c>
      <c r="J89" s="7">
        <v>19</v>
      </c>
      <c r="K89" s="7">
        <v>640</v>
      </c>
      <c r="L89" s="7">
        <v>25.2</v>
      </c>
      <c r="M89" s="8">
        <v>32.700000000000003</v>
      </c>
      <c r="N89" s="9">
        <f>IF(Tabla2[[#This Row],[LECHE RETIRO DIA]]&lt;&gt;ISBLANK(Tabla2[[#This Row],[LECHE RETIRO DIA]]),SUM(Tabla2[[#This Row],[LECHE TANQUE DIA]:[LECHE RETIRO DIA]]),SUM(Tabla2[[#This Row],[LECHE TANQUE DIA]:[LECHE AUTOCONSUMO DIA]]))</f>
        <v>2461</v>
      </c>
      <c r="O89" s="10">
        <f t="shared" si="14"/>
        <v>0.92320195042665587</v>
      </c>
      <c r="P89" s="11">
        <f t="shared" si="15"/>
        <v>21.21551724137931</v>
      </c>
      <c r="Q89" s="11">
        <f t="shared" si="16"/>
        <v>19.586206896551722</v>
      </c>
      <c r="R89" s="11">
        <f t="shared" si="17"/>
        <v>4.7368421052631575</v>
      </c>
      <c r="S89" s="11">
        <f t="shared" si="18"/>
        <v>3.8453124999999999</v>
      </c>
      <c r="T89" s="11">
        <f t="shared" si="19"/>
        <v>5.5172413793103452</v>
      </c>
      <c r="U89" s="11">
        <f t="shared" si="20"/>
        <v>97.658730158730165</v>
      </c>
      <c r="V89" s="11">
        <f t="shared" si="21"/>
        <v>4.6031746031746037</v>
      </c>
      <c r="W89" s="11">
        <f>IFERROR(H89/M89,Tabla2[[#This Row],[CARGA PRODUCCION (ANIMALES/HA)]])</f>
        <v>3.547400611620795</v>
      </c>
      <c r="X89" s="9">
        <f t="shared" si="22"/>
        <v>2022</v>
      </c>
      <c r="Y89" s="9">
        <f t="shared" si="23"/>
        <v>4</v>
      </c>
      <c r="Z89" s="9" t="e">
        <f t="shared" ca="1" si="24"/>
        <v>#NAME?</v>
      </c>
      <c r="AA89" s="12">
        <f t="shared" si="25"/>
        <v>116</v>
      </c>
      <c r="AB89" s="10">
        <f t="shared" si="26"/>
        <v>1</v>
      </c>
      <c r="AC89" s="13">
        <f t="shared" si="27"/>
        <v>0</v>
      </c>
    </row>
    <row r="90" spans="1:29">
      <c r="A90" s="6">
        <v>44675</v>
      </c>
      <c r="B90" s="7" t="s">
        <v>81</v>
      </c>
      <c r="C90" s="7">
        <v>2305</v>
      </c>
      <c r="D90" s="7">
        <v>90</v>
      </c>
      <c r="E90" s="7">
        <v>9</v>
      </c>
      <c r="F90" s="7">
        <v>90</v>
      </c>
      <c r="G90" s="7">
        <v>116</v>
      </c>
      <c r="H90" s="7">
        <v>116</v>
      </c>
      <c r="I90" s="7">
        <v>0</v>
      </c>
      <c r="J90" s="7">
        <v>19</v>
      </c>
      <c r="K90" s="7">
        <v>640</v>
      </c>
      <c r="L90" s="7">
        <v>25.2</v>
      </c>
      <c r="M90" s="8">
        <v>32.700000000000003</v>
      </c>
      <c r="N90" s="9">
        <f>IF(Tabla2[[#This Row],[LECHE RETIRO DIA]]&lt;&gt;ISBLANK(Tabla2[[#This Row],[LECHE RETIRO DIA]]),SUM(Tabla2[[#This Row],[LECHE TANQUE DIA]:[LECHE RETIRO DIA]]),SUM(Tabla2[[#This Row],[LECHE TANQUE DIA]:[LECHE AUTOCONSUMO DIA]]))</f>
        <v>2494</v>
      </c>
      <c r="O90" s="10">
        <f t="shared" si="14"/>
        <v>0.92421812349639132</v>
      </c>
      <c r="P90" s="11">
        <f t="shared" si="15"/>
        <v>21.5</v>
      </c>
      <c r="Q90" s="11">
        <f t="shared" si="16"/>
        <v>19.870689655172413</v>
      </c>
      <c r="R90" s="11">
        <f t="shared" si="17"/>
        <v>4.7368421052631575</v>
      </c>
      <c r="S90" s="11">
        <f t="shared" si="18"/>
        <v>3.8968750000000001</v>
      </c>
      <c r="T90" s="11">
        <f t="shared" si="19"/>
        <v>5.5172413793103452</v>
      </c>
      <c r="U90" s="11">
        <f t="shared" si="20"/>
        <v>98.968253968253975</v>
      </c>
      <c r="V90" s="11">
        <f t="shared" si="21"/>
        <v>4.6031746031746037</v>
      </c>
      <c r="W90" s="11">
        <f>IFERROR(H90/M90,Tabla2[[#This Row],[CARGA PRODUCCION (ANIMALES/HA)]])</f>
        <v>3.547400611620795</v>
      </c>
      <c r="X90" s="9">
        <f t="shared" si="22"/>
        <v>2022</v>
      </c>
      <c r="Y90" s="9">
        <f t="shared" si="23"/>
        <v>4</v>
      </c>
      <c r="Z90" s="9" t="e">
        <f t="shared" ca="1" si="24"/>
        <v>#NAME?</v>
      </c>
      <c r="AA90" s="12">
        <f t="shared" si="25"/>
        <v>116</v>
      </c>
      <c r="AB90" s="10">
        <f t="shared" si="26"/>
        <v>1</v>
      </c>
      <c r="AC90" s="13">
        <f t="shared" si="27"/>
        <v>0</v>
      </c>
    </row>
    <row r="91" spans="1:29">
      <c r="A91" s="6">
        <v>44676</v>
      </c>
      <c r="B91" s="7" t="s">
        <v>81</v>
      </c>
      <c r="C91" s="7">
        <v>2239</v>
      </c>
      <c r="D91" s="7">
        <v>90</v>
      </c>
      <c r="E91" s="7">
        <v>9</v>
      </c>
      <c r="F91" s="7">
        <v>90</v>
      </c>
      <c r="G91" s="7">
        <v>116</v>
      </c>
      <c r="H91" s="7">
        <v>116</v>
      </c>
      <c r="I91" s="7">
        <v>0</v>
      </c>
      <c r="J91" s="7">
        <v>19</v>
      </c>
      <c r="K91" s="7">
        <v>640</v>
      </c>
      <c r="L91" s="7">
        <v>25.2</v>
      </c>
      <c r="M91" s="8">
        <v>32.700000000000003</v>
      </c>
      <c r="N91" s="9">
        <f>IF(Tabla2[[#This Row],[LECHE RETIRO DIA]]&lt;&gt;ISBLANK(Tabla2[[#This Row],[LECHE RETIRO DIA]]),SUM(Tabla2[[#This Row],[LECHE TANQUE DIA]:[LECHE RETIRO DIA]]),SUM(Tabla2[[#This Row],[LECHE TANQUE DIA]:[LECHE AUTOCONSUMO DIA]]))</f>
        <v>2428</v>
      </c>
      <c r="O91" s="10">
        <f t="shared" si="14"/>
        <v>0.92215815485996711</v>
      </c>
      <c r="P91" s="11">
        <f t="shared" si="15"/>
        <v>20.931034482758619</v>
      </c>
      <c r="Q91" s="11">
        <f t="shared" si="16"/>
        <v>19.301724137931036</v>
      </c>
      <c r="R91" s="11">
        <f t="shared" si="17"/>
        <v>4.7368421052631575</v>
      </c>
      <c r="S91" s="11">
        <f t="shared" si="18"/>
        <v>3.7937500000000002</v>
      </c>
      <c r="T91" s="11">
        <f t="shared" si="19"/>
        <v>5.5172413793103452</v>
      </c>
      <c r="U91" s="11">
        <f t="shared" si="20"/>
        <v>96.349206349206355</v>
      </c>
      <c r="V91" s="11">
        <f t="shared" si="21"/>
        <v>4.6031746031746037</v>
      </c>
      <c r="W91" s="11">
        <f>IFERROR(H91/M91,Tabla2[[#This Row],[CARGA PRODUCCION (ANIMALES/HA)]])</f>
        <v>3.547400611620795</v>
      </c>
      <c r="X91" s="9">
        <f t="shared" si="22"/>
        <v>2022</v>
      </c>
      <c r="Y91" s="9">
        <f t="shared" si="23"/>
        <v>4</v>
      </c>
      <c r="Z91" s="9" t="e">
        <f t="shared" ca="1" si="24"/>
        <v>#NAME?</v>
      </c>
      <c r="AA91" s="12">
        <f t="shared" si="25"/>
        <v>116</v>
      </c>
      <c r="AB91" s="10">
        <f t="shared" si="26"/>
        <v>1</v>
      </c>
      <c r="AC91" s="13">
        <f t="shared" si="27"/>
        <v>0</v>
      </c>
    </row>
    <row r="92" spans="1:29">
      <c r="A92" s="6">
        <v>44677</v>
      </c>
      <c r="B92" s="7" t="s">
        <v>81</v>
      </c>
      <c r="C92" s="7">
        <v>2295</v>
      </c>
      <c r="D92" s="7">
        <v>90</v>
      </c>
      <c r="E92" s="7">
        <v>9</v>
      </c>
      <c r="F92" s="7">
        <v>90</v>
      </c>
      <c r="G92" s="7">
        <v>118</v>
      </c>
      <c r="H92" s="7">
        <v>118</v>
      </c>
      <c r="I92" s="7">
        <v>0</v>
      </c>
      <c r="J92" s="7">
        <v>19</v>
      </c>
      <c r="K92" s="7">
        <v>640</v>
      </c>
      <c r="L92" s="7">
        <v>25.2</v>
      </c>
      <c r="M92" s="8">
        <v>32.700000000000003</v>
      </c>
      <c r="N92" s="9">
        <f>IF(Tabla2[[#This Row],[LECHE RETIRO DIA]]&lt;&gt;ISBLANK(Tabla2[[#This Row],[LECHE RETIRO DIA]]),SUM(Tabla2[[#This Row],[LECHE TANQUE DIA]:[LECHE RETIRO DIA]]),SUM(Tabla2[[#This Row],[LECHE TANQUE DIA]:[LECHE AUTOCONSUMO DIA]]))</f>
        <v>2484</v>
      </c>
      <c r="O92" s="10">
        <f t="shared" si="14"/>
        <v>0.92391304347826086</v>
      </c>
      <c r="P92" s="11">
        <f t="shared" si="15"/>
        <v>21.050847457627118</v>
      </c>
      <c r="Q92" s="11">
        <f t="shared" si="16"/>
        <v>19.449152542372882</v>
      </c>
      <c r="R92" s="11">
        <f t="shared" si="17"/>
        <v>4.7368421052631575</v>
      </c>
      <c r="S92" s="11">
        <f t="shared" si="18"/>
        <v>3.8812500000000001</v>
      </c>
      <c r="T92" s="11">
        <f t="shared" si="19"/>
        <v>5.4237288135593218</v>
      </c>
      <c r="U92" s="11">
        <f t="shared" si="20"/>
        <v>98.571428571428569</v>
      </c>
      <c r="V92" s="11">
        <f t="shared" si="21"/>
        <v>4.6825396825396828</v>
      </c>
      <c r="W92" s="11">
        <f>IFERROR(H92/M92,Tabla2[[#This Row],[CARGA PRODUCCION (ANIMALES/HA)]])</f>
        <v>3.6085626911314983</v>
      </c>
      <c r="X92" s="9">
        <f t="shared" si="22"/>
        <v>2022</v>
      </c>
      <c r="Y92" s="9">
        <f t="shared" si="23"/>
        <v>4</v>
      </c>
      <c r="Z92" s="9" t="e">
        <f t="shared" ca="1" si="24"/>
        <v>#NAME?</v>
      </c>
      <c r="AA92" s="12">
        <f t="shared" si="25"/>
        <v>118</v>
      </c>
      <c r="AB92" s="10">
        <f t="shared" si="26"/>
        <v>1</v>
      </c>
      <c r="AC92" s="13">
        <f t="shared" si="27"/>
        <v>0</v>
      </c>
    </row>
    <row r="93" spans="1:29">
      <c r="A93" s="6">
        <v>44678</v>
      </c>
      <c r="B93" s="7" t="s">
        <v>81</v>
      </c>
      <c r="C93" s="7">
        <v>2328</v>
      </c>
      <c r="D93" s="7">
        <v>90</v>
      </c>
      <c r="E93" s="7">
        <v>9</v>
      </c>
      <c r="F93" s="7">
        <v>90</v>
      </c>
      <c r="G93" s="7">
        <v>118</v>
      </c>
      <c r="H93" s="7">
        <v>118</v>
      </c>
      <c r="I93" s="7">
        <v>0</v>
      </c>
      <c r="J93" s="7">
        <v>19</v>
      </c>
      <c r="K93" s="7">
        <v>640</v>
      </c>
      <c r="L93" s="7">
        <v>25.2</v>
      </c>
      <c r="M93" s="8">
        <v>32.700000000000003</v>
      </c>
      <c r="N93" s="9">
        <f>IF(Tabla2[[#This Row],[LECHE RETIRO DIA]]&lt;&gt;ISBLANK(Tabla2[[#This Row],[LECHE RETIRO DIA]]),SUM(Tabla2[[#This Row],[LECHE TANQUE DIA]:[LECHE RETIRO DIA]]),SUM(Tabla2[[#This Row],[LECHE TANQUE DIA]:[LECHE AUTOCONSUMO DIA]]))</f>
        <v>2517</v>
      </c>
      <c r="O93" s="10">
        <f t="shared" si="14"/>
        <v>0.92491060786650769</v>
      </c>
      <c r="P93" s="11">
        <f t="shared" si="15"/>
        <v>21.33050847457627</v>
      </c>
      <c r="Q93" s="11">
        <f t="shared" si="16"/>
        <v>19.728813559322035</v>
      </c>
      <c r="R93" s="11">
        <f t="shared" si="17"/>
        <v>4.7368421052631575</v>
      </c>
      <c r="S93" s="11">
        <f t="shared" si="18"/>
        <v>3.9328124999999998</v>
      </c>
      <c r="T93" s="11">
        <f t="shared" si="19"/>
        <v>5.4237288135593218</v>
      </c>
      <c r="U93" s="11">
        <f t="shared" si="20"/>
        <v>99.88095238095238</v>
      </c>
      <c r="V93" s="11">
        <f t="shared" si="21"/>
        <v>4.6825396825396828</v>
      </c>
      <c r="W93" s="11">
        <f>IFERROR(H93/M93,Tabla2[[#This Row],[CARGA PRODUCCION (ANIMALES/HA)]])</f>
        <v>3.6085626911314983</v>
      </c>
      <c r="X93" s="9">
        <f t="shared" si="22"/>
        <v>2022</v>
      </c>
      <c r="Y93" s="9">
        <f t="shared" si="23"/>
        <v>4</v>
      </c>
      <c r="Z93" s="9" t="e">
        <f t="shared" ca="1" si="24"/>
        <v>#NAME?</v>
      </c>
      <c r="AA93" s="12">
        <f t="shared" si="25"/>
        <v>118</v>
      </c>
      <c r="AB93" s="10">
        <f t="shared" si="26"/>
        <v>1</v>
      </c>
      <c r="AC93" s="13">
        <f t="shared" si="27"/>
        <v>0</v>
      </c>
    </row>
    <row r="94" spans="1:29">
      <c r="A94" s="6">
        <v>44679</v>
      </c>
      <c r="B94" s="7" t="s">
        <v>81</v>
      </c>
      <c r="C94" s="7">
        <v>2328</v>
      </c>
      <c r="D94" s="7">
        <v>90</v>
      </c>
      <c r="E94" s="7">
        <v>9</v>
      </c>
      <c r="F94" s="7">
        <v>90</v>
      </c>
      <c r="G94" s="7">
        <v>118</v>
      </c>
      <c r="H94" s="7">
        <v>118</v>
      </c>
      <c r="I94" s="7">
        <v>0</v>
      </c>
      <c r="J94" s="7">
        <v>19</v>
      </c>
      <c r="K94" s="7">
        <v>640</v>
      </c>
      <c r="L94" s="7">
        <v>25.2</v>
      </c>
      <c r="M94" s="8">
        <v>32.700000000000003</v>
      </c>
      <c r="N94" s="9">
        <f>IF(Tabla2[[#This Row],[LECHE RETIRO DIA]]&lt;&gt;ISBLANK(Tabla2[[#This Row],[LECHE RETIRO DIA]]),SUM(Tabla2[[#This Row],[LECHE TANQUE DIA]:[LECHE RETIRO DIA]]),SUM(Tabla2[[#This Row],[LECHE TANQUE DIA]:[LECHE AUTOCONSUMO DIA]]))</f>
        <v>2517</v>
      </c>
      <c r="O94" s="10">
        <f t="shared" si="14"/>
        <v>0.92491060786650769</v>
      </c>
      <c r="P94" s="11">
        <f t="shared" si="15"/>
        <v>21.33050847457627</v>
      </c>
      <c r="Q94" s="11">
        <f t="shared" si="16"/>
        <v>19.728813559322035</v>
      </c>
      <c r="R94" s="11">
        <f t="shared" si="17"/>
        <v>4.7368421052631575</v>
      </c>
      <c r="S94" s="11">
        <f t="shared" si="18"/>
        <v>3.9328124999999998</v>
      </c>
      <c r="T94" s="11">
        <f t="shared" si="19"/>
        <v>5.4237288135593218</v>
      </c>
      <c r="U94" s="11">
        <f t="shared" si="20"/>
        <v>99.88095238095238</v>
      </c>
      <c r="V94" s="11">
        <f t="shared" si="21"/>
        <v>4.6825396825396828</v>
      </c>
      <c r="W94" s="11">
        <f>IFERROR(H94/M94,Tabla2[[#This Row],[CARGA PRODUCCION (ANIMALES/HA)]])</f>
        <v>3.6085626911314983</v>
      </c>
      <c r="X94" s="9">
        <f t="shared" si="22"/>
        <v>2022</v>
      </c>
      <c r="Y94" s="9">
        <f t="shared" si="23"/>
        <v>4</v>
      </c>
      <c r="Z94" s="9" t="e">
        <f t="shared" ca="1" si="24"/>
        <v>#NAME?</v>
      </c>
      <c r="AA94" s="12">
        <f t="shared" si="25"/>
        <v>118</v>
      </c>
      <c r="AB94" s="10">
        <f t="shared" si="26"/>
        <v>1</v>
      </c>
      <c r="AC94" s="13">
        <f t="shared" si="27"/>
        <v>0</v>
      </c>
    </row>
    <row r="95" spans="1:29">
      <c r="A95" s="6">
        <v>44680</v>
      </c>
      <c r="B95" s="7" t="s">
        <v>81</v>
      </c>
      <c r="C95" s="7">
        <v>2309</v>
      </c>
      <c r="D95" s="7">
        <v>90</v>
      </c>
      <c r="E95" s="7">
        <v>9</v>
      </c>
      <c r="F95" s="7">
        <v>90</v>
      </c>
      <c r="G95" s="7">
        <v>118</v>
      </c>
      <c r="H95" s="7">
        <v>118</v>
      </c>
      <c r="I95" s="7">
        <v>0</v>
      </c>
      <c r="J95" s="7">
        <v>19</v>
      </c>
      <c r="K95" s="7">
        <v>640</v>
      </c>
      <c r="L95" s="7">
        <v>25.2</v>
      </c>
      <c r="M95" s="8">
        <v>32.700000000000003</v>
      </c>
      <c r="N95" s="9">
        <f>IF(Tabla2[[#This Row],[LECHE RETIRO DIA]]&lt;&gt;ISBLANK(Tabla2[[#This Row],[LECHE RETIRO DIA]]),SUM(Tabla2[[#This Row],[LECHE TANQUE DIA]:[LECHE RETIRO DIA]]),SUM(Tabla2[[#This Row],[LECHE TANQUE DIA]:[LECHE AUTOCONSUMO DIA]]))</f>
        <v>2498</v>
      </c>
      <c r="O95" s="10">
        <f t="shared" si="14"/>
        <v>0.92433947157726182</v>
      </c>
      <c r="P95" s="11">
        <f t="shared" si="15"/>
        <v>21.16949152542373</v>
      </c>
      <c r="Q95" s="11">
        <f t="shared" si="16"/>
        <v>19.567796610169491</v>
      </c>
      <c r="R95" s="11">
        <f t="shared" si="17"/>
        <v>4.7368421052631575</v>
      </c>
      <c r="S95" s="11">
        <f t="shared" si="18"/>
        <v>3.9031250000000002</v>
      </c>
      <c r="T95" s="11">
        <f t="shared" si="19"/>
        <v>5.4237288135593218</v>
      </c>
      <c r="U95" s="11">
        <f t="shared" si="20"/>
        <v>99.126984126984127</v>
      </c>
      <c r="V95" s="11">
        <f t="shared" si="21"/>
        <v>4.6825396825396828</v>
      </c>
      <c r="W95" s="11">
        <f>IFERROR(H95/M95,Tabla2[[#This Row],[CARGA PRODUCCION (ANIMALES/HA)]])</f>
        <v>3.6085626911314983</v>
      </c>
      <c r="X95" s="9">
        <f t="shared" si="22"/>
        <v>2022</v>
      </c>
      <c r="Y95" s="9">
        <f t="shared" si="23"/>
        <v>4</v>
      </c>
      <c r="Z95" s="9" t="e">
        <f t="shared" ca="1" si="24"/>
        <v>#NAME?</v>
      </c>
      <c r="AA95" s="12">
        <f t="shared" si="25"/>
        <v>118</v>
      </c>
      <c r="AB95" s="10">
        <f t="shared" si="26"/>
        <v>1</v>
      </c>
      <c r="AC95" s="13">
        <f t="shared" si="27"/>
        <v>0</v>
      </c>
    </row>
    <row r="96" spans="1:29">
      <c r="A96" s="6">
        <v>44681</v>
      </c>
      <c r="B96" s="7" t="s">
        <v>81</v>
      </c>
      <c r="C96" s="7">
        <v>2300</v>
      </c>
      <c r="D96" s="7">
        <v>90</v>
      </c>
      <c r="E96" s="7">
        <v>9</v>
      </c>
      <c r="F96" s="7">
        <v>90</v>
      </c>
      <c r="G96" s="7">
        <v>119</v>
      </c>
      <c r="H96" s="7">
        <v>119</v>
      </c>
      <c r="I96" s="7">
        <v>0</v>
      </c>
      <c r="J96" s="7">
        <v>19</v>
      </c>
      <c r="K96" s="7">
        <v>640</v>
      </c>
      <c r="L96" s="7">
        <v>25.2</v>
      </c>
      <c r="M96" s="8">
        <v>32.700000000000003</v>
      </c>
      <c r="N96" s="9">
        <f>IF(Tabla2[[#This Row],[LECHE RETIRO DIA]]&lt;&gt;ISBLANK(Tabla2[[#This Row],[LECHE RETIRO DIA]]),SUM(Tabla2[[#This Row],[LECHE TANQUE DIA]:[LECHE RETIRO DIA]]),SUM(Tabla2[[#This Row],[LECHE TANQUE DIA]:[LECHE AUTOCONSUMO DIA]]))</f>
        <v>2489</v>
      </c>
      <c r="O96" s="10">
        <f t="shared" si="14"/>
        <v>0.92406588991562877</v>
      </c>
      <c r="P96" s="11">
        <f t="shared" si="15"/>
        <v>20.915966386554622</v>
      </c>
      <c r="Q96" s="11">
        <f t="shared" si="16"/>
        <v>19.327731092436974</v>
      </c>
      <c r="R96" s="11">
        <f t="shared" si="17"/>
        <v>4.7368421052631575</v>
      </c>
      <c r="S96" s="11">
        <f t="shared" si="18"/>
        <v>3.8890625000000001</v>
      </c>
      <c r="T96" s="11">
        <f t="shared" si="19"/>
        <v>5.3781512605042021</v>
      </c>
      <c r="U96" s="11">
        <f t="shared" si="20"/>
        <v>98.76984126984128</v>
      </c>
      <c r="V96" s="11">
        <f t="shared" si="21"/>
        <v>4.7222222222222223</v>
      </c>
      <c r="W96" s="11">
        <f>IFERROR(H96/M96,Tabla2[[#This Row],[CARGA PRODUCCION (ANIMALES/HA)]])</f>
        <v>3.6391437308868499</v>
      </c>
      <c r="X96" s="9">
        <f t="shared" si="22"/>
        <v>2022</v>
      </c>
      <c r="Y96" s="9">
        <f t="shared" si="23"/>
        <v>4</v>
      </c>
      <c r="Z96" s="9" t="e">
        <f t="shared" ca="1" si="24"/>
        <v>#NAME?</v>
      </c>
      <c r="AA96" s="12">
        <f t="shared" si="25"/>
        <v>119</v>
      </c>
      <c r="AB96" s="10">
        <f t="shared" si="26"/>
        <v>1</v>
      </c>
      <c r="AC96" s="13">
        <f t="shared" si="27"/>
        <v>0</v>
      </c>
    </row>
    <row r="97" spans="1:29">
      <c r="A97" s="6">
        <v>44682</v>
      </c>
      <c r="B97" s="7" t="s">
        <v>81</v>
      </c>
      <c r="C97" s="7">
        <v>2411</v>
      </c>
      <c r="D97" s="7">
        <v>90</v>
      </c>
      <c r="E97" s="7">
        <v>9</v>
      </c>
      <c r="F97" s="7">
        <v>90</v>
      </c>
      <c r="G97" s="7">
        <v>119</v>
      </c>
      <c r="H97" s="7">
        <v>119</v>
      </c>
      <c r="I97" s="7">
        <v>0</v>
      </c>
      <c r="J97" s="7">
        <v>19</v>
      </c>
      <c r="K97" s="7">
        <v>640</v>
      </c>
      <c r="L97" s="7">
        <v>25.2</v>
      </c>
      <c r="M97" s="8">
        <v>32.700000000000003</v>
      </c>
      <c r="N97" s="9">
        <f>IF(Tabla2[[#This Row],[LECHE RETIRO DIA]]&lt;&gt;ISBLANK(Tabla2[[#This Row],[LECHE RETIRO DIA]]),SUM(Tabla2[[#This Row],[LECHE TANQUE DIA]:[LECHE RETIRO DIA]]),SUM(Tabla2[[#This Row],[LECHE TANQUE DIA]:[LECHE AUTOCONSUMO DIA]]))</f>
        <v>2600</v>
      </c>
      <c r="O97" s="10">
        <f t="shared" si="14"/>
        <v>0.92730769230769228</v>
      </c>
      <c r="P97" s="11">
        <f t="shared" si="15"/>
        <v>21.84873949579832</v>
      </c>
      <c r="Q97" s="11">
        <f t="shared" si="16"/>
        <v>20.260504201680671</v>
      </c>
      <c r="R97" s="11">
        <f t="shared" si="17"/>
        <v>4.7368421052631575</v>
      </c>
      <c r="S97" s="11">
        <f t="shared" si="18"/>
        <v>4.0625</v>
      </c>
      <c r="T97" s="11">
        <f t="shared" si="19"/>
        <v>5.3781512605042021</v>
      </c>
      <c r="U97" s="11">
        <f t="shared" si="20"/>
        <v>103.17460317460318</v>
      </c>
      <c r="V97" s="11">
        <f t="shared" si="21"/>
        <v>4.7222222222222223</v>
      </c>
      <c r="W97" s="11">
        <f>IFERROR(H97/M97,Tabla2[[#This Row],[CARGA PRODUCCION (ANIMALES/HA)]])</f>
        <v>3.6391437308868499</v>
      </c>
      <c r="X97" s="9">
        <f t="shared" si="22"/>
        <v>2022</v>
      </c>
      <c r="Y97" s="9">
        <f t="shared" si="23"/>
        <v>5</v>
      </c>
      <c r="Z97" s="9" t="e">
        <f t="shared" ca="1" si="24"/>
        <v>#NAME?</v>
      </c>
      <c r="AA97" s="12">
        <f t="shared" si="25"/>
        <v>119</v>
      </c>
      <c r="AB97" s="10">
        <f t="shared" si="26"/>
        <v>1</v>
      </c>
      <c r="AC97" s="13">
        <f t="shared" si="27"/>
        <v>0</v>
      </c>
    </row>
    <row r="98" spans="1:29">
      <c r="A98" s="6">
        <v>44683</v>
      </c>
      <c r="B98" s="7" t="s">
        <v>81</v>
      </c>
      <c r="C98" s="7">
        <v>2457</v>
      </c>
      <c r="D98" s="7">
        <v>90</v>
      </c>
      <c r="E98" s="7">
        <v>9</v>
      </c>
      <c r="F98" s="7">
        <v>90</v>
      </c>
      <c r="G98" s="7">
        <v>119</v>
      </c>
      <c r="H98" s="7">
        <v>119</v>
      </c>
      <c r="I98" s="7">
        <v>0</v>
      </c>
      <c r="J98" s="7">
        <v>19</v>
      </c>
      <c r="K98" s="7">
        <v>640</v>
      </c>
      <c r="L98" s="7">
        <v>25.2</v>
      </c>
      <c r="M98" s="8">
        <v>32.700000000000003</v>
      </c>
      <c r="N98" s="9">
        <f>IF(Tabla2[[#This Row],[LECHE RETIRO DIA]]&lt;&gt;ISBLANK(Tabla2[[#This Row],[LECHE RETIRO DIA]]),SUM(Tabla2[[#This Row],[LECHE TANQUE DIA]:[LECHE RETIRO DIA]]),SUM(Tabla2[[#This Row],[LECHE TANQUE DIA]:[LECHE AUTOCONSUMO DIA]]))</f>
        <v>2646</v>
      </c>
      <c r="O98" s="10">
        <f t="shared" si="14"/>
        <v>0.9285714285714286</v>
      </c>
      <c r="P98" s="11">
        <f t="shared" si="15"/>
        <v>22.235294117647058</v>
      </c>
      <c r="Q98" s="11">
        <f t="shared" si="16"/>
        <v>20.647058823529413</v>
      </c>
      <c r="R98" s="11">
        <f t="shared" si="17"/>
        <v>4.7368421052631575</v>
      </c>
      <c r="S98" s="11">
        <f t="shared" si="18"/>
        <v>4.1343750000000004</v>
      </c>
      <c r="T98" s="11">
        <f t="shared" si="19"/>
        <v>5.3781512605042021</v>
      </c>
      <c r="U98" s="11">
        <f t="shared" si="20"/>
        <v>105</v>
      </c>
      <c r="V98" s="11">
        <f t="shared" si="21"/>
        <v>4.7222222222222223</v>
      </c>
      <c r="W98" s="11">
        <f>IFERROR(H98/M98,Tabla2[[#This Row],[CARGA PRODUCCION (ANIMALES/HA)]])</f>
        <v>3.6391437308868499</v>
      </c>
      <c r="X98" s="9">
        <f t="shared" si="22"/>
        <v>2022</v>
      </c>
      <c r="Y98" s="9">
        <f t="shared" si="23"/>
        <v>5</v>
      </c>
      <c r="Z98" s="9" t="e">
        <f t="shared" ca="1" si="24"/>
        <v>#NAME?</v>
      </c>
      <c r="AA98" s="12">
        <f t="shared" si="25"/>
        <v>119</v>
      </c>
      <c r="AB98" s="10">
        <f t="shared" si="26"/>
        <v>1</v>
      </c>
      <c r="AC98" s="13">
        <f t="shared" si="27"/>
        <v>0</v>
      </c>
    </row>
    <row r="99" spans="1:29">
      <c r="A99" s="6">
        <v>44684</v>
      </c>
      <c r="B99" s="7" t="s">
        <v>81</v>
      </c>
      <c r="C99" s="7">
        <v>2347</v>
      </c>
      <c r="D99" s="7">
        <v>90</v>
      </c>
      <c r="E99" s="7">
        <v>9</v>
      </c>
      <c r="F99" s="7">
        <v>90</v>
      </c>
      <c r="G99" s="7">
        <v>119</v>
      </c>
      <c r="H99" s="7">
        <v>119</v>
      </c>
      <c r="I99" s="7">
        <v>0</v>
      </c>
      <c r="J99" s="7">
        <v>19</v>
      </c>
      <c r="K99" s="7">
        <v>640</v>
      </c>
      <c r="L99" s="7">
        <v>25.2</v>
      </c>
      <c r="M99" s="8">
        <v>32.700000000000003</v>
      </c>
      <c r="N99" s="9">
        <f>IF(Tabla2[[#This Row],[LECHE RETIRO DIA]]&lt;&gt;ISBLANK(Tabla2[[#This Row],[LECHE RETIRO DIA]]),SUM(Tabla2[[#This Row],[LECHE TANQUE DIA]:[LECHE RETIRO DIA]]),SUM(Tabla2[[#This Row],[LECHE TANQUE DIA]:[LECHE AUTOCONSUMO DIA]]))</f>
        <v>2536</v>
      </c>
      <c r="O99" s="10">
        <f t="shared" si="14"/>
        <v>0.92547318611987384</v>
      </c>
      <c r="P99" s="11">
        <f t="shared" si="15"/>
        <v>21.310924369747898</v>
      </c>
      <c r="Q99" s="11">
        <f t="shared" si="16"/>
        <v>19.722689075630253</v>
      </c>
      <c r="R99" s="11">
        <f t="shared" si="17"/>
        <v>4.7368421052631575</v>
      </c>
      <c r="S99" s="11">
        <f t="shared" si="18"/>
        <v>3.9624999999999999</v>
      </c>
      <c r="T99" s="11">
        <f t="shared" si="19"/>
        <v>5.3781512605042021</v>
      </c>
      <c r="U99" s="11">
        <f t="shared" si="20"/>
        <v>100.63492063492063</v>
      </c>
      <c r="V99" s="11">
        <f t="shared" si="21"/>
        <v>4.7222222222222223</v>
      </c>
      <c r="W99" s="11">
        <f>IFERROR(H99/M99,Tabla2[[#This Row],[CARGA PRODUCCION (ANIMALES/HA)]])</f>
        <v>3.6391437308868499</v>
      </c>
      <c r="X99" s="9">
        <f t="shared" si="22"/>
        <v>2022</v>
      </c>
      <c r="Y99" s="9">
        <f t="shared" si="23"/>
        <v>5</v>
      </c>
      <c r="Z99" s="9" t="e">
        <f t="shared" ca="1" si="24"/>
        <v>#NAME?</v>
      </c>
      <c r="AA99" s="12">
        <f t="shared" si="25"/>
        <v>119</v>
      </c>
      <c r="AB99" s="10">
        <f t="shared" si="26"/>
        <v>1</v>
      </c>
      <c r="AC99" s="13">
        <f t="shared" si="27"/>
        <v>0</v>
      </c>
    </row>
    <row r="100" spans="1:29">
      <c r="A100" s="6">
        <v>44685</v>
      </c>
      <c r="B100" s="7" t="s">
        <v>81</v>
      </c>
      <c r="C100" s="7">
        <v>2370</v>
      </c>
      <c r="D100" s="7">
        <v>90</v>
      </c>
      <c r="E100" s="7">
        <v>9</v>
      </c>
      <c r="F100" s="7">
        <v>90</v>
      </c>
      <c r="G100" s="7">
        <v>119</v>
      </c>
      <c r="H100" s="7">
        <v>119</v>
      </c>
      <c r="I100" s="7">
        <v>0</v>
      </c>
      <c r="J100" s="7">
        <v>17</v>
      </c>
      <c r="K100" s="7">
        <v>640</v>
      </c>
      <c r="L100" s="7">
        <v>25.2</v>
      </c>
      <c r="M100" s="8">
        <v>32.700000000000003</v>
      </c>
      <c r="N100" s="9">
        <f>IF(Tabla2[[#This Row],[LECHE RETIRO DIA]]&lt;&gt;ISBLANK(Tabla2[[#This Row],[LECHE RETIRO DIA]]),SUM(Tabla2[[#This Row],[LECHE TANQUE DIA]:[LECHE RETIRO DIA]]),SUM(Tabla2[[#This Row],[LECHE TANQUE DIA]:[LECHE AUTOCONSUMO DIA]]))</f>
        <v>2559</v>
      </c>
      <c r="O100" s="10">
        <f t="shared" si="14"/>
        <v>0.92614302461899178</v>
      </c>
      <c r="P100" s="11">
        <f t="shared" si="15"/>
        <v>21.504201680672271</v>
      </c>
      <c r="Q100" s="11">
        <f t="shared" si="16"/>
        <v>19.915966386554622</v>
      </c>
      <c r="R100" s="11">
        <f t="shared" si="17"/>
        <v>5.2941176470588234</v>
      </c>
      <c r="S100" s="11">
        <f t="shared" si="18"/>
        <v>3.9984375000000001</v>
      </c>
      <c r="T100" s="11">
        <f t="shared" si="19"/>
        <v>5.3781512605042021</v>
      </c>
      <c r="U100" s="11">
        <f t="shared" si="20"/>
        <v>101.54761904761905</v>
      </c>
      <c r="V100" s="11">
        <f t="shared" si="21"/>
        <v>4.7222222222222223</v>
      </c>
      <c r="W100" s="11">
        <f>IFERROR(H100/M100,Tabla2[[#This Row],[CARGA PRODUCCION (ANIMALES/HA)]])</f>
        <v>3.6391437308868499</v>
      </c>
      <c r="X100" s="9">
        <f t="shared" si="22"/>
        <v>2022</v>
      </c>
      <c r="Y100" s="9">
        <f t="shared" si="23"/>
        <v>5</v>
      </c>
      <c r="Z100" s="9" t="e">
        <f t="shared" ca="1" si="24"/>
        <v>#NAME?</v>
      </c>
      <c r="AA100" s="12">
        <f t="shared" si="25"/>
        <v>119</v>
      </c>
      <c r="AB100" s="10">
        <f t="shared" si="26"/>
        <v>1</v>
      </c>
      <c r="AC100" s="13">
        <f t="shared" si="27"/>
        <v>0</v>
      </c>
    </row>
    <row r="101" spans="1:29">
      <c r="A101" s="6">
        <v>44686</v>
      </c>
      <c r="B101" s="7" t="s">
        <v>81</v>
      </c>
      <c r="C101" s="7">
        <v>2443</v>
      </c>
      <c r="D101" s="7">
        <v>90</v>
      </c>
      <c r="E101" s="7">
        <v>9</v>
      </c>
      <c r="F101" s="7">
        <v>90</v>
      </c>
      <c r="G101" s="7">
        <v>119</v>
      </c>
      <c r="H101" s="7">
        <v>119</v>
      </c>
      <c r="I101" s="7">
        <v>0</v>
      </c>
      <c r="J101" s="7">
        <v>17</v>
      </c>
      <c r="K101" s="7">
        <v>640</v>
      </c>
      <c r="L101" s="7">
        <v>25.2</v>
      </c>
      <c r="M101" s="8">
        <v>32.700000000000003</v>
      </c>
      <c r="N101" s="9">
        <f>IF(Tabla2[[#This Row],[LECHE RETIRO DIA]]&lt;&gt;ISBLANK(Tabla2[[#This Row],[LECHE RETIRO DIA]]),SUM(Tabla2[[#This Row],[LECHE TANQUE DIA]:[LECHE RETIRO DIA]]),SUM(Tabla2[[#This Row],[LECHE TANQUE DIA]:[LECHE AUTOCONSUMO DIA]]))</f>
        <v>2632</v>
      </c>
      <c r="O101" s="10">
        <f t="shared" si="14"/>
        <v>0.92819148936170215</v>
      </c>
      <c r="P101" s="11">
        <f t="shared" si="15"/>
        <v>22.117647058823529</v>
      </c>
      <c r="Q101" s="11">
        <f t="shared" si="16"/>
        <v>20.529411764705884</v>
      </c>
      <c r="R101" s="11">
        <f t="shared" si="17"/>
        <v>5.2941176470588234</v>
      </c>
      <c r="S101" s="11">
        <f t="shared" si="18"/>
        <v>4.1124999999999998</v>
      </c>
      <c r="T101" s="11">
        <f t="shared" si="19"/>
        <v>5.3781512605042021</v>
      </c>
      <c r="U101" s="11">
        <f t="shared" si="20"/>
        <v>104.44444444444444</v>
      </c>
      <c r="V101" s="11">
        <f t="shared" si="21"/>
        <v>4.7222222222222223</v>
      </c>
      <c r="W101" s="11">
        <f>IFERROR(H101/M101,Tabla2[[#This Row],[CARGA PRODUCCION (ANIMALES/HA)]])</f>
        <v>3.6391437308868499</v>
      </c>
      <c r="X101" s="9">
        <f t="shared" si="22"/>
        <v>2022</v>
      </c>
      <c r="Y101" s="9">
        <f t="shared" si="23"/>
        <v>5</v>
      </c>
      <c r="Z101" s="9" t="e">
        <f t="shared" ca="1" si="24"/>
        <v>#NAME?</v>
      </c>
      <c r="AA101" s="12">
        <f t="shared" si="25"/>
        <v>119</v>
      </c>
      <c r="AB101" s="10">
        <f t="shared" si="26"/>
        <v>1</v>
      </c>
      <c r="AC101" s="13">
        <f t="shared" si="27"/>
        <v>0</v>
      </c>
    </row>
    <row r="102" spans="1:29">
      <c r="A102" s="6">
        <v>44687</v>
      </c>
      <c r="B102" s="7" t="s">
        <v>81</v>
      </c>
      <c r="C102" s="7">
        <v>2439</v>
      </c>
      <c r="D102" s="7">
        <v>90</v>
      </c>
      <c r="E102" s="7">
        <v>9</v>
      </c>
      <c r="F102" s="7">
        <v>90</v>
      </c>
      <c r="G102" s="7">
        <v>115</v>
      </c>
      <c r="H102" s="7">
        <v>115</v>
      </c>
      <c r="I102" s="7">
        <v>0</v>
      </c>
      <c r="J102" s="7">
        <v>17</v>
      </c>
      <c r="K102" s="7">
        <v>640</v>
      </c>
      <c r="L102" s="7">
        <v>25.2</v>
      </c>
      <c r="M102" s="8">
        <v>32.700000000000003</v>
      </c>
      <c r="N102" s="9">
        <f>IF(Tabla2[[#This Row],[LECHE RETIRO DIA]]&lt;&gt;ISBLANK(Tabla2[[#This Row],[LECHE RETIRO DIA]]),SUM(Tabla2[[#This Row],[LECHE TANQUE DIA]:[LECHE RETIRO DIA]]),SUM(Tabla2[[#This Row],[LECHE TANQUE DIA]:[LECHE AUTOCONSUMO DIA]]))</f>
        <v>2628</v>
      </c>
      <c r="O102" s="10">
        <f t="shared" si="14"/>
        <v>0.92808219178082196</v>
      </c>
      <c r="P102" s="11">
        <f t="shared" si="15"/>
        <v>22.85217391304348</v>
      </c>
      <c r="Q102" s="11">
        <f t="shared" si="16"/>
        <v>21.208695652173912</v>
      </c>
      <c r="R102" s="11">
        <f t="shared" si="17"/>
        <v>5.2941176470588234</v>
      </c>
      <c r="S102" s="11">
        <f t="shared" si="18"/>
        <v>4.1062500000000002</v>
      </c>
      <c r="T102" s="11">
        <f t="shared" si="19"/>
        <v>5.5652173913043477</v>
      </c>
      <c r="U102" s="11">
        <f t="shared" si="20"/>
        <v>104.28571428571429</v>
      </c>
      <c r="V102" s="11">
        <f t="shared" si="21"/>
        <v>4.5634920634920633</v>
      </c>
      <c r="W102" s="11">
        <f>IFERROR(H102/M102,Tabla2[[#This Row],[CARGA PRODUCCION (ANIMALES/HA)]])</f>
        <v>3.5168195718654429</v>
      </c>
      <c r="X102" s="9">
        <f t="shared" si="22"/>
        <v>2022</v>
      </c>
      <c r="Y102" s="9">
        <f t="shared" si="23"/>
        <v>5</v>
      </c>
      <c r="Z102" s="9" t="e">
        <f t="shared" ca="1" si="24"/>
        <v>#NAME?</v>
      </c>
      <c r="AA102" s="12">
        <f t="shared" si="25"/>
        <v>115</v>
      </c>
      <c r="AB102" s="10">
        <f t="shared" si="26"/>
        <v>1</v>
      </c>
      <c r="AC102" s="13">
        <f t="shared" si="27"/>
        <v>0</v>
      </c>
    </row>
    <row r="103" spans="1:29">
      <c r="A103" s="6">
        <v>44688</v>
      </c>
      <c r="B103" s="7" t="s">
        <v>81</v>
      </c>
      <c r="C103" s="7">
        <v>2369</v>
      </c>
      <c r="D103" s="7">
        <v>90</v>
      </c>
      <c r="E103" s="7">
        <v>9</v>
      </c>
      <c r="F103" s="7">
        <v>90</v>
      </c>
      <c r="G103" s="7">
        <v>115</v>
      </c>
      <c r="H103" s="7">
        <v>115</v>
      </c>
      <c r="I103" s="7">
        <v>0</v>
      </c>
      <c r="J103" s="7">
        <v>17</v>
      </c>
      <c r="K103" s="7">
        <v>640</v>
      </c>
      <c r="L103" s="7">
        <v>25.2</v>
      </c>
      <c r="M103" s="8">
        <v>32.700000000000003</v>
      </c>
      <c r="N103" s="9">
        <f>IF(Tabla2[[#This Row],[LECHE RETIRO DIA]]&lt;&gt;ISBLANK(Tabla2[[#This Row],[LECHE RETIRO DIA]]),SUM(Tabla2[[#This Row],[LECHE TANQUE DIA]:[LECHE RETIRO DIA]]),SUM(Tabla2[[#This Row],[LECHE TANQUE DIA]:[LECHE AUTOCONSUMO DIA]]))</f>
        <v>2558</v>
      </c>
      <c r="O103" s="10">
        <f t="shared" si="14"/>
        <v>0.92611415168100075</v>
      </c>
      <c r="P103" s="11">
        <f t="shared" si="15"/>
        <v>22.243478260869566</v>
      </c>
      <c r="Q103" s="11">
        <f t="shared" si="16"/>
        <v>20.6</v>
      </c>
      <c r="R103" s="11">
        <f t="shared" si="17"/>
        <v>5.2941176470588234</v>
      </c>
      <c r="S103" s="11">
        <f t="shared" si="18"/>
        <v>3.9968750000000002</v>
      </c>
      <c r="T103" s="11">
        <f t="shared" si="19"/>
        <v>5.5652173913043477</v>
      </c>
      <c r="U103" s="11">
        <f t="shared" si="20"/>
        <v>101.50793650793651</v>
      </c>
      <c r="V103" s="11">
        <f t="shared" si="21"/>
        <v>4.5634920634920633</v>
      </c>
      <c r="W103" s="11">
        <f>IFERROR(H103/M103,Tabla2[[#This Row],[CARGA PRODUCCION (ANIMALES/HA)]])</f>
        <v>3.5168195718654429</v>
      </c>
      <c r="X103" s="9">
        <f t="shared" si="22"/>
        <v>2022</v>
      </c>
      <c r="Y103" s="9">
        <f t="shared" si="23"/>
        <v>5</v>
      </c>
      <c r="Z103" s="9" t="e">
        <f t="shared" ca="1" si="24"/>
        <v>#NAME?</v>
      </c>
      <c r="AA103" s="12">
        <f t="shared" si="25"/>
        <v>115</v>
      </c>
      <c r="AB103" s="10">
        <f t="shared" si="26"/>
        <v>1</v>
      </c>
      <c r="AC103" s="13">
        <f t="shared" si="27"/>
        <v>0</v>
      </c>
    </row>
    <row r="104" spans="1:29">
      <c r="A104" s="6">
        <v>44689</v>
      </c>
      <c r="B104" s="7" t="s">
        <v>81</v>
      </c>
      <c r="C104" s="7">
        <v>2369</v>
      </c>
      <c r="D104" s="7">
        <v>90</v>
      </c>
      <c r="E104" s="7">
        <v>9</v>
      </c>
      <c r="F104" s="7">
        <v>90</v>
      </c>
      <c r="G104" s="7">
        <v>115</v>
      </c>
      <c r="H104" s="7">
        <v>115</v>
      </c>
      <c r="I104" s="7">
        <v>0</v>
      </c>
      <c r="J104" s="7">
        <v>17</v>
      </c>
      <c r="K104" s="7">
        <v>640</v>
      </c>
      <c r="L104" s="7">
        <v>25.2</v>
      </c>
      <c r="M104" s="8">
        <v>32.700000000000003</v>
      </c>
      <c r="N104" s="9">
        <f>IF(Tabla2[[#This Row],[LECHE RETIRO DIA]]&lt;&gt;ISBLANK(Tabla2[[#This Row],[LECHE RETIRO DIA]]),SUM(Tabla2[[#This Row],[LECHE TANQUE DIA]:[LECHE RETIRO DIA]]),SUM(Tabla2[[#This Row],[LECHE TANQUE DIA]:[LECHE AUTOCONSUMO DIA]]))</f>
        <v>2558</v>
      </c>
      <c r="O104" s="10">
        <f t="shared" si="14"/>
        <v>0.92611415168100075</v>
      </c>
      <c r="P104" s="11">
        <f t="shared" si="15"/>
        <v>22.243478260869566</v>
      </c>
      <c r="Q104" s="11">
        <f t="shared" si="16"/>
        <v>20.6</v>
      </c>
      <c r="R104" s="11">
        <f t="shared" si="17"/>
        <v>5.2941176470588234</v>
      </c>
      <c r="S104" s="11">
        <f t="shared" si="18"/>
        <v>3.9968750000000002</v>
      </c>
      <c r="T104" s="11">
        <f t="shared" si="19"/>
        <v>5.5652173913043477</v>
      </c>
      <c r="U104" s="11">
        <f t="shared" si="20"/>
        <v>101.50793650793651</v>
      </c>
      <c r="V104" s="11">
        <f t="shared" si="21"/>
        <v>4.5634920634920633</v>
      </c>
      <c r="W104" s="11">
        <f>IFERROR(H104/M104,Tabla2[[#This Row],[CARGA PRODUCCION (ANIMALES/HA)]])</f>
        <v>3.5168195718654429</v>
      </c>
      <c r="X104" s="9">
        <f t="shared" si="22"/>
        <v>2022</v>
      </c>
      <c r="Y104" s="9">
        <f t="shared" si="23"/>
        <v>5</v>
      </c>
      <c r="Z104" s="9" t="e">
        <f t="shared" ca="1" si="24"/>
        <v>#NAME?</v>
      </c>
      <c r="AA104" s="12">
        <f t="shared" si="25"/>
        <v>115</v>
      </c>
      <c r="AB104" s="10">
        <f t="shared" si="26"/>
        <v>1</v>
      </c>
      <c r="AC104" s="13">
        <f t="shared" si="27"/>
        <v>0</v>
      </c>
    </row>
    <row r="105" spans="1:29">
      <c r="A105" s="6">
        <v>44690</v>
      </c>
      <c r="B105" s="7" t="s">
        <v>81</v>
      </c>
      <c r="C105" s="7">
        <v>2369</v>
      </c>
      <c r="D105" s="7">
        <v>90</v>
      </c>
      <c r="E105" s="7">
        <v>9</v>
      </c>
      <c r="F105" s="7">
        <v>90</v>
      </c>
      <c r="G105" s="7">
        <v>115</v>
      </c>
      <c r="H105" s="7">
        <v>115</v>
      </c>
      <c r="I105" s="7">
        <v>0</v>
      </c>
      <c r="J105" s="7">
        <v>17</v>
      </c>
      <c r="K105" s="7">
        <v>640</v>
      </c>
      <c r="L105" s="7">
        <v>25.2</v>
      </c>
      <c r="M105" s="8">
        <v>32.700000000000003</v>
      </c>
      <c r="N105" s="9">
        <f>IF(Tabla2[[#This Row],[LECHE RETIRO DIA]]&lt;&gt;ISBLANK(Tabla2[[#This Row],[LECHE RETIRO DIA]]),SUM(Tabla2[[#This Row],[LECHE TANQUE DIA]:[LECHE RETIRO DIA]]),SUM(Tabla2[[#This Row],[LECHE TANQUE DIA]:[LECHE AUTOCONSUMO DIA]]))</f>
        <v>2558</v>
      </c>
      <c r="O105" s="10">
        <f t="shared" si="14"/>
        <v>0.92611415168100075</v>
      </c>
      <c r="P105" s="11">
        <f t="shared" si="15"/>
        <v>22.243478260869566</v>
      </c>
      <c r="Q105" s="11">
        <f t="shared" si="16"/>
        <v>20.6</v>
      </c>
      <c r="R105" s="11">
        <f t="shared" si="17"/>
        <v>5.2941176470588234</v>
      </c>
      <c r="S105" s="11">
        <f t="shared" si="18"/>
        <v>3.9968750000000002</v>
      </c>
      <c r="T105" s="11">
        <f t="shared" si="19"/>
        <v>5.5652173913043477</v>
      </c>
      <c r="U105" s="11">
        <f t="shared" si="20"/>
        <v>101.50793650793651</v>
      </c>
      <c r="V105" s="11">
        <f t="shared" si="21"/>
        <v>4.5634920634920633</v>
      </c>
      <c r="W105" s="11">
        <f>IFERROR(H105/M105,Tabla2[[#This Row],[CARGA PRODUCCION (ANIMALES/HA)]])</f>
        <v>3.5168195718654429</v>
      </c>
      <c r="X105" s="9">
        <f t="shared" si="22"/>
        <v>2022</v>
      </c>
      <c r="Y105" s="9">
        <f t="shared" si="23"/>
        <v>5</v>
      </c>
      <c r="Z105" s="9" t="e">
        <f t="shared" ca="1" si="24"/>
        <v>#NAME?</v>
      </c>
      <c r="AA105" s="12">
        <f t="shared" si="25"/>
        <v>115</v>
      </c>
      <c r="AB105" s="10">
        <f t="shared" si="26"/>
        <v>1</v>
      </c>
      <c r="AC105" s="13">
        <f t="shared" si="27"/>
        <v>0</v>
      </c>
    </row>
    <row r="106" spans="1:29">
      <c r="A106" s="6">
        <v>44691</v>
      </c>
      <c r="B106" s="7" t="s">
        <v>81</v>
      </c>
      <c r="C106" s="7">
        <v>2275</v>
      </c>
      <c r="D106" s="7">
        <v>90</v>
      </c>
      <c r="E106" s="7">
        <v>9</v>
      </c>
      <c r="F106" s="7">
        <v>90</v>
      </c>
      <c r="G106" s="7">
        <v>115</v>
      </c>
      <c r="H106" s="7">
        <v>115</v>
      </c>
      <c r="I106" s="7">
        <v>0</v>
      </c>
      <c r="J106" s="7">
        <v>17</v>
      </c>
      <c r="K106" s="7">
        <v>640</v>
      </c>
      <c r="L106" s="7">
        <v>25.2</v>
      </c>
      <c r="M106" s="8">
        <v>32.700000000000003</v>
      </c>
      <c r="N106" s="9">
        <f>IF(Tabla2[[#This Row],[LECHE RETIRO DIA]]&lt;&gt;ISBLANK(Tabla2[[#This Row],[LECHE RETIRO DIA]]),SUM(Tabla2[[#This Row],[LECHE TANQUE DIA]:[LECHE RETIRO DIA]]),SUM(Tabla2[[#This Row],[LECHE TANQUE DIA]:[LECHE AUTOCONSUMO DIA]]))</f>
        <v>2464</v>
      </c>
      <c r="O106" s="10">
        <f t="shared" si="14"/>
        <v>0.92329545454545459</v>
      </c>
      <c r="P106" s="11">
        <f t="shared" si="15"/>
        <v>21.42608695652174</v>
      </c>
      <c r="Q106" s="11">
        <f t="shared" si="16"/>
        <v>19.782608695652176</v>
      </c>
      <c r="R106" s="11">
        <f t="shared" si="17"/>
        <v>5.2941176470588234</v>
      </c>
      <c r="S106" s="11">
        <f t="shared" si="18"/>
        <v>3.85</v>
      </c>
      <c r="T106" s="11">
        <f t="shared" si="19"/>
        <v>5.5652173913043477</v>
      </c>
      <c r="U106" s="11">
        <f t="shared" si="20"/>
        <v>97.777777777777786</v>
      </c>
      <c r="V106" s="11">
        <f t="shared" si="21"/>
        <v>4.5634920634920633</v>
      </c>
      <c r="W106" s="11">
        <f>IFERROR(H106/M106,Tabla2[[#This Row],[CARGA PRODUCCION (ANIMALES/HA)]])</f>
        <v>3.5168195718654429</v>
      </c>
      <c r="X106" s="9">
        <f t="shared" si="22"/>
        <v>2022</v>
      </c>
      <c r="Y106" s="9">
        <f t="shared" si="23"/>
        <v>5</v>
      </c>
      <c r="Z106" s="9" t="e">
        <f t="shared" ca="1" si="24"/>
        <v>#NAME?</v>
      </c>
      <c r="AA106" s="12">
        <f t="shared" si="25"/>
        <v>115</v>
      </c>
      <c r="AB106" s="10">
        <f t="shared" si="26"/>
        <v>1</v>
      </c>
      <c r="AC106" s="13">
        <f t="shared" si="27"/>
        <v>0</v>
      </c>
    </row>
    <row r="107" spans="1:29">
      <c r="A107" s="6">
        <v>44692</v>
      </c>
      <c r="B107" s="7" t="s">
        <v>81</v>
      </c>
      <c r="C107" s="7">
        <v>2295</v>
      </c>
      <c r="D107" s="7">
        <v>90</v>
      </c>
      <c r="E107" s="7">
        <v>9</v>
      </c>
      <c r="F107" s="7">
        <v>90</v>
      </c>
      <c r="G107" s="7">
        <v>115</v>
      </c>
      <c r="H107" s="7">
        <v>115</v>
      </c>
      <c r="I107" s="7">
        <v>0</v>
      </c>
      <c r="J107" s="7">
        <v>17</v>
      </c>
      <c r="K107" s="7">
        <v>640</v>
      </c>
      <c r="L107" s="7">
        <v>25.2</v>
      </c>
      <c r="M107" s="8">
        <v>32.700000000000003</v>
      </c>
      <c r="N107" s="9">
        <f>IF(Tabla2[[#This Row],[LECHE RETIRO DIA]]&lt;&gt;ISBLANK(Tabla2[[#This Row],[LECHE RETIRO DIA]]),SUM(Tabla2[[#This Row],[LECHE TANQUE DIA]:[LECHE RETIRO DIA]]),SUM(Tabla2[[#This Row],[LECHE TANQUE DIA]:[LECHE AUTOCONSUMO DIA]]))</f>
        <v>2484</v>
      </c>
      <c r="O107" s="10">
        <f t="shared" si="14"/>
        <v>0.92391304347826086</v>
      </c>
      <c r="P107" s="11">
        <f t="shared" si="15"/>
        <v>21.6</v>
      </c>
      <c r="Q107" s="11">
        <f t="shared" si="16"/>
        <v>19.956521739130434</v>
      </c>
      <c r="R107" s="11">
        <f t="shared" si="17"/>
        <v>5.2941176470588234</v>
      </c>
      <c r="S107" s="11">
        <f t="shared" si="18"/>
        <v>3.8812500000000001</v>
      </c>
      <c r="T107" s="11">
        <f t="shared" si="19"/>
        <v>5.5652173913043477</v>
      </c>
      <c r="U107" s="11">
        <f t="shared" si="20"/>
        <v>98.571428571428569</v>
      </c>
      <c r="V107" s="11">
        <f t="shared" si="21"/>
        <v>4.5634920634920633</v>
      </c>
      <c r="W107" s="11">
        <f>IFERROR(H107/M107,Tabla2[[#This Row],[CARGA PRODUCCION (ANIMALES/HA)]])</f>
        <v>3.5168195718654429</v>
      </c>
      <c r="X107" s="9">
        <f t="shared" si="22"/>
        <v>2022</v>
      </c>
      <c r="Y107" s="9">
        <f t="shared" si="23"/>
        <v>5</v>
      </c>
      <c r="Z107" s="9" t="e">
        <f t="shared" ca="1" si="24"/>
        <v>#NAME?</v>
      </c>
      <c r="AA107" s="12">
        <f t="shared" si="25"/>
        <v>115</v>
      </c>
      <c r="AB107" s="10">
        <f t="shared" si="26"/>
        <v>1</v>
      </c>
      <c r="AC107" s="13">
        <f t="shared" si="27"/>
        <v>0</v>
      </c>
    </row>
    <row r="108" spans="1:29">
      <c r="A108" s="6">
        <v>44693</v>
      </c>
      <c r="B108" s="7" t="s">
        <v>81</v>
      </c>
      <c r="C108" s="7">
        <v>2434</v>
      </c>
      <c r="D108" s="7">
        <v>90</v>
      </c>
      <c r="E108" s="7">
        <v>9</v>
      </c>
      <c r="F108" s="7">
        <v>90</v>
      </c>
      <c r="G108" s="7">
        <v>115</v>
      </c>
      <c r="H108" s="7">
        <v>115</v>
      </c>
      <c r="I108" s="7">
        <v>0</v>
      </c>
      <c r="J108" s="7">
        <v>17</v>
      </c>
      <c r="K108" s="7">
        <v>680</v>
      </c>
      <c r="L108" s="7">
        <v>25.2</v>
      </c>
      <c r="M108" s="8">
        <v>32.700000000000003</v>
      </c>
      <c r="N108" s="9">
        <f>IF(Tabla2[[#This Row],[LECHE RETIRO DIA]]&lt;&gt;ISBLANK(Tabla2[[#This Row],[LECHE RETIRO DIA]]),SUM(Tabla2[[#This Row],[LECHE TANQUE DIA]:[LECHE RETIRO DIA]]),SUM(Tabla2[[#This Row],[LECHE TANQUE DIA]:[LECHE AUTOCONSUMO DIA]]))</f>
        <v>2623</v>
      </c>
      <c r="O108" s="10">
        <f t="shared" si="14"/>
        <v>0.92794510102935568</v>
      </c>
      <c r="P108" s="11">
        <f t="shared" si="15"/>
        <v>22.808695652173913</v>
      </c>
      <c r="Q108" s="11">
        <f t="shared" si="16"/>
        <v>21.165217391304349</v>
      </c>
      <c r="R108" s="11">
        <f t="shared" si="17"/>
        <v>5.2941176470588234</v>
      </c>
      <c r="S108" s="11">
        <f t="shared" si="18"/>
        <v>3.8573529411764707</v>
      </c>
      <c r="T108" s="11">
        <f t="shared" si="19"/>
        <v>5.9130434782608692</v>
      </c>
      <c r="U108" s="11">
        <f t="shared" si="20"/>
        <v>104.0873015873016</v>
      </c>
      <c r="V108" s="11">
        <f t="shared" si="21"/>
        <v>4.5634920634920633</v>
      </c>
      <c r="W108" s="11">
        <f>IFERROR(H108/M108,Tabla2[[#This Row],[CARGA PRODUCCION (ANIMALES/HA)]])</f>
        <v>3.5168195718654429</v>
      </c>
      <c r="X108" s="9">
        <f t="shared" si="22"/>
        <v>2022</v>
      </c>
      <c r="Y108" s="9">
        <f t="shared" si="23"/>
        <v>5</v>
      </c>
      <c r="Z108" s="9" t="e">
        <f t="shared" ca="1" si="24"/>
        <v>#NAME?</v>
      </c>
      <c r="AA108" s="12">
        <f t="shared" si="25"/>
        <v>115</v>
      </c>
      <c r="AB108" s="10">
        <f t="shared" si="26"/>
        <v>1</v>
      </c>
      <c r="AC108" s="13">
        <f t="shared" si="27"/>
        <v>0</v>
      </c>
    </row>
    <row r="109" spans="1:29">
      <c r="A109" s="6">
        <v>44694</v>
      </c>
      <c r="B109" s="7" t="s">
        <v>81</v>
      </c>
      <c r="C109" s="7">
        <v>2309</v>
      </c>
      <c r="D109" s="7">
        <v>90</v>
      </c>
      <c r="E109" s="7">
        <v>9</v>
      </c>
      <c r="F109" s="7">
        <v>90</v>
      </c>
      <c r="G109" s="7">
        <v>115</v>
      </c>
      <c r="H109" s="7">
        <v>115</v>
      </c>
      <c r="I109" s="7">
        <v>0</v>
      </c>
      <c r="J109" s="7">
        <v>17</v>
      </c>
      <c r="K109" s="7">
        <v>680</v>
      </c>
      <c r="L109" s="7">
        <v>25.2</v>
      </c>
      <c r="M109" s="8">
        <v>32.700000000000003</v>
      </c>
      <c r="N109" s="9">
        <f>IF(Tabla2[[#This Row],[LECHE RETIRO DIA]]&lt;&gt;ISBLANK(Tabla2[[#This Row],[LECHE RETIRO DIA]]),SUM(Tabla2[[#This Row],[LECHE TANQUE DIA]:[LECHE RETIRO DIA]]),SUM(Tabla2[[#This Row],[LECHE TANQUE DIA]:[LECHE AUTOCONSUMO DIA]]))</f>
        <v>2498</v>
      </c>
      <c r="O109" s="10">
        <f t="shared" si="14"/>
        <v>0.92433947157726182</v>
      </c>
      <c r="P109" s="11">
        <f t="shared" si="15"/>
        <v>21.721739130434784</v>
      </c>
      <c r="Q109" s="11">
        <f t="shared" si="16"/>
        <v>20.078260869565216</v>
      </c>
      <c r="R109" s="11">
        <f t="shared" si="17"/>
        <v>5.2941176470588234</v>
      </c>
      <c r="S109" s="11">
        <f t="shared" si="18"/>
        <v>3.6735294117647057</v>
      </c>
      <c r="T109" s="11">
        <f t="shared" si="19"/>
        <v>5.9130434782608692</v>
      </c>
      <c r="U109" s="11">
        <f t="shared" si="20"/>
        <v>99.126984126984127</v>
      </c>
      <c r="V109" s="11">
        <f t="shared" si="21"/>
        <v>4.5634920634920633</v>
      </c>
      <c r="W109" s="11">
        <f>IFERROR(H109/M109,Tabla2[[#This Row],[CARGA PRODUCCION (ANIMALES/HA)]])</f>
        <v>3.5168195718654429</v>
      </c>
      <c r="X109" s="9">
        <f t="shared" si="22"/>
        <v>2022</v>
      </c>
      <c r="Y109" s="9">
        <f t="shared" si="23"/>
        <v>5</v>
      </c>
      <c r="Z109" s="9" t="e">
        <f t="shared" ca="1" si="24"/>
        <v>#NAME?</v>
      </c>
      <c r="AA109" s="12">
        <f t="shared" si="25"/>
        <v>115</v>
      </c>
      <c r="AB109" s="10">
        <f t="shared" si="26"/>
        <v>1</v>
      </c>
      <c r="AC109" s="13">
        <f t="shared" si="27"/>
        <v>0</v>
      </c>
    </row>
    <row r="110" spans="1:29">
      <c r="A110" s="6">
        <v>44695</v>
      </c>
      <c r="B110" s="7" t="s">
        <v>81</v>
      </c>
      <c r="C110" s="7">
        <v>2296</v>
      </c>
      <c r="D110" s="7">
        <v>90</v>
      </c>
      <c r="E110" s="7">
        <v>9</v>
      </c>
      <c r="F110" s="7">
        <v>90</v>
      </c>
      <c r="G110" s="7">
        <v>117</v>
      </c>
      <c r="H110" s="7">
        <v>117</v>
      </c>
      <c r="I110" s="7">
        <v>0</v>
      </c>
      <c r="J110" s="7">
        <v>17</v>
      </c>
      <c r="K110" s="7">
        <v>680</v>
      </c>
      <c r="L110" s="7">
        <v>25.2</v>
      </c>
      <c r="M110" s="8">
        <v>32.700000000000003</v>
      </c>
      <c r="N110" s="9">
        <f>IF(Tabla2[[#This Row],[LECHE RETIRO DIA]]&lt;&gt;ISBLANK(Tabla2[[#This Row],[LECHE RETIRO DIA]]),SUM(Tabla2[[#This Row],[LECHE TANQUE DIA]:[LECHE RETIRO DIA]]),SUM(Tabla2[[#This Row],[LECHE TANQUE DIA]:[LECHE AUTOCONSUMO DIA]]))</f>
        <v>2485</v>
      </c>
      <c r="O110" s="10">
        <f t="shared" si="14"/>
        <v>0.92394366197183098</v>
      </c>
      <c r="P110" s="11">
        <f t="shared" si="15"/>
        <v>21.239316239316238</v>
      </c>
      <c r="Q110" s="11">
        <f t="shared" si="16"/>
        <v>19.623931623931625</v>
      </c>
      <c r="R110" s="11">
        <f t="shared" si="17"/>
        <v>5.2941176470588234</v>
      </c>
      <c r="S110" s="11">
        <f t="shared" si="18"/>
        <v>3.6544117647058822</v>
      </c>
      <c r="T110" s="11">
        <f t="shared" si="19"/>
        <v>5.8119658119658117</v>
      </c>
      <c r="U110" s="11">
        <f t="shared" si="20"/>
        <v>98.611111111111114</v>
      </c>
      <c r="V110" s="11">
        <f t="shared" si="21"/>
        <v>4.6428571428571432</v>
      </c>
      <c r="W110" s="11">
        <f>IFERROR(H110/M110,Tabla2[[#This Row],[CARGA PRODUCCION (ANIMALES/HA)]])</f>
        <v>3.5779816513761467</v>
      </c>
      <c r="X110" s="9">
        <f t="shared" si="22"/>
        <v>2022</v>
      </c>
      <c r="Y110" s="9">
        <f t="shared" si="23"/>
        <v>5</v>
      </c>
      <c r="Z110" s="9" t="e">
        <f t="shared" ca="1" si="24"/>
        <v>#NAME?</v>
      </c>
      <c r="AA110" s="12">
        <f t="shared" si="25"/>
        <v>117</v>
      </c>
      <c r="AB110" s="10">
        <f t="shared" si="26"/>
        <v>1</v>
      </c>
      <c r="AC110" s="13">
        <f t="shared" si="27"/>
        <v>0</v>
      </c>
    </row>
    <row r="111" spans="1:29">
      <c r="A111" s="6">
        <v>44696</v>
      </c>
      <c r="B111" s="7" t="s">
        <v>81</v>
      </c>
      <c r="C111" s="7">
        <v>2342</v>
      </c>
      <c r="D111" s="7">
        <v>90</v>
      </c>
      <c r="E111" s="7">
        <v>9</v>
      </c>
      <c r="F111" s="7">
        <v>90</v>
      </c>
      <c r="G111" s="7">
        <v>117</v>
      </c>
      <c r="H111" s="7">
        <v>117</v>
      </c>
      <c r="I111" s="7">
        <v>0</v>
      </c>
      <c r="J111" s="7">
        <v>17</v>
      </c>
      <c r="K111" s="7">
        <v>680</v>
      </c>
      <c r="L111" s="7">
        <v>25.2</v>
      </c>
      <c r="M111" s="8">
        <v>32.700000000000003</v>
      </c>
      <c r="N111" s="9">
        <f>IF(Tabla2[[#This Row],[LECHE RETIRO DIA]]&lt;&gt;ISBLANK(Tabla2[[#This Row],[LECHE RETIRO DIA]]),SUM(Tabla2[[#This Row],[LECHE TANQUE DIA]:[LECHE RETIRO DIA]]),SUM(Tabla2[[#This Row],[LECHE TANQUE DIA]:[LECHE AUTOCONSUMO DIA]]))</f>
        <v>2531</v>
      </c>
      <c r="O111" s="10">
        <f t="shared" si="14"/>
        <v>0.92532595811932039</v>
      </c>
      <c r="P111" s="11">
        <f t="shared" si="15"/>
        <v>21.632478632478634</v>
      </c>
      <c r="Q111" s="11">
        <f t="shared" si="16"/>
        <v>20.017094017094017</v>
      </c>
      <c r="R111" s="11">
        <f t="shared" si="17"/>
        <v>5.2941176470588234</v>
      </c>
      <c r="S111" s="11">
        <f t="shared" si="18"/>
        <v>3.7220588235294119</v>
      </c>
      <c r="T111" s="11">
        <f t="shared" si="19"/>
        <v>5.8119658119658117</v>
      </c>
      <c r="U111" s="11">
        <f t="shared" si="20"/>
        <v>100.43650793650794</v>
      </c>
      <c r="V111" s="11">
        <f t="shared" si="21"/>
        <v>4.6428571428571432</v>
      </c>
      <c r="W111" s="11">
        <f>IFERROR(H111/M111,Tabla2[[#This Row],[CARGA PRODUCCION (ANIMALES/HA)]])</f>
        <v>3.5779816513761467</v>
      </c>
      <c r="X111" s="9">
        <f t="shared" si="22"/>
        <v>2022</v>
      </c>
      <c r="Y111" s="9">
        <f t="shared" si="23"/>
        <v>5</v>
      </c>
      <c r="Z111" s="9" t="e">
        <f t="shared" ca="1" si="24"/>
        <v>#NAME?</v>
      </c>
      <c r="AA111" s="12">
        <f t="shared" si="25"/>
        <v>117</v>
      </c>
      <c r="AB111" s="10">
        <f t="shared" si="26"/>
        <v>1</v>
      </c>
      <c r="AC111" s="13">
        <f t="shared" si="27"/>
        <v>0</v>
      </c>
    </row>
    <row r="112" spans="1:29">
      <c r="A112" s="6">
        <v>44667</v>
      </c>
      <c r="B112" s="7" t="s">
        <v>81</v>
      </c>
      <c r="C112" s="7">
        <v>2319</v>
      </c>
      <c r="D112" s="7">
        <v>90</v>
      </c>
      <c r="E112" s="7">
        <v>9</v>
      </c>
      <c r="F112" s="7">
        <v>90</v>
      </c>
      <c r="G112" s="7">
        <v>117</v>
      </c>
      <c r="H112" s="7">
        <v>117</v>
      </c>
      <c r="I112" s="7">
        <v>0</v>
      </c>
      <c r="J112" s="7">
        <v>17</v>
      </c>
      <c r="K112" s="7">
        <v>680</v>
      </c>
      <c r="L112" s="7">
        <v>25.2</v>
      </c>
      <c r="M112" s="8">
        <v>32.700000000000003</v>
      </c>
      <c r="N112" s="9">
        <f>IF(Tabla2[[#This Row],[LECHE RETIRO DIA]]&lt;&gt;ISBLANK(Tabla2[[#This Row],[LECHE RETIRO DIA]]),SUM(Tabla2[[#This Row],[LECHE TANQUE DIA]:[LECHE RETIRO DIA]]),SUM(Tabla2[[#This Row],[LECHE TANQUE DIA]:[LECHE AUTOCONSUMO DIA]]))</f>
        <v>2508</v>
      </c>
      <c r="O112" s="10">
        <f t="shared" si="14"/>
        <v>0.92464114832535882</v>
      </c>
      <c r="P112" s="11">
        <f t="shared" si="15"/>
        <v>21.435897435897434</v>
      </c>
      <c r="Q112" s="11">
        <f t="shared" si="16"/>
        <v>19.820512820512821</v>
      </c>
      <c r="R112" s="11">
        <f t="shared" si="17"/>
        <v>5.2941176470588234</v>
      </c>
      <c r="S112" s="11">
        <f t="shared" si="18"/>
        <v>3.6882352941176473</v>
      </c>
      <c r="T112" s="11">
        <f t="shared" si="19"/>
        <v>5.8119658119658117</v>
      </c>
      <c r="U112" s="11">
        <f t="shared" si="20"/>
        <v>99.523809523809533</v>
      </c>
      <c r="V112" s="11">
        <f t="shared" si="21"/>
        <v>4.6428571428571432</v>
      </c>
      <c r="W112" s="11">
        <f>IFERROR(H112/M112,Tabla2[[#This Row],[CARGA PRODUCCION (ANIMALES/HA)]])</f>
        <v>3.5779816513761467</v>
      </c>
      <c r="X112" s="9">
        <f t="shared" si="22"/>
        <v>2022</v>
      </c>
      <c r="Y112" s="9">
        <f t="shared" si="23"/>
        <v>4</v>
      </c>
      <c r="Z112" s="9" t="e">
        <f t="shared" ca="1" si="24"/>
        <v>#NAME?</v>
      </c>
      <c r="AA112" s="12">
        <f t="shared" si="25"/>
        <v>117</v>
      </c>
      <c r="AB112" s="10">
        <f t="shared" si="26"/>
        <v>1</v>
      </c>
      <c r="AC112" s="13">
        <f t="shared" si="27"/>
        <v>0</v>
      </c>
    </row>
    <row r="113" spans="1:29">
      <c r="A113" s="6">
        <v>44698</v>
      </c>
      <c r="B113" s="7" t="s">
        <v>81</v>
      </c>
      <c r="C113" s="7">
        <v>2328</v>
      </c>
      <c r="D113" s="7">
        <v>90</v>
      </c>
      <c r="E113" s="7">
        <v>9</v>
      </c>
      <c r="F113" s="7">
        <v>90</v>
      </c>
      <c r="G113" s="7">
        <v>117</v>
      </c>
      <c r="H113" s="7">
        <v>117</v>
      </c>
      <c r="I113" s="7">
        <v>0</v>
      </c>
      <c r="J113" s="7">
        <v>17</v>
      </c>
      <c r="K113" s="7">
        <v>680</v>
      </c>
      <c r="L113" s="7">
        <v>25.2</v>
      </c>
      <c r="M113" s="8">
        <v>32.700000000000003</v>
      </c>
      <c r="N113" s="9">
        <f>IF(Tabla2[[#This Row],[LECHE RETIRO DIA]]&lt;&gt;ISBLANK(Tabla2[[#This Row],[LECHE RETIRO DIA]]),SUM(Tabla2[[#This Row],[LECHE TANQUE DIA]:[LECHE RETIRO DIA]]),SUM(Tabla2[[#This Row],[LECHE TANQUE DIA]:[LECHE AUTOCONSUMO DIA]]))</f>
        <v>2517</v>
      </c>
      <c r="O113" s="10">
        <f t="shared" si="14"/>
        <v>0.92491060786650769</v>
      </c>
      <c r="P113" s="11">
        <f t="shared" si="15"/>
        <v>21.512820512820515</v>
      </c>
      <c r="Q113" s="11">
        <f t="shared" si="16"/>
        <v>19.897435897435898</v>
      </c>
      <c r="R113" s="11">
        <f t="shared" si="17"/>
        <v>5.2941176470588234</v>
      </c>
      <c r="S113" s="11">
        <f t="shared" si="18"/>
        <v>3.7014705882352943</v>
      </c>
      <c r="T113" s="11">
        <f t="shared" si="19"/>
        <v>5.8119658119658117</v>
      </c>
      <c r="U113" s="11">
        <f t="shared" si="20"/>
        <v>99.88095238095238</v>
      </c>
      <c r="V113" s="11">
        <f t="shared" si="21"/>
        <v>4.6428571428571432</v>
      </c>
      <c r="W113" s="11">
        <f>IFERROR(H113/M113,Tabla2[[#This Row],[CARGA PRODUCCION (ANIMALES/HA)]])</f>
        <v>3.5779816513761467</v>
      </c>
      <c r="X113" s="9">
        <f t="shared" si="22"/>
        <v>2022</v>
      </c>
      <c r="Y113" s="9">
        <f t="shared" si="23"/>
        <v>5</v>
      </c>
      <c r="Z113" s="9" t="e">
        <f t="shared" ca="1" si="24"/>
        <v>#NAME?</v>
      </c>
      <c r="AA113" s="12">
        <f t="shared" si="25"/>
        <v>117</v>
      </c>
      <c r="AB113" s="10">
        <f t="shared" si="26"/>
        <v>1</v>
      </c>
      <c r="AC113" s="13">
        <f t="shared" si="27"/>
        <v>0</v>
      </c>
    </row>
    <row r="114" spans="1:29">
      <c r="A114" s="6">
        <v>44699</v>
      </c>
      <c r="B114" s="7" t="s">
        <v>81</v>
      </c>
      <c r="C114" s="7">
        <v>2333</v>
      </c>
      <c r="D114" s="7">
        <v>90</v>
      </c>
      <c r="E114" s="7">
        <v>9</v>
      </c>
      <c r="F114" s="7">
        <v>90</v>
      </c>
      <c r="G114" s="7">
        <v>117</v>
      </c>
      <c r="H114" s="7">
        <v>117</v>
      </c>
      <c r="I114" s="7">
        <v>0</v>
      </c>
      <c r="J114" s="7">
        <v>17</v>
      </c>
      <c r="K114" s="7">
        <v>680</v>
      </c>
      <c r="L114" s="7">
        <v>25.2</v>
      </c>
      <c r="M114" s="8">
        <v>32.700000000000003</v>
      </c>
      <c r="N114" s="9">
        <f>IF(Tabla2[[#This Row],[LECHE RETIRO DIA]]&lt;&gt;ISBLANK(Tabla2[[#This Row],[LECHE RETIRO DIA]]),SUM(Tabla2[[#This Row],[LECHE TANQUE DIA]:[LECHE RETIRO DIA]]),SUM(Tabla2[[#This Row],[LECHE TANQUE DIA]:[LECHE AUTOCONSUMO DIA]]))</f>
        <v>2522</v>
      </c>
      <c r="O114" s="10">
        <f t="shared" si="14"/>
        <v>0.9250594766058684</v>
      </c>
      <c r="P114" s="11">
        <f t="shared" si="15"/>
        <v>21.555555555555557</v>
      </c>
      <c r="Q114" s="11">
        <f t="shared" si="16"/>
        <v>19.94017094017094</v>
      </c>
      <c r="R114" s="11">
        <f t="shared" si="17"/>
        <v>5.2941176470588234</v>
      </c>
      <c r="S114" s="11">
        <f t="shared" si="18"/>
        <v>3.7088235294117649</v>
      </c>
      <c r="T114" s="11">
        <f t="shared" si="19"/>
        <v>5.8119658119658117</v>
      </c>
      <c r="U114" s="11">
        <f t="shared" si="20"/>
        <v>100.07936507936508</v>
      </c>
      <c r="V114" s="11">
        <f t="shared" si="21"/>
        <v>4.6428571428571432</v>
      </c>
      <c r="W114" s="11">
        <f>IFERROR(H114/M114,Tabla2[[#This Row],[CARGA PRODUCCION (ANIMALES/HA)]])</f>
        <v>3.5779816513761467</v>
      </c>
      <c r="X114" s="9">
        <f t="shared" si="22"/>
        <v>2022</v>
      </c>
      <c r="Y114" s="9">
        <f t="shared" si="23"/>
        <v>5</v>
      </c>
      <c r="Z114" s="9" t="e">
        <f t="shared" ca="1" si="24"/>
        <v>#NAME?</v>
      </c>
      <c r="AA114" s="12">
        <f t="shared" si="25"/>
        <v>117</v>
      </c>
      <c r="AB114" s="10">
        <f t="shared" si="26"/>
        <v>1</v>
      </c>
      <c r="AC114" s="13">
        <f t="shared" si="27"/>
        <v>0</v>
      </c>
    </row>
    <row r="115" spans="1:29">
      <c r="A115" s="6">
        <v>44700</v>
      </c>
      <c r="B115" s="7" t="s">
        <v>81</v>
      </c>
      <c r="C115" s="7">
        <v>2314</v>
      </c>
      <c r="D115" s="7">
        <v>90</v>
      </c>
      <c r="E115" s="7">
        <v>9</v>
      </c>
      <c r="F115" s="7">
        <v>90</v>
      </c>
      <c r="G115" s="7">
        <v>119</v>
      </c>
      <c r="H115" s="7">
        <v>119</v>
      </c>
      <c r="I115" s="7">
        <v>0</v>
      </c>
      <c r="J115" s="7">
        <v>17</v>
      </c>
      <c r="K115" s="7">
        <v>680</v>
      </c>
      <c r="L115" s="7">
        <v>25.2</v>
      </c>
      <c r="M115" s="8">
        <v>32.700000000000003</v>
      </c>
      <c r="N115" s="9">
        <f>IF(Tabla2[[#This Row],[LECHE RETIRO DIA]]&lt;&gt;ISBLANK(Tabla2[[#This Row],[LECHE RETIRO DIA]]),SUM(Tabla2[[#This Row],[LECHE TANQUE DIA]:[LECHE RETIRO DIA]]),SUM(Tabla2[[#This Row],[LECHE TANQUE DIA]:[LECHE AUTOCONSUMO DIA]]))</f>
        <v>2503</v>
      </c>
      <c r="O115" s="10">
        <f t="shared" si="14"/>
        <v>0.92449061126648024</v>
      </c>
      <c r="P115" s="11">
        <f t="shared" si="15"/>
        <v>21.033613445378151</v>
      </c>
      <c r="Q115" s="11">
        <f t="shared" si="16"/>
        <v>19.445378151260503</v>
      </c>
      <c r="R115" s="11">
        <f t="shared" si="17"/>
        <v>5.2941176470588234</v>
      </c>
      <c r="S115" s="11">
        <f t="shared" si="18"/>
        <v>3.6808823529411763</v>
      </c>
      <c r="T115" s="11">
        <f t="shared" si="19"/>
        <v>5.7142857142857144</v>
      </c>
      <c r="U115" s="11">
        <f t="shared" si="20"/>
        <v>99.325396825396822</v>
      </c>
      <c r="V115" s="11">
        <f t="shared" si="21"/>
        <v>4.7222222222222223</v>
      </c>
      <c r="W115" s="11">
        <f>IFERROR(H115/M115,Tabla2[[#This Row],[CARGA PRODUCCION (ANIMALES/HA)]])</f>
        <v>3.6391437308868499</v>
      </c>
      <c r="X115" s="9">
        <f t="shared" si="22"/>
        <v>2022</v>
      </c>
      <c r="Y115" s="9">
        <f t="shared" si="23"/>
        <v>5</v>
      </c>
      <c r="Z115" s="9" t="e">
        <f t="shared" ca="1" si="24"/>
        <v>#NAME?</v>
      </c>
      <c r="AA115" s="12">
        <f t="shared" si="25"/>
        <v>119</v>
      </c>
      <c r="AB115" s="10">
        <f t="shared" si="26"/>
        <v>1</v>
      </c>
      <c r="AC115" s="13">
        <f t="shared" si="27"/>
        <v>0</v>
      </c>
    </row>
    <row r="116" spans="1:29">
      <c r="A116" s="6">
        <v>44701</v>
      </c>
      <c r="B116" s="7" t="s">
        <v>81</v>
      </c>
      <c r="C116" s="7">
        <v>2323</v>
      </c>
      <c r="D116" s="7">
        <v>90</v>
      </c>
      <c r="E116" s="7">
        <v>9</v>
      </c>
      <c r="F116" s="7">
        <v>90</v>
      </c>
      <c r="G116" s="7">
        <v>119</v>
      </c>
      <c r="H116" s="7">
        <v>119</v>
      </c>
      <c r="I116" s="7">
        <v>0</v>
      </c>
      <c r="J116" s="7">
        <v>17</v>
      </c>
      <c r="K116" s="7">
        <v>680</v>
      </c>
      <c r="L116" s="7">
        <v>25.2</v>
      </c>
      <c r="M116" s="8">
        <v>32.700000000000003</v>
      </c>
      <c r="N116" s="9">
        <f>IF(Tabla2[[#This Row],[LECHE RETIRO DIA]]&lt;&gt;ISBLANK(Tabla2[[#This Row],[LECHE RETIRO DIA]]),SUM(Tabla2[[#This Row],[LECHE TANQUE DIA]:[LECHE RETIRO DIA]]),SUM(Tabla2[[#This Row],[LECHE TANQUE DIA]:[LECHE AUTOCONSUMO DIA]]))</f>
        <v>2512</v>
      </c>
      <c r="O116" s="10">
        <f t="shared" si="14"/>
        <v>0.92476114649681529</v>
      </c>
      <c r="P116" s="11">
        <f t="shared" si="15"/>
        <v>21.109243697478991</v>
      </c>
      <c r="Q116" s="11">
        <f t="shared" si="16"/>
        <v>19.521008403361346</v>
      </c>
      <c r="R116" s="11">
        <f t="shared" si="17"/>
        <v>5.2941176470588234</v>
      </c>
      <c r="S116" s="11">
        <f t="shared" si="18"/>
        <v>3.6941176470588237</v>
      </c>
      <c r="T116" s="11">
        <f t="shared" si="19"/>
        <v>5.7142857142857144</v>
      </c>
      <c r="U116" s="11">
        <f t="shared" si="20"/>
        <v>99.682539682539684</v>
      </c>
      <c r="V116" s="11">
        <f t="shared" si="21"/>
        <v>4.7222222222222223</v>
      </c>
      <c r="W116" s="11">
        <f>IFERROR(H116/M116,Tabla2[[#This Row],[CARGA PRODUCCION (ANIMALES/HA)]])</f>
        <v>3.6391437308868499</v>
      </c>
      <c r="X116" s="9">
        <f t="shared" si="22"/>
        <v>2022</v>
      </c>
      <c r="Y116" s="9">
        <f t="shared" si="23"/>
        <v>5</v>
      </c>
      <c r="Z116" s="9" t="e">
        <f t="shared" ca="1" si="24"/>
        <v>#NAME?</v>
      </c>
      <c r="AA116" s="12">
        <f t="shared" si="25"/>
        <v>119</v>
      </c>
      <c r="AB116" s="10">
        <f t="shared" si="26"/>
        <v>1</v>
      </c>
      <c r="AC116" s="13">
        <f t="shared" si="27"/>
        <v>0</v>
      </c>
    </row>
    <row r="117" spans="1:29">
      <c r="A117" s="6">
        <v>44702</v>
      </c>
      <c r="B117" s="7" t="s">
        <v>81</v>
      </c>
      <c r="C117" s="7">
        <v>2398</v>
      </c>
      <c r="D117" s="7">
        <v>90</v>
      </c>
      <c r="E117" s="7">
        <v>9</v>
      </c>
      <c r="F117" s="7">
        <v>90</v>
      </c>
      <c r="G117" s="7">
        <v>119</v>
      </c>
      <c r="H117" s="7">
        <v>119</v>
      </c>
      <c r="I117" s="7">
        <v>0</v>
      </c>
      <c r="J117" s="7">
        <v>17</v>
      </c>
      <c r="K117" s="7">
        <v>680</v>
      </c>
      <c r="L117" s="7">
        <v>25.2</v>
      </c>
      <c r="M117" s="8">
        <v>32.700000000000003</v>
      </c>
      <c r="N117" s="9">
        <f>IF(Tabla2[[#This Row],[LECHE RETIRO DIA]]&lt;&gt;ISBLANK(Tabla2[[#This Row],[LECHE RETIRO DIA]]),SUM(Tabla2[[#This Row],[LECHE TANQUE DIA]:[LECHE RETIRO DIA]]),SUM(Tabla2[[#This Row],[LECHE TANQUE DIA]:[LECHE AUTOCONSUMO DIA]]))</f>
        <v>2587</v>
      </c>
      <c r="O117" s="10">
        <f t="shared" si="14"/>
        <v>0.92694240432933905</v>
      </c>
      <c r="P117" s="11">
        <f t="shared" si="15"/>
        <v>21.739495798319329</v>
      </c>
      <c r="Q117" s="11">
        <f t="shared" si="16"/>
        <v>20.15126050420168</v>
      </c>
      <c r="R117" s="11">
        <f t="shared" si="17"/>
        <v>5.2941176470588234</v>
      </c>
      <c r="S117" s="11">
        <f t="shared" si="18"/>
        <v>3.8044117647058822</v>
      </c>
      <c r="T117" s="11">
        <f t="shared" si="19"/>
        <v>5.7142857142857144</v>
      </c>
      <c r="U117" s="11">
        <f t="shared" si="20"/>
        <v>102.65873015873017</v>
      </c>
      <c r="V117" s="11">
        <f t="shared" si="21"/>
        <v>4.7222222222222223</v>
      </c>
      <c r="W117" s="11">
        <f>IFERROR(H117/M117,Tabla2[[#This Row],[CARGA PRODUCCION (ANIMALES/HA)]])</f>
        <v>3.6391437308868499</v>
      </c>
      <c r="X117" s="9">
        <f t="shared" si="22"/>
        <v>2022</v>
      </c>
      <c r="Y117" s="9">
        <f t="shared" si="23"/>
        <v>5</v>
      </c>
      <c r="Z117" s="9" t="e">
        <f t="shared" ca="1" si="24"/>
        <v>#NAME?</v>
      </c>
      <c r="AA117" s="12">
        <f t="shared" si="25"/>
        <v>119</v>
      </c>
      <c r="AB117" s="10">
        <f t="shared" si="26"/>
        <v>1</v>
      </c>
      <c r="AC117" s="13">
        <f t="shared" si="27"/>
        <v>0</v>
      </c>
    </row>
    <row r="118" spans="1:29">
      <c r="A118" s="6">
        <v>44703</v>
      </c>
      <c r="B118" s="7" t="s">
        <v>81</v>
      </c>
      <c r="C118" s="7">
        <v>2411</v>
      </c>
      <c r="D118" s="7">
        <v>90</v>
      </c>
      <c r="E118" s="7">
        <v>9</v>
      </c>
      <c r="F118" s="7">
        <v>90</v>
      </c>
      <c r="G118" s="7">
        <v>119</v>
      </c>
      <c r="H118" s="7">
        <v>119</v>
      </c>
      <c r="I118" s="7">
        <v>0</v>
      </c>
      <c r="J118" s="7">
        <v>17</v>
      </c>
      <c r="K118" s="7">
        <v>680</v>
      </c>
      <c r="L118" s="7">
        <v>25.2</v>
      </c>
      <c r="M118" s="8">
        <v>32.700000000000003</v>
      </c>
      <c r="N118" s="9">
        <f>IF(Tabla2[[#This Row],[LECHE RETIRO DIA]]&lt;&gt;ISBLANK(Tabla2[[#This Row],[LECHE RETIRO DIA]]),SUM(Tabla2[[#This Row],[LECHE TANQUE DIA]:[LECHE RETIRO DIA]]),SUM(Tabla2[[#This Row],[LECHE TANQUE DIA]:[LECHE AUTOCONSUMO DIA]]))</f>
        <v>2600</v>
      </c>
      <c r="O118" s="10">
        <f t="shared" si="14"/>
        <v>0.92730769230769228</v>
      </c>
      <c r="P118" s="11">
        <f t="shared" si="15"/>
        <v>21.84873949579832</v>
      </c>
      <c r="Q118" s="11">
        <f t="shared" si="16"/>
        <v>20.260504201680671</v>
      </c>
      <c r="R118" s="11">
        <f t="shared" si="17"/>
        <v>5.2941176470588234</v>
      </c>
      <c r="S118" s="11">
        <f t="shared" si="18"/>
        <v>3.8235294117647061</v>
      </c>
      <c r="T118" s="11">
        <f t="shared" si="19"/>
        <v>5.7142857142857144</v>
      </c>
      <c r="U118" s="11">
        <f t="shared" si="20"/>
        <v>103.17460317460318</v>
      </c>
      <c r="V118" s="11">
        <f t="shared" si="21"/>
        <v>4.7222222222222223</v>
      </c>
      <c r="W118" s="11">
        <f>IFERROR(H118/M118,Tabla2[[#This Row],[CARGA PRODUCCION (ANIMALES/HA)]])</f>
        <v>3.6391437308868499</v>
      </c>
      <c r="X118" s="9">
        <f t="shared" si="22"/>
        <v>2022</v>
      </c>
      <c r="Y118" s="9">
        <f t="shared" si="23"/>
        <v>5</v>
      </c>
      <c r="Z118" s="9" t="e">
        <f t="shared" ca="1" si="24"/>
        <v>#NAME?</v>
      </c>
      <c r="AA118" s="12">
        <f t="shared" si="25"/>
        <v>119</v>
      </c>
      <c r="AB118" s="10">
        <f t="shared" si="26"/>
        <v>1</v>
      </c>
      <c r="AC118" s="13">
        <f t="shared" si="27"/>
        <v>0</v>
      </c>
    </row>
    <row r="119" spans="1:29">
      <c r="A119" s="6">
        <v>44704</v>
      </c>
      <c r="B119" s="7" t="s">
        <v>81</v>
      </c>
      <c r="C119" s="7">
        <v>2443</v>
      </c>
      <c r="D119" s="7">
        <v>90</v>
      </c>
      <c r="E119" s="7">
        <v>9</v>
      </c>
      <c r="F119" s="7">
        <v>90</v>
      </c>
      <c r="G119" s="7">
        <v>119</v>
      </c>
      <c r="H119" s="7">
        <v>119</v>
      </c>
      <c r="I119" s="7">
        <v>0</v>
      </c>
      <c r="J119" s="7">
        <v>13</v>
      </c>
      <c r="K119" s="7">
        <v>680</v>
      </c>
      <c r="L119" s="7">
        <v>25.2</v>
      </c>
      <c r="M119" s="8">
        <v>32.700000000000003</v>
      </c>
      <c r="N119" s="9">
        <f>IF(Tabla2[[#This Row],[LECHE RETIRO DIA]]&lt;&gt;ISBLANK(Tabla2[[#This Row],[LECHE RETIRO DIA]]),SUM(Tabla2[[#This Row],[LECHE TANQUE DIA]:[LECHE RETIRO DIA]]),SUM(Tabla2[[#This Row],[LECHE TANQUE DIA]:[LECHE AUTOCONSUMO DIA]]))</f>
        <v>2632</v>
      </c>
      <c r="O119" s="10">
        <f t="shared" si="14"/>
        <v>0.92819148936170215</v>
      </c>
      <c r="P119" s="11">
        <f t="shared" si="15"/>
        <v>22.117647058823529</v>
      </c>
      <c r="Q119" s="11">
        <f t="shared" si="16"/>
        <v>20.529411764705884</v>
      </c>
      <c r="R119" s="11">
        <f t="shared" si="17"/>
        <v>6.9230769230769234</v>
      </c>
      <c r="S119" s="11">
        <f t="shared" si="18"/>
        <v>3.8705882352941177</v>
      </c>
      <c r="T119" s="11">
        <f t="shared" si="19"/>
        <v>5.7142857142857144</v>
      </c>
      <c r="U119" s="11">
        <f t="shared" si="20"/>
        <v>104.44444444444444</v>
      </c>
      <c r="V119" s="11">
        <f t="shared" si="21"/>
        <v>4.7222222222222223</v>
      </c>
      <c r="W119" s="11">
        <f>IFERROR(H119/M119,Tabla2[[#This Row],[CARGA PRODUCCION (ANIMALES/HA)]])</f>
        <v>3.6391437308868499</v>
      </c>
      <c r="X119" s="9">
        <f t="shared" si="22"/>
        <v>2022</v>
      </c>
      <c r="Y119" s="9">
        <f t="shared" si="23"/>
        <v>5</v>
      </c>
      <c r="Z119" s="9" t="e">
        <f t="shared" ca="1" si="24"/>
        <v>#NAME?</v>
      </c>
      <c r="AA119" s="12">
        <f t="shared" si="25"/>
        <v>119</v>
      </c>
      <c r="AB119" s="10">
        <f t="shared" si="26"/>
        <v>1</v>
      </c>
      <c r="AC119" s="13">
        <f t="shared" si="27"/>
        <v>0</v>
      </c>
    </row>
    <row r="120" spans="1:29">
      <c r="A120" s="6">
        <v>44705</v>
      </c>
      <c r="B120" s="7" t="s">
        <v>81</v>
      </c>
      <c r="C120" s="7">
        <v>2342</v>
      </c>
      <c r="D120" s="7">
        <v>90</v>
      </c>
      <c r="E120" s="7">
        <v>9</v>
      </c>
      <c r="F120" s="7">
        <v>90</v>
      </c>
      <c r="G120" s="7">
        <v>119</v>
      </c>
      <c r="H120" s="7">
        <v>119</v>
      </c>
      <c r="I120" s="7">
        <v>0</v>
      </c>
      <c r="J120" s="7">
        <v>13</v>
      </c>
      <c r="K120" s="7">
        <v>680</v>
      </c>
      <c r="L120" s="7">
        <v>25.2</v>
      </c>
      <c r="M120" s="8">
        <v>32.700000000000003</v>
      </c>
      <c r="N120" s="9">
        <f>IF(Tabla2[[#This Row],[LECHE RETIRO DIA]]&lt;&gt;ISBLANK(Tabla2[[#This Row],[LECHE RETIRO DIA]]),SUM(Tabla2[[#This Row],[LECHE TANQUE DIA]:[LECHE RETIRO DIA]]),SUM(Tabla2[[#This Row],[LECHE TANQUE DIA]:[LECHE AUTOCONSUMO DIA]]))</f>
        <v>2531</v>
      </c>
      <c r="O120" s="10">
        <f t="shared" si="14"/>
        <v>0.92532595811932039</v>
      </c>
      <c r="P120" s="11">
        <f t="shared" si="15"/>
        <v>21.268907563025209</v>
      </c>
      <c r="Q120" s="11">
        <f t="shared" si="16"/>
        <v>19.680672268907564</v>
      </c>
      <c r="R120" s="11">
        <f t="shared" si="17"/>
        <v>6.9230769230769234</v>
      </c>
      <c r="S120" s="11">
        <f t="shared" si="18"/>
        <v>3.7220588235294119</v>
      </c>
      <c r="T120" s="11">
        <f t="shared" si="19"/>
        <v>5.7142857142857144</v>
      </c>
      <c r="U120" s="11">
        <f t="shared" si="20"/>
        <v>100.43650793650794</v>
      </c>
      <c r="V120" s="11">
        <f t="shared" si="21"/>
        <v>4.7222222222222223</v>
      </c>
      <c r="W120" s="11">
        <f>IFERROR(H120/M120,Tabla2[[#This Row],[CARGA PRODUCCION (ANIMALES/HA)]])</f>
        <v>3.6391437308868499</v>
      </c>
      <c r="X120" s="9">
        <f t="shared" si="22"/>
        <v>2022</v>
      </c>
      <c r="Y120" s="9">
        <f t="shared" si="23"/>
        <v>5</v>
      </c>
      <c r="Z120" s="9" t="e">
        <f t="shared" ca="1" si="24"/>
        <v>#NAME?</v>
      </c>
      <c r="AA120" s="12">
        <f t="shared" si="25"/>
        <v>119</v>
      </c>
      <c r="AB120" s="10">
        <f t="shared" si="26"/>
        <v>1</v>
      </c>
      <c r="AC120" s="13">
        <f t="shared" si="27"/>
        <v>0</v>
      </c>
    </row>
    <row r="121" spans="1:29">
      <c r="A121" s="6">
        <v>44706</v>
      </c>
      <c r="B121" s="7" t="s">
        <v>81</v>
      </c>
      <c r="C121" s="7">
        <v>2347</v>
      </c>
      <c r="D121" s="7">
        <v>90</v>
      </c>
      <c r="E121" s="7">
        <v>9</v>
      </c>
      <c r="F121" s="7">
        <v>90</v>
      </c>
      <c r="G121" s="7">
        <v>119</v>
      </c>
      <c r="H121" s="7">
        <v>119</v>
      </c>
      <c r="I121" s="7">
        <v>0</v>
      </c>
      <c r="J121" s="7">
        <v>13</v>
      </c>
      <c r="K121" s="7">
        <v>680</v>
      </c>
      <c r="L121" s="7">
        <v>25.2</v>
      </c>
      <c r="M121" s="8">
        <v>32.700000000000003</v>
      </c>
      <c r="N121" s="9">
        <f>IF(Tabla2[[#This Row],[LECHE RETIRO DIA]]&lt;&gt;ISBLANK(Tabla2[[#This Row],[LECHE RETIRO DIA]]),SUM(Tabla2[[#This Row],[LECHE TANQUE DIA]:[LECHE RETIRO DIA]]),SUM(Tabla2[[#This Row],[LECHE TANQUE DIA]:[LECHE AUTOCONSUMO DIA]]))</f>
        <v>2536</v>
      </c>
      <c r="O121" s="10">
        <f t="shared" si="14"/>
        <v>0.92547318611987384</v>
      </c>
      <c r="P121" s="11">
        <f t="shared" si="15"/>
        <v>21.310924369747898</v>
      </c>
      <c r="Q121" s="11">
        <f t="shared" si="16"/>
        <v>19.722689075630253</v>
      </c>
      <c r="R121" s="11">
        <f t="shared" si="17"/>
        <v>6.9230769230769234</v>
      </c>
      <c r="S121" s="11">
        <f t="shared" si="18"/>
        <v>3.7294117647058824</v>
      </c>
      <c r="T121" s="11">
        <f t="shared" si="19"/>
        <v>5.7142857142857144</v>
      </c>
      <c r="U121" s="11">
        <f t="shared" si="20"/>
        <v>100.63492063492063</v>
      </c>
      <c r="V121" s="11">
        <f t="shared" si="21"/>
        <v>4.7222222222222223</v>
      </c>
      <c r="W121" s="11">
        <f>IFERROR(H121/M121,Tabla2[[#This Row],[CARGA PRODUCCION (ANIMALES/HA)]])</f>
        <v>3.6391437308868499</v>
      </c>
      <c r="X121" s="9">
        <f t="shared" si="22"/>
        <v>2022</v>
      </c>
      <c r="Y121" s="9">
        <f t="shared" si="23"/>
        <v>5</v>
      </c>
      <c r="Z121" s="9" t="e">
        <f t="shared" ca="1" si="24"/>
        <v>#NAME?</v>
      </c>
      <c r="AA121" s="12">
        <f t="shared" si="25"/>
        <v>119</v>
      </c>
      <c r="AB121" s="10">
        <f t="shared" si="26"/>
        <v>1</v>
      </c>
      <c r="AC121" s="13">
        <f t="shared" si="27"/>
        <v>0</v>
      </c>
    </row>
    <row r="122" spans="1:29">
      <c r="A122" s="6">
        <v>44707</v>
      </c>
      <c r="B122" s="7" t="s">
        <v>81</v>
      </c>
      <c r="C122" s="7">
        <v>2342</v>
      </c>
      <c r="D122" s="7">
        <v>90</v>
      </c>
      <c r="E122" s="7">
        <v>9</v>
      </c>
      <c r="F122" s="7">
        <v>90</v>
      </c>
      <c r="G122" s="7">
        <v>120</v>
      </c>
      <c r="H122" s="7">
        <v>120</v>
      </c>
      <c r="I122" s="7">
        <v>0</v>
      </c>
      <c r="J122" s="7">
        <v>13</v>
      </c>
      <c r="K122" s="7">
        <v>680</v>
      </c>
      <c r="L122" s="7">
        <v>25.2</v>
      </c>
      <c r="M122" s="8">
        <v>32.700000000000003</v>
      </c>
      <c r="N122" s="9">
        <f>IF(Tabla2[[#This Row],[LECHE RETIRO DIA]]&lt;&gt;ISBLANK(Tabla2[[#This Row],[LECHE RETIRO DIA]]),SUM(Tabla2[[#This Row],[LECHE TANQUE DIA]:[LECHE RETIRO DIA]]),SUM(Tabla2[[#This Row],[LECHE TANQUE DIA]:[LECHE AUTOCONSUMO DIA]]))</f>
        <v>2531</v>
      </c>
      <c r="O122" s="10">
        <f t="shared" si="14"/>
        <v>0.92532595811932039</v>
      </c>
      <c r="P122" s="11">
        <f t="shared" si="15"/>
        <v>21.091666666666665</v>
      </c>
      <c r="Q122" s="11">
        <f t="shared" si="16"/>
        <v>19.516666666666666</v>
      </c>
      <c r="R122" s="11">
        <f t="shared" si="17"/>
        <v>6.9230769230769234</v>
      </c>
      <c r="S122" s="11">
        <f t="shared" si="18"/>
        <v>3.7220588235294119</v>
      </c>
      <c r="T122" s="11">
        <f t="shared" si="19"/>
        <v>5.666666666666667</v>
      </c>
      <c r="U122" s="11">
        <f t="shared" si="20"/>
        <v>100.43650793650794</v>
      </c>
      <c r="V122" s="11">
        <f t="shared" si="21"/>
        <v>4.7619047619047619</v>
      </c>
      <c r="W122" s="11">
        <f>IFERROR(H122/M122,Tabla2[[#This Row],[CARGA PRODUCCION (ANIMALES/HA)]])</f>
        <v>3.6697247706422016</v>
      </c>
      <c r="X122" s="9">
        <f t="shared" si="22"/>
        <v>2022</v>
      </c>
      <c r="Y122" s="9">
        <f t="shared" si="23"/>
        <v>5</v>
      </c>
      <c r="Z122" s="9" t="e">
        <f t="shared" ca="1" si="24"/>
        <v>#NAME?</v>
      </c>
      <c r="AA122" s="12">
        <f t="shared" si="25"/>
        <v>120</v>
      </c>
      <c r="AB122" s="10">
        <f t="shared" si="26"/>
        <v>1</v>
      </c>
      <c r="AC122" s="13">
        <f t="shared" si="27"/>
        <v>0</v>
      </c>
    </row>
    <row r="123" spans="1:29">
      <c r="A123" s="6">
        <v>44708</v>
      </c>
      <c r="B123" s="7" t="s">
        <v>81</v>
      </c>
      <c r="C123" s="7">
        <v>2295</v>
      </c>
      <c r="D123" s="7">
        <v>90</v>
      </c>
      <c r="E123" s="7">
        <v>9</v>
      </c>
      <c r="F123" s="7">
        <v>90</v>
      </c>
      <c r="G123" s="7">
        <v>120</v>
      </c>
      <c r="H123" s="7">
        <v>120</v>
      </c>
      <c r="I123" s="7">
        <v>0</v>
      </c>
      <c r="J123" s="7">
        <v>13</v>
      </c>
      <c r="K123" s="7">
        <v>680</v>
      </c>
      <c r="L123" s="7">
        <v>25.2</v>
      </c>
      <c r="M123" s="8">
        <v>32.700000000000003</v>
      </c>
      <c r="N123" s="9">
        <f>IF(Tabla2[[#This Row],[LECHE RETIRO DIA]]&lt;&gt;ISBLANK(Tabla2[[#This Row],[LECHE RETIRO DIA]]),SUM(Tabla2[[#This Row],[LECHE TANQUE DIA]:[LECHE RETIRO DIA]]),SUM(Tabla2[[#This Row],[LECHE TANQUE DIA]:[LECHE AUTOCONSUMO DIA]]))</f>
        <v>2484</v>
      </c>
      <c r="O123" s="10">
        <f t="shared" si="14"/>
        <v>0.92391304347826086</v>
      </c>
      <c r="P123" s="11">
        <f t="shared" si="15"/>
        <v>20.7</v>
      </c>
      <c r="Q123" s="11">
        <f t="shared" si="16"/>
        <v>19.125</v>
      </c>
      <c r="R123" s="11">
        <f t="shared" si="17"/>
        <v>6.9230769230769234</v>
      </c>
      <c r="S123" s="11">
        <f t="shared" si="18"/>
        <v>3.6529411764705881</v>
      </c>
      <c r="T123" s="11">
        <f t="shared" si="19"/>
        <v>5.666666666666667</v>
      </c>
      <c r="U123" s="11">
        <f t="shared" si="20"/>
        <v>98.571428571428569</v>
      </c>
      <c r="V123" s="11">
        <f t="shared" si="21"/>
        <v>4.7619047619047619</v>
      </c>
      <c r="W123" s="11">
        <f>IFERROR(H123/M123,Tabla2[[#This Row],[CARGA PRODUCCION (ANIMALES/HA)]])</f>
        <v>3.6697247706422016</v>
      </c>
      <c r="X123" s="9">
        <f t="shared" si="22"/>
        <v>2022</v>
      </c>
      <c r="Y123" s="9">
        <f t="shared" si="23"/>
        <v>5</v>
      </c>
      <c r="Z123" s="9" t="e">
        <f t="shared" ca="1" si="24"/>
        <v>#NAME?</v>
      </c>
      <c r="AA123" s="12">
        <f t="shared" si="25"/>
        <v>120</v>
      </c>
      <c r="AB123" s="10">
        <f t="shared" si="26"/>
        <v>1</v>
      </c>
      <c r="AC123" s="13">
        <f t="shared" si="27"/>
        <v>0</v>
      </c>
    </row>
    <row r="124" spans="1:29">
      <c r="A124" s="6">
        <v>44709</v>
      </c>
      <c r="B124" s="7" t="s">
        <v>81</v>
      </c>
      <c r="C124" s="7">
        <v>2328</v>
      </c>
      <c r="D124" s="7">
        <v>90</v>
      </c>
      <c r="E124" s="7">
        <v>9</v>
      </c>
      <c r="F124" s="7">
        <v>90</v>
      </c>
      <c r="G124" s="7">
        <v>120</v>
      </c>
      <c r="H124" s="7">
        <v>120</v>
      </c>
      <c r="I124" s="7">
        <v>0</v>
      </c>
      <c r="J124" s="7">
        <v>13</v>
      </c>
      <c r="K124" s="7">
        <v>680</v>
      </c>
      <c r="L124" s="7">
        <v>25.2</v>
      </c>
      <c r="M124" s="8">
        <v>32.700000000000003</v>
      </c>
      <c r="N124" s="9">
        <f>IF(Tabla2[[#This Row],[LECHE RETIRO DIA]]&lt;&gt;ISBLANK(Tabla2[[#This Row],[LECHE RETIRO DIA]]),SUM(Tabla2[[#This Row],[LECHE TANQUE DIA]:[LECHE RETIRO DIA]]),SUM(Tabla2[[#This Row],[LECHE TANQUE DIA]:[LECHE AUTOCONSUMO DIA]]))</f>
        <v>2517</v>
      </c>
      <c r="O124" s="10">
        <f t="shared" si="14"/>
        <v>0.92491060786650769</v>
      </c>
      <c r="P124" s="11">
        <f t="shared" si="15"/>
        <v>20.975000000000001</v>
      </c>
      <c r="Q124" s="11">
        <f t="shared" si="16"/>
        <v>19.399999999999999</v>
      </c>
      <c r="R124" s="11">
        <f t="shared" si="17"/>
        <v>6.9230769230769234</v>
      </c>
      <c r="S124" s="11">
        <f t="shared" si="18"/>
        <v>3.7014705882352943</v>
      </c>
      <c r="T124" s="11">
        <f t="shared" si="19"/>
        <v>5.666666666666667</v>
      </c>
      <c r="U124" s="11">
        <f t="shared" si="20"/>
        <v>99.88095238095238</v>
      </c>
      <c r="V124" s="11">
        <f t="shared" si="21"/>
        <v>4.7619047619047619</v>
      </c>
      <c r="W124" s="11">
        <f>IFERROR(H124/M124,Tabla2[[#This Row],[CARGA PRODUCCION (ANIMALES/HA)]])</f>
        <v>3.6697247706422016</v>
      </c>
      <c r="X124" s="9">
        <f t="shared" si="22"/>
        <v>2022</v>
      </c>
      <c r="Y124" s="9">
        <f t="shared" si="23"/>
        <v>5</v>
      </c>
      <c r="Z124" s="9" t="e">
        <f t="shared" ca="1" si="24"/>
        <v>#NAME?</v>
      </c>
      <c r="AA124" s="12">
        <f t="shared" si="25"/>
        <v>120</v>
      </c>
      <c r="AB124" s="10">
        <f t="shared" si="26"/>
        <v>1</v>
      </c>
      <c r="AC124" s="13">
        <f t="shared" si="27"/>
        <v>0</v>
      </c>
    </row>
    <row r="125" spans="1:29">
      <c r="A125" s="6">
        <v>44710</v>
      </c>
      <c r="B125" s="7" t="s">
        <v>81</v>
      </c>
      <c r="C125" s="7">
        <v>2415</v>
      </c>
      <c r="D125" s="7">
        <v>90</v>
      </c>
      <c r="E125" s="7">
        <v>9</v>
      </c>
      <c r="F125" s="7">
        <v>90</v>
      </c>
      <c r="G125" s="7">
        <v>120</v>
      </c>
      <c r="H125" s="7">
        <v>120</v>
      </c>
      <c r="I125" s="7">
        <v>0</v>
      </c>
      <c r="J125" s="7">
        <v>13</v>
      </c>
      <c r="K125" s="7">
        <v>680</v>
      </c>
      <c r="L125" s="7">
        <v>25.2</v>
      </c>
      <c r="M125" s="8">
        <v>32.700000000000003</v>
      </c>
      <c r="N125" s="9">
        <f>IF(Tabla2[[#This Row],[LECHE RETIRO DIA]]&lt;&gt;ISBLANK(Tabla2[[#This Row],[LECHE RETIRO DIA]]),SUM(Tabla2[[#This Row],[LECHE TANQUE DIA]:[LECHE RETIRO DIA]]),SUM(Tabla2[[#This Row],[LECHE TANQUE DIA]:[LECHE AUTOCONSUMO DIA]]))</f>
        <v>2604</v>
      </c>
      <c r="O125" s="10">
        <f t="shared" si="14"/>
        <v>0.92741935483870963</v>
      </c>
      <c r="P125" s="11">
        <f t="shared" si="15"/>
        <v>21.7</v>
      </c>
      <c r="Q125" s="11">
        <f t="shared" si="16"/>
        <v>20.125</v>
      </c>
      <c r="R125" s="11">
        <f t="shared" si="17"/>
        <v>6.9230769230769234</v>
      </c>
      <c r="S125" s="11">
        <f t="shared" si="18"/>
        <v>3.8294117647058825</v>
      </c>
      <c r="T125" s="11">
        <f t="shared" si="19"/>
        <v>5.666666666666667</v>
      </c>
      <c r="U125" s="11">
        <f t="shared" si="20"/>
        <v>103.33333333333334</v>
      </c>
      <c r="V125" s="11">
        <f t="shared" si="21"/>
        <v>4.7619047619047619</v>
      </c>
      <c r="W125" s="11">
        <f>IFERROR(H125/M125,Tabla2[[#This Row],[CARGA PRODUCCION (ANIMALES/HA)]])</f>
        <v>3.6697247706422016</v>
      </c>
      <c r="X125" s="9">
        <f t="shared" si="22"/>
        <v>2022</v>
      </c>
      <c r="Y125" s="9">
        <f t="shared" si="23"/>
        <v>5</v>
      </c>
      <c r="Z125" s="9" t="e">
        <f t="shared" ca="1" si="24"/>
        <v>#NAME?</v>
      </c>
      <c r="AA125" s="12">
        <f t="shared" si="25"/>
        <v>120</v>
      </c>
      <c r="AB125" s="10">
        <f t="shared" si="26"/>
        <v>1</v>
      </c>
      <c r="AC125" s="13">
        <f t="shared" si="27"/>
        <v>0</v>
      </c>
    </row>
    <row r="126" spans="1:29">
      <c r="A126" s="6">
        <v>44711</v>
      </c>
      <c r="B126" s="7" t="s">
        <v>81</v>
      </c>
      <c r="C126" s="7">
        <v>2388</v>
      </c>
      <c r="D126" s="7">
        <v>90</v>
      </c>
      <c r="E126" s="7">
        <v>9</v>
      </c>
      <c r="F126" s="7">
        <v>90</v>
      </c>
      <c r="G126" s="7">
        <v>120</v>
      </c>
      <c r="H126" s="7">
        <v>120</v>
      </c>
      <c r="I126" s="7">
        <v>0</v>
      </c>
      <c r="J126" s="7">
        <v>13</v>
      </c>
      <c r="K126" s="7">
        <v>680</v>
      </c>
      <c r="L126" s="7">
        <v>25.2</v>
      </c>
      <c r="M126" s="8">
        <v>32.700000000000003</v>
      </c>
      <c r="N126" s="9">
        <f>IF(Tabla2[[#This Row],[LECHE RETIRO DIA]]&lt;&gt;ISBLANK(Tabla2[[#This Row],[LECHE RETIRO DIA]]),SUM(Tabla2[[#This Row],[LECHE TANQUE DIA]:[LECHE RETIRO DIA]]),SUM(Tabla2[[#This Row],[LECHE TANQUE DIA]:[LECHE AUTOCONSUMO DIA]]))</f>
        <v>2577</v>
      </c>
      <c r="O126" s="10">
        <f t="shared" si="14"/>
        <v>0.92665890570430731</v>
      </c>
      <c r="P126" s="11">
        <f t="shared" si="15"/>
        <v>21.475000000000001</v>
      </c>
      <c r="Q126" s="11">
        <f t="shared" si="16"/>
        <v>19.899999999999999</v>
      </c>
      <c r="R126" s="11">
        <f t="shared" si="17"/>
        <v>6.9230769230769234</v>
      </c>
      <c r="S126" s="11">
        <f t="shared" si="18"/>
        <v>3.789705882352941</v>
      </c>
      <c r="T126" s="11">
        <f t="shared" si="19"/>
        <v>5.666666666666667</v>
      </c>
      <c r="U126" s="11">
        <f t="shared" si="20"/>
        <v>102.26190476190476</v>
      </c>
      <c r="V126" s="11">
        <f t="shared" si="21"/>
        <v>4.7619047619047619</v>
      </c>
      <c r="W126" s="11">
        <f>IFERROR(H126/M126,Tabla2[[#This Row],[CARGA PRODUCCION (ANIMALES/HA)]])</f>
        <v>3.6697247706422016</v>
      </c>
      <c r="X126" s="9">
        <f t="shared" si="22"/>
        <v>2022</v>
      </c>
      <c r="Y126" s="9">
        <f t="shared" si="23"/>
        <v>5</v>
      </c>
      <c r="Z126" s="9" t="e">
        <f t="shared" ca="1" si="24"/>
        <v>#NAME?</v>
      </c>
      <c r="AA126" s="12">
        <f t="shared" si="25"/>
        <v>120</v>
      </c>
      <c r="AB126" s="10">
        <f t="shared" si="26"/>
        <v>1</v>
      </c>
      <c r="AC126" s="13">
        <f t="shared" si="27"/>
        <v>0</v>
      </c>
    </row>
    <row r="127" spans="1:29">
      <c r="A127" s="6">
        <v>44712</v>
      </c>
      <c r="B127" s="7" t="s">
        <v>81</v>
      </c>
      <c r="C127" s="7">
        <v>2434</v>
      </c>
      <c r="D127" s="7">
        <v>90</v>
      </c>
      <c r="E127" s="7">
        <v>9</v>
      </c>
      <c r="F127" s="7">
        <v>90</v>
      </c>
      <c r="G127" s="7">
        <v>120</v>
      </c>
      <c r="H127" s="7">
        <v>120</v>
      </c>
      <c r="I127" s="7">
        <v>0</v>
      </c>
      <c r="J127" s="7">
        <v>13</v>
      </c>
      <c r="K127" s="7">
        <v>680</v>
      </c>
      <c r="L127" s="7">
        <v>25.2</v>
      </c>
      <c r="M127" s="8">
        <v>32.700000000000003</v>
      </c>
      <c r="N127" s="9">
        <f>IF(Tabla2[[#This Row],[LECHE RETIRO DIA]]&lt;&gt;ISBLANK(Tabla2[[#This Row],[LECHE RETIRO DIA]]),SUM(Tabla2[[#This Row],[LECHE TANQUE DIA]:[LECHE RETIRO DIA]]),SUM(Tabla2[[#This Row],[LECHE TANQUE DIA]:[LECHE AUTOCONSUMO DIA]]))</f>
        <v>2623</v>
      </c>
      <c r="O127" s="10">
        <f t="shared" si="14"/>
        <v>0.92794510102935568</v>
      </c>
      <c r="P127" s="11">
        <f t="shared" si="15"/>
        <v>21.858333333333334</v>
      </c>
      <c r="Q127" s="11">
        <f t="shared" si="16"/>
        <v>20.283333333333335</v>
      </c>
      <c r="R127" s="11">
        <f t="shared" si="17"/>
        <v>6.9230769230769234</v>
      </c>
      <c r="S127" s="11">
        <f t="shared" si="18"/>
        <v>3.8573529411764707</v>
      </c>
      <c r="T127" s="11">
        <f t="shared" si="19"/>
        <v>5.666666666666667</v>
      </c>
      <c r="U127" s="11">
        <f t="shared" si="20"/>
        <v>104.0873015873016</v>
      </c>
      <c r="V127" s="11">
        <f t="shared" si="21"/>
        <v>4.7619047619047619</v>
      </c>
      <c r="W127" s="11">
        <f>IFERROR(H127/M127,Tabla2[[#This Row],[CARGA PRODUCCION (ANIMALES/HA)]])</f>
        <v>3.6697247706422016</v>
      </c>
      <c r="X127" s="9">
        <f t="shared" si="22"/>
        <v>2022</v>
      </c>
      <c r="Y127" s="9">
        <f t="shared" si="23"/>
        <v>5</v>
      </c>
      <c r="Z127" s="9" t="e">
        <f t="shared" ca="1" si="24"/>
        <v>#NAME?</v>
      </c>
      <c r="AA127" s="12">
        <f t="shared" si="25"/>
        <v>120</v>
      </c>
      <c r="AB127" s="10">
        <f t="shared" si="26"/>
        <v>1</v>
      </c>
      <c r="AC127" s="13">
        <f t="shared" si="27"/>
        <v>0</v>
      </c>
    </row>
    <row r="128" spans="1:29">
      <c r="A128" s="6">
        <v>44713</v>
      </c>
      <c r="B128" s="7" t="s">
        <v>81</v>
      </c>
      <c r="C128" s="7">
        <v>2388</v>
      </c>
      <c r="D128" s="7">
        <v>90</v>
      </c>
      <c r="E128" s="7">
        <v>9</v>
      </c>
      <c r="F128" s="7">
        <v>90</v>
      </c>
      <c r="G128" s="7">
        <v>120</v>
      </c>
      <c r="H128" s="7">
        <v>120</v>
      </c>
      <c r="I128" s="7">
        <v>0</v>
      </c>
      <c r="J128" s="7">
        <v>13</v>
      </c>
      <c r="K128" s="7">
        <v>680</v>
      </c>
      <c r="L128" s="7">
        <v>25.2</v>
      </c>
      <c r="M128" s="8">
        <v>32.700000000000003</v>
      </c>
      <c r="N128" s="9">
        <f>IF(Tabla2[[#This Row],[LECHE RETIRO DIA]]&lt;&gt;ISBLANK(Tabla2[[#This Row],[LECHE RETIRO DIA]]),SUM(Tabla2[[#This Row],[LECHE TANQUE DIA]:[LECHE RETIRO DIA]]),SUM(Tabla2[[#This Row],[LECHE TANQUE DIA]:[LECHE AUTOCONSUMO DIA]]))</f>
        <v>2577</v>
      </c>
      <c r="O128" s="10">
        <f t="shared" si="14"/>
        <v>0.92665890570430731</v>
      </c>
      <c r="P128" s="11">
        <f t="shared" si="15"/>
        <v>21.475000000000001</v>
      </c>
      <c r="Q128" s="11">
        <f t="shared" si="16"/>
        <v>19.899999999999999</v>
      </c>
      <c r="R128" s="11">
        <f t="shared" si="17"/>
        <v>6.9230769230769234</v>
      </c>
      <c r="S128" s="11">
        <f t="shared" si="18"/>
        <v>3.789705882352941</v>
      </c>
      <c r="T128" s="11">
        <f t="shared" si="19"/>
        <v>5.666666666666667</v>
      </c>
      <c r="U128" s="11">
        <f t="shared" si="20"/>
        <v>102.26190476190476</v>
      </c>
      <c r="V128" s="11">
        <f t="shared" si="21"/>
        <v>4.7619047619047619</v>
      </c>
      <c r="W128" s="11">
        <f>IFERROR(H128/M128,Tabla2[[#This Row],[CARGA PRODUCCION (ANIMALES/HA)]])</f>
        <v>3.6697247706422016</v>
      </c>
      <c r="X128" s="9">
        <f t="shared" si="22"/>
        <v>2022</v>
      </c>
      <c r="Y128" s="9">
        <f t="shared" si="23"/>
        <v>6</v>
      </c>
      <c r="Z128" s="9" t="e">
        <f t="shared" ca="1" si="24"/>
        <v>#NAME?</v>
      </c>
      <c r="AA128" s="12">
        <f t="shared" si="25"/>
        <v>120</v>
      </c>
      <c r="AB128" s="10">
        <f t="shared" si="26"/>
        <v>1</v>
      </c>
      <c r="AC128" s="13">
        <f t="shared" si="27"/>
        <v>0</v>
      </c>
    </row>
    <row r="129" spans="1:29">
      <c r="A129" s="6">
        <v>44714</v>
      </c>
      <c r="B129" s="7" t="s">
        <v>81</v>
      </c>
      <c r="C129" s="7">
        <v>2471</v>
      </c>
      <c r="D129" s="7">
        <v>90</v>
      </c>
      <c r="E129" s="7">
        <v>9</v>
      </c>
      <c r="F129" s="7">
        <v>90</v>
      </c>
      <c r="G129" s="7">
        <v>120</v>
      </c>
      <c r="H129" s="7">
        <v>120</v>
      </c>
      <c r="I129" s="7">
        <v>0</v>
      </c>
      <c r="J129" s="7">
        <v>13</v>
      </c>
      <c r="K129" s="7">
        <v>680</v>
      </c>
      <c r="L129" s="7">
        <v>25.2</v>
      </c>
      <c r="M129" s="8">
        <v>32.700000000000003</v>
      </c>
      <c r="N129" s="9">
        <f>IF(Tabla2[[#This Row],[LECHE RETIRO DIA]]&lt;&gt;ISBLANK(Tabla2[[#This Row],[LECHE RETIRO DIA]]),SUM(Tabla2[[#This Row],[LECHE TANQUE DIA]:[LECHE RETIRO DIA]]),SUM(Tabla2[[#This Row],[LECHE TANQUE DIA]:[LECHE AUTOCONSUMO DIA]]))</f>
        <v>2660</v>
      </c>
      <c r="O129" s="10">
        <f t="shared" si="14"/>
        <v>0.92894736842105263</v>
      </c>
      <c r="P129" s="11">
        <f t="shared" si="15"/>
        <v>22.166666666666668</v>
      </c>
      <c r="Q129" s="11">
        <f t="shared" si="16"/>
        <v>20.591666666666665</v>
      </c>
      <c r="R129" s="11">
        <f t="shared" si="17"/>
        <v>6.9230769230769234</v>
      </c>
      <c r="S129" s="11">
        <f t="shared" si="18"/>
        <v>3.9117647058823528</v>
      </c>
      <c r="T129" s="11">
        <f t="shared" si="19"/>
        <v>5.666666666666667</v>
      </c>
      <c r="U129" s="11">
        <f t="shared" si="20"/>
        <v>105.55555555555556</v>
      </c>
      <c r="V129" s="11">
        <f t="shared" si="21"/>
        <v>4.7619047619047619</v>
      </c>
      <c r="W129" s="11">
        <f>IFERROR(H129/M129,Tabla2[[#This Row],[CARGA PRODUCCION (ANIMALES/HA)]])</f>
        <v>3.6697247706422016</v>
      </c>
      <c r="X129" s="9">
        <f t="shared" si="22"/>
        <v>2022</v>
      </c>
      <c r="Y129" s="9">
        <f t="shared" si="23"/>
        <v>6</v>
      </c>
      <c r="Z129" s="9" t="e">
        <f t="shared" ca="1" si="24"/>
        <v>#NAME?</v>
      </c>
      <c r="AA129" s="12">
        <f t="shared" si="25"/>
        <v>120</v>
      </c>
      <c r="AB129" s="10">
        <f t="shared" si="26"/>
        <v>1</v>
      </c>
      <c r="AC129" s="13">
        <f t="shared" si="27"/>
        <v>0</v>
      </c>
    </row>
    <row r="130" spans="1:29">
      <c r="A130" s="6">
        <v>44715</v>
      </c>
      <c r="B130" s="7" t="s">
        <v>81</v>
      </c>
      <c r="C130" s="7">
        <v>2410</v>
      </c>
      <c r="D130" s="7">
        <v>90</v>
      </c>
      <c r="E130" s="7">
        <v>9</v>
      </c>
      <c r="F130" s="7">
        <v>90</v>
      </c>
      <c r="G130" s="7">
        <v>120</v>
      </c>
      <c r="H130" s="7">
        <v>120</v>
      </c>
      <c r="I130" s="7">
        <v>0</v>
      </c>
      <c r="J130" s="7">
        <v>13</v>
      </c>
      <c r="K130" s="7">
        <v>680</v>
      </c>
      <c r="L130" s="7">
        <v>25.2</v>
      </c>
      <c r="M130" s="8">
        <v>32.700000000000003</v>
      </c>
      <c r="N130" s="9">
        <f>IF(Tabla2[[#This Row],[LECHE RETIRO DIA]]&lt;&gt;ISBLANK(Tabla2[[#This Row],[LECHE RETIRO DIA]]),SUM(Tabla2[[#This Row],[LECHE TANQUE DIA]:[LECHE RETIRO DIA]]),SUM(Tabla2[[#This Row],[LECHE TANQUE DIA]:[LECHE AUTOCONSUMO DIA]]))</f>
        <v>2599</v>
      </c>
      <c r="O130" s="10">
        <f t="shared" ref="O130:O193" si="28">IFERROR(C130/N130,"")</f>
        <v>0.9272797229703732</v>
      </c>
      <c r="P130" s="11">
        <f t="shared" ref="P130:P193" si="29">IFERROR(N130/G130,"")</f>
        <v>21.658333333333335</v>
      </c>
      <c r="Q130" s="11">
        <f t="shared" ref="Q130:Q193" si="30">IFERROR(C130/G130,"")</f>
        <v>20.083333333333332</v>
      </c>
      <c r="R130" s="11">
        <f t="shared" ref="R130:R193" si="31">IFERROR(D130/J130,"")</f>
        <v>6.9230769230769234</v>
      </c>
      <c r="S130" s="11">
        <f t="shared" ref="S130:S193" si="32">IFERROR(N130/K130,"")</f>
        <v>3.822058823529412</v>
      </c>
      <c r="T130" s="11">
        <f t="shared" ref="T130:T193" si="33">IFERROR(K130/G130,"")</f>
        <v>5.666666666666667</v>
      </c>
      <c r="U130" s="11">
        <f t="shared" ref="U130:U193" si="34">IFERROR(N130/L130,"")</f>
        <v>103.13492063492063</v>
      </c>
      <c r="V130" s="11">
        <f t="shared" ref="V130:V193" si="35">IFERROR(G130/L130,"")</f>
        <v>4.7619047619047619</v>
      </c>
      <c r="W130" s="11">
        <f>IFERROR(H130/M130,Tabla2[[#This Row],[CARGA PRODUCCION (ANIMALES/HA)]])</f>
        <v>3.6697247706422016</v>
      </c>
      <c r="X130" s="9">
        <f t="shared" ref="X130:X193" si="36">YEAR(A130)</f>
        <v>2022</v>
      </c>
      <c r="Y130" s="9">
        <f t="shared" ref="Y130:Y193" si="37">MONTH(A130)</f>
        <v>6</v>
      </c>
      <c r="Z130" s="9" t="e">
        <f t="shared" ref="Z130:Z193" ca="1" si="38">_xlfn.ISOWEEKNUM(A130)</f>
        <v>#NAME?</v>
      </c>
      <c r="AA130" s="12">
        <f t="shared" ref="AA130:AA193" si="39">IF(H130&gt;0,H130,G130)</f>
        <v>120</v>
      </c>
      <c r="AB130" s="10">
        <f t="shared" ref="AB130:AB193" si="40">IFERROR(G130/AA130,"")</f>
        <v>1</v>
      </c>
      <c r="AC130" s="13">
        <f t="shared" ref="AC130:AC193" si="41">IFERROR(1-AB130,"")</f>
        <v>0</v>
      </c>
    </row>
    <row r="131" spans="1:29">
      <c r="A131" s="6">
        <v>44716</v>
      </c>
      <c r="B131" s="7" t="s">
        <v>81</v>
      </c>
      <c r="C131" s="7">
        <v>2411</v>
      </c>
      <c r="D131" s="7">
        <v>90</v>
      </c>
      <c r="E131" s="7">
        <v>9</v>
      </c>
      <c r="F131" s="7">
        <v>90</v>
      </c>
      <c r="G131" s="7">
        <v>120</v>
      </c>
      <c r="H131" s="7">
        <v>120</v>
      </c>
      <c r="I131" s="7">
        <v>0</v>
      </c>
      <c r="J131" s="7">
        <v>13</v>
      </c>
      <c r="K131" s="7">
        <v>680</v>
      </c>
      <c r="L131" s="7">
        <v>25.2</v>
      </c>
      <c r="M131" s="8">
        <v>32.700000000000003</v>
      </c>
      <c r="N131" s="9">
        <f>IF(Tabla2[[#This Row],[LECHE RETIRO DIA]]&lt;&gt;ISBLANK(Tabla2[[#This Row],[LECHE RETIRO DIA]]),SUM(Tabla2[[#This Row],[LECHE TANQUE DIA]:[LECHE RETIRO DIA]]),SUM(Tabla2[[#This Row],[LECHE TANQUE DIA]:[LECHE AUTOCONSUMO DIA]]))</f>
        <v>2600</v>
      </c>
      <c r="O131" s="10">
        <f t="shared" si="28"/>
        <v>0.92730769230769228</v>
      </c>
      <c r="P131" s="11">
        <f t="shared" si="29"/>
        <v>21.666666666666668</v>
      </c>
      <c r="Q131" s="11">
        <f t="shared" si="30"/>
        <v>20.091666666666665</v>
      </c>
      <c r="R131" s="11">
        <f t="shared" si="31"/>
        <v>6.9230769230769234</v>
      </c>
      <c r="S131" s="11">
        <f t="shared" si="32"/>
        <v>3.8235294117647061</v>
      </c>
      <c r="T131" s="11">
        <f t="shared" si="33"/>
        <v>5.666666666666667</v>
      </c>
      <c r="U131" s="11">
        <f t="shared" si="34"/>
        <v>103.17460317460318</v>
      </c>
      <c r="V131" s="11">
        <f t="shared" si="35"/>
        <v>4.7619047619047619</v>
      </c>
      <c r="W131" s="11">
        <f>IFERROR(H131/M131,Tabla2[[#This Row],[CARGA PRODUCCION (ANIMALES/HA)]])</f>
        <v>3.6697247706422016</v>
      </c>
      <c r="X131" s="9">
        <f t="shared" si="36"/>
        <v>2022</v>
      </c>
      <c r="Y131" s="9">
        <f t="shared" si="37"/>
        <v>6</v>
      </c>
      <c r="Z131" s="9" t="e">
        <f t="shared" ca="1" si="38"/>
        <v>#NAME?</v>
      </c>
      <c r="AA131" s="12">
        <f t="shared" si="39"/>
        <v>120</v>
      </c>
      <c r="AB131" s="10">
        <f t="shared" si="40"/>
        <v>1</v>
      </c>
      <c r="AC131" s="13">
        <f t="shared" si="41"/>
        <v>0</v>
      </c>
    </row>
    <row r="132" spans="1:29">
      <c r="A132" s="6">
        <v>44717</v>
      </c>
      <c r="B132" s="7" t="s">
        <v>81</v>
      </c>
      <c r="C132" s="7">
        <v>2407</v>
      </c>
      <c r="D132" s="7">
        <v>90</v>
      </c>
      <c r="E132" s="7">
        <v>9</v>
      </c>
      <c r="F132" s="7">
        <v>90</v>
      </c>
      <c r="G132" s="7">
        <v>114</v>
      </c>
      <c r="H132" s="7">
        <v>114</v>
      </c>
      <c r="I132" s="7">
        <v>0</v>
      </c>
      <c r="J132" s="7">
        <v>13</v>
      </c>
      <c r="K132" s="7">
        <v>680</v>
      </c>
      <c r="L132" s="7">
        <v>25.2</v>
      </c>
      <c r="M132" s="8">
        <v>32.700000000000003</v>
      </c>
      <c r="N132" s="9">
        <f>IF(Tabla2[[#This Row],[LECHE RETIRO DIA]]&lt;&gt;ISBLANK(Tabla2[[#This Row],[LECHE RETIRO DIA]]),SUM(Tabla2[[#This Row],[LECHE TANQUE DIA]:[LECHE RETIRO DIA]]),SUM(Tabla2[[#This Row],[LECHE TANQUE DIA]:[LECHE AUTOCONSUMO DIA]]))</f>
        <v>2596</v>
      </c>
      <c r="O132" s="10">
        <f t="shared" si="28"/>
        <v>0.92719568567026189</v>
      </c>
      <c r="P132" s="11">
        <f t="shared" si="29"/>
        <v>22.771929824561404</v>
      </c>
      <c r="Q132" s="11">
        <f t="shared" si="30"/>
        <v>21.114035087719298</v>
      </c>
      <c r="R132" s="11">
        <f t="shared" si="31"/>
        <v>6.9230769230769234</v>
      </c>
      <c r="S132" s="11">
        <f t="shared" si="32"/>
        <v>3.8176470588235296</v>
      </c>
      <c r="T132" s="11">
        <f t="shared" si="33"/>
        <v>5.9649122807017543</v>
      </c>
      <c r="U132" s="11">
        <f t="shared" si="34"/>
        <v>103.01587301587301</v>
      </c>
      <c r="V132" s="11">
        <f t="shared" si="35"/>
        <v>4.5238095238095237</v>
      </c>
      <c r="W132" s="11">
        <f>IFERROR(H132/M132,Tabla2[[#This Row],[CARGA PRODUCCION (ANIMALES/HA)]])</f>
        <v>3.4862385321100913</v>
      </c>
      <c r="X132" s="9">
        <f t="shared" si="36"/>
        <v>2022</v>
      </c>
      <c r="Y132" s="9">
        <f t="shared" si="37"/>
        <v>6</v>
      </c>
      <c r="Z132" s="9" t="e">
        <f t="shared" ca="1" si="38"/>
        <v>#NAME?</v>
      </c>
      <c r="AA132" s="12">
        <f t="shared" si="39"/>
        <v>114</v>
      </c>
      <c r="AB132" s="10">
        <f t="shared" si="40"/>
        <v>1</v>
      </c>
      <c r="AC132" s="13">
        <f t="shared" si="41"/>
        <v>0</v>
      </c>
    </row>
    <row r="133" spans="1:29">
      <c r="A133" s="6">
        <v>44718</v>
      </c>
      <c r="B133" s="7" t="s">
        <v>81</v>
      </c>
      <c r="C133" s="7">
        <v>2375</v>
      </c>
      <c r="D133" s="7">
        <v>90</v>
      </c>
      <c r="E133" s="7">
        <v>9</v>
      </c>
      <c r="F133" s="7">
        <v>90</v>
      </c>
      <c r="G133" s="7">
        <v>114</v>
      </c>
      <c r="H133" s="7">
        <v>114</v>
      </c>
      <c r="I133" s="7">
        <v>0</v>
      </c>
      <c r="J133" s="7">
        <v>14</v>
      </c>
      <c r="K133" s="7">
        <v>680</v>
      </c>
      <c r="L133" s="7">
        <v>25.2</v>
      </c>
      <c r="M133" s="8">
        <v>32.700000000000003</v>
      </c>
      <c r="N133" s="9">
        <f>IF(Tabla2[[#This Row],[LECHE RETIRO DIA]]&lt;&gt;ISBLANK(Tabla2[[#This Row],[LECHE RETIRO DIA]]),SUM(Tabla2[[#This Row],[LECHE TANQUE DIA]:[LECHE RETIRO DIA]]),SUM(Tabla2[[#This Row],[LECHE TANQUE DIA]:[LECHE AUTOCONSUMO DIA]]))</f>
        <v>2564</v>
      </c>
      <c r="O133" s="10">
        <f t="shared" si="28"/>
        <v>0.92628705148205925</v>
      </c>
      <c r="P133" s="11">
        <f t="shared" si="29"/>
        <v>22.491228070175438</v>
      </c>
      <c r="Q133" s="11">
        <f t="shared" si="30"/>
        <v>20.833333333333332</v>
      </c>
      <c r="R133" s="11">
        <f t="shared" si="31"/>
        <v>6.4285714285714288</v>
      </c>
      <c r="S133" s="11">
        <f t="shared" si="32"/>
        <v>3.7705882352941176</v>
      </c>
      <c r="T133" s="11">
        <f t="shared" si="33"/>
        <v>5.9649122807017543</v>
      </c>
      <c r="U133" s="11">
        <f t="shared" si="34"/>
        <v>101.74603174603175</v>
      </c>
      <c r="V133" s="11">
        <f t="shared" si="35"/>
        <v>4.5238095238095237</v>
      </c>
      <c r="W133" s="11">
        <f>IFERROR(H133/M133,Tabla2[[#This Row],[CARGA PRODUCCION (ANIMALES/HA)]])</f>
        <v>3.4862385321100913</v>
      </c>
      <c r="X133" s="9">
        <f t="shared" si="36"/>
        <v>2022</v>
      </c>
      <c r="Y133" s="9">
        <f t="shared" si="37"/>
        <v>6</v>
      </c>
      <c r="Z133" s="9" t="e">
        <f t="shared" ca="1" si="38"/>
        <v>#NAME?</v>
      </c>
      <c r="AA133" s="12">
        <f t="shared" si="39"/>
        <v>114</v>
      </c>
      <c r="AB133" s="10">
        <f t="shared" si="40"/>
        <v>1</v>
      </c>
      <c r="AC133" s="13">
        <f t="shared" si="41"/>
        <v>0</v>
      </c>
    </row>
    <row r="134" spans="1:29">
      <c r="A134" s="6">
        <v>44719</v>
      </c>
      <c r="B134" s="7" t="s">
        <v>81</v>
      </c>
      <c r="C134" s="7">
        <v>2471</v>
      </c>
      <c r="D134" s="7">
        <v>100</v>
      </c>
      <c r="E134" s="7">
        <v>9</v>
      </c>
      <c r="F134" s="7">
        <v>100</v>
      </c>
      <c r="G134" s="7">
        <v>114</v>
      </c>
      <c r="H134" s="7">
        <v>114</v>
      </c>
      <c r="I134" s="7">
        <v>0</v>
      </c>
      <c r="J134" s="7">
        <v>14</v>
      </c>
      <c r="K134" s="7">
        <v>680</v>
      </c>
      <c r="L134" s="7">
        <v>25.2</v>
      </c>
      <c r="M134" s="8">
        <v>32.700000000000003</v>
      </c>
      <c r="N134" s="9">
        <f>IF(Tabla2[[#This Row],[LECHE RETIRO DIA]]&lt;&gt;ISBLANK(Tabla2[[#This Row],[LECHE RETIRO DIA]]),SUM(Tabla2[[#This Row],[LECHE TANQUE DIA]:[LECHE RETIRO DIA]]),SUM(Tabla2[[#This Row],[LECHE TANQUE DIA]:[LECHE AUTOCONSUMO DIA]]))</f>
        <v>2680</v>
      </c>
      <c r="O134" s="10">
        <f t="shared" si="28"/>
        <v>0.92201492537313434</v>
      </c>
      <c r="P134" s="11">
        <f t="shared" si="29"/>
        <v>23.508771929824562</v>
      </c>
      <c r="Q134" s="11">
        <f t="shared" si="30"/>
        <v>21.67543859649123</v>
      </c>
      <c r="R134" s="11">
        <f t="shared" si="31"/>
        <v>7.1428571428571432</v>
      </c>
      <c r="S134" s="11">
        <f t="shared" si="32"/>
        <v>3.9411764705882355</v>
      </c>
      <c r="T134" s="11">
        <f t="shared" si="33"/>
        <v>5.9649122807017543</v>
      </c>
      <c r="U134" s="11">
        <f t="shared" si="34"/>
        <v>106.34920634920636</v>
      </c>
      <c r="V134" s="11">
        <f t="shared" si="35"/>
        <v>4.5238095238095237</v>
      </c>
      <c r="W134" s="11">
        <f>IFERROR(H134/M134,Tabla2[[#This Row],[CARGA PRODUCCION (ANIMALES/HA)]])</f>
        <v>3.4862385321100913</v>
      </c>
      <c r="X134" s="9">
        <f t="shared" si="36"/>
        <v>2022</v>
      </c>
      <c r="Y134" s="9">
        <f t="shared" si="37"/>
        <v>6</v>
      </c>
      <c r="Z134" s="9" t="e">
        <f t="shared" ca="1" si="38"/>
        <v>#NAME?</v>
      </c>
      <c r="AA134" s="12">
        <f t="shared" si="39"/>
        <v>114</v>
      </c>
      <c r="AB134" s="10">
        <f t="shared" si="40"/>
        <v>1</v>
      </c>
      <c r="AC134" s="13">
        <f t="shared" si="41"/>
        <v>0</v>
      </c>
    </row>
    <row r="135" spans="1:29">
      <c r="A135" s="6">
        <v>44720</v>
      </c>
      <c r="B135" s="7" t="s">
        <v>81</v>
      </c>
      <c r="C135" s="7">
        <v>2507</v>
      </c>
      <c r="D135" s="7">
        <v>100</v>
      </c>
      <c r="E135" s="7">
        <v>9</v>
      </c>
      <c r="F135" s="7">
        <v>100</v>
      </c>
      <c r="G135" s="7">
        <v>114</v>
      </c>
      <c r="H135" s="7">
        <v>114</v>
      </c>
      <c r="I135" s="7">
        <v>0</v>
      </c>
      <c r="J135" s="7">
        <v>14</v>
      </c>
      <c r="K135" s="7">
        <v>680</v>
      </c>
      <c r="L135" s="7">
        <v>25.2</v>
      </c>
      <c r="M135" s="8">
        <v>32.700000000000003</v>
      </c>
      <c r="N135" s="9">
        <f>IF(Tabla2[[#This Row],[LECHE RETIRO DIA]]&lt;&gt;ISBLANK(Tabla2[[#This Row],[LECHE RETIRO DIA]]),SUM(Tabla2[[#This Row],[LECHE TANQUE DIA]:[LECHE RETIRO DIA]]),SUM(Tabla2[[#This Row],[LECHE TANQUE DIA]:[LECHE AUTOCONSUMO DIA]]))</f>
        <v>2716</v>
      </c>
      <c r="O135" s="10">
        <f t="shared" si="28"/>
        <v>0.92304860088365248</v>
      </c>
      <c r="P135" s="11">
        <f t="shared" si="29"/>
        <v>23.82456140350877</v>
      </c>
      <c r="Q135" s="11">
        <f t="shared" si="30"/>
        <v>21.991228070175438</v>
      </c>
      <c r="R135" s="11">
        <f t="shared" si="31"/>
        <v>7.1428571428571432</v>
      </c>
      <c r="S135" s="11">
        <f t="shared" si="32"/>
        <v>3.9941176470588236</v>
      </c>
      <c r="T135" s="11">
        <f t="shared" si="33"/>
        <v>5.9649122807017543</v>
      </c>
      <c r="U135" s="11">
        <f t="shared" si="34"/>
        <v>107.77777777777779</v>
      </c>
      <c r="V135" s="11">
        <f t="shared" si="35"/>
        <v>4.5238095238095237</v>
      </c>
      <c r="W135" s="11">
        <f>IFERROR(H135/M135,Tabla2[[#This Row],[CARGA PRODUCCION (ANIMALES/HA)]])</f>
        <v>3.4862385321100913</v>
      </c>
      <c r="X135" s="9">
        <f t="shared" si="36"/>
        <v>2022</v>
      </c>
      <c r="Y135" s="9">
        <f t="shared" si="37"/>
        <v>6</v>
      </c>
      <c r="Z135" s="9" t="e">
        <f t="shared" ca="1" si="38"/>
        <v>#NAME?</v>
      </c>
      <c r="AA135" s="12">
        <f t="shared" si="39"/>
        <v>114</v>
      </c>
      <c r="AB135" s="10">
        <f t="shared" si="40"/>
        <v>1</v>
      </c>
      <c r="AC135" s="13">
        <f t="shared" si="41"/>
        <v>0</v>
      </c>
    </row>
    <row r="136" spans="1:29">
      <c r="A136" s="6">
        <v>44721</v>
      </c>
      <c r="B136" s="7" t="s">
        <v>81</v>
      </c>
      <c r="C136" s="7">
        <v>2411</v>
      </c>
      <c r="D136" s="7">
        <v>100</v>
      </c>
      <c r="E136" s="7">
        <v>9</v>
      </c>
      <c r="F136" s="7">
        <v>100</v>
      </c>
      <c r="G136" s="7">
        <v>114</v>
      </c>
      <c r="H136" s="7">
        <v>114</v>
      </c>
      <c r="I136" s="7">
        <v>0</v>
      </c>
      <c r="J136" s="7">
        <v>14</v>
      </c>
      <c r="K136" s="7">
        <v>680</v>
      </c>
      <c r="L136" s="7">
        <v>25.2</v>
      </c>
      <c r="M136" s="8">
        <v>32.700000000000003</v>
      </c>
      <c r="N136" s="9">
        <f>IF(Tabla2[[#This Row],[LECHE RETIRO DIA]]&lt;&gt;ISBLANK(Tabla2[[#This Row],[LECHE RETIRO DIA]]),SUM(Tabla2[[#This Row],[LECHE TANQUE DIA]:[LECHE RETIRO DIA]]),SUM(Tabla2[[#This Row],[LECHE TANQUE DIA]:[LECHE AUTOCONSUMO DIA]]))</f>
        <v>2620</v>
      </c>
      <c r="O136" s="10">
        <f t="shared" si="28"/>
        <v>0.92022900763358784</v>
      </c>
      <c r="P136" s="11">
        <f t="shared" si="29"/>
        <v>22.982456140350877</v>
      </c>
      <c r="Q136" s="11">
        <f t="shared" si="30"/>
        <v>21.149122807017545</v>
      </c>
      <c r="R136" s="11">
        <f t="shared" si="31"/>
        <v>7.1428571428571432</v>
      </c>
      <c r="S136" s="11">
        <f t="shared" si="32"/>
        <v>3.8529411764705883</v>
      </c>
      <c r="T136" s="11">
        <f t="shared" si="33"/>
        <v>5.9649122807017543</v>
      </c>
      <c r="U136" s="11">
        <f t="shared" si="34"/>
        <v>103.96825396825398</v>
      </c>
      <c r="V136" s="11">
        <f t="shared" si="35"/>
        <v>4.5238095238095237</v>
      </c>
      <c r="W136" s="11">
        <f>IFERROR(H136/M136,Tabla2[[#This Row],[CARGA PRODUCCION (ANIMALES/HA)]])</f>
        <v>3.4862385321100913</v>
      </c>
      <c r="X136" s="9">
        <f t="shared" si="36"/>
        <v>2022</v>
      </c>
      <c r="Y136" s="9">
        <f t="shared" si="37"/>
        <v>6</v>
      </c>
      <c r="Z136" s="9" t="e">
        <f t="shared" ca="1" si="38"/>
        <v>#NAME?</v>
      </c>
      <c r="AA136" s="12">
        <f t="shared" si="39"/>
        <v>114</v>
      </c>
      <c r="AB136" s="10">
        <f t="shared" si="40"/>
        <v>1</v>
      </c>
      <c r="AC136" s="13">
        <f t="shared" si="41"/>
        <v>0</v>
      </c>
    </row>
    <row r="137" spans="1:29">
      <c r="A137" s="6">
        <v>44722</v>
      </c>
      <c r="B137" s="7" t="s">
        <v>81</v>
      </c>
      <c r="C137" s="7">
        <v>2393</v>
      </c>
      <c r="D137" s="7">
        <v>100</v>
      </c>
      <c r="E137" s="7">
        <v>9</v>
      </c>
      <c r="F137" s="7">
        <v>100</v>
      </c>
      <c r="G137" s="7">
        <v>114</v>
      </c>
      <c r="H137" s="7">
        <v>114</v>
      </c>
      <c r="I137" s="7">
        <v>0</v>
      </c>
      <c r="J137" s="7">
        <v>14</v>
      </c>
      <c r="K137" s="7">
        <v>680</v>
      </c>
      <c r="L137" s="7">
        <v>25.2</v>
      </c>
      <c r="M137" s="8">
        <v>32.700000000000003</v>
      </c>
      <c r="N137" s="9">
        <f>IF(Tabla2[[#This Row],[LECHE RETIRO DIA]]&lt;&gt;ISBLANK(Tabla2[[#This Row],[LECHE RETIRO DIA]]),SUM(Tabla2[[#This Row],[LECHE TANQUE DIA]:[LECHE RETIRO DIA]]),SUM(Tabla2[[#This Row],[LECHE TANQUE DIA]:[LECHE AUTOCONSUMO DIA]]))</f>
        <v>2602</v>
      </c>
      <c r="O137" s="10">
        <f t="shared" si="28"/>
        <v>0.91967717140661032</v>
      </c>
      <c r="P137" s="11">
        <f t="shared" si="29"/>
        <v>22.82456140350877</v>
      </c>
      <c r="Q137" s="11">
        <f t="shared" si="30"/>
        <v>20.991228070175438</v>
      </c>
      <c r="R137" s="11">
        <f t="shared" si="31"/>
        <v>7.1428571428571432</v>
      </c>
      <c r="S137" s="11">
        <f t="shared" si="32"/>
        <v>3.8264705882352943</v>
      </c>
      <c r="T137" s="11">
        <f t="shared" si="33"/>
        <v>5.9649122807017543</v>
      </c>
      <c r="U137" s="11">
        <f t="shared" si="34"/>
        <v>103.25396825396825</v>
      </c>
      <c r="V137" s="11">
        <f t="shared" si="35"/>
        <v>4.5238095238095237</v>
      </c>
      <c r="W137" s="11">
        <f>IFERROR(H137/M137,Tabla2[[#This Row],[CARGA PRODUCCION (ANIMALES/HA)]])</f>
        <v>3.4862385321100913</v>
      </c>
      <c r="X137" s="9">
        <f t="shared" si="36"/>
        <v>2022</v>
      </c>
      <c r="Y137" s="9">
        <f t="shared" si="37"/>
        <v>6</v>
      </c>
      <c r="Z137" s="9" t="e">
        <f t="shared" ca="1" si="38"/>
        <v>#NAME?</v>
      </c>
      <c r="AA137" s="12">
        <f t="shared" si="39"/>
        <v>114</v>
      </c>
      <c r="AB137" s="10">
        <f t="shared" si="40"/>
        <v>1</v>
      </c>
      <c r="AC137" s="13">
        <f t="shared" si="41"/>
        <v>0</v>
      </c>
    </row>
    <row r="138" spans="1:29">
      <c r="A138" s="6">
        <v>44723</v>
      </c>
      <c r="B138" s="7" t="s">
        <v>81</v>
      </c>
      <c r="C138" s="7">
        <v>2465</v>
      </c>
      <c r="D138" s="7">
        <v>100</v>
      </c>
      <c r="E138" s="7">
        <v>9</v>
      </c>
      <c r="F138" s="7">
        <v>100</v>
      </c>
      <c r="G138" s="7">
        <v>114</v>
      </c>
      <c r="H138" s="7">
        <v>114</v>
      </c>
      <c r="I138" s="7">
        <v>0</v>
      </c>
      <c r="J138" s="7">
        <v>14</v>
      </c>
      <c r="K138" s="7">
        <v>680</v>
      </c>
      <c r="L138" s="7">
        <v>25.2</v>
      </c>
      <c r="M138" s="8">
        <v>32.700000000000003</v>
      </c>
      <c r="N138" s="9">
        <f>IF(Tabla2[[#This Row],[LECHE RETIRO DIA]]&lt;&gt;ISBLANK(Tabla2[[#This Row],[LECHE RETIRO DIA]]),SUM(Tabla2[[#This Row],[LECHE TANQUE DIA]:[LECHE RETIRO DIA]]),SUM(Tabla2[[#This Row],[LECHE TANQUE DIA]:[LECHE AUTOCONSUMO DIA]]))</f>
        <v>2674</v>
      </c>
      <c r="O138" s="10">
        <f t="shared" si="28"/>
        <v>0.92183994016454751</v>
      </c>
      <c r="P138" s="11">
        <f t="shared" si="29"/>
        <v>23.456140350877192</v>
      </c>
      <c r="Q138" s="11">
        <f t="shared" si="30"/>
        <v>21.62280701754386</v>
      </c>
      <c r="R138" s="11">
        <f t="shared" si="31"/>
        <v>7.1428571428571432</v>
      </c>
      <c r="S138" s="11">
        <f t="shared" si="32"/>
        <v>3.9323529411764704</v>
      </c>
      <c r="T138" s="11">
        <f t="shared" si="33"/>
        <v>5.9649122807017543</v>
      </c>
      <c r="U138" s="11">
        <f t="shared" si="34"/>
        <v>106.11111111111111</v>
      </c>
      <c r="V138" s="11">
        <f t="shared" si="35"/>
        <v>4.5238095238095237</v>
      </c>
      <c r="W138" s="11">
        <f>IFERROR(H138/M138,Tabla2[[#This Row],[CARGA PRODUCCION (ANIMALES/HA)]])</f>
        <v>3.4862385321100913</v>
      </c>
      <c r="X138" s="9">
        <f t="shared" si="36"/>
        <v>2022</v>
      </c>
      <c r="Y138" s="9">
        <f t="shared" si="37"/>
        <v>6</v>
      </c>
      <c r="Z138" s="9" t="e">
        <f t="shared" ca="1" si="38"/>
        <v>#NAME?</v>
      </c>
      <c r="AA138" s="12">
        <f t="shared" si="39"/>
        <v>114</v>
      </c>
      <c r="AB138" s="10">
        <f t="shared" si="40"/>
        <v>1</v>
      </c>
      <c r="AC138" s="13">
        <f t="shared" si="41"/>
        <v>0</v>
      </c>
    </row>
    <row r="139" spans="1:29">
      <c r="A139" s="6">
        <v>44724</v>
      </c>
      <c r="B139" s="7" t="s">
        <v>81</v>
      </c>
      <c r="C139" s="7">
        <v>2465</v>
      </c>
      <c r="D139" s="7">
        <v>100</v>
      </c>
      <c r="E139" s="7">
        <v>9</v>
      </c>
      <c r="F139" s="7">
        <v>100</v>
      </c>
      <c r="G139" s="7">
        <v>114</v>
      </c>
      <c r="H139" s="7">
        <v>114</v>
      </c>
      <c r="I139" s="7">
        <v>0</v>
      </c>
      <c r="J139" s="7">
        <v>14</v>
      </c>
      <c r="K139" s="7">
        <v>680</v>
      </c>
      <c r="L139" s="7">
        <v>25.2</v>
      </c>
      <c r="M139" s="8">
        <v>32.700000000000003</v>
      </c>
      <c r="N139" s="9">
        <f>IF(Tabla2[[#This Row],[LECHE RETIRO DIA]]&lt;&gt;ISBLANK(Tabla2[[#This Row],[LECHE RETIRO DIA]]),SUM(Tabla2[[#This Row],[LECHE TANQUE DIA]:[LECHE RETIRO DIA]]),SUM(Tabla2[[#This Row],[LECHE TANQUE DIA]:[LECHE AUTOCONSUMO DIA]]))</f>
        <v>2674</v>
      </c>
      <c r="O139" s="10">
        <f t="shared" si="28"/>
        <v>0.92183994016454751</v>
      </c>
      <c r="P139" s="11">
        <f t="shared" si="29"/>
        <v>23.456140350877192</v>
      </c>
      <c r="Q139" s="11">
        <f t="shared" si="30"/>
        <v>21.62280701754386</v>
      </c>
      <c r="R139" s="11">
        <f t="shared" si="31"/>
        <v>7.1428571428571432</v>
      </c>
      <c r="S139" s="11">
        <f t="shared" si="32"/>
        <v>3.9323529411764704</v>
      </c>
      <c r="T139" s="11">
        <f t="shared" si="33"/>
        <v>5.9649122807017543</v>
      </c>
      <c r="U139" s="11">
        <f t="shared" si="34"/>
        <v>106.11111111111111</v>
      </c>
      <c r="V139" s="11">
        <f t="shared" si="35"/>
        <v>4.5238095238095237</v>
      </c>
      <c r="W139" s="11">
        <f>IFERROR(H139/M139,Tabla2[[#This Row],[CARGA PRODUCCION (ANIMALES/HA)]])</f>
        <v>3.4862385321100913</v>
      </c>
      <c r="X139" s="9">
        <f t="shared" si="36"/>
        <v>2022</v>
      </c>
      <c r="Y139" s="9">
        <f t="shared" si="37"/>
        <v>6</v>
      </c>
      <c r="Z139" s="9" t="e">
        <f t="shared" ca="1" si="38"/>
        <v>#NAME?</v>
      </c>
      <c r="AA139" s="12">
        <f t="shared" si="39"/>
        <v>114</v>
      </c>
      <c r="AB139" s="10">
        <f t="shared" si="40"/>
        <v>1</v>
      </c>
      <c r="AC139" s="13">
        <f t="shared" si="41"/>
        <v>0</v>
      </c>
    </row>
    <row r="140" spans="1:29">
      <c r="A140" s="6">
        <v>44725</v>
      </c>
      <c r="B140" s="7" t="s">
        <v>81</v>
      </c>
      <c r="C140" s="7">
        <v>2411</v>
      </c>
      <c r="D140" s="7">
        <v>100</v>
      </c>
      <c r="E140" s="7">
        <v>9</v>
      </c>
      <c r="F140" s="7">
        <v>100</v>
      </c>
      <c r="G140" s="7">
        <v>114</v>
      </c>
      <c r="H140" s="7">
        <v>114</v>
      </c>
      <c r="I140" s="7">
        <v>0</v>
      </c>
      <c r="J140" s="7">
        <v>14</v>
      </c>
      <c r="K140" s="7">
        <v>680</v>
      </c>
      <c r="L140" s="7">
        <v>25.2</v>
      </c>
      <c r="M140" s="8">
        <v>32.700000000000003</v>
      </c>
      <c r="N140" s="9">
        <f>IF(Tabla2[[#This Row],[LECHE RETIRO DIA]]&lt;&gt;ISBLANK(Tabla2[[#This Row],[LECHE RETIRO DIA]]),SUM(Tabla2[[#This Row],[LECHE TANQUE DIA]:[LECHE RETIRO DIA]]),SUM(Tabla2[[#This Row],[LECHE TANQUE DIA]:[LECHE AUTOCONSUMO DIA]]))</f>
        <v>2620</v>
      </c>
      <c r="O140" s="10">
        <f t="shared" si="28"/>
        <v>0.92022900763358784</v>
      </c>
      <c r="P140" s="11">
        <f t="shared" si="29"/>
        <v>22.982456140350877</v>
      </c>
      <c r="Q140" s="11">
        <f t="shared" si="30"/>
        <v>21.149122807017545</v>
      </c>
      <c r="R140" s="11">
        <f t="shared" si="31"/>
        <v>7.1428571428571432</v>
      </c>
      <c r="S140" s="11">
        <f t="shared" si="32"/>
        <v>3.8529411764705883</v>
      </c>
      <c r="T140" s="11">
        <f t="shared" si="33"/>
        <v>5.9649122807017543</v>
      </c>
      <c r="U140" s="11">
        <f t="shared" si="34"/>
        <v>103.96825396825398</v>
      </c>
      <c r="V140" s="11">
        <f t="shared" si="35"/>
        <v>4.5238095238095237</v>
      </c>
      <c r="W140" s="11">
        <f>IFERROR(H140/M140,Tabla2[[#This Row],[CARGA PRODUCCION (ANIMALES/HA)]])</f>
        <v>3.4862385321100913</v>
      </c>
      <c r="X140" s="9">
        <f t="shared" si="36"/>
        <v>2022</v>
      </c>
      <c r="Y140" s="9">
        <f t="shared" si="37"/>
        <v>6</v>
      </c>
      <c r="Z140" s="9" t="e">
        <f t="shared" ca="1" si="38"/>
        <v>#NAME?</v>
      </c>
      <c r="AA140" s="12">
        <f t="shared" si="39"/>
        <v>114</v>
      </c>
      <c r="AB140" s="10">
        <f t="shared" si="40"/>
        <v>1</v>
      </c>
      <c r="AC140" s="13">
        <f t="shared" si="41"/>
        <v>0</v>
      </c>
    </row>
    <row r="141" spans="1:29">
      <c r="A141" s="6">
        <v>44726</v>
      </c>
      <c r="B141" s="7" t="s">
        <v>81</v>
      </c>
      <c r="C141" s="7">
        <v>2439</v>
      </c>
      <c r="D141" s="7">
        <v>100</v>
      </c>
      <c r="E141" s="7">
        <v>9</v>
      </c>
      <c r="F141" s="7">
        <v>100</v>
      </c>
      <c r="G141" s="7">
        <v>114</v>
      </c>
      <c r="H141" s="7">
        <v>114</v>
      </c>
      <c r="I141" s="7">
        <v>0</v>
      </c>
      <c r="J141" s="7">
        <v>14</v>
      </c>
      <c r="K141" s="7">
        <v>680</v>
      </c>
      <c r="L141" s="7">
        <v>25.2</v>
      </c>
      <c r="M141" s="8">
        <v>32.700000000000003</v>
      </c>
      <c r="N141" s="9">
        <f>IF(Tabla2[[#This Row],[LECHE RETIRO DIA]]&lt;&gt;ISBLANK(Tabla2[[#This Row],[LECHE RETIRO DIA]]),SUM(Tabla2[[#This Row],[LECHE TANQUE DIA]:[LECHE RETIRO DIA]]),SUM(Tabla2[[#This Row],[LECHE TANQUE DIA]:[LECHE AUTOCONSUMO DIA]]))</f>
        <v>2648</v>
      </c>
      <c r="O141" s="10">
        <f t="shared" si="28"/>
        <v>0.92107250755287007</v>
      </c>
      <c r="P141" s="11">
        <f t="shared" si="29"/>
        <v>23.228070175438596</v>
      </c>
      <c r="Q141" s="11">
        <f t="shared" si="30"/>
        <v>21.394736842105264</v>
      </c>
      <c r="R141" s="11">
        <f t="shared" si="31"/>
        <v>7.1428571428571432</v>
      </c>
      <c r="S141" s="11">
        <f t="shared" si="32"/>
        <v>3.8941176470588235</v>
      </c>
      <c r="T141" s="11">
        <f t="shared" si="33"/>
        <v>5.9649122807017543</v>
      </c>
      <c r="U141" s="11">
        <f t="shared" si="34"/>
        <v>105.07936507936508</v>
      </c>
      <c r="V141" s="11">
        <f t="shared" si="35"/>
        <v>4.5238095238095237</v>
      </c>
      <c r="W141" s="11">
        <f>IFERROR(H141/M141,Tabla2[[#This Row],[CARGA PRODUCCION (ANIMALES/HA)]])</f>
        <v>3.4862385321100913</v>
      </c>
      <c r="X141" s="9">
        <f t="shared" si="36"/>
        <v>2022</v>
      </c>
      <c r="Y141" s="9">
        <f t="shared" si="37"/>
        <v>6</v>
      </c>
      <c r="Z141" s="9" t="e">
        <f t="shared" ca="1" si="38"/>
        <v>#NAME?</v>
      </c>
      <c r="AA141" s="12">
        <f t="shared" si="39"/>
        <v>114</v>
      </c>
      <c r="AB141" s="10">
        <f t="shared" si="40"/>
        <v>1</v>
      </c>
      <c r="AC141" s="13">
        <f t="shared" si="41"/>
        <v>0</v>
      </c>
    </row>
    <row r="142" spans="1:29">
      <c r="A142" s="6">
        <v>44727</v>
      </c>
      <c r="B142" s="7" t="s">
        <v>81</v>
      </c>
      <c r="C142" s="7">
        <v>2366</v>
      </c>
      <c r="D142" s="7">
        <v>100</v>
      </c>
      <c r="E142" s="7">
        <v>9</v>
      </c>
      <c r="F142" s="7">
        <v>100</v>
      </c>
      <c r="G142" s="7">
        <v>114</v>
      </c>
      <c r="H142" s="7">
        <v>114</v>
      </c>
      <c r="I142" s="7">
        <v>0</v>
      </c>
      <c r="J142" s="7">
        <v>14</v>
      </c>
      <c r="K142" s="7">
        <v>680</v>
      </c>
      <c r="L142" s="7">
        <v>25.2</v>
      </c>
      <c r="M142" s="8">
        <v>32.700000000000003</v>
      </c>
      <c r="N142" s="9">
        <f>IF(Tabla2[[#This Row],[LECHE RETIRO DIA]]&lt;&gt;ISBLANK(Tabla2[[#This Row],[LECHE RETIRO DIA]]),SUM(Tabla2[[#This Row],[LECHE TANQUE DIA]:[LECHE RETIRO DIA]]),SUM(Tabla2[[#This Row],[LECHE TANQUE DIA]:[LECHE AUTOCONSUMO DIA]]))</f>
        <v>2575</v>
      </c>
      <c r="O142" s="10">
        <f t="shared" si="28"/>
        <v>0.91883495145631067</v>
      </c>
      <c r="P142" s="11">
        <f t="shared" si="29"/>
        <v>22.587719298245613</v>
      </c>
      <c r="Q142" s="11">
        <f t="shared" si="30"/>
        <v>20.754385964912281</v>
      </c>
      <c r="R142" s="11">
        <f t="shared" si="31"/>
        <v>7.1428571428571432</v>
      </c>
      <c r="S142" s="11">
        <f t="shared" si="32"/>
        <v>3.7867647058823528</v>
      </c>
      <c r="T142" s="11">
        <f t="shared" si="33"/>
        <v>5.9649122807017543</v>
      </c>
      <c r="U142" s="11">
        <f t="shared" si="34"/>
        <v>102.18253968253968</v>
      </c>
      <c r="V142" s="11">
        <f t="shared" si="35"/>
        <v>4.5238095238095237</v>
      </c>
      <c r="W142" s="11">
        <f>IFERROR(H142/M142,Tabla2[[#This Row],[CARGA PRODUCCION (ANIMALES/HA)]])</f>
        <v>3.4862385321100913</v>
      </c>
      <c r="X142" s="9">
        <f t="shared" si="36"/>
        <v>2022</v>
      </c>
      <c r="Y142" s="9">
        <f t="shared" si="37"/>
        <v>6</v>
      </c>
      <c r="Z142" s="9" t="e">
        <f t="shared" ca="1" si="38"/>
        <v>#NAME?</v>
      </c>
      <c r="AA142" s="12">
        <f t="shared" si="39"/>
        <v>114</v>
      </c>
      <c r="AB142" s="10">
        <f t="shared" si="40"/>
        <v>1</v>
      </c>
      <c r="AC142" s="13">
        <f t="shared" si="41"/>
        <v>0</v>
      </c>
    </row>
    <row r="143" spans="1:29">
      <c r="A143" s="6">
        <v>44728</v>
      </c>
      <c r="B143" s="7" t="s">
        <v>81</v>
      </c>
      <c r="C143" s="7">
        <v>2342</v>
      </c>
      <c r="D143" s="7">
        <v>100</v>
      </c>
      <c r="E143" s="7">
        <v>9</v>
      </c>
      <c r="F143" s="7">
        <v>100</v>
      </c>
      <c r="G143" s="7">
        <v>114</v>
      </c>
      <c r="H143" s="7">
        <v>114</v>
      </c>
      <c r="I143" s="7">
        <v>0</v>
      </c>
      <c r="J143" s="7">
        <v>14</v>
      </c>
      <c r="K143" s="7">
        <v>680</v>
      </c>
      <c r="L143" s="7">
        <v>25.2</v>
      </c>
      <c r="M143" s="8">
        <v>32.700000000000003</v>
      </c>
      <c r="N143" s="9">
        <f>IF(Tabla2[[#This Row],[LECHE RETIRO DIA]]&lt;&gt;ISBLANK(Tabla2[[#This Row],[LECHE RETIRO DIA]]),SUM(Tabla2[[#This Row],[LECHE TANQUE DIA]:[LECHE RETIRO DIA]]),SUM(Tabla2[[#This Row],[LECHE TANQUE DIA]:[LECHE AUTOCONSUMO DIA]]))</f>
        <v>2551</v>
      </c>
      <c r="O143" s="10">
        <f t="shared" si="28"/>
        <v>0.91807134457075656</v>
      </c>
      <c r="P143" s="11">
        <f t="shared" si="29"/>
        <v>22.37719298245614</v>
      </c>
      <c r="Q143" s="11">
        <f t="shared" si="30"/>
        <v>20.543859649122808</v>
      </c>
      <c r="R143" s="11">
        <f t="shared" si="31"/>
        <v>7.1428571428571432</v>
      </c>
      <c r="S143" s="11">
        <f t="shared" si="32"/>
        <v>3.7514705882352941</v>
      </c>
      <c r="T143" s="11">
        <f t="shared" si="33"/>
        <v>5.9649122807017543</v>
      </c>
      <c r="U143" s="11">
        <f t="shared" si="34"/>
        <v>101.23015873015873</v>
      </c>
      <c r="V143" s="11">
        <f t="shared" si="35"/>
        <v>4.5238095238095237</v>
      </c>
      <c r="W143" s="11">
        <f>IFERROR(H143/M143,Tabla2[[#This Row],[CARGA PRODUCCION (ANIMALES/HA)]])</f>
        <v>3.4862385321100913</v>
      </c>
      <c r="X143" s="9">
        <f t="shared" si="36"/>
        <v>2022</v>
      </c>
      <c r="Y143" s="9">
        <f t="shared" si="37"/>
        <v>6</v>
      </c>
      <c r="Z143" s="9" t="e">
        <f t="shared" ca="1" si="38"/>
        <v>#NAME?</v>
      </c>
      <c r="AA143" s="12">
        <f t="shared" si="39"/>
        <v>114</v>
      </c>
      <c r="AB143" s="10">
        <f t="shared" si="40"/>
        <v>1</v>
      </c>
      <c r="AC143" s="13">
        <f t="shared" si="41"/>
        <v>0</v>
      </c>
    </row>
    <row r="144" spans="1:29">
      <c r="A144" s="6">
        <v>44729</v>
      </c>
      <c r="B144" s="7" t="s">
        <v>81</v>
      </c>
      <c r="C144" s="7">
        <v>2276</v>
      </c>
      <c r="D144" s="7">
        <v>100</v>
      </c>
      <c r="E144" s="7">
        <v>9</v>
      </c>
      <c r="F144" s="7">
        <v>100</v>
      </c>
      <c r="G144" s="7">
        <v>115</v>
      </c>
      <c r="H144" s="7">
        <v>115</v>
      </c>
      <c r="I144" s="7">
        <v>0</v>
      </c>
      <c r="J144" s="7">
        <v>14</v>
      </c>
      <c r="K144" s="7">
        <v>680</v>
      </c>
      <c r="L144" s="7">
        <v>25.2</v>
      </c>
      <c r="M144" s="8">
        <v>32.700000000000003</v>
      </c>
      <c r="N144" s="9">
        <f>IF(Tabla2[[#This Row],[LECHE RETIRO DIA]]&lt;&gt;ISBLANK(Tabla2[[#This Row],[LECHE RETIRO DIA]]),SUM(Tabla2[[#This Row],[LECHE TANQUE DIA]:[LECHE RETIRO DIA]]),SUM(Tabla2[[#This Row],[LECHE TANQUE DIA]:[LECHE AUTOCONSUMO DIA]]))</f>
        <v>2485</v>
      </c>
      <c r="O144" s="10">
        <f t="shared" si="28"/>
        <v>0.91589537223340045</v>
      </c>
      <c r="P144" s="11">
        <f t="shared" si="29"/>
        <v>21.608695652173914</v>
      </c>
      <c r="Q144" s="11">
        <f t="shared" si="30"/>
        <v>19.791304347826088</v>
      </c>
      <c r="R144" s="11">
        <f t="shared" si="31"/>
        <v>7.1428571428571432</v>
      </c>
      <c r="S144" s="11">
        <f t="shared" si="32"/>
        <v>3.6544117647058822</v>
      </c>
      <c r="T144" s="11">
        <f t="shared" si="33"/>
        <v>5.9130434782608692</v>
      </c>
      <c r="U144" s="11">
        <f t="shared" si="34"/>
        <v>98.611111111111114</v>
      </c>
      <c r="V144" s="11">
        <f t="shared" si="35"/>
        <v>4.5634920634920633</v>
      </c>
      <c r="W144" s="11">
        <f>IFERROR(H144/M144,Tabla2[[#This Row],[CARGA PRODUCCION (ANIMALES/HA)]])</f>
        <v>3.5168195718654429</v>
      </c>
      <c r="X144" s="9">
        <f t="shared" si="36"/>
        <v>2022</v>
      </c>
      <c r="Y144" s="9">
        <f t="shared" si="37"/>
        <v>6</v>
      </c>
      <c r="Z144" s="9" t="e">
        <f t="shared" ca="1" si="38"/>
        <v>#NAME?</v>
      </c>
      <c r="AA144" s="12">
        <f t="shared" si="39"/>
        <v>115</v>
      </c>
      <c r="AB144" s="10">
        <f t="shared" si="40"/>
        <v>1</v>
      </c>
      <c r="AC144" s="13">
        <f t="shared" si="41"/>
        <v>0</v>
      </c>
    </row>
    <row r="145" spans="1:29">
      <c r="A145" s="6">
        <v>44730</v>
      </c>
      <c r="B145" s="7" t="s">
        <v>81</v>
      </c>
      <c r="C145" s="7">
        <v>2272</v>
      </c>
      <c r="D145" s="7">
        <v>100</v>
      </c>
      <c r="E145" s="7">
        <v>9</v>
      </c>
      <c r="F145" s="7">
        <v>100</v>
      </c>
      <c r="G145" s="7">
        <v>115</v>
      </c>
      <c r="H145" s="7">
        <v>115</v>
      </c>
      <c r="I145" s="7">
        <v>0</v>
      </c>
      <c r="J145" s="7">
        <v>14</v>
      </c>
      <c r="K145" s="7">
        <v>680</v>
      </c>
      <c r="L145" s="7">
        <v>25.2</v>
      </c>
      <c r="M145" s="8">
        <v>32.700000000000003</v>
      </c>
      <c r="N145" s="9">
        <f>IF(Tabla2[[#This Row],[LECHE RETIRO DIA]]&lt;&gt;ISBLANK(Tabla2[[#This Row],[LECHE RETIRO DIA]]),SUM(Tabla2[[#This Row],[LECHE TANQUE DIA]:[LECHE RETIRO DIA]]),SUM(Tabla2[[#This Row],[LECHE TANQUE DIA]:[LECHE AUTOCONSUMO DIA]]))</f>
        <v>2481</v>
      </c>
      <c r="O145" s="10">
        <f t="shared" si="28"/>
        <v>0.91575977428456268</v>
      </c>
      <c r="P145" s="11">
        <f t="shared" si="29"/>
        <v>21.57391304347826</v>
      </c>
      <c r="Q145" s="11">
        <f t="shared" si="30"/>
        <v>19.756521739130434</v>
      </c>
      <c r="R145" s="11">
        <f t="shared" si="31"/>
        <v>7.1428571428571432</v>
      </c>
      <c r="S145" s="11">
        <f t="shared" si="32"/>
        <v>3.6485294117647058</v>
      </c>
      <c r="T145" s="11">
        <f t="shared" si="33"/>
        <v>5.9130434782608692</v>
      </c>
      <c r="U145" s="11">
        <f t="shared" si="34"/>
        <v>98.452380952380949</v>
      </c>
      <c r="V145" s="11">
        <f t="shared" si="35"/>
        <v>4.5634920634920633</v>
      </c>
      <c r="W145" s="11">
        <f>IFERROR(H145/M145,Tabla2[[#This Row],[CARGA PRODUCCION (ANIMALES/HA)]])</f>
        <v>3.5168195718654429</v>
      </c>
      <c r="X145" s="9">
        <f t="shared" si="36"/>
        <v>2022</v>
      </c>
      <c r="Y145" s="9">
        <f t="shared" si="37"/>
        <v>6</v>
      </c>
      <c r="Z145" s="9" t="e">
        <f t="shared" ca="1" si="38"/>
        <v>#NAME?</v>
      </c>
      <c r="AA145" s="12">
        <f t="shared" si="39"/>
        <v>115</v>
      </c>
      <c r="AB145" s="10">
        <f t="shared" si="40"/>
        <v>1</v>
      </c>
      <c r="AC145" s="13">
        <f t="shared" si="41"/>
        <v>0</v>
      </c>
    </row>
    <row r="146" spans="1:29">
      <c r="A146" s="6">
        <v>44731</v>
      </c>
      <c r="B146" s="7" t="s">
        <v>81</v>
      </c>
      <c r="C146" s="7">
        <v>2290</v>
      </c>
      <c r="D146" s="7">
        <v>100</v>
      </c>
      <c r="E146" s="7">
        <v>9</v>
      </c>
      <c r="F146" s="7">
        <v>100</v>
      </c>
      <c r="G146" s="7">
        <v>112</v>
      </c>
      <c r="H146" s="7">
        <v>112</v>
      </c>
      <c r="I146" s="7">
        <v>0</v>
      </c>
      <c r="J146" s="7">
        <v>14</v>
      </c>
      <c r="K146" s="7">
        <v>680</v>
      </c>
      <c r="L146" s="7">
        <v>25.2</v>
      </c>
      <c r="M146" s="8">
        <v>32.700000000000003</v>
      </c>
      <c r="N146" s="9">
        <f>IF(Tabla2[[#This Row],[LECHE RETIRO DIA]]&lt;&gt;ISBLANK(Tabla2[[#This Row],[LECHE RETIRO DIA]]),SUM(Tabla2[[#This Row],[LECHE TANQUE DIA]:[LECHE RETIRO DIA]]),SUM(Tabla2[[#This Row],[LECHE TANQUE DIA]:[LECHE AUTOCONSUMO DIA]]))</f>
        <v>2499</v>
      </c>
      <c r="O146" s="10">
        <f t="shared" si="28"/>
        <v>0.91636654661864747</v>
      </c>
      <c r="P146" s="11">
        <f t="shared" si="29"/>
        <v>22.3125</v>
      </c>
      <c r="Q146" s="11">
        <f t="shared" si="30"/>
        <v>20.446428571428573</v>
      </c>
      <c r="R146" s="11">
        <f t="shared" si="31"/>
        <v>7.1428571428571432</v>
      </c>
      <c r="S146" s="11">
        <f t="shared" si="32"/>
        <v>3.6749999999999998</v>
      </c>
      <c r="T146" s="11">
        <f t="shared" si="33"/>
        <v>6.0714285714285712</v>
      </c>
      <c r="U146" s="11">
        <f t="shared" si="34"/>
        <v>99.166666666666671</v>
      </c>
      <c r="V146" s="11">
        <f t="shared" si="35"/>
        <v>4.4444444444444446</v>
      </c>
      <c r="W146" s="11">
        <f>IFERROR(H146/M146,Tabla2[[#This Row],[CARGA PRODUCCION (ANIMALES/HA)]])</f>
        <v>3.425076452599388</v>
      </c>
      <c r="X146" s="9">
        <f t="shared" si="36"/>
        <v>2022</v>
      </c>
      <c r="Y146" s="9">
        <f t="shared" si="37"/>
        <v>6</v>
      </c>
      <c r="Z146" s="9" t="e">
        <f t="shared" ca="1" si="38"/>
        <v>#NAME?</v>
      </c>
      <c r="AA146" s="12">
        <f t="shared" si="39"/>
        <v>112</v>
      </c>
      <c r="AB146" s="10">
        <f t="shared" si="40"/>
        <v>1</v>
      </c>
      <c r="AC146" s="13">
        <f t="shared" si="41"/>
        <v>0</v>
      </c>
    </row>
    <row r="147" spans="1:29">
      <c r="A147" s="6">
        <v>44732</v>
      </c>
      <c r="B147" s="7" t="s">
        <v>81</v>
      </c>
      <c r="C147" s="7">
        <v>2281</v>
      </c>
      <c r="D147" s="7">
        <v>100</v>
      </c>
      <c r="E147" s="7">
        <v>9</v>
      </c>
      <c r="F147" s="7">
        <v>100</v>
      </c>
      <c r="G147" s="7">
        <v>112</v>
      </c>
      <c r="H147" s="7">
        <v>112</v>
      </c>
      <c r="I147" s="7">
        <v>0</v>
      </c>
      <c r="J147" s="7">
        <v>14</v>
      </c>
      <c r="K147" s="7">
        <v>680</v>
      </c>
      <c r="L147" s="7">
        <v>25.2</v>
      </c>
      <c r="M147" s="8">
        <v>32.700000000000003</v>
      </c>
      <c r="N147" s="9">
        <f>IF(Tabla2[[#This Row],[LECHE RETIRO DIA]]&lt;&gt;ISBLANK(Tabla2[[#This Row],[LECHE RETIRO DIA]]),SUM(Tabla2[[#This Row],[LECHE TANQUE DIA]:[LECHE RETIRO DIA]]),SUM(Tabla2[[#This Row],[LECHE TANQUE DIA]:[LECHE AUTOCONSUMO DIA]]))</f>
        <v>2490</v>
      </c>
      <c r="O147" s="10">
        <f t="shared" si="28"/>
        <v>0.91606425702811245</v>
      </c>
      <c r="P147" s="11">
        <f t="shared" si="29"/>
        <v>22.232142857142858</v>
      </c>
      <c r="Q147" s="11">
        <f t="shared" si="30"/>
        <v>20.366071428571427</v>
      </c>
      <c r="R147" s="11">
        <f t="shared" si="31"/>
        <v>7.1428571428571432</v>
      </c>
      <c r="S147" s="11">
        <f t="shared" si="32"/>
        <v>3.6617647058823528</v>
      </c>
      <c r="T147" s="11">
        <f t="shared" si="33"/>
        <v>6.0714285714285712</v>
      </c>
      <c r="U147" s="11">
        <f t="shared" si="34"/>
        <v>98.80952380952381</v>
      </c>
      <c r="V147" s="11">
        <f t="shared" si="35"/>
        <v>4.4444444444444446</v>
      </c>
      <c r="W147" s="11">
        <f>IFERROR(H147/M147,Tabla2[[#This Row],[CARGA PRODUCCION (ANIMALES/HA)]])</f>
        <v>3.425076452599388</v>
      </c>
      <c r="X147" s="9">
        <f t="shared" si="36"/>
        <v>2022</v>
      </c>
      <c r="Y147" s="9">
        <f t="shared" si="37"/>
        <v>6</v>
      </c>
      <c r="Z147" s="9" t="e">
        <f t="shared" ca="1" si="38"/>
        <v>#NAME?</v>
      </c>
      <c r="AA147" s="12">
        <f t="shared" si="39"/>
        <v>112</v>
      </c>
      <c r="AB147" s="10">
        <f t="shared" si="40"/>
        <v>1</v>
      </c>
      <c r="AC147" s="13">
        <f t="shared" si="41"/>
        <v>0</v>
      </c>
    </row>
    <row r="148" spans="1:29">
      <c r="A148" s="6">
        <v>44733</v>
      </c>
      <c r="B148" s="7" t="s">
        <v>81</v>
      </c>
      <c r="C148" s="7">
        <v>2262</v>
      </c>
      <c r="D148" s="7">
        <v>100</v>
      </c>
      <c r="E148" s="7">
        <v>9</v>
      </c>
      <c r="F148" s="7">
        <v>100</v>
      </c>
      <c r="G148" s="7">
        <v>115</v>
      </c>
      <c r="H148" s="7">
        <v>115</v>
      </c>
      <c r="I148" s="7">
        <v>0</v>
      </c>
      <c r="J148" s="7">
        <v>14</v>
      </c>
      <c r="K148" s="7">
        <v>680</v>
      </c>
      <c r="L148" s="7">
        <v>25.2</v>
      </c>
      <c r="M148" s="8">
        <v>32.700000000000003</v>
      </c>
      <c r="N148" s="9">
        <f>IF(Tabla2[[#This Row],[LECHE RETIRO DIA]]&lt;&gt;ISBLANK(Tabla2[[#This Row],[LECHE RETIRO DIA]]),SUM(Tabla2[[#This Row],[LECHE TANQUE DIA]:[LECHE RETIRO DIA]]),SUM(Tabla2[[#This Row],[LECHE TANQUE DIA]:[LECHE AUTOCONSUMO DIA]]))</f>
        <v>2471</v>
      </c>
      <c r="O148" s="10">
        <f t="shared" si="28"/>
        <v>0.91541885876163498</v>
      </c>
      <c r="P148" s="11">
        <f t="shared" si="29"/>
        <v>21.486956521739131</v>
      </c>
      <c r="Q148" s="11">
        <f t="shared" si="30"/>
        <v>19.669565217391305</v>
      </c>
      <c r="R148" s="11">
        <f t="shared" si="31"/>
        <v>7.1428571428571432</v>
      </c>
      <c r="S148" s="11">
        <f t="shared" si="32"/>
        <v>3.6338235294117647</v>
      </c>
      <c r="T148" s="11">
        <f t="shared" si="33"/>
        <v>5.9130434782608692</v>
      </c>
      <c r="U148" s="11">
        <f t="shared" si="34"/>
        <v>98.055555555555557</v>
      </c>
      <c r="V148" s="11">
        <f t="shared" si="35"/>
        <v>4.5634920634920633</v>
      </c>
      <c r="W148" s="11">
        <f>IFERROR(H148/M148,Tabla2[[#This Row],[CARGA PRODUCCION (ANIMALES/HA)]])</f>
        <v>3.5168195718654429</v>
      </c>
      <c r="X148" s="9">
        <f t="shared" si="36"/>
        <v>2022</v>
      </c>
      <c r="Y148" s="9">
        <f t="shared" si="37"/>
        <v>6</v>
      </c>
      <c r="Z148" s="9" t="e">
        <f t="shared" ca="1" si="38"/>
        <v>#NAME?</v>
      </c>
      <c r="AA148" s="12">
        <f t="shared" si="39"/>
        <v>115</v>
      </c>
      <c r="AB148" s="10">
        <f t="shared" si="40"/>
        <v>1</v>
      </c>
      <c r="AC148" s="13">
        <f t="shared" si="41"/>
        <v>0</v>
      </c>
    </row>
    <row r="149" spans="1:29">
      <c r="A149" s="6">
        <v>44734</v>
      </c>
      <c r="B149" s="7" t="s">
        <v>81</v>
      </c>
      <c r="C149" s="7">
        <v>2366</v>
      </c>
      <c r="D149" s="7">
        <v>100</v>
      </c>
      <c r="E149" s="7">
        <v>9</v>
      </c>
      <c r="F149" s="7">
        <v>100</v>
      </c>
      <c r="G149" s="7">
        <v>115</v>
      </c>
      <c r="H149" s="7">
        <v>115</v>
      </c>
      <c r="I149" s="7">
        <v>0</v>
      </c>
      <c r="J149" s="7">
        <v>14</v>
      </c>
      <c r="K149" s="7">
        <v>680</v>
      </c>
      <c r="L149" s="7">
        <v>25.2</v>
      </c>
      <c r="M149" s="8">
        <v>32.700000000000003</v>
      </c>
      <c r="N149" s="9">
        <f>IF(Tabla2[[#This Row],[LECHE RETIRO DIA]]&lt;&gt;ISBLANK(Tabla2[[#This Row],[LECHE RETIRO DIA]]),SUM(Tabla2[[#This Row],[LECHE TANQUE DIA]:[LECHE RETIRO DIA]]),SUM(Tabla2[[#This Row],[LECHE TANQUE DIA]:[LECHE AUTOCONSUMO DIA]]))</f>
        <v>2575</v>
      </c>
      <c r="O149" s="10">
        <f t="shared" si="28"/>
        <v>0.91883495145631067</v>
      </c>
      <c r="P149" s="11">
        <f t="shared" si="29"/>
        <v>22.391304347826086</v>
      </c>
      <c r="Q149" s="11">
        <f t="shared" si="30"/>
        <v>20.57391304347826</v>
      </c>
      <c r="R149" s="11">
        <f t="shared" si="31"/>
        <v>7.1428571428571432</v>
      </c>
      <c r="S149" s="11">
        <f t="shared" si="32"/>
        <v>3.7867647058823528</v>
      </c>
      <c r="T149" s="11">
        <f t="shared" si="33"/>
        <v>5.9130434782608692</v>
      </c>
      <c r="U149" s="11">
        <f t="shared" si="34"/>
        <v>102.18253968253968</v>
      </c>
      <c r="V149" s="11">
        <f t="shared" si="35"/>
        <v>4.5634920634920633</v>
      </c>
      <c r="W149" s="11">
        <f>IFERROR(H149/M149,Tabla2[[#This Row],[CARGA PRODUCCION (ANIMALES/HA)]])</f>
        <v>3.5168195718654429</v>
      </c>
      <c r="X149" s="9">
        <f t="shared" si="36"/>
        <v>2022</v>
      </c>
      <c r="Y149" s="9">
        <f t="shared" si="37"/>
        <v>6</v>
      </c>
      <c r="Z149" s="9" t="e">
        <f t="shared" ca="1" si="38"/>
        <v>#NAME?</v>
      </c>
      <c r="AA149" s="12">
        <f t="shared" si="39"/>
        <v>115</v>
      </c>
      <c r="AB149" s="10">
        <f t="shared" si="40"/>
        <v>1</v>
      </c>
      <c r="AC149" s="13">
        <f t="shared" si="41"/>
        <v>0</v>
      </c>
    </row>
    <row r="150" spans="1:29">
      <c r="A150" s="6">
        <v>44735</v>
      </c>
      <c r="B150" s="7" t="s">
        <v>81</v>
      </c>
      <c r="C150" s="7">
        <v>2328</v>
      </c>
      <c r="D150" s="7">
        <v>100</v>
      </c>
      <c r="E150" s="7">
        <v>9</v>
      </c>
      <c r="F150" s="7">
        <v>100</v>
      </c>
      <c r="G150" s="7">
        <v>115</v>
      </c>
      <c r="H150" s="7">
        <v>115</v>
      </c>
      <c r="I150" s="7">
        <v>0</v>
      </c>
      <c r="J150" s="7">
        <v>14</v>
      </c>
      <c r="K150" s="7">
        <v>680</v>
      </c>
      <c r="L150" s="7">
        <v>25.2</v>
      </c>
      <c r="M150" s="8">
        <v>32.700000000000003</v>
      </c>
      <c r="N150" s="9">
        <f>IF(Tabla2[[#This Row],[LECHE RETIRO DIA]]&lt;&gt;ISBLANK(Tabla2[[#This Row],[LECHE RETIRO DIA]]),SUM(Tabla2[[#This Row],[LECHE TANQUE DIA]:[LECHE RETIRO DIA]]),SUM(Tabla2[[#This Row],[LECHE TANQUE DIA]:[LECHE AUTOCONSUMO DIA]]))</f>
        <v>2537</v>
      </c>
      <c r="O150" s="10">
        <f t="shared" si="28"/>
        <v>0.91761923531730394</v>
      </c>
      <c r="P150" s="11">
        <f t="shared" si="29"/>
        <v>22.060869565217391</v>
      </c>
      <c r="Q150" s="11">
        <f t="shared" si="30"/>
        <v>20.243478260869566</v>
      </c>
      <c r="R150" s="11">
        <f t="shared" si="31"/>
        <v>7.1428571428571432</v>
      </c>
      <c r="S150" s="11">
        <f t="shared" si="32"/>
        <v>3.7308823529411765</v>
      </c>
      <c r="T150" s="11">
        <f t="shared" si="33"/>
        <v>5.9130434782608692</v>
      </c>
      <c r="U150" s="11">
        <f t="shared" si="34"/>
        <v>100.67460317460318</v>
      </c>
      <c r="V150" s="11">
        <f t="shared" si="35"/>
        <v>4.5634920634920633</v>
      </c>
      <c r="W150" s="11">
        <f>IFERROR(H150/M150,Tabla2[[#This Row],[CARGA PRODUCCION (ANIMALES/HA)]])</f>
        <v>3.5168195718654429</v>
      </c>
      <c r="X150" s="9">
        <f t="shared" si="36"/>
        <v>2022</v>
      </c>
      <c r="Y150" s="9">
        <f t="shared" si="37"/>
        <v>6</v>
      </c>
      <c r="Z150" s="9" t="e">
        <f t="shared" ca="1" si="38"/>
        <v>#NAME?</v>
      </c>
      <c r="AA150" s="12">
        <f t="shared" si="39"/>
        <v>115</v>
      </c>
      <c r="AB150" s="10">
        <f t="shared" si="40"/>
        <v>1</v>
      </c>
      <c r="AC150" s="13">
        <f t="shared" si="41"/>
        <v>0</v>
      </c>
    </row>
    <row r="151" spans="1:29">
      <c r="A151" s="6">
        <v>44736</v>
      </c>
      <c r="B151" s="7" t="s">
        <v>81</v>
      </c>
      <c r="C151" s="7">
        <v>2310</v>
      </c>
      <c r="D151" s="7">
        <v>100</v>
      </c>
      <c r="E151" s="7">
        <v>9</v>
      </c>
      <c r="F151" s="7">
        <v>100</v>
      </c>
      <c r="G151" s="7">
        <v>112</v>
      </c>
      <c r="H151" s="7">
        <v>112</v>
      </c>
      <c r="I151" s="7">
        <v>0</v>
      </c>
      <c r="J151" s="7">
        <v>14</v>
      </c>
      <c r="K151" s="7">
        <v>680</v>
      </c>
      <c r="L151" s="7">
        <v>25.2</v>
      </c>
      <c r="M151" s="8">
        <v>32.700000000000003</v>
      </c>
      <c r="N151" s="9">
        <f>IF(Tabla2[[#This Row],[LECHE RETIRO DIA]]&lt;&gt;ISBLANK(Tabla2[[#This Row],[LECHE RETIRO DIA]]),SUM(Tabla2[[#This Row],[LECHE TANQUE DIA]:[LECHE RETIRO DIA]]),SUM(Tabla2[[#This Row],[LECHE TANQUE DIA]:[LECHE AUTOCONSUMO DIA]]))</f>
        <v>2519</v>
      </c>
      <c r="O151" s="10">
        <f t="shared" si="28"/>
        <v>0.91703056768558955</v>
      </c>
      <c r="P151" s="11">
        <f t="shared" si="29"/>
        <v>22.491071428571427</v>
      </c>
      <c r="Q151" s="11">
        <f t="shared" si="30"/>
        <v>20.625</v>
      </c>
      <c r="R151" s="11">
        <f t="shared" si="31"/>
        <v>7.1428571428571432</v>
      </c>
      <c r="S151" s="11">
        <f t="shared" si="32"/>
        <v>3.7044117647058825</v>
      </c>
      <c r="T151" s="11">
        <f t="shared" si="33"/>
        <v>6.0714285714285712</v>
      </c>
      <c r="U151" s="11">
        <f t="shared" si="34"/>
        <v>99.960317460317469</v>
      </c>
      <c r="V151" s="11">
        <f t="shared" si="35"/>
        <v>4.4444444444444446</v>
      </c>
      <c r="W151" s="11">
        <f>IFERROR(H151/M151,Tabla2[[#This Row],[CARGA PRODUCCION (ANIMALES/HA)]])</f>
        <v>3.425076452599388</v>
      </c>
      <c r="X151" s="9">
        <f t="shared" si="36"/>
        <v>2022</v>
      </c>
      <c r="Y151" s="9">
        <f t="shared" si="37"/>
        <v>6</v>
      </c>
      <c r="Z151" s="9" t="e">
        <f t="shared" ca="1" si="38"/>
        <v>#NAME?</v>
      </c>
      <c r="AA151" s="12">
        <f t="shared" si="39"/>
        <v>112</v>
      </c>
      <c r="AB151" s="10">
        <f t="shared" si="40"/>
        <v>1</v>
      </c>
      <c r="AC151" s="13">
        <f t="shared" si="41"/>
        <v>0</v>
      </c>
    </row>
    <row r="152" spans="1:29">
      <c r="A152" s="6">
        <v>44737</v>
      </c>
      <c r="B152" s="7" t="s">
        <v>81</v>
      </c>
      <c r="C152" s="7">
        <v>2310</v>
      </c>
      <c r="D152" s="7">
        <v>100</v>
      </c>
      <c r="E152" s="7">
        <v>9</v>
      </c>
      <c r="F152" s="7">
        <v>100</v>
      </c>
      <c r="G152" s="7">
        <v>112</v>
      </c>
      <c r="H152" s="7">
        <v>112</v>
      </c>
      <c r="I152" s="7">
        <v>0</v>
      </c>
      <c r="J152" s="7">
        <v>14</v>
      </c>
      <c r="K152" s="7">
        <v>680</v>
      </c>
      <c r="L152" s="7">
        <v>25.2</v>
      </c>
      <c r="M152" s="8">
        <v>32.700000000000003</v>
      </c>
      <c r="N152" s="9">
        <f>IF(Tabla2[[#This Row],[LECHE RETIRO DIA]]&lt;&gt;ISBLANK(Tabla2[[#This Row],[LECHE RETIRO DIA]]),SUM(Tabla2[[#This Row],[LECHE TANQUE DIA]:[LECHE RETIRO DIA]]),SUM(Tabla2[[#This Row],[LECHE TANQUE DIA]:[LECHE AUTOCONSUMO DIA]]))</f>
        <v>2519</v>
      </c>
      <c r="O152" s="10">
        <f t="shared" si="28"/>
        <v>0.91703056768558955</v>
      </c>
      <c r="P152" s="11">
        <f t="shared" si="29"/>
        <v>22.491071428571427</v>
      </c>
      <c r="Q152" s="11">
        <f t="shared" si="30"/>
        <v>20.625</v>
      </c>
      <c r="R152" s="11">
        <f t="shared" si="31"/>
        <v>7.1428571428571432</v>
      </c>
      <c r="S152" s="11">
        <f t="shared" si="32"/>
        <v>3.7044117647058825</v>
      </c>
      <c r="T152" s="11">
        <f t="shared" si="33"/>
        <v>6.0714285714285712</v>
      </c>
      <c r="U152" s="11">
        <f t="shared" si="34"/>
        <v>99.960317460317469</v>
      </c>
      <c r="V152" s="11">
        <f t="shared" si="35"/>
        <v>4.4444444444444446</v>
      </c>
      <c r="W152" s="11">
        <f>IFERROR(H152/M152,Tabla2[[#This Row],[CARGA PRODUCCION (ANIMALES/HA)]])</f>
        <v>3.425076452599388</v>
      </c>
      <c r="X152" s="9">
        <f t="shared" si="36"/>
        <v>2022</v>
      </c>
      <c r="Y152" s="9">
        <f t="shared" si="37"/>
        <v>6</v>
      </c>
      <c r="Z152" s="9" t="e">
        <f t="shared" ca="1" si="38"/>
        <v>#NAME?</v>
      </c>
      <c r="AA152" s="12">
        <f t="shared" si="39"/>
        <v>112</v>
      </c>
      <c r="AB152" s="10">
        <f t="shared" si="40"/>
        <v>1</v>
      </c>
      <c r="AC152" s="13">
        <f t="shared" si="41"/>
        <v>0</v>
      </c>
    </row>
    <row r="153" spans="1:29">
      <c r="A153" s="6">
        <v>44585</v>
      </c>
      <c r="B153" s="7" t="s">
        <v>82</v>
      </c>
      <c r="C153" s="7">
        <v>2658</v>
      </c>
      <c r="D153" s="7">
        <v>135</v>
      </c>
      <c r="E153" s="7">
        <v>9</v>
      </c>
      <c r="F153" s="7">
        <v>135</v>
      </c>
      <c r="G153" s="7">
        <v>138</v>
      </c>
      <c r="H153" s="7">
        <v>138</v>
      </c>
      <c r="I153" s="7">
        <v>0</v>
      </c>
      <c r="J153" s="7">
        <v>27</v>
      </c>
      <c r="K153" s="7">
        <v>680</v>
      </c>
      <c r="L153" s="7">
        <v>28.9</v>
      </c>
      <c r="M153" s="8">
        <v>35.5</v>
      </c>
      <c r="N153" s="9">
        <f>IF(Tabla2[[#This Row],[LECHE RETIRO DIA]]&lt;&gt;ISBLANK(Tabla2[[#This Row],[LECHE RETIRO DIA]]),SUM(Tabla2[[#This Row],[LECHE TANQUE DIA]:[LECHE RETIRO DIA]]),SUM(Tabla2[[#This Row],[LECHE TANQUE DIA]:[LECHE AUTOCONSUMO DIA]]))</f>
        <v>2937</v>
      </c>
      <c r="O153" s="10">
        <f t="shared" si="28"/>
        <v>0.90500510725229821</v>
      </c>
      <c r="P153" s="11">
        <f t="shared" si="29"/>
        <v>21.282608695652176</v>
      </c>
      <c r="Q153" s="11">
        <f t="shared" si="30"/>
        <v>19.260869565217391</v>
      </c>
      <c r="R153" s="11">
        <f t="shared" si="31"/>
        <v>5</v>
      </c>
      <c r="S153" s="11">
        <f t="shared" si="32"/>
        <v>4.3191176470588237</v>
      </c>
      <c r="T153" s="11">
        <f t="shared" si="33"/>
        <v>4.9275362318840576</v>
      </c>
      <c r="U153" s="11">
        <f t="shared" si="34"/>
        <v>101.62629757785467</v>
      </c>
      <c r="V153" s="11">
        <f t="shared" si="35"/>
        <v>4.7750865051903117</v>
      </c>
      <c r="W153" s="11">
        <f>IFERROR(H153/M153,Tabla2[[#This Row],[CARGA PRODUCCION (ANIMALES/HA)]])</f>
        <v>3.887323943661972</v>
      </c>
      <c r="X153" s="9">
        <f t="shared" si="36"/>
        <v>2022</v>
      </c>
      <c r="Y153" s="9">
        <f t="shared" si="37"/>
        <v>1</v>
      </c>
      <c r="Z153" s="9" t="e">
        <f t="shared" ca="1" si="38"/>
        <v>#NAME?</v>
      </c>
      <c r="AA153" s="12">
        <f t="shared" si="39"/>
        <v>138</v>
      </c>
      <c r="AB153" s="10">
        <f t="shared" si="40"/>
        <v>1</v>
      </c>
      <c r="AC153" s="13">
        <f t="shared" si="41"/>
        <v>0</v>
      </c>
    </row>
    <row r="154" spans="1:29">
      <c r="A154" s="6">
        <v>44586</v>
      </c>
      <c r="B154" s="7" t="s">
        <v>82</v>
      </c>
      <c r="C154" s="7">
        <v>2642</v>
      </c>
      <c r="D154" s="7">
        <v>135</v>
      </c>
      <c r="E154" s="7">
        <v>9</v>
      </c>
      <c r="F154" s="7">
        <v>135</v>
      </c>
      <c r="G154" s="7">
        <v>138</v>
      </c>
      <c r="H154" s="7">
        <v>138</v>
      </c>
      <c r="I154" s="7">
        <v>0</v>
      </c>
      <c r="J154" s="7">
        <v>27</v>
      </c>
      <c r="K154" s="7">
        <v>680</v>
      </c>
      <c r="L154" s="7">
        <v>28.9</v>
      </c>
      <c r="M154" s="8">
        <v>35.5</v>
      </c>
      <c r="N154" s="9">
        <f>IF(Tabla2[[#This Row],[LECHE RETIRO DIA]]&lt;&gt;ISBLANK(Tabla2[[#This Row],[LECHE RETIRO DIA]]),SUM(Tabla2[[#This Row],[LECHE TANQUE DIA]:[LECHE RETIRO DIA]]),SUM(Tabla2[[#This Row],[LECHE TANQUE DIA]:[LECHE AUTOCONSUMO DIA]]))</f>
        <v>2921</v>
      </c>
      <c r="O154" s="10">
        <f t="shared" si="28"/>
        <v>0.9044847654912701</v>
      </c>
      <c r="P154" s="11">
        <f t="shared" si="29"/>
        <v>21.166666666666668</v>
      </c>
      <c r="Q154" s="11">
        <f t="shared" si="30"/>
        <v>19.144927536231883</v>
      </c>
      <c r="R154" s="11">
        <f t="shared" si="31"/>
        <v>5</v>
      </c>
      <c r="S154" s="11">
        <f t="shared" si="32"/>
        <v>4.2955882352941179</v>
      </c>
      <c r="T154" s="11">
        <f t="shared" si="33"/>
        <v>4.9275362318840576</v>
      </c>
      <c r="U154" s="11">
        <f t="shared" si="34"/>
        <v>101.07266435986159</v>
      </c>
      <c r="V154" s="11">
        <f t="shared" si="35"/>
        <v>4.7750865051903117</v>
      </c>
      <c r="W154" s="11">
        <f>IFERROR(H154/M154,Tabla2[[#This Row],[CARGA PRODUCCION (ANIMALES/HA)]])</f>
        <v>3.887323943661972</v>
      </c>
      <c r="X154" s="9">
        <f t="shared" si="36"/>
        <v>2022</v>
      </c>
      <c r="Y154" s="9">
        <f t="shared" si="37"/>
        <v>1</v>
      </c>
      <c r="Z154" s="9" t="e">
        <f t="shared" ca="1" si="38"/>
        <v>#NAME?</v>
      </c>
      <c r="AA154" s="12">
        <f t="shared" si="39"/>
        <v>138</v>
      </c>
      <c r="AB154" s="10">
        <f t="shared" si="40"/>
        <v>1</v>
      </c>
      <c r="AC154" s="13">
        <f t="shared" si="41"/>
        <v>0</v>
      </c>
    </row>
    <row r="155" spans="1:29">
      <c r="A155" s="6">
        <v>44587</v>
      </c>
      <c r="B155" s="7" t="s">
        <v>82</v>
      </c>
      <c r="C155" s="7">
        <v>2668</v>
      </c>
      <c r="D155" s="7">
        <v>135</v>
      </c>
      <c r="E155" s="7">
        <v>9</v>
      </c>
      <c r="F155" s="7">
        <v>135</v>
      </c>
      <c r="G155" s="7">
        <v>138</v>
      </c>
      <c r="H155" s="7">
        <v>138</v>
      </c>
      <c r="I155" s="7">
        <v>0</v>
      </c>
      <c r="J155" s="7">
        <v>27</v>
      </c>
      <c r="K155" s="7">
        <v>680</v>
      </c>
      <c r="L155" s="7">
        <v>28.9</v>
      </c>
      <c r="M155" s="8">
        <v>35.5</v>
      </c>
      <c r="N155" s="9">
        <f>IF(Tabla2[[#This Row],[LECHE RETIRO DIA]]&lt;&gt;ISBLANK(Tabla2[[#This Row],[LECHE RETIRO DIA]]),SUM(Tabla2[[#This Row],[LECHE TANQUE DIA]:[LECHE RETIRO DIA]]),SUM(Tabla2[[#This Row],[LECHE TANQUE DIA]:[LECHE AUTOCONSUMO DIA]]))</f>
        <v>2947</v>
      </c>
      <c r="O155" s="10">
        <f t="shared" si="28"/>
        <v>0.90532745164574147</v>
      </c>
      <c r="P155" s="11">
        <f t="shared" si="29"/>
        <v>21.355072463768117</v>
      </c>
      <c r="Q155" s="11">
        <f t="shared" si="30"/>
        <v>19.333333333333332</v>
      </c>
      <c r="R155" s="11">
        <f t="shared" si="31"/>
        <v>5</v>
      </c>
      <c r="S155" s="11">
        <f t="shared" si="32"/>
        <v>4.3338235294117649</v>
      </c>
      <c r="T155" s="11">
        <f t="shared" si="33"/>
        <v>4.9275362318840576</v>
      </c>
      <c r="U155" s="11">
        <f t="shared" si="34"/>
        <v>101.97231833910035</v>
      </c>
      <c r="V155" s="11">
        <f t="shared" si="35"/>
        <v>4.7750865051903117</v>
      </c>
      <c r="W155" s="11">
        <f>IFERROR(H155/M155,Tabla2[[#This Row],[CARGA PRODUCCION (ANIMALES/HA)]])</f>
        <v>3.887323943661972</v>
      </c>
      <c r="X155" s="9">
        <f t="shared" si="36"/>
        <v>2022</v>
      </c>
      <c r="Y155" s="9">
        <f t="shared" si="37"/>
        <v>1</v>
      </c>
      <c r="Z155" s="9" t="e">
        <f t="shared" ca="1" si="38"/>
        <v>#NAME?</v>
      </c>
      <c r="AA155" s="12">
        <f t="shared" si="39"/>
        <v>138</v>
      </c>
      <c r="AB155" s="10">
        <f t="shared" si="40"/>
        <v>1</v>
      </c>
      <c r="AC155" s="13">
        <f t="shared" si="41"/>
        <v>0</v>
      </c>
    </row>
    <row r="156" spans="1:29">
      <c r="A156" s="6">
        <v>44588</v>
      </c>
      <c r="B156" s="7" t="s">
        <v>82</v>
      </c>
      <c r="C156" s="7">
        <v>2619</v>
      </c>
      <c r="D156" s="7">
        <v>135</v>
      </c>
      <c r="E156" s="7">
        <v>9</v>
      </c>
      <c r="F156" s="7">
        <v>135</v>
      </c>
      <c r="G156" s="7">
        <v>138</v>
      </c>
      <c r="H156" s="7">
        <v>138</v>
      </c>
      <c r="I156" s="7">
        <v>0</v>
      </c>
      <c r="J156" s="7">
        <v>27</v>
      </c>
      <c r="K156" s="7">
        <v>680</v>
      </c>
      <c r="L156" s="7">
        <v>28.9</v>
      </c>
      <c r="M156" s="8">
        <v>35.5</v>
      </c>
      <c r="N156" s="9">
        <f>IF(Tabla2[[#This Row],[LECHE RETIRO DIA]]&lt;&gt;ISBLANK(Tabla2[[#This Row],[LECHE RETIRO DIA]]),SUM(Tabla2[[#This Row],[LECHE TANQUE DIA]:[LECHE RETIRO DIA]]),SUM(Tabla2[[#This Row],[LECHE TANQUE DIA]:[LECHE AUTOCONSUMO DIA]]))</f>
        <v>2898</v>
      </c>
      <c r="O156" s="10">
        <f t="shared" si="28"/>
        <v>0.90372670807453415</v>
      </c>
      <c r="P156" s="11">
        <f t="shared" si="29"/>
        <v>21</v>
      </c>
      <c r="Q156" s="11">
        <f t="shared" si="30"/>
        <v>18.978260869565219</v>
      </c>
      <c r="R156" s="11">
        <f t="shared" si="31"/>
        <v>5</v>
      </c>
      <c r="S156" s="11">
        <f t="shared" si="32"/>
        <v>4.2617647058823529</v>
      </c>
      <c r="T156" s="11">
        <f t="shared" si="33"/>
        <v>4.9275362318840576</v>
      </c>
      <c r="U156" s="11">
        <f t="shared" si="34"/>
        <v>100.27681660899654</v>
      </c>
      <c r="V156" s="11">
        <f t="shared" si="35"/>
        <v>4.7750865051903117</v>
      </c>
      <c r="W156" s="11">
        <f>IFERROR(H156/M156,Tabla2[[#This Row],[CARGA PRODUCCION (ANIMALES/HA)]])</f>
        <v>3.887323943661972</v>
      </c>
      <c r="X156" s="9">
        <f t="shared" si="36"/>
        <v>2022</v>
      </c>
      <c r="Y156" s="9">
        <f t="shared" si="37"/>
        <v>1</v>
      </c>
      <c r="Z156" s="9" t="e">
        <f t="shared" ca="1" si="38"/>
        <v>#NAME?</v>
      </c>
      <c r="AA156" s="12">
        <f t="shared" si="39"/>
        <v>138</v>
      </c>
      <c r="AB156" s="10">
        <f t="shared" si="40"/>
        <v>1</v>
      </c>
      <c r="AC156" s="13">
        <f t="shared" si="41"/>
        <v>0</v>
      </c>
    </row>
    <row r="157" spans="1:29">
      <c r="A157" s="6">
        <v>44589</v>
      </c>
      <c r="B157" s="7" t="s">
        <v>82</v>
      </c>
      <c r="C157" s="7">
        <v>2605</v>
      </c>
      <c r="D157" s="7">
        <v>135</v>
      </c>
      <c r="E157" s="7">
        <v>9</v>
      </c>
      <c r="F157" s="7">
        <v>135</v>
      </c>
      <c r="G157" s="7">
        <v>138</v>
      </c>
      <c r="H157" s="7">
        <v>138</v>
      </c>
      <c r="I157" s="7">
        <v>0</v>
      </c>
      <c r="J157" s="7">
        <v>27</v>
      </c>
      <c r="K157" s="7">
        <v>680</v>
      </c>
      <c r="L157" s="7">
        <v>28.9</v>
      </c>
      <c r="M157" s="8">
        <v>35.5</v>
      </c>
      <c r="N157" s="9">
        <f>IF(Tabla2[[#This Row],[LECHE RETIRO DIA]]&lt;&gt;ISBLANK(Tabla2[[#This Row],[LECHE RETIRO DIA]]),SUM(Tabla2[[#This Row],[LECHE TANQUE DIA]:[LECHE RETIRO DIA]]),SUM(Tabla2[[#This Row],[LECHE TANQUE DIA]:[LECHE AUTOCONSUMO DIA]]))</f>
        <v>2884</v>
      </c>
      <c r="O157" s="10">
        <f t="shared" si="28"/>
        <v>0.90325936199722612</v>
      </c>
      <c r="P157" s="11">
        <f t="shared" si="29"/>
        <v>20.89855072463768</v>
      </c>
      <c r="Q157" s="11">
        <f t="shared" si="30"/>
        <v>18.876811594202898</v>
      </c>
      <c r="R157" s="11">
        <f t="shared" si="31"/>
        <v>5</v>
      </c>
      <c r="S157" s="11">
        <f t="shared" si="32"/>
        <v>4.2411764705882353</v>
      </c>
      <c r="T157" s="11">
        <f t="shared" si="33"/>
        <v>4.9275362318840576</v>
      </c>
      <c r="U157" s="11">
        <f t="shared" si="34"/>
        <v>99.792387543252602</v>
      </c>
      <c r="V157" s="11">
        <f t="shared" si="35"/>
        <v>4.7750865051903117</v>
      </c>
      <c r="W157" s="11">
        <f>IFERROR(H157/M157,Tabla2[[#This Row],[CARGA PRODUCCION (ANIMALES/HA)]])</f>
        <v>3.887323943661972</v>
      </c>
      <c r="X157" s="9">
        <f t="shared" si="36"/>
        <v>2022</v>
      </c>
      <c r="Y157" s="9">
        <f t="shared" si="37"/>
        <v>1</v>
      </c>
      <c r="Z157" s="9" t="e">
        <f t="shared" ca="1" si="38"/>
        <v>#NAME?</v>
      </c>
      <c r="AA157" s="12">
        <f t="shared" si="39"/>
        <v>138</v>
      </c>
      <c r="AB157" s="10">
        <f t="shared" si="40"/>
        <v>1</v>
      </c>
      <c r="AC157" s="13">
        <f t="shared" si="41"/>
        <v>0</v>
      </c>
    </row>
    <row r="158" spans="1:29">
      <c r="A158" s="6">
        <v>44590</v>
      </c>
      <c r="B158" s="7" t="s">
        <v>82</v>
      </c>
      <c r="C158" s="7">
        <v>2624</v>
      </c>
      <c r="D158" s="7">
        <v>135</v>
      </c>
      <c r="E158" s="7">
        <v>9</v>
      </c>
      <c r="F158" s="7">
        <v>135</v>
      </c>
      <c r="G158" s="7">
        <v>138</v>
      </c>
      <c r="H158" s="7">
        <v>138</v>
      </c>
      <c r="I158" s="7">
        <v>0</v>
      </c>
      <c r="J158" s="7">
        <v>27</v>
      </c>
      <c r="K158" s="7">
        <v>680</v>
      </c>
      <c r="L158" s="7">
        <v>28.9</v>
      </c>
      <c r="M158" s="8">
        <v>35.5</v>
      </c>
      <c r="N158" s="9">
        <f>IF(Tabla2[[#This Row],[LECHE RETIRO DIA]]&lt;&gt;ISBLANK(Tabla2[[#This Row],[LECHE RETIRO DIA]]),SUM(Tabla2[[#This Row],[LECHE TANQUE DIA]:[LECHE RETIRO DIA]]),SUM(Tabla2[[#This Row],[LECHE TANQUE DIA]:[LECHE AUTOCONSUMO DIA]]))</f>
        <v>2903</v>
      </c>
      <c r="O158" s="10">
        <f t="shared" si="28"/>
        <v>0.90389252497416461</v>
      </c>
      <c r="P158" s="11">
        <f t="shared" si="29"/>
        <v>21.036231884057973</v>
      </c>
      <c r="Q158" s="11">
        <f t="shared" si="30"/>
        <v>19.014492753623188</v>
      </c>
      <c r="R158" s="11">
        <f t="shared" si="31"/>
        <v>5</v>
      </c>
      <c r="S158" s="11">
        <f t="shared" si="32"/>
        <v>4.2691176470588239</v>
      </c>
      <c r="T158" s="11">
        <f t="shared" si="33"/>
        <v>4.9275362318840576</v>
      </c>
      <c r="U158" s="11">
        <f t="shared" si="34"/>
        <v>100.44982698961938</v>
      </c>
      <c r="V158" s="11">
        <f t="shared" si="35"/>
        <v>4.7750865051903117</v>
      </c>
      <c r="W158" s="11">
        <f>IFERROR(H158/M158,Tabla2[[#This Row],[CARGA PRODUCCION (ANIMALES/HA)]])</f>
        <v>3.887323943661972</v>
      </c>
      <c r="X158" s="9">
        <f t="shared" si="36"/>
        <v>2022</v>
      </c>
      <c r="Y158" s="9">
        <f t="shared" si="37"/>
        <v>1</v>
      </c>
      <c r="Z158" s="9" t="e">
        <f t="shared" ca="1" si="38"/>
        <v>#NAME?</v>
      </c>
      <c r="AA158" s="12">
        <f t="shared" si="39"/>
        <v>138</v>
      </c>
      <c r="AB158" s="10">
        <f t="shared" si="40"/>
        <v>1</v>
      </c>
      <c r="AC158" s="13">
        <f t="shared" si="41"/>
        <v>0</v>
      </c>
    </row>
    <row r="159" spans="1:29">
      <c r="A159" s="6">
        <v>44591</v>
      </c>
      <c r="B159" s="7" t="s">
        <v>82</v>
      </c>
      <c r="C159" s="7">
        <v>2600</v>
      </c>
      <c r="D159" s="7">
        <v>135</v>
      </c>
      <c r="E159" s="7">
        <v>9</v>
      </c>
      <c r="F159" s="7">
        <v>135</v>
      </c>
      <c r="G159" s="7">
        <v>138</v>
      </c>
      <c r="H159" s="7">
        <v>138</v>
      </c>
      <c r="I159" s="7">
        <v>0</v>
      </c>
      <c r="J159" s="7">
        <v>27</v>
      </c>
      <c r="K159" s="7">
        <v>680</v>
      </c>
      <c r="L159" s="7">
        <v>28.9</v>
      </c>
      <c r="M159" s="8">
        <v>35.5</v>
      </c>
      <c r="N159" s="9">
        <f>IF(Tabla2[[#This Row],[LECHE RETIRO DIA]]&lt;&gt;ISBLANK(Tabla2[[#This Row],[LECHE RETIRO DIA]]),SUM(Tabla2[[#This Row],[LECHE TANQUE DIA]:[LECHE RETIRO DIA]]),SUM(Tabla2[[#This Row],[LECHE TANQUE DIA]:[LECHE AUTOCONSUMO DIA]]))</f>
        <v>2879</v>
      </c>
      <c r="O159" s="10">
        <f t="shared" si="28"/>
        <v>0.90309135116359851</v>
      </c>
      <c r="P159" s="11">
        <f t="shared" si="29"/>
        <v>20.862318840579711</v>
      </c>
      <c r="Q159" s="11">
        <f t="shared" si="30"/>
        <v>18.840579710144926</v>
      </c>
      <c r="R159" s="11">
        <f t="shared" si="31"/>
        <v>5</v>
      </c>
      <c r="S159" s="11">
        <f t="shared" si="32"/>
        <v>4.2338235294117643</v>
      </c>
      <c r="T159" s="11">
        <f t="shared" si="33"/>
        <v>4.9275362318840576</v>
      </c>
      <c r="U159" s="11">
        <f t="shared" si="34"/>
        <v>99.61937716262976</v>
      </c>
      <c r="V159" s="11">
        <f t="shared" si="35"/>
        <v>4.7750865051903117</v>
      </c>
      <c r="W159" s="11">
        <f>IFERROR(H159/M159,Tabla2[[#This Row],[CARGA PRODUCCION (ANIMALES/HA)]])</f>
        <v>3.887323943661972</v>
      </c>
      <c r="X159" s="9">
        <f t="shared" si="36"/>
        <v>2022</v>
      </c>
      <c r="Y159" s="9">
        <f t="shared" si="37"/>
        <v>1</v>
      </c>
      <c r="Z159" s="9" t="e">
        <f t="shared" ca="1" si="38"/>
        <v>#NAME?</v>
      </c>
      <c r="AA159" s="12">
        <f t="shared" si="39"/>
        <v>138</v>
      </c>
      <c r="AB159" s="10">
        <f t="shared" si="40"/>
        <v>1</v>
      </c>
      <c r="AC159" s="13">
        <f t="shared" si="41"/>
        <v>0</v>
      </c>
    </row>
    <row r="160" spans="1:29">
      <c r="A160" s="6">
        <v>44592</v>
      </c>
      <c r="B160" s="7" t="s">
        <v>82</v>
      </c>
      <c r="C160" s="7">
        <v>2716</v>
      </c>
      <c r="D160" s="7">
        <v>135</v>
      </c>
      <c r="E160" s="7">
        <v>9</v>
      </c>
      <c r="F160" s="7">
        <v>135</v>
      </c>
      <c r="G160" s="7">
        <v>138</v>
      </c>
      <c r="H160" s="7">
        <v>138</v>
      </c>
      <c r="I160" s="7">
        <v>0</v>
      </c>
      <c r="J160" s="7">
        <v>27</v>
      </c>
      <c r="K160" s="7">
        <v>680</v>
      </c>
      <c r="L160" s="7">
        <v>28.9</v>
      </c>
      <c r="M160" s="8">
        <v>35.5</v>
      </c>
      <c r="N160" s="9">
        <f>IF(Tabla2[[#This Row],[LECHE RETIRO DIA]]&lt;&gt;ISBLANK(Tabla2[[#This Row],[LECHE RETIRO DIA]]),SUM(Tabla2[[#This Row],[LECHE TANQUE DIA]:[LECHE RETIRO DIA]]),SUM(Tabla2[[#This Row],[LECHE TANQUE DIA]:[LECHE AUTOCONSUMO DIA]]))</f>
        <v>2995</v>
      </c>
      <c r="O160" s="10">
        <f t="shared" si="28"/>
        <v>0.90684474123539227</v>
      </c>
      <c r="P160" s="11">
        <f t="shared" si="29"/>
        <v>21.702898550724637</v>
      </c>
      <c r="Q160" s="11">
        <f t="shared" si="30"/>
        <v>19.681159420289855</v>
      </c>
      <c r="R160" s="11">
        <f t="shared" si="31"/>
        <v>5</v>
      </c>
      <c r="S160" s="11">
        <f t="shared" si="32"/>
        <v>4.4044117647058822</v>
      </c>
      <c r="T160" s="11">
        <f t="shared" si="33"/>
        <v>4.9275362318840576</v>
      </c>
      <c r="U160" s="11">
        <f t="shared" si="34"/>
        <v>103.63321799307958</v>
      </c>
      <c r="V160" s="11">
        <f t="shared" si="35"/>
        <v>4.7750865051903117</v>
      </c>
      <c r="W160" s="11">
        <f>IFERROR(H160/M160,Tabla2[[#This Row],[CARGA PRODUCCION (ANIMALES/HA)]])</f>
        <v>3.887323943661972</v>
      </c>
      <c r="X160" s="9">
        <f t="shared" si="36"/>
        <v>2022</v>
      </c>
      <c r="Y160" s="9">
        <f t="shared" si="37"/>
        <v>1</v>
      </c>
      <c r="Z160" s="9" t="e">
        <f t="shared" ca="1" si="38"/>
        <v>#NAME?</v>
      </c>
      <c r="AA160" s="12">
        <f t="shared" si="39"/>
        <v>138</v>
      </c>
      <c r="AB160" s="10">
        <f t="shared" si="40"/>
        <v>1</v>
      </c>
      <c r="AC160" s="13">
        <f t="shared" si="41"/>
        <v>0</v>
      </c>
    </row>
    <row r="161" spans="1:29">
      <c r="A161" s="6">
        <v>44593</v>
      </c>
      <c r="B161" s="7" t="s">
        <v>82</v>
      </c>
      <c r="C161" s="7">
        <v>2624</v>
      </c>
      <c r="D161" s="7">
        <v>135</v>
      </c>
      <c r="E161" s="7">
        <v>9</v>
      </c>
      <c r="F161" s="7">
        <v>135</v>
      </c>
      <c r="G161" s="7">
        <v>138</v>
      </c>
      <c r="H161" s="7">
        <v>138</v>
      </c>
      <c r="I161" s="7">
        <v>0</v>
      </c>
      <c r="J161" s="7">
        <v>27</v>
      </c>
      <c r="K161" s="7">
        <v>680</v>
      </c>
      <c r="L161" s="7">
        <v>28.9</v>
      </c>
      <c r="M161" s="8">
        <v>35.5</v>
      </c>
      <c r="N161" s="9">
        <f>IF(Tabla2[[#This Row],[LECHE RETIRO DIA]]&lt;&gt;ISBLANK(Tabla2[[#This Row],[LECHE RETIRO DIA]]),SUM(Tabla2[[#This Row],[LECHE TANQUE DIA]:[LECHE RETIRO DIA]]),SUM(Tabla2[[#This Row],[LECHE TANQUE DIA]:[LECHE AUTOCONSUMO DIA]]))</f>
        <v>2903</v>
      </c>
      <c r="O161" s="10">
        <f t="shared" si="28"/>
        <v>0.90389252497416461</v>
      </c>
      <c r="P161" s="11">
        <f t="shared" si="29"/>
        <v>21.036231884057973</v>
      </c>
      <c r="Q161" s="11">
        <f t="shared" si="30"/>
        <v>19.014492753623188</v>
      </c>
      <c r="R161" s="11">
        <f t="shared" si="31"/>
        <v>5</v>
      </c>
      <c r="S161" s="11">
        <f t="shared" si="32"/>
        <v>4.2691176470588239</v>
      </c>
      <c r="T161" s="11">
        <f t="shared" si="33"/>
        <v>4.9275362318840576</v>
      </c>
      <c r="U161" s="11">
        <f t="shared" si="34"/>
        <v>100.44982698961938</v>
      </c>
      <c r="V161" s="11">
        <f t="shared" si="35"/>
        <v>4.7750865051903117</v>
      </c>
      <c r="W161" s="11">
        <f>IFERROR(H161/M161,Tabla2[[#This Row],[CARGA PRODUCCION (ANIMALES/HA)]])</f>
        <v>3.887323943661972</v>
      </c>
      <c r="X161" s="9">
        <f t="shared" si="36"/>
        <v>2022</v>
      </c>
      <c r="Y161" s="9">
        <f t="shared" si="37"/>
        <v>2</v>
      </c>
      <c r="Z161" s="9" t="e">
        <f t="shared" ca="1" si="38"/>
        <v>#NAME?</v>
      </c>
      <c r="AA161" s="12">
        <f t="shared" si="39"/>
        <v>138</v>
      </c>
      <c r="AB161" s="10">
        <f t="shared" si="40"/>
        <v>1</v>
      </c>
      <c r="AC161" s="13">
        <f t="shared" si="41"/>
        <v>0</v>
      </c>
    </row>
    <row r="162" spans="1:29">
      <c r="A162" s="6">
        <v>44594</v>
      </c>
      <c r="B162" s="7" t="s">
        <v>82</v>
      </c>
      <c r="C162" s="7">
        <v>2595</v>
      </c>
      <c r="D162" s="7">
        <v>135</v>
      </c>
      <c r="E162" s="7">
        <v>9</v>
      </c>
      <c r="F162" s="7">
        <v>135</v>
      </c>
      <c r="G162" s="7">
        <v>138</v>
      </c>
      <c r="H162" s="7">
        <v>138</v>
      </c>
      <c r="I162" s="7">
        <v>0</v>
      </c>
      <c r="J162" s="7">
        <v>27</v>
      </c>
      <c r="K162" s="7">
        <v>680</v>
      </c>
      <c r="L162" s="7">
        <v>28.9</v>
      </c>
      <c r="M162" s="8">
        <v>35.5</v>
      </c>
      <c r="N162" s="9">
        <f>IF(Tabla2[[#This Row],[LECHE RETIRO DIA]]&lt;&gt;ISBLANK(Tabla2[[#This Row],[LECHE RETIRO DIA]]),SUM(Tabla2[[#This Row],[LECHE TANQUE DIA]:[LECHE RETIRO DIA]]),SUM(Tabla2[[#This Row],[LECHE TANQUE DIA]:[LECHE AUTOCONSUMO DIA]]))</f>
        <v>2874</v>
      </c>
      <c r="O162" s="10">
        <f t="shared" si="28"/>
        <v>0.90292275574112735</v>
      </c>
      <c r="P162" s="11">
        <f t="shared" si="29"/>
        <v>20.826086956521738</v>
      </c>
      <c r="Q162" s="11">
        <f t="shared" si="30"/>
        <v>18.804347826086957</v>
      </c>
      <c r="R162" s="11">
        <f t="shared" si="31"/>
        <v>5</v>
      </c>
      <c r="S162" s="11">
        <f t="shared" si="32"/>
        <v>4.2264705882352942</v>
      </c>
      <c r="T162" s="11">
        <f t="shared" si="33"/>
        <v>4.9275362318840576</v>
      </c>
      <c r="U162" s="11">
        <f t="shared" si="34"/>
        <v>99.446366782006919</v>
      </c>
      <c r="V162" s="11">
        <f t="shared" si="35"/>
        <v>4.7750865051903117</v>
      </c>
      <c r="W162" s="11">
        <f>IFERROR(H162/M162,Tabla2[[#This Row],[CARGA PRODUCCION (ANIMALES/HA)]])</f>
        <v>3.887323943661972</v>
      </c>
      <c r="X162" s="9">
        <f t="shared" si="36"/>
        <v>2022</v>
      </c>
      <c r="Y162" s="9">
        <f t="shared" si="37"/>
        <v>2</v>
      </c>
      <c r="Z162" s="9" t="e">
        <f t="shared" ca="1" si="38"/>
        <v>#NAME?</v>
      </c>
      <c r="AA162" s="12">
        <f t="shared" si="39"/>
        <v>138</v>
      </c>
      <c r="AB162" s="10">
        <f t="shared" si="40"/>
        <v>1</v>
      </c>
      <c r="AC162" s="13">
        <f t="shared" si="41"/>
        <v>0</v>
      </c>
    </row>
    <row r="163" spans="1:29">
      <c r="A163" s="6">
        <v>44595</v>
      </c>
      <c r="B163" s="7" t="s">
        <v>82</v>
      </c>
      <c r="C163" s="7">
        <v>2590</v>
      </c>
      <c r="D163" s="7">
        <v>135</v>
      </c>
      <c r="E163" s="7">
        <v>9</v>
      </c>
      <c r="F163" s="7">
        <v>135</v>
      </c>
      <c r="G163" s="7">
        <v>138</v>
      </c>
      <c r="H163" s="7">
        <v>138</v>
      </c>
      <c r="I163" s="7">
        <v>0</v>
      </c>
      <c r="J163" s="7">
        <v>27</v>
      </c>
      <c r="K163" s="7">
        <v>680</v>
      </c>
      <c r="L163" s="7">
        <v>28.9</v>
      </c>
      <c r="M163" s="8">
        <v>35.5</v>
      </c>
      <c r="N163" s="9">
        <f>IF(Tabla2[[#This Row],[LECHE RETIRO DIA]]&lt;&gt;ISBLANK(Tabla2[[#This Row],[LECHE RETIRO DIA]]),SUM(Tabla2[[#This Row],[LECHE TANQUE DIA]:[LECHE RETIRO DIA]]),SUM(Tabla2[[#This Row],[LECHE TANQUE DIA]:[LECHE AUTOCONSUMO DIA]]))</f>
        <v>2869</v>
      </c>
      <c r="O163" s="10">
        <f t="shared" si="28"/>
        <v>0.90275357267340539</v>
      </c>
      <c r="P163" s="11">
        <f t="shared" si="29"/>
        <v>20.789855072463769</v>
      </c>
      <c r="Q163" s="11">
        <f t="shared" si="30"/>
        <v>18.768115942028984</v>
      </c>
      <c r="R163" s="11">
        <f t="shared" si="31"/>
        <v>5</v>
      </c>
      <c r="S163" s="11">
        <f t="shared" si="32"/>
        <v>4.2191176470588232</v>
      </c>
      <c r="T163" s="11">
        <f t="shared" si="33"/>
        <v>4.9275362318840576</v>
      </c>
      <c r="U163" s="11">
        <f t="shared" si="34"/>
        <v>99.273356401384092</v>
      </c>
      <c r="V163" s="11">
        <f t="shared" si="35"/>
        <v>4.7750865051903117</v>
      </c>
      <c r="W163" s="11">
        <f>IFERROR(H163/M163,Tabla2[[#This Row],[CARGA PRODUCCION (ANIMALES/HA)]])</f>
        <v>3.887323943661972</v>
      </c>
      <c r="X163" s="9">
        <f t="shared" si="36"/>
        <v>2022</v>
      </c>
      <c r="Y163" s="9">
        <f t="shared" si="37"/>
        <v>2</v>
      </c>
      <c r="Z163" s="9" t="e">
        <f t="shared" ca="1" si="38"/>
        <v>#NAME?</v>
      </c>
      <c r="AA163" s="12">
        <f t="shared" si="39"/>
        <v>138</v>
      </c>
      <c r="AB163" s="10">
        <f t="shared" si="40"/>
        <v>1</v>
      </c>
      <c r="AC163" s="13">
        <f t="shared" si="41"/>
        <v>0</v>
      </c>
    </row>
    <row r="164" spans="1:29">
      <c r="A164" s="6">
        <v>44596</v>
      </c>
      <c r="B164" s="7" t="s">
        <v>82</v>
      </c>
      <c r="C164" s="7">
        <v>2610</v>
      </c>
      <c r="D164" s="7">
        <v>135</v>
      </c>
      <c r="E164" s="7">
        <v>9</v>
      </c>
      <c r="F164" s="7">
        <v>135</v>
      </c>
      <c r="G164" s="7">
        <v>138</v>
      </c>
      <c r="H164" s="7">
        <v>138</v>
      </c>
      <c r="I164" s="7">
        <v>0</v>
      </c>
      <c r="J164" s="7">
        <v>27</v>
      </c>
      <c r="K164" s="7">
        <v>680</v>
      </c>
      <c r="L164" s="7">
        <v>28.9</v>
      </c>
      <c r="M164" s="8">
        <v>35.5</v>
      </c>
      <c r="N164" s="9">
        <f>IF(Tabla2[[#This Row],[LECHE RETIRO DIA]]&lt;&gt;ISBLANK(Tabla2[[#This Row],[LECHE RETIRO DIA]]),SUM(Tabla2[[#This Row],[LECHE TANQUE DIA]:[LECHE RETIRO DIA]]),SUM(Tabla2[[#This Row],[LECHE TANQUE DIA]:[LECHE AUTOCONSUMO DIA]]))</f>
        <v>2889</v>
      </c>
      <c r="O164" s="10">
        <f t="shared" si="28"/>
        <v>0.90342679127725856</v>
      </c>
      <c r="P164" s="11">
        <f t="shared" si="29"/>
        <v>20.934782608695652</v>
      </c>
      <c r="Q164" s="11">
        <f t="shared" si="30"/>
        <v>18.913043478260871</v>
      </c>
      <c r="R164" s="11">
        <f t="shared" si="31"/>
        <v>5</v>
      </c>
      <c r="S164" s="11">
        <f t="shared" si="32"/>
        <v>4.2485294117647054</v>
      </c>
      <c r="T164" s="11">
        <f t="shared" si="33"/>
        <v>4.9275362318840576</v>
      </c>
      <c r="U164" s="11">
        <f t="shared" si="34"/>
        <v>99.965397923875443</v>
      </c>
      <c r="V164" s="11">
        <f t="shared" si="35"/>
        <v>4.7750865051903117</v>
      </c>
      <c r="W164" s="11">
        <f>IFERROR(H164/M164,Tabla2[[#This Row],[CARGA PRODUCCION (ANIMALES/HA)]])</f>
        <v>3.887323943661972</v>
      </c>
      <c r="X164" s="9">
        <f t="shared" si="36"/>
        <v>2022</v>
      </c>
      <c r="Y164" s="9">
        <f t="shared" si="37"/>
        <v>2</v>
      </c>
      <c r="Z164" s="9" t="e">
        <f t="shared" ca="1" si="38"/>
        <v>#NAME?</v>
      </c>
      <c r="AA164" s="12">
        <f t="shared" si="39"/>
        <v>138</v>
      </c>
      <c r="AB164" s="10">
        <f t="shared" si="40"/>
        <v>1</v>
      </c>
      <c r="AC164" s="13">
        <f t="shared" si="41"/>
        <v>0</v>
      </c>
    </row>
    <row r="165" spans="1:29">
      <c r="A165" s="6">
        <v>44597</v>
      </c>
      <c r="B165" s="7" t="s">
        <v>82</v>
      </c>
      <c r="C165" s="7">
        <v>2600</v>
      </c>
      <c r="D165" s="7">
        <v>135</v>
      </c>
      <c r="E165" s="7">
        <v>9</v>
      </c>
      <c r="F165" s="7">
        <v>135</v>
      </c>
      <c r="G165" s="7">
        <v>138</v>
      </c>
      <c r="H165" s="7">
        <v>138</v>
      </c>
      <c r="I165" s="7">
        <v>0</v>
      </c>
      <c r="J165" s="7">
        <v>27</v>
      </c>
      <c r="K165" s="7">
        <v>680</v>
      </c>
      <c r="L165" s="7">
        <v>28.9</v>
      </c>
      <c r="M165" s="8">
        <v>35.5</v>
      </c>
      <c r="N165" s="9">
        <f>IF(Tabla2[[#This Row],[LECHE RETIRO DIA]]&lt;&gt;ISBLANK(Tabla2[[#This Row],[LECHE RETIRO DIA]]),SUM(Tabla2[[#This Row],[LECHE TANQUE DIA]:[LECHE RETIRO DIA]]),SUM(Tabla2[[#This Row],[LECHE TANQUE DIA]:[LECHE AUTOCONSUMO DIA]]))</f>
        <v>2879</v>
      </c>
      <c r="O165" s="10">
        <f t="shared" si="28"/>
        <v>0.90309135116359851</v>
      </c>
      <c r="P165" s="11">
        <f t="shared" si="29"/>
        <v>20.862318840579711</v>
      </c>
      <c r="Q165" s="11">
        <f t="shared" si="30"/>
        <v>18.840579710144926</v>
      </c>
      <c r="R165" s="11">
        <f t="shared" si="31"/>
        <v>5</v>
      </c>
      <c r="S165" s="11">
        <f t="shared" si="32"/>
        <v>4.2338235294117643</v>
      </c>
      <c r="T165" s="11">
        <f t="shared" si="33"/>
        <v>4.9275362318840576</v>
      </c>
      <c r="U165" s="11">
        <f t="shared" si="34"/>
        <v>99.61937716262976</v>
      </c>
      <c r="V165" s="11">
        <f t="shared" si="35"/>
        <v>4.7750865051903117</v>
      </c>
      <c r="W165" s="11">
        <f>IFERROR(H165/M165,Tabla2[[#This Row],[CARGA PRODUCCION (ANIMALES/HA)]])</f>
        <v>3.887323943661972</v>
      </c>
      <c r="X165" s="9">
        <f t="shared" si="36"/>
        <v>2022</v>
      </c>
      <c r="Y165" s="9">
        <f t="shared" si="37"/>
        <v>2</v>
      </c>
      <c r="Z165" s="9" t="e">
        <f t="shared" ca="1" si="38"/>
        <v>#NAME?</v>
      </c>
      <c r="AA165" s="12">
        <f t="shared" si="39"/>
        <v>138</v>
      </c>
      <c r="AB165" s="10">
        <f t="shared" si="40"/>
        <v>1</v>
      </c>
      <c r="AC165" s="13">
        <f t="shared" si="41"/>
        <v>0</v>
      </c>
    </row>
    <row r="166" spans="1:29">
      <c r="A166" s="6">
        <v>44598</v>
      </c>
      <c r="B166" s="7" t="s">
        <v>82</v>
      </c>
      <c r="C166" s="7">
        <v>2514</v>
      </c>
      <c r="D166" s="7">
        <v>135</v>
      </c>
      <c r="E166" s="7">
        <v>9</v>
      </c>
      <c r="F166" s="7">
        <v>135</v>
      </c>
      <c r="G166" s="7">
        <v>138</v>
      </c>
      <c r="H166" s="7">
        <v>138</v>
      </c>
      <c r="I166" s="7">
        <v>0</v>
      </c>
      <c r="J166" s="7">
        <v>27</v>
      </c>
      <c r="K166" s="7">
        <v>680</v>
      </c>
      <c r="L166" s="7">
        <v>28.9</v>
      </c>
      <c r="M166" s="8">
        <v>35.5</v>
      </c>
      <c r="N166" s="9">
        <f>IF(Tabla2[[#This Row],[LECHE RETIRO DIA]]&lt;&gt;ISBLANK(Tabla2[[#This Row],[LECHE RETIRO DIA]]),SUM(Tabla2[[#This Row],[LECHE TANQUE DIA]:[LECHE RETIRO DIA]]),SUM(Tabla2[[#This Row],[LECHE TANQUE DIA]:[LECHE AUTOCONSUMO DIA]]))</f>
        <v>2793</v>
      </c>
      <c r="O166" s="10">
        <f t="shared" si="28"/>
        <v>0.9001074113856069</v>
      </c>
      <c r="P166" s="11">
        <f t="shared" si="29"/>
        <v>20.239130434782609</v>
      </c>
      <c r="Q166" s="11">
        <f t="shared" si="30"/>
        <v>18.217391304347824</v>
      </c>
      <c r="R166" s="11">
        <f t="shared" si="31"/>
        <v>5</v>
      </c>
      <c r="S166" s="11">
        <f t="shared" si="32"/>
        <v>4.1073529411764707</v>
      </c>
      <c r="T166" s="11">
        <f t="shared" si="33"/>
        <v>4.9275362318840576</v>
      </c>
      <c r="U166" s="11">
        <f t="shared" si="34"/>
        <v>96.643598615916957</v>
      </c>
      <c r="V166" s="11">
        <f t="shared" si="35"/>
        <v>4.7750865051903117</v>
      </c>
      <c r="W166" s="11">
        <f>IFERROR(H166/M166,Tabla2[[#This Row],[CARGA PRODUCCION (ANIMALES/HA)]])</f>
        <v>3.887323943661972</v>
      </c>
      <c r="X166" s="9">
        <f t="shared" si="36"/>
        <v>2022</v>
      </c>
      <c r="Y166" s="9">
        <f t="shared" si="37"/>
        <v>2</v>
      </c>
      <c r="Z166" s="9" t="e">
        <f t="shared" ca="1" si="38"/>
        <v>#NAME?</v>
      </c>
      <c r="AA166" s="12">
        <f t="shared" si="39"/>
        <v>138</v>
      </c>
      <c r="AB166" s="10">
        <f t="shared" si="40"/>
        <v>1</v>
      </c>
      <c r="AC166" s="13">
        <f t="shared" si="41"/>
        <v>0</v>
      </c>
    </row>
    <row r="167" spans="1:29">
      <c r="A167" s="6">
        <v>44599</v>
      </c>
      <c r="B167" s="7" t="s">
        <v>82</v>
      </c>
      <c r="C167" s="7">
        <v>2576</v>
      </c>
      <c r="D167" s="7">
        <v>135</v>
      </c>
      <c r="E167" s="7">
        <v>9</v>
      </c>
      <c r="F167" s="7">
        <v>135</v>
      </c>
      <c r="G167" s="7">
        <v>138</v>
      </c>
      <c r="H167" s="7">
        <v>138</v>
      </c>
      <c r="I167" s="7">
        <v>0</v>
      </c>
      <c r="J167" s="7">
        <v>27</v>
      </c>
      <c r="K167" s="7">
        <v>680</v>
      </c>
      <c r="L167" s="7">
        <v>28.9</v>
      </c>
      <c r="M167" s="8">
        <v>35.5</v>
      </c>
      <c r="N167" s="9">
        <f>IF(Tabla2[[#This Row],[LECHE RETIRO DIA]]&lt;&gt;ISBLANK(Tabla2[[#This Row],[LECHE RETIRO DIA]]),SUM(Tabla2[[#This Row],[LECHE TANQUE DIA]:[LECHE RETIRO DIA]]),SUM(Tabla2[[#This Row],[LECHE TANQUE DIA]:[LECHE AUTOCONSUMO DIA]]))</f>
        <v>2855</v>
      </c>
      <c r="O167" s="10">
        <f t="shared" si="28"/>
        <v>0.90227670753064804</v>
      </c>
      <c r="P167" s="11">
        <f t="shared" si="29"/>
        <v>20.688405797101449</v>
      </c>
      <c r="Q167" s="11">
        <f t="shared" si="30"/>
        <v>18.666666666666668</v>
      </c>
      <c r="R167" s="11">
        <f t="shared" si="31"/>
        <v>5</v>
      </c>
      <c r="S167" s="11">
        <f t="shared" si="32"/>
        <v>4.1985294117647056</v>
      </c>
      <c r="T167" s="11">
        <f t="shared" si="33"/>
        <v>4.9275362318840576</v>
      </c>
      <c r="U167" s="11">
        <f t="shared" si="34"/>
        <v>98.788927335640139</v>
      </c>
      <c r="V167" s="11">
        <f t="shared" si="35"/>
        <v>4.7750865051903117</v>
      </c>
      <c r="W167" s="11">
        <f>IFERROR(H167/M167,Tabla2[[#This Row],[CARGA PRODUCCION (ANIMALES/HA)]])</f>
        <v>3.887323943661972</v>
      </c>
      <c r="X167" s="9">
        <f t="shared" si="36"/>
        <v>2022</v>
      </c>
      <c r="Y167" s="9">
        <f t="shared" si="37"/>
        <v>2</v>
      </c>
      <c r="Z167" s="9" t="e">
        <f t="shared" ca="1" si="38"/>
        <v>#NAME?</v>
      </c>
      <c r="AA167" s="12">
        <f t="shared" si="39"/>
        <v>138</v>
      </c>
      <c r="AB167" s="10">
        <f t="shared" si="40"/>
        <v>1</v>
      </c>
      <c r="AC167" s="13">
        <f t="shared" si="41"/>
        <v>0</v>
      </c>
    </row>
    <row r="168" spans="1:29">
      <c r="A168" s="6">
        <v>44600</v>
      </c>
      <c r="B168" s="7" t="s">
        <v>82</v>
      </c>
      <c r="C168" s="7">
        <v>2585</v>
      </c>
      <c r="D168" s="7">
        <v>135</v>
      </c>
      <c r="E168" s="7">
        <v>9</v>
      </c>
      <c r="F168" s="7">
        <v>135</v>
      </c>
      <c r="G168" s="7">
        <v>138</v>
      </c>
      <c r="H168" s="7">
        <v>138</v>
      </c>
      <c r="I168" s="7">
        <v>0</v>
      </c>
      <c r="J168" s="7">
        <v>27</v>
      </c>
      <c r="K168" s="7">
        <v>680</v>
      </c>
      <c r="L168" s="7">
        <v>28.9</v>
      </c>
      <c r="M168" s="8">
        <v>35.5</v>
      </c>
      <c r="N168" s="9">
        <f>IF(Tabla2[[#This Row],[LECHE RETIRO DIA]]&lt;&gt;ISBLANK(Tabla2[[#This Row],[LECHE RETIRO DIA]]),SUM(Tabla2[[#This Row],[LECHE TANQUE DIA]:[LECHE RETIRO DIA]]),SUM(Tabla2[[#This Row],[LECHE TANQUE DIA]:[LECHE AUTOCONSUMO DIA]]))</f>
        <v>2864</v>
      </c>
      <c r="O168" s="10">
        <f t="shared" si="28"/>
        <v>0.90258379888268159</v>
      </c>
      <c r="P168" s="11">
        <f t="shared" si="29"/>
        <v>20.753623188405797</v>
      </c>
      <c r="Q168" s="11">
        <f t="shared" si="30"/>
        <v>18.731884057971016</v>
      </c>
      <c r="R168" s="11">
        <f t="shared" si="31"/>
        <v>5</v>
      </c>
      <c r="S168" s="11">
        <f t="shared" si="32"/>
        <v>4.2117647058823531</v>
      </c>
      <c r="T168" s="11">
        <f t="shared" si="33"/>
        <v>4.9275362318840576</v>
      </c>
      <c r="U168" s="11">
        <f t="shared" si="34"/>
        <v>99.100346020761251</v>
      </c>
      <c r="V168" s="11">
        <f t="shared" si="35"/>
        <v>4.7750865051903117</v>
      </c>
      <c r="W168" s="11">
        <f>IFERROR(H168/M168,Tabla2[[#This Row],[CARGA PRODUCCION (ANIMALES/HA)]])</f>
        <v>3.887323943661972</v>
      </c>
      <c r="X168" s="9">
        <f t="shared" si="36"/>
        <v>2022</v>
      </c>
      <c r="Y168" s="9">
        <f t="shared" si="37"/>
        <v>2</v>
      </c>
      <c r="Z168" s="9" t="e">
        <f t="shared" ca="1" si="38"/>
        <v>#NAME?</v>
      </c>
      <c r="AA168" s="12">
        <f t="shared" si="39"/>
        <v>138</v>
      </c>
      <c r="AB168" s="10">
        <f t="shared" si="40"/>
        <v>1</v>
      </c>
      <c r="AC168" s="13">
        <f t="shared" si="41"/>
        <v>0</v>
      </c>
    </row>
    <row r="169" spans="1:29">
      <c r="A169" s="6">
        <v>44601</v>
      </c>
      <c r="B169" s="7" t="s">
        <v>82</v>
      </c>
      <c r="C169" s="7">
        <v>2552</v>
      </c>
      <c r="D169" s="7">
        <v>155</v>
      </c>
      <c r="E169" s="7">
        <v>9</v>
      </c>
      <c r="F169" s="7">
        <v>155</v>
      </c>
      <c r="G169" s="7">
        <v>138</v>
      </c>
      <c r="H169" s="7">
        <v>138</v>
      </c>
      <c r="I169" s="7">
        <v>0</v>
      </c>
      <c r="J169" s="7">
        <v>27</v>
      </c>
      <c r="K169" s="7">
        <v>680</v>
      </c>
      <c r="L169" s="7">
        <v>28.9</v>
      </c>
      <c r="M169" s="8">
        <v>35.5</v>
      </c>
      <c r="N169" s="9">
        <f>IF(Tabla2[[#This Row],[LECHE RETIRO DIA]]&lt;&gt;ISBLANK(Tabla2[[#This Row],[LECHE RETIRO DIA]]),SUM(Tabla2[[#This Row],[LECHE TANQUE DIA]:[LECHE RETIRO DIA]]),SUM(Tabla2[[#This Row],[LECHE TANQUE DIA]:[LECHE AUTOCONSUMO DIA]]))</f>
        <v>2871</v>
      </c>
      <c r="O169" s="10">
        <f t="shared" si="28"/>
        <v>0.88888888888888884</v>
      </c>
      <c r="P169" s="11">
        <f t="shared" si="29"/>
        <v>20.804347826086957</v>
      </c>
      <c r="Q169" s="11">
        <f t="shared" si="30"/>
        <v>18.492753623188406</v>
      </c>
      <c r="R169" s="11">
        <f t="shared" si="31"/>
        <v>5.7407407407407405</v>
      </c>
      <c r="S169" s="11">
        <f t="shared" si="32"/>
        <v>4.2220588235294114</v>
      </c>
      <c r="T169" s="11">
        <f t="shared" si="33"/>
        <v>4.9275362318840576</v>
      </c>
      <c r="U169" s="11">
        <f t="shared" si="34"/>
        <v>99.34256055363322</v>
      </c>
      <c r="V169" s="11">
        <f t="shared" si="35"/>
        <v>4.7750865051903117</v>
      </c>
      <c r="W169" s="11">
        <f>IFERROR(H169/M169,Tabla2[[#This Row],[CARGA PRODUCCION (ANIMALES/HA)]])</f>
        <v>3.887323943661972</v>
      </c>
      <c r="X169" s="9">
        <f t="shared" si="36"/>
        <v>2022</v>
      </c>
      <c r="Y169" s="9">
        <f t="shared" si="37"/>
        <v>2</v>
      </c>
      <c r="Z169" s="9" t="e">
        <f t="shared" ca="1" si="38"/>
        <v>#NAME?</v>
      </c>
      <c r="AA169" s="12">
        <f t="shared" si="39"/>
        <v>138</v>
      </c>
      <c r="AB169" s="10">
        <f t="shared" si="40"/>
        <v>1</v>
      </c>
      <c r="AC169" s="13">
        <f t="shared" si="41"/>
        <v>0</v>
      </c>
    </row>
    <row r="170" spans="1:29">
      <c r="A170" s="6">
        <v>44602</v>
      </c>
      <c r="B170" s="7" t="s">
        <v>82</v>
      </c>
      <c r="C170" s="7">
        <v>2509</v>
      </c>
      <c r="D170" s="7">
        <v>155</v>
      </c>
      <c r="E170" s="7">
        <v>9</v>
      </c>
      <c r="F170" s="7">
        <v>155</v>
      </c>
      <c r="G170" s="7">
        <v>138</v>
      </c>
      <c r="H170" s="7">
        <v>138</v>
      </c>
      <c r="I170" s="7">
        <v>0</v>
      </c>
      <c r="J170" s="7">
        <v>27</v>
      </c>
      <c r="K170" s="7">
        <v>680</v>
      </c>
      <c r="L170" s="7">
        <v>28.9</v>
      </c>
      <c r="M170" s="8">
        <v>35.5</v>
      </c>
      <c r="N170" s="9">
        <f>IF(Tabla2[[#This Row],[LECHE RETIRO DIA]]&lt;&gt;ISBLANK(Tabla2[[#This Row],[LECHE RETIRO DIA]]),SUM(Tabla2[[#This Row],[LECHE TANQUE DIA]:[LECHE RETIRO DIA]]),SUM(Tabla2[[#This Row],[LECHE TANQUE DIA]:[LECHE AUTOCONSUMO DIA]]))</f>
        <v>2828</v>
      </c>
      <c r="O170" s="10">
        <f t="shared" si="28"/>
        <v>0.88719943422913716</v>
      </c>
      <c r="P170" s="11">
        <f t="shared" si="29"/>
        <v>20.492753623188406</v>
      </c>
      <c r="Q170" s="11">
        <f t="shared" si="30"/>
        <v>18.181159420289855</v>
      </c>
      <c r="R170" s="11">
        <f t="shared" si="31"/>
        <v>5.7407407407407405</v>
      </c>
      <c r="S170" s="11">
        <f t="shared" si="32"/>
        <v>4.158823529411765</v>
      </c>
      <c r="T170" s="11">
        <f t="shared" si="33"/>
        <v>4.9275362318840576</v>
      </c>
      <c r="U170" s="11">
        <f t="shared" si="34"/>
        <v>97.854671280276818</v>
      </c>
      <c r="V170" s="11">
        <f t="shared" si="35"/>
        <v>4.7750865051903117</v>
      </c>
      <c r="W170" s="11">
        <f>IFERROR(H170/M170,Tabla2[[#This Row],[CARGA PRODUCCION (ANIMALES/HA)]])</f>
        <v>3.887323943661972</v>
      </c>
      <c r="X170" s="9">
        <f t="shared" si="36"/>
        <v>2022</v>
      </c>
      <c r="Y170" s="9">
        <f t="shared" si="37"/>
        <v>2</v>
      </c>
      <c r="Z170" s="9" t="e">
        <f t="shared" ca="1" si="38"/>
        <v>#NAME?</v>
      </c>
      <c r="AA170" s="12">
        <f t="shared" si="39"/>
        <v>138</v>
      </c>
      <c r="AB170" s="10">
        <f t="shared" si="40"/>
        <v>1</v>
      </c>
      <c r="AC170" s="13">
        <f t="shared" si="41"/>
        <v>0</v>
      </c>
    </row>
    <row r="171" spans="1:29">
      <c r="A171" s="6">
        <v>44603</v>
      </c>
      <c r="B171" s="7" t="s">
        <v>82</v>
      </c>
      <c r="C171" s="7">
        <v>2462</v>
      </c>
      <c r="D171" s="7">
        <v>155</v>
      </c>
      <c r="E171" s="7">
        <v>9</v>
      </c>
      <c r="F171" s="7">
        <v>155</v>
      </c>
      <c r="G171" s="7">
        <v>138</v>
      </c>
      <c r="H171" s="7">
        <v>138</v>
      </c>
      <c r="I171" s="7">
        <v>0</v>
      </c>
      <c r="J171" s="7">
        <v>27</v>
      </c>
      <c r="K171" s="7">
        <v>680</v>
      </c>
      <c r="L171" s="7">
        <v>28.9</v>
      </c>
      <c r="M171" s="8">
        <v>35.5</v>
      </c>
      <c r="N171" s="9">
        <f>IF(Tabla2[[#This Row],[LECHE RETIRO DIA]]&lt;&gt;ISBLANK(Tabla2[[#This Row],[LECHE RETIRO DIA]]),SUM(Tabla2[[#This Row],[LECHE TANQUE DIA]:[LECHE RETIRO DIA]]),SUM(Tabla2[[#This Row],[LECHE TANQUE DIA]:[LECHE AUTOCONSUMO DIA]]))</f>
        <v>2781</v>
      </c>
      <c r="O171" s="10">
        <f t="shared" si="28"/>
        <v>0.88529306005034158</v>
      </c>
      <c r="P171" s="11">
        <f t="shared" si="29"/>
        <v>20.152173913043477</v>
      </c>
      <c r="Q171" s="11">
        <f t="shared" si="30"/>
        <v>17.840579710144926</v>
      </c>
      <c r="R171" s="11">
        <f t="shared" si="31"/>
        <v>5.7407407407407405</v>
      </c>
      <c r="S171" s="11">
        <f t="shared" si="32"/>
        <v>4.0897058823529413</v>
      </c>
      <c r="T171" s="11">
        <f t="shared" si="33"/>
        <v>4.9275362318840576</v>
      </c>
      <c r="U171" s="11">
        <f t="shared" si="34"/>
        <v>96.228373702422147</v>
      </c>
      <c r="V171" s="11">
        <f t="shared" si="35"/>
        <v>4.7750865051903117</v>
      </c>
      <c r="W171" s="11">
        <f>IFERROR(H171/M171,Tabla2[[#This Row],[CARGA PRODUCCION (ANIMALES/HA)]])</f>
        <v>3.887323943661972</v>
      </c>
      <c r="X171" s="9">
        <f t="shared" si="36"/>
        <v>2022</v>
      </c>
      <c r="Y171" s="9">
        <f t="shared" si="37"/>
        <v>2</v>
      </c>
      <c r="Z171" s="9" t="e">
        <f t="shared" ca="1" si="38"/>
        <v>#NAME?</v>
      </c>
      <c r="AA171" s="12">
        <f t="shared" si="39"/>
        <v>138</v>
      </c>
      <c r="AB171" s="10">
        <f t="shared" si="40"/>
        <v>1</v>
      </c>
      <c r="AC171" s="13">
        <f t="shared" si="41"/>
        <v>0</v>
      </c>
    </row>
    <row r="172" spans="1:29">
      <c r="A172" s="6">
        <v>44604</v>
      </c>
      <c r="B172" s="7" t="s">
        <v>82</v>
      </c>
      <c r="C172" s="7">
        <v>2509</v>
      </c>
      <c r="D172" s="7">
        <v>160</v>
      </c>
      <c r="E172" s="7">
        <v>9</v>
      </c>
      <c r="F172" s="7">
        <v>160</v>
      </c>
      <c r="G172" s="7">
        <v>138</v>
      </c>
      <c r="H172" s="7">
        <v>138</v>
      </c>
      <c r="I172" s="7">
        <v>0</v>
      </c>
      <c r="J172" s="7">
        <v>27</v>
      </c>
      <c r="K172" s="7">
        <v>680</v>
      </c>
      <c r="L172" s="7">
        <v>28.9</v>
      </c>
      <c r="M172" s="8">
        <v>35.5</v>
      </c>
      <c r="N172" s="9">
        <f>IF(Tabla2[[#This Row],[LECHE RETIRO DIA]]&lt;&gt;ISBLANK(Tabla2[[#This Row],[LECHE RETIRO DIA]]),SUM(Tabla2[[#This Row],[LECHE TANQUE DIA]:[LECHE RETIRO DIA]]),SUM(Tabla2[[#This Row],[LECHE TANQUE DIA]:[LECHE AUTOCONSUMO DIA]]))</f>
        <v>2838</v>
      </c>
      <c r="O172" s="10">
        <f t="shared" si="28"/>
        <v>0.88407329105003518</v>
      </c>
      <c r="P172" s="11">
        <f t="shared" si="29"/>
        <v>20.565217391304348</v>
      </c>
      <c r="Q172" s="11">
        <f t="shared" si="30"/>
        <v>18.181159420289855</v>
      </c>
      <c r="R172" s="11">
        <f t="shared" si="31"/>
        <v>5.9259259259259256</v>
      </c>
      <c r="S172" s="11">
        <f t="shared" si="32"/>
        <v>4.1735294117647062</v>
      </c>
      <c r="T172" s="11">
        <f t="shared" si="33"/>
        <v>4.9275362318840576</v>
      </c>
      <c r="U172" s="11">
        <f t="shared" si="34"/>
        <v>98.200692041522501</v>
      </c>
      <c r="V172" s="11">
        <f t="shared" si="35"/>
        <v>4.7750865051903117</v>
      </c>
      <c r="W172" s="11">
        <f>IFERROR(H172/M172,Tabla2[[#This Row],[CARGA PRODUCCION (ANIMALES/HA)]])</f>
        <v>3.887323943661972</v>
      </c>
      <c r="X172" s="9">
        <f t="shared" si="36"/>
        <v>2022</v>
      </c>
      <c r="Y172" s="9">
        <f t="shared" si="37"/>
        <v>2</v>
      </c>
      <c r="Z172" s="9" t="e">
        <f t="shared" ca="1" si="38"/>
        <v>#NAME?</v>
      </c>
      <c r="AA172" s="12">
        <f t="shared" si="39"/>
        <v>138</v>
      </c>
      <c r="AB172" s="10">
        <f t="shared" si="40"/>
        <v>1</v>
      </c>
      <c r="AC172" s="13">
        <f t="shared" si="41"/>
        <v>0</v>
      </c>
    </row>
    <row r="173" spans="1:29">
      <c r="A173" s="6">
        <v>44605</v>
      </c>
      <c r="B173" s="7" t="s">
        <v>82</v>
      </c>
      <c r="C173" s="7">
        <v>2448</v>
      </c>
      <c r="D173" s="7">
        <v>160</v>
      </c>
      <c r="E173" s="7">
        <v>9</v>
      </c>
      <c r="F173" s="7">
        <v>160</v>
      </c>
      <c r="G173" s="7">
        <v>138</v>
      </c>
      <c r="H173" s="7">
        <v>138</v>
      </c>
      <c r="I173" s="7">
        <v>0</v>
      </c>
      <c r="J173" s="7">
        <v>27</v>
      </c>
      <c r="K173" s="7">
        <v>680</v>
      </c>
      <c r="L173" s="7">
        <v>28.9</v>
      </c>
      <c r="M173" s="8">
        <v>35.5</v>
      </c>
      <c r="N173" s="9">
        <f>IF(Tabla2[[#This Row],[LECHE RETIRO DIA]]&lt;&gt;ISBLANK(Tabla2[[#This Row],[LECHE RETIRO DIA]]),SUM(Tabla2[[#This Row],[LECHE TANQUE DIA]:[LECHE RETIRO DIA]]),SUM(Tabla2[[#This Row],[LECHE TANQUE DIA]:[LECHE AUTOCONSUMO DIA]]))</f>
        <v>2777</v>
      </c>
      <c r="O173" s="10">
        <f t="shared" si="28"/>
        <v>0.8815268275117033</v>
      </c>
      <c r="P173" s="11">
        <f t="shared" si="29"/>
        <v>20.123188405797102</v>
      </c>
      <c r="Q173" s="11">
        <f t="shared" si="30"/>
        <v>17.739130434782609</v>
      </c>
      <c r="R173" s="11">
        <f t="shared" si="31"/>
        <v>5.9259259259259256</v>
      </c>
      <c r="S173" s="11">
        <f t="shared" si="32"/>
        <v>4.0838235294117649</v>
      </c>
      <c r="T173" s="11">
        <f t="shared" si="33"/>
        <v>4.9275362318840576</v>
      </c>
      <c r="U173" s="11">
        <f t="shared" si="34"/>
        <v>96.089965397923876</v>
      </c>
      <c r="V173" s="11">
        <f t="shared" si="35"/>
        <v>4.7750865051903117</v>
      </c>
      <c r="W173" s="11">
        <f>IFERROR(H173/M173,Tabla2[[#This Row],[CARGA PRODUCCION (ANIMALES/HA)]])</f>
        <v>3.887323943661972</v>
      </c>
      <c r="X173" s="9">
        <f t="shared" si="36"/>
        <v>2022</v>
      </c>
      <c r="Y173" s="9">
        <f t="shared" si="37"/>
        <v>2</v>
      </c>
      <c r="Z173" s="9" t="e">
        <f t="shared" ca="1" si="38"/>
        <v>#NAME?</v>
      </c>
      <c r="AA173" s="12">
        <f t="shared" si="39"/>
        <v>138</v>
      </c>
      <c r="AB173" s="10">
        <f t="shared" si="40"/>
        <v>1</v>
      </c>
      <c r="AC173" s="13">
        <f t="shared" si="41"/>
        <v>0</v>
      </c>
    </row>
    <row r="174" spans="1:29">
      <c r="A174" s="6">
        <v>44606</v>
      </c>
      <c r="B174" s="7" t="s">
        <v>82</v>
      </c>
      <c r="C174" s="7">
        <v>2386</v>
      </c>
      <c r="D174" s="7">
        <v>160</v>
      </c>
      <c r="E174" s="7">
        <v>9</v>
      </c>
      <c r="F174" s="7">
        <v>160</v>
      </c>
      <c r="G174" s="7">
        <v>138</v>
      </c>
      <c r="H174" s="7">
        <v>138</v>
      </c>
      <c r="I174" s="7">
        <v>0</v>
      </c>
      <c r="J174" s="7">
        <v>27</v>
      </c>
      <c r="K174" s="7">
        <v>680</v>
      </c>
      <c r="L174" s="7">
        <v>28.9</v>
      </c>
      <c r="M174" s="8">
        <v>35.5</v>
      </c>
      <c r="N174" s="9">
        <f>IF(Tabla2[[#This Row],[LECHE RETIRO DIA]]&lt;&gt;ISBLANK(Tabla2[[#This Row],[LECHE RETIRO DIA]]),SUM(Tabla2[[#This Row],[LECHE TANQUE DIA]:[LECHE RETIRO DIA]]),SUM(Tabla2[[#This Row],[LECHE TANQUE DIA]:[LECHE AUTOCONSUMO DIA]]))</f>
        <v>2715</v>
      </c>
      <c r="O174" s="10">
        <f t="shared" si="28"/>
        <v>0.87882136279926337</v>
      </c>
      <c r="P174" s="11">
        <f t="shared" si="29"/>
        <v>19.673913043478262</v>
      </c>
      <c r="Q174" s="11">
        <f t="shared" si="30"/>
        <v>17.289855072463769</v>
      </c>
      <c r="R174" s="11">
        <f t="shared" si="31"/>
        <v>5.9259259259259256</v>
      </c>
      <c r="S174" s="11">
        <f t="shared" si="32"/>
        <v>3.9926470588235294</v>
      </c>
      <c r="T174" s="11">
        <f t="shared" si="33"/>
        <v>4.9275362318840576</v>
      </c>
      <c r="U174" s="11">
        <f t="shared" si="34"/>
        <v>93.944636678200695</v>
      </c>
      <c r="V174" s="11">
        <f t="shared" si="35"/>
        <v>4.7750865051903117</v>
      </c>
      <c r="W174" s="11">
        <f>IFERROR(H174/M174,Tabla2[[#This Row],[CARGA PRODUCCION (ANIMALES/HA)]])</f>
        <v>3.887323943661972</v>
      </c>
      <c r="X174" s="9">
        <f t="shared" si="36"/>
        <v>2022</v>
      </c>
      <c r="Y174" s="9">
        <f t="shared" si="37"/>
        <v>2</v>
      </c>
      <c r="Z174" s="9" t="e">
        <f t="shared" ca="1" si="38"/>
        <v>#NAME?</v>
      </c>
      <c r="AA174" s="12">
        <f t="shared" si="39"/>
        <v>138</v>
      </c>
      <c r="AB174" s="10">
        <f t="shared" si="40"/>
        <v>1</v>
      </c>
      <c r="AC174" s="13">
        <f t="shared" si="41"/>
        <v>0</v>
      </c>
    </row>
    <row r="175" spans="1:29">
      <c r="A175" s="6">
        <v>44607</v>
      </c>
      <c r="B175" s="7" t="s">
        <v>82</v>
      </c>
      <c r="C175" s="7">
        <v>2457</v>
      </c>
      <c r="D175" s="7">
        <v>160</v>
      </c>
      <c r="E175" s="7">
        <v>9</v>
      </c>
      <c r="F175" s="7">
        <v>160</v>
      </c>
      <c r="G175" s="7">
        <v>138</v>
      </c>
      <c r="H175" s="7">
        <v>138</v>
      </c>
      <c r="I175" s="7">
        <v>0</v>
      </c>
      <c r="J175" s="7">
        <v>27</v>
      </c>
      <c r="K175" s="7">
        <v>680</v>
      </c>
      <c r="L175" s="7">
        <v>28.9</v>
      </c>
      <c r="M175" s="8">
        <v>35.5</v>
      </c>
      <c r="N175" s="9">
        <f>IF(Tabla2[[#This Row],[LECHE RETIRO DIA]]&lt;&gt;ISBLANK(Tabla2[[#This Row],[LECHE RETIRO DIA]]),SUM(Tabla2[[#This Row],[LECHE TANQUE DIA]:[LECHE RETIRO DIA]]),SUM(Tabla2[[#This Row],[LECHE TANQUE DIA]:[LECHE AUTOCONSUMO DIA]]))</f>
        <v>2786</v>
      </c>
      <c r="O175" s="10">
        <f t="shared" si="28"/>
        <v>0.88190954773869346</v>
      </c>
      <c r="P175" s="11">
        <f t="shared" si="29"/>
        <v>20.188405797101449</v>
      </c>
      <c r="Q175" s="11">
        <f t="shared" si="30"/>
        <v>17.804347826086957</v>
      </c>
      <c r="R175" s="11">
        <f t="shared" si="31"/>
        <v>5.9259259259259256</v>
      </c>
      <c r="S175" s="11">
        <f t="shared" si="32"/>
        <v>4.0970588235294114</v>
      </c>
      <c r="T175" s="11">
        <f t="shared" si="33"/>
        <v>4.9275362318840576</v>
      </c>
      <c r="U175" s="11">
        <f t="shared" si="34"/>
        <v>96.401384083044988</v>
      </c>
      <c r="V175" s="11">
        <f t="shared" si="35"/>
        <v>4.7750865051903117</v>
      </c>
      <c r="W175" s="11">
        <f>IFERROR(H175/M175,Tabla2[[#This Row],[CARGA PRODUCCION (ANIMALES/HA)]])</f>
        <v>3.887323943661972</v>
      </c>
      <c r="X175" s="9">
        <f t="shared" si="36"/>
        <v>2022</v>
      </c>
      <c r="Y175" s="9">
        <f t="shared" si="37"/>
        <v>2</v>
      </c>
      <c r="Z175" s="9" t="e">
        <f t="shared" ca="1" si="38"/>
        <v>#NAME?</v>
      </c>
      <c r="AA175" s="12">
        <f t="shared" si="39"/>
        <v>138</v>
      </c>
      <c r="AB175" s="10">
        <f t="shared" si="40"/>
        <v>1</v>
      </c>
      <c r="AC175" s="13">
        <f t="shared" si="41"/>
        <v>0</v>
      </c>
    </row>
    <row r="176" spans="1:29">
      <c r="A176" s="6">
        <v>44608</v>
      </c>
      <c r="B176" s="7" t="s">
        <v>82</v>
      </c>
      <c r="C176" s="7">
        <v>2410</v>
      </c>
      <c r="D176" s="7">
        <v>160</v>
      </c>
      <c r="E176" s="7">
        <v>9</v>
      </c>
      <c r="F176" s="7">
        <v>160</v>
      </c>
      <c r="G176" s="7">
        <v>138</v>
      </c>
      <c r="H176" s="7">
        <v>138</v>
      </c>
      <c r="I176" s="7">
        <v>0</v>
      </c>
      <c r="J176" s="7">
        <v>27</v>
      </c>
      <c r="K176" s="7">
        <v>680</v>
      </c>
      <c r="L176" s="7">
        <v>28.9</v>
      </c>
      <c r="M176" s="8">
        <v>35.5</v>
      </c>
      <c r="N176" s="9">
        <f>IF(Tabla2[[#This Row],[LECHE RETIRO DIA]]&lt;&gt;ISBLANK(Tabla2[[#This Row],[LECHE RETIRO DIA]]),SUM(Tabla2[[#This Row],[LECHE TANQUE DIA]:[LECHE RETIRO DIA]]),SUM(Tabla2[[#This Row],[LECHE TANQUE DIA]:[LECHE AUTOCONSUMO DIA]]))</f>
        <v>2739</v>
      </c>
      <c r="O176" s="10">
        <f t="shared" si="28"/>
        <v>0.87988316903979558</v>
      </c>
      <c r="P176" s="11">
        <f t="shared" si="29"/>
        <v>19.847826086956523</v>
      </c>
      <c r="Q176" s="11">
        <f t="shared" si="30"/>
        <v>17.463768115942027</v>
      </c>
      <c r="R176" s="11">
        <f t="shared" si="31"/>
        <v>5.9259259259259256</v>
      </c>
      <c r="S176" s="11">
        <f t="shared" si="32"/>
        <v>4.0279411764705886</v>
      </c>
      <c r="T176" s="11">
        <f t="shared" si="33"/>
        <v>4.9275362318840576</v>
      </c>
      <c r="U176" s="11">
        <f t="shared" si="34"/>
        <v>94.775086505190316</v>
      </c>
      <c r="V176" s="11">
        <f t="shared" si="35"/>
        <v>4.7750865051903117</v>
      </c>
      <c r="W176" s="11">
        <f>IFERROR(H176/M176,Tabla2[[#This Row],[CARGA PRODUCCION (ANIMALES/HA)]])</f>
        <v>3.887323943661972</v>
      </c>
      <c r="X176" s="9">
        <f t="shared" si="36"/>
        <v>2022</v>
      </c>
      <c r="Y176" s="9">
        <f t="shared" si="37"/>
        <v>2</v>
      </c>
      <c r="Z176" s="9" t="e">
        <f t="shared" ca="1" si="38"/>
        <v>#NAME?</v>
      </c>
      <c r="AA176" s="12">
        <f t="shared" si="39"/>
        <v>138</v>
      </c>
      <c r="AB176" s="10">
        <f t="shared" si="40"/>
        <v>1</v>
      </c>
      <c r="AC176" s="13">
        <f t="shared" si="41"/>
        <v>0</v>
      </c>
    </row>
    <row r="177" spans="1:29">
      <c r="A177" s="6">
        <v>44609</v>
      </c>
      <c r="B177" s="7" t="s">
        <v>82</v>
      </c>
      <c r="C177" s="7">
        <v>2509</v>
      </c>
      <c r="D177" s="7">
        <v>160</v>
      </c>
      <c r="E177" s="7">
        <v>9</v>
      </c>
      <c r="F177" s="7">
        <v>160</v>
      </c>
      <c r="G177" s="7">
        <v>138</v>
      </c>
      <c r="H177" s="7">
        <v>138</v>
      </c>
      <c r="I177" s="7">
        <v>0</v>
      </c>
      <c r="J177" s="7">
        <v>27</v>
      </c>
      <c r="K177" s="7">
        <v>680</v>
      </c>
      <c r="L177" s="7">
        <v>28.9</v>
      </c>
      <c r="M177" s="8">
        <v>35.5</v>
      </c>
      <c r="N177" s="9">
        <f>IF(Tabla2[[#This Row],[LECHE RETIRO DIA]]&lt;&gt;ISBLANK(Tabla2[[#This Row],[LECHE RETIRO DIA]]),SUM(Tabla2[[#This Row],[LECHE TANQUE DIA]:[LECHE RETIRO DIA]]),SUM(Tabla2[[#This Row],[LECHE TANQUE DIA]:[LECHE AUTOCONSUMO DIA]]))</f>
        <v>2838</v>
      </c>
      <c r="O177" s="10">
        <f t="shared" si="28"/>
        <v>0.88407329105003518</v>
      </c>
      <c r="P177" s="11">
        <f t="shared" si="29"/>
        <v>20.565217391304348</v>
      </c>
      <c r="Q177" s="11">
        <f t="shared" si="30"/>
        <v>18.181159420289855</v>
      </c>
      <c r="R177" s="11">
        <f t="shared" si="31"/>
        <v>5.9259259259259256</v>
      </c>
      <c r="S177" s="11">
        <f t="shared" si="32"/>
        <v>4.1735294117647062</v>
      </c>
      <c r="T177" s="11">
        <f t="shared" si="33"/>
        <v>4.9275362318840576</v>
      </c>
      <c r="U177" s="11">
        <f t="shared" si="34"/>
        <v>98.200692041522501</v>
      </c>
      <c r="V177" s="11">
        <f t="shared" si="35"/>
        <v>4.7750865051903117</v>
      </c>
      <c r="W177" s="11">
        <f>IFERROR(H177/M177,Tabla2[[#This Row],[CARGA PRODUCCION (ANIMALES/HA)]])</f>
        <v>3.887323943661972</v>
      </c>
      <c r="X177" s="9">
        <f t="shared" si="36"/>
        <v>2022</v>
      </c>
      <c r="Y177" s="9">
        <f t="shared" si="37"/>
        <v>2</v>
      </c>
      <c r="Z177" s="9" t="e">
        <f t="shared" ca="1" si="38"/>
        <v>#NAME?</v>
      </c>
      <c r="AA177" s="12">
        <f t="shared" si="39"/>
        <v>138</v>
      </c>
      <c r="AB177" s="10">
        <f t="shared" si="40"/>
        <v>1</v>
      </c>
      <c r="AC177" s="13">
        <f t="shared" si="41"/>
        <v>0</v>
      </c>
    </row>
    <row r="178" spans="1:29">
      <c r="A178" s="6">
        <v>44610</v>
      </c>
      <c r="B178" s="7" t="s">
        <v>82</v>
      </c>
      <c r="C178" s="7">
        <v>2495</v>
      </c>
      <c r="D178" s="7">
        <v>160</v>
      </c>
      <c r="E178" s="7">
        <v>9</v>
      </c>
      <c r="F178" s="7">
        <v>160</v>
      </c>
      <c r="G178" s="7">
        <v>138</v>
      </c>
      <c r="H178" s="7">
        <v>138</v>
      </c>
      <c r="I178" s="7">
        <v>0</v>
      </c>
      <c r="J178" s="7">
        <v>27</v>
      </c>
      <c r="K178" s="7">
        <v>680</v>
      </c>
      <c r="L178" s="7">
        <v>28.9</v>
      </c>
      <c r="M178" s="8">
        <v>35.5</v>
      </c>
      <c r="N178" s="9">
        <f>IF(Tabla2[[#This Row],[LECHE RETIRO DIA]]&lt;&gt;ISBLANK(Tabla2[[#This Row],[LECHE RETIRO DIA]]),SUM(Tabla2[[#This Row],[LECHE TANQUE DIA]:[LECHE RETIRO DIA]]),SUM(Tabla2[[#This Row],[LECHE TANQUE DIA]:[LECHE AUTOCONSUMO DIA]]))</f>
        <v>2824</v>
      </c>
      <c r="O178" s="10">
        <f t="shared" si="28"/>
        <v>0.88349858356940514</v>
      </c>
      <c r="P178" s="11">
        <f t="shared" si="29"/>
        <v>20.463768115942027</v>
      </c>
      <c r="Q178" s="11">
        <f t="shared" si="30"/>
        <v>18.079710144927535</v>
      </c>
      <c r="R178" s="11">
        <f t="shared" si="31"/>
        <v>5.9259259259259256</v>
      </c>
      <c r="S178" s="11">
        <f t="shared" si="32"/>
        <v>4.1529411764705886</v>
      </c>
      <c r="T178" s="11">
        <f t="shared" si="33"/>
        <v>4.9275362318840576</v>
      </c>
      <c r="U178" s="11">
        <f t="shared" si="34"/>
        <v>97.716262975778548</v>
      </c>
      <c r="V178" s="11">
        <f t="shared" si="35"/>
        <v>4.7750865051903117</v>
      </c>
      <c r="W178" s="11">
        <f>IFERROR(H178/M178,Tabla2[[#This Row],[CARGA PRODUCCION (ANIMALES/HA)]])</f>
        <v>3.887323943661972</v>
      </c>
      <c r="X178" s="9">
        <f t="shared" si="36"/>
        <v>2022</v>
      </c>
      <c r="Y178" s="9">
        <f t="shared" si="37"/>
        <v>2</v>
      </c>
      <c r="Z178" s="9" t="e">
        <f t="shared" ca="1" si="38"/>
        <v>#NAME?</v>
      </c>
      <c r="AA178" s="12">
        <f t="shared" si="39"/>
        <v>138</v>
      </c>
      <c r="AB178" s="10">
        <f t="shared" si="40"/>
        <v>1</v>
      </c>
      <c r="AC178" s="13">
        <f t="shared" si="41"/>
        <v>0</v>
      </c>
    </row>
    <row r="179" spans="1:29">
      <c r="A179" s="6">
        <v>44611</v>
      </c>
      <c r="B179" s="7" t="s">
        <v>82</v>
      </c>
      <c r="C179" s="7">
        <v>2525</v>
      </c>
      <c r="D179" s="7">
        <v>160</v>
      </c>
      <c r="E179" s="7">
        <v>9</v>
      </c>
      <c r="F179" s="7">
        <v>160</v>
      </c>
      <c r="G179" s="7">
        <v>135</v>
      </c>
      <c r="H179" s="7">
        <v>135</v>
      </c>
      <c r="I179" s="7">
        <v>0</v>
      </c>
      <c r="J179" s="7">
        <v>27</v>
      </c>
      <c r="K179" s="7">
        <v>680</v>
      </c>
      <c r="L179" s="7">
        <v>28.9</v>
      </c>
      <c r="M179" s="8">
        <v>35.5</v>
      </c>
      <c r="N179" s="9">
        <f>IF(Tabla2[[#This Row],[LECHE RETIRO DIA]]&lt;&gt;ISBLANK(Tabla2[[#This Row],[LECHE RETIRO DIA]]),SUM(Tabla2[[#This Row],[LECHE TANQUE DIA]:[LECHE RETIRO DIA]]),SUM(Tabla2[[#This Row],[LECHE TANQUE DIA]:[LECHE AUTOCONSUMO DIA]]))</f>
        <v>2854</v>
      </c>
      <c r="O179" s="10">
        <f t="shared" si="28"/>
        <v>0.88472319551506662</v>
      </c>
      <c r="P179" s="11">
        <f t="shared" si="29"/>
        <v>21.140740740740739</v>
      </c>
      <c r="Q179" s="11">
        <f t="shared" si="30"/>
        <v>18.703703703703702</v>
      </c>
      <c r="R179" s="11">
        <f t="shared" si="31"/>
        <v>5.9259259259259256</v>
      </c>
      <c r="S179" s="11">
        <f t="shared" si="32"/>
        <v>4.197058823529412</v>
      </c>
      <c r="T179" s="11">
        <f t="shared" si="33"/>
        <v>5.0370370370370372</v>
      </c>
      <c r="U179" s="11">
        <f t="shared" si="34"/>
        <v>98.754325259515582</v>
      </c>
      <c r="V179" s="11">
        <f t="shared" si="35"/>
        <v>4.6712802768166091</v>
      </c>
      <c r="W179" s="11">
        <f>IFERROR(H179/M179,Tabla2[[#This Row],[CARGA PRODUCCION (ANIMALES/HA)]])</f>
        <v>3.8028169014084505</v>
      </c>
      <c r="X179" s="9">
        <f t="shared" si="36"/>
        <v>2022</v>
      </c>
      <c r="Y179" s="9">
        <f t="shared" si="37"/>
        <v>2</v>
      </c>
      <c r="Z179" s="9" t="e">
        <f t="shared" ca="1" si="38"/>
        <v>#NAME?</v>
      </c>
      <c r="AA179" s="12">
        <f t="shared" si="39"/>
        <v>135</v>
      </c>
      <c r="AB179" s="10">
        <f t="shared" si="40"/>
        <v>1</v>
      </c>
      <c r="AC179" s="13">
        <f t="shared" si="41"/>
        <v>0</v>
      </c>
    </row>
    <row r="180" spans="1:29">
      <c r="A180" s="6">
        <v>44612</v>
      </c>
      <c r="B180" s="7" t="s">
        <v>82</v>
      </c>
      <c r="C180" s="7">
        <v>2445</v>
      </c>
      <c r="D180" s="7">
        <v>160</v>
      </c>
      <c r="E180" s="7">
        <v>9</v>
      </c>
      <c r="F180" s="7">
        <v>160</v>
      </c>
      <c r="G180" s="7">
        <v>135</v>
      </c>
      <c r="H180" s="7">
        <v>135</v>
      </c>
      <c r="I180" s="7">
        <v>0</v>
      </c>
      <c r="J180" s="7">
        <v>27</v>
      </c>
      <c r="K180" s="7">
        <v>680</v>
      </c>
      <c r="L180" s="7">
        <v>28.9</v>
      </c>
      <c r="M180" s="8">
        <v>35.5</v>
      </c>
      <c r="N180" s="9">
        <f>IF(Tabla2[[#This Row],[LECHE RETIRO DIA]]&lt;&gt;ISBLANK(Tabla2[[#This Row],[LECHE RETIRO DIA]]),SUM(Tabla2[[#This Row],[LECHE TANQUE DIA]:[LECHE RETIRO DIA]]),SUM(Tabla2[[#This Row],[LECHE TANQUE DIA]:[LECHE AUTOCONSUMO DIA]]))</f>
        <v>2774</v>
      </c>
      <c r="O180" s="10">
        <f t="shared" si="28"/>
        <v>0.88139870223503969</v>
      </c>
      <c r="P180" s="11">
        <f t="shared" si="29"/>
        <v>20.548148148148147</v>
      </c>
      <c r="Q180" s="11">
        <f t="shared" si="30"/>
        <v>18.111111111111111</v>
      </c>
      <c r="R180" s="11">
        <f t="shared" si="31"/>
        <v>5.9259259259259256</v>
      </c>
      <c r="S180" s="11">
        <f t="shared" si="32"/>
        <v>4.0794117647058821</v>
      </c>
      <c r="T180" s="11">
        <f t="shared" si="33"/>
        <v>5.0370370370370372</v>
      </c>
      <c r="U180" s="11">
        <f t="shared" si="34"/>
        <v>95.986159169550177</v>
      </c>
      <c r="V180" s="11">
        <f t="shared" si="35"/>
        <v>4.6712802768166091</v>
      </c>
      <c r="W180" s="11">
        <f>IFERROR(H180/M180,Tabla2[[#This Row],[CARGA PRODUCCION (ANIMALES/HA)]])</f>
        <v>3.8028169014084505</v>
      </c>
      <c r="X180" s="9">
        <f t="shared" si="36"/>
        <v>2022</v>
      </c>
      <c r="Y180" s="9">
        <f t="shared" si="37"/>
        <v>2</v>
      </c>
      <c r="Z180" s="9" t="e">
        <f t="shared" ca="1" si="38"/>
        <v>#NAME?</v>
      </c>
      <c r="AA180" s="12">
        <f t="shared" si="39"/>
        <v>135</v>
      </c>
      <c r="AB180" s="10">
        <f t="shared" si="40"/>
        <v>1</v>
      </c>
      <c r="AC180" s="13">
        <f t="shared" si="41"/>
        <v>0</v>
      </c>
    </row>
    <row r="181" spans="1:29">
      <c r="A181" s="6">
        <v>44613</v>
      </c>
      <c r="B181" s="7" t="s">
        <v>82</v>
      </c>
      <c r="C181" s="7">
        <v>2410</v>
      </c>
      <c r="D181" s="7">
        <v>160</v>
      </c>
      <c r="E181" s="7">
        <v>9</v>
      </c>
      <c r="F181" s="7">
        <v>160</v>
      </c>
      <c r="G181" s="7">
        <v>135</v>
      </c>
      <c r="H181" s="7">
        <v>135</v>
      </c>
      <c r="I181" s="7">
        <v>0</v>
      </c>
      <c r="J181" s="7">
        <v>23</v>
      </c>
      <c r="K181" s="7">
        <v>680</v>
      </c>
      <c r="L181" s="7">
        <v>28.9</v>
      </c>
      <c r="M181" s="8">
        <v>35.5</v>
      </c>
      <c r="N181" s="9">
        <f>IF(Tabla2[[#This Row],[LECHE RETIRO DIA]]&lt;&gt;ISBLANK(Tabla2[[#This Row],[LECHE RETIRO DIA]]),SUM(Tabla2[[#This Row],[LECHE TANQUE DIA]:[LECHE RETIRO DIA]]),SUM(Tabla2[[#This Row],[LECHE TANQUE DIA]:[LECHE AUTOCONSUMO DIA]]))</f>
        <v>2739</v>
      </c>
      <c r="O181" s="10">
        <f t="shared" si="28"/>
        <v>0.87988316903979558</v>
      </c>
      <c r="P181" s="11">
        <f t="shared" si="29"/>
        <v>20.288888888888888</v>
      </c>
      <c r="Q181" s="11">
        <f t="shared" si="30"/>
        <v>17.851851851851851</v>
      </c>
      <c r="R181" s="11">
        <f t="shared" si="31"/>
        <v>6.9565217391304346</v>
      </c>
      <c r="S181" s="11">
        <f t="shared" si="32"/>
        <v>4.0279411764705886</v>
      </c>
      <c r="T181" s="11">
        <f t="shared" si="33"/>
        <v>5.0370370370370372</v>
      </c>
      <c r="U181" s="11">
        <f t="shared" si="34"/>
        <v>94.775086505190316</v>
      </c>
      <c r="V181" s="11">
        <f t="shared" si="35"/>
        <v>4.6712802768166091</v>
      </c>
      <c r="W181" s="11">
        <f>IFERROR(H181/M181,Tabla2[[#This Row],[CARGA PRODUCCION (ANIMALES/HA)]])</f>
        <v>3.8028169014084505</v>
      </c>
      <c r="X181" s="9">
        <f t="shared" si="36"/>
        <v>2022</v>
      </c>
      <c r="Y181" s="9">
        <f t="shared" si="37"/>
        <v>2</v>
      </c>
      <c r="Z181" s="9" t="e">
        <f t="shared" ca="1" si="38"/>
        <v>#NAME?</v>
      </c>
      <c r="AA181" s="12">
        <f t="shared" si="39"/>
        <v>135</v>
      </c>
      <c r="AB181" s="10">
        <f t="shared" si="40"/>
        <v>1</v>
      </c>
      <c r="AC181" s="13">
        <f t="shared" si="41"/>
        <v>0</v>
      </c>
    </row>
    <row r="182" spans="1:29">
      <c r="A182" s="6">
        <v>44614</v>
      </c>
      <c r="B182" s="7" t="s">
        <v>82</v>
      </c>
      <c r="C182" s="7">
        <v>2481</v>
      </c>
      <c r="D182" s="7">
        <v>160</v>
      </c>
      <c r="E182" s="7">
        <v>9</v>
      </c>
      <c r="F182" s="7">
        <v>160</v>
      </c>
      <c r="G182" s="7">
        <v>135</v>
      </c>
      <c r="H182" s="7">
        <v>135</v>
      </c>
      <c r="I182" s="7">
        <v>0</v>
      </c>
      <c r="J182" s="7">
        <v>23</v>
      </c>
      <c r="K182" s="7">
        <v>680</v>
      </c>
      <c r="L182" s="7">
        <v>28.9</v>
      </c>
      <c r="M182" s="8">
        <v>35.5</v>
      </c>
      <c r="N182" s="9">
        <f>IF(Tabla2[[#This Row],[LECHE RETIRO DIA]]&lt;&gt;ISBLANK(Tabla2[[#This Row],[LECHE RETIRO DIA]]),SUM(Tabla2[[#This Row],[LECHE TANQUE DIA]:[LECHE RETIRO DIA]]),SUM(Tabla2[[#This Row],[LECHE TANQUE DIA]:[LECHE AUTOCONSUMO DIA]]))</f>
        <v>2810</v>
      </c>
      <c r="O182" s="10">
        <f t="shared" si="28"/>
        <v>0.88291814946619218</v>
      </c>
      <c r="P182" s="11">
        <f t="shared" si="29"/>
        <v>20.814814814814813</v>
      </c>
      <c r="Q182" s="11">
        <f t="shared" si="30"/>
        <v>18.377777777777776</v>
      </c>
      <c r="R182" s="11">
        <f t="shared" si="31"/>
        <v>6.9565217391304346</v>
      </c>
      <c r="S182" s="11">
        <f t="shared" si="32"/>
        <v>4.132352941176471</v>
      </c>
      <c r="T182" s="11">
        <f t="shared" si="33"/>
        <v>5.0370370370370372</v>
      </c>
      <c r="U182" s="11">
        <f t="shared" si="34"/>
        <v>97.231833910034609</v>
      </c>
      <c r="V182" s="11">
        <f t="shared" si="35"/>
        <v>4.6712802768166091</v>
      </c>
      <c r="W182" s="11">
        <f>IFERROR(H182/M182,Tabla2[[#This Row],[CARGA PRODUCCION (ANIMALES/HA)]])</f>
        <v>3.8028169014084505</v>
      </c>
      <c r="X182" s="9">
        <f t="shared" si="36"/>
        <v>2022</v>
      </c>
      <c r="Y182" s="9">
        <f t="shared" si="37"/>
        <v>2</v>
      </c>
      <c r="Z182" s="9" t="e">
        <f t="shared" ca="1" si="38"/>
        <v>#NAME?</v>
      </c>
      <c r="AA182" s="12">
        <f t="shared" si="39"/>
        <v>135</v>
      </c>
      <c r="AB182" s="10">
        <f t="shared" si="40"/>
        <v>1</v>
      </c>
      <c r="AC182" s="13">
        <f t="shared" si="41"/>
        <v>0</v>
      </c>
    </row>
    <row r="183" spans="1:29">
      <c r="A183" s="6">
        <v>44615</v>
      </c>
      <c r="B183" s="7" t="s">
        <v>82</v>
      </c>
      <c r="C183" s="7">
        <v>2415</v>
      </c>
      <c r="D183" s="7">
        <v>160</v>
      </c>
      <c r="E183" s="7">
        <v>9</v>
      </c>
      <c r="F183" s="7">
        <v>160</v>
      </c>
      <c r="G183" s="7">
        <v>135</v>
      </c>
      <c r="H183" s="7">
        <v>135</v>
      </c>
      <c r="I183" s="7">
        <v>0</v>
      </c>
      <c r="J183" s="7">
        <v>23</v>
      </c>
      <c r="K183" s="7">
        <v>680</v>
      </c>
      <c r="L183" s="7">
        <v>28.9</v>
      </c>
      <c r="M183" s="8">
        <v>35.5</v>
      </c>
      <c r="N183" s="9">
        <f>IF(Tabla2[[#This Row],[LECHE RETIRO DIA]]&lt;&gt;ISBLANK(Tabla2[[#This Row],[LECHE RETIRO DIA]]),SUM(Tabla2[[#This Row],[LECHE TANQUE DIA]:[LECHE RETIRO DIA]]),SUM(Tabla2[[#This Row],[LECHE TANQUE DIA]:[LECHE AUTOCONSUMO DIA]]))</f>
        <v>2744</v>
      </c>
      <c r="O183" s="10">
        <f t="shared" si="28"/>
        <v>0.88010204081632648</v>
      </c>
      <c r="P183" s="11">
        <f t="shared" si="29"/>
        <v>20.325925925925926</v>
      </c>
      <c r="Q183" s="11">
        <f t="shared" si="30"/>
        <v>17.888888888888889</v>
      </c>
      <c r="R183" s="11">
        <f t="shared" si="31"/>
        <v>6.9565217391304346</v>
      </c>
      <c r="S183" s="11">
        <f t="shared" si="32"/>
        <v>4.0352941176470587</v>
      </c>
      <c r="T183" s="11">
        <f t="shared" si="33"/>
        <v>5.0370370370370372</v>
      </c>
      <c r="U183" s="11">
        <f t="shared" si="34"/>
        <v>94.948096885813158</v>
      </c>
      <c r="V183" s="11">
        <f t="shared" si="35"/>
        <v>4.6712802768166091</v>
      </c>
      <c r="W183" s="11">
        <f>IFERROR(H183/M183,Tabla2[[#This Row],[CARGA PRODUCCION (ANIMALES/HA)]])</f>
        <v>3.8028169014084505</v>
      </c>
      <c r="X183" s="9">
        <f t="shared" si="36"/>
        <v>2022</v>
      </c>
      <c r="Y183" s="9">
        <f t="shared" si="37"/>
        <v>2</v>
      </c>
      <c r="Z183" s="9" t="e">
        <f t="shared" ca="1" si="38"/>
        <v>#NAME?</v>
      </c>
      <c r="AA183" s="12">
        <f t="shared" si="39"/>
        <v>135</v>
      </c>
      <c r="AB183" s="10">
        <f t="shared" si="40"/>
        <v>1</v>
      </c>
      <c r="AC183" s="13">
        <f t="shared" si="41"/>
        <v>0</v>
      </c>
    </row>
    <row r="184" spans="1:29">
      <c r="A184" s="6">
        <v>44616</v>
      </c>
      <c r="B184" s="7" t="s">
        <v>82</v>
      </c>
      <c r="C184" s="7">
        <v>2439</v>
      </c>
      <c r="D184" s="7">
        <v>160</v>
      </c>
      <c r="E184" s="7">
        <v>9</v>
      </c>
      <c r="F184" s="7">
        <v>160</v>
      </c>
      <c r="G184" s="7">
        <v>135</v>
      </c>
      <c r="H184" s="7">
        <v>135</v>
      </c>
      <c r="I184" s="7">
        <v>0</v>
      </c>
      <c r="J184" s="7">
        <v>23</v>
      </c>
      <c r="K184" s="7">
        <v>680</v>
      </c>
      <c r="L184" s="7">
        <v>28.9</v>
      </c>
      <c r="M184" s="8">
        <v>35.5</v>
      </c>
      <c r="N184" s="9">
        <f>IF(Tabla2[[#This Row],[LECHE RETIRO DIA]]&lt;&gt;ISBLANK(Tabla2[[#This Row],[LECHE RETIRO DIA]]),SUM(Tabla2[[#This Row],[LECHE TANQUE DIA]:[LECHE RETIRO DIA]]),SUM(Tabla2[[#This Row],[LECHE TANQUE DIA]:[LECHE AUTOCONSUMO DIA]]))</f>
        <v>2768</v>
      </c>
      <c r="O184" s="10">
        <f t="shared" si="28"/>
        <v>0.88114161849710981</v>
      </c>
      <c r="P184" s="11">
        <f t="shared" si="29"/>
        <v>20.503703703703703</v>
      </c>
      <c r="Q184" s="11">
        <f t="shared" si="30"/>
        <v>18.066666666666666</v>
      </c>
      <c r="R184" s="11">
        <f t="shared" si="31"/>
        <v>6.9565217391304346</v>
      </c>
      <c r="S184" s="11">
        <f t="shared" si="32"/>
        <v>4.0705882352941174</v>
      </c>
      <c r="T184" s="11">
        <f t="shared" si="33"/>
        <v>5.0370370370370372</v>
      </c>
      <c r="U184" s="11">
        <f t="shared" si="34"/>
        <v>95.778546712802779</v>
      </c>
      <c r="V184" s="11">
        <f t="shared" si="35"/>
        <v>4.6712802768166091</v>
      </c>
      <c r="W184" s="11">
        <f>IFERROR(H184/M184,Tabla2[[#This Row],[CARGA PRODUCCION (ANIMALES/HA)]])</f>
        <v>3.8028169014084505</v>
      </c>
      <c r="X184" s="9">
        <f t="shared" si="36"/>
        <v>2022</v>
      </c>
      <c r="Y184" s="9">
        <f t="shared" si="37"/>
        <v>2</v>
      </c>
      <c r="Z184" s="9" t="e">
        <f t="shared" ca="1" si="38"/>
        <v>#NAME?</v>
      </c>
      <c r="AA184" s="12">
        <f t="shared" si="39"/>
        <v>135</v>
      </c>
      <c r="AB184" s="10">
        <f t="shared" si="40"/>
        <v>1</v>
      </c>
      <c r="AC184" s="13">
        <f t="shared" si="41"/>
        <v>0</v>
      </c>
    </row>
    <row r="185" spans="1:29">
      <c r="A185" s="6">
        <v>44617</v>
      </c>
      <c r="B185" s="7" t="s">
        <v>82</v>
      </c>
      <c r="C185" s="7">
        <v>2490</v>
      </c>
      <c r="D185" s="7">
        <v>160</v>
      </c>
      <c r="E185" s="7">
        <v>9</v>
      </c>
      <c r="F185" s="7">
        <v>160</v>
      </c>
      <c r="G185" s="7">
        <v>135</v>
      </c>
      <c r="H185" s="7">
        <v>135</v>
      </c>
      <c r="I185" s="7">
        <v>0</v>
      </c>
      <c r="J185" s="7">
        <v>23</v>
      </c>
      <c r="K185" s="7">
        <v>680</v>
      </c>
      <c r="L185" s="7">
        <v>28.9</v>
      </c>
      <c r="M185" s="8">
        <v>35.5</v>
      </c>
      <c r="N185" s="9">
        <f>IF(Tabla2[[#This Row],[LECHE RETIRO DIA]]&lt;&gt;ISBLANK(Tabla2[[#This Row],[LECHE RETIRO DIA]]),SUM(Tabla2[[#This Row],[LECHE TANQUE DIA]:[LECHE RETIRO DIA]]),SUM(Tabla2[[#This Row],[LECHE TANQUE DIA]:[LECHE AUTOCONSUMO DIA]]))</f>
        <v>2819</v>
      </c>
      <c r="O185" s="10">
        <f t="shared" si="28"/>
        <v>0.88329194749911311</v>
      </c>
      <c r="P185" s="11">
        <f t="shared" si="29"/>
        <v>20.881481481481483</v>
      </c>
      <c r="Q185" s="11">
        <f t="shared" si="30"/>
        <v>18.444444444444443</v>
      </c>
      <c r="R185" s="11">
        <f t="shared" si="31"/>
        <v>6.9565217391304346</v>
      </c>
      <c r="S185" s="11">
        <f t="shared" si="32"/>
        <v>4.1455882352941176</v>
      </c>
      <c r="T185" s="11">
        <f t="shared" si="33"/>
        <v>5.0370370370370372</v>
      </c>
      <c r="U185" s="11">
        <f t="shared" si="34"/>
        <v>97.543252595155721</v>
      </c>
      <c r="V185" s="11">
        <f t="shared" si="35"/>
        <v>4.6712802768166091</v>
      </c>
      <c r="W185" s="11">
        <f>IFERROR(H185/M185,Tabla2[[#This Row],[CARGA PRODUCCION (ANIMALES/HA)]])</f>
        <v>3.8028169014084505</v>
      </c>
      <c r="X185" s="9">
        <f t="shared" si="36"/>
        <v>2022</v>
      </c>
      <c r="Y185" s="9">
        <f t="shared" si="37"/>
        <v>2</v>
      </c>
      <c r="Z185" s="9" t="e">
        <f t="shared" ca="1" si="38"/>
        <v>#NAME?</v>
      </c>
      <c r="AA185" s="12">
        <f t="shared" si="39"/>
        <v>135</v>
      </c>
      <c r="AB185" s="10">
        <f t="shared" si="40"/>
        <v>1</v>
      </c>
      <c r="AC185" s="13">
        <f t="shared" si="41"/>
        <v>0</v>
      </c>
    </row>
    <row r="186" spans="1:29">
      <c r="A186" s="6">
        <v>44618</v>
      </c>
      <c r="B186" s="7" t="s">
        <v>82</v>
      </c>
      <c r="C186" s="7">
        <v>2453</v>
      </c>
      <c r="D186" s="7">
        <v>155</v>
      </c>
      <c r="E186" s="7">
        <v>9</v>
      </c>
      <c r="F186" s="7">
        <v>155</v>
      </c>
      <c r="G186" s="7">
        <v>135</v>
      </c>
      <c r="H186" s="7">
        <v>135</v>
      </c>
      <c r="I186" s="7">
        <v>0</v>
      </c>
      <c r="J186" s="7">
        <v>23</v>
      </c>
      <c r="K186" s="7">
        <v>680</v>
      </c>
      <c r="L186" s="7">
        <v>28.9</v>
      </c>
      <c r="M186" s="8">
        <v>35.5</v>
      </c>
      <c r="N186" s="9">
        <f>IF(Tabla2[[#This Row],[LECHE RETIRO DIA]]&lt;&gt;ISBLANK(Tabla2[[#This Row],[LECHE RETIRO DIA]]),SUM(Tabla2[[#This Row],[LECHE TANQUE DIA]:[LECHE RETIRO DIA]]),SUM(Tabla2[[#This Row],[LECHE TANQUE DIA]:[LECHE AUTOCONSUMO DIA]]))</f>
        <v>2772</v>
      </c>
      <c r="O186" s="10">
        <f t="shared" si="28"/>
        <v>0.88492063492063489</v>
      </c>
      <c r="P186" s="11">
        <f t="shared" si="29"/>
        <v>20.533333333333335</v>
      </c>
      <c r="Q186" s="11">
        <f t="shared" si="30"/>
        <v>18.170370370370371</v>
      </c>
      <c r="R186" s="11">
        <f t="shared" si="31"/>
        <v>6.7391304347826084</v>
      </c>
      <c r="S186" s="11">
        <f t="shared" si="32"/>
        <v>4.0764705882352938</v>
      </c>
      <c r="T186" s="11">
        <f t="shared" si="33"/>
        <v>5.0370370370370372</v>
      </c>
      <c r="U186" s="11">
        <f t="shared" si="34"/>
        <v>95.916955017301049</v>
      </c>
      <c r="V186" s="11">
        <f t="shared" si="35"/>
        <v>4.6712802768166091</v>
      </c>
      <c r="W186" s="11">
        <f>IFERROR(H186/M186,Tabla2[[#This Row],[CARGA PRODUCCION (ANIMALES/HA)]])</f>
        <v>3.8028169014084505</v>
      </c>
      <c r="X186" s="9">
        <f t="shared" si="36"/>
        <v>2022</v>
      </c>
      <c r="Y186" s="9">
        <f t="shared" si="37"/>
        <v>2</v>
      </c>
      <c r="Z186" s="9" t="e">
        <f t="shared" ca="1" si="38"/>
        <v>#NAME?</v>
      </c>
      <c r="AA186" s="12">
        <f t="shared" si="39"/>
        <v>135</v>
      </c>
      <c r="AB186" s="10">
        <f t="shared" si="40"/>
        <v>1</v>
      </c>
      <c r="AC186" s="13">
        <f t="shared" si="41"/>
        <v>0</v>
      </c>
    </row>
    <row r="187" spans="1:29">
      <c r="A187" s="6">
        <v>44619</v>
      </c>
      <c r="B187" s="7" t="s">
        <v>82</v>
      </c>
      <c r="C187" s="7">
        <v>2457</v>
      </c>
      <c r="D187" s="7">
        <v>155</v>
      </c>
      <c r="E187" s="7">
        <v>9</v>
      </c>
      <c r="F187" s="7">
        <v>155</v>
      </c>
      <c r="G187" s="7">
        <v>135</v>
      </c>
      <c r="H187" s="7">
        <v>135</v>
      </c>
      <c r="I187" s="7">
        <v>0</v>
      </c>
      <c r="J187" s="7">
        <v>23</v>
      </c>
      <c r="K187" s="7">
        <v>680</v>
      </c>
      <c r="L187" s="7">
        <v>28.9</v>
      </c>
      <c r="M187" s="8">
        <v>35.5</v>
      </c>
      <c r="N187" s="9">
        <f>IF(Tabla2[[#This Row],[LECHE RETIRO DIA]]&lt;&gt;ISBLANK(Tabla2[[#This Row],[LECHE RETIRO DIA]]),SUM(Tabla2[[#This Row],[LECHE TANQUE DIA]:[LECHE RETIRO DIA]]),SUM(Tabla2[[#This Row],[LECHE TANQUE DIA]:[LECHE AUTOCONSUMO DIA]]))</f>
        <v>2776</v>
      </c>
      <c r="O187" s="10">
        <f t="shared" si="28"/>
        <v>0.88508645533141206</v>
      </c>
      <c r="P187" s="11">
        <f t="shared" si="29"/>
        <v>20.562962962962963</v>
      </c>
      <c r="Q187" s="11">
        <f t="shared" si="30"/>
        <v>18.2</v>
      </c>
      <c r="R187" s="11">
        <f t="shared" si="31"/>
        <v>6.7391304347826084</v>
      </c>
      <c r="S187" s="11">
        <f t="shared" si="32"/>
        <v>4.0823529411764703</v>
      </c>
      <c r="T187" s="11">
        <f t="shared" si="33"/>
        <v>5.0370370370370372</v>
      </c>
      <c r="U187" s="11">
        <f t="shared" si="34"/>
        <v>96.055363321799319</v>
      </c>
      <c r="V187" s="11">
        <f t="shared" si="35"/>
        <v>4.6712802768166091</v>
      </c>
      <c r="W187" s="11">
        <f>IFERROR(H187/M187,Tabla2[[#This Row],[CARGA PRODUCCION (ANIMALES/HA)]])</f>
        <v>3.8028169014084505</v>
      </c>
      <c r="X187" s="9">
        <f t="shared" si="36"/>
        <v>2022</v>
      </c>
      <c r="Y187" s="9">
        <f t="shared" si="37"/>
        <v>2</v>
      </c>
      <c r="Z187" s="9" t="e">
        <f t="shared" ca="1" si="38"/>
        <v>#NAME?</v>
      </c>
      <c r="AA187" s="12">
        <f t="shared" si="39"/>
        <v>135</v>
      </c>
      <c r="AB187" s="10">
        <f t="shared" si="40"/>
        <v>1</v>
      </c>
      <c r="AC187" s="13">
        <f t="shared" si="41"/>
        <v>0</v>
      </c>
    </row>
    <row r="188" spans="1:29">
      <c r="A188" s="6">
        <v>44620</v>
      </c>
      <c r="B188" s="7" t="s">
        <v>82</v>
      </c>
      <c r="C188" s="7">
        <v>2500</v>
      </c>
      <c r="D188" s="7">
        <v>155</v>
      </c>
      <c r="E188" s="7">
        <v>9</v>
      </c>
      <c r="F188" s="7">
        <v>155</v>
      </c>
      <c r="G188" s="7">
        <v>135</v>
      </c>
      <c r="H188" s="7">
        <v>135</v>
      </c>
      <c r="I188" s="7">
        <v>0</v>
      </c>
      <c r="J188" s="7">
        <v>21</v>
      </c>
      <c r="K188" s="7">
        <v>680</v>
      </c>
      <c r="L188" s="7">
        <v>28.9</v>
      </c>
      <c r="M188" s="8">
        <v>35.5</v>
      </c>
      <c r="N188" s="9">
        <f>IF(Tabla2[[#This Row],[LECHE RETIRO DIA]]&lt;&gt;ISBLANK(Tabla2[[#This Row],[LECHE RETIRO DIA]]),SUM(Tabla2[[#This Row],[LECHE TANQUE DIA]:[LECHE RETIRO DIA]]),SUM(Tabla2[[#This Row],[LECHE TANQUE DIA]:[LECHE AUTOCONSUMO DIA]]))</f>
        <v>2819</v>
      </c>
      <c r="O188" s="10">
        <f t="shared" si="28"/>
        <v>0.88683930471798511</v>
      </c>
      <c r="P188" s="11">
        <f t="shared" si="29"/>
        <v>20.881481481481483</v>
      </c>
      <c r="Q188" s="11">
        <f t="shared" si="30"/>
        <v>18.518518518518519</v>
      </c>
      <c r="R188" s="11">
        <f t="shared" si="31"/>
        <v>7.3809523809523814</v>
      </c>
      <c r="S188" s="11">
        <f t="shared" si="32"/>
        <v>4.1455882352941176</v>
      </c>
      <c r="T188" s="11">
        <f t="shared" si="33"/>
        <v>5.0370370370370372</v>
      </c>
      <c r="U188" s="11">
        <f t="shared" si="34"/>
        <v>97.543252595155721</v>
      </c>
      <c r="V188" s="11">
        <f t="shared" si="35"/>
        <v>4.6712802768166091</v>
      </c>
      <c r="W188" s="11">
        <f>IFERROR(H188/M188,Tabla2[[#This Row],[CARGA PRODUCCION (ANIMALES/HA)]])</f>
        <v>3.8028169014084505</v>
      </c>
      <c r="X188" s="9">
        <f t="shared" si="36"/>
        <v>2022</v>
      </c>
      <c r="Y188" s="9">
        <f t="shared" si="37"/>
        <v>2</v>
      </c>
      <c r="Z188" s="9" t="e">
        <f t="shared" ca="1" si="38"/>
        <v>#NAME?</v>
      </c>
      <c r="AA188" s="12">
        <f t="shared" si="39"/>
        <v>135</v>
      </c>
      <c r="AB188" s="10">
        <f t="shared" si="40"/>
        <v>1</v>
      </c>
      <c r="AC188" s="13">
        <f t="shared" si="41"/>
        <v>0</v>
      </c>
    </row>
    <row r="189" spans="1:29">
      <c r="A189" s="6">
        <v>44621</v>
      </c>
      <c r="B189" s="7" t="s">
        <v>82</v>
      </c>
      <c r="C189" s="7">
        <v>2485</v>
      </c>
      <c r="D189" s="7">
        <v>155</v>
      </c>
      <c r="E189" s="7">
        <v>9</v>
      </c>
      <c r="F189" s="7">
        <v>155</v>
      </c>
      <c r="G189" s="7">
        <v>135</v>
      </c>
      <c r="H189" s="7">
        <v>135</v>
      </c>
      <c r="I189" s="7">
        <v>0</v>
      </c>
      <c r="J189" s="7">
        <v>21</v>
      </c>
      <c r="K189" s="7">
        <v>680</v>
      </c>
      <c r="L189" s="7">
        <v>28.9</v>
      </c>
      <c r="M189" s="8">
        <v>35.5</v>
      </c>
      <c r="N189" s="9">
        <f>IF(Tabla2[[#This Row],[LECHE RETIRO DIA]]&lt;&gt;ISBLANK(Tabla2[[#This Row],[LECHE RETIRO DIA]]),SUM(Tabla2[[#This Row],[LECHE TANQUE DIA]:[LECHE RETIRO DIA]]),SUM(Tabla2[[#This Row],[LECHE TANQUE DIA]:[LECHE AUTOCONSUMO DIA]]))</f>
        <v>2804</v>
      </c>
      <c r="O189" s="10">
        <f t="shared" si="28"/>
        <v>0.88623395149786022</v>
      </c>
      <c r="P189" s="11">
        <f t="shared" si="29"/>
        <v>20.770370370370369</v>
      </c>
      <c r="Q189" s="11">
        <f t="shared" si="30"/>
        <v>18.407407407407408</v>
      </c>
      <c r="R189" s="11">
        <f t="shared" si="31"/>
        <v>7.3809523809523814</v>
      </c>
      <c r="S189" s="11">
        <f t="shared" si="32"/>
        <v>4.1235294117647054</v>
      </c>
      <c r="T189" s="11">
        <f t="shared" si="33"/>
        <v>5.0370370370370372</v>
      </c>
      <c r="U189" s="11">
        <f t="shared" si="34"/>
        <v>97.024221453287197</v>
      </c>
      <c r="V189" s="11">
        <f t="shared" si="35"/>
        <v>4.6712802768166091</v>
      </c>
      <c r="W189" s="11">
        <f>IFERROR(H189/M189,Tabla2[[#This Row],[CARGA PRODUCCION (ANIMALES/HA)]])</f>
        <v>3.8028169014084505</v>
      </c>
      <c r="X189" s="9">
        <f t="shared" si="36"/>
        <v>2022</v>
      </c>
      <c r="Y189" s="9">
        <f t="shared" si="37"/>
        <v>3</v>
      </c>
      <c r="Z189" s="9" t="e">
        <f t="shared" ca="1" si="38"/>
        <v>#NAME?</v>
      </c>
      <c r="AA189" s="12">
        <f t="shared" si="39"/>
        <v>135</v>
      </c>
      <c r="AB189" s="10">
        <f t="shared" si="40"/>
        <v>1</v>
      </c>
      <c r="AC189" s="13">
        <f t="shared" si="41"/>
        <v>0</v>
      </c>
    </row>
    <row r="190" spans="1:29">
      <c r="A190" s="6">
        <v>44622</v>
      </c>
      <c r="B190" s="7" t="s">
        <v>82</v>
      </c>
      <c r="C190" s="7">
        <v>2465</v>
      </c>
      <c r="D190" s="7">
        <v>155</v>
      </c>
      <c r="E190" s="7">
        <v>9</v>
      </c>
      <c r="F190" s="7">
        <v>155</v>
      </c>
      <c r="G190" s="7">
        <v>135</v>
      </c>
      <c r="H190" s="7">
        <v>135</v>
      </c>
      <c r="I190" s="7">
        <v>0</v>
      </c>
      <c r="J190" s="7">
        <v>21</v>
      </c>
      <c r="K190" s="7">
        <v>680</v>
      </c>
      <c r="L190" s="7">
        <v>28.9</v>
      </c>
      <c r="M190" s="8">
        <v>35.5</v>
      </c>
      <c r="N190" s="9">
        <f>IF(Tabla2[[#This Row],[LECHE RETIRO DIA]]&lt;&gt;ISBLANK(Tabla2[[#This Row],[LECHE RETIRO DIA]]),SUM(Tabla2[[#This Row],[LECHE TANQUE DIA]:[LECHE RETIRO DIA]]),SUM(Tabla2[[#This Row],[LECHE TANQUE DIA]:[LECHE AUTOCONSUMO DIA]]))</f>
        <v>2784</v>
      </c>
      <c r="O190" s="10">
        <f t="shared" si="28"/>
        <v>0.88541666666666663</v>
      </c>
      <c r="P190" s="11">
        <f t="shared" si="29"/>
        <v>20.622222222222224</v>
      </c>
      <c r="Q190" s="11">
        <f t="shared" si="30"/>
        <v>18.25925925925926</v>
      </c>
      <c r="R190" s="11">
        <f t="shared" si="31"/>
        <v>7.3809523809523814</v>
      </c>
      <c r="S190" s="11">
        <f t="shared" si="32"/>
        <v>4.0941176470588232</v>
      </c>
      <c r="T190" s="11">
        <f t="shared" si="33"/>
        <v>5.0370370370370372</v>
      </c>
      <c r="U190" s="11">
        <f t="shared" si="34"/>
        <v>96.332179930795846</v>
      </c>
      <c r="V190" s="11">
        <f t="shared" si="35"/>
        <v>4.6712802768166091</v>
      </c>
      <c r="W190" s="11">
        <f>IFERROR(H190/M190,Tabla2[[#This Row],[CARGA PRODUCCION (ANIMALES/HA)]])</f>
        <v>3.8028169014084505</v>
      </c>
      <c r="X190" s="9">
        <f t="shared" si="36"/>
        <v>2022</v>
      </c>
      <c r="Y190" s="9">
        <f t="shared" si="37"/>
        <v>3</v>
      </c>
      <c r="Z190" s="9" t="e">
        <f t="shared" ca="1" si="38"/>
        <v>#NAME?</v>
      </c>
      <c r="AA190" s="12">
        <f t="shared" si="39"/>
        <v>135</v>
      </c>
      <c r="AB190" s="10">
        <f t="shared" si="40"/>
        <v>1</v>
      </c>
      <c r="AC190" s="13">
        <f t="shared" si="41"/>
        <v>0</v>
      </c>
    </row>
    <row r="191" spans="1:29">
      <c r="A191" s="6">
        <v>44623</v>
      </c>
      <c r="B191" s="7" t="s">
        <v>82</v>
      </c>
      <c r="C191" s="7">
        <v>2440</v>
      </c>
      <c r="D191" s="7">
        <v>155</v>
      </c>
      <c r="E191" s="7">
        <v>9</v>
      </c>
      <c r="F191" s="7">
        <v>155</v>
      </c>
      <c r="G191" s="7">
        <v>135</v>
      </c>
      <c r="H191" s="7">
        <v>135</v>
      </c>
      <c r="I191" s="7">
        <v>0</v>
      </c>
      <c r="J191" s="7">
        <v>21</v>
      </c>
      <c r="K191" s="7">
        <v>680</v>
      </c>
      <c r="L191" s="7">
        <v>28.9</v>
      </c>
      <c r="M191" s="8">
        <v>35.5</v>
      </c>
      <c r="N191" s="9">
        <f>IF(Tabla2[[#This Row],[LECHE RETIRO DIA]]&lt;&gt;ISBLANK(Tabla2[[#This Row],[LECHE RETIRO DIA]]),SUM(Tabla2[[#This Row],[LECHE TANQUE DIA]:[LECHE RETIRO DIA]]),SUM(Tabla2[[#This Row],[LECHE TANQUE DIA]:[LECHE AUTOCONSUMO DIA]]))</f>
        <v>2759</v>
      </c>
      <c r="O191" s="10">
        <f t="shared" si="28"/>
        <v>0.88437839797027906</v>
      </c>
      <c r="P191" s="11">
        <f t="shared" si="29"/>
        <v>20.437037037037037</v>
      </c>
      <c r="Q191" s="11">
        <f t="shared" si="30"/>
        <v>18.074074074074073</v>
      </c>
      <c r="R191" s="11">
        <f t="shared" si="31"/>
        <v>7.3809523809523814</v>
      </c>
      <c r="S191" s="11">
        <f t="shared" si="32"/>
        <v>4.0573529411764708</v>
      </c>
      <c r="T191" s="11">
        <f t="shared" si="33"/>
        <v>5.0370370370370372</v>
      </c>
      <c r="U191" s="11">
        <f t="shared" si="34"/>
        <v>95.467128027681667</v>
      </c>
      <c r="V191" s="11">
        <f t="shared" si="35"/>
        <v>4.6712802768166091</v>
      </c>
      <c r="W191" s="11">
        <f>IFERROR(H191/M191,Tabla2[[#This Row],[CARGA PRODUCCION (ANIMALES/HA)]])</f>
        <v>3.8028169014084505</v>
      </c>
      <c r="X191" s="9">
        <f t="shared" si="36"/>
        <v>2022</v>
      </c>
      <c r="Y191" s="9">
        <f t="shared" si="37"/>
        <v>3</v>
      </c>
      <c r="Z191" s="9" t="e">
        <f t="shared" ca="1" si="38"/>
        <v>#NAME?</v>
      </c>
      <c r="AA191" s="12">
        <f t="shared" si="39"/>
        <v>135</v>
      </c>
      <c r="AB191" s="10">
        <f t="shared" si="40"/>
        <v>1</v>
      </c>
      <c r="AC191" s="13">
        <f t="shared" si="41"/>
        <v>0</v>
      </c>
    </row>
    <row r="192" spans="1:29">
      <c r="A192" s="6">
        <v>44624</v>
      </c>
      <c r="B192" s="7" t="s">
        <v>82</v>
      </c>
      <c r="C192" s="7">
        <v>2434</v>
      </c>
      <c r="D192" s="7">
        <v>150</v>
      </c>
      <c r="E192" s="7">
        <v>9</v>
      </c>
      <c r="F192" s="7">
        <v>150</v>
      </c>
      <c r="G192" s="7">
        <v>135</v>
      </c>
      <c r="H192" s="7">
        <v>135</v>
      </c>
      <c r="I192" s="7">
        <v>0</v>
      </c>
      <c r="J192" s="7">
        <v>21</v>
      </c>
      <c r="K192" s="7">
        <v>680</v>
      </c>
      <c r="L192" s="7">
        <v>28.9</v>
      </c>
      <c r="M192" s="8">
        <v>35.5</v>
      </c>
      <c r="N192" s="9">
        <f>IF(Tabla2[[#This Row],[LECHE RETIRO DIA]]&lt;&gt;ISBLANK(Tabla2[[#This Row],[LECHE RETIRO DIA]]),SUM(Tabla2[[#This Row],[LECHE TANQUE DIA]:[LECHE RETIRO DIA]]),SUM(Tabla2[[#This Row],[LECHE TANQUE DIA]:[LECHE AUTOCONSUMO DIA]]))</f>
        <v>2743</v>
      </c>
      <c r="O192" s="10">
        <f t="shared" si="28"/>
        <v>0.8873496172074371</v>
      </c>
      <c r="P192" s="11">
        <f t="shared" si="29"/>
        <v>20.31851851851852</v>
      </c>
      <c r="Q192" s="11">
        <f t="shared" si="30"/>
        <v>18.029629629629628</v>
      </c>
      <c r="R192" s="11">
        <f t="shared" si="31"/>
        <v>7.1428571428571432</v>
      </c>
      <c r="S192" s="11">
        <f t="shared" si="32"/>
        <v>4.033823529411765</v>
      </c>
      <c r="T192" s="11">
        <f t="shared" si="33"/>
        <v>5.0370370370370372</v>
      </c>
      <c r="U192" s="11">
        <f t="shared" si="34"/>
        <v>94.913494809688586</v>
      </c>
      <c r="V192" s="11">
        <f t="shared" si="35"/>
        <v>4.6712802768166091</v>
      </c>
      <c r="W192" s="11">
        <f>IFERROR(H192/M192,Tabla2[[#This Row],[CARGA PRODUCCION (ANIMALES/HA)]])</f>
        <v>3.8028169014084505</v>
      </c>
      <c r="X192" s="9">
        <f t="shared" si="36"/>
        <v>2022</v>
      </c>
      <c r="Y192" s="9">
        <f t="shared" si="37"/>
        <v>3</v>
      </c>
      <c r="Z192" s="9" t="e">
        <f t="shared" ca="1" si="38"/>
        <v>#NAME?</v>
      </c>
      <c r="AA192" s="12">
        <f t="shared" si="39"/>
        <v>135</v>
      </c>
      <c r="AB192" s="10">
        <f t="shared" si="40"/>
        <v>1</v>
      </c>
      <c r="AC192" s="13">
        <f t="shared" si="41"/>
        <v>0</v>
      </c>
    </row>
    <row r="193" spans="1:29">
      <c r="A193" s="6">
        <v>44625</v>
      </c>
      <c r="B193" s="7" t="s">
        <v>82</v>
      </c>
      <c r="C193" s="7">
        <v>2500</v>
      </c>
      <c r="D193" s="7">
        <v>150</v>
      </c>
      <c r="E193" s="7">
        <v>9</v>
      </c>
      <c r="F193" s="7">
        <v>150</v>
      </c>
      <c r="G193" s="7">
        <v>135</v>
      </c>
      <c r="H193" s="7">
        <v>135</v>
      </c>
      <c r="I193" s="7">
        <v>0</v>
      </c>
      <c r="J193" s="7">
        <v>21</v>
      </c>
      <c r="K193" s="7">
        <v>680</v>
      </c>
      <c r="L193" s="7">
        <v>28.9</v>
      </c>
      <c r="M193" s="8">
        <v>35.5</v>
      </c>
      <c r="N193" s="9">
        <f>IF(Tabla2[[#This Row],[LECHE RETIRO DIA]]&lt;&gt;ISBLANK(Tabla2[[#This Row],[LECHE RETIRO DIA]]),SUM(Tabla2[[#This Row],[LECHE TANQUE DIA]:[LECHE RETIRO DIA]]),SUM(Tabla2[[#This Row],[LECHE TANQUE DIA]:[LECHE AUTOCONSUMO DIA]]))</f>
        <v>2809</v>
      </c>
      <c r="O193" s="10">
        <f t="shared" si="28"/>
        <v>0.88999644001423994</v>
      </c>
      <c r="P193" s="11">
        <f t="shared" si="29"/>
        <v>20.807407407407407</v>
      </c>
      <c r="Q193" s="11">
        <f t="shared" si="30"/>
        <v>18.518518518518519</v>
      </c>
      <c r="R193" s="11">
        <f t="shared" si="31"/>
        <v>7.1428571428571432</v>
      </c>
      <c r="S193" s="11">
        <f t="shared" si="32"/>
        <v>4.1308823529411764</v>
      </c>
      <c r="T193" s="11">
        <f t="shared" si="33"/>
        <v>5.0370370370370372</v>
      </c>
      <c r="U193" s="11">
        <f t="shared" si="34"/>
        <v>97.197231833910038</v>
      </c>
      <c r="V193" s="11">
        <f t="shared" si="35"/>
        <v>4.6712802768166091</v>
      </c>
      <c r="W193" s="11">
        <f>IFERROR(H193/M193,Tabla2[[#This Row],[CARGA PRODUCCION (ANIMALES/HA)]])</f>
        <v>3.8028169014084505</v>
      </c>
      <c r="X193" s="9">
        <f t="shared" si="36"/>
        <v>2022</v>
      </c>
      <c r="Y193" s="9">
        <f t="shared" si="37"/>
        <v>3</v>
      </c>
      <c r="Z193" s="9" t="e">
        <f t="shared" ca="1" si="38"/>
        <v>#NAME?</v>
      </c>
      <c r="AA193" s="12">
        <f t="shared" si="39"/>
        <v>135</v>
      </c>
      <c r="AB193" s="10">
        <f t="shared" si="40"/>
        <v>1</v>
      </c>
      <c r="AC193" s="13">
        <f t="shared" si="41"/>
        <v>0</v>
      </c>
    </row>
    <row r="194" spans="1:29">
      <c r="A194" s="6">
        <v>44626</v>
      </c>
      <c r="B194" s="7" t="s">
        <v>82</v>
      </c>
      <c r="C194" s="7">
        <v>2576</v>
      </c>
      <c r="D194" s="7">
        <v>150</v>
      </c>
      <c r="E194" s="7">
        <v>9</v>
      </c>
      <c r="F194" s="7">
        <v>150</v>
      </c>
      <c r="G194" s="7">
        <v>135</v>
      </c>
      <c r="H194" s="7">
        <v>135</v>
      </c>
      <c r="I194" s="7">
        <v>0</v>
      </c>
      <c r="J194" s="7">
        <v>21</v>
      </c>
      <c r="K194" s="7">
        <v>680</v>
      </c>
      <c r="L194" s="7">
        <v>28.9</v>
      </c>
      <c r="M194" s="8">
        <v>35.5</v>
      </c>
      <c r="N194" s="9">
        <f>IF(Tabla2[[#This Row],[LECHE RETIRO DIA]]&lt;&gt;ISBLANK(Tabla2[[#This Row],[LECHE RETIRO DIA]]),SUM(Tabla2[[#This Row],[LECHE TANQUE DIA]:[LECHE RETIRO DIA]]),SUM(Tabla2[[#This Row],[LECHE TANQUE DIA]:[LECHE AUTOCONSUMO DIA]]))</f>
        <v>2885</v>
      </c>
      <c r="O194" s="10">
        <f t="shared" ref="O194:O257" si="42">IFERROR(C194/N194,"")</f>
        <v>0.89289428076256494</v>
      </c>
      <c r="P194" s="11">
        <f t="shared" ref="P194:P257" si="43">IFERROR(N194/G194,"")</f>
        <v>21.37037037037037</v>
      </c>
      <c r="Q194" s="11">
        <f t="shared" ref="Q194:Q257" si="44">IFERROR(C194/G194,"")</f>
        <v>19.081481481481482</v>
      </c>
      <c r="R194" s="11">
        <f t="shared" ref="R194:R257" si="45">IFERROR(D194/J194,"")</f>
        <v>7.1428571428571432</v>
      </c>
      <c r="S194" s="11">
        <f t="shared" ref="S194:S257" si="46">IFERROR(N194/K194,"")</f>
        <v>4.242647058823529</v>
      </c>
      <c r="T194" s="11">
        <f t="shared" ref="T194:T257" si="47">IFERROR(K194/G194,"")</f>
        <v>5.0370370370370372</v>
      </c>
      <c r="U194" s="11">
        <f t="shared" ref="U194:U257" si="48">IFERROR(N194/L194,"")</f>
        <v>99.826989619377173</v>
      </c>
      <c r="V194" s="11">
        <f t="shared" ref="V194:V257" si="49">IFERROR(G194/L194,"")</f>
        <v>4.6712802768166091</v>
      </c>
      <c r="W194" s="11">
        <f>IFERROR(H194/M194,Tabla2[[#This Row],[CARGA PRODUCCION (ANIMALES/HA)]])</f>
        <v>3.8028169014084505</v>
      </c>
      <c r="X194" s="9">
        <f t="shared" ref="X194:X257" si="50">YEAR(A194)</f>
        <v>2022</v>
      </c>
      <c r="Y194" s="9">
        <f t="shared" ref="Y194:Y257" si="51">MONTH(A194)</f>
        <v>3</v>
      </c>
      <c r="Z194" s="9" t="e">
        <f t="shared" ref="Z194:Z257" ca="1" si="52">_xlfn.ISOWEEKNUM(A194)</f>
        <v>#NAME?</v>
      </c>
      <c r="AA194" s="12">
        <f t="shared" ref="AA194:AA257" si="53">IF(H194&gt;0,H194,G194)</f>
        <v>135</v>
      </c>
      <c r="AB194" s="10">
        <f t="shared" ref="AB194:AB257" si="54">IFERROR(G194/AA194,"")</f>
        <v>1</v>
      </c>
      <c r="AC194" s="13">
        <f t="shared" ref="AC194:AC257" si="55">IFERROR(1-AB194,"")</f>
        <v>0</v>
      </c>
    </row>
    <row r="195" spans="1:29">
      <c r="A195" s="6">
        <v>44627</v>
      </c>
      <c r="B195" s="7" t="s">
        <v>82</v>
      </c>
      <c r="C195" s="7">
        <v>2453</v>
      </c>
      <c r="D195" s="7">
        <v>150</v>
      </c>
      <c r="E195" s="7">
        <v>9</v>
      </c>
      <c r="F195" s="7">
        <v>150</v>
      </c>
      <c r="G195" s="7">
        <v>135</v>
      </c>
      <c r="H195" s="7">
        <v>135</v>
      </c>
      <c r="I195" s="7">
        <v>0</v>
      </c>
      <c r="J195" s="7">
        <v>21</v>
      </c>
      <c r="K195" s="7">
        <v>680</v>
      </c>
      <c r="L195" s="7">
        <v>28.9</v>
      </c>
      <c r="M195" s="8">
        <v>35.5</v>
      </c>
      <c r="N195" s="9">
        <f>IF(Tabla2[[#This Row],[LECHE RETIRO DIA]]&lt;&gt;ISBLANK(Tabla2[[#This Row],[LECHE RETIRO DIA]]),SUM(Tabla2[[#This Row],[LECHE TANQUE DIA]:[LECHE RETIRO DIA]]),SUM(Tabla2[[#This Row],[LECHE TANQUE DIA]:[LECHE AUTOCONSUMO DIA]]))</f>
        <v>2762</v>
      </c>
      <c r="O195" s="10">
        <f t="shared" si="42"/>
        <v>0.88812454742939895</v>
      </c>
      <c r="P195" s="11">
        <f t="shared" si="43"/>
        <v>20.459259259259259</v>
      </c>
      <c r="Q195" s="11">
        <f t="shared" si="44"/>
        <v>18.170370370370371</v>
      </c>
      <c r="R195" s="11">
        <f t="shared" si="45"/>
        <v>7.1428571428571432</v>
      </c>
      <c r="S195" s="11">
        <f t="shared" si="46"/>
        <v>4.0617647058823527</v>
      </c>
      <c r="T195" s="11">
        <f t="shared" si="47"/>
        <v>5.0370370370370372</v>
      </c>
      <c r="U195" s="11">
        <f t="shared" si="48"/>
        <v>95.570934256055367</v>
      </c>
      <c r="V195" s="11">
        <f t="shared" si="49"/>
        <v>4.6712802768166091</v>
      </c>
      <c r="W195" s="11">
        <f>IFERROR(H195/M195,Tabla2[[#This Row],[CARGA PRODUCCION (ANIMALES/HA)]])</f>
        <v>3.8028169014084505</v>
      </c>
      <c r="X195" s="9">
        <f t="shared" si="50"/>
        <v>2022</v>
      </c>
      <c r="Y195" s="9">
        <f t="shared" si="51"/>
        <v>3</v>
      </c>
      <c r="Z195" s="9" t="e">
        <f t="shared" ca="1" si="52"/>
        <v>#NAME?</v>
      </c>
      <c r="AA195" s="12">
        <f t="shared" si="53"/>
        <v>135</v>
      </c>
      <c r="AB195" s="10">
        <f t="shared" si="54"/>
        <v>1</v>
      </c>
      <c r="AC195" s="13">
        <f t="shared" si="55"/>
        <v>0</v>
      </c>
    </row>
    <row r="196" spans="1:29">
      <c r="A196" s="6">
        <v>44628</v>
      </c>
      <c r="B196" s="7" t="s">
        <v>82</v>
      </c>
      <c r="C196" s="7">
        <v>2434</v>
      </c>
      <c r="D196" s="7">
        <v>150</v>
      </c>
      <c r="E196" s="7">
        <v>9</v>
      </c>
      <c r="F196" s="7">
        <v>150</v>
      </c>
      <c r="G196" s="7">
        <v>135</v>
      </c>
      <c r="H196" s="7">
        <v>135</v>
      </c>
      <c r="I196" s="7">
        <v>0</v>
      </c>
      <c r="J196" s="7">
        <v>21</v>
      </c>
      <c r="K196" s="7">
        <v>680</v>
      </c>
      <c r="L196" s="7">
        <v>28.9</v>
      </c>
      <c r="M196" s="8">
        <v>35.5</v>
      </c>
      <c r="N196" s="9">
        <f>IF(Tabla2[[#This Row],[LECHE RETIRO DIA]]&lt;&gt;ISBLANK(Tabla2[[#This Row],[LECHE RETIRO DIA]]),SUM(Tabla2[[#This Row],[LECHE TANQUE DIA]:[LECHE RETIRO DIA]]),SUM(Tabla2[[#This Row],[LECHE TANQUE DIA]:[LECHE AUTOCONSUMO DIA]]))</f>
        <v>2743</v>
      </c>
      <c r="O196" s="10">
        <f t="shared" si="42"/>
        <v>0.8873496172074371</v>
      </c>
      <c r="P196" s="11">
        <f t="shared" si="43"/>
        <v>20.31851851851852</v>
      </c>
      <c r="Q196" s="11">
        <f t="shared" si="44"/>
        <v>18.029629629629628</v>
      </c>
      <c r="R196" s="11">
        <f t="shared" si="45"/>
        <v>7.1428571428571432</v>
      </c>
      <c r="S196" s="11">
        <f t="shared" si="46"/>
        <v>4.033823529411765</v>
      </c>
      <c r="T196" s="11">
        <f t="shared" si="47"/>
        <v>5.0370370370370372</v>
      </c>
      <c r="U196" s="11">
        <f t="shared" si="48"/>
        <v>94.913494809688586</v>
      </c>
      <c r="V196" s="11">
        <f t="shared" si="49"/>
        <v>4.6712802768166091</v>
      </c>
      <c r="W196" s="11">
        <f>IFERROR(H196/M196,Tabla2[[#This Row],[CARGA PRODUCCION (ANIMALES/HA)]])</f>
        <v>3.8028169014084505</v>
      </c>
      <c r="X196" s="9">
        <f t="shared" si="50"/>
        <v>2022</v>
      </c>
      <c r="Y196" s="9">
        <f t="shared" si="51"/>
        <v>3</v>
      </c>
      <c r="Z196" s="9" t="e">
        <f t="shared" ca="1" si="52"/>
        <v>#NAME?</v>
      </c>
      <c r="AA196" s="12">
        <f t="shared" si="53"/>
        <v>135</v>
      </c>
      <c r="AB196" s="10">
        <f t="shared" si="54"/>
        <v>1</v>
      </c>
      <c r="AC196" s="13">
        <f t="shared" si="55"/>
        <v>0</v>
      </c>
    </row>
    <row r="197" spans="1:29">
      <c r="A197" s="6">
        <v>44629</v>
      </c>
      <c r="B197" s="7" t="s">
        <v>82</v>
      </c>
      <c r="C197" s="7">
        <v>2566</v>
      </c>
      <c r="D197" s="7">
        <v>150</v>
      </c>
      <c r="E197" s="7">
        <v>9</v>
      </c>
      <c r="F197" s="7">
        <v>150</v>
      </c>
      <c r="G197" s="7">
        <v>137</v>
      </c>
      <c r="H197" s="7">
        <v>137</v>
      </c>
      <c r="I197" s="7">
        <v>0</v>
      </c>
      <c r="J197" s="7">
        <v>21</v>
      </c>
      <c r="K197" s="7">
        <v>680</v>
      </c>
      <c r="L197" s="7">
        <v>28.9</v>
      </c>
      <c r="M197" s="8">
        <v>35.5</v>
      </c>
      <c r="N197" s="9">
        <f>IF(Tabla2[[#This Row],[LECHE RETIRO DIA]]&lt;&gt;ISBLANK(Tabla2[[#This Row],[LECHE RETIRO DIA]]),SUM(Tabla2[[#This Row],[LECHE TANQUE DIA]:[LECHE RETIRO DIA]]),SUM(Tabla2[[#This Row],[LECHE TANQUE DIA]:[LECHE AUTOCONSUMO DIA]]))</f>
        <v>2875</v>
      </c>
      <c r="O197" s="10">
        <f t="shared" si="42"/>
        <v>0.89252173913043475</v>
      </c>
      <c r="P197" s="11">
        <f t="shared" si="43"/>
        <v>20.985401459854014</v>
      </c>
      <c r="Q197" s="11">
        <f t="shared" si="44"/>
        <v>18.729927007299271</v>
      </c>
      <c r="R197" s="11">
        <f t="shared" si="45"/>
        <v>7.1428571428571432</v>
      </c>
      <c r="S197" s="11">
        <f t="shared" si="46"/>
        <v>4.2279411764705879</v>
      </c>
      <c r="T197" s="11">
        <f t="shared" si="47"/>
        <v>4.9635036496350367</v>
      </c>
      <c r="U197" s="11">
        <f t="shared" si="48"/>
        <v>99.48096885813149</v>
      </c>
      <c r="V197" s="11">
        <f t="shared" si="49"/>
        <v>4.7404844290657442</v>
      </c>
      <c r="W197" s="11">
        <f>IFERROR(H197/M197,Tabla2[[#This Row],[CARGA PRODUCCION (ANIMALES/HA)]])</f>
        <v>3.859154929577465</v>
      </c>
      <c r="X197" s="9">
        <f t="shared" si="50"/>
        <v>2022</v>
      </c>
      <c r="Y197" s="9">
        <f t="shared" si="51"/>
        <v>3</v>
      </c>
      <c r="Z197" s="9" t="e">
        <f t="shared" ca="1" si="52"/>
        <v>#NAME?</v>
      </c>
      <c r="AA197" s="12">
        <f t="shared" si="53"/>
        <v>137</v>
      </c>
      <c r="AB197" s="10">
        <f t="shared" si="54"/>
        <v>1</v>
      </c>
      <c r="AC197" s="13">
        <f t="shared" si="55"/>
        <v>0</v>
      </c>
    </row>
    <row r="198" spans="1:29">
      <c r="A198" s="6">
        <v>44630</v>
      </c>
      <c r="B198" s="7" t="s">
        <v>82</v>
      </c>
      <c r="C198" s="7">
        <v>2473</v>
      </c>
      <c r="D198" s="7">
        <v>150</v>
      </c>
      <c r="E198" s="7">
        <v>9</v>
      </c>
      <c r="F198" s="7">
        <v>150</v>
      </c>
      <c r="G198" s="7">
        <v>137</v>
      </c>
      <c r="H198" s="7">
        <v>137</v>
      </c>
      <c r="I198" s="7">
        <v>0</v>
      </c>
      <c r="J198" s="7">
        <v>21</v>
      </c>
      <c r="K198" s="7">
        <v>680</v>
      </c>
      <c r="L198" s="7">
        <v>28.9</v>
      </c>
      <c r="M198" s="8">
        <v>35.5</v>
      </c>
      <c r="N198" s="9">
        <f>IF(Tabla2[[#This Row],[LECHE RETIRO DIA]]&lt;&gt;ISBLANK(Tabla2[[#This Row],[LECHE RETIRO DIA]]),SUM(Tabla2[[#This Row],[LECHE TANQUE DIA]:[LECHE RETIRO DIA]]),SUM(Tabla2[[#This Row],[LECHE TANQUE DIA]:[LECHE AUTOCONSUMO DIA]]))</f>
        <v>2782</v>
      </c>
      <c r="O198" s="10">
        <f t="shared" si="42"/>
        <v>0.88892882818116459</v>
      </c>
      <c r="P198" s="11">
        <f t="shared" si="43"/>
        <v>20.306569343065693</v>
      </c>
      <c r="Q198" s="11">
        <f t="shared" si="44"/>
        <v>18.051094890510949</v>
      </c>
      <c r="R198" s="11">
        <f t="shared" si="45"/>
        <v>7.1428571428571432</v>
      </c>
      <c r="S198" s="11">
        <f t="shared" si="46"/>
        <v>4.091176470588235</v>
      </c>
      <c r="T198" s="11">
        <f t="shared" si="47"/>
        <v>4.9635036496350367</v>
      </c>
      <c r="U198" s="11">
        <f t="shared" si="48"/>
        <v>96.262975778546718</v>
      </c>
      <c r="V198" s="11">
        <f t="shared" si="49"/>
        <v>4.7404844290657442</v>
      </c>
      <c r="W198" s="11">
        <f>IFERROR(H198/M198,Tabla2[[#This Row],[CARGA PRODUCCION (ANIMALES/HA)]])</f>
        <v>3.859154929577465</v>
      </c>
      <c r="X198" s="9">
        <f t="shared" si="50"/>
        <v>2022</v>
      </c>
      <c r="Y198" s="9">
        <f t="shared" si="51"/>
        <v>3</v>
      </c>
      <c r="Z198" s="9" t="e">
        <f t="shared" ca="1" si="52"/>
        <v>#NAME?</v>
      </c>
      <c r="AA198" s="12">
        <f t="shared" si="53"/>
        <v>137</v>
      </c>
      <c r="AB198" s="10">
        <f t="shared" si="54"/>
        <v>1</v>
      </c>
      <c r="AC198" s="13">
        <f t="shared" si="55"/>
        <v>0</v>
      </c>
    </row>
    <row r="199" spans="1:29">
      <c r="A199" s="6">
        <v>44631</v>
      </c>
      <c r="B199" s="7" t="s">
        <v>82</v>
      </c>
      <c r="C199" s="7">
        <v>2401</v>
      </c>
      <c r="D199" s="7">
        <v>150</v>
      </c>
      <c r="E199" s="7">
        <v>9</v>
      </c>
      <c r="F199" s="7">
        <v>150</v>
      </c>
      <c r="G199" s="7">
        <v>137</v>
      </c>
      <c r="H199" s="7">
        <v>137</v>
      </c>
      <c r="I199" s="7">
        <v>0</v>
      </c>
      <c r="J199" s="7">
        <v>21</v>
      </c>
      <c r="K199" s="7">
        <v>680</v>
      </c>
      <c r="L199" s="7">
        <v>28.9</v>
      </c>
      <c r="M199" s="8">
        <v>35.5</v>
      </c>
      <c r="N199" s="9">
        <f>IF(Tabla2[[#This Row],[LECHE RETIRO DIA]]&lt;&gt;ISBLANK(Tabla2[[#This Row],[LECHE RETIRO DIA]]),SUM(Tabla2[[#This Row],[LECHE TANQUE DIA]:[LECHE RETIRO DIA]]),SUM(Tabla2[[#This Row],[LECHE TANQUE DIA]:[LECHE AUTOCONSUMO DIA]]))</f>
        <v>2710</v>
      </c>
      <c r="O199" s="10">
        <f t="shared" si="42"/>
        <v>0.88597785977859778</v>
      </c>
      <c r="P199" s="11">
        <f t="shared" si="43"/>
        <v>19.78102189781022</v>
      </c>
      <c r="Q199" s="11">
        <f t="shared" si="44"/>
        <v>17.525547445255473</v>
      </c>
      <c r="R199" s="11">
        <f t="shared" si="45"/>
        <v>7.1428571428571432</v>
      </c>
      <c r="S199" s="11">
        <f t="shared" si="46"/>
        <v>3.9852941176470589</v>
      </c>
      <c r="T199" s="11">
        <f t="shared" si="47"/>
        <v>4.9635036496350367</v>
      </c>
      <c r="U199" s="11">
        <f t="shared" si="48"/>
        <v>93.771626297577853</v>
      </c>
      <c r="V199" s="11">
        <f t="shared" si="49"/>
        <v>4.7404844290657442</v>
      </c>
      <c r="W199" s="11">
        <f>IFERROR(H199/M199,Tabla2[[#This Row],[CARGA PRODUCCION (ANIMALES/HA)]])</f>
        <v>3.859154929577465</v>
      </c>
      <c r="X199" s="9">
        <f t="shared" si="50"/>
        <v>2022</v>
      </c>
      <c r="Y199" s="9">
        <f t="shared" si="51"/>
        <v>3</v>
      </c>
      <c r="Z199" s="9" t="e">
        <f t="shared" ca="1" si="52"/>
        <v>#NAME?</v>
      </c>
      <c r="AA199" s="12">
        <f t="shared" si="53"/>
        <v>137</v>
      </c>
      <c r="AB199" s="10">
        <f t="shared" si="54"/>
        <v>1</v>
      </c>
      <c r="AC199" s="13">
        <f t="shared" si="55"/>
        <v>0</v>
      </c>
    </row>
    <row r="200" spans="1:29">
      <c r="A200" s="6">
        <v>44632</v>
      </c>
      <c r="B200" s="7" t="s">
        <v>82</v>
      </c>
      <c r="C200" s="7">
        <v>2452</v>
      </c>
      <c r="D200" s="7">
        <v>150</v>
      </c>
      <c r="E200" s="7">
        <v>9</v>
      </c>
      <c r="F200" s="7">
        <v>150</v>
      </c>
      <c r="G200" s="7">
        <v>137</v>
      </c>
      <c r="H200" s="7">
        <v>137</v>
      </c>
      <c r="I200" s="7">
        <v>0</v>
      </c>
      <c r="J200" s="7">
        <v>21</v>
      </c>
      <c r="K200" s="7">
        <v>680</v>
      </c>
      <c r="L200" s="7">
        <v>28.9</v>
      </c>
      <c r="M200" s="8">
        <v>35.5</v>
      </c>
      <c r="N200" s="9">
        <f>IF(Tabla2[[#This Row],[LECHE RETIRO DIA]]&lt;&gt;ISBLANK(Tabla2[[#This Row],[LECHE RETIRO DIA]]),SUM(Tabla2[[#This Row],[LECHE TANQUE DIA]:[LECHE RETIRO DIA]]),SUM(Tabla2[[#This Row],[LECHE TANQUE DIA]:[LECHE AUTOCONSUMO DIA]]))</f>
        <v>2761</v>
      </c>
      <c r="O200" s="10">
        <f t="shared" si="42"/>
        <v>0.88808402752625859</v>
      </c>
      <c r="P200" s="11">
        <f t="shared" si="43"/>
        <v>20.153284671532848</v>
      </c>
      <c r="Q200" s="11">
        <f t="shared" si="44"/>
        <v>17.897810218978101</v>
      </c>
      <c r="R200" s="11">
        <f t="shared" si="45"/>
        <v>7.1428571428571432</v>
      </c>
      <c r="S200" s="11">
        <f t="shared" si="46"/>
        <v>4.0602941176470591</v>
      </c>
      <c r="T200" s="11">
        <f t="shared" si="47"/>
        <v>4.9635036496350367</v>
      </c>
      <c r="U200" s="11">
        <f t="shared" si="48"/>
        <v>95.536332179930795</v>
      </c>
      <c r="V200" s="11">
        <f t="shared" si="49"/>
        <v>4.7404844290657442</v>
      </c>
      <c r="W200" s="11">
        <f>IFERROR(H200/M200,Tabla2[[#This Row],[CARGA PRODUCCION (ANIMALES/HA)]])</f>
        <v>3.859154929577465</v>
      </c>
      <c r="X200" s="9">
        <f t="shared" si="50"/>
        <v>2022</v>
      </c>
      <c r="Y200" s="9">
        <f t="shared" si="51"/>
        <v>3</v>
      </c>
      <c r="Z200" s="9" t="e">
        <f t="shared" ca="1" si="52"/>
        <v>#NAME?</v>
      </c>
      <c r="AA200" s="12">
        <f t="shared" si="53"/>
        <v>137</v>
      </c>
      <c r="AB200" s="10">
        <f t="shared" si="54"/>
        <v>1</v>
      </c>
      <c r="AC200" s="13">
        <f t="shared" si="55"/>
        <v>0</v>
      </c>
    </row>
    <row r="201" spans="1:29">
      <c r="A201" s="6">
        <v>44633</v>
      </c>
      <c r="B201" s="7" t="s">
        <v>82</v>
      </c>
      <c r="C201" s="7">
        <v>2480</v>
      </c>
      <c r="D201" s="7">
        <v>150</v>
      </c>
      <c r="E201" s="7">
        <v>9</v>
      </c>
      <c r="F201" s="7">
        <v>150</v>
      </c>
      <c r="G201" s="7">
        <v>138</v>
      </c>
      <c r="H201" s="7">
        <v>138</v>
      </c>
      <c r="I201" s="7">
        <v>0</v>
      </c>
      <c r="J201" s="7">
        <v>21</v>
      </c>
      <c r="K201" s="7">
        <v>680</v>
      </c>
      <c r="L201" s="7">
        <v>28.9</v>
      </c>
      <c r="M201" s="8">
        <v>35.5</v>
      </c>
      <c r="N201" s="9">
        <f>IF(Tabla2[[#This Row],[LECHE RETIRO DIA]]&lt;&gt;ISBLANK(Tabla2[[#This Row],[LECHE RETIRO DIA]]),SUM(Tabla2[[#This Row],[LECHE TANQUE DIA]:[LECHE RETIRO DIA]]),SUM(Tabla2[[#This Row],[LECHE TANQUE DIA]:[LECHE AUTOCONSUMO DIA]]))</f>
        <v>2789</v>
      </c>
      <c r="O201" s="10">
        <f t="shared" si="42"/>
        <v>0.88920760129078524</v>
      </c>
      <c r="P201" s="11">
        <f t="shared" si="43"/>
        <v>20.210144927536231</v>
      </c>
      <c r="Q201" s="11">
        <f t="shared" si="44"/>
        <v>17.971014492753625</v>
      </c>
      <c r="R201" s="11">
        <f t="shared" si="45"/>
        <v>7.1428571428571432</v>
      </c>
      <c r="S201" s="11">
        <f t="shared" si="46"/>
        <v>4.1014705882352942</v>
      </c>
      <c r="T201" s="11">
        <f t="shared" si="47"/>
        <v>4.9275362318840576</v>
      </c>
      <c r="U201" s="11">
        <f t="shared" si="48"/>
        <v>96.505190311418687</v>
      </c>
      <c r="V201" s="11">
        <f t="shared" si="49"/>
        <v>4.7750865051903117</v>
      </c>
      <c r="W201" s="11">
        <f>IFERROR(H201/M201,Tabla2[[#This Row],[CARGA PRODUCCION (ANIMALES/HA)]])</f>
        <v>3.887323943661972</v>
      </c>
      <c r="X201" s="9">
        <f t="shared" si="50"/>
        <v>2022</v>
      </c>
      <c r="Y201" s="9">
        <f t="shared" si="51"/>
        <v>3</v>
      </c>
      <c r="Z201" s="9" t="e">
        <f t="shared" ca="1" si="52"/>
        <v>#NAME?</v>
      </c>
      <c r="AA201" s="12">
        <f t="shared" si="53"/>
        <v>138</v>
      </c>
      <c r="AB201" s="10">
        <f t="shared" si="54"/>
        <v>1</v>
      </c>
      <c r="AC201" s="13">
        <f t="shared" si="55"/>
        <v>0</v>
      </c>
    </row>
    <row r="202" spans="1:29">
      <c r="A202" s="6">
        <v>44634</v>
      </c>
      <c r="B202" s="7" t="s">
        <v>82</v>
      </c>
      <c r="C202" s="7">
        <v>2520</v>
      </c>
      <c r="D202" s="7">
        <v>150</v>
      </c>
      <c r="E202" s="7">
        <v>9</v>
      </c>
      <c r="F202" s="7">
        <v>150</v>
      </c>
      <c r="G202" s="7">
        <v>138</v>
      </c>
      <c r="H202" s="7">
        <v>138</v>
      </c>
      <c r="I202" s="7">
        <v>0</v>
      </c>
      <c r="J202" s="7">
        <v>21</v>
      </c>
      <c r="K202" s="7">
        <v>680</v>
      </c>
      <c r="L202" s="7">
        <v>28.9</v>
      </c>
      <c r="M202" s="8">
        <v>35.5</v>
      </c>
      <c r="N202" s="9">
        <f>IF(Tabla2[[#This Row],[LECHE RETIRO DIA]]&lt;&gt;ISBLANK(Tabla2[[#This Row],[LECHE RETIRO DIA]]),SUM(Tabla2[[#This Row],[LECHE TANQUE DIA]:[LECHE RETIRO DIA]]),SUM(Tabla2[[#This Row],[LECHE TANQUE DIA]:[LECHE AUTOCONSUMO DIA]]))</f>
        <v>2829</v>
      </c>
      <c r="O202" s="10">
        <f t="shared" si="42"/>
        <v>0.89077412513255572</v>
      </c>
      <c r="P202" s="11">
        <f t="shared" si="43"/>
        <v>20.5</v>
      </c>
      <c r="Q202" s="11">
        <f t="shared" si="44"/>
        <v>18.260869565217391</v>
      </c>
      <c r="R202" s="11">
        <f t="shared" si="45"/>
        <v>7.1428571428571432</v>
      </c>
      <c r="S202" s="11">
        <f t="shared" si="46"/>
        <v>4.1602941176470587</v>
      </c>
      <c r="T202" s="11">
        <f t="shared" si="47"/>
        <v>4.9275362318840576</v>
      </c>
      <c r="U202" s="11">
        <f t="shared" si="48"/>
        <v>97.889273356401389</v>
      </c>
      <c r="V202" s="11">
        <f t="shared" si="49"/>
        <v>4.7750865051903117</v>
      </c>
      <c r="W202" s="11">
        <f>IFERROR(H202/M202,Tabla2[[#This Row],[CARGA PRODUCCION (ANIMALES/HA)]])</f>
        <v>3.887323943661972</v>
      </c>
      <c r="X202" s="9">
        <f t="shared" si="50"/>
        <v>2022</v>
      </c>
      <c r="Y202" s="9">
        <f t="shared" si="51"/>
        <v>3</v>
      </c>
      <c r="Z202" s="9" t="e">
        <f t="shared" ca="1" si="52"/>
        <v>#NAME?</v>
      </c>
      <c r="AA202" s="12">
        <f t="shared" si="53"/>
        <v>138</v>
      </c>
      <c r="AB202" s="10">
        <f t="shared" si="54"/>
        <v>1</v>
      </c>
      <c r="AC202" s="13">
        <f t="shared" si="55"/>
        <v>0</v>
      </c>
    </row>
    <row r="203" spans="1:29">
      <c r="A203" s="6">
        <v>44635</v>
      </c>
      <c r="B203" s="7" t="s">
        <v>82</v>
      </c>
      <c r="C203" s="7">
        <v>2510</v>
      </c>
      <c r="D203" s="7">
        <v>150</v>
      </c>
      <c r="E203" s="7">
        <v>9</v>
      </c>
      <c r="F203" s="7">
        <v>150</v>
      </c>
      <c r="G203" s="7">
        <v>138</v>
      </c>
      <c r="H203" s="7">
        <v>138</v>
      </c>
      <c r="I203" s="7">
        <v>0</v>
      </c>
      <c r="J203" s="7">
        <v>21</v>
      </c>
      <c r="K203" s="7">
        <v>680</v>
      </c>
      <c r="L203" s="7">
        <v>28.9</v>
      </c>
      <c r="M203" s="8">
        <v>35.5</v>
      </c>
      <c r="N203" s="9">
        <f>IF(Tabla2[[#This Row],[LECHE RETIRO DIA]]&lt;&gt;ISBLANK(Tabla2[[#This Row],[LECHE RETIRO DIA]]),SUM(Tabla2[[#This Row],[LECHE TANQUE DIA]:[LECHE RETIRO DIA]]),SUM(Tabla2[[#This Row],[LECHE TANQUE DIA]:[LECHE AUTOCONSUMO DIA]]))</f>
        <v>2819</v>
      </c>
      <c r="O203" s="10">
        <f t="shared" si="42"/>
        <v>0.890386661936857</v>
      </c>
      <c r="P203" s="11">
        <f t="shared" si="43"/>
        <v>20.427536231884059</v>
      </c>
      <c r="Q203" s="11">
        <f t="shared" si="44"/>
        <v>18.188405797101449</v>
      </c>
      <c r="R203" s="11">
        <f t="shared" si="45"/>
        <v>7.1428571428571432</v>
      </c>
      <c r="S203" s="11">
        <f t="shared" si="46"/>
        <v>4.1455882352941176</v>
      </c>
      <c r="T203" s="11">
        <f t="shared" si="47"/>
        <v>4.9275362318840576</v>
      </c>
      <c r="U203" s="11">
        <f t="shared" si="48"/>
        <v>97.543252595155721</v>
      </c>
      <c r="V203" s="11">
        <f t="shared" si="49"/>
        <v>4.7750865051903117</v>
      </c>
      <c r="W203" s="11">
        <f>IFERROR(H203/M203,Tabla2[[#This Row],[CARGA PRODUCCION (ANIMALES/HA)]])</f>
        <v>3.887323943661972</v>
      </c>
      <c r="X203" s="9">
        <f t="shared" si="50"/>
        <v>2022</v>
      </c>
      <c r="Y203" s="9">
        <f t="shared" si="51"/>
        <v>3</v>
      </c>
      <c r="Z203" s="9" t="e">
        <f t="shared" ca="1" si="52"/>
        <v>#NAME?</v>
      </c>
      <c r="AA203" s="12">
        <f t="shared" si="53"/>
        <v>138</v>
      </c>
      <c r="AB203" s="10">
        <f t="shared" si="54"/>
        <v>1</v>
      </c>
      <c r="AC203" s="13">
        <f t="shared" si="55"/>
        <v>0</v>
      </c>
    </row>
    <row r="204" spans="1:29">
      <c r="A204" s="6">
        <v>44636</v>
      </c>
      <c r="B204" s="7" t="s">
        <v>82</v>
      </c>
      <c r="C204" s="7">
        <v>2509</v>
      </c>
      <c r="D204" s="7">
        <v>150</v>
      </c>
      <c r="E204" s="7">
        <v>9</v>
      </c>
      <c r="F204" s="7">
        <v>150</v>
      </c>
      <c r="G204" s="7">
        <v>138</v>
      </c>
      <c r="H204" s="7">
        <v>138</v>
      </c>
      <c r="I204" s="7">
        <v>0</v>
      </c>
      <c r="J204" s="7">
        <v>21</v>
      </c>
      <c r="K204" s="7">
        <v>680</v>
      </c>
      <c r="L204" s="7">
        <v>28.9</v>
      </c>
      <c r="M204" s="8">
        <v>35.5</v>
      </c>
      <c r="N204" s="9">
        <f>IF(Tabla2[[#This Row],[LECHE RETIRO DIA]]&lt;&gt;ISBLANK(Tabla2[[#This Row],[LECHE RETIRO DIA]]),SUM(Tabla2[[#This Row],[LECHE TANQUE DIA]:[LECHE RETIRO DIA]]),SUM(Tabla2[[#This Row],[LECHE TANQUE DIA]:[LECHE AUTOCONSUMO DIA]]))</f>
        <v>2818</v>
      </c>
      <c r="O204" s="10">
        <f t="shared" si="42"/>
        <v>0.890347764371895</v>
      </c>
      <c r="P204" s="11">
        <f t="shared" si="43"/>
        <v>20.420289855072465</v>
      </c>
      <c r="Q204" s="11">
        <f t="shared" si="44"/>
        <v>18.181159420289855</v>
      </c>
      <c r="R204" s="11">
        <f t="shared" si="45"/>
        <v>7.1428571428571432</v>
      </c>
      <c r="S204" s="11">
        <f t="shared" si="46"/>
        <v>4.1441176470588239</v>
      </c>
      <c r="T204" s="11">
        <f t="shared" si="47"/>
        <v>4.9275362318840576</v>
      </c>
      <c r="U204" s="11">
        <f t="shared" si="48"/>
        <v>97.50865051903115</v>
      </c>
      <c r="V204" s="11">
        <f t="shared" si="49"/>
        <v>4.7750865051903117</v>
      </c>
      <c r="W204" s="11">
        <f>IFERROR(H204/M204,Tabla2[[#This Row],[CARGA PRODUCCION (ANIMALES/HA)]])</f>
        <v>3.887323943661972</v>
      </c>
      <c r="X204" s="9">
        <f t="shared" si="50"/>
        <v>2022</v>
      </c>
      <c r="Y204" s="9">
        <f t="shared" si="51"/>
        <v>3</v>
      </c>
      <c r="Z204" s="9" t="e">
        <f t="shared" ca="1" si="52"/>
        <v>#NAME?</v>
      </c>
      <c r="AA204" s="12">
        <f t="shared" si="53"/>
        <v>138</v>
      </c>
      <c r="AB204" s="10">
        <f t="shared" si="54"/>
        <v>1</v>
      </c>
      <c r="AC204" s="13">
        <f t="shared" si="55"/>
        <v>0</v>
      </c>
    </row>
    <row r="205" spans="1:29">
      <c r="A205" s="6">
        <v>44637</v>
      </c>
      <c r="B205" s="7" t="s">
        <v>82</v>
      </c>
      <c r="C205" s="7">
        <v>2409</v>
      </c>
      <c r="D205" s="7">
        <v>150</v>
      </c>
      <c r="E205" s="7">
        <v>9</v>
      </c>
      <c r="F205" s="7">
        <v>150</v>
      </c>
      <c r="G205" s="7">
        <v>138</v>
      </c>
      <c r="H205" s="7">
        <v>138</v>
      </c>
      <c r="I205" s="7">
        <v>0</v>
      </c>
      <c r="J205" s="7">
        <v>21</v>
      </c>
      <c r="K205" s="7">
        <v>680</v>
      </c>
      <c r="L205" s="7">
        <v>28.9</v>
      </c>
      <c r="M205" s="8">
        <v>35.5</v>
      </c>
      <c r="N205" s="9">
        <f>IF(Tabla2[[#This Row],[LECHE RETIRO DIA]]&lt;&gt;ISBLANK(Tabla2[[#This Row],[LECHE RETIRO DIA]]),SUM(Tabla2[[#This Row],[LECHE TANQUE DIA]:[LECHE RETIRO DIA]]),SUM(Tabla2[[#This Row],[LECHE TANQUE DIA]:[LECHE AUTOCONSUMO DIA]]))</f>
        <v>2718</v>
      </c>
      <c r="O205" s="10">
        <f t="shared" si="42"/>
        <v>0.88631346578366443</v>
      </c>
      <c r="P205" s="11">
        <f t="shared" si="43"/>
        <v>19.695652173913043</v>
      </c>
      <c r="Q205" s="11">
        <f t="shared" si="44"/>
        <v>17.456521739130434</v>
      </c>
      <c r="R205" s="11">
        <f t="shared" si="45"/>
        <v>7.1428571428571432</v>
      </c>
      <c r="S205" s="11">
        <f t="shared" si="46"/>
        <v>3.9970588235294118</v>
      </c>
      <c r="T205" s="11">
        <f t="shared" si="47"/>
        <v>4.9275362318840576</v>
      </c>
      <c r="U205" s="11">
        <f t="shared" si="48"/>
        <v>94.048442906574394</v>
      </c>
      <c r="V205" s="11">
        <f t="shared" si="49"/>
        <v>4.7750865051903117</v>
      </c>
      <c r="W205" s="11">
        <f>IFERROR(H205/M205,Tabla2[[#This Row],[CARGA PRODUCCION (ANIMALES/HA)]])</f>
        <v>3.887323943661972</v>
      </c>
      <c r="X205" s="9">
        <f t="shared" si="50"/>
        <v>2022</v>
      </c>
      <c r="Y205" s="9">
        <f t="shared" si="51"/>
        <v>3</v>
      </c>
      <c r="Z205" s="9" t="e">
        <f t="shared" ca="1" si="52"/>
        <v>#NAME?</v>
      </c>
      <c r="AA205" s="12">
        <f t="shared" si="53"/>
        <v>138</v>
      </c>
      <c r="AB205" s="10">
        <f t="shared" si="54"/>
        <v>1</v>
      </c>
      <c r="AC205" s="13">
        <f t="shared" si="55"/>
        <v>0</v>
      </c>
    </row>
    <row r="206" spans="1:29">
      <c r="A206" s="6">
        <v>44638</v>
      </c>
      <c r="B206" s="7" t="s">
        <v>82</v>
      </c>
      <c r="C206" s="7">
        <v>2523</v>
      </c>
      <c r="D206" s="7">
        <v>150</v>
      </c>
      <c r="E206" s="7">
        <v>9</v>
      </c>
      <c r="F206" s="7">
        <v>150</v>
      </c>
      <c r="G206" s="7">
        <v>138</v>
      </c>
      <c r="H206" s="7">
        <v>138</v>
      </c>
      <c r="I206" s="7">
        <v>0</v>
      </c>
      <c r="J206" s="7">
        <v>21</v>
      </c>
      <c r="K206" s="7">
        <v>680</v>
      </c>
      <c r="L206" s="7">
        <v>28.9</v>
      </c>
      <c r="M206" s="8">
        <v>35.5</v>
      </c>
      <c r="N206" s="9">
        <f>IF(Tabla2[[#This Row],[LECHE RETIRO DIA]]&lt;&gt;ISBLANK(Tabla2[[#This Row],[LECHE RETIRO DIA]]),SUM(Tabla2[[#This Row],[LECHE TANQUE DIA]:[LECHE RETIRO DIA]]),SUM(Tabla2[[#This Row],[LECHE TANQUE DIA]:[LECHE AUTOCONSUMO DIA]]))</f>
        <v>2832</v>
      </c>
      <c r="O206" s="10">
        <f t="shared" si="42"/>
        <v>0.89088983050847459</v>
      </c>
      <c r="P206" s="11">
        <f t="shared" si="43"/>
        <v>20.521739130434781</v>
      </c>
      <c r="Q206" s="11">
        <f t="shared" si="44"/>
        <v>18.282608695652176</v>
      </c>
      <c r="R206" s="11">
        <f t="shared" si="45"/>
        <v>7.1428571428571432</v>
      </c>
      <c r="S206" s="11">
        <f t="shared" si="46"/>
        <v>4.1647058823529415</v>
      </c>
      <c r="T206" s="11">
        <f t="shared" si="47"/>
        <v>4.9275362318840576</v>
      </c>
      <c r="U206" s="11">
        <f t="shared" si="48"/>
        <v>97.993079584775089</v>
      </c>
      <c r="V206" s="11">
        <f t="shared" si="49"/>
        <v>4.7750865051903117</v>
      </c>
      <c r="W206" s="11">
        <f>IFERROR(H206/M206,Tabla2[[#This Row],[CARGA PRODUCCION (ANIMALES/HA)]])</f>
        <v>3.887323943661972</v>
      </c>
      <c r="X206" s="9">
        <f t="shared" si="50"/>
        <v>2022</v>
      </c>
      <c r="Y206" s="9">
        <f t="shared" si="51"/>
        <v>3</v>
      </c>
      <c r="Z206" s="9" t="e">
        <f t="shared" ca="1" si="52"/>
        <v>#NAME?</v>
      </c>
      <c r="AA206" s="12">
        <f t="shared" si="53"/>
        <v>138</v>
      </c>
      <c r="AB206" s="10">
        <f t="shared" si="54"/>
        <v>1</v>
      </c>
      <c r="AC206" s="13">
        <f t="shared" si="55"/>
        <v>0</v>
      </c>
    </row>
    <row r="207" spans="1:29">
      <c r="A207" s="6">
        <v>44639</v>
      </c>
      <c r="B207" s="7" t="s">
        <v>82</v>
      </c>
      <c r="C207" s="7">
        <v>2605</v>
      </c>
      <c r="D207" s="7">
        <v>150</v>
      </c>
      <c r="E207" s="7">
        <v>9</v>
      </c>
      <c r="F207" s="7">
        <v>150</v>
      </c>
      <c r="G207" s="7">
        <v>138</v>
      </c>
      <c r="H207" s="7">
        <v>138</v>
      </c>
      <c r="I207" s="7">
        <v>0</v>
      </c>
      <c r="J207" s="7">
        <v>23</v>
      </c>
      <c r="K207" s="7">
        <v>680</v>
      </c>
      <c r="L207" s="7">
        <v>28.9</v>
      </c>
      <c r="M207" s="8">
        <v>35.5</v>
      </c>
      <c r="N207" s="9">
        <f>IF(Tabla2[[#This Row],[LECHE RETIRO DIA]]&lt;&gt;ISBLANK(Tabla2[[#This Row],[LECHE RETIRO DIA]]),SUM(Tabla2[[#This Row],[LECHE TANQUE DIA]:[LECHE RETIRO DIA]]),SUM(Tabla2[[#This Row],[LECHE TANQUE DIA]:[LECHE AUTOCONSUMO DIA]]))</f>
        <v>2914</v>
      </c>
      <c r="O207" s="10">
        <f t="shared" si="42"/>
        <v>0.89396019217570355</v>
      </c>
      <c r="P207" s="11">
        <f t="shared" si="43"/>
        <v>21.115942028985508</v>
      </c>
      <c r="Q207" s="11">
        <f t="shared" si="44"/>
        <v>18.876811594202898</v>
      </c>
      <c r="R207" s="11">
        <f t="shared" si="45"/>
        <v>6.5217391304347823</v>
      </c>
      <c r="S207" s="11">
        <f t="shared" si="46"/>
        <v>4.2852941176470587</v>
      </c>
      <c r="T207" s="11">
        <f t="shared" si="47"/>
        <v>4.9275362318840576</v>
      </c>
      <c r="U207" s="11">
        <f t="shared" si="48"/>
        <v>100.83044982698962</v>
      </c>
      <c r="V207" s="11">
        <f t="shared" si="49"/>
        <v>4.7750865051903117</v>
      </c>
      <c r="W207" s="11">
        <f>IFERROR(H207/M207,Tabla2[[#This Row],[CARGA PRODUCCION (ANIMALES/HA)]])</f>
        <v>3.887323943661972</v>
      </c>
      <c r="X207" s="9">
        <f t="shared" si="50"/>
        <v>2022</v>
      </c>
      <c r="Y207" s="9">
        <f t="shared" si="51"/>
        <v>3</v>
      </c>
      <c r="Z207" s="9" t="e">
        <f t="shared" ca="1" si="52"/>
        <v>#NAME?</v>
      </c>
      <c r="AA207" s="12">
        <f t="shared" si="53"/>
        <v>138</v>
      </c>
      <c r="AB207" s="10">
        <f t="shared" si="54"/>
        <v>1</v>
      </c>
      <c r="AC207" s="13">
        <f t="shared" si="55"/>
        <v>0</v>
      </c>
    </row>
    <row r="208" spans="1:29">
      <c r="A208" s="6">
        <v>44640</v>
      </c>
      <c r="B208" s="7" t="s">
        <v>82</v>
      </c>
      <c r="C208" s="7">
        <v>2336</v>
      </c>
      <c r="D208" s="7">
        <v>150</v>
      </c>
      <c r="E208" s="7">
        <v>9</v>
      </c>
      <c r="F208" s="7">
        <v>150</v>
      </c>
      <c r="G208" s="7">
        <v>138</v>
      </c>
      <c r="H208" s="7">
        <v>138</v>
      </c>
      <c r="I208" s="7">
        <v>0</v>
      </c>
      <c r="J208" s="7">
        <v>23</v>
      </c>
      <c r="K208" s="7">
        <v>680</v>
      </c>
      <c r="L208" s="7">
        <v>28.9</v>
      </c>
      <c r="M208" s="8">
        <v>35.5</v>
      </c>
      <c r="N208" s="9">
        <f>IF(Tabla2[[#This Row],[LECHE RETIRO DIA]]&lt;&gt;ISBLANK(Tabla2[[#This Row],[LECHE RETIRO DIA]]),SUM(Tabla2[[#This Row],[LECHE TANQUE DIA]:[LECHE RETIRO DIA]]),SUM(Tabla2[[#This Row],[LECHE TANQUE DIA]:[LECHE AUTOCONSUMO DIA]]))</f>
        <v>2645</v>
      </c>
      <c r="O208" s="10">
        <f t="shared" si="42"/>
        <v>0.88317580340264645</v>
      </c>
      <c r="P208" s="11">
        <f t="shared" si="43"/>
        <v>19.166666666666668</v>
      </c>
      <c r="Q208" s="11">
        <f t="shared" si="44"/>
        <v>16.927536231884059</v>
      </c>
      <c r="R208" s="11">
        <f t="shared" si="45"/>
        <v>6.5217391304347823</v>
      </c>
      <c r="S208" s="11">
        <f t="shared" si="46"/>
        <v>3.8897058823529411</v>
      </c>
      <c r="T208" s="11">
        <f t="shared" si="47"/>
        <v>4.9275362318840576</v>
      </c>
      <c r="U208" s="11">
        <f t="shared" si="48"/>
        <v>91.522491349480973</v>
      </c>
      <c r="V208" s="11">
        <f t="shared" si="49"/>
        <v>4.7750865051903117</v>
      </c>
      <c r="W208" s="11">
        <f>IFERROR(H208/M208,Tabla2[[#This Row],[CARGA PRODUCCION (ANIMALES/HA)]])</f>
        <v>3.887323943661972</v>
      </c>
      <c r="X208" s="9">
        <f t="shared" si="50"/>
        <v>2022</v>
      </c>
      <c r="Y208" s="9">
        <f t="shared" si="51"/>
        <v>3</v>
      </c>
      <c r="Z208" s="9" t="e">
        <f t="shared" ca="1" si="52"/>
        <v>#NAME?</v>
      </c>
      <c r="AA208" s="12">
        <f t="shared" si="53"/>
        <v>138</v>
      </c>
      <c r="AB208" s="10">
        <f t="shared" si="54"/>
        <v>1</v>
      </c>
      <c r="AC208" s="13">
        <f t="shared" si="55"/>
        <v>0</v>
      </c>
    </row>
    <row r="209" spans="1:29">
      <c r="A209" s="6">
        <v>44641</v>
      </c>
      <c r="B209" s="7" t="s">
        <v>82</v>
      </c>
      <c r="C209" s="7">
        <v>2336</v>
      </c>
      <c r="D209" s="7">
        <v>150</v>
      </c>
      <c r="E209" s="7">
        <v>9</v>
      </c>
      <c r="F209" s="7">
        <v>150</v>
      </c>
      <c r="G209" s="7">
        <v>138</v>
      </c>
      <c r="H209" s="7">
        <v>138</v>
      </c>
      <c r="I209" s="7">
        <v>0</v>
      </c>
      <c r="J209" s="7">
        <v>23</v>
      </c>
      <c r="K209" s="7">
        <v>680</v>
      </c>
      <c r="L209" s="7">
        <v>28.9</v>
      </c>
      <c r="M209" s="8">
        <v>35.5</v>
      </c>
      <c r="N209" s="9">
        <f>IF(Tabla2[[#This Row],[LECHE RETIRO DIA]]&lt;&gt;ISBLANK(Tabla2[[#This Row],[LECHE RETIRO DIA]]),SUM(Tabla2[[#This Row],[LECHE TANQUE DIA]:[LECHE RETIRO DIA]]),SUM(Tabla2[[#This Row],[LECHE TANQUE DIA]:[LECHE AUTOCONSUMO DIA]]))</f>
        <v>2645</v>
      </c>
      <c r="O209" s="10">
        <f t="shared" si="42"/>
        <v>0.88317580340264645</v>
      </c>
      <c r="P209" s="11">
        <f t="shared" si="43"/>
        <v>19.166666666666668</v>
      </c>
      <c r="Q209" s="11">
        <f t="shared" si="44"/>
        <v>16.927536231884059</v>
      </c>
      <c r="R209" s="11">
        <f t="shared" si="45"/>
        <v>6.5217391304347823</v>
      </c>
      <c r="S209" s="11">
        <f t="shared" si="46"/>
        <v>3.8897058823529411</v>
      </c>
      <c r="T209" s="11">
        <f t="shared" si="47"/>
        <v>4.9275362318840576</v>
      </c>
      <c r="U209" s="11">
        <f t="shared" si="48"/>
        <v>91.522491349480973</v>
      </c>
      <c r="V209" s="11">
        <f t="shared" si="49"/>
        <v>4.7750865051903117</v>
      </c>
      <c r="W209" s="11">
        <f>IFERROR(H209/M209,Tabla2[[#This Row],[CARGA PRODUCCION (ANIMALES/HA)]])</f>
        <v>3.887323943661972</v>
      </c>
      <c r="X209" s="9">
        <f t="shared" si="50"/>
        <v>2022</v>
      </c>
      <c r="Y209" s="9">
        <f t="shared" si="51"/>
        <v>3</v>
      </c>
      <c r="Z209" s="9" t="e">
        <f t="shared" ca="1" si="52"/>
        <v>#NAME?</v>
      </c>
      <c r="AA209" s="12">
        <f t="shared" si="53"/>
        <v>138</v>
      </c>
      <c r="AB209" s="10">
        <f t="shared" si="54"/>
        <v>1</v>
      </c>
      <c r="AC209" s="13">
        <f t="shared" si="55"/>
        <v>0</v>
      </c>
    </row>
    <row r="210" spans="1:29">
      <c r="A210" s="6">
        <v>44642</v>
      </c>
      <c r="B210" s="7" t="s">
        <v>82</v>
      </c>
      <c r="C210" s="7">
        <v>2336</v>
      </c>
      <c r="D210" s="7">
        <v>150</v>
      </c>
      <c r="E210" s="7">
        <v>9</v>
      </c>
      <c r="F210" s="7">
        <v>150</v>
      </c>
      <c r="G210" s="7">
        <v>138</v>
      </c>
      <c r="H210" s="7">
        <v>138</v>
      </c>
      <c r="I210" s="7">
        <v>0</v>
      </c>
      <c r="J210" s="7">
        <v>23</v>
      </c>
      <c r="K210" s="7">
        <v>680</v>
      </c>
      <c r="L210" s="7">
        <v>28.9</v>
      </c>
      <c r="M210" s="8">
        <v>35.5</v>
      </c>
      <c r="N210" s="9">
        <f>IF(Tabla2[[#This Row],[LECHE RETIRO DIA]]&lt;&gt;ISBLANK(Tabla2[[#This Row],[LECHE RETIRO DIA]]),SUM(Tabla2[[#This Row],[LECHE TANQUE DIA]:[LECHE RETIRO DIA]]),SUM(Tabla2[[#This Row],[LECHE TANQUE DIA]:[LECHE AUTOCONSUMO DIA]]))</f>
        <v>2645</v>
      </c>
      <c r="O210" s="10">
        <f t="shared" si="42"/>
        <v>0.88317580340264645</v>
      </c>
      <c r="P210" s="11">
        <f t="shared" si="43"/>
        <v>19.166666666666668</v>
      </c>
      <c r="Q210" s="11">
        <f t="shared" si="44"/>
        <v>16.927536231884059</v>
      </c>
      <c r="R210" s="11">
        <f t="shared" si="45"/>
        <v>6.5217391304347823</v>
      </c>
      <c r="S210" s="11">
        <f t="shared" si="46"/>
        <v>3.8897058823529411</v>
      </c>
      <c r="T210" s="11">
        <f t="shared" si="47"/>
        <v>4.9275362318840576</v>
      </c>
      <c r="U210" s="11">
        <f t="shared" si="48"/>
        <v>91.522491349480973</v>
      </c>
      <c r="V210" s="11">
        <f t="shared" si="49"/>
        <v>4.7750865051903117</v>
      </c>
      <c r="W210" s="11">
        <f>IFERROR(H210/M210,Tabla2[[#This Row],[CARGA PRODUCCION (ANIMALES/HA)]])</f>
        <v>3.887323943661972</v>
      </c>
      <c r="X210" s="9">
        <f t="shared" si="50"/>
        <v>2022</v>
      </c>
      <c r="Y210" s="9">
        <f t="shared" si="51"/>
        <v>3</v>
      </c>
      <c r="Z210" s="9" t="e">
        <f t="shared" ca="1" si="52"/>
        <v>#NAME?</v>
      </c>
      <c r="AA210" s="12">
        <f t="shared" si="53"/>
        <v>138</v>
      </c>
      <c r="AB210" s="10">
        <f t="shared" si="54"/>
        <v>1</v>
      </c>
      <c r="AC210" s="13">
        <f t="shared" si="55"/>
        <v>0</v>
      </c>
    </row>
    <row r="211" spans="1:29">
      <c r="A211" s="6">
        <v>44643</v>
      </c>
      <c r="B211" s="7" t="s">
        <v>82</v>
      </c>
      <c r="C211" s="7">
        <v>2439</v>
      </c>
      <c r="D211" s="7">
        <v>150</v>
      </c>
      <c r="E211" s="7">
        <v>9</v>
      </c>
      <c r="F211" s="7">
        <v>150</v>
      </c>
      <c r="G211" s="7">
        <v>138</v>
      </c>
      <c r="H211" s="7">
        <v>138</v>
      </c>
      <c r="I211" s="7">
        <v>0</v>
      </c>
      <c r="J211" s="7">
        <v>23</v>
      </c>
      <c r="K211" s="7">
        <v>680</v>
      </c>
      <c r="L211" s="7">
        <v>28.9</v>
      </c>
      <c r="M211" s="8">
        <v>35.5</v>
      </c>
      <c r="N211" s="9">
        <f>IF(Tabla2[[#This Row],[LECHE RETIRO DIA]]&lt;&gt;ISBLANK(Tabla2[[#This Row],[LECHE RETIRO DIA]]),SUM(Tabla2[[#This Row],[LECHE TANQUE DIA]:[LECHE RETIRO DIA]]),SUM(Tabla2[[#This Row],[LECHE TANQUE DIA]:[LECHE AUTOCONSUMO DIA]]))</f>
        <v>2748</v>
      </c>
      <c r="O211" s="10">
        <f t="shared" si="42"/>
        <v>0.88755458515283847</v>
      </c>
      <c r="P211" s="11">
        <f t="shared" si="43"/>
        <v>19.913043478260871</v>
      </c>
      <c r="Q211" s="11">
        <f t="shared" si="44"/>
        <v>17.673913043478262</v>
      </c>
      <c r="R211" s="11">
        <f t="shared" si="45"/>
        <v>6.5217391304347823</v>
      </c>
      <c r="S211" s="11">
        <f t="shared" si="46"/>
        <v>4.0411764705882351</v>
      </c>
      <c r="T211" s="11">
        <f t="shared" si="47"/>
        <v>4.9275362318840576</v>
      </c>
      <c r="U211" s="11">
        <f t="shared" si="48"/>
        <v>95.086505190311428</v>
      </c>
      <c r="V211" s="11">
        <f t="shared" si="49"/>
        <v>4.7750865051903117</v>
      </c>
      <c r="W211" s="11">
        <f>IFERROR(H211/M211,Tabla2[[#This Row],[CARGA PRODUCCION (ANIMALES/HA)]])</f>
        <v>3.887323943661972</v>
      </c>
      <c r="X211" s="9">
        <f t="shared" si="50"/>
        <v>2022</v>
      </c>
      <c r="Y211" s="9">
        <f t="shared" si="51"/>
        <v>3</v>
      </c>
      <c r="Z211" s="9" t="e">
        <f t="shared" ca="1" si="52"/>
        <v>#NAME?</v>
      </c>
      <c r="AA211" s="12">
        <f t="shared" si="53"/>
        <v>138</v>
      </c>
      <c r="AB211" s="10">
        <f t="shared" si="54"/>
        <v>1</v>
      </c>
      <c r="AC211" s="13">
        <f t="shared" si="55"/>
        <v>0</v>
      </c>
    </row>
    <row r="212" spans="1:29">
      <c r="A212" s="6">
        <v>44644</v>
      </c>
      <c r="B212" s="7" t="s">
        <v>82</v>
      </c>
      <c r="C212" s="7">
        <v>2401</v>
      </c>
      <c r="D212" s="7">
        <v>150</v>
      </c>
      <c r="E212" s="7">
        <v>9</v>
      </c>
      <c r="F212" s="7">
        <v>150</v>
      </c>
      <c r="G212" s="7">
        <v>138</v>
      </c>
      <c r="H212" s="7">
        <v>138</v>
      </c>
      <c r="I212" s="7">
        <v>0</v>
      </c>
      <c r="J212" s="7">
        <v>23</v>
      </c>
      <c r="K212" s="7">
        <v>680</v>
      </c>
      <c r="L212" s="7">
        <v>28.9</v>
      </c>
      <c r="M212" s="8">
        <v>35.5</v>
      </c>
      <c r="N212" s="9">
        <f>IF(Tabla2[[#This Row],[LECHE RETIRO DIA]]&lt;&gt;ISBLANK(Tabla2[[#This Row],[LECHE RETIRO DIA]]),SUM(Tabla2[[#This Row],[LECHE TANQUE DIA]:[LECHE RETIRO DIA]]),SUM(Tabla2[[#This Row],[LECHE TANQUE DIA]:[LECHE AUTOCONSUMO DIA]]))</f>
        <v>2710</v>
      </c>
      <c r="O212" s="10">
        <f t="shared" si="42"/>
        <v>0.88597785977859778</v>
      </c>
      <c r="P212" s="11">
        <f t="shared" si="43"/>
        <v>19.637681159420289</v>
      </c>
      <c r="Q212" s="11">
        <f t="shared" si="44"/>
        <v>17.39855072463768</v>
      </c>
      <c r="R212" s="11">
        <f t="shared" si="45"/>
        <v>6.5217391304347823</v>
      </c>
      <c r="S212" s="11">
        <f t="shared" si="46"/>
        <v>3.9852941176470589</v>
      </c>
      <c r="T212" s="11">
        <f t="shared" si="47"/>
        <v>4.9275362318840576</v>
      </c>
      <c r="U212" s="11">
        <f t="shared" si="48"/>
        <v>93.771626297577853</v>
      </c>
      <c r="V212" s="11">
        <f t="shared" si="49"/>
        <v>4.7750865051903117</v>
      </c>
      <c r="W212" s="11">
        <f>IFERROR(H212/M212,Tabla2[[#This Row],[CARGA PRODUCCION (ANIMALES/HA)]])</f>
        <v>3.887323943661972</v>
      </c>
      <c r="X212" s="9">
        <f t="shared" si="50"/>
        <v>2022</v>
      </c>
      <c r="Y212" s="9">
        <f t="shared" si="51"/>
        <v>3</v>
      </c>
      <c r="Z212" s="9" t="e">
        <f t="shared" ca="1" si="52"/>
        <v>#NAME?</v>
      </c>
      <c r="AA212" s="12">
        <f t="shared" si="53"/>
        <v>138</v>
      </c>
      <c r="AB212" s="10">
        <f t="shared" si="54"/>
        <v>1</v>
      </c>
      <c r="AC212" s="13">
        <f t="shared" si="55"/>
        <v>0</v>
      </c>
    </row>
    <row r="213" spans="1:29">
      <c r="A213" s="6">
        <v>44645</v>
      </c>
      <c r="B213" s="7" t="s">
        <v>82</v>
      </c>
      <c r="C213" s="7">
        <v>2338</v>
      </c>
      <c r="D213" s="7">
        <v>150</v>
      </c>
      <c r="E213" s="7">
        <v>9</v>
      </c>
      <c r="F213" s="7">
        <v>150</v>
      </c>
      <c r="G213" s="7">
        <v>138</v>
      </c>
      <c r="H213" s="7">
        <v>138</v>
      </c>
      <c r="I213" s="7">
        <v>0</v>
      </c>
      <c r="J213" s="7">
        <v>23</v>
      </c>
      <c r="K213" s="7">
        <v>680</v>
      </c>
      <c r="L213" s="7">
        <v>28.9</v>
      </c>
      <c r="M213" s="8">
        <v>35.5</v>
      </c>
      <c r="N213" s="9">
        <f>IF(Tabla2[[#This Row],[LECHE RETIRO DIA]]&lt;&gt;ISBLANK(Tabla2[[#This Row],[LECHE RETIRO DIA]]),SUM(Tabla2[[#This Row],[LECHE TANQUE DIA]:[LECHE RETIRO DIA]]),SUM(Tabla2[[#This Row],[LECHE TANQUE DIA]:[LECHE AUTOCONSUMO DIA]]))</f>
        <v>2647</v>
      </c>
      <c r="O213" s="10">
        <f t="shared" si="42"/>
        <v>0.88326407253494521</v>
      </c>
      <c r="P213" s="11">
        <f t="shared" si="43"/>
        <v>19.181159420289855</v>
      </c>
      <c r="Q213" s="11">
        <f t="shared" si="44"/>
        <v>16.942028985507246</v>
      </c>
      <c r="R213" s="11">
        <f t="shared" si="45"/>
        <v>6.5217391304347823</v>
      </c>
      <c r="S213" s="11">
        <f t="shared" si="46"/>
        <v>3.8926470588235293</v>
      </c>
      <c r="T213" s="11">
        <f t="shared" si="47"/>
        <v>4.9275362318840576</v>
      </c>
      <c r="U213" s="11">
        <f t="shared" si="48"/>
        <v>91.591695501730115</v>
      </c>
      <c r="V213" s="11">
        <f t="shared" si="49"/>
        <v>4.7750865051903117</v>
      </c>
      <c r="W213" s="11">
        <f>IFERROR(H213/M213,Tabla2[[#This Row],[CARGA PRODUCCION (ANIMALES/HA)]])</f>
        <v>3.887323943661972</v>
      </c>
      <c r="X213" s="9">
        <f t="shared" si="50"/>
        <v>2022</v>
      </c>
      <c r="Y213" s="9">
        <f t="shared" si="51"/>
        <v>3</v>
      </c>
      <c r="Z213" s="9" t="e">
        <f t="shared" ca="1" si="52"/>
        <v>#NAME?</v>
      </c>
      <c r="AA213" s="12">
        <f t="shared" si="53"/>
        <v>138</v>
      </c>
      <c r="AB213" s="10">
        <f t="shared" si="54"/>
        <v>1</v>
      </c>
      <c r="AC213" s="13">
        <f t="shared" si="55"/>
        <v>0</v>
      </c>
    </row>
    <row r="214" spans="1:29">
      <c r="A214" s="6">
        <v>44646</v>
      </c>
      <c r="B214" s="7" t="s">
        <v>82</v>
      </c>
      <c r="C214" s="7">
        <v>2401</v>
      </c>
      <c r="D214" s="7">
        <v>150</v>
      </c>
      <c r="E214" s="7">
        <v>9</v>
      </c>
      <c r="F214" s="7">
        <v>150</v>
      </c>
      <c r="G214" s="7">
        <v>138</v>
      </c>
      <c r="H214" s="7">
        <v>138</v>
      </c>
      <c r="I214" s="7">
        <v>0</v>
      </c>
      <c r="J214" s="7">
        <v>23</v>
      </c>
      <c r="K214" s="7">
        <v>680</v>
      </c>
      <c r="L214" s="7">
        <v>28.9</v>
      </c>
      <c r="M214" s="8">
        <v>35.5</v>
      </c>
      <c r="N214" s="9">
        <f>IF(Tabla2[[#This Row],[LECHE RETIRO DIA]]&lt;&gt;ISBLANK(Tabla2[[#This Row],[LECHE RETIRO DIA]]),SUM(Tabla2[[#This Row],[LECHE TANQUE DIA]:[LECHE RETIRO DIA]]),SUM(Tabla2[[#This Row],[LECHE TANQUE DIA]:[LECHE AUTOCONSUMO DIA]]))</f>
        <v>2710</v>
      </c>
      <c r="O214" s="10">
        <f t="shared" si="42"/>
        <v>0.88597785977859778</v>
      </c>
      <c r="P214" s="11">
        <f t="shared" si="43"/>
        <v>19.637681159420289</v>
      </c>
      <c r="Q214" s="11">
        <f t="shared" si="44"/>
        <v>17.39855072463768</v>
      </c>
      <c r="R214" s="11">
        <f t="shared" si="45"/>
        <v>6.5217391304347823</v>
      </c>
      <c r="S214" s="11">
        <f t="shared" si="46"/>
        <v>3.9852941176470589</v>
      </c>
      <c r="T214" s="11">
        <f t="shared" si="47"/>
        <v>4.9275362318840576</v>
      </c>
      <c r="U214" s="11">
        <f t="shared" si="48"/>
        <v>93.771626297577853</v>
      </c>
      <c r="V214" s="11">
        <f t="shared" si="49"/>
        <v>4.7750865051903117</v>
      </c>
      <c r="W214" s="11">
        <f>IFERROR(H214/M214,Tabla2[[#This Row],[CARGA PRODUCCION (ANIMALES/HA)]])</f>
        <v>3.887323943661972</v>
      </c>
      <c r="X214" s="9">
        <f t="shared" si="50"/>
        <v>2022</v>
      </c>
      <c r="Y214" s="9">
        <f t="shared" si="51"/>
        <v>3</v>
      </c>
      <c r="Z214" s="9" t="e">
        <f t="shared" ca="1" si="52"/>
        <v>#NAME?</v>
      </c>
      <c r="AA214" s="12">
        <f t="shared" si="53"/>
        <v>138</v>
      </c>
      <c r="AB214" s="10">
        <f t="shared" si="54"/>
        <v>1</v>
      </c>
      <c r="AC214" s="13">
        <f t="shared" si="55"/>
        <v>0</v>
      </c>
    </row>
    <row r="215" spans="1:29">
      <c r="A215" s="6">
        <v>44647</v>
      </c>
      <c r="B215" s="7" t="s">
        <v>82</v>
      </c>
      <c r="C215" s="7">
        <v>2463</v>
      </c>
      <c r="D215" s="7">
        <v>150</v>
      </c>
      <c r="E215" s="7">
        <v>9</v>
      </c>
      <c r="F215" s="7">
        <v>150</v>
      </c>
      <c r="G215" s="7">
        <v>138</v>
      </c>
      <c r="H215" s="7">
        <v>138</v>
      </c>
      <c r="I215" s="7">
        <v>0</v>
      </c>
      <c r="J215" s="7">
        <v>23</v>
      </c>
      <c r="K215" s="7">
        <v>680</v>
      </c>
      <c r="L215" s="7">
        <v>28.9</v>
      </c>
      <c r="M215" s="8">
        <v>35.5</v>
      </c>
      <c r="N215" s="9">
        <f>IF(Tabla2[[#This Row],[LECHE RETIRO DIA]]&lt;&gt;ISBLANK(Tabla2[[#This Row],[LECHE RETIRO DIA]]),SUM(Tabla2[[#This Row],[LECHE TANQUE DIA]:[LECHE RETIRO DIA]]),SUM(Tabla2[[#This Row],[LECHE TANQUE DIA]:[LECHE AUTOCONSUMO DIA]]))</f>
        <v>2772</v>
      </c>
      <c r="O215" s="10">
        <f t="shared" si="42"/>
        <v>0.8885281385281385</v>
      </c>
      <c r="P215" s="11">
        <f t="shared" si="43"/>
        <v>20.086956521739129</v>
      </c>
      <c r="Q215" s="11">
        <f t="shared" si="44"/>
        <v>17.847826086956523</v>
      </c>
      <c r="R215" s="11">
        <f t="shared" si="45"/>
        <v>6.5217391304347823</v>
      </c>
      <c r="S215" s="11">
        <f t="shared" si="46"/>
        <v>4.0764705882352938</v>
      </c>
      <c r="T215" s="11">
        <f t="shared" si="47"/>
        <v>4.9275362318840576</v>
      </c>
      <c r="U215" s="11">
        <f t="shared" si="48"/>
        <v>95.916955017301049</v>
      </c>
      <c r="V215" s="11">
        <f t="shared" si="49"/>
        <v>4.7750865051903117</v>
      </c>
      <c r="W215" s="11">
        <f>IFERROR(H215/M215,Tabla2[[#This Row],[CARGA PRODUCCION (ANIMALES/HA)]])</f>
        <v>3.887323943661972</v>
      </c>
      <c r="X215" s="9">
        <f t="shared" si="50"/>
        <v>2022</v>
      </c>
      <c r="Y215" s="9">
        <f t="shared" si="51"/>
        <v>3</v>
      </c>
      <c r="Z215" s="9" t="e">
        <f t="shared" ca="1" si="52"/>
        <v>#NAME?</v>
      </c>
      <c r="AA215" s="12">
        <f t="shared" si="53"/>
        <v>138</v>
      </c>
      <c r="AB215" s="10">
        <f t="shared" si="54"/>
        <v>1</v>
      </c>
      <c r="AC215" s="13">
        <f t="shared" si="55"/>
        <v>0</v>
      </c>
    </row>
    <row r="216" spans="1:29">
      <c r="A216" s="6">
        <v>44648</v>
      </c>
      <c r="B216" s="7" t="s">
        <v>82</v>
      </c>
      <c r="C216" s="7">
        <v>2410</v>
      </c>
      <c r="D216" s="7">
        <v>150</v>
      </c>
      <c r="E216" s="7">
        <v>9</v>
      </c>
      <c r="F216" s="7">
        <v>150</v>
      </c>
      <c r="G216" s="7">
        <v>138</v>
      </c>
      <c r="H216" s="7">
        <v>138</v>
      </c>
      <c r="I216" s="7">
        <v>0</v>
      </c>
      <c r="J216" s="7">
        <v>22</v>
      </c>
      <c r="K216" s="7">
        <v>680</v>
      </c>
      <c r="L216" s="7">
        <v>28.9</v>
      </c>
      <c r="M216" s="8">
        <v>35.5</v>
      </c>
      <c r="N216" s="9">
        <f>IF(Tabla2[[#This Row],[LECHE RETIRO DIA]]&lt;&gt;ISBLANK(Tabla2[[#This Row],[LECHE RETIRO DIA]]),SUM(Tabla2[[#This Row],[LECHE TANQUE DIA]:[LECHE RETIRO DIA]]),SUM(Tabla2[[#This Row],[LECHE TANQUE DIA]:[LECHE AUTOCONSUMO DIA]]))</f>
        <v>2719</v>
      </c>
      <c r="O216" s="10">
        <f t="shared" si="42"/>
        <v>0.88635527767561606</v>
      </c>
      <c r="P216" s="11">
        <f t="shared" si="43"/>
        <v>19.702898550724637</v>
      </c>
      <c r="Q216" s="11">
        <f t="shared" si="44"/>
        <v>17.463768115942027</v>
      </c>
      <c r="R216" s="11">
        <f t="shared" si="45"/>
        <v>6.8181818181818183</v>
      </c>
      <c r="S216" s="11">
        <f t="shared" si="46"/>
        <v>3.9985294117647059</v>
      </c>
      <c r="T216" s="11">
        <f t="shared" si="47"/>
        <v>4.9275362318840576</v>
      </c>
      <c r="U216" s="11">
        <f t="shared" si="48"/>
        <v>94.083044982698965</v>
      </c>
      <c r="V216" s="11">
        <f t="shared" si="49"/>
        <v>4.7750865051903117</v>
      </c>
      <c r="W216" s="11">
        <f>IFERROR(H216/M216,Tabla2[[#This Row],[CARGA PRODUCCION (ANIMALES/HA)]])</f>
        <v>3.887323943661972</v>
      </c>
      <c r="X216" s="9">
        <f t="shared" si="50"/>
        <v>2022</v>
      </c>
      <c r="Y216" s="9">
        <f t="shared" si="51"/>
        <v>3</v>
      </c>
      <c r="Z216" s="9" t="e">
        <f t="shared" ca="1" si="52"/>
        <v>#NAME?</v>
      </c>
      <c r="AA216" s="12">
        <f t="shared" si="53"/>
        <v>138</v>
      </c>
      <c r="AB216" s="10">
        <f t="shared" si="54"/>
        <v>1</v>
      </c>
      <c r="AC216" s="13">
        <f t="shared" si="55"/>
        <v>0</v>
      </c>
    </row>
    <row r="217" spans="1:29">
      <c r="A217" s="6">
        <v>44649</v>
      </c>
      <c r="B217" s="7" t="s">
        <v>82</v>
      </c>
      <c r="C217" s="7">
        <v>2377</v>
      </c>
      <c r="D217" s="7">
        <v>150</v>
      </c>
      <c r="E217" s="7">
        <v>9</v>
      </c>
      <c r="F217" s="7">
        <v>150</v>
      </c>
      <c r="G217" s="7">
        <v>138</v>
      </c>
      <c r="H217" s="7">
        <v>138</v>
      </c>
      <c r="I217" s="7">
        <v>0</v>
      </c>
      <c r="J217" s="7">
        <v>22</v>
      </c>
      <c r="K217" s="7">
        <v>680</v>
      </c>
      <c r="L217" s="7">
        <v>28.9</v>
      </c>
      <c r="M217" s="8">
        <v>35.5</v>
      </c>
      <c r="N217" s="9">
        <f>IF(Tabla2[[#This Row],[LECHE RETIRO DIA]]&lt;&gt;ISBLANK(Tabla2[[#This Row],[LECHE RETIRO DIA]]),SUM(Tabla2[[#This Row],[LECHE TANQUE DIA]:[LECHE RETIRO DIA]]),SUM(Tabla2[[#This Row],[LECHE TANQUE DIA]:[LECHE AUTOCONSUMO DIA]]))</f>
        <v>2686</v>
      </c>
      <c r="O217" s="10">
        <f t="shared" si="42"/>
        <v>0.88495904690990324</v>
      </c>
      <c r="P217" s="11">
        <f t="shared" si="43"/>
        <v>19.463768115942027</v>
      </c>
      <c r="Q217" s="11">
        <f t="shared" si="44"/>
        <v>17.224637681159422</v>
      </c>
      <c r="R217" s="11">
        <f t="shared" si="45"/>
        <v>6.8181818181818183</v>
      </c>
      <c r="S217" s="11">
        <f t="shared" si="46"/>
        <v>3.95</v>
      </c>
      <c r="T217" s="11">
        <f t="shared" si="47"/>
        <v>4.9275362318840576</v>
      </c>
      <c r="U217" s="11">
        <f t="shared" si="48"/>
        <v>92.941176470588246</v>
      </c>
      <c r="V217" s="11">
        <f t="shared" si="49"/>
        <v>4.7750865051903117</v>
      </c>
      <c r="W217" s="11">
        <f>IFERROR(H217/M217,Tabla2[[#This Row],[CARGA PRODUCCION (ANIMALES/HA)]])</f>
        <v>3.887323943661972</v>
      </c>
      <c r="X217" s="9">
        <f t="shared" si="50"/>
        <v>2022</v>
      </c>
      <c r="Y217" s="9">
        <f t="shared" si="51"/>
        <v>3</v>
      </c>
      <c r="Z217" s="9" t="e">
        <f t="shared" ca="1" si="52"/>
        <v>#NAME?</v>
      </c>
      <c r="AA217" s="12">
        <f t="shared" si="53"/>
        <v>138</v>
      </c>
      <c r="AB217" s="10">
        <f t="shared" si="54"/>
        <v>1</v>
      </c>
      <c r="AC217" s="13">
        <f t="shared" si="55"/>
        <v>0</v>
      </c>
    </row>
    <row r="218" spans="1:29">
      <c r="A218" s="6">
        <v>44650</v>
      </c>
      <c r="B218" s="7" t="s">
        <v>82</v>
      </c>
      <c r="C218" s="7">
        <v>2462</v>
      </c>
      <c r="D218" s="7">
        <v>150</v>
      </c>
      <c r="E218" s="7">
        <v>9</v>
      </c>
      <c r="F218" s="7">
        <v>150</v>
      </c>
      <c r="G218" s="7">
        <v>137</v>
      </c>
      <c r="H218" s="7">
        <v>137</v>
      </c>
      <c r="I218" s="7">
        <v>0</v>
      </c>
      <c r="J218" s="7">
        <v>22</v>
      </c>
      <c r="K218" s="7">
        <v>680</v>
      </c>
      <c r="L218" s="7">
        <v>28.9</v>
      </c>
      <c r="M218" s="8">
        <v>35.5</v>
      </c>
      <c r="N218" s="9">
        <f>IF(Tabla2[[#This Row],[LECHE RETIRO DIA]]&lt;&gt;ISBLANK(Tabla2[[#This Row],[LECHE RETIRO DIA]]),SUM(Tabla2[[#This Row],[LECHE TANQUE DIA]:[LECHE RETIRO DIA]]),SUM(Tabla2[[#This Row],[LECHE TANQUE DIA]:[LECHE AUTOCONSUMO DIA]]))</f>
        <v>2771</v>
      </c>
      <c r="O218" s="10">
        <f t="shared" si="42"/>
        <v>0.88848791050162401</v>
      </c>
      <c r="P218" s="11">
        <f t="shared" si="43"/>
        <v>20.226277372262775</v>
      </c>
      <c r="Q218" s="11">
        <f t="shared" si="44"/>
        <v>17.970802919708028</v>
      </c>
      <c r="R218" s="11">
        <f t="shared" si="45"/>
        <v>6.8181818181818183</v>
      </c>
      <c r="S218" s="11">
        <f t="shared" si="46"/>
        <v>4.0750000000000002</v>
      </c>
      <c r="T218" s="11">
        <f t="shared" si="47"/>
        <v>4.9635036496350367</v>
      </c>
      <c r="U218" s="11">
        <f t="shared" si="48"/>
        <v>95.882352941176478</v>
      </c>
      <c r="V218" s="11">
        <f t="shared" si="49"/>
        <v>4.7404844290657442</v>
      </c>
      <c r="W218" s="11">
        <f>IFERROR(H218/M218,Tabla2[[#This Row],[CARGA PRODUCCION (ANIMALES/HA)]])</f>
        <v>3.859154929577465</v>
      </c>
      <c r="X218" s="9">
        <f t="shared" si="50"/>
        <v>2022</v>
      </c>
      <c r="Y218" s="9">
        <f t="shared" si="51"/>
        <v>3</v>
      </c>
      <c r="Z218" s="9" t="e">
        <f t="shared" ca="1" si="52"/>
        <v>#NAME?</v>
      </c>
      <c r="AA218" s="12">
        <f t="shared" si="53"/>
        <v>137</v>
      </c>
      <c r="AB218" s="10">
        <f t="shared" si="54"/>
        <v>1</v>
      </c>
      <c r="AC218" s="13">
        <f t="shared" si="55"/>
        <v>0</v>
      </c>
    </row>
    <row r="219" spans="1:29">
      <c r="A219" s="6">
        <v>44651</v>
      </c>
      <c r="B219" s="7" t="s">
        <v>82</v>
      </c>
      <c r="C219" s="7">
        <v>2396</v>
      </c>
      <c r="D219" s="7">
        <v>150</v>
      </c>
      <c r="E219" s="7">
        <v>9</v>
      </c>
      <c r="F219" s="7">
        <v>150</v>
      </c>
      <c r="G219" s="7">
        <v>123</v>
      </c>
      <c r="H219" s="7">
        <v>123</v>
      </c>
      <c r="I219" s="7">
        <v>0</v>
      </c>
      <c r="J219" s="7">
        <v>21</v>
      </c>
      <c r="K219" s="7">
        <v>680</v>
      </c>
      <c r="L219" s="7">
        <v>28.9</v>
      </c>
      <c r="M219" s="8">
        <v>35.5</v>
      </c>
      <c r="N219" s="9">
        <f>IF(Tabla2[[#This Row],[LECHE RETIRO DIA]]&lt;&gt;ISBLANK(Tabla2[[#This Row],[LECHE RETIRO DIA]]),SUM(Tabla2[[#This Row],[LECHE TANQUE DIA]:[LECHE RETIRO DIA]]),SUM(Tabla2[[#This Row],[LECHE TANQUE DIA]:[LECHE AUTOCONSUMO DIA]]))</f>
        <v>2705</v>
      </c>
      <c r="O219" s="10">
        <f t="shared" si="42"/>
        <v>0.88576709796672826</v>
      </c>
      <c r="P219" s="11">
        <f t="shared" si="43"/>
        <v>21.991869918699187</v>
      </c>
      <c r="Q219" s="11">
        <f t="shared" si="44"/>
        <v>19.479674796747968</v>
      </c>
      <c r="R219" s="11">
        <f t="shared" si="45"/>
        <v>7.1428571428571432</v>
      </c>
      <c r="S219" s="11">
        <f t="shared" si="46"/>
        <v>3.9779411764705883</v>
      </c>
      <c r="T219" s="11">
        <f t="shared" si="47"/>
        <v>5.5284552845528454</v>
      </c>
      <c r="U219" s="11">
        <f t="shared" si="48"/>
        <v>93.598615916955026</v>
      </c>
      <c r="V219" s="11">
        <f t="shared" si="49"/>
        <v>4.2560553633217992</v>
      </c>
      <c r="W219" s="11">
        <f>IFERROR(H219/M219,Tabla2[[#This Row],[CARGA PRODUCCION (ANIMALES/HA)]])</f>
        <v>3.464788732394366</v>
      </c>
      <c r="X219" s="9">
        <f t="shared" si="50"/>
        <v>2022</v>
      </c>
      <c r="Y219" s="9">
        <f t="shared" si="51"/>
        <v>3</v>
      </c>
      <c r="Z219" s="9" t="e">
        <f t="shared" ca="1" si="52"/>
        <v>#NAME?</v>
      </c>
      <c r="AA219" s="12">
        <f t="shared" si="53"/>
        <v>123</v>
      </c>
      <c r="AB219" s="10">
        <f t="shared" si="54"/>
        <v>1</v>
      </c>
      <c r="AC219" s="13">
        <f t="shared" si="55"/>
        <v>0</v>
      </c>
    </row>
    <row r="220" spans="1:29">
      <c r="A220" s="6">
        <v>44652</v>
      </c>
      <c r="B220" s="7" t="s">
        <v>82</v>
      </c>
      <c r="C220" s="7">
        <v>2362</v>
      </c>
      <c r="D220" s="7">
        <v>150</v>
      </c>
      <c r="E220" s="7">
        <v>9</v>
      </c>
      <c r="F220" s="7">
        <v>150</v>
      </c>
      <c r="G220" s="7">
        <v>123</v>
      </c>
      <c r="H220" s="7">
        <v>123</v>
      </c>
      <c r="I220" s="7">
        <v>0</v>
      </c>
      <c r="J220" s="7">
        <v>21</v>
      </c>
      <c r="K220" s="7">
        <v>680</v>
      </c>
      <c r="L220" s="7">
        <v>28.9</v>
      </c>
      <c r="M220" s="8">
        <v>35.5</v>
      </c>
      <c r="N220" s="9">
        <f>IF(Tabla2[[#This Row],[LECHE RETIRO DIA]]&lt;&gt;ISBLANK(Tabla2[[#This Row],[LECHE RETIRO DIA]]),SUM(Tabla2[[#This Row],[LECHE TANQUE DIA]:[LECHE RETIRO DIA]]),SUM(Tabla2[[#This Row],[LECHE TANQUE DIA]:[LECHE AUTOCONSUMO DIA]]))</f>
        <v>2671</v>
      </c>
      <c r="O220" s="10">
        <f t="shared" si="42"/>
        <v>0.88431299138899289</v>
      </c>
      <c r="P220" s="11">
        <f t="shared" si="43"/>
        <v>21.715447154471544</v>
      </c>
      <c r="Q220" s="11">
        <f t="shared" si="44"/>
        <v>19.203252032520325</v>
      </c>
      <c r="R220" s="11">
        <f t="shared" si="45"/>
        <v>7.1428571428571432</v>
      </c>
      <c r="S220" s="11">
        <f t="shared" si="46"/>
        <v>3.927941176470588</v>
      </c>
      <c r="T220" s="11">
        <f t="shared" si="47"/>
        <v>5.5284552845528454</v>
      </c>
      <c r="U220" s="11">
        <f t="shared" si="48"/>
        <v>92.422145328719722</v>
      </c>
      <c r="V220" s="11">
        <f t="shared" si="49"/>
        <v>4.2560553633217992</v>
      </c>
      <c r="W220" s="11">
        <f>IFERROR(H220/M220,Tabla2[[#This Row],[CARGA PRODUCCION (ANIMALES/HA)]])</f>
        <v>3.464788732394366</v>
      </c>
      <c r="X220" s="9">
        <f t="shared" si="50"/>
        <v>2022</v>
      </c>
      <c r="Y220" s="9">
        <f t="shared" si="51"/>
        <v>4</v>
      </c>
      <c r="Z220" s="9" t="e">
        <f t="shared" ca="1" si="52"/>
        <v>#NAME?</v>
      </c>
      <c r="AA220" s="12">
        <f t="shared" si="53"/>
        <v>123</v>
      </c>
      <c r="AB220" s="10">
        <f t="shared" si="54"/>
        <v>1</v>
      </c>
      <c r="AC220" s="13">
        <f t="shared" si="55"/>
        <v>0</v>
      </c>
    </row>
    <row r="221" spans="1:29">
      <c r="A221" s="6">
        <v>44653</v>
      </c>
      <c r="B221" s="7" t="s">
        <v>82</v>
      </c>
      <c r="C221" s="7">
        <v>2294</v>
      </c>
      <c r="D221" s="7">
        <v>150</v>
      </c>
      <c r="E221" s="7">
        <v>9</v>
      </c>
      <c r="F221" s="7">
        <v>150</v>
      </c>
      <c r="G221" s="7">
        <v>123</v>
      </c>
      <c r="H221" s="7">
        <v>123</v>
      </c>
      <c r="I221" s="7">
        <v>0</v>
      </c>
      <c r="J221" s="7">
        <v>21</v>
      </c>
      <c r="K221" s="7">
        <v>680</v>
      </c>
      <c r="L221" s="7">
        <v>28.9</v>
      </c>
      <c r="M221" s="8">
        <v>35.5</v>
      </c>
      <c r="N221" s="9">
        <f>IF(Tabla2[[#This Row],[LECHE RETIRO DIA]]&lt;&gt;ISBLANK(Tabla2[[#This Row],[LECHE RETIRO DIA]]),SUM(Tabla2[[#This Row],[LECHE TANQUE DIA]:[LECHE RETIRO DIA]]),SUM(Tabla2[[#This Row],[LECHE TANQUE DIA]:[LECHE AUTOCONSUMO DIA]]))</f>
        <v>2603</v>
      </c>
      <c r="O221" s="10">
        <f t="shared" si="42"/>
        <v>0.88129081828659239</v>
      </c>
      <c r="P221" s="11">
        <f t="shared" si="43"/>
        <v>21.162601626016261</v>
      </c>
      <c r="Q221" s="11">
        <f t="shared" si="44"/>
        <v>18.650406504065042</v>
      </c>
      <c r="R221" s="11">
        <f t="shared" si="45"/>
        <v>7.1428571428571432</v>
      </c>
      <c r="S221" s="11">
        <f t="shared" si="46"/>
        <v>3.8279411764705884</v>
      </c>
      <c r="T221" s="11">
        <f t="shared" si="47"/>
        <v>5.5284552845528454</v>
      </c>
      <c r="U221" s="11">
        <f t="shared" si="48"/>
        <v>90.069204152249142</v>
      </c>
      <c r="V221" s="11">
        <f t="shared" si="49"/>
        <v>4.2560553633217992</v>
      </c>
      <c r="W221" s="11">
        <f>IFERROR(H221/M221,Tabla2[[#This Row],[CARGA PRODUCCION (ANIMALES/HA)]])</f>
        <v>3.464788732394366</v>
      </c>
      <c r="X221" s="9">
        <f t="shared" si="50"/>
        <v>2022</v>
      </c>
      <c r="Y221" s="9">
        <f t="shared" si="51"/>
        <v>4</v>
      </c>
      <c r="Z221" s="9" t="e">
        <f t="shared" ca="1" si="52"/>
        <v>#NAME?</v>
      </c>
      <c r="AA221" s="12">
        <f t="shared" si="53"/>
        <v>123</v>
      </c>
      <c r="AB221" s="10">
        <f t="shared" si="54"/>
        <v>1</v>
      </c>
      <c r="AC221" s="13">
        <f t="shared" si="55"/>
        <v>0</v>
      </c>
    </row>
    <row r="222" spans="1:29">
      <c r="A222" s="6">
        <v>44654</v>
      </c>
      <c r="B222" s="7" t="s">
        <v>82</v>
      </c>
      <c r="C222" s="7">
        <v>2495</v>
      </c>
      <c r="D222" s="7">
        <v>150</v>
      </c>
      <c r="E222" s="7">
        <v>9</v>
      </c>
      <c r="F222" s="7">
        <v>150</v>
      </c>
      <c r="G222" s="7">
        <v>124</v>
      </c>
      <c r="H222" s="7">
        <v>124</v>
      </c>
      <c r="I222" s="7">
        <v>0</v>
      </c>
      <c r="J222" s="7">
        <v>21</v>
      </c>
      <c r="K222" s="7">
        <v>680</v>
      </c>
      <c r="L222" s="7">
        <v>28.9</v>
      </c>
      <c r="M222" s="8">
        <v>35.5</v>
      </c>
      <c r="N222" s="9">
        <f>IF(Tabla2[[#This Row],[LECHE RETIRO DIA]]&lt;&gt;ISBLANK(Tabla2[[#This Row],[LECHE RETIRO DIA]]),SUM(Tabla2[[#This Row],[LECHE TANQUE DIA]:[LECHE RETIRO DIA]]),SUM(Tabla2[[#This Row],[LECHE TANQUE DIA]:[LECHE AUTOCONSUMO DIA]]))</f>
        <v>2804</v>
      </c>
      <c r="O222" s="10">
        <f t="shared" si="42"/>
        <v>0.88980028530670474</v>
      </c>
      <c r="P222" s="11">
        <f t="shared" si="43"/>
        <v>22.612903225806452</v>
      </c>
      <c r="Q222" s="11">
        <f t="shared" si="44"/>
        <v>20.120967741935484</v>
      </c>
      <c r="R222" s="11">
        <f t="shared" si="45"/>
        <v>7.1428571428571432</v>
      </c>
      <c r="S222" s="11">
        <f t="shared" si="46"/>
        <v>4.1235294117647054</v>
      </c>
      <c r="T222" s="11">
        <f t="shared" si="47"/>
        <v>5.4838709677419351</v>
      </c>
      <c r="U222" s="11">
        <f t="shared" si="48"/>
        <v>97.024221453287197</v>
      </c>
      <c r="V222" s="11">
        <f t="shared" si="49"/>
        <v>4.2906574394463668</v>
      </c>
      <c r="W222" s="11">
        <f>IFERROR(H222/M222,Tabla2[[#This Row],[CARGA PRODUCCION (ANIMALES/HA)]])</f>
        <v>3.492957746478873</v>
      </c>
      <c r="X222" s="9">
        <f t="shared" si="50"/>
        <v>2022</v>
      </c>
      <c r="Y222" s="9">
        <f t="shared" si="51"/>
        <v>4</v>
      </c>
      <c r="Z222" s="9" t="e">
        <f t="shared" ca="1" si="52"/>
        <v>#NAME?</v>
      </c>
      <c r="AA222" s="12">
        <f t="shared" si="53"/>
        <v>124</v>
      </c>
      <c r="AB222" s="10">
        <f t="shared" si="54"/>
        <v>1</v>
      </c>
      <c r="AC222" s="13">
        <f t="shared" si="55"/>
        <v>0</v>
      </c>
    </row>
    <row r="223" spans="1:29">
      <c r="A223" s="6">
        <v>44655</v>
      </c>
      <c r="B223" s="7" t="s">
        <v>82</v>
      </c>
      <c r="C223" s="7">
        <v>2328</v>
      </c>
      <c r="D223" s="7">
        <v>150</v>
      </c>
      <c r="E223" s="7">
        <v>9</v>
      </c>
      <c r="F223" s="7">
        <v>150</v>
      </c>
      <c r="G223" s="7">
        <v>123</v>
      </c>
      <c r="H223" s="7">
        <v>123</v>
      </c>
      <c r="I223" s="7">
        <v>0</v>
      </c>
      <c r="J223" s="7">
        <v>21</v>
      </c>
      <c r="K223" s="7">
        <v>680</v>
      </c>
      <c r="L223" s="7">
        <v>28.9</v>
      </c>
      <c r="M223" s="8">
        <v>35.5</v>
      </c>
      <c r="N223" s="9">
        <f>IF(Tabla2[[#This Row],[LECHE RETIRO DIA]]&lt;&gt;ISBLANK(Tabla2[[#This Row],[LECHE RETIRO DIA]]),SUM(Tabla2[[#This Row],[LECHE TANQUE DIA]:[LECHE RETIRO DIA]]),SUM(Tabla2[[#This Row],[LECHE TANQUE DIA]:[LECHE AUTOCONSUMO DIA]]))</f>
        <v>2637</v>
      </c>
      <c r="O223" s="10">
        <f t="shared" si="42"/>
        <v>0.88282138794084186</v>
      </c>
      <c r="P223" s="11">
        <f t="shared" si="43"/>
        <v>21.439024390243901</v>
      </c>
      <c r="Q223" s="11">
        <f t="shared" si="44"/>
        <v>18.926829268292682</v>
      </c>
      <c r="R223" s="11">
        <f t="shared" si="45"/>
        <v>7.1428571428571432</v>
      </c>
      <c r="S223" s="11">
        <f t="shared" si="46"/>
        <v>3.8779411764705882</v>
      </c>
      <c r="T223" s="11">
        <f t="shared" si="47"/>
        <v>5.5284552845528454</v>
      </c>
      <c r="U223" s="11">
        <f t="shared" si="48"/>
        <v>91.245674740484432</v>
      </c>
      <c r="V223" s="11">
        <f t="shared" si="49"/>
        <v>4.2560553633217992</v>
      </c>
      <c r="W223" s="11">
        <f>IFERROR(H223/M223,Tabla2[[#This Row],[CARGA PRODUCCION (ANIMALES/HA)]])</f>
        <v>3.464788732394366</v>
      </c>
      <c r="X223" s="9">
        <f t="shared" si="50"/>
        <v>2022</v>
      </c>
      <c r="Y223" s="9">
        <f t="shared" si="51"/>
        <v>4</v>
      </c>
      <c r="Z223" s="9" t="e">
        <f t="shared" ca="1" si="52"/>
        <v>#NAME?</v>
      </c>
      <c r="AA223" s="12">
        <f t="shared" si="53"/>
        <v>123</v>
      </c>
      <c r="AB223" s="10">
        <f t="shared" si="54"/>
        <v>1</v>
      </c>
      <c r="AC223" s="13">
        <f t="shared" si="55"/>
        <v>0</v>
      </c>
    </row>
    <row r="224" spans="1:29">
      <c r="A224" s="6">
        <v>44656</v>
      </c>
      <c r="B224" s="7" t="s">
        <v>82</v>
      </c>
      <c r="C224" s="7">
        <v>2634</v>
      </c>
      <c r="D224" s="7">
        <v>150</v>
      </c>
      <c r="E224" s="7">
        <v>9</v>
      </c>
      <c r="F224" s="7">
        <v>150</v>
      </c>
      <c r="G224" s="7">
        <v>123</v>
      </c>
      <c r="H224" s="7">
        <v>123</v>
      </c>
      <c r="I224" s="7">
        <v>0</v>
      </c>
      <c r="J224" s="7">
        <v>24</v>
      </c>
      <c r="K224" s="7">
        <v>680</v>
      </c>
      <c r="L224" s="7">
        <v>28.9</v>
      </c>
      <c r="M224" s="8">
        <v>35.5</v>
      </c>
      <c r="N224" s="9">
        <f>IF(Tabla2[[#This Row],[LECHE RETIRO DIA]]&lt;&gt;ISBLANK(Tabla2[[#This Row],[LECHE RETIRO DIA]]),SUM(Tabla2[[#This Row],[LECHE TANQUE DIA]:[LECHE RETIRO DIA]]),SUM(Tabla2[[#This Row],[LECHE TANQUE DIA]:[LECHE AUTOCONSUMO DIA]]))</f>
        <v>2943</v>
      </c>
      <c r="O224" s="10">
        <f t="shared" si="42"/>
        <v>0.89500509683995921</v>
      </c>
      <c r="P224" s="11">
        <f t="shared" si="43"/>
        <v>23.926829268292682</v>
      </c>
      <c r="Q224" s="11">
        <f t="shared" si="44"/>
        <v>21.414634146341463</v>
      </c>
      <c r="R224" s="11">
        <f t="shared" si="45"/>
        <v>6.25</v>
      </c>
      <c r="S224" s="11">
        <f t="shared" si="46"/>
        <v>4.3279411764705884</v>
      </c>
      <c r="T224" s="11">
        <f t="shared" si="47"/>
        <v>5.5284552845528454</v>
      </c>
      <c r="U224" s="11">
        <f t="shared" si="48"/>
        <v>101.83391003460208</v>
      </c>
      <c r="V224" s="11">
        <f t="shared" si="49"/>
        <v>4.2560553633217992</v>
      </c>
      <c r="W224" s="11">
        <f>IFERROR(H224/M224,Tabla2[[#This Row],[CARGA PRODUCCION (ANIMALES/HA)]])</f>
        <v>3.464788732394366</v>
      </c>
      <c r="X224" s="9">
        <f t="shared" si="50"/>
        <v>2022</v>
      </c>
      <c r="Y224" s="9">
        <f t="shared" si="51"/>
        <v>4</v>
      </c>
      <c r="Z224" s="9" t="e">
        <f t="shared" ca="1" si="52"/>
        <v>#NAME?</v>
      </c>
      <c r="AA224" s="12">
        <f t="shared" si="53"/>
        <v>123</v>
      </c>
      <c r="AB224" s="10">
        <f t="shared" si="54"/>
        <v>1</v>
      </c>
      <c r="AC224" s="13">
        <f t="shared" si="55"/>
        <v>0</v>
      </c>
    </row>
    <row r="225" spans="1:29">
      <c r="A225" s="6">
        <v>44657</v>
      </c>
      <c r="B225" s="7" t="s">
        <v>82</v>
      </c>
      <c r="C225" s="7">
        <v>2537</v>
      </c>
      <c r="D225" s="7">
        <v>150</v>
      </c>
      <c r="E225" s="7">
        <v>9</v>
      </c>
      <c r="F225" s="7">
        <v>150</v>
      </c>
      <c r="G225" s="7">
        <v>123</v>
      </c>
      <c r="H225" s="7">
        <v>123</v>
      </c>
      <c r="I225" s="7">
        <v>0</v>
      </c>
      <c r="J225" s="7">
        <v>25</v>
      </c>
      <c r="K225" s="7">
        <v>680</v>
      </c>
      <c r="L225" s="7">
        <v>28.9</v>
      </c>
      <c r="M225" s="8">
        <v>35.5</v>
      </c>
      <c r="N225" s="9">
        <f>IF(Tabla2[[#This Row],[LECHE RETIRO DIA]]&lt;&gt;ISBLANK(Tabla2[[#This Row],[LECHE RETIRO DIA]]),SUM(Tabla2[[#This Row],[LECHE TANQUE DIA]:[LECHE RETIRO DIA]]),SUM(Tabla2[[#This Row],[LECHE TANQUE DIA]:[LECHE AUTOCONSUMO DIA]]))</f>
        <v>2846</v>
      </c>
      <c r="O225" s="10">
        <f t="shared" si="42"/>
        <v>0.8914265635980323</v>
      </c>
      <c r="P225" s="11">
        <f t="shared" si="43"/>
        <v>23.13821138211382</v>
      </c>
      <c r="Q225" s="11">
        <f t="shared" si="44"/>
        <v>20.626016260162601</v>
      </c>
      <c r="R225" s="11">
        <f t="shared" si="45"/>
        <v>6</v>
      </c>
      <c r="S225" s="11">
        <f t="shared" si="46"/>
        <v>4.1852941176470591</v>
      </c>
      <c r="T225" s="11">
        <f t="shared" si="47"/>
        <v>5.5284552845528454</v>
      </c>
      <c r="U225" s="11">
        <f t="shared" si="48"/>
        <v>98.477508650519042</v>
      </c>
      <c r="V225" s="11">
        <f t="shared" si="49"/>
        <v>4.2560553633217992</v>
      </c>
      <c r="W225" s="11">
        <f>IFERROR(H225/M225,Tabla2[[#This Row],[CARGA PRODUCCION (ANIMALES/HA)]])</f>
        <v>3.464788732394366</v>
      </c>
      <c r="X225" s="9">
        <f t="shared" si="50"/>
        <v>2022</v>
      </c>
      <c r="Y225" s="9">
        <f t="shared" si="51"/>
        <v>4</v>
      </c>
      <c r="Z225" s="9" t="e">
        <f t="shared" ca="1" si="52"/>
        <v>#NAME?</v>
      </c>
      <c r="AA225" s="12">
        <f t="shared" si="53"/>
        <v>123</v>
      </c>
      <c r="AB225" s="10">
        <f t="shared" si="54"/>
        <v>1</v>
      </c>
      <c r="AC225" s="13">
        <f t="shared" si="55"/>
        <v>0</v>
      </c>
    </row>
    <row r="226" spans="1:29">
      <c r="A226" s="6">
        <v>44658</v>
      </c>
      <c r="B226" s="7" t="s">
        <v>82</v>
      </c>
      <c r="C226" s="7">
        <v>2439</v>
      </c>
      <c r="D226" s="7">
        <v>150</v>
      </c>
      <c r="E226" s="7">
        <v>9</v>
      </c>
      <c r="F226" s="7">
        <v>150</v>
      </c>
      <c r="G226" s="7">
        <v>123</v>
      </c>
      <c r="H226" s="7">
        <v>123</v>
      </c>
      <c r="I226" s="7">
        <v>0</v>
      </c>
      <c r="J226" s="7">
        <v>25</v>
      </c>
      <c r="K226" s="7">
        <v>680</v>
      </c>
      <c r="L226" s="7">
        <v>28.9</v>
      </c>
      <c r="M226" s="8">
        <v>35.5</v>
      </c>
      <c r="N226" s="9">
        <f>IF(Tabla2[[#This Row],[LECHE RETIRO DIA]]&lt;&gt;ISBLANK(Tabla2[[#This Row],[LECHE RETIRO DIA]]),SUM(Tabla2[[#This Row],[LECHE TANQUE DIA]:[LECHE RETIRO DIA]]),SUM(Tabla2[[#This Row],[LECHE TANQUE DIA]:[LECHE AUTOCONSUMO DIA]]))</f>
        <v>2748</v>
      </c>
      <c r="O226" s="10">
        <f t="shared" si="42"/>
        <v>0.88755458515283847</v>
      </c>
      <c r="P226" s="11">
        <f t="shared" si="43"/>
        <v>22.341463414634145</v>
      </c>
      <c r="Q226" s="11">
        <f t="shared" si="44"/>
        <v>19.829268292682926</v>
      </c>
      <c r="R226" s="11">
        <f t="shared" si="45"/>
        <v>6</v>
      </c>
      <c r="S226" s="11">
        <f t="shared" si="46"/>
        <v>4.0411764705882351</v>
      </c>
      <c r="T226" s="11">
        <f t="shared" si="47"/>
        <v>5.5284552845528454</v>
      </c>
      <c r="U226" s="11">
        <f t="shared" si="48"/>
        <v>95.086505190311428</v>
      </c>
      <c r="V226" s="11">
        <f t="shared" si="49"/>
        <v>4.2560553633217992</v>
      </c>
      <c r="W226" s="11">
        <f>IFERROR(H226/M226,Tabla2[[#This Row],[CARGA PRODUCCION (ANIMALES/HA)]])</f>
        <v>3.464788732394366</v>
      </c>
      <c r="X226" s="9">
        <f t="shared" si="50"/>
        <v>2022</v>
      </c>
      <c r="Y226" s="9">
        <f t="shared" si="51"/>
        <v>4</v>
      </c>
      <c r="Z226" s="9" t="e">
        <f t="shared" ca="1" si="52"/>
        <v>#NAME?</v>
      </c>
      <c r="AA226" s="12">
        <f t="shared" si="53"/>
        <v>123</v>
      </c>
      <c r="AB226" s="10">
        <f t="shared" si="54"/>
        <v>1</v>
      </c>
      <c r="AC226" s="13">
        <f t="shared" si="55"/>
        <v>0</v>
      </c>
    </row>
    <row r="227" spans="1:29">
      <c r="A227" s="6">
        <v>44659</v>
      </c>
      <c r="B227" s="7" t="s">
        <v>82</v>
      </c>
      <c r="C227" s="7">
        <v>2406</v>
      </c>
      <c r="D227" s="7">
        <v>150</v>
      </c>
      <c r="E227" s="7">
        <v>9</v>
      </c>
      <c r="F227" s="7">
        <v>150</v>
      </c>
      <c r="G227" s="7">
        <v>124</v>
      </c>
      <c r="H227" s="7">
        <v>124</v>
      </c>
      <c r="I227" s="7">
        <v>0</v>
      </c>
      <c r="J227" s="7">
        <v>25</v>
      </c>
      <c r="K227" s="7">
        <v>680</v>
      </c>
      <c r="L227" s="7">
        <v>28.9</v>
      </c>
      <c r="M227" s="8">
        <v>35.5</v>
      </c>
      <c r="N227" s="9">
        <f>IF(Tabla2[[#This Row],[LECHE RETIRO DIA]]&lt;&gt;ISBLANK(Tabla2[[#This Row],[LECHE RETIRO DIA]]),SUM(Tabla2[[#This Row],[LECHE TANQUE DIA]:[LECHE RETIRO DIA]]),SUM(Tabla2[[#This Row],[LECHE TANQUE DIA]:[LECHE AUTOCONSUMO DIA]]))</f>
        <v>2715</v>
      </c>
      <c r="O227" s="10">
        <f t="shared" si="42"/>
        <v>0.88618784530386741</v>
      </c>
      <c r="P227" s="11">
        <f t="shared" si="43"/>
        <v>21.89516129032258</v>
      </c>
      <c r="Q227" s="11">
        <f t="shared" si="44"/>
        <v>19.403225806451612</v>
      </c>
      <c r="R227" s="11">
        <f t="shared" si="45"/>
        <v>6</v>
      </c>
      <c r="S227" s="11">
        <f t="shared" si="46"/>
        <v>3.9926470588235294</v>
      </c>
      <c r="T227" s="11">
        <f t="shared" si="47"/>
        <v>5.4838709677419351</v>
      </c>
      <c r="U227" s="11">
        <f t="shared" si="48"/>
        <v>93.944636678200695</v>
      </c>
      <c r="V227" s="11">
        <f t="shared" si="49"/>
        <v>4.2906574394463668</v>
      </c>
      <c r="W227" s="11">
        <f>IFERROR(H227/M227,Tabla2[[#This Row],[CARGA PRODUCCION (ANIMALES/HA)]])</f>
        <v>3.492957746478873</v>
      </c>
      <c r="X227" s="9">
        <f t="shared" si="50"/>
        <v>2022</v>
      </c>
      <c r="Y227" s="9">
        <f t="shared" si="51"/>
        <v>4</v>
      </c>
      <c r="Z227" s="9" t="e">
        <f t="shared" ca="1" si="52"/>
        <v>#NAME?</v>
      </c>
      <c r="AA227" s="12">
        <f t="shared" si="53"/>
        <v>124</v>
      </c>
      <c r="AB227" s="10">
        <f t="shared" si="54"/>
        <v>1</v>
      </c>
      <c r="AC227" s="13">
        <f t="shared" si="55"/>
        <v>0</v>
      </c>
    </row>
    <row r="228" spans="1:29">
      <c r="A228" s="6">
        <v>44660</v>
      </c>
      <c r="B228" s="7" t="s">
        <v>82</v>
      </c>
      <c r="C228" s="7">
        <v>2218</v>
      </c>
      <c r="D228" s="7">
        <v>150</v>
      </c>
      <c r="E228" s="7">
        <v>9</v>
      </c>
      <c r="F228" s="7">
        <v>150</v>
      </c>
      <c r="G228" s="7">
        <v>124</v>
      </c>
      <c r="H228" s="7">
        <v>124</v>
      </c>
      <c r="I228" s="7">
        <v>0</v>
      </c>
      <c r="J228" s="7">
        <v>25</v>
      </c>
      <c r="K228" s="7">
        <v>680</v>
      </c>
      <c r="L228" s="7">
        <v>28.9</v>
      </c>
      <c r="M228" s="8">
        <v>35.5</v>
      </c>
      <c r="N228" s="9">
        <f>IF(Tabla2[[#This Row],[LECHE RETIRO DIA]]&lt;&gt;ISBLANK(Tabla2[[#This Row],[LECHE RETIRO DIA]]),SUM(Tabla2[[#This Row],[LECHE TANQUE DIA]:[LECHE RETIRO DIA]]),SUM(Tabla2[[#This Row],[LECHE TANQUE DIA]:[LECHE AUTOCONSUMO DIA]]))</f>
        <v>2527</v>
      </c>
      <c r="O228" s="10">
        <f t="shared" si="42"/>
        <v>0.87772061733280571</v>
      </c>
      <c r="P228" s="11">
        <f t="shared" si="43"/>
        <v>20.379032258064516</v>
      </c>
      <c r="Q228" s="11">
        <f t="shared" si="44"/>
        <v>17.887096774193548</v>
      </c>
      <c r="R228" s="11">
        <f t="shared" si="45"/>
        <v>6</v>
      </c>
      <c r="S228" s="11">
        <f t="shared" si="46"/>
        <v>3.7161764705882354</v>
      </c>
      <c r="T228" s="11">
        <f t="shared" si="47"/>
        <v>5.4838709677419351</v>
      </c>
      <c r="U228" s="11">
        <f t="shared" si="48"/>
        <v>87.439446366782008</v>
      </c>
      <c r="V228" s="11">
        <f t="shared" si="49"/>
        <v>4.2906574394463668</v>
      </c>
      <c r="W228" s="11">
        <f>IFERROR(H228/M228,Tabla2[[#This Row],[CARGA PRODUCCION (ANIMALES/HA)]])</f>
        <v>3.492957746478873</v>
      </c>
      <c r="X228" s="9">
        <f t="shared" si="50"/>
        <v>2022</v>
      </c>
      <c r="Y228" s="9">
        <f t="shared" si="51"/>
        <v>4</v>
      </c>
      <c r="Z228" s="9" t="e">
        <f t="shared" ca="1" si="52"/>
        <v>#NAME?</v>
      </c>
      <c r="AA228" s="12">
        <f t="shared" si="53"/>
        <v>124</v>
      </c>
      <c r="AB228" s="10">
        <f t="shared" si="54"/>
        <v>1</v>
      </c>
      <c r="AC228" s="13">
        <f t="shared" si="55"/>
        <v>0</v>
      </c>
    </row>
    <row r="229" spans="1:29">
      <c r="A229" s="6">
        <v>44661</v>
      </c>
      <c r="B229" s="7" t="s">
        <v>82</v>
      </c>
      <c r="C229" s="7">
        <v>2260</v>
      </c>
      <c r="D229" s="7">
        <v>150</v>
      </c>
      <c r="E229" s="7">
        <v>9</v>
      </c>
      <c r="F229" s="7">
        <v>150</v>
      </c>
      <c r="G229" s="7">
        <v>124</v>
      </c>
      <c r="H229" s="7">
        <v>124</v>
      </c>
      <c r="I229" s="7">
        <v>0</v>
      </c>
      <c r="J229" s="7">
        <v>25</v>
      </c>
      <c r="K229" s="7">
        <v>680</v>
      </c>
      <c r="L229" s="7">
        <v>28.9</v>
      </c>
      <c r="M229" s="8">
        <v>35.5</v>
      </c>
      <c r="N229" s="9">
        <f>IF(Tabla2[[#This Row],[LECHE RETIRO DIA]]&lt;&gt;ISBLANK(Tabla2[[#This Row],[LECHE RETIRO DIA]]),SUM(Tabla2[[#This Row],[LECHE TANQUE DIA]:[LECHE RETIRO DIA]]),SUM(Tabla2[[#This Row],[LECHE TANQUE DIA]:[LECHE AUTOCONSUMO DIA]]))</f>
        <v>2569</v>
      </c>
      <c r="O229" s="10">
        <f t="shared" si="42"/>
        <v>0.87971973530556635</v>
      </c>
      <c r="P229" s="11">
        <f t="shared" si="43"/>
        <v>20.717741935483872</v>
      </c>
      <c r="Q229" s="11">
        <f t="shared" si="44"/>
        <v>18.225806451612904</v>
      </c>
      <c r="R229" s="11">
        <f t="shared" si="45"/>
        <v>6</v>
      </c>
      <c r="S229" s="11">
        <f t="shared" si="46"/>
        <v>3.7779411764705881</v>
      </c>
      <c r="T229" s="11">
        <f t="shared" si="47"/>
        <v>5.4838709677419351</v>
      </c>
      <c r="U229" s="11">
        <f t="shared" si="48"/>
        <v>88.892733564013852</v>
      </c>
      <c r="V229" s="11">
        <f t="shared" si="49"/>
        <v>4.2906574394463668</v>
      </c>
      <c r="W229" s="11">
        <f>IFERROR(H229/M229,Tabla2[[#This Row],[CARGA PRODUCCION (ANIMALES/HA)]])</f>
        <v>3.492957746478873</v>
      </c>
      <c r="X229" s="9">
        <f t="shared" si="50"/>
        <v>2022</v>
      </c>
      <c r="Y229" s="9">
        <f t="shared" si="51"/>
        <v>4</v>
      </c>
      <c r="Z229" s="9" t="e">
        <f t="shared" ca="1" si="52"/>
        <v>#NAME?</v>
      </c>
      <c r="AA229" s="12">
        <f t="shared" si="53"/>
        <v>124</v>
      </c>
      <c r="AB229" s="10">
        <f t="shared" si="54"/>
        <v>1</v>
      </c>
      <c r="AC229" s="13">
        <f t="shared" si="55"/>
        <v>0</v>
      </c>
    </row>
    <row r="230" spans="1:29">
      <c r="A230" s="6">
        <v>44662</v>
      </c>
      <c r="B230" s="7" t="s">
        <v>82</v>
      </c>
      <c r="C230" s="7">
        <v>2260</v>
      </c>
      <c r="D230" s="7">
        <v>140</v>
      </c>
      <c r="E230" s="7">
        <v>9</v>
      </c>
      <c r="F230" s="7">
        <v>140</v>
      </c>
      <c r="G230" s="7">
        <v>124</v>
      </c>
      <c r="H230" s="7">
        <v>124</v>
      </c>
      <c r="I230" s="7">
        <v>0</v>
      </c>
      <c r="J230" s="7">
        <v>25</v>
      </c>
      <c r="K230" s="7">
        <v>680</v>
      </c>
      <c r="L230" s="7">
        <v>28.9</v>
      </c>
      <c r="M230" s="8">
        <v>35.5</v>
      </c>
      <c r="N230" s="9">
        <f>IF(Tabla2[[#This Row],[LECHE RETIRO DIA]]&lt;&gt;ISBLANK(Tabla2[[#This Row],[LECHE RETIRO DIA]]),SUM(Tabla2[[#This Row],[LECHE TANQUE DIA]:[LECHE RETIRO DIA]]),SUM(Tabla2[[#This Row],[LECHE TANQUE DIA]:[LECHE AUTOCONSUMO DIA]]))</f>
        <v>2549</v>
      </c>
      <c r="O230" s="10">
        <f t="shared" si="42"/>
        <v>0.88662220478619069</v>
      </c>
      <c r="P230" s="11">
        <f t="shared" si="43"/>
        <v>20.556451612903224</v>
      </c>
      <c r="Q230" s="11">
        <f t="shared" si="44"/>
        <v>18.225806451612904</v>
      </c>
      <c r="R230" s="11">
        <f t="shared" si="45"/>
        <v>5.6</v>
      </c>
      <c r="S230" s="11">
        <f t="shared" si="46"/>
        <v>3.7485294117647059</v>
      </c>
      <c r="T230" s="11">
        <f t="shared" si="47"/>
        <v>5.4838709677419351</v>
      </c>
      <c r="U230" s="11">
        <f t="shared" si="48"/>
        <v>88.200692041522501</v>
      </c>
      <c r="V230" s="11">
        <f t="shared" si="49"/>
        <v>4.2906574394463668</v>
      </c>
      <c r="W230" s="11">
        <f>IFERROR(H230/M230,Tabla2[[#This Row],[CARGA PRODUCCION (ANIMALES/HA)]])</f>
        <v>3.492957746478873</v>
      </c>
      <c r="X230" s="9">
        <f t="shared" si="50"/>
        <v>2022</v>
      </c>
      <c r="Y230" s="9">
        <f t="shared" si="51"/>
        <v>4</v>
      </c>
      <c r="Z230" s="9" t="e">
        <f t="shared" ca="1" si="52"/>
        <v>#NAME?</v>
      </c>
      <c r="AA230" s="12">
        <f t="shared" si="53"/>
        <v>124</v>
      </c>
      <c r="AB230" s="10">
        <f t="shared" si="54"/>
        <v>1</v>
      </c>
      <c r="AC230" s="13">
        <f t="shared" si="55"/>
        <v>0</v>
      </c>
    </row>
    <row r="231" spans="1:29">
      <c r="A231" s="6">
        <v>44663</v>
      </c>
      <c r="B231" s="7" t="s">
        <v>82</v>
      </c>
      <c r="C231" s="7">
        <v>2299</v>
      </c>
      <c r="D231" s="7">
        <v>140</v>
      </c>
      <c r="E231" s="7">
        <v>9</v>
      </c>
      <c r="F231" s="7">
        <v>140</v>
      </c>
      <c r="G231" s="7">
        <v>127</v>
      </c>
      <c r="H231" s="7">
        <v>127</v>
      </c>
      <c r="I231" s="7">
        <v>0</v>
      </c>
      <c r="J231" s="7">
        <v>25</v>
      </c>
      <c r="K231" s="7">
        <v>680</v>
      </c>
      <c r="L231" s="7">
        <v>28.9</v>
      </c>
      <c r="M231" s="8">
        <v>35.5</v>
      </c>
      <c r="N231" s="9">
        <f>IF(Tabla2[[#This Row],[LECHE RETIRO DIA]]&lt;&gt;ISBLANK(Tabla2[[#This Row],[LECHE RETIRO DIA]]),SUM(Tabla2[[#This Row],[LECHE TANQUE DIA]:[LECHE RETIRO DIA]]),SUM(Tabla2[[#This Row],[LECHE TANQUE DIA]:[LECHE AUTOCONSUMO DIA]]))</f>
        <v>2588</v>
      </c>
      <c r="O231" s="10">
        <f t="shared" si="42"/>
        <v>0.88833075734157652</v>
      </c>
      <c r="P231" s="11">
        <f t="shared" si="43"/>
        <v>20.377952755905511</v>
      </c>
      <c r="Q231" s="11">
        <f t="shared" si="44"/>
        <v>18.102362204724411</v>
      </c>
      <c r="R231" s="11">
        <f t="shared" si="45"/>
        <v>5.6</v>
      </c>
      <c r="S231" s="11">
        <f t="shared" si="46"/>
        <v>3.8058823529411763</v>
      </c>
      <c r="T231" s="11">
        <f t="shared" si="47"/>
        <v>5.3543307086614176</v>
      </c>
      <c r="U231" s="11">
        <f t="shared" si="48"/>
        <v>89.550173010380632</v>
      </c>
      <c r="V231" s="11">
        <f t="shared" si="49"/>
        <v>4.3944636678200695</v>
      </c>
      <c r="W231" s="11">
        <f>IFERROR(H231/M231,Tabla2[[#This Row],[CARGA PRODUCCION (ANIMALES/HA)]])</f>
        <v>3.5774647887323945</v>
      </c>
      <c r="X231" s="9">
        <f t="shared" si="50"/>
        <v>2022</v>
      </c>
      <c r="Y231" s="9">
        <f t="shared" si="51"/>
        <v>4</v>
      </c>
      <c r="Z231" s="9" t="e">
        <f t="shared" ca="1" si="52"/>
        <v>#NAME?</v>
      </c>
      <c r="AA231" s="12">
        <f t="shared" si="53"/>
        <v>127</v>
      </c>
      <c r="AB231" s="10">
        <f t="shared" si="54"/>
        <v>1</v>
      </c>
      <c r="AC231" s="13">
        <f t="shared" si="55"/>
        <v>0</v>
      </c>
    </row>
    <row r="232" spans="1:29">
      <c r="A232" s="6">
        <v>44664</v>
      </c>
      <c r="B232" s="7" t="s">
        <v>82</v>
      </c>
      <c r="C232" s="7">
        <v>2275</v>
      </c>
      <c r="D232" s="7">
        <v>140</v>
      </c>
      <c r="E232" s="7">
        <v>9</v>
      </c>
      <c r="F232" s="7">
        <v>140</v>
      </c>
      <c r="G232" s="7">
        <v>127</v>
      </c>
      <c r="H232" s="7">
        <v>127</v>
      </c>
      <c r="I232" s="7">
        <v>0</v>
      </c>
      <c r="J232" s="7">
        <v>25</v>
      </c>
      <c r="K232" s="7">
        <v>680</v>
      </c>
      <c r="L232" s="7">
        <v>28.9</v>
      </c>
      <c r="M232" s="8">
        <v>35.5</v>
      </c>
      <c r="N232" s="9">
        <f>IF(Tabla2[[#This Row],[LECHE RETIRO DIA]]&lt;&gt;ISBLANK(Tabla2[[#This Row],[LECHE RETIRO DIA]]),SUM(Tabla2[[#This Row],[LECHE TANQUE DIA]:[LECHE RETIRO DIA]]),SUM(Tabla2[[#This Row],[LECHE TANQUE DIA]:[LECHE AUTOCONSUMO DIA]]))</f>
        <v>2564</v>
      </c>
      <c r="O232" s="10">
        <f t="shared" si="42"/>
        <v>0.88728549141965674</v>
      </c>
      <c r="P232" s="11">
        <f t="shared" si="43"/>
        <v>20.188976377952756</v>
      </c>
      <c r="Q232" s="11">
        <f t="shared" si="44"/>
        <v>17.913385826771652</v>
      </c>
      <c r="R232" s="11">
        <f t="shared" si="45"/>
        <v>5.6</v>
      </c>
      <c r="S232" s="11">
        <f t="shared" si="46"/>
        <v>3.7705882352941176</v>
      </c>
      <c r="T232" s="11">
        <f t="shared" si="47"/>
        <v>5.3543307086614176</v>
      </c>
      <c r="U232" s="11">
        <f t="shared" si="48"/>
        <v>88.719723183391011</v>
      </c>
      <c r="V232" s="11">
        <f t="shared" si="49"/>
        <v>4.3944636678200695</v>
      </c>
      <c r="W232" s="11">
        <f>IFERROR(H232/M232,Tabla2[[#This Row],[CARGA PRODUCCION (ANIMALES/HA)]])</f>
        <v>3.5774647887323945</v>
      </c>
      <c r="X232" s="9">
        <f t="shared" si="50"/>
        <v>2022</v>
      </c>
      <c r="Y232" s="9">
        <f t="shared" si="51"/>
        <v>4</v>
      </c>
      <c r="Z232" s="9" t="e">
        <f t="shared" ca="1" si="52"/>
        <v>#NAME?</v>
      </c>
      <c r="AA232" s="12">
        <f t="shared" si="53"/>
        <v>127</v>
      </c>
      <c r="AB232" s="10">
        <f t="shared" si="54"/>
        <v>1</v>
      </c>
      <c r="AC232" s="13">
        <f t="shared" si="55"/>
        <v>0</v>
      </c>
    </row>
    <row r="233" spans="1:29">
      <c r="A233" s="6">
        <v>44665</v>
      </c>
      <c r="B233" s="7" t="s">
        <v>82</v>
      </c>
      <c r="C233" s="7">
        <v>2338</v>
      </c>
      <c r="D233" s="7">
        <v>140</v>
      </c>
      <c r="E233" s="7">
        <v>9</v>
      </c>
      <c r="F233" s="7">
        <v>140</v>
      </c>
      <c r="G233" s="7">
        <v>127</v>
      </c>
      <c r="H233" s="7">
        <v>127</v>
      </c>
      <c r="I233" s="7">
        <v>0</v>
      </c>
      <c r="J233" s="7">
        <v>25</v>
      </c>
      <c r="K233" s="7">
        <v>680</v>
      </c>
      <c r="L233" s="7">
        <v>28.9</v>
      </c>
      <c r="M233" s="8">
        <v>35.5</v>
      </c>
      <c r="N233" s="9">
        <f>IF(Tabla2[[#This Row],[LECHE RETIRO DIA]]&lt;&gt;ISBLANK(Tabla2[[#This Row],[LECHE RETIRO DIA]]),SUM(Tabla2[[#This Row],[LECHE TANQUE DIA]:[LECHE RETIRO DIA]]),SUM(Tabla2[[#This Row],[LECHE TANQUE DIA]:[LECHE AUTOCONSUMO DIA]]))</f>
        <v>2627</v>
      </c>
      <c r="O233" s="10">
        <f t="shared" si="42"/>
        <v>0.88998858012942517</v>
      </c>
      <c r="P233" s="11">
        <f t="shared" si="43"/>
        <v>20.685039370078741</v>
      </c>
      <c r="Q233" s="11">
        <f t="shared" si="44"/>
        <v>18.409448818897637</v>
      </c>
      <c r="R233" s="11">
        <f t="shared" si="45"/>
        <v>5.6</v>
      </c>
      <c r="S233" s="11">
        <f t="shared" si="46"/>
        <v>3.8632352941176471</v>
      </c>
      <c r="T233" s="11">
        <f t="shared" si="47"/>
        <v>5.3543307086614176</v>
      </c>
      <c r="U233" s="11">
        <f t="shared" si="48"/>
        <v>90.899653979238764</v>
      </c>
      <c r="V233" s="11">
        <f t="shared" si="49"/>
        <v>4.3944636678200695</v>
      </c>
      <c r="W233" s="11">
        <f>IFERROR(H233/M233,Tabla2[[#This Row],[CARGA PRODUCCION (ANIMALES/HA)]])</f>
        <v>3.5774647887323945</v>
      </c>
      <c r="X233" s="9">
        <f t="shared" si="50"/>
        <v>2022</v>
      </c>
      <c r="Y233" s="9">
        <f t="shared" si="51"/>
        <v>4</v>
      </c>
      <c r="Z233" s="9" t="e">
        <f t="shared" ca="1" si="52"/>
        <v>#NAME?</v>
      </c>
      <c r="AA233" s="12">
        <f t="shared" si="53"/>
        <v>127</v>
      </c>
      <c r="AB233" s="10">
        <f t="shared" si="54"/>
        <v>1</v>
      </c>
      <c r="AC233" s="13">
        <f t="shared" si="55"/>
        <v>0</v>
      </c>
    </row>
    <row r="234" spans="1:29">
      <c r="A234" s="6">
        <v>44666</v>
      </c>
      <c r="B234" s="7" t="s">
        <v>82</v>
      </c>
      <c r="C234" s="7">
        <v>2289</v>
      </c>
      <c r="D234" s="7">
        <v>140</v>
      </c>
      <c r="E234" s="7">
        <v>9</v>
      </c>
      <c r="F234" s="7">
        <v>140</v>
      </c>
      <c r="G234" s="7">
        <v>129</v>
      </c>
      <c r="H234" s="7">
        <v>129</v>
      </c>
      <c r="I234" s="7">
        <v>0</v>
      </c>
      <c r="J234" s="7">
        <v>23</v>
      </c>
      <c r="K234" s="7">
        <v>680</v>
      </c>
      <c r="L234" s="7">
        <v>28.9</v>
      </c>
      <c r="M234" s="8">
        <v>35.5</v>
      </c>
      <c r="N234" s="9">
        <f>IF(Tabla2[[#This Row],[LECHE RETIRO DIA]]&lt;&gt;ISBLANK(Tabla2[[#This Row],[LECHE RETIRO DIA]]),SUM(Tabla2[[#This Row],[LECHE TANQUE DIA]:[LECHE RETIRO DIA]]),SUM(Tabla2[[#This Row],[LECHE TANQUE DIA]:[LECHE AUTOCONSUMO DIA]]))</f>
        <v>2578</v>
      </c>
      <c r="O234" s="10">
        <f t="shared" si="42"/>
        <v>0.88789759503491084</v>
      </c>
      <c r="P234" s="11">
        <f t="shared" si="43"/>
        <v>19.984496124031008</v>
      </c>
      <c r="Q234" s="11">
        <f t="shared" si="44"/>
        <v>17.744186046511629</v>
      </c>
      <c r="R234" s="11">
        <f t="shared" si="45"/>
        <v>6.0869565217391308</v>
      </c>
      <c r="S234" s="11">
        <f t="shared" si="46"/>
        <v>3.7911764705882351</v>
      </c>
      <c r="T234" s="11">
        <f t="shared" si="47"/>
        <v>5.2713178294573639</v>
      </c>
      <c r="U234" s="11">
        <f t="shared" si="48"/>
        <v>89.20415224913495</v>
      </c>
      <c r="V234" s="11">
        <f t="shared" si="49"/>
        <v>4.4636678200692046</v>
      </c>
      <c r="W234" s="11">
        <f>IFERROR(H234/M234,Tabla2[[#This Row],[CARGA PRODUCCION (ANIMALES/HA)]])</f>
        <v>3.6338028169014085</v>
      </c>
      <c r="X234" s="9">
        <f t="shared" si="50"/>
        <v>2022</v>
      </c>
      <c r="Y234" s="9">
        <f t="shared" si="51"/>
        <v>4</v>
      </c>
      <c r="Z234" s="9" t="e">
        <f t="shared" ca="1" si="52"/>
        <v>#NAME?</v>
      </c>
      <c r="AA234" s="12">
        <f t="shared" si="53"/>
        <v>129</v>
      </c>
      <c r="AB234" s="10">
        <f t="shared" si="54"/>
        <v>1</v>
      </c>
      <c r="AC234" s="13">
        <f t="shared" si="55"/>
        <v>0</v>
      </c>
    </row>
    <row r="235" spans="1:29">
      <c r="A235" s="6">
        <v>44697</v>
      </c>
      <c r="B235" s="7" t="s">
        <v>82</v>
      </c>
      <c r="C235" s="7">
        <v>2227</v>
      </c>
      <c r="D235" s="7">
        <v>140</v>
      </c>
      <c r="E235" s="7">
        <v>9</v>
      </c>
      <c r="F235" s="7">
        <v>140</v>
      </c>
      <c r="G235" s="7">
        <v>129</v>
      </c>
      <c r="H235" s="7">
        <v>129</v>
      </c>
      <c r="I235" s="7">
        <v>0</v>
      </c>
      <c r="J235" s="7">
        <v>23</v>
      </c>
      <c r="K235" s="7">
        <v>680</v>
      </c>
      <c r="L235" s="7">
        <v>28.9</v>
      </c>
      <c r="M235" s="8">
        <v>35.5</v>
      </c>
      <c r="N235" s="9">
        <f>IF(Tabla2[[#This Row],[LECHE RETIRO DIA]]&lt;&gt;ISBLANK(Tabla2[[#This Row],[LECHE RETIRO DIA]]),SUM(Tabla2[[#This Row],[LECHE TANQUE DIA]:[LECHE RETIRO DIA]]),SUM(Tabla2[[#This Row],[LECHE TANQUE DIA]:[LECHE AUTOCONSUMO DIA]]))</f>
        <v>2516</v>
      </c>
      <c r="O235" s="10">
        <f t="shared" si="42"/>
        <v>0.88513513513513509</v>
      </c>
      <c r="P235" s="11">
        <f t="shared" si="43"/>
        <v>19.503875968992247</v>
      </c>
      <c r="Q235" s="11">
        <f t="shared" si="44"/>
        <v>17.263565891472869</v>
      </c>
      <c r="R235" s="11">
        <f t="shared" si="45"/>
        <v>6.0869565217391308</v>
      </c>
      <c r="S235" s="11">
        <f t="shared" si="46"/>
        <v>3.7</v>
      </c>
      <c r="T235" s="11">
        <f t="shared" si="47"/>
        <v>5.2713178294573639</v>
      </c>
      <c r="U235" s="11">
        <f t="shared" si="48"/>
        <v>87.058823529411768</v>
      </c>
      <c r="V235" s="11">
        <f t="shared" si="49"/>
        <v>4.4636678200692046</v>
      </c>
      <c r="W235" s="11">
        <f>IFERROR(H235/M235,Tabla2[[#This Row],[CARGA PRODUCCION (ANIMALES/HA)]])</f>
        <v>3.6338028169014085</v>
      </c>
      <c r="X235" s="9">
        <f t="shared" si="50"/>
        <v>2022</v>
      </c>
      <c r="Y235" s="9">
        <f t="shared" si="51"/>
        <v>5</v>
      </c>
      <c r="Z235" s="9" t="e">
        <f t="shared" ca="1" si="52"/>
        <v>#NAME?</v>
      </c>
      <c r="AA235" s="12">
        <f t="shared" si="53"/>
        <v>129</v>
      </c>
      <c r="AB235" s="10">
        <f t="shared" si="54"/>
        <v>1</v>
      </c>
      <c r="AC235" s="13">
        <f t="shared" si="55"/>
        <v>0</v>
      </c>
    </row>
    <row r="236" spans="1:29">
      <c r="A236" s="6">
        <v>44668</v>
      </c>
      <c r="B236" s="7" t="s">
        <v>82</v>
      </c>
      <c r="C236" s="7">
        <v>2177</v>
      </c>
      <c r="D236" s="7">
        <v>140</v>
      </c>
      <c r="E236" s="7">
        <v>9</v>
      </c>
      <c r="F236" s="7">
        <v>140</v>
      </c>
      <c r="G236" s="7">
        <v>132</v>
      </c>
      <c r="H236" s="7">
        <v>132</v>
      </c>
      <c r="I236" s="7">
        <v>0</v>
      </c>
      <c r="J236" s="7">
        <v>23</v>
      </c>
      <c r="K236" s="7">
        <v>680</v>
      </c>
      <c r="L236" s="7">
        <v>28.9</v>
      </c>
      <c r="M236" s="8">
        <v>35.5</v>
      </c>
      <c r="N236" s="9">
        <f>IF(Tabla2[[#This Row],[LECHE RETIRO DIA]]&lt;&gt;ISBLANK(Tabla2[[#This Row],[LECHE RETIRO DIA]]),SUM(Tabla2[[#This Row],[LECHE TANQUE DIA]:[LECHE RETIRO DIA]]),SUM(Tabla2[[#This Row],[LECHE TANQUE DIA]:[LECHE AUTOCONSUMO DIA]]))</f>
        <v>2466</v>
      </c>
      <c r="O236" s="10">
        <f t="shared" si="42"/>
        <v>0.88280616382806165</v>
      </c>
      <c r="P236" s="11">
        <f t="shared" si="43"/>
        <v>18.681818181818183</v>
      </c>
      <c r="Q236" s="11">
        <f t="shared" si="44"/>
        <v>16.492424242424242</v>
      </c>
      <c r="R236" s="11">
        <f t="shared" si="45"/>
        <v>6.0869565217391308</v>
      </c>
      <c r="S236" s="11">
        <f t="shared" si="46"/>
        <v>3.6264705882352941</v>
      </c>
      <c r="T236" s="11">
        <f t="shared" si="47"/>
        <v>5.1515151515151514</v>
      </c>
      <c r="U236" s="11">
        <f t="shared" si="48"/>
        <v>85.328719723183397</v>
      </c>
      <c r="V236" s="11">
        <f t="shared" si="49"/>
        <v>4.5674740484429064</v>
      </c>
      <c r="W236" s="11">
        <f>IFERROR(H236/M236,Tabla2[[#This Row],[CARGA PRODUCCION (ANIMALES/HA)]])</f>
        <v>3.7183098591549295</v>
      </c>
      <c r="X236" s="9">
        <f t="shared" si="50"/>
        <v>2022</v>
      </c>
      <c r="Y236" s="9">
        <f t="shared" si="51"/>
        <v>4</v>
      </c>
      <c r="Z236" s="9" t="e">
        <f t="shared" ca="1" si="52"/>
        <v>#NAME?</v>
      </c>
      <c r="AA236" s="12">
        <f t="shared" si="53"/>
        <v>132</v>
      </c>
      <c r="AB236" s="10">
        <f t="shared" si="54"/>
        <v>1</v>
      </c>
      <c r="AC236" s="13">
        <f t="shared" si="55"/>
        <v>0</v>
      </c>
    </row>
    <row r="237" spans="1:29">
      <c r="A237" s="6">
        <v>44669</v>
      </c>
      <c r="B237" s="7" t="s">
        <v>82</v>
      </c>
      <c r="C237" s="7">
        <v>2227</v>
      </c>
      <c r="D237" s="7">
        <v>140</v>
      </c>
      <c r="E237" s="7">
        <v>9</v>
      </c>
      <c r="F237" s="7">
        <v>140</v>
      </c>
      <c r="G237" s="7">
        <v>132</v>
      </c>
      <c r="H237" s="7">
        <v>132</v>
      </c>
      <c r="I237" s="7">
        <v>0</v>
      </c>
      <c r="J237" s="7">
        <v>23</v>
      </c>
      <c r="K237" s="7">
        <v>680</v>
      </c>
      <c r="L237" s="7">
        <v>28.9</v>
      </c>
      <c r="M237" s="8">
        <v>35.5</v>
      </c>
      <c r="N237" s="9">
        <f>IF(Tabla2[[#This Row],[LECHE RETIRO DIA]]&lt;&gt;ISBLANK(Tabla2[[#This Row],[LECHE RETIRO DIA]]),SUM(Tabla2[[#This Row],[LECHE TANQUE DIA]:[LECHE RETIRO DIA]]),SUM(Tabla2[[#This Row],[LECHE TANQUE DIA]:[LECHE AUTOCONSUMO DIA]]))</f>
        <v>2516</v>
      </c>
      <c r="O237" s="10">
        <f t="shared" si="42"/>
        <v>0.88513513513513509</v>
      </c>
      <c r="P237" s="11">
        <f t="shared" si="43"/>
        <v>19.060606060606062</v>
      </c>
      <c r="Q237" s="11">
        <f t="shared" si="44"/>
        <v>16.871212121212121</v>
      </c>
      <c r="R237" s="11">
        <f t="shared" si="45"/>
        <v>6.0869565217391308</v>
      </c>
      <c r="S237" s="11">
        <f t="shared" si="46"/>
        <v>3.7</v>
      </c>
      <c r="T237" s="11">
        <f t="shared" si="47"/>
        <v>5.1515151515151514</v>
      </c>
      <c r="U237" s="11">
        <f t="shared" si="48"/>
        <v>87.058823529411768</v>
      </c>
      <c r="V237" s="11">
        <f t="shared" si="49"/>
        <v>4.5674740484429064</v>
      </c>
      <c r="W237" s="11">
        <f>IFERROR(H237/M237,Tabla2[[#This Row],[CARGA PRODUCCION (ANIMALES/HA)]])</f>
        <v>3.7183098591549295</v>
      </c>
      <c r="X237" s="9">
        <f t="shared" si="50"/>
        <v>2022</v>
      </c>
      <c r="Y237" s="9">
        <f t="shared" si="51"/>
        <v>4</v>
      </c>
      <c r="Z237" s="9" t="e">
        <f t="shared" ca="1" si="52"/>
        <v>#NAME?</v>
      </c>
      <c r="AA237" s="12">
        <f t="shared" si="53"/>
        <v>132</v>
      </c>
      <c r="AB237" s="10">
        <f t="shared" si="54"/>
        <v>1</v>
      </c>
      <c r="AC237" s="13">
        <f t="shared" si="55"/>
        <v>0</v>
      </c>
    </row>
    <row r="238" spans="1:29">
      <c r="A238" s="6">
        <v>44670</v>
      </c>
      <c r="B238" s="7" t="s">
        <v>82</v>
      </c>
      <c r="C238" s="7">
        <v>2156</v>
      </c>
      <c r="D238" s="7">
        <v>140</v>
      </c>
      <c r="E238" s="7">
        <v>9</v>
      </c>
      <c r="F238" s="7">
        <v>140</v>
      </c>
      <c r="G238" s="7">
        <v>132</v>
      </c>
      <c r="H238" s="7">
        <v>132</v>
      </c>
      <c r="I238" s="7">
        <v>0</v>
      </c>
      <c r="J238" s="7">
        <v>23</v>
      </c>
      <c r="K238" s="7">
        <v>680</v>
      </c>
      <c r="L238" s="7">
        <v>28.9</v>
      </c>
      <c r="M238" s="8">
        <v>35.5</v>
      </c>
      <c r="N238" s="9">
        <f>IF(Tabla2[[#This Row],[LECHE RETIRO DIA]]&lt;&gt;ISBLANK(Tabla2[[#This Row],[LECHE RETIRO DIA]]),SUM(Tabla2[[#This Row],[LECHE TANQUE DIA]:[LECHE RETIRO DIA]]),SUM(Tabla2[[#This Row],[LECHE TANQUE DIA]:[LECHE AUTOCONSUMO DIA]]))</f>
        <v>2445</v>
      </c>
      <c r="O238" s="10">
        <f t="shared" si="42"/>
        <v>0.88179959100204497</v>
      </c>
      <c r="P238" s="11">
        <f t="shared" si="43"/>
        <v>18.522727272727273</v>
      </c>
      <c r="Q238" s="11">
        <f t="shared" si="44"/>
        <v>16.333333333333332</v>
      </c>
      <c r="R238" s="11">
        <f t="shared" si="45"/>
        <v>6.0869565217391308</v>
      </c>
      <c r="S238" s="11">
        <f t="shared" si="46"/>
        <v>3.5955882352941178</v>
      </c>
      <c r="T238" s="11">
        <f t="shared" si="47"/>
        <v>5.1515151515151514</v>
      </c>
      <c r="U238" s="11">
        <f t="shared" si="48"/>
        <v>84.602076124567475</v>
      </c>
      <c r="V238" s="11">
        <f t="shared" si="49"/>
        <v>4.5674740484429064</v>
      </c>
      <c r="W238" s="11">
        <f>IFERROR(H238/M238,Tabla2[[#This Row],[CARGA PRODUCCION (ANIMALES/HA)]])</f>
        <v>3.7183098591549295</v>
      </c>
      <c r="X238" s="9">
        <f t="shared" si="50"/>
        <v>2022</v>
      </c>
      <c r="Y238" s="9">
        <f t="shared" si="51"/>
        <v>4</v>
      </c>
      <c r="Z238" s="9" t="e">
        <f t="shared" ca="1" si="52"/>
        <v>#NAME?</v>
      </c>
      <c r="AA238" s="12">
        <f t="shared" si="53"/>
        <v>132</v>
      </c>
      <c r="AB238" s="10">
        <f t="shared" si="54"/>
        <v>1</v>
      </c>
      <c r="AC238" s="13">
        <f t="shared" si="55"/>
        <v>0</v>
      </c>
    </row>
    <row r="239" spans="1:29">
      <c r="A239" s="6">
        <v>44671</v>
      </c>
      <c r="B239" s="7" t="s">
        <v>82</v>
      </c>
      <c r="C239" s="7">
        <v>2195</v>
      </c>
      <c r="D239" s="7">
        <v>140</v>
      </c>
      <c r="E239" s="7">
        <v>9</v>
      </c>
      <c r="F239" s="7">
        <v>140</v>
      </c>
      <c r="G239" s="7">
        <v>133</v>
      </c>
      <c r="H239" s="7">
        <v>133</v>
      </c>
      <c r="I239" s="7">
        <v>0</v>
      </c>
      <c r="J239" s="7">
        <v>23</v>
      </c>
      <c r="K239" s="7">
        <v>680</v>
      </c>
      <c r="L239" s="7">
        <v>28.9</v>
      </c>
      <c r="M239" s="8">
        <v>35.5</v>
      </c>
      <c r="N239" s="9">
        <f>IF(Tabla2[[#This Row],[LECHE RETIRO DIA]]&lt;&gt;ISBLANK(Tabla2[[#This Row],[LECHE RETIRO DIA]]),SUM(Tabla2[[#This Row],[LECHE TANQUE DIA]:[LECHE RETIRO DIA]]),SUM(Tabla2[[#This Row],[LECHE TANQUE DIA]:[LECHE AUTOCONSUMO DIA]]))</f>
        <v>2484</v>
      </c>
      <c r="O239" s="10">
        <f t="shared" si="42"/>
        <v>0.88365539452495978</v>
      </c>
      <c r="P239" s="11">
        <f t="shared" si="43"/>
        <v>18.676691729323309</v>
      </c>
      <c r="Q239" s="11">
        <f t="shared" si="44"/>
        <v>16.503759398496239</v>
      </c>
      <c r="R239" s="11">
        <f t="shared" si="45"/>
        <v>6.0869565217391308</v>
      </c>
      <c r="S239" s="11">
        <f t="shared" si="46"/>
        <v>3.6529411764705881</v>
      </c>
      <c r="T239" s="11">
        <f t="shared" si="47"/>
        <v>5.1127819548872182</v>
      </c>
      <c r="U239" s="11">
        <f t="shared" si="48"/>
        <v>85.951557093425606</v>
      </c>
      <c r="V239" s="11">
        <f t="shared" si="49"/>
        <v>4.6020761245674739</v>
      </c>
      <c r="W239" s="11">
        <f>IFERROR(H239/M239,Tabla2[[#This Row],[CARGA PRODUCCION (ANIMALES/HA)]])</f>
        <v>3.7464788732394365</v>
      </c>
      <c r="X239" s="9">
        <f t="shared" si="50"/>
        <v>2022</v>
      </c>
      <c r="Y239" s="9">
        <f t="shared" si="51"/>
        <v>4</v>
      </c>
      <c r="Z239" s="9" t="e">
        <f t="shared" ca="1" si="52"/>
        <v>#NAME?</v>
      </c>
      <c r="AA239" s="12">
        <f t="shared" si="53"/>
        <v>133</v>
      </c>
      <c r="AB239" s="10">
        <f t="shared" si="54"/>
        <v>1</v>
      </c>
      <c r="AC239" s="13">
        <f t="shared" si="55"/>
        <v>0</v>
      </c>
    </row>
    <row r="240" spans="1:29">
      <c r="A240" s="6">
        <v>44672</v>
      </c>
      <c r="B240" s="7" t="s">
        <v>82</v>
      </c>
      <c r="C240" s="7">
        <v>2328</v>
      </c>
      <c r="D240" s="7">
        <v>140</v>
      </c>
      <c r="E240" s="7">
        <v>9</v>
      </c>
      <c r="F240" s="7">
        <v>140</v>
      </c>
      <c r="G240" s="7">
        <v>133</v>
      </c>
      <c r="H240" s="7">
        <v>133</v>
      </c>
      <c r="I240" s="7">
        <v>0</v>
      </c>
      <c r="J240" s="7">
        <v>23</v>
      </c>
      <c r="K240" s="7">
        <v>680</v>
      </c>
      <c r="L240" s="7">
        <v>28.9</v>
      </c>
      <c r="M240" s="8">
        <v>35.5</v>
      </c>
      <c r="N240" s="9">
        <f>IF(Tabla2[[#This Row],[LECHE RETIRO DIA]]&lt;&gt;ISBLANK(Tabla2[[#This Row],[LECHE RETIRO DIA]]),SUM(Tabla2[[#This Row],[LECHE TANQUE DIA]:[LECHE RETIRO DIA]]),SUM(Tabla2[[#This Row],[LECHE TANQUE DIA]:[LECHE AUTOCONSUMO DIA]]))</f>
        <v>2617</v>
      </c>
      <c r="O240" s="10">
        <f t="shared" si="42"/>
        <v>0.88956820787160873</v>
      </c>
      <c r="P240" s="11">
        <f t="shared" si="43"/>
        <v>19.676691729323309</v>
      </c>
      <c r="Q240" s="11">
        <f t="shared" si="44"/>
        <v>17.503759398496239</v>
      </c>
      <c r="R240" s="11">
        <f t="shared" si="45"/>
        <v>6.0869565217391308</v>
      </c>
      <c r="S240" s="11">
        <f t="shared" si="46"/>
        <v>3.848529411764706</v>
      </c>
      <c r="T240" s="11">
        <f t="shared" si="47"/>
        <v>5.1127819548872182</v>
      </c>
      <c r="U240" s="11">
        <f t="shared" si="48"/>
        <v>90.553633217993081</v>
      </c>
      <c r="V240" s="11">
        <f t="shared" si="49"/>
        <v>4.6020761245674739</v>
      </c>
      <c r="W240" s="11">
        <f>IFERROR(H240/M240,Tabla2[[#This Row],[CARGA PRODUCCION (ANIMALES/HA)]])</f>
        <v>3.7464788732394365</v>
      </c>
      <c r="X240" s="9">
        <f t="shared" si="50"/>
        <v>2022</v>
      </c>
      <c r="Y240" s="9">
        <f t="shared" si="51"/>
        <v>4</v>
      </c>
      <c r="Z240" s="9" t="e">
        <f t="shared" ca="1" si="52"/>
        <v>#NAME?</v>
      </c>
      <c r="AA240" s="12">
        <f t="shared" si="53"/>
        <v>133</v>
      </c>
      <c r="AB240" s="10">
        <f t="shared" si="54"/>
        <v>1</v>
      </c>
      <c r="AC240" s="13">
        <f t="shared" si="55"/>
        <v>0</v>
      </c>
    </row>
    <row r="241" spans="1:29">
      <c r="A241" s="6">
        <v>44673</v>
      </c>
      <c r="B241" s="7" t="s">
        <v>82</v>
      </c>
      <c r="C241" s="7">
        <v>2247</v>
      </c>
      <c r="D241" s="7">
        <v>140</v>
      </c>
      <c r="E241" s="7">
        <v>9</v>
      </c>
      <c r="F241" s="7">
        <v>140</v>
      </c>
      <c r="G241" s="7">
        <v>133</v>
      </c>
      <c r="H241" s="7">
        <v>133</v>
      </c>
      <c r="I241" s="7">
        <v>0</v>
      </c>
      <c r="J241" s="7">
        <v>23</v>
      </c>
      <c r="K241" s="7">
        <v>680</v>
      </c>
      <c r="L241" s="7">
        <v>28.9</v>
      </c>
      <c r="M241" s="8">
        <v>35.5</v>
      </c>
      <c r="N241" s="9">
        <f>IF(Tabla2[[#This Row],[LECHE RETIRO DIA]]&lt;&gt;ISBLANK(Tabla2[[#This Row],[LECHE RETIRO DIA]]),SUM(Tabla2[[#This Row],[LECHE TANQUE DIA]:[LECHE RETIRO DIA]]),SUM(Tabla2[[#This Row],[LECHE TANQUE DIA]:[LECHE AUTOCONSUMO DIA]]))</f>
        <v>2536</v>
      </c>
      <c r="O241" s="10">
        <f t="shared" si="42"/>
        <v>0.88604100946372244</v>
      </c>
      <c r="P241" s="11">
        <f t="shared" si="43"/>
        <v>19.06766917293233</v>
      </c>
      <c r="Q241" s="11">
        <f t="shared" si="44"/>
        <v>16.894736842105264</v>
      </c>
      <c r="R241" s="11">
        <f t="shared" si="45"/>
        <v>6.0869565217391308</v>
      </c>
      <c r="S241" s="11">
        <f t="shared" si="46"/>
        <v>3.7294117647058824</v>
      </c>
      <c r="T241" s="11">
        <f t="shared" si="47"/>
        <v>5.1127819548872182</v>
      </c>
      <c r="U241" s="11">
        <f t="shared" si="48"/>
        <v>87.750865051903119</v>
      </c>
      <c r="V241" s="11">
        <f t="shared" si="49"/>
        <v>4.6020761245674739</v>
      </c>
      <c r="W241" s="11">
        <f>IFERROR(H241/M241,Tabla2[[#This Row],[CARGA PRODUCCION (ANIMALES/HA)]])</f>
        <v>3.7464788732394365</v>
      </c>
      <c r="X241" s="9">
        <f t="shared" si="50"/>
        <v>2022</v>
      </c>
      <c r="Y241" s="9">
        <f t="shared" si="51"/>
        <v>4</v>
      </c>
      <c r="Z241" s="9" t="e">
        <f t="shared" ca="1" si="52"/>
        <v>#NAME?</v>
      </c>
      <c r="AA241" s="12">
        <f t="shared" si="53"/>
        <v>133</v>
      </c>
      <c r="AB241" s="10">
        <f t="shared" si="54"/>
        <v>1</v>
      </c>
      <c r="AC241" s="13">
        <f t="shared" si="55"/>
        <v>0</v>
      </c>
    </row>
    <row r="242" spans="1:29">
      <c r="A242" s="6">
        <v>44674</v>
      </c>
      <c r="B242" s="7" t="s">
        <v>82</v>
      </c>
      <c r="C242" s="7">
        <v>2260</v>
      </c>
      <c r="D242" s="7">
        <v>140</v>
      </c>
      <c r="E242" s="7">
        <v>9</v>
      </c>
      <c r="F242" s="7">
        <v>140</v>
      </c>
      <c r="G242" s="7">
        <v>133</v>
      </c>
      <c r="H242" s="7">
        <v>133</v>
      </c>
      <c r="I242" s="7">
        <v>0</v>
      </c>
      <c r="J242" s="7">
        <v>23</v>
      </c>
      <c r="K242" s="7">
        <v>680</v>
      </c>
      <c r="L242" s="7">
        <v>28.9</v>
      </c>
      <c r="M242" s="8">
        <v>35.5</v>
      </c>
      <c r="N242" s="9">
        <f>IF(Tabla2[[#This Row],[LECHE RETIRO DIA]]&lt;&gt;ISBLANK(Tabla2[[#This Row],[LECHE RETIRO DIA]]),SUM(Tabla2[[#This Row],[LECHE TANQUE DIA]:[LECHE RETIRO DIA]]),SUM(Tabla2[[#This Row],[LECHE TANQUE DIA]:[LECHE AUTOCONSUMO DIA]]))</f>
        <v>2549</v>
      </c>
      <c r="O242" s="10">
        <f t="shared" si="42"/>
        <v>0.88662220478619069</v>
      </c>
      <c r="P242" s="11">
        <f t="shared" si="43"/>
        <v>19.165413533834588</v>
      </c>
      <c r="Q242" s="11">
        <f t="shared" si="44"/>
        <v>16.992481203007518</v>
      </c>
      <c r="R242" s="11">
        <f t="shared" si="45"/>
        <v>6.0869565217391308</v>
      </c>
      <c r="S242" s="11">
        <f t="shared" si="46"/>
        <v>3.7485294117647059</v>
      </c>
      <c r="T242" s="11">
        <f t="shared" si="47"/>
        <v>5.1127819548872182</v>
      </c>
      <c r="U242" s="11">
        <f t="shared" si="48"/>
        <v>88.200692041522501</v>
      </c>
      <c r="V242" s="11">
        <f t="shared" si="49"/>
        <v>4.6020761245674739</v>
      </c>
      <c r="W242" s="11">
        <f>IFERROR(H242/M242,Tabla2[[#This Row],[CARGA PRODUCCION (ANIMALES/HA)]])</f>
        <v>3.7464788732394365</v>
      </c>
      <c r="X242" s="9">
        <f t="shared" si="50"/>
        <v>2022</v>
      </c>
      <c r="Y242" s="9">
        <f t="shared" si="51"/>
        <v>4</v>
      </c>
      <c r="Z242" s="9" t="e">
        <f t="shared" ca="1" si="52"/>
        <v>#NAME?</v>
      </c>
      <c r="AA242" s="12">
        <f t="shared" si="53"/>
        <v>133</v>
      </c>
      <c r="AB242" s="10">
        <f t="shared" si="54"/>
        <v>1</v>
      </c>
      <c r="AC242" s="13">
        <f t="shared" si="55"/>
        <v>0</v>
      </c>
    </row>
    <row r="243" spans="1:29">
      <c r="A243" s="6">
        <v>44675</v>
      </c>
      <c r="B243" s="7" t="s">
        <v>82</v>
      </c>
      <c r="C243" s="7">
        <v>2265</v>
      </c>
      <c r="D243" s="7">
        <v>140</v>
      </c>
      <c r="E243" s="7">
        <v>9</v>
      </c>
      <c r="F243" s="7">
        <v>140</v>
      </c>
      <c r="G243" s="7">
        <v>133</v>
      </c>
      <c r="H243" s="7">
        <v>133</v>
      </c>
      <c r="I243" s="7">
        <v>0</v>
      </c>
      <c r="J243" s="7">
        <v>23</v>
      </c>
      <c r="K243" s="7">
        <v>680</v>
      </c>
      <c r="L243" s="7">
        <v>28.9</v>
      </c>
      <c r="M243" s="8">
        <v>35.5</v>
      </c>
      <c r="N243" s="9">
        <f>IF(Tabla2[[#This Row],[LECHE RETIRO DIA]]&lt;&gt;ISBLANK(Tabla2[[#This Row],[LECHE RETIRO DIA]]),SUM(Tabla2[[#This Row],[LECHE TANQUE DIA]:[LECHE RETIRO DIA]]),SUM(Tabla2[[#This Row],[LECHE TANQUE DIA]:[LECHE AUTOCONSUMO DIA]]))</f>
        <v>2554</v>
      </c>
      <c r="O243" s="10">
        <f t="shared" si="42"/>
        <v>0.88684416601409555</v>
      </c>
      <c r="P243" s="11">
        <f t="shared" si="43"/>
        <v>19.203007518796994</v>
      </c>
      <c r="Q243" s="11">
        <f t="shared" si="44"/>
        <v>17.030075187969924</v>
      </c>
      <c r="R243" s="11">
        <f t="shared" si="45"/>
        <v>6.0869565217391308</v>
      </c>
      <c r="S243" s="11">
        <f t="shared" si="46"/>
        <v>3.7558823529411764</v>
      </c>
      <c r="T243" s="11">
        <f t="shared" si="47"/>
        <v>5.1127819548872182</v>
      </c>
      <c r="U243" s="11">
        <f t="shared" si="48"/>
        <v>88.373702422145328</v>
      </c>
      <c r="V243" s="11">
        <f t="shared" si="49"/>
        <v>4.6020761245674739</v>
      </c>
      <c r="W243" s="11">
        <f>IFERROR(H243/M243,Tabla2[[#This Row],[CARGA PRODUCCION (ANIMALES/HA)]])</f>
        <v>3.7464788732394365</v>
      </c>
      <c r="X243" s="9">
        <f t="shared" si="50"/>
        <v>2022</v>
      </c>
      <c r="Y243" s="9">
        <f t="shared" si="51"/>
        <v>4</v>
      </c>
      <c r="Z243" s="9" t="e">
        <f t="shared" ca="1" si="52"/>
        <v>#NAME?</v>
      </c>
      <c r="AA243" s="12">
        <f t="shared" si="53"/>
        <v>133</v>
      </c>
      <c r="AB243" s="10">
        <f t="shared" si="54"/>
        <v>1</v>
      </c>
      <c r="AC243" s="13">
        <f t="shared" si="55"/>
        <v>0</v>
      </c>
    </row>
    <row r="244" spans="1:29">
      <c r="A244" s="6">
        <v>44676</v>
      </c>
      <c r="B244" s="7" t="s">
        <v>82</v>
      </c>
      <c r="C244" s="7">
        <v>2209</v>
      </c>
      <c r="D244" s="7">
        <v>140</v>
      </c>
      <c r="E244" s="7">
        <v>9</v>
      </c>
      <c r="F244" s="7">
        <v>140</v>
      </c>
      <c r="G244" s="7">
        <v>135</v>
      </c>
      <c r="H244" s="7">
        <v>135</v>
      </c>
      <c r="I244" s="7">
        <v>0</v>
      </c>
      <c r="J244" s="7">
        <v>23</v>
      </c>
      <c r="K244" s="7">
        <v>680</v>
      </c>
      <c r="L244" s="7">
        <v>28.9</v>
      </c>
      <c r="M244" s="8">
        <v>35.5</v>
      </c>
      <c r="N244" s="9">
        <f>IF(Tabla2[[#This Row],[LECHE RETIRO DIA]]&lt;&gt;ISBLANK(Tabla2[[#This Row],[LECHE RETIRO DIA]]),SUM(Tabla2[[#This Row],[LECHE TANQUE DIA]:[LECHE RETIRO DIA]]),SUM(Tabla2[[#This Row],[LECHE TANQUE DIA]:[LECHE AUTOCONSUMO DIA]]))</f>
        <v>2498</v>
      </c>
      <c r="O244" s="10">
        <f t="shared" si="42"/>
        <v>0.88430744595676536</v>
      </c>
      <c r="P244" s="11">
        <f t="shared" si="43"/>
        <v>18.503703703703703</v>
      </c>
      <c r="Q244" s="11">
        <f t="shared" si="44"/>
        <v>16.362962962962964</v>
      </c>
      <c r="R244" s="11">
        <f t="shared" si="45"/>
        <v>6.0869565217391308</v>
      </c>
      <c r="S244" s="11">
        <f t="shared" si="46"/>
        <v>3.6735294117647057</v>
      </c>
      <c r="T244" s="11">
        <f t="shared" si="47"/>
        <v>5.0370370370370372</v>
      </c>
      <c r="U244" s="11">
        <f t="shared" si="48"/>
        <v>86.435986159169559</v>
      </c>
      <c r="V244" s="11">
        <f t="shared" si="49"/>
        <v>4.6712802768166091</v>
      </c>
      <c r="W244" s="11">
        <f>IFERROR(H244/M244,Tabla2[[#This Row],[CARGA PRODUCCION (ANIMALES/HA)]])</f>
        <v>3.8028169014084505</v>
      </c>
      <c r="X244" s="9">
        <f t="shared" si="50"/>
        <v>2022</v>
      </c>
      <c r="Y244" s="9">
        <f t="shared" si="51"/>
        <v>4</v>
      </c>
      <c r="Z244" s="9" t="e">
        <f t="shared" ca="1" si="52"/>
        <v>#NAME?</v>
      </c>
      <c r="AA244" s="12">
        <f t="shared" si="53"/>
        <v>135</v>
      </c>
      <c r="AB244" s="10">
        <f t="shared" si="54"/>
        <v>1</v>
      </c>
      <c r="AC244" s="13">
        <f t="shared" si="55"/>
        <v>0</v>
      </c>
    </row>
    <row r="245" spans="1:29">
      <c r="A245" s="6">
        <v>44677</v>
      </c>
      <c r="B245" s="7" t="s">
        <v>82</v>
      </c>
      <c r="C245" s="7">
        <v>2314</v>
      </c>
      <c r="D245" s="7">
        <v>140</v>
      </c>
      <c r="E245" s="7">
        <v>9</v>
      </c>
      <c r="F245" s="7">
        <v>140</v>
      </c>
      <c r="G245" s="7">
        <v>135</v>
      </c>
      <c r="H245" s="7">
        <v>135</v>
      </c>
      <c r="I245" s="7">
        <v>0</v>
      </c>
      <c r="J245" s="7">
        <v>23</v>
      </c>
      <c r="K245" s="7">
        <v>680</v>
      </c>
      <c r="L245" s="7">
        <v>28.9</v>
      </c>
      <c r="M245" s="8">
        <v>35.5</v>
      </c>
      <c r="N245" s="9">
        <f>IF(Tabla2[[#This Row],[LECHE RETIRO DIA]]&lt;&gt;ISBLANK(Tabla2[[#This Row],[LECHE RETIRO DIA]]),SUM(Tabla2[[#This Row],[LECHE TANQUE DIA]:[LECHE RETIRO DIA]]),SUM(Tabla2[[#This Row],[LECHE TANQUE DIA]:[LECHE AUTOCONSUMO DIA]]))</f>
        <v>2603</v>
      </c>
      <c r="O245" s="10">
        <f t="shared" si="42"/>
        <v>0.88897426046868999</v>
      </c>
      <c r="P245" s="11">
        <f t="shared" si="43"/>
        <v>19.281481481481482</v>
      </c>
      <c r="Q245" s="11">
        <f t="shared" si="44"/>
        <v>17.140740740740739</v>
      </c>
      <c r="R245" s="11">
        <f t="shared" si="45"/>
        <v>6.0869565217391308</v>
      </c>
      <c r="S245" s="11">
        <f t="shared" si="46"/>
        <v>3.8279411764705884</v>
      </c>
      <c r="T245" s="11">
        <f t="shared" si="47"/>
        <v>5.0370370370370372</v>
      </c>
      <c r="U245" s="11">
        <f t="shared" si="48"/>
        <v>90.069204152249142</v>
      </c>
      <c r="V245" s="11">
        <f t="shared" si="49"/>
        <v>4.6712802768166091</v>
      </c>
      <c r="W245" s="11">
        <f>IFERROR(H245/M245,Tabla2[[#This Row],[CARGA PRODUCCION (ANIMALES/HA)]])</f>
        <v>3.8028169014084505</v>
      </c>
      <c r="X245" s="9">
        <f t="shared" si="50"/>
        <v>2022</v>
      </c>
      <c r="Y245" s="9">
        <f t="shared" si="51"/>
        <v>4</v>
      </c>
      <c r="Z245" s="9" t="e">
        <f t="shared" ca="1" si="52"/>
        <v>#NAME?</v>
      </c>
      <c r="AA245" s="12">
        <f t="shared" si="53"/>
        <v>135</v>
      </c>
      <c r="AB245" s="10">
        <f t="shared" si="54"/>
        <v>1</v>
      </c>
      <c r="AC245" s="13">
        <f t="shared" si="55"/>
        <v>0</v>
      </c>
    </row>
    <row r="246" spans="1:29">
      <c r="A246" s="6">
        <v>44678</v>
      </c>
      <c r="B246" s="7" t="s">
        <v>82</v>
      </c>
      <c r="C246" s="7">
        <v>2270</v>
      </c>
      <c r="D246" s="7">
        <v>140</v>
      </c>
      <c r="E246" s="7">
        <v>9</v>
      </c>
      <c r="F246" s="7">
        <v>140</v>
      </c>
      <c r="G246" s="7">
        <v>135</v>
      </c>
      <c r="H246" s="7">
        <v>135</v>
      </c>
      <c r="I246" s="7">
        <v>0</v>
      </c>
      <c r="J246" s="7">
        <v>22</v>
      </c>
      <c r="K246" s="7">
        <v>680</v>
      </c>
      <c r="L246" s="7">
        <v>28.9</v>
      </c>
      <c r="M246" s="8">
        <v>35.5</v>
      </c>
      <c r="N246" s="9">
        <f>IF(Tabla2[[#This Row],[LECHE RETIRO DIA]]&lt;&gt;ISBLANK(Tabla2[[#This Row],[LECHE RETIRO DIA]]),SUM(Tabla2[[#This Row],[LECHE TANQUE DIA]:[LECHE RETIRO DIA]]),SUM(Tabla2[[#This Row],[LECHE TANQUE DIA]:[LECHE AUTOCONSUMO DIA]]))</f>
        <v>2559</v>
      </c>
      <c r="O246" s="10">
        <f t="shared" si="42"/>
        <v>0.88706525986713558</v>
      </c>
      <c r="P246" s="11">
        <f t="shared" si="43"/>
        <v>18.955555555555556</v>
      </c>
      <c r="Q246" s="11">
        <f t="shared" si="44"/>
        <v>16.814814814814813</v>
      </c>
      <c r="R246" s="11">
        <f t="shared" si="45"/>
        <v>6.3636363636363633</v>
      </c>
      <c r="S246" s="11">
        <f t="shared" si="46"/>
        <v>3.763235294117647</v>
      </c>
      <c r="T246" s="11">
        <f t="shared" si="47"/>
        <v>5.0370370370370372</v>
      </c>
      <c r="U246" s="11">
        <f t="shared" si="48"/>
        <v>88.54671280276817</v>
      </c>
      <c r="V246" s="11">
        <f t="shared" si="49"/>
        <v>4.6712802768166091</v>
      </c>
      <c r="W246" s="11">
        <f>IFERROR(H246/M246,Tabla2[[#This Row],[CARGA PRODUCCION (ANIMALES/HA)]])</f>
        <v>3.8028169014084505</v>
      </c>
      <c r="X246" s="9">
        <f t="shared" si="50"/>
        <v>2022</v>
      </c>
      <c r="Y246" s="9">
        <f t="shared" si="51"/>
        <v>4</v>
      </c>
      <c r="Z246" s="9" t="e">
        <f t="shared" ca="1" si="52"/>
        <v>#NAME?</v>
      </c>
      <c r="AA246" s="12">
        <f t="shared" si="53"/>
        <v>135</v>
      </c>
      <c r="AB246" s="10">
        <f t="shared" si="54"/>
        <v>1</v>
      </c>
      <c r="AC246" s="13">
        <f t="shared" si="55"/>
        <v>0</v>
      </c>
    </row>
    <row r="247" spans="1:29">
      <c r="A247" s="6">
        <v>44679</v>
      </c>
      <c r="B247" s="7" t="s">
        <v>82</v>
      </c>
      <c r="C247" s="7">
        <v>2328</v>
      </c>
      <c r="D247" s="7">
        <v>140</v>
      </c>
      <c r="E247" s="7">
        <v>9</v>
      </c>
      <c r="F247" s="7">
        <v>140</v>
      </c>
      <c r="G247" s="7">
        <v>135</v>
      </c>
      <c r="H247" s="7">
        <v>135</v>
      </c>
      <c r="I247" s="7">
        <v>0</v>
      </c>
      <c r="J247" s="7">
        <v>22</v>
      </c>
      <c r="K247" s="7">
        <v>680</v>
      </c>
      <c r="L247" s="7">
        <v>28.9</v>
      </c>
      <c r="M247" s="8">
        <v>35.5</v>
      </c>
      <c r="N247" s="9">
        <f>IF(Tabla2[[#This Row],[LECHE RETIRO DIA]]&lt;&gt;ISBLANK(Tabla2[[#This Row],[LECHE RETIRO DIA]]),SUM(Tabla2[[#This Row],[LECHE TANQUE DIA]:[LECHE RETIRO DIA]]),SUM(Tabla2[[#This Row],[LECHE TANQUE DIA]:[LECHE AUTOCONSUMO DIA]]))</f>
        <v>2617</v>
      </c>
      <c r="O247" s="10">
        <f t="shared" si="42"/>
        <v>0.88956820787160873</v>
      </c>
      <c r="P247" s="11">
        <f t="shared" si="43"/>
        <v>19.385185185185186</v>
      </c>
      <c r="Q247" s="11">
        <f t="shared" si="44"/>
        <v>17.244444444444444</v>
      </c>
      <c r="R247" s="11">
        <f t="shared" si="45"/>
        <v>6.3636363636363633</v>
      </c>
      <c r="S247" s="11">
        <f t="shared" si="46"/>
        <v>3.848529411764706</v>
      </c>
      <c r="T247" s="11">
        <f t="shared" si="47"/>
        <v>5.0370370370370372</v>
      </c>
      <c r="U247" s="11">
        <f t="shared" si="48"/>
        <v>90.553633217993081</v>
      </c>
      <c r="V247" s="11">
        <f t="shared" si="49"/>
        <v>4.6712802768166091</v>
      </c>
      <c r="W247" s="11">
        <f>IFERROR(H247/M247,Tabla2[[#This Row],[CARGA PRODUCCION (ANIMALES/HA)]])</f>
        <v>3.8028169014084505</v>
      </c>
      <c r="X247" s="9">
        <f t="shared" si="50"/>
        <v>2022</v>
      </c>
      <c r="Y247" s="9">
        <f t="shared" si="51"/>
        <v>4</v>
      </c>
      <c r="Z247" s="9" t="e">
        <f t="shared" ca="1" si="52"/>
        <v>#NAME?</v>
      </c>
      <c r="AA247" s="12">
        <f t="shared" si="53"/>
        <v>135</v>
      </c>
      <c r="AB247" s="10">
        <f t="shared" si="54"/>
        <v>1</v>
      </c>
      <c r="AC247" s="13">
        <f t="shared" si="55"/>
        <v>0</v>
      </c>
    </row>
    <row r="248" spans="1:29">
      <c r="A248" s="6">
        <v>44680</v>
      </c>
      <c r="B248" s="7" t="s">
        <v>82</v>
      </c>
      <c r="C248" s="7">
        <v>2309</v>
      </c>
      <c r="D248" s="7">
        <v>140</v>
      </c>
      <c r="E248" s="7">
        <v>9</v>
      </c>
      <c r="F248" s="7">
        <v>140</v>
      </c>
      <c r="G248" s="7">
        <v>135</v>
      </c>
      <c r="H248" s="7">
        <v>135</v>
      </c>
      <c r="I248" s="7">
        <v>0</v>
      </c>
      <c r="J248" s="7">
        <v>22</v>
      </c>
      <c r="K248" s="7">
        <v>680</v>
      </c>
      <c r="L248" s="7">
        <v>28.9</v>
      </c>
      <c r="M248" s="8">
        <v>35.5</v>
      </c>
      <c r="N248" s="9">
        <f>IF(Tabla2[[#This Row],[LECHE RETIRO DIA]]&lt;&gt;ISBLANK(Tabla2[[#This Row],[LECHE RETIRO DIA]]),SUM(Tabla2[[#This Row],[LECHE TANQUE DIA]:[LECHE RETIRO DIA]]),SUM(Tabla2[[#This Row],[LECHE TANQUE DIA]:[LECHE AUTOCONSUMO DIA]]))</f>
        <v>2598</v>
      </c>
      <c r="O248" s="10">
        <f t="shared" si="42"/>
        <v>0.88876058506543498</v>
      </c>
      <c r="P248" s="11">
        <f t="shared" si="43"/>
        <v>19.244444444444444</v>
      </c>
      <c r="Q248" s="11">
        <f t="shared" si="44"/>
        <v>17.103703703703705</v>
      </c>
      <c r="R248" s="11">
        <f t="shared" si="45"/>
        <v>6.3636363636363633</v>
      </c>
      <c r="S248" s="11">
        <f t="shared" si="46"/>
        <v>3.8205882352941178</v>
      </c>
      <c r="T248" s="11">
        <f t="shared" si="47"/>
        <v>5.0370370370370372</v>
      </c>
      <c r="U248" s="11">
        <f t="shared" si="48"/>
        <v>89.896193771626301</v>
      </c>
      <c r="V248" s="11">
        <f t="shared" si="49"/>
        <v>4.6712802768166091</v>
      </c>
      <c r="W248" s="11">
        <f>IFERROR(H248/M248,Tabla2[[#This Row],[CARGA PRODUCCION (ANIMALES/HA)]])</f>
        <v>3.8028169014084505</v>
      </c>
      <c r="X248" s="9">
        <f t="shared" si="50"/>
        <v>2022</v>
      </c>
      <c r="Y248" s="9">
        <f t="shared" si="51"/>
        <v>4</v>
      </c>
      <c r="Z248" s="9" t="e">
        <f t="shared" ca="1" si="52"/>
        <v>#NAME?</v>
      </c>
      <c r="AA248" s="12">
        <f t="shared" si="53"/>
        <v>135</v>
      </c>
      <c r="AB248" s="10">
        <f t="shared" si="54"/>
        <v>1</v>
      </c>
      <c r="AC248" s="13">
        <f t="shared" si="55"/>
        <v>0</v>
      </c>
    </row>
    <row r="249" spans="1:29">
      <c r="A249" s="6">
        <v>44681</v>
      </c>
      <c r="B249" s="7" t="s">
        <v>82</v>
      </c>
      <c r="C249" s="7">
        <v>2300</v>
      </c>
      <c r="D249" s="7">
        <v>140</v>
      </c>
      <c r="E249" s="7">
        <v>9</v>
      </c>
      <c r="F249" s="7">
        <v>140</v>
      </c>
      <c r="G249" s="7">
        <v>137</v>
      </c>
      <c r="H249" s="7">
        <v>137</v>
      </c>
      <c r="I249" s="7">
        <v>0</v>
      </c>
      <c r="J249" s="7">
        <v>22</v>
      </c>
      <c r="K249" s="7">
        <v>680</v>
      </c>
      <c r="L249" s="7">
        <v>28.9</v>
      </c>
      <c r="M249" s="8">
        <v>35.5</v>
      </c>
      <c r="N249" s="9">
        <f>IF(Tabla2[[#This Row],[LECHE RETIRO DIA]]&lt;&gt;ISBLANK(Tabla2[[#This Row],[LECHE RETIRO DIA]]),SUM(Tabla2[[#This Row],[LECHE TANQUE DIA]:[LECHE RETIRO DIA]]),SUM(Tabla2[[#This Row],[LECHE TANQUE DIA]:[LECHE AUTOCONSUMO DIA]]))</f>
        <v>2589</v>
      </c>
      <c r="O249" s="10">
        <f t="shared" si="42"/>
        <v>0.88837388953263807</v>
      </c>
      <c r="P249" s="11">
        <f t="shared" si="43"/>
        <v>18.897810218978101</v>
      </c>
      <c r="Q249" s="11">
        <f t="shared" si="44"/>
        <v>16.788321167883211</v>
      </c>
      <c r="R249" s="11">
        <f t="shared" si="45"/>
        <v>6.3636363636363633</v>
      </c>
      <c r="S249" s="11">
        <f t="shared" si="46"/>
        <v>3.8073529411764704</v>
      </c>
      <c r="T249" s="11">
        <f t="shared" si="47"/>
        <v>4.9635036496350367</v>
      </c>
      <c r="U249" s="11">
        <f t="shared" si="48"/>
        <v>89.584775086505189</v>
      </c>
      <c r="V249" s="11">
        <f t="shared" si="49"/>
        <v>4.7404844290657442</v>
      </c>
      <c r="W249" s="11">
        <f>IFERROR(H249/M249,Tabla2[[#This Row],[CARGA PRODUCCION (ANIMALES/HA)]])</f>
        <v>3.859154929577465</v>
      </c>
      <c r="X249" s="9">
        <f t="shared" si="50"/>
        <v>2022</v>
      </c>
      <c r="Y249" s="9">
        <f t="shared" si="51"/>
        <v>4</v>
      </c>
      <c r="Z249" s="9" t="e">
        <f t="shared" ca="1" si="52"/>
        <v>#NAME?</v>
      </c>
      <c r="AA249" s="12">
        <f t="shared" si="53"/>
        <v>137</v>
      </c>
      <c r="AB249" s="10">
        <f t="shared" si="54"/>
        <v>1</v>
      </c>
      <c r="AC249" s="13">
        <f t="shared" si="55"/>
        <v>0</v>
      </c>
    </row>
    <row r="250" spans="1:29">
      <c r="A250" s="6">
        <v>44682</v>
      </c>
      <c r="B250" s="7" t="s">
        <v>82</v>
      </c>
      <c r="C250" s="7">
        <v>2457</v>
      </c>
      <c r="D250" s="7">
        <v>140</v>
      </c>
      <c r="E250" s="7">
        <v>9</v>
      </c>
      <c r="F250" s="7">
        <v>140</v>
      </c>
      <c r="G250" s="7">
        <v>137</v>
      </c>
      <c r="H250" s="7">
        <v>137</v>
      </c>
      <c r="I250" s="7">
        <v>0</v>
      </c>
      <c r="J250" s="7">
        <v>22</v>
      </c>
      <c r="K250" s="7">
        <v>680</v>
      </c>
      <c r="L250" s="7">
        <v>28.9</v>
      </c>
      <c r="M250" s="8">
        <v>35.5</v>
      </c>
      <c r="N250" s="9">
        <f>IF(Tabla2[[#This Row],[LECHE RETIRO DIA]]&lt;&gt;ISBLANK(Tabla2[[#This Row],[LECHE RETIRO DIA]]),SUM(Tabla2[[#This Row],[LECHE TANQUE DIA]:[LECHE RETIRO DIA]]),SUM(Tabla2[[#This Row],[LECHE TANQUE DIA]:[LECHE AUTOCONSUMO DIA]]))</f>
        <v>2746</v>
      </c>
      <c r="O250" s="10">
        <f t="shared" si="42"/>
        <v>0.8947560087399854</v>
      </c>
      <c r="P250" s="11">
        <f t="shared" si="43"/>
        <v>20.043795620437955</v>
      </c>
      <c r="Q250" s="11">
        <f t="shared" si="44"/>
        <v>17.934306569343065</v>
      </c>
      <c r="R250" s="11">
        <f t="shared" si="45"/>
        <v>6.3636363636363633</v>
      </c>
      <c r="S250" s="11">
        <f t="shared" si="46"/>
        <v>4.0382352941176469</v>
      </c>
      <c r="T250" s="11">
        <f t="shared" si="47"/>
        <v>4.9635036496350367</v>
      </c>
      <c r="U250" s="11">
        <f t="shared" si="48"/>
        <v>95.017301038062286</v>
      </c>
      <c r="V250" s="11">
        <f t="shared" si="49"/>
        <v>4.7404844290657442</v>
      </c>
      <c r="W250" s="11">
        <f>IFERROR(H250/M250,Tabla2[[#This Row],[CARGA PRODUCCION (ANIMALES/HA)]])</f>
        <v>3.859154929577465</v>
      </c>
      <c r="X250" s="9">
        <f t="shared" si="50"/>
        <v>2022</v>
      </c>
      <c r="Y250" s="9">
        <f t="shared" si="51"/>
        <v>5</v>
      </c>
      <c r="Z250" s="9" t="e">
        <f t="shared" ca="1" si="52"/>
        <v>#NAME?</v>
      </c>
      <c r="AA250" s="12">
        <f t="shared" si="53"/>
        <v>137</v>
      </c>
      <c r="AB250" s="10">
        <f t="shared" si="54"/>
        <v>1</v>
      </c>
      <c r="AC250" s="13">
        <f t="shared" si="55"/>
        <v>0</v>
      </c>
    </row>
    <row r="251" spans="1:29">
      <c r="A251" s="6">
        <v>44683</v>
      </c>
      <c r="B251" s="7" t="s">
        <v>82</v>
      </c>
      <c r="C251" s="7">
        <v>2476</v>
      </c>
      <c r="D251" s="7">
        <v>140</v>
      </c>
      <c r="E251" s="7">
        <v>9</v>
      </c>
      <c r="F251" s="7">
        <v>140</v>
      </c>
      <c r="G251" s="7">
        <v>137</v>
      </c>
      <c r="H251" s="7">
        <v>137</v>
      </c>
      <c r="I251" s="7">
        <v>0</v>
      </c>
      <c r="J251" s="7">
        <v>22</v>
      </c>
      <c r="K251" s="7">
        <v>680</v>
      </c>
      <c r="L251" s="7">
        <v>28.9</v>
      </c>
      <c r="M251" s="8">
        <v>35.5</v>
      </c>
      <c r="N251" s="9">
        <f>IF(Tabla2[[#This Row],[LECHE RETIRO DIA]]&lt;&gt;ISBLANK(Tabla2[[#This Row],[LECHE RETIRO DIA]]),SUM(Tabla2[[#This Row],[LECHE TANQUE DIA]:[LECHE RETIRO DIA]]),SUM(Tabla2[[#This Row],[LECHE TANQUE DIA]:[LECHE AUTOCONSUMO DIA]]))</f>
        <v>2765</v>
      </c>
      <c r="O251" s="10">
        <f t="shared" si="42"/>
        <v>0.89547920433996386</v>
      </c>
      <c r="P251" s="11">
        <f t="shared" si="43"/>
        <v>20.182481751824817</v>
      </c>
      <c r="Q251" s="11">
        <f t="shared" si="44"/>
        <v>18.072992700729927</v>
      </c>
      <c r="R251" s="11">
        <f t="shared" si="45"/>
        <v>6.3636363636363633</v>
      </c>
      <c r="S251" s="11">
        <f t="shared" si="46"/>
        <v>4.0661764705882355</v>
      </c>
      <c r="T251" s="11">
        <f t="shared" si="47"/>
        <v>4.9635036496350367</v>
      </c>
      <c r="U251" s="11">
        <f t="shared" si="48"/>
        <v>95.674740484429066</v>
      </c>
      <c r="V251" s="11">
        <f t="shared" si="49"/>
        <v>4.7404844290657442</v>
      </c>
      <c r="W251" s="11">
        <f>IFERROR(H251/M251,Tabla2[[#This Row],[CARGA PRODUCCION (ANIMALES/HA)]])</f>
        <v>3.859154929577465</v>
      </c>
      <c r="X251" s="9">
        <f t="shared" si="50"/>
        <v>2022</v>
      </c>
      <c r="Y251" s="9">
        <f t="shared" si="51"/>
        <v>5</v>
      </c>
      <c r="Z251" s="9" t="e">
        <f t="shared" ca="1" si="52"/>
        <v>#NAME?</v>
      </c>
      <c r="AA251" s="12">
        <f t="shared" si="53"/>
        <v>137</v>
      </c>
      <c r="AB251" s="10">
        <f t="shared" si="54"/>
        <v>1</v>
      </c>
      <c r="AC251" s="13">
        <f t="shared" si="55"/>
        <v>0</v>
      </c>
    </row>
    <row r="252" spans="1:29">
      <c r="A252" s="6">
        <v>44684</v>
      </c>
      <c r="B252" s="7" t="s">
        <v>82</v>
      </c>
      <c r="C252" s="7">
        <v>2505</v>
      </c>
      <c r="D252" s="7">
        <v>140</v>
      </c>
      <c r="E252" s="7">
        <v>9</v>
      </c>
      <c r="F252" s="7">
        <v>140</v>
      </c>
      <c r="G252" s="7">
        <v>137</v>
      </c>
      <c r="H252" s="7">
        <v>137</v>
      </c>
      <c r="I252" s="7">
        <v>0</v>
      </c>
      <c r="J252" s="7">
        <v>22</v>
      </c>
      <c r="K252" s="7">
        <v>680</v>
      </c>
      <c r="L252" s="7">
        <v>28.9</v>
      </c>
      <c r="M252" s="8">
        <v>35.5</v>
      </c>
      <c r="N252" s="9">
        <f>IF(Tabla2[[#This Row],[LECHE RETIRO DIA]]&lt;&gt;ISBLANK(Tabla2[[#This Row],[LECHE RETIRO DIA]]),SUM(Tabla2[[#This Row],[LECHE TANQUE DIA]:[LECHE RETIRO DIA]]),SUM(Tabla2[[#This Row],[LECHE TANQUE DIA]:[LECHE AUTOCONSUMO DIA]]))</f>
        <v>2794</v>
      </c>
      <c r="O252" s="10">
        <f t="shared" si="42"/>
        <v>0.89656406585540449</v>
      </c>
      <c r="P252" s="11">
        <f t="shared" si="43"/>
        <v>20.394160583941606</v>
      </c>
      <c r="Q252" s="11">
        <f t="shared" si="44"/>
        <v>18.284671532846716</v>
      </c>
      <c r="R252" s="11">
        <f t="shared" si="45"/>
        <v>6.3636363636363633</v>
      </c>
      <c r="S252" s="11">
        <f t="shared" si="46"/>
        <v>4.1088235294117643</v>
      </c>
      <c r="T252" s="11">
        <f t="shared" si="47"/>
        <v>4.9635036496350367</v>
      </c>
      <c r="U252" s="11">
        <f t="shared" si="48"/>
        <v>96.678200692041528</v>
      </c>
      <c r="V252" s="11">
        <f t="shared" si="49"/>
        <v>4.7404844290657442</v>
      </c>
      <c r="W252" s="11">
        <f>IFERROR(H252/M252,Tabla2[[#This Row],[CARGA PRODUCCION (ANIMALES/HA)]])</f>
        <v>3.859154929577465</v>
      </c>
      <c r="X252" s="9">
        <f t="shared" si="50"/>
        <v>2022</v>
      </c>
      <c r="Y252" s="9">
        <f t="shared" si="51"/>
        <v>5</v>
      </c>
      <c r="Z252" s="9" t="e">
        <f t="shared" ca="1" si="52"/>
        <v>#NAME?</v>
      </c>
      <c r="AA252" s="12">
        <f t="shared" si="53"/>
        <v>137</v>
      </c>
      <c r="AB252" s="10">
        <f t="shared" si="54"/>
        <v>1</v>
      </c>
      <c r="AC252" s="13">
        <f t="shared" si="55"/>
        <v>0</v>
      </c>
    </row>
    <row r="253" spans="1:29">
      <c r="A253" s="6">
        <v>44685</v>
      </c>
      <c r="B253" s="7" t="s">
        <v>82</v>
      </c>
      <c r="C253" s="7">
        <v>2481</v>
      </c>
      <c r="D253" s="7">
        <v>170</v>
      </c>
      <c r="E253" s="7">
        <v>9</v>
      </c>
      <c r="F253" s="7">
        <v>170</v>
      </c>
      <c r="G253" s="7">
        <v>135</v>
      </c>
      <c r="H253" s="7">
        <v>135</v>
      </c>
      <c r="I253" s="7">
        <v>0</v>
      </c>
      <c r="J253" s="7">
        <v>22</v>
      </c>
      <c r="K253" s="7">
        <v>680</v>
      </c>
      <c r="L253" s="7">
        <v>28.9</v>
      </c>
      <c r="M253" s="8">
        <v>35.5</v>
      </c>
      <c r="N253" s="9">
        <f>IF(Tabla2[[#This Row],[LECHE RETIRO DIA]]&lt;&gt;ISBLANK(Tabla2[[#This Row],[LECHE RETIRO DIA]]),SUM(Tabla2[[#This Row],[LECHE TANQUE DIA]:[LECHE RETIRO DIA]]),SUM(Tabla2[[#This Row],[LECHE TANQUE DIA]:[LECHE AUTOCONSUMO DIA]]))</f>
        <v>2830</v>
      </c>
      <c r="O253" s="10">
        <f t="shared" si="42"/>
        <v>0.87667844522968197</v>
      </c>
      <c r="P253" s="11">
        <f t="shared" si="43"/>
        <v>20.962962962962962</v>
      </c>
      <c r="Q253" s="11">
        <f t="shared" si="44"/>
        <v>18.377777777777776</v>
      </c>
      <c r="R253" s="11">
        <f t="shared" si="45"/>
        <v>7.7272727272727275</v>
      </c>
      <c r="S253" s="11">
        <f t="shared" si="46"/>
        <v>4.1617647058823533</v>
      </c>
      <c r="T253" s="11">
        <f t="shared" si="47"/>
        <v>5.0370370370370372</v>
      </c>
      <c r="U253" s="11">
        <f t="shared" si="48"/>
        <v>97.923875432525961</v>
      </c>
      <c r="V253" s="11">
        <f t="shared" si="49"/>
        <v>4.6712802768166091</v>
      </c>
      <c r="W253" s="11">
        <f>IFERROR(H253/M253,Tabla2[[#This Row],[CARGA PRODUCCION (ANIMALES/HA)]])</f>
        <v>3.8028169014084505</v>
      </c>
      <c r="X253" s="9">
        <f t="shared" si="50"/>
        <v>2022</v>
      </c>
      <c r="Y253" s="9">
        <f t="shared" si="51"/>
        <v>5</v>
      </c>
      <c r="Z253" s="9" t="e">
        <f t="shared" ca="1" si="52"/>
        <v>#NAME?</v>
      </c>
      <c r="AA253" s="12">
        <f t="shared" si="53"/>
        <v>135</v>
      </c>
      <c r="AB253" s="10">
        <f t="shared" si="54"/>
        <v>1</v>
      </c>
      <c r="AC253" s="13">
        <f t="shared" si="55"/>
        <v>0</v>
      </c>
    </row>
    <row r="254" spans="1:29">
      <c r="A254" s="6">
        <v>44686</v>
      </c>
      <c r="B254" s="7" t="s">
        <v>82</v>
      </c>
      <c r="C254" s="7">
        <v>2514</v>
      </c>
      <c r="D254" s="7">
        <v>170</v>
      </c>
      <c r="E254" s="7">
        <v>9</v>
      </c>
      <c r="F254" s="7">
        <v>170</v>
      </c>
      <c r="G254" s="7">
        <v>135</v>
      </c>
      <c r="H254" s="7">
        <v>135</v>
      </c>
      <c r="I254" s="7">
        <v>0</v>
      </c>
      <c r="J254" s="7">
        <v>24</v>
      </c>
      <c r="K254" s="7">
        <v>680</v>
      </c>
      <c r="L254" s="7">
        <v>28.9</v>
      </c>
      <c r="M254" s="8">
        <v>35.5</v>
      </c>
      <c r="N254" s="9">
        <f>IF(Tabla2[[#This Row],[LECHE RETIRO DIA]]&lt;&gt;ISBLANK(Tabla2[[#This Row],[LECHE RETIRO DIA]]),SUM(Tabla2[[#This Row],[LECHE TANQUE DIA]:[LECHE RETIRO DIA]]),SUM(Tabla2[[#This Row],[LECHE TANQUE DIA]:[LECHE AUTOCONSUMO DIA]]))</f>
        <v>2863</v>
      </c>
      <c r="O254" s="10">
        <f t="shared" si="42"/>
        <v>0.87809989521480969</v>
      </c>
      <c r="P254" s="11">
        <f t="shared" si="43"/>
        <v>21.207407407407409</v>
      </c>
      <c r="Q254" s="11">
        <f t="shared" si="44"/>
        <v>18.622222222222224</v>
      </c>
      <c r="R254" s="11">
        <f t="shared" si="45"/>
        <v>7.083333333333333</v>
      </c>
      <c r="S254" s="11">
        <f t="shared" si="46"/>
        <v>4.2102941176470585</v>
      </c>
      <c r="T254" s="11">
        <f t="shared" si="47"/>
        <v>5.0370370370370372</v>
      </c>
      <c r="U254" s="11">
        <f t="shared" si="48"/>
        <v>99.065743944636679</v>
      </c>
      <c r="V254" s="11">
        <f t="shared" si="49"/>
        <v>4.6712802768166091</v>
      </c>
      <c r="W254" s="11">
        <f>IFERROR(H254/M254,Tabla2[[#This Row],[CARGA PRODUCCION (ANIMALES/HA)]])</f>
        <v>3.8028169014084505</v>
      </c>
      <c r="X254" s="9">
        <f t="shared" si="50"/>
        <v>2022</v>
      </c>
      <c r="Y254" s="9">
        <f t="shared" si="51"/>
        <v>5</v>
      </c>
      <c r="Z254" s="9" t="e">
        <f t="shared" ca="1" si="52"/>
        <v>#NAME?</v>
      </c>
      <c r="AA254" s="12">
        <f t="shared" si="53"/>
        <v>135</v>
      </c>
      <c r="AB254" s="10">
        <f t="shared" si="54"/>
        <v>1</v>
      </c>
      <c r="AC254" s="13">
        <f t="shared" si="55"/>
        <v>0</v>
      </c>
    </row>
    <row r="255" spans="1:29">
      <c r="A255" s="6">
        <v>44687</v>
      </c>
      <c r="B255" s="7" t="s">
        <v>82</v>
      </c>
      <c r="C255" s="7">
        <v>2505</v>
      </c>
      <c r="D255" s="7">
        <v>170</v>
      </c>
      <c r="E255" s="7">
        <v>9</v>
      </c>
      <c r="F255" s="7">
        <v>170</v>
      </c>
      <c r="G255" s="7">
        <v>135</v>
      </c>
      <c r="H255" s="7">
        <v>135</v>
      </c>
      <c r="I255" s="7">
        <v>0</v>
      </c>
      <c r="J255" s="7">
        <v>24</v>
      </c>
      <c r="K255" s="7">
        <v>680</v>
      </c>
      <c r="L255" s="7">
        <v>28.9</v>
      </c>
      <c r="M255" s="8">
        <v>35.5</v>
      </c>
      <c r="N255" s="9">
        <f>IF(Tabla2[[#This Row],[LECHE RETIRO DIA]]&lt;&gt;ISBLANK(Tabla2[[#This Row],[LECHE RETIRO DIA]]),SUM(Tabla2[[#This Row],[LECHE TANQUE DIA]:[LECHE RETIRO DIA]]),SUM(Tabla2[[#This Row],[LECHE TANQUE DIA]:[LECHE AUTOCONSUMO DIA]]))</f>
        <v>2854</v>
      </c>
      <c r="O255" s="10">
        <f t="shared" si="42"/>
        <v>0.87771548703573932</v>
      </c>
      <c r="P255" s="11">
        <f t="shared" si="43"/>
        <v>21.140740740740739</v>
      </c>
      <c r="Q255" s="11">
        <f t="shared" si="44"/>
        <v>18.555555555555557</v>
      </c>
      <c r="R255" s="11">
        <f t="shared" si="45"/>
        <v>7.083333333333333</v>
      </c>
      <c r="S255" s="11">
        <f t="shared" si="46"/>
        <v>4.197058823529412</v>
      </c>
      <c r="T255" s="11">
        <f t="shared" si="47"/>
        <v>5.0370370370370372</v>
      </c>
      <c r="U255" s="11">
        <f t="shared" si="48"/>
        <v>98.754325259515582</v>
      </c>
      <c r="V255" s="11">
        <f t="shared" si="49"/>
        <v>4.6712802768166091</v>
      </c>
      <c r="W255" s="11">
        <f>IFERROR(H255/M255,Tabla2[[#This Row],[CARGA PRODUCCION (ANIMALES/HA)]])</f>
        <v>3.8028169014084505</v>
      </c>
      <c r="X255" s="9">
        <f t="shared" si="50"/>
        <v>2022</v>
      </c>
      <c r="Y255" s="9">
        <f t="shared" si="51"/>
        <v>5</v>
      </c>
      <c r="Z255" s="9" t="e">
        <f t="shared" ca="1" si="52"/>
        <v>#NAME?</v>
      </c>
      <c r="AA255" s="12">
        <f t="shared" si="53"/>
        <v>135</v>
      </c>
      <c r="AB255" s="10">
        <f t="shared" si="54"/>
        <v>1</v>
      </c>
      <c r="AC255" s="13">
        <f t="shared" si="55"/>
        <v>0</v>
      </c>
    </row>
    <row r="256" spans="1:29">
      <c r="A256" s="6">
        <v>44688</v>
      </c>
      <c r="B256" s="7" t="s">
        <v>82</v>
      </c>
      <c r="C256" s="7">
        <v>2459</v>
      </c>
      <c r="D256" s="7">
        <v>170</v>
      </c>
      <c r="E256" s="7">
        <v>9</v>
      </c>
      <c r="F256" s="7">
        <v>170</v>
      </c>
      <c r="G256" s="7">
        <v>135</v>
      </c>
      <c r="H256" s="7">
        <v>135</v>
      </c>
      <c r="I256" s="7">
        <v>0</v>
      </c>
      <c r="J256" s="7">
        <v>24</v>
      </c>
      <c r="K256" s="7">
        <v>680</v>
      </c>
      <c r="L256" s="7">
        <v>28.9</v>
      </c>
      <c r="M256" s="8">
        <v>35.5</v>
      </c>
      <c r="N256" s="9">
        <f>IF(Tabla2[[#This Row],[LECHE RETIRO DIA]]&lt;&gt;ISBLANK(Tabla2[[#This Row],[LECHE RETIRO DIA]]),SUM(Tabla2[[#This Row],[LECHE TANQUE DIA]:[LECHE RETIRO DIA]]),SUM(Tabla2[[#This Row],[LECHE TANQUE DIA]:[LECHE AUTOCONSUMO DIA]]))</f>
        <v>2808</v>
      </c>
      <c r="O256" s="10">
        <f t="shared" si="42"/>
        <v>0.87571225071225067</v>
      </c>
      <c r="P256" s="11">
        <f t="shared" si="43"/>
        <v>20.8</v>
      </c>
      <c r="Q256" s="11">
        <f t="shared" si="44"/>
        <v>18.214814814814815</v>
      </c>
      <c r="R256" s="11">
        <f t="shared" si="45"/>
        <v>7.083333333333333</v>
      </c>
      <c r="S256" s="11">
        <f t="shared" si="46"/>
        <v>4.1294117647058828</v>
      </c>
      <c r="T256" s="11">
        <f t="shared" si="47"/>
        <v>5.0370370370370372</v>
      </c>
      <c r="U256" s="11">
        <f t="shared" si="48"/>
        <v>97.162629757785467</v>
      </c>
      <c r="V256" s="11">
        <f t="shared" si="49"/>
        <v>4.6712802768166091</v>
      </c>
      <c r="W256" s="11">
        <f>IFERROR(H256/M256,Tabla2[[#This Row],[CARGA PRODUCCION (ANIMALES/HA)]])</f>
        <v>3.8028169014084505</v>
      </c>
      <c r="X256" s="9">
        <f t="shared" si="50"/>
        <v>2022</v>
      </c>
      <c r="Y256" s="9">
        <f t="shared" si="51"/>
        <v>5</v>
      </c>
      <c r="Z256" s="9" t="e">
        <f t="shared" ca="1" si="52"/>
        <v>#NAME?</v>
      </c>
      <c r="AA256" s="12">
        <f t="shared" si="53"/>
        <v>135</v>
      </c>
      <c r="AB256" s="10">
        <f t="shared" si="54"/>
        <v>1</v>
      </c>
      <c r="AC256" s="13">
        <f t="shared" si="55"/>
        <v>0</v>
      </c>
    </row>
    <row r="257" spans="1:29">
      <c r="A257" s="6">
        <v>44689</v>
      </c>
      <c r="B257" s="7" t="s">
        <v>82</v>
      </c>
      <c r="C257" s="7">
        <v>2380</v>
      </c>
      <c r="D257" s="7">
        <v>170</v>
      </c>
      <c r="E257" s="7">
        <v>9</v>
      </c>
      <c r="F257" s="7">
        <v>170</v>
      </c>
      <c r="G257" s="7">
        <v>135</v>
      </c>
      <c r="H257" s="7">
        <v>135</v>
      </c>
      <c r="I257" s="7">
        <v>0</v>
      </c>
      <c r="J257" s="7">
        <v>24</v>
      </c>
      <c r="K257" s="7">
        <v>680</v>
      </c>
      <c r="L257" s="7">
        <v>28.9</v>
      </c>
      <c r="M257" s="8">
        <v>35.5</v>
      </c>
      <c r="N257" s="9">
        <f>IF(Tabla2[[#This Row],[LECHE RETIRO DIA]]&lt;&gt;ISBLANK(Tabla2[[#This Row],[LECHE RETIRO DIA]]),SUM(Tabla2[[#This Row],[LECHE TANQUE DIA]:[LECHE RETIRO DIA]]),SUM(Tabla2[[#This Row],[LECHE TANQUE DIA]:[LECHE AUTOCONSUMO DIA]]))</f>
        <v>2729</v>
      </c>
      <c r="O257" s="10">
        <f t="shared" si="42"/>
        <v>0.87211432759252472</v>
      </c>
      <c r="P257" s="11">
        <f t="shared" si="43"/>
        <v>20.214814814814815</v>
      </c>
      <c r="Q257" s="11">
        <f t="shared" si="44"/>
        <v>17.62962962962963</v>
      </c>
      <c r="R257" s="11">
        <f t="shared" si="45"/>
        <v>7.083333333333333</v>
      </c>
      <c r="S257" s="11">
        <f t="shared" si="46"/>
        <v>4.0132352941176475</v>
      </c>
      <c r="T257" s="11">
        <f t="shared" si="47"/>
        <v>5.0370370370370372</v>
      </c>
      <c r="U257" s="11">
        <f t="shared" si="48"/>
        <v>94.429065743944648</v>
      </c>
      <c r="V257" s="11">
        <f t="shared" si="49"/>
        <v>4.6712802768166091</v>
      </c>
      <c r="W257" s="11">
        <f>IFERROR(H257/M257,Tabla2[[#This Row],[CARGA PRODUCCION (ANIMALES/HA)]])</f>
        <v>3.8028169014084505</v>
      </c>
      <c r="X257" s="9">
        <f t="shared" si="50"/>
        <v>2022</v>
      </c>
      <c r="Y257" s="9">
        <f t="shared" si="51"/>
        <v>5</v>
      </c>
      <c r="Z257" s="9" t="e">
        <f t="shared" ca="1" si="52"/>
        <v>#NAME?</v>
      </c>
      <c r="AA257" s="12">
        <f t="shared" si="53"/>
        <v>135</v>
      </c>
      <c r="AB257" s="10">
        <f t="shared" si="54"/>
        <v>1</v>
      </c>
      <c r="AC257" s="13">
        <f t="shared" si="55"/>
        <v>0</v>
      </c>
    </row>
    <row r="258" spans="1:29">
      <c r="A258" s="6">
        <v>44690</v>
      </c>
      <c r="B258" s="7" t="s">
        <v>82</v>
      </c>
      <c r="C258" s="7">
        <v>2390</v>
      </c>
      <c r="D258" s="7">
        <v>170</v>
      </c>
      <c r="E258" s="7">
        <v>9</v>
      </c>
      <c r="F258" s="7">
        <v>170</v>
      </c>
      <c r="G258" s="7">
        <v>136</v>
      </c>
      <c r="H258" s="7">
        <v>136</v>
      </c>
      <c r="I258" s="7">
        <v>0</v>
      </c>
      <c r="J258" s="7">
        <v>24</v>
      </c>
      <c r="K258" s="7">
        <v>680</v>
      </c>
      <c r="L258" s="7">
        <v>28.9</v>
      </c>
      <c r="M258" s="8">
        <v>35.5</v>
      </c>
      <c r="N258" s="9">
        <f>IF(Tabla2[[#This Row],[LECHE RETIRO DIA]]&lt;&gt;ISBLANK(Tabla2[[#This Row],[LECHE RETIRO DIA]]),SUM(Tabla2[[#This Row],[LECHE TANQUE DIA]:[LECHE RETIRO DIA]]),SUM(Tabla2[[#This Row],[LECHE TANQUE DIA]:[LECHE AUTOCONSUMO DIA]]))</f>
        <v>2739</v>
      </c>
      <c r="O258" s="10">
        <f t="shared" ref="O258:O321" si="56">IFERROR(C258/N258,"")</f>
        <v>0.87258123402701715</v>
      </c>
      <c r="P258" s="11">
        <f t="shared" ref="P258:P321" si="57">IFERROR(N258/G258,"")</f>
        <v>20.139705882352942</v>
      </c>
      <c r="Q258" s="11">
        <f t="shared" ref="Q258:Q321" si="58">IFERROR(C258/G258,"")</f>
        <v>17.573529411764707</v>
      </c>
      <c r="R258" s="11">
        <f t="shared" ref="R258:R321" si="59">IFERROR(D258/J258,"")</f>
        <v>7.083333333333333</v>
      </c>
      <c r="S258" s="11">
        <f t="shared" ref="S258:S321" si="60">IFERROR(N258/K258,"")</f>
        <v>4.0279411764705886</v>
      </c>
      <c r="T258" s="11">
        <f t="shared" ref="T258:T321" si="61">IFERROR(K258/G258,"")</f>
        <v>5</v>
      </c>
      <c r="U258" s="11">
        <f t="shared" ref="U258:U321" si="62">IFERROR(N258/L258,"")</f>
        <v>94.775086505190316</v>
      </c>
      <c r="V258" s="11">
        <f t="shared" ref="V258:V321" si="63">IFERROR(G258/L258,"")</f>
        <v>4.7058823529411766</v>
      </c>
      <c r="W258" s="11">
        <f>IFERROR(H258/M258,Tabla2[[#This Row],[CARGA PRODUCCION (ANIMALES/HA)]])</f>
        <v>3.8309859154929575</v>
      </c>
      <c r="X258" s="9">
        <f t="shared" ref="X258:X321" si="64">YEAR(A258)</f>
        <v>2022</v>
      </c>
      <c r="Y258" s="9">
        <f t="shared" ref="Y258:Y321" si="65">MONTH(A258)</f>
        <v>5</v>
      </c>
      <c r="Z258" s="9" t="e">
        <f t="shared" ref="Z258:Z321" ca="1" si="66">_xlfn.ISOWEEKNUM(A258)</f>
        <v>#NAME?</v>
      </c>
      <c r="AA258" s="12">
        <f t="shared" ref="AA258:AA321" si="67">IF(H258&gt;0,H258,G258)</f>
        <v>136</v>
      </c>
      <c r="AB258" s="10">
        <f t="shared" ref="AB258:AB321" si="68">IFERROR(G258/AA258,"")</f>
        <v>1</v>
      </c>
      <c r="AC258" s="13">
        <f t="shared" ref="AC258:AC321" si="69">IFERROR(1-AB258,"")</f>
        <v>0</v>
      </c>
    </row>
    <row r="259" spans="1:29">
      <c r="A259" s="6">
        <v>44691</v>
      </c>
      <c r="B259" s="7" t="s">
        <v>82</v>
      </c>
      <c r="C259" s="7">
        <v>2406</v>
      </c>
      <c r="D259" s="7">
        <v>170</v>
      </c>
      <c r="E259" s="7">
        <v>9</v>
      </c>
      <c r="F259" s="7">
        <v>170</v>
      </c>
      <c r="G259" s="7">
        <v>136</v>
      </c>
      <c r="H259" s="7">
        <v>136</v>
      </c>
      <c r="I259" s="7">
        <v>0</v>
      </c>
      <c r="J259" s="7">
        <v>24</v>
      </c>
      <c r="K259" s="7">
        <v>680</v>
      </c>
      <c r="L259" s="7">
        <v>28.9</v>
      </c>
      <c r="M259" s="8">
        <v>35.5</v>
      </c>
      <c r="N259" s="9">
        <f>IF(Tabla2[[#This Row],[LECHE RETIRO DIA]]&lt;&gt;ISBLANK(Tabla2[[#This Row],[LECHE RETIRO DIA]]),SUM(Tabla2[[#This Row],[LECHE TANQUE DIA]:[LECHE RETIRO DIA]]),SUM(Tabla2[[#This Row],[LECHE TANQUE DIA]:[LECHE AUTOCONSUMO DIA]]))</f>
        <v>2755</v>
      </c>
      <c r="O259" s="10">
        <f t="shared" si="56"/>
        <v>0.87332123411978224</v>
      </c>
      <c r="P259" s="11">
        <f t="shared" si="57"/>
        <v>20.257352941176471</v>
      </c>
      <c r="Q259" s="11">
        <f t="shared" si="58"/>
        <v>17.691176470588236</v>
      </c>
      <c r="R259" s="11">
        <f t="shared" si="59"/>
        <v>7.083333333333333</v>
      </c>
      <c r="S259" s="11">
        <f t="shared" si="60"/>
        <v>4.0514705882352944</v>
      </c>
      <c r="T259" s="11">
        <f t="shared" si="61"/>
        <v>5</v>
      </c>
      <c r="U259" s="11">
        <f t="shared" si="62"/>
        <v>95.328719723183397</v>
      </c>
      <c r="V259" s="11">
        <f t="shared" si="63"/>
        <v>4.7058823529411766</v>
      </c>
      <c r="W259" s="11">
        <f>IFERROR(H259/M259,Tabla2[[#This Row],[CARGA PRODUCCION (ANIMALES/HA)]])</f>
        <v>3.8309859154929575</v>
      </c>
      <c r="X259" s="9">
        <f t="shared" si="64"/>
        <v>2022</v>
      </c>
      <c r="Y259" s="9">
        <f t="shared" si="65"/>
        <v>5</v>
      </c>
      <c r="Z259" s="9" t="e">
        <f t="shared" ca="1" si="66"/>
        <v>#NAME?</v>
      </c>
      <c r="AA259" s="12">
        <f t="shared" si="67"/>
        <v>136</v>
      </c>
      <c r="AB259" s="10">
        <f t="shared" si="68"/>
        <v>1</v>
      </c>
      <c r="AC259" s="13">
        <f t="shared" si="69"/>
        <v>0</v>
      </c>
    </row>
    <row r="260" spans="1:29">
      <c r="A260" s="6">
        <v>44692</v>
      </c>
      <c r="B260" s="7" t="s">
        <v>82</v>
      </c>
      <c r="C260" s="7">
        <v>2495</v>
      </c>
      <c r="D260" s="7">
        <v>170</v>
      </c>
      <c r="E260" s="7">
        <v>9</v>
      </c>
      <c r="F260" s="7">
        <v>170</v>
      </c>
      <c r="G260" s="7">
        <v>136</v>
      </c>
      <c r="H260" s="7">
        <v>136</v>
      </c>
      <c r="I260" s="7">
        <v>0</v>
      </c>
      <c r="J260" s="7">
        <v>24</v>
      </c>
      <c r="K260" s="7">
        <v>680</v>
      </c>
      <c r="L260" s="7">
        <v>28.9</v>
      </c>
      <c r="M260" s="8">
        <v>35.5</v>
      </c>
      <c r="N260" s="9">
        <f>IF(Tabla2[[#This Row],[LECHE RETIRO DIA]]&lt;&gt;ISBLANK(Tabla2[[#This Row],[LECHE RETIRO DIA]]),SUM(Tabla2[[#This Row],[LECHE TANQUE DIA]:[LECHE RETIRO DIA]]),SUM(Tabla2[[#This Row],[LECHE TANQUE DIA]:[LECHE AUTOCONSUMO DIA]]))</f>
        <v>2844</v>
      </c>
      <c r="O260" s="10">
        <f t="shared" si="56"/>
        <v>0.87728551336146277</v>
      </c>
      <c r="P260" s="11">
        <f t="shared" si="57"/>
        <v>20.911764705882351</v>
      </c>
      <c r="Q260" s="11">
        <f t="shared" si="58"/>
        <v>18.345588235294116</v>
      </c>
      <c r="R260" s="11">
        <f t="shared" si="59"/>
        <v>7.083333333333333</v>
      </c>
      <c r="S260" s="11">
        <f t="shared" si="60"/>
        <v>4.1823529411764708</v>
      </c>
      <c r="T260" s="11">
        <f t="shared" si="61"/>
        <v>5</v>
      </c>
      <c r="U260" s="11">
        <f t="shared" si="62"/>
        <v>98.408304498269899</v>
      </c>
      <c r="V260" s="11">
        <f t="shared" si="63"/>
        <v>4.7058823529411766</v>
      </c>
      <c r="W260" s="11">
        <f>IFERROR(H260/M260,Tabla2[[#This Row],[CARGA PRODUCCION (ANIMALES/HA)]])</f>
        <v>3.8309859154929575</v>
      </c>
      <c r="X260" s="9">
        <f t="shared" si="64"/>
        <v>2022</v>
      </c>
      <c r="Y260" s="9">
        <f t="shared" si="65"/>
        <v>5</v>
      </c>
      <c r="Z260" s="9" t="e">
        <f t="shared" ca="1" si="66"/>
        <v>#NAME?</v>
      </c>
      <c r="AA260" s="12">
        <f t="shared" si="67"/>
        <v>136</v>
      </c>
      <c r="AB260" s="10">
        <f t="shared" si="68"/>
        <v>1</v>
      </c>
      <c r="AC260" s="13">
        <f t="shared" si="69"/>
        <v>0</v>
      </c>
    </row>
    <row r="261" spans="1:29">
      <c r="A261" s="6">
        <v>44693</v>
      </c>
      <c r="B261" s="7" t="s">
        <v>82</v>
      </c>
      <c r="C261" s="7">
        <v>2505</v>
      </c>
      <c r="D261" s="7">
        <v>170</v>
      </c>
      <c r="E261" s="7">
        <v>9</v>
      </c>
      <c r="F261" s="7">
        <v>170</v>
      </c>
      <c r="G261" s="7">
        <v>135</v>
      </c>
      <c r="H261" s="7">
        <v>135</v>
      </c>
      <c r="I261" s="7">
        <v>0</v>
      </c>
      <c r="J261" s="7">
        <v>24</v>
      </c>
      <c r="K261" s="7">
        <v>680</v>
      </c>
      <c r="L261" s="7">
        <v>28.9</v>
      </c>
      <c r="M261" s="8">
        <v>35.5</v>
      </c>
      <c r="N261" s="9">
        <f>IF(Tabla2[[#This Row],[LECHE RETIRO DIA]]&lt;&gt;ISBLANK(Tabla2[[#This Row],[LECHE RETIRO DIA]]),SUM(Tabla2[[#This Row],[LECHE TANQUE DIA]:[LECHE RETIRO DIA]]),SUM(Tabla2[[#This Row],[LECHE TANQUE DIA]:[LECHE AUTOCONSUMO DIA]]))</f>
        <v>2854</v>
      </c>
      <c r="O261" s="10">
        <f t="shared" si="56"/>
        <v>0.87771548703573932</v>
      </c>
      <c r="P261" s="11">
        <f t="shared" si="57"/>
        <v>21.140740740740739</v>
      </c>
      <c r="Q261" s="11">
        <f t="shared" si="58"/>
        <v>18.555555555555557</v>
      </c>
      <c r="R261" s="11">
        <f t="shared" si="59"/>
        <v>7.083333333333333</v>
      </c>
      <c r="S261" s="11">
        <f t="shared" si="60"/>
        <v>4.197058823529412</v>
      </c>
      <c r="T261" s="11">
        <f t="shared" si="61"/>
        <v>5.0370370370370372</v>
      </c>
      <c r="U261" s="11">
        <f t="shared" si="62"/>
        <v>98.754325259515582</v>
      </c>
      <c r="V261" s="11">
        <f t="shared" si="63"/>
        <v>4.6712802768166091</v>
      </c>
      <c r="W261" s="11">
        <f>IFERROR(H261/M261,Tabla2[[#This Row],[CARGA PRODUCCION (ANIMALES/HA)]])</f>
        <v>3.8028169014084505</v>
      </c>
      <c r="X261" s="9">
        <f t="shared" si="64"/>
        <v>2022</v>
      </c>
      <c r="Y261" s="9">
        <f t="shared" si="65"/>
        <v>5</v>
      </c>
      <c r="Z261" s="9" t="e">
        <f t="shared" ca="1" si="66"/>
        <v>#NAME?</v>
      </c>
      <c r="AA261" s="12">
        <f t="shared" si="67"/>
        <v>135</v>
      </c>
      <c r="AB261" s="10">
        <f t="shared" si="68"/>
        <v>1</v>
      </c>
      <c r="AC261" s="13">
        <f t="shared" si="69"/>
        <v>0</v>
      </c>
    </row>
    <row r="262" spans="1:29">
      <c r="A262" s="6">
        <v>44694</v>
      </c>
      <c r="B262" s="7" t="s">
        <v>82</v>
      </c>
      <c r="C262" s="7">
        <v>2590</v>
      </c>
      <c r="D262" s="7">
        <v>170</v>
      </c>
      <c r="E262" s="7">
        <v>9</v>
      </c>
      <c r="F262" s="7">
        <v>170</v>
      </c>
      <c r="G262" s="7">
        <v>131</v>
      </c>
      <c r="H262" s="7">
        <v>131</v>
      </c>
      <c r="I262" s="7">
        <v>0</v>
      </c>
      <c r="J262" s="7">
        <v>24</v>
      </c>
      <c r="K262" s="7">
        <v>680</v>
      </c>
      <c r="L262" s="7">
        <v>28.9</v>
      </c>
      <c r="M262" s="8">
        <v>35.5</v>
      </c>
      <c r="N262" s="9">
        <f>IF(Tabla2[[#This Row],[LECHE RETIRO DIA]]&lt;&gt;ISBLANK(Tabla2[[#This Row],[LECHE RETIRO DIA]]),SUM(Tabla2[[#This Row],[LECHE TANQUE DIA]:[LECHE RETIRO DIA]]),SUM(Tabla2[[#This Row],[LECHE TANQUE DIA]:[LECHE AUTOCONSUMO DIA]]))</f>
        <v>2939</v>
      </c>
      <c r="O262" s="10">
        <f t="shared" si="56"/>
        <v>0.88125212657366447</v>
      </c>
      <c r="P262" s="11">
        <f t="shared" si="57"/>
        <v>22.435114503816795</v>
      </c>
      <c r="Q262" s="11">
        <f t="shared" si="58"/>
        <v>19.770992366412212</v>
      </c>
      <c r="R262" s="11">
        <f t="shared" si="59"/>
        <v>7.083333333333333</v>
      </c>
      <c r="S262" s="11">
        <f t="shared" si="60"/>
        <v>4.322058823529412</v>
      </c>
      <c r="T262" s="11">
        <f t="shared" si="61"/>
        <v>5.1908396946564883</v>
      </c>
      <c r="U262" s="11">
        <f t="shared" si="62"/>
        <v>101.69550173010381</v>
      </c>
      <c r="V262" s="11">
        <f t="shared" si="63"/>
        <v>4.5328719723183397</v>
      </c>
      <c r="W262" s="11">
        <f>IFERROR(H262/M262,Tabla2[[#This Row],[CARGA PRODUCCION (ANIMALES/HA)]])</f>
        <v>3.6901408450704225</v>
      </c>
      <c r="X262" s="9">
        <f t="shared" si="64"/>
        <v>2022</v>
      </c>
      <c r="Y262" s="9">
        <f t="shared" si="65"/>
        <v>5</v>
      </c>
      <c r="Z262" s="9" t="e">
        <f t="shared" ca="1" si="66"/>
        <v>#NAME?</v>
      </c>
      <c r="AA262" s="12">
        <f t="shared" si="67"/>
        <v>131</v>
      </c>
      <c r="AB262" s="10">
        <f t="shared" si="68"/>
        <v>1</v>
      </c>
      <c r="AC262" s="13">
        <f t="shared" si="69"/>
        <v>0</v>
      </c>
    </row>
    <row r="263" spans="1:29">
      <c r="A263" s="6">
        <v>44695</v>
      </c>
      <c r="B263" s="7" t="s">
        <v>82</v>
      </c>
      <c r="C263" s="7">
        <v>2634</v>
      </c>
      <c r="D263" s="7">
        <v>170</v>
      </c>
      <c r="E263" s="7">
        <v>9</v>
      </c>
      <c r="F263" s="7">
        <v>170</v>
      </c>
      <c r="G263" s="7">
        <v>131</v>
      </c>
      <c r="H263" s="7">
        <v>131</v>
      </c>
      <c r="I263" s="7">
        <v>0</v>
      </c>
      <c r="J263" s="7">
        <v>24</v>
      </c>
      <c r="K263" s="7">
        <v>680</v>
      </c>
      <c r="L263" s="7">
        <v>28.9</v>
      </c>
      <c r="M263" s="8">
        <v>35.5</v>
      </c>
      <c r="N263" s="9">
        <f>IF(Tabla2[[#This Row],[LECHE RETIRO DIA]]&lt;&gt;ISBLANK(Tabla2[[#This Row],[LECHE RETIRO DIA]]),SUM(Tabla2[[#This Row],[LECHE TANQUE DIA]:[LECHE RETIRO DIA]]),SUM(Tabla2[[#This Row],[LECHE TANQUE DIA]:[LECHE AUTOCONSUMO DIA]]))</f>
        <v>2983</v>
      </c>
      <c r="O263" s="10">
        <f t="shared" si="56"/>
        <v>0.88300368756285619</v>
      </c>
      <c r="P263" s="11">
        <f t="shared" si="57"/>
        <v>22.770992366412212</v>
      </c>
      <c r="Q263" s="11">
        <f t="shared" si="58"/>
        <v>20.106870229007633</v>
      </c>
      <c r="R263" s="11">
        <f t="shared" si="59"/>
        <v>7.083333333333333</v>
      </c>
      <c r="S263" s="11">
        <f t="shared" si="60"/>
        <v>4.3867647058823529</v>
      </c>
      <c r="T263" s="11">
        <f t="shared" si="61"/>
        <v>5.1908396946564883</v>
      </c>
      <c r="U263" s="11">
        <f t="shared" si="62"/>
        <v>103.21799307958479</v>
      </c>
      <c r="V263" s="11">
        <f t="shared" si="63"/>
        <v>4.5328719723183397</v>
      </c>
      <c r="W263" s="11">
        <f>IFERROR(H263/M263,Tabla2[[#This Row],[CARGA PRODUCCION (ANIMALES/HA)]])</f>
        <v>3.6901408450704225</v>
      </c>
      <c r="X263" s="9">
        <f t="shared" si="64"/>
        <v>2022</v>
      </c>
      <c r="Y263" s="9">
        <f t="shared" si="65"/>
        <v>5</v>
      </c>
      <c r="Z263" s="9" t="e">
        <f t="shared" ca="1" si="66"/>
        <v>#NAME?</v>
      </c>
      <c r="AA263" s="12">
        <f t="shared" si="67"/>
        <v>131</v>
      </c>
      <c r="AB263" s="10">
        <f t="shared" si="68"/>
        <v>1</v>
      </c>
      <c r="AC263" s="13">
        <f t="shared" si="69"/>
        <v>0</v>
      </c>
    </row>
    <row r="264" spans="1:29">
      <c r="A264" s="6">
        <v>44696</v>
      </c>
      <c r="B264" s="7" t="s">
        <v>82</v>
      </c>
      <c r="C264" s="7">
        <v>2673</v>
      </c>
      <c r="D264" s="7">
        <v>170</v>
      </c>
      <c r="E264" s="7">
        <v>9</v>
      </c>
      <c r="F264" s="7">
        <v>170</v>
      </c>
      <c r="G264" s="7">
        <v>131</v>
      </c>
      <c r="H264" s="7">
        <v>131</v>
      </c>
      <c r="I264" s="7">
        <v>0</v>
      </c>
      <c r="J264" s="7">
        <v>24</v>
      </c>
      <c r="K264" s="7">
        <v>680</v>
      </c>
      <c r="L264" s="7">
        <v>28.9</v>
      </c>
      <c r="M264" s="8">
        <v>35.5</v>
      </c>
      <c r="N264" s="9">
        <f>IF(Tabla2[[#This Row],[LECHE RETIRO DIA]]&lt;&gt;ISBLANK(Tabla2[[#This Row],[LECHE RETIRO DIA]]),SUM(Tabla2[[#This Row],[LECHE TANQUE DIA]:[LECHE RETIRO DIA]]),SUM(Tabla2[[#This Row],[LECHE TANQUE DIA]:[LECHE AUTOCONSUMO DIA]]))</f>
        <v>3022</v>
      </c>
      <c r="O264" s="10">
        <f t="shared" si="56"/>
        <v>0.88451356717405694</v>
      </c>
      <c r="P264" s="11">
        <f t="shared" si="57"/>
        <v>23.068702290076335</v>
      </c>
      <c r="Q264" s="11">
        <f t="shared" si="58"/>
        <v>20.404580152671755</v>
      </c>
      <c r="R264" s="11">
        <f t="shared" si="59"/>
        <v>7.083333333333333</v>
      </c>
      <c r="S264" s="11">
        <f t="shared" si="60"/>
        <v>4.4441176470588237</v>
      </c>
      <c r="T264" s="11">
        <f t="shared" si="61"/>
        <v>5.1908396946564883</v>
      </c>
      <c r="U264" s="11">
        <f t="shared" si="62"/>
        <v>104.56747404844292</v>
      </c>
      <c r="V264" s="11">
        <f t="shared" si="63"/>
        <v>4.5328719723183397</v>
      </c>
      <c r="W264" s="11">
        <f>IFERROR(H264/M264,Tabla2[[#This Row],[CARGA PRODUCCION (ANIMALES/HA)]])</f>
        <v>3.6901408450704225</v>
      </c>
      <c r="X264" s="9">
        <f t="shared" si="64"/>
        <v>2022</v>
      </c>
      <c r="Y264" s="9">
        <f t="shared" si="65"/>
        <v>5</v>
      </c>
      <c r="Z264" s="9" t="e">
        <f t="shared" ca="1" si="66"/>
        <v>#NAME?</v>
      </c>
      <c r="AA264" s="12">
        <f t="shared" si="67"/>
        <v>131</v>
      </c>
      <c r="AB264" s="10">
        <f t="shared" si="68"/>
        <v>1</v>
      </c>
      <c r="AC264" s="13">
        <f t="shared" si="69"/>
        <v>0</v>
      </c>
    </row>
    <row r="265" spans="1:29">
      <c r="A265" s="6">
        <v>44697</v>
      </c>
      <c r="B265" s="7" t="s">
        <v>82</v>
      </c>
      <c r="C265" s="7">
        <v>2658</v>
      </c>
      <c r="D265" s="7">
        <v>170</v>
      </c>
      <c r="E265" s="7">
        <v>9</v>
      </c>
      <c r="F265" s="7">
        <v>170</v>
      </c>
      <c r="G265" s="7">
        <v>131</v>
      </c>
      <c r="H265" s="7">
        <v>131</v>
      </c>
      <c r="I265" s="7">
        <v>0</v>
      </c>
      <c r="J265" s="7">
        <v>24</v>
      </c>
      <c r="K265" s="7">
        <v>680</v>
      </c>
      <c r="L265" s="7">
        <v>28.9</v>
      </c>
      <c r="M265" s="8">
        <v>35.5</v>
      </c>
      <c r="N265" s="9">
        <f>IF(Tabla2[[#This Row],[LECHE RETIRO DIA]]&lt;&gt;ISBLANK(Tabla2[[#This Row],[LECHE RETIRO DIA]]),SUM(Tabla2[[#This Row],[LECHE TANQUE DIA]:[LECHE RETIRO DIA]]),SUM(Tabla2[[#This Row],[LECHE TANQUE DIA]:[LECHE AUTOCONSUMO DIA]]))</f>
        <v>3007</v>
      </c>
      <c r="O265" s="10">
        <f t="shared" si="56"/>
        <v>0.88393747921516463</v>
      </c>
      <c r="P265" s="11">
        <f t="shared" si="57"/>
        <v>22.954198473282442</v>
      </c>
      <c r="Q265" s="11">
        <f t="shared" si="58"/>
        <v>20.290076335877863</v>
      </c>
      <c r="R265" s="11">
        <f t="shared" si="59"/>
        <v>7.083333333333333</v>
      </c>
      <c r="S265" s="11">
        <f t="shared" si="60"/>
        <v>4.4220588235294116</v>
      </c>
      <c r="T265" s="11">
        <f t="shared" si="61"/>
        <v>5.1908396946564883</v>
      </c>
      <c r="U265" s="11">
        <f t="shared" si="62"/>
        <v>104.04844290657439</v>
      </c>
      <c r="V265" s="11">
        <f t="shared" si="63"/>
        <v>4.5328719723183397</v>
      </c>
      <c r="W265" s="11">
        <f>IFERROR(H265/M265,Tabla2[[#This Row],[CARGA PRODUCCION (ANIMALES/HA)]])</f>
        <v>3.6901408450704225</v>
      </c>
      <c r="X265" s="9">
        <f t="shared" si="64"/>
        <v>2022</v>
      </c>
      <c r="Y265" s="9">
        <f t="shared" si="65"/>
        <v>5</v>
      </c>
      <c r="Z265" s="9" t="e">
        <f t="shared" ca="1" si="66"/>
        <v>#NAME?</v>
      </c>
      <c r="AA265" s="12">
        <f t="shared" si="67"/>
        <v>131</v>
      </c>
      <c r="AB265" s="10">
        <f t="shared" si="68"/>
        <v>1</v>
      </c>
      <c r="AC265" s="13">
        <f t="shared" si="69"/>
        <v>0</v>
      </c>
    </row>
    <row r="266" spans="1:29">
      <c r="A266" s="6">
        <v>44698</v>
      </c>
      <c r="B266" s="7" t="s">
        <v>82</v>
      </c>
      <c r="C266" s="7">
        <v>2576</v>
      </c>
      <c r="D266" s="7">
        <v>170</v>
      </c>
      <c r="E266" s="7">
        <v>9</v>
      </c>
      <c r="F266" s="7">
        <v>170</v>
      </c>
      <c r="G266" s="7">
        <v>131</v>
      </c>
      <c r="H266" s="7">
        <v>131</v>
      </c>
      <c r="I266" s="7">
        <v>0</v>
      </c>
      <c r="J266" s="7">
        <v>24</v>
      </c>
      <c r="K266" s="7">
        <v>680</v>
      </c>
      <c r="L266" s="7">
        <v>28.9</v>
      </c>
      <c r="M266" s="8">
        <v>35.5</v>
      </c>
      <c r="N266" s="9">
        <f>IF(Tabla2[[#This Row],[LECHE RETIRO DIA]]&lt;&gt;ISBLANK(Tabla2[[#This Row],[LECHE RETIRO DIA]]),SUM(Tabla2[[#This Row],[LECHE TANQUE DIA]:[LECHE RETIRO DIA]]),SUM(Tabla2[[#This Row],[LECHE TANQUE DIA]:[LECHE AUTOCONSUMO DIA]]))</f>
        <v>2925</v>
      </c>
      <c r="O266" s="10">
        <f t="shared" si="56"/>
        <v>0.88068376068376064</v>
      </c>
      <c r="P266" s="11">
        <f t="shared" si="57"/>
        <v>22.328244274809162</v>
      </c>
      <c r="Q266" s="11">
        <f t="shared" si="58"/>
        <v>19.664122137404579</v>
      </c>
      <c r="R266" s="11">
        <f t="shared" si="59"/>
        <v>7.083333333333333</v>
      </c>
      <c r="S266" s="11">
        <f t="shared" si="60"/>
        <v>4.3014705882352944</v>
      </c>
      <c r="T266" s="11">
        <f t="shared" si="61"/>
        <v>5.1908396946564883</v>
      </c>
      <c r="U266" s="11">
        <f t="shared" si="62"/>
        <v>101.21107266435986</v>
      </c>
      <c r="V266" s="11">
        <f t="shared" si="63"/>
        <v>4.5328719723183397</v>
      </c>
      <c r="W266" s="11">
        <f>IFERROR(H266/M266,Tabla2[[#This Row],[CARGA PRODUCCION (ANIMALES/HA)]])</f>
        <v>3.6901408450704225</v>
      </c>
      <c r="X266" s="9">
        <f t="shared" si="64"/>
        <v>2022</v>
      </c>
      <c r="Y266" s="9">
        <f t="shared" si="65"/>
        <v>5</v>
      </c>
      <c r="Z266" s="9" t="e">
        <f t="shared" ca="1" si="66"/>
        <v>#NAME?</v>
      </c>
      <c r="AA266" s="12">
        <f t="shared" si="67"/>
        <v>131</v>
      </c>
      <c r="AB266" s="10">
        <f t="shared" si="68"/>
        <v>1</v>
      </c>
      <c r="AC266" s="13">
        <f t="shared" si="69"/>
        <v>0</v>
      </c>
    </row>
    <row r="267" spans="1:29">
      <c r="A267" s="6">
        <v>44699</v>
      </c>
      <c r="B267" s="7" t="s">
        <v>82</v>
      </c>
      <c r="C267" s="7">
        <v>2648</v>
      </c>
      <c r="D267" s="7">
        <v>170</v>
      </c>
      <c r="E267" s="7">
        <v>9</v>
      </c>
      <c r="F267" s="7">
        <v>170</v>
      </c>
      <c r="G267" s="7">
        <v>131</v>
      </c>
      <c r="H267" s="7">
        <v>131</v>
      </c>
      <c r="I267" s="7">
        <v>0</v>
      </c>
      <c r="J267" s="7">
        <v>24</v>
      </c>
      <c r="K267" s="7">
        <v>680</v>
      </c>
      <c r="L267" s="7">
        <v>28.9</v>
      </c>
      <c r="M267" s="8">
        <v>35.5</v>
      </c>
      <c r="N267" s="9">
        <f>IF(Tabla2[[#This Row],[LECHE RETIRO DIA]]&lt;&gt;ISBLANK(Tabla2[[#This Row],[LECHE RETIRO DIA]]),SUM(Tabla2[[#This Row],[LECHE TANQUE DIA]:[LECHE RETIRO DIA]]),SUM(Tabla2[[#This Row],[LECHE TANQUE DIA]:[LECHE AUTOCONSUMO DIA]]))</f>
        <v>2997</v>
      </c>
      <c r="O267" s="10">
        <f t="shared" si="56"/>
        <v>0.88355021688355018</v>
      </c>
      <c r="P267" s="11">
        <f t="shared" si="57"/>
        <v>22.877862595419849</v>
      </c>
      <c r="Q267" s="11">
        <f t="shared" si="58"/>
        <v>20.213740458015266</v>
      </c>
      <c r="R267" s="11">
        <f t="shared" si="59"/>
        <v>7.083333333333333</v>
      </c>
      <c r="S267" s="11">
        <f t="shared" si="60"/>
        <v>4.4073529411764705</v>
      </c>
      <c r="T267" s="11">
        <f t="shared" si="61"/>
        <v>5.1908396946564883</v>
      </c>
      <c r="U267" s="11">
        <f t="shared" si="62"/>
        <v>103.70242214532873</v>
      </c>
      <c r="V267" s="11">
        <f t="shared" si="63"/>
        <v>4.5328719723183397</v>
      </c>
      <c r="W267" s="11">
        <f>IFERROR(H267/M267,Tabla2[[#This Row],[CARGA PRODUCCION (ANIMALES/HA)]])</f>
        <v>3.6901408450704225</v>
      </c>
      <c r="X267" s="9">
        <f t="shared" si="64"/>
        <v>2022</v>
      </c>
      <c r="Y267" s="9">
        <f t="shared" si="65"/>
        <v>5</v>
      </c>
      <c r="Z267" s="9" t="e">
        <f t="shared" ca="1" si="66"/>
        <v>#NAME?</v>
      </c>
      <c r="AA267" s="12">
        <f t="shared" si="67"/>
        <v>131</v>
      </c>
      <c r="AB267" s="10">
        <f t="shared" si="68"/>
        <v>1</v>
      </c>
      <c r="AC267" s="13">
        <f t="shared" si="69"/>
        <v>0</v>
      </c>
    </row>
    <row r="268" spans="1:29">
      <c r="A268" s="6">
        <v>44700</v>
      </c>
      <c r="B268" s="7" t="s">
        <v>82</v>
      </c>
      <c r="C268" s="7">
        <v>2619</v>
      </c>
      <c r="D268" s="7">
        <v>170</v>
      </c>
      <c r="E268" s="7">
        <v>9</v>
      </c>
      <c r="F268" s="7">
        <v>170</v>
      </c>
      <c r="G268" s="7">
        <v>133</v>
      </c>
      <c r="H268" s="7">
        <v>133</v>
      </c>
      <c r="I268" s="7">
        <v>0</v>
      </c>
      <c r="J268" s="7">
        <v>24</v>
      </c>
      <c r="K268" s="7">
        <v>680</v>
      </c>
      <c r="L268" s="7">
        <v>28.9</v>
      </c>
      <c r="M268" s="8">
        <v>35.5</v>
      </c>
      <c r="N268" s="9">
        <f>IF(Tabla2[[#This Row],[LECHE RETIRO DIA]]&lt;&gt;ISBLANK(Tabla2[[#This Row],[LECHE RETIRO DIA]]),SUM(Tabla2[[#This Row],[LECHE TANQUE DIA]:[LECHE RETIRO DIA]]),SUM(Tabla2[[#This Row],[LECHE TANQUE DIA]:[LECHE AUTOCONSUMO DIA]]))</f>
        <v>2968</v>
      </c>
      <c r="O268" s="10">
        <f t="shared" si="56"/>
        <v>0.88241239892183287</v>
      </c>
      <c r="P268" s="11">
        <f t="shared" si="57"/>
        <v>22.315789473684209</v>
      </c>
      <c r="Q268" s="11">
        <f t="shared" si="58"/>
        <v>19.69172932330827</v>
      </c>
      <c r="R268" s="11">
        <f t="shared" si="59"/>
        <v>7.083333333333333</v>
      </c>
      <c r="S268" s="11">
        <f t="shared" si="60"/>
        <v>4.3647058823529408</v>
      </c>
      <c r="T268" s="11">
        <f t="shared" si="61"/>
        <v>5.1127819548872182</v>
      </c>
      <c r="U268" s="11">
        <f t="shared" si="62"/>
        <v>102.69896193771626</v>
      </c>
      <c r="V268" s="11">
        <f t="shared" si="63"/>
        <v>4.6020761245674739</v>
      </c>
      <c r="W268" s="11">
        <f>IFERROR(H268/M268,Tabla2[[#This Row],[CARGA PRODUCCION (ANIMALES/HA)]])</f>
        <v>3.7464788732394365</v>
      </c>
      <c r="X268" s="9">
        <f t="shared" si="64"/>
        <v>2022</v>
      </c>
      <c r="Y268" s="9">
        <f t="shared" si="65"/>
        <v>5</v>
      </c>
      <c r="Z268" s="9" t="e">
        <f t="shared" ca="1" si="66"/>
        <v>#NAME?</v>
      </c>
      <c r="AA268" s="12">
        <f t="shared" si="67"/>
        <v>133</v>
      </c>
      <c r="AB268" s="10">
        <f t="shared" si="68"/>
        <v>1</v>
      </c>
      <c r="AC268" s="13">
        <f t="shared" si="69"/>
        <v>0</v>
      </c>
    </row>
    <row r="269" spans="1:29">
      <c r="A269" s="6">
        <v>44701</v>
      </c>
      <c r="B269" s="7" t="s">
        <v>82</v>
      </c>
      <c r="C269" s="7">
        <v>2542</v>
      </c>
      <c r="D269" s="7">
        <v>170</v>
      </c>
      <c r="E269" s="7">
        <v>9</v>
      </c>
      <c r="F269" s="7">
        <v>170</v>
      </c>
      <c r="G269" s="7">
        <v>133</v>
      </c>
      <c r="H269" s="7">
        <v>133</v>
      </c>
      <c r="I269" s="7">
        <v>0</v>
      </c>
      <c r="J269" s="7">
        <v>24</v>
      </c>
      <c r="K269" s="7">
        <v>680</v>
      </c>
      <c r="L269" s="7">
        <v>28.9</v>
      </c>
      <c r="M269" s="8">
        <v>35.5</v>
      </c>
      <c r="N269" s="9">
        <f>IF(Tabla2[[#This Row],[LECHE RETIRO DIA]]&lt;&gt;ISBLANK(Tabla2[[#This Row],[LECHE RETIRO DIA]]),SUM(Tabla2[[#This Row],[LECHE TANQUE DIA]:[LECHE RETIRO DIA]]),SUM(Tabla2[[#This Row],[LECHE TANQUE DIA]:[LECHE AUTOCONSUMO DIA]]))</f>
        <v>2891</v>
      </c>
      <c r="O269" s="10">
        <f t="shared" si="56"/>
        <v>0.87928052576962989</v>
      </c>
      <c r="P269" s="11">
        <f t="shared" si="57"/>
        <v>21.736842105263158</v>
      </c>
      <c r="Q269" s="11">
        <f t="shared" si="58"/>
        <v>19.112781954887218</v>
      </c>
      <c r="R269" s="11">
        <f t="shared" si="59"/>
        <v>7.083333333333333</v>
      </c>
      <c r="S269" s="11">
        <f t="shared" si="60"/>
        <v>4.2514705882352946</v>
      </c>
      <c r="T269" s="11">
        <f t="shared" si="61"/>
        <v>5.1127819548872182</v>
      </c>
      <c r="U269" s="11">
        <f t="shared" si="62"/>
        <v>100.03460207612457</v>
      </c>
      <c r="V269" s="11">
        <f t="shared" si="63"/>
        <v>4.6020761245674739</v>
      </c>
      <c r="W269" s="11">
        <f>IFERROR(H269/M269,Tabla2[[#This Row],[CARGA PRODUCCION (ANIMALES/HA)]])</f>
        <v>3.7464788732394365</v>
      </c>
      <c r="X269" s="9">
        <f t="shared" si="64"/>
        <v>2022</v>
      </c>
      <c r="Y269" s="9">
        <f t="shared" si="65"/>
        <v>5</v>
      </c>
      <c r="Z269" s="9" t="e">
        <f t="shared" ca="1" si="66"/>
        <v>#NAME?</v>
      </c>
      <c r="AA269" s="12">
        <f t="shared" si="67"/>
        <v>133</v>
      </c>
      <c r="AB269" s="10">
        <f t="shared" si="68"/>
        <v>1</v>
      </c>
      <c r="AC269" s="13">
        <f t="shared" si="69"/>
        <v>0</v>
      </c>
    </row>
    <row r="270" spans="1:29">
      <c r="A270" s="6">
        <v>44702</v>
      </c>
      <c r="B270" s="7" t="s">
        <v>82</v>
      </c>
      <c r="C270" s="7">
        <v>2439</v>
      </c>
      <c r="D270" s="7">
        <v>170</v>
      </c>
      <c r="E270" s="7">
        <v>9</v>
      </c>
      <c r="F270" s="7">
        <v>170</v>
      </c>
      <c r="G270" s="7">
        <v>133</v>
      </c>
      <c r="H270" s="7">
        <v>133</v>
      </c>
      <c r="I270" s="7">
        <v>0</v>
      </c>
      <c r="J270" s="7">
        <v>24</v>
      </c>
      <c r="K270" s="7">
        <v>680</v>
      </c>
      <c r="L270" s="7">
        <v>28.9</v>
      </c>
      <c r="M270" s="8">
        <v>35.5</v>
      </c>
      <c r="N270" s="9">
        <f>IF(Tabla2[[#This Row],[LECHE RETIRO DIA]]&lt;&gt;ISBLANK(Tabla2[[#This Row],[LECHE RETIRO DIA]]),SUM(Tabla2[[#This Row],[LECHE TANQUE DIA]:[LECHE RETIRO DIA]]),SUM(Tabla2[[#This Row],[LECHE TANQUE DIA]:[LECHE AUTOCONSUMO DIA]]))</f>
        <v>2788</v>
      </c>
      <c r="O270" s="10">
        <f t="shared" si="56"/>
        <v>0.87482065997130565</v>
      </c>
      <c r="P270" s="11">
        <f t="shared" si="57"/>
        <v>20.962406015037594</v>
      </c>
      <c r="Q270" s="11">
        <f t="shared" si="58"/>
        <v>18.338345864661655</v>
      </c>
      <c r="R270" s="11">
        <f t="shared" si="59"/>
        <v>7.083333333333333</v>
      </c>
      <c r="S270" s="11">
        <f t="shared" si="60"/>
        <v>4.0999999999999996</v>
      </c>
      <c r="T270" s="11">
        <f t="shared" si="61"/>
        <v>5.1127819548872182</v>
      </c>
      <c r="U270" s="11">
        <f t="shared" si="62"/>
        <v>96.470588235294116</v>
      </c>
      <c r="V270" s="11">
        <f t="shared" si="63"/>
        <v>4.6020761245674739</v>
      </c>
      <c r="W270" s="11">
        <f>IFERROR(H270/M270,Tabla2[[#This Row],[CARGA PRODUCCION (ANIMALES/HA)]])</f>
        <v>3.7464788732394365</v>
      </c>
      <c r="X270" s="9">
        <f t="shared" si="64"/>
        <v>2022</v>
      </c>
      <c r="Y270" s="9">
        <f t="shared" si="65"/>
        <v>5</v>
      </c>
      <c r="Z270" s="9" t="e">
        <f t="shared" ca="1" si="66"/>
        <v>#NAME?</v>
      </c>
      <c r="AA270" s="12">
        <f t="shared" si="67"/>
        <v>133</v>
      </c>
      <c r="AB270" s="10">
        <f t="shared" si="68"/>
        <v>1</v>
      </c>
      <c r="AC270" s="13">
        <f t="shared" si="69"/>
        <v>0</v>
      </c>
    </row>
    <row r="271" spans="1:29">
      <c r="A271" s="6">
        <v>44703</v>
      </c>
      <c r="B271" s="7" t="s">
        <v>82</v>
      </c>
      <c r="C271" s="7">
        <v>2453</v>
      </c>
      <c r="D271" s="7">
        <v>170</v>
      </c>
      <c r="E271" s="7">
        <v>9</v>
      </c>
      <c r="F271" s="7">
        <v>170</v>
      </c>
      <c r="G271" s="7">
        <v>128</v>
      </c>
      <c r="H271" s="7">
        <v>128</v>
      </c>
      <c r="I271" s="7">
        <v>0</v>
      </c>
      <c r="J271" s="7">
        <v>24</v>
      </c>
      <c r="K271" s="7">
        <v>680</v>
      </c>
      <c r="L271" s="7">
        <v>28.9</v>
      </c>
      <c r="M271" s="8">
        <v>35.5</v>
      </c>
      <c r="N271" s="9">
        <f>IF(Tabla2[[#This Row],[LECHE RETIRO DIA]]&lt;&gt;ISBLANK(Tabla2[[#This Row],[LECHE RETIRO DIA]]),SUM(Tabla2[[#This Row],[LECHE TANQUE DIA]:[LECHE RETIRO DIA]]),SUM(Tabla2[[#This Row],[LECHE TANQUE DIA]:[LECHE AUTOCONSUMO DIA]]))</f>
        <v>2802</v>
      </c>
      <c r="O271" s="10">
        <f t="shared" si="56"/>
        <v>0.87544610992148464</v>
      </c>
      <c r="P271" s="11">
        <f t="shared" si="57"/>
        <v>21.890625</v>
      </c>
      <c r="Q271" s="11">
        <f t="shared" si="58"/>
        <v>19.1640625</v>
      </c>
      <c r="R271" s="11">
        <f t="shared" si="59"/>
        <v>7.083333333333333</v>
      </c>
      <c r="S271" s="11">
        <f t="shared" si="60"/>
        <v>4.1205882352941172</v>
      </c>
      <c r="T271" s="11">
        <f t="shared" si="61"/>
        <v>5.3125</v>
      </c>
      <c r="U271" s="11">
        <f t="shared" si="62"/>
        <v>96.955017301038069</v>
      </c>
      <c r="V271" s="11">
        <f t="shared" si="63"/>
        <v>4.429065743944637</v>
      </c>
      <c r="W271" s="11">
        <f>IFERROR(H271/M271,Tabla2[[#This Row],[CARGA PRODUCCION (ANIMALES/HA)]])</f>
        <v>3.6056338028169015</v>
      </c>
      <c r="X271" s="9">
        <f t="shared" si="64"/>
        <v>2022</v>
      </c>
      <c r="Y271" s="9">
        <f t="shared" si="65"/>
        <v>5</v>
      </c>
      <c r="Z271" s="9" t="e">
        <f t="shared" ca="1" si="66"/>
        <v>#NAME?</v>
      </c>
      <c r="AA271" s="12">
        <f t="shared" si="67"/>
        <v>128</v>
      </c>
      <c r="AB271" s="10">
        <f t="shared" si="68"/>
        <v>1</v>
      </c>
      <c r="AC271" s="13">
        <f t="shared" si="69"/>
        <v>0</v>
      </c>
    </row>
    <row r="272" spans="1:29">
      <c r="A272" s="6">
        <v>44704</v>
      </c>
      <c r="B272" s="7" t="s">
        <v>82</v>
      </c>
      <c r="C272" s="7">
        <v>2435</v>
      </c>
      <c r="D272" s="7">
        <v>170</v>
      </c>
      <c r="E272" s="7">
        <v>9</v>
      </c>
      <c r="F272" s="7">
        <v>170</v>
      </c>
      <c r="G272" s="7">
        <v>128</v>
      </c>
      <c r="H272" s="7">
        <v>128</v>
      </c>
      <c r="I272" s="7">
        <v>0</v>
      </c>
      <c r="J272" s="7">
        <v>24</v>
      </c>
      <c r="K272" s="7">
        <v>680</v>
      </c>
      <c r="L272" s="7">
        <v>28.9</v>
      </c>
      <c r="M272" s="8">
        <v>35.5</v>
      </c>
      <c r="N272" s="9">
        <f>IF(Tabla2[[#This Row],[LECHE RETIRO DIA]]&lt;&gt;ISBLANK(Tabla2[[#This Row],[LECHE RETIRO DIA]]),SUM(Tabla2[[#This Row],[LECHE TANQUE DIA]:[LECHE RETIRO DIA]]),SUM(Tabla2[[#This Row],[LECHE TANQUE DIA]:[LECHE AUTOCONSUMO DIA]]))</f>
        <v>2784</v>
      </c>
      <c r="O272" s="10">
        <f t="shared" si="56"/>
        <v>0.8746408045977011</v>
      </c>
      <c r="P272" s="11">
        <f t="shared" si="57"/>
        <v>21.75</v>
      </c>
      <c r="Q272" s="11">
        <f t="shared" si="58"/>
        <v>19.0234375</v>
      </c>
      <c r="R272" s="11">
        <f t="shared" si="59"/>
        <v>7.083333333333333</v>
      </c>
      <c r="S272" s="11">
        <f t="shared" si="60"/>
        <v>4.0941176470588232</v>
      </c>
      <c r="T272" s="11">
        <f t="shared" si="61"/>
        <v>5.3125</v>
      </c>
      <c r="U272" s="11">
        <f t="shared" si="62"/>
        <v>96.332179930795846</v>
      </c>
      <c r="V272" s="11">
        <f t="shared" si="63"/>
        <v>4.429065743944637</v>
      </c>
      <c r="W272" s="11">
        <f>IFERROR(H272/M272,Tabla2[[#This Row],[CARGA PRODUCCION (ANIMALES/HA)]])</f>
        <v>3.6056338028169015</v>
      </c>
      <c r="X272" s="9">
        <f t="shared" si="64"/>
        <v>2022</v>
      </c>
      <c r="Y272" s="9">
        <f t="shared" si="65"/>
        <v>5</v>
      </c>
      <c r="Z272" s="9" t="e">
        <f t="shared" ca="1" si="66"/>
        <v>#NAME?</v>
      </c>
      <c r="AA272" s="12">
        <f t="shared" si="67"/>
        <v>128</v>
      </c>
      <c r="AB272" s="10">
        <f t="shared" si="68"/>
        <v>1</v>
      </c>
      <c r="AC272" s="13">
        <f t="shared" si="69"/>
        <v>0</v>
      </c>
    </row>
    <row r="273" spans="1:29">
      <c r="A273" s="6">
        <v>44705</v>
      </c>
      <c r="B273" s="7" t="s">
        <v>82</v>
      </c>
      <c r="C273" s="7">
        <v>2489</v>
      </c>
      <c r="D273" s="7">
        <v>170</v>
      </c>
      <c r="E273" s="7">
        <v>9</v>
      </c>
      <c r="F273" s="7">
        <v>170</v>
      </c>
      <c r="G273" s="7">
        <v>128</v>
      </c>
      <c r="H273" s="7">
        <v>128</v>
      </c>
      <c r="I273" s="7">
        <v>0</v>
      </c>
      <c r="J273" s="7">
        <v>24</v>
      </c>
      <c r="K273" s="7">
        <v>680</v>
      </c>
      <c r="L273" s="7">
        <v>28.9</v>
      </c>
      <c r="M273" s="8">
        <v>35.5</v>
      </c>
      <c r="N273" s="9">
        <f>IF(Tabla2[[#This Row],[LECHE RETIRO DIA]]&lt;&gt;ISBLANK(Tabla2[[#This Row],[LECHE RETIRO DIA]]),SUM(Tabla2[[#This Row],[LECHE TANQUE DIA]:[LECHE RETIRO DIA]]),SUM(Tabla2[[#This Row],[LECHE TANQUE DIA]:[LECHE AUTOCONSUMO DIA]]))</f>
        <v>2838</v>
      </c>
      <c r="O273" s="10">
        <f t="shared" si="56"/>
        <v>0.87702607470049332</v>
      </c>
      <c r="P273" s="11">
        <f t="shared" si="57"/>
        <v>22.171875</v>
      </c>
      <c r="Q273" s="11">
        <f t="shared" si="58"/>
        <v>19.4453125</v>
      </c>
      <c r="R273" s="11">
        <f t="shared" si="59"/>
        <v>7.083333333333333</v>
      </c>
      <c r="S273" s="11">
        <f t="shared" si="60"/>
        <v>4.1735294117647062</v>
      </c>
      <c r="T273" s="11">
        <f t="shared" si="61"/>
        <v>5.3125</v>
      </c>
      <c r="U273" s="11">
        <f t="shared" si="62"/>
        <v>98.200692041522501</v>
      </c>
      <c r="V273" s="11">
        <f t="shared" si="63"/>
        <v>4.429065743944637</v>
      </c>
      <c r="W273" s="11">
        <f>IFERROR(H273/M273,Tabla2[[#This Row],[CARGA PRODUCCION (ANIMALES/HA)]])</f>
        <v>3.6056338028169015</v>
      </c>
      <c r="X273" s="9">
        <f t="shared" si="64"/>
        <v>2022</v>
      </c>
      <c r="Y273" s="9">
        <f t="shared" si="65"/>
        <v>5</v>
      </c>
      <c r="Z273" s="9" t="e">
        <f t="shared" ca="1" si="66"/>
        <v>#NAME?</v>
      </c>
      <c r="AA273" s="12">
        <f t="shared" si="67"/>
        <v>128</v>
      </c>
      <c r="AB273" s="10">
        <f t="shared" si="68"/>
        <v>1</v>
      </c>
      <c r="AC273" s="13">
        <f t="shared" si="69"/>
        <v>0</v>
      </c>
    </row>
    <row r="274" spans="1:29">
      <c r="A274" s="6">
        <v>44706</v>
      </c>
      <c r="B274" s="7" t="s">
        <v>82</v>
      </c>
      <c r="C274" s="7">
        <v>2514</v>
      </c>
      <c r="D274" s="7">
        <v>170</v>
      </c>
      <c r="E274" s="7">
        <v>9</v>
      </c>
      <c r="F274" s="7">
        <v>170</v>
      </c>
      <c r="G274" s="7">
        <v>128</v>
      </c>
      <c r="H274" s="7">
        <v>128</v>
      </c>
      <c r="I274" s="7">
        <v>0</v>
      </c>
      <c r="J274" s="7">
        <v>24</v>
      </c>
      <c r="K274" s="7">
        <v>680</v>
      </c>
      <c r="L274" s="7">
        <v>28.9</v>
      </c>
      <c r="M274" s="8">
        <v>35.5</v>
      </c>
      <c r="N274" s="9">
        <f>IF(Tabla2[[#This Row],[LECHE RETIRO DIA]]&lt;&gt;ISBLANK(Tabla2[[#This Row],[LECHE RETIRO DIA]]),SUM(Tabla2[[#This Row],[LECHE TANQUE DIA]:[LECHE RETIRO DIA]]),SUM(Tabla2[[#This Row],[LECHE TANQUE DIA]:[LECHE AUTOCONSUMO DIA]]))</f>
        <v>2863</v>
      </c>
      <c r="O274" s="10">
        <f t="shared" si="56"/>
        <v>0.87809989521480969</v>
      </c>
      <c r="P274" s="11">
        <f t="shared" si="57"/>
        <v>22.3671875</v>
      </c>
      <c r="Q274" s="11">
        <f t="shared" si="58"/>
        <v>19.640625</v>
      </c>
      <c r="R274" s="11">
        <f t="shared" si="59"/>
        <v>7.083333333333333</v>
      </c>
      <c r="S274" s="11">
        <f t="shared" si="60"/>
        <v>4.2102941176470585</v>
      </c>
      <c r="T274" s="11">
        <f t="shared" si="61"/>
        <v>5.3125</v>
      </c>
      <c r="U274" s="11">
        <f t="shared" si="62"/>
        <v>99.065743944636679</v>
      </c>
      <c r="V274" s="11">
        <f t="shared" si="63"/>
        <v>4.429065743944637</v>
      </c>
      <c r="W274" s="11">
        <f>IFERROR(H274/M274,Tabla2[[#This Row],[CARGA PRODUCCION (ANIMALES/HA)]])</f>
        <v>3.6056338028169015</v>
      </c>
      <c r="X274" s="9">
        <f t="shared" si="64"/>
        <v>2022</v>
      </c>
      <c r="Y274" s="9">
        <f t="shared" si="65"/>
        <v>5</v>
      </c>
      <c r="Z274" s="9" t="e">
        <f t="shared" ca="1" si="66"/>
        <v>#NAME?</v>
      </c>
      <c r="AA274" s="12">
        <f t="shared" si="67"/>
        <v>128</v>
      </c>
      <c r="AB274" s="10">
        <f t="shared" si="68"/>
        <v>1</v>
      </c>
      <c r="AC274" s="13">
        <f t="shared" si="69"/>
        <v>0</v>
      </c>
    </row>
    <row r="275" spans="1:29">
      <c r="A275" s="6">
        <v>44707</v>
      </c>
      <c r="B275" s="7" t="s">
        <v>82</v>
      </c>
      <c r="C275" s="7">
        <v>2467</v>
      </c>
      <c r="D275" s="7">
        <v>160</v>
      </c>
      <c r="E275" s="7">
        <v>9</v>
      </c>
      <c r="F275" s="7">
        <v>160</v>
      </c>
      <c r="G275" s="7">
        <v>128</v>
      </c>
      <c r="H275" s="7">
        <v>128</v>
      </c>
      <c r="I275" s="7">
        <v>0</v>
      </c>
      <c r="J275" s="7">
        <v>24</v>
      </c>
      <c r="K275" s="7">
        <v>680</v>
      </c>
      <c r="L275" s="7">
        <v>28.9</v>
      </c>
      <c r="M275" s="8">
        <v>35.5</v>
      </c>
      <c r="N275" s="9">
        <f>IF(Tabla2[[#This Row],[LECHE RETIRO DIA]]&lt;&gt;ISBLANK(Tabla2[[#This Row],[LECHE RETIRO DIA]]),SUM(Tabla2[[#This Row],[LECHE TANQUE DIA]:[LECHE RETIRO DIA]]),SUM(Tabla2[[#This Row],[LECHE TANQUE DIA]:[LECHE AUTOCONSUMO DIA]]))</f>
        <v>2796</v>
      </c>
      <c r="O275" s="10">
        <f t="shared" si="56"/>
        <v>0.88233190271816886</v>
      </c>
      <c r="P275" s="11">
        <f t="shared" si="57"/>
        <v>21.84375</v>
      </c>
      <c r="Q275" s="11">
        <f t="shared" si="58"/>
        <v>19.2734375</v>
      </c>
      <c r="R275" s="11">
        <f t="shared" si="59"/>
        <v>6.666666666666667</v>
      </c>
      <c r="S275" s="11">
        <f t="shared" si="60"/>
        <v>4.1117647058823525</v>
      </c>
      <c r="T275" s="11">
        <f t="shared" si="61"/>
        <v>5.3125</v>
      </c>
      <c r="U275" s="11">
        <f t="shared" si="62"/>
        <v>96.747404844290656</v>
      </c>
      <c r="V275" s="11">
        <f t="shared" si="63"/>
        <v>4.429065743944637</v>
      </c>
      <c r="W275" s="11">
        <f>IFERROR(H275/M275,Tabla2[[#This Row],[CARGA PRODUCCION (ANIMALES/HA)]])</f>
        <v>3.6056338028169015</v>
      </c>
      <c r="X275" s="9">
        <f t="shared" si="64"/>
        <v>2022</v>
      </c>
      <c r="Y275" s="9">
        <f t="shared" si="65"/>
        <v>5</v>
      </c>
      <c r="Z275" s="9" t="e">
        <f t="shared" ca="1" si="66"/>
        <v>#NAME?</v>
      </c>
      <c r="AA275" s="12">
        <f t="shared" si="67"/>
        <v>128</v>
      </c>
      <c r="AB275" s="10">
        <f t="shared" si="68"/>
        <v>1</v>
      </c>
      <c r="AC275" s="13">
        <f t="shared" si="69"/>
        <v>0</v>
      </c>
    </row>
    <row r="276" spans="1:29">
      <c r="A276" s="6">
        <v>44708</v>
      </c>
      <c r="B276" s="7" t="s">
        <v>82</v>
      </c>
      <c r="C276" s="7">
        <v>2469</v>
      </c>
      <c r="D276" s="7">
        <v>160</v>
      </c>
      <c r="E276" s="7">
        <v>9</v>
      </c>
      <c r="F276" s="7">
        <v>160</v>
      </c>
      <c r="G276" s="7">
        <v>128</v>
      </c>
      <c r="H276" s="7">
        <v>128</v>
      </c>
      <c r="I276" s="7">
        <v>0</v>
      </c>
      <c r="J276" s="7">
        <v>22</v>
      </c>
      <c r="K276" s="7">
        <v>680</v>
      </c>
      <c r="L276" s="7">
        <v>28.9</v>
      </c>
      <c r="M276" s="8">
        <v>35.5</v>
      </c>
      <c r="N276" s="9">
        <f>IF(Tabla2[[#This Row],[LECHE RETIRO DIA]]&lt;&gt;ISBLANK(Tabla2[[#This Row],[LECHE RETIRO DIA]]),SUM(Tabla2[[#This Row],[LECHE TANQUE DIA]:[LECHE RETIRO DIA]]),SUM(Tabla2[[#This Row],[LECHE TANQUE DIA]:[LECHE AUTOCONSUMO DIA]]))</f>
        <v>2798</v>
      </c>
      <c r="O276" s="10">
        <f t="shared" si="56"/>
        <v>0.88241601143674053</v>
      </c>
      <c r="P276" s="11">
        <f t="shared" si="57"/>
        <v>21.859375</v>
      </c>
      <c r="Q276" s="11">
        <f t="shared" si="58"/>
        <v>19.2890625</v>
      </c>
      <c r="R276" s="11">
        <f t="shared" si="59"/>
        <v>7.2727272727272725</v>
      </c>
      <c r="S276" s="11">
        <f t="shared" si="60"/>
        <v>4.1147058823529408</v>
      </c>
      <c r="T276" s="11">
        <f t="shared" si="61"/>
        <v>5.3125</v>
      </c>
      <c r="U276" s="11">
        <f t="shared" si="62"/>
        <v>96.816608996539799</v>
      </c>
      <c r="V276" s="11">
        <f t="shared" si="63"/>
        <v>4.429065743944637</v>
      </c>
      <c r="W276" s="11">
        <f>IFERROR(H276/M276,Tabla2[[#This Row],[CARGA PRODUCCION (ANIMALES/HA)]])</f>
        <v>3.6056338028169015</v>
      </c>
      <c r="X276" s="9">
        <f t="shared" si="64"/>
        <v>2022</v>
      </c>
      <c r="Y276" s="9">
        <f t="shared" si="65"/>
        <v>5</v>
      </c>
      <c r="Z276" s="9" t="e">
        <f t="shared" ca="1" si="66"/>
        <v>#NAME?</v>
      </c>
      <c r="AA276" s="12">
        <f t="shared" si="67"/>
        <v>128</v>
      </c>
      <c r="AB276" s="10">
        <f t="shared" si="68"/>
        <v>1</v>
      </c>
      <c r="AC276" s="13">
        <f t="shared" si="69"/>
        <v>0</v>
      </c>
    </row>
    <row r="277" spans="1:29">
      <c r="A277" s="6">
        <v>44709</v>
      </c>
      <c r="B277" s="7" t="s">
        <v>82</v>
      </c>
      <c r="C277" s="7">
        <v>2469</v>
      </c>
      <c r="D277" s="7">
        <v>160</v>
      </c>
      <c r="E277" s="7">
        <v>9</v>
      </c>
      <c r="F277" s="7">
        <v>160</v>
      </c>
      <c r="G277" s="7">
        <v>128</v>
      </c>
      <c r="H277" s="7">
        <v>128</v>
      </c>
      <c r="I277" s="7">
        <v>0</v>
      </c>
      <c r="J277" s="7">
        <v>22</v>
      </c>
      <c r="K277" s="7">
        <v>680</v>
      </c>
      <c r="L277" s="7">
        <v>28.9</v>
      </c>
      <c r="M277" s="8">
        <v>35.5</v>
      </c>
      <c r="N277" s="9">
        <f>IF(Tabla2[[#This Row],[LECHE RETIRO DIA]]&lt;&gt;ISBLANK(Tabla2[[#This Row],[LECHE RETIRO DIA]]),SUM(Tabla2[[#This Row],[LECHE TANQUE DIA]:[LECHE RETIRO DIA]]),SUM(Tabla2[[#This Row],[LECHE TANQUE DIA]:[LECHE AUTOCONSUMO DIA]]))</f>
        <v>2798</v>
      </c>
      <c r="O277" s="10">
        <f t="shared" si="56"/>
        <v>0.88241601143674053</v>
      </c>
      <c r="P277" s="11">
        <f t="shared" si="57"/>
        <v>21.859375</v>
      </c>
      <c r="Q277" s="11">
        <f t="shared" si="58"/>
        <v>19.2890625</v>
      </c>
      <c r="R277" s="11">
        <f t="shared" si="59"/>
        <v>7.2727272727272725</v>
      </c>
      <c r="S277" s="11">
        <f t="shared" si="60"/>
        <v>4.1147058823529408</v>
      </c>
      <c r="T277" s="11">
        <f t="shared" si="61"/>
        <v>5.3125</v>
      </c>
      <c r="U277" s="11">
        <f t="shared" si="62"/>
        <v>96.816608996539799</v>
      </c>
      <c r="V277" s="11">
        <f t="shared" si="63"/>
        <v>4.429065743944637</v>
      </c>
      <c r="W277" s="11">
        <f>IFERROR(H277/M277,Tabla2[[#This Row],[CARGA PRODUCCION (ANIMALES/HA)]])</f>
        <v>3.6056338028169015</v>
      </c>
      <c r="X277" s="9">
        <f t="shared" si="64"/>
        <v>2022</v>
      </c>
      <c r="Y277" s="9">
        <f t="shared" si="65"/>
        <v>5</v>
      </c>
      <c r="Z277" s="9" t="e">
        <f t="shared" ca="1" si="66"/>
        <v>#NAME?</v>
      </c>
      <c r="AA277" s="12">
        <f t="shared" si="67"/>
        <v>128</v>
      </c>
      <c r="AB277" s="10">
        <f t="shared" si="68"/>
        <v>1</v>
      </c>
      <c r="AC277" s="13">
        <f t="shared" si="69"/>
        <v>0</v>
      </c>
    </row>
    <row r="278" spans="1:29">
      <c r="A278" s="6">
        <v>44710</v>
      </c>
      <c r="B278" s="7" t="s">
        <v>82</v>
      </c>
      <c r="C278" s="7">
        <v>2472</v>
      </c>
      <c r="D278" s="7">
        <v>160</v>
      </c>
      <c r="E278" s="7">
        <v>9</v>
      </c>
      <c r="F278" s="7">
        <v>160</v>
      </c>
      <c r="G278" s="7">
        <v>128</v>
      </c>
      <c r="H278" s="7">
        <v>128</v>
      </c>
      <c r="I278" s="7">
        <v>0</v>
      </c>
      <c r="J278" s="7">
        <v>22</v>
      </c>
      <c r="K278" s="7">
        <v>680</v>
      </c>
      <c r="L278" s="7">
        <v>28.9</v>
      </c>
      <c r="M278" s="8">
        <v>35.5</v>
      </c>
      <c r="N278" s="9">
        <f>IF(Tabla2[[#This Row],[LECHE RETIRO DIA]]&lt;&gt;ISBLANK(Tabla2[[#This Row],[LECHE RETIRO DIA]]),SUM(Tabla2[[#This Row],[LECHE TANQUE DIA]:[LECHE RETIRO DIA]]),SUM(Tabla2[[#This Row],[LECHE TANQUE DIA]:[LECHE AUTOCONSUMO DIA]]))</f>
        <v>2801</v>
      </c>
      <c r="O278" s="10">
        <f t="shared" si="56"/>
        <v>0.88254194930382002</v>
      </c>
      <c r="P278" s="11">
        <f t="shared" si="57"/>
        <v>21.8828125</v>
      </c>
      <c r="Q278" s="11">
        <f t="shared" si="58"/>
        <v>19.3125</v>
      </c>
      <c r="R278" s="11">
        <f t="shared" si="59"/>
        <v>7.2727272727272725</v>
      </c>
      <c r="S278" s="11">
        <f t="shared" si="60"/>
        <v>4.1191176470588236</v>
      </c>
      <c r="T278" s="11">
        <f t="shared" si="61"/>
        <v>5.3125</v>
      </c>
      <c r="U278" s="11">
        <f t="shared" si="62"/>
        <v>96.920415224913498</v>
      </c>
      <c r="V278" s="11">
        <f t="shared" si="63"/>
        <v>4.429065743944637</v>
      </c>
      <c r="W278" s="11">
        <f>IFERROR(H278/M278,Tabla2[[#This Row],[CARGA PRODUCCION (ANIMALES/HA)]])</f>
        <v>3.6056338028169015</v>
      </c>
      <c r="X278" s="9">
        <f t="shared" si="64"/>
        <v>2022</v>
      </c>
      <c r="Y278" s="9">
        <f t="shared" si="65"/>
        <v>5</v>
      </c>
      <c r="Z278" s="9" t="e">
        <f t="shared" ca="1" si="66"/>
        <v>#NAME?</v>
      </c>
      <c r="AA278" s="12">
        <f t="shared" si="67"/>
        <v>128</v>
      </c>
      <c r="AB278" s="10">
        <f t="shared" si="68"/>
        <v>1</v>
      </c>
      <c r="AC278" s="13">
        <f t="shared" si="69"/>
        <v>0</v>
      </c>
    </row>
    <row r="279" spans="1:29">
      <c r="A279" s="6">
        <v>44711</v>
      </c>
      <c r="B279" s="7" t="s">
        <v>82</v>
      </c>
      <c r="C279" s="7">
        <v>2609</v>
      </c>
      <c r="D279" s="7">
        <v>160</v>
      </c>
      <c r="E279" s="7">
        <v>9</v>
      </c>
      <c r="F279" s="7">
        <v>160</v>
      </c>
      <c r="G279" s="7">
        <v>129</v>
      </c>
      <c r="H279" s="7">
        <v>129</v>
      </c>
      <c r="I279" s="7">
        <v>0</v>
      </c>
      <c r="J279" s="7">
        <v>22</v>
      </c>
      <c r="K279" s="7">
        <v>680</v>
      </c>
      <c r="L279" s="7">
        <v>28.9</v>
      </c>
      <c r="M279" s="8">
        <v>35.5</v>
      </c>
      <c r="N279" s="9">
        <f>IF(Tabla2[[#This Row],[LECHE RETIRO DIA]]&lt;&gt;ISBLANK(Tabla2[[#This Row],[LECHE RETIRO DIA]]),SUM(Tabla2[[#This Row],[LECHE TANQUE DIA]:[LECHE RETIRO DIA]]),SUM(Tabla2[[#This Row],[LECHE TANQUE DIA]:[LECHE AUTOCONSUMO DIA]]))</f>
        <v>2938</v>
      </c>
      <c r="O279" s="10">
        <f t="shared" si="56"/>
        <v>0.88801906058543223</v>
      </c>
      <c r="P279" s="11">
        <f t="shared" si="57"/>
        <v>22.775193798449614</v>
      </c>
      <c r="Q279" s="11">
        <f t="shared" si="58"/>
        <v>20.224806201550386</v>
      </c>
      <c r="R279" s="11">
        <f t="shared" si="59"/>
        <v>7.2727272727272725</v>
      </c>
      <c r="S279" s="11">
        <f t="shared" si="60"/>
        <v>4.3205882352941174</v>
      </c>
      <c r="T279" s="11">
        <f t="shared" si="61"/>
        <v>5.2713178294573639</v>
      </c>
      <c r="U279" s="11">
        <f t="shared" si="62"/>
        <v>101.66089965397924</v>
      </c>
      <c r="V279" s="11">
        <f t="shared" si="63"/>
        <v>4.4636678200692046</v>
      </c>
      <c r="W279" s="11">
        <f>IFERROR(H279/M279,Tabla2[[#This Row],[CARGA PRODUCCION (ANIMALES/HA)]])</f>
        <v>3.6338028169014085</v>
      </c>
      <c r="X279" s="9">
        <f t="shared" si="64"/>
        <v>2022</v>
      </c>
      <c r="Y279" s="9">
        <f t="shared" si="65"/>
        <v>5</v>
      </c>
      <c r="Z279" s="9" t="e">
        <f t="shared" ca="1" si="66"/>
        <v>#NAME?</v>
      </c>
      <c r="AA279" s="12">
        <f t="shared" si="67"/>
        <v>129</v>
      </c>
      <c r="AB279" s="10">
        <f t="shared" si="68"/>
        <v>1</v>
      </c>
      <c r="AC279" s="13">
        <f t="shared" si="69"/>
        <v>0</v>
      </c>
    </row>
    <row r="280" spans="1:29">
      <c r="A280" s="6">
        <v>44712</v>
      </c>
      <c r="B280" s="7" t="s">
        <v>82</v>
      </c>
      <c r="C280" s="7">
        <v>2508</v>
      </c>
      <c r="D280" s="7">
        <v>160</v>
      </c>
      <c r="E280" s="7">
        <v>9</v>
      </c>
      <c r="F280" s="7">
        <v>160</v>
      </c>
      <c r="G280" s="7">
        <v>131</v>
      </c>
      <c r="H280" s="7">
        <v>131</v>
      </c>
      <c r="I280" s="7">
        <v>0</v>
      </c>
      <c r="J280" s="7">
        <v>22</v>
      </c>
      <c r="K280" s="7">
        <v>680</v>
      </c>
      <c r="L280" s="7">
        <v>28.9</v>
      </c>
      <c r="M280" s="8">
        <v>35.5</v>
      </c>
      <c r="N280" s="9">
        <f>IF(Tabla2[[#This Row],[LECHE RETIRO DIA]]&lt;&gt;ISBLANK(Tabla2[[#This Row],[LECHE RETIRO DIA]]),SUM(Tabla2[[#This Row],[LECHE TANQUE DIA]:[LECHE RETIRO DIA]]),SUM(Tabla2[[#This Row],[LECHE TANQUE DIA]:[LECHE AUTOCONSUMO DIA]]))</f>
        <v>2837</v>
      </c>
      <c r="O280" s="10">
        <f t="shared" si="56"/>
        <v>0.88403242862178355</v>
      </c>
      <c r="P280" s="11">
        <f t="shared" si="57"/>
        <v>21.65648854961832</v>
      </c>
      <c r="Q280" s="11">
        <f t="shared" si="58"/>
        <v>19.145038167938932</v>
      </c>
      <c r="R280" s="11">
        <f t="shared" si="59"/>
        <v>7.2727272727272725</v>
      </c>
      <c r="S280" s="11">
        <f t="shared" si="60"/>
        <v>4.1720588235294116</v>
      </c>
      <c r="T280" s="11">
        <f t="shared" si="61"/>
        <v>5.1908396946564883</v>
      </c>
      <c r="U280" s="11">
        <f t="shared" si="62"/>
        <v>98.16608996539793</v>
      </c>
      <c r="V280" s="11">
        <f t="shared" si="63"/>
        <v>4.5328719723183397</v>
      </c>
      <c r="W280" s="11">
        <f>IFERROR(H280/M280,Tabla2[[#This Row],[CARGA PRODUCCION (ANIMALES/HA)]])</f>
        <v>3.6901408450704225</v>
      </c>
      <c r="X280" s="9">
        <f t="shared" si="64"/>
        <v>2022</v>
      </c>
      <c r="Y280" s="9">
        <f t="shared" si="65"/>
        <v>5</v>
      </c>
      <c r="Z280" s="9" t="e">
        <f t="shared" ca="1" si="66"/>
        <v>#NAME?</v>
      </c>
      <c r="AA280" s="12">
        <f t="shared" si="67"/>
        <v>131</v>
      </c>
      <c r="AB280" s="10">
        <f t="shared" si="68"/>
        <v>1</v>
      </c>
      <c r="AC280" s="13">
        <f t="shared" si="69"/>
        <v>0</v>
      </c>
    </row>
    <row r="281" spans="1:29">
      <c r="A281" s="6">
        <v>44713</v>
      </c>
      <c r="B281" s="7" t="s">
        <v>82</v>
      </c>
      <c r="C281" s="7">
        <v>2557</v>
      </c>
      <c r="D281" s="7">
        <v>160</v>
      </c>
      <c r="E281" s="7">
        <v>9</v>
      </c>
      <c r="F281" s="7">
        <v>160</v>
      </c>
      <c r="G281" s="7">
        <v>131</v>
      </c>
      <c r="H281" s="7">
        <v>131</v>
      </c>
      <c r="I281" s="7">
        <v>0</v>
      </c>
      <c r="J281" s="7">
        <v>22</v>
      </c>
      <c r="K281" s="7">
        <v>680</v>
      </c>
      <c r="L281" s="7">
        <v>28.9</v>
      </c>
      <c r="M281" s="8">
        <v>35.5</v>
      </c>
      <c r="N281" s="9">
        <f>IF(Tabla2[[#This Row],[LECHE RETIRO DIA]]&lt;&gt;ISBLANK(Tabla2[[#This Row],[LECHE RETIRO DIA]]),SUM(Tabla2[[#This Row],[LECHE TANQUE DIA]:[LECHE RETIRO DIA]]),SUM(Tabla2[[#This Row],[LECHE TANQUE DIA]:[LECHE AUTOCONSUMO DIA]]))</f>
        <v>2886</v>
      </c>
      <c r="O281" s="10">
        <f t="shared" si="56"/>
        <v>0.886001386001386</v>
      </c>
      <c r="P281" s="11">
        <f t="shared" si="57"/>
        <v>22.03053435114504</v>
      </c>
      <c r="Q281" s="11">
        <f t="shared" si="58"/>
        <v>19.519083969465647</v>
      </c>
      <c r="R281" s="11">
        <f t="shared" si="59"/>
        <v>7.2727272727272725</v>
      </c>
      <c r="S281" s="11">
        <f t="shared" si="60"/>
        <v>4.2441176470588236</v>
      </c>
      <c r="T281" s="11">
        <f t="shared" si="61"/>
        <v>5.1908396946564883</v>
      </c>
      <c r="U281" s="11">
        <f t="shared" si="62"/>
        <v>99.86159169550173</v>
      </c>
      <c r="V281" s="11">
        <f t="shared" si="63"/>
        <v>4.5328719723183397</v>
      </c>
      <c r="W281" s="11">
        <f>IFERROR(H281/M281,Tabla2[[#This Row],[CARGA PRODUCCION (ANIMALES/HA)]])</f>
        <v>3.6901408450704225</v>
      </c>
      <c r="X281" s="9">
        <f t="shared" si="64"/>
        <v>2022</v>
      </c>
      <c r="Y281" s="9">
        <f t="shared" si="65"/>
        <v>6</v>
      </c>
      <c r="Z281" s="9" t="e">
        <f t="shared" ca="1" si="66"/>
        <v>#NAME?</v>
      </c>
      <c r="AA281" s="12">
        <f t="shared" si="67"/>
        <v>131</v>
      </c>
      <c r="AB281" s="10">
        <f t="shared" si="68"/>
        <v>1</v>
      </c>
      <c r="AC281" s="13">
        <f t="shared" si="69"/>
        <v>0</v>
      </c>
    </row>
    <row r="282" spans="1:29">
      <c r="A282" s="6">
        <v>44714</v>
      </c>
      <c r="B282" s="7" t="s">
        <v>82</v>
      </c>
      <c r="C282" s="7">
        <v>2569</v>
      </c>
      <c r="D282" s="7">
        <v>160</v>
      </c>
      <c r="E282" s="7">
        <v>9</v>
      </c>
      <c r="F282" s="7">
        <v>160</v>
      </c>
      <c r="G282" s="7">
        <v>131</v>
      </c>
      <c r="H282" s="7">
        <v>131</v>
      </c>
      <c r="I282" s="7">
        <v>0</v>
      </c>
      <c r="J282" s="7">
        <v>22</v>
      </c>
      <c r="K282" s="7">
        <v>680</v>
      </c>
      <c r="L282" s="7">
        <v>28.9</v>
      </c>
      <c r="M282" s="8">
        <v>35.5</v>
      </c>
      <c r="N282" s="9">
        <f>IF(Tabla2[[#This Row],[LECHE RETIRO DIA]]&lt;&gt;ISBLANK(Tabla2[[#This Row],[LECHE RETIRO DIA]]),SUM(Tabla2[[#This Row],[LECHE TANQUE DIA]:[LECHE RETIRO DIA]]),SUM(Tabla2[[#This Row],[LECHE TANQUE DIA]:[LECHE AUTOCONSUMO DIA]]))</f>
        <v>2898</v>
      </c>
      <c r="O282" s="10">
        <f t="shared" si="56"/>
        <v>0.88647342995169087</v>
      </c>
      <c r="P282" s="11">
        <f t="shared" si="57"/>
        <v>22.122137404580151</v>
      </c>
      <c r="Q282" s="11">
        <f t="shared" si="58"/>
        <v>19.610687022900763</v>
      </c>
      <c r="R282" s="11">
        <f t="shared" si="59"/>
        <v>7.2727272727272725</v>
      </c>
      <c r="S282" s="11">
        <f t="shared" si="60"/>
        <v>4.2617647058823529</v>
      </c>
      <c r="T282" s="11">
        <f t="shared" si="61"/>
        <v>5.1908396946564883</v>
      </c>
      <c r="U282" s="11">
        <f t="shared" si="62"/>
        <v>100.27681660899654</v>
      </c>
      <c r="V282" s="11">
        <f t="shared" si="63"/>
        <v>4.5328719723183397</v>
      </c>
      <c r="W282" s="11">
        <f>IFERROR(H282/M282,Tabla2[[#This Row],[CARGA PRODUCCION (ANIMALES/HA)]])</f>
        <v>3.6901408450704225</v>
      </c>
      <c r="X282" s="9">
        <f t="shared" si="64"/>
        <v>2022</v>
      </c>
      <c r="Y282" s="9">
        <f t="shared" si="65"/>
        <v>6</v>
      </c>
      <c r="Z282" s="9" t="e">
        <f t="shared" ca="1" si="66"/>
        <v>#NAME?</v>
      </c>
      <c r="AA282" s="12">
        <f t="shared" si="67"/>
        <v>131</v>
      </c>
      <c r="AB282" s="10">
        <f t="shared" si="68"/>
        <v>1</v>
      </c>
      <c r="AC282" s="13">
        <f t="shared" si="69"/>
        <v>0</v>
      </c>
    </row>
    <row r="283" spans="1:29">
      <c r="A283" s="6">
        <v>44715</v>
      </c>
      <c r="B283" s="7" t="s">
        <v>82</v>
      </c>
      <c r="C283" s="7">
        <v>2489</v>
      </c>
      <c r="D283" s="7">
        <v>160</v>
      </c>
      <c r="E283" s="7">
        <v>9</v>
      </c>
      <c r="F283" s="7">
        <v>160</v>
      </c>
      <c r="G283" s="7">
        <v>131</v>
      </c>
      <c r="H283" s="7">
        <v>131</v>
      </c>
      <c r="I283" s="7">
        <v>0</v>
      </c>
      <c r="J283" s="7">
        <v>22</v>
      </c>
      <c r="K283" s="7">
        <v>680</v>
      </c>
      <c r="L283" s="7">
        <v>28.9</v>
      </c>
      <c r="M283" s="8">
        <v>35.5</v>
      </c>
      <c r="N283" s="9">
        <f>IF(Tabla2[[#This Row],[LECHE RETIRO DIA]]&lt;&gt;ISBLANK(Tabla2[[#This Row],[LECHE RETIRO DIA]]),SUM(Tabla2[[#This Row],[LECHE TANQUE DIA]:[LECHE RETIRO DIA]]),SUM(Tabla2[[#This Row],[LECHE TANQUE DIA]:[LECHE AUTOCONSUMO DIA]]))</f>
        <v>2818</v>
      </c>
      <c r="O283" s="10">
        <f t="shared" si="56"/>
        <v>0.88325053229240591</v>
      </c>
      <c r="P283" s="11">
        <f t="shared" si="57"/>
        <v>21.511450381679388</v>
      </c>
      <c r="Q283" s="11">
        <f t="shared" si="58"/>
        <v>19</v>
      </c>
      <c r="R283" s="11">
        <f t="shared" si="59"/>
        <v>7.2727272727272725</v>
      </c>
      <c r="S283" s="11">
        <f t="shared" si="60"/>
        <v>4.1441176470588239</v>
      </c>
      <c r="T283" s="11">
        <f t="shared" si="61"/>
        <v>5.1908396946564883</v>
      </c>
      <c r="U283" s="11">
        <f t="shared" si="62"/>
        <v>97.50865051903115</v>
      </c>
      <c r="V283" s="11">
        <f t="shared" si="63"/>
        <v>4.5328719723183397</v>
      </c>
      <c r="W283" s="11">
        <f>IFERROR(H283/M283,Tabla2[[#This Row],[CARGA PRODUCCION (ANIMALES/HA)]])</f>
        <v>3.6901408450704225</v>
      </c>
      <c r="X283" s="9">
        <f t="shared" si="64"/>
        <v>2022</v>
      </c>
      <c r="Y283" s="9">
        <f t="shared" si="65"/>
        <v>6</v>
      </c>
      <c r="Z283" s="9" t="e">
        <f t="shared" ca="1" si="66"/>
        <v>#NAME?</v>
      </c>
      <c r="AA283" s="12">
        <f t="shared" si="67"/>
        <v>131</v>
      </c>
      <c r="AB283" s="10">
        <f t="shared" si="68"/>
        <v>1</v>
      </c>
      <c r="AC283" s="13">
        <f t="shared" si="69"/>
        <v>0</v>
      </c>
    </row>
    <row r="284" spans="1:29">
      <c r="A284" s="6">
        <v>44716</v>
      </c>
      <c r="B284" s="7" t="s">
        <v>82</v>
      </c>
      <c r="C284" s="7">
        <v>2532</v>
      </c>
      <c r="D284" s="7">
        <v>160</v>
      </c>
      <c r="E284" s="7">
        <v>9</v>
      </c>
      <c r="F284" s="7">
        <v>160</v>
      </c>
      <c r="G284" s="7">
        <v>131</v>
      </c>
      <c r="H284" s="7">
        <v>131</v>
      </c>
      <c r="I284" s="7">
        <v>0</v>
      </c>
      <c r="J284" s="7">
        <v>22</v>
      </c>
      <c r="K284" s="7">
        <v>680</v>
      </c>
      <c r="L284" s="7">
        <v>28.9</v>
      </c>
      <c r="M284" s="8">
        <v>35.5</v>
      </c>
      <c r="N284" s="9">
        <f>IF(Tabla2[[#This Row],[LECHE RETIRO DIA]]&lt;&gt;ISBLANK(Tabla2[[#This Row],[LECHE RETIRO DIA]]),SUM(Tabla2[[#This Row],[LECHE TANQUE DIA]:[LECHE RETIRO DIA]]),SUM(Tabla2[[#This Row],[LECHE TANQUE DIA]:[LECHE AUTOCONSUMO DIA]]))</f>
        <v>2861</v>
      </c>
      <c r="O284" s="10">
        <f t="shared" si="56"/>
        <v>0.88500524292205518</v>
      </c>
      <c r="P284" s="11">
        <f t="shared" si="57"/>
        <v>21.83969465648855</v>
      </c>
      <c r="Q284" s="11">
        <f t="shared" si="58"/>
        <v>19.328244274809162</v>
      </c>
      <c r="R284" s="11">
        <f t="shared" si="59"/>
        <v>7.2727272727272725</v>
      </c>
      <c r="S284" s="11">
        <f t="shared" si="60"/>
        <v>4.2073529411764703</v>
      </c>
      <c r="T284" s="11">
        <f t="shared" si="61"/>
        <v>5.1908396946564883</v>
      </c>
      <c r="U284" s="11">
        <f t="shared" si="62"/>
        <v>98.996539792387551</v>
      </c>
      <c r="V284" s="11">
        <f t="shared" si="63"/>
        <v>4.5328719723183397</v>
      </c>
      <c r="W284" s="11">
        <f>IFERROR(H284/M284,Tabla2[[#This Row],[CARGA PRODUCCION (ANIMALES/HA)]])</f>
        <v>3.6901408450704225</v>
      </c>
      <c r="X284" s="9">
        <f t="shared" si="64"/>
        <v>2022</v>
      </c>
      <c r="Y284" s="9">
        <f t="shared" si="65"/>
        <v>6</v>
      </c>
      <c r="Z284" s="9" t="e">
        <f t="shared" ca="1" si="66"/>
        <v>#NAME?</v>
      </c>
      <c r="AA284" s="12">
        <f t="shared" si="67"/>
        <v>131</v>
      </c>
      <c r="AB284" s="10">
        <f t="shared" si="68"/>
        <v>1</v>
      </c>
      <c r="AC284" s="13">
        <f t="shared" si="69"/>
        <v>0</v>
      </c>
    </row>
    <row r="285" spans="1:29">
      <c r="A285" s="6">
        <v>44717</v>
      </c>
      <c r="B285" s="7" t="s">
        <v>82</v>
      </c>
      <c r="C285" s="7">
        <v>2548</v>
      </c>
      <c r="D285" s="7">
        <v>160</v>
      </c>
      <c r="E285" s="7">
        <v>9</v>
      </c>
      <c r="F285" s="7">
        <v>160</v>
      </c>
      <c r="G285" s="7">
        <v>134</v>
      </c>
      <c r="H285" s="7">
        <v>134</v>
      </c>
      <c r="I285" s="7">
        <v>0</v>
      </c>
      <c r="J285" s="7">
        <v>22</v>
      </c>
      <c r="K285" s="7">
        <v>680</v>
      </c>
      <c r="L285" s="7">
        <v>28.9</v>
      </c>
      <c r="M285" s="8">
        <v>35.5</v>
      </c>
      <c r="N285" s="9">
        <f>IF(Tabla2[[#This Row],[LECHE RETIRO DIA]]&lt;&gt;ISBLANK(Tabla2[[#This Row],[LECHE RETIRO DIA]]),SUM(Tabla2[[#This Row],[LECHE TANQUE DIA]:[LECHE RETIRO DIA]]),SUM(Tabla2[[#This Row],[LECHE TANQUE DIA]:[LECHE AUTOCONSUMO DIA]]))</f>
        <v>2877</v>
      </c>
      <c r="O285" s="10">
        <f t="shared" si="56"/>
        <v>0.88564476885644772</v>
      </c>
      <c r="P285" s="11">
        <f t="shared" si="57"/>
        <v>21.470149253731343</v>
      </c>
      <c r="Q285" s="11">
        <f t="shared" si="58"/>
        <v>19.014925373134329</v>
      </c>
      <c r="R285" s="11">
        <f t="shared" si="59"/>
        <v>7.2727272727272725</v>
      </c>
      <c r="S285" s="11">
        <f t="shared" si="60"/>
        <v>4.2308823529411761</v>
      </c>
      <c r="T285" s="11">
        <f t="shared" si="61"/>
        <v>5.0746268656716422</v>
      </c>
      <c r="U285" s="11">
        <f t="shared" si="62"/>
        <v>99.550173010380632</v>
      </c>
      <c r="V285" s="11">
        <f t="shared" si="63"/>
        <v>4.6366782006920415</v>
      </c>
      <c r="W285" s="11">
        <f>IFERROR(H285/M285,Tabla2[[#This Row],[CARGA PRODUCCION (ANIMALES/HA)]])</f>
        <v>3.7746478873239435</v>
      </c>
      <c r="X285" s="9">
        <f t="shared" si="64"/>
        <v>2022</v>
      </c>
      <c r="Y285" s="9">
        <f t="shared" si="65"/>
        <v>6</v>
      </c>
      <c r="Z285" s="9" t="e">
        <f t="shared" ca="1" si="66"/>
        <v>#NAME?</v>
      </c>
      <c r="AA285" s="12">
        <f t="shared" si="67"/>
        <v>134</v>
      </c>
      <c r="AB285" s="10">
        <f t="shared" si="68"/>
        <v>1</v>
      </c>
      <c r="AC285" s="13">
        <f t="shared" si="69"/>
        <v>0</v>
      </c>
    </row>
    <row r="286" spans="1:29">
      <c r="A286" s="6">
        <v>44718</v>
      </c>
      <c r="B286" s="7" t="s">
        <v>82</v>
      </c>
      <c r="C286" s="7">
        <v>2528</v>
      </c>
      <c r="D286" s="7">
        <v>160</v>
      </c>
      <c r="E286" s="7">
        <v>9</v>
      </c>
      <c r="F286" s="7">
        <v>160</v>
      </c>
      <c r="G286" s="7">
        <v>134</v>
      </c>
      <c r="H286" s="7">
        <v>134</v>
      </c>
      <c r="I286" s="7">
        <v>0</v>
      </c>
      <c r="J286" s="7">
        <v>22</v>
      </c>
      <c r="K286" s="7">
        <v>680</v>
      </c>
      <c r="L286" s="7">
        <v>28.9</v>
      </c>
      <c r="M286" s="8">
        <v>35.5</v>
      </c>
      <c r="N286" s="9">
        <f>IF(Tabla2[[#This Row],[LECHE RETIRO DIA]]&lt;&gt;ISBLANK(Tabla2[[#This Row],[LECHE RETIRO DIA]]),SUM(Tabla2[[#This Row],[LECHE TANQUE DIA]:[LECHE RETIRO DIA]]),SUM(Tabla2[[#This Row],[LECHE TANQUE DIA]:[LECHE AUTOCONSUMO DIA]]))</f>
        <v>2857</v>
      </c>
      <c r="O286" s="10">
        <f t="shared" si="56"/>
        <v>0.88484424221211055</v>
      </c>
      <c r="P286" s="11">
        <f t="shared" si="57"/>
        <v>21.32089552238806</v>
      </c>
      <c r="Q286" s="11">
        <f t="shared" si="58"/>
        <v>18.865671641791046</v>
      </c>
      <c r="R286" s="11">
        <f t="shared" si="59"/>
        <v>7.2727272727272725</v>
      </c>
      <c r="S286" s="11">
        <f t="shared" si="60"/>
        <v>4.2014705882352938</v>
      </c>
      <c r="T286" s="11">
        <f t="shared" si="61"/>
        <v>5.0746268656716422</v>
      </c>
      <c r="U286" s="11">
        <f t="shared" si="62"/>
        <v>98.858131487889281</v>
      </c>
      <c r="V286" s="11">
        <f t="shared" si="63"/>
        <v>4.6366782006920415</v>
      </c>
      <c r="W286" s="11">
        <f>IFERROR(H286/M286,Tabla2[[#This Row],[CARGA PRODUCCION (ANIMALES/HA)]])</f>
        <v>3.7746478873239435</v>
      </c>
      <c r="X286" s="9">
        <f t="shared" si="64"/>
        <v>2022</v>
      </c>
      <c r="Y286" s="9">
        <f t="shared" si="65"/>
        <v>6</v>
      </c>
      <c r="Z286" s="9" t="e">
        <f t="shared" ca="1" si="66"/>
        <v>#NAME?</v>
      </c>
      <c r="AA286" s="12">
        <f t="shared" si="67"/>
        <v>134</v>
      </c>
      <c r="AB286" s="10">
        <f t="shared" si="68"/>
        <v>1</v>
      </c>
      <c r="AC286" s="13">
        <f t="shared" si="69"/>
        <v>0</v>
      </c>
    </row>
    <row r="287" spans="1:29">
      <c r="A287" s="6">
        <v>44719</v>
      </c>
      <c r="B287" s="7" t="s">
        <v>82</v>
      </c>
      <c r="C287" s="7">
        <v>2476</v>
      </c>
      <c r="D287" s="7">
        <v>160</v>
      </c>
      <c r="E287" s="7">
        <v>9</v>
      </c>
      <c r="F287" s="7">
        <v>160</v>
      </c>
      <c r="G287" s="7">
        <v>134</v>
      </c>
      <c r="H287" s="7">
        <v>134</v>
      </c>
      <c r="I287" s="7">
        <v>0</v>
      </c>
      <c r="J287" s="7">
        <v>22</v>
      </c>
      <c r="K287" s="7">
        <v>680</v>
      </c>
      <c r="L287" s="7">
        <v>28.9</v>
      </c>
      <c r="M287" s="8">
        <v>35.5</v>
      </c>
      <c r="N287" s="9">
        <f>IF(Tabla2[[#This Row],[LECHE RETIRO DIA]]&lt;&gt;ISBLANK(Tabla2[[#This Row],[LECHE RETIRO DIA]]),SUM(Tabla2[[#This Row],[LECHE TANQUE DIA]:[LECHE RETIRO DIA]]),SUM(Tabla2[[#This Row],[LECHE TANQUE DIA]:[LECHE AUTOCONSUMO DIA]]))</f>
        <v>2805</v>
      </c>
      <c r="O287" s="10">
        <f t="shared" si="56"/>
        <v>0.88270944741532975</v>
      </c>
      <c r="P287" s="11">
        <f t="shared" si="57"/>
        <v>20.932835820895523</v>
      </c>
      <c r="Q287" s="11">
        <f t="shared" si="58"/>
        <v>18.477611940298509</v>
      </c>
      <c r="R287" s="11">
        <f t="shared" si="59"/>
        <v>7.2727272727272725</v>
      </c>
      <c r="S287" s="11">
        <f t="shared" si="60"/>
        <v>4.125</v>
      </c>
      <c r="T287" s="11">
        <f t="shared" si="61"/>
        <v>5.0746268656716422</v>
      </c>
      <c r="U287" s="11">
        <f t="shared" si="62"/>
        <v>97.058823529411768</v>
      </c>
      <c r="V287" s="11">
        <f t="shared" si="63"/>
        <v>4.6366782006920415</v>
      </c>
      <c r="W287" s="11">
        <f>IFERROR(H287/M287,Tabla2[[#This Row],[CARGA PRODUCCION (ANIMALES/HA)]])</f>
        <v>3.7746478873239435</v>
      </c>
      <c r="X287" s="9">
        <f t="shared" si="64"/>
        <v>2022</v>
      </c>
      <c r="Y287" s="9">
        <f t="shared" si="65"/>
        <v>6</v>
      </c>
      <c r="Z287" s="9" t="e">
        <f t="shared" ca="1" si="66"/>
        <v>#NAME?</v>
      </c>
      <c r="AA287" s="12">
        <f t="shared" si="67"/>
        <v>134</v>
      </c>
      <c r="AB287" s="10">
        <f t="shared" si="68"/>
        <v>1</v>
      </c>
      <c r="AC287" s="13">
        <f t="shared" si="69"/>
        <v>0</v>
      </c>
    </row>
    <row r="288" spans="1:29">
      <c r="A288" s="6">
        <v>44720</v>
      </c>
      <c r="B288" s="7" t="s">
        <v>82</v>
      </c>
      <c r="C288" s="7">
        <v>2528</v>
      </c>
      <c r="D288" s="7">
        <v>160</v>
      </c>
      <c r="E288" s="7">
        <v>9</v>
      </c>
      <c r="F288" s="7">
        <v>160</v>
      </c>
      <c r="G288" s="7">
        <v>134</v>
      </c>
      <c r="H288" s="7">
        <v>134</v>
      </c>
      <c r="I288" s="7">
        <v>0</v>
      </c>
      <c r="J288" s="7">
        <v>22</v>
      </c>
      <c r="K288" s="7">
        <v>680</v>
      </c>
      <c r="L288" s="7">
        <v>28.9</v>
      </c>
      <c r="M288" s="8">
        <v>35.5</v>
      </c>
      <c r="N288" s="9">
        <f>IF(Tabla2[[#This Row],[LECHE RETIRO DIA]]&lt;&gt;ISBLANK(Tabla2[[#This Row],[LECHE RETIRO DIA]]),SUM(Tabla2[[#This Row],[LECHE TANQUE DIA]:[LECHE RETIRO DIA]]),SUM(Tabla2[[#This Row],[LECHE TANQUE DIA]:[LECHE AUTOCONSUMO DIA]]))</f>
        <v>2857</v>
      </c>
      <c r="O288" s="10">
        <f t="shared" si="56"/>
        <v>0.88484424221211055</v>
      </c>
      <c r="P288" s="11">
        <f t="shared" si="57"/>
        <v>21.32089552238806</v>
      </c>
      <c r="Q288" s="11">
        <f t="shared" si="58"/>
        <v>18.865671641791046</v>
      </c>
      <c r="R288" s="11">
        <f t="shared" si="59"/>
        <v>7.2727272727272725</v>
      </c>
      <c r="S288" s="11">
        <f t="shared" si="60"/>
        <v>4.2014705882352938</v>
      </c>
      <c r="T288" s="11">
        <f t="shared" si="61"/>
        <v>5.0746268656716422</v>
      </c>
      <c r="U288" s="11">
        <f t="shared" si="62"/>
        <v>98.858131487889281</v>
      </c>
      <c r="V288" s="11">
        <f t="shared" si="63"/>
        <v>4.6366782006920415</v>
      </c>
      <c r="W288" s="11">
        <f>IFERROR(H288/M288,Tabla2[[#This Row],[CARGA PRODUCCION (ANIMALES/HA)]])</f>
        <v>3.7746478873239435</v>
      </c>
      <c r="X288" s="9">
        <f t="shared" si="64"/>
        <v>2022</v>
      </c>
      <c r="Y288" s="9">
        <f t="shared" si="65"/>
        <v>6</v>
      </c>
      <c r="Z288" s="9" t="e">
        <f t="shared" ca="1" si="66"/>
        <v>#NAME?</v>
      </c>
      <c r="AA288" s="12">
        <f t="shared" si="67"/>
        <v>134</v>
      </c>
      <c r="AB288" s="10">
        <f t="shared" si="68"/>
        <v>1</v>
      </c>
      <c r="AC288" s="13">
        <f t="shared" si="69"/>
        <v>0</v>
      </c>
    </row>
    <row r="289" spans="1:29">
      <c r="A289" s="6">
        <v>44721</v>
      </c>
      <c r="B289" s="7" t="s">
        <v>82</v>
      </c>
      <c r="C289" s="7">
        <v>2439</v>
      </c>
      <c r="D289" s="7">
        <v>160</v>
      </c>
      <c r="E289" s="7">
        <v>9</v>
      </c>
      <c r="F289" s="7">
        <v>160</v>
      </c>
      <c r="G289" s="7">
        <v>134</v>
      </c>
      <c r="H289" s="7">
        <v>134</v>
      </c>
      <c r="I289" s="7">
        <v>0</v>
      </c>
      <c r="J289" s="7">
        <v>22</v>
      </c>
      <c r="K289" s="7">
        <v>680</v>
      </c>
      <c r="L289" s="7">
        <v>28.9</v>
      </c>
      <c r="M289" s="8">
        <v>35.5</v>
      </c>
      <c r="N289" s="9">
        <f>IF(Tabla2[[#This Row],[LECHE RETIRO DIA]]&lt;&gt;ISBLANK(Tabla2[[#This Row],[LECHE RETIRO DIA]]),SUM(Tabla2[[#This Row],[LECHE TANQUE DIA]:[LECHE RETIRO DIA]]),SUM(Tabla2[[#This Row],[LECHE TANQUE DIA]:[LECHE AUTOCONSUMO DIA]]))</f>
        <v>2768</v>
      </c>
      <c r="O289" s="10">
        <f t="shared" si="56"/>
        <v>0.88114161849710981</v>
      </c>
      <c r="P289" s="11">
        <f t="shared" si="57"/>
        <v>20.656716417910449</v>
      </c>
      <c r="Q289" s="11">
        <f t="shared" si="58"/>
        <v>18.201492537313431</v>
      </c>
      <c r="R289" s="11">
        <f t="shared" si="59"/>
        <v>7.2727272727272725</v>
      </c>
      <c r="S289" s="11">
        <f t="shared" si="60"/>
        <v>4.0705882352941174</v>
      </c>
      <c r="T289" s="11">
        <f t="shared" si="61"/>
        <v>5.0746268656716422</v>
      </c>
      <c r="U289" s="11">
        <f t="shared" si="62"/>
        <v>95.778546712802779</v>
      </c>
      <c r="V289" s="11">
        <f t="shared" si="63"/>
        <v>4.6366782006920415</v>
      </c>
      <c r="W289" s="11">
        <f>IFERROR(H289/M289,Tabla2[[#This Row],[CARGA PRODUCCION (ANIMALES/HA)]])</f>
        <v>3.7746478873239435</v>
      </c>
      <c r="X289" s="9">
        <f t="shared" si="64"/>
        <v>2022</v>
      </c>
      <c r="Y289" s="9">
        <f t="shared" si="65"/>
        <v>6</v>
      </c>
      <c r="Z289" s="9" t="e">
        <f t="shared" ca="1" si="66"/>
        <v>#NAME?</v>
      </c>
      <c r="AA289" s="12">
        <f t="shared" si="67"/>
        <v>134</v>
      </c>
      <c r="AB289" s="10">
        <f t="shared" si="68"/>
        <v>1</v>
      </c>
      <c r="AC289" s="13">
        <f t="shared" si="69"/>
        <v>0</v>
      </c>
    </row>
    <row r="290" spans="1:29">
      <c r="A290" s="6">
        <v>44722</v>
      </c>
      <c r="B290" s="7" t="s">
        <v>82</v>
      </c>
      <c r="C290" s="7">
        <v>2509</v>
      </c>
      <c r="D290" s="7">
        <v>160</v>
      </c>
      <c r="E290" s="7">
        <v>9</v>
      </c>
      <c r="F290" s="7">
        <v>160</v>
      </c>
      <c r="G290" s="7">
        <v>135</v>
      </c>
      <c r="H290" s="7">
        <v>135</v>
      </c>
      <c r="I290" s="7">
        <v>0</v>
      </c>
      <c r="J290" s="7">
        <v>22</v>
      </c>
      <c r="K290" s="7">
        <v>680</v>
      </c>
      <c r="L290" s="7">
        <v>28.9</v>
      </c>
      <c r="M290" s="8">
        <v>35.5</v>
      </c>
      <c r="N290" s="9">
        <f>IF(Tabla2[[#This Row],[LECHE RETIRO DIA]]&lt;&gt;ISBLANK(Tabla2[[#This Row],[LECHE RETIRO DIA]]),SUM(Tabla2[[#This Row],[LECHE TANQUE DIA]:[LECHE RETIRO DIA]]),SUM(Tabla2[[#This Row],[LECHE TANQUE DIA]:[LECHE AUTOCONSUMO DIA]]))</f>
        <v>2838</v>
      </c>
      <c r="O290" s="10">
        <f t="shared" si="56"/>
        <v>0.88407329105003518</v>
      </c>
      <c r="P290" s="11">
        <f t="shared" si="57"/>
        <v>21.022222222222222</v>
      </c>
      <c r="Q290" s="11">
        <f t="shared" si="58"/>
        <v>18.585185185185185</v>
      </c>
      <c r="R290" s="11">
        <f t="shared" si="59"/>
        <v>7.2727272727272725</v>
      </c>
      <c r="S290" s="11">
        <f t="shared" si="60"/>
        <v>4.1735294117647062</v>
      </c>
      <c r="T290" s="11">
        <f t="shared" si="61"/>
        <v>5.0370370370370372</v>
      </c>
      <c r="U290" s="11">
        <f t="shared" si="62"/>
        <v>98.200692041522501</v>
      </c>
      <c r="V290" s="11">
        <f t="shared" si="63"/>
        <v>4.6712802768166091</v>
      </c>
      <c r="W290" s="11">
        <f>IFERROR(H290/M290,Tabla2[[#This Row],[CARGA PRODUCCION (ANIMALES/HA)]])</f>
        <v>3.8028169014084505</v>
      </c>
      <c r="X290" s="9">
        <f t="shared" si="64"/>
        <v>2022</v>
      </c>
      <c r="Y290" s="9">
        <f t="shared" si="65"/>
        <v>6</v>
      </c>
      <c r="Z290" s="9" t="e">
        <f t="shared" ca="1" si="66"/>
        <v>#NAME?</v>
      </c>
      <c r="AA290" s="12">
        <f t="shared" si="67"/>
        <v>135</v>
      </c>
      <c r="AB290" s="10">
        <f t="shared" si="68"/>
        <v>1</v>
      </c>
      <c r="AC290" s="13">
        <f t="shared" si="69"/>
        <v>0</v>
      </c>
    </row>
    <row r="291" spans="1:29">
      <c r="A291" s="6">
        <v>44723</v>
      </c>
      <c r="B291" s="7" t="s">
        <v>82</v>
      </c>
      <c r="C291" s="7">
        <v>2474</v>
      </c>
      <c r="D291" s="7">
        <v>160</v>
      </c>
      <c r="E291" s="7">
        <v>9</v>
      </c>
      <c r="F291" s="7">
        <v>160</v>
      </c>
      <c r="G291" s="7">
        <v>135</v>
      </c>
      <c r="H291" s="7">
        <v>135</v>
      </c>
      <c r="I291" s="7">
        <v>0</v>
      </c>
      <c r="J291" s="7">
        <v>22</v>
      </c>
      <c r="K291" s="7">
        <v>680</v>
      </c>
      <c r="L291" s="7">
        <v>28.9</v>
      </c>
      <c r="M291" s="8">
        <v>35.5</v>
      </c>
      <c r="N291" s="9">
        <f>IF(Tabla2[[#This Row],[LECHE RETIRO DIA]]&lt;&gt;ISBLANK(Tabla2[[#This Row],[LECHE RETIRO DIA]]),SUM(Tabla2[[#This Row],[LECHE TANQUE DIA]:[LECHE RETIRO DIA]]),SUM(Tabla2[[#This Row],[LECHE TANQUE DIA]:[LECHE AUTOCONSUMO DIA]]))</f>
        <v>2803</v>
      </c>
      <c r="O291" s="10">
        <f t="shared" si="56"/>
        <v>0.88262575811630395</v>
      </c>
      <c r="P291" s="11">
        <f t="shared" si="57"/>
        <v>20.762962962962963</v>
      </c>
      <c r="Q291" s="11">
        <f t="shared" si="58"/>
        <v>18.325925925925926</v>
      </c>
      <c r="R291" s="11">
        <f t="shared" si="59"/>
        <v>7.2727272727272725</v>
      </c>
      <c r="S291" s="11">
        <f t="shared" si="60"/>
        <v>4.1220588235294118</v>
      </c>
      <c r="T291" s="11">
        <f t="shared" si="61"/>
        <v>5.0370370370370372</v>
      </c>
      <c r="U291" s="11">
        <f t="shared" si="62"/>
        <v>96.98961937716264</v>
      </c>
      <c r="V291" s="11">
        <f t="shared" si="63"/>
        <v>4.6712802768166091</v>
      </c>
      <c r="W291" s="11">
        <f>IFERROR(H291/M291,Tabla2[[#This Row],[CARGA PRODUCCION (ANIMALES/HA)]])</f>
        <v>3.8028169014084505</v>
      </c>
      <c r="X291" s="9">
        <f t="shared" si="64"/>
        <v>2022</v>
      </c>
      <c r="Y291" s="9">
        <f t="shared" si="65"/>
        <v>6</v>
      </c>
      <c r="Z291" s="9" t="e">
        <f t="shared" ca="1" si="66"/>
        <v>#NAME?</v>
      </c>
      <c r="AA291" s="12">
        <f t="shared" si="67"/>
        <v>135</v>
      </c>
      <c r="AB291" s="10">
        <f t="shared" si="68"/>
        <v>1</v>
      </c>
      <c r="AC291" s="13">
        <f t="shared" si="69"/>
        <v>0</v>
      </c>
    </row>
    <row r="292" spans="1:29">
      <c r="A292" s="6">
        <v>44724</v>
      </c>
      <c r="B292" s="7" t="s">
        <v>82</v>
      </c>
      <c r="C292" s="7">
        <v>2474</v>
      </c>
      <c r="D292" s="7">
        <v>160</v>
      </c>
      <c r="E292" s="7">
        <v>9</v>
      </c>
      <c r="F292" s="7">
        <v>160</v>
      </c>
      <c r="G292" s="7">
        <v>135</v>
      </c>
      <c r="H292" s="7">
        <v>135</v>
      </c>
      <c r="I292" s="7">
        <v>0</v>
      </c>
      <c r="J292" s="7">
        <v>22</v>
      </c>
      <c r="K292" s="7">
        <v>680</v>
      </c>
      <c r="L292" s="7">
        <v>28.9</v>
      </c>
      <c r="M292" s="8">
        <v>35.5</v>
      </c>
      <c r="N292" s="9">
        <f>IF(Tabla2[[#This Row],[LECHE RETIRO DIA]]&lt;&gt;ISBLANK(Tabla2[[#This Row],[LECHE RETIRO DIA]]),SUM(Tabla2[[#This Row],[LECHE TANQUE DIA]:[LECHE RETIRO DIA]]),SUM(Tabla2[[#This Row],[LECHE TANQUE DIA]:[LECHE AUTOCONSUMO DIA]]))</f>
        <v>2803</v>
      </c>
      <c r="O292" s="10">
        <f t="shared" si="56"/>
        <v>0.88262575811630395</v>
      </c>
      <c r="P292" s="11">
        <f t="shared" si="57"/>
        <v>20.762962962962963</v>
      </c>
      <c r="Q292" s="11">
        <f t="shared" si="58"/>
        <v>18.325925925925926</v>
      </c>
      <c r="R292" s="11">
        <f t="shared" si="59"/>
        <v>7.2727272727272725</v>
      </c>
      <c r="S292" s="11">
        <f t="shared" si="60"/>
        <v>4.1220588235294118</v>
      </c>
      <c r="T292" s="11">
        <f t="shared" si="61"/>
        <v>5.0370370370370372</v>
      </c>
      <c r="U292" s="11">
        <f t="shared" si="62"/>
        <v>96.98961937716264</v>
      </c>
      <c r="V292" s="11">
        <f t="shared" si="63"/>
        <v>4.6712802768166091</v>
      </c>
      <c r="W292" s="11">
        <f>IFERROR(H292/M292,Tabla2[[#This Row],[CARGA PRODUCCION (ANIMALES/HA)]])</f>
        <v>3.8028169014084505</v>
      </c>
      <c r="X292" s="9">
        <f t="shared" si="64"/>
        <v>2022</v>
      </c>
      <c r="Y292" s="9">
        <f t="shared" si="65"/>
        <v>6</v>
      </c>
      <c r="Z292" s="9" t="e">
        <f t="shared" ca="1" si="66"/>
        <v>#NAME?</v>
      </c>
      <c r="AA292" s="12">
        <f t="shared" si="67"/>
        <v>135</v>
      </c>
      <c r="AB292" s="10">
        <f t="shared" si="68"/>
        <v>1</v>
      </c>
      <c r="AC292" s="13">
        <f t="shared" si="69"/>
        <v>0</v>
      </c>
    </row>
    <row r="293" spans="1:29">
      <c r="A293" s="6">
        <v>44725</v>
      </c>
      <c r="B293" s="7" t="s">
        <v>82</v>
      </c>
      <c r="C293" s="7">
        <v>2500</v>
      </c>
      <c r="D293" s="7">
        <v>160</v>
      </c>
      <c r="E293" s="7">
        <v>9</v>
      </c>
      <c r="F293" s="7">
        <v>160</v>
      </c>
      <c r="G293" s="7">
        <v>135</v>
      </c>
      <c r="H293" s="7">
        <v>135</v>
      </c>
      <c r="I293" s="7">
        <v>0</v>
      </c>
      <c r="J293" s="7">
        <v>22</v>
      </c>
      <c r="K293" s="7">
        <v>680</v>
      </c>
      <c r="L293" s="7">
        <v>28.9</v>
      </c>
      <c r="M293" s="8">
        <v>35.5</v>
      </c>
      <c r="N293" s="9">
        <f>IF(Tabla2[[#This Row],[LECHE RETIRO DIA]]&lt;&gt;ISBLANK(Tabla2[[#This Row],[LECHE RETIRO DIA]]),SUM(Tabla2[[#This Row],[LECHE TANQUE DIA]:[LECHE RETIRO DIA]]),SUM(Tabla2[[#This Row],[LECHE TANQUE DIA]:[LECHE AUTOCONSUMO DIA]]))</f>
        <v>2829</v>
      </c>
      <c r="O293" s="10">
        <f t="shared" si="56"/>
        <v>0.88370448921880518</v>
      </c>
      <c r="P293" s="11">
        <f t="shared" si="57"/>
        <v>20.955555555555556</v>
      </c>
      <c r="Q293" s="11">
        <f t="shared" si="58"/>
        <v>18.518518518518519</v>
      </c>
      <c r="R293" s="11">
        <f t="shared" si="59"/>
        <v>7.2727272727272725</v>
      </c>
      <c r="S293" s="11">
        <f t="shared" si="60"/>
        <v>4.1602941176470587</v>
      </c>
      <c r="T293" s="11">
        <f t="shared" si="61"/>
        <v>5.0370370370370372</v>
      </c>
      <c r="U293" s="11">
        <f t="shared" si="62"/>
        <v>97.889273356401389</v>
      </c>
      <c r="V293" s="11">
        <f t="shared" si="63"/>
        <v>4.6712802768166091</v>
      </c>
      <c r="W293" s="11">
        <f>IFERROR(H293/M293,Tabla2[[#This Row],[CARGA PRODUCCION (ANIMALES/HA)]])</f>
        <v>3.8028169014084505</v>
      </c>
      <c r="X293" s="9">
        <f t="shared" si="64"/>
        <v>2022</v>
      </c>
      <c r="Y293" s="9">
        <f t="shared" si="65"/>
        <v>6</v>
      </c>
      <c r="Z293" s="9" t="e">
        <f t="shared" ca="1" si="66"/>
        <v>#NAME?</v>
      </c>
      <c r="AA293" s="12">
        <f t="shared" si="67"/>
        <v>135</v>
      </c>
      <c r="AB293" s="10">
        <f t="shared" si="68"/>
        <v>1</v>
      </c>
      <c r="AC293" s="13">
        <f t="shared" si="69"/>
        <v>0</v>
      </c>
    </row>
    <row r="294" spans="1:29">
      <c r="A294" s="6">
        <v>44726</v>
      </c>
      <c r="B294" s="7" t="s">
        <v>82</v>
      </c>
      <c r="C294" s="7">
        <v>2415</v>
      </c>
      <c r="D294" s="7">
        <v>160</v>
      </c>
      <c r="E294" s="7">
        <v>9</v>
      </c>
      <c r="F294" s="7">
        <v>140</v>
      </c>
      <c r="G294" s="7">
        <v>135</v>
      </c>
      <c r="H294" s="7">
        <v>135</v>
      </c>
      <c r="I294" s="7">
        <v>0</v>
      </c>
      <c r="J294" s="7">
        <v>22</v>
      </c>
      <c r="K294" s="7">
        <v>680</v>
      </c>
      <c r="L294" s="7">
        <v>28.9</v>
      </c>
      <c r="M294" s="8">
        <v>35.5</v>
      </c>
      <c r="N294" s="9">
        <f>IF(Tabla2[[#This Row],[LECHE RETIRO DIA]]&lt;&gt;ISBLANK(Tabla2[[#This Row],[LECHE RETIRO DIA]]),SUM(Tabla2[[#This Row],[LECHE TANQUE DIA]:[LECHE RETIRO DIA]]),SUM(Tabla2[[#This Row],[LECHE TANQUE DIA]:[LECHE AUTOCONSUMO DIA]]))</f>
        <v>2724</v>
      </c>
      <c r="O294" s="10">
        <f t="shared" si="56"/>
        <v>0.88656387665198233</v>
      </c>
      <c r="P294" s="11">
        <f t="shared" si="57"/>
        <v>20.177777777777777</v>
      </c>
      <c r="Q294" s="11">
        <f t="shared" si="58"/>
        <v>17.888888888888889</v>
      </c>
      <c r="R294" s="11">
        <f t="shared" si="59"/>
        <v>7.2727272727272725</v>
      </c>
      <c r="S294" s="11">
        <f t="shared" si="60"/>
        <v>4.0058823529411764</v>
      </c>
      <c r="T294" s="11">
        <f t="shared" si="61"/>
        <v>5.0370370370370372</v>
      </c>
      <c r="U294" s="11">
        <f t="shared" si="62"/>
        <v>94.256055363321806</v>
      </c>
      <c r="V294" s="11">
        <f t="shared" si="63"/>
        <v>4.6712802768166091</v>
      </c>
      <c r="W294" s="11">
        <f>IFERROR(H294/M294,Tabla2[[#This Row],[CARGA PRODUCCION (ANIMALES/HA)]])</f>
        <v>3.8028169014084505</v>
      </c>
      <c r="X294" s="9">
        <f t="shared" si="64"/>
        <v>2022</v>
      </c>
      <c r="Y294" s="9">
        <f t="shared" si="65"/>
        <v>6</v>
      </c>
      <c r="Z294" s="9" t="e">
        <f t="shared" ca="1" si="66"/>
        <v>#NAME?</v>
      </c>
      <c r="AA294" s="12">
        <f t="shared" si="67"/>
        <v>135</v>
      </c>
      <c r="AB294" s="10">
        <f t="shared" si="68"/>
        <v>1</v>
      </c>
      <c r="AC294" s="13">
        <f t="shared" si="69"/>
        <v>0</v>
      </c>
    </row>
    <row r="295" spans="1:29">
      <c r="A295" s="6">
        <v>44727</v>
      </c>
      <c r="B295" s="7" t="s">
        <v>82</v>
      </c>
      <c r="C295" s="7">
        <v>2457</v>
      </c>
      <c r="D295" s="7">
        <v>160</v>
      </c>
      <c r="E295" s="7">
        <v>9</v>
      </c>
      <c r="F295" s="7">
        <v>140</v>
      </c>
      <c r="G295" s="7">
        <v>135</v>
      </c>
      <c r="H295" s="7">
        <v>135</v>
      </c>
      <c r="I295" s="7">
        <v>0</v>
      </c>
      <c r="J295" s="7">
        <v>22</v>
      </c>
      <c r="K295" s="7">
        <v>680</v>
      </c>
      <c r="L295" s="7">
        <v>28.9</v>
      </c>
      <c r="M295" s="8">
        <v>35.5</v>
      </c>
      <c r="N295" s="9">
        <f>IF(Tabla2[[#This Row],[LECHE RETIRO DIA]]&lt;&gt;ISBLANK(Tabla2[[#This Row],[LECHE RETIRO DIA]]),SUM(Tabla2[[#This Row],[LECHE TANQUE DIA]:[LECHE RETIRO DIA]]),SUM(Tabla2[[#This Row],[LECHE TANQUE DIA]:[LECHE AUTOCONSUMO DIA]]))</f>
        <v>2766</v>
      </c>
      <c r="O295" s="10">
        <f t="shared" si="56"/>
        <v>0.88828633405639912</v>
      </c>
      <c r="P295" s="11">
        <f t="shared" si="57"/>
        <v>20.488888888888887</v>
      </c>
      <c r="Q295" s="11">
        <f t="shared" si="58"/>
        <v>18.2</v>
      </c>
      <c r="R295" s="11">
        <f t="shared" si="59"/>
        <v>7.2727272727272725</v>
      </c>
      <c r="S295" s="11">
        <f t="shared" si="60"/>
        <v>4.0676470588235292</v>
      </c>
      <c r="T295" s="11">
        <f t="shared" si="61"/>
        <v>5.0370370370370372</v>
      </c>
      <c r="U295" s="11">
        <f t="shared" si="62"/>
        <v>95.709342560553637</v>
      </c>
      <c r="V295" s="11">
        <f t="shared" si="63"/>
        <v>4.6712802768166091</v>
      </c>
      <c r="W295" s="11">
        <f>IFERROR(H295/M295,Tabla2[[#This Row],[CARGA PRODUCCION (ANIMALES/HA)]])</f>
        <v>3.8028169014084505</v>
      </c>
      <c r="X295" s="9">
        <f t="shared" si="64"/>
        <v>2022</v>
      </c>
      <c r="Y295" s="9">
        <f t="shared" si="65"/>
        <v>6</v>
      </c>
      <c r="Z295" s="9" t="e">
        <f t="shared" ca="1" si="66"/>
        <v>#NAME?</v>
      </c>
      <c r="AA295" s="12">
        <f t="shared" si="67"/>
        <v>135</v>
      </c>
      <c r="AB295" s="10">
        <f t="shared" si="68"/>
        <v>1</v>
      </c>
      <c r="AC295" s="13">
        <f t="shared" si="69"/>
        <v>0</v>
      </c>
    </row>
    <row r="296" spans="1:29">
      <c r="A296" s="6">
        <v>44728</v>
      </c>
      <c r="B296" s="7" t="s">
        <v>82</v>
      </c>
      <c r="C296" s="7">
        <v>2485</v>
      </c>
      <c r="D296" s="7">
        <v>160</v>
      </c>
      <c r="E296" s="7">
        <v>9</v>
      </c>
      <c r="F296" s="7">
        <v>140</v>
      </c>
      <c r="G296" s="7">
        <v>135</v>
      </c>
      <c r="H296" s="7">
        <v>135</v>
      </c>
      <c r="I296" s="7">
        <v>0</v>
      </c>
      <c r="J296" s="7">
        <v>22</v>
      </c>
      <c r="K296" s="7">
        <v>680</v>
      </c>
      <c r="L296" s="7">
        <v>28.9</v>
      </c>
      <c r="M296" s="8">
        <v>35.5</v>
      </c>
      <c r="N296" s="9">
        <f>IF(Tabla2[[#This Row],[LECHE RETIRO DIA]]&lt;&gt;ISBLANK(Tabla2[[#This Row],[LECHE RETIRO DIA]]),SUM(Tabla2[[#This Row],[LECHE TANQUE DIA]:[LECHE RETIRO DIA]]),SUM(Tabla2[[#This Row],[LECHE TANQUE DIA]:[LECHE AUTOCONSUMO DIA]]))</f>
        <v>2794</v>
      </c>
      <c r="O296" s="10">
        <f t="shared" si="56"/>
        <v>0.88940586972083036</v>
      </c>
      <c r="P296" s="11">
        <f t="shared" si="57"/>
        <v>20.696296296296296</v>
      </c>
      <c r="Q296" s="11">
        <f t="shared" si="58"/>
        <v>18.407407407407408</v>
      </c>
      <c r="R296" s="11">
        <f t="shared" si="59"/>
        <v>7.2727272727272725</v>
      </c>
      <c r="S296" s="11">
        <f t="shared" si="60"/>
        <v>4.1088235294117643</v>
      </c>
      <c r="T296" s="11">
        <f t="shared" si="61"/>
        <v>5.0370370370370372</v>
      </c>
      <c r="U296" s="11">
        <f t="shared" si="62"/>
        <v>96.678200692041528</v>
      </c>
      <c r="V296" s="11">
        <f t="shared" si="63"/>
        <v>4.6712802768166091</v>
      </c>
      <c r="W296" s="11">
        <f>IFERROR(H296/M296,Tabla2[[#This Row],[CARGA PRODUCCION (ANIMALES/HA)]])</f>
        <v>3.8028169014084505</v>
      </c>
      <c r="X296" s="9">
        <f t="shared" si="64"/>
        <v>2022</v>
      </c>
      <c r="Y296" s="9">
        <f t="shared" si="65"/>
        <v>6</v>
      </c>
      <c r="Z296" s="9" t="e">
        <f t="shared" ca="1" si="66"/>
        <v>#NAME?</v>
      </c>
      <c r="AA296" s="12">
        <f t="shared" si="67"/>
        <v>135</v>
      </c>
      <c r="AB296" s="10">
        <f t="shared" si="68"/>
        <v>1</v>
      </c>
      <c r="AC296" s="13">
        <f t="shared" si="69"/>
        <v>0</v>
      </c>
    </row>
    <row r="297" spans="1:29">
      <c r="A297" s="6">
        <v>44729</v>
      </c>
      <c r="B297" s="7" t="s">
        <v>82</v>
      </c>
      <c r="C297" s="7">
        <v>2228</v>
      </c>
      <c r="D297" s="7">
        <v>140</v>
      </c>
      <c r="E297" s="7">
        <v>9</v>
      </c>
      <c r="F297" s="7">
        <v>140</v>
      </c>
      <c r="G297" s="7">
        <v>134</v>
      </c>
      <c r="H297" s="7">
        <v>134</v>
      </c>
      <c r="I297" s="7">
        <v>0</v>
      </c>
      <c r="J297" s="7">
        <v>22</v>
      </c>
      <c r="K297" s="7">
        <v>680</v>
      </c>
      <c r="L297" s="7">
        <v>28.9</v>
      </c>
      <c r="M297" s="8">
        <v>35.5</v>
      </c>
      <c r="N297" s="9">
        <f>IF(Tabla2[[#This Row],[LECHE RETIRO DIA]]&lt;&gt;ISBLANK(Tabla2[[#This Row],[LECHE RETIRO DIA]]),SUM(Tabla2[[#This Row],[LECHE TANQUE DIA]:[LECHE RETIRO DIA]]),SUM(Tabla2[[#This Row],[LECHE TANQUE DIA]:[LECHE AUTOCONSUMO DIA]]))</f>
        <v>2517</v>
      </c>
      <c r="O297" s="10">
        <f t="shared" si="56"/>
        <v>0.88518077075883994</v>
      </c>
      <c r="P297" s="11">
        <f t="shared" si="57"/>
        <v>18.78358208955224</v>
      </c>
      <c r="Q297" s="11">
        <f t="shared" si="58"/>
        <v>16.626865671641792</v>
      </c>
      <c r="R297" s="11">
        <f t="shared" si="59"/>
        <v>6.3636363636363633</v>
      </c>
      <c r="S297" s="11">
        <f t="shared" si="60"/>
        <v>3.7014705882352943</v>
      </c>
      <c r="T297" s="11">
        <f t="shared" si="61"/>
        <v>5.0746268656716422</v>
      </c>
      <c r="U297" s="11">
        <f t="shared" si="62"/>
        <v>87.093425605536339</v>
      </c>
      <c r="V297" s="11">
        <f t="shared" si="63"/>
        <v>4.6366782006920415</v>
      </c>
      <c r="W297" s="11">
        <f>IFERROR(H297/M297,Tabla2[[#This Row],[CARGA PRODUCCION (ANIMALES/HA)]])</f>
        <v>3.7746478873239435</v>
      </c>
      <c r="X297" s="9">
        <f t="shared" si="64"/>
        <v>2022</v>
      </c>
      <c r="Y297" s="9">
        <f t="shared" si="65"/>
        <v>6</v>
      </c>
      <c r="Z297" s="9" t="e">
        <f t="shared" ca="1" si="66"/>
        <v>#NAME?</v>
      </c>
      <c r="AA297" s="12">
        <f t="shared" si="67"/>
        <v>134</v>
      </c>
      <c r="AB297" s="10">
        <f t="shared" si="68"/>
        <v>1</v>
      </c>
      <c r="AC297" s="13">
        <f t="shared" si="69"/>
        <v>0</v>
      </c>
    </row>
    <row r="298" spans="1:29">
      <c r="A298" s="6">
        <v>44730</v>
      </c>
      <c r="B298" s="7" t="s">
        <v>82</v>
      </c>
      <c r="C298" s="7">
        <v>2285</v>
      </c>
      <c r="D298" s="7">
        <v>140</v>
      </c>
      <c r="E298" s="7">
        <v>9</v>
      </c>
      <c r="F298" s="7">
        <v>140</v>
      </c>
      <c r="G298" s="7">
        <v>134</v>
      </c>
      <c r="H298" s="7">
        <v>134</v>
      </c>
      <c r="I298" s="7">
        <v>0</v>
      </c>
      <c r="J298" s="7">
        <v>22</v>
      </c>
      <c r="K298" s="7">
        <v>680</v>
      </c>
      <c r="L298" s="7">
        <v>28.9</v>
      </c>
      <c r="M298" s="8">
        <v>35.5</v>
      </c>
      <c r="N298" s="9">
        <f>IF(Tabla2[[#This Row],[LECHE RETIRO DIA]]&lt;&gt;ISBLANK(Tabla2[[#This Row],[LECHE RETIRO DIA]]),SUM(Tabla2[[#This Row],[LECHE TANQUE DIA]:[LECHE RETIRO DIA]]),SUM(Tabla2[[#This Row],[LECHE TANQUE DIA]:[LECHE AUTOCONSUMO DIA]]))</f>
        <v>2574</v>
      </c>
      <c r="O298" s="10">
        <f t="shared" si="56"/>
        <v>0.88772338772338777</v>
      </c>
      <c r="P298" s="11">
        <f t="shared" si="57"/>
        <v>19.208955223880597</v>
      </c>
      <c r="Q298" s="11">
        <f t="shared" si="58"/>
        <v>17.052238805970148</v>
      </c>
      <c r="R298" s="11">
        <f t="shared" si="59"/>
        <v>6.3636363636363633</v>
      </c>
      <c r="S298" s="11">
        <f t="shared" si="60"/>
        <v>3.7852941176470587</v>
      </c>
      <c r="T298" s="11">
        <f t="shared" si="61"/>
        <v>5.0746268656716422</v>
      </c>
      <c r="U298" s="11">
        <f t="shared" si="62"/>
        <v>89.065743944636679</v>
      </c>
      <c r="V298" s="11">
        <f t="shared" si="63"/>
        <v>4.6366782006920415</v>
      </c>
      <c r="W298" s="11">
        <f>IFERROR(H298/M298,Tabla2[[#This Row],[CARGA PRODUCCION (ANIMALES/HA)]])</f>
        <v>3.7746478873239435</v>
      </c>
      <c r="X298" s="9">
        <f t="shared" si="64"/>
        <v>2022</v>
      </c>
      <c r="Y298" s="9">
        <f t="shared" si="65"/>
        <v>6</v>
      </c>
      <c r="Z298" s="9" t="e">
        <f t="shared" ca="1" si="66"/>
        <v>#NAME?</v>
      </c>
      <c r="AA298" s="12">
        <f t="shared" si="67"/>
        <v>134</v>
      </c>
      <c r="AB298" s="10">
        <f t="shared" si="68"/>
        <v>1</v>
      </c>
      <c r="AC298" s="13">
        <f t="shared" si="69"/>
        <v>0</v>
      </c>
    </row>
    <row r="299" spans="1:29">
      <c r="A299" s="6">
        <v>44731</v>
      </c>
      <c r="B299" s="7" t="s">
        <v>82</v>
      </c>
      <c r="C299" s="7">
        <v>2323</v>
      </c>
      <c r="D299" s="7">
        <v>140</v>
      </c>
      <c r="E299" s="7">
        <v>9</v>
      </c>
      <c r="F299" s="7">
        <v>140</v>
      </c>
      <c r="G299" s="7">
        <v>134</v>
      </c>
      <c r="H299" s="7">
        <v>134</v>
      </c>
      <c r="I299" s="7">
        <v>0</v>
      </c>
      <c r="J299" s="7">
        <v>22</v>
      </c>
      <c r="K299" s="7">
        <v>680</v>
      </c>
      <c r="L299" s="7">
        <v>28.9</v>
      </c>
      <c r="M299" s="8">
        <v>35.5</v>
      </c>
      <c r="N299" s="9">
        <f>IF(Tabla2[[#This Row],[LECHE RETIRO DIA]]&lt;&gt;ISBLANK(Tabla2[[#This Row],[LECHE RETIRO DIA]]),SUM(Tabla2[[#This Row],[LECHE TANQUE DIA]:[LECHE RETIRO DIA]]),SUM(Tabla2[[#This Row],[LECHE TANQUE DIA]:[LECHE AUTOCONSUMO DIA]]))</f>
        <v>2612</v>
      </c>
      <c r="O299" s="10">
        <f t="shared" si="56"/>
        <v>0.88935681470137828</v>
      </c>
      <c r="P299" s="11">
        <f t="shared" si="57"/>
        <v>19.492537313432837</v>
      </c>
      <c r="Q299" s="11">
        <f t="shared" si="58"/>
        <v>17.335820895522389</v>
      </c>
      <c r="R299" s="11">
        <f t="shared" si="59"/>
        <v>6.3636363636363633</v>
      </c>
      <c r="S299" s="11">
        <f t="shared" si="60"/>
        <v>3.8411764705882354</v>
      </c>
      <c r="T299" s="11">
        <f t="shared" si="61"/>
        <v>5.0746268656716422</v>
      </c>
      <c r="U299" s="11">
        <f t="shared" si="62"/>
        <v>90.38062283737024</v>
      </c>
      <c r="V299" s="11">
        <f t="shared" si="63"/>
        <v>4.6366782006920415</v>
      </c>
      <c r="W299" s="11">
        <f>IFERROR(H299/M299,Tabla2[[#This Row],[CARGA PRODUCCION (ANIMALES/HA)]])</f>
        <v>3.7746478873239435</v>
      </c>
      <c r="X299" s="9">
        <f t="shared" si="64"/>
        <v>2022</v>
      </c>
      <c r="Y299" s="9">
        <f t="shared" si="65"/>
        <v>6</v>
      </c>
      <c r="Z299" s="9" t="e">
        <f t="shared" ca="1" si="66"/>
        <v>#NAME?</v>
      </c>
      <c r="AA299" s="12">
        <f t="shared" si="67"/>
        <v>134</v>
      </c>
      <c r="AB299" s="10">
        <f t="shared" si="68"/>
        <v>1</v>
      </c>
      <c r="AC299" s="13">
        <f t="shared" si="69"/>
        <v>0</v>
      </c>
    </row>
    <row r="300" spans="1:29">
      <c r="A300" s="6">
        <v>44732</v>
      </c>
      <c r="B300" s="7" t="s">
        <v>82</v>
      </c>
      <c r="C300" s="7">
        <v>2338</v>
      </c>
      <c r="D300" s="7">
        <v>140</v>
      </c>
      <c r="E300" s="7">
        <v>9</v>
      </c>
      <c r="F300" s="7">
        <v>140</v>
      </c>
      <c r="G300" s="7">
        <v>136</v>
      </c>
      <c r="H300" s="7">
        <v>136</v>
      </c>
      <c r="I300" s="7">
        <v>0</v>
      </c>
      <c r="J300" s="7">
        <v>22</v>
      </c>
      <c r="K300" s="7">
        <v>680</v>
      </c>
      <c r="L300" s="7">
        <v>28.9</v>
      </c>
      <c r="M300" s="8">
        <v>35.5</v>
      </c>
      <c r="N300" s="9">
        <f>IF(Tabla2[[#This Row],[LECHE RETIRO DIA]]&lt;&gt;ISBLANK(Tabla2[[#This Row],[LECHE RETIRO DIA]]),SUM(Tabla2[[#This Row],[LECHE TANQUE DIA]:[LECHE RETIRO DIA]]),SUM(Tabla2[[#This Row],[LECHE TANQUE DIA]:[LECHE AUTOCONSUMO DIA]]))</f>
        <v>2627</v>
      </c>
      <c r="O300" s="10">
        <f t="shared" si="56"/>
        <v>0.88998858012942517</v>
      </c>
      <c r="P300" s="11">
        <f t="shared" si="57"/>
        <v>19.316176470588236</v>
      </c>
      <c r="Q300" s="11">
        <f t="shared" si="58"/>
        <v>17.191176470588236</v>
      </c>
      <c r="R300" s="11">
        <f t="shared" si="59"/>
        <v>6.3636363636363633</v>
      </c>
      <c r="S300" s="11">
        <f t="shared" si="60"/>
        <v>3.8632352941176471</v>
      </c>
      <c r="T300" s="11">
        <f t="shared" si="61"/>
        <v>5</v>
      </c>
      <c r="U300" s="11">
        <f t="shared" si="62"/>
        <v>90.899653979238764</v>
      </c>
      <c r="V300" s="11">
        <f t="shared" si="63"/>
        <v>4.7058823529411766</v>
      </c>
      <c r="W300" s="11">
        <f>IFERROR(H300/M300,Tabla2[[#This Row],[CARGA PRODUCCION (ANIMALES/HA)]])</f>
        <v>3.8309859154929575</v>
      </c>
      <c r="X300" s="9">
        <f t="shared" si="64"/>
        <v>2022</v>
      </c>
      <c r="Y300" s="9">
        <f t="shared" si="65"/>
        <v>6</v>
      </c>
      <c r="Z300" s="9" t="e">
        <f t="shared" ca="1" si="66"/>
        <v>#NAME?</v>
      </c>
      <c r="AA300" s="12">
        <f t="shared" si="67"/>
        <v>136</v>
      </c>
      <c r="AB300" s="10">
        <f t="shared" si="68"/>
        <v>1</v>
      </c>
      <c r="AC300" s="13">
        <f t="shared" si="69"/>
        <v>0</v>
      </c>
    </row>
    <row r="301" spans="1:29">
      <c r="A301" s="6">
        <v>44733</v>
      </c>
      <c r="B301" s="7" t="s">
        <v>82</v>
      </c>
      <c r="C301" s="7">
        <v>2353</v>
      </c>
      <c r="D301" s="7">
        <v>140</v>
      </c>
      <c r="E301" s="7">
        <v>9</v>
      </c>
      <c r="F301" s="7">
        <v>140</v>
      </c>
      <c r="G301" s="7">
        <v>136</v>
      </c>
      <c r="H301" s="7">
        <v>136</v>
      </c>
      <c r="I301" s="7">
        <v>0</v>
      </c>
      <c r="J301" s="7">
        <v>22</v>
      </c>
      <c r="K301" s="7">
        <v>680</v>
      </c>
      <c r="L301" s="7">
        <v>28.9</v>
      </c>
      <c r="M301" s="8">
        <v>35.5</v>
      </c>
      <c r="N301" s="9">
        <f>IF(Tabla2[[#This Row],[LECHE RETIRO DIA]]&lt;&gt;ISBLANK(Tabla2[[#This Row],[LECHE RETIRO DIA]]),SUM(Tabla2[[#This Row],[LECHE TANQUE DIA]:[LECHE RETIRO DIA]]),SUM(Tabla2[[#This Row],[LECHE TANQUE DIA]:[LECHE AUTOCONSUMO DIA]]))</f>
        <v>2642</v>
      </c>
      <c r="O301" s="10">
        <f t="shared" si="56"/>
        <v>0.89061317183951549</v>
      </c>
      <c r="P301" s="11">
        <f t="shared" si="57"/>
        <v>19.426470588235293</v>
      </c>
      <c r="Q301" s="11">
        <f t="shared" si="58"/>
        <v>17.301470588235293</v>
      </c>
      <c r="R301" s="11">
        <f t="shared" si="59"/>
        <v>6.3636363636363633</v>
      </c>
      <c r="S301" s="11">
        <f t="shared" si="60"/>
        <v>3.8852941176470588</v>
      </c>
      <c r="T301" s="11">
        <f t="shared" si="61"/>
        <v>5</v>
      </c>
      <c r="U301" s="11">
        <f t="shared" si="62"/>
        <v>91.418685121107274</v>
      </c>
      <c r="V301" s="11">
        <f t="shared" si="63"/>
        <v>4.7058823529411766</v>
      </c>
      <c r="W301" s="11">
        <f>IFERROR(H301/M301,Tabla2[[#This Row],[CARGA PRODUCCION (ANIMALES/HA)]])</f>
        <v>3.8309859154929575</v>
      </c>
      <c r="X301" s="9">
        <f t="shared" si="64"/>
        <v>2022</v>
      </c>
      <c r="Y301" s="9">
        <f t="shared" si="65"/>
        <v>6</v>
      </c>
      <c r="Z301" s="9" t="e">
        <f t="shared" ca="1" si="66"/>
        <v>#NAME?</v>
      </c>
      <c r="AA301" s="12">
        <f t="shared" si="67"/>
        <v>136</v>
      </c>
      <c r="AB301" s="10">
        <f t="shared" si="68"/>
        <v>1</v>
      </c>
      <c r="AC301" s="13">
        <f t="shared" si="69"/>
        <v>0</v>
      </c>
    </row>
    <row r="302" spans="1:29">
      <c r="A302" s="6">
        <v>44734</v>
      </c>
      <c r="B302" s="7" t="s">
        <v>82</v>
      </c>
      <c r="C302" s="7">
        <v>2314</v>
      </c>
      <c r="D302" s="7">
        <v>140</v>
      </c>
      <c r="E302" s="7">
        <v>9</v>
      </c>
      <c r="F302" s="7">
        <v>140</v>
      </c>
      <c r="G302" s="7">
        <v>136</v>
      </c>
      <c r="H302" s="7">
        <v>136</v>
      </c>
      <c r="I302" s="7">
        <v>0</v>
      </c>
      <c r="J302" s="7">
        <v>22</v>
      </c>
      <c r="K302" s="7">
        <v>680</v>
      </c>
      <c r="L302" s="7">
        <v>28.9</v>
      </c>
      <c r="M302" s="8">
        <v>35.5</v>
      </c>
      <c r="N302" s="9">
        <f>IF(Tabla2[[#This Row],[LECHE RETIRO DIA]]&lt;&gt;ISBLANK(Tabla2[[#This Row],[LECHE RETIRO DIA]]),SUM(Tabla2[[#This Row],[LECHE TANQUE DIA]:[LECHE RETIRO DIA]]),SUM(Tabla2[[#This Row],[LECHE TANQUE DIA]:[LECHE AUTOCONSUMO DIA]]))</f>
        <v>2603</v>
      </c>
      <c r="O302" s="10">
        <f t="shared" si="56"/>
        <v>0.88897426046868999</v>
      </c>
      <c r="P302" s="11">
        <f t="shared" si="57"/>
        <v>19.139705882352942</v>
      </c>
      <c r="Q302" s="11">
        <f t="shared" si="58"/>
        <v>17.014705882352942</v>
      </c>
      <c r="R302" s="11">
        <f t="shared" si="59"/>
        <v>6.3636363636363633</v>
      </c>
      <c r="S302" s="11">
        <f t="shared" si="60"/>
        <v>3.8279411764705884</v>
      </c>
      <c r="T302" s="11">
        <f t="shared" si="61"/>
        <v>5</v>
      </c>
      <c r="U302" s="11">
        <f t="shared" si="62"/>
        <v>90.069204152249142</v>
      </c>
      <c r="V302" s="11">
        <f t="shared" si="63"/>
        <v>4.7058823529411766</v>
      </c>
      <c r="W302" s="11">
        <f>IFERROR(H302/M302,Tabla2[[#This Row],[CARGA PRODUCCION (ANIMALES/HA)]])</f>
        <v>3.8309859154929575</v>
      </c>
      <c r="X302" s="9">
        <f t="shared" si="64"/>
        <v>2022</v>
      </c>
      <c r="Y302" s="9">
        <f t="shared" si="65"/>
        <v>6</v>
      </c>
      <c r="Z302" s="9" t="e">
        <f t="shared" ca="1" si="66"/>
        <v>#NAME?</v>
      </c>
      <c r="AA302" s="12">
        <f t="shared" si="67"/>
        <v>136</v>
      </c>
      <c r="AB302" s="10">
        <f t="shared" si="68"/>
        <v>1</v>
      </c>
      <c r="AC302" s="13">
        <f t="shared" si="69"/>
        <v>0</v>
      </c>
    </row>
    <row r="303" spans="1:29">
      <c r="A303" s="6">
        <v>44735</v>
      </c>
      <c r="B303" s="7" t="s">
        <v>82</v>
      </c>
      <c r="C303" s="7">
        <v>2443</v>
      </c>
      <c r="D303" s="7">
        <v>140</v>
      </c>
      <c r="E303" s="7">
        <v>9</v>
      </c>
      <c r="F303" s="7">
        <v>140</v>
      </c>
      <c r="G303" s="7">
        <v>136</v>
      </c>
      <c r="H303" s="7">
        <v>136</v>
      </c>
      <c r="I303" s="7">
        <v>0</v>
      </c>
      <c r="J303" s="7">
        <v>22</v>
      </c>
      <c r="K303" s="7">
        <v>680</v>
      </c>
      <c r="L303" s="7">
        <v>28.9</v>
      </c>
      <c r="M303" s="8">
        <v>35.5</v>
      </c>
      <c r="N303" s="9">
        <f>IF(Tabla2[[#This Row],[LECHE RETIRO DIA]]&lt;&gt;ISBLANK(Tabla2[[#This Row],[LECHE RETIRO DIA]]),SUM(Tabla2[[#This Row],[LECHE TANQUE DIA]:[LECHE RETIRO DIA]]),SUM(Tabla2[[#This Row],[LECHE TANQUE DIA]:[LECHE AUTOCONSUMO DIA]]))</f>
        <v>2732</v>
      </c>
      <c r="O303" s="10">
        <f t="shared" si="56"/>
        <v>0.89421669106881407</v>
      </c>
      <c r="P303" s="11">
        <f t="shared" si="57"/>
        <v>20.088235294117649</v>
      </c>
      <c r="Q303" s="11">
        <f t="shared" si="58"/>
        <v>17.963235294117649</v>
      </c>
      <c r="R303" s="11">
        <f t="shared" si="59"/>
        <v>6.3636363636363633</v>
      </c>
      <c r="S303" s="11">
        <f t="shared" si="60"/>
        <v>4.0176470588235293</v>
      </c>
      <c r="T303" s="11">
        <f t="shared" si="61"/>
        <v>5</v>
      </c>
      <c r="U303" s="11">
        <f t="shared" si="62"/>
        <v>94.532871972318347</v>
      </c>
      <c r="V303" s="11">
        <f t="shared" si="63"/>
        <v>4.7058823529411766</v>
      </c>
      <c r="W303" s="11">
        <f>IFERROR(H303/M303,Tabla2[[#This Row],[CARGA PRODUCCION (ANIMALES/HA)]])</f>
        <v>3.8309859154929575</v>
      </c>
      <c r="X303" s="9">
        <f t="shared" si="64"/>
        <v>2022</v>
      </c>
      <c r="Y303" s="9">
        <f t="shared" si="65"/>
        <v>6</v>
      </c>
      <c r="Z303" s="9" t="e">
        <f t="shared" ca="1" si="66"/>
        <v>#NAME?</v>
      </c>
      <c r="AA303" s="12">
        <f t="shared" si="67"/>
        <v>136</v>
      </c>
      <c r="AB303" s="10">
        <f t="shared" si="68"/>
        <v>1</v>
      </c>
      <c r="AC303" s="13">
        <f t="shared" si="69"/>
        <v>0</v>
      </c>
    </row>
    <row r="304" spans="1:29">
      <c r="A304" s="6">
        <v>44736</v>
      </c>
      <c r="B304" s="7" t="s">
        <v>82</v>
      </c>
      <c r="C304" s="7">
        <v>2393</v>
      </c>
      <c r="D304" s="7">
        <v>140</v>
      </c>
      <c r="E304" s="7">
        <v>9</v>
      </c>
      <c r="F304" s="7">
        <v>140</v>
      </c>
      <c r="G304" s="7">
        <v>136</v>
      </c>
      <c r="H304" s="7">
        <v>136</v>
      </c>
      <c r="I304" s="7">
        <v>0</v>
      </c>
      <c r="J304" s="7">
        <v>22</v>
      </c>
      <c r="K304" s="7">
        <v>680</v>
      </c>
      <c r="L304" s="7">
        <v>28.9</v>
      </c>
      <c r="M304" s="8">
        <v>35.5</v>
      </c>
      <c r="N304" s="9">
        <f>IF(Tabla2[[#This Row],[LECHE RETIRO DIA]]&lt;&gt;ISBLANK(Tabla2[[#This Row],[LECHE RETIRO DIA]]),SUM(Tabla2[[#This Row],[LECHE TANQUE DIA]:[LECHE RETIRO DIA]]),SUM(Tabla2[[#This Row],[LECHE TANQUE DIA]:[LECHE AUTOCONSUMO DIA]]))</f>
        <v>2682</v>
      </c>
      <c r="O304" s="10">
        <f t="shared" si="56"/>
        <v>0.89224459358687547</v>
      </c>
      <c r="P304" s="11">
        <f t="shared" si="57"/>
        <v>19.720588235294116</v>
      </c>
      <c r="Q304" s="11">
        <f t="shared" si="58"/>
        <v>17.595588235294116</v>
      </c>
      <c r="R304" s="11">
        <f t="shared" si="59"/>
        <v>6.3636363636363633</v>
      </c>
      <c r="S304" s="11">
        <f t="shared" si="60"/>
        <v>3.9441176470588237</v>
      </c>
      <c r="T304" s="11">
        <f t="shared" si="61"/>
        <v>5</v>
      </c>
      <c r="U304" s="11">
        <f t="shared" si="62"/>
        <v>92.802768166089976</v>
      </c>
      <c r="V304" s="11">
        <f t="shared" si="63"/>
        <v>4.7058823529411766</v>
      </c>
      <c r="W304" s="11">
        <f>IFERROR(H304/M304,Tabla2[[#This Row],[CARGA PRODUCCION (ANIMALES/HA)]])</f>
        <v>3.8309859154929575</v>
      </c>
      <c r="X304" s="9">
        <f t="shared" si="64"/>
        <v>2022</v>
      </c>
      <c r="Y304" s="9">
        <f t="shared" si="65"/>
        <v>6</v>
      </c>
      <c r="Z304" s="9" t="e">
        <f t="shared" ca="1" si="66"/>
        <v>#NAME?</v>
      </c>
      <c r="AA304" s="12">
        <f t="shared" si="67"/>
        <v>136</v>
      </c>
      <c r="AB304" s="10">
        <f t="shared" si="68"/>
        <v>1</v>
      </c>
      <c r="AC304" s="13">
        <f t="shared" si="69"/>
        <v>0</v>
      </c>
    </row>
    <row r="305" spans="1:29">
      <c r="A305" s="6">
        <v>44737</v>
      </c>
      <c r="B305" s="7" t="s">
        <v>82</v>
      </c>
      <c r="C305" s="7">
        <v>2393</v>
      </c>
      <c r="D305" s="7">
        <v>140</v>
      </c>
      <c r="E305" s="7">
        <v>9</v>
      </c>
      <c r="F305" s="7">
        <v>140</v>
      </c>
      <c r="G305" s="7">
        <v>136</v>
      </c>
      <c r="H305" s="7">
        <v>136</v>
      </c>
      <c r="I305" s="7">
        <v>0</v>
      </c>
      <c r="J305" s="7">
        <v>22</v>
      </c>
      <c r="K305" s="7">
        <v>680</v>
      </c>
      <c r="L305" s="7">
        <v>28.9</v>
      </c>
      <c r="M305" s="8">
        <v>35.5</v>
      </c>
      <c r="N305" s="9">
        <f>IF(Tabla2[[#This Row],[LECHE RETIRO DIA]]&lt;&gt;ISBLANK(Tabla2[[#This Row],[LECHE RETIRO DIA]]),SUM(Tabla2[[#This Row],[LECHE TANQUE DIA]:[LECHE RETIRO DIA]]),SUM(Tabla2[[#This Row],[LECHE TANQUE DIA]:[LECHE AUTOCONSUMO DIA]]))</f>
        <v>2682</v>
      </c>
      <c r="O305" s="10">
        <f t="shared" si="56"/>
        <v>0.89224459358687547</v>
      </c>
      <c r="P305" s="11">
        <f t="shared" si="57"/>
        <v>19.720588235294116</v>
      </c>
      <c r="Q305" s="11">
        <f t="shared" si="58"/>
        <v>17.595588235294116</v>
      </c>
      <c r="R305" s="11">
        <f t="shared" si="59"/>
        <v>6.3636363636363633</v>
      </c>
      <c r="S305" s="11">
        <f t="shared" si="60"/>
        <v>3.9441176470588237</v>
      </c>
      <c r="T305" s="11">
        <f t="shared" si="61"/>
        <v>5</v>
      </c>
      <c r="U305" s="11">
        <f t="shared" si="62"/>
        <v>92.802768166089976</v>
      </c>
      <c r="V305" s="11">
        <f t="shared" si="63"/>
        <v>4.7058823529411766</v>
      </c>
      <c r="W305" s="11">
        <f>IFERROR(H305/M305,Tabla2[[#This Row],[CARGA PRODUCCION (ANIMALES/HA)]])</f>
        <v>3.8309859154929575</v>
      </c>
      <c r="X305" s="9">
        <f t="shared" si="64"/>
        <v>2022</v>
      </c>
      <c r="Y305" s="9">
        <f t="shared" si="65"/>
        <v>6</v>
      </c>
      <c r="Z305" s="9" t="e">
        <f t="shared" ca="1" si="66"/>
        <v>#NAME?</v>
      </c>
      <c r="AA305" s="12">
        <f t="shared" si="67"/>
        <v>136</v>
      </c>
      <c r="AB305" s="10">
        <f t="shared" si="68"/>
        <v>1</v>
      </c>
      <c r="AC305" s="13">
        <f t="shared" si="69"/>
        <v>0</v>
      </c>
    </row>
    <row r="306" spans="1:29">
      <c r="A306" s="6">
        <v>44738</v>
      </c>
      <c r="B306" s="7" t="s">
        <v>80</v>
      </c>
      <c r="C306" s="7">
        <v>2366</v>
      </c>
      <c r="D306" s="7">
        <v>80</v>
      </c>
      <c r="E306" s="7">
        <v>9</v>
      </c>
      <c r="F306" s="7">
        <v>80</v>
      </c>
      <c r="G306" s="7">
        <v>112</v>
      </c>
      <c r="H306" s="7">
        <v>112</v>
      </c>
      <c r="I306" s="7">
        <v>0</v>
      </c>
      <c r="J306" s="7">
        <v>14</v>
      </c>
      <c r="K306" s="7">
        <v>680</v>
      </c>
      <c r="L306" s="7">
        <v>25.2</v>
      </c>
      <c r="M306" s="8">
        <v>32.700000000000003</v>
      </c>
      <c r="N306" s="9">
        <f>IF(Tabla2[[#This Row],[LECHE RETIRO DIA]]&lt;&gt;ISBLANK(Tabla2[[#This Row],[LECHE RETIRO DIA]]),SUM(Tabla2[[#This Row],[LECHE TANQUE DIA]:[LECHE RETIRO DIA]]),SUM(Tabla2[[#This Row],[LECHE TANQUE DIA]:[LECHE AUTOCONSUMO DIA]]))</f>
        <v>2535</v>
      </c>
      <c r="O306" s="10">
        <f t="shared" si="56"/>
        <v>0.93333333333333335</v>
      </c>
      <c r="P306" s="11">
        <f t="shared" si="57"/>
        <v>22.633928571428573</v>
      </c>
      <c r="Q306" s="11">
        <f t="shared" si="58"/>
        <v>21.125</v>
      </c>
      <c r="R306" s="11">
        <f t="shared" si="59"/>
        <v>5.7142857142857144</v>
      </c>
      <c r="S306" s="11">
        <f t="shared" si="60"/>
        <v>3.7279411764705883</v>
      </c>
      <c r="T306" s="11">
        <f t="shared" si="61"/>
        <v>6.0714285714285712</v>
      </c>
      <c r="U306" s="11">
        <f t="shared" si="62"/>
        <v>100.5952380952381</v>
      </c>
      <c r="V306" s="11">
        <f t="shared" si="63"/>
        <v>4.4444444444444446</v>
      </c>
      <c r="W306" s="11">
        <f>IFERROR(H306/M306,Tabla2[[#This Row],[CARGA PRODUCCION (ANIMALES/HA)]])</f>
        <v>3.425076452599388</v>
      </c>
      <c r="X306" s="9">
        <f t="shared" si="64"/>
        <v>2022</v>
      </c>
      <c r="Y306" s="9">
        <f t="shared" si="65"/>
        <v>6</v>
      </c>
      <c r="Z306" s="9" t="e">
        <f t="shared" ca="1" si="66"/>
        <v>#NAME?</v>
      </c>
      <c r="AA306" s="12">
        <f t="shared" si="67"/>
        <v>112</v>
      </c>
      <c r="AB306" s="10">
        <f t="shared" si="68"/>
        <v>1</v>
      </c>
      <c r="AC306" s="13">
        <f t="shared" si="69"/>
        <v>0</v>
      </c>
    </row>
    <row r="307" spans="1:29">
      <c r="A307" s="6">
        <v>44738</v>
      </c>
      <c r="B307" s="7" t="s">
        <v>82</v>
      </c>
      <c r="C307" s="7">
        <v>2493</v>
      </c>
      <c r="D307" s="7">
        <v>140</v>
      </c>
      <c r="E307" s="7">
        <v>9</v>
      </c>
      <c r="F307" s="7">
        <v>140</v>
      </c>
      <c r="G307" s="7">
        <v>136</v>
      </c>
      <c r="H307" s="7">
        <v>136</v>
      </c>
      <c r="I307" s="7">
        <v>0</v>
      </c>
      <c r="J307" s="7">
        <v>22</v>
      </c>
      <c r="K307" s="7">
        <v>680</v>
      </c>
      <c r="L307" s="7">
        <v>28.9</v>
      </c>
      <c r="M307" s="8">
        <v>35.5</v>
      </c>
      <c r="N307" s="9">
        <f>IF(Tabla2[[#This Row],[LECHE RETIRO DIA]]&lt;&gt;ISBLANK(Tabla2[[#This Row],[LECHE RETIRO DIA]]),SUM(Tabla2[[#This Row],[LECHE TANQUE DIA]:[LECHE RETIRO DIA]]),SUM(Tabla2[[#This Row],[LECHE TANQUE DIA]:[LECHE AUTOCONSUMO DIA]]))</f>
        <v>2782</v>
      </c>
      <c r="O307" s="10">
        <f t="shared" si="56"/>
        <v>0.89611790079079801</v>
      </c>
      <c r="P307" s="11">
        <f t="shared" si="57"/>
        <v>20.455882352941178</v>
      </c>
      <c r="Q307" s="11">
        <f t="shared" si="58"/>
        <v>18.330882352941178</v>
      </c>
      <c r="R307" s="11">
        <f t="shared" si="59"/>
        <v>6.3636363636363633</v>
      </c>
      <c r="S307" s="11">
        <f t="shared" si="60"/>
        <v>4.091176470588235</v>
      </c>
      <c r="T307" s="11">
        <f t="shared" si="61"/>
        <v>5</v>
      </c>
      <c r="U307" s="11">
        <f t="shared" si="62"/>
        <v>96.262975778546718</v>
      </c>
      <c r="V307" s="11">
        <f t="shared" si="63"/>
        <v>4.7058823529411766</v>
      </c>
      <c r="W307" s="11">
        <f>IFERROR(H307/M307,Tabla2[[#This Row],[CARGA PRODUCCION (ANIMALES/HA)]])</f>
        <v>3.8309859154929575</v>
      </c>
      <c r="X307" s="9">
        <f t="shared" si="64"/>
        <v>2022</v>
      </c>
      <c r="Y307" s="9">
        <f t="shared" si="65"/>
        <v>6</v>
      </c>
      <c r="Z307" s="9" t="e">
        <f t="shared" ca="1" si="66"/>
        <v>#NAME?</v>
      </c>
      <c r="AA307" s="12">
        <f t="shared" si="67"/>
        <v>136</v>
      </c>
      <c r="AB307" s="10">
        <f t="shared" si="68"/>
        <v>1</v>
      </c>
      <c r="AC307" s="13">
        <f t="shared" si="69"/>
        <v>0</v>
      </c>
    </row>
    <row r="308" spans="1:29">
      <c r="A308" s="6">
        <v>44739</v>
      </c>
      <c r="B308" s="7" t="s">
        <v>80</v>
      </c>
      <c r="C308" s="7">
        <v>2314</v>
      </c>
      <c r="D308" s="7">
        <v>80</v>
      </c>
      <c r="E308" s="7">
        <v>9</v>
      </c>
      <c r="F308" s="7">
        <v>80</v>
      </c>
      <c r="G308" s="7">
        <v>112</v>
      </c>
      <c r="H308" s="7">
        <v>112</v>
      </c>
      <c r="I308" s="7">
        <v>0</v>
      </c>
      <c r="J308" s="7">
        <v>14</v>
      </c>
      <c r="K308" s="7">
        <v>680</v>
      </c>
      <c r="L308" s="7">
        <v>25.2</v>
      </c>
      <c r="M308" s="8">
        <v>32.700000000000003</v>
      </c>
      <c r="N308" s="9">
        <f>IF(Tabla2[[#This Row],[LECHE RETIRO DIA]]&lt;&gt;ISBLANK(Tabla2[[#This Row],[LECHE RETIRO DIA]]),SUM(Tabla2[[#This Row],[LECHE TANQUE DIA]:[LECHE RETIRO DIA]]),SUM(Tabla2[[#This Row],[LECHE TANQUE DIA]:[LECHE AUTOCONSUMO DIA]]))</f>
        <v>2483</v>
      </c>
      <c r="O308" s="10">
        <f t="shared" si="56"/>
        <v>0.93193717277486909</v>
      </c>
      <c r="P308" s="11">
        <f t="shared" si="57"/>
        <v>22.169642857142858</v>
      </c>
      <c r="Q308" s="11">
        <f t="shared" si="58"/>
        <v>20.660714285714285</v>
      </c>
      <c r="R308" s="11">
        <f t="shared" si="59"/>
        <v>5.7142857142857144</v>
      </c>
      <c r="S308" s="11">
        <f t="shared" si="60"/>
        <v>3.651470588235294</v>
      </c>
      <c r="T308" s="11">
        <f t="shared" si="61"/>
        <v>6.0714285714285712</v>
      </c>
      <c r="U308" s="11">
        <f t="shared" si="62"/>
        <v>98.531746031746039</v>
      </c>
      <c r="V308" s="11">
        <f t="shared" si="63"/>
        <v>4.4444444444444446</v>
      </c>
      <c r="W308" s="11">
        <f>IFERROR(H308/M308,Tabla2[[#This Row],[CARGA PRODUCCION (ANIMALES/HA)]])</f>
        <v>3.425076452599388</v>
      </c>
      <c r="X308" s="9">
        <f t="shared" si="64"/>
        <v>2022</v>
      </c>
      <c r="Y308" s="9">
        <f t="shared" si="65"/>
        <v>6</v>
      </c>
      <c r="Z308" s="9" t="e">
        <f t="shared" ca="1" si="66"/>
        <v>#NAME?</v>
      </c>
      <c r="AA308" s="12">
        <f t="shared" si="67"/>
        <v>112</v>
      </c>
      <c r="AB308" s="10">
        <f t="shared" si="68"/>
        <v>1</v>
      </c>
      <c r="AC308" s="13">
        <f t="shared" si="69"/>
        <v>0</v>
      </c>
    </row>
    <row r="309" spans="1:29">
      <c r="A309" s="6">
        <v>44769</v>
      </c>
      <c r="B309" s="7" t="s">
        <v>82</v>
      </c>
      <c r="C309" s="7">
        <v>2420</v>
      </c>
      <c r="D309" s="7">
        <v>140</v>
      </c>
      <c r="E309" s="7">
        <v>9</v>
      </c>
      <c r="F309" s="7">
        <v>140</v>
      </c>
      <c r="G309" s="7">
        <v>136</v>
      </c>
      <c r="H309" s="7">
        <v>136</v>
      </c>
      <c r="I309" s="7">
        <v>0</v>
      </c>
      <c r="J309" s="7">
        <v>22</v>
      </c>
      <c r="K309" s="7">
        <v>680</v>
      </c>
      <c r="L309" s="7">
        <v>28.9</v>
      </c>
      <c r="M309" s="8">
        <v>35.5</v>
      </c>
      <c r="N309" s="9">
        <f>IF(Tabla2[[#This Row],[LECHE RETIRO DIA]]&lt;&gt;ISBLANK(Tabla2[[#This Row],[LECHE RETIRO DIA]]),SUM(Tabla2[[#This Row],[LECHE TANQUE DIA]:[LECHE RETIRO DIA]]),SUM(Tabla2[[#This Row],[LECHE TANQUE DIA]:[LECHE AUTOCONSUMO DIA]]))</f>
        <v>2709</v>
      </c>
      <c r="O309" s="10">
        <f t="shared" si="56"/>
        <v>0.89331856773717244</v>
      </c>
      <c r="P309" s="11">
        <f t="shared" si="57"/>
        <v>19.919117647058822</v>
      </c>
      <c r="Q309" s="11">
        <f t="shared" si="58"/>
        <v>17.794117647058822</v>
      </c>
      <c r="R309" s="11">
        <f t="shared" si="59"/>
        <v>6.3636363636363633</v>
      </c>
      <c r="S309" s="11">
        <f t="shared" si="60"/>
        <v>3.9838235294117648</v>
      </c>
      <c r="T309" s="11">
        <f t="shared" si="61"/>
        <v>5</v>
      </c>
      <c r="U309" s="11">
        <f t="shared" si="62"/>
        <v>93.737024221453296</v>
      </c>
      <c r="V309" s="11">
        <f t="shared" si="63"/>
        <v>4.7058823529411766</v>
      </c>
      <c r="W309" s="11">
        <f>IFERROR(H309/M309,Tabla2[[#This Row],[CARGA PRODUCCION (ANIMALES/HA)]])</f>
        <v>3.8309859154929575</v>
      </c>
      <c r="X309" s="9">
        <f t="shared" si="64"/>
        <v>2022</v>
      </c>
      <c r="Y309" s="9">
        <f t="shared" si="65"/>
        <v>7</v>
      </c>
      <c r="Z309" s="9" t="e">
        <f t="shared" ca="1" si="66"/>
        <v>#NAME?</v>
      </c>
      <c r="AA309" s="12">
        <f t="shared" si="67"/>
        <v>136</v>
      </c>
      <c r="AB309" s="10">
        <f t="shared" si="68"/>
        <v>1</v>
      </c>
      <c r="AC309" s="13">
        <f t="shared" si="69"/>
        <v>0</v>
      </c>
    </row>
    <row r="310" spans="1:29">
      <c r="A310" s="6">
        <v>44740</v>
      </c>
      <c r="B310" s="7" t="s">
        <v>80</v>
      </c>
      <c r="C310" s="7">
        <v>2416</v>
      </c>
      <c r="D310" s="7">
        <v>80</v>
      </c>
      <c r="E310" s="7">
        <v>9</v>
      </c>
      <c r="F310" s="7">
        <v>80</v>
      </c>
      <c r="G310" s="7">
        <v>112</v>
      </c>
      <c r="H310" s="7">
        <v>112</v>
      </c>
      <c r="I310" s="7">
        <v>0</v>
      </c>
      <c r="J310" s="7">
        <v>14</v>
      </c>
      <c r="K310" s="7">
        <v>680</v>
      </c>
      <c r="L310" s="7">
        <v>25.2</v>
      </c>
      <c r="M310" s="8">
        <v>32.700000000000003</v>
      </c>
      <c r="N310" s="9">
        <f>IF(Tabla2[[#This Row],[LECHE RETIRO DIA]]&lt;&gt;ISBLANK(Tabla2[[#This Row],[LECHE RETIRO DIA]]),SUM(Tabla2[[#This Row],[LECHE TANQUE DIA]:[LECHE RETIRO DIA]]),SUM(Tabla2[[#This Row],[LECHE TANQUE DIA]:[LECHE AUTOCONSUMO DIA]]))</f>
        <v>2585</v>
      </c>
      <c r="O310" s="10">
        <f t="shared" si="56"/>
        <v>0.93462282398452612</v>
      </c>
      <c r="P310" s="11">
        <f t="shared" si="57"/>
        <v>23.080357142857142</v>
      </c>
      <c r="Q310" s="11">
        <f t="shared" si="58"/>
        <v>21.571428571428573</v>
      </c>
      <c r="R310" s="11">
        <f t="shared" si="59"/>
        <v>5.7142857142857144</v>
      </c>
      <c r="S310" s="11">
        <f t="shared" si="60"/>
        <v>3.8014705882352939</v>
      </c>
      <c r="T310" s="11">
        <f t="shared" si="61"/>
        <v>6.0714285714285712</v>
      </c>
      <c r="U310" s="11">
        <f t="shared" si="62"/>
        <v>102.57936507936508</v>
      </c>
      <c r="V310" s="11">
        <f t="shared" si="63"/>
        <v>4.4444444444444446</v>
      </c>
      <c r="W310" s="11">
        <f>IFERROR(H310/M310,Tabla2[[#This Row],[CARGA PRODUCCION (ANIMALES/HA)]])</f>
        <v>3.425076452599388</v>
      </c>
      <c r="X310" s="9">
        <f t="shared" si="64"/>
        <v>2022</v>
      </c>
      <c r="Y310" s="9">
        <f t="shared" si="65"/>
        <v>6</v>
      </c>
      <c r="Z310" s="9" t="e">
        <f t="shared" ca="1" si="66"/>
        <v>#NAME?</v>
      </c>
      <c r="AA310" s="12">
        <f t="shared" si="67"/>
        <v>112</v>
      </c>
      <c r="AB310" s="10">
        <f t="shared" si="68"/>
        <v>1</v>
      </c>
      <c r="AC310" s="13">
        <f t="shared" si="69"/>
        <v>0</v>
      </c>
    </row>
    <row r="311" spans="1:29">
      <c r="A311" s="6">
        <v>44740</v>
      </c>
      <c r="B311" s="7" t="s">
        <v>82</v>
      </c>
      <c r="C311" s="7">
        <v>2420</v>
      </c>
      <c r="D311" s="7">
        <v>140</v>
      </c>
      <c r="E311" s="7">
        <v>9</v>
      </c>
      <c r="F311" s="7">
        <v>140</v>
      </c>
      <c r="G311" s="7">
        <v>136</v>
      </c>
      <c r="H311" s="7">
        <v>136</v>
      </c>
      <c r="I311" s="7">
        <v>0</v>
      </c>
      <c r="J311" s="7">
        <v>22</v>
      </c>
      <c r="K311" s="7">
        <v>680</v>
      </c>
      <c r="L311" s="7">
        <v>28.9</v>
      </c>
      <c r="M311" s="8">
        <v>35.5</v>
      </c>
      <c r="N311" s="9">
        <f>IF(Tabla2[[#This Row],[LECHE RETIRO DIA]]&lt;&gt;ISBLANK(Tabla2[[#This Row],[LECHE RETIRO DIA]]),SUM(Tabla2[[#This Row],[LECHE TANQUE DIA]:[LECHE RETIRO DIA]]),SUM(Tabla2[[#This Row],[LECHE TANQUE DIA]:[LECHE AUTOCONSUMO DIA]]))</f>
        <v>2709</v>
      </c>
      <c r="O311" s="10">
        <f t="shared" si="56"/>
        <v>0.89331856773717244</v>
      </c>
      <c r="P311" s="11">
        <f t="shared" si="57"/>
        <v>19.919117647058822</v>
      </c>
      <c r="Q311" s="11">
        <f t="shared" si="58"/>
        <v>17.794117647058822</v>
      </c>
      <c r="R311" s="11">
        <f t="shared" si="59"/>
        <v>6.3636363636363633</v>
      </c>
      <c r="S311" s="11">
        <f t="shared" si="60"/>
        <v>3.9838235294117648</v>
      </c>
      <c r="T311" s="11">
        <f t="shared" si="61"/>
        <v>5</v>
      </c>
      <c r="U311" s="11">
        <f t="shared" si="62"/>
        <v>93.737024221453296</v>
      </c>
      <c r="V311" s="11">
        <f t="shared" si="63"/>
        <v>4.7058823529411766</v>
      </c>
      <c r="W311" s="11">
        <f>IFERROR(H311/M311,Tabla2[[#This Row],[CARGA PRODUCCION (ANIMALES/HA)]])</f>
        <v>3.8309859154929575</v>
      </c>
      <c r="X311" s="9">
        <f t="shared" si="64"/>
        <v>2022</v>
      </c>
      <c r="Y311" s="9">
        <f t="shared" si="65"/>
        <v>6</v>
      </c>
      <c r="Z311" s="9" t="e">
        <f t="shared" ca="1" si="66"/>
        <v>#NAME?</v>
      </c>
      <c r="AA311" s="12">
        <f t="shared" si="67"/>
        <v>136</v>
      </c>
      <c r="AB311" s="10">
        <f t="shared" si="68"/>
        <v>1</v>
      </c>
      <c r="AC311" s="13">
        <f t="shared" si="69"/>
        <v>0</v>
      </c>
    </row>
    <row r="312" spans="1:29">
      <c r="A312" s="6">
        <v>44741</v>
      </c>
      <c r="B312" s="7" t="s">
        <v>80</v>
      </c>
      <c r="C312" s="7">
        <v>2356</v>
      </c>
      <c r="D312" s="7">
        <v>80</v>
      </c>
      <c r="E312" s="7">
        <v>9</v>
      </c>
      <c r="F312" s="7">
        <v>80</v>
      </c>
      <c r="G312" s="7">
        <v>112</v>
      </c>
      <c r="H312" s="7">
        <v>112</v>
      </c>
      <c r="I312" s="7">
        <v>0</v>
      </c>
      <c r="J312" s="7">
        <v>14</v>
      </c>
      <c r="K312" s="7">
        <v>680</v>
      </c>
      <c r="L312" s="7">
        <v>25.2</v>
      </c>
      <c r="M312" s="8">
        <v>32.700000000000003</v>
      </c>
      <c r="N312" s="9">
        <f>IF(Tabla2[[#This Row],[LECHE RETIRO DIA]]&lt;&gt;ISBLANK(Tabla2[[#This Row],[LECHE RETIRO DIA]]),SUM(Tabla2[[#This Row],[LECHE TANQUE DIA]:[LECHE RETIRO DIA]]),SUM(Tabla2[[#This Row],[LECHE TANQUE DIA]:[LECHE AUTOCONSUMO DIA]]))</f>
        <v>2525</v>
      </c>
      <c r="O312" s="10">
        <f t="shared" si="56"/>
        <v>0.93306930693069312</v>
      </c>
      <c r="P312" s="11">
        <f t="shared" si="57"/>
        <v>22.544642857142858</v>
      </c>
      <c r="Q312" s="11">
        <f t="shared" si="58"/>
        <v>21.035714285714285</v>
      </c>
      <c r="R312" s="11">
        <f t="shared" si="59"/>
        <v>5.7142857142857144</v>
      </c>
      <c r="S312" s="11">
        <f t="shared" si="60"/>
        <v>3.7132352941176472</v>
      </c>
      <c r="T312" s="11">
        <f t="shared" si="61"/>
        <v>6.0714285714285712</v>
      </c>
      <c r="U312" s="11">
        <f t="shared" si="62"/>
        <v>100.1984126984127</v>
      </c>
      <c r="V312" s="11">
        <f t="shared" si="63"/>
        <v>4.4444444444444446</v>
      </c>
      <c r="W312" s="11">
        <f>IFERROR(H312/M312,Tabla2[[#This Row],[CARGA PRODUCCION (ANIMALES/HA)]])</f>
        <v>3.425076452599388</v>
      </c>
      <c r="X312" s="9">
        <f t="shared" si="64"/>
        <v>2022</v>
      </c>
      <c r="Y312" s="9">
        <f t="shared" si="65"/>
        <v>6</v>
      </c>
      <c r="Z312" s="9" t="e">
        <f t="shared" ca="1" si="66"/>
        <v>#NAME?</v>
      </c>
      <c r="AA312" s="12">
        <f t="shared" si="67"/>
        <v>112</v>
      </c>
      <c r="AB312" s="10">
        <f t="shared" si="68"/>
        <v>1</v>
      </c>
      <c r="AC312" s="13">
        <f t="shared" si="69"/>
        <v>0</v>
      </c>
    </row>
    <row r="313" spans="1:29">
      <c r="A313" s="6">
        <v>44741</v>
      </c>
      <c r="B313" s="7" t="s">
        <v>82</v>
      </c>
      <c r="C313" s="7">
        <v>2343</v>
      </c>
      <c r="D313" s="7">
        <v>140</v>
      </c>
      <c r="E313" s="7">
        <v>9</v>
      </c>
      <c r="F313" s="7">
        <v>140</v>
      </c>
      <c r="G313" s="7">
        <v>136</v>
      </c>
      <c r="H313" s="7">
        <v>136</v>
      </c>
      <c r="I313" s="7">
        <v>0</v>
      </c>
      <c r="J313" s="7">
        <v>22</v>
      </c>
      <c r="K313" s="7">
        <v>680</v>
      </c>
      <c r="L313" s="7">
        <v>28.9</v>
      </c>
      <c r="M313" s="8">
        <v>35.5</v>
      </c>
      <c r="N313" s="9">
        <f>IF(Tabla2[[#This Row],[LECHE RETIRO DIA]]&lt;&gt;ISBLANK(Tabla2[[#This Row],[LECHE RETIRO DIA]]),SUM(Tabla2[[#This Row],[LECHE TANQUE DIA]:[LECHE RETIRO DIA]]),SUM(Tabla2[[#This Row],[LECHE TANQUE DIA]:[LECHE AUTOCONSUMO DIA]]))</f>
        <v>2632</v>
      </c>
      <c r="O313" s="10">
        <f t="shared" si="56"/>
        <v>0.89019756838905773</v>
      </c>
      <c r="P313" s="11">
        <f t="shared" si="57"/>
        <v>19.352941176470587</v>
      </c>
      <c r="Q313" s="11">
        <f t="shared" si="58"/>
        <v>17.227941176470587</v>
      </c>
      <c r="R313" s="11">
        <f t="shared" si="59"/>
        <v>6.3636363636363633</v>
      </c>
      <c r="S313" s="11">
        <f t="shared" si="60"/>
        <v>3.8705882352941177</v>
      </c>
      <c r="T313" s="11">
        <f t="shared" si="61"/>
        <v>5</v>
      </c>
      <c r="U313" s="11">
        <f t="shared" si="62"/>
        <v>91.072664359861591</v>
      </c>
      <c r="V313" s="11">
        <f t="shared" si="63"/>
        <v>4.7058823529411766</v>
      </c>
      <c r="W313" s="11">
        <f>IFERROR(H313/M313,Tabla2[[#This Row],[CARGA PRODUCCION (ANIMALES/HA)]])</f>
        <v>3.8309859154929575</v>
      </c>
      <c r="X313" s="9">
        <f t="shared" si="64"/>
        <v>2022</v>
      </c>
      <c r="Y313" s="9">
        <f t="shared" si="65"/>
        <v>6</v>
      </c>
      <c r="Z313" s="9" t="e">
        <f t="shared" ca="1" si="66"/>
        <v>#NAME?</v>
      </c>
      <c r="AA313" s="12">
        <f t="shared" si="67"/>
        <v>136</v>
      </c>
      <c r="AB313" s="10">
        <f t="shared" si="68"/>
        <v>1</v>
      </c>
      <c r="AC313" s="13">
        <f t="shared" si="69"/>
        <v>0</v>
      </c>
    </row>
    <row r="314" spans="1:29">
      <c r="A314" s="6">
        <v>44742</v>
      </c>
      <c r="B314" s="7" t="s">
        <v>80</v>
      </c>
      <c r="C314" s="7">
        <v>2314</v>
      </c>
      <c r="D314" s="7">
        <v>80</v>
      </c>
      <c r="E314" s="7">
        <v>9</v>
      </c>
      <c r="F314" s="7">
        <v>80</v>
      </c>
      <c r="G314" s="7">
        <v>112</v>
      </c>
      <c r="H314" s="7">
        <v>112</v>
      </c>
      <c r="I314" s="7">
        <v>0</v>
      </c>
      <c r="J314" s="7">
        <v>14</v>
      </c>
      <c r="K314" s="7">
        <v>680</v>
      </c>
      <c r="L314" s="7">
        <v>25.2</v>
      </c>
      <c r="M314" s="8">
        <v>32.700000000000003</v>
      </c>
      <c r="N314" s="9">
        <f>IF(Tabla2[[#This Row],[LECHE RETIRO DIA]]&lt;&gt;ISBLANK(Tabla2[[#This Row],[LECHE RETIRO DIA]]),SUM(Tabla2[[#This Row],[LECHE TANQUE DIA]:[LECHE RETIRO DIA]]),SUM(Tabla2[[#This Row],[LECHE TANQUE DIA]:[LECHE AUTOCONSUMO DIA]]))</f>
        <v>2483</v>
      </c>
      <c r="O314" s="10">
        <f t="shared" si="56"/>
        <v>0.93193717277486909</v>
      </c>
      <c r="P314" s="11">
        <f t="shared" si="57"/>
        <v>22.169642857142858</v>
      </c>
      <c r="Q314" s="11">
        <f t="shared" si="58"/>
        <v>20.660714285714285</v>
      </c>
      <c r="R314" s="11">
        <f t="shared" si="59"/>
        <v>5.7142857142857144</v>
      </c>
      <c r="S314" s="11">
        <f t="shared" si="60"/>
        <v>3.651470588235294</v>
      </c>
      <c r="T314" s="11">
        <f t="shared" si="61"/>
        <v>6.0714285714285712</v>
      </c>
      <c r="U314" s="11">
        <f t="shared" si="62"/>
        <v>98.531746031746039</v>
      </c>
      <c r="V314" s="11">
        <f t="shared" si="63"/>
        <v>4.4444444444444446</v>
      </c>
      <c r="W314" s="11">
        <f>IFERROR(H314/M314,Tabla2[[#This Row],[CARGA PRODUCCION (ANIMALES/HA)]])</f>
        <v>3.425076452599388</v>
      </c>
      <c r="X314" s="9">
        <f t="shared" si="64"/>
        <v>2022</v>
      </c>
      <c r="Y314" s="9">
        <f t="shared" si="65"/>
        <v>6</v>
      </c>
      <c r="Z314" s="9" t="e">
        <f t="shared" ca="1" si="66"/>
        <v>#NAME?</v>
      </c>
      <c r="AA314" s="12">
        <f t="shared" si="67"/>
        <v>112</v>
      </c>
      <c r="AB314" s="10">
        <f t="shared" si="68"/>
        <v>1</v>
      </c>
      <c r="AC314" s="13">
        <f t="shared" si="69"/>
        <v>0</v>
      </c>
    </row>
    <row r="315" spans="1:29">
      <c r="A315" s="6">
        <v>44742</v>
      </c>
      <c r="B315" s="7" t="s">
        <v>82</v>
      </c>
      <c r="C315" s="7">
        <v>2372</v>
      </c>
      <c r="D315" s="7">
        <v>140</v>
      </c>
      <c r="E315" s="7">
        <v>9</v>
      </c>
      <c r="F315" s="7">
        <v>140</v>
      </c>
      <c r="G315" s="7">
        <v>136</v>
      </c>
      <c r="H315" s="7">
        <v>136</v>
      </c>
      <c r="I315" s="7">
        <v>0</v>
      </c>
      <c r="J315" s="7">
        <v>22</v>
      </c>
      <c r="K315" s="7">
        <v>680</v>
      </c>
      <c r="L315" s="7">
        <v>28.9</v>
      </c>
      <c r="M315" s="8">
        <v>35.5</v>
      </c>
      <c r="N315" s="9">
        <f>IF(Tabla2[[#This Row],[LECHE RETIRO DIA]]&lt;&gt;ISBLANK(Tabla2[[#This Row],[LECHE RETIRO DIA]]),SUM(Tabla2[[#This Row],[LECHE TANQUE DIA]:[LECHE RETIRO DIA]]),SUM(Tabla2[[#This Row],[LECHE TANQUE DIA]:[LECHE AUTOCONSUMO DIA]]))</f>
        <v>2661</v>
      </c>
      <c r="O315" s="10">
        <f t="shared" si="56"/>
        <v>0.89139421270199171</v>
      </c>
      <c r="P315" s="11">
        <f t="shared" si="57"/>
        <v>19.566176470588236</v>
      </c>
      <c r="Q315" s="11">
        <f t="shared" si="58"/>
        <v>17.441176470588236</v>
      </c>
      <c r="R315" s="11">
        <f t="shared" si="59"/>
        <v>6.3636363636363633</v>
      </c>
      <c r="S315" s="11">
        <f t="shared" si="60"/>
        <v>3.9132352941176469</v>
      </c>
      <c r="T315" s="11">
        <f t="shared" si="61"/>
        <v>5</v>
      </c>
      <c r="U315" s="11">
        <f t="shared" si="62"/>
        <v>92.076124567474054</v>
      </c>
      <c r="V315" s="11">
        <f t="shared" si="63"/>
        <v>4.7058823529411766</v>
      </c>
      <c r="W315" s="11">
        <f>IFERROR(H315/M315,Tabla2[[#This Row],[CARGA PRODUCCION (ANIMALES/HA)]])</f>
        <v>3.8309859154929575</v>
      </c>
      <c r="X315" s="9">
        <f t="shared" si="64"/>
        <v>2022</v>
      </c>
      <c r="Y315" s="9">
        <f t="shared" si="65"/>
        <v>6</v>
      </c>
      <c r="Z315" s="9" t="e">
        <f t="shared" ca="1" si="66"/>
        <v>#NAME?</v>
      </c>
      <c r="AA315" s="12">
        <f t="shared" si="67"/>
        <v>136</v>
      </c>
      <c r="AB315" s="10">
        <f t="shared" si="68"/>
        <v>1</v>
      </c>
      <c r="AC315" s="13">
        <f t="shared" si="69"/>
        <v>0</v>
      </c>
    </row>
    <row r="316" spans="1:29">
      <c r="A316" s="6">
        <v>44743</v>
      </c>
      <c r="B316" s="7" t="s">
        <v>80</v>
      </c>
      <c r="C316" s="7">
        <v>2384</v>
      </c>
      <c r="D316" s="7">
        <v>80</v>
      </c>
      <c r="E316" s="7">
        <v>9</v>
      </c>
      <c r="F316" s="7">
        <v>80</v>
      </c>
      <c r="G316" s="7">
        <v>112</v>
      </c>
      <c r="H316" s="7">
        <v>112</v>
      </c>
      <c r="I316" s="7">
        <v>0</v>
      </c>
      <c r="J316" s="7">
        <v>14</v>
      </c>
      <c r="K316" s="7">
        <v>680</v>
      </c>
      <c r="L316" s="7">
        <v>25.2</v>
      </c>
      <c r="M316" s="8">
        <v>32.700000000000003</v>
      </c>
      <c r="N316" s="9">
        <f>IF(Tabla2[[#This Row],[LECHE RETIRO DIA]]&lt;&gt;ISBLANK(Tabla2[[#This Row],[LECHE RETIRO DIA]]),SUM(Tabla2[[#This Row],[LECHE TANQUE DIA]:[LECHE RETIRO DIA]]),SUM(Tabla2[[#This Row],[LECHE TANQUE DIA]:[LECHE AUTOCONSUMO DIA]]))</f>
        <v>2553</v>
      </c>
      <c r="O316" s="10">
        <f t="shared" si="56"/>
        <v>0.93380336858597723</v>
      </c>
      <c r="P316" s="11">
        <f t="shared" si="57"/>
        <v>22.794642857142858</v>
      </c>
      <c r="Q316" s="11">
        <f t="shared" si="58"/>
        <v>21.285714285714285</v>
      </c>
      <c r="R316" s="11">
        <f t="shared" si="59"/>
        <v>5.7142857142857144</v>
      </c>
      <c r="S316" s="11">
        <f t="shared" si="60"/>
        <v>3.7544117647058823</v>
      </c>
      <c r="T316" s="11">
        <f t="shared" si="61"/>
        <v>6.0714285714285712</v>
      </c>
      <c r="U316" s="11">
        <f t="shared" si="62"/>
        <v>101.30952380952381</v>
      </c>
      <c r="V316" s="11">
        <f t="shared" si="63"/>
        <v>4.4444444444444446</v>
      </c>
      <c r="W316" s="11">
        <f>IFERROR(H316/M316,Tabla2[[#This Row],[CARGA PRODUCCION (ANIMALES/HA)]])</f>
        <v>3.425076452599388</v>
      </c>
      <c r="X316" s="9">
        <f t="shared" si="64"/>
        <v>2022</v>
      </c>
      <c r="Y316" s="9">
        <f t="shared" si="65"/>
        <v>7</v>
      </c>
      <c r="Z316" s="9" t="e">
        <f t="shared" ca="1" si="66"/>
        <v>#NAME?</v>
      </c>
      <c r="AA316" s="12">
        <f t="shared" si="67"/>
        <v>112</v>
      </c>
      <c r="AB316" s="10">
        <f t="shared" si="68"/>
        <v>1</v>
      </c>
      <c r="AC316" s="13">
        <f t="shared" si="69"/>
        <v>0</v>
      </c>
    </row>
    <row r="317" spans="1:29">
      <c r="A317" s="6">
        <v>44743</v>
      </c>
      <c r="B317" s="7" t="s">
        <v>82</v>
      </c>
      <c r="C317" s="7">
        <v>2328</v>
      </c>
      <c r="D317" s="7">
        <v>140</v>
      </c>
      <c r="E317" s="7">
        <v>9</v>
      </c>
      <c r="F317" s="7">
        <v>140</v>
      </c>
      <c r="G317" s="7">
        <v>136</v>
      </c>
      <c r="H317" s="7">
        <v>136</v>
      </c>
      <c r="I317" s="7">
        <v>0</v>
      </c>
      <c r="J317" s="7">
        <v>22</v>
      </c>
      <c r="K317" s="7">
        <v>680</v>
      </c>
      <c r="L317" s="7">
        <v>28.9</v>
      </c>
      <c r="M317" s="8">
        <v>35.5</v>
      </c>
      <c r="N317" s="9">
        <f>IF(Tabla2[[#This Row],[LECHE RETIRO DIA]]&lt;&gt;ISBLANK(Tabla2[[#This Row],[LECHE RETIRO DIA]]),SUM(Tabla2[[#This Row],[LECHE TANQUE DIA]:[LECHE RETIRO DIA]]),SUM(Tabla2[[#This Row],[LECHE TANQUE DIA]:[LECHE AUTOCONSUMO DIA]]))</f>
        <v>2617</v>
      </c>
      <c r="O317" s="10">
        <f t="shared" si="56"/>
        <v>0.88956820787160873</v>
      </c>
      <c r="P317" s="11">
        <f t="shared" si="57"/>
        <v>19.242647058823529</v>
      </c>
      <c r="Q317" s="11">
        <f t="shared" si="58"/>
        <v>17.117647058823529</v>
      </c>
      <c r="R317" s="11">
        <f t="shared" si="59"/>
        <v>6.3636363636363633</v>
      </c>
      <c r="S317" s="11">
        <f t="shared" si="60"/>
        <v>3.848529411764706</v>
      </c>
      <c r="T317" s="11">
        <f t="shared" si="61"/>
        <v>5</v>
      </c>
      <c r="U317" s="11">
        <f t="shared" si="62"/>
        <v>90.553633217993081</v>
      </c>
      <c r="V317" s="11">
        <f t="shared" si="63"/>
        <v>4.7058823529411766</v>
      </c>
      <c r="W317" s="11">
        <f>IFERROR(H317/M317,Tabla2[[#This Row],[CARGA PRODUCCION (ANIMALES/HA)]])</f>
        <v>3.8309859154929575</v>
      </c>
      <c r="X317" s="9">
        <f t="shared" si="64"/>
        <v>2022</v>
      </c>
      <c r="Y317" s="9">
        <f t="shared" si="65"/>
        <v>7</v>
      </c>
      <c r="Z317" s="9" t="e">
        <f t="shared" ca="1" si="66"/>
        <v>#NAME?</v>
      </c>
      <c r="AA317" s="12">
        <f t="shared" si="67"/>
        <v>136</v>
      </c>
      <c r="AB317" s="10">
        <f t="shared" si="68"/>
        <v>1</v>
      </c>
      <c r="AC317" s="13">
        <f t="shared" si="69"/>
        <v>0</v>
      </c>
    </row>
    <row r="318" spans="1:29">
      <c r="A318" s="6">
        <v>44744</v>
      </c>
      <c r="B318" s="7" t="s">
        <v>80</v>
      </c>
      <c r="C318" s="7">
        <v>2333</v>
      </c>
      <c r="D318" s="7">
        <v>80</v>
      </c>
      <c r="E318" s="7">
        <v>9</v>
      </c>
      <c r="F318" s="7">
        <v>80</v>
      </c>
      <c r="G318" s="7">
        <v>112</v>
      </c>
      <c r="H318" s="7">
        <v>112</v>
      </c>
      <c r="I318" s="7">
        <v>0</v>
      </c>
      <c r="J318" s="7">
        <v>14</v>
      </c>
      <c r="K318" s="7">
        <v>680</v>
      </c>
      <c r="L318" s="7">
        <v>25.2</v>
      </c>
      <c r="M318" s="8">
        <v>32.700000000000003</v>
      </c>
      <c r="N318" s="9">
        <f>IF(Tabla2[[#This Row],[LECHE RETIRO DIA]]&lt;&gt;ISBLANK(Tabla2[[#This Row],[LECHE RETIRO DIA]]),SUM(Tabla2[[#This Row],[LECHE TANQUE DIA]:[LECHE RETIRO DIA]]),SUM(Tabla2[[#This Row],[LECHE TANQUE DIA]:[LECHE AUTOCONSUMO DIA]]))</f>
        <v>2502</v>
      </c>
      <c r="O318" s="10">
        <f t="shared" si="56"/>
        <v>0.93245403677058358</v>
      </c>
      <c r="P318" s="11">
        <f t="shared" si="57"/>
        <v>22.339285714285715</v>
      </c>
      <c r="Q318" s="11">
        <f t="shared" si="58"/>
        <v>20.830357142857142</v>
      </c>
      <c r="R318" s="11">
        <f t="shared" si="59"/>
        <v>5.7142857142857144</v>
      </c>
      <c r="S318" s="11">
        <f t="shared" si="60"/>
        <v>3.6794117647058822</v>
      </c>
      <c r="T318" s="11">
        <f t="shared" si="61"/>
        <v>6.0714285714285712</v>
      </c>
      <c r="U318" s="11">
        <f t="shared" si="62"/>
        <v>99.285714285714292</v>
      </c>
      <c r="V318" s="11">
        <f t="shared" si="63"/>
        <v>4.4444444444444446</v>
      </c>
      <c r="W318" s="11">
        <f>IFERROR(H318/M318,Tabla2[[#This Row],[CARGA PRODUCCION (ANIMALES/HA)]])</f>
        <v>3.425076452599388</v>
      </c>
      <c r="X318" s="9">
        <f t="shared" si="64"/>
        <v>2022</v>
      </c>
      <c r="Y318" s="9">
        <f t="shared" si="65"/>
        <v>7</v>
      </c>
      <c r="Z318" s="9" t="e">
        <f t="shared" ca="1" si="66"/>
        <v>#NAME?</v>
      </c>
      <c r="AA318" s="12">
        <f t="shared" si="67"/>
        <v>112</v>
      </c>
      <c r="AB318" s="10">
        <f t="shared" si="68"/>
        <v>1</v>
      </c>
      <c r="AC318" s="13">
        <f t="shared" si="69"/>
        <v>0</v>
      </c>
    </row>
    <row r="319" spans="1:29">
      <c r="A319" s="6">
        <v>44744</v>
      </c>
      <c r="B319" s="7" t="s">
        <v>82</v>
      </c>
      <c r="C319" s="7">
        <v>2353</v>
      </c>
      <c r="D319" s="7">
        <v>140</v>
      </c>
      <c r="E319" s="7">
        <v>9</v>
      </c>
      <c r="F319" s="7">
        <v>140</v>
      </c>
      <c r="G319" s="7">
        <v>136</v>
      </c>
      <c r="H319" s="7">
        <v>136</v>
      </c>
      <c r="I319" s="7">
        <v>0</v>
      </c>
      <c r="J319" s="7">
        <v>22</v>
      </c>
      <c r="K319" s="7">
        <v>680</v>
      </c>
      <c r="L319" s="7">
        <v>28.9</v>
      </c>
      <c r="M319" s="8">
        <v>35.5</v>
      </c>
      <c r="N319" s="9">
        <f>IF(Tabla2[[#This Row],[LECHE RETIRO DIA]]&lt;&gt;ISBLANK(Tabla2[[#This Row],[LECHE RETIRO DIA]]),SUM(Tabla2[[#This Row],[LECHE TANQUE DIA]:[LECHE RETIRO DIA]]),SUM(Tabla2[[#This Row],[LECHE TANQUE DIA]:[LECHE AUTOCONSUMO DIA]]))</f>
        <v>2642</v>
      </c>
      <c r="O319" s="10">
        <f t="shared" si="56"/>
        <v>0.89061317183951549</v>
      </c>
      <c r="P319" s="11">
        <f t="shared" si="57"/>
        <v>19.426470588235293</v>
      </c>
      <c r="Q319" s="11">
        <f t="shared" si="58"/>
        <v>17.301470588235293</v>
      </c>
      <c r="R319" s="11">
        <f t="shared" si="59"/>
        <v>6.3636363636363633</v>
      </c>
      <c r="S319" s="11">
        <f t="shared" si="60"/>
        <v>3.8852941176470588</v>
      </c>
      <c r="T319" s="11">
        <f t="shared" si="61"/>
        <v>5</v>
      </c>
      <c r="U319" s="11">
        <f t="shared" si="62"/>
        <v>91.418685121107274</v>
      </c>
      <c r="V319" s="11">
        <f t="shared" si="63"/>
        <v>4.7058823529411766</v>
      </c>
      <c r="W319" s="11">
        <f>IFERROR(H319/M319,Tabla2[[#This Row],[CARGA PRODUCCION (ANIMALES/HA)]])</f>
        <v>3.8309859154929575</v>
      </c>
      <c r="X319" s="9">
        <f t="shared" si="64"/>
        <v>2022</v>
      </c>
      <c r="Y319" s="9">
        <f t="shared" si="65"/>
        <v>7</v>
      </c>
      <c r="Z319" s="9" t="e">
        <f t="shared" ca="1" si="66"/>
        <v>#NAME?</v>
      </c>
      <c r="AA319" s="12">
        <f t="shared" si="67"/>
        <v>136</v>
      </c>
      <c r="AB319" s="10">
        <f t="shared" si="68"/>
        <v>1</v>
      </c>
      <c r="AC319" s="13">
        <f t="shared" si="69"/>
        <v>0</v>
      </c>
    </row>
    <row r="320" spans="1:29">
      <c r="A320" s="6">
        <v>44745</v>
      </c>
      <c r="B320" s="7" t="s">
        <v>80</v>
      </c>
      <c r="C320" s="7">
        <v>2352</v>
      </c>
      <c r="D320" s="7">
        <v>80</v>
      </c>
      <c r="E320" s="7">
        <v>9</v>
      </c>
      <c r="F320" s="7">
        <v>80</v>
      </c>
      <c r="G320" s="7">
        <v>112</v>
      </c>
      <c r="H320" s="7">
        <v>112</v>
      </c>
      <c r="I320" s="7">
        <v>0</v>
      </c>
      <c r="J320" s="7">
        <v>14</v>
      </c>
      <c r="K320" s="7">
        <v>680</v>
      </c>
      <c r="L320" s="7">
        <v>25.2</v>
      </c>
      <c r="M320" s="8">
        <v>32.700000000000003</v>
      </c>
      <c r="N320" s="9">
        <f>IF(Tabla2[[#This Row],[LECHE RETIRO DIA]]&lt;&gt;ISBLANK(Tabla2[[#This Row],[LECHE RETIRO DIA]]),SUM(Tabla2[[#This Row],[LECHE TANQUE DIA]:[LECHE RETIRO DIA]]),SUM(Tabla2[[#This Row],[LECHE TANQUE DIA]:[LECHE AUTOCONSUMO DIA]]))</f>
        <v>2521</v>
      </c>
      <c r="O320" s="10">
        <f t="shared" si="56"/>
        <v>0.9329631098770329</v>
      </c>
      <c r="P320" s="11">
        <f t="shared" si="57"/>
        <v>22.508928571428573</v>
      </c>
      <c r="Q320" s="11">
        <f t="shared" si="58"/>
        <v>21</v>
      </c>
      <c r="R320" s="11">
        <f t="shared" si="59"/>
        <v>5.7142857142857144</v>
      </c>
      <c r="S320" s="11">
        <f t="shared" si="60"/>
        <v>3.7073529411764707</v>
      </c>
      <c r="T320" s="11">
        <f t="shared" si="61"/>
        <v>6.0714285714285712</v>
      </c>
      <c r="U320" s="11">
        <f t="shared" si="62"/>
        <v>100.03968253968254</v>
      </c>
      <c r="V320" s="11">
        <f t="shared" si="63"/>
        <v>4.4444444444444446</v>
      </c>
      <c r="W320" s="11">
        <f>IFERROR(H320/M320,Tabla2[[#This Row],[CARGA PRODUCCION (ANIMALES/HA)]])</f>
        <v>3.425076452599388</v>
      </c>
      <c r="X320" s="9">
        <f t="shared" si="64"/>
        <v>2022</v>
      </c>
      <c r="Y320" s="9">
        <f t="shared" si="65"/>
        <v>7</v>
      </c>
      <c r="Z320" s="9" t="e">
        <f t="shared" ca="1" si="66"/>
        <v>#NAME?</v>
      </c>
      <c r="AA320" s="12">
        <f t="shared" si="67"/>
        <v>112</v>
      </c>
      <c r="AB320" s="10">
        <f t="shared" si="68"/>
        <v>1</v>
      </c>
      <c r="AC320" s="13">
        <f t="shared" si="69"/>
        <v>0</v>
      </c>
    </row>
    <row r="321" spans="1:30">
      <c r="A321" s="6">
        <v>44745</v>
      </c>
      <c r="B321" s="7" t="s">
        <v>82</v>
      </c>
      <c r="C321" s="7">
        <v>2382</v>
      </c>
      <c r="D321" s="7">
        <v>140</v>
      </c>
      <c r="E321" s="7">
        <v>9</v>
      </c>
      <c r="F321" s="7">
        <v>140</v>
      </c>
      <c r="G321" s="7">
        <v>136</v>
      </c>
      <c r="H321" s="7">
        <v>136</v>
      </c>
      <c r="I321" s="7">
        <v>0</v>
      </c>
      <c r="J321" s="7">
        <v>22</v>
      </c>
      <c r="K321" s="7">
        <v>680</v>
      </c>
      <c r="L321" s="7">
        <v>28.9</v>
      </c>
      <c r="M321" s="8">
        <v>35.5</v>
      </c>
      <c r="N321" s="9">
        <f>IF(Tabla2[[#This Row],[LECHE RETIRO DIA]]&lt;&gt;ISBLANK(Tabla2[[#This Row],[LECHE RETIRO DIA]]),SUM(Tabla2[[#This Row],[LECHE TANQUE DIA]:[LECHE RETIRO DIA]]),SUM(Tabla2[[#This Row],[LECHE TANQUE DIA]:[LECHE AUTOCONSUMO DIA]]))</f>
        <v>2671</v>
      </c>
      <c r="O321" s="10">
        <f t="shared" si="56"/>
        <v>0.89180082366155</v>
      </c>
      <c r="P321" s="11">
        <f t="shared" si="57"/>
        <v>19.639705882352942</v>
      </c>
      <c r="Q321" s="11">
        <f t="shared" si="58"/>
        <v>17.514705882352942</v>
      </c>
      <c r="R321" s="11">
        <f t="shared" si="59"/>
        <v>6.3636363636363633</v>
      </c>
      <c r="S321" s="11">
        <f t="shared" si="60"/>
        <v>3.927941176470588</v>
      </c>
      <c r="T321" s="11">
        <f t="shared" si="61"/>
        <v>5</v>
      </c>
      <c r="U321" s="11">
        <f t="shared" si="62"/>
        <v>92.422145328719722</v>
      </c>
      <c r="V321" s="11">
        <f t="shared" si="63"/>
        <v>4.7058823529411766</v>
      </c>
      <c r="W321" s="11">
        <f>IFERROR(H321/M321,Tabla2[[#This Row],[CARGA PRODUCCION (ANIMALES/HA)]])</f>
        <v>3.8309859154929575</v>
      </c>
      <c r="X321" s="9">
        <f t="shared" si="64"/>
        <v>2022</v>
      </c>
      <c r="Y321" s="9">
        <f t="shared" si="65"/>
        <v>7</v>
      </c>
      <c r="Z321" s="9" t="e">
        <f t="shared" ca="1" si="66"/>
        <v>#NAME?</v>
      </c>
      <c r="AA321" s="12">
        <f t="shared" si="67"/>
        <v>136</v>
      </c>
      <c r="AB321" s="10">
        <f t="shared" si="68"/>
        <v>1</v>
      </c>
      <c r="AC321" s="13">
        <f t="shared" si="69"/>
        <v>0</v>
      </c>
    </row>
    <row r="322" spans="1:30">
      <c r="A322" s="6">
        <v>44746</v>
      </c>
      <c r="B322" s="7" t="s">
        <v>80</v>
      </c>
      <c r="C322" s="7">
        <v>2393</v>
      </c>
      <c r="D322" s="7">
        <v>80</v>
      </c>
      <c r="E322" s="7">
        <v>9</v>
      </c>
      <c r="F322" s="7">
        <v>80</v>
      </c>
      <c r="G322" s="7">
        <v>112</v>
      </c>
      <c r="H322" s="7">
        <v>112</v>
      </c>
      <c r="I322" s="7">
        <v>0</v>
      </c>
      <c r="J322" s="7">
        <v>14</v>
      </c>
      <c r="K322" s="7">
        <v>680</v>
      </c>
      <c r="L322" s="7">
        <v>25.2</v>
      </c>
      <c r="M322" s="8">
        <v>32.700000000000003</v>
      </c>
      <c r="N322" s="9">
        <f>IF(Tabla2[[#This Row],[LECHE RETIRO DIA]]&lt;&gt;ISBLANK(Tabla2[[#This Row],[LECHE RETIRO DIA]]),SUM(Tabla2[[#This Row],[LECHE TANQUE DIA]:[LECHE RETIRO DIA]]),SUM(Tabla2[[#This Row],[LECHE TANQUE DIA]:[LECHE AUTOCONSUMO DIA]]))</f>
        <v>2562</v>
      </c>
      <c r="O322" s="10">
        <f t="shared" ref="O322:O341" si="70">IFERROR(C322/N322,"")</f>
        <v>0.93403590944574555</v>
      </c>
      <c r="P322" s="11">
        <f t="shared" ref="P322:P341" si="71">IFERROR(N322/G322,"")</f>
        <v>22.875</v>
      </c>
      <c r="Q322" s="11">
        <f t="shared" ref="Q322:Q341" si="72">IFERROR(C322/G322,"")</f>
        <v>21.366071428571427</v>
      </c>
      <c r="R322" s="11">
        <f t="shared" ref="R322:R341" si="73">IFERROR(D322/J322,"")</f>
        <v>5.7142857142857144</v>
      </c>
      <c r="S322" s="11">
        <f t="shared" ref="S322:S341" si="74">IFERROR(N322/K322,"")</f>
        <v>3.7676470588235293</v>
      </c>
      <c r="T322" s="11">
        <f t="shared" ref="T322:T341" si="75">IFERROR(K322/G322,"")</f>
        <v>6.0714285714285712</v>
      </c>
      <c r="U322" s="11">
        <f t="shared" ref="U322:U341" si="76">IFERROR(N322/L322,"")</f>
        <v>101.66666666666667</v>
      </c>
      <c r="V322" s="11">
        <f t="shared" ref="V322:V341" si="77">IFERROR(G322/L322,"")</f>
        <v>4.4444444444444446</v>
      </c>
      <c r="W322" s="11">
        <f>IFERROR(H322/M322,Tabla2[[#This Row],[CARGA PRODUCCION (ANIMALES/HA)]])</f>
        <v>3.425076452599388</v>
      </c>
      <c r="X322" s="9">
        <f t="shared" ref="X322:X341" si="78">YEAR(A322)</f>
        <v>2022</v>
      </c>
      <c r="Y322" s="9">
        <f t="shared" ref="Y322:Y341" si="79">MONTH(A322)</f>
        <v>7</v>
      </c>
      <c r="Z322" s="9" t="e">
        <f t="shared" ref="Z322:Z341" ca="1" si="80">_xlfn.ISOWEEKNUM(A322)</f>
        <v>#NAME?</v>
      </c>
      <c r="AA322" s="12">
        <f t="shared" ref="AA322:AA341" si="81">IF(H322&gt;0,H322,G322)</f>
        <v>112</v>
      </c>
      <c r="AB322" s="10">
        <f t="shared" ref="AB322:AB341" si="82">IFERROR(G322/AA322,"")</f>
        <v>1</v>
      </c>
      <c r="AC322" s="13">
        <f t="shared" ref="AC322:AC341" si="83">IFERROR(1-AB322,"")</f>
        <v>0</v>
      </c>
    </row>
    <row r="323" spans="1:30">
      <c r="A323" s="6">
        <v>44746</v>
      </c>
      <c r="B323" s="7" t="s">
        <v>82</v>
      </c>
      <c r="C323" s="7">
        <v>2382</v>
      </c>
      <c r="D323" s="7">
        <v>140</v>
      </c>
      <c r="E323" s="7">
        <v>9</v>
      </c>
      <c r="F323" s="7">
        <v>140</v>
      </c>
      <c r="G323" s="7">
        <v>136</v>
      </c>
      <c r="H323" s="7">
        <v>136</v>
      </c>
      <c r="I323" s="7">
        <v>0</v>
      </c>
      <c r="J323" s="7">
        <v>22</v>
      </c>
      <c r="K323" s="7">
        <v>680</v>
      </c>
      <c r="L323" s="7">
        <v>28.9</v>
      </c>
      <c r="M323" s="8">
        <v>35.5</v>
      </c>
      <c r="N323" s="9">
        <f>IF(Tabla2[[#This Row],[LECHE RETIRO DIA]]&lt;&gt;ISBLANK(Tabla2[[#This Row],[LECHE RETIRO DIA]]),SUM(Tabla2[[#This Row],[LECHE TANQUE DIA]:[LECHE RETIRO DIA]]),SUM(Tabla2[[#This Row],[LECHE TANQUE DIA]:[LECHE AUTOCONSUMO DIA]]))</f>
        <v>2671</v>
      </c>
      <c r="O323" s="10">
        <f t="shared" si="70"/>
        <v>0.89180082366155</v>
      </c>
      <c r="P323" s="11">
        <f t="shared" si="71"/>
        <v>19.639705882352942</v>
      </c>
      <c r="Q323" s="11">
        <f t="shared" si="72"/>
        <v>17.514705882352942</v>
      </c>
      <c r="R323" s="11">
        <f t="shared" si="73"/>
        <v>6.3636363636363633</v>
      </c>
      <c r="S323" s="11">
        <f t="shared" si="74"/>
        <v>3.927941176470588</v>
      </c>
      <c r="T323" s="11">
        <f t="shared" si="75"/>
        <v>5</v>
      </c>
      <c r="U323" s="11">
        <f t="shared" si="76"/>
        <v>92.422145328719722</v>
      </c>
      <c r="V323" s="11">
        <f t="shared" si="77"/>
        <v>4.7058823529411766</v>
      </c>
      <c r="W323" s="11">
        <f>IFERROR(H323/M323,Tabla2[[#This Row],[CARGA PRODUCCION (ANIMALES/HA)]])</f>
        <v>3.8309859154929575</v>
      </c>
      <c r="X323" s="9">
        <f t="shared" si="78"/>
        <v>2022</v>
      </c>
      <c r="Y323" s="9">
        <f t="shared" si="79"/>
        <v>7</v>
      </c>
      <c r="Z323" s="9" t="e">
        <f t="shared" ca="1" si="80"/>
        <v>#NAME?</v>
      </c>
      <c r="AA323" s="12">
        <f t="shared" si="81"/>
        <v>136</v>
      </c>
      <c r="AB323" s="10">
        <f t="shared" si="82"/>
        <v>1</v>
      </c>
      <c r="AC323" s="13">
        <f t="shared" si="83"/>
        <v>0</v>
      </c>
    </row>
    <row r="324" spans="1:30">
      <c r="A324" s="6">
        <v>44747</v>
      </c>
      <c r="B324" s="7" t="s">
        <v>80</v>
      </c>
      <c r="C324" s="7">
        <v>2352</v>
      </c>
      <c r="D324" s="7">
        <v>80</v>
      </c>
      <c r="E324" s="7">
        <v>9</v>
      </c>
      <c r="F324" s="7">
        <v>80</v>
      </c>
      <c r="G324" s="7">
        <v>112</v>
      </c>
      <c r="H324" s="7">
        <v>112</v>
      </c>
      <c r="I324" s="7">
        <v>0</v>
      </c>
      <c r="J324" s="7">
        <v>14</v>
      </c>
      <c r="K324" s="7">
        <v>680</v>
      </c>
      <c r="L324" s="7">
        <v>25.2</v>
      </c>
      <c r="M324" s="8">
        <v>32.700000000000003</v>
      </c>
      <c r="N324" s="9">
        <f>IF(Tabla2[[#This Row],[LECHE RETIRO DIA]]&lt;&gt;ISBLANK(Tabla2[[#This Row],[LECHE RETIRO DIA]]),SUM(Tabla2[[#This Row],[LECHE TANQUE DIA]:[LECHE RETIRO DIA]]),SUM(Tabla2[[#This Row],[LECHE TANQUE DIA]:[LECHE AUTOCONSUMO DIA]]))</f>
        <v>2521</v>
      </c>
      <c r="O324" s="10">
        <f t="shared" si="70"/>
        <v>0.9329631098770329</v>
      </c>
      <c r="P324" s="11">
        <f t="shared" si="71"/>
        <v>22.508928571428573</v>
      </c>
      <c r="Q324" s="11">
        <f t="shared" si="72"/>
        <v>21</v>
      </c>
      <c r="R324" s="11">
        <f t="shared" si="73"/>
        <v>5.7142857142857144</v>
      </c>
      <c r="S324" s="11">
        <f t="shared" si="74"/>
        <v>3.7073529411764707</v>
      </c>
      <c r="T324" s="11">
        <f t="shared" si="75"/>
        <v>6.0714285714285712</v>
      </c>
      <c r="U324" s="11">
        <f t="shared" si="76"/>
        <v>100.03968253968254</v>
      </c>
      <c r="V324" s="11">
        <f t="shared" si="77"/>
        <v>4.4444444444444446</v>
      </c>
      <c r="W324" s="11">
        <f>IFERROR(H324/M324,Tabla2[[#This Row],[CARGA PRODUCCION (ANIMALES/HA)]])</f>
        <v>3.425076452599388</v>
      </c>
      <c r="X324" s="9">
        <f t="shared" si="78"/>
        <v>2022</v>
      </c>
      <c r="Y324" s="9">
        <f t="shared" si="79"/>
        <v>7</v>
      </c>
      <c r="Z324" s="9" t="e">
        <f t="shared" ca="1" si="80"/>
        <v>#NAME?</v>
      </c>
      <c r="AA324" s="12">
        <f t="shared" si="81"/>
        <v>112</v>
      </c>
      <c r="AB324" s="10">
        <f t="shared" si="82"/>
        <v>1</v>
      </c>
      <c r="AC324" s="13">
        <f t="shared" si="83"/>
        <v>0</v>
      </c>
    </row>
    <row r="325" spans="1:30">
      <c r="A325" s="6">
        <v>44747</v>
      </c>
      <c r="B325" s="7" t="s">
        <v>82</v>
      </c>
      <c r="C325" s="7">
        <v>2425</v>
      </c>
      <c r="D325" s="7">
        <v>140</v>
      </c>
      <c r="E325" s="7">
        <v>9</v>
      </c>
      <c r="F325" s="7">
        <v>140</v>
      </c>
      <c r="G325" s="7">
        <v>136</v>
      </c>
      <c r="H325" s="7">
        <v>136</v>
      </c>
      <c r="I325" s="7">
        <v>0</v>
      </c>
      <c r="J325" s="7">
        <v>22</v>
      </c>
      <c r="K325" s="7">
        <v>680</v>
      </c>
      <c r="L325" s="7">
        <v>28.9</v>
      </c>
      <c r="M325" s="8">
        <v>35.5</v>
      </c>
      <c r="N325" s="9">
        <f>IF(Tabla2[[#This Row],[LECHE RETIRO DIA]]&lt;&gt;ISBLANK(Tabla2[[#This Row],[LECHE RETIRO DIA]]),SUM(Tabla2[[#This Row],[LECHE TANQUE DIA]:[LECHE RETIRO DIA]]),SUM(Tabla2[[#This Row],[LECHE TANQUE DIA]:[LECHE AUTOCONSUMO DIA]]))</f>
        <v>2714</v>
      </c>
      <c r="O325" s="10">
        <f t="shared" si="70"/>
        <v>0.893515106853353</v>
      </c>
      <c r="P325" s="11">
        <f t="shared" si="71"/>
        <v>19.955882352941178</v>
      </c>
      <c r="Q325" s="11">
        <f t="shared" si="72"/>
        <v>17.830882352941178</v>
      </c>
      <c r="R325" s="11">
        <f t="shared" si="73"/>
        <v>6.3636363636363633</v>
      </c>
      <c r="S325" s="11">
        <f t="shared" si="74"/>
        <v>3.9911764705882353</v>
      </c>
      <c r="T325" s="11">
        <f t="shared" si="75"/>
        <v>5</v>
      </c>
      <c r="U325" s="11">
        <f t="shared" si="76"/>
        <v>93.910034602076124</v>
      </c>
      <c r="V325" s="11">
        <f t="shared" si="77"/>
        <v>4.7058823529411766</v>
      </c>
      <c r="W325" s="11">
        <f>IFERROR(H325/M325,Tabla2[[#This Row],[CARGA PRODUCCION (ANIMALES/HA)]])</f>
        <v>3.8309859154929575</v>
      </c>
      <c r="X325" s="9">
        <f t="shared" si="78"/>
        <v>2022</v>
      </c>
      <c r="Y325" s="9">
        <f t="shared" si="79"/>
        <v>7</v>
      </c>
      <c r="Z325" s="9" t="e">
        <f t="shared" ca="1" si="80"/>
        <v>#NAME?</v>
      </c>
      <c r="AA325" s="12">
        <f t="shared" si="81"/>
        <v>136</v>
      </c>
      <c r="AB325" s="10">
        <f t="shared" si="82"/>
        <v>1</v>
      </c>
      <c r="AC325" s="13">
        <f t="shared" si="83"/>
        <v>0</v>
      </c>
    </row>
    <row r="326" spans="1:30">
      <c r="A326" s="6">
        <v>44748</v>
      </c>
      <c r="B326" s="7" t="s">
        <v>80</v>
      </c>
      <c r="C326" s="7">
        <v>2286</v>
      </c>
      <c r="D326" s="7">
        <v>80</v>
      </c>
      <c r="E326" s="7">
        <v>9</v>
      </c>
      <c r="F326" s="7">
        <v>80</v>
      </c>
      <c r="G326" s="7">
        <v>112</v>
      </c>
      <c r="H326" s="7">
        <v>112</v>
      </c>
      <c r="I326" s="7">
        <v>0</v>
      </c>
      <c r="J326" s="7">
        <v>14</v>
      </c>
      <c r="K326" s="7">
        <v>680</v>
      </c>
      <c r="L326" s="7">
        <v>25.2</v>
      </c>
      <c r="M326" s="8">
        <v>32.700000000000003</v>
      </c>
      <c r="N326" s="9">
        <f>IF(Tabla2[[#This Row],[LECHE RETIRO DIA]]&lt;&gt;ISBLANK(Tabla2[[#This Row],[LECHE RETIRO DIA]]),SUM(Tabla2[[#This Row],[LECHE TANQUE DIA]:[LECHE RETIRO DIA]]),SUM(Tabla2[[#This Row],[LECHE TANQUE DIA]:[LECHE AUTOCONSUMO DIA]]))</f>
        <v>2455</v>
      </c>
      <c r="O326" s="10">
        <f t="shared" si="70"/>
        <v>0.93116089613034625</v>
      </c>
      <c r="P326" s="11">
        <f t="shared" si="71"/>
        <v>21.919642857142858</v>
      </c>
      <c r="Q326" s="11">
        <f t="shared" si="72"/>
        <v>20.410714285714285</v>
      </c>
      <c r="R326" s="11">
        <f t="shared" si="73"/>
        <v>5.7142857142857144</v>
      </c>
      <c r="S326" s="11">
        <f t="shared" si="74"/>
        <v>3.6102941176470589</v>
      </c>
      <c r="T326" s="11">
        <f t="shared" si="75"/>
        <v>6.0714285714285712</v>
      </c>
      <c r="U326" s="11">
        <f t="shared" si="76"/>
        <v>97.420634920634924</v>
      </c>
      <c r="V326" s="11">
        <f t="shared" si="77"/>
        <v>4.4444444444444446</v>
      </c>
      <c r="W326" s="11">
        <f>IFERROR(H326/M326,Tabla2[[#This Row],[CARGA PRODUCCION (ANIMALES/HA)]])</f>
        <v>3.425076452599388</v>
      </c>
      <c r="X326" s="9">
        <f t="shared" si="78"/>
        <v>2022</v>
      </c>
      <c r="Y326" s="9">
        <f t="shared" si="79"/>
        <v>7</v>
      </c>
      <c r="Z326" s="9" t="e">
        <f t="shared" ca="1" si="80"/>
        <v>#NAME?</v>
      </c>
      <c r="AA326" s="12">
        <f t="shared" si="81"/>
        <v>112</v>
      </c>
      <c r="AB326" s="10">
        <f t="shared" si="82"/>
        <v>1</v>
      </c>
      <c r="AC326" s="13">
        <f t="shared" si="83"/>
        <v>0</v>
      </c>
    </row>
    <row r="327" spans="1:30">
      <c r="A327" s="6">
        <v>44748</v>
      </c>
      <c r="B327" s="7" t="s">
        <v>82</v>
      </c>
      <c r="C327" s="7">
        <v>2571</v>
      </c>
      <c r="D327" s="7">
        <v>140</v>
      </c>
      <c r="E327" s="7">
        <v>9</v>
      </c>
      <c r="F327" s="7">
        <v>140</v>
      </c>
      <c r="G327" s="7">
        <v>136</v>
      </c>
      <c r="H327" s="7">
        <v>136</v>
      </c>
      <c r="I327" s="7">
        <v>0</v>
      </c>
      <c r="J327" s="7">
        <v>22</v>
      </c>
      <c r="K327" s="7">
        <v>680</v>
      </c>
      <c r="L327" s="7">
        <v>28.9</v>
      </c>
      <c r="M327" s="8">
        <v>35.5</v>
      </c>
      <c r="N327" s="9">
        <f>IF(Tabla2[[#This Row],[LECHE RETIRO DIA]]&lt;&gt;ISBLANK(Tabla2[[#This Row],[LECHE RETIRO DIA]]),SUM(Tabla2[[#This Row],[LECHE TANQUE DIA]:[LECHE RETIRO DIA]]),SUM(Tabla2[[#This Row],[LECHE TANQUE DIA]:[LECHE AUTOCONSUMO DIA]]))</f>
        <v>2860</v>
      </c>
      <c r="O327" s="10">
        <f t="shared" si="70"/>
        <v>0.89895104895104894</v>
      </c>
      <c r="P327" s="11">
        <f t="shared" si="71"/>
        <v>21.029411764705884</v>
      </c>
      <c r="Q327" s="11">
        <f t="shared" si="72"/>
        <v>18.904411764705884</v>
      </c>
      <c r="R327" s="11">
        <f t="shared" si="73"/>
        <v>6.3636363636363633</v>
      </c>
      <c r="S327" s="11">
        <f t="shared" si="74"/>
        <v>4.2058823529411766</v>
      </c>
      <c r="T327" s="11">
        <f t="shared" si="75"/>
        <v>5</v>
      </c>
      <c r="U327" s="11">
        <f t="shared" si="76"/>
        <v>98.96193771626298</v>
      </c>
      <c r="V327" s="11">
        <f t="shared" si="77"/>
        <v>4.7058823529411766</v>
      </c>
      <c r="W327" s="11">
        <f>IFERROR(H327/M327,Tabla2[[#This Row],[CARGA PRODUCCION (ANIMALES/HA)]])</f>
        <v>3.8309859154929575</v>
      </c>
      <c r="X327" s="9">
        <f t="shared" si="78"/>
        <v>2022</v>
      </c>
      <c r="Y327" s="9">
        <f t="shared" si="79"/>
        <v>7</v>
      </c>
      <c r="Z327" s="9" t="e">
        <f t="shared" ca="1" si="80"/>
        <v>#NAME?</v>
      </c>
      <c r="AA327" s="12">
        <f t="shared" si="81"/>
        <v>136</v>
      </c>
      <c r="AB327" s="10">
        <f t="shared" si="82"/>
        <v>1</v>
      </c>
      <c r="AC327" s="13">
        <f t="shared" si="83"/>
        <v>0</v>
      </c>
    </row>
    <row r="328" spans="1:30">
      <c r="A328" s="6">
        <v>44749</v>
      </c>
      <c r="B328" s="7" t="s">
        <v>80</v>
      </c>
      <c r="C328" s="7">
        <v>2286</v>
      </c>
      <c r="D328" s="7">
        <v>80</v>
      </c>
      <c r="E328" s="7">
        <v>9</v>
      </c>
      <c r="F328" s="7">
        <v>80</v>
      </c>
      <c r="G328" s="7">
        <v>112</v>
      </c>
      <c r="H328" s="7">
        <v>112</v>
      </c>
      <c r="I328" s="7">
        <v>0</v>
      </c>
      <c r="J328" s="7">
        <v>14</v>
      </c>
      <c r="K328" s="7">
        <v>680</v>
      </c>
      <c r="L328" s="7">
        <v>25.2</v>
      </c>
      <c r="M328" s="8">
        <v>32.700000000000003</v>
      </c>
      <c r="N328" s="9">
        <f>IF(Tabla2[[#This Row],[LECHE RETIRO DIA]]&lt;&gt;ISBLANK(Tabla2[[#This Row],[LECHE RETIRO DIA]]),SUM(Tabla2[[#This Row],[LECHE TANQUE DIA]:[LECHE RETIRO DIA]]),SUM(Tabla2[[#This Row],[LECHE TANQUE DIA]:[LECHE AUTOCONSUMO DIA]]))</f>
        <v>2455</v>
      </c>
      <c r="O328" s="10">
        <f t="shared" si="70"/>
        <v>0.93116089613034625</v>
      </c>
      <c r="P328" s="11">
        <f t="shared" si="71"/>
        <v>21.919642857142858</v>
      </c>
      <c r="Q328" s="11">
        <f t="shared" si="72"/>
        <v>20.410714285714285</v>
      </c>
      <c r="R328" s="11">
        <f t="shared" si="73"/>
        <v>5.7142857142857144</v>
      </c>
      <c r="S328" s="11">
        <f t="shared" si="74"/>
        <v>3.6102941176470589</v>
      </c>
      <c r="T328" s="11">
        <f t="shared" si="75"/>
        <v>6.0714285714285712</v>
      </c>
      <c r="U328" s="11">
        <f t="shared" si="76"/>
        <v>97.420634920634924</v>
      </c>
      <c r="V328" s="11">
        <f t="shared" si="77"/>
        <v>4.4444444444444446</v>
      </c>
      <c r="W328" s="11">
        <f>IFERROR(H328/M328,Tabla2[[#This Row],[CARGA PRODUCCION (ANIMALES/HA)]])</f>
        <v>3.425076452599388</v>
      </c>
      <c r="X328" s="9">
        <f t="shared" si="78"/>
        <v>2022</v>
      </c>
      <c r="Y328" s="9">
        <f t="shared" si="79"/>
        <v>7</v>
      </c>
      <c r="Z328" s="9" t="e">
        <f t="shared" ca="1" si="80"/>
        <v>#NAME?</v>
      </c>
      <c r="AA328" s="12">
        <f t="shared" si="81"/>
        <v>112</v>
      </c>
      <c r="AB328" s="10">
        <f t="shared" si="82"/>
        <v>1</v>
      </c>
      <c r="AC328" s="13">
        <f t="shared" si="83"/>
        <v>0</v>
      </c>
    </row>
    <row r="329" spans="1:30">
      <c r="A329" s="6">
        <v>44749</v>
      </c>
      <c r="B329" s="7" t="s">
        <v>82</v>
      </c>
      <c r="C329" s="7">
        <v>2460</v>
      </c>
      <c r="D329" s="7">
        <v>140</v>
      </c>
      <c r="E329" s="7">
        <v>9</v>
      </c>
      <c r="F329" s="7">
        <v>140</v>
      </c>
      <c r="G329" s="7">
        <v>136</v>
      </c>
      <c r="H329" s="7">
        <v>136</v>
      </c>
      <c r="I329" s="7">
        <v>0</v>
      </c>
      <c r="J329" s="7">
        <v>22</v>
      </c>
      <c r="K329" s="7">
        <v>680</v>
      </c>
      <c r="L329" s="7">
        <v>28.9</v>
      </c>
      <c r="M329" s="8">
        <v>35.5</v>
      </c>
      <c r="N329" s="9">
        <f>IF(Tabla2[[#This Row],[LECHE RETIRO DIA]]&lt;&gt;ISBLANK(Tabla2[[#This Row],[LECHE RETIRO DIA]]),SUM(Tabla2[[#This Row],[LECHE TANQUE DIA]:[LECHE RETIRO DIA]]),SUM(Tabla2[[#This Row],[LECHE TANQUE DIA]:[LECHE AUTOCONSUMO DIA]]))</f>
        <v>2749</v>
      </c>
      <c r="O329" s="10">
        <f t="shared" si="70"/>
        <v>0.89487086213168421</v>
      </c>
      <c r="P329" s="11">
        <f t="shared" si="71"/>
        <v>20.213235294117649</v>
      </c>
      <c r="Q329" s="11">
        <f t="shared" si="72"/>
        <v>18.088235294117649</v>
      </c>
      <c r="R329" s="11">
        <f t="shared" si="73"/>
        <v>6.3636363636363633</v>
      </c>
      <c r="S329" s="11">
        <f t="shared" si="74"/>
        <v>4.0426470588235297</v>
      </c>
      <c r="T329" s="11">
        <f t="shared" si="75"/>
        <v>5</v>
      </c>
      <c r="U329" s="11">
        <f t="shared" si="76"/>
        <v>95.121107266435985</v>
      </c>
      <c r="V329" s="11">
        <f t="shared" si="77"/>
        <v>4.7058823529411766</v>
      </c>
      <c r="W329" s="11">
        <f>IFERROR(H329/M329,Tabla2[[#This Row],[CARGA PRODUCCION (ANIMALES/HA)]])</f>
        <v>3.8309859154929575</v>
      </c>
      <c r="X329" s="9">
        <f t="shared" si="78"/>
        <v>2022</v>
      </c>
      <c r="Y329" s="9">
        <f t="shared" si="79"/>
        <v>7</v>
      </c>
      <c r="Z329" s="9" t="e">
        <f t="shared" ca="1" si="80"/>
        <v>#NAME?</v>
      </c>
      <c r="AA329" s="12">
        <f t="shared" si="81"/>
        <v>136</v>
      </c>
      <c r="AB329" s="10">
        <f t="shared" si="82"/>
        <v>1</v>
      </c>
      <c r="AC329" s="13">
        <f t="shared" si="83"/>
        <v>0</v>
      </c>
    </row>
    <row r="330" spans="1:30">
      <c r="A330" s="6">
        <v>44750</v>
      </c>
      <c r="B330" s="7" t="s">
        <v>80</v>
      </c>
      <c r="C330" s="7">
        <v>2407</v>
      </c>
      <c r="D330" s="7">
        <v>80</v>
      </c>
      <c r="E330" s="7">
        <v>9</v>
      </c>
      <c r="F330" s="7">
        <v>80</v>
      </c>
      <c r="G330" s="7">
        <v>112</v>
      </c>
      <c r="H330" s="7">
        <v>112</v>
      </c>
      <c r="I330" s="7">
        <v>0</v>
      </c>
      <c r="J330" s="7">
        <v>14</v>
      </c>
      <c r="K330" s="7">
        <v>680</v>
      </c>
      <c r="L330" s="7">
        <v>25.2</v>
      </c>
      <c r="M330" s="8">
        <v>32.700000000000003</v>
      </c>
      <c r="N330" s="9">
        <f>IF(Tabla2[[#This Row],[LECHE RETIRO DIA]]&lt;&gt;ISBLANK(Tabla2[[#This Row],[LECHE RETIRO DIA]]),SUM(Tabla2[[#This Row],[LECHE TANQUE DIA]:[LECHE RETIRO DIA]]),SUM(Tabla2[[#This Row],[LECHE TANQUE DIA]:[LECHE AUTOCONSUMO DIA]]))</f>
        <v>2576</v>
      </c>
      <c r="O330" s="10">
        <f t="shared" si="70"/>
        <v>0.93439440993788825</v>
      </c>
      <c r="P330" s="11">
        <f t="shared" si="71"/>
        <v>23</v>
      </c>
      <c r="Q330" s="11">
        <f t="shared" si="72"/>
        <v>21.491071428571427</v>
      </c>
      <c r="R330" s="11">
        <f t="shared" si="73"/>
        <v>5.7142857142857144</v>
      </c>
      <c r="S330" s="11">
        <f t="shared" si="74"/>
        <v>3.7882352941176469</v>
      </c>
      <c r="T330" s="11">
        <f t="shared" si="75"/>
        <v>6.0714285714285712</v>
      </c>
      <c r="U330" s="11">
        <f t="shared" si="76"/>
        <v>102.22222222222223</v>
      </c>
      <c r="V330" s="11">
        <f t="shared" si="77"/>
        <v>4.4444444444444446</v>
      </c>
      <c r="W330" s="11">
        <f>IFERROR(H330/M330,Tabla2[[#This Row],[CARGA PRODUCCION (ANIMALES/HA)]])</f>
        <v>3.425076452599388</v>
      </c>
      <c r="X330" s="9">
        <f t="shared" si="78"/>
        <v>2022</v>
      </c>
      <c r="Y330" s="9">
        <f t="shared" si="79"/>
        <v>7</v>
      </c>
      <c r="Z330" s="9" t="e">
        <f t="shared" ca="1" si="80"/>
        <v>#NAME?</v>
      </c>
      <c r="AA330" s="12">
        <f t="shared" si="81"/>
        <v>112</v>
      </c>
      <c r="AB330" s="10">
        <f t="shared" si="82"/>
        <v>1</v>
      </c>
      <c r="AC330" s="13">
        <f t="shared" si="83"/>
        <v>0</v>
      </c>
    </row>
    <row r="331" spans="1:30">
      <c r="A331" s="6">
        <v>44750</v>
      </c>
      <c r="B331" s="7" t="s">
        <v>82</v>
      </c>
      <c r="C331" s="7">
        <v>2448</v>
      </c>
      <c r="D331" s="7">
        <v>140</v>
      </c>
      <c r="E331" s="7">
        <v>9</v>
      </c>
      <c r="F331" s="7">
        <v>140</v>
      </c>
      <c r="G331" s="7">
        <v>136</v>
      </c>
      <c r="H331" s="7">
        <v>136</v>
      </c>
      <c r="I331" s="7">
        <v>0</v>
      </c>
      <c r="J331" s="7">
        <v>22</v>
      </c>
      <c r="K331" s="7">
        <v>680</v>
      </c>
      <c r="L331" s="7">
        <v>28.9</v>
      </c>
      <c r="M331" s="8">
        <v>35.5</v>
      </c>
      <c r="N331" s="9">
        <f>IF(Tabla2[[#This Row],[LECHE RETIRO DIA]]&lt;&gt;ISBLANK(Tabla2[[#This Row],[LECHE RETIRO DIA]]),SUM(Tabla2[[#This Row],[LECHE TANQUE DIA]:[LECHE RETIRO DIA]]),SUM(Tabla2[[#This Row],[LECHE TANQUE DIA]:[LECHE AUTOCONSUMO DIA]]))</f>
        <v>2737</v>
      </c>
      <c r="O331" s="10">
        <f t="shared" si="70"/>
        <v>0.89440993788819878</v>
      </c>
      <c r="P331" s="11">
        <f t="shared" si="71"/>
        <v>20.125</v>
      </c>
      <c r="Q331" s="11">
        <f t="shared" si="72"/>
        <v>18</v>
      </c>
      <c r="R331" s="11">
        <f t="shared" si="73"/>
        <v>6.3636363636363633</v>
      </c>
      <c r="S331" s="11">
        <f t="shared" si="74"/>
        <v>4.0250000000000004</v>
      </c>
      <c r="T331" s="11">
        <f t="shared" si="75"/>
        <v>5</v>
      </c>
      <c r="U331" s="11">
        <f t="shared" si="76"/>
        <v>94.705882352941188</v>
      </c>
      <c r="V331" s="11">
        <f t="shared" si="77"/>
        <v>4.7058823529411766</v>
      </c>
      <c r="W331" s="11">
        <f>IFERROR(H331/M331,Tabla2[[#This Row],[CARGA PRODUCCION (ANIMALES/HA)]])</f>
        <v>3.8309859154929575</v>
      </c>
      <c r="X331" s="9">
        <f t="shared" si="78"/>
        <v>2022</v>
      </c>
      <c r="Y331" s="9">
        <f t="shared" si="79"/>
        <v>7</v>
      </c>
      <c r="Z331" s="9" t="e">
        <f t="shared" ca="1" si="80"/>
        <v>#NAME?</v>
      </c>
      <c r="AA331" s="12">
        <f t="shared" si="81"/>
        <v>136</v>
      </c>
      <c r="AB331" s="10">
        <f t="shared" si="82"/>
        <v>1</v>
      </c>
      <c r="AC331" s="13">
        <f t="shared" si="83"/>
        <v>0</v>
      </c>
    </row>
    <row r="332" spans="1:30">
      <c r="A332" s="6">
        <v>44751</v>
      </c>
      <c r="B332" s="7" t="s">
        <v>80</v>
      </c>
      <c r="C332" s="7">
        <v>2399</v>
      </c>
      <c r="D332" s="7">
        <v>80</v>
      </c>
      <c r="E332" s="7">
        <v>9</v>
      </c>
      <c r="F332" s="7">
        <v>80</v>
      </c>
      <c r="G332" s="7">
        <v>112</v>
      </c>
      <c r="H332" s="7">
        <v>112</v>
      </c>
      <c r="I332" s="7">
        <v>0</v>
      </c>
      <c r="J332" s="7">
        <v>14</v>
      </c>
      <c r="K332" s="7">
        <v>680</v>
      </c>
      <c r="L332" s="7">
        <v>25.2</v>
      </c>
      <c r="M332" s="8">
        <v>32.700000000000003</v>
      </c>
      <c r="N332" s="9">
        <f>IF(Tabla2[[#This Row],[LECHE RETIRO DIA]]&lt;&gt;ISBLANK(Tabla2[[#This Row],[LECHE RETIRO DIA]]),SUM(Tabla2[[#This Row],[LECHE TANQUE DIA]:[LECHE RETIRO DIA]]),SUM(Tabla2[[#This Row],[LECHE TANQUE DIA]:[LECHE AUTOCONSUMO DIA]]))</f>
        <v>2568</v>
      </c>
      <c r="O332" s="10">
        <f t="shared" si="70"/>
        <v>0.93419003115264798</v>
      </c>
      <c r="P332" s="11">
        <f t="shared" si="71"/>
        <v>22.928571428571427</v>
      </c>
      <c r="Q332" s="11">
        <f t="shared" si="72"/>
        <v>21.419642857142858</v>
      </c>
      <c r="R332" s="11">
        <f t="shared" si="73"/>
        <v>5.7142857142857144</v>
      </c>
      <c r="S332" s="11">
        <f t="shared" si="74"/>
        <v>3.776470588235294</v>
      </c>
      <c r="T332" s="11">
        <f t="shared" si="75"/>
        <v>6.0714285714285712</v>
      </c>
      <c r="U332" s="11">
        <f t="shared" si="76"/>
        <v>101.90476190476191</v>
      </c>
      <c r="V332" s="11">
        <f t="shared" si="77"/>
        <v>4.4444444444444446</v>
      </c>
      <c r="W332" s="11">
        <f>IFERROR(H332/M332,Tabla2[[#This Row],[CARGA PRODUCCION (ANIMALES/HA)]])</f>
        <v>3.425076452599388</v>
      </c>
      <c r="X332" s="9">
        <f t="shared" si="78"/>
        <v>2022</v>
      </c>
      <c r="Y332" s="9">
        <f t="shared" si="79"/>
        <v>7</v>
      </c>
      <c r="Z332" s="9" t="e">
        <f t="shared" ca="1" si="80"/>
        <v>#NAME?</v>
      </c>
      <c r="AA332" s="12">
        <f t="shared" si="81"/>
        <v>112</v>
      </c>
      <c r="AB332" s="10">
        <f t="shared" si="82"/>
        <v>1</v>
      </c>
      <c r="AC332" s="13">
        <f t="shared" si="83"/>
        <v>0</v>
      </c>
    </row>
    <row r="333" spans="1:30">
      <c r="A333" s="26">
        <v>44751</v>
      </c>
      <c r="B333" s="27" t="s">
        <v>82</v>
      </c>
      <c r="C333" s="27">
        <v>2396</v>
      </c>
      <c r="D333" s="27">
        <v>140</v>
      </c>
      <c r="E333" s="27">
        <v>9</v>
      </c>
      <c r="F333" s="27">
        <v>140</v>
      </c>
      <c r="G333" s="27">
        <v>136</v>
      </c>
      <c r="H333" s="27">
        <v>136</v>
      </c>
      <c r="I333" s="27">
        <v>0</v>
      </c>
      <c r="J333" s="27">
        <v>22</v>
      </c>
      <c r="K333" s="27">
        <v>680</v>
      </c>
      <c r="L333" s="7">
        <v>28.9</v>
      </c>
      <c r="M333" s="8">
        <v>35.5</v>
      </c>
      <c r="N333" s="29">
        <f>IF(Tabla2[[#This Row],[LECHE RETIRO DIA]]&lt;&gt;ISBLANK(Tabla2[[#This Row],[LECHE RETIRO DIA]]),SUM(Tabla2[[#This Row],[LECHE TANQUE DIA]:[LECHE RETIRO DIA]]),SUM(Tabla2[[#This Row],[LECHE TANQUE DIA]:[LECHE AUTOCONSUMO DIA]]))</f>
        <v>2685</v>
      </c>
      <c r="O333" s="30">
        <f t="shared" si="70"/>
        <v>0.89236499068901298</v>
      </c>
      <c r="P333" s="31">
        <f t="shared" si="71"/>
        <v>19.742647058823529</v>
      </c>
      <c r="Q333" s="31">
        <f t="shared" si="72"/>
        <v>17.617647058823529</v>
      </c>
      <c r="R333" s="31">
        <f t="shared" si="73"/>
        <v>6.3636363636363633</v>
      </c>
      <c r="S333" s="31">
        <f t="shared" si="74"/>
        <v>3.9485294117647061</v>
      </c>
      <c r="T333" s="31">
        <f t="shared" si="75"/>
        <v>5</v>
      </c>
      <c r="U333" s="31">
        <f t="shared" si="76"/>
        <v>92.906574394463675</v>
      </c>
      <c r="V333" s="31">
        <f t="shared" si="77"/>
        <v>4.7058823529411766</v>
      </c>
      <c r="W333" s="31">
        <f>IFERROR(H333/M333,Tabla2[[#This Row],[CARGA PRODUCCION (ANIMALES/HA)]])</f>
        <v>3.8309859154929575</v>
      </c>
      <c r="X333" s="29">
        <f t="shared" si="78"/>
        <v>2022</v>
      </c>
      <c r="Y333" s="29">
        <f t="shared" si="79"/>
        <v>7</v>
      </c>
      <c r="Z333" s="29" t="e">
        <f t="shared" ca="1" si="80"/>
        <v>#NAME?</v>
      </c>
      <c r="AA333" s="32">
        <f t="shared" si="81"/>
        <v>136</v>
      </c>
      <c r="AB333" s="30">
        <f t="shared" si="82"/>
        <v>1</v>
      </c>
      <c r="AC333" s="33">
        <f t="shared" si="83"/>
        <v>0</v>
      </c>
      <c r="AD333" s="27"/>
    </row>
    <row r="334" spans="1:30">
      <c r="A334" s="26">
        <v>44752</v>
      </c>
      <c r="B334" s="27" t="s">
        <v>80</v>
      </c>
      <c r="C334" s="27">
        <v>2384</v>
      </c>
      <c r="D334" s="27">
        <v>80</v>
      </c>
      <c r="E334" s="27">
        <v>9</v>
      </c>
      <c r="F334" s="27">
        <v>80</v>
      </c>
      <c r="G334" s="27">
        <v>112</v>
      </c>
      <c r="H334" s="27">
        <v>112</v>
      </c>
      <c r="I334" s="27">
        <v>0</v>
      </c>
      <c r="J334" s="27">
        <v>14</v>
      </c>
      <c r="K334" s="27">
        <v>680</v>
      </c>
      <c r="L334" s="7">
        <v>25.2</v>
      </c>
      <c r="M334" s="8">
        <v>32.700000000000003</v>
      </c>
      <c r="N334" s="29">
        <f>IF(Tabla2[[#This Row],[LECHE RETIRO DIA]]&lt;&gt;ISBLANK(Tabla2[[#This Row],[LECHE RETIRO DIA]]),SUM(Tabla2[[#This Row],[LECHE TANQUE DIA]:[LECHE RETIRO DIA]]),SUM(Tabla2[[#This Row],[LECHE TANQUE DIA]:[LECHE AUTOCONSUMO DIA]]))</f>
        <v>2553</v>
      </c>
      <c r="O334" s="30">
        <f t="shared" si="70"/>
        <v>0.93380336858597723</v>
      </c>
      <c r="P334" s="31">
        <f t="shared" si="71"/>
        <v>22.794642857142858</v>
      </c>
      <c r="Q334" s="31">
        <f t="shared" si="72"/>
        <v>21.285714285714285</v>
      </c>
      <c r="R334" s="31">
        <f t="shared" si="73"/>
        <v>5.7142857142857144</v>
      </c>
      <c r="S334" s="31">
        <f t="shared" si="74"/>
        <v>3.7544117647058823</v>
      </c>
      <c r="T334" s="31">
        <f t="shared" si="75"/>
        <v>6.0714285714285712</v>
      </c>
      <c r="U334" s="31">
        <f t="shared" si="76"/>
        <v>101.30952380952381</v>
      </c>
      <c r="V334" s="31">
        <f t="shared" si="77"/>
        <v>4.4444444444444446</v>
      </c>
      <c r="W334" s="31">
        <f>IFERROR(H334/M334,Tabla2[[#This Row],[CARGA PRODUCCION (ANIMALES/HA)]])</f>
        <v>3.425076452599388</v>
      </c>
      <c r="X334" s="29">
        <f t="shared" si="78"/>
        <v>2022</v>
      </c>
      <c r="Y334" s="29">
        <f t="shared" si="79"/>
        <v>7</v>
      </c>
      <c r="Z334" s="29" t="e">
        <f t="shared" ca="1" si="80"/>
        <v>#NAME?</v>
      </c>
      <c r="AA334" s="32">
        <f t="shared" si="81"/>
        <v>112</v>
      </c>
      <c r="AB334" s="30">
        <f t="shared" si="82"/>
        <v>1</v>
      </c>
      <c r="AC334" s="33">
        <f t="shared" si="83"/>
        <v>0</v>
      </c>
      <c r="AD334" s="27"/>
    </row>
    <row r="335" spans="1:30">
      <c r="A335" s="26">
        <v>44752</v>
      </c>
      <c r="B335" s="27" t="s">
        <v>82</v>
      </c>
      <c r="C335" s="27">
        <v>2509</v>
      </c>
      <c r="D335" s="27">
        <v>140</v>
      </c>
      <c r="E335" s="27">
        <v>9</v>
      </c>
      <c r="F335" s="27">
        <v>140</v>
      </c>
      <c r="G335" s="27">
        <v>136</v>
      </c>
      <c r="H335" s="27">
        <v>136</v>
      </c>
      <c r="I335" s="27">
        <v>0</v>
      </c>
      <c r="J335" s="27">
        <v>22</v>
      </c>
      <c r="K335" s="27">
        <v>680</v>
      </c>
      <c r="L335" s="7">
        <v>28.9</v>
      </c>
      <c r="M335" s="8">
        <v>35.5</v>
      </c>
      <c r="N335" s="29">
        <f>IF(Tabla2[[#This Row],[LECHE RETIRO DIA]]&lt;&gt;ISBLANK(Tabla2[[#This Row],[LECHE RETIRO DIA]]),SUM(Tabla2[[#This Row],[LECHE TANQUE DIA]:[LECHE RETIRO DIA]]),SUM(Tabla2[[#This Row],[LECHE TANQUE DIA]:[LECHE AUTOCONSUMO DIA]]))</f>
        <v>2798</v>
      </c>
      <c r="O335" s="30">
        <f t="shared" si="70"/>
        <v>0.89671193709792707</v>
      </c>
      <c r="P335" s="31">
        <f t="shared" si="71"/>
        <v>20.573529411764707</v>
      </c>
      <c r="Q335" s="31">
        <f t="shared" si="72"/>
        <v>18.448529411764707</v>
      </c>
      <c r="R335" s="31">
        <f t="shared" si="73"/>
        <v>6.3636363636363633</v>
      </c>
      <c r="S335" s="31">
        <f t="shared" si="74"/>
        <v>4.1147058823529408</v>
      </c>
      <c r="T335" s="31">
        <f t="shared" si="75"/>
        <v>5</v>
      </c>
      <c r="U335" s="31">
        <f t="shared" si="76"/>
        <v>96.816608996539799</v>
      </c>
      <c r="V335" s="31">
        <f t="shared" si="77"/>
        <v>4.7058823529411766</v>
      </c>
      <c r="W335" s="31">
        <f>IFERROR(H335/M335,Tabla2[[#This Row],[CARGA PRODUCCION (ANIMALES/HA)]])</f>
        <v>3.8309859154929575</v>
      </c>
      <c r="X335" s="29">
        <f t="shared" si="78"/>
        <v>2022</v>
      </c>
      <c r="Y335" s="29">
        <f t="shared" si="79"/>
        <v>7</v>
      </c>
      <c r="Z335" s="29" t="e">
        <f t="shared" ca="1" si="80"/>
        <v>#NAME?</v>
      </c>
      <c r="AA335" s="32">
        <f t="shared" si="81"/>
        <v>136</v>
      </c>
      <c r="AB335" s="30">
        <f t="shared" si="82"/>
        <v>1</v>
      </c>
      <c r="AC335" s="33">
        <f t="shared" si="83"/>
        <v>0</v>
      </c>
      <c r="AD335" s="27"/>
    </row>
    <row r="336" spans="1:30">
      <c r="A336" s="26">
        <v>44753</v>
      </c>
      <c r="B336" s="27" t="s">
        <v>80</v>
      </c>
      <c r="C336" s="27">
        <v>2370</v>
      </c>
      <c r="D336" s="27">
        <v>80</v>
      </c>
      <c r="E336" s="27">
        <v>9</v>
      </c>
      <c r="F336" s="27">
        <v>80</v>
      </c>
      <c r="G336" s="27">
        <v>112</v>
      </c>
      <c r="H336" s="27">
        <v>112</v>
      </c>
      <c r="I336" s="27">
        <v>0</v>
      </c>
      <c r="J336" s="27">
        <v>14</v>
      </c>
      <c r="K336" s="27">
        <v>680</v>
      </c>
      <c r="L336" s="7">
        <v>25.2</v>
      </c>
      <c r="M336" s="8">
        <v>32.700000000000003</v>
      </c>
      <c r="N336" s="29">
        <f>IF(Tabla2[[#This Row],[LECHE RETIRO DIA]]&lt;&gt;ISBLANK(Tabla2[[#This Row],[LECHE RETIRO DIA]]),SUM(Tabla2[[#This Row],[LECHE TANQUE DIA]:[LECHE RETIRO DIA]]),SUM(Tabla2[[#This Row],[LECHE TANQUE DIA]:[LECHE AUTOCONSUMO DIA]]))</f>
        <v>2539</v>
      </c>
      <c r="O336" s="30">
        <f t="shared" si="70"/>
        <v>0.93343836155966919</v>
      </c>
      <c r="P336" s="31">
        <f t="shared" si="71"/>
        <v>22.669642857142858</v>
      </c>
      <c r="Q336" s="31">
        <f t="shared" si="72"/>
        <v>21.160714285714285</v>
      </c>
      <c r="R336" s="31">
        <f t="shared" si="73"/>
        <v>5.7142857142857144</v>
      </c>
      <c r="S336" s="31">
        <f t="shared" si="74"/>
        <v>3.7338235294117648</v>
      </c>
      <c r="T336" s="31">
        <f t="shared" si="75"/>
        <v>6.0714285714285712</v>
      </c>
      <c r="U336" s="31">
        <f t="shared" si="76"/>
        <v>100.75396825396825</v>
      </c>
      <c r="V336" s="31">
        <f t="shared" si="77"/>
        <v>4.4444444444444446</v>
      </c>
      <c r="W336" s="31">
        <f>IFERROR(H336/M336,Tabla2[[#This Row],[CARGA PRODUCCION (ANIMALES/HA)]])</f>
        <v>3.425076452599388</v>
      </c>
      <c r="X336" s="29">
        <f t="shared" si="78"/>
        <v>2022</v>
      </c>
      <c r="Y336" s="29">
        <f t="shared" si="79"/>
        <v>7</v>
      </c>
      <c r="Z336" s="29" t="e">
        <f t="shared" ca="1" si="80"/>
        <v>#NAME?</v>
      </c>
      <c r="AA336" s="32">
        <f t="shared" si="81"/>
        <v>112</v>
      </c>
      <c r="AB336" s="30">
        <f t="shared" si="82"/>
        <v>1</v>
      </c>
      <c r="AC336" s="33">
        <f t="shared" si="83"/>
        <v>0</v>
      </c>
      <c r="AD336" s="27"/>
    </row>
    <row r="337" spans="1:30">
      <c r="A337" s="26">
        <v>44753</v>
      </c>
      <c r="B337" s="27" t="s">
        <v>82</v>
      </c>
      <c r="C337" s="27">
        <v>2467</v>
      </c>
      <c r="D337" s="27">
        <v>140</v>
      </c>
      <c r="E337" s="27">
        <v>9</v>
      </c>
      <c r="F337" s="27">
        <v>140</v>
      </c>
      <c r="G337" s="27">
        <v>136</v>
      </c>
      <c r="H337" s="27">
        <v>136</v>
      </c>
      <c r="I337" s="27">
        <v>0</v>
      </c>
      <c r="J337" s="27">
        <v>22</v>
      </c>
      <c r="K337" s="27">
        <v>680</v>
      </c>
      <c r="L337" s="7">
        <v>28.9</v>
      </c>
      <c r="M337" s="8">
        <v>35.5</v>
      </c>
      <c r="N337" s="29">
        <f>IF(Tabla2[[#This Row],[LECHE RETIRO DIA]]&lt;&gt;ISBLANK(Tabla2[[#This Row],[LECHE RETIRO DIA]]),SUM(Tabla2[[#This Row],[LECHE TANQUE DIA]:[LECHE RETIRO DIA]]),SUM(Tabla2[[#This Row],[LECHE TANQUE DIA]:[LECHE AUTOCONSUMO DIA]]))</f>
        <v>2756</v>
      </c>
      <c r="O337" s="30">
        <f t="shared" si="70"/>
        <v>0.89513788098693758</v>
      </c>
      <c r="P337" s="31">
        <f t="shared" si="71"/>
        <v>20.264705882352942</v>
      </c>
      <c r="Q337" s="31">
        <f t="shared" si="72"/>
        <v>18.139705882352942</v>
      </c>
      <c r="R337" s="31">
        <f t="shared" si="73"/>
        <v>6.3636363636363633</v>
      </c>
      <c r="S337" s="31">
        <f t="shared" si="74"/>
        <v>4.052941176470588</v>
      </c>
      <c r="T337" s="31">
        <f t="shared" si="75"/>
        <v>5</v>
      </c>
      <c r="U337" s="31">
        <f t="shared" si="76"/>
        <v>95.363321799307968</v>
      </c>
      <c r="V337" s="31">
        <f t="shared" si="77"/>
        <v>4.7058823529411766</v>
      </c>
      <c r="W337" s="31">
        <f>IFERROR(H337/M337,Tabla2[[#This Row],[CARGA PRODUCCION (ANIMALES/HA)]])</f>
        <v>3.8309859154929575</v>
      </c>
      <c r="X337" s="29">
        <f t="shared" si="78"/>
        <v>2022</v>
      </c>
      <c r="Y337" s="29">
        <f t="shared" si="79"/>
        <v>7</v>
      </c>
      <c r="Z337" s="29" t="e">
        <f t="shared" ca="1" si="80"/>
        <v>#NAME?</v>
      </c>
      <c r="AA337" s="32">
        <f t="shared" si="81"/>
        <v>136</v>
      </c>
      <c r="AB337" s="30">
        <f t="shared" si="82"/>
        <v>1</v>
      </c>
      <c r="AC337" s="33">
        <f t="shared" si="83"/>
        <v>0</v>
      </c>
      <c r="AD337" s="27"/>
    </row>
    <row r="338" spans="1:30">
      <c r="A338" s="26">
        <v>44754</v>
      </c>
      <c r="B338" s="27" t="s">
        <v>80</v>
      </c>
      <c r="C338" s="27">
        <v>2342</v>
      </c>
      <c r="D338" s="27">
        <v>80</v>
      </c>
      <c r="E338" s="27">
        <v>9</v>
      </c>
      <c r="F338" s="27">
        <v>80</v>
      </c>
      <c r="G338" s="27">
        <v>112</v>
      </c>
      <c r="H338" s="27">
        <v>112</v>
      </c>
      <c r="I338" s="27">
        <v>0</v>
      </c>
      <c r="J338" s="27">
        <v>14</v>
      </c>
      <c r="K338" s="27">
        <v>680</v>
      </c>
      <c r="L338" s="7">
        <v>25.2</v>
      </c>
      <c r="M338" s="8">
        <v>32.700000000000003</v>
      </c>
      <c r="N338" s="29">
        <f>IF(Tabla2[[#This Row],[LECHE RETIRO DIA]]&lt;&gt;ISBLANK(Tabla2[[#This Row],[LECHE RETIRO DIA]]),SUM(Tabla2[[#This Row],[LECHE TANQUE DIA]:[LECHE RETIRO DIA]]),SUM(Tabla2[[#This Row],[LECHE TANQUE DIA]:[LECHE AUTOCONSUMO DIA]]))</f>
        <v>2511</v>
      </c>
      <c r="O338" s="30">
        <f t="shared" si="70"/>
        <v>0.93269613699721221</v>
      </c>
      <c r="P338" s="31">
        <f t="shared" si="71"/>
        <v>22.419642857142858</v>
      </c>
      <c r="Q338" s="31">
        <f t="shared" si="72"/>
        <v>20.910714285714285</v>
      </c>
      <c r="R338" s="31">
        <f t="shared" si="73"/>
        <v>5.7142857142857144</v>
      </c>
      <c r="S338" s="31">
        <f t="shared" si="74"/>
        <v>3.6926470588235296</v>
      </c>
      <c r="T338" s="31">
        <f t="shared" si="75"/>
        <v>6.0714285714285712</v>
      </c>
      <c r="U338" s="31">
        <f t="shared" si="76"/>
        <v>99.642857142857139</v>
      </c>
      <c r="V338" s="31">
        <f t="shared" si="77"/>
        <v>4.4444444444444446</v>
      </c>
      <c r="W338" s="31">
        <f>IFERROR(H338/M338,Tabla2[[#This Row],[CARGA PRODUCCION (ANIMALES/HA)]])</f>
        <v>3.425076452599388</v>
      </c>
      <c r="X338" s="29">
        <f t="shared" si="78"/>
        <v>2022</v>
      </c>
      <c r="Y338" s="29">
        <f t="shared" si="79"/>
        <v>7</v>
      </c>
      <c r="Z338" s="29" t="e">
        <f t="shared" ca="1" si="80"/>
        <v>#NAME?</v>
      </c>
      <c r="AA338" s="32">
        <f t="shared" si="81"/>
        <v>112</v>
      </c>
      <c r="AB338" s="30">
        <f t="shared" si="82"/>
        <v>1</v>
      </c>
      <c r="AC338" s="33">
        <f t="shared" si="83"/>
        <v>0</v>
      </c>
      <c r="AD338" s="27"/>
    </row>
    <row r="339" spans="1:30">
      <c r="A339" s="26">
        <v>44754</v>
      </c>
      <c r="B339" s="27" t="s">
        <v>82</v>
      </c>
      <c r="C339" s="27">
        <v>2495</v>
      </c>
      <c r="D339" s="27">
        <v>140</v>
      </c>
      <c r="E339" s="27">
        <v>9</v>
      </c>
      <c r="F339" s="27">
        <v>140</v>
      </c>
      <c r="G339" s="27">
        <v>136</v>
      </c>
      <c r="H339" s="27">
        <v>136</v>
      </c>
      <c r="I339" s="27">
        <v>0</v>
      </c>
      <c r="J339" s="27">
        <v>22</v>
      </c>
      <c r="K339" s="27">
        <v>680</v>
      </c>
      <c r="L339" s="7">
        <v>28.9</v>
      </c>
      <c r="M339" s="8">
        <v>35.5</v>
      </c>
      <c r="N339" s="29">
        <f>IF(Tabla2[[#This Row],[LECHE RETIRO DIA]]&lt;&gt;ISBLANK(Tabla2[[#This Row],[LECHE RETIRO DIA]]),SUM(Tabla2[[#This Row],[LECHE TANQUE DIA]:[LECHE RETIRO DIA]]),SUM(Tabla2[[#This Row],[LECHE TANQUE DIA]:[LECHE AUTOCONSUMO DIA]]))</f>
        <v>2784</v>
      </c>
      <c r="O339" s="30">
        <f t="shared" si="70"/>
        <v>0.89619252873563215</v>
      </c>
      <c r="P339" s="31">
        <f t="shared" si="71"/>
        <v>20.470588235294116</v>
      </c>
      <c r="Q339" s="31">
        <f t="shared" si="72"/>
        <v>18.345588235294116</v>
      </c>
      <c r="R339" s="31">
        <f t="shared" si="73"/>
        <v>6.3636363636363633</v>
      </c>
      <c r="S339" s="31">
        <f t="shared" si="74"/>
        <v>4.0941176470588232</v>
      </c>
      <c r="T339" s="31">
        <f t="shared" si="75"/>
        <v>5</v>
      </c>
      <c r="U339" s="31">
        <f t="shared" si="76"/>
        <v>96.332179930795846</v>
      </c>
      <c r="V339" s="31">
        <f t="shared" si="77"/>
        <v>4.7058823529411766</v>
      </c>
      <c r="W339" s="31">
        <f>IFERROR(H339/M339,Tabla2[[#This Row],[CARGA PRODUCCION (ANIMALES/HA)]])</f>
        <v>3.8309859154929575</v>
      </c>
      <c r="X339" s="29">
        <f t="shared" si="78"/>
        <v>2022</v>
      </c>
      <c r="Y339" s="29">
        <f t="shared" si="79"/>
        <v>7</v>
      </c>
      <c r="Z339" s="29" t="e">
        <f t="shared" ca="1" si="80"/>
        <v>#NAME?</v>
      </c>
      <c r="AA339" s="32">
        <f t="shared" si="81"/>
        <v>136</v>
      </c>
      <c r="AB339" s="30">
        <f t="shared" si="82"/>
        <v>1</v>
      </c>
      <c r="AC339" s="33">
        <f t="shared" si="83"/>
        <v>0</v>
      </c>
      <c r="AD339" s="27"/>
    </row>
    <row r="340" spans="1:30">
      <c r="A340" s="26">
        <v>44755</v>
      </c>
      <c r="B340" s="27" t="s">
        <v>80</v>
      </c>
      <c r="C340" s="27">
        <v>2160</v>
      </c>
      <c r="D340" s="27">
        <v>80</v>
      </c>
      <c r="E340" s="27">
        <v>9</v>
      </c>
      <c r="F340" s="27">
        <v>80</v>
      </c>
      <c r="G340" s="27">
        <v>112</v>
      </c>
      <c r="H340" s="27">
        <v>112</v>
      </c>
      <c r="I340" s="27">
        <v>0</v>
      </c>
      <c r="J340" s="27">
        <v>14</v>
      </c>
      <c r="K340" s="27">
        <v>680</v>
      </c>
      <c r="L340" s="7">
        <v>25.2</v>
      </c>
      <c r="M340" s="8">
        <v>32.700000000000003</v>
      </c>
      <c r="N340" s="29">
        <f>IF(Tabla2[[#This Row],[LECHE RETIRO DIA]]&lt;&gt;ISBLANK(Tabla2[[#This Row],[LECHE RETIRO DIA]]),SUM(Tabla2[[#This Row],[LECHE TANQUE DIA]:[LECHE RETIRO DIA]]),SUM(Tabla2[[#This Row],[LECHE TANQUE DIA]:[LECHE AUTOCONSUMO DIA]]))</f>
        <v>2329</v>
      </c>
      <c r="O340" s="30">
        <f t="shared" si="70"/>
        <v>0.92743666809789604</v>
      </c>
      <c r="P340" s="31">
        <f t="shared" si="71"/>
        <v>20.794642857142858</v>
      </c>
      <c r="Q340" s="31">
        <f t="shared" si="72"/>
        <v>19.285714285714285</v>
      </c>
      <c r="R340" s="31">
        <f t="shared" si="73"/>
        <v>5.7142857142857144</v>
      </c>
      <c r="S340" s="31">
        <f t="shared" si="74"/>
        <v>3.4249999999999998</v>
      </c>
      <c r="T340" s="31">
        <f t="shared" si="75"/>
        <v>6.0714285714285712</v>
      </c>
      <c r="U340" s="31">
        <f t="shared" si="76"/>
        <v>92.420634920634924</v>
      </c>
      <c r="V340" s="31">
        <f t="shared" si="77"/>
        <v>4.4444444444444446</v>
      </c>
      <c r="W340" s="31">
        <f>IFERROR(H340/M340,Tabla2[[#This Row],[CARGA PRODUCCION (ANIMALES/HA)]])</f>
        <v>3.425076452599388</v>
      </c>
      <c r="X340" s="29">
        <f t="shared" si="78"/>
        <v>2022</v>
      </c>
      <c r="Y340" s="29">
        <f t="shared" si="79"/>
        <v>7</v>
      </c>
      <c r="Z340" s="29" t="e">
        <f t="shared" ca="1" si="80"/>
        <v>#NAME?</v>
      </c>
      <c r="AA340" s="32">
        <f t="shared" si="81"/>
        <v>112</v>
      </c>
      <c r="AB340" s="30">
        <f t="shared" si="82"/>
        <v>1</v>
      </c>
      <c r="AC340" s="33">
        <f t="shared" si="83"/>
        <v>0</v>
      </c>
      <c r="AD340" s="27"/>
    </row>
    <row r="341" spans="1:30">
      <c r="A341" s="26">
        <v>44755</v>
      </c>
      <c r="B341" s="27" t="s">
        <v>82</v>
      </c>
      <c r="C341" s="27">
        <v>2218</v>
      </c>
      <c r="D341" s="27">
        <v>140</v>
      </c>
      <c r="E341" s="27">
        <v>9</v>
      </c>
      <c r="F341" s="27">
        <v>140</v>
      </c>
      <c r="G341" s="27">
        <v>136</v>
      </c>
      <c r="H341" s="27">
        <v>136</v>
      </c>
      <c r="I341" s="27">
        <v>0</v>
      </c>
      <c r="J341" s="27">
        <v>22</v>
      </c>
      <c r="K341" s="27">
        <v>680</v>
      </c>
      <c r="L341" s="7">
        <v>28.9</v>
      </c>
      <c r="M341" s="8">
        <v>35.5</v>
      </c>
      <c r="N341" s="29">
        <f>IF(Tabla2[[#This Row],[LECHE RETIRO DIA]]&lt;&gt;ISBLANK(Tabla2[[#This Row],[LECHE RETIRO DIA]]),SUM(Tabla2[[#This Row],[LECHE TANQUE DIA]:[LECHE RETIRO DIA]]),SUM(Tabla2[[#This Row],[LECHE TANQUE DIA]:[LECHE AUTOCONSUMO DIA]]))</f>
        <v>2507</v>
      </c>
      <c r="O341" s="30">
        <f t="shared" si="70"/>
        <v>0.88472277622656559</v>
      </c>
      <c r="P341" s="31">
        <f t="shared" si="71"/>
        <v>18.433823529411764</v>
      </c>
      <c r="Q341" s="31">
        <f t="shared" si="72"/>
        <v>16.308823529411764</v>
      </c>
      <c r="R341" s="31">
        <f t="shared" si="73"/>
        <v>6.3636363636363633</v>
      </c>
      <c r="S341" s="31">
        <f t="shared" si="74"/>
        <v>3.6867647058823527</v>
      </c>
      <c r="T341" s="31">
        <f t="shared" si="75"/>
        <v>5</v>
      </c>
      <c r="U341" s="31">
        <f t="shared" si="76"/>
        <v>86.747404844290656</v>
      </c>
      <c r="V341" s="31">
        <f t="shared" si="77"/>
        <v>4.7058823529411766</v>
      </c>
      <c r="W341" s="31">
        <f>IFERROR(H341/M341,Tabla2[[#This Row],[CARGA PRODUCCION (ANIMALES/HA)]])</f>
        <v>3.8309859154929575</v>
      </c>
      <c r="X341" s="29">
        <f t="shared" si="78"/>
        <v>2022</v>
      </c>
      <c r="Y341" s="29">
        <f t="shared" si="79"/>
        <v>7</v>
      </c>
      <c r="Z341" s="29" t="e">
        <f t="shared" ca="1" si="80"/>
        <v>#NAME?</v>
      </c>
      <c r="AA341" s="32">
        <f t="shared" si="81"/>
        <v>136</v>
      </c>
      <c r="AB341" s="30">
        <f t="shared" si="82"/>
        <v>1</v>
      </c>
      <c r="AC341" s="33">
        <f t="shared" si="83"/>
        <v>0</v>
      </c>
      <c r="AD341" s="27"/>
    </row>
    <row r="342" spans="1:30">
      <c r="A342" s="26">
        <v>44755</v>
      </c>
      <c r="B342" s="27" t="s">
        <v>88</v>
      </c>
      <c r="C342" s="27">
        <v>416</v>
      </c>
      <c r="D342" s="27">
        <v>48</v>
      </c>
      <c r="E342" s="27">
        <v>5</v>
      </c>
      <c r="F342" s="27">
        <v>48</v>
      </c>
      <c r="G342" s="27">
        <v>20</v>
      </c>
      <c r="H342" s="27">
        <v>20</v>
      </c>
      <c r="I342" s="27">
        <v>0</v>
      </c>
      <c r="J342" s="27">
        <v>2</v>
      </c>
      <c r="K342" s="27">
        <v>80</v>
      </c>
      <c r="L342" s="27">
        <v>10.8</v>
      </c>
      <c r="M342" s="28">
        <v>15</v>
      </c>
      <c r="N342" s="29">
        <f>IF(Tabla2[[#This Row],[LECHE RETIRO DIA]]&lt;&gt;ISBLANK(Tabla2[[#This Row],[LECHE RETIRO DIA]]),SUM(Tabla2[[#This Row],[LECHE TANQUE DIA]:[LECHE RETIRO DIA]]),SUM(Tabla2[[#This Row],[LECHE TANQUE DIA]:[LECHE AUTOCONSUMO DIA]]))</f>
        <v>517</v>
      </c>
      <c r="O342" s="30">
        <f t="shared" ref="O342:O405" si="84">IFERROR(C342/N342,"")</f>
        <v>0.80464216634429397</v>
      </c>
      <c r="P342" s="31">
        <f t="shared" ref="P342:P405" si="85">IFERROR(N342/G342,"")</f>
        <v>25.85</v>
      </c>
      <c r="Q342" s="31">
        <f t="shared" ref="Q342:Q405" si="86">IFERROR(C342/G342,"")</f>
        <v>20.8</v>
      </c>
      <c r="R342" s="31">
        <f t="shared" ref="R342:R405" si="87">IFERROR(D342/J342,"")</f>
        <v>24</v>
      </c>
      <c r="S342" s="31">
        <f t="shared" ref="S342:S405" si="88">IFERROR(N342/K342,"")</f>
        <v>6.4625000000000004</v>
      </c>
      <c r="T342" s="31">
        <f t="shared" ref="T342:T405" si="89">IFERROR(K342/G342,"")</f>
        <v>4</v>
      </c>
      <c r="U342" s="31">
        <f t="shared" ref="U342:U405" si="90">IFERROR(N342/L342,"")</f>
        <v>47.870370370370367</v>
      </c>
      <c r="V342" s="31">
        <f t="shared" ref="V342:V405" si="91">IFERROR(G342/L342,"")</f>
        <v>1.8518518518518516</v>
      </c>
      <c r="W342" s="31">
        <f>IFERROR(H342/M342,Tabla2[[#This Row],[CARGA PRODUCCION (ANIMALES/HA)]])</f>
        <v>1.3333333333333333</v>
      </c>
      <c r="X342" s="29">
        <f t="shared" ref="X342:X405" si="92">YEAR(A342)</f>
        <v>2022</v>
      </c>
      <c r="Y342" s="29">
        <f t="shared" ref="Y342:Y405" si="93">MONTH(A342)</f>
        <v>7</v>
      </c>
      <c r="Z342" s="29" t="e">
        <f t="shared" ref="Z342:Z405" ca="1" si="94">_xlfn.ISOWEEKNUM(A342)</f>
        <v>#NAME?</v>
      </c>
      <c r="AA342" s="32">
        <f t="shared" ref="AA342:AA405" si="95">IF(H342&gt;0,H342,G342)</f>
        <v>20</v>
      </c>
      <c r="AB342" s="30">
        <f t="shared" ref="AB342:AB405" si="96">IFERROR(G342/AA342,"")</f>
        <v>1</v>
      </c>
      <c r="AC342" s="33">
        <f t="shared" ref="AC342:AC405" si="97">IFERROR(1-AB342,"")</f>
        <v>0</v>
      </c>
      <c r="AD342" s="27"/>
    </row>
    <row r="343" spans="1:30">
      <c r="A343" s="26">
        <v>44756</v>
      </c>
      <c r="B343" s="27" t="s">
        <v>80</v>
      </c>
      <c r="C343" s="27">
        <v>2137</v>
      </c>
      <c r="D343" s="27">
        <v>80</v>
      </c>
      <c r="E343" s="27">
        <v>9</v>
      </c>
      <c r="F343" s="27">
        <v>80</v>
      </c>
      <c r="G343" s="27">
        <v>112</v>
      </c>
      <c r="H343" s="27">
        <v>112</v>
      </c>
      <c r="I343" s="27">
        <v>0</v>
      </c>
      <c r="J343" s="27">
        <v>14</v>
      </c>
      <c r="K343" s="27">
        <v>680</v>
      </c>
      <c r="L343" s="7">
        <v>25.2</v>
      </c>
      <c r="M343" s="8">
        <v>32.700000000000003</v>
      </c>
      <c r="N343" s="29">
        <f>IF(Tabla2[[#This Row],[LECHE RETIRO DIA]]&lt;&gt;ISBLANK(Tabla2[[#This Row],[LECHE RETIRO DIA]]),SUM(Tabla2[[#This Row],[LECHE TANQUE DIA]:[LECHE RETIRO DIA]]),SUM(Tabla2[[#This Row],[LECHE TANQUE DIA]:[LECHE AUTOCONSUMO DIA]]))</f>
        <v>2306</v>
      </c>
      <c r="O343" s="30">
        <f t="shared" si="84"/>
        <v>0.92671292281006068</v>
      </c>
      <c r="P343" s="31">
        <f t="shared" si="85"/>
        <v>20.589285714285715</v>
      </c>
      <c r="Q343" s="31">
        <f t="shared" si="86"/>
        <v>19.080357142857142</v>
      </c>
      <c r="R343" s="31">
        <f t="shared" si="87"/>
        <v>5.7142857142857144</v>
      </c>
      <c r="S343" s="31">
        <f t="shared" si="88"/>
        <v>3.3911764705882352</v>
      </c>
      <c r="T343" s="31">
        <f t="shared" si="89"/>
        <v>6.0714285714285712</v>
      </c>
      <c r="U343" s="31">
        <f t="shared" si="90"/>
        <v>91.507936507936506</v>
      </c>
      <c r="V343" s="31">
        <f t="shared" si="91"/>
        <v>4.4444444444444446</v>
      </c>
      <c r="W343" s="31">
        <f>IFERROR(H343/M343,Tabla2[[#This Row],[CARGA PRODUCCION (ANIMALES/HA)]])</f>
        <v>3.425076452599388</v>
      </c>
      <c r="X343" s="29">
        <f t="shared" si="92"/>
        <v>2022</v>
      </c>
      <c r="Y343" s="29">
        <f t="shared" si="93"/>
        <v>7</v>
      </c>
      <c r="Z343" s="29" t="e">
        <f t="shared" ca="1" si="94"/>
        <v>#NAME?</v>
      </c>
      <c r="AA343" s="32">
        <f t="shared" si="95"/>
        <v>112</v>
      </c>
      <c r="AB343" s="30">
        <f t="shared" si="96"/>
        <v>1</v>
      </c>
      <c r="AC343" s="33">
        <f t="shared" si="97"/>
        <v>0</v>
      </c>
      <c r="AD343" s="27"/>
    </row>
    <row r="344" spans="1:30">
      <c r="A344" s="26">
        <v>44756</v>
      </c>
      <c r="B344" s="27" t="s">
        <v>82</v>
      </c>
      <c r="C344" s="27">
        <v>2391</v>
      </c>
      <c r="D344" s="27">
        <v>140</v>
      </c>
      <c r="E344" s="27">
        <v>9</v>
      </c>
      <c r="F344" s="27">
        <v>140</v>
      </c>
      <c r="G344" s="27">
        <v>136</v>
      </c>
      <c r="H344" s="27">
        <v>136</v>
      </c>
      <c r="I344" s="27">
        <v>0</v>
      </c>
      <c r="J344" s="27">
        <v>22</v>
      </c>
      <c r="K344" s="27">
        <v>680</v>
      </c>
      <c r="L344" s="7">
        <v>28.9</v>
      </c>
      <c r="M344" s="8">
        <v>35.5</v>
      </c>
      <c r="N344" s="29">
        <f>IF(Tabla2[[#This Row],[LECHE RETIRO DIA]]&lt;&gt;ISBLANK(Tabla2[[#This Row],[LECHE RETIRO DIA]]),SUM(Tabla2[[#This Row],[LECHE TANQUE DIA]:[LECHE RETIRO DIA]]),SUM(Tabla2[[#This Row],[LECHE TANQUE DIA]:[LECHE AUTOCONSUMO DIA]]))</f>
        <v>2680</v>
      </c>
      <c r="O344" s="30">
        <f t="shared" si="84"/>
        <v>0.89216417910447765</v>
      </c>
      <c r="P344" s="31">
        <f t="shared" si="85"/>
        <v>19.705882352941178</v>
      </c>
      <c r="Q344" s="31">
        <f t="shared" si="86"/>
        <v>17.580882352941178</v>
      </c>
      <c r="R344" s="31">
        <f t="shared" si="87"/>
        <v>6.3636363636363633</v>
      </c>
      <c r="S344" s="31">
        <f t="shared" si="88"/>
        <v>3.9411764705882355</v>
      </c>
      <c r="T344" s="31">
        <f t="shared" si="89"/>
        <v>5</v>
      </c>
      <c r="U344" s="31">
        <f t="shared" si="90"/>
        <v>92.733564013840834</v>
      </c>
      <c r="V344" s="31">
        <f t="shared" si="91"/>
        <v>4.7058823529411766</v>
      </c>
      <c r="W344" s="31">
        <f>IFERROR(H344/M344,Tabla2[[#This Row],[CARGA PRODUCCION (ANIMALES/HA)]])</f>
        <v>3.8309859154929575</v>
      </c>
      <c r="X344" s="29">
        <f t="shared" si="92"/>
        <v>2022</v>
      </c>
      <c r="Y344" s="29">
        <f t="shared" si="93"/>
        <v>7</v>
      </c>
      <c r="Z344" s="29" t="e">
        <f t="shared" ca="1" si="94"/>
        <v>#NAME?</v>
      </c>
      <c r="AA344" s="32">
        <f t="shared" si="95"/>
        <v>136</v>
      </c>
      <c r="AB344" s="30">
        <f t="shared" si="96"/>
        <v>1</v>
      </c>
      <c r="AC344" s="33">
        <f t="shared" si="97"/>
        <v>0</v>
      </c>
      <c r="AD344" s="27"/>
    </row>
    <row r="345" spans="1:30">
      <c r="A345" s="26">
        <v>44756</v>
      </c>
      <c r="B345" s="27" t="s">
        <v>88</v>
      </c>
      <c r="C345" s="27">
        <v>416</v>
      </c>
      <c r="D345" s="27">
        <v>48</v>
      </c>
      <c r="E345" s="27">
        <v>5</v>
      </c>
      <c r="F345" s="27">
        <v>48</v>
      </c>
      <c r="G345" s="27">
        <v>20</v>
      </c>
      <c r="H345" s="27">
        <v>20</v>
      </c>
      <c r="I345" s="27">
        <v>0</v>
      </c>
      <c r="J345" s="27">
        <v>2</v>
      </c>
      <c r="K345" s="27">
        <v>80</v>
      </c>
      <c r="L345" s="27">
        <v>10.8</v>
      </c>
      <c r="M345" s="28">
        <v>15</v>
      </c>
      <c r="N345" s="29">
        <f>IF(Tabla2[[#This Row],[LECHE RETIRO DIA]]&lt;&gt;ISBLANK(Tabla2[[#This Row],[LECHE RETIRO DIA]]),SUM(Tabla2[[#This Row],[LECHE TANQUE DIA]:[LECHE RETIRO DIA]]),SUM(Tabla2[[#This Row],[LECHE TANQUE DIA]:[LECHE AUTOCONSUMO DIA]]))</f>
        <v>517</v>
      </c>
      <c r="O345" s="30">
        <f t="shared" si="84"/>
        <v>0.80464216634429397</v>
      </c>
      <c r="P345" s="31">
        <f t="shared" si="85"/>
        <v>25.85</v>
      </c>
      <c r="Q345" s="31">
        <f t="shared" si="86"/>
        <v>20.8</v>
      </c>
      <c r="R345" s="31">
        <f t="shared" si="87"/>
        <v>24</v>
      </c>
      <c r="S345" s="31">
        <f t="shared" si="88"/>
        <v>6.4625000000000004</v>
      </c>
      <c r="T345" s="31">
        <f t="shared" si="89"/>
        <v>4</v>
      </c>
      <c r="U345" s="31">
        <f t="shared" si="90"/>
        <v>47.870370370370367</v>
      </c>
      <c r="V345" s="31">
        <f t="shared" si="91"/>
        <v>1.8518518518518516</v>
      </c>
      <c r="W345" s="31">
        <f>IFERROR(H345/M345,Tabla2[[#This Row],[CARGA PRODUCCION (ANIMALES/HA)]])</f>
        <v>1.3333333333333333</v>
      </c>
      <c r="X345" s="29">
        <f t="shared" si="92"/>
        <v>2022</v>
      </c>
      <c r="Y345" s="29">
        <f t="shared" si="93"/>
        <v>7</v>
      </c>
      <c r="Z345" s="29" t="e">
        <f t="shared" ca="1" si="94"/>
        <v>#NAME?</v>
      </c>
      <c r="AA345" s="32">
        <f t="shared" si="95"/>
        <v>20</v>
      </c>
      <c r="AB345" s="30">
        <f t="shared" si="96"/>
        <v>1</v>
      </c>
      <c r="AC345" s="33">
        <f t="shared" si="97"/>
        <v>0</v>
      </c>
      <c r="AD345" s="27"/>
    </row>
    <row r="346" spans="1:30">
      <c r="A346" s="26">
        <v>44757</v>
      </c>
      <c r="B346" s="27" t="s">
        <v>80</v>
      </c>
      <c r="C346" s="27">
        <v>2206</v>
      </c>
      <c r="D346" s="27">
        <v>80</v>
      </c>
      <c r="E346" s="27">
        <v>9</v>
      </c>
      <c r="F346" s="27">
        <v>80</v>
      </c>
      <c r="G346" s="27">
        <v>112</v>
      </c>
      <c r="H346" s="27">
        <v>112</v>
      </c>
      <c r="I346" s="27">
        <v>0</v>
      </c>
      <c r="J346" s="27">
        <v>14</v>
      </c>
      <c r="K346" s="27">
        <v>680</v>
      </c>
      <c r="L346" s="7">
        <v>25.2</v>
      </c>
      <c r="M346" s="8">
        <v>32.700000000000003</v>
      </c>
      <c r="N346" s="29">
        <f>IF(Tabla2[[#This Row],[LECHE RETIRO DIA]]&lt;&gt;ISBLANK(Tabla2[[#This Row],[LECHE RETIRO DIA]]),SUM(Tabla2[[#This Row],[LECHE TANQUE DIA]:[LECHE RETIRO DIA]]),SUM(Tabla2[[#This Row],[LECHE TANQUE DIA]:[LECHE AUTOCONSUMO DIA]]))</f>
        <v>2375</v>
      </c>
      <c r="O346" s="30">
        <f t="shared" si="84"/>
        <v>0.92884210526315791</v>
      </c>
      <c r="P346" s="31">
        <f t="shared" si="85"/>
        <v>21.205357142857142</v>
      </c>
      <c r="Q346" s="31">
        <f t="shared" si="86"/>
        <v>19.696428571428573</v>
      </c>
      <c r="R346" s="31">
        <f t="shared" si="87"/>
        <v>5.7142857142857144</v>
      </c>
      <c r="S346" s="31">
        <f t="shared" si="88"/>
        <v>3.4926470588235294</v>
      </c>
      <c r="T346" s="31">
        <f t="shared" si="89"/>
        <v>6.0714285714285712</v>
      </c>
      <c r="U346" s="31">
        <f t="shared" si="90"/>
        <v>94.246031746031747</v>
      </c>
      <c r="V346" s="31">
        <f t="shared" si="91"/>
        <v>4.4444444444444446</v>
      </c>
      <c r="W346" s="31">
        <f>IFERROR(H346/M346,Tabla2[[#This Row],[CARGA PRODUCCION (ANIMALES/HA)]])</f>
        <v>3.425076452599388</v>
      </c>
      <c r="X346" s="29">
        <f t="shared" si="92"/>
        <v>2022</v>
      </c>
      <c r="Y346" s="29">
        <f t="shared" si="93"/>
        <v>7</v>
      </c>
      <c r="Z346" s="29" t="e">
        <f t="shared" ca="1" si="94"/>
        <v>#NAME?</v>
      </c>
      <c r="AA346" s="32">
        <f t="shared" si="95"/>
        <v>112</v>
      </c>
      <c r="AB346" s="30">
        <f t="shared" si="96"/>
        <v>1</v>
      </c>
      <c r="AC346" s="33">
        <f t="shared" si="97"/>
        <v>0</v>
      </c>
      <c r="AD346" s="27"/>
    </row>
    <row r="347" spans="1:30">
      <c r="A347" s="26">
        <v>44757</v>
      </c>
      <c r="B347" s="27" t="s">
        <v>82</v>
      </c>
      <c r="C347" s="27">
        <v>2268</v>
      </c>
      <c r="D347" s="27">
        <v>140</v>
      </c>
      <c r="E347" s="27">
        <v>9</v>
      </c>
      <c r="F347" s="27">
        <v>140</v>
      </c>
      <c r="G347" s="27">
        <v>136</v>
      </c>
      <c r="H347" s="27">
        <v>136</v>
      </c>
      <c r="I347" s="27">
        <v>0</v>
      </c>
      <c r="J347" s="27">
        <v>22</v>
      </c>
      <c r="K347" s="27">
        <v>680</v>
      </c>
      <c r="L347" s="7">
        <v>28.9</v>
      </c>
      <c r="M347" s="8">
        <v>35.5</v>
      </c>
      <c r="N347" s="29">
        <f>IF(Tabla2[[#This Row],[LECHE RETIRO DIA]]&lt;&gt;ISBLANK(Tabla2[[#This Row],[LECHE RETIRO DIA]]),SUM(Tabla2[[#This Row],[LECHE TANQUE DIA]:[LECHE RETIRO DIA]]),SUM(Tabla2[[#This Row],[LECHE TANQUE DIA]:[LECHE AUTOCONSUMO DIA]]))</f>
        <v>2557</v>
      </c>
      <c r="O347" s="30">
        <f t="shared" si="84"/>
        <v>0.88697692608525613</v>
      </c>
      <c r="P347" s="31">
        <f t="shared" si="85"/>
        <v>18.801470588235293</v>
      </c>
      <c r="Q347" s="31">
        <f t="shared" si="86"/>
        <v>16.676470588235293</v>
      </c>
      <c r="R347" s="31">
        <f t="shared" si="87"/>
        <v>6.3636363636363633</v>
      </c>
      <c r="S347" s="31">
        <f t="shared" si="88"/>
        <v>3.7602941176470588</v>
      </c>
      <c r="T347" s="31">
        <f t="shared" si="89"/>
        <v>5</v>
      </c>
      <c r="U347" s="31">
        <f t="shared" si="90"/>
        <v>88.477508650519042</v>
      </c>
      <c r="V347" s="31">
        <f t="shared" si="91"/>
        <v>4.7058823529411766</v>
      </c>
      <c r="W347" s="31">
        <f>IFERROR(H347/M347,Tabla2[[#This Row],[CARGA PRODUCCION (ANIMALES/HA)]])</f>
        <v>3.8309859154929575</v>
      </c>
      <c r="X347" s="29">
        <f t="shared" si="92"/>
        <v>2022</v>
      </c>
      <c r="Y347" s="29">
        <f t="shared" si="93"/>
        <v>7</v>
      </c>
      <c r="Z347" s="29" t="e">
        <f t="shared" ca="1" si="94"/>
        <v>#NAME?</v>
      </c>
      <c r="AA347" s="32">
        <f t="shared" si="95"/>
        <v>136</v>
      </c>
      <c r="AB347" s="30">
        <f t="shared" si="96"/>
        <v>1</v>
      </c>
      <c r="AC347" s="33">
        <f t="shared" si="97"/>
        <v>0</v>
      </c>
      <c r="AD347" s="27"/>
    </row>
    <row r="348" spans="1:30">
      <c r="A348" s="26">
        <v>44757</v>
      </c>
      <c r="B348" s="27" t="s">
        <v>88</v>
      </c>
      <c r="C348" s="27">
        <v>460</v>
      </c>
      <c r="D348" s="27">
        <v>48</v>
      </c>
      <c r="E348" s="27">
        <v>5</v>
      </c>
      <c r="F348" s="27">
        <v>48</v>
      </c>
      <c r="G348" s="27">
        <v>20</v>
      </c>
      <c r="H348" s="27">
        <v>20</v>
      </c>
      <c r="I348" s="27">
        <v>0</v>
      </c>
      <c r="J348" s="27">
        <v>2</v>
      </c>
      <c r="K348" s="27">
        <v>80</v>
      </c>
      <c r="L348" s="27">
        <v>10.8</v>
      </c>
      <c r="M348" s="28">
        <v>15</v>
      </c>
      <c r="N348" s="29">
        <f>IF(Tabla2[[#This Row],[LECHE RETIRO DIA]]&lt;&gt;ISBLANK(Tabla2[[#This Row],[LECHE RETIRO DIA]]),SUM(Tabla2[[#This Row],[LECHE TANQUE DIA]:[LECHE RETIRO DIA]]),SUM(Tabla2[[#This Row],[LECHE TANQUE DIA]:[LECHE AUTOCONSUMO DIA]]))</f>
        <v>561</v>
      </c>
      <c r="O348" s="30">
        <f t="shared" si="84"/>
        <v>0.81996434937611407</v>
      </c>
      <c r="P348" s="31">
        <f t="shared" si="85"/>
        <v>28.05</v>
      </c>
      <c r="Q348" s="31">
        <f t="shared" si="86"/>
        <v>23</v>
      </c>
      <c r="R348" s="31">
        <f t="shared" si="87"/>
        <v>24</v>
      </c>
      <c r="S348" s="31">
        <f t="shared" si="88"/>
        <v>7.0125000000000002</v>
      </c>
      <c r="T348" s="31">
        <f t="shared" si="89"/>
        <v>4</v>
      </c>
      <c r="U348" s="31">
        <f t="shared" si="90"/>
        <v>51.944444444444443</v>
      </c>
      <c r="V348" s="31">
        <f t="shared" si="91"/>
        <v>1.8518518518518516</v>
      </c>
      <c r="W348" s="31">
        <f>IFERROR(H348/M348,Tabla2[[#This Row],[CARGA PRODUCCION (ANIMALES/HA)]])</f>
        <v>1.3333333333333333</v>
      </c>
      <c r="X348" s="29">
        <f t="shared" si="92"/>
        <v>2022</v>
      </c>
      <c r="Y348" s="29">
        <f t="shared" si="93"/>
        <v>7</v>
      </c>
      <c r="Z348" s="29" t="e">
        <f t="shared" ca="1" si="94"/>
        <v>#NAME?</v>
      </c>
      <c r="AA348" s="32">
        <f t="shared" si="95"/>
        <v>20</v>
      </c>
      <c r="AB348" s="30">
        <f t="shared" si="96"/>
        <v>1</v>
      </c>
      <c r="AC348" s="33">
        <f t="shared" si="97"/>
        <v>0</v>
      </c>
      <c r="AD348" s="27"/>
    </row>
    <row r="349" spans="1:30">
      <c r="A349" s="26">
        <v>44758</v>
      </c>
      <c r="B349" s="27" t="s">
        <v>80</v>
      </c>
      <c r="C349" s="27">
        <v>2262</v>
      </c>
      <c r="D349" s="27">
        <v>80</v>
      </c>
      <c r="E349" s="27">
        <v>9</v>
      </c>
      <c r="F349" s="27">
        <v>80</v>
      </c>
      <c r="G349" s="27">
        <v>109</v>
      </c>
      <c r="H349" s="27">
        <v>112</v>
      </c>
      <c r="I349" s="27">
        <v>0</v>
      </c>
      <c r="J349" s="27">
        <v>14</v>
      </c>
      <c r="K349" s="27">
        <v>680</v>
      </c>
      <c r="L349" s="7">
        <v>25.2</v>
      </c>
      <c r="M349" s="8">
        <v>32.700000000000003</v>
      </c>
      <c r="N349" s="29">
        <f>IF(Tabla2[[#This Row],[LECHE RETIRO DIA]]&lt;&gt;ISBLANK(Tabla2[[#This Row],[LECHE RETIRO DIA]]),SUM(Tabla2[[#This Row],[LECHE TANQUE DIA]:[LECHE RETIRO DIA]]),SUM(Tabla2[[#This Row],[LECHE TANQUE DIA]:[LECHE AUTOCONSUMO DIA]]))</f>
        <v>2431</v>
      </c>
      <c r="O349" s="30">
        <f t="shared" si="84"/>
        <v>0.93048128342245995</v>
      </c>
      <c r="P349" s="31">
        <f t="shared" si="85"/>
        <v>22.302752293577981</v>
      </c>
      <c r="Q349" s="31">
        <f t="shared" si="86"/>
        <v>20.75229357798165</v>
      </c>
      <c r="R349" s="31">
        <f t="shared" si="87"/>
        <v>5.7142857142857144</v>
      </c>
      <c r="S349" s="31">
        <f t="shared" si="88"/>
        <v>3.5750000000000002</v>
      </c>
      <c r="T349" s="31">
        <f t="shared" si="89"/>
        <v>6.238532110091743</v>
      </c>
      <c r="U349" s="31">
        <f t="shared" si="90"/>
        <v>96.468253968253975</v>
      </c>
      <c r="V349" s="31">
        <f t="shared" si="91"/>
        <v>4.3253968253968251</v>
      </c>
      <c r="W349" s="31">
        <f>IFERROR(H349/M349,Tabla2[[#This Row],[CARGA PRODUCCION (ANIMALES/HA)]])</f>
        <v>3.425076452599388</v>
      </c>
      <c r="X349" s="29">
        <f t="shared" si="92"/>
        <v>2022</v>
      </c>
      <c r="Y349" s="29">
        <f t="shared" si="93"/>
        <v>7</v>
      </c>
      <c r="Z349" s="29" t="e">
        <f t="shared" ca="1" si="94"/>
        <v>#NAME?</v>
      </c>
      <c r="AA349" s="32">
        <f t="shared" si="95"/>
        <v>112</v>
      </c>
      <c r="AB349" s="30">
        <f t="shared" si="96"/>
        <v>0.9732142857142857</v>
      </c>
      <c r="AC349" s="33">
        <f t="shared" si="97"/>
        <v>2.6785714285714302E-2</v>
      </c>
      <c r="AD349" s="27"/>
    </row>
    <row r="350" spans="1:30">
      <c r="A350" s="26">
        <v>44758</v>
      </c>
      <c r="B350" s="27" t="s">
        <v>82</v>
      </c>
      <c r="C350" s="27">
        <v>2260</v>
      </c>
      <c r="D350" s="27">
        <v>140</v>
      </c>
      <c r="E350" s="27">
        <v>9</v>
      </c>
      <c r="F350" s="27">
        <v>140</v>
      </c>
      <c r="G350" s="27">
        <v>136</v>
      </c>
      <c r="H350" s="27">
        <v>136</v>
      </c>
      <c r="I350" s="27">
        <v>0</v>
      </c>
      <c r="J350" s="27">
        <v>22</v>
      </c>
      <c r="K350" s="27">
        <v>680</v>
      </c>
      <c r="L350" s="7">
        <v>28.9</v>
      </c>
      <c r="M350" s="8">
        <v>35.5</v>
      </c>
      <c r="N350" s="29">
        <f>IF(Tabla2[[#This Row],[LECHE RETIRO DIA]]&lt;&gt;ISBLANK(Tabla2[[#This Row],[LECHE RETIRO DIA]]),SUM(Tabla2[[#This Row],[LECHE TANQUE DIA]:[LECHE RETIRO DIA]]),SUM(Tabla2[[#This Row],[LECHE TANQUE DIA]:[LECHE AUTOCONSUMO DIA]]))</f>
        <v>2549</v>
      </c>
      <c r="O350" s="30">
        <f t="shared" si="84"/>
        <v>0.88662220478619069</v>
      </c>
      <c r="P350" s="31">
        <f t="shared" si="85"/>
        <v>18.742647058823529</v>
      </c>
      <c r="Q350" s="31">
        <f t="shared" si="86"/>
        <v>16.617647058823529</v>
      </c>
      <c r="R350" s="31">
        <f t="shared" si="87"/>
        <v>6.3636363636363633</v>
      </c>
      <c r="S350" s="31">
        <f t="shared" si="88"/>
        <v>3.7485294117647059</v>
      </c>
      <c r="T350" s="31">
        <f t="shared" si="89"/>
        <v>5</v>
      </c>
      <c r="U350" s="31">
        <f t="shared" si="90"/>
        <v>88.200692041522501</v>
      </c>
      <c r="V350" s="31">
        <f t="shared" si="91"/>
        <v>4.7058823529411766</v>
      </c>
      <c r="W350" s="31">
        <f>IFERROR(H350/M350,Tabla2[[#This Row],[CARGA PRODUCCION (ANIMALES/HA)]])</f>
        <v>3.8309859154929575</v>
      </c>
      <c r="X350" s="29">
        <f t="shared" si="92"/>
        <v>2022</v>
      </c>
      <c r="Y350" s="29">
        <f t="shared" si="93"/>
        <v>7</v>
      </c>
      <c r="Z350" s="29" t="e">
        <f t="shared" ca="1" si="94"/>
        <v>#NAME?</v>
      </c>
      <c r="AA350" s="32">
        <f t="shared" si="95"/>
        <v>136</v>
      </c>
      <c r="AB350" s="30">
        <f t="shared" si="96"/>
        <v>1</v>
      </c>
      <c r="AC350" s="33">
        <f t="shared" si="97"/>
        <v>0</v>
      </c>
      <c r="AD350" s="27"/>
    </row>
    <row r="351" spans="1:30">
      <c r="A351" s="26">
        <v>44758</v>
      </c>
      <c r="B351" s="27" t="s">
        <v>88</v>
      </c>
      <c r="C351" s="27">
        <v>460</v>
      </c>
      <c r="D351" s="27">
        <v>48</v>
      </c>
      <c r="E351" s="27">
        <v>5</v>
      </c>
      <c r="F351" s="27">
        <v>48</v>
      </c>
      <c r="G351" s="27">
        <v>21</v>
      </c>
      <c r="H351" s="27">
        <v>21</v>
      </c>
      <c r="I351" s="27">
        <v>0</v>
      </c>
      <c r="J351" s="27">
        <v>2</v>
      </c>
      <c r="K351" s="27">
        <v>80</v>
      </c>
      <c r="L351" s="27">
        <v>10.8</v>
      </c>
      <c r="M351" s="28">
        <v>15</v>
      </c>
      <c r="N351" s="29">
        <f>IF(Tabla2[[#This Row],[LECHE RETIRO DIA]]&lt;&gt;ISBLANK(Tabla2[[#This Row],[LECHE RETIRO DIA]]),SUM(Tabla2[[#This Row],[LECHE TANQUE DIA]:[LECHE RETIRO DIA]]),SUM(Tabla2[[#This Row],[LECHE TANQUE DIA]:[LECHE AUTOCONSUMO DIA]]))</f>
        <v>561</v>
      </c>
      <c r="O351" s="30">
        <f t="shared" si="84"/>
        <v>0.81996434937611407</v>
      </c>
      <c r="P351" s="31">
        <f t="shared" si="85"/>
        <v>26.714285714285715</v>
      </c>
      <c r="Q351" s="31">
        <f t="shared" si="86"/>
        <v>21.904761904761905</v>
      </c>
      <c r="R351" s="31">
        <f t="shared" si="87"/>
        <v>24</v>
      </c>
      <c r="S351" s="31">
        <f t="shared" si="88"/>
        <v>7.0125000000000002</v>
      </c>
      <c r="T351" s="31">
        <f t="shared" si="89"/>
        <v>3.8095238095238093</v>
      </c>
      <c r="U351" s="31">
        <f t="shared" si="90"/>
        <v>51.944444444444443</v>
      </c>
      <c r="V351" s="31">
        <f t="shared" si="91"/>
        <v>1.9444444444444444</v>
      </c>
      <c r="W351" s="31">
        <f>IFERROR(H351/M351,Tabla2[[#This Row],[CARGA PRODUCCION (ANIMALES/HA)]])</f>
        <v>1.4</v>
      </c>
      <c r="X351" s="29">
        <f t="shared" si="92"/>
        <v>2022</v>
      </c>
      <c r="Y351" s="29">
        <f t="shared" si="93"/>
        <v>7</v>
      </c>
      <c r="Z351" s="29" t="e">
        <f t="shared" ca="1" si="94"/>
        <v>#NAME?</v>
      </c>
      <c r="AA351" s="32">
        <f t="shared" si="95"/>
        <v>21</v>
      </c>
      <c r="AB351" s="30">
        <f t="shared" si="96"/>
        <v>1</v>
      </c>
      <c r="AC351" s="33">
        <f t="shared" si="97"/>
        <v>0</v>
      </c>
      <c r="AD351" s="27"/>
    </row>
    <row r="352" spans="1:30">
      <c r="A352" s="26">
        <v>44759</v>
      </c>
      <c r="B352" s="27" t="s">
        <v>80</v>
      </c>
      <c r="C352" s="27">
        <v>2225</v>
      </c>
      <c r="D352" s="27">
        <v>80</v>
      </c>
      <c r="E352" s="27">
        <v>9</v>
      </c>
      <c r="F352" s="27">
        <v>80</v>
      </c>
      <c r="G352" s="27">
        <v>109</v>
      </c>
      <c r="H352" s="27">
        <v>109</v>
      </c>
      <c r="I352" s="27">
        <v>0</v>
      </c>
      <c r="J352" s="27">
        <v>14</v>
      </c>
      <c r="K352" s="27">
        <v>680</v>
      </c>
      <c r="L352" s="7">
        <v>25.2</v>
      </c>
      <c r="M352" s="8">
        <v>32.700000000000003</v>
      </c>
      <c r="N352" s="29">
        <f>IF(Tabla2[[#This Row],[LECHE RETIRO DIA]]&lt;&gt;ISBLANK(Tabla2[[#This Row],[LECHE RETIRO DIA]]),SUM(Tabla2[[#This Row],[LECHE TANQUE DIA]:[LECHE RETIRO DIA]]),SUM(Tabla2[[#This Row],[LECHE TANQUE DIA]:[LECHE AUTOCONSUMO DIA]]))</f>
        <v>2394</v>
      </c>
      <c r="O352" s="30">
        <f t="shared" si="84"/>
        <v>0.92940685045948201</v>
      </c>
      <c r="P352" s="31">
        <f t="shared" si="85"/>
        <v>21.963302752293579</v>
      </c>
      <c r="Q352" s="31">
        <f t="shared" si="86"/>
        <v>20.412844036697248</v>
      </c>
      <c r="R352" s="31">
        <f t="shared" si="87"/>
        <v>5.7142857142857144</v>
      </c>
      <c r="S352" s="31">
        <f t="shared" si="88"/>
        <v>3.5205882352941176</v>
      </c>
      <c r="T352" s="31">
        <f t="shared" si="89"/>
        <v>6.238532110091743</v>
      </c>
      <c r="U352" s="31">
        <f t="shared" si="90"/>
        <v>95</v>
      </c>
      <c r="V352" s="31">
        <f t="shared" si="91"/>
        <v>4.3253968253968251</v>
      </c>
      <c r="W352" s="31">
        <f>IFERROR(H352/M352,Tabla2[[#This Row],[CARGA PRODUCCION (ANIMALES/HA)]])</f>
        <v>3.333333333333333</v>
      </c>
      <c r="X352" s="29">
        <f t="shared" si="92"/>
        <v>2022</v>
      </c>
      <c r="Y352" s="29">
        <f t="shared" si="93"/>
        <v>7</v>
      </c>
      <c r="Z352" s="29" t="e">
        <f t="shared" ca="1" si="94"/>
        <v>#NAME?</v>
      </c>
      <c r="AA352" s="32">
        <f t="shared" si="95"/>
        <v>109</v>
      </c>
      <c r="AB352" s="30">
        <f t="shared" si="96"/>
        <v>1</v>
      </c>
      <c r="AC352" s="33">
        <f t="shared" si="97"/>
        <v>0</v>
      </c>
      <c r="AD352" s="27"/>
    </row>
    <row r="353" spans="1:30">
      <c r="A353" s="26">
        <v>44759</v>
      </c>
      <c r="B353" s="27" t="s">
        <v>82</v>
      </c>
      <c r="C353" s="27">
        <v>2269</v>
      </c>
      <c r="D353" s="27">
        <v>140</v>
      </c>
      <c r="E353" s="27">
        <v>9</v>
      </c>
      <c r="F353" s="27">
        <v>140</v>
      </c>
      <c r="G353" s="27">
        <v>136</v>
      </c>
      <c r="H353" s="27">
        <v>136</v>
      </c>
      <c r="I353" s="27">
        <v>0</v>
      </c>
      <c r="J353" s="27">
        <v>22</v>
      </c>
      <c r="K353" s="27">
        <v>680</v>
      </c>
      <c r="L353" s="7">
        <v>28.9</v>
      </c>
      <c r="M353" s="8">
        <v>35.5</v>
      </c>
      <c r="N353" s="29">
        <f>IF(Tabla2[[#This Row],[LECHE RETIRO DIA]]&lt;&gt;ISBLANK(Tabla2[[#This Row],[LECHE RETIRO DIA]]),SUM(Tabla2[[#This Row],[LECHE TANQUE DIA]:[LECHE RETIRO DIA]]),SUM(Tabla2[[#This Row],[LECHE TANQUE DIA]:[LECHE AUTOCONSUMO DIA]]))</f>
        <v>2558</v>
      </c>
      <c r="O353" s="30">
        <f t="shared" si="84"/>
        <v>0.88702111024237684</v>
      </c>
      <c r="P353" s="31">
        <f t="shared" si="85"/>
        <v>18.808823529411764</v>
      </c>
      <c r="Q353" s="31">
        <f t="shared" si="86"/>
        <v>16.683823529411764</v>
      </c>
      <c r="R353" s="31">
        <f t="shared" si="87"/>
        <v>6.3636363636363633</v>
      </c>
      <c r="S353" s="31">
        <f t="shared" si="88"/>
        <v>3.7617647058823529</v>
      </c>
      <c r="T353" s="31">
        <f t="shared" si="89"/>
        <v>5</v>
      </c>
      <c r="U353" s="31">
        <f t="shared" si="90"/>
        <v>88.512110726643598</v>
      </c>
      <c r="V353" s="31">
        <f t="shared" si="91"/>
        <v>4.7058823529411766</v>
      </c>
      <c r="W353" s="31">
        <f>IFERROR(H353/M353,Tabla2[[#This Row],[CARGA PRODUCCION (ANIMALES/HA)]])</f>
        <v>3.8309859154929575</v>
      </c>
      <c r="X353" s="29">
        <f t="shared" si="92"/>
        <v>2022</v>
      </c>
      <c r="Y353" s="29">
        <f t="shared" si="93"/>
        <v>7</v>
      </c>
      <c r="Z353" s="29" t="e">
        <f t="shared" ca="1" si="94"/>
        <v>#NAME?</v>
      </c>
      <c r="AA353" s="32">
        <f t="shared" si="95"/>
        <v>136</v>
      </c>
      <c r="AB353" s="30">
        <f t="shared" si="96"/>
        <v>1</v>
      </c>
      <c r="AC353" s="33">
        <f t="shared" si="97"/>
        <v>0</v>
      </c>
      <c r="AD353" s="27"/>
    </row>
    <row r="354" spans="1:30">
      <c r="A354" s="26">
        <v>44759</v>
      </c>
      <c r="B354" s="27" t="s">
        <v>88</v>
      </c>
      <c r="C354" s="27">
        <v>459</v>
      </c>
      <c r="D354" s="27">
        <v>18</v>
      </c>
      <c r="E354" s="27">
        <v>5</v>
      </c>
      <c r="F354" s="27" t="s">
        <v>75</v>
      </c>
      <c r="G354" s="27">
        <v>21</v>
      </c>
      <c r="H354" s="27">
        <v>21</v>
      </c>
      <c r="I354" s="27">
        <v>0</v>
      </c>
      <c r="J354" s="27">
        <v>2</v>
      </c>
      <c r="K354" s="27">
        <v>80</v>
      </c>
      <c r="L354" s="27">
        <v>10.8</v>
      </c>
      <c r="M354" s="28">
        <v>15</v>
      </c>
      <c r="N354" s="29">
        <f>IF(Tabla2[[#This Row],[LECHE RETIRO DIA]]&lt;&gt;ISBLANK(Tabla2[[#This Row],[LECHE RETIRO DIA]]),SUM(Tabla2[[#This Row],[LECHE TANQUE DIA]:[LECHE RETIRO DIA]]),SUM(Tabla2[[#This Row],[LECHE TANQUE DIA]:[LECHE AUTOCONSUMO DIA]]))</f>
        <v>482</v>
      </c>
      <c r="O354" s="30">
        <f t="shared" si="84"/>
        <v>0.9522821576763485</v>
      </c>
      <c r="P354" s="31">
        <f t="shared" si="85"/>
        <v>22.952380952380953</v>
      </c>
      <c r="Q354" s="31">
        <f t="shared" si="86"/>
        <v>21.857142857142858</v>
      </c>
      <c r="R354" s="31">
        <f t="shared" si="87"/>
        <v>9</v>
      </c>
      <c r="S354" s="31">
        <f t="shared" si="88"/>
        <v>6.0250000000000004</v>
      </c>
      <c r="T354" s="31">
        <f t="shared" si="89"/>
        <v>3.8095238095238093</v>
      </c>
      <c r="U354" s="31">
        <f t="shared" si="90"/>
        <v>44.629629629629626</v>
      </c>
      <c r="V354" s="31">
        <f t="shared" si="91"/>
        <v>1.9444444444444444</v>
      </c>
      <c r="W354" s="31">
        <f>IFERROR(H354/M354,Tabla2[[#This Row],[CARGA PRODUCCION (ANIMALES/HA)]])</f>
        <v>1.4</v>
      </c>
      <c r="X354" s="29">
        <f t="shared" si="92"/>
        <v>2022</v>
      </c>
      <c r="Y354" s="29">
        <f t="shared" si="93"/>
        <v>7</v>
      </c>
      <c r="Z354" s="29" t="e">
        <f t="shared" ca="1" si="94"/>
        <v>#NAME?</v>
      </c>
      <c r="AA354" s="32">
        <f t="shared" si="95"/>
        <v>21</v>
      </c>
      <c r="AB354" s="30">
        <f t="shared" si="96"/>
        <v>1</v>
      </c>
      <c r="AC354" s="33">
        <f t="shared" si="97"/>
        <v>0</v>
      </c>
      <c r="AD354" s="27"/>
    </row>
    <row r="355" spans="1:30">
      <c r="A355" s="26">
        <v>44760</v>
      </c>
      <c r="B355" s="27" t="s">
        <v>80</v>
      </c>
      <c r="C355" s="27">
        <v>2234</v>
      </c>
      <c r="D355" s="27">
        <v>80</v>
      </c>
      <c r="E355" s="27">
        <v>9</v>
      </c>
      <c r="F355" s="27">
        <v>80</v>
      </c>
      <c r="G355" s="27">
        <v>109</v>
      </c>
      <c r="H355" s="27">
        <v>109</v>
      </c>
      <c r="I355" s="27">
        <v>0</v>
      </c>
      <c r="J355" s="27">
        <v>14</v>
      </c>
      <c r="K355" s="27">
        <v>680</v>
      </c>
      <c r="L355" s="7">
        <v>25.2</v>
      </c>
      <c r="M355" s="8">
        <v>32.700000000000003</v>
      </c>
      <c r="N355" s="29">
        <f>IF(Tabla2[[#This Row],[LECHE RETIRO DIA]]&lt;&gt;ISBLANK(Tabla2[[#This Row],[LECHE RETIRO DIA]]),SUM(Tabla2[[#This Row],[LECHE TANQUE DIA]:[LECHE RETIRO DIA]]),SUM(Tabla2[[#This Row],[LECHE TANQUE DIA]:[LECHE AUTOCONSUMO DIA]]))</f>
        <v>2403</v>
      </c>
      <c r="O355" s="30">
        <f t="shared" si="84"/>
        <v>0.92967124427798586</v>
      </c>
      <c r="P355" s="31">
        <f t="shared" si="85"/>
        <v>22.045871559633028</v>
      </c>
      <c r="Q355" s="31">
        <f t="shared" si="86"/>
        <v>20.495412844036696</v>
      </c>
      <c r="R355" s="31">
        <f t="shared" si="87"/>
        <v>5.7142857142857144</v>
      </c>
      <c r="S355" s="31">
        <f t="shared" si="88"/>
        <v>3.5338235294117646</v>
      </c>
      <c r="T355" s="31">
        <f t="shared" si="89"/>
        <v>6.238532110091743</v>
      </c>
      <c r="U355" s="31">
        <f t="shared" si="90"/>
        <v>95.357142857142861</v>
      </c>
      <c r="V355" s="31">
        <f t="shared" si="91"/>
        <v>4.3253968253968251</v>
      </c>
      <c r="W355" s="31">
        <f>IFERROR(H355/M355,Tabla2[[#This Row],[CARGA PRODUCCION (ANIMALES/HA)]])</f>
        <v>3.333333333333333</v>
      </c>
      <c r="X355" s="29">
        <f t="shared" si="92"/>
        <v>2022</v>
      </c>
      <c r="Y355" s="29">
        <f t="shared" si="93"/>
        <v>7</v>
      </c>
      <c r="Z355" s="29" t="e">
        <f t="shared" ca="1" si="94"/>
        <v>#NAME?</v>
      </c>
      <c r="AA355" s="32">
        <f t="shared" si="95"/>
        <v>109</v>
      </c>
      <c r="AB355" s="30">
        <f t="shared" si="96"/>
        <v>1</v>
      </c>
      <c r="AC355" s="33">
        <f t="shared" si="97"/>
        <v>0</v>
      </c>
      <c r="AD355" s="27"/>
    </row>
    <row r="356" spans="1:30">
      <c r="A356" s="26">
        <v>44760</v>
      </c>
      <c r="B356" s="27" t="s">
        <v>82</v>
      </c>
      <c r="C356" s="27">
        <v>2289</v>
      </c>
      <c r="D356" s="27">
        <v>140</v>
      </c>
      <c r="E356" s="27">
        <v>9</v>
      </c>
      <c r="F356" s="27">
        <v>140</v>
      </c>
      <c r="G356" s="27">
        <v>136</v>
      </c>
      <c r="H356" s="27">
        <v>136</v>
      </c>
      <c r="I356" s="27">
        <v>0</v>
      </c>
      <c r="J356" s="27">
        <v>22</v>
      </c>
      <c r="K356" s="27">
        <v>680</v>
      </c>
      <c r="L356" s="7">
        <v>28.9</v>
      </c>
      <c r="M356" s="8">
        <v>35.5</v>
      </c>
      <c r="N356" s="29">
        <f>IF(Tabla2[[#This Row],[LECHE RETIRO DIA]]&lt;&gt;ISBLANK(Tabla2[[#This Row],[LECHE RETIRO DIA]]),SUM(Tabla2[[#This Row],[LECHE TANQUE DIA]:[LECHE RETIRO DIA]]),SUM(Tabla2[[#This Row],[LECHE TANQUE DIA]:[LECHE AUTOCONSUMO DIA]]))</f>
        <v>2578</v>
      </c>
      <c r="O356" s="30">
        <f t="shared" si="84"/>
        <v>0.88789759503491084</v>
      </c>
      <c r="P356" s="31">
        <f t="shared" si="85"/>
        <v>18.955882352941178</v>
      </c>
      <c r="Q356" s="31">
        <f t="shared" si="86"/>
        <v>16.830882352941178</v>
      </c>
      <c r="R356" s="31">
        <f t="shared" si="87"/>
        <v>6.3636363636363633</v>
      </c>
      <c r="S356" s="31">
        <f t="shared" si="88"/>
        <v>3.7911764705882351</v>
      </c>
      <c r="T356" s="31">
        <f t="shared" si="89"/>
        <v>5</v>
      </c>
      <c r="U356" s="31">
        <f t="shared" si="90"/>
        <v>89.20415224913495</v>
      </c>
      <c r="V356" s="31">
        <f t="shared" si="91"/>
        <v>4.7058823529411766</v>
      </c>
      <c r="W356" s="31">
        <f>IFERROR(H356/M356,Tabla2[[#This Row],[CARGA PRODUCCION (ANIMALES/HA)]])</f>
        <v>3.8309859154929575</v>
      </c>
      <c r="X356" s="29">
        <f t="shared" si="92"/>
        <v>2022</v>
      </c>
      <c r="Y356" s="29">
        <f t="shared" si="93"/>
        <v>7</v>
      </c>
      <c r="Z356" s="29" t="e">
        <f t="shared" ca="1" si="94"/>
        <v>#NAME?</v>
      </c>
      <c r="AA356" s="32">
        <f t="shared" si="95"/>
        <v>136</v>
      </c>
      <c r="AB356" s="30">
        <f t="shared" si="96"/>
        <v>1</v>
      </c>
      <c r="AC356" s="33">
        <f t="shared" si="97"/>
        <v>0</v>
      </c>
      <c r="AD356" s="27"/>
    </row>
    <row r="357" spans="1:30">
      <c r="A357" s="26">
        <v>44760</v>
      </c>
      <c r="B357" s="27" t="s">
        <v>88</v>
      </c>
      <c r="C357" s="27">
        <v>469</v>
      </c>
      <c r="D357" s="27">
        <v>18</v>
      </c>
      <c r="E357" s="27">
        <v>5</v>
      </c>
      <c r="F357" s="27">
        <v>18</v>
      </c>
      <c r="G357" s="27">
        <v>21</v>
      </c>
      <c r="H357" s="27">
        <v>21</v>
      </c>
      <c r="I357" s="27">
        <v>0</v>
      </c>
      <c r="J357" s="27">
        <v>2</v>
      </c>
      <c r="K357" s="27">
        <v>80</v>
      </c>
      <c r="L357" s="27">
        <v>10.8</v>
      </c>
      <c r="M357" s="28">
        <v>15</v>
      </c>
      <c r="N357" s="29">
        <f>IF(Tabla2[[#This Row],[LECHE RETIRO DIA]]&lt;&gt;ISBLANK(Tabla2[[#This Row],[LECHE RETIRO DIA]]),SUM(Tabla2[[#This Row],[LECHE TANQUE DIA]:[LECHE RETIRO DIA]]),SUM(Tabla2[[#This Row],[LECHE TANQUE DIA]:[LECHE AUTOCONSUMO DIA]]))</f>
        <v>510</v>
      </c>
      <c r="O357" s="30">
        <f t="shared" si="84"/>
        <v>0.91960784313725485</v>
      </c>
      <c r="P357" s="31">
        <f t="shared" si="85"/>
        <v>24.285714285714285</v>
      </c>
      <c r="Q357" s="31">
        <f t="shared" si="86"/>
        <v>22.333333333333332</v>
      </c>
      <c r="R357" s="31">
        <f t="shared" si="87"/>
        <v>9</v>
      </c>
      <c r="S357" s="31">
        <f t="shared" si="88"/>
        <v>6.375</v>
      </c>
      <c r="T357" s="31">
        <f t="shared" si="89"/>
        <v>3.8095238095238093</v>
      </c>
      <c r="U357" s="31">
        <f t="shared" si="90"/>
        <v>47.222222222222221</v>
      </c>
      <c r="V357" s="31">
        <f t="shared" si="91"/>
        <v>1.9444444444444444</v>
      </c>
      <c r="W357" s="31">
        <f>IFERROR(H357/M357,Tabla2[[#This Row],[CARGA PRODUCCION (ANIMALES/HA)]])</f>
        <v>1.4</v>
      </c>
      <c r="X357" s="29">
        <f t="shared" si="92"/>
        <v>2022</v>
      </c>
      <c r="Y357" s="29">
        <f t="shared" si="93"/>
        <v>7</v>
      </c>
      <c r="Z357" s="29" t="e">
        <f t="shared" ca="1" si="94"/>
        <v>#NAME?</v>
      </c>
      <c r="AA357" s="32">
        <f t="shared" si="95"/>
        <v>21</v>
      </c>
      <c r="AB357" s="30">
        <f t="shared" si="96"/>
        <v>1</v>
      </c>
      <c r="AC357" s="33">
        <f t="shared" si="97"/>
        <v>0</v>
      </c>
      <c r="AD357" s="27"/>
    </row>
    <row r="358" spans="1:30">
      <c r="A358" s="26">
        <v>44761</v>
      </c>
      <c r="B358" s="27" t="s">
        <v>80</v>
      </c>
      <c r="C358" s="27">
        <v>2210</v>
      </c>
      <c r="D358" s="27">
        <v>80</v>
      </c>
      <c r="E358" s="27">
        <v>9</v>
      </c>
      <c r="F358" s="27">
        <v>80</v>
      </c>
      <c r="G358" s="27">
        <v>109</v>
      </c>
      <c r="H358" s="27">
        <v>109</v>
      </c>
      <c r="I358" s="27">
        <v>0</v>
      </c>
      <c r="J358" s="27">
        <v>14</v>
      </c>
      <c r="K358" s="27">
        <v>680</v>
      </c>
      <c r="L358" s="7">
        <v>25.2</v>
      </c>
      <c r="M358" s="8">
        <v>32.700000000000003</v>
      </c>
      <c r="N358" s="29">
        <f>IF(Tabla2[[#This Row],[LECHE RETIRO DIA]]&lt;&gt;ISBLANK(Tabla2[[#This Row],[LECHE RETIRO DIA]]),SUM(Tabla2[[#This Row],[LECHE TANQUE DIA]:[LECHE RETIRO DIA]]),SUM(Tabla2[[#This Row],[LECHE TANQUE DIA]:[LECHE AUTOCONSUMO DIA]]))</f>
        <v>2379</v>
      </c>
      <c r="O358" s="30">
        <f t="shared" si="84"/>
        <v>0.92896174863387981</v>
      </c>
      <c r="P358" s="31">
        <f t="shared" si="85"/>
        <v>21.825688073394495</v>
      </c>
      <c r="Q358" s="31">
        <f t="shared" si="86"/>
        <v>20.275229357798164</v>
      </c>
      <c r="R358" s="31">
        <f t="shared" si="87"/>
        <v>5.7142857142857144</v>
      </c>
      <c r="S358" s="31">
        <f t="shared" si="88"/>
        <v>3.4985294117647059</v>
      </c>
      <c r="T358" s="31">
        <f t="shared" si="89"/>
        <v>6.238532110091743</v>
      </c>
      <c r="U358" s="31">
        <f t="shared" si="90"/>
        <v>94.404761904761912</v>
      </c>
      <c r="V358" s="31">
        <f t="shared" si="91"/>
        <v>4.3253968253968251</v>
      </c>
      <c r="W358" s="31">
        <f>IFERROR(H358/M358,Tabla2[[#This Row],[CARGA PRODUCCION (ANIMALES/HA)]])</f>
        <v>3.333333333333333</v>
      </c>
      <c r="X358" s="29">
        <f t="shared" si="92"/>
        <v>2022</v>
      </c>
      <c r="Y358" s="29">
        <f t="shared" si="93"/>
        <v>7</v>
      </c>
      <c r="Z358" s="29" t="e">
        <f t="shared" ca="1" si="94"/>
        <v>#NAME?</v>
      </c>
      <c r="AA358" s="32">
        <f t="shared" si="95"/>
        <v>109</v>
      </c>
      <c r="AB358" s="30">
        <f t="shared" si="96"/>
        <v>1</v>
      </c>
      <c r="AC358" s="33">
        <f t="shared" si="97"/>
        <v>0</v>
      </c>
      <c r="AD358" s="27"/>
    </row>
    <row r="359" spans="1:30">
      <c r="A359" s="26">
        <v>44761</v>
      </c>
      <c r="B359" s="27" t="s">
        <v>82</v>
      </c>
      <c r="C359" s="27">
        <v>2271</v>
      </c>
      <c r="D359" s="27">
        <v>140</v>
      </c>
      <c r="E359" s="27">
        <v>9</v>
      </c>
      <c r="F359" s="27">
        <v>140</v>
      </c>
      <c r="G359" s="27">
        <v>136</v>
      </c>
      <c r="H359" s="27">
        <v>136</v>
      </c>
      <c r="I359" s="27">
        <v>0</v>
      </c>
      <c r="J359" s="27">
        <v>22</v>
      </c>
      <c r="K359" s="27">
        <v>680</v>
      </c>
      <c r="L359" s="7">
        <v>28.9</v>
      </c>
      <c r="M359" s="8">
        <v>35.5</v>
      </c>
      <c r="N359" s="29">
        <f>IF(Tabla2[[#This Row],[LECHE RETIRO DIA]]&lt;&gt;ISBLANK(Tabla2[[#This Row],[LECHE RETIRO DIA]]),SUM(Tabla2[[#This Row],[LECHE TANQUE DIA]:[LECHE RETIRO DIA]]),SUM(Tabla2[[#This Row],[LECHE TANQUE DIA]:[LECHE AUTOCONSUMO DIA]]))</f>
        <v>2560</v>
      </c>
      <c r="O359" s="30">
        <f t="shared" si="84"/>
        <v>0.88710937499999998</v>
      </c>
      <c r="P359" s="31">
        <f t="shared" si="85"/>
        <v>18.823529411764707</v>
      </c>
      <c r="Q359" s="31">
        <f t="shared" si="86"/>
        <v>16.698529411764707</v>
      </c>
      <c r="R359" s="31">
        <f t="shared" si="87"/>
        <v>6.3636363636363633</v>
      </c>
      <c r="S359" s="31">
        <f t="shared" si="88"/>
        <v>3.7647058823529411</v>
      </c>
      <c r="T359" s="31">
        <f t="shared" si="89"/>
        <v>5</v>
      </c>
      <c r="U359" s="31">
        <f t="shared" si="90"/>
        <v>88.581314878892741</v>
      </c>
      <c r="V359" s="31">
        <f t="shared" si="91"/>
        <v>4.7058823529411766</v>
      </c>
      <c r="W359" s="31">
        <f>IFERROR(H359/M359,Tabla2[[#This Row],[CARGA PRODUCCION (ANIMALES/HA)]])</f>
        <v>3.8309859154929575</v>
      </c>
      <c r="X359" s="29">
        <f t="shared" si="92"/>
        <v>2022</v>
      </c>
      <c r="Y359" s="29">
        <f t="shared" si="93"/>
        <v>7</v>
      </c>
      <c r="Z359" s="29" t="e">
        <f t="shared" ca="1" si="94"/>
        <v>#NAME?</v>
      </c>
      <c r="AA359" s="32">
        <f t="shared" si="95"/>
        <v>136</v>
      </c>
      <c r="AB359" s="30">
        <f t="shared" si="96"/>
        <v>1</v>
      </c>
      <c r="AC359" s="33">
        <f t="shared" si="97"/>
        <v>0</v>
      </c>
      <c r="AD359" s="27"/>
    </row>
    <row r="360" spans="1:30">
      <c r="A360" s="26">
        <v>44761</v>
      </c>
      <c r="B360" s="27" t="s">
        <v>88</v>
      </c>
      <c r="C360" s="27">
        <v>479</v>
      </c>
      <c r="D360" s="27">
        <v>18</v>
      </c>
      <c r="E360" s="27">
        <v>5</v>
      </c>
      <c r="F360" s="27">
        <v>18</v>
      </c>
      <c r="G360" s="27">
        <v>21</v>
      </c>
      <c r="H360" s="27">
        <v>21</v>
      </c>
      <c r="I360" s="27">
        <v>0</v>
      </c>
      <c r="J360" s="27">
        <v>2</v>
      </c>
      <c r="K360" s="27">
        <v>80</v>
      </c>
      <c r="L360" s="27">
        <v>10.8</v>
      </c>
      <c r="M360" s="28">
        <v>15</v>
      </c>
      <c r="N360" s="29">
        <f>IF(Tabla2[[#This Row],[LECHE RETIRO DIA]]&lt;&gt;ISBLANK(Tabla2[[#This Row],[LECHE RETIRO DIA]]),SUM(Tabla2[[#This Row],[LECHE TANQUE DIA]:[LECHE RETIRO DIA]]),SUM(Tabla2[[#This Row],[LECHE TANQUE DIA]:[LECHE AUTOCONSUMO DIA]]))</f>
        <v>520</v>
      </c>
      <c r="O360" s="30">
        <f t="shared" si="84"/>
        <v>0.9211538461538461</v>
      </c>
      <c r="P360" s="31">
        <f t="shared" si="85"/>
        <v>24.761904761904763</v>
      </c>
      <c r="Q360" s="31">
        <f t="shared" si="86"/>
        <v>22.80952380952381</v>
      </c>
      <c r="R360" s="31">
        <f t="shared" si="87"/>
        <v>9</v>
      </c>
      <c r="S360" s="31">
        <f t="shared" si="88"/>
        <v>6.5</v>
      </c>
      <c r="T360" s="31">
        <f t="shared" si="89"/>
        <v>3.8095238095238093</v>
      </c>
      <c r="U360" s="31">
        <f t="shared" si="90"/>
        <v>48.148148148148145</v>
      </c>
      <c r="V360" s="31">
        <f t="shared" si="91"/>
        <v>1.9444444444444444</v>
      </c>
      <c r="W360" s="31">
        <f>IFERROR(H360/M360,Tabla2[[#This Row],[CARGA PRODUCCION (ANIMALES/HA)]])</f>
        <v>1.4</v>
      </c>
      <c r="X360" s="29">
        <f t="shared" si="92"/>
        <v>2022</v>
      </c>
      <c r="Y360" s="29">
        <f t="shared" si="93"/>
        <v>7</v>
      </c>
      <c r="Z360" s="29" t="e">
        <f t="shared" ca="1" si="94"/>
        <v>#NAME?</v>
      </c>
      <c r="AA360" s="32">
        <f t="shared" si="95"/>
        <v>21</v>
      </c>
      <c r="AB360" s="30">
        <f t="shared" si="96"/>
        <v>1</v>
      </c>
      <c r="AC360" s="33">
        <f t="shared" si="97"/>
        <v>0</v>
      </c>
      <c r="AD360" s="27"/>
    </row>
    <row r="361" spans="1:30">
      <c r="A361" s="26">
        <v>44762</v>
      </c>
      <c r="B361" s="27" t="s">
        <v>80</v>
      </c>
      <c r="C361" s="27">
        <v>2248</v>
      </c>
      <c r="D361" s="27">
        <v>80</v>
      </c>
      <c r="E361" s="27">
        <v>9</v>
      </c>
      <c r="F361" s="27">
        <v>80</v>
      </c>
      <c r="G361" s="27">
        <v>109</v>
      </c>
      <c r="H361" s="27">
        <v>109</v>
      </c>
      <c r="I361" s="27">
        <v>0</v>
      </c>
      <c r="J361" s="27">
        <v>14</v>
      </c>
      <c r="K361" s="27">
        <v>680</v>
      </c>
      <c r="L361" s="7">
        <v>25.2</v>
      </c>
      <c r="M361" s="8">
        <v>32.700000000000003</v>
      </c>
      <c r="N361" s="29">
        <f>IF(Tabla2[[#This Row],[LECHE RETIRO DIA]]&lt;&gt;ISBLANK(Tabla2[[#This Row],[LECHE RETIRO DIA]]),SUM(Tabla2[[#This Row],[LECHE TANQUE DIA]:[LECHE RETIRO DIA]]),SUM(Tabla2[[#This Row],[LECHE TANQUE DIA]:[LECHE AUTOCONSUMO DIA]]))</f>
        <v>2417</v>
      </c>
      <c r="O361" s="30">
        <f t="shared" si="84"/>
        <v>0.9300786098469177</v>
      </c>
      <c r="P361" s="31">
        <f t="shared" si="85"/>
        <v>22.174311926605505</v>
      </c>
      <c r="Q361" s="31">
        <f t="shared" si="86"/>
        <v>20.623853211009173</v>
      </c>
      <c r="R361" s="31">
        <f t="shared" si="87"/>
        <v>5.7142857142857144</v>
      </c>
      <c r="S361" s="31">
        <f t="shared" si="88"/>
        <v>3.5544117647058822</v>
      </c>
      <c r="T361" s="31">
        <f t="shared" si="89"/>
        <v>6.238532110091743</v>
      </c>
      <c r="U361" s="31">
        <f t="shared" si="90"/>
        <v>95.912698412698418</v>
      </c>
      <c r="V361" s="31">
        <f t="shared" si="91"/>
        <v>4.3253968253968251</v>
      </c>
      <c r="W361" s="31">
        <f>IFERROR(H361/M361,Tabla2[[#This Row],[CARGA PRODUCCION (ANIMALES/HA)]])</f>
        <v>3.333333333333333</v>
      </c>
      <c r="X361" s="29">
        <f t="shared" si="92"/>
        <v>2022</v>
      </c>
      <c r="Y361" s="29">
        <f t="shared" si="93"/>
        <v>7</v>
      </c>
      <c r="Z361" s="29" t="e">
        <f t="shared" ca="1" si="94"/>
        <v>#NAME?</v>
      </c>
      <c r="AA361" s="32">
        <f t="shared" si="95"/>
        <v>109</v>
      </c>
      <c r="AB361" s="30">
        <f t="shared" si="96"/>
        <v>1</v>
      </c>
      <c r="AC361" s="33">
        <f t="shared" si="97"/>
        <v>0</v>
      </c>
      <c r="AD361" s="27"/>
    </row>
    <row r="362" spans="1:30">
      <c r="A362" s="26">
        <v>44762</v>
      </c>
      <c r="B362" s="27" t="s">
        <v>82</v>
      </c>
      <c r="C362" s="27">
        <v>2246</v>
      </c>
      <c r="D362" s="27">
        <v>140</v>
      </c>
      <c r="E362" s="27">
        <v>9</v>
      </c>
      <c r="F362" s="27">
        <v>140</v>
      </c>
      <c r="G362" s="27">
        <v>136</v>
      </c>
      <c r="H362" s="27">
        <v>136</v>
      </c>
      <c r="I362" s="27">
        <v>0</v>
      </c>
      <c r="J362" s="27">
        <v>22</v>
      </c>
      <c r="K362" s="27">
        <v>680</v>
      </c>
      <c r="L362" s="7">
        <v>28.9</v>
      </c>
      <c r="M362" s="8">
        <v>35.5</v>
      </c>
      <c r="N362" s="29">
        <f>IF(Tabla2[[#This Row],[LECHE RETIRO DIA]]&lt;&gt;ISBLANK(Tabla2[[#This Row],[LECHE RETIRO DIA]]),SUM(Tabla2[[#This Row],[LECHE TANQUE DIA]:[LECHE RETIRO DIA]]),SUM(Tabla2[[#This Row],[LECHE TANQUE DIA]:[LECHE AUTOCONSUMO DIA]]))</f>
        <v>2535</v>
      </c>
      <c r="O362" s="30">
        <f t="shared" si="84"/>
        <v>0.88599605522682445</v>
      </c>
      <c r="P362" s="31">
        <f t="shared" si="85"/>
        <v>18.639705882352942</v>
      </c>
      <c r="Q362" s="31">
        <f t="shared" si="86"/>
        <v>16.514705882352942</v>
      </c>
      <c r="R362" s="31">
        <f t="shared" si="87"/>
        <v>6.3636363636363633</v>
      </c>
      <c r="S362" s="31">
        <f t="shared" si="88"/>
        <v>3.7279411764705883</v>
      </c>
      <c r="T362" s="31">
        <f t="shared" si="89"/>
        <v>5</v>
      </c>
      <c r="U362" s="31">
        <f t="shared" si="90"/>
        <v>87.716262975778548</v>
      </c>
      <c r="V362" s="31">
        <f t="shared" si="91"/>
        <v>4.7058823529411766</v>
      </c>
      <c r="W362" s="31">
        <f>IFERROR(H362/M362,Tabla2[[#This Row],[CARGA PRODUCCION (ANIMALES/HA)]])</f>
        <v>3.8309859154929575</v>
      </c>
      <c r="X362" s="29">
        <f t="shared" si="92"/>
        <v>2022</v>
      </c>
      <c r="Y362" s="29">
        <f t="shared" si="93"/>
        <v>7</v>
      </c>
      <c r="Z362" s="29" t="e">
        <f t="shared" ca="1" si="94"/>
        <v>#NAME?</v>
      </c>
      <c r="AA362" s="32">
        <f t="shared" si="95"/>
        <v>136</v>
      </c>
      <c r="AB362" s="30">
        <f t="shared" si="96"/>
        <v>1</v>
      </c>
      <c r="AC362" s="33">
        <f t="shared" si="97"/>
        <v>0</v>
      </c>
      <c r="AD362" s="27"/>
    </row>
    <row r="363" spans="1:30">
      <c r="A363" s="26">
        <v>44762</v>
      </c>
      <c r="B363" s="27" t="s">
        <v>88</v>
      </c>
      <c r="C363" s="27">
        <v>473</v>
      </c>
      <c r="D363" s="27">
        <v>18</v>
      </c>
      <c r="E363" s="27">
        <v>5</v>
      </c>
      <c r="F363" s="27">
        <v>18</v>
      </c>
      <c r="G363" s="27">
        <v>22</v>
      </c>
      <c r="H363" s="27">
        <v>22</v>
      </c>
      <c r="I363" s="27">
        <v>0</v>
      </c>
      <c r="J363" s="27">
        <v>2</v>
      </c>
      <c r="K363" s="27">
        <v>80</v>
      </c>
      <c r="L363" s="27">
        <v>10.8</v>
      </c>
      <c r="M363" s="28">
        <v>15</v>
      </c>
      <c r="N363" s="29">
        <f>IF(Tabla2[[#This Row],[LECHE RETIRO DIA]]&lt;&gt;ISBLANK(Tabla2[[#This Row],[LECHE RETIRO DIA]]),SUM(Tabla2[[#This Row],[LECHE TANQUE DIA]:[LECHE RETIRO DIA]]),SUM(Tabla2[[#This Row],[LECHE TANQUE DIA]:[LECHE AUTOCONSUMO DIA]]))</f>
        <v>514</v>
      </c>
      <c r="O363" s="30">
        <f t="shared" si="84"/>
        <v>0.92023346303501941</v>
      </c>
      <c r="P363" s="31">
        <f t="shared" si="85"/>
        <v>23.363636363636363</v>
      </c>
      <c r="Q363" s="31">
        <f t="shared" si="86"/>
        <v>21.5</v>
      </c>
      <c r="R363" s="31">
        <f t="shared" si="87"/>
        <v>9</v>
      </c>
      <c r="S363" s="31">
        <f t="shared" si="88"/>
        <v>6.4249999999999998</v>
      </c>
      <c r="T363" s="31">
        <f t="shared" si="89"/>
        <v>3.6363636363636362</v>
      </c>
      <c r="U363" s="31">
        <f t="shared" si="90"/>
        <v>47.592592592592588</v>
      </c>
      <c r="V363" s="31">
        <f t="shared" si="91"/>
        <v>2.0370370370370368</v>
      </c>
      <c r="W363" s="31">
        <f>IFERROR(H363/M363,Tabla2[[#This Row],[CARGA PRODUCCION (ANIMALES/HA)]])</f>
        <v>1.4666666666666666</v>
      </c>
      <c r="X363" s="29">
        <f t="shared" si="92"/>
        <v>2022</v>
      </c>
      <c r="Y363" s="29">
        <f t="shared" si="93"/>
        <v>7</v>
      </c>
      <c r="Z363" s="29" t="e">
        <f t="shared" ca="1" si="94"/>
        <v>#NAME?</v>
      </c>
      <c r="AA363" s="32">
        <f t="shared" si="95"/>
        <v>22</v>
      </c>
      <c r="AB363" s="30">
        <f t="shared" si="96"/>
        <v>1</v>
      </c>
      <c r="AC363" s="33">
        <f t="shared" si="97"/>
        <v>0</v>
      </c>
      <c r="AD363" s="27"/>
    </row>
    <row r="364" spans="1:30">
      <c r="A364" s="26">
        <v>44763</v>
      </c>
      <c r="B364" s="27" t="s">
        <v>80</v>
      </c>
      <c r="C364" s="27">
        <v>2206</v>
      </c>
      <c r="D364" s="27">
        <v>80</v>
      </c>
      <c r="E364" s="27">
        <v>9</v>
      </c>
      <c r="F364" s="27">
        <v>80</v>
      </c>
      <c r="G364" s="27">
        <v>109</v>
      </c>
      <c r="H364" s="27">
        <v>109</v>
      </c>
      <c r="I364" s="27">
        <v>0</v>
      </c>
      <c r="J364" s="27">
        <v>14</v>
      </c>
      <c r="K364" s="27">
        <v>680</v>
      </c>
      <c r="L364" s="7">
        <v>25.2</v>
      </c>
      <c r="M364" s="8">
        <v>32.700000000000003</v>
      </c>
      <c r="N364" s="29">
        <f>IF(Tabla2[[#This Row],[LECHE RETIRO DIA]]&lt;&gt;ISBLANK(Tabla2[[#This Row],[LECHE RETIRO DIA]]),SUM(Tabla2[[#This Row],[LECHE TANQUE DIA]:[LECHE RETIRO DIA]]),SUM(Tabla2[[#This Row],[LECHE TANQUE DIA]:[LECHE AUTOCONSUMO DIA]]))</f>
        <v>2375</v>
      </c>
      <c r="O364" s="30">
        <f t="shared" si="84"/>
        <v>0.92884210526315791</v>
      </c>
      <c r="P364" s="31">
        <f t="shared" si="85"/>
        <v>21.788990825688074</v>
      </c>
      <c r="Q364" s="31">
        <f t="shared" si="86"/>
        <v>20.238532110091743</v>
      </c>
      <c r="R364" s="31">
        <f t="shared" si="87"/>
        <v>5.7142857142857144</v>
      </c>
      <c r="S364" s="31">
        <f t="shared" si="88"/>
        <v>3.4926470588235294</v>
      </c>
      <c r="T364" s="31">
        <f t="shared" si="89"/>
        <v>6.238532110091743</v>
      </c>
      <c r="U364" s="31">
        <f t="shared" si="90"/>
        <v>94.246031746031747</v>
      </c>
      <c r="V364" s="31">
        <f t="shared" si="91"/>
        <v>4.3253968253968251</v>
      </c>
      <c r="W364" s="31">
        <f>IFERROR(H364/M364,Tabla2[[#This Row],[CARGA PRODUCCION (ANIMALES/HA)]])</f>
        <v>3.333333333333333</v>
      </c>
      <c r="X364" s="29">
        <f t="shared" si="92"/>
        <v>2022</v>
      </c>
      <c r="Y364" s="29">
        <f t="shared" si="93"/>
        <v>7</v>
      </c>
      <c r="Z364" s="29" t="e">
        <f t="shared" ca="1" si="94"/>
        <v>#NAME?</v>
      </c>
      <c r="AA364" s="32">
        <f t="shared" si="95"/>
        <v>109</v>
      </c>
      <c r="AB364" s="30">
        <f t="shared" si="96"/>
        <v>1</v>
      </c>
      <c r="AC364" s="33">
        <f t="shared" si="97"/>
        <v>0</v>
      </c>
      <c r="AD364" s="27"/>
    </row>
    <row r="365" spans="1:30">
      <c r="A365" s="26">
        <v>44763</v>
      </c>
      <c r="B365" s="27" t="s">
        <v>82</v>
      </c>
      <c r="C365" s="27">
        <v>2223</v>
      </c>
      <c r="D365" s="27">
        <v>140</v>
      </c>
      <c r="E365" s="27">
        <v>9</v>
      </c>
      <c r="F365" s="27">
        <v>140</v>
      </c>
      <c r="G365" s="27">
        <v>132</v>
      </c>
      <c r="H365" s="27">
        <v>132</v>
      </c>
      <c r="I365" s="27">
        <v>0</v>
      </c>
      <c r="J365" s="27">
        <v>22</v>
      </c>
      <c r="K365" s="27">
        <v>680</v>
      </c>
      <c r="L365" s="7">
        <v>28.9</v>
      </c>
      <c r="M365" s="8">
        <v>35.5</v>
      </c>
      <c r="N365" s="29">
        <f>IF(Tabla2[[#This Row],[LECHE RETIRO DIA]]&lt;&gt;ISBLANK(Tabla2[[#This Row],[LECHE RETIRO DIA]]),SUM(Tabla2[[#This Row],[LECHE TANQUE DIA]:[LECHE RETIRO DIA]]),SUM(Tabla2[[#This Row],[LECHE TANQUE DIA]:[LECHE AUTOCONSUMO DIA]]))</f>
        <v>2512</v>
      </c>
      <c r="O365" s="30">
        <f t="shared" si="84"/>
        <v>0.88495222929936301</v>
      </c>
      <c r="P365" s="31">
        <f t="shared" si="85"/>
        <v>19.030303030303031</v>
      </c>
      <c r="Q365" s="31">
        <f t="shared" si="86"/>
        <v>16.84090909090909</v>
      </c>
      <c r="R365" s="31">
        <f t="shared" si="87"/>
        <v>6.3636363636363633</v>
      </c>
      <c r="S365" s="31">
        <f t="shared" si="88"/>
        <v>3.6941176470588237</v>
      </c>
      <c r="T365" s="31">
        <f t="shared" si="89"/>
        <v>5.1515151515151514</v>
      </c>
      <c r="U365" s="31">
        <f t="shared" si="90"/>
        <v>86.920415224913498</v>
      </c>
      <c r="V365" s="31">
        <f t="shared" si="91"/>
        <v>4.5674740484429064</v>
      </c>
      <c r="W365" s="31">
        <f>IFERROR(H365/M365,Tabla2[[#This Row],[CARGA PRODUCCION (ANIMALES/HA)]])</f>
        <v>3.7183098591549295</v>
      </c>
      <c r="X365" s="29">
        <f t="shared" si="92"/>
        <v>2022</v>
      </c>
      <c r="Y365" s="29">
        <f t="shared" si="93"/>
        <v>7</v>
      </c>
      <c r="Z365" s="29" t="e">
        <f t="shared" ca="1" si="94"/>
        <v>#NAME?</v>
      </c>
      <c r="AA365" s="32">
        <f t="shared" si="95"/>
        <v>132</v>
      </c>
      <c r="AB365" s="30">
        <f t="shared" si="96"/>
        <v>1</v>
      </c>
      <c r="AC365" s="33">
        <f t="shared" si="97"/>
        <v>0</v>
      </c>
      <c r="AD365" s="27"/>
    </row>
    <row r="366" spans="1:30">
      <c r="A366" s="26">
        <v>44763</v>
      </c>
      <c r="B366" s="27" t="s">
        <v>88</v>
      </c>
      <c r="C366" s="27">
        <v>486</v>
      </c>
      <c r="D366" s="27">
        <v>18</v>
      </c>
      <c r="E366" s="27">
        <v>5</v>
      </c>
      <c r="F366" s="27">
        <v>18</v>
      </c>
      <c r="G366" s="27">
        <v>22</v>
      </c>
      <c r="H366" s="27">
        <v>22</v>
      </c>
      <c r="I366" s="27">
        <v>0</v>
      </c>
      <c r="J366" s="27">
        <v>2</v>
      </c>
      <c r="K366" s="27">
        <v>80</v>
      </c>
      <c r="L366" s="27">
        <v>10.8</v>
      </c>
      <c r="M366" s="28">
        <v>15</v>
      </c>
      <c r="N366" s="29">
        <f>IF(Tabla2[[#This Row],[LECHE RETIRO DIA]]&lt;&gt;ISBLANK(Tabla2[[#This Row],[LECHE RETIRO DIA]]),SUM(Tabla2[[#This Row],[LECHE TANQUE DIA]:[LECHE RETIRO DIA]]),SUM(Tabla2[[#This Row],[LECHE TANQUE DIA]:[LECHE AUTOCONSUMO DIA]]))</f>
        <v>527</v>
      </c>
      <c r="O366" s="30">
        <f t="shared" si="84"/>
        <v>0.92220113851992414</v>
      </c>
      <c r="P366" s="31">
        <f t="shared" si="85"/>
        <v>23.954545454545453</v>
      </c>
      <c r="Q366" s="31">
        <f t="shared" si="86"/>
        <v>22.09090909090909</v>
      </c>
      <c r="R366" s="31">
        <f t="shared" si="87"/>
        <v>9</v>
      </c>
      <c r="S366" s="31">
        <f t="shared" si="88"/>
        <v>6.5875000000000004</v>
      </c>
      <c r="T366" s="31">
        <f t="shared" si="89"/>
        <v>3.6363636363636362</v>
      </c>
      <c r="U366" s="31">
        <f t="shared" si="90"/>
        <v>48.796296296296291</v>
      </c>
      <c r="V366" s="31">
        <f t="shared" si="91"/>
        <v>2.0370370370370368</v>
      </c>
      <c r="W366" s="31">
        <f>IFERROR(H366/M366,Tabla2[[#This Row],[CARGA PRODUCCION (ANIMALES/HA)]])</f>
        <v>1.4666666666666666</v>
      </c>
      <c r="X366" s="29">
        <f t="shared" si="92"/>
        <v>2022</v>
      </c>
      <c r="Y366" s="29">
        <f t="shared" si="93"/>
        <v>7</v>
      </c>
      <c r="Z366" s="29" t="e">
        <f t="shared" ca="1" si="94"/>
        <v>#NAME?</v>
      </c>
      <c r="AA366" s="32">
        <f t="shared" si="95"/>
        <v>22</v>
      </c>
      <c r="AB366" s="30">
        <f t="shared" si="96"/>
        <v>1</v>
      </c>
      <c r="AC366" s="33">
        <f t="shared" si="97"/>
        <v>0</v>
      </c>
      <c r="AD366" s="27"/>
    </row>
    <row r="367" spans="1:30">
      <c r="A367" s="26">
        <v>44764</v>
      </c>
      <c r="B367" s="27" t="s">
        <v>80</v>
      </c>
      <c r="C367" s="27">
        <v>2243</v>
      </c>
      <c r="D367" s="27">
        <v>80</v>
      </c>
      <c r="E367" s="27">
        <v>9</v>
      </c>
      <c r="F367" s="27">
        <v>80</v>
      </c>
      <c r="G367" s="27">
        <v>109</v>
      </c>
      <c r="H367" s="27">
        <v>109</v>
      </c>
      <c r="I367" s="27">
        <v>0</v>
      </c>
      <c r="J367" s="27">
        <v>14</v>
      </c>
      <c r="K367" s="27">
        <v>680</v>
      </c>
      <c r="L367" s="7">
        <v>25.2</v>
      </c>
      <c r="M367" s="8">
        <v>32.700000000000003</v>
      </c>
      <c r="N367" s="29">
        <f>IF(Tabla2[[#This Row],[LECHE RETIRO DIA]]&lt;&gt;ISBLANK(Tabla2[[#This Row],[LECHE RETIRO DIA]]),SUM(Tabla2[[#This Row],[LECHE TANQUE DIA]:[LECHE RETIRO DIA]]),SUM(Tabla2[[#This Row],[LECHE TANQUE DIA]:[LECHE AUTOCONSUMO DIA]]))</f>
        <v>2412</v>
      </c>
      <c r="O367" s="30">
        <f t="shared" si="84"/>
        <v>0.92993366500829189</v>
      </c>
      <c r="P367" s="31">
        <f t="shared" si="85"/>
        <v>22.128440366972477</v>
      </c>
      <c r="Q367" s="31">
        <f t="shared" si="86"/>
        <v>20.577981651376145</v>
      </c>
      <c r="R367" s="31">
        <f t="shared" si="87"/>
        <v>5.7142857142857144</v>
      </c>
      <c r="S367" s="31">
        <f t="shared" si="88"/>
        <v>3.5470588235294116</v>
      </c>
      <c r="T367" s="31">
        <f t="shared" si="89"/>
        <v>6.238532110091743</v>
      </c>
      <c r="U367" s="31">
        <f t="shared" si="90"/>
        <v>95.714285714285722</v>
      </c>
      <c r="V367" s="31">
        <f t="shared" si="91"/>
        <v>4.3253968253968251</v>
      </c>
      <c r="W367" s="31">
        <f>IFERROR(H367/M367,Tabla2[[#This Row],[CARGA PRODUCCION (ANIMALES/HA)]])</f>
        <v>3.333333333333333</v>
      </c>
      <c r="X367" s="29">
        <f t="shared" si="92"/>
        <v>2022</v>
      </c>
      <c r="Y367" s="29">
        <f t="shared" si="93"/>
        <v>7</v>
      </c>
      <c r="Z367" s="29" t="e">
        <f t="shared" ca="1" si="94"/>
        <v>#NAME?</v>
      </c>
      <c r="AA367" s="32">
        <f t="shared" si="95"/>
        <v>109</v>
      </c>
      <c r="AB367" s="30">
        <f t="shared" si="96"/>
        <v>1</v>
      </c>
      <c r="AC367" s="33">
        <f t="shared" si="97"/>
        <v>0</v>
      </c>
      <c r="AD367" s="27"/>
    </row>
    <row r="368" spans="1:30">
      <c r="A368" s="26">
        <v>44764</v>
      </c>
      <c r="B368" s="27" t="s">
        <v>82</v>
      </c>
      <c r="C368" s="27">
        <v>2223</v>
      </c>
      <c r="D368" s="27">
        <v>140</v>
      </c>
      <c r="E368" s="27">
        <v>9</v>
      </c>
      <c r="F368" s="27">
        <v>140</v>
      </c>
      <c r="G368" s="27">
        <v>132</v>
      </c>
      <c r="H368" s="27">
        <v>132</v>
      </c>
      <c r="I368" s="27">
        <v>0</v>
      </c>
      <c r="J368" s="27">
        <v>22</v>
      </c>
      <c r="K368" s="27">
        <v>680</v>
      </c>
      <c r="L368" s="7">
        <v>28.9</v>
      </c>
      <c r="M368" s="8">
        <v>35.5</v>
      </c>
      <c r="N368" s="29">
        <f>IF(Tabla2[[#This Row],[LECHE RETIRO DIA]]&lt;&gt;ISBLANK(Tabla2[[#This Row],[LECHE RETIRO DIA]]),SUM(Tabla2[[#This Row],[LECHE TANQUE DIA]:[LECHE RETIRO DIA]]),SUM(Tabla2[[#This Row],[LECHE TANQUE DIA]:[LECHE AUTOCONSUMO DIA]]))</f>
        <v>2512</v>
      </c>
      <c r="O368" s="30">
        <f t="shared" si="84"/>
        <v>0.88495222929936301</v>
      </c>
      <c r="P368" s="31">
        <f t="shared" si="85"/>
        <v>19.030303030303031</v>
      </c>
      <c r="Q368" s="31">
        <f t="shared" si="86"/>
        <v>16.84090909090909</v>
      </c>
      <c r="R368" s="31">
        <f t="shared" si="87"/>
        <v>6.3636363636363633</v>
      </c>
      <c r="S368" s="31">
        <f t="shared" si="88"/>
        <v>3.6941176470588237</v>
      </c>
      <c r="T368" s="31">
        <f t="shared" si="89"/>
        <v>5.1515151515151514</v>
      </c>
      <c r="U368" s="31">
        <f t="shared" si="90"/>
        <v>86.920415224913498</v>
      </c>
      <c r="V368" s="31">
        <f t="shared" si="91"/>
        <v>4.5674740484429064</v>
      </c>
      <c r="W368" s="31">
        <f>IFERROR(H368/M368,Tabla2[[#This Row],[CARGA PRODUCCION (ANIMALES/HA)]])</f>
        <v>3.7183098591549295</v>
      </c>
      <c r="X368" s="29">
        <f t="shared" si="92"/>
        <v>2022</v>
      </c>
      <c r="Y368" s="29">
        <f t="shared" si="93"/>
        <v>7</v>
      </c>
      <c r="Z368" s="29" t="e">
        <f t="shared" ca="1" si="94"/>
        <v>#NAME?</v>
      </c>
      <c r="AA368" s="32">
        <f t="shared" si="95"/>
        <v>132</v>
      </c>
      <c r="AB368" s="30">
        <f t="shared" si="96"/>
        <v>1</v>
      </c>
      <c r="AC368" s="33">
        <f t="shared" si="97"/>
        <v>0</v>
      </c>
      <c r="AD368" s="27"/>
    </row>
    <row r="369" spans="1:30">
      <c r="A369" s="26">
        <v>44764</v>
      </c>
      <c r="B369" s="27" t="s">
        <v>88</v>
      </c>
      <c r="C369" s="27">
        <v>511</v>
      </c>
      <c r="D369" s="27">
        <v>18</v>
      </c>
      <c r="E369" s="27">
        <v>5</v>
      </c>
      <c r="F369" s="27">
        <v>18</v>
      </c>
      <c r="G369" s="27">
        <v>22</v>
      </c>
      <c r="H369" s="27">
        <v>22</v>
      </c>
      <c r="I369" s="27">
        <v>0</v>
      </c>
      <c r="J369" s="27">
        <v>2</v>
      </c>
      <c r="K369" s="27">
        <v>80</v>
      </c>
      <c r="L369" s="27">
        <v>10.8</v>
      </c>
      <c r="M369" s="28">
        <v>15</v>
      </c>
      <c r="N369" s="29">
        <f>IF(Tabla2[[#This Row],[LECHE RETIRO DIA]]&lt;&gt;ISBLANK(Tabla2[[#This Row],[LECHE RETIRO DIA]]),SUM(Tabla2[[#This Row],[LECHE TANQUE DIA]:[LECHE RETIRO DIA]]),SUM(Tabla2[[#This Row],[LECHE TANQUE DIA]:[LECHE AUTOCONSUMO DIA]]))</f>
        <v>552</v>
      </c>
      <c r="O369" s="30">
        <f t="shared" si="84"/>
        <v>0.92572463768115942</v>
      </c>
      <c r="P369" s="31">
        <f t="shared" si="85"/>
        <v>25.09090909090909</v>
      </c>
      <c r="Q369" s="31">
        <f t="shared" si="86"/>
        <v>23.227272727272727</v>
      </c>
      <c r="R369" s="31">
        <f t="shared" si="87"/>
        <v>9</v>
      </c>
      <c r="S369" s="31">
        <f t="shared" si="88"/>
        <v>6.9</v>
      </c>
      <c r="T369" s="31">
        <f t="shared" si="89"/>
        <v>3.6363636363636362</v>
      </c>
      <c r="U369" s="31">
        <f t="shared" si="90"/>
        <v>51.111111111111107</v>
      </c>
      <c r="V369" s="31">
        <f t="shared" si="91"/>
        <v>2.0370370370370368</v>
      </c>
      <c r="W369" s="31">
        <f>IFERROR(H369/M369,Tabla2[[#This Row],[CARGA PRODUCCION (ANIMALES/HA)]])</f>
        <v>1.4666666666666666</v>
      </c>
      <c r="X369" s="29">
        <f t="shared" si="92"/>
        <v>2022</v>
      </c>
      <c r="Y369" s="29">
        <f t="shared" si="93"/>
        <v>7</v>
      </c>
      <c r="Z369" s="29" t="e">
        <f t="shared" ca="1" si="94"/>
        <v>#NAME?</v>
      </c>
      <c r="AA369" s="32">
        <f t="shared" si="95"/>
        <v>22</v>
      </c>
      <c r="AB369" s="30">
        <f t="shared" si="96"/>
        <v>1</v>
      </c>
      <c r="AC369" s="33">
        <f t="shared" si="97"/>
        <v>0</v>
      </c>
      <c r="AD369" s="27"/>
    </row>
    <row r="370" spans="1:30">
      <c r="A370" s="26">
        <v>44765</v>
      </c>
      <c r="B370" s="27" t="s">
        <v>80</v>
      </c>
      <c r="C370" s="27">
        <v>2201</v>
      </c>
      <c r="D370" s="27">
        <v>80</v>
      </c>
      <c r="E370" s="27">
        <v>9</v>
      </c>
      <c r="F370" s="27">
        <v>80</v>
      </c>
      <c r="G370" s="27">
        <v>109</v>
      </c>
      <c r="H370" s="27">
        <v>109</v>
      </c>
      <c r="I370" s="27">
        <v>0</v>
      </c>
      <c r="J370" s="27">
        <v>14</v>
      </c>
      <c r="K370" s="27">
        <v>680</v>
      </c>
      <c r="L370" s="7">
        <v>25.2</v>
      </c>
      <c r="M370" s="8">
        <v>32.700000000000003</v>
      </c>
      <c r="N370" s="29">
        <f>IF(Tabla2[[#This Row],[LECHE RETIRO DIA]]&lt;&gt;ISBLANK(Tabla2[[#This Row],[LECHE RETIRO DIA]]),SUM(Tabla2[[#This Row],[LECHE TANQUE DIA]:[LECHE RETIRO DIA]]),SUM(Tabla2[[#This Row],[LECHE TANQUE DIA]:[LECHE AUTOCONSUMO DIA]]))</f>
        <v>2370</v>
      </c>
      <c r="O370" s="30">
        <f t="shared" si="84"/>
        <v>0.9286919831223629</v>
      </c>
      <c r="P370" s="31">
        <f t="shared" si="85"/>
        <v>21.743119266055047</v>
      </c>
      <c r="Q370" s="31">
        <f t="shared" si="86"/>
        <v>20.192660550458715</v>
      </c>
      <c r="R370" s="31">
        <f t="shared" si="87"/>
        <v>5.7142857142857144</v>
      </c>
      <c r="S370" s="31">
        <f t="shared" si="88"/>
        <v>3.4852941176470589</v>
      </c>
      <c r="T370" s="31">
        <f t="shared" si="89"/>
        <v>6.238532110091743</v>
      </c>
      <c r="U370" s="31">
        <f t="shared" si="90"/>
        <v>94.047619047619051</v>
      </c>
      <c r="V370" s="31">
        <f t="shared" si="91"/>
        <v>4.3253968253968251</v>
      </c>
      <c r="W370" s="31">
        <f>IFERROR(H370/M370,Tabla2[[#This Row],[CARGA PRODUCCION (ANIMALES/HA)]])</f>
        <v>3.333333333333333</v>
      </c>
      <c r="X370" s="29">
        <f t="shared" si="92"/>
        <v>2022</v>
      </c>
      <c r="Y370" s="29">
        <f t="shared" si="93"/>
        <v>7</v>
      </c>
      <c r="Z370" s="29" t="e">
        <f t="shared" ca="1" si="94"/>
        <v>#NAME?</v>
      </c>
      <c r="AA370" s="32">
        <f t="shared" si="95"/>
        <v>109</v>
      </c>
      <c r="AB370" s="30">
        <f t="shared" si="96"/>
        <v>1</v>
      </c>
      <c r="AC370" s="33">
        <f t="shared" si="97"/>
        <v>0</v>
      </c>
      <c r="AD370" s="27"/>
    </row>
    <row r="371" spans="1:30">
      <c r="A371" s="26">
        <v>44765</v>
      </c>
      <c r="B371" s="27" t="s">
        <v>82</v>
      </c>
      <c r="C371" s="27">
        <v>2204</v>
      </c>
      <c r="D371" s="27">
        <v>140</v>
      </c>
      <c r="E371" s="27">
        <v>9</v>
      </c>
      <c r="F371" s="27">
        <v>140</v>
      </c>
      <c r="G371" s="27">
        <v>132</v>
      </c>
      <c r="H371" s="27">
        <v>132</v>
      </c>
      <c r="I371" s="27">
        <v>0</v>
      </c>
      <c r="J371" s="27">
        <v>22</v>
      </c>
      <c r="K371" s="27">
        <v>680</v>
      </c>
      <c r="L371" s="7">
        <v>28.9</v>
      </c>
      <c r="M371" s="8">
        <v>35.5</v>
      </c>
      <c r="N371" s="29">
        <f>IF(Tabla2[[#This Row],[LECHE RETIRO DIA]]&lt;&gt;ISBLANK(Tabla2[[#This Row],[LECHE RETIRO DIA]]),SUM(Tabla2[[#This Row],[LECHE TANQUE DIA]:[LECHE RETIRO DIA]]),SUM(Tabla2[[#This Row],[LECHE TANQUE DIA]:[LECHE AUTOCONSUMO DIA]]))</f>
        <v>2493</v>
      </c>
      <c r="O371" s="30">
        <f t="shared" si="84"/>
        <v>0.88407541115122346</v>
      </c>
      <c r="P371" s="31">
        <f t="shared" si="85"/>
        <v>18.886363636363637</v>
      </c>
      <c r="Q371" s="31">
        <f t="shared" si="86"/>
        <v>16.696969696969695</v>
      </c>
      <c r="R371" s="31">
        <f t="shared" si="87"/>
        <v>6.3636363636363633</v>
      </c>
      <c r="S371" s="31">
        <f t="shared" si="88"/>
        <v>3.6661764705882351</v>
      </c>
      <c r="T371" s="31">
        <f t="shared" si="89"/>
        <v>5.1515151515151514</v>
      </c>
      <c r="U371" s="31">
        <f t="shared" si="90"/>
        <v>86.262975778546718</v>
      </c>
      <c r="V371" s="31">
        <f t="shared" si="91"/>
        <v>4.5674740484429064</v>
      </c>
      <c r="W371" s="31">
        <f>IFERROR(H371/M371,Tabla2[[#This Row],[CARGA PRODUCCION (ANIMALES/HA)]])</f>
        <v>3.7183098591549295</v>
      </c>
      <c r="X371" s="29">
        <f t="shared" si="92"/>
        <v>2022</v>
      </c>
      <c r="Y371" s="29">
        <f t="shared" si="93"/>
        <v>7</v>
      </c>
      <c r="Z371" s="29" t="e">
        <f t="shared" ca="1" si="94"/>
        <v>#NAME?</v>
      </c>
      <c r="AA371" s="32">
        <f t="shared" si="95"/>
        <v>132</v>
      </c>
      <c r="AB371" s="30">
        <f t="shared" si="96"/>
        <v>1</v>
      </c>
      <c r="AC371" s="33">
        <f t="shared" si="97"/>
        <v>0</v>
      </c>
      <c r="AD371" s="27"/>
    </row>
    <row r="372" spans="1:30">
      <c r="A372" s="26">
        <v>44765</v>
      </c>
      <c r="B372" s="27" t="s">
        <v>88</v>
      </c>
      <c r="C372" s="27">
        <v>505</v>
      </c>
      <c r="D372" s="27">
        <v>24</v>
      </c>
      <c r="E372" s="27">
        <v>5</v>
      </c>
      <c r="F372" s="27">
        <v>24</v>
      </c>
      <c r="G372" s="27">
        <v>23</v>
      </c>
      <c r="H372" s="27">
        <v>23</v>
      </c>
      <c r="I372" s="27">
        <v>0</v>
      </c>
      <c r="J372" s="27">
        <v>2</v>
      </c>
      <c r="K372" s="27">
        <v>80</v>
      </c>
      <c r="L372" s="27">
        <v>10.8</v>
      </c>
      <c r="M372" s="28">
        <v>15</v>
      </c>
      <c r="N372" s="29">
        <f>IF(Tabla2[[#This Row],[LECHE RETIRO DIA]]&lt;&gt;ISBLANK(Tabla2[[#This Row],[LECHE RETIRO DIA]]),SUM(Tabla2[[#This Row],[LECHE TANQUE DIA]:[LECHE RETIRO DIA]]),SUM(Tabla2[[#This Row],[LECHE TANQUE DIA]:[LECHE AUTOCONSUMO DIA]]))</f>
        <v>558</v>
      </c>
      <c r="O372" s="30">
        <f t="shared" si="84"/>
        <v>0.90501792114695345</v>
      </c>
      <c r="P372" s="31">
        <f t="shared" si="85"/>
        <v>24.260869565217391</v>
      </c>
      <c r="Q372" s="31">
        <f t="shared" si="86"/>
        <v>21.956521739130434</v>
      </c>
      <c r="R372" s="31">
        <f t="shared" si="87"/>
        <v>12</v>
      </c>
      <c r="S372" s="31">
        <f t="shared" si="88"/>
        <v>6.9749999999999996</v>
      </c>
      <c r="T372" s="31">
        <f t="shared" si="89"/>
        <v>3.4782608695652173</v>
      </c>
      <c r="U372" s="31">
        <f t="shared" si="90"/>
        <v>51.666666666666664</v>
      </c>
      <c r="V372" s="31">
        <f t="shared" si="91"/>
        <v>2.1296296296296293</v>
      </c>
      <c r="W372" s="31">
        <f>IFERROR(H372/M372,Tabla2[[#This Row],[CARGA PRODUCCION (ANIMALES/HA)]])</f>
        <v>1.5333333333333334</v>
      </c>
      <c r="X372" s="29">
        <f t="shared" si="92"/>
        <v>2022</v>
      </c>
      <c r="Y372" s="29">
        <f t="shared" si="93"/>
        <v>7</v>
      </c>
      <c r="Z372" s="29" t="e">
        <f t="shared" ca="1" si="94"/>
        <v>#NAME?</v>
      </c>
      <c r="AA372" s="32">
        <f t="shared" si="95"/>
        <v>23</v>
      </c>
      <c r="AB372" s="30">
        <f t="shared" si="96"/>
        <v>1</v>
      </c>
      <c r="AC372" s="33">
        <f t="shared" si="97"/>
        <v>0</v>
      </c>
      <c r="AD372" s="27"/>
    </row>
    <row r="373" spans="1:30">
      <c r="A373" s="26">
        <v>44766</v>
      </c>
      <c r="B373" s="27" t="s">
        <v>80</v>
      </c>
      <c r="C373" s="27">
        <v>2248</v>
      </c>
      <c r="D373" s="27">
        <v>80</v>
      </c>
      <c r="E373" s="27">
        <v>9</v>
      </c>
      <c r="F373" s="27">
        <v>80</v>
      </c>
      <c r="G373" s="27">
        <v>109</v>
      </c>
      <c r="H373" s="27">
        <v>109</v>
      </c>
      <c r="I373" s="27">
        <v>0</v>
      </c>
      <c r="J373" s="27">
        <v>14</v>
      </c>
      <c r="K373" s="27">
        <v>680</v>
      </c>
      <c r="L373" s="7">
        <v>25.2</v>
      </c>
      <c r="M373" s="8">
        <v>32.700000000000003</v>
      </c>
      <c r="N373" s="29">
        <f>IF(Tabla2[[#This Row],[LECHE RETIRO DIA]]&lt;&gt;ISBLANK(Tabla2[[#This Row],[LECHE RETIRO DIA]]),SUM(Tabla2[[#This Row],[LECHE TANQUE DIA]:[LECHE RETIRO DIA]]),SUM(Tabla2[[#This Row],[LECHE TANQUE DIA]:[LECHE AUTOCONSUMO DIA]]))</f>
        <v>2417</v>
      </c>
      <c r="O373" s="30">
        <f t="shared" si="84"/>
        <v>0.9300786098469177</v>
      </c>
      <c r="P373" s="31">
        <f t="shared" si="85"/>
        <v>22.174311926605505</v>
      </c>
      <c r="Q373" s="31">
        <f t="shared" si="86"/>
        <v>20.623853211009173</v>
      </c>
      <c r="R373" s="31">
        <f t="shared" si="87"/>
        <v>5.7142857142857144</v>
      </c>
      <c r="S373" s="31">
        <f t="shared" si="88"/>
        <v>3.5544117647058822</v>
      </c>
      <c r="T373" s="31">
        <f t="shared" si="89"/>
        <v>6.238532110091743</v>
      </c>
      <c r="U373" s="31">
        <f t="shared" si="90"/>
        <v>95.912698412698418</v>
      </c>
      <c r="V373" s="31">
        <f t="shared" si="91"/>
        <v>4.3253968253968251</v>
      </c>
      <c r="W373" s="31">
        <f>IFERROR(H373/M373,Tabla2[[#This Row],[CARGA PRODUCCION (ANIMALES/HA)]])</f>
        <v>3.333333333333333</v>
      </c>
      <c r="X373" s="29">
        <f t="shared" si="92"/>
        <v>2022</v>
      </c>
      <c r="Y373" s="29">
        <f t="shared" si="93"/>
        <v>7</v>
      </c>
      <c r="Z373" s="29" t="e">
        <f t="shared" ca="1" si="94"/>
        <v>#NAME?</v>
      </c>
      <c r="AA373" s="32">
        <f t="shared" si="95"/>
        <v>109</v>
      </c>
      <c r="AB373" s="30">
        <f t="shared" si="96"/>
        <v>1</v>
      </c>
      <c r="AC373" s="33">
        <f t="shared" si="97"/>
        <v>0</v>
      </c>
      <c r="AD373" s="27"/>
    </row>
    <row r="374" spans="1:30">
      <c r="A374" s="26">
        <v>44766</v>
      </c>
      <c r="B374" s="27" t="s">
        <v>82</v>
      </c>
      <c r="C374" s="27">
        <v>2260</v>
      </c>
      <c r="D374" s="27">
        <v>140</v>
      </c>
      <c r="E374" s="27">
        <v>9</v>
      </c>
      <c r="F374" s="27">
        <v>140</v>
      </c>
      <c r="G374" s="27">
        <v>132</v>
      </c>
      <c r="H374" s="27">
        <v>132</v>
      </c>
      <c r="I374" s="27">
        <v>0</v>
      </c>
      <c r="J374" s="27">
        <v>22</v>
      </c>
      <c r="K374" s="27">
        <v>680</v>
      </c>
      <c r="L374" s="7">
        <v>28.9</v>
      </c>
      <c r="M374" s="8">
        <v>35.5</v>
      </c>
      <c r="N374" s="29">
        <f>IF(Tabla2[[#This Row],[LECHE RETIRO DIA]]&lt;&gt;ISBLANK(Tabla2[[#This Row],[LECHE RETIRO DIA]]),SUM(Tabla2[[#This Row],[LECHE TANQUE DIA]:[LECHE RETIRO DIA]]),SUM(Tabla2[[#This Row],[LECHE TANQUE DIA]:[LECHE AUTOCONSUMO DIA]]))</f>
        <v>2549</v>
      </c>
      <c r="O374" s="30">
        <f t="shared" si="84"/>
        <v>0.88662220478619069</v>
      </c>
      <c r="P374" s="31">
        <f t="shared" si="85"/>
        <v>19.310606060606062</v>
      </c>
      <c r="Q374" s="31">
        <f t="shared" si="86"/>
        <v>17.121212121212121</v>
      </c>
      <c r="R374" s="31">
        <f t="shared" si="87"/>
        <v>6.3636363636363633</v>
      </c>
      <c r="S374" s="31">
        <f t="shared" si="88"/>
        <v>3.7485294117647059</v>
      </c>
      <c r="T374" s="31">
        <f t="shared" si="89"/>
        <v>5.1515151515151514</v>
      </c>
      <c r="U374" s="31">
        <f t="shared" si="90"/>
        <v>88.200692041522501</v>
      </c>
      <c r="V374" s="31">
        <f t="shared" si="91"/>
        <v>4.5674740484429064</v>
      </c>
      <c r="W374" s="31">
        <f>IFERROR(H374/M374,Tabla2[[#This Row],[CARGA PRODUCCION (ANIMALES/HA)]])</f>
        <v>3.7183098591549295</v>
      </c>
      <c r="X374" s="29">
        <f t="shared" si="92"/>
        <v>2022</v>
      </c>
      <c r="Y374" s="29">
        <f t="shared" si="93"/>
        <v>7</v>
      </c>
      <c r="Z374" s="29" t="e">
        <f t="shared" ca="1" si="94"/>
        <v>#NAME?</v>
      </c>
      <c r="AA374" s="32">
        <f t="shared" si="95"/>
        <v>132</v>
      </c>
      <c r="AB374" s="30">
        <f t="shared" si="96"/>
        <v>1</v>
      </c>
      <c r="AC374" s="33">
        <f t="shared" si="97"/>
        <v>0</v>
      </c>
      <c r="AD374" s="27"/>
    </row>
    <row r="375" spans="1:30">
      <c r="A375" s="26">
        <v>44767</v>
      </c>
      <c r="B375" s="27" t="s">
        <v>80</v>
      </c>
      <c r="C375" s="27">
        <v>2206</v>
      </c>
      <c r="D375" s="27">
        <v>80</v>
      </c>
      <c r="E375" s="27">
        <v>9</v>
      </c>
      <c r="F375" s="27">
        <v>80</v>
      </c>
      <c r="G375" s="27">
        <v>109</v>
      </c>
      <c r="H375" s="27">
        <v>109</v>
      </c>
      <c r="I375" s="27">
        <v>0</v>
      </c>
      <c r="J375" s="27">
        <v>14</v>
      </c>
      <c r="K375" s="27">
        <v>680</v>
      </c>
      <c r="L375" s="7">
        <v>25.2</v>
      </c>
      <c r="M375" s="8">
        <v>32.700000000000003</v>
      </c>
      <c r="N375" s="29">
        <f>IF(Tabla2[[#This Row],[LECHE RETIRO DIA]]&lt;&gt;ISBLANK(Tabla2[[#This Row],[LECHE RETIRO DIA]]),SUM(Tabla2[[#This Row],[LECHE TANQUE DIA]:[LECHE RETIRO DIA]]),SUM(Tabla2[[#This Row],[LECHE TANQUE DIA]:[LECHE AUTOCONSUMO DIA]]))</f>
        <v>2375</v>
      </c>
      <c r="O375" s="30">
        <f t="shared" si="84"/>
        <v>0.92884210526315791</v>
      </c>
      <c r="P375" s="31">
        <f t="shared" si="85"/>
        <v>21.788990825688074</v>
      </c>
      <c r="Q375" s="31">
        <f t="shared" si="86"/>
        <v>20.238532110091743</v>
      </c>
      <c r="R375" s="31">
        <f t="shared" si="87"/>
        <v>5.7142857142857144</v>
      </c>
      <c r="S375" s="31">
        <f t="shared" si="88"/>
        <v>3.4926470588235294</v>
      </c>
      <c r="T375" s="31">
        <f t="shared" si="89"/>
        <v>6.238532110091743</v>
      </c>
      <c r="U375" s="31">
        <f t="shared" si="90"/>
        <v>94.246031746031747</v>
      </c>
      <c r="V375" s="31">
        <f t="shared" si="91"/>
        <v>4.3253968253968251</v>
      </c>
      <c r="W375" s="31">
        <f>IFERROR(H375/M375,Tabla2[[#This Row],[CARGA PRODUCCION (ANIMALES/HA)]])</f>
        <v>3.333333333333333</v>
      </c>
      <c r="X375" s="29">
        <f t="shared" si="92"/>
        <v>2022</v>
      </c>
      <c r="Y375" s="29">
        <f t="shared" si="93"/>
        <v>7</v>
      </c>
      <c r="Z375" s="29" t="e">
        <f t="shared" ca="1" si="94"/>
        <v>#NAME?</v>
      </c>
      <c r="AA375" s="32">
        <f t="shared" si="95"/>
        <v>109</v>
      </c>
      <c r="AB375" s="30">
        <f t="shared" si="96"/>
        <v>1</v>
      </c>
      <c r="AC375" s="33">
        <f t="shared" si="97"/>
        <v>0</v>
      </c>
      <c r="AD375" s="27"/>
    </row>
    <row r="376" spans="1:30">
      <c r="A376" s="26">
        <v>44767</v>
      </c>
      <c r="B376" s="27" t="s">
        <v>82</v>
      </c>
      <c r="C376" s="27">
        <v>2256</v>
      </c>
      <c r="D376" s="27">
        <v>140</v>
      </c>
      <c r="E376" s="27">
        <v>9</v>
      </c>
      <c r="F376" s="27">
        <v>140</v>
      </c>
      <c r="G376" s="27">
        <v>132</v>
      </c>
      <c r="H376" s="27">
        <v>132</v>
      </c>
      <c r="I376" s="27">
        <v>0</v>
      </c>
      <c r="J376" s="27">
        <v>22</v>
      </c>
      <c r="K376" s="27">
        <v>680</v>
      </c>
      <c r="L376" s="7">
        <v>28.9</v>
      </c>
      <c r="M376" s="8">
        <v>35.5</v>
      </c>
      <c r="N376" s="29">
        <f>IF(Tabla2[[#This Row],[LECHE RETIRO DIA]]&lt;&gt;ISBLANK(Tabla2[[#This Row],[LECHE RETIRO DIA]]),SUM(Tabla2[[#This Row],[LECHE TANQUE DIA]:[LECHE RETIRO DIA]]),SUM(Tabla2[[#This Row],[LECHE TANQUE DIA]:[LECHE AUTOCONSUMO DIA]]))</f>
        <v>2545</v>
      </c>
      <c r="O376" s="30">
        <f t="shared" si="84"/>
        <v>0.88644400785854616</v>
      </c>
      <c r="P376" s="31">
        <f t="shared" si="85"/>
        <v>19.280303030303031</v>
      </c>
      <c r="Q376" s="31">
        <f t="shared" si="86"/>
        <v>17.09090909090909</v>
      </c>
      <c r="R376" s="31">
        <f t="shared" si="87"/>
        <v>6.3636363636363633</v>
      </c>
      <c r="S376" s="31">
        <f t="shared" si="88"/>
        <v>3.7426470588235294</v>
      </c>
      <c r="T376" s="31">
        <f t="shared" si="89"/>
        <v>5.1515151515151514</v>
      </c>
      <c r="U376" s="31">
        <f t="shared" si="90"/>
        <v>88.062283737024231</v>
      </c>
      <c r="V376" s="31">
        <f t="shared" si="91"/>
        <v>4.5674740484429064</v>
      </c>
      <c r="W376" s="31">
        <f>IFERROR(H376/M376,Tabla2[[#This Row],[CARGA PRODUCCION (ANIMALES/HA)]])</f>
        <v>3.7183098591549295</v>
      </c>
      <c r="X376" s="29">
        <f t="shared" si="92"/>
        <v>2022</v>
      </c>
      <c r="Y376" s="29">
        <f t="shared" si="93"/>
        <v>7</v>
      </c>
      <c r="Z376" s="29" t="e">
        <f t="shared" ca="1" si="94"/>
        <v>#NAME?</v>
      </c>
      <c r="AA376" s="32">
        <f t="shared" si="95"/>
        <v>132</v>
      </c>
      <c r="AB376" s="30">
        <f t="shared" si="96"/>
        <v>1</v>
      </c>
      <c r="AC376" s="33">
        <f t="shared" si="97"/>
        <v>0</v>
      </c>
      <c r="AD376" s="27"/>
    </row>
    <row r="377" spans="1:30">
      <c r="A377" s="26">
        <v>44767</v>
      </c>
      <c r="B377" s="27" t="s">
        <v>88</v>
      </c>
      <c r="C377" s="27">
        <v>505</v>
      </c>
      <c r="D377" s="27">
        <v>24</v>
      </c>
      <c r="E377" s="27">
        <v>5</v>
      </c>
      <c r="F377" s="27">
        <v>24</v>
      </c>
      <c r="G377" s="27">
        <v>23</v>
      </c>
      <c r="H377" s="27">
        <v>23</v>
      </c>
      <c r="I377" s="27">
        <v>0</v>
      </c>
      <c r="J377" s="27">
        <v>2</v>
      </c>
      <c r="K377" s="27">
        <v>80</v>
      </c>
      <c r="L377" s="27">
        <v>10.8</v>
      </c>
      <c r="M377" s="28">
        <v>15</v>
      </c>
      <c r="N377" s="29">
        <f>IF(Tabla2[[#This Row],[LECHE RETIRO DIA]]&lt;&gt;ISBLANK(Tabla2[[#This Row],[LECHE RETIRO DIA]]),SUM(Tabla2[[#This Row],[LECHE TANQUE DIA]:[LECHE RETIRO DIA]]),SUM(Tabla2[[#This Row],[LECHE TANQUE DIA]:[LECHE AUTOCONSUMO DIA]]))</f>
        <v>558</v>
      </c>
      <c r="O377" s="30">
        <f t="shared" si="84"/>
        <v>0.90501792114695345</v>
      </c>
      <c r="P377" s="31">
        <f t="shared" si="85"/>
        <v>24.260869565217391</v>
      </c>
      <c r="Q377" s="31">
        <f t="shared" si="86"/>
        <v>21.956521739130434</v>
      </c>
      <c r="R377" s="31">
        <f t="shared" si="87"/>
        <v>12</v>
      </c>
      <c r="S377" s="31">
        <f t="shared" si="88"/>
        <v>6.9749999999999996</v>
      </c>
      <c r="T377" s="31">
        <f t="shared" si="89"/>
        <v>3.4782608695652173</v>
      </c>
      <c r="U377" s="31">
        <f t="shared" si="90"/>
        <v>51.666666666666664</v>
      </c>
      <c r="V377" s="31">
        <f t="shared" si="91"/>
        <v>2.1296296296296293</v>
      </c>
      <c r="W377" s="31">
        <f>IFERROR(H377/M377,Tabla2[[#This Row],[CARGA PRODUCCION (ANIMALES/HA)]])</f>
        <v>1.5333333333333334</v>
      </c>
      <c r="X377" s="29">
        <f t="shared" si="92"/>
        <v>2022</v>
      </c>
      <c r="Y377" s="29">
        <f t="shared" si="93"/>
        <v>7</v>
      </c>
      <c r="Z377" s="29" t="e">
        <f t="shared" ca="1" si="94"/>
        <v>#NAME?</v>
      </c>
      <c r="AA377" s="32">
        <f t="shared" si="95"/>
        <v>23</v>
      </c>
      <c r="AB377" s="30">
        <f t="shared" si="96"/>
        <v>1</v>
      </c>
      <c r="AC377" s="33">
        <f t="shared" si="97"/>
        <v>0</v>
      </c>
      <c r="AD377" s="27"/>
    </row>
    <row r="378" spans="1:30">
      <c r="A378" s="26">
        <v>44768</v>
      </c>
      <c r="B378" s="27" t="s">
        <v>80</v>
      </c>
      <c r="C378" s="27">
        <v>2151</v>
      </c>
      <c r="D378" s="27">
        <v>80</v>
      </c>
      <c r="E378" s="27">
        <v>9</v>
      </c>
      <c r="F378" s="27">
        <v>80</v>
      </c>
      <c r="G378" s="27">
        <v>109</v>
      </c>
      <c r="H378" s="27">
        <v>109</v>
      </c>
      <c r="I378" s="27">
        <v>0</v>
      </c>
      <c r="J378" s="27">
        <v>14</v>
      </c>
      <c r="K378" s="27">
        <v>680</v>
      </c>
      <c r="L378" s="7">
        <v>25.2</v>
      </c>
      <c r="M378" s="8">
        <v>32.700000000000003</v>
      </c>
      <c r="N378" s="29">
        <f>IF(Tabla2[[#This Row],[LECHE RETIRO DIA]]&lt;&gt;ISBLANK(Tabla2[[#This Row],[LECHE RETIRO DIA]]),SUM(Tabla2[[#This Row],[LECHE TANQUE DIA]:[LECHE RETIRO DIA]]),SUM(Tabla2[[#This Row],[LECHE TANQUE DIA]:[LECHE AUTOCONSUMO DIA]]))</f>
        <v>2320</v>
      </c>
      <c r="O378" s="30">
        <f t="shared" si="84"/>
        <v>0.92715517241379308</v>
      </c>
      <c r="P378" s="31">
        <f t="shared" si="85"/>
        <v>21.284403669724771</v>
      </c>
      <c r="Q378" s="31">
        <f t="shared" si="86"/>
        <v>19.73394495412844</v>
      </c>
      <c r="R378" s="31">
        <f t="shared" si="87"/>
        <v>5.7142857142857144</v>
      </c>
      <c r="S378" s="31">
        <f t="shared" si="88"/>
        <v>3.4117647058823528</v>
      </c>
      <c r="T378" s="31">
        <f t="shared" si="89"/>
        <v>6.238532110091743</v>
      </c>
      <c r="U378" s="31">
        <f t="shared" si="90"/>
        <v>92.063492063492063</v>
      </c>
      <c r="V378" s="31">
        <f t="shared" si="91"/>
        <v>4.3253968253968251</v>
      </c>
      <c r="W378" s="31">
        <f>IFERROR(H378/M378,Tabla2[[#This Row],[CARGA PRODUCCION (ANIMALES/HA)]])</f>
        <v>3.333333333333333</v>
      </c>
      <c r="X378" s="29">
        <f t="shared" si="92"/>
        <v>2022</v>
      </c>
      <c r="Y378" s="29">
        <f t="shared" si="93"/>
        <v>7</v>
      </c>
      <c r="Z378" s="29" t="e">
        <f t="shared" ca="1" si="94"/>
        <v>#NAME?</v>
      </c>
      <c r="AA378" s="32">
        <f t="shared" si="95"/>
        <v>109</v>
      </c>
      <c r="AB378" s="30">
        <f t="shared" si="96"/>
        <v>1</v>
      </c>
      <c r="AC378" s="33">
        <f t="shared" si="97"/>
        <v>0</v>
      </c>
      <c r="AD378" s="27"/>
    </row>
    <row r="379" spans="1:30">
      <c r="A379" s="26">
        <v>44768</v>
      </c>
      <c r="B379" s="27" t="s">
        <v>82</v>
      </c>
      <c r="C379" s="27">
        <v>2280</v>
      </c>
      <c r="D379" s="27">
        <v>140</v>
      </c>
      <c r="E379" s="27">
        <v>9</v>
      </c>
      <c r="F379" s="27">
        <v>140</v>
      </c>
      <c r="G379" s="27">
        <v>132</v>
      </c>
      <c r="H379" s="27">
        <v>132</v>
      </c>
      <c r="I379" s="27">
        <v>0</v>
      </c>
      <c r="J379" s="27">
        <v>22</v>
      </c>
      <c r="K379" s="27">
        <v>680</v>
      </c>
      <c r="L379" s="7">
        <v>28.9</v>
      </c>
      <c r="M379" s="8">
        <v>35.5</v>
      </c>
      <c r="N379" s="29">
        <f>IF(Tabla2[[#This Row],[LECHE RETIRO DIA]]&lt;&gt;ISBLANK(Tabla2[[#This Row],[LECHE RETIRO DIA]]),SUM(Tabla2[[#This Row],[LECHE TANQUE DIA]:[LECHE RETIRO DIA]]),SUM(Tabla2[[#This Row],[LECHE TANQUE DIA]:[LECHE AUTOCONSUMO DIA]]))</f>
        <v>2569</v>
      </c>
      <c r="O379" s="30">
        <f t="shared" si="84"/>
        <v>0.88750486570650056</v>
      </c>
      <c r="P379" s="31">
        <f t="shared" si="85"/>
        <v>19.462121212121211</v>
      </c>
      <c r="Q379" s="31">
        <f t="shared" si="86"/>
        <v>17.272727272727273</v>
      </c>
      <c r="R379" s="31">
        <f t="shared" si="87"/>
        <v>6.3636363636363633</v>
      </c>
      <c r="S379" s="31">
        <f t="shared" si="88"/>
        <v>3.7779411764705881</v>
      </c>
      <c r="T379" s="31">
        <f t="shared" si="89"/>
        <v>5.1515151515151514</v>
      </c>
      <c r="U379" s="31">
        <f t="shared" si="90"/>
        <v>88.892733564013852</v>
      </c>
      <c r="V379" s="31">
        <f t="shared" si="91"/>
        <v>4.5674740484429064</v>
      </c>
      <c r="W379" s="31">
        <f>IFERROR(H379/M379,Tabla2[[#This Row],[CARGA PRODUCCION (ANIMALES/HA)]])</f>
        <v>3.7183098591549295</v>
      </c>
      <c r="X379" s="29">
        <f t="shared" si="92"/>
        <v>2022</v>
      </c>
      <c r="Y379" s="29">
        <f t="shared" si="93"/>
        <v>7</v>
      </c>
      <c r="Z379" s="29" t="e">
        <f t="shared" ca="1" si="94"/>
        <v>#NAME?</v>
      </c>
      <c r="AA379" s="32">
        <f t="shared" si="95"/>
        <v>132</v>
      </c>
      <c r="AB379" s="30">
        <f t="shared" si="96"/>
        <v>1</v>
      </c>
      <c r="AC379" s="33">
        <f t="shared" si="97"/>
        <v>0</v>
      </c>
      <c r="AD379" s="27"/>
    </row>
    <row r="380" spans="1:30">
      <c r="A380" s="26">
        <v>44768</v>
      </c>
      <c r="B380" s="27" t="s">
        <v>88</v>
      </c>
      <c r="C380" s="27">
        <v>504</v>
      </c>
      <c r="D380" s="27">
        <v>24</v>
      </c>
      <c r="E380" s="27">
        <v>5</v>
      </c>
      <c r="F380" s="27">
        <v>24</v>
      </c>
      <c r="G380" s="27">
        <v>23</v>
      </c>
      <c r="H380" s="27">
        <v>23</v>
      </c>
      <c r="I380" s="27">
        <v>0</v>
      </c>
      <c r="J380" s="27">
        <v>2</v>
      </c>
      <c r="K380" s="27">
        <v>80</v>
      </c>
      <c r="L380" s="27">
        <v>10.8</v>
      </c>
      <c r="M380" s="28">
        <v>15</v>
      </c>
      <c r="N380" s="29">
        <f>IF(Tabla2[[#This Row],[LECHE RETIRO DIA]]&lt;&gt;ISBLANK(Tabla2[[#This Row],[LECHE RETIRO DIA]]),SUM(Tabla2[[#This Row],[LECHE TANQUE DIA]:[LECHE RETIRO DIA]]),SUM(Tabla2[[#This Row],[LECHE TANQUE DIA]:[LECHE AUTOCONSUMO DIA]]))</f>
        <v>557</v>
      </c>
      <c r="O380" s="30">
        <f t="shared" si="84"/>
        <v>0.9048473967684022</v>
      </c>
      <c r="P380" s="31">
        <f t="shared" si="85"/>
        <v>24.217391304347824</v>
      </c>
      <c r="Q380" s="31">
        <f t="shared" si="86"/>
        <v>21.913043478260871</v>
      </c>
      <c r="R380" s="31">
        <f t="shared" si="87"/>
        <v>12</v>
      </c>
      <c r="S380" s="31">
        <f t="shared" si="88"/>
        <v>6.9625000000000004</v>
      </c>
      <c r="T380" s="31">
        <f t="shared" si="89"/>
        <v>3.4782608695652173</v>
      </c>
      <c r="U380" s="31">
        <f t="shared" si="90"/>
        <v>51.574074074074069</v>
      </c>
      <c r="V380" s="31">
        <f t="shared" si="91"/>
        <v>2.1296296296296293</v>
      </c>
      <c r="W380" s="31">
        <f>IFERROR(H380/M380,Tabla2[[#This Row],[CARGA PRODUCCION (ANIMALES/HA)]])</f>
        <v>1.5333333333333334</v>
      </c>
      <c r="X380" s="29">
        <f t="shared" si="92"/>
        <v>2022</v>
      </c>
      <c r="Y380" s="29">
        <f t="shared" si="93"/>
        <v>7</v>
      </c>
      <c r="Z380" s="29" t="e">
        <f t="shared" ca="1" si="94"/>
        <v>#NAME?</v>
      </c>
      <c r="AA380" s="32">
        <f t="shared" si="95"/>
        <v>23</v>
      </c>
      <c r="AB380" s="30">
        <f t="shared" si="96"/>
        <v>1</v>
      </c>
      <c r="AC380" s="33">
        <f t="shared" si="97"/>
        <v>0</v>
      </c>
      <c r="AD380" s="27"/>
    </row>
    <row r="381" spans="1:30">
      <c r="A381" s="26">
        <v>44769</v>
      </c>
      <c r="B381" s="27" t="s">
        <v>80</v>
      </c>
      <c r="C381" s="27">
        <v>2215</v>
      </c>
      <c r="D381" s="27">
        <v>80</v>
      </c>
      <c r="E381" s="27">
        <v>9</v>
      </c>
      <c r="F381" s="27">
        <v>80</v>
      </c>
      <c r="G381" s="27">
        <v>109</v>
      </c>
      <c r="H381" s="27">
        <v>109</v>
      </c>
      <c r="I381" s="27">
        <v>0</v>
      </c>
      <c r="J381" s="27">
        <v>14</v>
      </c>
      <c r="K381" s="27">
        <v>680</v>
      </c>
      <c r="L381" s="7">
        <v>25.2</v>
      </c>
      <c r="M381" s="8">
        <v>32.700000000000003</v>
      </c>
      <c r="N381" s="29">
        <f>IF(Tabla2[[#This Row],[LECHE RETIRO DIA]]&lt;&gt;ISBLANK(Tabla2[[#This Row],[LECHE RETIRO DIA]]),SUM(Tabla2[[#This Row],[LECHE TANQUE DIA]:[LECHE RETIRO DIA]]),SUM(Tabla2[[#This Row],[LECHE TANQUE DIA]:[LECHE AUTOCONSUMO DIA]]))</f>
        <v>2384</v>
      </c>
      <c r="O381" s="30">
        <f t="shared" si="84"/>
        <v>0.92911073825503354</v>
      </c>
      <c r="P381" s="31">
        <f t="shared" si="85"/>
        <v>21.871559633027523</v>
      </c>
      <c r="Q381" s="31">
        <f t="shared" si="86"/>
        <v>20.321100917431192</v>
      </c>
      <c r="R381" s="31">
        <f t="shared" si="87"/>
        <v>5.7142857142857144</v>
      </c>
      <c r="S381" s="31">
        <f t="shared" si="88"/>
        <v>3.5058823529411764</v>
      </c>
      <c r="T381" s="31">
        <f t="shared" si="89"/>
        <v>6.238532110091743</v>
      </c>
      <c r="U381" s="31">
        <f t="shared" si="90"/>
        <v>94.603174603174608</v>
      </c>
      <c r="V381" s="31">
        <f t="shared" si="91"/>
        <v>4.3253968253968251</v>
      </c>
      <c r="W381" s="31">
        <f>IFERROR(H381/M381,Tabla2[[#This Row],[CARGA PRODUCCION (ANIMALES/HA)]])</f>
        <v>3.333333333333333</v>
      </c>
      <c r="X381" s="29">
        <f t="shared" si="92"/>
        <v>2022</v>
      </c>
      <c r="Y381" s="29">
        <f t="shared" si="93"/>
        <v>7</v>
      </c>
      <c r="Z381" s="29" t="e">
        <f t="shared" ca="1" si="94"/>
        <v>#NAME?</v>
      </c>
      <c r="AA381" s="32">
        <f t="shared" si="95"/>
        <v>109</v>
      </c>
      <c r="AB381" s="30">
        <f t="shared" si="96"/>
        <v>1</v>
      </c>
      <c r="AC381" s="33">
        <f t="shared" si="97"/>
        <v>0</v>
      </c>
      <c r="AD381" s="27"/>
    </row>
    <row r="382" spans="1:30">
      <c r="A382" s="26">
        <v>44769</v>
      </c>
      <c r="B382" s="27" t="s">
        <v>82</v>
      </c>
      <c r="C382" s="27">
        <v>2251</v>
      </c>
      <c r="D382" s="27">
        <v>140</v>
      </c>
      <c r="E382" s="27">
        <v>9</v>
      </c>
      <c r="F382" s="27">
        <v>140</v>
      </c>
      <c r="G382" s="27">
        <v>132</v>
      </c>
      <c r="H382" s="27">
        <v>132</v>
      </c>
      <c r="I382" s="27">
        <v>0</v>
      </c>
      <c r="J382" s="27">
        <v>22</v>
      </c>
      <c r="K382" s="27">
        <v>680</v>
      </c>
      <c r="L382" s="7">
        <v>28.9</v>
      </c>
      <c r="M382" s="8">
        <v>35.5</v>
      </c>
      <c r="N382" s="29">
        <f>IF(Tabla2[[#This Row],[LECHE RETIRO DIA]]&lt;&gt;ISBLANK(Tabla2[[#This Row],[LECHE RETIRO DIA]]),SUM(Tabla2[[#This Row],[LECHE TANQUE DIA]:[LECHE RETIRO DIA]]),SUM(Tabla2[[#This Row],[LECHE TANQUE DIA]:[LECHE AUTOCONSUMO DIA]]))</f>
        <v>2540</v>
      </c>
      <c r="O382" s="30">
        <f t="shared" si="84"/>
        <v>0.88622047244094493</v>
      </c>
      <c r="P382" s="31">
        <f t="shared" si="85"/>
        <v>19.242424242424242</v>
      </c>
      <c r="Q382" s="31">
        <f t="shared" si="86"/>
        <v>17.053030303030305</v>
      </c>
      <c r="R382" s="31">
        <f t="shared" si="87"/>
        <v>6.3636363636363633</v>
      </c>
      <c r="S382" s="31">
        <f t="shared" si="88"/>
        <v>3.7352941176470589</v>
      </c>
      <c r="T382" s="31">
        <f t="shared" si="89"/>
        <v>5.1515151515151514</v>
      </c>
      <c r="U382" s="31">
        <f t="shared" si="90"/>
        <v>87.889273356401389</v>
      </c>
      <c r="V382" s="31">
        <f t="shared" si="91"/>
        <v>4.5674740484429064</v>
      </c>
      <c r="W382" s="31">
        <f>IFERROR(H382/M382,Tabla2[[#This Row],[CARGA PRODUCCION (ANIMALES/HA)]])</f>
        <v>3.7183098591549295</v>
      </c>
      <c r="X382" s="29">
        <f t="shared" si="92"/>
        <v>2022</v>
      </c>
      <c r="Y382" s="29">
        <f t="shared" si="93"/>
        <v>7</v>
      </c>
      <c r="Z382" s="29" t="e">
        <f t="shared" ca="1" si="94"/>
        <v>#NAME?</v>
      </c>
      <c r="AA382" s="32">
        <f t="shared" si="95"/>
        <v>132</v>
      </c>
      <c r="AB382" s="30">
        <f t="shared" si="96"/>
        <v>1</v>
      </c>
      <c r="AC382" s="33">
        <f t="shared" si="97"/>
        <v>0</v>
      </c>
      <c r="AD382" s="27"/>
    </row>
    <row r="383" spans="1:30">
      <c r="A383" s="26">
        <v>44769</v>
      </c>
      <c r="B383" s="27" t="s">
        <v>88</v>
      </c>
      <c r="C383" s="27">
        <v>515</v>
      </c>
      <c r="D383" s="27">
        <v>24</v>
      </c>
      <c r="E383" s="27">
        <v>5</v>
      </c>
      <c r="F383" s="27">
        <v>24</v>
      </c>
      <c r="G383" s="27">
        <v>25</v>
      </c>
      <c r="H383" s="27">
        <v>25</v>
      </c>
      <c r="I383" s="27">
        <v>0</v>
      </c>
      <c r="J383" s="27">
        <v>2</v>
      </c>
      <c r="K383" s="27">
        <v>80</v>
      </c>
      <c r="L383" s="27">
        <v>10.8</v>
      </c>
      <c r="M383" s="28">
        <v>15</v>
      </c>
      <c r="N383" s="29">
        <f>IF(Tabla2[[#This Row],[LECHE RETIRO DIA]]&lt;&gt;ISBLANK(Tabla2[[#This Row],[LECHE RETIRO DIA]]),SUM(Tabla2[[#This Row],[LECHE TANQUE DIA]:[LECHE RETIRO DIA]]),SUM(Tabla2[[#This Row],[LECHE TANQUE DIA]:[LECHE AUTOCONSUMO DIA]]))</f>
        <v>568</v>
      </c>
      <c r="O383" s="30">
        <f t="shared" si="84"/>
        <v>0.90669014084507038</v>
      </c>
      <c r="P383" s="31">
        <f t="shared" si="85"/>
        <v>22.72</v>
      </c>
      <c r="Q383" s="31">
        <f t="shared" si="86"/>
        <v>20.6</v>
      </c>
      <c r="R383" s="31">
        <f t="shared" si="87"/>
        <v>12</v>
      </c>
      <c r="S383" s="31">
        <f t="shared" si="88"/>
        <v>7.1</v>
      </c>
      <c r="T383" s="31">
        <f t="shared" si="89"/>
        <v>3.2</v>
      </c>
      <c r="U383" s="31">
        <f t="shared" si="90"/>
        <v>52.592592592592588</v>
      </c>
      <c r="V383" s="31">
        <f t="shared" si="91"/>
        <v>2.3148148148148149</v>
      </c>
      <c r="W383" s="31">
        <f>IFERROR(H383/M383,Tabla2[[#This Row],[CARGA PRODUCCION (ANIMALES/HA)]])</f>
        <v>1.6666666666666667</v>
      </c>
      <c r="X383" s="29">
        <f t="shared" si="92"/>
        <v>2022</v>
      </c>
      <c r="Y383" s="29">
        <f t="shared" si="93"/>
        <v>7</v>
      </c>
      <c r="Z383" s="29" t="e">
        <f t="shared" ca="1" si="94"/>
        <v>#NAME?</v>
      </c>
      <c r="AA383" s="32">
        <f t="shared" si="95"/>
        <v>25</v>
      </c>
      <c r="AB383" s="30">
        <f t="shared" si="96"/>
        <v>1</v>
      </c>
      <c r="AC383" s="33">
        <f t="shared" si="97"/>
        <v>0</v>
      </c>
      <c r="AD383" s="27"/>
    </row>
    <row r="384" spans="1:30">
      <c r="A384" s="26">
        <v>44770</v>
      </c>
      <c r="B384" s="27" t="s">
        <v>80</v>
      </c>
      <c r="C384" s="27">
        <v>2183</v>
      </c>
      <c r="D384" s="27">
        <v>80</v>
      </c>
      <c r="E384" s="27">
        <v>9</v>
      </c>
      <c r="F384" s="27">
        <v>80</v>
      </c>
      <c r="G384" s="27">
        <v>109</v>
      </c>
      <c r="H384" s="27">
        <v>109</v>
      </c>
      <c r="I384" s="27">
        <v>0</v>
      </c>
      <c r="J384" s="27">
        <v>14</v>
      </c>
      <c r="K384" s="27">
        <v>680</v>
      </c>
      <c r="L384" s="7">
        <v>25.2</v>
      </c>
      <c r="M384" s="8">
        <v>32.700000000000003</v>
      </c>
      <c r="N384" s="29">
        <f>IF(Tabla2[[#This Row],[LECHE RETIRO DIA]]&lt;&gt;ISBLANK(Tabla2[[#This Row],[LECHE RETIRO DIA]]),SUM(Tabla2[[#This Row],[LECHE TANQUE DIA]:[LECHE RETIRO DIA]]),SUM(Tabla2[[#This Row],[LECHE TANQUE DIA]:[LECHE AUTOCONSUMO DIA]]))</f>
        <v>2352</v>
      </c>
      <c r="O384" s="30">
        <f t="shared" si="84"/>
        <v>0.92814625850340138</v>
      </c>
      <c r="P384" s="31">
        <f t="shared" si="85"/>
        <v>21.577981651376145</v>
      </c>
      <c r="Q384" s="31">
        <f t="shared" si="86"/>
        <v>20.027522935779817</v>
      </c>
      <c r="R384" s="31">
        <f t="shared" si="87"/>
        <v>5.7142857142857144</v>
      </c>
      <c r="S384" s="31">
        <f t="shared" si="88"/>
        <v>3.4588235294117649</v>
      </c>
      <c r="T384" s="31">
        <f t="shared" si="89"/>
        <v>6.238532110091743</v>
      </c>
      <c r="U384" s="31">
        <f t="shared" si="90"/>
        <v>93.333333333333343</v>
      </c>
      <c r="V384" s="31">
        <f t="shared" si="91"/>
        <v>4.3253968253968251</v>
      </c>
      <c r="W384" s="31">
        <f>IFERROR(H384/M384,Tabla2[[#This Row],[CARGA PRODUCCION (ANIMALES/HA)]])</f>
        <v>3.333333333333333</v>
      </c>
      <c r="X384" s="29">
        <f t="shared" si="92"/>
        <v>2022</v>
      </c>
      <c r="Y384" s="29">
        <f t="shared" si="93"/>
        <v>7</v>
      </c>
      <c r="Z384" s="29" t="e">
        <f t="shared" ca="1" si="94"/>
        <v>#NAME?</v>
      </c>
      <c r="AA384" s="32">
        <f t="shared" si="95"/>
        <v>109</v>
      </c>
      <c r="AB384" s="30">
        <f t="shared" si="96"/>
        <v>1</v>
      </c>
      <c r="AC384" s="33">
        <f t="shared" si="97"/>
        <v>0</v>
      </c>
      <c r="AD384" s="27"/>
    </row>
    <row r="385" spans="1:30">
      <c r="A385" s="26">
        <v>44770</v>
      </c>
      <c r="B385" s="27" t="s">
        <v>82</v>
      </c>
      <c r="C385" s="27">
        <v>2309</v>
      </c>
      <c r="D385" s="27">
        <v>140</v>
      </c>
      <c r="E385" s="27">
        <v>9</v>
      </c>
      <c r="F385" s="27">
        <v>140</v>
      </c>
      <c r="G385" s="27">
        <v>132</v>
      </c>
      <c r="H385" s="27">
        <v>132</v>
      </c>
      <c r="I385" s="27">
        <v>0</v>
      </c>
      <c r="J385" s="27">
        <v>22</v>
      </c>
      <c r="K385" s="27">
        <v>680</v>
      </c>
      <c r="L385" s="7">
        <v>28.9</v>
      </c>
      <c r="M385" s="8">
        <v>35.5</v>
      </c>
      <c r="N385" s="29">
        <f>IF(Tabla2[[#This Row],[LECHE RETIRO DIA]]&lt;&gt;ISBLANK(Tabla2[[#This Row],[LECHE RETIRO DIA]]),SUM(Tabla2[[#This Row],[LECHE TANQUE DIA]:[LECHE RETIRO DIA]]),SUM(Tabla2[[#This Row],[LECHE TANQUE DIA]:[LECHE AUTOCONSUMO DIA]]))</f>
        <v>2598</v>
      </c>
      <c r="O385" s="30">
        <f t="shared" si="84"/>
        <v>0.88876058506543498</v>
      </c>
      <c r="P385" s="31">
        <f t="shared" si="85"/>
        <v>19.681818181818183</v>
      </c>
      <c r="Q385" s="31">
        <f t="shared" si="86"/>
        <v>17.492424242424242</v>
      </c>
      <c r="R385" s="31">
        <f t="shared" si="87"/>
        <v>6.3636363636363633</v>
      </c>
      <c r="S385" s="31">
        <f t="shared" si="88"/>
        <v>3.8205882352941178</v>
      </c>
      <c r="T385" s="31">
        <f t="shared" si="89"/>
        <v>5.1515151515151514</v>
      </c>
      <c r="U385" s="31">
        <f t="shared" si="90"/>
        <v>89.896193771626301</v>
      </c>
      <c r="V385" s="31">
        <f t="shared" si="91"/>
        <v>4.5674740484429064</v>
      </c>
      <c r="W385" s="31">
        <f>IFERROR(H385/M385,Tabla2[[#This Row],[CARGA PRODUCCION (ANIMALES/HA)]])</f>
        <v>3.7183098591549295</v>
      </c>
      <c r="X385" s="29">
        <f t="shared" si="92"/>
        <v>2022</v>
      </c>
      <c r="Y385" s="29">
        <f t="shared" si="93"/>
        <v>7</v>
      </c>
      <c r="Z385" s="29" t="e">
        <f t="shared" ca="1" si="94"/>
        <v>#NAME?</v>
      </c>
      <c r="AA385" s="32">
        <f t="shared" si="95"/>
        <v>132</v>
      </c>
      <c r="AB385" s="30">
        <f t="shared" si="96"/>
        <v>1</v>
      </c>
      <c r="AC385" s="33">
        <f t="shared" si="97"/>
        <v>0</v>
      </c>
      <c r="AD385" s="27"/>
    </row>
    <row r="386" spans="1:30">
      <c r="A386" s="26">
        <v>44770</v>
      </c>
      <c r="B386" s="27" t="s">
        <v>88</v>
      </c>
      <c r="C386" s="27">
        <v>493</v>
      </c>
      <c r="D386" s="27">
        <v>24</v>
      </c>
      <c r="E386" s="27">
        <v>5</v>
      </c>
      <c r="F386" s="27">
        <v>24</v>
      </c>
      <c r="G386" s="27">
        <v>25</v>
      </c>
      <c r="H386" s="27">
        <v>25</v>
      </c>
      <c r="I386" s="27">
        <v>0</v>
      </c>
      <c r="J386" s="27">
        <v>2</v>
      </c>
      <c r="K386" s="27">
        <v>80</v>
      </c>
      <c r="L386" s="27">
        <v>10.8</v>
      </c>
      <c r="M386" s="28">
        <v>15</v>
      </c>
      <c r="N386" s="29">
        <f>IF(Tabla2[[#This Row],[LECHE RETIRO DIA]]&lt;&gt;ISBLANK(Tabla2[[#This Row],[LECHE RETIRO DIA]]),SUM(Tabla2[[#This Row],[LECHE TANQUE DIA]:[LECHE RETIRO DIA]]),SUM(Tabla2[[#This Row],[LECHE TANQUE DIA]:[LECHE AUTOCONSUMO DIA]]))</f>
        <v>546</v>
      </c>
      <c r="O386" s="30">
        <f t="shared" si="84"/>
        <v>0.90293040293040294</v>
      </c>
      <c r="P386" s="31">
        <f t="shared" si="85"/>
        <v>21.84</v>
      </c>
      <c r="Q386" s="31">
        <f t="shared" si="86"/>
        <v>19.72</v>
      </c>
      <c r="R386" s="31">
        <f t="shared" si="87"/>
        <v>12</v>
      </c>
      <c r="S386" s="31">
        <f t="shared" si="88"/>
        <v>6.8250000000000002</v>
      </c>
      <c r="T386" s="31">
        <f t="shared" si="89"/>
        <v>3.2</v>
      </c>
      <c r="U386" s="31">
        <f t="shared" si="90"/>
        <v>50.55555555555555</v>
      </c>
      <c r="V386" s="31">
        <f t="shared" si="91"/>
        <v>2.3148148148148149</v>
      </c>
      <c r="W386" s="31">
        <f>IFERROR(H386/M386,Tabla2[[#This Row],[CARGA PRODUCCION (ANIMALES/HA)]])</f>
        <v>1.6666666666666667</v>
      </c>
      <c r="X386" s="29">
        <f t="shared" si="92"/>
        <v>2022</v>
      </c>
      <c r="Y386" s="29">
        <f t="shared" si="93"/>
        <v>7</v>
      </c>
      <c r="Z386" s="29" t="e">
        <f t="shared" ca="1" si="94"/>
        <v>#NAME?</v>
      </c>
      <c r="AA386" s="32">
        <f t="shared" si="95"/>
        <v>25</v>
      </c>
      <c r="AB386" s="30">
        <f t="shared" si="96"/>
        <v>1</v>
      </c>
      <c r="AC386" s="33">
        <f t="shared" si="97"/>
        <v>0</v>
      </c>
      <c r="AD386" s="27"/>
    </row>
    <row r="387" spans="1:30">
      <c r="A387" s="26">
        <v>44771</v>
      </c>
      <c r="B387" s="27" t="s">
        <v>80</v>
      </c>
      <c r="C387" s="27">
        <v>2160</v>
      </c>
      <c r="D387" s="27">
        <v>80</v>
      </c>
      <c r="E387" s="27">
        <v>9</v>
      </c>
      <c r="F387" s="27">
        <v>80</v>
      </c>
      <c r="G387" s="27">
        <v>109</v>
      </c>
      <c r="H387" s="27">
        <v>109</v>
      </c>
      <c r="I387" s="27">
        <v>0</v>
      </c>
      <c r="J387" s="27">
        <v>14</v>
      </c>
      <c r="K387" s="27">
        <v>680</v>
      </c>
      <c r="L387" s="7">
        <v>25.2</v>
      </c>
      <c r="M387" s="8">
        <v>32.700000000000003</v>
      </c>
      <c r="N387" s="29">
        <f>IF(Tabla2[[#This Row],[LECHE RETIRO DIA]]&lt;&gt;ISBLANK(Tabla2[[#This Row],[LECHE RETIRO DIA]]),SUM(Tabla2[[#This Row],[LECHE TANQUE DIA]:[LECHE RETIRO DIA]]),SUM(Tabla2[[#This Row],[LECHE TANQUE DIA]:[LECHE AUTOCONSUMO DIA]]))</f>
        <v>2329</v>
      </c>
      <c r="O387" s="30">
        <f t="shared" si="84"/>
        <v>0.92743666809789604</v>
      </c>
      <c r="P387" s="31">
        <f t="shared" si="85"/>
        <v>21.36697247706422</v>
      </c>
      <c r="Q387" s="31">
        <f t="shared" si="86"/>
        <v>19.816513761467888</v>
      </c>
      <c r="R387" s="31">
        <f t="shared" si="87"/>
        <v>5.7142857142857144</v>
      </c>
      <c r="S387" s="31">
        <f t="shared" si="88"/>
        <v>3.4249999999999998</v>
      </c>
      <c r="T387" s="31">
        <f t="shared" si="89"/>
        <v>6.238532110091743</v>
      </c>
      <c r="U387" s="31">
        <f t="shared" si="90"/>
        <v>92.420634920634924</v>
      </c>
      <c r="V387" s="31">
        <f t="shared" si="91"/>
        <v>4.3253968253968251</v>
      </c>
      <c r="W387" s="31">
        <f>IFERROR(H387/M387,Tabla2[[#This Row],[CARGA PRODUCCION (ANIMALES/HA)]])</f>
        <v>3.333333333333333</v>
      </c>
      <c r="X387" s="29">
        <f t="shared" si="92"/>
        <v>2022</v>
      </c>
      <c r="Y387" s="29">
        <f t="shared" si="93"/>
        <v>7</v>
      </c>
      <c r="Z387" s="29" t="e">
        <f t="shared" ca="1" si="94"/>
        <v>#NAME?</v>
      </c>
      <c r="AA387" s="32">
        <f t="shared" si="95"/>
        <v>109</v>
      </c>
      <c r="AB387" s="30">
        <f t="shared" si="96"/>
        <v>1</v>
      </c>
      <c r="AC387" s="33">
        <f t="shared" si="97"/>
        <v>0</v>
      </c>
      <c r="AD387" s="27"/>
    </row>
    <row r="388" spans="1:30">
      <c r="A388" s="26">
        <v>44771</v>
      </c>
      <c r="B388" s="27" t="s">
        <v>82</v>
      </c>
      <c r="C388" s="27">
        <v>2270</v>
      </c>
      <c r="D388" s="27">
        <v>140</v>
      </c>
      <c r="E388" s="27">
        <v>9</v>
      </c>
      <c r="F388" s="27">
        <v>140</v>
      </c>
      <c r="G388" s="27">
        <v>132</v>
      </c>
      <c r="H388" s="27">
        <v>132</v>
      </c>
      <c r="I388" s="27">
        <v>0</v>
      </c>
      <c r="J388" s="27">
        <v>22</v>
      </c>
      <c r="K388" s="27">
        <v>680</v>
      </c>
      <c r="L388" s="7">
        <v>28.9</v>
      </c>
      <c r="M388" s="8">
        <v>35.5</v>
      </c>
      <c r="N388" s="29">
        <f>IF(Tabla2[[#This Row],[LECHE RETIRO DIA]]&lt;&gt;ISBLANK(Tabla2[[#This Row],[LECHE RETIRO DIA]]),SUM(Tabla2[[#This Row],[LECHE TANQUE DIA]:[LECHE RETIRO DIA]]),SUM(Tabla2[[#This Row],[LECHE TANQUE DIA]:[LECHE AUTOCONSUMO DIA]]))</f>
        <v>2559</v>
      </c>
      <c r="O388" s="30">
        <f t="shared" si="84"/>
        <v>0.88706525986713558</v>
      </c>
      <c r="P388" s="31">
        <f t="shared" si="85"/>
        <v>19.386363636363637</v>
      </c>
      <c r="Q388" s="31">
        <f t="shared" si="86"/>
        <v>17.196969696969695</v>
      </c>
      <c r="R388" s="31">
        <f t="shared" si="87"/>
        <v>6.3636363636363633</v>
      </c>
      <c r="S388" s="31">
        <f t="shared" si="88"/>
        <v>3.763235294117647</v>
      </c>
      <c r="T388" s="31">
        <f t="shared" si="89"/>
        <v>5.1515151515151514</v>
      </c>
      <c r="U388" s="31">
        <f t="shared" si="90"/>
        <v>88.54671280276817</v>
      </c>
      <c r="V388" s="31">
        <f t="shared" si="91"/>
        <v>4.5674740484429064</v>
      </c>
      <c r="W388" s="31">
        <f>IFERROR(H388/M388,Tabla2[[#This Row],[CARGA PRODUCCION (ANIMALES/HA)]])</f>
        <v>3.7183098591549295</v>
      </c>
      <c r="X388" s="29">
        <f t="shared" si="92"/>
        <v>2022</v>
      </c>
      <c r="Y388" s="29">
        <f t="shared" si="93"/>
        <v>7</v>
      </c>
      <c r="Z388" s="29" t="e">
        <f t="shared" ca="1" si="94"/>
        <v>#NAME?</v>
      </c>
      <c r="AA388" s="32">
        <f t="shared" si="95"/>
        <v>132</v>
      </c>
      <c r="AB388" s="30">
        <f t="shared" si="96"/>
        <v>1</v>
      </c>
      <c r="AC388" s="33">
        <f t="shared" si="97"/>
        <v>0</v>
      </c>
      <c r="AD388" s="27"/>
    </row>
    <row r="389" spans="1:30">
      <c r="A389" s="26">
        <v>44771</v>
      </c>
      <c r="B389" s="27" t="s">
        <v>88</v>
      </c>
      <c r="C389" s="27">
        <v>529</v>
      </c>
      <c r="D389" s="27">
        <v>24</v>
      </c>
      <c r="E389" s="27">
        <v>5</v>
      </c>
      <c r="F389" s="27">
        <v>24</v>
      </c>
      <c r="G389" s="27">
        <v>25</v>
      </c>
      <c r="H389" s="27">
        <v>25</v>
      </c>
      <c r="I389" s="27">
        <v>0</v>
      </c>
      <c r="J389" s="27">
        <v>2</v>
      </c>
      <c r="K389" s="27">
        <v>80</v>
      </c>
      <c r="L389" s="27">
        <v>10.8</v>
      </c>
      <c r="M389" s="28">
        <v>15</v>
      </c>
      <c r="N389" s="29">
        <f>IF(Tabla2[[#This Row],[LECHE RETIRO DIA]]&lt;&gt;ISBLANK(Tabla2[[#This Row],[LECHE RETIRO DIA]]),SUM(Tabla2[[#This Row],[LECHE TANQUE DIA]:[LECHE RETIRO DIA]]),SUM(Tabla2[[#This Row],[LECHE TANQUE DIA]:[LECHE AUTOCONSUMO DIA]]))</f>
        <v>582</v>
      </c>
      <c r="O389" s="30">
        <f t="shared" si="84"/>
        <v>0.90893470790378006</v>
      </c>
      <c r="P389" s="31">
        <f t="shared" si="85"/>
        <v>23.28</v>
      </c>
      <c r="Q389" s="31">
        <f t="shared" si="86"/>
        <v>21.16</v>
      </c>
      <c r="R389" s="31">
        <f t="shared" si="87"/>
        <v>12</v>
      </c>
      <c r="S389" s="31">
        <f t="shared" si="88"/>
        <v>7.2750000000000004</v>
      </c>
      <c r="T389" s="31">
        <f t="shared" si="89"/>
        <v>3.2</v>
      </c>
      <c r="U389" s="31">
        <f t="shared" si="90"/>
        <v>53.888888888888886</v>
      </c>
      <c r="V389" s="31">
        <f t="shared" si="91"/>
        <v>2.3148148148148149</v>
      </c>
      <c r="W389" s="31">
        <f>IFERROR(H389/M389,Tabla2[[#This Row],[CARGA PRODUCCION (ANIMALES/HA)]])</f>
        <v>1.6666666666666667</v>
      </c>
      <c r="X389" s="29">
        <f t="shared" si="92"/>
        <v>2022</v>
      </c>
      <c r="Y389" s="29">
        <f t="shared" si="93"/>
        <v>7</v>
      </c>
      <c r="Z389" s="29" t="e">
        <f t="shared" ca="1" si="94"/>
        <v>#NAME?</v>
      </c>
      <c r="AA389" s="32">
        <f t="shared" si="95"/>
        <v>25</v>
      </c>
      <c r="AB389" s="30">
        <f t="shared" si="96"/>
        <v>1</v>
      </c>
      <c r="AC389" s="33">
        <f t="shared" si="97"/>
        <v>0</v>
      </c>
      <c r="AD389" s="27"/>
    </row>
    <row r="390" spans="1:30">
      <c r="A390" s="26">
        <v>44772</v>
      </c>
      <c r="B390" s="27" t="s">
        <v>80</v>
      </c>
      <c r="C390" s="27">
        <v>2178</v>
      </c>
      <c r="D390" s="27">
        <v>80</v>
      </c>
      <c r="E390" s="27">
        <v>9</v>
      </c>
      <c r="F390" s="27">
        <v>80</v>
      </c>
      <c r="G390" s="27">
        <v>109</v>
      </c>
      <c r="H390" s="27">
        <v>109</v>
      </c>
      <c r="I390" s="27">
        <v>0</v>
      </c>
      <c r="J390" s="27">
        <v>14</v>
      </c>
      <c r="K390" s="27">
        <v>680</v>
      </c>
      <c r="L390" s="7">
        <v>25.2</v>
      </c>
      <c r="M390" s="8">
        <v>32.700000000000003</v>
      </c>
      <c r="N390" s="29">
        <f>IF(Tabla2[[#This Row],[LECHE RETIRO DIA]]&lt;&gt;ISBLANK(Tabla2[[#This Row],[LECHE RETIRO DIA]]),SUM(Tabla2[[#This Row],[LECHE TANQUE DIA]:[LECHE RETIRO DIA]]),SUM(Tabla2[[#This Row],[LECHE TANQUE DIA]:[LECHE AUTOCONSUMO DIA]]))</f>
        <v>2347</v>
      </c>
      <c r="O390" s="30">
        <f t="shared" si="84"/>
        <v>0.92799318278653598</v>
      </c>
      <c r="P390" s="31">
        <f t="shared" si="85"/>
        <v>21.532110091743121</v>
      </c>
      <c r="Q390" s="31">
        <f t="shared" si="86"/>
        <v>19.98165137614679</v>
      </c>
      <c r="R390" s="31">
        <f t="shared" si="87"/>
        <v>5.7142857142857144</v>
      </c>
      <c r="S390" s="31">
        <f t="shared" si="88"/>
        <v>3.4514705882352943</v>
      </c>
      <c r="T390" s="31">
        <f t="shared" si="89"/>
        <v>6.238532110091743</v>
      </c>
      <c r="U390" s="31">
        <f t="shared" si="90"/>
        <v>93.134920634920633</v>
      </c>
      <c r="V390" s="31">
        <f t="shared" si="91"/>
        <v>4.3253968253968251</v>
      </c>
      <c r="W390" s="31">
        <f>IFERROR(H390/M390,Tabla2[[#This Row],[CARGA PRODUCCION (ANIMALES/HA)]])</f>
        <v>3.333333333333333</v>
      </c>
      <c r="X390" s="29">
        <f t="shared" si="92"/>
        <v>2022</v>
      </c>
      <c r="Y390" s="29">
        <f t="shared" si="93"/>
        <v>7</v>
      </c>
      <c r="Z390" s="29" t="e">
        <f t="shared" ca="1" si="94"/>
        <v>#NAME?</v>
      </c>
      <c r="AA390" s="32">
        <f t="shared" si="95"/>
        <v>109</v>
      </c>
      <c r="AB390" s="30">
        <f t="shared" si="96"/>
        <v>1</v>
      </c>
      <c r="AC390" s="33">
        <f t="shared" si="97"/>
        <v>0</v>
      </c>
      <c r="AD390" s="27"/>
    </row>
    <row r="391" spans="1:30">
      <c r="A391" s="26">
        <v>44772</v>
      </c>
      <c r="B391" s="27" t="s">
        <v>82</v>
      </c>
      <c r="C391" s="27">
        <v>2232</v>
      </c>
      <c r="D391" s="27">
        <v>140</v>
      </c>
      <c r="E391" s="27">
        <v>9</v>
      </c>
      <c r="F391" s="27">
        <v>140</v>
      </c>
      <c r="G391" s="27">
        <v>132</v>
      </c>
      <c r="H391" s="27">
        <v>132</v>
      </c>
      <c r="I391" s="27">
        <v>0</v>
      </c>
      <c r="J391" s="27">
        <v>22</v>
      </c>
      <c r="K391" s="27">
        <v>680</v>
      </c>
      <c r="L391" s="7">
        <v>28.9</v>
      </c>
      <c r="M391" s="8">
        <v>35.5</v>
      </c>
      <c r="N391" s="29">
        <f>IF(Tabla2[[#This Row],[LECHE RETIRO DIA]]&lt;&gt;ISBLANK(Tabla2[[#This Row],[LECHE RETIRO DIA]]),SUM(Tabla2[[#This Row],[LECHE TANQUE DIA]:[LECHE RETIRO DIA]]),SUM(Tabla2[[#This Row],[LECHE TANQUE DIA]:[LECHE AUTOCONSUMO DIA]]))</f>
        <v>2521</v>
      </c>
      <c r="O391" s="30">
        <f t="shared" si="84"/>
        <v>0.88536295120983732</v>
      </c>
      <c r="P391" s="31">
        <f t="shared" si="85"/>
        <v>19.098484848484848</v>
      </c>
      <c r="Q391" s="31">
        <f t="shared" si="86"/>
        <v>16.90909090909091</v>
      </c>
      <c r="R391" s="31">
        <f t="shared" si="87"/>
        <v>6.3636363636363633</v>
      </c>
      <c r="S391" s="31">
        <f t="shared" si="88"/>
        <v>3.7073529411764707</v>
      </c>
      <c r="T391" s="31">
        <f t="shared" si="89"/>
        <v>5.1515151515151514</v>
      </c>
      <c r="U391" s="31">
        <f t="shared" si="90"/>
        <v>87.231833910034609</v>
      </c>
      <c r="V391" s="31">
        <f t="shared" si="91"/>
        <v>4.5674740484429064</v>
      </c>
      <c r="W391" s="31">
        <f>IFERROR(H391/M391,Tabla2[[#This Row],[CARGA PRODUCCION (ANIMALES/HA)]])</f>
        <v>3.7183098591549295</v>
      </c>
      <c r="X391" s="29">
        <f t="shared" si="92"/>
        <v>2022</v>
      </c>
      <c r="Y391" s="29">
        <f t="shared" si="93"/>
        <v>7</v>
      </c>
      <c r="Z391" s="29" t="e">
        <f t="shared" ca="1" si="94"/>
        <v>#NAME?</v>
      </c>
      <c r="AA391" s="32">
        <f t="shared" si="95"/>
        <v>132</v>
      </c>
      <c r="AB391" s="30">
        <f t="shared" si="96"/>
        <v>1</v>
      </c>
      <c r="AC391" s="33">
        <f t="shared" si="97"/>
        <v>0</v>
      </c>
      <c r="AD391" s="27"/>
    </row>
    <row r="392" spans="1:30">
      <c r="A392" s="26">
        <v>44772</v>
      </c>
      <c r="B392" s="27" t="s">
        <v>88</v>
      </c>
      <c r="C392" s="27">
        <v>525</v>
      </c>
      <c r="D392" s="27">
        <v>24</v>
      </c>
      <c r="E392" s="27">
        <v>5</v>
      </c>
      <c r="F392" s="27">
        <v>24</v>
      </c>
      <c r="G392" s="27">
        <v>25</v>
      </c>
      <c r="H392" s="27">
        <v>25</v>
      </c>
      <c r="I392" s="27">
        <v>0</v>
      </c>
      <c r="J392" s="27">
        <v>2</v>
      </c>
      <c r="K392" s="27">
        <v>80</v>
      </c>
      <c r="L392" s="27">
        <v>10.8</v>
      </c>
      <c r="M392" s="28">
        <v>15</v>
      </c>
      <c r="N392" s="29">
        <f>IF(Tabla2[[#This Row],[LECHE RETIRO DIA]]&lt;&gt;ISBLANK(Tabla2[[#This Row],[LECHE RETIRO DIA]]),SUM(Tabla2[[#This Row],[LECHE TANQUE DIA]:[LECHE RETIRO DIA]]),SUM(Tabla2[[#This Row],[LECHE TANQUE DIA]:[LECHE AUTOCONSUMO DIA]]))</f>
        <v>578</v>
      </c>
      <c r="O392" s="30">
        <f t="shared" si="84"/>
        <v>0.90830449826989623</v>
      </c>
      <c r="P392" s="31">
        <f t="shared" si="85"/>
        <v>23.12</v>
      </c>
      <c r="Q392" s="31">
        <f t="shared" si="86"/>
        <v>21</v>
      </c>
      <c r="R392" s="31">
        <f t="shared" si="87"/>
        <v>12</v>
      </c>
      <c r="S392" s="31">
        <f t="shared" si="88"/>
        <v>7.2249999999999996</v>
      </c>
      <c r="T392" s="31">
        <f t="shared" si="89"/>
        <v>3.2</v>
      </c>
      <c r="U392" s="31">
        <f t="shared" si="90"/>
        <v>53.518518518518512</v>
      </c>
      <c r="V392" s="31">
        <f t="shared" si="91"/>
        <v>2.3148148148148149</v>
      </c>
      <c r="W392" s="31">
        <f>IFERROR(H392/M392,Tabla2[[#This Row],[CARGA PRODUCCION (ANIMALES/HA)]])</f>
        <v>1.6666666666666667</v>
      </c>
      <c r="X392" s="29">
        <f t="shared" si="92"/>
        <v>2022</v>
      </c>
      <c r="Y392" s="29">
        <f t="shared" si="93"/>
        <v>7</v>
      </c>
      <c r="Z392" s="29" t="e">
        <f t="shared" ca="1" si="94"/>
        <v>#NAME?</v>
      </c>
      <c r="AA392" s="32">
        <f t="shared" si="95"/>
        <v>25</v>
      </c>
      <c r="AB392" s="30">
        <f t="shared" si="96"/>
        <v>1</v>
      </c>
      <c r="AC392" s="33">
        <f t="shared" si="97"/>
        <v>0</v>
      </c>
      <c r="AD392" s="27"/>
    </row>
    <row r="393" spans="1:30">
      <c r="A393" s="26">
        <v>44773</v>
      </c>
      <c r="B393" s="27" t="s">
        <v>80</v>
      </c>
      <c r="C393" s="27"/>
      <c r="D393" s="27">
        <v>80</v>
      </c>
      <c r="E393" s="27">
        <v>9</v>
      </c>
      <c r="F393" s="27">
        <v>80</v>
      </c>
      <c r="G393" s="27">
        <v>109</v>
      </c>
      <c r="H393" s="27">
        <v>109</v>
      </c>
      <c r="I393" s="27">
        <v>0</v>
      </c>
      <c r="J393" s="27">
        <v>14</v>
      </c>
      <c r="K393" s="27">
        <v>680</v>
      </c>
      <c r="L393" s="7">
        <v>25.2</v>
      </c>
      <c r="M393" s="8">
        <v>32.700000000000003</v>
      </c>
      <c r="N393" s="29">
        <f>IF(Tabla2[[#This Row],[LECHE RETIRO DIA]]&lt;&gt;ISBLANK(Tabla2[[#This Row],[LECHE RETIRO DIA]]),SUM(Tabla2[[#This Row],[LECHE TANQUE DIA]:[LECHE RETIRO DIA]]),SUM(Tabla2[[#This Row],[LECHE TANQUE DIA]:[LECHE AUTOCONSUMO DIA]]))</f>
        <v>169</v>
      </c>
      <c r="O393" s="30">
        <f t="shared" si="84"/>
        <v>0</v>
      </c>
      <c r="P393" s="31">
        <f t="shared" si="85"/>
        <v>1.5504587155963303</v>
      </c>
      <c r="Q393" s="31">
        <f t="shared" si="86"/>
        <v>0</v>
      </c>
      <c r="R393" s="31">
        <f t="shared" si="87"/>
        <v>5.7142857142857144</v>
      </c>
      <c r="S393" s="31">
        <f t="shared" si="88"/>
        <v>0.24852941176470589</v>
      </c>
      <c r="T393" s="31">
        <f t="shared" si="89"/>
        <v>6.238532110091743</v>
      </c>
      <c r="U393" s="31">
        <f t="shared" si="90"/>
        <v>6.7063492063492065</v>
      </c>
      <c r="V393" s="31">
        <f t="shared" si="91"/>
        <v>4.3253968253968251</v>
      </c>
      <c r="W393" s="31">
        <f>IFERROR(H393/M393,Tabla2[[#This Row],[CARGA PRODUCCION (ANIMALES/HA)]])</f>
        <v>3.333333333333333</v>
      </c>
      <c r="X393" s="29">
        <f t="shared" si="92"/>
        <v>2022</v>
      </c>
      <c r="Y393" s="29">
        <f t="shared" si="93"/>
        <v>7</v>
      </c>
      <c r="Z393" s="29" t="e">
        <f t="shared" ca="1" si="94"/>
        <v>#NAME?</v>
      </c>
      <c r="AA393" s="32">
        <f t="shared" si="95"/>
        <v>109</v>
      </c>
      <c r="AB393" s="30">
        <f t="shared" si="96"/>
        <v>1</v>
      </c>
      <c r="AC393" s="33">
        <f t="shared" si="97"/>
        <v>0</v>
      </c>
      <c r="AD393" s="27"/>
    </row>
    <row r="394" spans="1:30">
      <c r="A394" s="26">
        <v>44773</v>
      </c>
      <c r="B394" s="27" t="s">
        <v>82</v>
      </c>
      <c r="C394" s="27">
        <v>2285</v>
      </c>
      <c r="D394" s="27">
        <v>140</v>
      </c>
      <c r="E394" s="27">
        <v>9</v>
      </c>
      <c r="F394" s="27">
        <v>140</v>
      </c>
      <c r="G394" s="27">
        <v>132</v>
      </c>
      <c r="H394" s="27">
        <v>132</v>
      </c>
      <c r="I394" s="27">
        <v>0</v>
      </c>
      <c r="J394" s="27">
        <v>22</v>
      </c>
      <c r="K394" s="27">
        <v>680</v>
      </c>
      <c r="L394" s="7">
        <v>28.9</v>
      </c>
      <c r="M394" s="8">
        <v>35.5</v>
      </c>
      <c r="N394" s="29">
        <f>IF(Tabla2[[#This Row],[LECHE RETIRO DIA]]&lt;&gt;ISBLANK(Tabla2[[#This Row],[LECHE RETIRO DIA]]),SUM(Tabla2[[#This Row],[LECHE TANQUE DIA]:[LECHE RETIRO DIA]]),SUM(Tabla2[[#This Row],[LECHE TANQUE DIA]:[LECHE AUTOCONSUMO DIA]]))</f>
        <v>2574</v>
      </c>
      <c r="O394" s="30">
        <f t="shared" si="84"/>
        <v>0.88772338772338777</v>
      </c>
      <c r="P394" s="31">
        <f t="shared" si="85"/>
        <v>19.5</v>
      </c>
      <c r="Q394" s="31">
        <f t="shared" si="86"/>
        <v>17.310606060606062</v>
      </c>
      <c r="R394" s="31">
        <f t="shared" si="87"/>
        <v>6.3636363636363633</v>
      </c>
      <c r="S394" s="31">
        <f t="shared" si="88"/>
        <v>3.7852941176470587</v>
      </c>
      <c r="T394" s="31">
        <f t="shared" si="89"/>
        <v>5.1515151515151514</v>
      </c>
      <c r="U394" s="31">
        <f t="shared" si="90"/>
        <v>89.065743944636679</v>
      </c>
      <c r="V394" s="31">
        <f t="shared" si="91"/>
        <v>4.5674740484429064</v>
      </c>
      <c r="W394" s="31">
        <f>IFERROR(H394/M394,Tabla2[[#This Row],[CARGA PRODUCCION (ANIMALES/HA)]])</f>
        <v>3.7183098591549295</v>
      </c>
      <c r="X394" s="29">
        <f t="shared" si="92"/>
        <v>2022</v>
      </c>
      <c r="Y394" s="29">
        <f t="shared" si="93"/>
        <v>7</v>
      </c>
      <c r="Z394" s="29" t="e">
        <f t="shared" ca="1" si="94"/>
        <v>#NAME?</v>
      </c>
      <c r="AA394" s="32">
        <f t="shared" si="95"/>
        <v>132</v>
      </c>
      <c r="AB394" s="30">
        <f t="shared" si="96"/>
        <v>1</v>
      </c>
      <c r="AC394" s="33">
        <f t="shared" si="97"/>
        <v>0</v>
      </c>
      <c r="AD394" s="27"/>
    </row>
    <row r="395" spans="1:30">
      <c r="A395" s="26">
        <v>44773</v>
      </c>
      <c r="B395" s="27" t="s">
        <v>88</v>
      </c>
      <c r="C395" s="27">
        <v>525</v>
      </c>
      <c r="D395" s="27">
        <v>24</v>
      </c>
      <c r="E395" s="27">
        <v>5</v>
      </c>
      <c r="F395" s="27">
        <v>24</v>
      </c>
      <c r="G395" s="27">
        <v>25</v>
      </c>
      <c r="H395" s="27">
        <v>25</v>
      </c>
      <c r="I395" s="27">
        <v>0</v>
      </c>
      <c r="J395" s="27">
        <v>2</v>
      </c>
      <c r="K395" s="27">
        <v>80</v>
      </c>
      <c r="L395" s="27">
        <v>10.8</v>
      </c>
      <c r="M395" s="28">
        <v>15</v>
      </c>
      <c r="N395" s="29">
        <f>IF(Tabla2[[#This Row],[LECHE RETIRO DIA]]&lt;&gt;ISBLANK(Tabla2[[#This Row],[LECHE RETIRO DIA]]),SUM(Tabla2[[#This Row],[LECHE TANQUE DIA]:[LECHE RETIRO DIA]]),SUM(Tabla2[[#This Row],[LECHE TANQUE DIA]:[LECHE AUTOCONSUMO DIA]]))</f>
        <v>578</v>
      </c>
      <c r="O395" s="30">
        <f t="shared" si="84"/>
        <v>0.90830449826989623</v>
      </c>
      <c r="P395" s="31">
        <f t="shared" si="85"/>
        <v>23.12</v>
      </c>
      <c r="Q395" s="31">
        <f t="shared" si="86"/>
        <v>21</v>
      </c>
      <c r="R395" s="31">
        <f t="shared" si="87"/>
        <v>12</v>
      </c>
      <c r="S395" s="31">
        <f t="shared" si="88"/>
        <v>7.2249999999999996</v>
      </c>
      <c r="T395" s="31">
        <f t="shared" si="89"/>
        <v>3.2</v>
      </c>
      <c r="U395" s="31">
        <f t="shared" si="90"/>
        <v>53.518518518518512</v>
      </c>
      <c r="V395" s="31">
        <f t="shared" si="91"/>
        <v>2.3148148148148149</v>
      </c>
      <c r="W395" s="31">
        <f>IFERROR(H395/M395,Tabla2[[#This Row],[CARGA PRODUCCION (ANIMALES/HA)]])</f>
        <v>1.6666666666666667</v>
      </c>
      <c r="X395" s="29">
        <f t="shared" si="92"/>
        <v>2022</v>
      </c>
      <c r="Y395" s="29">
        <f t="shared" si="93"/>
        <v>7</v>
      </c>
      <c r="Z395" s="29" t="e">
        <f t="shared" ca="1" si="94"/>
        <v>#NAME?</v>
      </c>
      <c r="AA395" s="32">
        <f t="shared" si="95"/>
        <v>25</v>
      </c>
      <c r="AB395" s="30">
        <f t="shared" si="96"/>
        <v>1</v>
      </c>
      <c r="AC395" s="33">
        <f t="shared" si="97"/>
        <v>0</v>
      </c>
      <c r="AD395" s="27"/>
    </row>
    <row r="396" spans="1:30">
      <c r="A396" s="26">
        <v>44774</v>
      </c>
      <c r="B396" s="27" t="s">
        <v>80</v>
      </c>
      <c r="C396" s="27">
        <v>2198</v>
      </c>
      <c r="D396" s="27">
        <v>80</v>
      </c>
      <c r="E396" s="27">
        <v>9</v>
      </c>
      <c r="F396" s="27">
        <v>80</v>
      </c>
      <c r="G396" s="27">
        <v>107</v>
      </c>
      <c r="H396" s="27">
        <v>107</v>
      </c>
      <c r="I396" s="27">
        <v>0</v>
      </c>
      <c r="J396" s="27">
        <v>14</v>
      </c>
      <c r="K396" s="27">
        <v>680</v>
      </c>
      <c r="L396" s="7">
        <v>25.2</v>
      </c>
      <c r="M396" s="8">
        <v>32.700000000000003</v>
      </c>
      <c r="N396" s="29">
        <f>IF(Tabla2[[#This Row],[LECHE RETIRO DIA]]&lt;&gt;ISBLANK(Tabla2[[#This Row],[LECHE RETIRO DIA]]),SUM(Tabla2[[#This Row],[LECHE TANQUE DIA]:[LECHE RETIRO DIA]]),SUM(Tabla2[[#This Row],[LECHE TANQUE DIA]:[LECHE AUTOCONSUMO DIA]]))</f>
        <v>2367</v>
      </c>
      <c r="O396" s="30">
        <f t="shared" si="84"/>
        <v>0.9286016054076891</v>
      </c>
      <c r="P396" s="31">
        <f t="shared" si="85"/>
        <v>22.121495327102803</v>
      </c>
      <c r="Q396" s="31">
        <f t="shared" si="86"/>
        <v>20.542056074766354</v>
      </c>
      <c r="R396" s="31">
        <f t="shared" si="87"/>
        <v>5.7142857142857144</v>
      </c>
      <c r="S396" s="31">
        <f t="shared" si="88"/>
        <v>3.4808823529411765</v>
      </c>
      <c r="T396" s="31">
        <f t="shared" si="89"/>
        <v>6.3551401869158877</v>
      </c>
      <c r="U396" s="31">
        <f t="shared" si="90"/>
        <v>93.928571428571431</v>
      </c>
      <c r="V396" s="31">
        <f t="shared" si="91"/>
        <v>4.246031746031746</v>
      </c>
      <c r="W396" s="31">
        <f>IFERROR(H396/M396,Tabla2[[#This Row],[CARGA PRODUCCION (ANIMALES/HA)]])</f>
        <v>3.2721712538226297</v>
      </c>
      <c r="X396" s="29">
        <f t="shared" si="92"/>
        <v>2022</v>
      </c>
      <c r="Y396" s="29">
        <f t="shared" si="93"/>
        <v>8</v>
      </c>
      <c r="Z396" s="29" t="e">
        <f t="shared" ca="1" si="94"/>
        <v>#NAME?</v>
      </c>
      <c r="AA396" s="32">
        <f t="shared" si="95"/>
        <v>107</v>
      </c>
      <c r="AB396" s="30">
        <f t="shared" si="96"/>
        <v>1</v>
      </c>
      <c r="AC396" s="33">
        <f t="shared" si="97"/>
        <v>0</v>
      </c>
      <c r="AD396" s="27"/>
    </row>
    <row r="397" spans="1:30">
      <c r="A397" s="26">
        <v>44774</v>
      </c>
      <c r="B397" s="27" t="s">
        <v>82</v>
      </c>
      <c r="C397" s="27">
        <v>2246</v>
      </c>
      <c r="D397" s="27">
        <v>140</v>
      </c>
      <c r="E397" s="27">
        <v>9</v>
      </c>
      <c r="F397" s="27">
        <v>140</v>
      </c>
      <c r="G397" s="27">
        <v>132</v>
      </c>
      <c r="H397" s="27">
        <v>132</v>
      </c>
      <c r="I397" s="27">
        <v>0</v>
      </c>
      <c r="J397" s="27">
        <v>22</v>
      </c>
      <c r="K397" s="27">
        <v>680</v>
      </c>
      <c r="L397" s="7">
        <v>28.9</v>
      </c>
      <c r="M397" s="8">
        <v>35.5</v>
      </c>
      <c r="N397" s="29">
        <f>IF(Tabla2[[#This Row],[LECHE RETIRO DIA]]&lt;&gt;ISBLANK(Tabla2[[#This Row],[LECHE RETIRO DIA]]),SUM(Tabla2[[#This Row],[LECHE TANQUE DIA]:[LECHE RETIRO DIA]]),SUM(Tabla2[[#This Row],[LECHE TANQUE DIA]:[LECHE AUTOCONSUMO DIA]]))</f>
        <v>2535</v>
      </c>
      <c r="O397" s="30">
        <f t="shared" si="84"/>
        <v>0.88599605522682445</v>
      </c>
      <c r="P397" s="31">
        <f t="shared" si="85"/>
        <v>19.204545454545453</v>
      </c>
      <c r="Q397" s="31">
        <f t="shared" si="86"/>
        <v>17.015151515151516</v>
      </c>
      <c r="R397" s="31">
        <f t="shared" si="87"/>
        <v>6.3636363636363633</v>
      </c>
      <c r="S397" s="31">
        <f t="shared" si="88"/>
        <v>3.7279411764705883</v>
      </c>
      <c r="T397" s="31">
        <f t="shared" si="89"/>
        <v>5.1515151515151514</v>
      </c>
      <c r="U397" s="31">
        <f t="shared" si="90"/>
        <v>87.716262975778548</v>
      </c>
      <c r="V397" s="31">
        <f t="shared" si="91"/>
        <v>4.5674740484429064</v>
      </c>
      <c r="W397" s="31">
        <f>IFERROR(H397/M397,Tabla2[[#This Row],[CARGA PRODUCCION (ANIMALES/HA)]])</f>
        <v>3.7183098591549295</v>
      </c>
      <c r="X397" s="29">
        <f t="shared" si="92"/>
        <v>2022</v>
      </c>
      <c r="Y397" s="29">
        <f t="shared" si="93"/>
        <v>8</v>
      </c>
      <c r="Z397" s="29" t="e">
        <f t="shared" ca="1" si="94"/>
        <v>#NAME?</v>
      </c>
      <c r="AA397" s="32">
        <f t="shared" si="95"/>
        <v>132</v>
      </c>
      <c r="AB397" s="30">
        <f t="shared" si="96"/>
        <v>1</v>
      </c>
      <c r="AC397" s="33">
        <f t="shared" si="97"/>
        <v>0</v>
      </c>
      <c r="AD397" s="27"/>
    </row>
    <row r="398" spans="1:30">
      <c r="A398" s="26">
        <v>44774</v>
      </c>
      <c r="B398" s="27" t="s">
        <v>88</v>
      </c>
      <c r="C398" s="27">
        <v>561</v>
      </c>
      <c r="D398" s="27">
        <v>24</v>
      </c>
      <c r="E398" s="27">
        <v>5</v>
      </c>
      <c r="F398" s="27">
        <v>24</v>
      </c>
      <c r="G398" s="27">
        <v>26</v>
      </c>
      <c r="H398" s="27">
        <v>26</v>
      </c>
      <c r="I398" s="27">
        <v>0</v>
      </c>
      <c r="J398" s="27">
        <v>2</v>
      </c>
      <c r="K398" s="27">
        <v>80</v>
      </c>
      <c r="L398" s="27">
        <v>10.8</v>
      </c>
      <c r="M398" s="28">
        <v>15</v>
      </c>
      <c r="N398" s="29">
        <f>IF(Tabla2[[#This Row],[LECHE RETIRO DIA]]&lt;&gt;ISBLANK(Tabla2[[#This Row],[LECHE RETIRO DIA]]),SUM(Tabla2[[#This Row],[LECHE TANQUE DIA]:[LECHE RETIRO DIA]]),SUM(Tabla2[[#This Row],[LECHE TANQUE DIA]:[LECHE AUTOCONSUMO DIA]]))</f>
        <v>614</v>
      </c>
      <c r="O398" s="30">
        <f t="shared" si="84"/>
        <v>0.91368078175895762</v>
      </c>
      <c r="P398" s="31">
        <f t="shared" si="85"/>
        <v>23.615384615384617</v>
      </c>
      <c r="Q398" s="31">
        <f t="shared" si="86"/>
        <v>21.576923076923077</v>
      </c>
      <c r="R398" s="31">
        <f t="shared" si="87"/>
        <v>12</v>
      </c>
      <c r="S398" s="31">
        <f t="shared" si="88"/>
        <v>7.6749999999999998</v>
      </c>
      <c r="T398" s="31">
        <f t="shared" si="89"/>
        <v>3.0769230769230771</v>
      </c>
      <c r="U398" s="31">
        <f t="shared" si="90"/>
        <v>56.851851851851848</v>
      </c>
      <c r="V398" s="31">
        <f t="shared" si="91"/>
        <v>2.4074074074074074</v>
      </c>
      <c r="W398" s="31">
        <f>IFERROR(H398/M398,Tabla2[[#This Row],[CARGA PRODUCCION (ANIMALES/HA)]])</f>
        <v>1.7333333333333334</v>
      </c>
      <c r="X398" s="29">
        <f t="shared" si="92"/>
        <v>2022</v>
      </c>
      <c r="Y398" s="29">
        <f t="shared" si="93"/>
        <v>8</v>
      </c>
      <c r="Z398" s="29" t="e">
        <f t="shared" ca="1" si="94"/>
        <v>#NAME?</v>
      </c>
      <c r="AA398" s="32">
        <f t="shared" si="95"/>
        <v>26</v>
      </c>
      <c r="AB398" s="30">
        <f t="shared" si="96"/>
        <v>1</v>
      </c>
      <c r="AC398" s="33">
        <f t="shared" si="97"/>
        <v>0</v>
      </c>
      <c r="AD398" s="27"/>
    </row>
    <row r="399" spans="1:30">
      <c r="A399" s="26">
        <v>44775</v>
      </c>
      <c r="B399" s="27" t="s">
        <v>80</v>
      </c>
      <c r="C399" s="27">
        <v>2201</v>
      </c>
      <c r="D399" s="27">
        <v>80</v>
      </c>
      <c r="E399" s="27">
        <v>9</v>
      </c>
      <c r="F399" s="27">
        <v>80</v>
      </c>
      <c r="G399" s="27">
        <v>107</v>
      </c>
      <c r="H399" s="27">
        <v>107</v>
      </c>
      <c r="I399" s="27">
        <v>0</v>
      </c>
      <c r="J399" s="27">
        <v>14</v>
      </c>
      <c r="K399" s="27">
        <v>680</v>
      </c>
      <c r="L399" s="7">
        <v>25.2</v>
      </c>
      <c r="M399" s="8">
        <v>32.700000000000003</v>
      </c>
      <c r="N399" s="29">
        <f>IF(Tabla2[[#This Row],[LECHE RETIRO DIA]]&lt;&gt;ISBLANK(Tabla2[[#This Row],[LECHE RETIRO DIA]]),SUM(Tabla2[[#This Row],[LECHE TANQUE DIA]:[LECHE RETIRO DIA]]),SUM(Tabla2[[#This Row],[LECHE TANQUE DIA]:[LECHE AUTOCONSUMO DIA]]))</f>
        <v>2370</v>
      </c>
      <c r="O399" s="30">
        <f t="shared" si="84"/>
        <v>0.9286919831223629</v>
      </c>
      <c r="P399" s="31">
        <f t="shared" si="85"/>
        <v>22.149532710280372</v>
      </c>
      <c r="Q399" s="31">
        <f t="shared" si="86"/>
        <v>20.570093457943926</v>
      </c>
      <c r="R399" s="31">
        <f t="shared" si="87"/>
        <v>5.7142857142857144</v>
      </c>
      <c r="S399" s="31">
        <f t="shared" si="88"/>
        <v>3.4852941176470589</v>
      </c>
      <c r="T399" s="31">
        <f t="shared" si="89"/>
        <v>6.3551401869158877</v>
      </c>
      <c r="U399" s="31">
        <f t="shared" si="90"/>
        <v>94.047619047619051</v>
      </c>
      <c r="V399" s="31">
        <f t="shared" si="91"/>
        <v>4.246031746031746</v>
      </c>
      <c r="W399" s="31">
        <f>IFERROR(H399/M399,Tabla2[[#This Row],[CARGA PRODUCCION (ANIMALES/HA)]])</f>
        <v>3.2721712538226297</v>
      </c>
      <c r="X399" s="29">
        <f t="shared" si="92"/>
        <v>2022</v>
      </c>
      <c r="Y399" s="29">
        <f t="shared" si="93"/>
        <v>8</v>
      </c>
      <c r="Z399" s="29" t="e">
        <f t="shared" ca="1" si="94"/>
        <v>#NAME?</v>
      </c>
      <c r="AA399" s="32">
        <f t="shared" si="95"/>
        <v>107</v>
      </c>
      <c r="AB399" s="30">
        <f t="shared" si="96"/>
        <v>1</v>
      </c>
      <c r="AC399" s="33">
        <f t="shared" si="97"/>
        <v>0</v>
      </c>
      <c r="AD399" s="27"/>
    </row>
    <row r="400" spans="1:30">
      <c r="A400" s="26">
        <v>44775</v>
      </c>
      <c r="B400" s="27" t="s">
        <v>82</v>
      </c>
      <c r="C400" s="27">
        <v>2260</v>
      </c>
      <c r="D400" s="27">
        <v>140</v>
      </c>
      <c r="E400" s="27">
        <v>9</v>
      </c>
      <c r="F400" s="27">
        <v>140</v>
      </c>
      <c r="G400" s="27">
        <v>132</v>
      </c>
      <c r="H400" s="27">
        <v>132</v>
      </c>
      <c r="I400" s="27">
        <v>0</v>
      </c>
      <c r="J400" s="27">
        <v>22</v>
      </c>
      <c r="K400" s="27">
        <v>680</v>
      </c>
      <c r="L400" s="7">
        <v>28.9</v>
      </c>
      <c r="M400" s="8">
        <v>35.5</v>
      </c>
      <c r="N400" s="29">
        <f>IF(Tabla2[[#This Row],[LECHE RETIRO DIA]]&lt;&gt;ISBLANK(Tabla2[[#This Row],[LECHE RETIRO DIA]]),SUM(Tabla2[[#This Row],[LECHE TANQUE DIA]:[LECHE RETIRO DIA]]),SUM(Tabla2[[#This Row],[LECHE TANQUE DIA]:[LECHE AUTOCONSUMO DIA]]))</f>
        <v>2549</v>
      </c>
      <c r="O400" s="30">
        <f t="shared" si="84"/>
        <v>0.88662220478619069</v>
      </c>
      <c r="P400" s="31">
        <f t="shared" si="85"/>
        <v>19.310606060606062</v>
      </c>
      <c r="Q400" s="31">
        <f t="shared" si="86"/>
        <v>17.121212121212121</v>
      </c>
      <c r="R400" s="31">
        <f t="shared" si="87"/>
        <v>6.3636363636363633</v>
      </c>
      <c r="S400" s="31">
        <f t="shared" si="88"/>
        <v>3.7485294117647059</v>
      </c>
      <c r="T400" s="31">
        <f t="shared" si="89"/>
        <v>5.1515151515151514</v>
      </c>
      <c r="U400" s="31">
        <f t="shared" si="90"/>
        <v>88.200692041522501</v>
      </c>
      <c r="V400" s="31">
        <f t="shared" si="91"/>
        <v>4.5674740484429064</v>
      </c>
      <c r="W400" s="31">
        <f>IFERROR(H400/M400,Tabla2[[#This Row],[CARGA PRODUCCION (ANIMALES/HA)]])</f>
        <v>3.7183098591549295</v>
      </c>
      <c r="X400" s="29">
        <f t="shared" si="92"/>
        <v>2022</v>
      </c>
      <c r="Y400" s="29">
        <f t="shared" si="93"/>
        <v>8</v>
      </c>
      <c r="Z400" s="29" t="e">
        <f t="shared" ca="1" si="94"/>
        <v>#NAME?</v>
      </c>
      <c r="AA400" s="32">
        <f t="shared" si="95"/>
        <v>132</v>
      </c>
      <c r="AB400" s="30">
        <f t="shared" si="96"/>
        <v>1</v>
      </c>
      <c r="AC400" s="33">
        <f t="shared" si="97"/>
        <v>0</v>
      </c>
      <c r="AD400" s="27"/>
    </row>
    <row r="401" spans="1:30">
      <c r="A401" s="26">
        <v>44775</v>
      </c>
      <c r="B401" s="27" t="s">
        <v>88</v>
      </c>
      <c r="C401" s="27">
        <v>565</v>
      </c>
      <c r="D401" s="27">
        <v>24</v>
      </c>
      <c r="E401" s="27">
        <v>5</v>
      </c>
      <c r="F401" s="27">
        <v>24</v>
      </c>
      <c r="G401" s="27">
        <v>26</v>
      </c>
      <c r="H401" s="27">
        <v>26</v>
      </c>
      <c r="I401" s="27">
        <v>0</v>
      </c>
      <c r="J401" s="27">
        <v>2</v>
      </c>
      <c r="K401" s="27">
        <v>80</v>
      </c>
      <c r="L401" s="27">
        <v>10.8</v>
      </c>
      <c r="M401" s="28">
        <v>15</v>
      </c>
      <c r="N401" s="29">
        <f>IF(Tabla2[[#This Row],[LECHE RETIRO DIA]]&lt;&gt;ISBLANK(Tabla2[[#This Row],[LECHE RETIRO DIA]]),SUM(Tabla2[[#This Row],[LECHE TANQUE DIA]:[LECHE RETIRO DIA]]),SUM(Tabla2[[#This Row],[LECHE TANQUE DIA]:[LECHE AUTOCONSUMO DIA]]))</f>
        <v>618</v>
      </c>
      <c r="O401" s="30">
        <f t="shared" si="84"/>
        <v>0.91423948220064721</v>
      </c>
      <c r="P401" s="31">
        <f t="shared" si="85"/>
        <v>23.76923076923077</v>
      </c>
      <c r="Q401" s="31">
        <f t="shared" si="86"/>
        <v>21.73076923076923</v>
      </c>
      <c r="R401" s="31">
        <f t="shared" si="87"/>
        <v>12</v>
      </c>
      <c r="S401" s="31">
        <f t="shared" si="88"/>
        <v>7.7249999999999996</v>
      </c>
      <c r="T401" s="31">
        <f t="shared" si="89"/>
        <v>3.0769230769230771</v>
      </c>
      <c r="U401" s="31">
        <f t="shared" si="90"/>
        <v>57.222222222222221</v>
      </c>
      <c r="V401" s="31">
        <f t="shared" si="91"/>
        <v>2.4074074074074074</v>
      </c>
      <c r="W401" s="31">
        <f>IFERROR(H401/M401,Tabla2[[#This Row],[CARGA PRODUCCION (ANIMALES/HA)]])</f>
        <v>1.7333333333333334</v>
      </c>
      <c r="X401" s="29">
        <f t="shared" si="92"/>
        <v>2022</v>
      </c>
      <c r="Y401" s="29">
        <f t="shared" si="93"/>
        <v>8</v>
      </c>
      <c r="Z401" s="29" t="e">
        <f t="shared" ca="1" si="94"/>
        <v>#NAME?</v>
      </c>
      <c r="AA401" s="32">
        <f t="shared" si="95"/>
        <v>26</v>
      </c>
      <c r="AB401" s="30">
        <f t="shared" si="96"/>
        <v>1</v>
      </c>
      <c r="AC401" s="33">
        <f t="shared" si="97"/>
        <v>0</v>
      </c>
      <c r="AD401" s="27"/>
    </row>
    <row r="402" spans="1:30">
      <c r="A402" s="26">
        <v>44776</v>
      </c>
      <c r="B402" s="27" t="s">
        <v>80</v>
      </c>
      <c r="C402" s="27">
        <v>2187</v>
      </c>
      <c r="D402" s="27">
        <v>80</v>
      </c>
      <c r="E402" s="27">
        <v>9</v>
      </c>
      <c r="F402" s="27">
        <v>80</v>
      </c>
      <c r="G402" s="27">
        <v>107</v>
      </c>
      <c r="H402" s="27">
        <v>107</v>
      </c>
      <c r="I402" s="27">
        <v>0</v>
      </c>
      <c r="J402" s="27">
        <v>14</v>
      </c>
      <c r="K402" s="27">
        <v>680</v>
      </c>
      <c r="L402" s="7">
        <v>25.2</v>
      </c>
      <c r="M402" s="8">
        <v>32.700000000000003</v>
      </c>
      <c r="N402" s="29">
        <f>IF(Tabla2[[#This Row],[LECHE RETIRO DIA]]&lt;&gt;ISBLANK(Tabla2[[#This Row],[LECHE RETIRO DIA]]),SUM(Tabla2[[#This Row],[LECHE TANQUE DIA]:[LECHE RETIRO DIA]]),SUM(Tabla2[[#This Row],[LECHE TANQUE DIA]:[LECHE AUTOCONSUMO DIA]]))</f>
        <v>2356</v>
      </c>
      <c r="O402" s="30">
        <f t="shared" si="84"/>
        <v>0.92826825127334467</v>
      </c>
      <c r="P402" s="31">
        <f t="shared" si="85"/>
        <v>22.018691588785046</v>
      </c>
      <c r="Q402" s="31">
        <f t="shared" si="86"/>
        <v>20.439252336448597</v>
      </c>
      <c r="R402" s="31">
        <f t="shared" si="87"/>
        <v>5.7142857142857144</v>
      </c>
      <c r="S402" s="31">
        <f t="shared" si="88"/>
        <v>3.4647058823529413</v>
      </c>
      <c r="T402" s="31">
        <f t="shared" si="89"/>
        <v>6.3551401869158877</v>
      </c>
      <c r="U402" s="31">
        <f t="shared" si="90"/>
        <v>93.492063492063494</v>
      </c>
      <c r="V402" s="31">
        <f t="shared" si="91"/>
        <v>4.246031746031746</v>
      </c>
      <c r="W402" s="31">
        <f>IFERROR(H402/M402,Tabla2[[#This Row],[CARGA PRODUCCION (ANIMALES/HA)]])</f>
        <v>3.2721712538226297</v>
      </c>
      <c r="X402" s="29">
        <f t="shared" si="92"/>
        <v>2022</v>
      </c>
      <c r="Y402" s="29">
        <f t="shared" si="93"/>
        <v>8</v>
      </c>
      <c r="Z402" s="29" t="e">
        <f t="shared" ca="1" si="94"/>
        <v>#NAME?</v>
      </c>
      <c r="AA402" s="32">
        <f t="shared" si="95"/>
        <v>107</v>
      </c>
      <c r="AB402" s="30">
        <f t="shared" si="96"/>
        <v>1</v>
      </c>
      <c r="AC402" s="33">
        <f t="shared" si="97"/>
        <v>0</v>
      </c>
      <c r="AD402" s="27"/>
    </row>
    <row r="403" spans="1:30">
      <c r="A403" s="26">
        <v>44776</v>
      </c>
      <c r="B403" s="27" t="s">
        <v>82</v>
      </c>
      <c r="C403" s="27">
        <v>2260</v>
      </c>
      <c r="D403" s="27">
        <v>140</v>
      </c>
      <c r="E403" s="27">
        <v>9</v>
      </c>
      <c r="F403" s="27">
        <v>140</v>
      </c>
      <c r="G403" s="27">
        <v>132</v>
      </c>
      <c r="H403" s="27">
        <v>132</v>
      </c>
      <c r="I403" s="27">
        <v>0</v>
      </c>
      <c r="J403" s="27">
        <v>22</v>
      </c>
      <c r="K403" s="27">
        <v>680</v>
      </c>
      <c r="L403" s="7">
        <v>28.9</v>
      </c>
      <c r="M403" s="8">
        <v>35.5</v>
      </c>
      <c r="N403" s="29">
        <f>IF(Tabla2[[#This Row],[LECHE RETIRO DIA]]&lt;&gt;ISBLANK(Tabla2[[#This Row],[LECHE RETIRO DIA]]),SUM(Tabla2[[#This Row],[LECHE TANQUE DIA]:[LECHE RETIRO DIA]]),SUM(Tabla2[[#This Row],[LECHE TANQUE DIA]:[LECHE AUTOCONSUMO DIA]]))</f>
        <v>2549</v>
      </c>
      <c r="O403" s="30">
        <f t="shared" si="84"/>
        <v>0.88662220478619069</v>
      </c>
      <c r="P403" s="31">
        <f t="shared" si="85"/>
        <v>19.310606060606062</v>
      </c>
      <c r="Q403" s="31">
        <f t="shared" si="86"/>
        <v>17.121212121212121</v>
      </c>
      <c r="R403" s="31">
        <f t="shared" si="87"/>
        <v>6.3636363636363633</v>
      </c>
      <c r="S403" s="31">
        <f t="shared" si="88"/>
        <v>3.7485294117647059</v>
      </c>
      <c r="T403" s="31">
        <f t="shared" si="89"/>
        <v>5.1515151515151514</v>
      </c>
      <c r="U403" s="31">
        <f t="shared" si="90"/>
        <v>88.200692041522501</v>
      </c>
      <c r="V403" s="31">
        <f t="shared" si="91"/>
        <v>4.5674740484429064</v>
      </c>
      <c r="W403" s="31">
        <f>IFERROR(H403/M403,Tabla2[[#This Row],[CARGA PRODUCCION (ANIMALES/HA)]])</f>
        <v>3.7183098591549295</v>
      </c>
      <c r="X403" s="29">
        <f t="shared" si="92"/>
        <v>2022</v>
      </c>
      <c r="Y403" s="29">
        <f t="shared" si="93"/>
        <v>8</v>
      </c>
      <c r="Z403" s="29" t="e">
        <f t="shared" ca="1" si="94"/>
        <v>#NAME?</v>
      </c>
      <c r="AA403" s="32">
        <f t="shared" si="95"/>
        <v>132</v>
      </c>
      <c r="AB403" s="30">
        <f t="shared" si="96"/>
        <v>1</v>
      </c>
      <c r="AC403" s="33">
        <f t="shared" si="97"/>
        <v>0</v>
      </c>
      <c r="AD403" s="27"/>
    </row>
    <row r="404" spans="1:30">
      <c r="A404" s="26">
        <v>44776</v>
      </c>
      <c r="B404" s="27" t="s">
        <v>88</v>
      </c>
      <c r="C404" s="27">
        <v>573</v>
      </c>
      <c r="D404" s="27">
        <v>24</v>
      </c>
      <c r="E404" s="27">
        <v>5</v>
      </c>
      <c r="F404" s="27">
        <v>24</v>
      </c>
      <c r="G404" s="27">
        <v>26</v>
      </c>
      <c r="H404" s="27">
        <v>26</v>
      </c>
      <c r="I404" s="27">
        <v>0</v>
      </c>
      <c r="J404" s="27">
        <v>2</v>
      </c>
      <c r="K404" s="27">
        <v>120</v>
      </c>
      <c r="L404" s="27">
        <v>10.8</v>
      </c>
      <c r="M404" s="28">
        <v>15</v>
      </c>
      <c r="N404" s="29">
        <f>IF(Tabla2[[#This Row],[LECHE RETIRO DIA]]&lt;&gt;ISBLANK(Tabla2[[#This Row],[LECHE RETIRO DIA]]),SUM(Tabla2[[#This Row],[LECHE TANQUE DIA]:[LECHE RETIRO DIA]]),SUM(Tabla2[[#This Row],[LECHE TANQUE DIA]:[LECHE AUTOCONSUMO DIA]]))</f>
        <v>626</v>
      </c>
      <c r="O404" s="30">
        <f t="shared" si="84"/>
        <v>0.9153354632587859</v>
      </c>
      <c r="P404" s="31">
        <f t="shared" si="85"/>
        <v>24.076923076923077</v>
      </c>
      <c r="Q404" s="31">
        <f t="shared" si="86"/>
        <v>22.03846153846154</v>
      </c>
      <c r="R404" s="31">
        <f t="shared" si="87"/>
        <v>12</v>
      </c>
      <c r="S404" s="31">
        <f t="shared" si="88"/>
        <v>5.2166666666666668</v>
      </c>
      <c r="T404" s="31">
        <f t="shared" si="89"/>
        <v>4.615384615384615</v>
      </c>
      <c r="U404" s="31">
        <f t="shared" si="90"/>
        <v>57.962962962962962</v>
      </c>
      <c r="V404" s="31">
        <f t="shared" si="91"/>
        <v>2.4074074074074074</v>
      </c>
      <c r="W404" s="31">
        <f>IFERROR(H404/M404,Tabla2[[#This Row],[CARGA PRODUCCION (ANIMALES/HA)]])</f>
        <v>1.7333333333333334</v>
      </c>
      <c r="X404" s="29">
        <f t="shared" si="92"/>
        <v>2022</v>
      </c>
      <c r="Y404" s="29">
        <f t="shared" si="93"/>
        <v>8</v>
      </c>
      <c r="Z404" s="29" t="e">
        <f t="shared" ca="1" si="94"/>
        <v>#NAME?</v>
      </c>
      <c r="AA404" s="32">
        <f t="shared" si="95"/>
        <v>26</v>
      </c>
      <c r="AB404" s="30">
        <f t="shared" si="96"/>
        <v>1</v>
      </c>
      <c r="AC404" s="33">
        <f t="shared" si="97"/>
        <v>0</v>
      </c>
      <c r="AD404" s="27"/>
    </row>
    <row r="405" spans="1:30">
      <c r="A405" s="26">
        <v>44777</v>
      </c>
      <c r="B405" s="27" t="s">
        <v>80</v>
      </c>
      <c r="C405" s="27">
        <v>2178</v>
      </c>
      <c r="D405" s="27">
        <v>80</v>
      </c>
      <c r="E405" s="27">
        <v>9</v>
      </c>
      <c r="F405" s="27">
        <v>80</v>
      </c>
      <c r="G405" s="27">
        <v>107</v>
      </c>
      <c r="H405" s="27">
        <v>107</v>
      </c>
      <c r="I405" s="27">
        <v>0</v>
      </c>
      <c r="J405" s="27">
        <v>14</v>
      </c>
      <c r="K405" s="27">
        <v>680</v>
      </c>
      <c r="L405" s="7">
        <v>25.2</v>
      </c>
      <c r="M405" s="8">
        <v>32.700000000000003</v>
      </c>
      <c r="N405" s="29">
        <f>IF(Tabla2[[#This Row],[LECHE RETIRO DIA]]&lt;&gt;ISBLANK(Tabla2[[#This Row],[LECHE RETIRO DIA]]),SUM(Tabla2[[#This Row],[LECHE TANQUE DIA]:[LECHE RETIRO DIA]]),SUM(Tabla2[[#This Row],[LECHE TANQUE DIA]:[LECHE AUTOCONSUMO DIA]]))</f>
        <v>2347</v>
      </c>
      <c r="O405" s="30">
        <f t="shared" si="84"/>
        <v>0.92799318278653598</v>
      </c>
      <c r="P405" s="31">
        <f t="shared" si="85"/>
        <v>21.934579439252335</v>
      </c>
      <c r="Q405" s="31">
        <f t="shared" si="86"/>
        <v>20.355140186915889</v>
      </c>
      <c r="R405" s="31">
        <f t="shared" si="87"/>
        <v>5.7142857142857144</v>
      </c>
      <c r="S405" s="31">
        <f t="shared" si="88"/>
        <v>3.4514705882352943</v>
      </c>
      <c r="T405" s="31">
        <f t="shared" si="89"/>
        <v>6.3551401869158877</v>
      </c>
      <c r="U405" s="31">
        <f t="shared" si="90"/>
        <v>93.134920634920633</v>
      </c>
      <c r="V405" s="31">
        <f t="shared" si="91"/>
        <v>4.246031746031746</v>
      </c>
      <c r="W405" s="31">
        <f>IFERROR(H405/M405,Tabla2[[#This Row],[CARGA PRODUCCION (ANIMALES/HA)]])</f>
        <v>3.2721712538226297</v>
      </c>
      <c r="X405" s="29">
        <f t="shared" si="92"/>
        <v>2022</v>
      </c>
      <c r="Y405" s="29">
        <f t="shared" si="93"/>
        <v>8</v>
      </c>
      <c r="Z405" s="29" t="e">
        <f t="shared" ca="1" si="94"/>
        <v>#NAME?</v>
      </c>
      <c r="AA405" s="32">
        <f t="shared" si="95"/>
        <v>107</v>
      </c>
      <c r="AB405" s="30">
        <f t="shared" si="96"/>
        <v>1</v>
      </c>
      <c r="AC405" s="33">
        <f t="shared" si="97"/>
        <v>0</v>
      </c>
      <c r="AD405" s="27"/>
    </row>
    <row r="406" spans="1:30">
      <c r="A406" s="26">
        <v>44777</v>
      </c>
      <c r="B406" s="27" t="s">
        <v>82</v>
      </c>
      <c r="C406" s="27">
        <v>2256</v>
      </c>
      <c r="D406" s="27">
        <v>140</v>
      </c>
      <c r="E406" s="27">
        <v>9</v>
      </c>
      <c r="F406" s="27">
        <v>140</v>
      </c>
      <c r="G406" s="27">
        <v>132</v>
      </c>
      <c r="H406" s="27">
        <v>132</v>
      </c>
      <c r="I406" s="27">
        <v>0</v>
      </c>
      <c r="J406" s="27">
        <v>22</v>
      </c>
      <c r="K406" s="27">
        <v>680</v>
      </c>
      <c r="L406" s="7">
        <v>28.9</v>
      </c>
      <c r="M406" s="8">
        <v>35.5</v>
      </c>
      <c r="N406" s="29">
        <f>IF(Tabla2[[#This Row],[LECHE RETIRO DIA]]&lt;&gt;ISBLANK(Tabla2[[#This Row],[LECHE RETIRO DIA]]),SUM(Tabla2[[#This Row],[LECHE TANQUE DIA]:[LECHE RETIRO DIA]]),SUM(Tabla2[[#This Row],[LECHE TANQUE DIA]:[LECHE AUTOCONSUMO DIA]]))</f>
        <v>2545</v>
      </c>
      <c r="O406" s="30">
        <f t="shared" ref="O406:O469" si="98">IFERROR(C406/N406,"")</f>
        <v>0.88644400785854616</v>
      </c>
      <c r="P406" s="31">
        <f t="shared" ref="P406:P469" si="99">IFERROR(N406/G406,"")</f>
        <v>19.280303030303031</v>
      </c>
      <c r="Q406" s="31">
        <f t="shared" ref="Q406:Q469" si="100">IFERROR(C406/G406,"")</f>
        <v>17.09090909090909</v>
      </c>
      <c r="R406" s="31">
        <f t="shared" ref="R406:R469" si="101">IFERROR(D406/J406,"")</f>
        <v>6.3636363636363633</v>
      </c>
      <c r="S406" s="31">
        <f t="shared" ref="S406:S469" si="102">IFERROR(N406/K406,"")</f>
        <v>3.7426470588235294</v>
      </c>
      <c r="T406" s="31">
        <f t="shared" ref="T406:T469" si="103">IFERROR(K406/G406,"")</f>
        <v>5.1515151515151514</v>
      </c>
      <c r="U406" s="31">
        <f t="shared" ref="U406:U469" si="104">IFERROR(N406/L406,"")</f>
        <v>88.062283737024231</v>
      </c>
      <c r="V406" s="31">
        <f t="shared" ref="V406:V469" si="105">IFERROR(G406/L406,"")</f>
        <v>4.5674740484429064</v>
      </c>
      <c r="W406" s="31">
        <f>IFERROR(H406/M406,Tabla2[[#This Row],[CARGA PRODUCCION (ANIMALES/HA)]])</f>
        <v>3.7183098591549295</v>
      </c>
      <c r="X406" s="29">
        <f t="shared" ref="X406:X469" si="106">YEAR(A406)</f>
        <v>2022</v>
      </c>
      <c r="Y406" s="29">
        <f t="shared" ref="Y406:Y469" si="107">MONTH(A406)</f>
        <v>8</v>
      </c>
      <c r="Z406" s="29" t="e">
        <f t="shared" ref="Z406:Z469" ca="1" si="108">_xlfn.ISOWEEKNUM(A406)</f>
        <v>#NAME?</v>
      </c>
      <c r="AA406" s="32">
        <f t="shared" ref="AA406:AA469" si="109">IF(H406&gt;0,H406,G406)</f>
        <v>132</v>
      </c>
      <c r="AB406" s="30">
        <f t="shared" ref="AB406:AB469" si="110">IFERROR(G406/AA406,"")</f>
        <v>1</v>
      </c>
      <c r="AC406" s="33">
        <f t="shared" ref="AC406:AC469" si="111">IFERROR(1-AB406,"")</f>
        <v>0</v>
      </c>
      <c r="AD406" s="27"/>
    </row>
    <row r="407" spans="1:30">
      <c r="A407" s="26">
        <v>44777</v>
      </c>
      <c r="B407" s="27" t="s">
        <v>88</v>
      </c>
      <c r="C407" s="27">
        <v>580</v>
      </c>
      <c r="D407" s="27">
        <v>24</v>
      </c>
      <c r="E407" s="27">
        <v>5</v>
      </c>
      <c r="F407" s="27">
        <v>24</v>
      </c>
      <c r="G407" s="27">
        <v>26</v>
      </c>
      <c r="H407" s="27">
        <v>26</v>
      </c>
      <c r="I407" s="27">
        <v>0</v>
      </c>
      <c r="J407" s="27">
        <v>2</v>
      </c>
      <c r="K407" s="27">
        <v>120</v>
      </c>
      <c r="L407" s="27">
        <v>10.8</v>
      </c>
      <c r="M407" s="28">
        <v>15</v>
      </c>
      <c r="N407" s="29">
        <f>IF(Tabla2[[#This Row],[LECHE RETIRO DIA]]&lt;&gt;ISBLANK(Tabla2[[#This Row],[LECHE RETIRO DIA]]),SUM(Tabla2[[#This Row],[LECHE TANQUE DIA]:[LECHE RETIRO DIA]]),SUM(Tabla2[[#This Row],[LECHE TANQUE DIA]:[LECHE AUTOCONSUMO DIA]]))</f>
        <v>633</v>
      </c>
      <c r="O407" s="30">
        <f t="shared" si="98"/>
        <v>0.9162717219589257</v>
      </c>
      <c r="P407" s="31">
        <f t="shared" si="99"/>
        <v>24.346153846153847</v>
      </c>
      <c r="Q407" s="31">
        <f t="shared" si="100"/>
        <v>22.307692307692307</v>
      </c>
      <c r="R407" s="31">
        <f t="shared" si="101"/>
        <v>12</v>
      </c>
      <c r="S407" s="31">
        <f t="shared" si="102"/>
        <v>5.2750000000000004</v>
      </c>
      <c r="T407" s="31">
        <f t="shared" si="103"/>
        <v>4.615384615384615</v>
      </c>
      <c r="U407" s="31">
        <f t="shared" si="104"/>
        <v>58.611111111111107</v>
      </c>
      <c r="V407" s="31">
        <f t="shared" si="105"/>
        <v>2.4074074074074074</v>
      </c>
      <c r="W407" s="31">
        <f>IFERROR(H407/M407,Tabla2[[#This Row],[CARGA PRODUCCION (ANIMALES/HA)]])</f>
        <v>1.7333333333333334</v>
      </c>
      <c r="X407" s="29">
        <f t="shared" si="106"/>
        <v>2022</v>
      </c>
      <c r="Y407" s="29">
        <f t="shared" si="107"/>
        <v>8</v>
      </c>
      <c r="Z407" s="29" t="e">
        <f t="shared" ca="1" si="108"/>
        <v>#NAME?</v>
      </c>
      <c r="AA407" s="32">
        <f t="shared" si="109"/>
        <v>26</v>
      </c>
      <c r="AB407" s="30">
        <f t="shared" si="110"/>
        <v>1</v>
      </c>
      <c r="AC407" s="33">
        <f t="shared" si="111"/>
        <v>0</v>
      </c>
      <c r="AD407" s="27"/>
    </row>
    <row r="408" spans="1:30">
      <c r="A408" s="26">
        <v>44778</v>
      </c>
      <c r="B408" s="27" t="s">
        <v>80</v>
      </c>
      <c r="C408" s="27">
        <v>2206</v>
      </c>
      <c r="D408" s="27">
        <v>80</v>
      </c>
      <c r="E408" s="27">
        <v>9</v>
      </c>
      <c r="F408" s="27">
        <v>80</v>
      </c>
      <c r="G408" s="27">
        <v>107</v>
      </c>
      <c r="H408" s="27">
        <v>107</v>
      </c>
      <c r="I408" s="27">
        <v>0</v>
      </c>
      <c r="J408" s="27">
        <v>14</v>
      </c>
      <c r="K408" s="27">
        <v>680</v>
      </c>
      <c r="L408" s="7">
        <v>25.2</v>
      </c>
      <c r="M408" s="8">
        <v>32.700000000000003</v>
      </c>
      <c r="N408" s="29">
        <f>IF(Tabla2[[#This Row],[LECHE RETIRO DIA]]&lt;&gt;ISBLANK(Tabla2[[#This Row],[LECHE RETIRO DIA]]),SUM(Tabla2[[#This Row],[LECHE TANQUE DIA]:[LECHE RETIRO DIA]]),SUM(Tabla2[[#This Row],[LECHE TANQUE DIA]:[LECHE AUTOCONSUMO DIA]]))</f>
        <v>2375</v>
      </c>
      <c r="O408" s="30">
        <f t="shared" si="98"/>
        <v>0.92884210526315791</v>
      </c>
      <c r="P408" s="31">
        <f t="shared" si="99"/>
        <v>22.196261682242991</v>
      </c>
      <c r="Q408" s="31">
        <f t="shared" si="100"/>
        <v>20.616822429906541</v>
      </c>
      <c r="R408" s="31">
        <f t="shared" si="101"/>
        <v>5.7142857142857144</v>
      </c>
      <c r="S408" s="31">
        <f t="shared" si="102"/>
        <v>3.4926470588235294</v>
      </c>
      <c r="T408" s="31">
        <f t="shared" si="103"/>
        <v>6.3551401869158877</v>
      </c>
      <c r="U408" s="31">
        <f t="shared" si="104"/>
        <v>94.246031746031747</v>
      </c>
      <c r="V408" s="31">
        <f t="shared" si="105"/>
        <v>4.246031746031746</v>
      </c>
      <c r="W408" s="31">
        <f>IFERROR(H408/M408,Tabla2[[#This Row],[CARGA PRODUCCION (ANIMALES/HA)]])</f>
        <v>3.2721712538226297</v>
      </c>
      <c r="X408" s="29">
        <f t="shared" si="106"/>
        <v>2022</v>
      </c>
      <c r="Y408" s="29">
        <f t="shared" si="107"/>
        <v>8</v>
      </c>
      <c r="Z408" s="29" t="e">
        <f t="shared" ca="1" si="108"/>
        <v>#NAME?</v>
      </c>
      <c r="AA408" s="32">
        <f t="shared" si="109"/>
        <v>107</v>
      </c>
      <c r="AB408" s="30">
        <f t="shared" si="110"/>
        <v>1</v>
      </c>
      <c r="AC408" s="33">
        <f t="shared" si="111"/>
        <v>0</v>
      </c>
      <c r="AD408" s="27"/>
    </row>
    <row r="409" spans="1:30">
      <c r="A409" s="26">
        <v>44778</v>
      </c>
      <c r="B409" s="27" t="s">
        <v>82</v>
      </c>
      <c r="C409" s="27">
        <v>2226</v>
      </c>
      <c r="D409" s="27">
        <v>140</v>
      </c>
      <c r="E409" s="27">
        <v>9</v>
      </c>
      <c r="F409" s="27">
        <v>140</v>
      </c>
      <c r="G409" s="27">
        <v>132</v>
      </c>
      <c r="H409" s="27">
        <v>132</v>
      </c>
      <c r="I409" s="27">
        <v>0</v>
      </c>
      <c r="J409" s="27">
        <v>22</v>
      </c>
      <c r="K409" s="27">
        <v>680</v>
      </c>
      <c r="L409" s="7">
        <v>28.9</v>
      </c>
      <c r="M409" s="8">
        <v>35.5</v>
      </c>
      <c r="N409" s="29">
        <f>IF(Tabla2[[#This Row],[LECHE RETIRO DIA]]&lt;&gt;ISBLANK(Tabla2[[#This Row],[LECHE RETIRO DIA]]),SUM(Tabla2[[#This Row],[LECHE TANQUE DIA]:[LECHE RETIRO DIA]]),SUM(Tabla2[[#This Row],[LECHE TANQUE DIA]:[LECHE AUTOCONSUMO DIA]]))</f>
        <v>2515</v>
      </c>
      <c r="O409" s="30">
        <f t="shared" si="98"/>
        <v>0.88508946322067594</v>
      </c>
      <c r="P409" s="31">
        <f t="shared" si="99"/>
        <v>19.053030303030305</v>
      </c>
      <c r="Q409" s="31">
        <f t="shared" si="100"/>
        <v>16.863636363636363</v>
      </c>
      <c r="R409" s="31">
        <f t="shared" si="101"/>
        <v>6.3636363636363633</v>
      </c>
      <c r="S409" s="31">
        <f t="shared" si="102"/>
        <v>3.6985294117647061</v>
      </c>
      <c r="T409" s="31">
        <f t="shared" si="103"/>
        <v>5.1515151515151514</v>
      </c>
      <c r="U409" s="31">
        <f t="shared" si="104"/>
        <v>87.024221453287197</v>
      </c>
      <c r="V409" s="31">
        <f t="shared" si="105"/>
        <v>4.5674740484429064</v>
      </c>
      <c r="W409" s="31">
        <f>IFERROR(H409/M409,Tabla2[[#This Row],[CARGA PRODUCCION (ANIMALES/HA)]])</f>
        <v>3.7183098591549295</v>
      </c>
      <c r="X409" s="29">
        <f t="shared" si="106"/>
        <v>2022</v>
      </c>
      <c r="Y409" s="29">
        <f t="shared" si="107"/>
        <v>8</v>
      </c>
      <c r="Z409" s="29" t="e">
        <f t="shared" ca="1" si="108"/>
        <v>#NAME?</v>
      </c>
      <c r="AA409" s="32">
        <f t="shared" si="109"/>
        <v>132</v>
      </c>
      <c r="AB409" s="30">
        <f t="shared" si="110"/>
        <v>1</v>
      </c>
      <c r="AC409" s="33">
        <f t="shared" si="111"/>
        <v>0</v>
      </c>
      <c r="AD409" s="27"/>
    </row>
    <row r="410" spans="1:30">
      <c r="A410" s="26">
        <v>44778</v>
      </c>
      <c r="B410" s="27" t="s">
        <v>88</v>
      </c>
      <c r="C410" s="27">
        <v>566</v>
      </c>
      <c r="D410" s="27">
        <v>24</v>
      </c>
      <c r="E410" s="27">
        <v>5</v>
      </c>
      <c r="F410" s="27">
        <v>24</v>
      </c>
      <c r="G410" s="27">
        <v>26</v>
      </c>
      <c r="H410" s="27">
        <v>26</v>
      </c>
      <c r="I410" s="27">
        <v>0</v>
      </c>
      <c r="J410" s="27">
        <v>2</v>
      </c>
      <c r="K410" s="27">
        <v>120</v>
      </c>
      <c r="L410" s="27">
        <v>10.8</v>
      </c>
      <c r="M410" s="28">
        <v>15</v>
      </c>
      <c r="N410" s="29">
        <f>IF(Tabla2[[#This Row],[LECHE RETIRO DIA]]&lt;&gt;ISBLANK(Tabla2[[#This Row],[LECHE RETIRO DIA]]),SUM(Tabla2[[#This Row],[LECHE TANQUE DIA]:[LECHE RETIRO DIA]]),SUM(Tabla2[[#This Row],[LECHE TANQUE DIA]:[LECHE AUTOCONSUMO DIA]]))</f>
        <v>619</v>
      </c>
      <c r="O410" s="30">
        <f t="shared" si="98"/>
        <v>0.91437802907915988</v>
      </c>
      <c r="P410" s="31">
        <f t="shared" si="99"/>
        <v>23.807692307692307</v>
      </c>
      <c r="Q410" s="31">
        <f t="shared" si="100"/>
        <v>21.76923076923077</v>
      </c>
      <c r="R410" s="31">
        <f t="shared" si="101"/>
        <v>12</v>
      </c>
      <c r="S410" s="31">
        <f t="shared" si="102"/>
        <v>5.1583333333333332</v>
      </c>
      <c r="T410" s="31">
        <f t="shared" si="103"/>
        <v>4.615384615384615</v>
      </c>
      <c r="U410" s="31">
        <f t="shared" si="104"/>
        <v>57.31481481481481</v>
      </c>
      <c r="V410" s="31">
        <f t="shared" si="105"/>
        <v>2.4074074074074074</v>
      </c>
      <c r="W410" s="31">
        <f>IFERROR(H410/M410,Tabla2[[#This Row],[CARGA PRODUCCION (ANIMALES/HA)]])</f>
        <v>1.7333333333333334</v>
      </c>
      <c r="X410" s="29">
        <f t="shared" si="106"/>
        <v>2022</v>
      </c>
      <c r="Y410" s="29">
        <f t="shared" si="107"/>
        <v>8</v>
      </c>
      <c r="Z410" s="29" t="e">
        <f t="shared" ca="1" si="108"/>
        <v>#NAME?</v>
      </c>
      <c r="AA410" s="32">
        <f t="shared" si="109"/>
        <v>26</v>
      </c>
      <c r="AB410" s="30">
        <f t="shared" si="110"/>
        <v>1</v>
      </c>
      <c r="AC410" s="33">
        <f t="shared" si="111"/>
        <v>0</v>
      </c>
      <c r="AD410" s="27"/>
    </row>
    <row r="411" spans="1:30">
      <c r="A411" s="26">
        <v>44779</v>
      </c>
      <c r="B411" s="27" t="s">
        <v>80</v>
      </c>
      <c r="C411" s="27">
        <v>2164</v>
      </c>
      <c r="D411" s="27">
        <v>80</v>
      </c>
      <c r="E411" s="27">
        <v>9</v>
      </c>
      <c r="F411" s="27">
        <v>80</v>
      </c>
      <c r="G411" s="27">
        <v>107</v>
      </c>
      <c r="H411" s="27">
        <v>107</v>
      </c>
      <c r="I411" s="27">
        <v>0</v>
      </c>
      <c r="J411" s="27">
        <v>14</v>
      </c>
      <c r="K411" s="27">
        <v>680</v>
      </c>
      <c r="L411" s="7">
        <v>25.2</v>
      </c>
      <c r="M411" s="8">
        <v>32.700000000000003</v>
      </c>
      <c r="N411" s="29">
        <f>IF(Tabla2[[#This Row],[LECHE RETIRO DIA]]&lt;&gt;ISBLANK(Tabla2[[#This Row],[LECHE RETIRO DIA]]),SUM(Tabla2[[#This Row],[LECHE TANQUE DIA]:[LECHE RETIRO DIA]]),SUM(Tabla2[[#This Row],[LECHE TANQUE DIA]:[LECHE AUTOCONSUMO DIA]]))</f>
        <v>2333</v>
      </c>
      <c r="O411" s="30">
        <f t="shared" si="98"/>
        <v>0.92756108015430772</v>
      </c>
      <c r="P411" s="31">
        <f t="shared" si="99"/>
        <v>21.803738317757009</v>
      </c>
      <c r="Q411" s="31">
        <f t="shared" si="100"/>
        <v>20.22429906542056</v>
      </c>
      <c r="R411" s="31">
        <f t="shared" si="101"/>
        <v>5.7142857142857144</v>
      </c>
      <c r="S411" s="31">
        <f t="shared" si="102"/>
        <v>3.4308823529411763</v>
      </c>
      <c r="T411" s="31">
        <f t="shared" si="103"/>
        <v>6.3551401869158877</v>
      </c>
      <c r="U411" s="31">
        <f t="shared" si="104"/>
        <v>92.579365079365076</v>
      </c>
      <c r="V411" s="31">
        <f t="shared" si="105"/>
        <v>4.246031746031746</v>
      </c>
      <c r="W411" s="31">
        <f>IFERROR(H411/M411,Tabla2[[#This Row],[CARGA PRODUCCION (ANIMALES/HA)]])</f>
        <v>3.2721712538226297</v>
      </c>
      <c r="X411" s="29">
        <f t="shared" si="106"/>
        <v>2022</v>
      </c>
      <c r="Y411" s="29">
        <f t="shared" si="107"/>
        <v>8</v>
      </c>
      <c r="Z411" s="29" t="e">
        <f t="shared" ca="1" si="108"/>
        <v>#NAME?</v>
      </c>
      <c r="AA411" s="32">
        <f t="shared" si="109"/>
        <v>107</v>
      </c>
      <c r="AB411" s="30">
        <f t="shared" si="110"/>
        <v>1</v>
      </c>
      <c r="AC411" s="33">
        <f t="shared" si="111"/>
        <v>0</v>
      </c>
      <c r="AD411" s="27"/>
    </row>
    <row r="412" spans="1:30">
      <c r="A412" s="26">
        <v>44779</v>
      </c>
      <c r="B412" s="27" t="s">
        <v>82</v>
      </c>
      <c r="C412" s="27">
        <v>2156</v>
      </c>
      <c r="D412" s="27">
        <v>140</v>
      </c>
      <c r="E412" s="27">
        <v>9</v>
      </c>
      <c r="F412" s="27">
        <v>140</v>
      </c>
      <c r="G412" s="27">
        <v>132</v>
      </c>
      <c r="H412" s="27">
        <v>132</v>
      </c>
      <c r="I412" s="27">
        <v>0</v>
      </c>
      <c r="J412" s="27">
        <v>22</v>
      </c>
      <c r="K412" s="27">
        <v>680</v>
      </c>
      <c r="L412" s="7">
        <v>28.9</v>
      </c>
      <c r="M412" s="8">
        <v>35.5</v>
      </c>
      <c r="N412" s="29">
        <f>IF(Tabla2[[#This Row],[LECHE RETIRO DIA]]&lt;&gt;ISBLANK(Tabla2[[#This Row],[LECHE RETIRO DIA]]),SUM(Tabla2[[#This Row],[LECHE TANQUE DIA]:[LECHE RETIRO DIA]]),SUM(Tabla2[[#This Row],[LECHE TANQUE DIA]:[LECHE AUTOCONSUMO DIA]]))</f>
        <v>2445</v>
      </c>
      <c r="O412" s="30">
        <f t="shared" si="98"/>
        <v>0.88179959100204497</v>
      </c>
      <c r="P412" s="31">
        <f t="shared" si="99"/>
        <v>18.522727272727273</v>
      </c>
      <c r="Q412" s="31">
        <f t="shared" si="100"/>
        <v>16.333333333333332</v>
      </c>
      <c r="R412" s="31">
        <f t="shared" si="101"/>
        <v>6.3636363636363633</v>
      </c>
      <c r="S412" s="31">
        <f t="shared" si="102"/>
        <v>3.5955882352941178</v>
      </c>
      <c r="T412" s="31">
        <f t="shared" si="103"/>
        <v>5.1515151515151514</v>
      </c>
      <c r="U412" s="31">
        <f t="shared" si="104"/>
        <v>84.602076124567475</v>
      </c>
      <c r="V412" s="31">
        <f t="shared" si="105"/>
        <v>4.5674740484429064</v>
      </c>
      <c r="W412" s="31">
        <f>IFERROR(H412/M412,Tabla2[[#This Row],[CARGA PRODUCCION (ANIMALES/HA)]])</f>
        <v>3.7183098591549295</v>
      </c>
      <c r="X412" s="29">
        <f t="shared" si="106"/>
        <v>2022</v>
      </c>
      <c r="Y412" s="29">
        <f t="shared" si="107"/>
        <v>8</v>
      </c>
      <c r="Z412" s="29" t="e">
        <f t="shared" ca="1" si="108"/>
        <v>#NAME?</v>
      </c>
      <c r="AA412" s="32">
        <f t="shared" si="109"/>
        <v>132</v>
      </c>
      <c r="AB412" s="30">
        <f t="shared" si="110"/>
        <v>1</v>
      </c>
      <c r="AC412" s="33">
        <f t="shared" si="111"/>
        <v>0</v>
      </c>
      <c r="AD412" s="27"/>
    </row>
    <row r="413" spans="1:30">
      <c r="A413" s="26">
        <v>44779</v>
      </c>
      <c r="B413" s="27" t="s">
        <v>88</v>
      </c>
      <c r="C413" s="27">
        <v>566</v>
      </c>
      <c r="D413" s="27">
        <v>24</v>
      </c>
      <c r="E413" s="27">
        <v>5</v>
      </c>
      <c r="F413" s="27">
        <v>24</v>
      </c>
      <c r="G413" s="27">
        <v>26</v>
      </c>
      <c r="H413" s="27">
        <v>26</v>
      </c>
      <c r="I413" s="27">
        <v>0</v>
      </c>
      <c r="J413" s="27">
        <v>2</v>
      </c>
      <c r="K413" s="27">
        <v>120</v>
      </c>
      <c r="L413" s="27">
        <v>10.8</v>
      </c>
      <c r="M413" s="28">
        <v>15</v>
      </c>
      <c r="N413" s="29">
        <f>IF(Tabla2[[#This Row],[LECHE RETIRO DIA]]&lt;&gt;ISBLANK(Tabla2[[#This Row],[LECHE RETIRO DIA]]),SUM(Tabla2[[#This Row],[LECHE TANQUE DIA]:[LECHE RETIRO DIA]]),SUM(Tabla2[[#This Row],[LECHE TANQUE DIA]:[LECHE AUTOCONSUMO DIA]]))</f>
        <v>619</v>
      </c>
      <c r="O413" s="30">
        <f t="shared" si="98"/>
        <v>0.91437802907915988</v>
      </c>
      <c r="P413" s="31">
        <f t="shared" si="99"/>
        <v>23.807692307692307</v>
      </c>
      <c r="Q413" s="31">
        <f t="shared" si="100"/>
        <v>21.76923076923077</v>
      </c>
      <c r="R413" s="31">
        <f t="shared" si="101"/>
        <v>12</v>
      </c>
      <c r="S413" s="31">
        <f t="shared" si="102"/>
        <v>5.1583333333333332</v>
      </c>
      <c r="T413" s="31">
        <f t="shared" si="103"/>
        <v>4.615384615384615</v>
      </c>
      <c r="U413" s="31">
        <f t="shared" si="104"/>
        <v>57.31481481481481</v>
      </c>
      <c r="V413" s="31">
        <f t="shared" si="105"/>
        <v>2.4074074074074074</v>
      </c>
      <c r="W413" s="31">
        <f>IFERROR(H413/M413,Tabla2[[#This Row],[CARGA PRODUCCION (ANIMALES/HA)]])</f>
        <v>1.7333333333333334</v>
      </c>
      <c r="X413" s="29">
        <f t="shared" si="106"/>
        <v>2022</v>
      </c>
      <c r="Y413" s="29">
        <f t="shared" si="107"/>
        <v>8</v>
      </c>
      <c r="Z413" s="29" t="e">
        <f t="shared" ca="1" si="108"/>
        <v>#NAME?</v>
      </c>
      <c r="AA413" s="32">
        <f t="shared" si="109"/>
        <v>26</v>
      </c>
      <c r="AB413" s="30">
        <f t="shared" si="110"/>
        <v>1</v>
      </c>
      <c r="AC413" s="33">
        <f t="shared" si="111"/>
        <v>0</v>
      </c>
      <c r="AD413" s="27"/>
    </row>
    <row r="414" spans="1:30">
      <c r="A414" s="26">
        <v>44780</v>
      </c>
      <c r="B414" s="27" t="s">
        <v>80</v>
      </c>
      <c r="C414" s="27">
        <v>1970</v>
      </c>
      <c r="D414" s="27">
        <v>80</v>
      </c>
      <c r="E414" s="27">
        <v>9</v>
      </c>
      <c r="F414" s="27">
        <v>80</v>
      </c>
      <c r="G414" s="27">
        <v>107</v>
      </c>
      <c r="H414" s="27">
        <v>107</v>
      </c>
      <c r="I414" s="27">
        <v>0</v>
      </c>
      <c r="J414" s="27">
        <v>14</v>
      </c>
      <c r="K414" s="27">
        <v>680</v>
      </c>
      <c r="L414" s="7">
        <v>25.2</v>
      </c>
      <c r="M414" s="8">
        <v>32.700000000000003</v>
      </c>
      <c r="N414" s="29">
        <f>IF(Tabla2[[#This Row],[LECHE RETIRO DIA]]&lt;&gt;ISBLANK(Tabla2[[#This Row],[LECHE RETIRO DIA]]),SUM(Tabla2[[#This Row],[LECHE TANQUE DIA]:[LECHE RETIRO DIA]]),SUM(Tabla2[[#This Row],[LECHE TANQUE DIA]:[LECHE AUTOCONSUMO DIA]]))</f>
        <v>2139</v>
      </c>
      <c r="O414" s="30">
        <f t="shared" si="98"/>
        <v>0.92099111734455352</v>
      </c>
      <c r="P414" s="31">
        <f t="shared" si="99"/>
        <v>19.990654205607477</v>
      </c>
      <c r="Q414" s="31">
        <f t="shared" si="100"/>
        <v>18.411214953271028</v>
      </c>
      <c r="R414" s="31">
        <f t="shared" si="101"/>
        <v>5.7142857142857144</v>
      </c>
      <c r="S414" s="31">
        <f t="shared" si="102"/>
        <v>3.1455882352941176</v>
      </c>
      <c r="T414" s="31">
        <f t="shared" si="103"/>
        <v>6.3551401869158877</v>
      </c>
      <c r="U414" s="31">
        <f t="shared" si="104"/>
        <v>84.88095238095238</v>
      </c>
      <c r="V414" s="31">
        <f t="shared" si="105"/>
        <v>4.246031746031746</v>
      </c>
      <c r="W414" s="31">
        <f>IFERROR(H414/M414,Tabla2[[#This Row],[CARGA PRODUCCION (ANIMALES/HA)]])</f>
        <v>3.2721712538226297</v>
      </c>
      <c r="X414" s="29">
        <f t="shared" si="106"/>
        <v>2022</v>
      </c>
      <c r="Y414" s="29">
        <f t="shared" si="107"/>
        <v>8</v>
      </c>
      <c r="Z414" s="29" t="e">
        <f t="shared" ca="1" si="108"/>
        <v>#NAME?</v>
      </c>
      <c r="AA414" s="32">
        <f t="shared" si="109"/>
        <v>107</v>
      </c>
      <c r="AB414" s="30">
        <f t="shared" si="110"/>
        <v>1</v>
      </c>
      <c r="AC414" s="33">
        <f t="shared" si="111"/>
        <v>0</v>
      </c>
      <c r="AD414" s="27"/>
    </row>
    <row r="415" spans="1:30">
      <c r="A415" s="26">
        <v>44780</v>
      </c>
      <c r="B415" s="27" t="s">
        <v>82</v>
      </c>
      <c r="C415" s="27">
        <v>2099</v>
      </c>
      <c r="D415" s="27">
        <v>140</v>
      </c>
      <c r="E415" s="27">
        <v>9</v>
      </c>
      <c r="F415" s="27">
        <v>140</v>
      </c>
      <c r="G415" s="27">
        <v>132</v>
      </c>
      <c r="H415" s="27">
        <v>132</v>
      </c>
      <c r="I415" s="27">
        <v>0</v>
      </c>
      <c r="J415" s="27">
        <v>22</v>
      </c>
      <c r="K415" s="27">
        <v>680</v>
      </c>
      <c r="L415" s="7">
        <v>28.9</v>
      </c>
      <c r="M415" s="8">
        <v>35.5</v>
      </c>
      <c r="N415" s="29">
        <f>IF(Tabla2[[#This Row],[LECHE RETIRO DIA]]&lt;&gt;ISBLANK(Tabla2[[#This Row],[LECHE RETIRO DIA]]),SUM(Tabla2[[#This Row],[LECHE TANQUE DIA]:[LECHE RETIRO DIA]]),SUM(Tabla2[[#This Row],[LECHE TANQUE DIA]:[LECHE AUTOCONSUMO DIA]]))</f>
        <v>2388</v>
      </c>
      <c r="O415" s="30">
        <f t="shared" si="98"/>
        <v>0.87897822445561136</v>
      </c>
      <c r="P415" s="31">
        <f t="shared" si="99"/>
        <v>18.09090909090909</v>
      </c>
      <c r="Q415" s="31">
        <f t="shared" si="100"/>
        <v>15.901515151515152</v>
      </c>
      <c r="R415" s="31">
        <f t="shared" si="101"/>
        <v>6.3636363636363633</v>
      </c>
      <c r="S415" s="31">
        <f t="shared" si="102"/>
        <v>3.5117647058823529</v>
      </c>
      <c r="T415" s="31">
        <f t="shared" si="103"/>
        <v>5.1515151515151514</v>
      </c>
      <c r="U415" s="31">
        <f t="shared" si="104"/>
        <v>82.629757785467135</v>
      </c>
      <c r="V415" s="31">
        <f t="shared" si="105"/>
        <v>4.5674740484429064</v>
      </c>
      <c r="W415" s="31">
        <f>IFERROR(H415/M415,Tabla2[[#This Row],[CARGA PRODUCCION (ANIMALES/HA)]])</f>
        <v>3.7183098591549295</v>
      </c>
      <c r="X415" s="29">
        <f t="shared" si="106"/>
        <v>2022</v>
      </c>
      <c r="Y415" s="29">
        <f t="shared" si="107"/>
        <v>8</v>
      </c>
      <c r="Z415" s="29" t="e">
        <f t="shared" ca="1" si="108"/>
        <v>#NAME?</v>
      </c>
      <c r="AA415" s="32">
        <f t="shared" si="109"/>
        <v>132</v>
      </c>
      <c r="AB415" s="30">
        <f t="shared" si="110"/>
        <v>1</v>
      </c>
      <c r="AC415" s="33">
        <f t="shared" si="111"/>
        <v>0</v>
      </c>
      <c r="AD415" s="27"/>
    </row>
    <row r="416" spans="1:30">
      <c r="A416" s="26">
        <v>44780</v>
      </c>
      <c r="B416" s="27" t="s">
        <v>88</v>
      </c>
      <c r="C416" s="27">
        <v>575</v>
      </c>
      <c r="D416" s="27">
        <v>40</v>
      </c>
      <c r="E416" s="27">
        <v>5</v>
      </c>
      <c r="F416" s="27">
        <v>40</v>
      </c>
      <c r="G416" s="27">
        <v>26</v>
      </c>
      <c r="H416" s="27">
        <v>26</v>
      </c>
      <c r="I416" s="27">
        <v>0</v>
      </c>
      <c r="J416" s="27">
        <v>4</v>
      </c>
      <c r="K416" s="27">
        <v>120</v>
      </c>
      <c r="L416" s="27">
        <v>10.8</v>
      </c>
      <c r="M416" s="28">
        <v>15</v>
      </c>
      <c r="N416" s="29">
        <f>IF(Tabla2[[#This Row],[LECHE RETIRO DIA]]&lt;&gt;ISBLANK(Tabla2[[#This Row],[LECHE RETIRO DIA]]),SUM(Tabla2[[#This Row],[LECHE TANQUE DIA]:[LECHE RETIRO DIA]]),SUM(Tabla2[[#This Row],[LECHE TANQUE DIA]:[LECHE AUTOCONSUMO DIA]]))</f>
        <v>660</v>
      </c>
      <c r="O416" s="30">
        <f t="shared" si="98"/>
        <v>0.87121212121212122</v>
      </c>
      <c r="P416" s="31">
        <f t="shared" si="99"/>
        <v>25.384615384615383</v>
      </c>
      <c r="Q416" s="31">
        <f t="shared" si="100"/>
        <v>22.115384615384617</v>
      </c>
      <c r="R416" s="31">
        <f t="shared" si="101"/>
        <v>10</v>
      </c>
      <c r="S416" s="31">
        <f t="shared" si="102"/>
        <v>5.5</v>
      </c>
      <c r="T416" s="31">
        <f t="shared" si="103"/>
        <v>4.615384615384615</v>
      </c>
      <c r="U416" s="31">
        <f t="shared" si="104"/>
        <v>61.111111111111107</v>
      </c>
      <c r="V416" s="31">
        <f t="shared" si="105"/>
        <v>2.4074074074074074</v>
      </c>
      <c r="W416" s="31">
        <f>IFERROR(H416/M416,Tabla2[[#This Row],[CARGA PRODUCCION (ANIMALES/HA)]])</f>
        <v>1.7333333333333334</v>
      </c>
      <c r="X416" s="29">
        <f t="shared" si="106"/>
        <v>2022</v>
      </c>
      <c r="Y416" s="29">
        <f t="shared" si="107"/>
        <v>8</v>
      </c>
      <c r="Z416" s="29" t="e">
        <f t="shared" ca="1" si="108"/>
        <v>#NAME?</v>
      </c>
      <c r="AA416" s="32">
        <f t="shared" si="109"/>
        <v>26</v>
      </c>
      <c r="AB416" s="30">
        <f t="shared" si="110"/>
        <v>1</v>
      </c>
      <c r="AC416" s="33">
        <f t="shared" si="111"/>
        <v>0</v>
      </c>
      <c r="AD416" s="27"/>
    </row>
    <row r="417" spans="1:30">
      <c r="A417" s="26">
        <v>44781</v>
      </c>
      <c r="B417" s="27" t="s">
        <v>80</v>
      </c>
      <c r="C417" s="27">
        <v>2029</v>
      </c>
      <c r="D417" s="27">
        <v>80</v>
      </c>
      <c r="E417" s="27">
        <v>9</v>
      </c>
      <c r="F417" s="27">
        <v>80</v>
      </c>
      <c r="G417" s="27">
        <v>107</v>
      </c>
      <c r="H417" s="27">
        <v>107</v>
      </c>
      <c r="I417" s="27">
        <v>0</v>
      </c>
      <c r="J417" s="27">
        <v>14</v>
      </c>
      <c r="K417" s="27">
        <v>680</v>
      </c>
      <c r="L417" s="7">
        <v>25.2</v>
      </c>
      <c r="M417" s="8">
        <v>32.700000000000003</v>
      </c>
      <c r="N417" s="29">
        <f>IF(Tabla2[[#This Row],[LECHE RETIRO DIA]]&lt;&gt;ISBLANK(Tabla2[[#This Row],[LECHE RETIRO DIA]]),SUM(Tabla2[[#This Row],[LECHE TANQUE DIA]:[LECHE RETIRO DIA]]),SUM(Tabla2[[#This Row],[LECHE TANQUE DIA]:[LECHE AUTOCONSUMO DIA]]))</f>
        <v>2198</v>
      </c>
      <c r="O417" s="30">
        <f t="shared" si="98"/>
        <v>0.92311191992720654</v>
      </c>
      <c r="P417" s="31">
        <f t="shared" si="99"/>
        <v>20.542056074766354</v>
      </c>
      <c r="Q417" s="31">
        <f t="shared" si="100"/>
        <v>18.962616822429908</v>
      </c>
      <c r="R417" s="31">
        <f t="shared" si="101"/>
        <v>5.7142857142857144</v>
      </c>
      <c r="S417" s="31">
        <f t="shared" si="102"/>
        <v>3.2323529411764707</v>
      </c>
      <c r="T417" s="31">
        <f t="shared" si="103"/>
        <v>6.3551401869158877</v>
      </c>
      <c r="U417" s="31">
        <f t="shared" si="104"/>
        <v>87.222222222222229</v>
      </c>
      <c r="V417" s="31">
        <f t="shared" si="105"/>
        <v>4.246031746031746</v>
      </c>
      <c r="W417" s="31">
        <f>IFERROR(H417/M417,Tabla2[[#This Row],[CARGA PRODUCCION (ANIMALES/HA)]])</f>
        <v>3.2721712538226297</v>
      </c>
      <c r="X417" s="29">
        <f t="shared" si="106"/>
        <v>2022</v>
      </c>
      <c r="Y417" s="29">
        <f t="shared" si="107"/>
        <v>8</v>
      </c>
      <c r="Z417" s="29" t="e">
        <f t="shared" ca="1" si="108"/>
        <v>#NAME?</v>
      </c>
      <c r="AA417" s="32">
        <f t="shared" si="109"/>
        <v>107</v>
      </c>
      <c r="AB417" s="30">
        <f t="shared" si="110"/>
        <v>1</v>
      </c>
      <c r="AC417" s="33">
        <f t="shared" si="111"/>
        <v>0</v>
      </c>
      <c r="AD417" s="27"/>
    </row>
    <row r="418" spans="1:30">
      <c r="A418" s="26">
        <v>44781</v>
      </c>
      <c r="B418" s="27" t="s">
        <v>82</v>
      </c>
      <c r="C418" s="27">
        <v>2172</v>
      </c>
      <c r="D418" s="27">
        <v>140</v>
      </c>
      <c r="E418" s="27">
        <v>9</v>
      </c>
      <c r="F418" s="27">
        <v>140</v>
      </c>
      <c r="G418" s="27">
        <v>132</v>
      </c>
      <c r="H418" s="27">
        <v>132</v>
      </c>
      <c r="I418" s="27">
        <v>0</v>
      </c>
      <c r="J418" s="27">
        <v>22</v>
      </c>
      <c r="K418" s="27">
        <v>680</v>
      </c>
      <c r="L418" s="7">
        <v>28.9</v>
      </c>
      <c r="M418" s="8">
        <v>35.5</v>
      </c>
      <c r="N418" s="29">
        <f>IF(Tabla2[[#This Row],[LECHE RETIRO DIA]]&lt;&gt;ISBLANK(Tabla2[[#This Row],[LECHE RETIRO DIA]]),SUM(Tabla2[[#This Row],[LECHE TANQUE DIA]:[LECHE RETIRO DIA]]),SUM(Tabla2[[#This Row],[LECHE TANQUE DIA]:[LECHE AUTOCONSUMO DIA]]))</f>
        <v>2461</v>
      </c>
      <c r="O418" s="30">
        <f t="shared" si="98"/>
        <v>0.88256806176351077</v>
      </c>
      <c r="P418" s="31">
        <f t="shared" si="99"/>
        <v>18.643939393939394</v>
      </c>
      <c r="Q418" s="31">
        <f t="shared" si="100"/>
        <v>16.454545454545453</v>
      </c>
      <c r="R418" s="31">
        <f t="shared" si="101"/>
        <v>6.3636363636363633</v>
      </c>
      <c r="S418" s="31">
        <f t="shared" si="102"/>
        <v>3.6191176470588236</v>
      </c>
      <c r="T418" s="31">
        <f t="shared" si="103"/>
        <v>5.1515151515151514</v>
      </c>
      <c r="U418" s="31">
        <f t="shared" si="104"/>
        <v>85.155709342560556</v>
      </c>
      <c r="V418" s="31">
        <f t="shared" si="105"/>
        <v>4.5674740484429064</v>
      </c>
      <c r="W418" s="31">
        <f>IFERROR(H418/M418,Tabla2[[#This Row],[CARGA PRODUCCION (ANIMALES/HA)]])</f>
        <v>3.7183098591549295</v>
      </c>
      <c r="X418" s="29">
        <f t="shared" si="106"/>
        <v>2022</v>
      </c>
      <c r="Y418" s="29">
        <f t="shared" si="107"/>
        <v>8</v>
      </c>
      <c r="Z418" s="29" t="e">
        <f t="shared" ca="1" si="108"/>
        <v>#NAME?</v>
      </c>
      <c r="AA418" s="32">
        <f t="shared" si="109"/>
        <v>132</v>
      </c>
      <c r="AB418" s="30">
        <f t="shared" si="110"/>
        <v>1</v>
      </c>
      <c r="AC418" s="33">
        <f t="shared" si="111"/>
        <v>0</v>
      </c>
      <c r="AD418" s="27"/>
    </row>
    <row r="419" spans="1:30">
      <c r="A419" s="26">
        <v>44781</v>
      </c>
      <c r="B419" s="27" t="s">
        <v>88</v>
      </c>
      <c r="C419" s="27">
        <v>575</v>
      </c>
      <c r="D419" s="27">
        <v>40</v>
      </c>
      <c r="E419" s="27">
        <v>5</v>
      </c>
      <c r="F419" s="27">
        <v>40</v>
      </c>
      <c r="G419" s="27">
        <v>26</v>
      </c>
      <c r="H419" s="27">
        <v>26</v>
      </c>
      <c r="I419" s="27">
        <v>0</v>
      </c>
      <c r="J419" s="27">
        <v>4</v>
      </c>
      <c r="K419" s="27">
        <v>120</v>
      </c>
      <c r="L419" s="27">
        <v>10.8</v>
      </c>
      <c r="M419" s="28">
        <v>15</v>
      </c>
      <c r="N419" s="29">
        <f>IF(Tabla2[[#This Row],[LECHE RETIRO DIA]]&lt;&gt;ISBLANK(Tabla2[[#This Row],[LECHE RETIRO DIA]]),SUM(Tabla2[[#This Row],[LECHE TANQUE DIA]:[LECHE RETIRO DIA]]),SUM(Tabla2[[#This Row],[LECHE TANQUE DIA]:[LECHE AUTOCONSUMO DIA]]))</f>
        <v>660</v>
      </c>
      <c r="O419" s="30">
        <f t="shared" si="98"/>
        <v>0.87121212121212122</v>
      </c>
      <c r="P419" s="31">
        <f t="shared" si="99"/>
        <v>25.384615384615383</v>
      </c>
      <c r="Q419" s="31">
        <f t="shared" si="100"/>
        <v>22.115384615384617</v>
      </c>
      <c r="R419" s="31">
        <f t="shared" si="101"/>
        <v>10</v>
      </c>
      <c r="S419" s="31">
        <f t="shared" si="102"/>
        <v>5.5</v>
      </c>
      <c r="T419" s="31">
        <f t="shared" si="103"/>
        <v>4.615384615384615</v>
      </c>
      <c r="U419" s="31">
        <f t="shared" si="104"/>
        <v>61.111111111111107</v>
      </c>
      <c r="V419" s="31">
        <f t="shared" si="105"/>
        <v>2.4074074074074074</v>
      </c>
      <c r="W419" s="31">
        <f>IFERROR(H419/M419,Tabla2[[#This Row],[CARGA PRODUCCION (ANIMALES/HA)]])</f>
        <v>1.7333333333333334</v>
      </c>
      <c r="X419" s="29">
        <f t="shared" si="106"/>
        <v>2022</v>
      </c>
      <c r="Y419" s="29">
        <f t="shared" si="107"/>
        <v>8</v>
      </c>
      <c r="Z419" s="29" t="e">
        <f t="shared" ca="1" si="108"/>
        <v>#NAME?</v>
      </c>
      <c r="AA419" s="32">
        <f t="shared" si="109"/>
        <v>26</v>
      </c>
      <c r="AB419" s="30">
        <f t="shared" si="110"/>
        <v>1</v>
      </c>
      <c r="AC419" s="33">
        <f t="shared" si="111"/>
        <v>0</v>
      </c>
      <c r="AD419" s="27"/>
    </row>
    <row r="420" spans="1:30">
      <c r="A420" s="26">
        <v>44782</v>
      </c>
      <c r="B420" s="27" t="s">
        <v>80</v>
      </c>
      <c r="C420" s="27">
        <v>2022</v>
      </c>
      <c r="D420" s="27">
        <v>80</v>
      </c>
      <c r="E420" s="27">
        <v>9</v>
      </c>
      <c r="F420" s="27">
        <v>80</v>
      </c>
      <c r="G420" s="27">
        <v>107</v>
      </c>
      <c r="H420" s="27">
        <v>107</v>
      </c>
      <c r="I420" s="27">
        <v>0</v>
      </c>
      <c r="J420" s="27">
        <v>14</v>
      </c>
      <c r="K420" s="27">
        <v>680</v>
      </c>
      <c r="L420" s="7">
        <v>25.2</v>
      </c>
      <c r="M420" s="8">
        <v>32.700000000000003</v>
      </c>
      <c r="N420" s="29">
        <f>IF(Tabla2[[#This Row],[LECHE RETIRO DIA]]&lt;&gt;ISBLANK(Tabla2[[#This Row],[LECHE RETIRO DIA]]),SUM(Tabla2[[#This Row],[LECHE TANQUE DIA]:[LECHE RETIRO DIA]]),SUM(Tabla2[[#This Row],[LECHE TANQUE DIA]:[LECHE AUTOCONSUMO DIA]]))</f>
        <v>2191</v>
      </c>
      <c r="O420" s="30">
        <f t="shared" si="98"/>
        <v>0.92286627110908259</v>
      </c>
      <c r="P420" s="31">
        <f t="shared" si="99"/>
        <v>20.476635514018692</v>
      </c>
      <c r="Q420" s="31">
        <f t="shared" si="100"/>
        <v>18.897196261682243</v>
      </c>
      <c r="R420" s="31">
        <f t="shared" si="101"/>
        <v>5.7142857142857144</v>
      </c>
      <c r="S420" s="31">
        <f t="shared" si="102"/>
        <v>3.2220588235294119</v>
      </c>
      <c r="T420" s="31">
        <f t="shared" si="103"/>
        <v>6.3551401869158877</v>
      </c>
      <c r="U420" s="31">
        <f t="shared" si="104"/>
        <v>86.944444444444443</v>
      </c>
      <c r="V420" s="31">
        <f t="shared" si="105"/>
        <v>4.246031746031746</v>
      </c>
      <c r="W420" s="31">
        <f>IFERROR(H420/M420,Tabla2[[#This Row],[CARGA PRODUCCION (ANIMALES/HA)]])</f>
        <v>3.2721712538226297</v>
      </c>
      <c r="X420" s="29">
        <f t="shared" si="106"/>
        <v>2022</v>
      </c>
      <c r="Y420" s="29">
        <f t="shared" si="107"/>
        <v>8</v>
      </c>
      <c r="Z420" s="29" t="e">
        <f t="shared" ca="1" si="108"/>
        <v>#NAME?</v>
      </c>
      <c r="AA420" s="32">
        <f t="shared" si="109"/>
        <v>107</v>
      </c>
      <c r="AB420" s="30">
        <f t="shared" si="110"/>
        <v>1</v>
      </c>
      <c r="AC420" s="33">
        <f t="shared" si="111"/>
        <v>0</v>
      </c>
      <c r="AD420" s="27"/>
    </row>
    <row r="421" spans="1:30">
      <c r="A421" s="26">
        <v>44782</v>
      </c>
      <c r="B421" s="27" t="s">
        <v>82</v>
      </c>
      <c r="C421" s="27">
        <v>2118</v>
      </c>
      <c r="D421" s="27">
        <v>140</v>
      </c>
      <c r="E421" s="27">
        <v>9</v>
      </c>
      <c r="F421" s="27">
        <v>140</v>
      </c>
      <c r="G421" s="27">
        <v>132</v>
      </c>
      <c r="H421" s="27">
        <v>132</v>
      </c>
      <c r="I421" s="27">
        <v>0</v>
      </c>
      <c r="J421" s="27">
        <v>22</v>
      </c>
      <c r="K421" s="27">
        <v>680</v>
      </c>
      <c r="L421" s="7">
        <v>28.9</v>
      </c>
      <c r="M421" s="8">
        <v>35.5</v>
      </c>
      <c r="N421" s="29">
        <f>IF(Tabla2[[#This Row],[LECHE RETIRO DIA]]&lt;&gt;ISBLANK(Tabla2[[#This Row],[LECHE RETIRO DIA]]),SUM(Tabla2[[#This Row],[LECHE TANQUE DIA]:[LECHE RETIRO DIA]]),SUM(Tabla2[[#This Row],[LECHE TANQUE DIA]:[LECHE AUTOCONSUMO DIA]]))</f>
        <v>2407</v>
      </c>
      <c r="O421" s="30">
        <f t="shared" si="98"/>
        <v>0.87993352721229745</v>
      </c>
      <c r="P421" s="31">
        <f t="shared" si="99"/>
        <v>18.234848484848484</v>
      </c>
      <c r="Q421" s="31">
        <f t="shared" si="100"/>
        <v>16.045454545454547</v>
      </c>
      <c r="R421" s="31">
        <f t="shared" si="101"/>
        <v>6.3636363636363633</v>
      </c>
      <c r="S421" s="31">
        <f t="shared" si="102"/>
        <v>3.539705882352941</v>
      </c>
      <c r="T421" s="31">
        <f t="shared" si="103"/>
        <v>5.1515151515151514</v>
      </c>
      <c r="U421" s="31">
        <f t="shared" si="104"/>
        <v>83.287197231833915</v>
      </c>
      <c r="V421" s="31">
        <f t="shared" si="105"/>
        <v>4.5674740484429064</v>
      </c>
      <c r="W421" s="31">
        <f>IFERROR(H421/M421,Tabla2[[#This Row],[CARGA PRODUCCION (ANIMALES/HA)]])</f>
        <v>3.7183098591549295</v>
      </c>
      <c r="X421" s="29">
        <f t="shared" si="106"/>
        <v>2022</v>
      </c>
      <c r="Y421" s="29">
        <f t="shared" si="107"/>
        <v>8</v>
      </c>
      <c r="Z421" s="29" t="e">
        <f t="shared" ca="1" si="108"/>
        <v>#NAME?</v>
      </c>
      <c r="AA421" s="32">
        <f t="shared" si="109"/>
        <v>132</v>
      </c>
      <c r="AB421" s="30">
        <f t="shared" si="110"/>
        <v>1</v>
      </c>
      <c r="AC421" s="33">
        <f t="shared" si="111"/>
        <v>0</v>
      </c>
      <c r="AD421" s="27"/>
    </row>
    <row r="422" spans="1:30">
      <c r="A422" s="6">
        <v>44782</v>
      </c>
      <c r="B422" s="7" t="s">
        <v>88</v>
      </c>
      <c r="C422" s="7">
        <v>590</v>
      </c>
      <c r="D422" s="7">
        <v>40</v>
      </c>
      <c r="E422" s="7">
        <v>5</v>
      </c>
      <c r="F422" s="7">
        <v>40</v>
      </c>
      <c r="G422" s="7">
        <v>28</v>
      </c>
      <c r="H422" s="7">
        <v>28</v>
      </c>
      <c r="I422" s="7">
        <v>0</v>
      </c>
      <c r="J422" s="7">
        <v>4</v>
      </c>
      <c r="K422" s="7">
        <v>120</v>
      </c>
      <c r="L422" s="7">
        <v>10.8</v>
      </c>
      <c r="M422" s="28">
        <v>15</v>
      </c>
      <c r="N422" s="9">
        <f>IF(Tabla2[[#This Row],[LECHE RETIRO DIA]]&lt;&gt;ISBLANK(Tabla2[[#This Row],[LECHE RETIRO DIA]]),SUM(Tabla2[[#This Row],[LECHE TANQUE DIA]:[LECHE RETIRO DIA]]),SUM(Tabla2[[#This Row],[LECHE TANQUE DIA]:[LECHE AUTOCONSUMO DIA]]))</f>
        <v>675</v>
      </c>
      <c r="O422" s="10">
        <f t="shared" si="98"/>
        <v>0.87407407407407411</v>
      </c>
      <c r="P422" s="11">
        <f t="shared" si="99"/>
        <v>24.107142857142858</v>
      </c>
      <c r="Q422" s="11">
        <f t="shared" si="100"/>
        <v>21.071428571428573</v>
      </c>
      <c r="R422" s="11">
        <f t="shared" si="101"/>
        <v>10</v>
      </c>
      <c r="S422" s="11">
        <f t="shared" si="102"/>
        <v>5.625</v>
      </c>
      <c r="T422" s="11">
        <f t="shared" si="103"/>
        <v>4.2857142857142856</v>
      </c>
      <c r="U422" s="11">
        <f t="shared" si="104"/>
        <v>62.499999999999993</v>
      </c>
      <c r="V422" s="11">
        <f t="shared" si="105"/>
        <v>2.5925925925925926</v>
      </c>
      <c r="W422" s="11">
        <f>IFERROR(H422/M422,Tabla2[[#This Row],[CARGA PRODUCCION (ANIMALES/HA)]])</f>
        <v>1.8666666666666667</v>
      </c>
      <c r="X422" s="9">
        <f t="shared" si="106"/>
        <v>2022</v>
      </c>
      <c r="Y422" s="9">
        <f t="shared" si="107"/>
        <v>8</v>
      </c>
      <c r="Z422" s="9" t="e">
        <f t="shared" ca="1" si="108"/>
        <v>#NAME?</v>
      </c>
      <c r="AA422" s="12">
        <f t="shared" si="109"/>
        <v>28</v>
      </c>
      <c r="AB422" s="10">
        <f t="shared" si="110"/>
        <v>1</v>
      </c>
      <c r="AC422" s="13">
        <f t="shared" si="111"/>
        <v>0</v>
      </c>
    </row>
    <row r="423" spans="1:30">
      <c r="A423" s="6">
        <v>44783</v>
      </c>
      <c r="B423" s="7" t="s">
        <v>81</v>
      </c>
      <c r="C423" s="7">
        <v>2067</v>
      </c>
      <c r="D423" s="7">
        <v>80</v>
      </c>
      <c r="E423" s="7">
        <v>9</v>
      </c>
      <c r="F423" s="7">
        <v>80</v>
      </c>
      <c r="G423" s="7">
        <v>107</v>
      </c>
      <c r="H423" s="7">
        <v>107</v>
      </c>
      <c r="I423" s="7">
        <v>0</v>
      </c>
      <c r="J423" s="7">
        <v>14</v>
      </c>
      <c r="K423" s="7">
        <v>680</v>
      </c>
      <c r="L423" s="7">
        <v>25.2</v>
      </c>
      <c r="M423" s="8">
        <v>32.700000000000003</v>
      </c>
      <c r="N423" s="9">
        <f>IF(Tabla2[[#This Row],[LECHE RETIRO DIA]]&lt;&gt;ISBLANK(Tabla2[[#This Row],[LECHE RETIRO DIA]]),SUM(Tabla2[[#This Row],[LECHE TANQUE DIA]:[LECHE RETIRO DIA]]),SUM(Tabla2[[#This Row],[LECHE TANQUE DIA]:[LECHE AUTOCONSUMO DIA]]))</f>
        <v>2236</v>
      </c>
      <c r="O423" s="10">
        <f t="shared" si="98"/>
        <v>0.92441860465116277</v>
      </c>
      <c r="P423" s="11">
        <f t="shared" si="99"/>
        <v>20.897196261682243</v>
      </c>
      <c r="Q423" s="11">
        <f t="shared" si="100"/>
        <v>19.317757009345794</v>
      </c>
      <c r="R423" s="11">
        <f t="shared" si="101"/>
        <v>5.7142857142857144</v>
      </c>
      <c r="S423" s="11">
        <f t="shared" si="102"/>
        <v>3.2882352941176469</v>
      </c>
      <c r="T423" s="11">
        <f t="shared" si="103"/>
        <v>6.3551401869158877</v>
      </c>
      <c r="U423" s="11">
        <f t="shared" si="104"/>
        <v>88.730158730158735</v>
      </c>
      <c r="V423" s="11">
        <f t="shared" si="105"/>
        <v>4.246031746031746</v>
      </c>
      <c r="W423" s="11">
        <f>IFERROR(H423/M423,Tabla2[[#This Row],[CARGA PRODUCCION (ANIMALES/HA)]])</f>
        <v>3.2721712538226297</v>
      </c>
      <c r="X423" s="9">
        <f t="shared" si="106"/>
        <v>2022</v>
      </c>
      <c r="Y423" s="9">
        <f t="shared" si="107"/>
        <v>8</v>
      </c>
      <c r="Z423" s="9" t="e">
        <f t="shared" ca="1" si="108"/>
        <v>#NAME?</v>
      </c>
      <c r="AA423" s="12">
        <f t="shared" si="109"/>
        <v>107</v>
      </c>
      <c r="AB423" s="10">
        <f t="shared" si="110"/>
        <v>1</v>
      </c>
      <c r="AC423" s="13">
        <f t="shared" si="111"/>
        <v>0</v>
      </c>
    </row>
    <row r="424" spans="1:30">
      <c r="A424" s="6">
        <v>44783</v>
      </c>
      <c r="B424" s="7" t="s">
        <v>83</v>
      </c>
      <c r="C424" s="7">
        <v>2275</v>
      </c>
      <c r="D424" s="7">
        <v>140</v>
      </c>
      <c r="E424" s="7">
        <v>9</v>
      </c>
      <c r="F424" s="7">
        <v>140</v>
      </c>
      <c r="G424" s="7">
        <v>129</v>
      </c>
      <c r="H424" s="7">
        <v>129</v>
      </c>
      <c r="I424" s="7">
        <v>0</v>
      </c>
      <c r="J424" s="7">
        <v>22</v>
      </c>
      <c r="K424" s="7">
        <v>680</v>
      </c>
      <c r="L424" s="7">
        <v>28.9</v>
      </c>
      <c r="M424" s="8">
        <v>35.5</v>
      </c>
      <c r="N424" s="9">
        <f>IF(Tabla2[[#This Row],[LECHE RETIRO DIA]]&lt;&gt;ISBLANK(Tabla2[[#This Row],[LECHE RETIRO DIA]]),SUM(Tabla2[[#This Row],[LECHE TANQUE DIA]:[LECHE RETIRO DIA]]),SUM(Tabla2[[#This Row],[LECHE TANQUE DIA]:[LECHE AUTOCONSUMO DIA]]))</f>
        <v>2564</v>
      </c>
      <c r="O424" s="10">
        <f t="shared" si="98"/>
        <v>0.88728549141965674</v>
      </c>
      <c r="P424" s="11">
        <f t="shared" si="99"/>
        <v>19.875968992248062</v>
      </c>
      <c r="Q424" s="11">
        <f t="shared" si="100"/>
        <v>17.635658914728683</v>
      </c>
      <c r="R424" s="11">
        <f t="shared" si="101"/>
        <v>6.3636363636363633</v>
      </c>
      <c r="S424" s="11">
        <f t="shared" si="102"/>
        <v>3.7705882352941176</v>
      </c>
      <c r="T424" s="11">
        <f t="shared" si="103"/>
        <v>5.2713178294573639</v>
      </c>
      <c r="U424" s="11">
        <f t="shared" si="104"/>
        <v>88.719723183391011</v>
      </c>
      <c r="V424" s="11">
        <f t="shared" si="105"/>
        <v>4.4636678200692046</v>
      </c>
      <c r="W424" s="11">
        <f>IFERROR(H424/M424,Tabla2[[#This Row],[CARGA PRODUCCION (ANIMALES/HA)]])</f>
        <v>3.6338028169014085</v>
      </c>
      <c r="X424" s="9">
        <f t="shared" si="106"/>
        <v>2022</v>
      </c>
      <c r="Y424" s="9">
        <f t="shared" si="107"/>
        <v>8</v>
      </c>
      <c r="Z424" s="9" t="e">
        <f t="shared" ca="1" si="108"/>
        <v>#NAME?</v>
      </c>
      <c r="AA424" s="12">
        <f t="shared" si="109"/>
        <v>129</v>
      </c>
      <c r="AB424" s="10">
        <f t="shared" si="110"/>
        <v>1</v>
      </c>
      <c r="AC424" s="13">
        <f t="shared" si="111"/>
        <v>0</v>
      </c>
    </row>
    <row r="425" spans="1:30">
      <c r="A425" s="6">
        <v>44783</v>
      </c>
      <c r="B425" s="7" t="s">
        <v>88</v>
      </c>
      <c r="C425" s="7">
        <v>590</v>
      </c>
      <c r="D425" s="7">
        <v>40</v>
      </c>
      <c r="E425" s="7">
        <v>5</v>
      </c>
      <c r="F425" s="7">
        <v>40</v>
      </c>
      <c r="G425" s="7">
        <v>29</v>
      </c>
      <c r="H425" s="7">
        <v>29</v>
      </c>
      <c r="I425" s="7">
        <v>0</v>
      </c>
      <c r="J425" s="7">
        <v>4</v>
      </c>
      <c r="K425" s="7">
        <v>120</v>
      </c>
      <c r="L425" s="7">
        <v>10.8</v>
      </c>
      <c r="M425" s="28">
        <v>15</v>
      </c>
      <c r="N425" s="9">
        <f>IF(Tabla2[[#This Row],[LECHE RETIRO DIA]]&lt;&gt;ISBLANK(Tabla2[[#This Row],[LECHE RETIRO DIA]]),SUM(Tabla2[[#This Row],[LECHE TANQUE DIA]:[LECHE RETIRO DIA]]),SUM(Tabla2[[#This Row],[LECHE TANQUE DIA]:[LECHE AUTOCONSUMO DIA]]))</f>
        <v>675</v>
      </c>
      <c r="O425" s="10">
        <f t="shared" si="98"/>
        <v>0.87407407407407411</v>
      </c>
      <c r="P425" s="11">
        <f t="shared" si="99"/>
        <v>23.275862068965516</v>
      </c>
      <c r="Q425" s="11">
        <f t="shared" si="100"/>
        <v>20.344827586206897</v>
      </c>
      <c r="R425" s="11">
        <f t="shared" si="101"/>
        <v>10</v>
      </c>
      <c r="S425" s="11">
        <f t="shared" si="102"/>
        <v>5.625</v>
      </c>
      <c r="T425" s="11">
        <f t="shared" si="103"/>
        <v>4.1379310344827589</v>
      </c>
      <c r="U425" s="11">
        <f t="shared" si="104"/>
        <v>62.499999999999993</v>
      </c>
      <c r="V425" s="11">
        <f t="shared" si="105"/>
        <v>2.6851851851851851</v>
      </c>
      <c r="W425" s="11">
        <f>IFERROR(H425/M425,Tabla2[[#This Row],[CARGA PRODUCCION (ANIMALES/HA)]])</f>
        <v>1.9333333333333333</v>
      </c>
      <c r="X425" s="9">
        <f t="shared" si="106"/>
        <v>2022</v>
      </c>
      <c r="Y425" s="9">
        <f t="shared" si="107"/>
        <v>8</v>
      </c>
      <c r="Z425" s="9" t="e">
        <f t="shared" ca="1" si="108"/>
        <v>#NAME?</v>
      </c>
      <c r="AA425" s="12">
        <f t="shared" si="109"/>
        <v>29</v>
      </c>
      <c r="AB425" s="10">
        <f t="shared" si="110"/>
        <v>1</v>
      </c>
      <c r="AC425" s="13">
        <f t="shared" si="111"/>
        <v>0</v>
      </c>
    </row>
    <row r="426" spans="1:30">
      <c r="A426" s="6">
        <v>44784</v>
      </c>
      <c r="B426" s="7" t="s">
        <v>81</v>
      </c>
      <c r="C426" s="7">
        <v>2067</v>
      </c>
      <c r="D426" s="7">
        <v>80</v>
      </c>
      <c r="E426" s="7">
        <v>9</v>
      </c>
      <c r="F426" s="7">
        <v>80</v>
      </c>
      <c r="G426" s="7">
        <v>107</v>
      </c>
      <c r="H426" s="7">
        <v>107</v>
      </c>
      <c r="I426" s="7">
        <v>0</v>
      </c>
      <c r="J426" s="7">
        <v>14</v>
      </c>
      <c r="K426" s="7">
        <v>680</v>
      </c>
      <c r="L426" s="7">
        <v>25.2</v>
      </c>
      <c r="M426" s="8">
        <v>32.700000000000003</v>
      </c>
      <c r="N426" s="9">
        <f>IF(Tabla2[[#This Row],[LECHE RETIRO DIA]]&lt;&gt;ISBLANK(Tabla2[[#This Row],[LECHE RETIRO DIA]]),SUM(Tabla2[[#This Row],[LECHE TANQUE DIA]:[LECHE RETIRO DIA]]),SUM(Tabla2[[#This Row],[LECHE TANQUE DIA]:[LECHE AUTOCONSUMO DIA]]))</f>
        <v>2236</v>
      </c>
      <c r="O426" s="10">
        <f t="shared" si="98"/>
        <v>0.92441860465116277</v>
      </c>
      <c r="P426" s="11">
        <f t="shared" si="99"/>
        <v>20.897196261682243</v>
      </c>
      <c r="Q426" s="11">
        <f t="shared" si="100"/>
        <v>19.317757009345794</v>
      </c>
      <c r="R426" s="11">
        <f t="shared" si="101"/>
        <v>5.7142857142857144</v>
      </c>
      <c r="S426" s="11">
        <f t="shared" si="102"/>
        <v>3.2882352941176469</v>
      </c>
      <c r="T426" s="11">
        <f t="shared" si="103"/>
        <v>6.3551401869158877</v>
      </c>
      <c r="U426" s="11">
        <f t="shared" si="104"/>
        <v>88.730158730158735</v>
      </c>
      <c r="V426" s="11">
        <f t="shared" si="105"/>
        <v>4.246031746031746</v>
      </c>
      <c r="W426" s="11">
        <f>IFERROR(H426/M426,Tabla2[[#This Row],[CARGA PRODUCCION (ANIMALES/HA)]])</f>
        <v>3.2721712538226297</v>
      </c>
      <c r="X426" s="9">
        <f t="shared" si="106"/>
        <v>2022</v>
      </c>
      <c r="Y426" s="9">
        <f t="shared" si="107"/>
        <v>8</v>
      </c>
      <c r="Z426" s="9" t="e">
        <f t="shared" ca="1" si="108"/>
        <v>#NAME?</v>
      </c>
      <c r="AA426" s="12">
        <f t="shared" si="109"/>
        <v>107</v>
      </c>
      <c r="AB426" s="10">
        <f t="shared" si="110"/>
        <v>1</v>
      </c>
      <c r="AC426" s="13">
        <f t="shared" si="111"/>
        <v>0</v>
      </c>
    </row>
    <row r="427" spans="1:30">
      <c r="A427" s="6">
        <v>44784</v>
      </c>
      <c r="B427" s="7" t="s">
        <v>83</v>
      </c>
      <c r="C427" s="7">
        <v>2241</v>
      </c>
      <c r="D427" s="7">
        <v>140</v>
      </c>
      <c r="E427" s="7">
        <v>9</v>
      </c>
      <c r="F427" s="7">
        <v>140</v>
      </c>
      <c r="G427" s="7">
        <v>129</v>
      </c>
      <c r="H427" s="7">
        <v>129</v>
      </c>
      <c r="I427" s="7">
        <v>0</v>
      </c>
      <c r="J427" s="7">
        <v>22</v>
      </c>
      <c r="K427" s="7">
        <v>680</v>
      </c>
      <c r="L427" s="7">
        <v>28.9</v>
      </c>
      <c r="M427" s="8">
        <v>35.5</v>
      </c>
      <c r="N427" s="9">
        <f>IF(Tabla2[[#This Row],[LECHE RETIRO DIA]]&lt;&gt;ISBLANK(Tabla2[[#This Row],[LECHE RETIRO DIA]]),SUM(Tabla2[[#This Row],[LECHE TANQUE DIA]:[LECHE RETIRO DIA]]),SUM(Tabla2[[#This Row],[LECHE TANQUE DIA]:[LECHE AUTOCONSUMO DIA]]))</f>
        <v>2530</v>
      </c>
      <c r="O427" s="10">
        <f t="shared" si="98"/>
        <v>0.88577075098814229</v>
      </c>
      <c r="P427" s="11">
        <f t="shared" si="99"/>
        <v>19.612403100775193</v>
      </c>
      <c r="Q427" s="11">
        <f t="shared" si="100"/>
        <v>17.372093023255815</v>
      </c>
      <c r="R427" s="11">
        <f t="shared" si="101"/>
        <v>6.3636363636363633</v>
      </c>
      <c r="S427" s="11">
        <f t="shared" si="102"/>
        <v>3.7205882352941178</v>
      </c>
      <c r="T427" s="11">
        <f t="shared" si="103"/>
        <v>5.2713178294573639</v>
      </c>
      <c r="U427" s="11">
        <f t="shared" si="104"/>
        <v>87.543252595155707</v>
      </c>
      <c r="V427" s="11">
        <f t="shared" si="105"/>
        <v>4.4636678200692046</v>
      </c>
      <c r="W427" s="11">
        <f>IFERROR(H427/M427,Tabla2[[#This Row],[CARGA PRODUCCION (ANIMALES/HA)]])</f>
        <v>3.6338028169014085</v>
      </c>
      <c r="X427" s="9">
        <f t="shared" si="106"/>
        <v>2022</v>
      </c>
      <c r="Y427" s="9">
        <f t="shared" si="107"/>
        <v>8</v>
      </c>
      <c r="Z427" s="9" t="e">
        <f t="shared" ca="1" si="108"/>
        <v>#NAME?</v>
      </c>
      <c r="AA427" s="12">
        <f t="shared" si="109"/>
        <v>129</v>
      </c>
      <c r="AB427" s="10">
        <f t="shared" si="110"/>
        <v>1</v>
      </c>
      <c r="AC427" s="13">
        <f t="shared" si="111"/>
        <v>0</v>
      </c>
    </row>
    <row r="428" spans="1:30">
      <c r="A428" s="6">
        <v>44784</v>
      </c>
      <c r="B428" s="7" t="s">
        <v>88</v>
      </c>
      <c r="C428" s="7">
        <v>624</v>
      </c>
      <c r="D428" s="7">
        <v>40</v>
      </c>
      <c r="E428" s="7">
        <v>5</v>
      </c>
      <c r="F428" s="7">
        <v>40</v>
      </c>
      <c r="G428" s="7">
        <v>29</v>
      </c>
      <c r="H428" s="7">
        <v>29</v>
      </c>
      <c r="I428" s="7">
        <v>0</v>
      </c>
      <c r="J428" s="7">
        <v>4</v>
      </c>
      <c r="K428" s="7">
        <v>120</v>
      </c>
      <c r="L428" s="7">
        <v>10.8</v>
      </c>
      <c r="M428" s="28">
        <v>15</v>
      </c>
      <c r="N428" s="9">
        <f>IF(Tabla2[[#This Row],[LECHE RETIRO DIA]]&lt;&gt;ISBLANK(Tabla2[[#This Row],[LECHE RETIRO DIA]]),SUM(Tabla2[[#This Row],[LECHE TANQUE DIA]:[LECHE RETIRO DIA]]),SUM(Tabla2[[#This Row],[LECHE TANQUE DIA]:[LECHE AUTOCONSUMO DIA]]))</f>
        <v>709</v>
      </c>
      <c r="O428" s="10">
        <f t="shared" si="98"/>
        <v>0.88011283497884341</v>
      </c>
      <c r="P428" s="11">
        <f t="shared" si="99"/>
        <v>24.448275862068964</v>
      </c>
      <c r="Q428" s="11">
        <f t="shared" si="100"/>
        <v>21.517241379310345</v>
      </c>
      <c r="R428" s="11">
        <f t="shared" si="101"/>
        <v>10</v>
      </c>
      <c r="S428" s="11">
        <f t="shared" si="102"/>
        <v>5.9083333333333332</v>
      </c>
      <c r="T428" s="11">
        <f t="shared" si="103"/>
        <v>4.1379310344827589</v>
      </c>
      <c r="U428" s="11">
        <f t="shared" si="104"/>
        <v>65.648148148148138</v>
      </c>
      <c r="V428" s="11">
        <f t="shared" si="105"/>
        <v>2.6851851851851851</v>
      </c>
      <c r="W428" s="11">
        <f>IFERROR(H428/M428,Tabla2[[#This Row],[CARGA PRODUCCION (ANIMALES/HA)]])</f>
        <v>1.9333333333333333</v>
      </c>
      <c r="X428" s="9">
        <f t="shared" si="106"/>
        <v>2022</v>
      </c>
      <c r="Y428" s="9">
        <f t="shared" si="107"/>
        <v>8</v>
      </c>
      <c r="Z428" s="9" t="e">
        <f t="shared" ca="1" si="108"/>
        <v>#NAME?</v>
      </c>
      <c r="AA428" s="12">
        <f t="shared" si="109"/>
        <v>29</v>
      </c>
      <c r="AB428" s="10">
        <f t="shared" si="110"/>
        <v>1</v>
      </c>
      <c r="AC428" s="13">
        <f t="shared" si="111"/>
        <v>0</v>
      </c>
    </row>
    <row r="429" spans="1:30">
      <c r="A429" s="6">
        <v>44785</v>
      </c>
      <c r="B429" s="7" t="s">
        <v>81</v>
      </c>
      <c r="C429" s="7">
        <v>1975</v>
      </c>
      <c r="D429" s="7">
        <v>80</v>
      </c>
      <c r="E429" s="7">
        <v>9</v>
      </c>
      <c r="F429" s="7">
        <v>80</v>
      </c>
      <c r="G429" s="7">
        <v>107</v>
      </c>
      <c r="H429" s="7">
        <v>107</v>
      </c>
      <c r="I429" s="7">
        <v>0</v>
      </c>
      <c r="J429" s="7">
        <v>14</v>
      </c>
      <c r="K429" s="7">
        <v>680</v>
      </c>
      <c r="L429" s="7">
        <v>25.2</v>
      </c>
      <c r="N429" s="9">
        <f>IF(Tabla2[[#This Row],[LECHE RETIRO DIA]]&lt;&gt;ISBLANK(Tabla2[[#This Row],[LECHE RETIRO DIA]]),SUM(Tabla2[[#This Row],[LECHE TANQUE DIA]:[LECHE RETIRO DIA]]),SUM(Tabla2[[#This Row],[LECHE TANQUE DIA]:[LECHE AUTOCONSUMO DIA]]))</f>
        <v>2144</v>
      </c>
      <c r="O429" s="10">
        <f t="shared" si="98"/>
        <v>0.9211753731343284</v>
      </c>
      <c r="P429" s="11">
        <f t="shared" si="99"/>
        <v>20.037383177570092</v>
      </c>
      <c r="Q429" s="11">
        <f t="shared" si="100"/>
        <v>18.457943925233646</v>
      </c>
      <c r="R429" s="11">
        <f t="shared" si="101"/>
        <v>5.7142857142857144</v>
      </c>
      <c r="S429" s="11">
        <f t="shared" si="102"/>
        <v>3.1529411764705881</v>
      </c>
      <c r="T429" s="11">
        <f t="shared" si="103"/>
        <v>6.3551401869158877</v>
      </c>
      <c r="U429" s="11">
        <f t="shared" si="104"/>
        <v>85.079365079365076</v>
      </c>
      <c r="V429" s="11">
        <f t="shared" si="105"/>
        <v>4.246031746031746</v>
      </c>
      <c r="W429" s="11">
        <f>IFERROR(H429/M429,Tabla2[[#This Row],[CARGA PRODUCCION (ANIMALES/HA)]])</f>
        <v>4.246031746031746</v>
      </c>
      <c r="X429" s="9">
        <f t="shared" si="106"/>
        <v>2022</v>
      </c>
      <c r="Y429" s="9">
        <f t="shared" si="107"/>
        <v>8</v>
      </c>
      <c r="Z429" s="9" t="e">
        <f t="shared" ca="1" si="108"/>
        <v>#NAME?</v>
      </c>
      <c r="AA429" s="12">
        <f t="shared" si="109"/>
        <v>107</v>
      </c>
      <c r="AB429" s="10">
        <f t="shared" si="110"/>
        <v>1</v>
      </c>
      <c r="AC429" s="13">
        <f t="shared" si="111"/>
        <v>0</v>
      </c>
    </row>
    <row r="430" spans="1:30">
      <c r="A430" s="6">
        <v>44785</v>
      </c>
      <c r="B430" s="7" t="s">
        <v>83</v>
      </c>
      <c r="C430" s="7">
        <v>2214</v>
      </c>
      <c r="D430" s="7">
        <v>140</v>
      </c>
      <c r="E430" s="7">
        <v>9</v>
      </c>
      <c r="F430" s="7">
        <v>140</v>
      </c>
      <c r="G430" s="7">
        <v>129</v>
      </c>
      <c r="H430" s="7">
        <v>129</v>
      </c>
      <c r="I430" s="7">
        <v>0</v>
      </c>
      <c r="J430" s="7">
        <v>22</v>
      </c>
      <c r="K430" s="7">
        <v>680</v>
      </c>
      <c r="L430" s="7">
        <v>28.9</v>
      </c>
      <c r="M430" s="8">
        <v>35.5</v>
      </c>
      <c r="N430" s="9">
        <f>IF(Tabla2[[#This Row],[LECHE RETIRO DIA]]&lt;&gt;ISBLANK(Tabla2[[#This Row],[LECHE RETIRO DIA]]),SUM(Tabla2[[#This Row],[LECHE TANQUE DIA]:[LECHE RETIRO DIA]]),SUM(Tabla2[[#This Row],[LECHE TANQUE DIA]:[LECHE AUTOCONSUMO DIA]]))</f>
        <v>2503</v>
      </c>
      <c r="O430" s="10">
        <f t="shared" si="98"/>
        <v>0.88453855373551737</v>
      </c>
      <c r="P430" s="11">
        <f t="shared" si="99"/>
        <v>19.403100775193799</v>
      </c>
      <c r="Q430" s="11">
        <f t="shared" si="100"/>
        <v>17.162790697674417</v>
      </c>
      <c r="R430" s="11">
        <f t="shared" si="101"/>
        <v>6.3636363636363633</v>
      </c>
      <c r="S430" s="11">
        <f t="shared" si="102"/>
        <v>3.6808823529411763</v>
      </c>
      <c r="T430" s="11">
        <f t="shared" si="103"/>
        <v>5.2713178294573639</v>
      </c>
      <c r="U430" s="11">
        <f t="shared" si="104"/>
        <v>86.608996539792386</v>
      </c>
      <c r="V430" s="11">
        <f t="shared" si="105"/>
        <v>4.4636678200692046</v>
      </c>
      <c r="W430" s="11">
        <f>IFERROR(H430/M430,Tabla2[[#This Row],[CARGA PRODUCCION (ANIMALES/HA)]])</f>
        <v>3.6338028169014085</v>
      </c>
      <c r="X430" s="9">
        <f t="shared" si="106"/>
        <v>2022</v>
      </c>
      <c r="Y430" s="9">
        <f t="shared" si="107"/>
        <v>8</v>
      </c>
      <c r="Z430" s="9" t="e">
        <f t="shared" ca="1" si="108"/>
        <v>#NAME?</v>
      </c>
      <c r="AA430" s="12">
        <f t="shared" si="109"/>
        <v>129</v>
      </c>
      <c r="AB430" s="10">
        <f t="shared" si="110"/>
        <v>1</v>
      </c>
      <c r="AC430" s="13">
        <f t="shared" si="111"/>
        <v>0</v>
      </c>
    </row>
    <row r="431" spans="1:30">
      <c r="A431" s="6">
        <v>44785</v>
      </c>
      <c r="B431" s="7" t="s">
        <v>88</v>
      </c>
      <c r="C431" s="7">
        <v>624</v>
      </c>
      <c r="D431" s="7">
        <v>40</v>
      </c>
      <c r="E431" s="7">
        <v>5</v>
      </c>
      <c r="F431" s="7">
        <v>40</v>
      </c>
      <c r="G431" s="7">
        <v>31</v>
      </c>
      <c r="H431" s="7">
        <v>31</v>
      </c>
      <c r="I431" s="7">
        <v>0</v>
      </c>
      <c r="J431" s="7">
        <v>4</v>
      </c>
      <c r="K431" s="7">
        <v>160</v>
      </c>
      <c r="L431" s="7">
        <v>10.8</v>
      </c>
      <c r="M431" s="28">
        <v>15</v>
      </c>
      <c r="N431" s="9">
        <f>IF(Tabla2[[#This Row],[LECHE RETIRO DIA]]&lt;&gt;ISBLANK(Tabla2[[#This Row],[LECHE RETIRO DIA]]),SUM(Tabla2[[#This Row],[LECHE TANQUE DIA]:[LECHE RETIRO DIA]]),SUM(Tabla2[[#This Row],[LECHE TANQUE DIA]:[LECHE AUTOCONSUMO DIA]]))</f>
        <v>709</v>
      </c>
      <c r="O431" s="10">
        <f t="shared" si="98"/>
        <v>0.88011283497884341</v>
      </c>
      <c r="P431" s="11">
        <f t="shared" si="99"/>
        <v>22.870967741935484</v>
      </c>
      <c r="Q431" s="11">
        <f t="shared" si="100"/>
        <v>20.129032258064516</v>
      </c>
      <c r="R431" s="11">
        <f t="shared" si="101"/>
        <v>10</v>
      </c>
      <c r="S431" s="11">
        <f t="shared" si="102"/>
        <v>4.4312500000000004</v>
      </c>
      <c r="T431" s="11">
        <f t="shared" si="103"/>
        <v>5.161290322580645</v>
      </c>
      <c r="U431" s="11">
        <f t="shared" si="104"/>
        <v>65.648148148148138</v>
      </c>
      <c r="V431" s="11">
        <f t="shared" si="105"/>
        <v>2.8703703703703702</v>
      </c>
      <c r="W431" s="11">
        <f>IFERROR(H431/M431,Tabla2[[#This Row],[CARGA PRODUCCION (ANIMALES/HA)]])</f>
        <v>2.0666666666666669</v>
      </c>
      <c r="X431" s="9">
        <f t="shared" si="106"/>
        <v>2022</v>
      </c>
      <c r="Y431" s="9">
        <f t="shared" si="107"/>
        <v>8</v>
      </c>
      <c r="Z431" s="9" t="e">
        <f t="shared" ca="1" si="108"/>
        <v>#NAME?</v>
      </c>
      <c r="AA431" s="12">
        <f t="shared" si="109"/>
        <v>31</v>
      </c>
      <c r="AB431" s="10">
        <f t="shared" si="110"/>
        <v>1</v>
      </c>
      <c r="AC431" s="13">
        <f t="shared" si="111"/>
        <v>0</v>
      </c>
    </row>
    <row r="432" spans="1:30">
      <c r="A432" s="6">
        <v>44786</v>
      </c>
      <c r="B432" s="7" t="s">
        <v>81</v>
      </c>
      <c r="C432" s="7">
        <v>1999</v>
      </c>
      <c r="D432" s="7">
        <v>80</v>
      </c>
      <c r="E432" s="7">
        <v>9</v>
      </c>
      <c r="F432" s="7">
        <v>80</v>
      </c>
      <c r="G432" s="7">
        <v>107</v>
      </c>
      <c r="H432" s="7">
        <v>107</v>
      </c>
      <c r="I432" s="7">
        <v>0</v>
      </c>
      <c r="J432" s="7">
        <v>14</v>
      </c>
      <c r="K432" s="7">
        <v>680</v>
      </c>
      <c r="L432" s="7">
        <v>25.2</v>
      </c>
      <c r="M432" s="8">
        <v>32.700000000000003</v>
      </c>
      <c r="N432" s="9">
        <f>IF(Tabla2[[#This Row],[LECHE RETIRO DIA]]&lt;&gt;ISBLANK(Tabla2[[#This Row],[LECHE RETIRO DIA]]),SUM(Tabla2[[#This Row],[LECHE TANQUE DIA]:[LECHE RETIRO DIA]]),SUM(Tabla2[[#This Row],[LECHE TANQUE DIA]:[LECHE AUTOCONSUMO DIA]]))</f>
        <v>2168</v>
      </c>
      <c r="O432" s="10">
        <f t="shared" si="98"/>
        <v>0.92204797047970477</v>
      </c>
      <c r="P432" s="11">
        <f t="shared" si="99"/>
        <v>20.261682242990656</v>
      </c>
      <c r="Q432" s="11">
        <f t="shared" si="100"/>
        <v>18.682242990654206</v>
      </c>
      <c r="R432" s="11">
        <f t="shared" si="101"/>
        <v>5.7142857142857144</v>
      </c>
      <c r="S432" s="11">
        <f t="shared" si="102"/>
        <v>3.1882352941176473</v>
      </c>
      <c r="T432" s="11">
        <f t="shared" si="103"/>
        <v>6.3551401869158877</v>
      </c>
      <c r="U432" s="11">
        <f t="shared" si="104"/>
        <v>86.031746031746039</v>
      </c>
      <c r="V432" s="11">
        <f t="shared" si="105"/>
        <v>4.246031746031746</v>
      </c>
      <c r="W432" s="11">
        <f>IFERROR(H432/M432,Tabla2[[#This Row],[CARGA PRODUCCION (ANIMALES/HA)]])</f>
        <v>3.2721712538226297</v>
      </c>
      <c r="X432" s="9">
        <f t="shared" si="106"/>
        <v>2022</v>
      </c>
      <c r="Y432" s="9">
        <f t="shared" si="107"/>
        <v>8</v>
      </c>
      <c r="Z432" s="9" t="e">
        <f t="shared" ca="1" si="108"/>
        <v>#NAME?</v>
      </c>
      <c r="AA432" s="12">
        <f t="shared" si="109"/>
        <v>107</v>
      </c>
      <c r="AB432" s="10">
        <f t="shared" si="110"/>
        <v>1</v>
      </c>
      <c r="AC432" s="13">
        <f t="shared" si="111"/>
        <v>0</v>
      </c>
    </row>
    <row r="433" spans="1:29">
      <c r="A433" s="6">
        <v>44786</v>
      </c>
      <c r="B433" s="7" t="s">
        <v>83</v>
      </c>
      <c r="C433" s="7">
        <v>2118</v>
      </c>
      <c r="D433" s="7">
        <v>140</v>
      </c>
      <c r="E433" s="7">
        <v>9</v>
      </c>
      <c r="F433" s="7">
        <v>140</v>
      </c>
      <c r="G433" s="7">
        <v>129</v>
      </c>
      <c r="H433" s="7">
        <v>129</v>
      </c>
      <c r="I433" s="7">
        <v>0</v>
      </c>
      <c r="J433" s="7">
        <v>22</v>
      </c>
      <c r="K433" s="7">
        <v>680</v>
      </c>
      <c r="L433" s="7">
        <v>28.9</v>
      </c>
      <c r="M433" s="8">
        <v>35.5</v>
      </c>
      <c r="N433" s="9">
        <f>IF(Tabla2[[#This Row],[LECHE RETIRO DIA]]&lt;&gt;ISBLANK(Tabla2[[#This Row],[LECHE RETIRO DIA]]),SUM(Tabla2[[#This Row],[LECHE TANQUE DIA]:[LECHE RETIRO DIA]]),SUM(Tabla2[[#This Row],[LECHE TANQUE DIA]:[LECHE AUTOCONSUMO DIA]]))</f>
        <v>2407</v>
      </c>
      <c r="O433" s="10">
        <f t="shared" si="98"/>
        <v>0.87993352721229745</v>
      </c>
      <c r="P433" s="11">
        <f t="shared" si="99"/>
        <v>18.65891472868217</v>
      </c>
      <c r="Q433" s="11">
        <f t="shared" si="100"/>
        <v>16.418604651162791</v>
      </c>
      <c r="R433" s="11">
        <f t="shared" si="101"/>
        <v>6.3636363636363633</v>
      </c>
      <c r="S433" s="11">
        <f t="shared" si="102"/>
        <v>3.539705882352941</v>
      </c>
      <c r="T433" s="11">
        <f t="shared" si="103"/>
        <v>5.2713178294573639</v>
      </c>
      <c r="U433" s="11">
        <f t="shared" si="104"/>
        <v>83.287197231833915</v>
      </c>
      <c r="V433" s="11">
        <f t="shared" si="105"/>
        <v>4.4636678200692046</v>
      </c>
      <c r="W433" s="11">
        <f>IFERROR(H433/M433,Tabla2[[#This Row],[CARGA PRODUCCION (ANIMALES/HA)]])</f>
        <v>3.6338028169014085</v>
      </c>
      <c r="X433" s="9">
        <f t="shared" si="106"/>
        <v>2022</v>
      </c>
      <c r="Y433" s="9">
        <f t="shared" si="107"/>
        <v>8</v>
      </c>
      <c r="Z433" s="9" t="e">
        <f t="shared" ca="1" si="108"/>
        <v>#NAME?</v>
      </c>
      <c r="AA433" s="12">
        <f t="shared" si="109"/>
        <v>129</v>
      </c>
      <c r="AB433" s="10">
        <f t="shared" si="110"/>
        <v>1</v>
      </c>
      <c r="AC433" s="13">
        <f t="shared" si="111"/>
        <v>0</v>
      </c>
    </row>
    <row r="434" spans="1:29">
      <c r="A434" s="6">
        <v>44786</v>
      </c>
      <c r="B434" s="7" t="s">
        <v>88</v>
      </c>
      <c r="C434" s="7">
        <v>641</v>
      </c>
      <c r="D434" s="7">
        <v>40</v>
      </c>
      <c r="E434" s="7">
        <v>5</v>
      </c>
      <c r="F434" s="7">
        <v>40</v>
      </c>
      <c r="G434" s="7">
        <v>32</v>
      </c>
      <c r="H434" s="7">
        <v>32</v>
      </c>
      <c r="I434" s="7">
        <v>0</v>
      </c>
      <c r="J434" s="7">
        <v>4</v>
      </c>
      <c r="K434" s="7">
        <v>160</v>
      </c>
      <c r="L434" s="7">
        <v>10.8</v>
      </c>
      <c r="M434" s="28">
        <v>15</v>
      </c>
      <c r="N434" s="9">
        <f>IF(Tabla2[[#This Row],[LECHE RETIRO DIA]]&lt;&gt;ISBLANK(Tabla2[[#This Row],[LECHE RETIRO DIA]]),SUM(Tabla2[[#This Row],[LECHE TANQUE DIA]:[LECHE RETIRO DIA]]),SUM(Tabla2[[#This Row],[LECHE TANQUE DIA]:[LECHE AUTOCONSUMO DIA]]))</f>
        <v>726</v>
      </c>
      <c r="O434" s="10">
        <f t="shared" si="98"/>
        <v>0.88292011019283745</v>
      </c>
      <c r="P434" s="11">
        <f t="shared" si="99"/>
        <v>22.6875</v>
      </c>
      <c r="Q434" s="11">
        <f t="shared" si="100"/>
        <v>20.03125</v>
      </c>
      <c r="R434" s="11">
        <f t="shared" si="101"/>
        <v>10</v>
      </c>
      <c r="S434" s="11">
        <f t="shared" si="102"/>
        <v>4.5374999999999996</v>
      </c>
      <c r="T434" s="11">
        <f t="shared" si="103"/>
        <v>5</v>
      </c>
      <c r="U434" s="11">
        <f t="shared" si="104"/>
        <v>67.222222222222214</v>
      </c>
      <c r="V434" s="11">
        <f t="shared" si="105"/>
        <v>2.9629629629629628</v>
      </c>
      <c r="W434" s="11">
        <f>IFERROR(H434/M434,Tabla2[[#This Row],[CARGA PRODUCCION (ANIMALES/HA)]])</f>
        <v>2.1333333333333333</v>
      </c>
      <c r="X434" s="9">
        <f t="shared" si="106"/>
        <v>2022</v>
      </c>
      <c r="Y434" s="9">
        <f t="shared" si="107"/>
        <v>8</v>
      </c>
      <c r="Z434" s="9" t="e">
        <f t="shared" ca="1" si="108"/>
        <v>#NAME?</v>
      </c>
      <c r="AA434" s="12">
        <f t="shared" si="109"/>
        <v>32</v>
      </c>
      <c r="AB434" s="10">
        <f t="shared" si="110"/>
        <v>1</v>
      </c>
      <c r="AC434" s="13">
        <f t="shared" si="111"/>
        <v>0</v>
      </c>
    </row>
    <row r="435" spans="1:29">
      <c r="A435" s="6">
        <v>44787</v>
      </c>
      <c r="B435" s="7" t="s">
        <v>81</v>
      </c>
      <c r="C435" s="7">
        <v>2055</v>
      </c>
      <c r="D435" s="7">
        <v>80</v>
      </c>
      <c r="E435" s="7">
        <v>9</v>
      </c>
      <c r="F435" s="7">
        <v>80</v>
      </c>
      <c r="G435" s="7">
        <v>107</v>
      </c>
      <c r="H435" s="7">
        <v>107</v>
      </c>
      <c r="I435" s="7">
        <v>0</v>
      </c>
      <c r="J435" s="7">
        <v>14</v>
      </c>
      <c r="K435" s="7">
        <v>680</v>
      </c>
      <c r="L435" s="7">
        <v>25.2</v>
      </c>
      <c r="M435" s="8">
        <v>32.700000000000003</v>
      </c>
      <c r="N435" s="9">
        <f>IF(Tabla2[[#This Row],[LECHE RETIRO DIA]]&lt;&gt;ISBLANK(Tabla2[[#This Row],[LECHE RETIRO DIA]]),SUM(Tabla2[[#This Row],[LECHE TANQUE DIA]:[LECHE RETIRO DIA]]),SUM(Tabla2[[#This Row],[LECHE TANQUE DIA]:[LECHE AUTOCONSUMO DIA]]))</f>
        <v>2224</v>
      </c>
      <c r="O435" s="10">
        <f t="shared" si="98"/>
        <v>0.92401079136690645</v>
      </c>
      <c r="P435" s="11">
        <f t="shared" si="99"/>
        <v>20.785046728971963</v>
      </c>
      <c r="Q435" s="11">
        <f t="shared" si="100"/>
        <v>19.205607476635514</v>
      </c>
      <c r="R435" s="11">
        <f t="shared" si="101"/>
        <v>5.7142857142857144</v>
      </c>
      <c r="S435" s="11">
        <f t="shared" si="102"/>
        <v>3.2705882352941176</v>
      </c>
      <c r="T435" s="11">
        <f t="shared" si="103"/>
        <v>6.3551401869158877</v>
      </c>
      <c r="U435" s="11">
        <f t="shared" si="104"/>
        <v>88.253968253968253</v>
      </c>
      <c r="V435" s="11">
        <f t="shared" si="105"/>
        <v>4.246031746031746</v>
      </c>
      <c r="W435" s="11">
        <f>IFERROR(H435/M435,Tabla2[[#This Row],[CARGA PRODUCCION (ANIMALES/HA)]])</f>
        <v>3.2721712538226297</v>
      </c>
      <c r="X435" s="9">
        <f t="shared" si="106"/>
        <v>2022</v>
      </c>
      <c r="Y435" s="9">
        <f t="shared" si="107"/>
        <v>8</v>
      </c>
      <c r="Z435" s="9" t="e">
        <f t="shared" ca="1" si="108"/>
        <v>#NAME?</v>
      </c>
      <c r="AA435" s="12">
        <f t="shared" si="109"/>
        <v>107</v>
      </c>
      <c r="AB435" s="10">
        <f t="shared" si="110"/>
        <v>1</v>
      </c>
      <c r="AC435" s="13">
        <f t="shared" si="111"/>
        <v>0</v>
      </c>
    </row>
    <row r="436" spans="1:29">
      <c r="A436" s="6">
        <v>44787</v>
      </c>
      <c r="B436" s="7" t="s">
        <v>83</v>
      </c>
      <c r="C436" s="7">
        <v>2127</v>
      </c>
      <c r="D436" s="7">
        <v>115</v>
      </c>
      <c r="E436" s="7">
        <v>9</v>
      </c>
      <c r="F436" s="7">
        <v>115</v>
      </c>
      <c r="G436" s="7">
        <v>129</v>
      </c>
      <c r="H436" s="7">
        <v>129</v>
      </c>
      <c r="I436" s="7">
        <v>0</v>
      </c>
      <c r="J436" s="7">
        <v>22</v>
      </c>
      <c r="K436" s="7">
        <v>680</v>
      </c>
      <c r="L436" s="7">
        <v>28.9</v>
      </c>
      <c r="M436" s="8">
        <v>35.5</v>
      </c>
      <c r="N436" s="9">
        <f>IF(Tabla2[[#This Row],[LECHE RETIRO DIA]]&lt;&gt;ISBLANK(Tabla2[[#This Row],[LECHE RETIRO DIA]]),SUM(Tabla2[[#This Row],[LECHE TANQUE DIA]:[LECHE RETIRO DIA]]),SUM(Tabla2[[#This Row],[LECHE TANQUE DIA]:[LECHE AUTOCONSUMO DIA]]))</f>
        <v>2366</v>
      </c>
      <c r="O436" s="10">
        <f t="shared" si="98"/>
        <v>0.89898562975486052</v>
      </c>
      <c r="P436" s="11">
        <f t="shared" si="99"/>
        <v>18.34108527131783</v>
      </c>
      <c r="Q436" s="11">
        <f t="shared" si="100"/>
        <v>16.488372093023255</v>
      </c>
      <c r="R436" s="11">
        <f t="shared" si="101"/>
        <v>5.2272727272727275</v>
      </c>
      <c r="S436" s="11">
        <f t="shared" si="102"/>
        <v>3.4794117647058824</v>
      </c>
      <c r="T436" s="11">
        <f t="shared" si="103"/>
        <v>5.2713178294573639</v>
      </c>
      <c r="U436" s="11">
        <f t="shared" si="104"/>
        <v>81.868512110726641</v>
      </c>
      <c r="V436" s="11">
        <f t="shared" si="105"/>
        <v>4.4636678200692046</v>
      </c>
      <c r="W436" s="11">
        <f>IFERROR(H436/M436,Tabla2[[#This Row],[CARGA PRODUCCION (ANIMALES/HA)]])</f>
        <v>3.6338028169014085</v>
      </c>
      <c r="X436" s="9">
        <f t="shared" si="106"/>
        <v>2022</v>
      </c>
      <c r="Y436" s="9">
        <f t="shared" si="107"/>
        <v>8</v>
      </c>
      <c r="Z436" s="9" t="e">
        <f t="shared" ca="1" si="108"/>
        <v>#NAME?</v>
      </c>
      <c r="AA436" s="12">
        <f t="shared" si="109"/>
        <v>129</v>
      </c>
      <c r="AB436" s="10">
        <f t="shared" si="110"/>
        <v>1</v>
      </c>
      <c r="AC436" s="13">
        <f t="shared" si="111"/>
        <v>0</v>
      </c>
    </row>
    <row r="437" spans="1:29">
      <c r="A437" s="6">
        <v>44787</v>
      </c>
      <c r="B437" s="7" t="s">
        <v>88</v>
      </c>
      <c r="C437" s="7">
        <v>652</v>
      </c>
      <c r="D437" s="7">
        <v>40</v>
      </c>
      <c r="E437" s="7">
        <v>5</v>
      </c>
      <c r="F437" s="7">
        <v>40</v>
      </c>
      <c r="G437" s="7">
        <v>32</v>
      </c>
      <c r="H437" s="7">
        <v>32</v>
      </c>
      <c r="I437" s="7">
        <v>0</v>
      </c>
      <c r="J437" s="7">
        <v>4</v>
      </c>
      <c r="K437" s="7">
        <v>160</v>
      </c>
      <c r="L437" s="7">
        <v>10.8</v>
      </c>
      <c r="M437" s="28">
        <v>15</v>
      </c>
      <c r="N437" s="9">
        <f>IF(Tabla2[[#This Row],[LECHE RETIRO DIA]]&lt;&gt;ISBLANK(Tabla2[[#This Row],[LECHE RETIRO DIA]]),SUM(Tabla2[[#This Row],[LECHE TANQUE DIA]:[LECHE RETIRO DIA]]),SUM(Tabla2[[#This Row],[LECHE TANQUE DIA]:[LECHE AUTOCONSUMO DIA]]))</f>
        <v>737</v>
      </c>
      <c r="O437" s="10">
        <f t="shared" si="98"/>
        <v>0.88466757123473538</v>
      </c>
      <c r="P437" s="11">
        <f t="shared" si="99"/>
        <v>23.03125</v>
      </c>
      <c r="Q437" s="11">
        <f t="shared" si="100"/>
        <v>20.375</v>
      </c>
      <c r="R437" s="11">
        <f t="shared" si="101"/>
        <v>10</v>
      </c>
      <c r="S437" s="11">
        <f t="shared" si="102"/>
        <v>4.6062500000000002</v>
      </c>
      <c r="T437" s="11">
        <f t="shared" si="103"/>
        <v>5</v>
      </c>
      <c r="U437" s="11">
        <f t="shared" si="104"/>
        <v>68.240740740740733</v>
      </c>
      <c r="V437" s="11">
        <f t="shared" si="105"/>
        <v>2.9629629629629628</v>
      </c>
      <c r="W437" s="11">
        <f>IFERROR(H437/M437,Tabla2[[#This Row],[CARGA PRODUCCION (ANIMALES/HA)]])</f>
        <v>2.1333333333333333</v>
      </c>
      <c r="X437" s="9">
        <f t="shared" si="106"/>
        <v>2022</v>
      </c>
      <c r="Y437" s="9">
        <f t="shared" si="107"/>
        <v>8</v>
      </c>
      <c r="Z437" s="9" t="e">
        <f t="shared" ca="1" si="108"/>
        <v>#NAME?</v>
      </c>
      <c r="AA437" s="12">
        <f t="shared" si="109"/>
        <v>32</v>
      </c>
      <c r="AB437" s="10">
        <f t="shared" si="110"/>
        <v>1</v>
      </c>
      <c r="AC437" s="13">
        <f t="shared" si="111"/>
        <v>0</v>
      </c>
    </row>
    <row r="438" spans="1:29">
      <c r="A438" s="6">
        <v>44788</v>
      </c>
      <c r="B438" s="7" t="s">
        <v>81</v>
      </c>
      <c r="C438" s="7">
        <v>2087</v>
      </c>
      <c r="D438" s="7">
        <v>80</v>
      </c>
      <c r="E438" s="7">
        <v>9</v>
      </c>
      <c r="F438" s="7">
        <v>80</v>
      </c>
      <c r="G438" s="7">
        <v>107</v>
      </c>
      <c r="H438" s="7">
        <v>107</v>
      </c>
      <c r="I438" s="7">
        <v>0</v>
      </c>
      <c r="J438" s="7">
        <v>14</v>
      </c>
      <c r="K438" s="7">
        <v>680</v>
      </c>
      <c r="L438" s="7">
        <v>25.2</v>
      </c>
      <c r="M438" s="8">
        <v>32.700000000000003</v>
      </c>
      <c r="N438" s="9">
        <f>IF(Tabla2[[#This Row],[LECHE RETIRO DIA]]&lt;&gt;ISBLANK(Tabla2[[#This Row],[LECHE RETIRO DIA]]),SUM(Tabla2[[#This Row],[LECHE TANQUE DIA]:[LECHE RETIRO DIA]]),SUM(Tabla2[[#This Row],[LECHE TANQUE DIA]:[LECHE AUTOCONSUMO DIA]]))</f>
        <v>2256</v>
      </c>
      <c r="O438" s="10">
        <f t="shared" si="98"/>
        <v>0.92508865248226946</v>
      </c>
      <c r="P438" s="11">
        <f t="shared" si="99"/>
        <v>21.084112149532711</v>
      </c>
      <c r="Q438" s="11">
        <f t="shared" si="100"/>
        <v>19.504672897196262</v>
      </c>
      <c r="R438" s="11">
        <f t="shared" si="101"/>
        <v>5.7142857142857144</v>
      </c>
      <c r="S438" s="11">
        <f t="shared" si="102"/>
        <v>3.3176470588235296</v>
      </c>
      <c r="T438" s="11">
        <f t="shared" si="103"/>
        <v>6.3551401869158877</v>
      </c>
      <c r="U438" s="11">
        <f t="shared" si="104"/>
        <v>89.523809523809533</v>
      </c>
      <c r="V438" s="11">
        <f t="shared" si="105"/>
        <v>4.246031746031746</v>
      </c>
      <c r="W438" s="11">
        <f>IFERROR(H438/M438,Tabla2[[#This Row],[CARGA PRODUCCION (ANIMALES/HA)]])</f>
        <v>3.2721712538226297</v>
      </c>
      <c r="X438" s="9">
        <f t="shared" si="106"/>
        <v>2022</v>
      </c>
      <c r="Y438" s="9">
        <f t="shared" si="107"/>
        <v>8</v>
      </c>
      <c r="Z438" s="9" t="e">
        <f t="shared" ca="1" si="108"/>
        <v>#NAME?</v>
      </c>
      <c r="AA438" s="12">
        <f t="shared" si="109"/>
        <v>107</v>
      </c>
      <c r="AB438" s="10">
        <f t="shared" si="110"/>
        <v>1</v>
      </c>
      <c r="AC438" s="13">
        <f t="shared" si="111"/>
        <v>0</v>
      </c>
    </row>
    <row r="439" spans="1:29">
      <c r="A439" s="6">
        <v>44788</v>
      </c>
      <c r="B439" s="7" t="s">
        <v>83</v>
      </c>
      <c r="C439" s="7">
        <v>2154</v>
      </c>
      <c r="D439" s="7">
        <v>115</v>
      </c>
      <c r="E439" s="7">
        <v>9</v>
      </c>
      <c r="F439" s="7">
        <v>115</v>
      </c>
      <c r="G439" s="7">
        <v>129</v>
      </c>
      <c r="H439" s="7">
        <v>129</v>
      </c>
      <c r="I439" s="7">
        <v>0</v>
      </c>
      <c r="J439" s="7">
        <v>22</v>
      </c>
      <c r="K439" s="7">
        <v>680</v>
      </c>
      <c r="L439" s="7">
        <v>28.9</v>
      </c>
      <c r="M439" s="8">
        <v>35.5</v>
      </c>
      <c r="N439" s="9">
        <f>IF(Tabla2[[#This Row],[LECHE RETIRO DIA]]&lt;&gt;ISBLANK(Tabla2[[#This Row],[LECHE RETIRO DIA]]),SUM(Tabla2[[#This Row],[LECHE TANQUE DIA]:[LECHE RETIRO DIA]]),SUM(Tabla2[[#This Row],[LECHE TANQUE DIA]:[LECHE AUTOCONSUMO DIA]]))</f>
        <v>2393</v>
      </c>
      <c r="O439" s="10">
        <f t="shared" si="98"/>
        <v>0.90012536564981194</v>
      </c>
      <c r="P439" s="11">
        <f t="shared" si="99"/>
        <v>18.550387596899224</v>
      </c>
      <c r="Q439" s="11">
        <f t="shared" si="100"/>
        <v>16.697674418604652</v>
      </c>
      <c r="R439" s="11">
        <f t="shared" si="101"/>
        <v>5.2272727272727275</v>
      </c>
      <c r="S439" s="11">
        <f t="shared" si="102"/>
        <v>3.5191176470588235</v>
      </c>
      <c r="T439" s="11">
        <f t="shared" si="103"/>
        <v>5.2713178294573639</v>
      </c>
      <c r="U439" s="11">
        <f t="shared" si="104"/>
        <v>82.802768166089976</v>
      </c>
      <c r="V439" s="11">
        <f t="shared" si="105"/>
        <v>4.4636678200692046</v>
      </c>
      <c r="W439" s="11">
        <f>IFERROR(H439/M439,Tabla2[[#This Row],[CARGA PRODUCCION (ANIMALES/HA)]])</f>
        <v>3.6338028169014085</v>
      </c>
      <c r="X439" s="9">
        <f t="shared" si="106"/>
        <v>2022</v>
      </c>
      <c r="Y439" s="9">
        <f t="shared" si="107"/>
        <v>8</v>
      </c>
      <c r="Z439" s="9" t="e">
        <f t="shared" ca="1" si="108"/>
        <v>#NAME?</v>
      </c>
      <c r="AA439" s="12">
        <f t="shared" si="109"/>
        <v>129</v>
      </c>
      <c r="AB439" s="10">
        <f t="shared" si="110"/>
        <v>1</v>
      </c>
      <c r="AC439" s="13">
        <f t="shared" si="111"/>
        <v>0</v>
      </c>
    </row>
    <row r="440" spans="1:29">
      <c r="A440" s="6">
        <v>44788</v>
      </c>
      <c r="B440" s="7" t="s">
        <v>88</v>
      </c>
      <c r="C440" s="7">
        <v>625</v>
      </c>
      <c r="D440" s="7">
        <v>40</v>
      </c>
      <c r="E440" s="7">
        <v>5</v>
      </c>
      <c r="F440" s="7">
        <v>40</v>
      </c>
      <c r="G440" s="7">
        <v>32</v>
      </c>
      <c r="H440" s="7">
        <v>32</v>
      </c>
      <c r="I440" s="7">
        <v>0</v>
      </c>
      <c r="J440" s="7">
        <v>4</v>
      </c>
      <c r="K440" s="7">
        <v>160</v>
      </c>
      <c r="L440" s="7">
        <v>10.8</v>
      </c>
      <c r="M440" s="28">
        <v>15</v>
      </c>
      <c r="N440" s="9">
        <f>IF(Tabla2[[#This Row],[LECHE RETIRO DIA]]&lt;&gt;ISBLANK(Tabla2[[#This Row],[LECHE RETIRO DIA]]),SUM(Tabla2[[#This Row],[LECHE TANQUE DIA]:[LECHE RETIRO DIA]]),SUM(Tabla2[[#This Row],[LECHE TANQUE DIA]:[LECHE AUTOCONSUMO DIA]]))</f>
        <v>710</v>
      </c>
      <c r="O440" s="10">
        <f t="shared" si="98"/>
        <v>0.88028169014084512</v>
      </c>
      <c r="P440" s="11">
        <f t="shared" si="99"/>
        <v>22.1875</v>
      </c>
      <c r="Q440" s="11">
        <f t="shared" si="100"/>
        <v>19.53125</v>
      </c>
      <c r="R440" s="11">
        <f t="shared" si="101"/>
        <v>10</v>
      </c>
      <c r="S440" s="11">
        <f t="shared" si="102"/>
        <v>4.4375</v>
      </c>
      <c r="T440" s="11">
        <f t="shared" si="103"/>
        <v>5</v>
      </c>
      <c r="U440" s="11">
        <f t="shared" si="104"/>
        <v>65.740740740740733</v>
      </c>
      <c r="V440" s="11">
        <f t="shared" si="105"/>
        <v>2.9629629629629628</v>
      </c>
      <c r="W440" s="11">
        <f>IFERROR(H440/M440,Tabla2[[#This Row],[CARGA PRODUCCION (ANIMALES/HA)]])</f>
        <v>2.1333333333333333</v>
      </c>
      <c r="X440" s="9">
        <f t="shared" si="106"/>
        <v>2022</v>
      </c>
      <c r="Y440" s="9">
        <f t="shared" si="107"/>
        <v>8</v>
      </c>
      <c r="Z440" s="9" t="e">
        <f t="shared" ca="1" si="108"/>
        <v>#NAME?</v>
      </c>
      <c r="AA440" s="12">
        <f t="shared" si="109"/>
        <v>32</v>
      </c>
      <c r="AB440" s="10">
        <f t="shared" si="110"/>
        <v>1</v>
      </c>
      <c r="AC440" s="13">
        <f t="shared" si="111"/>
        <v>0</v>
      </c>
    </row>
    <row r="441" spans="1:29">
      <c r="A441" s="6">
        <v>44789</v>
      </c>
      <c r="B441" s="7" t="s">
        <v>81</v>
      </c>
      <c r="C441" s="7">
        <v>2068</v>
      </c>
      <c r="D441" s="7">
        <v>80</v>
      </c>
      <c r="E441" s="7">
        <v>9</v>
      </c>
      <c r="F441" s="7">
        <v>80</v>
      </c>
      <c r="G441" s="7">
        <v>107</v>
      </c>
      <c r="H441" s="7">
        <v>107</v>
      </c>
      <c r="I441" s="7">
        <v>0</v>
      </c>
      <c r="J441" s="7">
        <v>14</v>
      </c>
      <c r="K441" s="7">
        <v>680</v>
      </c>
      <c r="L441" s="7">
        <v>25.2</v>
      </c>
      <c r="M441" s="8">
        <v>32.700000000000003</v>
      </c>
      <c r="N441" s="9">
        <f>IF(Tabla2[[#This Row],[LECHE RETIRO DIA]]&lt;&gt;ISBLANK(Tabla2[[#This Row],[LECHE RETIRO DIA]]),SUM(Tabla2[[#This Row],[LECHE TANQUE DIA]:[LECHE RETIRO DIA]]),SUM(Tabla2[[#This Row],[LECHE TANQUE DIA]:[LECHE AUTOCONSUMO DIA]]))</f>
        <v>2237</v>
      </c>
      <c r="O441" s="10">
        <f t="shared" si="98"/>
        <v>0.92445239159588732</v>
      </c>
      <c r="P441" s="11">
        <f t="shared" si="99"/>
        <v>20.906542056074766</v>
      </c>
      <c r="Q441" s="11">
        <f t="shared" si="100"/>
        <v>19.327102803738317</v>
      </c>
      <c r="R441" s="11">
        <f t="shared" si="101"/>
        <v>5.7142857142857144</v>
      </c>
      <c r="S441" s="11">
        <f t="shared" si="102"/>
        <v>3.289705882352941</v>
      </c>
      <c r="T441" s="11">
        <f t="shared" si="103"/>
        <v>6.3551401869158877</v>
      </c>
      <c r="U441" s="11">
        <f t="shared" si="104"/>
        <v>88.769841269841265</v>
      </c>
      <c r="V441" s="11">
        <f t="shared" si="105"/>
        <v>4.246031746031746</v>
      </c>
      <c r="W441" s="11">
        <f>IFERROR(H441/M441,Tabla2[[#This Row],[CARGA PRODUCCION (ANIMALES/HA)]])</f>
        <v>3.2721712538226297</v>
      </c>
      <c r="X441" s="9">
        <f t="shared" si="106"/>
        <v>2022</v>
      </c>
      <c r="Y441" s="9">
        <f t="shared" si="107"/>
        <v>8</v>
      </c>
      <c r="Z441" s="9" t="e">
        <f t="shared" ca="1" si="108"/>
        <v>#NAME?</v>
      </c>
      <c r="AA441" s="12">
        <f t="shared" si="109"/>
        <v>107</v>
      </c>
      <c r="AB441" s="10">
        <f t="shared" si="110"/>
        <v>1</v>
      </c>
      <c r="AC441" s="13">
        <f t="shared" si="111"/>
        <v>0</v>
      </c>
    </row>
    <row r="442" spans="1:29">
      <c r="A442" s="6">
        <v>44789</v>
      </c>
      <c r="B442" s="7" t="s">
        <v>83</v>
      </c>
      <c r="C442" s="7">
        <v>2150</v>
      </c>
      <c r="D442" s="7">
        <v>115</v>
      </c>
      <c r="E442" s="7">
        <v>9</v>
      </c>
      <c r="F442" s="7">
        <v>115</v>
      </c>
      <c r="G442" s="7">
        <v>129</v>
      </c>
      <c r="H442" s="7">
        <v>129</v>
      </c>
      <c r="I442" s="7">
        <v>0</v>
      </c>
      <c r="J442" s="7">
        <v>22</v>
      </c>
      <c r="K442" s="7">
        <v>680</v>
      </c>
      <c r="L442" s="7">
        <v>28.9</v>
      </c>
      <c r="M442" s="8">
        <v>35.5</v>
      </c>
      <c r="N442" s="9">
        <f>IF(Tabla2[[#This Row],[LECHE RETIRO DIA]]&lt;&gt;ISBLANK(Tabla2[[#This Row],[LECHE RETIRO DIA]]),SUM(Tabla2[[#This Row],[LECHE TANQUE DIA]:[LECHE RETIRO DIA]]),SUM(Tabla2[[#This Row],[LECHE TANQUE DIA]:[LECHE AUTOCONSUMO DIA]]))</f>
        <v>2389</v>
      </c>
      <c r="O442" s="10">
        <f t="shared" si="98"/>
        <v>0.89995814148179154</v>
      </c>
      <c r="P442" s="11">
        <f t="shared" si="99"/>
        <v>18.519379844961239</v>
      </c>
      <c r="Q442" s="11">
        <f t="shared" si="100"/>
        <v>16.666666666666668</v>
      </c>
      <c r="R442" s="11">
        <f t="shared" si="101"/>
        <v>5.2272727272727275</v>
      </c>
      <c r="S442" s="11">
        <f t="shared" si="102"/>
        <v>3.513235294117647</v>
      </c>
      <c r="T442" s="11">
        <f t="shared" si="103"/>
        <v>5.2713178294573639</v>
      </c>
      <c r="U442" s="11">
        <f t="shared" si="104"/>
        <v>82.664359861591706</v>
      </c>
      <c r="V442" s="11">
        <f t="shared" si="105"/>
        <v>4.4636678200692046</v>
      </c>
      <c r="W442" s="11">
        <f>IFERROR(H442/M442,Tabla2[[#This Row],[CARGA PRODUCCION (ANIMALES/HA)]])</f>
        <v>3.6338028169014085</v>
      </c>
      <c r="X442" s="9">
        <f t="shared" si="106"/>
        <v>2022</v>
      </c>
      <c r="Y442" s="9">
        <f t="shared" si="107"/>
        <v>8</v>
      </c>
      <c r="Z442" s="9" t="e">
        <f t="shared" ca="1" si="108"/>
        <v>#NAME?</v>
      </c>
      <c r="AA442" s="12">
        <f t="shared" si="109"/>
        <v>129</v>
      </c>
      <c r="AB442" s="10">
        <f t="shared" si="110"/>
        <v>1</v>
      </c>
      <c r="AC442" s="13">
        <f t="shared" si="111"/>
        <v>0</v>
      </c>
    </row>
    <row r="443" spans="1:29">
      <c r="A443" s="6">
        <v>44789</v>
      </c>
      <c r="B443" s="7" t="s">
        <v>88</v>
      </c>
      <c r="C443" s="7">
        <v>662</v>
      </c>
      <c r="D443" s="7">
        <v>40</v>
      </c>
      <c r="E443" s="7">
        <v>5</v>
      </c>
      <c r="F443" s="7">
        <v>40</v>
      </c>
      <c r="G443" s="7">
        <v>33</v>
      </c>
      <c r="H443" s="7">
        <v>33</v>
      </c>
      <c r="I443" s="7">
        <v>0</v>
      </c>
      <c r="J443" s="7">
        <v>8</v>
      </c>
      <c r="K443" s="7">
        <v>160</v>
      </c>
      <c r="L443" s="7">
        <v>10.8</v>
      </c>
      <c r="M443" s="28">
        <v>15</v>
      </c>
      <c r="N443" s="9">
        <f>IF(Tabla2[[#This Row],[LECHE RETIRO DIA]]&lt;&gt;ISBLANK(Tabla2[[#This Row],[LECHE RETIRO DIA]]),SUM(Tabla2[[#This Row],[LECHE TANQUE DIA]:[LECHE RETIRO DIA]]),SUM(Tabla2[[#This Row],[LECHE TANQUE DIA]:[LECHE AUTOCONSUMO DIA]]))</f>
        <v>747</v>
      </c>
      <c r="O443" s="10">
        <f t="shared" si="98"/>
        <v>0.88621151271753684</v>
      </c>
      <c r="P443" s="11">
        <f t="shared" si="99"/>
        <v>22.636363636363637</v>
      </c>
      <c r="Q443" s="11">
        <f t="shared" si="100"/>
        <v>20.060606060606062</v>
      </c>
      <c r="R443" s="11">
        <f t="shared" si="101"/>
        <v>5</v>
      </c>
      <c r="S443" s="11">
        <f t="shared" si="102"/>
        <v>4.6687500000000002</v>
      </c>
      <c r="T443" s="11">
        <f t="shared" si="103"/>
        <v>4.8484848484848486</v>
      </c>
      <c r="U443" s="11">
        <f t="shared" si="104"/>
        <v>69.166666666666657</v>
      </c>
      <c r="V443" s="11">
        <f t="shared" si="105"/>
        <v>3.0555555555555554</v>
      </c>
      <c r="W443" s="11">
        <f>IFERROR(H443/M443,Tabla2[[#This Row],[CARGA PRODUCCION (ANIMALES/HA)]])</f>
        <v>2.2000000000000002</v>
      </c>
      <c r="X443" s="9">
        <f t="shared" si="106"/>
        <v>2022</v>
      </c>
      <c r="Y443" s="9">
        <f t="shared" si="107"/>
        <v>8</v>
      </c>
      <c r="Z443" s="9" t="e">
        <f t="shared" ca="1" si="108"/>
        <v>#NAME?</v>
      </c>
      <c r="AA443" s="12">
        <f t="shared" si="109"/>
        <v>33</v>
      </c>
      <c r="AB443" s="10">
        <f t="shared" si="110"/>
        <v>1</v>
      </c>
      <c r="AC443" s="13">
        <f t="shared" si="111"/>
        <v>0</v>
      </c>
    </row>
    <row r="444" spans="1:29">
      <c r="A444" s="6">
        <v>44790</v>
      </c>
      <c r="B444" s="7" t="s">
        <v>81</v>
      </c>
      <c r="C444" s="7">
        <v>2051</v>
      </c>
      <c r="D444" s="7">
        <v>80</v>
      </c>
      <c r="E444" s="7">
        <v>9</v>
      </c>
      <c r="F444" s="7">
        <v>80</v>
      </c>
      <c r="G444" s="7">
        <v>107</v>
      </c>
      <c r="H444" s="7">
        <v>107</v>
      </c>
      <c r="I444" s="7">
        <v>0</v>
      </c>
      <c r="J444" s="7">
        <v>14</v>
      </c>
      <c r="K444" s="7">
        <v>680</v>
      </c>
      <c r="L444" s="7">
        <v>25.2</v>
      </c>
      <c r="M444" s="8">
        <v>32.700000000000003</v>
      </c>
      <c r="N444" s="9">
        <f>IF(Tabla2[[#This Row],[LECHE RETIRO DIA]]&lt;&gt;ISBLANK(Tabla2[[#This Row],[LECHE RETIRO DIA]]),SUM(Tabla2[[#This Row],[LECHE TANQUE DIA]:[LECHE RETIRO DIA]]),SUM(Tabla2[[#This Row],[LECHE TANQUE DIA]:[LECHE AUTOCONSUMO DIA]]))</f>
        <v>2220</v>
      </c>
      <c r="O444" s="10">
        <f t="shared" si="98"/>
        <v>0.92387387387387387</v>
      </c>
      <c r="P444" s="11">
        <f t="shared" si="99"/>
        <v>20.747663551401867</v>
      </c>
      <c r="Q444" s="11">
        <f t="shared" si="100"/>
        <v>19.168224299065422</v>
      </c>
      <c r="R444" s="11">
        <f t="shared" si="101"/>
        <v>5.7142857142857144</v>
      </c>
      <c r="S444" s="11">
        <f t="shared" si="102"/>
        <v>3.2647058823529411</v>
      </c>
      <c r="T444" s="11">
        <f t="shared" si="103"/>
        <v>6.3551401869158877</v>
      </c>
      <c r="U444" s="11">
        <f t="shared" si="104"/>
        <v>88.095238095238102</v>
      </c>
      <c r="V444" s="11">
        <f t="shared" si="105"/>
        <v>4.246031746031746</v>
      </c>
      <c r="W444" s="11">
        <f>IFERROR(H444/M444,Tabla2[[#This Row],[CARGA PRODUCCION (ANIMALES/HA)]])</f>
        <v>3.2721712538226297</v>
      </c>
      <c r="X444" s="9">
        <f t="shared" si="106"/>
        <v>2022</v>
      </c>
      <c r="Y444" s="9">
        <f t="shared" si="107"/>
        <v>8</v>
      </c>
      <c r="Z444" s="9" t="e">
        <f t="shared" ca="1" si="108"/>
        <v>#NAME?</v>
      </c>
      <c r="AA444" s="12">
        <f t="shared" si="109"/>
        <v>107</v>
      </c>
      <c r="AB444" s="10">
        <f t="shared" si="110"/>
        <v>1</v>
      </c>
      <c r="AC444" s="13">
        <f t="shared" si="111"/>
        <v>0</v>
      </c>
    </row>
    <row r="445" spans="1:29">
      <c r="A445" s="6">
        <v>44790</v>
      </c>
      <c r="B445" s="7" t="s">
        <v>83</v>
      </c>
      <c r="C445" s="7">
        <v>2163</v>
      </c>
      <c r="D445" s="7">
        <v>115</v>
      </c>
      <c r="E445" s="7">
        <v>9</v>
      </c>
      <c r="F445" s="7">
        <v>115</v>
      </c>
      <c r="G445" s="7">
        <v>129</v>
      </c>
      <c r="H445" s="7">
        <v>129</v>
      </c>
      <c r="I445" s="7">
        <v>0</v>
      </c>
      <c r="J445" s="7">
        <v>22</v>
      </c>
      <c r="K445" s="7">
        <v>680</v>
      </c>
      <c r="L445" s="7">
        <v>28.9</v>
      </c>
      <c r="M445" s="8">
        <v>35.5</v>
      </c>
      <c r="N445" s="9">
        <f>IF(Tabla2[[#This Row],[LECHE RETIRO DIA]]&lt;&gt;ISBLANK(Tabla2[[#This Row],[LECHE RETIRO DIA]]),SUM(Tabla2[[#This Row],[LECHE TANQUE DIA]:[LECHE RETIRO DIA]]),SUM(Tabla2[[#This Row],[LECHE TANQUE DIA]:[LECHE AUTOCONSUMO DIA]]))</f>
        <v>2402</v>
      </c>
      <c r="O445" s="10">
        <f t="shared" si="98"/>
        <v>0.90049958368026639</v>
      </c>
      <c r="P445" s="11">
        <f t="shared" si="99"/>
        <v>18.620155038759691</v>
      </c>
      <c r="Q445" s="11">
        <f t="shared" si="100"/>
        <v>16.767441860465116</v>
      </c>
      <c r="R445" s="11">
        <f t="shared" si="101"/>
        <v>5.2272727272727275</v>
      </c>
      <c r="S445" s="11">
        <f t="shared" si="102"/>
        <v>3.5323529411764705</v>
      </c>
      <c r="T445" s="11">
        <f t="shared" si="103"/>
        <v>5.2713178294573639</v>
      </c>
      <c r="U445" s="11">
        <f t="shared" si="104"/>
        <v>83.114186851211073</v>
      </c>
      <c r="V445" s="11">
        <f t="shared" si="105"/>
        <v>4.4636678200692046</v>
      </c>
      <c r="W445" s="11">
        <f>IFERROR(H445/M445,Tabla2[[#This Row],[CARGA PRODUCCION (ANIMALES/HA)]])</f>
        <v>3.6338028169014085</v>
      </c>
      <c r="X445" s="9">
        <f t="shared" si="106"/>
        <v>2022</v>
      </c>
      <c r="Y445" s="9">
        <f t="shared" si="107"/>
        <v>8</v>
      </c>
      <c r="Z445" s="9" t="e">
        <f t="shared" ca="1" si="108"/>
        <v>#NAME?</v>
      </c>
      <c r="AA445" s="12">
        <f t="shared" si="109"/>
        <v>129</v>
      </c>
      <c r="AB445" s="10">
        <f t="shared" si="110"/>
        <v>1</v>
      </c>
      <c r="AC445" s="13">
        <f t="shared" si="111"/>
        <v>0</v>
      </c>
    </row>
    <row r="446" spans="1:29">
      <c r="A446" s="6">
        <v>44790</v>
      </c>
      <c r="B446" s="7" t="s">
        <v>88</v>
      </c>
      <c r="C446" s="7">
        <v>662</v>
      </c>
      <c r="D446" s="7">
        <v>40</v>
      </c>
      <c r="E446" s="7">
        <v>5</v>
      </c>
      <c r="F446" s="7">
        <v>40</v>
      </c>
      <c r="G446" s="7">
        <v>33</v>
      </c>
      <c r="H446" s="7">
        <v>33</v>
      </c>
      <c r="I446" s="7">
        <v>0</v>
      </c>
      <c r="J446" s="7">
        <v>8</v>
      </c>
      <c r="K446" s="7">
        <v>160</v>
      </c>
      <c r="L446" s="7">
        <v>10.8</v>
      </c>
      <c r="M446" s="28">
        <v>15</v>
      </c>
      <c r="N446" s="9">
        <f>IF(Tabla2[[#This Row],[LECHE RETIRO DIA]]&lt;&gt;ISBLANK(Tabla2[[#This Row],[LECHE RETIRO DIA]]),SUM(Tabla2[[#This Row],[LECHE TANQUE DIA]:[LECHE RETIRO DIA]]),SUM(Tabla2[[#This Row],[LECHE TANQUE DIA]:[LECHE AUTOCONSUMO DIA]]))</f>
        <v>747</v>
      </c>
      <c r="O446" s="10">
        <f t="shared" si="98"/>
        <v>0.88621151271753684</v>
      </c>
      <c r="P446" s="11">
        <f t="shared" si="99"/>
        <v>22.636363636363637</v>
      </c>
      <c r="Q446" s="11">
        <f t="shared" si="100"/>
        <v>20.060606060606062</v>
      </c>
      <c r="R446" s="11">
        <f t="shared" si="101"/>
        <v>5</v>
      </c>
      <c r="S446" s="11">
        <f t="shared" si="102"/>
        <v>4.6687500000000002</v>
      </c>
      <c r="T446" s="11">
        <f t="shared" si="103"/>
        <v>4.8484848484848486</v>
      </c>
      <c r="U446" s="11">
        <f t="shared" si="104"/>
        <v>69.166666666666657</v>
      </c>
      <c r="V446" s="11">
        <f t="shared" si="105"/>
        <v>3.0555555555555554</v>
      </c>
      <c r="W446" s="11">
        <f>IFERROR(H446/M446,Tabla2[[#This Row],[CARGA PRODUCCION (ANIMALES/HA)]])</f>
        <v>2.2000000000000002</v>
      </c>
      <c r="X446" s="9">
        <f t="shared" si="106"/>
        <v>2022</v>
      </c>
      <c r="Y446" s="9">
        <f t="shared" si="107"/>
        <v>8</v>
      </c>
      <c r="Z446" s="9" t="e">
        <f t="shared" ca="1" si="108"/>
        <v>#NAME?</v>
      </c>
      <c r="AA446" s="12">
        <f t="shared" si="109"/>
        <v>33</v>
      </c>
      <c r="AB446" s="10">
        <f t="shared" si="110"/>
        <v>1</v>
      </c>
      <c r="AC446" s="13">
        <f t="shared" si="111"/>
        <v>0</v>
      </c>
    </row>
    <row r="447" spans="1:29">
      <c r="A447" s="6">
        <v>44791</v>
      </c>
      <c r="B447" s="7" t="s">
        <v>81</v>
      </c>
      <c r="C447" s="7">
        <v>2068</v>
      </c>
      <c r="D447" s="7">
        <v>80</v>
      </c>
      <c r="E447" s="7">
        <v>9</v>
      </c>
      <c r="F447" s="7">
        <v>80</v>
      </c>
      <c r="G447" s="7">
        <v>107</v>
      </c>
      <c r="H447" s="7">
        <v>107</v>
      </c>
      <c r="I447" s="7">
        <v>0</v>
      </c>
      <c r="J447" s="7">
        <v>14</v>
      </c>
      <c r="K447" s="7">
        <v>680</v>
      </c>
      <c r="L447" s="7">
        <v>25.2</v>
      </c>
      <c r="M447" s="8">
        <v>32.700000000000003</v>
      </c>
      <c r="N447" s="9">
        <f>IF(Tabla2[[#This Row],[LECHE RETIRO DIA]]&lt;&gt;ISBLANK(Tabla2[[#This Row],[LECHE RETIRO DIA]]),SUM(Tabla2[[#This Row],[LECHE TANQUE DIA]:[LECHE RETIRO DIA]]),SUM(Tabla2[[#This Row],[LECHE TANQUE DIA]:[LECHE AUTOCONSUMO DIA]]))</f>
        <v>2237</v>
      </c>
      <c r="O447" s="10">
        <f t="shared" si="98"/>
        <v>0.92445239159588732</v>
      </c>
      <c r="P447" s="11">
        <f t="shared" si="99"/>
        <v>20.906542056074766</v>
      </c>
      <c r="Q447" s="11">
        <f t="shared" si="100"/>
        <v>19.327102803738317</v>
      </c>
      <c r="R447" s="11">
        <f t="shared" si="101"/>
        <v>5.7142857142857144</v>
      </c>
      <c r="S447" s="11">
        <f t="shared" si="102"/>
        <v>3.289705882352941</v>
      </c>
      <c r="T447" s="11">
        <f t="shared" si="103"/>
        <v>6.3551401869158877</v>
      </c>
      <c r="U447" s="11">
        <f t="shared" si="104"/>
        <v>88.769841269841265</v>
      </c>
      <c r="V447" s="11">
        <f t="shared" si="105"/>
        <v>4.246031746031746</v>
      </c>
      <c r="W447" s="11">
        <f>IFERROR(H447/M447,Tabla2[[#This Row],[CARGA PRODUCCION (ANIMALES/HA)]])</f>
        <v>3.2721712538226297</v>
      </c>
      <c r="X447" s="9">
        <f t="shared" si="106"/>
        <v>2022</v>
      </c>
      <c r="Y447" s="9">
        <f t="shared" si="107"/>
        <v>8</v>
      </c>
      <c r="Z447" s="9" t="e">
        <f t="shared" ca="1" si="108"/>
        <v>#NAME?</v>
      </c>
      <c r="AA447" s="12">
        <f t="shared" si="109"/>
        <v>107</v>
      </c>
      <c r="AB447" s="10">
        <f t="shared" si="110"/>
        <v>1</v>
      </c>
      <c r="AC447" s="13">
        <f t="shared" si="111"/>
        <v>0</v>
      </c>
    </row>
    <row r="448" spans="1:29">
      <c r="A448" s="6">
        <v>44791</v>
      </c>
      <c r="B448" s="7" t="s">
        <v>83</v>
      </c>
      <c r="C448" s="7">
        <v>2154</v>
      </c>
      <c r="D448" s="7">
        <v>115</v>
      </c>
      <c r="E448" s="7">
        <v>9</v>
      </c>
      <c r="F448" s="7">
        <v>115</v>
      </c>
      <c r="G448" s="7">
        <v>129</v>
      </c>
      <c r="H448" s="7">
        <v>129</v>
      </c>
      <c r="I448" s="7">
        <v>0</v>
      </c>
      <c r="J448" s="7">
        <v>22</v>
      </c>
      <c r="K448" s="7">
        <v>680</v>
      </c>
      <c r="L448" s="7">
        <v>28.9</v>
      </c>
      <c r="M448" s="8">
        <v>35.5</v>
      </c>
      <c r="N448" s="9">
        <f>IF(Tabla2[[#This Row],[LECHE RETIRO DIA]]&lt;&gt;ISBLANK(Tabla2[[#This Row],[LECHE RETIRO DIA]]),SUM(Tabla2[[#This Row],[LECHE TANQUE DIA]:[LECHE RETIRO DIA]]),SUM(Tabla2[[#This Row],[LECHE TANQUE DIA]:[LECHE AUTOCONSUMO DIA]]))</f>
        <v>2393</v>
      </c>
      <c r="O448" s="10">
        <f t="shared" si="98"/>
        <v>0.90012536564981194</v>
      </c>
      <c r="P448" s="11">
        <f t="shared" si="99"/>
        <v>18.550387596899224</v>
      </c>
      <c r="Q448" s="11">
        <f t="shared" si="100"/>
        <v>16.697674418604652</v>
      </c>
      <c r="R448" s="11">
        <f t="shared" si="101"/>
        <v>5.2272727272727275</v>
      </c>
      <c r="S448" s="11">
        <f t="shared" si="102"/>
        <v>3.5191176470588235</v>
      </c>
      <c r="T448" s="11">
        <f t="shared" si="103"/>
        <v>5.2713178294573639</v>
      </c>
      <c r="U448" s="11">
        <f t="shared" si="104"/>
        <v>82.802768166089976</v>
      </c>
      <c r="V448" s="11">
        <f t="shared" si="105"/>
        <v>4.4636678200692046</v>
      </c>
      <c r="W448" s="11">
        <f>IFERROR(H448/M448,Tabla2[[#This Row],[CARGA PRODUCCION (ANIMALES/HA)]])</f>
        <v>3.6338028169014085</v>
      </c>
      <c r="X448" s="9">
        <f t="shared" si="106"/>
        <v>2022</v>
      </c>
      <c r="Y448" s="9">
        <f t="shared" si="107"/>
        <v>8</v>
      </c>
      <c r="Z448" s="9" t="e">
        <f t="shared" ca="1" si="108"/>
        <v>#NAME?</v>
      </c>
      <c r="AA448" s="12">
        <f t="shared" si="109"/>
        <v>129</v>
      </c>
      <c r="AB448" s="10">
        <f t="shared" si="110"/>
        <v>1</v>
      </c>
      <c r="AC448" s="13">
        <f t="shared" si="111"/>
        <v>0</v>
      </c>
    </row>
    <row r="449" spans="1:29">
      <c r="A449" s="6">
        <v>44791</v>
      </c>
      <c r="B449" s="7" t="s">
        <v>88</v>
      </c>
      <c r="C449" s="7">
        <v>656</v>
      </c>
      <c r="D449" s="7">
        <v>40</v>
      </c>
      <c r="E449" s="7">
        <v>5</v>
      </c>
      <c r="F449" s="7">
        <v>40</v>
      </c>
      <c r="G449" s="7">
        <v>34</v>
      </c>
      <c r="H449" s="7">
        <v>34</v>
      </c>
      <c r="I449" s="7">
        <v>0</v>
      </c>
      <c r="J449" s="7">
        <v>8</v>
      </c>
      <c r="K449" s="7">
        <v>160</v>
      </c>
      <c r="L449" s="7">
        <v>10.8</v>
      </c>
      <c r="M449" s="28">
        <v>15</v>
      </c>
      <c r="N449" s="9">
        <f>IF(Tabla2[[#This Row],[LECHE RETIRO DIA]]&lt;&gt;ISBLANK(Tabla2[[#This Row],[LECHE RETIRO DIA]]),SUM(Tabla2[[#This Row],[LECHE TANQUE DIA]:[LECHE RETIRO DIA]]),SUM(Tabla2[[#This Row],[LECHE TANQUE DIA]:[LECHE AUTOCONSUMO DIA]]))</f>
        <v>741</v>
      </c>
      <c r="O449" s="10">
        <f t="shared" si="98"/>
        <v>0.88529014844804321</v>
      </c>
      <c r="P449" s="11">
        <f t="shared" si="99"/>
        <v>21.794117647058822</v>
      </c>
      <c r="Q449" s="11">
        <f t="shared" si="100"/>
        <v>19.294117647058822</v>
      </c>
      <c r="R449" s="11">
        <f t="shared" si="101"/>
        <v>5</v>
      </c>
      <c r="S449" s="11">
        <f t="shared" si="102"/>
        <v>4.6312499999999996</v>
      </c>
      <c r="T449" s="11">
        <f t="shared" si="103"/>
        <v>4.7058823529411766</v>
      </c>
      <c r="U449" s="11">
        <f t="shared" si="104"/>
        <v>68.6111111111111</v>
      </c>
      <c r="V449" s="11">
        <f t="shared" si="105"/>
        <v>3.1481481481481479</v>
      </c>
      <c r="W449" s="11">
        <f>IFERROR(H449/M449,Tabla2[[#This Row],[CARGA PRODUCCION (ANIMALES/HA)]])</f>
        <v>2.2666666666666666</v>
      </c>
      <c r="X449" s="9">
        <f t="shared" si="106"/>
        <v>2022</v>
      </c>
      <c r="Y449" s="9">
        <f t="shared" si="107"/>
        <v>8</v>
      </c>
      <c r="Z449" s="9" t="e">
        <f t="shared" ca="1" si="108"/>
        <v>#NAME?</v>
      </c>
      <c r="AA449" s="12">
        <f t="shared" si="109"/>
        <v>34</v>
      </c>
      <c r="AB449" s="10">
        <f t="shared" si="110"/>
        <v>1</v>
      </c>
      <c r="AC449" s="13">
        <f t="shared" si="111"/>
        <v>0</v>
      </c>
    </row>
    <row r="450" spans="1:29">
      <c r="A450" s="6">
        <v>44792</v>
      </c>
      <c r="B450" s="7" t="s">
        <v>81</v>
      </c>
      <c r="C450" s="7">
        <v>2078</v>
      </c>
      <c r="D450" s="7">
        <v>80</v>
      </c>
      <c r="E450" s="7">
        <v>9</v>
      </c>
      <c r="F450" s="7">
        <v>80</v>
      </c>
      <c r="G450" s="7">
        <v>107</v>
      </c>
      <c r="H450" s="7">
        <v>107</v>
      </c>
      <c r="I450" s="7">
        <v>0</v>
      </c>
      <c r="J450" s="7">
        <v>14</v>
      </c>
      <c r="K450" s="7">
        <v>680</v>
      </c>
      <c r="L450" s="7">
        <v>25.2</v>
      </c>
      <c r="M450" s="8">
        <v>32.700000000000003</v>
      </c>
      <c r="N450" s="9">
        <f>IF(Tabla2[[#This Row],[LECHE RETIRO DIA]]&lt;&gt;ISBLANK(Tabla2[[#This Row],[LECHE RETIRO DIA]]),SUM(Tabla2[[#This Row],[LECHE TANQUE DIA]:[LECHE RETIRO DIA]]),SUM(Tabla2[[#This Row],[LECHE TANQUE DIA]:[LECHE AUTOCONSUMO DIA]]))</f>
        <v>2247</v>
      </c>
      <c r="O450" s="10">
        <f t="shared" si="98"/>
        <v>0.92478860703159771</v>
      </c>
      <c r="P450" s="11">
        <f t="shared" si="99"/>
        <v>21</v>
      </c>
      <c r="Q450" s="11">
        <f t="shared" si="100"/>
        <v>19.420560747663551</v>
      </c>
      <c r="R450" s="11">
        <f t="shared" si="101"/>
        <v>5.7142857142857144</v>
      </c>
      <c r="S450" s="11">
        <f t="shared" si="102"/>
        <v>3.3044117647058822</v>
      </c>
      <c r="T450" s="11">
        <f t="shared" si="103"/>
        <v>6.3551401869158877</v>
      </c>
      <c r="U450" s="11">
        <f t="shared" si="104"/>
        <v>89.166666666666671</v>
      </c>
      <c r="V450" s="11">
        <f t="shared" si="105"/>
        <v>4.246031746031746</v>
      </c>
      <c r="W450" s="11">
        <f>IFERROR(H450/M450,Tabla2[[#This Row],[CARGA PRODUCCION (ANIMALES/HA)]])</f>
        <v>3.2721712538226297</v>
      </c>
      <c r="X450" s="9">
        <f t="shared" si="106"/>
        <v>2022</v>
      </c>
      <c r="Y450" s="9">
        <f t="shared" si="107"/>
        <v>8</v>
      </c>
      <c r="Z450" s="9" t="e">
        <f t="shared" ca="1" si="108"/>
        <v>#NAME?</v>
      </c>
      <c r="AA450" s="12">
        <f t="shared" si="109"/>
        <v>107</v>
      </c>
      <c r="AB450" s="10">
        <f t="shared" si="110"/>
        <v>1</v>
      </c>
      <c r="AC450" s="13">
        <f t="shared" si="111"/>
        <v>0</v>
      </c>
    </row>
    <row r="451" spans="1:29">
      <c r="A451" s="6">
        <v>44792</v>
      </c>
      <c r="B451" s="7" t="s">
        <v>83</v>
      </c>
      <c r="C451" s="7">
        <v>2146</v>
      </c>
      <c r="D451" s="7">
        <v>115</v>
      </c>
      <c r="E451" s="7">
        <v>9</v>
      </c>
      <c r="F451" s="7">
        <v>115</v>
      </c>
      <c r="G451" s="7">
        <v>129</v>
      </c>
      <c r="H451" s="7">
        <v>129</v>
      </c>
      <c r="I451" s="7">
        <v>0</v>
      </c>
      <c r="J451" s="7">
        <v>22</v>
      </c>
      <c r="K451" s="7">
        <v>680</v>
      </c>
      <c r="L451" s="7">
        <v>28.9</v>
      </c>
      <c r="M451" s="8">
        <v>35.5</v>
      </c>
      <c r="N451" s="9">
        <f>IF(Tabla2[[#This Row],[LECHE RETIRO DIA]]&lt;&gt;ISBLANK(Tabla2[[#This Row],[LECHE RETIRO DIA]]),SUM(Tabla2[[#This Row],[LECHE TANQUE DIA]:[LECHE RETIRO DIA]]),SUM(Tabla2[[#This Row],[LECHE TANQUE DIA]:[LECHE AUTOCONSUMO DIA]]))</f>
        <v>2385</v>
      </c>
      <c r="O451" s="10">
        <f t="shared" si="98"/>
        <v>0.89979035639412996</v>
      </c>
      <c r="P451" s="11">
        <f t="shared" si="99"/>
        <v>18.488372093023255</v>
      </c>
      <c r="Q451" s="11">
        <f t="shared" si="100"/>
        <v>16.635658914728683</v>
      </c>
      <c r="R451" s="11">
        <f t="shared" si="101"/>
        <v>5.2272727272727275</v>
      </c>
      <c r="S451" s="11">
        <f t="shared" si="102"/>
        <v>3.5073529411764706</v>
      </c>
      <c r="T451" s="11">
        <f t="shared" si="103"/>
        <v>5.2713178294573639</v>
      </c>
      <c r="U451" s="11">
        <f t="shared" si="104"/>
        <v>82.525951557093435</v>
      </c>
      <c r="V451" s="11">
        <f t="shared" si="105"/>
        <v>4.4636678200692046</v>
      </c>
      <c r="W451" s="11">
        <f>IFERROR(H451/M451,Tabla2[[#This Row],[CARGA PRODUCCION (ANIMALES/HA)]])</f>
        <v>3.6338028169014085</v>
      </c>
      <c r="X451" s="9">
        <f t="shared" si="106"/>
        <v>2022</v>
      </c>
      <c r="Y451" s="9">
        <f t="shared" si="107"/>
        <v>8</v>
      </c>
      <c r="Z451" s="9" t="e">
        <f t="shared" ca="1" si="108"/>
        <v>#NAME?</v>
      </c>
      <c r="AA451" s="12">
        <f t="shared" si="109"/>
        <v>129</v>
      </c>
      <c r="AB451" s="10">
        <f t="shared" si="110"/>
        <v>1</v>
      </c>
      <c r="AC451" s="13">
        <f t="shared" si="111"/>
        <v>0</v>
      </c>
    </row>
    <row r="452" spans="1:29">
      <c r="A452" s="6">
        <v>44792</v>
      </c>
      <c r="B452" s="7" t="s">
        <v>88</v>
      </c>
      <c r="C452" s="7">
        <v>656</v>
      </c>
      <c r="D452" s="7">
        <v>40</v>
      </c>
      <c r="E452" s="7">
        <v>5</v>
      </c>
      <c r="F452" s="7">
        <v>40</v>
      </c>
      <c r="G452" s="7">
        <v>34</v>
      </c>
      <c r="H452" s="7">
        <v>34</v>
      </c>
      <c r="I452" s="7">
        <v>0</v>
      </c>
      <c r="J452" s="7">
        <v>8</v>
      </c>
      <c r="K452" s="7">
        <v>160</v>
      </c>
      <c r="L452" s="7">
        <v>10.8</v>
      </c>
      <c r="M452" s="28">
        <v>15</v>
      </c>
      <c r="N452" s="9">
        <f>IF(Tabla2[[#This Row],[LECHE RETIRO DIA]]&lt;&gt;ISBLANK(Tabla2[[#This Row],[LECHE RETIRO DIA]]),SUM(Tabla2[[#This Row],[LECHE TANQUE DIA]:[LECHE RETIRO DIA]]),SUM(Tabla2[[#This Row],[LECHE TANQUE DIA]:[LECHE AUTOCONSUMO DIA]]))</f>
        <v>741</v>
      </c>
      <c r="O452" s="10">
        <f t="shared" si="98"/>
        <v>0.88529014844804321</v>
      </c>
      <c r="P452" s="11">
        <f t="shared" si="99"/>
        <v>21.794117647058822</v>
      </c>
      <c r="Q452" s="11">
        <f t="shared" si="100"/>
        <v>19.294117647058822</v>
      </c>
      <c r="R452" s="11">
        <f t="shared" si="101"/>
        <v>5</v>
      </c>
      <c r="S452" s="11">
        <f t="shared" si="102"/>
        <v>4.6312499999999996</v>
      </c>
      <c r="T452" s="11">
        <f t="shared" si="103"/>
        <v>4.7058823529411766</v>
      </c>
      <c r="U452" s="11">
        <f t="shared" si="104"/>
        <v>68.6111111111111</v>
      </c>
      <c r="V452" s="11">
        <f t="shared" si="105"/>
        <v>3.1481481481481479</v>
      </c>
      <c r="W452" s="11">
        <f>IFERROR(H452/M452,Tabla2[[#This Row],[CARGA PRODUCCION (ANIMALES/HA)]])</f>
        <v>2.2666666666666666</v>
      </c>
      <c r="X452" s="9">
        <f t="shared" si="106"/>
        <v>2022</v>
      </c>
      <c r="Y452" s="9">
        <f t="shared" si="107"/>
        <v>8</v>
      </c>
      <c r="Z452" s="9" t="e">
        <f t="shared" ca="1" si="108"/>
        <v>#NAME?</v>
      </c>
      <c r="AA452" s="12">
        <f t="shared" si="109"/>
        <v>34</v>
      </c>
      <c r="AB452" s="10">
        <f t="shared" si="110"/>
        <v>1</v>
      </c>
      <c r="AC452" s="13">
        <f t="shared" si="111"/>
        <v>0</v>
      </c>
    </row>
    <row r="453" spans="1:29">
      <c r="A453" s="6">
        <v>44793</v>
      </c>
      <c r="B453" s="7" t="s">
        <v>81</v>
      </c>
      <c r="C453" s="7">
        <v>2041</v>
      </c>
      <c r="D453" s="7">
        <v>80</v>
      </c>
      <c r="E453" s="7">
        <v>9</v>
      </c>
      <c r="F453" s="7">
        <v>80</v>
      </c>
      <c r="G453" s="7">
        <v>107</v>
      </c>
      <c r="H453" s="7">
        <v>107</v>
      </c>
      <c r="I453" s="7">
        <v>0</v>
      </c>
      <c r="J453" s="7">
        <v>14</v>
      </c>
      <c r="K453" s="7">
        <v>680</v>
      </c>
      <c r="L453" s="7">
        <v>25.2</v>
      </c>
      <c r="M453" s="8">
        <v>32.700000000000003</v>
      </c>
      <c r="N453" s="9">
        <f>IF(Tabla2[[#This Row],[LECHE RETIRO DIA]]&lt;&gt;ISBLANK(Tabla2[[#This Row],[LECHE RETIRO DIA]]),SUM(Tabla2[[#This Row],[LECHE TANQUE DIA]:[LECHE RETIRO DIA]]),SUM(Tabla2[[#This Row],[LECHE TANQUE DIA]:[LECHE AUTOCONSUMO DIA]]))</f>
        <v>2210</v>
      </c>
      <c r="O453" s="10">
        <f t="shared" si="98"/>
        <v>0.92352941176470593</v>
      </c>
      <c r="P453" s="11">
        <f t="shared" si="99"/>
        <v>20.654205607476637</v>
      </c>
      <c r="Q453" s="11">
        <f t="shared" si="100"/>
        <v>19.074766355140188</v>
      </c>
      <c r="R453" s="11">
        <f t="shared" si="101"/>
        <v>5.7142857142857144</v>
      </c>
      <c r="S453" s="11">
        <f t="shared" si="102"/>
        <v>3.25</v>
      </c>
      <c r="T453" s="11">
        <f t="shared" si="103"/>
        <v>6.3551401869158877</v>
      </c>
      <c r="U453" s="11">
        <f t="shared" si="104"/>
        <v>87.698412698412696</v>
      </c>
      <c r="V453" s="11">
        <f t="shared" si="105"/>
        <v>4.246031746031746</v>
      </c>
      <c r="W453" s="11">
        <f>IFERROR(H453/M453,Tabla2[[#This Row],[CARGA PRODUCCION (ANIMALES/HA)]])</f>
        <v>3.2721712538226297</v>
      </c>
      <c r="X453" s="9">
        <f t="shared" si="106"/>
        <v>2022</v>
      </c>
      <c r="Y453" s="9">
        <f t="shared" si="107"/>
        <v>8</v>
      </c>
      <c r="Z453" s="9" t="e">
        <f t="shared" ca="1" si="108"/>
        <v>#NAME?</v>
      </c>
      <c r="AA453" s="12">
        <f t="shared" si="109"/>
        <v>107</v>
      </c>
      <c r="AB453" s="10">
        <f t="shared" si="110"/>
        <v>1</v>
      </c>
      <c r="AC453" s="13">
        <f t="shared" si="111"/>
        <v>0</v>
      </c>
    </row>
    <row r="454" spans="1:29">
      <c r="A454" s="6">
        <v>44793</v>
      </c>
      <c r="B454" s="7" t="s">
        <v>83</v>
      </c>
      <c r="C454" s="7">
        <v>2150</v>
      </c>
      <c r="D454" s="7">
        <v>115</v>
      </c>
      <c r="E454" s="7">
        <v>9</v>
      </c>
      <c r="F454" s="7">
        <v>115</v>
      </c>
      <c r="G454" s="7">
        <v>129</v>
      </c>
      <c r="H454" s="7">
        <v>129</v>
      </c>
      <c r="I454" s="7">
        <v>0</v>
      </c>
      <c r="J454" s="7">
        <v>22</v>
      </c>
      <c r="K454" s="7">
        <v>680</v>
      </c>
      <c r="L454" s="7">
        <v>28.9</v>
      </c>
      <c r="M454" s="8">
        <v>35.5</v>
      </c>
      <c r="N454" s="9">
        <f>IF(Tabla2[[#This Row],[LECHE RETIRO DIA]]&lt;&gt;ISBLANK(Tabla2[[#This Row],[LECHE RETIRO DIA]]),SUM(Tabla2[[#This Row],[LECHE TANQUE DIA]:[LECHE RETIRO DIA]]),SUM(Tabla2[[#This Row],[LECHE TANQUE DIA]:[LECHE AUTOCONSUMO DIA]]))</f>
        <v>2389</v>
      </c>
      <c r="O454" s="10">
        <f t="shared" si="98"/>
        <v>0.89995814148179154</v>
      </c>
      <c r="P454" s="11">
        <f t="shared" si="99"/>
        <v>18.519379844961239</v>
      </c>
      <c r="Q454" s="11">
        <f t="shared" si="100"/>
        <v>16.666666666666668</v>
      </c>
      <c r="R454" s="11">
        <f t="shared" si="101"/>
        <v>5.2272727272727275</v>
      </c>
      <c r="S454" s="11">
        <f t="shared" si="102"/>
        <v>3.513235294117647</v>
      </c>
      <c r="T454" s="11">
        <f t="shared" si="103"/>
        <v>5.2713178294573639</v>
      </c>
      <c r="U454" s="11">
        <f t="shared" si="104"/>
        <v>82.664359861591706</v>
      </c>
      <c r="V454" s="11">
        <f t="shared" si="105"/>
        <v>4.4636678200692046</v>
      </c>
      <c r="W454" s="11">
        <f>IFERROR(H454/M454,Tabla2[[#This Row],[CARGA PRODUCCION (ANIMALES/HA)]])</f>
        <v>3.6338028169014085</v>
      </c>
      <c r="X454" s="9">
        <f t="shared" si="106"/>
        <v>2022</v>
      </c>
      <c r="Y454" s="9">
        <f t="shared" si="107"/>
        <v>8</v>
      </c>
      <c r="Z454" s="9" t="e">
        <f t="shared" ca="1" si="108"/>
        <v>#NAME?</v>
      </c>
      <c r="AA454" s="12">
        <f t="shared" si="109"/>
        <v>129</v>
      </c>
      <c r="AB454" s="10">
        <f t="shared" si="110"/>
        <v>1</v>
      </c>
      <c r="AC454" s="13">
        <f t="shared" si="111"/>
        <v>0</v>
      </c>
    </row>
    <row r="455" spans="1:29">
      <c r="A455" s="6">
        <v>44793</v>
      </c>
      <c r="B455" s="7" t="s">
        <v>88</v>
      </c>
      <c r="C455" s="7">
        <v>691</v>
      </c>
      <c r="D455" s="7">
        <v>40</v>
      </c>
      <c r="E455" s="7">
        <v>5</v>
      </c>
      <c r="F455" s="7">
        <v>40</v>
      </c>
      <c r="G455" s="7">
        <v>35</v>
      </c>
      <c r="H455" s="7">
        <v>35</v>
      </c>
      <c r="I455" s="7">
        <v>0</v>
      </c>
      <c r="J455" s="7">
        <v>8</v>
      </c>
      <c r="K455" s="7">
        <v>160</v>
      </c>
      <c r="L455" s="7">
        <v>10.8</v>
      </c>
      <c r="M455" s="28">
        <v>15</v>
      </c>
      <c r="N455" s="9">
        <f>IF(Tabla2[[#This Row],[LECHE RETIRO DIA]]&lt;&gt;ISBLANK(Tabla2[[#This Row],[LECHE RETIRO DIA]]),SUM(Tabla2[[#This Row],[LECHE TANQUE DIA]:[LECHE RETIRO DIA]]),SUM(Tabla2[[#This Row],[LECHE TANQUE DIA]:[LECHE AUTOCONSUMO DIA]]))</f>
        <v>776</v>
      </c>
      <c r="O455" s="10">
        <f t="shared" si="98"/>
        <v>0.89046391752577314</v>
      </c>
      <c r="P455" s="11">
        <f t="shared" si="99"/>
        <v>22.171428571428571</v>
      </c>
      <c r="Q455" s="11">
        <f t="shared" si="100"/>
        <v>19.742857142857144</v>
      </c>
      <c r="R455" s="11">
        <f t="shared" si="101"/>
        <v>5</v>
      </c>
      <c r="S455" s="11">
        <f t="shared" si="102"/>
        <v>4.8499999999999996</v>
      </c>
      <c r="T455" s="11">
        <f t="shared" si="103"/>
        <v>4.5714285714285712</v>
      </c>
      <c r="U455" s="11">
        <f t="shared" si="104"/>
        <v>71.851851851851848</v>
      </c>
      <c r="V455" s="11">
        <f t="shared" si="105"/>
        <v>3.2407407407407405</v>
      </c>
      <c r="W455" s="11">
        <f>IFERROR(H455/M455,Tabla2[[#This Row],[CARGA PRODUCCION (ANIMALES/HA)]])</f>
        <v>2.3333333333333335</v>
      </c>
      <c r="X455" s="9">
        <f t="shared" si="106"/>
        <v>2022</v>
      </c>
      <c r="Y455" s="9">
        <f t="shared" si="107"/>
        <v>8</v>
      </c>
      <c r="Z455" s="9" t="e">
        <f t="shared" ca="1" si="108"/>
        <v>#NAME?</v>
      </c>
      <c r="AA455" s="12">
        <f t="shared" si="109"/>
        <v>35</v>
      </c>
      <c r="AB455" s="10">
        <f t="shared" si="110"/>
        <v>1</v>
      </c>
      <c r="AC455" s="13">
        <f t="shared" si="111"/>
        <v>0</v>
      </c>
    </row>
    <row r="456" spans="1:29">
      <c r="A456" s="6">
        <v>44794</v>
      </c>
      <c r="B456" s="7" t="s">
        <v>81</v>
      </c>
      <c r="C456" s="7">
        <v>2073</v>
      </c>
      <c r="D456" s="7">
        <v>80</v>
      </c>
      <c r="E456" s="7">
        <v>9</v>
      </c>
      <c r="F456" s="7">
        <v>80</v>
      </c>
      <c r="G456" s="7">
        <v>107</v>
      </c>
      <c r="H456" s="7">
        <v>107</v>
      </c>
      <c r="I456" s="7">
        <v>0</v>
      </c>
      <c r="J456" s="7">
        <v>14</v>
      </c>
      <c r="K456" s="7">
        <v>680</v>
      </c>
      <c r="L456" s="7">
        <v>25.2</v>
      </c>
      <c r="M456" s="8">
        <v>32.700000000000003</v>
      </c>
      <c r="N456" s="9">
        <f>IF(Tabla2[[#This Row],[LECHE RETIRO DIA]]&lt;&gt;ISBLANK(Tabla2[[#This Row],[LECHE RETIRO DIA]]),SUM(Tabla2[[#This Row],[LECHE TANQUE DIA]:[LECHE RETIRO DIA]]),SUM(Tabla2[[#This Row],[LECHE TANQUE DIA]:[LECHE AUTOCONSUMO DIA]]))</f>
        <v>2242</v>
      </c>
      <c r="O456" s="10">
        <f t="shared" si="98"/>
        <v>0.92462087421944694</v>
      </c>
      <c r="P456" s="11">
        <f t="shared" si="99"/>
        <v>20.953271028037385</v>
      </c>
      <c r="Q456" s="11">
        <f t="shared" si="100"/>
        <v>19.373831775700936</v>
      </c>
      <c r="R456" s="11">
        <f t="shared" si="101"/>
        <v>5.7142857142857144</v>
      </c>
      <c r="S456" s="11">
        <f t="shared" si="102"/>
        <v>3.2970588235294116</v>
      </c>
      <c r="T456" s="11">
        <f t="shared" si="103"/>
        <v>6.3551401869158877</v>
      </c>
      <c r="U456" s="11">
        <f t="shared" si="104"/>
        <v>88.968253968253975</v>
      </c>
      <c r="V456" s="11">
        <f t="shared" si="105"/>
        <v>4.246031746031746</v>
      </c>
      <c r="W456" s="11">
        <f>IFERROR(H456/M456,Tabla2[[#This Row],[CARGA PRODUCCION (ANIMALES/HA)]])</f>
        <v>3.2721712538226297</v>
      </c>
      <c r="X456" s="9">
        <f t="shared" si="106"/>
        <v>2022</v>
      </c>
      <c r="Y456" s="9">
        <f t="shared" si="107"/>
        <v>8</v>
      </c>
      <c r="Z456" s="9" t="e">
        <f t="shared" ca="1" si="108"/>
        <v>#NAME?</v>
      </c>
      <c r="AA456" s="12">
        <f t="shared" si="109"/>
        <v>107</v>
      </c>
      <c r="AB456" s="10">
        <f t="shared" si="110"/>
        <v>1</v>
      </c>
      <c r="AC456" s="13">
        <f t="shared" si="111"/>
        <v>0</v>
      </c>
    </row>
    <row r="457" spans="1:29">
      <c r="A457" s="6">
        <v>44794</v>
      </c>
      <c r="B457" s="7" t="s">
        <v>83</v>
      </c>
      <c r="C457" s="7">
        <v>2150</v>
      </c>
      <c r="D457" s="7">
        <v>115</v>
      </c>
      <c r="E457" s="7">
        <v>9</v>
      </c>
      <c r="F457" s="7">
        <v>115</v>
      </c>
      <c r="G457" s="7">
        <v>129</v>
      </c>
      <c r="H457" s="7">
        <v>129</v>
      </c>
      <c r="I457" s="7">
        <v>0</v>
      </c>
      <c r="J457" s="7">
        <v>22</v>
      </c>
      <c r="K457" s="7">
        <v>680</v>
      </c>
      <c r="L457" s="7">
        <v>28.9</v>
      </c>
      <c r="M457" s="8">
        <v>35.5</v>
      </c>
      <c r="N457" s="9">
        <f>IF(Tabla2[[#This Row],[LECHE RETIRO DIA]]&lt;&gt;ISBLANK(Tabla2[[#This Row],[LECHE RETIRO DIA]]),SUM(Tabla2[[#This Row],[LECHE TANQUE DIA]:[LECHE RETIRO DIA]]),SUM(Tabla2[[#This Row],[LECHE TANQUE DIA]:[LECHE AUTOCONSUMO DIA]]))</f>
        <v>2389</v>
      </c>
      <c r="O457" s="10">
        <f t="shared" si="98"/>
        <v>0.89995814148179154</v>
      </c>
      <c r="P457" s="11">
        <f t="shared" si="99"/>
        <v>18.519379844961239</v>
      </c>
      <c r="Q457" s="11">
        <f t="shared" si="100"/>
        <v>16.666666666666668</v>
      </c>
      <c r="R457" s="11">
        <f t="shared" si="101"/>
        <v>5.2272727272727275</v>
      </c>
      <c r="S457" s="11">
        <f t="shared" si="102"/>
        <v>3.513235294117647</v>
      </c>
      <c r="T457" s="11">
        <f t="shared" si="103"/>
        <v>5.2713178294573639</v>
      </c>
      <c r="U457" s="11">
        <f t="shared" si="104"/>
        <v>82.664359861591706</v>
      </c>
      <c r="V457" s="11">
        <f t="shared" si="105"/>
        <v>4.4636678200692046</v>
      </c>
      <c r="W457" s="11">
        <f>IFERROR(H457/M457,Tabla2[[#This Row],[CARGA PRODUCCION (ANIMALES/HA)]])</f>
        <v>3.6338028169014085</v>
      </c>
      <c r="X457" s="9">
        <f t="shared" si="106"/>
        <v>2022</v>
      </c>
      <c r="Y457" s="9">
        <f t="shared" si="107"/>
        <v>8</v>
      </c>
      <c r="Z457" s="9" t="e">
        <f t="shared" ca="1" si="108"/>
        <v>#NAME?</v>
      </c>
      <c r="AA457" s="12">
        <f t="shared" si="109"/>
        <v>129</v>
      </c>
      <c r="AB457" s="10">
        <f t="shared" si="110"/>
        <v>1</v>
      </c>
      <c r="AC457" s="13">
        <f t="shared" si="111"/>
        <v>0</v>
      </c>
    </row>
    <row r="458" spans="1:29">
      <c r="A458" s="6">
        <v>44794</v>
      </c>
      <c r="B458" s="7" t="s">
        <v>88</v>
      </c>
      <c r="C458" s="7">
        <v>691</v>
      </c>
      <c r="D458" s="7">
        <v>40</v>
      </c>
      <c r="E458" s="7">
        <v>5</v>
      </c>
      <c r="F458" s="7">
        <v>40</v>
      </c>
      <c r="G458" s="7">
        <v>36</v>
      </c>
      <c r="H458" s="7">
        <v>36</v>
      </c>
      <c r="I458" s="7">
        <v>0</v>
      </c>
      <c r="J458" s="7">
        <v>8</v>
      </c>
      <c r="K458" s="7">
        <v>180</v>
      </c>
      <c r="L458" s="7">
        <v>10.8</v>
      </c>
      <c r="M458" s="28">
        <v>15</v>
      </c>
      <c r="N458" s="9">
        <f>IF(Tabla2[[#This Row],[LECHE RETIRO DIA]]&lt;&gt;ISBLANK(Tabla2[[#This Row],[LECHE RETIRO DIA]]),SUM(Tabla2[[#This Row],[LECHE TANQUE DIA]:[LECHE RETIRO DIA]]),SUM(Tabla2[[#This Row],[LECHE TANQUE DIA]:[LECHE AUTOCONSUMO DIA]]))</f>
        <v>776</v>
      </c>
      <c r="O458" s="10">
        <f t="shared" si="98"/>
        <v>0.89046391752577314</v>
      </c>
      <c r="P458" s="11">
        <f t="shared" si="99"/>
        <v>21.555555555555557</v>
      </c>
      <c r="Q458" s="11">
        <f t="shared" si="100"/>
        <v>19.194444444444443</v>
      </c>
      <c r="R458" s="11">
        <f t="shared" si="101"/>
        <v>5</v>
      </c>
      <c r="S458" s="11">
        <f t="shared" si="102"/>
        <v>4.3111111111111109</v>
      </c>
      <c r="T458" s="11">
        <f t="shared" si="103"/>
        <v>5</v>
      </c>
      <c r="U458" s="11">
        <f t="shared" si="104"/>
        <v>71.851851851851848</v>
      </c>
      <c r="V458" s="11">
        <f t="shared" si="105"/>
        <v>3.333333333333333</v>
      </c>
      <c r="W458" s="11">
        <f>IFERROR(H458/M458,Tabla2[[#This Row],[CARGA PRODUCCION (ANIMALES/HA)]])</f>
        <v>2.4</v>
      </c>
      <c r="X458" s="9">
        <f t="shared" si="106"/>
        <v>2022</v>
      </c>
      <c r="Y458" s="9">
        <f t="shared" si="107"/>
        <v>8</v>
      </c>
      <c r="Z458" s="9" t="e">
        <f t="shared" ca="1" si="108"/>
        <v>#NAME?</v>
      </c>
      <c r="AA458" s="12">
        <f t="shared" si="109"/>
        <v>36</v>
      </c>
      <c r="AB458" s="10">
        <f t="shared" si="110"/>
        <v>1</v>
      </c>
      <c r="AC458" s="13">
        <f t="shared" si="111"/>
        <v>0</v>
      </c>
    </row>
    <row r="459" spans="1:29">
      <c r="A459" s="6">
        <v>44795</v>
      </c>
      <c r="B459" s="7" t="s">
        <v>81</v>
      </c>
      <c r="C459" s="7">
        <v>1989</v>
      </c>
      <c r="D459" s="7">
        <v>80</v>
      </c>
      <c r="E459" s="7">
        <v>9</v>
      </c>
      <c r="F459" s="7">
        <v>80</v>
      </c>
      <c r="G459" s="7">
        <v>107</v>
      </c>
      <c r="H459" s="7">
        <v>107</v>
      </c>
      <c r="I459" s="7">
        <v>0</v>
      </c>
      <c r="J459" s="7">
        <v>14</v>
      </c>
      <c r="K459" s="7">
        <v>680</v>
      </c>
      <c r="L459" s="7">
        <v>25.2</v>
      </c>
      <c r="M459" s="8">
        <v>32.700000000000003</v>
      </c>
      <c r="N459" s="9">
        <f>IF(Tabla2[[#This Row],[LECHE RETIRO DIA]]&lt;&gt;ISBLANK(Tabla2[[#This Row],[LECHE RETIRO DIA]]),SUM(Tabla2[[#This Row],[LECHE TANQUE DIA]:[LECHE RETIRO DIA]]),SUM(Tabla2[[#This Row],[LECHE TANQUE DIA]:[LECHE AUTOCONSUMO DIA]]))</f>
        <v>2158</v>
      </c>
      <c r="O459" s="10">
        <f t="shared" si="98"/>
        <v>0.92168674698795183</v>
      </c>
      <c r="P459" s="11">
        <f t="shared" si="99"/>
        <v>20.168224299065422</v>
      </c>
      <c r="Q459" s="11">
        <f t="shared" si="100"/>
        <v>18.588785046728972</v>
      </c>
      <c r="R459" s="11">
        <f t="shared" si="101"/>
        <v>5.7142857142857144</v>
      </c>
      <c r="S459" s="11">
        <f t="shared" si="102"/>
        <v>3.1735294117647057</v>
      </c>
      <c r="T459" s="11">
        <f t="shared" si="103"/>
        <v>6.3551401869158877</v>
      </c>
      <c r="U459" s="11">
        <f t="shared" si="104"/>
        <v>85.634920634920633</v>
      </c>
      <c r="V459" s="11">
        <f t="shared" si="105"/>
        <v>4.246031746031746</v>
      </c>
      <c r="W459" s="11">
        <f>IFERROR(H459/M459,Tabla2[[#This Row],[CARGA PRODUCCION (ANIMALES/HA)]])</f>
        <v>3.2721712538226297</v>
      </c>
      <c r="X459" s="9">
        <f t="shared" si="106"/>
        <v>2022</v>
      </c>
      <c r="Y459" s="9">
        <f t="shared" si="107"/>
        <v>8</v>
      </c>
      <c r="Z459" s="9" t="e">
        <f t="shared" ca="1" si="108"/>
        <v>#NAME?</v>
      </c>
      <c r="AA459" s="12">
        <f t="shared" si="109"/>
        <v>107</v>
      </c>
      <c r="AB459" s="10">
        <f t="shared" si="110"/>
        <v>1</v>
      </c>
      <c r="AC459" s="13">
        <f t="shared" si="111"/>
        <v>0</v>
      </c>
    </row>
    <row r="460" spans="1:29">
      <c r="A460" s="6">
        <v>44795</v>
      </c>
      <c r="B460" s="7" t="s">
        <v>83</v>
      </c>
      <c r="C460" s="7">
        <v>2123</v>
      </c>
      <c r="D460" s="7">
        <v>115</v>
      </c>
      <c r="E460" s="7">
        <v>9</v>
      </c>
      <c r="F460" s="7">
        <v>115</v>
      </c>
      <c r="G460" s="7">
        <v>129</v>
      </c>
      <c r="H460" s="7">
        <v>129</v>
      </c>
      <c r="I460" s="7">
        <v>0</v>
      </c>
      <c r="J460" s="7">
        <v>22</v>
      </c>
      <c r="K460" s="7">
        <v>680</v>
      </c>
      <c r="L460" s="7">
        <v>28.9</v>
      </c>
      <c r="M460" s="8">
        <v>35.5</v>
      </c>
      <c r="N460" s="9">
        <f>IF(Tabla2[[#This Row],[LECHE RETIRO DIA]]&lt;&gt;ISBLANK(Tabla2[[#This Row],[LECHE RETIRO DIA]]),SUM(Tabla2[[#This Row],[LECHE TANQUE DIA]:[LECHE RETIRO DIA]]),SUM(Tabla2[[#This Row],[LECHE TANQUE DIA]:[LECHE AUTOCONSUMO DIA]]))</f>
        <v>2362</v>
      </c>
      <c r="O460" s="10">
        <f t="shared" si="98"/>
        <v>0.89881456392887382</v>
      </c>
      <c r="P460" s="11">
        <f t="shared" si="99"/>
        <v>18.310077519379846</v>
      </c>
      <c r="Q460" s="11">
        <f t="shared" si="100"/>
        <v>16.45736434108527</v>
      </c>
      <c r="R460" s="11">
        <f t="shared" si="101"/>
        <v>5.2272727272727275</v>
      </c>
      <c r="S460" s="11">
        <f t="shared" si="102"/>
        <v>3.473529411764706</v>
      </c>
      <c r="T460" s="11">
        <f t="shared" si="103"/>
        <v>5.2713178294573639</v>
      </c>
      <c r="U460" s="11">
        <f t="shared" si="104"/>
        <v>81.730103806228371</v>
      </c>
      <c r="V460" s="11">
        <f t="shared" si="105"/>
        <v>4.4636678200692046</v>
      </c>
      <c r="W460" s="11">
        <f>IFERROR(H460/M460,Tabla2[[#This Row],[CARGA PRODUCCION (ANIMALES/HA)]])</f>
        <v>3.6338028169014085</v>
      </c>
      <c r="X460" s="9">
        <f t="shared" si="106"/>
        <v>2022</v>
      </c>
      <c r="Y460" s="9">
        <f t="shared" si="107"/>
        <v>8</v>
      </c>
      <c r="Z460" s="9" t="e">
        <f t="shared" ca="1" si="108"/>
        <v>#NAME?</v>
      </c>
      <c r="AA460" s="12">
        <f t="shared" si="109"/>
        <v>129</v>
      </c>
      <c r="AB460" s="10">
        <f t="shared" si="110"/>
        <v>1</v>
      </c>
      <c r="AC460" s="13">
        <f t="shared" si="111"/>
        <v>0</v>
      </c>
    </row>
    <row r="461" spans="1:29">
      <c r="A461" s="6">
        <v>44795</v>
      </c>
      <c r="B461" s="7" t="s">
        <v>88</v>
      </c>
      <c r="C461" s="7">
        <v>680</v>
      </c>
      <c r="D461" s="7">
        <v>60</v>
      </c>
      <c r="E461" s="7">
        <v>5</v>
      </c>
      <c r="F461" s="7">
        <v>60</v>
      </c>
      <c r="G461" s="7">
        <v>36</v>
      </c>
      <c r="H461" s="7">
        <v>36</v>
      </c>
      <c r="I461" s="7">
        <v>0</v>
      </c>
      <c r="J461" s="7">
        <v>8</v>
      </c>
      <c r="K461" s="7">
        <v>180</v>
      </c>
      <c r="L461" s="7">
        <v>10.8</v>
      </c>
      <c r="M461" s="28">
        <v>15</v>
      </c>
      <c r="N461" s="9">
        <f>IF(Tabla2[[#This Row],[LECHE RETIRO DIA]]&lt;&gt;ISBLANK(Tabla2[[#This Row],[LECHE RETIRO DIA]]),SUM(Tabla2[[#This Row],[LECHE TANQUE DIA]:[LECHE RETIRO DIA]]),SUM(Tabla2[[#This Row],[LECHE TANQUE DIA]:[LECHE AUTOCONSUMO DIA]]))</f>
        <v>805</v>
      </c>
      <c r="O461" s="10">
        <f t="shared" si="98"/>
        <v>0.84472049689440998</v>
      </c>
      <c r="P461" s="11">
        <f t="shared" si="99"/>
        <v>22.361111111111111</v>
      </c>
      <c r="Q461" s="11">
        <f t="shared" si="100"/>
        <v>18.888888888888889</v>
      </c>
      <c r="R461" s="11">
        <f t="shared" si="101"/>
        <v>7.5</v>
      </c>
      <c r="S461" s="11">
        <f t="shared" si="102"/>
        <v>4.4722222222222223</v>
      </c>
      <c r="T461" s="11">
        <f t="shared" si="103"/>
        <v>5</v>
      </c>
      <c r="U461" s="11">
        <f t="shared" si="104"/>
        <v>74.537037037037038</v>
      </c>
      <c r="V461" s="11">
        <f t="shared" si="105"/>
        <v>3.333333333333333</v>
      </c>
      <c r="W461" s="11">
        <f>IFERROR(H461/M461,Tabla2[[#This Row],[CARGA PRODUCCION (ANIMALES/HA)]])</f>
        <v>2.4</v>
      </c>
      <c r="X461" s="9">
        <f t="shared" si="106"/>
        <v>2022</v>
      </c>
      <c r="Y461" s="9">
        <f t="shared" si="107"/>
        <v>8</v>
      </c>
      <c r="Z461" s="9" t="e">
        <f t="shared" ca="1" si="108"/>
        <v>#NAME?</v>
      </c>
      <c r="AA461" s="12">
        <f t="shared" si="109"/>
        <v>36</v>
      </c>
      <c r="AB461" s="10">
        <f t="shared" si="110"/>
        <v>1</v>
      </c>
      <c r="AC461" s="13">
        <f t="shared" si="111"/>
        <v>0</v>
      </c>
    </row>
    <row r="462" spans="1:29">
      <c r="A462" s="6">
        <v>44796</v>
      </c>
      <c r="B462" s="7" t="s">
        <v>81</v>
      </c>
      <c r="C462" s="7">
        <v>2013</v>
      </c>
      <c r="D462" s="7">
        <v>80</v>
      </c>
      <c r="E462" s="7">
        <v>9</v>
      </c>
      <c r="F462" s="7">
        <v>80</v>
      </c>
      <c r="G462" s="7">
        <v>107</v>
      </c>
      <c r="H462" s="7">
        <v>107</v>
      </c>
      <c r="I462" s="7">
        <v>0</v>
      </c>
      <c r="J462" s="7">
        <v>14</v>
      </c>
      <c r="K462" s="7">
        <v>680</v>
      </c>
      <c r="L462" s="7">
        <v>25.2</v>
      </c>
      <c r="M462" s="8">
        <v>32.700000000000003</v>
      </c>
      <c r="N462" s="9">
        <f>IF(Tabla2[[#This Row],[LECHE RETIRO DIA]]&lt;&gt;ISBLANK(Tabla2[[#This Row],[LECHE RETIRO DIA]]),SUM(Tabla2[[#This Row],[LECHE TANQUE DIA]:[LECHE RETIRO DIA]]),SUM(Tabla2[[#This Row],[LECHE TANQUE DIA]:[LECHE AUTOCONSUMO DIA]]))</f>
        <v>2182</v>
      </c>
      <c r="O462" s="10">
        <f t="shared" si="98"/>
        <v>0.92254812098991745</v>
      </c>
      <c r="P462" s="11">
        <f t="shared" si="99"/>
        <v>20.392523364485982</v>
      </c>
      <c r="Q462" s="11">
        <f t="shared" si="100"/>
        <v>18.813084112149532</v>
      </c>
      <c r="R462" s="11">
        <f t="shared" si="101"/>
        <v>5.7142857142857144</v>
      </c>
      <c r="S462" s="11">
        <f t="shared" si="102"/>
        <v>3.2088235294117649</v>
      </c>
      <c r="T462" s="11">
        <f t="shared" si="103"/>
        <v>6.3551401869158877</v>
      </c>
      <c r="U462" s="11">
        <f t="shared" si="104"/>
        <v>86.587301587301596</v>
      </c>
      <c r="V462" s="11">
        <f t="shared" si="105"/>
        <v>4.246031746031746</v>
      </c>
      <c r="W462" s="11">
        <f>IFERROR(H462/M462,Tabla2[[#This Row],[CARGA PRODUCCION (ANIMALES/HA)]])</f>
        <v>3.2721712538226297</v>
      </c>
      <c r="X462" s="9">
        <f t="shared" si="106"/>
        <v>2022</v>
      </c>
      <c r="Y462" s="9">
        <f t="shared" si="107"/>
        <v>8</v>
      </c>
      <c r="Z462" s="9" t="e">
        <f t="shared" ca="1" si="108"/>
        <v>#NAME?</v>
      </c>
      <c r="AA462" s="12">
        <f t="shared" si="109"/>
        <v>107</v>
      </c>
      <c r="AB462" s="10">
        <f t="shared" si="110"/>
        <v>1</v>
      </c>
      <c r="AC462" s="13">
        <f t="shared" si="111"/>
        <v>0</v>
      </c>
    </row>
    <row r="463" spans="1:29">
      <c r="A463" s="6">
        <v>44796</v>
      </c>
      <c r="B463" s="7" t="s">
        <v>83</v>
      </c>
      <c r="C463" s="7">
        <v>2049</v>
      </c>
      <c r="D463" s="7">
        <v>115</v>
      </c>
      <c r="E463" s="7">
        <v>9</v>
      </c>
      <c r="F463" s="7">
        <v>115</v>
      </c>
      <c r="G463" s="7">
        <v>129</v>
      </c>
      <c r="H463" s="7">
        <v>129</v>
      </c>
      <c r="I463" s="7">
        <v>0</v>
      </c>
      <c r="J463" s="7">
        <v>22</v>
      </c>
      <c r="K463" s="7">
        <v>680</v>
      </c>
      <c r="L463" s="7">
        <v>28.9</v>
      </c>
      <c r="M463" s="8">
        <v>35.5</v>
      </c>
      <c r="N463" s="9">
        <f>IF(Tabla2[[#This Row],[LECHE RETIRO DIA]]&lt;&gt;ISBLANK(Tabla2[[#This Row],[LECHE RETIRO DIA]]),SUM(Tabla2[[#This Row],[LECHE TANQUE DIA]:[LECHE RETIRO DIA]]),SUM(Tabla2[[#This Row],[LECHE TANQUE DIA]:[LECHE AUTOCONSUMO DIA]]))</f>
        <v>2288</v>
      </c>
      <c r="O463" s="10">
        <f t="shared" si="98"/>
        <v>0.89554195804195802</v>
      </c>
      <c r="P463" s="11">
        <f t="shared" si="99"/>
        <v>17.736434108527131</v>
      </c>
      <c r="Q463" s="11">
        <f t="shared" si="100"/>
        <v>15.883720930232558</v>
      </c>
      <c r="R463" s="11">
        <f t="shared" si="101"/>
        <v>5.2272727272727275</v>
      </c>
      <c r="S463" s="11">
        <f t="shared" si="102"/>
        <v>3.3647058823529412</v>
      </c>
      <c r="T463" s="11">
        <f t="shared" si="103"/>
        <v>5.2713178294573639</v>
      </c>
      <c r="U463" s="11">
        <f t="shared" si="104"/>
        <v>79.169550173010379</v>
      </c>
      <c r="V463" s="11">
        <f t="shared" si="105"/>
        <v>4.4636678200692046</v>
      </c>
      <c r="W463" s="11">
        <f>IFERROR(H463/M463,Tabla2[[#This Row],[CARGA PRODUCCION (ANIMALES/HA)]])</f>
        <v>3.6338028169014085</v>
      </c>
      <c r="X463" s="9">
        <f t="shared" si="106"/>
        <v>2022</v>
      </c>
      <c r="Y463" s="9">
        <f t="shared" si="107"/>
        <v>8</v>
      </c>
      <c r="Z463" s="9" t="e">
        <f t="shared" ca="1" si="108"/>
        <v>#NAME?</v>
      </c>
      <c r="AA463" s="12">
        <f t="shared" si="109"/>
        <v>129</v>
      </c>
      <c r="AB463" s="10">
        <f t="shared" si="110"/>
        <v>1</v>
      </c>
      <c r="AC463" s="13">
        <f t="shared" si="111"/>
        <v>0</v>
      </c>
    </row>
    <row r="464" spans="1:29">
      <c r="A464" s="6">
        <v>44796</v>
      </c>
      <c r="B464" s="7" t="s">
        <v>88</v>
      </c>
      <c r="C464" s="7">
        <v>680</v>
      </c>
      <c r="D464" s="7">
        <v>60</v>
      </c>
      <c r="E464" s="7">
        <v>5</v>
      </c>
      <c r="F464" s="7">
        <v>60</v>
      </c>
      <c r="G464" s="7">
        <v>36</v>
      </c>
      <c r="H464" s="7">
        <v>36</v>
      </c>
      <c r="I464" s="7">
        <v>0</v>
      </c>
      <c r="J464" s="7">
        <v>8</v>
      </c>
      <c r="K464" s="7">
        <v>180</v>
      </c>
      <c r="L464" s="7">
        <v>10.8</v>
      </c>
      <c r="M464" s="28">
        <v>15</v>
      </c>
      <c r="N464" s="9">
        <f>IF(Tabla2[[#This Row],[LECHE RETIRO DIA]]&lt;&gt;ISBLANK(Tabla2[[#This Row],[LECHE RETIRO DIA]]),SUM(Tabla2[[#This Row],[LECHE TANQUE DIA]:[LECHE RETIRO DIA]]),SUM(Tabla2[[#This Row],[LECHE TANQUE DIA]:[LECHE AUTOCONSUMO DIA]]))</f>
        <v>805</v>
      </c>
      <c r="O464" s="10">
        <f t="shared" si="98"/>
        <v>0.84472049689440998</v>
      </c>
      <c r="P464" s="11">
        <f t="shared" si="99"/>
        <v>22.361111111111111</v>
      </c>
      <c r="Q464" s="11">
        <f t="shared" si="100"/>
        <v>18.888888888888889</v>
      </c>
      <c r="R464" s="11">
        <f t="shared" si="101"/>
        <v>7.5</v>
      </c>
      <c r="S464" s="11">
        <f t="shared" si="102"/>
        <v>4.4722222222222223</v>
      </c>
      <c r="T464" s="11">
        <f t="shared" si="103"/>
        <v>5</v>
      </c>
      <c r="U464" s="11">
        <f t="shared" si="104"/>
        <v>74.537037037037038</v>
      </c>
      <c r="V464" s="11">
        <f t="shared" si="105"/>
        <v>3.333333333333333</v>
      </c>
      <c r="W464" s="11">
        <f>IFERROR(H464/M464,Tabla2[[#This Row],[CARGA PRODUCCION (ANIMALES/HA)]])</f>
        <v>2.4</v>
      </c>
      <c r="X464" s="9">
        <f t="shared" si="106"/>
        <v>2022</v>
      </c>
      <c r="Y464" s="9">
        <f t="shared" si="107"/>
        <v>8</v>
      </c>
      <c r="Z464" s="9" t="e">
        <f t="shared" ca="1" si="108"/>
        <v>#NAME?</v>
      </c>
      <c r="AA464" s="12">
        <f t="shared" si="109"/>
        <v>36</v>
      </c>
      <c r="AB464" s="10">
        <f t="shared" si="110"/>
        <v>1</v>
      </c>
      <c r="AC464" s="13">
        <f t="shared" si="111"/>
        <v>0</v>
      </c>
    </row>
    <row r="465" spans="1:29">
      <c r="A465" s="6">
        <v>44797</v>
      </c>
      <c r="B465" s="7" t="s">
        <v>81</v>
      </c>
      <c r="C465" s="7">
        <v>2041</v>
      </c>
      <c r="D465" s="7">
        <v>80</v>
      </c>
      <c r="E465" s="7">
        <v>9</v>
      </c>
      <c r="F465" s="7">
        <v>80</v>
      </c>
      <c r="G465" s="7">
        <v>107</v>
      </c>
      <c r="H465" s="7">
        <v>107</v>
      </c>
      <c r="I465" s="7">
        <v>0</v>
      </c>
      <c r="J465" s="7">
        <v>14</v>
      </c>
      <c r="K465" s="7">
        <v>680</v>
      </c>
      <c r="L465" s="7">
        <v>25.2</v>
      </c>
      <c r="M465" s="8">
        <v>32.700000000000003</v>
      </c>
      <c r="N465" s="9">
        <f>IF(Tabla2[[#This Row],[LECHE RETIRO DIA]]&lt;&gt;ISBLANK(Tabla2[[#This Row],[LECHE RETIRO DIA]]),SUM(Tabla2[[#This Row],[LECHE TANQUE DIA]:[LECHE RETIRO DIA]]),SUM(Tabla2[[#This Row],[LECHE TANQUE DIA]:[LECHE AUTOCONSUMO DIA]]))</f>
        <v>2210</v>
      </c>
      <c r="O465" s="10">
        <f t="shared" si="98"/>
        <v>0.92352941176470593</v>
      </c>
      <c r="P465" s="11">
        <f t="shared" si="99"/>
        <v>20.654205607476637</v>
      </c>
      <c r="Q465" s="11">
        <f t="shared" si="100"/>
        <v>19.074766355140188</v>
      </c>
      <c r="R465" s="11">
        <f t="shared" si="101"/>
        <v>5.7142857142857144</v>
      </c>
      <c r="S465" s="11">
        <f t="shared" si="102"/>
        <v>3.25</v>
      </c>
      <c r="T465" s="11">
        <f t="shared" si="103"/>
        <v>6.3551401869158877</v>
      </c>
      <c r="U465" s="11">
        <f t="shared" si="104"/>
        <v>87.698412698412696</v>
      </c>
      <c r="V465" s="11">
        <f t="shared" si="105"/>
        <v>4.246031746031746</v>
      </c>
      <c r="W465" s="11">
        <f>IFERROR(H465/M465,Tabla2[[#This Row],[CARGA PRODUCCION (ANIMALES/HA)]])</f>
        <v>3.2721712538226297</v>
      </c>
      <c r="X465" s="9">
        <f t="shared" si="106"/>
        <v>2022</v>
      </c>
      <c r="Y465" s="9">
        <f t="shared" si="107"/>
        <v>8</v>
      </c>
      <c r="Z465" s="9" t="e">
        <f t="shared" ca="1" si="108"/>
        <v>#NAME?</v>
      </c>
      <c r="AA465" s="12">
        <f t="shared" si="109"/>
        <v>107</v>
      </c>
      <c r="AB465" s="10">
        <f t="shared" si="110"/>
        <v>1</v>
      </c>
      <c r="AC465" s="13">
        <f t="shared" si="111"/>
        <v>0</v>
      </c>
    </row>
    <row r="466" spans="1:29">
      <c r="A466" s="6">
        <v>44797</v>
      </c>
      <c r="B466" s="7" t="s">
        <v>83</v>
      </c>
      <c r="C466" s="7">
        <v>2121</v>
      </c>
      <c r="D466" s="7">
        <v>115</v>
      </c>
      <c r="E466" s="7">
        <v>9</v>
      </c>
      <c r="F466" s="7">
        <v>115</v>
      </c>
      <c r="G466" s="7">
        <v>129</v>
      </c>
      <c r="H466" s="7">
        <v>129</v>
      </c>
      <c r="I466" s="7">
        <v>0</v>
      </c>
      <c r="J466" s="7">
        <v>22</v>
      </c>
      <c r="K466" s="7">
        <v>680</v>
      </c>
      <c r="L466" s="7">
        <v>28.9</v>
      </c>
      <c r="M466" s="8">
        <v>35.5</v>
      </c>
      <c r="N466" s="9">
        <f>IF(Tabla2[[#This Row],[LECHE RETIRO DIA]]&lt;&gt;ISBLANK(Tabla2[[#This Row],[LECHE RETIRO DIA]]),SUM(Tabla2[[#This Row],[LECHE TANQUE DIA]:[LECHE RETIRO DIA]]),SUM(Tabla2[[#This Row],[LECHE TANQUE DIA]:[LECHE AUTOCONSUMO DIA]]))</f>
        <v>2360</v>
      </c>
      <c r="O466" s="10">
        <f t="shared" si="98"/>
        <v>0.89872881355932199</v>
      </c>
      <c r="P466" s="11">
        <f t="shared" si="99"/>
        <v>18.294573643410853</v>
      </c>
      <c r="Q466" s="11">
        <f t="shared" si="100"/>
        <v>16.441860465116278</v>
      </c>
      <c r="R466" s="11">
        <f t="shared" si="101"/>
        <v>5.2272727272727275</v>
      </c>
      <c r="S466" s="11">
        <f t="shared" si="102"/>
        <v>3.4705882352941178</v>
      </c>
      <c r="T466" s="11">
        <f t="shared" si="103"/>
        <v>5.2713178294573639</v>
      </c>
      <c r="U466" s="11">
        <f t="shared" si="104"/>
        <v>81.660899653979243</v>
      </c>
      <c r="V466" s="11">
        <f t="shared" si="105"/>
        <v>4.4636678200692046</v>
      </c>
      <c r="W466" s="11">
        <f>IFERROR(H466/M466,Tabla2[[#This Row],[CARGA PRODUCCION (ANIMALES/HA)]])</f>
        <v>3.6338028169014085</v>
      </c>
      <c r="X466" s="9">
        <f t="shared" si="106"/>
        <v>2022</v>
      </c>
      <c r="Y466" s="9">
        <f t="shared" si="107"/>
        <v>8</v>
      </c>
      <c r="Z466" s="9" t="e">
        <f t="shared" ca="1" si="108"/>
        <v>#NAME?</v>
      </c>
      <c r="AA466" s="12">
        <f t="shared" si="109"/>
        <v>129</v>
      </c>
      <c r="AB466" s="10">
        <f t="shared" si="110"/>
        <v>1</v>
      </c>
      <c r="AC466" s="13">
        <f t="shared" si="111"/>
        <v>0</v>
      </c>
    </row>
    <row r="467" spans="1:29">
      <c r="A467" s="6">
        <v>44797</v>
      </c>
      <c r="B467" s="7" t="s">
        <v>88</v>
      </c>
      <c r="C467" s="7">
        <v>709</v>
      </c>
      <c r="D467" s="7">
        <v>60</v>
      </c>
      <c r="E467" s="7">
        <v>5</v>
      </c>
      <c r="F467" s="7">
        <v>60</v>
      </c>
      <c r="G467" s="7">
        <v>36</v>
      </c>
      <c r="H467" s="7">
        <v>36</v>
      </c>
      <c r="I467" s="7">
        <v>0</v>
      </c>
      <c r="J467" s="7">
        <v>8</v>
      </c>
      <c r="K467" s="7">
        <v>180</v>
      </c>
      <c r="L467" s="7">
        <v>10.8</v>
      </c>
      <c r="M467" s="28">
        <v>15</v>
      </c>
      <c r="N467" s="9">
        <f>IF(Tabla2[[#This Row],[LECHE RETIRO DIA]]&lt;&gt;ISBLANK(Tabla2[[#This Row],[LECHE RETIRO DIA]]),SUM(Tabla2[[#This Row],[LECHE TANQUE DIA]:[LECHE RETIRO DIA]]),SUM(Tabla2[[#This Row],[LECHE TANQUE DIA]:[LECHE AUTOCONSUMO DIA]]))</f>
        <v>834</v>
      </c>
      <c r="O467" s="10">
        <f t="shared" si="98"/>
        <v>0.85011990407673865</v>
      </c>
      <c r="P467" s="11">
        <f t="shared" si="99"/>
        <v>23.166666666666668</v>
      </c>
      <c r="Q467" s="11">
        <f t="shared" si="100"/>
        <v>19.694444444444443</v>
      </c>
      <c r="R467" s="11">
        <f t="shared" si="101"/>
        <v>7.5</v>
      </c>
      <c r="S467" s="11">
        <f t="shared" si="102"/>
        <v>4.6333333333333337</v>
      </c>
      <c r="T467" s="11">
        <f t="shared" si="103"/>
        <v>5</v>
      </c>
      <c r="U467" s="11">
        <f t="shared" si="104"/>
        <v>77.222222222222214</v>
      </c>
      <c r="V467" s="11">
        <f t="shared" si="105"/>
        <v>3.333333333333333</v>
      </c>
      <c r="W467" s="11">
        <f>IFERROR(H467/M467,Tabla2[[#This Row],[CARGA PRODUCCION (ANIMALES/HA)]])</f>
        <v>2.4</v>
      </c>
      <c r="X467" s="9">
        <f t="shared" si="106"/>
        <v>2022</v>
      </c>
      <c r="Y467" s="9">
        <f t="shared" si="107"/>
        <v>8</v>
      </c>
      <c r="Z467" s="9" t="e">
        <f t="shared" ca="1" si="108"/>
        <v>#NAME?</v>
      </c>
      <c r="AA467" s="12">
        <f t="shared" si="109"/>
        <v>36</v>
      </c>
      <c r="AB467" s="10">
        <f t="shared" si="110"/>
        <v>1</v>
      </c>
      <c r="AC467" s="13">
        <f t="shared" si="111"/>
        <v>0</v>
      </c>
    </row>
    <row r="468" spans="1:29">
      <c r="A468" s="6">
        <v>44798</v>
      </c>
      <c r="B468" s="7" t="s">
        <v>81</v>
      </c>
      <c r="C468" s="7">
        <v>1994</v>
      </c>
      <c r="D468" s="7">
        <v>80</v>
      </c>
      <c r="E468" s="7">
        <v>9</v>
      </c>
      <c r="F468" s="7">
        <v>80</v>
      </c>
      <c r="G468" s="7">
        <v>107</v>
      </c>
      <c r="H468" s="7">
        <v>107</v>
      </c>
      <c r="I468" s="7">
        <v>0</v>
      </c>
      <c r="J468" s="7">
        <v>14</v>
      </c>
      <c r="K468" s="7">
        <v>680</v>
      </c>
      <c r="L468" s="7">
        <v>25.2</v>
      </c>
      <c r="M468" s="8">
        <v>32.700000000000003</v>
      </c>
      <c r="N468" s="9">
        <f>IF(Tabla2[[#This Row],[LECHE RETIRO DIA]]&lt;&gt;ISBLANK(Tabla2[[#This Row],[LECHE RETIRO DIA]]),SUM(Tabla2[[#This Row],[LECHE TANQUE DIA]:[LECHE RETIRO DIA]]),SUM(Tabla2[[#This Row],[LECHE TANQUE DIA]:[LECHE AUTOCONSUMO DIA]]))</f>
        <v>2163</v>
      </c>
      <c r="O468" s="10">
        <f t="shared" si="98"/>
        <v>0.92186777623670824</v>
      </c>
      <c r="P468" s="11">
        <f t="shared" si="99"/>
        <v>20.214953271028037</v>
      </c>
      <c r="Q468" s="11">
        <f t="shared" si="100"/>
        <v>18.635514018691588</v>
      </c>
      <c r="R468" s="11">
        <f t="shared" si="101"/>
        <v>5.7142857142857144</v>
      </c>
      <c r="S468" s="11">
        <f t="shared" si="102"/>
        <v>3.1808823529411763</v>
      </c>
      <c r="T468" s="11">
        <f t="shared" si="103"/>
        <v>6.3551401869158877</v>
      </c>
      <c r="U468" s="11">
        <f t="shared" si="104"/>
        <v>85.833333333333343</v>
      </c>
      <c r="V468" s="11">
        <f t="shared" si="105"/>
        <v>4.246031746031746</v>
      </c>
      <c r="W468" s="11">
        <f>IFERROR(H468/M468,Tabla2[[#This Row],[CARGA PRODUCCION (ANIMALES/HA)]])</f>
        <v>3.2721712538226297</v>
      </c>
      <c r="X468" s="9">
        <f t="shared" si="106"/>
        <v>2022</v>
      </c>
      <c r="Y468" s="9">
        <f t="shared" si="107"/>
        <v>8</v>
      </c>
      <c r="Z468" s="9" t="e">
        <f t="shared" ca="1" si="108"/>
        <v>#NAME?</v>
      </c>
      <c r="AA468" s="12">
        <f t="shared" si="109"/>
        <v>107</v>
      </c>
      <c r="AB468" s="10">
        <f t="shared" si="110"/>
        <v>1</v>
      </c>
      <c r="AC468" s="13">
        <f t="shared" si="111"/>
        <v>0</v>
      </c>
    </row>
    <row r="469" spans="1:29">
      <c r="A469" s="6">
        <v>44798</v>
      </c>
      <c r="B469" s="7" t="s">
        <v>83</v>
      </c>
      <c r="C469" s="7">
        <v>2109</v>
      </c>
      <c r="D469" s="7">
        <v>115</v>
      </c>
      <c r="E469" s="7">
        <v>9</v>
      </c>
      <c r="F469" s="7">
        <v>115</v>
      </c>
      <c r="G469" s="7">
        <v>129</v>
      </c>
      <c r="H469" s="7">
        <v>129</v>
      </c>
      <c r="I469" s="7">
        <v>0</v>
      </c>
      <c r="J469" s="7">
        <v>22</v>
      </c>
      <c r="K469" s="7">
        <v>680</v>
      </c>
      <c r="L469" s="7">
        <v>28.9</v>
      </c>
      <c r="M469" s="8">
        <v>35.5</v>
      </c>
      <c r="N469" s="9">
        <f>IF(Tabla2[[#This Row],[LECHE RETIRO DIA]]&lt;&gt;ISBLANK(Tabla2[[#This Row],[LECHE RETIRO DIA]]),SUM(Tabla2[[#This Row],[LECHE TANQUE DIA]:[LECHE RETIRO DIA]]),SUM(Tabla2[[#This Row],[LECHE TANQUE DIA]:[LECHE AUTOCONSUMO DIA]]))</f>
        <v>2348</v>
      </c>
      <c r="O469" s="10">
        <f t="shared" si="98"/>
        <v>0.89821124361158433</v>
      </c>
      <c r="P469" s="11">
        <f t="shared" si="99"/>
        <v>18.2015503875969</v>
      </c>
      <c r="Q469" s="11">
        <f t="shared" si="100"/>
        <v>16.348837209302324</v>
      </c>
      <c r="R469" s="11">
        <f t="shared" si="101"/>
        <v>5.2272727272727275</v>
      </c>
      <c r="S469" s="11">
        <f t="shared" si="102"/>
        <v>3.4529411764705884</v>
      </c>
      <c r="T469" s="11">
        <f t="shared" si="103"/>
        <v>5.2713178294573639</v>
      </c>
      <c r="U469" s="11">
        <f t="shared" si="104"/>
        <v>81.245674740484432</v>
      </c>
      <c r="V469" s="11">
        <f t="shared" si="105"/>
        <v>4.4636678200692046</v>
      </c>
      <c r="W469" s="11">
        <f>IFERROR(H469/M469,Tabla2[[#This Row],[CARGA PRODUCCION (ANIMALES/HA)]])</f>
        <v>3.6338028169014085</v>
      </c>
      <c r="X469" s="9">
        <f t="shared" si="106"/>
        <v>2022</v>
      </c>
      <c r="Y469" s="9">
        <f t="shared" si="107"/>
        <v>8</v>
      </c>
      <c r="Z469" s="9" t="e">
        <f t="shared" ca="1" si="108"/>
        <v>#NAME?</v>
      </c>
      <c r="AA469" s="12">
        <f t="shared" si="109"/>
        <v>129</v>
      </c>
      <c r="AB469" s="10">
        <f t="shared" si="110"/>
        <v>1</v>
      </c>
      <c r="AC469" s="13">
        <f t="shared" si="111"/>
        <v>0</v>
      </c>
    </row>
    <row r="470" spans="1:29">
      <c r="A470" s="6">
        <v>44798</v>
      </c>
      <c r="B470" s="7" t="s">
        <v>88</v>
      </c>
      <c r="C470" s="7">
        <v>709</v>
      </c>
      <c r="D470" s="7">
        <v>60</v>
      </c>
      <c r="E470" s="7">
        <v>5</v>
      </c>
      <c r="F470" s="7">
        <v>60</v>
      </c>
      <c r="G470" s="7">
        <v>36</v>
      </c>
      <c r="H470" s="7">
        <v>36</v>
      </c>
      <c r="I470" s="7">
        <v>0</v>
      </c>
      <c r="J470" s="7">
        <v>8</v>
      </c>
      <c r="K470" s="7">
        <v>180</v>
      </c>
      <c r="L470" s="7">
        <v>10.8</v>
      </c>
      <c r="M470" s="28">
        <v>15</v>
      </c>
      <c r="N470" s="9">
        <f>IF(Tabla2[[#This Row],[LECHE RETIRO DIA]]&lt;&gt;ISBLANK(Tabla2[[#This Row],[LECHE RETIRO DIA]]),SUM(Tabla2[[#This Row],[LECHE TANQUE DIA]:[LECHE RETIRO DIA]]),SUM(Tabla2[[#This Row],[LECHE TANQUE DIA]:[LECHE AUTOCONSUMO DIA]]))</f>
        <v>834</v>
      </c>
      <c r="O470" s="10">
        <f t="shared" ref="O470:O533" si="112">IFERROR(C470/N470,"")</f>
        <v>0.85011990407673865</v>
      </c>
      <c r="P470" s="11">
        <f t="shared" ref="P470:P533" si="113">IFERROR(N470/G470,"")</f>
        <v>23.166666666666668</v>
      </c>
      <c r="Q470" s="11">
        <f t="shared" ref="Q470:Q533" si="114">IFERROR(C470/G470,"")</f>
        <v>19.694444444444443</v>
      </c>
      <c r="R470" s="11">
        <f t="shared" ref="R470:R533" si="115">IFERROR(D470/J470,"")</f>
        <v>7.5</v>
      </c>
      <c r="S470" s="11">
        <f t="shared" ref="S470:S533" si="116">IFERROR(N470/K470,"")</f>
        <v>4.6333333333333337</v>
      </c>
      <c r="T470" s="11">
        <f t="shared" ref="T470:T533" si="117">IFERROR(K470/G470,"")</f>
        <v>5</v>
      </c>
      <c r="U470" s="11">
        <f t="shared" ref="U470:U533" si="118">IFERROR(N470/L470,"")</f>
        <v>77.222222222222214</v>
      </c>
      <c r="V470" s="11">
        <f t="shared" ref="V470:V533" si="119">IFERROR(G470/L470,"")</f>
        <v>3.333333333333333</v>
      </c>
      <c r="W470" s="11">
        <f>IFERROR(H470/M470,Tabla2[[#This Row],[CARGA PRODUCCION (ANIMALES/HA)]])</f>
        <v>2.4</v>
      </c>
      <c r="X470" s="9">
        <f t="shared" ref="X470:X533" si="120">YEAR(A470)</f>
        <v>2022</v>
      </c>
      <c r="Y470" s="9">
        <f t="shared" ref="Y470:Y533" si="121">MONTH(A470)</f>
        <v>8</v>
      </c>
      <c r="Z470" s="9" t="e">
        <f t="shared" ref="Z470:Z533" ca="1" si="122">_xlfn.ISOWEEKNUM(A470)</f>
        <v>#NAME?</v>
      </c>
      <c r="AA470" s="12">
        <f t="shared" ref="AA470:AA533" si="123">IF(H470&gt;0,H470,G470)</f>
        <v>36</v>
      </c>
      <c r="AB470" s="10">
        <f t="shared" ref="AB470:AB533" si="124">IFERROR(G470/AA470,"")</f>
        <v>1</v>
      </c>
      <c r="AC470" s="13">
        <f t="shared" ref="AC470:AC533" si="125">IFERROR(1-AB470,"")</f>
        <v>0</v>
      </c>
    </row>
    <row r="471" spans="1:29">
      <c r="A471" s="6">
        <v>44799</v>
      </c>
      <c r="B471" s="7" t="s">
        <v>81</v>
      </c>
      <c r="C471" s="7">
        <v>1970</v>
      </c>
      <c r="D471" s="7">
        <v>80</v>
      </c>
      <c r="E471" s="7">
        <v>9</v>
      </c>
      <c r="F471" s="7">
        <v>80</v>
      </c>
      <c r="G471" s="7">
        <v>107</v>
      </c>
      <c r="H471" s="7">
        <v>107</v>
      </c>
      <c r="I471" s="7">
        <v>0</v>
      </c>
      <c r="J471" s="7">
        <v>14</v>
      </c>
      <c r="K471" s="7">
        <v>680</v>
      </c>
      <c r="L471" s="7">
        <v>25.2</v>
      </c>
      <c r="M471" s="8">
        <v>32.700000000000003</v>
      </c>
      <c r="N471" s="9">
        <f>IF(Tabla2[[#This Row],[LECHE RETIRO DIA]]&lt;&gt;ISBLANK(Tabla2[[#This Row],[LECHE RETIRO DIA]]),SUM(Tabla2[[#This Row],[LECHE TANQUE DIA]:[LECHE RETIRO DIA]]),SUM(Tabla2[[#This Row],[LECHE TANQUE DIA]:[LECHE AUTOCONSUMO DIA]]))</f>
        <v>2139</v>
      </c>
      <c r="O471" s="10">
        <f t="shared" si="112"/>
        <v>0.92099111734455352</v>
      </c>
      <c r="P471" s="11">
        <f t="shared" si="113"/>
        <v>19.990654205607477</v>
      </c>
      <c r="Q471" s="11">
        <f t="shared" si="114"/>
        <v>18.411214953271028</v>
      </c>
      <c r="R471" s="11">
        <f t="shared" si="115"/>
        <v>5.7142857142857144</v>
      </c>
      <c r="S471" s="11">
        <f t="shared" si="116"/>
        <v>3.1455882352941176</v>
      </c>
      <c r="T471" s="11">
        <f t="shared" si="117"/>
        <v>6.3551401869158877</v>
      </c>
      <c r="U471" s="11">
        <f t="shared" si="118"/>
        <v>84.88095238095238</v>
      </c>
      <c r="V471" s="11">
        <f t="shared" si="119"/>
        <v>4.246031746031746</v>
      </c>
      <c r="W471" s="11">
        <f>IFERROR(H471/M471,Tabla2[[#This Row],[CARGA PRODUCCION (ANIMALES/HA)]])</f>
        <v>3.2721712538226297</v>
      </c>
      <c r="X471" s="9">
        <f t="shared" si="120"/>
        <v>2022</v>
      </c>
      <c r="Y471" s="9">
        <f t="shared" si="121"/>
        <v>8</v>
      </c>
      <c r="Z471" s="9" t="e">
        <f t="shared" ca="1" si="122"/>
        <v>#NAME?</v>
      </c>
      <c r="AA471" s="12">
        <f t="shared" si="123"/>
        <v>107</v>
      </c>
      <c r="AB471" s="10">
        <f t="shared" si="124"/>
        <v>1</v>
      </c>
      <c r="AC471" s="13">
        <f t="shared" si="125"/>
        <v>0</v>
      </c>
    </row>
    <row r="472" spans="1:29">
      <c r="A472" s="6">
        <v>44799</v>
      </c>
      <c r="B472" s="7" t="s">
        <v>83</v>
      </c>
      <c r="C472" s="7">
        <v>2120</v>
      </c>
      <c r="D472" s="7">
        <v>115</v>
      </c>
      <c r="E472" s="7">
        <v>9</v>
      </c>
      <c r="F472" s="7">
        <v>115</v>
      </c>
      <c r="G472" s="7">
        <v>129</v>
      </c>
      <c r="H472" s="7">
        <v>129</v>
      </c>
      <c r="I472" s="7">
        <v>0</v>
      </c>
      <c r="J472" s="7">
        <v>22</v>
      </c>
      <c r="K472" s="7">
        <v>680</v>
      </c>
      <c r="L472" s="7">
        <v>28.9</v>
      </c>
      <c r="M472" s="8">
        <v>35.5</v>
      </c>
      <c r="N472" s="9">
        <f>IF(Tabla2[[#This Row],[LECHE RETIRO DIA]]&lt;&gt;ISBLANK(Tabla2[[#This Row],[LECHE RETIRO DIA]]),SUM(Tabla2[[#This Row],[LECHE TANQUE DIA]:[LECHE RETIRO DIA]]),SUM(Tabla2[[#This Row],[LECHE TANQUE DIA]:[LECHE AUTOCONSUMO DIA]]))</f>
        <v>2359</v>
      </c>
      <c r="O472" s="10">
        <f t="shared" si="112"/>
        <v>0.89868588384908865</v>
      </c>
      <c r="P472" s="11">
        <f t="shared" si="113"/>
        <v>18.286821705426355</v>
      </c>
      <c r="Q472" s="11">
        <f t="shared" si="114"/>
        <v>16.434108527131784</v>
      </c>
      <c r="R472" s="11">
        <f t="shared" si="115"/>
        <v>5.2272727272727275</v>
      </c>
      <c r="S472" s="11">
        <f t="shared" si="116"/>
        <v>3.4691176470588236</v>
      </c>
      <c r="T472" s="11">
        <f t="shared" si="117"/>
        <v>5.2713178294573639</v>
      </c>
      <c r="U472" s="11">
        <f t="shared" si="118"/>
        <v>81.626297577854672</v>
      </c>
      <c r="V472" s="11">
        <f t="shared" si="119"/>
        <v>4.4636678200692046</v>
      </c>
      <c r="W472" s="11">
        <f>IFERROR(H472/M472,Tabla2[[#This Row],[CARGA PRODUCCION (ANIMALES/HA)]])</f>
        <v>3.6338028169014085</v>
      </c>
      <c r="X472" s="9">
        <f t="shared" si="120"/>
        <v>2022</v>
      </c>
      <c r="Y472" s="9">
        <f t="shared" si="121"/>
        <v>8</v>
      </c>
      <c r="Z472" s="9" t="e">
        <f t="shared" ca="1" si="122"/>
        <v>#NAME?</v>
      </c>
      <c r="AA472" s="12">
        <f t="shared" si="123"/>
        <v>129</v>
      </c>
      <c r="AB472" s="10">
        <f t="shared" si="124"/>
        <v>1</v>
      </c>
      <c r="AC472" s="13">
        <f t="shared" si="125"/>
        <v>0</v>
      </c>
    </row>
    <row r="473" spans="1:29">
      <c r="A473" s="6">
        <v>44799</v>
      </c>
      <c r="B473" s="7" t="s">
        <v>88</v>
      </c>
      <c r="C473" s="7">
        <v>695</v>
      </c>
      <c r="D473" s="7">
        <v>60</v>
      </c>
      <c r="E473" s="7">
        <v>5</v>
      </c>
      <c r="F473" s="7">
        <v>60</v>
      </c>
      <c r="G473" s="7">
        <v>36</v>
      </c>
      <c r="H473" s="7">
        <v>36</v>
      </c>
      <c r="I473" s="7">
        <v>0</v>
      </c>
      <c r="J473" s="7">
        <v>8</v>
      </c>
      <c r="K473" s="7">
        <v>180</v>
      </c>
      <c r="L473" s="7">
        <v>10.8</v>
      </c>
      <c r="M473" s="28">
        <v>15</v>
      </c>
      <c r="N473" s="9">
        <f>IF(Tabla2[[#This Row],[LECHE RETIRO DIA]]&lt;&gt;ISBLANK(Tabla2[[#This Row],[LECHE RETIRO DIA]]),SUM(Tabla2[[#This Row],[LECHE TANQUE DIA]:[LECHE RETIRO DIA]]),SUM(Tabla2[[#This Row],[LECHE TANQUE DIA]:[LECHE AUTOCONSUMO DIA]]))</f>
        <v>820</v>
      </c>
      <c r="O473" s="10">
        <f t="shared" si="112"/>
        <v>0.84756097560975607</v>
      </c>
      <c r="P473" s="11">
        <f t="shared" si="113"/>
        <v>22.777777777777779</v>
      </c>
      <c r="Q473" s="11">
        <f t="shared" si="114"/>
        <v>19.305555555555557</v>
      </c>
      <c r="R473" s="11">
        <f t="shared" si="115"/>
        <v>7.5</v>
      </c>
      <c r="S473" s="11">
        <f t="shared" si="116"/>
        <v>4.5555555555555554</v>
      </c>
      <c r="T473" s="11">
        <f t="shared" si="117"/>
        <v>5</v>
      </c>
      <c r="U473" s="11">
        <f t="shared" si="118"/>
        <v>75.925925925925924</v>
      </c>
      <c r="V473" s="11">
        <f t="shared" si="119"/>
        <v>3.333333333333333</v>
      </c>
      <c r="W473" s="11">
        <f>IFERROR(H473/M473,Tabla2[[#This Row],[CARGA PRODUCCION (ANIMALES/HA)]])</f>
        <v>2.4</v>
      </c>
      <c r="X473" s="9">
        <f t="shared" si="120"/>
        <v>2022</v>
      </c>
      <c r="Y473" s="9">
        <f t="shared" si="121"/>
        <v>8</v>
      </c>
      <c r="Z473" s="9" t="e">
        <f t="shared" ca="1" si="122"/>
        <v>#NAME?</v>
      </c>
      <c r="AA473" s="12">
        <f t="shared" si="123"/>
        <v>36</v>
      </c>
      <c r="AB473" s="10">
        <f t="shared" si="124"/>
        <v>1</v>
      </c>
      <c r="AC473" s="13">
        <f t="shared" si="125"/>
        <v>0</v>
      </c>
    </row>
    <row r="474" spans="1:29">
      <c r="A474" s="6">
        <v>44800</v>
      </c>
      <c r="B474" s="7" t="s">
        <v>81</v>
      </c>
      <c r="C474" s="7">
        <v>1923</v>
      </c>
      <c r="D474" s="7">
        <v>80</v>
      </c>
      <c r="E474" s="7">
        <v>9</v>
      </c>
      <c r="F474" s="7">
        <v>80</v>
      </c>
      <c r="G474" s="7">
        <v>107</v>
      </c>
      <c r="H474" s="7">
        <v>107</v>
      </c>
      <c r="I474" s="7">
        <v>0</v>
      </c>
      <c r="J474" s="7">
        <v>14</v>
      </c>
      <c r="K474" s="7">
        <v>680</v>
      </c>
      <c r="L474" s="7">
        <v>25.2</v>
      </c>
      <c r="M474" s="8">
        <v>32.700000000000003</v>
      </c>
      <c r="N474" s="9">
        <f>IF(Tabla2[[#This Row],[LECHE RETIRO DIA]]&lt;&gt;ISBLANK(Tabla2[[#This Row],[LECHE RETIRO DIA]]),SUM(Tabla2[[#This Row],[LECHE TANQUE DIA]:[LECHE RETIRO DIA]]),SUM(Tabla2[[#This Row],[LECHE TANQUE DIA]:[LECHE AUTOCONSUMO DIA]]))</f>
        <v>2092</v>
      </c>
      <c r="O474" s="10">
        <f t="shared" si="112"/>
        <v>0.9192160611854685</v>
      </c>
      <c r="P474" s="11">
        <f t="shared" si="113"/>
        <v>19.55140186915888</v>
      </c>
      <c r="Q474" s="11">
        <f t="shared" si="114"/>
        <v>17.971962616822431</v>
      </c>
      <c r="R474" s="11">
        <f t="shared" si="115"/>
        <v>5.7142857142857144</v>
      </c>
      <c r="S474" s="11">
        <f t="shared" si="116"/>
        <v>3.0764705882352943</v>
      </c>
      <c r="T474" s="11">
        <f t="shared" si="117"/>
        <v>6.3551401869158877</v>
      </c>
      <c r="U474" s="11">
        <f t="shared" si="118"/>
        <v>83.015873015873012</v>
      </c>
      <c r="V474" s="11">
        <f t="shared" si="119"/>
        <v>4.246031746031746</v>
      </c>
      <c r="W474" s="11">
        <f>IFERROR(H474/M474,Tabla2[[#This Row],[CARGA PRODUCCION (ANIMALES/HA)]])</f>
        <v>3.2721712538226297</v>
      </c>
      <c r="X474" s="9">
        <f t="shared" si="120"/>
        <v>2022</v>
      </c>
      <c r="Y474" s="9">
        <f t="shared" si="121"/>
        <v>8</v>
      </c>
      <c r="Z474" s="9" t="e">
        <f t="shared" ca="1" si="122"/>
        <v>#NAME?</v>
      </c>
      <c r="AA474" s="12">
        <f t="shared" si="123"/>
        <v>107</v>
      </c>
      <c r="AB474" s="10">
        <f t="shared" si="124"/>
        <v>1</v>
      </c>
      <c r="AC474" s="13">
        <f t="shared" si="125"/>
        <v>0</v>
      </c>
    </row>
    <row r="475" spans="1:29">
      <c r="A475" s="6">
        <v>44800</v>
      </c>
      <c r="B475" s="7" t="s">
        <v>83</v>
      </c>
      <c r="C475" s="7">
        <v>2140</v>
      </c>
      <c r="D475" s="7">
        <v>115</v>
      </c>
      <c r="E475" s="7">
        <v>9</v>
      </c>
      <c r="F475" s="7">
        <v>115</v>
      </c>
      <c r="G475" s="7">
        <v>129</v>
      </c>
      <c r="H475" s="7">
        <v>129</v>
      </c>
      <c r="I475" s="7">
        <v>0</v>
      </c>
      <c r="J475" s="7">
        <v>22</v>
      </c>
      <c r="K475" s="7">
        <v>680</v>
      </c>
      <c r="L475" s="7">
        <v>28.9</v>
      </c>
      <c r="M475" s="8">
        <v>35.5</v>
      </c>
      <c r="N475" s="9">
        <f>IF(Tabla2[[#This Row],[LECHE RETIRO DIA]]&lt;&gt;ISBLANK(Tabla2[[#This Row],[LECHE RETIRO DIA]]),SUM(Tabla2[[#This Row],[LECHE TANQUE DIA]:[LECHE RETIRO DIA]]),SUM(Tabla2[[#This Row],[LECHE TANQUE DIA]:[LECHE AUTOCONSUMO DIA]]))</f>
        <v>2379</v>
      </c>
      <c r="O475" s="10">
        <f t="shared" si="112"/>
        <v>0.89953762084909628</v>
      </c>
      <c r="P475" s="11">
        <f t="shared" si="113"/>
        <v>18.441860465116278</v>
      </c>
      <c r="Q475" s="11">
        <f t="shared" si="114"/>
        <v>16.589147286821706</v>
      </c>
      <c r="R475" s="11">
        <f t="shared" si="115"/>
        <v>5.2272727272727275</v>
      </c>
      <c r="S475" s="11">
        <f t="shared" si="116"/>
        <v>3.4985294117647059</v>
      </c>
      <c r="T475" s="11">
        <f t="shared" si="117"/>
        <v>5.2713178294573639</v>
      </c>
      <c r="U475" s="11">
        <f t="shared" si="118"/>
        <v>82.318339100346023</v>
      </c>
      <c r="V475" s="11">
        <f t="shared" si="119"/>
        <v>4.4636678200692046</v>
      </c>
      <c r="W475" s="11">
        <f>IFERROR(H475/M475,Tabla2[[#This Row],[CARGA PRODUCCION (ANIMALES/HA)]])</f>
        <v>3.6338028169014085</v>
      </c>
      <c r="X475" s="9">
        <f t="shared" si="120"/>
        <v>2022</v>
      </c>
      <c r="Y475" s="9">
        <f t="shared" si="121"/>
        <v>8</v>
      </c>
      <c r="Z475" s="9" t="e">
        <f t="shared" ca="1" si="122"/>
        <v>#NAME?</v>
      </c>
      <c r="AA475" s="12">
        <f t="shared" si="123"/>
        <v>129</v>
      </c>
      <c r="AB475" s="10">
        <f t="shared" si="124"/>
        <v>1</v>
      </c>
      <c r="AC475" s="13">
        <f t="shared" si="125"/>
        <v>0</v>
      </c>
    </row>
    <row r="476" spans="1:29">
      <c r="A476" s="6">
        <v>44800</v>
      </c>
      <c r="B476" s="7" t="s">
        <v>88</v>
      </c>
      <c r="C476" s="7">
        <v>695</v>
      </c>
      <c r="D476" s="7">
        <v>60</v>
      </c>
      <c r="E476" s="7">
        <v>5</v>
      </c>
      <c r="F476" s="7">
        <v>60</v>
      </c>
      <c r="G476" s="7">
        <v>36</v>
      </c>
      <c r="H476" s="7">
        <v>36</v>
      </c>
      <c r="I476" s="7">
        <v>0</v>
      </c>
      <c r="J476" s="7">
        <v>8</v>
      </c>
      <c r="K476" s="7">
        <v>180</v>
      </c>
      <c r="L476" s="7">
        <v>10.8</v>
      </c>
      <c r="M476" s="28">
        <v>15</v>
      </c>
      <c r="N476" s="9">
        <f>IF(Tabla2[[#This Row],[LECHE RETIRO DIA]]&lt;&gt;ISBLANK(Tabla2[[#This Row],[LECHE RETIRO DIA]]),SUM(Tabla2[[#This Row],[LECHE TANQUE DIA]:[LECHE RETIRO DIA]]),SUM(Tabla2[[#This Row],[LECHE TANQUE DIA]:[LECHE AUTOCONSUMO DIA]]))</f>
        <v>820</v>
      </c>
      <c r="O476" s="10">
        <f t="shared" si="112"/>
        <v>0.84756097560975607</v>
      </c>
      <c r="P476" s="11">
        <f t="shared" si="113"/>
        <v>22.777777777777779</v>
      </c>
      <c r="Q476" s="11">
        <f t="shared" si="114"/>
        <v>19.305555555555557</v>
      </c>
      <c r="R476" s="11">
        <f t="shared" si="115"/>
        <v>7.5</v>
      </c>
      <c r="S476" s="11">
        <f t="shared" si="116"/>
        <v>4.5555555555555554</v>
      </c>
      <c r="T476" s="11">
        <f t="shared" si="117"/>
        <v>5</v>
      </c>
      <c r="U476" s="11">
        <f t="shared" si="118"/>
        <v>75.925925925925924</v>
      </c>
      <c r="V476" s="11">
        <f t="shared" si="119"/>
        <v>3.333333333333333</v>
      </c>
      <c r="W476" s="11">
        <f>IFERROR(H476/M476,Tabla2[[#This Row],[CARGA PRODUCCION (ANIMALES/HA)]])</f>
        <v>2.4</v>
      </c>
      <c r="X476" s="9">
        <f t="shared" si="120"/>
        <v>2022</v>
      </c>
      <c r="Y476" s="9">
        <f t="shared" si="121"/>
        <v>8</v>
      </c>
      <c r="Z476" s="9" t="e">
        <f t="shared" ca="1" si="122"/>
        <v>#NAME?</v>
      </c>
      <c r="AA476" s="12">
        <f t="shared" si="123"/>
        <v>36</v>
      </c>
      <c r="AB476" s="10">
        <f t="shared" si="124"/>
        <v>1</v>
      </c>
      <c r="AC476" s="13">
        <f t="shared" si="125"/>
        <v>0</v>
      </c>
    </row>
    <row r="477" spans="1:29">
      <c r="A477" s="6">
        <v>44801</v>
      </c>
      <c r="B477" s="7" t="s">
        <v>81</v>
      </c>
      <c r="C477" s="7">
        <v>1947</v>
      </c>
      <c r="D477" s="7">
        <v>80</v>
      </c>
      <c r="E477" s="7">
        <v>9</v>
      </c>
      <c r="F477" s="7">
        <v>80</v>
      </c>
      <c r="G477" s="7">
        <v>107</v>
      </c>
      <c r="H477" s="7">
        <v>107</v>
      </c>
      <c r="I477" s="7">
        <v>0</v>
      </c>
      <c r="J477" s="7">
        <v>14</v>
      </c>
      <c r="K477" s="7">
        <v>680</v>
      </c>
      <c r="L477" s="7">
        <v>25.2</v>
      </c>
      <c r="M477" s="8">
        <v>32.700000000000003</v>
      </c>
      <c r="N477" s="9">
        <f>IF(Tabla2[[#This Row],[LECHE RETIRO DIA]]&lt;&gt;ISBLANK(Tabla2[[#This Row],[LECHE RETIRO DIA]]),SUM(Tabla2[[#This Row],[LECHE TANQUE DIA]:[LECHE RETIRO DIA]]),SUM(Tabla2[[#This Row],[LECHE TANQUE DIA]:[LECHE AUTOCONSUMO DIA]]))</f>
        <v>2116</v>
      </c>
      <c r="O477" s="10">
        <f t="shared" si="112"/>
        <v>0.9201323251417769</v>
      </c>
      <c r="P477" s="11">
        <f t="shared" si="113"/>
        <v>19.77570093457944</v>
      </c>
      <c r="Q477" s="11">
        <f t="shared" si="114"/>
        <v>18.196261682242991</v>
      </c>
      <c r="R477" s="11">
        <f t="shared" si="115"/>
        <v>5.7142857142857144</v>
      </c>
      <c r="S477" s="11">
        <f t="shared" si="116"/>
        <v>3.111764705882353</v>
      </c>
      <c r="T477" s="11">
        <f t="shared" si="117"/>
        <v>6.3551401869158877</v>
      </c>
      <c r="U477" s="11">
        <f t="shared" si="118"/>
        <v>83.968253968253975</v>
      </c>
      <c r="V477" s="11">
        <f t="shared" si="119"/>
        <v>4.246031746031746</v>
      </c>
      <c r="W477" s="11">
        <f>IFERROR(H477/M477,Tabla2[[#This Row],[CARGA PRODUCCION (ANIMALES/HA)]])</f>
        <v>3.2721712538226297</v>
      </c>
      <c r="X477" s="9">
        <f t="shared" si="120"/>
        <v>2022</v>
      </c>
      <c r="Y477" s="9">
        <f t="shared" si="121"/>
        <v>8</v>
      </c>
      <c r="Z477" s="9" t="e">
        <f t="shared" ca="1" si="122"/>
        <v>#NAME?</v>
      </c>
      <c r="AA477" s="12">
        <f t="shared" si="123"/>
        <v>107</v>
      </c>
      <c r="AB477" s="10">
        <f t="shared" si="124"/>
        <v>1</v>
      </c>
      <c r="AC477" s="13">
        <f t="shared" si="125"/>
        <v>0</v>
      </c>
    </row>
    <row r="478" spans="1:29">
      <c r="A478" s="6">
        <v>44801</v>
      </c>
      <c r="B478" s="7" t="s">
        <v>83</v>
      </c>
      <c r="C478" s="7">
        <v>2145</v>
      </c>
      <c r="D478" s="7">
        <v>115</v>
      </c>
      <c r="E478" s="7">
        <v>9</v>
      </c>
      <c r="F478" s="7">
        <v>115</v>
      </c>
      <c r="G478" s="7">
        <v>129</v>
      </c>
      <c r="H478" s="7">
        <v>129</v>
      </c>
      <c r="I478" s="7">
        <v>0</v>
      </c>
      <c r="J478" s="7">
        <v>22</v>
      </c>
      <c r="K478" s="7">
        <v>680</v>
      </c>
      <c r="L478" s="7">
        <v>28.9</v>
      </c>
      <c r="M478" s="8">
        <v>35.5</v>
      </c>
      <c r="N478" s="9">
        <f>IF(Tabla2[[#This Row],[LECHE RETIRO DIA]]&lt;&gt;ISBLANK(Tabla2[[#This Row],[LECHE RETIRO DIA]]),SUM(Tabla2[[#This Row],[LECHE TANQUE DIA]:[LECHE RETIRO DIA]]),SUM(Tabla2[[#This Row],[LECHE TANQUE DIA]:[LECHE AUTOCONSUMO DIA]]))</f>
        <v>2384</v>
      </c>
      <c r="O478" s="10">
        <f t="shared" si="112"/>
        <v>0.89974832214765099</v>
      </c>
      <c r="P478" s="11">
        <f t="shared" si="113"/>
        <v>18.480620155038761</v>
      </c>
      <c r="Q478" s="11">
        <f t="shared" si="114"/>
        <v>16.627906976744185</v>
      </c>
      <c r="R478" s="11">
        <f t="shared" si="115"/>
        <v>5.2272727272727275</v>
      </c>
      <c r="S478" s="11">
        <f t="shared" si="116"/>
        <v>3.5058823529411764</v>
      </c>
      <c r="T478" s="11">
        <f t="shared" si="117"/>
        <v>5.2713178294573639</v>
      </c>
      <c r="U478" s="11">
        <f t="shared" si="118"/>
        <v>82.491349480968864</v>
      </c>
      <c r="V478" s="11">
        <f t="shared" si="119"/>
        <v>4.4636678200692046</v>
      </c>
      <c r="W478" s="11">
        <f>IFERROR(H478/M478,Tabla2[[#This Row],[CARGA PRODUCCION (ANIMALES/HA)]])</f>
        <v>3.6338028169014085</v>
      </c>
      <c r="X478" s="9">
        <f t="shared" si="120"/>
        <v>2022</v>
      </c>
      <c r="Y478" s="9">
        <f t="shared" si="121"/>
        <v>8</v>
      </c>
      <c r="Z478" s="9" t="e">
        <f t="shared" ca="1" si="122"/>
        <v>#NAME?</v>
      </c>
      <c r="AA478" s="12">
        <f t="shared" si="123"/>
        <v>129</v>
      </c>
      <c r="AB478" s="10">
        <f t="shared" si="124"/>
        <v>1</v>
      </c>
      <c r="AC478" s="13">
        <f t="shared" si="125"/>
        <v>0</v>
      </c>
    </row>
    <row r="479" spans="1:29">
      <c r="A479" s="6">
        <v>44801</v>
      </c>
      <c r="B479" s="7" t="s">
        <v>88</v>
      </c>
      <c r="C479" s="7">
        <v>656</v>
      </c>
      <c r="D479" s="7">
        <v>60</v>
      </c>
      <c r="E479" s="7">
        <v>5</v>
      </c>
      <c r="F479" s="7">
        <v>60</v>
      </c>
      <c r="G479" s="7">
        <v>36</v>
      </c>
      <c r="H479" s="7">
        <v>36</v>
      </c>
      <c r="I479" s="7">
        <v>0</v>
      </c>
      <c r="J479" s="7">
        <v>8</v>
      </c>
      <c r="K479" s="7">
        <v>180</v>
      </c>
      <c r="L479" s="7">
        <v>10.8</v>
      </c>
      <c r="M479" s="28">
        <v>15</v>
      </c>
      <c r="N479" s="9">
        <f>IF(Tabla2[[#This Row],[LECHE RETIRO DIA]]&lt;&gt;ISBLANK(Tabla2[[#This Row],[LECHE RETIRO DIA]]),SUM(Tabla2[[#This Row],[LECHE TANQUE DIA]:[LECHE RETIRO DIA]]),SUM(Tabla2[[#This Row],[LECHE TANQUE DIA]:[LECHE AUTOCONSUMO DIA]]))</f>
        <v>781</v>
      </c>
      <c r="O479" s="10">
        <f t="shared" si="112"/>
        <v>0.83994878361075542</v>
      </c>
      <c r="P479" s="11">
        <f t="shared" si="113"/>
        <v>21.694444444444443</v>
      </c>
      <c r="Q479" s="11">
        <f t="shared" si="114"/>
        <v>18.222222222222221</v>
      </c>
      <c r="R479" s="11">
        <f t="shared" si="115"/>
        <v>7.5</v>
      </c>
      <c r="S479" s="11">
        <f t="shared" si="116"/>
        <v>4.3388888888888886</v>
      </c>
      <c r="T479" s="11">
        <f t="shared" si="117"/>
        <v>5</v>
      </c>
      <c r="U479" s="11">
        <f t="shared" si="118"/>
        <v>72.31481481481481</v>
      </c>
      <c r="V479" s="11">
        <f t="shared" si="119"/>
        <v>3.333333333333333</v>
      </c>
      <c r="W479" s="11">
        <f>IFERROR(H479/M479,Tabla2[[#This Row],[CARGA PRODUCCION (ANIMALES/HA)]])</f>
        <v>2.4</v>
      </c>
      <c r="X479" s="9">
        <f t="shared" si="120"/>
        <v>2022</v>
      </c>
      <c r="Y479" s="9">
        <f t="shared" si="121"/>
        <v>8</v>
      </c>
      <c r="Z479" s="9" t="e">
        <f t="shared" ca="1" si="122"/>
        <v>#NAME?</v>
      </c>
      <c r="AA479" s="12">
        <f t="shared" si="123"/>
        <v>36</v>
      </c>
      <c r="AB479" s="10">
        <f t="shared" si="124"/>
        <v>1</v>
      </c>
      <c r="AC479" s="13">
        <f t="shared" si="125"/>
        <v>0</v>
      </c>
    </row>
    <row r="480" spans="1:29">
      <c r="A480" s="6">
        <v>44802</v>
      </c>
      <c r="B480" s="7" t="s">
        <v>81</v>
      </c>
      <c r="C480" s="7">
        <v>1980</v>
      </c>
      <c r="D480" s="7">
        <v>80</v>
      </c>
      <c r="E480" s="7">
        <v>9</v>
      </c>
      <c r="F480" s="7">
        <v>80</v>
      </c>
      <c r="G480" s="7">
        <v>107</v>
      </c>
      <c r="H480" s="7">
        <v>107</v>
      </c>
      <c r="I480" s="7">
        <v>0</v>
      </c>
      <c r="J480" s="7">
        <v>14</v>
      </c>
      <c r="K480" s="7">
        <v>680</v>
      </c>
      <c r="L480" s="7">
        <v>25.2</v>
      </c>
      <c r="M480" s="8">
        <v>32.700000000000003</v>
      </c>
      <c r="N480" s="9">
        <f>IF(Tabla2[[#This Row],[LECHE RETIRO DIA]]&lt;&gt;ISBLANK(Tabla2[[#This Row],[LECHE RETIRO DIA]]),SUM(Tabla2[[#This Row],[LECHE TANQUE DIA]:[LECHE RETIRO DIA]]),SUM(Tabla2[[#This Row],[LECHE TANQUE DIA]:[LECHE AUTOCONSUMO DIA]]))</f>
        <v>2149</v>
      </c>
      <c r="O480" s="10">
        <f t="shared" si="112"/>
        <v>0.92135877152163792</v>
      </c>
      <c r="P480" s="11">
        <f t="shared" si="113"/>
        <v>20.084112149532711</v>
      </c>
      <c r="Q480" s="11">
        <f t="shared" si="114"/>
        <v>18.504672897196262</v>
      </c>
      <c r="R480" s="11">
        <f t="shared" si="115"/>
        <v>5.7142857142857144</v>
      </c>
      <c r="S480" s="11">
        <f t="shared" si="116"/>
        <v>3.1602941176470587</v>
      </c>
      <c r="T480" s="11">
        <f t="shared" si="117"/>
        <v>6.3551401869158877</v>
      </c>
      <c r="U480" s="11">
        <f t="shared" si="118"/>
        <v>85.277777777777786</v>
      </c>
      <c r="V480" s="11">
        <f t="shared" si="119"/>
        <v>4.246031746031746</v>
      </c>
      <c r="W480" s="11">
        <f>IFERROR(H480/M480,Tabla2[[#This Row],[CARGA PRODUCCION (ANIMALES/HA)]])</f>
        <v>3.2721712538226297</v>
      </c>
      <c r="X480" s="9">
        <f t="shared" si="120"/>
        <v>2022</v>
      </c>
      <c r="Y480" s="9">
        <f t="shared" si="121"/>
        <v>8</v>
      </c>
      <c r="Z480" s="9" t="e">
        <f t="shared" ca="1" si="122"/>
        <v>#NAME?</v>
      </c>
      <c r="AA480" s="12">
        <f t="shared" si="123"/>
        <v>107</v>
      </c>
      <c r="AB480" s="10">
        <f t="shared" si="124"/>
        <v>1</v>
      </c>
      <c r="AC480" s="13">
        <f t="shared" si="125"/>
        <v>0</v>
      </c>
    </row>
    <row r="481" spans="1:29">
      <c r="A481" s="6">
        <v>44802</v>
      </c>
      <c r="B481" s="7" t="s">
        <v>83</v>
      </c>
      <c r="C481" s="7">
        <v>2081</v>
      </c>
      <c r="D481" s="7">
        <v>115</v>
      </c>
      <c r="E481" s="7">
        <v>9</v>
      </c>
      <c r="F481" s="7">
        <v>115</v>
      </c>
      <c r="G481" s="7">
        <v>129</v>
      </c>
      <c r="H481" s="7">
        <v>129</v>
      </c>
      <c r="I481" s="7">
        <v>0</v>
      </c>
      <c r="J481" s="7">
        <v>22</v>
      </c>
      <c r="K481" s="7">
        <v>680</v>
      </c>
      <c r="L481" s="7">
        <v>28.9</v>
      </c>
      <c r="M481" s="8">
        <v>35.5</v>
      </c>
      <c r="N481" s="9">
        <f>IF(Tabla2[[#This Row],[LECHE RETIRO DIA]]&lt;&gt;ISBLANK(Tabla2[[#This Row],[LECHE RETIRO DIA]]),SUM(Tabla2[[#This Row],[LECHE TANQUE DIA]:[LECHE RETIRO DIA]]),SUM(Tabla2[[#This Row],[LECHE TANQUE DIA]:[LECHE AUTOCONSUMO DIA]]))</f>
        <v>2320</v>
      </c>
      <c r="O481" s="10">
        <f t="shared" si="112"/>
        <v>0.89698275862068966</v>
      </c>
      <c r="P481" s="11">
        <f t="shared" si="113"/>
        <v>17.984496124031008</v>
      </c>
      <c r="Q481" s="11">
        <f t="shared" si="114"/>
        <v>16.131782945736433</v>
      </c>
      <c r="R481" s="11">
        <f t="shared" si="115"/>
        <v>5.2272727272727275</v>
      </c>
      <c r="S481" s="11">
        <f t="shared" si="116"/>
        <v>3.4117647058823528</v>
      </c>
      <c r="T481" s="11">
        <f t="shared" si="117"/>
        <v>5.2713178294573639</v>
      </c>
      <c r="U481" s="11">
        <f t="shared" si="118"/>
        <v>80.27681660899654</v>
      </c>
      <c r="V481" s="11">
        <f t="shared" si="119"/>
        <v>4.4636678200692046</v>
      </c>
      <c r="W481" s="11">
        <f>IFERROR(H481/M481,Tabla2[[#This Row],[CARGA PRODUCCION (ANIMALES/HA)]])</f>
        <v>3.6338028169014085</v>
      </c>
      <c r="X481" s="9">
        <f t="shared" si="120"/>
        <v>2022</v>
      </c>
      <c r="Y481" s="9">
        <f t="shared" si="121"/>
        <v>8</v>
      </c>
      <c r="Z481" s="9" t="e">
        <f t="shared" ca="1" si="122"/>
        <v>#NAME?</v>
      </c>
      <c r="AA481" s="12">
        <f t="shared" si="123"/>
        <v>129</v>
      </c>
      <c r="AB481" s="10">
        <f t="shared" si="124"/>
        <v>1</v>
      </c>
      <c r="AC481" s="13">
        <f t="shared" si="125"/>
        <v>0</v>
      </c>
    </row>
    <row r="482" spans="1:29">
      <c r="A482" s="6">
        <v>44802</v>
      </c>
      <c r="B482" s="7" t="s">
        <v>88</v>
      </c>
      <c r="C482" s="7">
        <v>658</v>
      </c>
      <c r="D482" s="7">
        <v>60</v>
      </c>
      <c r="E482" s="7">
        <v>5</v>
      </c>
      <c r="F482" s="7">
        <v>60</v>
      </c>
      <c r="G482" s="7">
        <v>36</v>
      </c>
      <c r="H482" s="7">
        <v>36</v>
      </c>
      <c r="I482" s="7">
        <v>0</v>
      </c>
      <c r="J482" s="7">
        <v>8</v>
      </c>
      <c r="K482" s="7">
        <v>180</v>
      </c>
      <c r="L482" s="7">
        <v>10.8</v>
      </c>
      <c r="M482" s="28">
        <v>15</v>
      </c>
      <c r="N482" s="9">
        <f>IF(Tabla2[[#This Row],[LECHE RETIRO DIA]]&lt;&gt;ISBLANK(Tabla2[[#This Row],[LECHE RETIRO DIA]]),SUM(Tabla2[[#This Row],[LECHE TANQUE DIA]:[LECHE RETIRO DIA]]),SUM(Tabla2[[#This Row],[LECHE TANQUE DIA]:[LECHE AUTOCONSUMO DIA]]))</f>
        <v>783</v>
      </c>
      <c r="O482" s="10">
        <f t="shared" si="112"/>
        <v>0.84035759897828866</v>
      </c>
      <c r="P482" s="11">
        <f t="shared" si="113"/>
        <v>21.75</v>
      </c>
      <c r="Q482" s="11">
        <f t="shared" si="114"/>
        <v>18.277777777777779</v>
      </c>
      <c r="R482" s="11">
        <f t="shared" si="115"/>
        <v>7.5</v>
      </c>
      <c r="S482" s="11">
        <f t="shared" si="116"/>
        <v>4.3499999999999996</v>
      </c>
      <c r="T482" s="11">
        <f t="shared" si="117"/>
        <v>5</v>
      </c>
      <c r="U482" s="11">
        <f t="shared" si="118"/>
        <v>72.5</v>
      </c>
      <c r="V482" s="11">
        <f t="shared" si="119"/>
        <v>3.333333333333333</v>
      </c>
      <c r="W482" s="11">
        <f>IFERROR(H482/M482,Tabla2[[#This Row],[CARGA PRODUCCION (ANIMALES/HA)]])</f>
        <v>2.4</v>
      </c>
      <c r="X482" s="9">
        <f t="shared" si="120"/>
        <v>2022</v>
      </c>
      <c r="Y482" s="9">
        <f t="shared" si="121"/>
        <v>8</v>
      </c>
      <c r="Z482" s="9" t="e">
        <f t="shared" ca="1" si="122"/>
        <v>#NAME?</v>
      </c>
      <c r="AA482" s="12">
        <f t="shared" si="123"/>
        <v>36</v>
      </c>
      <c r="AB482" s="10">
        <f t="shared" si="124"/>
        <v>1</v>
      </c>
      <c r="AC482" s="13">
        <f t="shared" si="125"/>
        <v>0</v>
      </c>
    </row>
    <row r="483" spans="1:29">
      <c r="A483" s="6">
        <v>44803</v>
      </c>
      <c r="B483" s="7" t="s">
        <v>81</v>
      </c>
      <c r="C483" s="7">
        <v>1970</v>
      </c>
      <c r="D483" s="7">
        <v>80</v>
      </c>
      <c r="E483" s="7">
        <v>9</v>
      </c>
      <c r="F483" s="7">
        <v>80</v>
      </c>
      <c r="G483" s="7">
        <v>107</v>
      </c>
      <c r="H483" s="7">
        <v>107</v>
      </c>
      <c r="I483" s="7">
        <v>0</v>
      </c>
      <c r="J483" s="7">
        <v>14</v>
      </c>
      <c r="K483" s="7">
        <v>680</v>
      </c>
      <c r="L483" s="7">
        <v>25.2</v>
      </c>
      <c r="M483" s="8">
        <v>32.700000000000003</v>
      </c>
      <c r="N483" s="9">
        <f>IF(Tabla2[[#This Row],[LECHE RETIRO DIA]]&lt;&gt;ISBLANK(Tabla2[[#This Row],[LECHE RETIRO DIA]]),SUM(Tabla2[[#This Row],[LECHE TANQUE DIA]:[LECHE RETIRO DIA]]),SUM(Tabla2[[#This Row],[LECHE TANQUE DIA]:[LECHE AUTOCONSUMO DIA]]))</f>
        <v>2139</v>
      </c>
      <c r="O483" s="10">
        <f t="shared" si="112"/>
        <v>0.92099111734455352</v>
      </c>
      <c r="P483" s="11">
        <f t="shared" si="113"/>
        <v>19.990654205607477</v>
      </c>
      <c r="Q483" s="11">
        <f t="shared" si="114"/>
        <v>18.411214953271028</v>
      </c>
      <c r="R483" s="11">
        <f t="shared" si="115"/>
        <v>5.7142857142857144</v>
      </c>
      <c r="S483" s="11">
        <f t="shared" si="116"/>
        <v>3.1455882352941176</v>
      </c>
      <c r="T483" s="11">
        <f t="shared" si="117"/>
        <v>6.3551401869158877</v>
      </c>
      <c r="U483" s="11">
        <f t="shared" si="118"/>
        <v>84.88095238095238</v>
      </c>
      <c r="V483" s="11">
        <f t="shared" si="119"/>
        <v>4.246031746031746</v>
      </c>
      <c r="W483" s="11">
        <f>IFERROR(H483/M483,Tabla2[[#This Row],[CARGA PRODUCCION (ANIMALES/HA)]])</f>
        <v>3.2721712538226297</v>
      </c>
      <c r="X483" s="9">
        <f t="shared" si="120"/>
        <v>2022</v>
      </c>
      <c r="Y483" s="9">
        <f t="shared" si="121"/>
        <v>8</v>
      </c>
      <c r="Z483" s="9" t="e">
        <f t="shared" ca="1" si="122"/>
        <v>#NAME?</v>
      </c>
      <c r="AA483" s="12">
        <f t="shared" si="123"/>
        <v>107</v>
      </c>
      <c r="AB483" s="10">
        <f t="shared" si="124"/>
        <v>1</v>
      </c>
      <c r="AC483" s="13">
        <f t="shared" si="125"/>
        <v>0</v>
      </c>
    </row>
    <row r="484" spans="1:29">
      <c r="A484" s="6">
        <v>44803</v>
      </c>
      <c r="B484" s="7" t="s">
        <v>83</v>
      </c>
      <c r="C484" s="7">
        <v>2048</v>
      </c>
      <c r="D484" s="7">
        <v>115</v>
      </c>
      <c r="E484" s="7">
        <v>9</v>
      </c>
      <c r="F484" s="7">
        <v>115</v>
      </c>
      <c r="G484" s="7">
        <v>129</v>
      </c>
      <c r="H484" s="7">
        <v>129</v>
      </c>
      <c r="I484" s="7">
        <v>0</v>
      </c>
      <c r="J484" s="7">
        <v>22</v>
      </c>
      <c r="K484" s="7">
        <v>680</v>
      </c>
      <c r="L484" s="7">
        <v>28.9</v>
      </c>
      <c r="M484" s="8">
        <v>35.5</v>
      </c>
      <c r="N484" s="9">
        <f>IF(Tabla2[[#This Row],[LECHE RETIRO DIA]]&lt;&gt;ISBLANK(Tabla2[[#This Row],[LECHE RETIRO DIA]]),SUM(Tabla2[[#This Row],[LECHE TANQUE DIA]:[LECHE RETIRO DIA]]),SUM(Tabla2[[#This Row],[LECHE TANQUE DIA]:[LECHE AUTOCONSUMO DIA]]))</f>
        <v>2287</v>
      </c>
      <c r="O484" s="10">
        <f t="shared" si="112"/>
        <v>0.89549628334062092</v>
      </c>
      <c r="P484" s="11">
        <f t="shared" si="113"/>
        <v>17.728682170542637</v>
      </c>
      <c r="Q484" s="11">
        <f t="shared" si="114"/>
        <v>15.875968992248062</v>
      </c>
      <c r="R484" s="11">
        <f t="shared" si="115"/>
        <v>5.2272727272727275</v>
      </c>
      <c r="S484" s="11">
        <f t="shared" si="116"/>
        <v>3.3632352941176471</v>
      </c>
      <c r="T484" s="11">
        <f t="shared" si="117"/>
        <v>5.2713178294573639</v>
      </c>
      <c r="U484" s="11">
        <f t="shared" si="118"/>
        <v>79.134948096885822</v>
      </c>
      <c r="V484" s="11">
        <f t="shared" si="119"/>
        <v>4.4636678200692046</v>
      </c>
      <c r="W484" s="11">
        <f>IFERROR(H484/M484,Tabla2[[#This Row],[CARGA PRODUCCION (ANIMALES/HA)]])</f>
        <v>3.6338028169014085</v>
      </c>
      <c r="X484" s="9">
        <f t="shared" si="120"/>
        <v>2022</v>
      </c>
      <c r="Y484" s="9">
        <f t="shared" si="121"/>
        <v>8</v>
      </c>
      <c r="Z484" s="9" t="e">
        <f t="shared" ca="1" si="122"/>
        <v>#NAME?</v>
      </c>
      <c r="AA484" s="12">
        <f t="shared" si="123"/>
        <v>129</v>
      </c>
      <c r="AB484" s="10">
        <f t="shared" si="124"/>
        <v>1</v>
      </c>
      <c r="AC484" s="13">
        <f t="shared" si="125"/>
        <v>0</v>
      </c>
    </row>
    <row r="485" spans="1:29">
      <c r="A485" s="6">
        <v>44803</v>
      </c>
      <c r="B485" s="7" t="s">
        <v>88</v>
      </c>
      <c r="C485" s="7">
        <v>658</v>
      </c>
      <c r="D485" s="7">
        <v>60</v>
      </c>
      <c r="E485" s="7">
        <v>5</v>
      </c>
      <c r="F485" s="7">
        <v>60</v>
      </c>
      <c r="G485" s="7">
        <v>36</v>
      </c>
      <c r="H485" s="7">
        <v>36</v>
      </c>
      <c r="I485" s="7">
        <v>0</v>
      </c>
      <c r="J485" s="7">
        <v>8</v>
      </c>
      <c r="K485" s="7">
        <v>180</v>
      </c>
      <c r="L485" s="7">
        <v>10.8</v>
      </c>
      <c r="M485" s="28">
        <v>15</v>
      </c>
      <c r="N485" s="9">
        <f>IF(Tabla2[[#This Row],[LECHE RETIRO DIA]]&lt;&gt;ISBLANK(Tabla2[[#This Row],[LECHE RETIRO DIA]]),SUM(Tabla2[[#This Row],[LECHE TANQUE DIA]:[LECHE RETIRO DIA]]),SUM(Tabla2[[#This Row],[LECHE TANQUE DIA]:[LECHE AUTOCONSUMO DIA]]))</f>
        <v>783</v>
      </c>
      <c r="O485" s="10">
        <f t="shared" si="112"/>
        <v>0.84035759897828866</v>
      </c>
      <c r="P485" s="11">
        <f t="shared" si="113"/>
        <v>21.75</v>
      </c>
      <c r="Q485" s="11">
        <f t="shared" si="114"/>
        <v>18.277777777777779</v>
      </c>
      <c r="R485" s="11">
        <f t="shared" si="115"/>
        <v>7.5</v>
      </c>
      <c r="S485" s="11">
        <f t="shared" si="116"/>
        <v>4.3499999999999996</v>
      </c>
      <c r="T485" s="11">
        <f t="shared" si="117"/>
        <v>5</v>
      </c>
      <c r="U485" s="11">
        <f t="shared" si="118"/>
        <v>72.5</v>
      </c>
      <c r="V485" s="11">
        <f t="shared" si="119"/>
        <v>3.333333333333333</v>
      </c>
      <c r="W485" s="11">
        <f>IFERROR(H485/M485,Tabla2[[#This Row],[CARGA PRODUCCION (ANIMALES/HA)]])</f>
        <v>2.4</v>
      </c>
      <c r="X485" s="9">
        <f t="shared" si="120"/>
        <v>2022</v>
      </c>
      <c r="Y485" s="9">
        <f t="shared" si="121"/>
        <v>8</v>
      </c>
      <c r="Z485" s="9" t="e">
        <f t="shared" ca="1" si="122"/>
        <v>#NAME?</v>
      </c>
      <c r="AA485" s="12">
        <f t="shared" si="123"/>
        <v>36</v>
      </c>
      <c r="AB485" s="10">
        <f t="shared" si="124"/>
        <v>1</v>
      </c>
      <c r="AC485" s="13">
        <f t="shared" si="125"/>
        <v>0</v>
      </c>
    </row>
    <row r="486" spans="1:29">
      <c r="A486" s="6">
        <v>44804</v>
      </c>
      <c r="B486" s="7" t="s">
        <v>81</v>
      </c>
      <c r="C486" s="7">
        <v>1970</v>
      </c>
      <c r="D486" s="7">
        <v>80</v>
      </c>
      <c r="E486" s="7">
        <v>9</v>
      </c>
      <c r="F486" s="7">
        <v>80</v>
      </c>
      <c r="G486" s="7">
        <v>105</v>
      </c>
      <c r="H486" s="7">
        <v>105</v>
      </c>
      <c r="I486" s="7">
        <v>0</v>
      </c>
      <c r="J486" s="7">
        <v>14</v>
      </c>
      <c r="K486" s="7">
        <v>680</v>
      </c>
      <c r="L486" s="7">
        <v>25.2</v>
      </c>
      <c r="M486" s="8">
        <v>32.700000000000003</v>
      </c>
      <c r="N486" s="9">
        <f>IF(Tabla2[[#This Row],[LECHE RETIRO DIA]]&lt;&gt;ISBLANK(Tabla2[[#This Row],[LECHE RETIRO DIA]]),SUM(Tabla2[[#This Row],[LECHE TANQUE DIA]:[LECHE RETIRO DIA]]),SUM(Tabla2[[#This Row],[LECHE TANQUE DIA]:[LECHE AUTOCONSUMO DIA]]))</f>
        <v>2139</v>
      </c>
      <c r="O486" s="10">
        <f t="shared" si="112"/>
        <v>0.92099111734455352</v>
      </c>
      <c r="P486" s="11">
        <f t="shared" si="113"/>
        <v>20.37142857142857</v>
      </c>
      <c r="Q486" s="11">
        <f t="shared" si="114"/>
        <v>18.761904761904763</v>
      </c>
      <c r="R486" s="11">
        <f t="shared" si="115"/>
        <v>5.7142857142857144</v>
      </c>
      <c r="S486" s="11">
        <f t="shared" si="116"/>
        <v>3.1455882352941176</v>
      </c>
      <c r="T486" s="11">
        <f t="shared" si="117"/>
        <v>6.4761904761904763</v>
      </c>
      <c r="U486" s="11">
        <f t="shared" si="118"/>
        <v>84.88095238095238</v>
      </c>
      <c r="V486" s="11">
        <f t="shared" si="119"/>
        <v>4.166666666666667</v>
      </c>
      <c r="W486" s="11">
        <f>IFERROR(H486/M486,Tabla2[[#This Row],[CARGA PRODUCCION (ANIMALES/HA)]])</f>
        <v>3.2110091743119265</v>
      </c>
      <c r="X486" s="9">
        <f t="shared" si="120"/>
        <v>2022</v>
      </c>
      <c r="Y486" s="9">
        <f t="shared" si="121"/>
        <v>8</v>
      </c>
      <c r="Z486" s="9" t="e">
        <f t="shared" ca="1" si="122"/>
        <v>#NAME?</v>
      </c>
      <c r="AA486" s="12">
        <f t="shared" si="123"/>
        <v>105</v>
      </c>
      <c r="AB486" s="10">
        <f t="shared" si="124"/>
        <v>1</v>
      </c>
      <c r="AC486" s="13">
        <f t="shared" si="125"/>
        <v>0</v>
      </c>
    </row>
    <row r="487" spans="1:29">
      <c r="A487" s="6">
        <v>44804</v>
      </c>
      <c r="B487" s="7" t="s">
        <v>83</v>
      </c>
      <c r="C487" s="7">
        <v>2195</v>
      </c>
      <c r="D487" s="7">
        <v>115</v>
      </c>
      <c r="E487" s="7">
        <v>9</v>
      </c>
      <c r="F487" s="7">
        <v>115</v>
      </c>
      <c r="G487" s="7">
        <v>129</v>
      </c>
      <c r="H487" s="7">
        <v>129</v>
      </c>
      <c r="I487" s="7">
        <v>0</v>
      </c>
      <c r="J487" s="7">
        <v>22</v>
      </c>
      <c r="K487" s="7">
        <v>680</v>
      </c>
      <c r="L487" s="7">
        <v>28.9</v>
      </c>
      <c r="M487" s="8">
        <v>35.5</v>
      </c>
      <c r="N487" s="9">
        <f>IF(Tabla2[[#This Row],[LECHE RETIRO DIA]]&lt;&gt;ISBLANK(Tabla2[[#This Row],[LECHE RETIRO DIA]]),SUM(Tabla2[[#This Row],[LECHE TANQUE DIA]:[LECHE RETIRO DIA]]),SUM(Tabla2[[#This Row],[LECHE TANQUE DIA]:[LECHE AUTOCONSUMO DIA]]))</f>
        <v>2434</v>
      </c>
      <c r="O487" s="10">
        <f t="shared" si="112"/>
        <v>0.90180772391125719</v>
      </c>
      <c r="P487" s="11">
        <f t="shared" si="113"/>
        <v>18.868217054263567</v>
      </c>
      <c r="Q487" s="11">
        <f t="shared" si="114"/>
        <v>17.015503875968992</v>
      </c>
      <c r="R487" s="11">
        <f t="shared" si="115"/>
        <v>5.2272727272727275</v>
      </c>
      <c r="S487" s="11">
        <f t="shared" si="116"/>
        <v>3.5794117647058825</v>
      </c>
      <c r="T487" s="11">
        <f t="shared" si="117"/>
        <v>5.2713178294573639</v>
      </c>
      <c r="U487" s="11">
        <f t="shared" si="118"/>
        <v>84.221453287197235</v>
      </c>
      <c r="V487" s="11">
        <f t="shared" si="119"/>
        <v>4.4636678200692046</v>
      </c>
      <c r="W487" s="11">
        <f>IFERROR(H487/M487,Tabla2[[#This Row],[CARGA PRODUCCION (ANIMALES/HA)]])</f>
        <v>3.6338028169014085</v>
      </c>
      <c r="X487" s="9">
        <f t="shared" si="120"/>
        <v>2022</v>
      </c>
      <c r="Y487" s="9">
        <f t="shared" si="121"/>
        <v>8</v>
      </c>
      <c r="Z487" s="9" t="e">
        <f t="shared" ca="1" si="122"/>
        <v>#NAME?</v>
      </c>
      <c r="AA487" s="12">
        <f t="shared" si="123"/>
        <v>129</v>
      </c>
      <c r="AB487" s="10">
        <f t="shared" si="124"/>
        <v>1</v>
      </c>
      <c r="AC487" s="13">
        <f t="shared" si="125"/>
        <v>0</v>
      </c>
    </row>
    <row r="488" spans="1:29">
      <c r="A488" s="6">
        <v>44804</v>
      </c>
      <c r="B488" s="7" t="s">
        <v>88</v>
      </c>
      <c r="C488" s="7">
        <v>660</v>
      </c>
      <c r="D488" s="7">
        <v>60</v>
      </c>
      <c r="E488" s="7">
        <v>5</v>
      </c>
      <c r="F488" s="7">
        <v>60</v>
      </c>
      <c r="G488" s="7">
        <v>36</v>
      </c>
      <c r="H488" s="7">
        <v>36</v>
      </c>
      <c r="I488" s="7">
        <v>0</v>
      </c>
      <c r="J488" s="7">
        <v>8</v>
      </c>
      <c r="K488" s="7">
        <v>180</v>
      </c>
      <c r="L488" s="7">
        <v>10.8</v>
      </c>
      <c r="M488" s="28">
        <v>15</v>
      </c>
      <c r="N488" s="9">
        <f>IF(Tabla2[[#This Row],[LECHE RETIRO DIA]]&lt;&gt;ISBLANK(Tabla2[[#This Row],[LECHE RETIRO DIA]]),SUM(Tabla2[[#This Row],[LECHE TANQUE DIA]:[LECHE RETIRO DIA]]),SUM(Tabla2[[#This Row],[LECHE TANQUE DIA]:[LECHE AUTOCONSUMO DIA]]))</f>
        <v>785</v>
      </c>
      <c r="O488" s="10">
        <f t="shared" si="112"/>
        <v>0.84076433121019112</v>
      </c>
      <c r="P488" s="11">
        <f t="shared" si="113"/>
        <v>21.805555555555557</v>
      </c>
      <c r="Q488" s="11">
        <f t="shared" si="114"/>
        <v>18.333333333333332</v>
      </c>
      <c r="R488" s="11">
        <f t="shared" si="115"/>
        <v>7.5</v>
      </c>
      <c r="S488" s="11">
        <f t="shared" si="116"/>
        <v>4.3611111111111107</v>
      </c>
      <c r="T488" s="11">
        <f t="shared" si="117"/>
        <v>5</v>
      </c>
      <c r="U488" s="11">
        <f t="shared" si="118"/>
        <v>72.685185185185176</v>
      </c>
      <c r="V488" s="11">
        <f t="shared" si="119"/>
        <v>3.333333333333333</v>
      </c>
      <c r="W488" s="11">
        <f>IFERROR(H488/M488,Tabla2[[#This Row],[CARGA PRODUCCION (ANIMALES/HA)]])</f>
        <v>2.4</v>
      </c>
      <c r="X488" s="9">
        <f t="shared" si="120"/>
        <v>2022</v>
      </c>
      <c r="Y488" s="9">
        <f t="shared" si="121"/>
        <v>8</v>
      </c>
      <c r="Z488" s="9" t="e">
        <f t="shared" ca="1" si="122"/>
        <v>#NAME?</v>
      </c>
      <c r="AA488" s="12">
        <f t="shared" si="123"/>
        <v>36</v>
      </c>
      <c r="AB488" s="10">
        <f t="shared" si="124"/>
        <v>1</v>
      </c>
      <c r="AC488" s="13">
        <f t="shared" si="125"/>
        <v>0</v>
      </c>
    </row>
    <row r="489" spans="1:29">
      <c r="A489" s="6">
        <v>44805</v>
      </c>
      <c r="B489" s="7" t="s">
        <v>81</v>
      </c>
      <c r="C489" s="7">
        <v>1947</v>
      </c>
      <c r="D489" s="7">
        <v>70</v>
      </c>
      <c r="E489" s="7">
        <v>9</v>
      </c>
      <c r="F489" s="7">
        <v>70</v>
      </c>
      <c r="G489" s="7">
        <v>105</v>
      </c>
      <c r="H489" s="7">
        <v>105</v>
      </c>
      <c r="I489" s="7">
        <v>0</v>
      </c>
      <c r="J489" s="7">
        <v>14</v>
      </c>
      <c r="K489" s="7">
        <v>680</v>
      </c>
      <c r="L489" s="7">
        <v>25.2</v>
      </c>
      <c r="M489" s="8">
        <v>32.700000000000003</v>
      </c>
      <c r="N489" s="9">
        <f>IF(Tabla2[[#This Row],[LECHE RETIRO DIA]]&lt;&gt;ISBLANK(Tabla2[[#This Row],[LECHE RETIRO DIA]]),SUM(Tabla2[[#This Row],[LECHE TANQUE DIA]:[LECHE RETIRO DIA]]),SUM(Tabla2[[#This Row],[LECHE TANQUE DIA]:[LECHE AUTOCONSUMO DIA]]))</f>
        <v>2096</v>
      </c>
      <c r="O489" s="10">
        <f t="shared" si="112"/>
        <v>0.92891221374045807</v>
      </c>
      <c r="P489" s="11">
        <f t="shared" si="113"/>
        <v>19.961904761904762</v>
      </c>
      <c r="Q489" s="11">
        <f t="shared" si="114"/>
        <v>18.542857142857144</v>
      </c>
      <c r="R489" s="11">
        <f t="shared" si="115"/>
        <v>5</v>
      </c>
      <c r="S489" s="11">
        <f t="shared" si="116"/>
        <v>3.0823529411764707</v>
      </c>
      <c r="T489" s="11">
        <f t="shared" si="117"/>
        <v>6.4761904761904763</v>
      </c>
      <c r="U489" s="11">
        <f t="shared" si="118"/>
        <v>83.174603174603178</v>
      </c>
      <c r="V489" s="11">
        <f t="shared" si="119"/>
        <v>4.166666666666667</v>
      </c>
      <c r="W489" s="11">
        <f>IFERROR(H489/M489,Tabla2[[#This Row],[CARGA PRODUCCION (ANIMALES/HA)]])</f>
        <v>3.2110091743119265</v>
      </c>
      <c r="X489" s="9">
        <f t="shared" si="120"/>
        <v>2022</v>
      </c>
      <c r="Y489" s="9">
        <f t="shared" si="121"/>
        <v>9</v>
      </c>
      <c r="Z489" s="9" t="e">
        <f t="shared" ca="1" si="122"/>
        <v>#NAME?</v>
      </c>
      <c r="AA489" s="12">
        <f t="shared" si="123"/>
        <v>105</v>
      </c>
      <c r="AB489" s="10">
        <f t="shared" si="124"/>
        <v>1</v>
      </c>
      <c r="AC489" s="13">
        <f t="shared" si="125"/>
        <v>0</v>
      </c>
    </row>
    <row r="490" spans="1:29">
      <c r="A490" s="6">
        <v>44805</v>
      </c>
      <c r="B490" s="7" t="s">
        <v>83</v>
      </c>
      <c r="C490" s="7">
        <v>2048</v>
      </c>
      <c r="D490" s="7">
        <v>120</v>
      </c>
      <c r="E490" s="7">
        <v>9</v>
      </c>
      <c r="F490" s="7">
        <v>120</v>
      </c>
      <c r="G490" s="7">
        <v>120</v>
      </c>
      <c r="H490" s="7">
        <v>120</v>
      </c>
      <c r="I490" s="7">
        <v>0</v>
      </c>
      <c r="J490" s="7">
        <v>22</v>
      </c>
      <c r="K490" s="7">
        <v>680</v>
      </c>
      <c r="L490" s="7">
        <v>28.9</v>
      </c>
      <c r="M490" s="8">
        <v>35.5</v>
      </c>
      <c r="N490" s="9">
        <f>IF(Tabla2[[#This Row],[LECHE RETIRO DIA]]&lt;&gt;ISBLANK(Tabla2[[#This Row],[LECHE RETIRO DIA]]),SUM(Tabla2[[#This Row],[LECHE TANQUE DIA]:[LECHE RETIRO DIA]]),SUM(Tabla2[[#This Row],[LECHE TANQUE DIA]:[LECHE AUTOCONSUMO DIA]]))</f>
        <v>2297</v>
      </c>
      <c r="O490" s="10">
        <f t="shared" si="112"/>
        <v>0.89159773617762295</v>
      </c>
      <c r="P490" s="11">
        <f t="shared" si="113"/>
        <v>19.141666666666666</v>
      </c>
      <c r="Q490" s="11">
        <f t="shared" si="114"/>
        <v>17.066666666666666</v>
      </c>
      <c r="R490" s="11">
        <f t="shared" si="115"/>
        <v>5.4545454545454541</v>
      </c>
      <c r="S490" s="11">
        <f t="shared" si="116"/>
        <v>3.3779411764705882</v>
      </c>
      <c r="T490" s="11">
        <f t="shared" si="117"/>
        <v>5.666666666666667</v>
      </c>
      <c r="U490" s="11">
        <f t="shared" si="118"/>
        <v>79.48096885813149</v>
      </c>
      <c r="V490" s="11">
        <f t="shared" si="119"/>
        <v>4.1522491349480974</v>
      </c>
      <c r="W490" s="11">
        <f>IFERROR(H490/M490,Tabla2[[#This Row],[CARGA PRODUCCION (ANIMALES/HA)]])</f>
        <v>3.380281690140845</v>
      </c>
      <c r="X490" s="9">
        <f t="shared" si="120"/>
        <v>2022</v>
      </c>
      <c r="Y490" s="9">
        <f t="shared" si="121"/>
        <v>9</v>
      </c>
      <c r="Z490" s="9" t="e">
        <f t="shared" ca="1" si="122"/>
        <v>#NAME?</v>
      </c>
      <c r="AA490" s="12">
        <f t="shared" si="123"/>
        <v>120</v>
      </c>
      <c r="AB490" s="10">
        <f t="shared" si="124"/>
        <v>1</v>
      </c>
      <c r="AC490" s="13">
        <f t="shared" si="125"/>
        <v>0</v>
      </c>
    </row>
    <row r="491" spans="1:29">
      <c r="A491" s="6">
        <v>44805</v>
      </c>
      <c r="B491" s="7" t="s">
        <v>88</v>
      </c>
      <c r="C491" s="7">
        <v>660</v>
      </c>
      <c r="D491" s="7">
        <v>60</v>
      </c>
      <c r="E491" s="7">
        <v>5</v>
      </c>
      <c r="F491" s="7">
        <v>60</v>
      </c>
      <c r="G491" s="7">
        <v>36</v>
      </c>
      <c r="H491" s="7">
        <v>36</v>
      </c>
      <c r="I491" s="7">
        <v>0</v>
      </c>
      <c r="J491" s="7">
        <v>8</v>
      </c>
      <c r="K491" s="7">
        <v>180</v>
      </c>
      <c r="L491" s="7">
        <v>10.8</v>
      </c>
      <c r="M491" s="28">
        <v>15</v>
      </c>
      <c r="N491" s="9">
        <f>IF(Tabla2[[#This Row],[LECHE RETIRO DIA]]&lt;&gt;ISBLANK(Tabla2[[#This Row],[LECHE RETIRO DIA]]),SUM(Tabla2[[#This Row],[LECHE TANQUE DIA]:[LECHE RETIRO DIA]]),SUM(Tabla2[[#This Row],[LECHE TANQUE DIA]:[LECHE AUTOCONSUMO DIA]]))</f>
        <v>785</v>
      </c>
      <c r="O491" s="10">
        <f t="shared" si="112"/>
        <v>0.84076433121019112</v>
      </c>
      <c r="P491" s="11">
        <f t="shared" si="113"/>
        <v>21.805555555555557</v>
      </c>
      <c r="Q491" s="11">
        <f t="shared" si="114"/>
        <v>18.333333333333332</v>
      </c>
      <c r="R491" s="11">
        <f t="shared" si="115"/>
        <v>7.5</v>
      </c>
      <c r="S491" s="11">
        <f t="shared" si="116"/>
        <v>4.3611111111111107</v>
      </c>
      <c r="T491" s="11">
        <f t="shared" si="117"/>
        <v>5</v>
      </c>
      <c r="U491" s="11">
        <f t="shared" si="118"/>
        <v>72.685185185185176</v>
      </c>
      <c r="V491" s="11">
        <f t="shared" si="119"/>
        <v>3.333333333333333</v>
      </c>
      <c r="W491" s="11">
        <f>IFERROR(H491/M491,Tabla2[[#This Row],[CARGA PRODUCCION (ANIMALES/HA)]])</f>
        <v>2.4</v>
      </c>
      <c r="X491" s="9">
        <f t="shared" si="120"/>
        <v>2022</v>
      </c>
      <c r="Y491" s="9">
        <f t="shared" si="121"/>
        <v>9</v>
      </c>
      <c r="Z491" s="9" t="e">
        <f t="shared" ca="1" si="122"/>
        <v>#NAME?</v>
      </c>
      <c r="AA491" s="12">
        <f t="shared" si="123"/>
        <v>36</v>
      </c>
      <c r="AB491" s="10">
        <f t="shared" si="124"/>
        <v>1</v>
      </c>
      <c r="AC491" s="13">
        <f t="shared" si="125"/>
        <v>0</v>
      </c>
    </row>
    <row r="492" spans="1:29">
      <c r="A492" s="6">
        <v>44806</v>
      </c>
      <c r="B492" s="7" t="s">
        <v>81</v>
      </c>
      <c r="C492" s="7">
        <v>1952</v>
      </c>
      <c r="D492" s="7">
        <v>70</v>
      </c>
      <c r="E492" s="7">
        <v>9</v>
      </c>
      <c r="F492" s="7">
        <v>70</v>
      </c>
      <c r="G492" s="7">
        <v>105</v>
      </c>
      <c r="H492" s="7">
        <v>105</v>
      </c>
      <c r="I492" s="7">
        <v>0</v>
      </c>
      <c r="J492" s="7">
        <v>14</v>
      </c>
      <c r="K492" s="7">
        <v>680</v>
      </c>
      <c r="L492" s="7">
        <v>25.2</v>
      </c>
      <c r="M492" s="8">
        <v>32.700000000000003</v>
      </c>
      <c r="N492" s="9">
        <f>IF(Tabla2[[#This Row],[LECHE RETIRO DIA]]&lt;&gt;ISBLANK(Tabla2[[#This Row],[LECHE RETIRO DIA]]),SUM(Tabla2[[#This Row],[LECHE TANQUE DIA]:[LECHE RETIRO DIA]]),SUM(Tabla2[[#This Row],[LECHE TANQUE DIA]:[LECHE AUTOCONSUMO DIA]]))</f>
        <v>2101</v>
      </c>
      <c r="O492" s="10">
        <f t="shared" si="112"/>
        <v>0.92908138981437416</v>
      </c>
      <c r="P492" s="11">
        <f t="shared" si="113"/>
        <v>20.009523809523809</v>
      </c>
      <c r="Q492" s="11">
        <f t="shared" si="114"/>
        <v>18.590476190476192</v>
      </c>
      <c r="R492" s="11">
        <f t="shared" si="115"/>
        <v>5</v>
      </c>
      <c r="S492" s="11">
        <f t="shared" si="116"/>
        <v>3.0897058823529413</v>
      </c>
      <c r="T492" s="11">
        <f t="shared" si="117"/>
        <v>6.4761904761904763</v>
      </c>
      <c r="U492" s="11">
        <f t="shared" si="118"/>
        <v>83.373015873015873</v>
      </c>
      <c r="V492" s="11">
        <f t="shared" si="119"/>
        <v>4.166666666666667</v>
      </c>
      <c r="W492" s="11">
        <f>IFERROR(H492/M492,Tabla2[[#This Row],[CARGA PRODUCCION (ANIMALES/HA)]])</f>
        <v>3.2110091743119265</v>
      </c>
      <c r="X492" s="9">
        <f t="shared" si="120"/>
        <v>2022</v>
      </c>
      <c r="Y492" s="9">
        <f t="shared" si="121"/>
        <v>9</v>
      </c>
      <c r="Z492" s="9" t="e">
        <f t="shared" ca="1" si="122"/>
        <v>#NAME?</v>
      </c>
      <c r="AA492" s="12">
        <f t="shared" si="123"/>
        <v>105</v>
      </c>
      <c r="AB492" s="10">
        <f t="shared" si="124"/>
        <v>1</v>
      </c>
      <c r="AC492" s="13">
        <f t="shared" si="125"/>
        <v>0</v>
      </c>
    </row>
    <row r="493" spans="1:29">
      <c r="A493" s="6">
        <v>44806</v>
      </c>
      <c r="B493" s="7" t="s">
        <v>83</v>
      </c>
      <c r="C493" s="7">
        <v>2127</v>
      </c>
      <c r="D493" s="7">
        <v>120</v>
      </c>
      <c r="E493" s="7">
        <v>9</v>
      </c>
      <c r="F493" s="7">
        <v>120</v>
      </c>
      <c r="G493" s="7">
        <v>120</v>
      </c>
      <c r="H493" s="7">
        <v>120</v>
      </c>
      <c r="I493" s="7">
        <v>0</v>
      </c>
      <c r="J493" s="7">
        <v>22</v>
      </c>
      <c r="K493" s="7">
        <v>680</v>
      </c>
      <c r="L493" s="7">
        <v>28.9</v>
      </c>
      <c r="M493" s="8">
        <v>35.5</v>
      </c>
      <c r="N493" s="9">
        <f>IF(Tabla2[[#This Row],[LECHE RETIRO DIA]]&lt;&gt;ISBLANK(Tabla2[[#This Row],[LECHE RETIRO DIA]]),SUM(Tabla2[[#This Row],[LECHE TANQUE DIA]:[LECHE RETIRO DIA]]),SUM(Tabla2[[#This Row],[LECHE TANQUE DIA]:[LECHE AUTOCONSUMO DIA]]))</f>
        <v>2376</v>
      </c>
      <c r="O493" s="10">
        <f t="shared" si="112"/>
        <v>0.89520202020202022</v>
      </c>
      <c r="P493" s="11">
        <f t="shared" si="113"/>
        <v>19.8</v>
      </c>
      <c r="Q493" s="11">
        <f t="shared" si="114"/>
        <v>17.725000000000001</v>
      </c>
      <c r="R493" s="11">
        <f t="shared" si="115"/>
        <v>5.4545454545454541</v>
      </c>
      <c r="S493" s="11">
        <f t="shared" si="116"/>
        <v>3.4941176470588236</v>
      </c>
      <c r="T493" s="11">
        <f t="shared" si="117"/>
        <v>5.666666666666667</v>
      </c>
      <c r="U493" s="11">
        <f t="shared" si="118"/>
        <v>82.214532871972324</v>
      </c>
      <c r="V493" s="11">
        <f t="shared" si="119"/>
        <v>4.1522491349480974</v>
      </c>
      <c r="W493" s="11">
        <f>IFERROR(H493/M493,Tabla2[[#This Row],[CARGA PRODUCCION (ANIMALES/HA)]])</f>
        <v>3.380281690140845</v>
      </c>
      <c r="X493" s="9">
        <f t="shared" si="120"/>
        <v>2022</v>
      </c>
      <c r="Y493" s="9">
        <f t="shared" si="121"/>
        <v>9</v>
      </c>
      <c r="Z493" s="9" t="e">
        <f t="shared" ca="1" si="122"/>
        <v>#NAME?</v>
      </c>
      <c r="AA493" s="12">
        <f t="shared" si="123"/>
        <v>120</v>
      </c>
      <c r="AB493" s="10">
        <f t="shared" si="124"/>
        <v>1</v>
      </c>
      <c r="AC493" s="13">
        <f t="shared" si="125"/>
        <v>0</v>
      </c>
    </row>
    <row r="494" spans="1:29">
      <c r="A494" s="6">
        <v>44806</v>
      </c>
      <c r="B494" s="7" t="s">
        <v>88</v>
      </c>
      <c r="C494" s="7">
        <v>632</v>
      </c>
      <c r="D494" s="7">
        <v>60</v>
      </c>
      <c r="E494" s="7">
        <v>5</v>
      </c>
      <c r="F494" s="7">
        <v>60</v>
      </c>
      <c r="G494" s="7">
        <v>36</v>
      </c>
      <c r="H494" s="7">
        <v>36</v>
      </c>
      <c r="I494" s="7">
        <v>0</v>
      </c>
      <c r="J494" s="7">
        <v>8</v>
      </c>
      <c r="K494" s="7">
        <v>180</v>
      </c>
      <c r="L494" s="7">
        <v>10.8</v>
      </c>
      <c r="M494" s="28">
        <v>15</v>
      </c>
      <c r="N494" s="9">
        <f>IF(Tabla2[[#This Row],[LECHE RETIRO DIA]]&lt;&gt;ISBLANK(Tabla2[[#This Row],[LECHE RETIRO DIA]]),SUM(Tabla2[[#This Row],[LECHE TANQUE DIA]:[LECHE RETIRO DIA]]),SUM(Tabla2[[#This Row],[LECHE TANQUE DIA]:[LECHE AUTOCONSUMO DIA]]))</f>
        <v>757</v>
      </c>
      <c r="O494" s="10">
        <f t="shared" si="112"/>
        <v>0.83487450462351387</v>
      </c>
      <c r="P494" s="11">
        <f t="shared" si="113"/>
        <v>21.027777777777779</v>
      </c>
      <c r="Q494" s="11">
        <f t="shared" si="114"/>
        <v>17.555555555555557</v>
      </c>
      <c r="R494" s="11">
        <f t="shared" si="115"/>
        <v>7.5</v>
      </c>
      <c r="S494" s="11">
        <f t="shared" si="116"/>
        <v>4.2055555555555557</v>
      </c>
      <c r="T494" s="11">
        <f t="shared" si="117"/>
        <v>5</v>
      </c>
      <c r="U494" s="11">
        <f t="shared" si="118"/>
        <v>70.092592592592581</v>
      </c>
      <c r="V494" s="11">
        <f t="shared" si="119"/>
        <v>3.333333333333333</v>
      </c>
      <c r="W494" s="11">
        <f>IFERROR(H494/M494,Tabla2[[#This Row],[CARGA PRODUCCION (ANIMALES/HA)]])</f>
        <v>2.4</v>
      </c>
      <c r="X494" s="9">
        <f t="shared" si="120"/>
        <v>2022</v>
      </c>
      <c r="Y494" s="9">
        <f t="shared" si="121"/>
        <v>9</v>
      </c>
      <c r="Z494" s="9" t="e">
        <f t="shared" ca="1" si="122"/>
        <v>#NAME?</v>
      </c>
      <c r="AA494" s="12">
        <f t="shared" si="123"/>
        <v>36</v>
      </c>
      <c r="AB494" s="10">
        <f t="shared" si="124"/>
        <v>1</v>
      </c>
      <c r="AC494" s="13">
        <f t="shared" si="125"/>
        <v>0</v>
      </c>
    </row>
    <row r="495" spans="1:29">
      <c r="A495" s="6">
        <v>44807</v>
      </c>
      <c r="B495" s="7" t="s">
        <v>81</v>
      </c>
      <c r="C495" s="7">
        <v>1970</v>
      </c>
      <c r="D495" s="7">
        <v>70</v>
      </c>
      <c r="E495" s="7">
        <v>9</v>
      </c>
      <c r="F495" s="7">
        <v>70</v>
      </c>
      <c r="G495" s="7">
        <v>105</v>
      </c>
      <c r="H495" s="7">
        <v>105</v>
      </c>
      <c r="I495" s="7">
        <v>0</v>
      </c>
      <c r="J495" s="7">
        <v>14</v>
      </c>
      <c r="K495" s="7">
        <v>680</v>
      </c>
      <c r="L495" s="7">
        <v>25.2</v>
      </c>
      <c r="M495" s="8">
        <v>32.700000000000003</v>
      </c>
      <c r="N495" s="9">
        <f>IF(Tabla2[[#This Row],[LECHE RETIRO DIA]]&lt;&gt;ISBLANK(Tabla2[[#This Row],[LECHE RETIRO DIA]]),SUM(Tabla2[[#This Row],[LECHE TANQUE DIA]:[LECHE RETIRO DIA]]),SUM(Tabla2[[#This Row],[LECHE TANQUE DIA]:[LECHE AUTOCONSUMO DIA]]))</f>
        <v>2119</v>
      </c>
      <c r="O495" s="10">
        <f t="shared" si="112"/>
        <v>0.92968381311939596</v>
      </c>
      <c r="P495" s="11">
        <f t="shared" si="113"/>
        <v>20.18095238095238</v>
      </c>
      <c r="Q495" s="11">
        <f t="shared" si="114"/>
        <v>18.761904761904763</v>
      </c>
      <c r="R495" s="11">
        <f t="shared" si="115"/>
        <v>5</v>
      </c>
      <c r="S495" s="11">
        <f t="shared" si="116"/>
        <v>3.1161764705882353</v>
      </c>
      <c r="T495" s="11">
        <f t="shared" si="117"/>
        <v>6.4761904761904763</v>
      </c>
      <c r="U495" s="11">
        <f t="shared" si="118"/>
        <v>84.087301587301596</v>
      </c>
      <c r="V495" s="11">
        <f t="shared" si="119"/>
        <v>4.166666666666667</v>
      </c>
      <c r="W495" s="11">
        <f>IFERROR(H495/M495,Tabla2[[#This Row],[CARGA PRODUCCION (ANIMALES/HA)]])</f>
        <v>3.2110091743119265</v>
      </c>
      <c r="X495" s="9">
        <f t="shared" si="120"/>
        <v>2022</v>
      </c>
      <c r="Y495" s="9">
        <f t="shared" si="121"/>
        <v>9</v>
      </c>
      <c r="Z495" s="9" t="e">
        <f t="shared" ca="1" si="122"/>
        <v>#NAME?</v>
      </c>
      <c r="AA495" s="12">
        <f t="shared" si="123"/>
        <v>105</v>
      </c>
      <c r="AB495" s="10">
        <f t="shared" si="124"/>
        <v>1</v>
      </c>
      <c r="AC495" s="13">
        <f t="shared" si="125"/>
        <v>0</v>
      </c>
    </row>
    <row r="496" spans="1:29">
      <c r="A496" s="6">
        <v>44807</v>
      </c>
      <c r="B496" s="7" t="s">
        <v>83</v>
      </c>
      <c r="C496" s="7">
        <v>2118</v>
      </c>
      <c r="D496" s="7">
        <v>120</v>
      </c>
      <c r="E496" s="7">
        <v>9</v>
      </c>
      <c r="F496" s="7">
        <v>120</v>
      </c>
      <c r="G496" s="7">
        <v>120</v>
      </c>
      <c r="H496" s="7">
        <v>120</v>
      </c>
      <c r="I496" s="7">
        <v>0</v>
      </c>
      <c r="J496" s="7">
        <v>22</v>
      </c>
      <c r="K496" s="7">
        <v>680</v>
      </c>
      <c r="L496" s="7">
        <v>28.9</v>
      </c>
      <c r="M496" s="8">
        <v>35.5</v>
      </c>
      <c r="N496" s="9">
        <f>IF(Tabla2[[#This Row],[LECHE RETIRO DIA]]&lt;&gt;ISBLANK(Tabla2[[#This Row],[LECHE RETIRO DIA]]),SUM(Tabla2[[#This Row],[LECHE TANQUE DIA]:[LECHE RETIRO DIA]]),SUM(Tabla2[[#This Row],[LECHE TANQUE DIA]:[LECHE AUTOCONSUMO DIA]]))</f>
        <v>2367</v>
      </c>
      <c r="O496" s="10">
        <f t="shared" si="112"/>
        <v>0.89480354879594426</v>
      </c>
      <c r="P496" s="11">
        <f t="shared" si="113"/>
        <v>19.725000000000001</v>
      </c>
      <c r="Q496" s="11">
        <f t="shared" si="114"/>
        <v>17.649999999999999</v>
      </c>
      <c r="R496" s="11">
        <f t="shared" si="115"/>
        <v>5.4545454545454541</v>
      </c>
      <c r="S496" s="11">
        <f t="shared" si="116"/>
        <v>3.4808823529411765</v>
      </c>
      <c r="T496" s="11">
        <f t="shared" si="117"/>
        <v>5.666666666666667</v>
      </c>
      <c r="U496" s="11">
        <f t="shared" si="118"/>
        <v>81.903114186851212</v>
      </c>
      <c r="V496" s="11">
        <f t="shared" si="119"/>
        <v>4.1522491349480974</v>
      </c>
      <c r="W496" s="11">
        <f>IFERROR(H496/M496,Tabla2[[#This Row],[CARGA PRODUCCION (ANIMALES/HA)]])</f>
        <v>3.380281690140845</v>
      </c>
      <c r="X496" s="9">
        <f t="shared" si="120"/>
        <v>2022</v>
      </c>
      <c r="Y496" s="9">
        <f t="shared" si="121"/>
        <v>9</v>
      </c>
      <c r="Z496" s="9" t="e">
        <f t="shared" ca="1" si="122"/>
        <v>#NAME?</v>
      </c>
      <c r="AA496" s="12">
        <f t="shared" si="123"/>
        <v>120</v>
      </c>
      <c r="AB496" s="10">
        <f t="shared" si="124"/>
        <v>1</v>
      </c>
      <c r="AC496" s="13">
        <f t="shared" si="125"/>
        <v>0</v>
      </c>
    </row>
    <row r="497" spans="1:29">
      <c r="A497" s="6">
        <v>44807</v>
      </c>
      <c r="B497" s="7" t="s">
        <v>88</v>
      </c>
      <c r="C497" s="7">
        <v>632</v>
      </c>
      <c r="D497" s="7">
        <v>60</v>
      </c>
      <c r="E497" s="7">
        <v>5</v>
      </c>
      <c r="F497" s="7">
        <v>60</v>
      </c>
      <c r="G497" s="7">
        <v>36</v>
      </c>
      <c r="H497" s="7">
        <v>36</v>
      </c>
      <c r="I497" s="7">
        <v>0</v>
      </c>
      <c r="J497" s="7">
        <v>8</v>
      </c>
      <c r="K497" s="7">
        <v>180</v>
      </c>
      <c r="L497" s="7">
        <v>10.8</v>
      </c>
      <c r="M497" s="28">
        <v>15</v>
      </c>
      <c r="N497" s="9">
        <f>IF(Tabla2[[#This Row],[LECHE RETIRO DIA]]&lt;&gt;ISBLANK(Tabla2[[#This Row],[LECHE RETIRO DIA]]),SUM(Tabla2[[#This Row],[LECHE TANQUE DIA]:[LECHE RETIRO DIA]]),SUM(Tabla2[[#This Row],[LECHE TANQUE DIA]:[LECHE AUTOCONSUMO DIA]]))</f>
        <v>757</v>
      </c>
      <c r="O497" s="10">
        <f t="shared" si="112"/>
        <v>0.83487450462351387</v>
      </c>
      <c r="P497" s="11">
        <f t="shared" si="113"/>
        <v>21.027777777777779</v>
      </c>
      <c r="Q497" s="11">
        <f t="shared" si="114"/>
        <v>17.555555555555557</v>
      </c>
      <c r="R497" s="11">
        <f t="shared" si="115"/>
        <v>7.5</v>
      </c>
      <c r="S497" s="11">
        <f t="shared" si="116"/>
        <v>4.2055555555555557</v>
      </c>
      <c r="T497" s="11">
        <f t="shared" si="117"/>
        <v>5</v>
      </c>
      <c r="U497" s="11">
        <f t="shared" si="118"/>
        <v>70.092592592592581</v>
      </c>
      <c r="V497" s="11">
        <f t="shared" si="119"/>
        <v>3.333333333333333</v>
      </c>
      <c r="W497" s="11">
        <f>IFERROR(H497/M497,Tabla2[[#This Row],[CARGA PRODUCCION (ANIMALES/HA)]])</f>
        <v>2.4</v>
      </c>
      <c r="X497" s="9">
        <f t="shared" si="120"/>
        <v>2022</v>
      </c>
      <c r="Y497" s="9">
        <f t="shared" si="121"/>
        <v>9</v>
      </c>
      <c r="Z497" s="9" t="e">
        <f t="shared" ca="1" si="122"/>
        <v>#NAME?</v>
      </c>
      <c r="AA497" s="12">
        <f t="shared" si="123"/>
        <v>36</v>
      </c>
      <c r="AB497" s="10">
        <f t="shared" si="124"/>
        <v>1</v>
      </c>
      <c r="AC497" s="13">
        <f t="shared" si="125"/>
        <v>0</v>
      </c>
    </row>
    <row r="498" spans="1:29">
      <c r="A498" s="6">
        <v>44808</v>
      </c>
      <c r="B498" s="7" t="s">
        <v>81</v>
      </c>
      <c r="C498" s="7">
        <v>1947</v>
      </c>
      <c r="D498" s="7">
        <v>70</v>
      </c>
      <c r="E498" s="7">
        <v>9</v>
      </c>
      <c r="F498" s="7">
        <v>70</v>
      </c>
      <c r="G498" s="7">
        <v>105</v>
      </c>
      <c r="H498" s="7">
        <v>105</v>
      </c>
      <c r="I498" s="7">
        <v>0</v>
      </c>
      <c r="J498" s="7">
        <v>19</v>
      </c>
      <c r="K498" s="7">
        <v>680</v>
      </c>
      <c r="L498" s="7">
        <v>25.2</v>
      </c>
      <c r="M498" s="8">
        <v>32.700000000000003</v>
      </c>
      <c r="N498" s="9">
        <f>IF(Tabla2[[#This Row],[LECHE RETIRO DIA]]&lt;&gt;ISBLANK(Tabla2[[#This Row],[LECHE RETIRO DIA]]),SUM(Tabla2[[#This Row],[LECHE TANQUE DIA]:[LECHE RETIRO DIA]]),SUM(Tabla2[[#This Row],[LECHE TANQUE DIA]:[LECHE AUTOCONSUMO DIA]]))</f>
        <v>2096</v>
      </c>
      <c r="O498" s="10">
        <f t="shared" si="112"/>
        <v>0.92891221374045807</v>
      </c>
      <c r="P498" s="11">
        <f t="shared" si="113"/>
        <v>19.961904761904762</v>
      </c>
      <c r="Q498" s="11">
        <f t="shared" si="114"/>
        <v>18.542857142857144</v>
      </c>
      <c r="R498" s="11">
        <f t="shared" si="115"/>
        <v>3.6842105263157894</v>
      </c>
      <c r="S498" s="11">
        <f t="shared" si="116"/>
        <v>3.0823529411764707</v>
      </c>
      <c r="T498" s="11">
        <f t="shared" si="117"/>
        <v>6.4761904761904763</v>
      </c>
      <c r="U498" s="11">
        <f t="shared" si="118"/>
        <v>83.174603174603178</v>
      </c>
      <c r="V498" s="11">
        <f t="shared" si="119"/>
        <v>4.166666666666667</v>
      </c>
      <c r="W498" s="11">
        <f>IFERROR(H498/M498,Tabla2[[#This Row],[CARGA PRODUCCION (ANIMALES/HA)]])</f>
        <v>3.2110091743119265</v>
      </c>
      <c r="X498" s="9">
        <f t="shared" si="120"/>
        <v>2022</v>
      </c>
      <c r="Y498" s="9">
        <f t="shared" si="121"/>
        <v>9</v>
      </c>
      <c r="Z498" s="9" t="e">
        <f t="shared" ca="1" si="122"/>
        <v>#NAME?</v>
      </c>
      <c r="AA498" s="12">
        <f t="shared" si="123"/>
        <v>105</v>
      </c>
      <c r="AB498" s="10">
        <f t="shared" si="124"/>
        <v>1</v>
      </c>
      <c r="AC498" s="13">
        <f t="shared" si="125"/>
        <v>0</v>
      </c>
    </row>
    <row r="499" spans="1:29">
      <c r="A499" s="6">
        <v>44808</v>
      </c>
      <c r="B499" s="7" t="s">
        <v>83</v>
      </c>
      <c r="C499" s="7">
        <v>2104</v>
      </c>
      <c r="D499" s="7">
        <v>120</v>
      </c>
      <c r="E499" s="7">
        <v>9</v>
      </c>
      <c r="F499" s="7">
        <v>120</v>
      </c>
      <c r="G499" s="7">
        <v>120</v>
      </c>
      <c r="H499" s="7">
        <v>120</v>
      </c>
      <c r="I499" s="7">
        <v>0</v>
      </c>
      <c r="J499" s="7">
        <v>22</v>
      </c>
      <c r="K499" s="7">
        <v>680</v>
      </c>
      <c r="L499" s="7">
        <v>28.9</v>
      </c>
      <c r="M499" s="8">
        <v>35.5</v>
      </c>
      <c r="N499" s="9">
        <f>IF(Tabla2[[#This Row],[LECHE RETIRO DIA]]&lt;&gt;ISBLANK(Tabla2[[#This Row],[LECHE RETIRO DIA]]),SUM(Tabla2[[#This Row],[LECHE TANQUE DIA]:[LECHE RETIRO DIA]]),SUM(Tabla2[[#This Row],[LECHE TANQUE DIA]:[LECHE AUTOCONSUMO DIA]]))</f>
        <v>2353</v>
      </c>
      <c r="O499" s="10">
        <f t="shared" si="112"/>
        <v>0.89417764555886103</v>
      </c>
      <c r="P499" s="11">
        <f t="shared" si="113"/>
        <v>19.608333333333334</v>
      </c>
      <c r="Q499" s="11">
        <f t="shared" si="114"/>
        <v>17.533333333333335</v>
      </c>
      <c r="R499" s="11">
        <f t="shared" si="115"/>
        <v>5.4545454545454541</v>
      </c>
      <c r="S499" s="11">
        <f t="shared" si="116"/>
        <v>3.460294117647059</v>
      </c>
      <c r="T499" s="11">
        <f t="shared" si="117"/>
        <v>5.666666666666667</v>
      </c>
      <c r="U499" s="11">
        <f t="shared" si="118"/>
        <v>81.418685121107274</v>
      </c>
      <c r="V499" s="11">
        <f t="shared" si="119"/>
        <v>4.1522491349480974</v>
      </c>
      <c r="W499" s="11">
        <f>IFERROR(H499/M499,Tabla2[[#This Row],[CARGA PRODUCCION (ANIMALES/HA)]])</f>
        <v>3.380281690140845</v>
      </c>
      <c r="X499" s="9">
        <f t="shared" si="120"/>
        <v>2022</v>
      </c>
      <c r="Y499" s="9">
        <f t="shared" si="121"/>
        <v>9</v>
      </c>
      <c r="Z499" s="9" t="e">
        <f t="shared" ca="1" si="122"/>
        <v>#NAME?</v>
      </c>
      <c r="AA499" s="12">
        <f t="shared" si="123"/>
        <v>120</v>
      </c>
      <c r="AB499" s="10">
        <f t="shared" si="124"/>
        <v>1</v>
      </c>
      <c r="AC499" s="13">
        <f t="shared" si="125"/>
        <v>0</v>
      </c>
    </row>
    <row r="500" spans="1:29">
      <c r="A500" s="6">
        <v>44808</v>
      </c>
      <c r="B500" s="7" t="s">
        <v>88</v>
      </c>
      <c r="C500" s="7">
        <v>681</v>
      </c>
      <c r="D500" s="7">
        <v>60</v>
      </c>
      <c r="E500" s="7">
        <v>5</v>
      </c>
      <c r="F500" s="7">
        <v>60</v>
      </c>
      <c r="G500" s="7">
        <v>36</v>
      </c>
      <c r="H500" s="7">
        <v>36</v>
      </c>
      <c r="I500" s="7">
        <v>0</v>
      </c>
      <c r="J500" s="7">
        <v>8</v>
      </c>
      <c r="K500" s="7">
        <v>180</v>
      </c>
      <c r="L500" s="7">
        <v>10.8</v>
      </c>
      <c r="M500" s="28">
        <v>15</v>
      </c>
      <c r="N500" s="9">
        <f>IF(Tabla2[[#This Row],[LECHE RETIRO DIA]]&lt;&gt;ISBLANK(Tabla2[[#This Row],[LECHE RETIRO DIA]]),SUM(Tabla2[[#This Row],[LECHE TANQUE DIA]:[LECHE RETIRO DIA]]),SUM(Tabla2[[#This Row],[LECHE TANQUE DIA]:[LECHE AUTOCONSUMO DIA]]))</f>
        <v>806</v>
      </c>
      <c r="O500" s="10">
        <f t="shared" si="112"/>
        <v>0.8449131513647643</v>
      </c>
      <c r="P500" s="11">
        <f t="shared" si="113"/>
        <v>22.388888888888889</v>
      </c>
      <c r="Q500" s="11">
        <f t="shared" si="114"/>
        <v>18.916666666666668</v>
      </c>
      <c r="R500" s="11">
        <f t="shared" si="115"/>
        <v>7.5</v>
      </c>
      <c r="S500" s="11">
        <f t="shared" si="116"/>
        <v>4.4777777777777779</v>
      </c>
      <c r="T500" s="11">
        <f t="shared" si="117"/>
        <v>5</v>
      </c>
      <c r="U500" s="11">
        <f t="shared" si="118"/>
        <v>74.629629629629619</v>
      </c>
      <c r="V500" s="11">
        <f t="shared" si="119"/>
        <v>3.333333333333333</v>
      </c>
      <c r="W500" s="11">
        <f>IFERROR(H500/M500,Tabla2[[#This Row],[CARGA PRODUCCION (ANIMALES/HA)]])</f>
        <v>2.4</v>
      </c>
      <c r="X500" s="9">
        <f t="shared" si="120"/>
        <v>2022</v>
      </c>
      <c r="Y500" s="9">
        <f t="shared" si="121"/>
        <v>9</v>
      </c>
      <c r="Z500" s="9" t="e">
        <f t="shared" ca="1" si="122"/>
        <v>#NAME?</v>
      </c>
      <c r="AA500" s="12">
        <f t="shared" si="123"/>
        <v>36</v>
      </c>
      <c r="AB500" s="10">
        <f t="shared" si="124"/>
        <v>1</v>
      </c>
      <c r="AC500" s="13">
        <f t="shared" si="125"/>
        <v>0</v>
      </c>
    </row>
    <row r="501" spans="1:29">
      <c r="A501" s="6">
        <v>44809</v>
      </c>
      <c r="B501" s="7" t="s">
        <v>81</v>
      </c>
      <c r="C501" s="7">
        <v>1942</v>
      </c>
      <c r="D501" s="7">
        <v>70</v>
      </c>
      <c r="E501" s="7">
        <v>9</v>
      </c>
      <c r="F501" s="7">
        <v>70</v>
      </c>
      <c r="G501" s="7">
        <v>100</v>
      </c>
      <c r="H501" s="7">
        <v>100</v>
      </c>
      <c r="I501" s="7">
        <v>0</v>
      </c>
      <c r="J501" s="7">
        <v>19</v>
      </c>
      <c r="K501" s="7">
        <v>680</v>
      </c>
      <c r="L501" s="7">
        <v>25.2</v>
      </c>
      <c r="M501" s="8">
        <v>32.700000000000003</v>
      </c>
      <c r="N501" s="9">
        <f>IF(Tabla2[[#This Row],[LECHE RETIRO DIA]]&lt;&gt;ISBLANK(Tabla2[[#This Row],[LECHE RETIRO DIA]]),SUM(Tabla2[[#This Row],[LECHE TANQUE DIA]:[LECHE RETIRO DIA]]),SUM(Tabla2[[#This Row],[LECHE TANQUE DIA]:[LECHE AUTOCONSUMO DIA]]))</f>
        <v>2091</v>
      </c>
      <c r="O501" s="10">
        <f t="shared" si="112"/>
        <v>0.92874222859875655</v>
      </c>
      <c r="P501" s="11">
        <f t="shared" si="113"/>
        <v>20.91</v>
      </c>
      <c r="Q501" s="11">
        <f t="shared" si="114"/>
        <v>19.420000000000002</v>
      </c>
      <c r="R501" s="11">
        <f t="shared" si="115"/>
        <v>3.6842105263157894</v>
      </c>
      <c r="S501" s="11">
        <f t="shared" si="116"/>
        <v>3.0750000000000002</v>
      </c>
      <c r="T501" s="11">
        <f t="shared" si="117"/>
        <v>6.8</v>
      </c>
      <c r="U501" s="11">
        <f t="shared" si="118"/>
        <v>82.976190476190482</v>
      </c>
      <c r="V501" s="11">
        <f t="shared" si="119"/>
        <v>3.9682539682539684</v>
      </c>
      <c r="W501" s="11">
        <f>IFERROR(H501/M501,Tabla2[[#This Row],[CARGA PRODUCCION (ANIMALES/HA)]])</f>
        <v>3.0581039755351678</v>
      </c>
      <c r="X501" s="9">
        <f t="shared" si="120"/>
        <v>2022</v>
      </c>
      <c r="Y501" s="9">
        <f t="shared" si="121"/>
        <v>9</v>
      </c>
      <c r="Z501" s="9" t="e">
        <f t="shared" ca="1" si="122"/>
        <v>#NAME?</v>
      </c>
      <c r="AA501" s="12">
        <f t="shared" si="123"/>
        <v>100</v>
      </c>
      <c r="AB501" s="10">
        <f t="shared" si="124"/>
        <v>1</v>
      </c>
      <c r="AC501" s="13">
        <f t="shared" si="125"/>
        <v>0</v>
      </c>
    </row>
    <row r="502" spans="1:29">
      <c r="A502" s="6">
        <v>44809</v>
      </c>
      <c r="B502" s="7" t="s">
        <v>83</v>
      </c>
      <c r="C502" s="7">
        <v>2090</v>
      </c>
      <c r="D502" s="7">
        <v>120</v>
      </c>
      <c r="E502" s="7">
        <v>9</v>
      </c>
      <c r="F502" s="7">
        <v>120</v>
      </c>
      <c r="G502" s="7">
        <v>117</v>
      </c>
      <c r="H502" s="7">
        <v>117</v>
      </c>
      <c r="I502" s="7">
        <v>0</v>
      </c>
      <c r="J502" s="7">
        <v>22</v>
      </c>
      <c r="K502" s="7">
        <v>680</v>
      </c>
      <c r="L502" s="7">
        <v>28.9</v>
      </c>
      <c r="M502" s="8">
        <v>35.5</v>
      </c>
      <c r="N502" s="9">
        <f>IF(Tabla2[[#This Row],[LECHE RETIRO DIA]]&lt;&gt;ISBLANK(Tabla2[[#This Row],[LECHE RETIRO DIA]]),SUM(Tabla2[[#This Row],[LECHE TANQUE DIA]:[LECHE RETIRO DIA]]),SUM(Tabla2[[#This Row],[LECHE TANQUE DIA]:[LECHE AUTOCONSUMO DIA]]))</f>
        <v>2339</v>
      </c>
      <c r="O502" s="10">
        <f t="shared" si="112"/>
        <v>0.8935442496793502</v>
      </c>
      <c r="P502" s="11">
        <f t="shared" si="113"/>
        <v>19.991452991452991</v>
      </c>
      <c r="Q502" s="11">
        <f t="shared" si="114"/>
        <v>17.863247863247864</v>
      </c>
      <c r="R502" s="11">
        <f t="shared" si="115"/>
        <v>5.4545454545454541</v>
      </c>
      <c r="S502" s="11">
        <f t="shared" si="116"/>
        <v>3.4397058823529414</v>
      </c>
      <c r="T502" s="11">
        <f t="shared" si="117"/>
        <v>5.8119658119658117</v>
      </c>
      <c r="U502" s="11">
        <f t="shared" si="118"/>
        <v>80.934256055363321</v>
      </c>
      <c r="V502" s="11">
        <f t="shared" si="119"/>
        <v>4.0484429065743948</v>
      </c>
      <c r="W502" s="11">
        <f>IFERROR(H502/M502,Tabla2[[#This Row],[CARGA PRODUCCION (ANIMALES/HA)]])</f>
        <v>3.295774647887324</v>
      </c>
      <c r="X502" s="9">
        <f t="shared" si="120"/>
        <v>2022</v>
      </c>
      <c r="Y502" s="9">
        <f t="shared" si="121"/>
        <v>9</v>
      </c>
      <c r="Z502" s="9" t="e">
        <f t="shared" ca="1" si="122"/>
        <v>#NAME?</v>
      </c>
      <c r="AA502" s="12">
        <f t="shared" si="123"/>
        <v>117</v>
      </c>
      <c r="AB502" s="10">
        <f t="shared" si="124"/>
        <v>1</v>
      </c>
      <c r="AC502" s="13">
        <f t="shared" si="125"/>
        <v>0</v>
      </c>
    </row>
    <row r="503" spans="1:29">
      <c r="A503" s="6">
        <v>44809</v>
      </c>
      <c r="B503" s="7" t="s">
        <v>88</v>
      </c>
      <c r="C503" s="7">
        <v>681</v>
      </c>
      <c r="D503" s="7">
        <v>60</v>
      </c>
      <c r="E503" s="7">
        <v>5</v>
      </c>
      <c r="F503" s="7">
        <v>60</v>
      </c>
      <c r="G503" s="7">
        <v>36</v>
      </c>
      <c r="H503" s="7">
        <v>36</v>
      </c>
      <c r="I503" s="7">
        <v>0</v>
      </c>
      <c r="J503" s="7">
        <v>8</v>
      </c>
      <c r="K503" s="7">
        <v>180</v>
      </c>
      <c r="L503" s="7">
        <v>10.8</v>
      </c>
      <c r="M503" s="28">
        <v>15</v>
      </c>
      <c r="N503" s="9">
        <f>IF(Tabla2[[#This Row],[LECHE RETIRO DIA]]&lt;&gt;ISBLANK(Tabla2[[#This Row],[LECHE RETIRO DIA]]),SUM(Tabla2[[#This Row],[LECHE TANQUE DIA]:[LECHE RETIRO DIA]]),SUM(Tabla2[[#This Row],[LECHE TANQUE DIA]:[LECHE AUTOCONSUMO DIA]]))</f>
        <v>806</v>
      </c>
      <c r="O503" s="10">
        <f t="shared" si="112"/>
        <v>0.8449131513647643</v>
      </c>
      <c r="P503" s="11">
        <f t="shared" si="113"/>
        <v>22.388888888888889</v>
      </c>
      <c r="Q503" s="11">
        <f t="shared" si="114"/>
        <v>18.916666666666668</v>
      </c>
      <c r="R503" s="11">
        <f t="shared" si="115"/>
        <v>7.5</v>
      </c>
      <c r="S503" s="11">
        <f t="shared" si="116"/>
        <v>4.4777777777777779</v>
      </c>
      <c r="T503" s="11">
        <f t="shared" si="117"/>
        <v>5</v>
      </c>
      <c r="U503" s="11">
        <f t="shared" si="118"/>
        <v>74.629629629629619</v>
      </c>
      <c r="V503" s="11">
        <f t="shared" si="119"/>
        <v>3.333333333333333</v>
      </c>
      <c r="W503" s="11">
        <f>IFERROR(H503/M503,Tabla2[[#This Row],[CARGA PRODUCCION (ANIMALES/HA)]])</f>
        <v>2.4</v>
      </c>
      <c r="X503" s="9">
        <f t="shared" si="120"/>
        <v>2022</v>
      </c>
      <c r="Y503" s="9">
        <f t="shared" si="121"/>
        <v>9</v>
      </c>
      <c r="Z503" s="9" t="e">
        <f t="shared" ca="1" si="122"/>
        <v>#NAME?</v>
      </c>
      <c r="AA503" s="12">
        <f t="shared" si="123"/>
        <v>36</v>
      </c>
      <c r="AB503" s="10">
        <f t="shared" si="124"/>
        <v>1</v>
      </c>
      <c r="AC503" s="13">
        <f t="shared" si="125"/>
        <v>0</v>
      </c>
    </row>
    <row r="504" spans="1:29">
      <c r="A504" s="6">
        <v>44810</v>
      </c>
      <c r="B504" s="7" t="s">
        <v>81</v>
      </c>
      <c r="C504" s="7">
        <v>1881</v>
      </c>
      <c r="D504" s="7">
        <v>70</v>
      </c>
      <c r="E504" s="7">
        <v>9</v>
      </c>
      <c r="F504" s="7">
        <v>70</v>
      </c>
      <c r="G504" s="7">
        <v>102</v>
      </c>
      <c r="H504" s="7">
        <v>102</v>
      </c>
      <c r="I504" s="7">
        <v>0</v>
      </c>
      <c r="J504" s="7">
        <v>19</v>
      </c>
      <c r="K504" s="7">
        <v>680</v>
      </c>
      <c r="L504" s="7">
        <v>25.2</v>
      </c>
      <c r="M504" s="8">
        <v>32.700000000000003</v>
      </c>
      <c r="N504" s="9">
        <f>IF(Tabla2[[#This Row],[LECHE RETIRO DIA]]&lt;&gt;ISBLANK(Tabla2[[#This Row],[LECHE RETIRO DIA]]),SUM(Tabla2[[#This Row],[LECHE TANQUE DIA]:[LECHE RETIRO DIA]]),SUM(Tabla2[[#This Row],[LECHE TANQUE DIA]:[LECHE AUTOCONSUMO DIA]]))</f>
        <v>2030</v>
      </c>
      <c r="O504" s="10">
        <f t="shared" si="112"/>
        <v>0.92660098522167489</v>
      </c>
      <c r="P504" s="11">
        <f t="shared" si="113"/>
        <v>19.901960784313726</v>
      </c>
      <c r="Q504" s="11">
        <f t="shared" si="114"/>
        <v>18.441176470588236</v>
      </c>
      <c r="R504" s="11">
        <f t="shared" si="115"/>
        <v>3.6842105263157894</v>
      </c>
      <c r="S504" s="11">
        <f t="shared" si="116"/>
        <v>2.9852941176470589</v>
      </c>
      <c r="T504" s="11">
        <f t="shared" si="117"/>
        <v>6.666666666666667</v>
      </c>
      <c r="U504" s="11">
        <f t="shared" si="118"/>
        <v>80.555555555555557</v>
      </c>
      <c r="V504" s="11">
        <f t="shared" si="119"/>
        <v>4.0476190476190474</v>
      </c>
      <c r="W504" s="11">
        <f>IFERROR(H504/M504,Tabla2[[#This Row],[CARGA PRODUCCION (ANIMALES/HA)]])</f>
        <v>3.1192660550458711</v>
      </c>
      <c r="X504" s="9">
        <f t="shared" si="120"/>
        <v>2022</v>
      </c>
      <c r="Y504" s="9">
        <f t="shared" si="121"/>
        <v>9</v>
      </c>
      <c r="Z504" s="9" t="e">
        <f t="shared" ca="1" si="122"/>
        <v>#NAME?</v>
      </c>
      <c r="AA504" s="12">
        <f t="shared" si="123"/>
        <v>102</v>
      </c>
      <c r="AB504" s="10">
        <f t="shared" si="124"/>
        <v>1</v>
      </c>
      <c r="AC504" s="13">
        <f t="shared" si="125"/>
        <v>0</v>
      </c>
    </row>
    <row r="505" spans="1:29">
      <c r="A505" s="6">
        <v>44810</v>
      </c>
      <c r="B505" s="7" t="s">
        <v>83</v>
      </c>
      <c r="C505" s="7">
        <v>2072</v>
      </c>
      <c r="D505" s="7">
        <v>120</v>
      </c>
      <c r="E505" s="7">
        <v>9</v>
      </c>
      <c r="F505" s="7">
        <v>120</v>
      </c>
      <c r="G505" s="7">
        <v>117</v>
      </c>
      <c r="H505" s="7">
        <v>117</v>
      </c>
      <c r="I505" s="7">
        <v>0</v>
      </c>
      <c r="J505" s="7">
        <v>22</v>
      </c>
      <c r="K505" s="7">
        <v>680</v>
      </c>
      <c r="L505" s="7">
        <v>28.9</v>
      </c>
      <c r="M505" s="8">
        <v>35.5</v>
      </c>
      <c r="N505" s="9">
        <f>IF(Tabla2[[#This Row],[LECHE RETIRO DIA]]&lt;&gt;ISBLANK(Tabla2[[#This Row],[LECHE RETIRO DIA]]),SUM(Tabla2[[#This Row],[LECHE TANQUE DIA]:[LECHE RETIRO DIA]]),SUM(Tabla2[[#This Row],[LECHE TANQUE DIA]:[LECHE AUTOCONSUMO DIA]]))</f>
        <v>2321</v>
      </c>
      <c r="O505" s="10">
        <f t="shared" si="112"/>
        <v>0.89271865575183107</v>
      </c>
      <c r="P505" s="11">
        <f t="shared" si="113"/>
        <v>19.837606837606838</v>
      </c>
      <c r="Q505" s="11">
        <f t="shared" si="114"/>
        <v>17.70940170940171</v>
      </c>
      <c r="R505" s="11">
        <f t="shared" si="115"/>
        <v>5.4545454545454541</v>
      </c>
      <c r="S505" s="11">
        <f t="shared" si="116"/>
        <v>3.4132352941176469</v>
      </c>
      <c r="T505" s="11">
        <f t="shared" si="117"/>
        <v>5.8119658119658117</v>
      </c>
      <c r="U505" s="11">
        <f t="shared" si="118"/>
        <v>80.311418685121112</v>
      </c>
      <c r="V505" s="11">
        <f t="shared" si="119"/>
        <v>4.0484429065743948</v>
      </c>
      <c r="W505" s="11">
        <f>IFERROR(H505/M505,Tabla2[[#This Row],[CARGA PRODUCCION (ANIMALES/HA)]])</f>
        <v>3.295774647887324</v>
      </c>
      <c r="X505" s="9">
        <f t="shared" si="120"/>
        <v>2022</v>
      </c>
      <c r="Y505" s="9">
        <f t="shared" si="121"/>
        <v>9</v>
      </c>
      <c r="Z505" s="9" t="e">
        <f t="shared" ca="1" si="122"/>
        <v>#NAME?</v>
      </c>
      <c r="AA505" s="12">
        <f t="shared" si="123"/>
        <v>117</v>
      </c>
      <c r="AB505" s="10">
        <f t="shared" si="124"/>
        <v>1</v>
      </c>
      <c r="AC505" s="13">
        <f t="shared" si="125"/>
        <v>0</v>
      </c>
    </row>
    <row r="506" spans="1:29">
      <c r="A506" s="6">
        <v>44810</v>
      </c>
      <c r="B506" s="7" t="s">
        <v>88</v>
      </c>
      <c r="C506" s="7">
        <v>652</v>
      </c>
      <c r="D506" s="7">
        <v>60</v>
      </c>
      <c r="E506" s="7">
        <v>5</v>
      </c>
      <c r="F506" s="7">
        <v>60</v>
      </c>
      <c r="G506" s="7">
        <v>36</v>
      </c>
      <c r="H506" s="7">
        <v>36</v>
      </c>
      <c r="I506" s="7">
        <v>0</v>
      </c>
      <c r="J506" s="7">
        <v>8</v>
      </c>
      <c r="K506" s="7">
        <v>180</v>
      </c>
      <c r="L506" s="7">
        <v>10.8</v>
      </c>
      <c r="M506" s="28">
        <v>15</v>
      </c>
      <c r="N506" s="9">
        <f>IF(Tabla2[[#This Row],[LECHE RETIRO DIA]]&lt;&gt;ISBLANK(Tabla2[[#This Row],[LECHE RETIRO DIA]]),SUM(Tabla2[[#This Row],[LECHE TANQUE DIA]:[LECHE RETIRO DIA]]),SUM(Tabla2[[#This Row],[LECHE TANQUE DIA]:[LECHE AUTOCONSUMO DIA]]))</f>
        <v>777</v>
      </c>
      <c r="O506" s="10">
        <f t="shared" si="112"/>
        <v>0.83912483912483915</v>
      </c>
      <c r="P506" s="11">
        <f t="shared" si="113"/>
        <v>21.583333333333332</v>
      </c>
      <c r="Q506" s="11">
        <f t="shared" si="114"/>
        <v>18.111111111111111</v>
      </c>
      <c r="R506" s="11">
        <f t="shared" si="115"/>
        <v>7.5</v>
      </c>
      <c r="S506" s="11">
        <f t="shared" si="116"/>
        <v>4.3166666666666664</v>
      </c>
      <c r="T506" s="11">
        <f t="shared" si="117"/>
        <v>5</v>
      </c>
      <c r="U506" s="11">
        <f t="shared" si="118"/>
        <v>71.944444444444443</v>
      </c>
      <c r="V506" s="11">
        <f t="shared" si="119"/>
        <v>3.333333333333333</v>
      </c>
      <c r="W506" s="11">
        <f>IFERROR(H506/M506,Tabla2[[#This Row],[CARGA PRODUCCION (ANIMALES/HA)]])</f>
        <v>2.4</v>
      </c>
      <c r="X506" s="9">
        <f t="shared" si="120"/>
        <v>2022</v>
      </c>
      <c r="Y506" s="9">
        <f t="shared" si="121"/>
        <v>9</v>
      </c>
      <c r="Z506" s="9" t="e">
        <f t="shared" ca="1" si="122"/>
        <v>#NAME?</v>
      </c>
      <c r="AA506" s="12">
        <f t="shared" si="123"/>
        <v>36</v>
      </c>
      <c r="AB506" s="10">
        <f t="shared" si="124"/>
        <v>1</v>
      </c>
      <c r="AC506" s="13">
        <f t="shared" si="125"/>
        <v>0</v>
      </c>
    </row>
    <row r="507" spans="1:29">
      <c r="A507" s="6">
        <v>44811</v>
      </c>
      <c r="B507" s="7" t="s">
        <v>81</v>
      </c>
      <c r="C507" s="7">
        <v>1923</v>
      </c>
      <c r="D507" s="7">
        <v>70</v>
      </c>
      <c r="E507" s="7">
        <v>9</v>
      </c>
      <c r="F507" s="7">
        <v>70</v>
      </c>
      <c r="G507" s="7">
        <v>106</v>
      </c>
      <c r="H507" s="7">
        <v>106</v>
      </c>
      <c r="I507" s="7">
        <v>0</v>
      </c>
      <c r="J507" s="7">
        <v>19</v>
      </c>
      <c r="K507" s="7">
        <v>680</v>
      </c>
      <c r="L507" s="7">
        <v>25.2</v>
      </c>
      <c r="M507" s="8">
        <v>32.700000000000003</v>
      </c>
      <c r="N507" s="9">
        <f>IF(Tabla2[[#This Row],[LECHE RETIRO DIA]]&lt;&gt;ISBLANK(Tabla2[[#This Row],[LECHE RETIRO DIA]]),SUM(Tabla2[[#This Row],[LECHE TANQUE DIA]:[LECHE RETIRO DIA]]),SUM(Tabla2[[#This Row],[LECHE TANQUE DIA]:[LECHE AUTOCONSUMO DIA]]))</f>
        <v>2072</v>
      </c>
      <c r="O507" s="10">
        <f t="shared" si="112"/>
        <v>0.92808880308880304</v>
      </c>
      <c r="P507" s="11">
        <f t="shared" si="113"/>
        <v>19.547169811320753</v>
      </c>
      <c r="Q507" s="11">
        <f t="shared" si="114"/>
        <v>18.141509433962263</v>
      </c>
      <c r="R507" s="11">
        <f t="shared" si="115"/>
        <v>3.6842105263157894</v>
      </c>
      <c r="S507" s="11">
        <f t="shared" si="116"/>
        <v>3.0470588235294116</v>
      </c>
      <c r="T507" s="11">
        <f t="shared" si="117"/>
        <v>6.4150943396226419</v>
      </c>
      <c r="U507" s="11">
        <f t="shared" si="118"/>
        <v>82.222222222222229</v>
      </c>
      <c r="V507" s="11">
        <f t="shared" si="119"/>
        <v>4.2063492063492065</v>
      </c>
      <c r="W507" s="11">
        <f>IFERROR(H507/M507,Tabla2[[#This Row],[CARGA PRODUCCION (ANIMALES/HA)]])</f>
        <v>3.2415902140672781</v>
      </c>
      <c r="X507" s="9">
        <f t="shared" si="120"/>
        <v>2022</v>
      </c>
      <c r="Y507" s="9">
        <f t="shared" si="121"/>
        <v>9</v>
      </c>
      <c r="Z507" s="9" t="e">
        <f t="shared" ca="1" si="122"/>
        <v>#NAME?</v>
      </c>
      <c r="AA507" s="12">
        <f t="shared" si="123"/>
        <v>106</v>
      </c>
      <c r="AB507" s="10">
        <f t="shared" si="124"/>
        <v>1</v>
      </c>
      <c r="AC507" s="13">
        <f t="shared" si="125"/>
        <v>0</v>
      </c>
    </row>
    <row r="508" spans="1:29">
      <c r="A508" s="6">
        <v>44811</v>
      </c>
      <c r="B508" s="7" t="s">
        <v>83</v>
      </c>
      <c r="C508" s="7">
        <v>2118</v>
      </c>
      <c r="D508" s="7">
        <v>120</v>
      </c>
      <c r="E508" s="7">
        <v>9</v>
      </c>
      <c r="F508" s="7">
        <v>120</v>
      </c>
      <c r="G508" s="7">
        <v>117</v>
      </c>
      <c r="H508" s="7">
        <v>117</v>
      </c>
      <c r="I508" s="7">
        <v>0</v>
      </c>
      <c r="J508" s="7">
        <v>22</v>
      </c>
      <c r="K508" s="7">
        <v>680</v>
      </c>
      <c r="L508" s="7">
        <v>28.9</v>
      </c>
      <c r="M508" s="8">
        <v>35.5</v>
      </c>
      <c r="N508" s="9">
        <f>IF(Tabla2[[#This Row],[LECHE RETIRO DIA]]&lt;&gt;ISBLANK(Tabla2[[#This Row],[LECHE RETIRO DIA]]),SUM(Tabla2[[#This Row],[LECHE TANQUE DIA]:[LECHE RETIRO DIA]]),SUM(Tabla2[[#This Row],[LECHE TANQUE DIA]:[LECHE AUTOCONSUMO DIA]]))</f>
        <v>2367</v>
      </c>
      <c r="O508" s="10">
        <f t="shared" si="112"/>
        <v>0.89480354879594426</v>
      </c>
      <c r="P508" s="11">
        <f t="shared" si="113"/>
        <v>20.23076923076923</v>
      </c>
      <c r="Q508" s="11">
        <f t="shared" si="114"/>
        <v>18.102564102564102</v>
      </c>
      <c r="R508" s="11">
        <f t="shared" si="115"/>
        <v>5.4545454545454541</v>
      </c>
      <c r="S508" s="11">
        <f t="shared" si="116"/>
        <v>3.4808823529411765</v>
      </c>
      <c r="T508" s="11">
        <f t="shared" si="117"/>
        <v>5.8119658119658117</v>
      </c>
      <c r="U508" s="11">
        <f t="shared" si="118"/>
        <v>81.903114186851212</v>
      </c>
      <c r="V508" s="11">
        <f t="shared" si="119"/>
        <v>4.0484429065743948</v>
      </c>
      <c r="W508" s="11">
        <f>IFERROR(H508/M508,Tabla2[[#This Row],[CARGA PRODUCCION (ANIMALES/HA)]])</f>
        <v>3.295774647887324</v>
      </c>
      <c r="X508" s="9">
        <f t="shared" si="120"/>
        <v>2022</v>
      </c>
      <c r="Y508" s="9">
        <f t="shared" si="121"/>
        <v>9</v>
      </c>
      <c r="Z508" s="9" t="e">
        <f t="shared" ca="1" si="122"/>
        <v>#NAME?</v>
      </c>
      <c r="AA508" s="12">
        <f t="shared" si="123"/>
        <v>117</v>
      </c>
      <c r="AB508" s="10">
        <f t="shared" si="124"/>
        <v>1</v>
      </c>
      <c r="AC508" s="13">
        <f t="shared" si="125"/>
        <v>0</v>
      </c>
    </row>
    <row r="509" spans="1:29">
      <c r="A509" s="6">
        <v>44811</v>
      </c>
      <c r="B509" s="7" t="s">
        <v>88</v>
      </c>
      <c r="C509" s="7">
        <v>670</v>
      </c>
      <c r="D509" s="7">
        <v>60</v>
      </c>
      <c r="E509" s="7">
        <v>5</v>
      </c>
      <c r="F509" s="7">
        <v>60</v>
      </c>
      <c r="G509" s="7">
        <v>36</v>
      </c>
      <c r="H509" s="7">
        <v>36</v>
      </c>
      <c r="I509" s="7">
        <v>0</v>
      </c>
      <c r="J509" s="7">
        <v>8</v>
      </c>
      <c r="K509" s="7">
        <v>180</v>
      </c>
      <c r="L509" s="7">
        <v>10.8</v>
      </c>
      <c r="M509" s="28">
        <v>15</v>
      </c>
      <c r="N509" s="9">
        <f>IF(Tabla2[[#This Row],[LECHE RETIRO DIA]]&lt;&gt;ISBLANK(Tabla2[[#This Row],[LECHE RETIRO DIA]]),SUM(Tabla2[[#This Row],[LECHE TANQUE DIA]:[LECHE RETIRO DIA]]),SUM(Tabla2[[#This Row],[LECHE TANQUE DIA]:[LECHE AUTOCONSUMO DIA]]))</f>
        <v>795</v>
      </c>
      <c r="O509" s="10">
        <f t="shared" si="112"/>
        <v>0.84276729559748431</v>
      </c>
      <c r="P509" s="11">
        <f t="shared" si="113"/>
        <v>22.083333333333332</v>
      </c>
      <c r="Q509" s="11">
        <f t="shared" si="114"/>
        <v>18.611111111111111</v>
      </c>
      <c r="R509" s="11">
        <f t="shared" si="115"/>
        <v>7.5</v>
      </c>
      <c r="S509" s="11">
        <f t="shared" si="116"/>
        <v>4.416666666666667</v>
      </c>
      <c r="T509" s="11">
        <f t="shared" si="117"/>
        <v>5</v>
      </c>
      <c r="U509" s="11">
        <f t="shared" si="118"/>
        <v>73.6111111111111</v>
      </c>
      <c r="V509" s="11">
        <f t="shared" si="119"/>
        <v>3.333333333333333</v>
      </c>
      <c r="W509" s="11">
        <f>IFERROR(H509/M509,Tabla2[[#This Row],[CARGA PRODUCCION (ANIMALES/HA)]])</f>
        <v>2.4</v>
      </c>
      <c r="X509" s="9">
        <f t="shared" si="120"/>
        <v>2022</v>
      </c>
      <c r="Y509" s="9">
        <f t="shared" si="121"/>
        <v>9</v>
      </c>
      <c r="Z509" s="9" t="e">
        <f t="shared" ca="1" si="122"/>
        <v>#NAME?</v>
      </c>
      <c r="AA509" s="12">
        <f t="shared" si="123"/>
        <v>36</v>
      </c>
      <c r="AB509" s="10">
        <f t="shared" si="124"/>
        <v>1</v>
      </c>
      <c r="AC509" s="13">
        <f t="shared" si="125"/>
        <v>0</v>
      </c>
    </row>
    <row r="510" spans="1:29">
      <c r="A510" s="6">
        <v>44812</v>
      </c>
      <c r="B510" s="7" t="s">
        <v>81</v>
      </c>
      <c r="C510" s="7">
        <v>1905</v>
      </c>
      <c r="D510" s="7">
        <v>70</v>
      </c>
      <c r="E510" s="7">
        <v>9</v>
      </c>
      <c r="F510" s="7">
        <v>70</v>
      </c>
      <c r="G510" s="7">
        <v>106</v>
      </c>
      <c r="H510" s="7">
        <v>106</v>
      </c>
      <c r="I510" s="7">
        <v>0</v>
      </c>
      <c r="J510" s="7">
        <v>19</v>
      </c>
      <c r="K510" s="7">
        <v>680</v>
      </c>
      <c r="L510" s="7">
        <v>25.2</v>
      </c>
      <c r="M510" s="8">
        <v>32.700000000000003</v>
      </c>
      <c r="N510" s="9">
        <f>IF(Tabla2[[#This Row],[LECHE RETIRO DIA]]&lt;&gt;ISBLANK(Tabla2[[#This Row],[LECHE RETIRO DIA]]),SUM(Tabla2[[#This Row],[LECHE TANQUE DIA]:[LECHE RETIRO DIA]]),SUM(Tabla2[[#This Row],[LECHE TANQUE DIA]:[LECHE AUTOCONSUMO DIA]]))</f>
        <v>2054</v>
      </c>
      <c r="O510" s="10">
        <f t="shared" si="112"/>
        <v>0.92745861733203505</v>
      </c>
      <c r="P510" s="11">
        <f t="shared" si="113"/>
        <v>19.377358490566039</v>
      </c>
      <c r="Q510" s="11">
        <f t="shared" si="114"/>
        <v>17.971698113207548</v>
      </c>
      <c r="R510" s="11">
        <f t="shared" si="115"/>
        <v>3.6842105263157894</v>
      </c>
      <c r="S510" s="11">
        <f t="shared" si="116"/>
        <v>3.0205882352941176</v>
      </c>
      <c r="T510" s="11">
        <f t="shared" si="117"/>
        <v>6.4150943396226419</v>
      </c>
      <c r="U510" s="11">
        <f t="shared" si="118"/>
        <v>81.507936507936506</v>
      </c>
      <c r="V510" s="11">
        <f t="shared" si="119"/>
        <v>4.2063492063492065</v>
      </c>
      <c r="W510" s="11">
        <f>IFERROR(H510/M510,Tabla2[[#This Row],[CARGA PRODUCCION (ANIMALES/HA)]])</f>
        <v>3.2415902140672781</v>
      </c>
      <c r="X510" s="9">
        <f t="shared" si="120"/>
        <v>2022</v>
      </c>
      <c r="Y510" s="9">
        <f t="shared" si="121"/>
        <v>9</v>
      </c>
      <c r="Z510" s="9" t="e">
        <f t="shared" ca="1" si="122"/>
        <v>#NAME?</v>
      </c>
      <c r="AA510" s="12">
        <f t="shared" si="123"/>
        <v>106</v>
      </c>
      <c r="AB510" s="10">
        <f t="shared" si="124"/>
        <v>1</v>
      </c>
      <c r="AC510" s="13">
        <f t="shared" si="125"/>
        <v>0</v>
      </c>
    </row>
    <row r="511" spans="1:29">
      <c r="A511" s="6">
        <v>44812</v>
      </c>
      <c r="B511" s="7" t="s">
        <v>83</v>
      </c>
      <c r="C511" s="7">
        <v>2062</v>
      </c>
      <c r="D511" s="7">
        <v>120</v>
      </c>
      <c r="E511" s="7">
        <v>9</v>
      </c>
      <c r="F511" s="7">
        <v>120</v>
      </c>
      <c r="G511" s="7">
        <v>119</v>
      </c>
      <c r="H511" s="7">
        <v>119</v>
      </c>
      <c r="I511" s="7">
        <v>0</v>
      </c>
      <c r="J511" s="7">
        <v>22</v>
      </c>
      <c r="K511" s="7">
        <v>680</v>
      </c>
      <c r="L511" s="7">
        <v>28.9</v>
      </c>
      <c r="M511" s="8">
        <v>35.5</v>
      </c>
      <c r="N511" s="9">
        <f>IF(Tabla2[[#This Row],[LECHE RETIRO DIA]]&lt;&gt;ISBLANK(Tabla2[[#This Row],[LECHE RETIRO DIA]]),SUM(Tabla2[[#This Row],[LECHE TANQUE DIA]:[LECHE RETIRO DIA]]),SUM(Tabla2[[#This Row],[LECHE TANQUE DIA]:[LECHE AUTOCONSUMO DIA]]))</f>
        <v>2311</v>
      </c>
      <c r="O511" s="10">
        <f t="shared" si="112"/>
        <v>0.89225443530938986</v>
      </c>
      <c r="P511" s="11">
        <f t="shared" si="113"/>
        <v>19.420168067226889</v>
      </c>
      <c r="Q511" s="11">
        <f t="shared" si="114"/>
        <v>17.327731092436974</v>
      </c>
      <c r="R511" s="11">
        <f t="shared" si="115"/>
        <v>5.4545454545454541</v>
      </c>
      <c r="S511" s="11">
        <f t="shared" si="116"/>
        <v>3.3985294117647058</v>
      </c>
      <c r="T511" s="11">
        <f t="shared" si="117"/>
        <v>5.7142857142857144</v>
      </c>
      <c r="U511" s="11">
        <f t="shared" si="118"/>
        <v>79.965397923875443</v>
      </c>
      <c r="V511" s="11">
        <f t="shared" si="119"/>
        <v>4.1176470588235299</v>
      </c>
      <c r="W511" s="11">
        <f>IFERROR(H511/M511,Tabla2[[#This Row],[CARGA PRODUCCION (ANIMALES/HA)]])</f>
        <v>3.352112676056338</v>
      </c>
      <c r="X511" s="9">
        <f t="shared" si="120"/>
        <v>2022</v>
      </c>
      <c r="Y511" s="9">
        <f t="shared" si="121"/>
        <v>9</v>
      </c>
      <c r="Z511" s="9" t="e">
        <f t="shared" ca="1" si="122"/>
        <v>#NAME?</v>
      </c>
      <c r="AA511" s="12">
        <f t="shared" si="123"/>
        <v>119</v>
      </c>
      <c r="AB511" s="10">
        <f t="shared" si="124"/>
        <v>1</v>
      </c>
      <c r="AC511" s="13">
        <f t="shared" si="125"/>
        <v>0</v>
      </c>
    </row>
    <row r="512" spans="1:29">
      <c r="A512" s="6">
        <v>44812</v>
      </c>
      <c r="B512" s="7" t="s">
        <v>88</v>
      </c>
      <c r="C512" s="7">
        <v>681</v>
      </c>
      <c r="D512" s="7">
        <v>60</v>
      </c>
      <c r="E512" s="7">
        <v>5</v>
      </c>
      <c r="F512" s="7">
        <v>60</v>
      </c>
      <c r="G512" s="7">
        <v>36</v>
      </c>
      <c r="H512" s="7">
        <v>36</v>
      </c>
      <c r="I512" s="7">
        <v>0</v>
      </c>
      <c r="J512" s="7">
        <v>8</v>
      </c>
      <c r="K512" s="7">
        <v>180</v>
      </c>
      <c r="L512" s="7">
        <v>10.8</v>
      </c>
      <c r="M512" s="28">
        <v>15</v>
      </c>
      <c r="N512" s="9">
        <f>IF(Tabla2[[#This Row],[LECHE RETIRO DIA]]&lt;&gt;ISBLANK(Tabla2[[#This Row],[LECHE RETIRO DIA]]),SUM(Tabla2[[#This Row],[LECHE TANQUE DIA]:[LECHE RETIRO DIA]]),SUM(Tabla2[[#This Row],[LECHE TANQUE DIA]:[LECHE AUTOCONSUMO DIA]]))</f>
        <v>806</v>
      </c>
      <c r="O512" s="10">
        <f t="shared" si="112"/>
        <v>0.8449131513647643</v>
      </c>
      <c r="P512" s="11">
        <f t="shared" si="113"/>
        <v>22.388888888888889</v>
      </c>
      <c r="Q512" s="11">
        <f t="shared" si="114"/>
        <v>18.916666666666668</v>
      </c>
      <c r="R512" s="11">
        <f t="shared" si="115"/>
        <v>7.5</v>
      </c>
      <c r="S512" s="11">
        <f t="shared" si="116"/>
        <v>4.4777777777777779</v>
      </c>
      <c r="T512" s="11">
        <f t="shared" si="117"/>
        <v>5</v>
      </c>
      <c r="U512" s="11">
        <f t="shared" si="118"/>
        <v>74.629629629629619</v>
      </c>
      <c r="V512" s="11">
        <f t="shared" si="119"/>
        <v>3.333333333333333</v>
      </c>
      <c r="W512" s="11">
        <f>IFERROR(H512/M512,Tabla2[[#This Row],[CARGA PRODUCCION (ANIMALES/HA)]])</f>
        <v>2.4</v>
      </c>
      <c r="X512" s="9">
        <f t="shared" si="120"/>
        <v>2022</v>
      </c>
      <c r="Y512" s="9">
        <f t="shared" si="121"/>
        <v>9</v>
      </c>
      <c r="Z512" s="9" t="e">
        <f t="shared" ca="1" si="122"/>
        <v>#NAME?</v>
      </c>
      <c r="AA512" s="12">
        <f t="shared" si="123"/>
        <v>36</v>
      </c>
      <c r="AB512" s="10">
        <f t="shared" si="124"/>
        <v>1</v>
      </c>
      <c r="AC512" s="13">
        <f t="shared" si="125"/>
        <v>0</v>
      </c>
    </row>
    <row r="513" spans="1:29">
      <c r="A513" s="6">
        <v>44813</v>
      </c>
      <c r="B513" s="7" t="s">
        <v>81</v>
      </c>
      <c r="C513" s="7">
        <v>1956</v>
      </c>
      <c r="D513" s="7">
        <v>70</v>
      </c>
      <c r="E513" s="7">
        <v>9</v>
      </c>
      <c r="F513" s="7">
        <v>70</v>
      </c>
      <c r="G513" s="7">
        <v>106</v>
      </c>
      <c r="H513" s="7">
        <v>106</v>
      </c>
      <c r="I513" s="7">
        <v>0</v>
      </c>
      <c r="J513" s="7">
        <v>19</v>
      </c>
      <c r="K513" s="7">
        <v>680</v>
      </c>
      <c r="L513" s="7">
        <v>25.2</v>
      </c>
      <c r="M513" s="8">
        <v>32.700000000000003</v>
      </c>
      <c r="N513" s="9">
        <f>IF(Tabla2[[#This Row],[LECHE RETIRO DIA]]&lt;&gt;ISBLANK(Tabla2[[#This Row],[LECHE RETIRO DIA]]),SUM(Tabla2[[#This Row],[LECHE TANQUE DIA]:[LECHE RETIRO DIA]]),SUM(Tabla2[[#This Row],[LECHE TANQUE DIA]:[LECHE AUTOCONSUMO DIA]]))</f>
        <v>2105</v>
      </c>
      <c r="O513" s="10">
        <f t="shared" si="112"/>
        <v>0.92921615201900243</v>
      </c>
      <c r="P513" s="11">
        <f t="shared" si="113"/>
        <v>19.858490566037737</v>
      </c>
      <c r="Q513" s="11">
        <f t="shared" si="114"/>
        <v>18.452830188679247</v>
      </c>
      <c r="R513" s="11">
        <f t="shared" si="115"/>
        <v>3.6842105263157894</v>
      </c>
      <c r="S513" s="11">
        <f t="shared" si="116"/>
        <v>3.0955882352941178</v>
      </c>
      <c r="T513" s="11">
        <f t="shared" si="117"/>
        <v>6.4150943396226419</v>
      </c>
      <c r="U513" s="11">
        <f t="shared" si="118"/>
        <v>83.531746031746039</v>
      </c>
      <c r="V513" s="11">
        <f t="shared" si="119"/>
        <v>4.2063492063492065</v>
      </c>
      <c r="W513" s="11">
        <f>IFERROR(H513/M513,Tabla2[[#This Row],[CARGA PRODUCCION (ANIMALES/HA)]])</f>
        <v>3.2415902140672781</v>
      </c>
      <c r="X513" s="9">
        <f t="shared" si="120"/>
        <v>2022</v>
      </c>
      <c r="Y513" s="9">
        <f t="shared" si="121"/>
        <v>9</v>
      </c>
      <c r="Z513" s="9" t="e">
        <f t="shared" ca="1" si="122"/>
        <v>#NAME?</v>
      </c>
      <c r="AA513" s="12">
        <f t="shared" si="123"/>
        <v>106</v>
      </c>
      <c r="AB513" s="10">
        <f t="shared" si="124"/>
        <v>1</v>
      </c>
      <c r="AC513" s="13">
        <f t="shared" si="125"/>
        <v>0</v>
      </c>
    </row>
    <row r="514" spans="1:29">
      <c r="A514" s="6">
        <v>44813</v>
      </c>
      <c r="B514" s="7" t="s">
        <v>83</v>
      </c>
      <c r="C514" s="7">
        <v>2195</v>
      </c>
      <c r="D514" s="7">
        <v>120</v>
      </c>
      <c r="E514" s="7">
        <v>9</v>
      </c>
      <c r="F514" s="7">
        <v>120</v>
      </c>
      <c r="G514" s="7">
        <v>119</v>
      </c>
      <c r="H514" s="7">
        <v>119</v>
      </c>
      <c r="I514" s="7">
        <v>0</v>
      </c>
      <c r="J514" s="7">
        <v>22</v>
      </c>
      <c r="K514" s="7">
        <v>680</v>
      </c>
      <c r="L514" s="7">
        <v>28.9</v>
      </c>
      <c r="M514" s="8">
        <v>35.5</v>
      </c>
      <c r="N514" s="9">
        <f>IF(Tabla2[[#This Row],[LECHE RETIRO DIA]]&lt;&gt;ISBLANK(Tabla2[[#This Row],[LECHE RETIRO DIA]]),SUM(Tabla2[[#This Row],[LECHE TANQUE DIA]:[LECHE RETIRO DIA]]),SUM(Tabla2[[#This Row],[LECHE TANQUE DIA]:[LECHE AUTOCONSUMO DIA]]))</f>
        <v>2444</v>
      </c>
      <c r="O514" s="10">
        <f t="shared" si="112"/>
        <v>0.89811783960720126</v>
      </c>
      <c r="P514" s="11">
        <f t="shared" si="113"/>
        <v>20.537815126050422</v>
      </c>
      <c r="Q514" s="11">
        <f t="shared" si="114"/>
        <v>18.445378151260503</v>
      </c>
      <c r="R514" s="11">
        <f t="shared" si="115"/>
        <v>5.4545454545454541</v>
      </c>
      <c r="S514" s="11">
        <f t="shared" si="116"/>
        <v>3.5941176470588236</v>
      </c>
      <c r="T514" s="11">
        <f t="shared" si="117"/>
        <v>5.7142857142857144</v>
      </c>
      <c r="U514" s="11">
        <f t="shared" si="118"/>
        <v>84.567474048442904</v>
      </c>
      <c r="V514" s="11">
        <f t="shared" si="119"/>
        <v>4.1176470588235299</v>
      </c>
      <c r="W514" s="11">
        <f>IFERROR(H514/M514,Tabla2[[#This Row],[CARGA PRODUCCION (ANIMALES/HA)]])</f>
        <v>3.352112676056338</v>
      </c>
      <c r="X514" s="9">
        <f t="shared" si="120"/>
        <v>2022</v>
      </c>
      <c r="Y514" s="9">
        <f t="shared" si="121"/>
        <v>9</v>
      </c>
      <c r="Z514" s="9" t="e">
        <f t="shared" ca="1" si="122"/>
        <v>#NAME?</v>
      </c>
      <c r="AA514" s="12">
        <f t="shared" si="123"/>
        <v>119</v>
      </c>
      <c r="AB514" s="10">
        <f t="shared" si="124"/>
        <v>1</v>
      </c>
      <c r="AC514" s="13">
        <f t="shared" si="125"/>
        <v>0</v>
      </c>
    </row>
    <row r="515" spans="1:29">
      <c r="A515" s="6">
        <v>44813</v>
      </c>
      <c r="B515" s="7" t="s">
        <v>88</v>
      </c>
      <c r="C515" s="7">
        <v>681</v>
      </c>
      <c r="D515" s="7">
        <v>60</v>
      </c>
      <c r="E515" s="7">
        <v>5</v>
      </c>
      <c r="F515" s="7">
        <v>60</v>
      </c>
      <c r="G515" s="7">
        <v>36</v>
      </c>
      <c r="H515" s="7">
        <v>36</v>
      </c>
      <c r="I515" s="7">
        <v>0</v>
      </c>
      <c r="J515" s="7">
        <v>8</v>
      </c>
      <c r="K515" s="7">
        <v>180</v>
      </c>
      <c r="L515" s="7">
        <v>10.8</v>
      </c>
      <c r="M515" s="28">
        <v>15</v>
      </c>
      <c r="N515" s="9">
        <f>IF(Tabla2[[#This Row],[LECHE RETIRO DIA]]&lt;&gt;ISBLANK(Tabla2[[#This Row],[LECHE RETIRO DIA]]),SUM(Tabla2[[#This Row],[LECHE TANQUE DIA]:[LECHE RETIRO DIA]]),SUM(Tabla2[[#This Row],[LECHE TANQUE DIA]:[LECHE AUTOCONSUMO DIA]]))</f>
        <v>806</v>
      </c>
      <c r="O515" s="10">
        <f t="shared" si="112"/>
        <v>0.8449131513647643</v>
      </c>
      <c r="P515" s="11">
        <f t="shared" si="113"/>
        <v>22.388888888888889</v>
      </c>
      <c r="Q515" s="11">
        <f t="shared" si="114"/>
        <v>18.916666666666668</v>
      </c>
      <c r="R515" s="11">
        <f t="shared" si="115"/>
        <v>7.5</v>
      </c>
      <c r="S515" s="11">
        <f t="shared" si="116"/>
        <v>4.4777777777777779</v>
      </c>
      <c r="T515" s="11">
        <f t="shared" si="117"/>
        <v>5</v>
      </c>
      <c r="U515" s="11">
        <f t="shared" si="118"/>
        <v>74.629629629629619</v>
      </c>
      <c r="V515" s="11">
        <f t="shared" si="119"/>
        <v>3.333333333333333</v>
      </c>
      <c r="W515" s="11">
        <f>IFERROR(H515/M515,Tabla2[[#This Row],[CARGA PRODUCCION (ANIMALES/HA)]])</f>
        <v>2.4</v>
      </c>
      <c r="X515" s="9">
        <f t="shared" si="120"/>
        <v>2022</v>
      </c>
      <c r="Y515" s="9">
        <f t="shared" si="121"/>
        <v>9</v>
      </c>
      <c r="Z515" s="9" t="e">
        <f t="shared" ca="1" si="122"/>
        <v>#NAME?</v>
      </c>
      <c r="AA515" s="12">
        <f t="shared" si="123"/>
        <v>36</v>
      </c>
      <c r="AB515" s="10">
        <f t="shared" si="124"/>
        <v>1</v>
      </c>
      <c r="AC515" s="13">
        <f t="shared" si="125"/>
        <v>0</v>
      </c>
    </row>
    <row r="516" spans="1:29">
      <c r="A516" s="6">
        <v>44814</v>
      </c>
      <c r="B516" s="7" t="s">
        <v>81</v>
      </c>
      <c r="C516" s="7">
        <v>1933</v>
      </c>
      <c r="D516" s="7">
        <v>70</v>
      </c>
      <c r="E516" s="7">
        <v>9</v>
      </c>
      <c r="F516" s="7">
        <v>70</v>
      </c>
      <c r="G516" s="7">
        <v>100</v>
      </c>
      <c r="H516" s="7">
        <v>100</v>
      </c>
      <c r="I516" s="7">
        <v>0</v>
      </c>
      <c r="J516" s="7">
        <v>20</v>
      </c>
      <c r="K516" s="7">
        <v>680</v>
      </c>
      <c r="L516" s="7">
        <v>25.2</v>
      </c>
      <c r="M516" s="8">
        <v>32.700000000000003</v>
      </c>
      <c r="N516" s="9">
        <f>IF(Tabla2[[#This Row],[LECHE RETIRO DIA]]&lt;&gt;ISBLANK(Tabla2[[#This Row],[LECHE RETIRO DIA]]),SUM(Tabla2[[#This Row],[LECHE TANQUE DIA]:[LECHE RETIRO DIA]]),SUM(Tabla2[[#This Row],[LECHE TANQUE DIA]:[LECHE AUTOCONSUMO DIA]]))</f>
        <v>2082</v>
      </c>
      <c r="O516" s="10">
        <f t="shared" si="112"/>
        <v>0.92843419788664749</v>
      </c>
      <c r="P516" s="11">
        <f t="shared" si="113"/>
        <v>20.82</v>
      </c>
      <c r="Q516" s="11">
        <f t="shared" si="114"/>
        <v>19.329999999999998</v>
      </c>
      <c r="R516" s="11">
        <f t="shared" si="115"/>
        <v>3.5</v>
      </c>
      <c r="S516" s="11">
        <f t="shared" si="116"/>
        <v>3.0617647058823527</v>
      </c>
      <c r="T516" s="11">
        <f t="shared" si="117"/>
        <v>6.8</v>
      </c>
      <c r="U516" s="11">
        <f t="shared" si="118"/>
        <v>82.61904761904762</v>
      </c>
      <c r="V516" s="11">
        <f t="shared" si="119"/>
        <v>3.9682539682539684</v>
      </c>
      <c r="W516" s="11">
        <f>IFERROR(H516/M516,Tabla2[[#This Row],[CARGA PRODUCCION (ANIMALES/HA)]])</f>
        <v>3.0581039755351678</v>
      </c>
      <c r="X516" s="9">
        <f t="shared" si="120"/>
        <v>2022</v>
      </c>
      <c r="Y516" s="9">
        <f t="shared" si="121"/>
        <v>9</v>
      </c>
      <c r="Z516" s="9" t="e">
        <f t="shared" ca="1" si="122"/>
        <v>#NAME?</v>
      </c>
      <c r="AA516" s="12">
        <f t="shared" si="123"/>
        <v>100</v>
      </c>
      <c r="AB516" s="10">
        <f t="shared" si="124"/>
        <v>1</v>
      </c>
      <c r="AC516" s="13">
        <f t="shared" si="125"/>
        <v>0</v>
      </c>
    </row>
    <row r="517" spans="1:29">
      <c r="A517" s="6">
        <v>44814</v>
      </c>
      <c r="B517" s="7" t="s">
        <v>83</v>
      </c>
      <c r="C517" s="7">
        <v>1865</v>
      </c>
      <c r="D517" s="7">
        <v>120</v>
      </c>
      <c r="E517" s="7">
        <v>9</v>
      </c>
      <c r="F517" s="7">
        <v>120</v>
      </c>
      <c r="G517" s="7">
        <v>120</v>
      </c>
      <c r="H517" s="7">
        <v>120</v>
      </c>
      <c r="I517" s="7">
        <v>0</v>
      </c>
      <c r="J517" s="7">
        <v>22</v>
      </c>
      <c r="K517" s="7">
        <v>680</v>
      </c>
      <c r="L517" s="7">
        <v>28.9</v>
      </c>
      <c r="M517" s="8">
        <v>35.5</v>
      </c>
      <c r="N517" s="9">
        <f>IF(Tabla2[[#This Row],[LECHE RETIRO DIA]]&lt;&gt;ISBLANK(Tabla2[[#This Row],[LECHE RETIRO DIA]]),SUM(Tabla2[[#This Row],[LECHE TANQUE DIA]:[LECHE RETIRO DIA]]),SUM(Tabla2[[#This Row],[LECHE TANQUE DIA]:[LECHE AUTOCONSUMO DIA]]))</f>
        <v>2114</v>
      </c>
      <c r="O517" s="10">
        <f t="shared" si="112"/>
        <v>0.88221381267738885</v>
      </c>
      <c r="P517" s="11">
        <f t="shared" si="113"/>
        <v>17.616666666666667</v>
      </c>
      <c r="Q517" s="11">
        <f t="shared" si="114"/>
        <v>15.541666666666666</v>
      </c>
      <c r="R517" s="11">
        <f t="shared" si="115"/>
        <v>5.4545454545454541</v>
      </c>
      <c r="S517" s="11">
        <f t="shared" si="116"/>
        <v>3.1088235294117648</v>
      </c>
      <c r="T517" s="11">
        <f t="shared" si="117"/>
        <v>5.666666666666667</v>
      </c>
      <c r="U517" s="11">
        <f t="shared" si="118"/>
        <v>73.148788927335644</v>
      </c>
      <c r="V517" s="11">
        <f t="shared" si="119"/>
        <v>4.1522491349480974</v>
      </c>
      <c r="W517" s="11">
        <f>IFERROR(H517/M517,Tabla2[[#This Row],[CARGA PRODUCCION (ANIMALES/HA)]])</f>
        <v>3.380281690140845</v>
      </c>
      <c r="X517" s="9">
        <f t="shared" si="120"/>
        <v>2022</v>
      </c>
      <c r="Y517" s="9">
        <f t="shared" si="121"/>
        <v>9</v>
      </c>
      <c r="Z517" s="9" t="e">
        <f t="shared" ca="1" si="122"/>
        <v>#NAME?</v>
      </c>
      <c r="AA517" s="12">
        <f t="shared" si="123"/>
        <v>120</v>
      </c>
      <c r="AB517" s="10">
        <f t="shared" si="124"/>
        <v>1</v>
      </c>
      <c r="AC517" s="13">
        <f t="shared" si="125"/>
        <v>0</v>
      </c>
    </row>
    <row r="518" spans="1:29">
      <c r="A518" s="6">
        <v>44814</v>
      </c>
      <c r="B518" s="7" t="s">
        <v>88</v>
      </c>
      <c r="C518" s="7">
        <v>678</v>
      </c>
      <c r="D518" s="7">
        <v>60</v>
      </c>
      <c r="E518" s="7">
        <v>5</v>
      </c>
      <c r="F518" s="7">
        <v>60</v>
      </c>
      <c r="G518" s="7">
        <v>36</v>
      </c>
      <c r="H518" s="7">
        <v>36</v>
      </c>
      <c r="I518" s="7">
        <v>0</v>
      </c>
      <c r="J518" s="7">
        <v>8</v>
      </c>
      <c r="K518" s="7">
        <v>180</v>
      </c>
      <c r="L518" s="7">
        <v>10.8</v>
      </c>
      <c r="M518" s="28">
        <v>15</v>
      </c>
      <c r="N518" s="9">
        <f>IF(Tabla2[[#This Row],[LECHE RETIRO DIA]]&lt;&gt;ISBLANK(Tabla2[[#This Row],[LECHE RETIRO DIA]]),SUM(Tabla2[[#This Row],[LECHE TANQUE DIA]:[LECHE RETIRO DIA]]),SUM(Tabla2[[#This Row],[LECHE TANQUE DIA]:[LECHE AUTOCONSUMO DIA]]))</f>
        <v>803</v>
      </c>
      <c r="O518" s="10">
        <f t="shared" si="112"/>
        <v>0.84433374844333753</v>
      </c>
      <c r="P518" s="11">
        <f t="shared" si="113"/>
        <v>22.305555555555557</v>
      </c>
      <c r="Q518" s="11">
        <f t="shared" si="114"/>
        <v>18.833333333333332</v>
      </c>
      <c r="R518" s="11">
        <f t="shared" si="115"/>
        <v>7.5</v>
      </c>
      <c r="S518" s="11">
        <f t="shared" si="116"/>
        <v>4.4611111111111112</v>
      </c>
      <c r="T518" s="11">
        <f t="shared" si="117"/>
        <v>5</v>
      </c>
      <c r="U518" s="11">
        <f t="shared" si="118"/>
        <v>74.351851851851848</v>
      </c>
      <c r="V518" s="11">
        <f t="shared" si="119"/>
        <v>3.333333333333333</v>
      </c>
      <c r="W518" s="11">
        <f>IFERROR(H518/M518,Tabla2[[#This Row],[CARGA PRODUCCION (ANIMALES/HA)]])</f>
        <v>2.4</v>
      </c>
      <c r="X518" s="9">
        <f t="shared" si="120"/>
        <v>2022</v>
      </c>
      <c r="Y518" s="9">
        <f t="shared" si="121"/>
        <v>9</v>
      </c>
      <c r="Z518" s="9" t="e">
        <f t="shared" ca="1" si="122"/>
        <v>#NAME?</v>
      </c>
      <c r="AA518" s="12">
        <f t="shared" si="123"/>
        <v>36</v>
      </c>
      <c r="AB518" s="10">
        <f t="shared" si="124"/>
        <v>1</v>
      </c>
      <c r="AC518" s="13">
        <f t="shared" si="125"/>
        <v>0</v>
      </c>
    </row>
    <row r="519" spans="1:29">
      <c r="A519" s="6">
        <v>44815</v>
      </c>
      <c r="B519" s="7" t="s">
        <v>81</v>
      </c>
      <c r="C519" s="7">
        <v>1947</v>
      </c>
      <c r="D519" s="7">
        <v>70</v>
      </c>
      <c r="E519" s="7">
        <v>9</v>
      </c>
      <c r="F519" s="7">
        <v>70</v>
      </c>
      <c r="G519" s="7">
        <v>100</v>
      </c>
      <c r="H519" s="7">
        <v>100</v>
      </c>
      <c r="I519" s="7">
        <v>0</v>
      </c>
      <c r="J519" s="7">
        <v>20</v>
      </c>
      <c r="K519" s="7">
        <v>600</v>
      </c>
      <c r="L519" s="7">
        <v>25.2</v>
      </c>
      <c r="M519" s="8">
        <v>32.700000000000003</v>
      </c>
      <c r="N519" s="9">
        <f>IF(Tabla2[[#This Row],[LECHE RETIRO DIA]]&lt;&gt;ISBLANK(Tabla2[[#This Row],[LECHE RETIRO DIA]]),SUM(Tabla2[[#This Row],[LECHE TANQUE DIA]:[LECHE RETIRO DIA]]),SUM(Tabla2[[#This Row],[LECHE TANQUE DIA]:[LECHE AUTOCONSUMO DIA]]))</f>
        <v>2096</v>
      </c>
      <c r="O519" s="10">
        <f t="shared" si="112"/>
        <v>0.92891221374045807</v>
      </c>
      <c r="P519" s="11">
        <f t="shared" si="113"/>
        <v>20.96</v>
      </c>
      <c r="Q519" s="11">
        <f t="shared" si="114"/>
        <v>19.47</v>
      </c>
      <c r="R519" s="11">
        <f t="shared" si="115"/>
        <v>3.5</v>
      </c>
      <c r="S519" s="11">
        <f t="shared" si="116"/>
        <v>3.4933333333333332</v>
      </c>
      <c r="T519" s="11">
        <f t="shared" si="117"/>
        <v>6</v>
      </c>
      <c r="U519" s="11">
        <f t="shared" si="118"/>
        <v>83.174603174603178</v>
      </c>
      <c r="V519" s="11">
        <f t="shared" si="119"/>
        <v>3.9682539682539684</v>
      </c>
      <c r="W519" s="11">
        <f>IFERROR(H519/M519,Tabla2[[#This Row],[CARGA PRODUCCION (ANIMALES/HA)]])</f>
        <v>3.0581039755351678</v>
      </c>
      <c r="X519" s="9">
        <f t="shared" si="120"/>
        <v>2022</v>
      </c>
      <c r="Y519" s="9">
        <f t="shared" si="121"/>
        <v>9</v>
      </c>
      <c r="Z519" s="9" t="e">
        <f t="shared" ca="1" si="122"/>
        <v>#NAME?</v>
      </c>
      <c r="AA519" s="12">
        <f t="shared" si="123"/>
        <v>100</v>
      </c>
      <c r="AB519" s="10">
        <f t="shared" si="124"/>
        <v>1</v>
      </c>
      <c r="AC519" s="13">
        <f t="shared" si="125"/>
        <v>0</v>
      </c>
    </row>
    <row r="520" spans="1:29">
      <c r="A520" s="6">
        <v>44815</v>
      </c>
      <c r="B520" s="7" t="s">
        <v>83</v>
      </c>
      <c r="C520" s="7">
        <v>2104</v>
      </c>
      <c r="D520" s="7">
        <v>120</v>
      </c>
      <c r="E520" s="7">
        <v>9</v>
      </c>
      <c r="F520" s="7">
        <v>120</v>
      </c>
      <c r="G520" s="7">
        <v>120</v>
      </c>
      <c r="H520" s="7">
        <v>120</v>
      </c>
      <c r="I520" s="7">
        <v>0</v>
      </c>
      <c r="J520" s="7">
        <v>22</v>
      </c>
      <c r="K520" s="7">
        <v>680</v>
      </c>
      <c r="L520" s="7">
        <v>28.9</v>
      </c>
      <c r="M520" s="8">
        <v>35.5</v>
      </c>
      <c r="N520" s="9">
        <f>IF(Tabla2[[#This Row],[LECHE RETIRO DIA]]&lt;&gt;ISBLANK(Tabla2[[#This Row],[LECHE RETIRO DIA]]),SUM(Tabla2[[#This Row],[LECHE TANQUE DIA]:[LECHE RETIRO DIA]]),SUM(Tabla2[[#This Row],[LECHE TANQUE DIA]:[LECHE AUTOCONSUMO DIA]]))</f>
        <v>2353</v>
      </c>
      <c r="O520" s="10">
        <f t="shared" si="112"/>
        <v>0.89417764555886103</v>
      </c>
      <c r="P520" s="11">
        <f t="shared" si="113"/>
        <v>19.608333333333334</v>
      </c>
      <c r="Q520" s="11">
        <f t="shared" si="114"/>
        <v>17.533333333333335</v>
      </c>
      <c r="R520" s="11">
        <f t="shared" si="115"/>
        <v>5.4545454545454541</v>
      </c>
      <c r="S520" s="11">
        <f t="shared" si="116"/>
        <v>3.460294117647059</v>
      </c>
      <c r="T520" s="11">
        <f t="shared" si="117"/>
        <v>5.666666666666667</v>
      </c>
      <c r="U520" s="11">
        <f t="shared" si="118"/>
        <v>81.418685121107274</v>
      </c>
      <c r="V520" s="11">
        <f t="shared" si="119"/>
        <v>4.1522491349480974</v>
      </c>
      <c r="W520" s="11">
        <f>IFERROR(H520/M520,Tabla2[[#This Row],[CARGA PRODUCCION (ANIMALES/HA)]])</f>
        <v>3.380281690140845</v>
      </c>
      <c r="X520" s="9">
        <f t="shared" si="120"/>
        <v>2022</v>
      </c>
      <c r="Y520" s="9">
        <f t="shared" si="121"/>
        <v>9</v>
      </c>
      <c r="Z520" s="9" t="e">
        <f t="shared" ca="1" si="122"/>
        <v>#NAME?</v>
      </c>
      <c r="AA520" s="12">
        <f t="shared" si="123"/>
        <v>120</v>
      </c>
      <c r="AB520" s="10">
        <f t="shared" si="124"/>
        <v>1</v>
      </c>
      <c r="AC520" s="13">
        <f t="shared" si="125"/>
        <v>0</v>
      </c>
    </row>
    <row r="521" spans="1:29">
      <c r="A521" s="6">
        <v>44815</v>
      </c>
      <c r="B521" s="7" t="s">
        <v>88</v>
      </c>
      <c r="C521" s="7">
        <v>678</v>
      </c>
      <c r="D521" s="7">
        <v>60</v>
      </c>
      <c r="E521" s="7">
        <v>5</v>
      </c>
      <c r="F521" s="7">
        <v>60</v>
      </c>
      <c r="G521" s="7">
        <v>36</v>
      </c>
      <c r="H521" s="7">
        <v>36</v>
      </c>
      <c r="I521" s="7">
        <v>0</v>
      </c>
      <c r="J521" s="7">
        <v>8</v>
      </c>
      <c r="K521" s="7">
        <v>180</v>
      </c>
      <c r="L521" s="7">
        <v>10.8</v>
      </c>
      <c r="M521" s="28">
        <v>15</v>
      </c>
      <c r="N521" s="9">
        <f>IF(Tabla2[[#This Row],[LECHE RETIRO DIA]]&lt;&gt;ISBLANK(Tabla2[[#This Row],[LECHE RETIRO DIA]]),SUM(Tabla2[[#This Row],[LECHE TANQUE DIA]:[LECHE RETIRO DIA]]),SUM(Tabla2[[#This Row],[LECHE TANQUE DIA]:[LECHE AUTOCONSUMO DIA]]))</f>
        <v>803</v>
      </c>
      <c r="O521" s="10">
        <f t="shared" si="112"/>
        <v>0.84433374844333753</v>
      </c>
      <c r="P521" s="11">
        <f t="shared" si="113"/>
        <v>22.305555555555557</v>
      </c>
      <c r="Q521" s="11">
        <f t="shared" si="114"/>
        <v>18.833333333333332</v>
      </c>
      <c r="R521" s="11">
        <f t="shared" si="115"/>
        <v>7.5</v>
      </c>
      <c r="S521" s="11">
        <f t="shared" si="116"/>
        <v>4.4611111111111112</v>
      </c>
      <c r="T521" s="11">
        <f t="shared" si="117"/>
        <v>5</v>
      </c>
      <c r="U521" s="11">
        <f t="shared" si="118"/>
        <v>74.351851851851848</v>
      </c>
      <c r="V521" s="11">
        <f t="shared" si="119"/>
        <v>3.333333333333333</v>
      </c>
      <c r="W521" s="11">
        <f>IFERROR(H521/M521,Tabla2[[#This Row],[CARGA PRODUCCION (ANIMALES/HA)]])</f>
        <v>2.4</v>
      </c>
      <c r="X521" s="9">
        <f t="shared" si="120"/>
        <v>2022</v>
      </c>
      <c r="Y521" s="9">
        <f t="shared" si="121"/>
        <v>9</v>
      </c>
      <c r="Z521" s="9" t="e">
        <f t="shared" ca="1" si="122"/>
        <v>#NAME?</v>
      </c>
      <c r="AA521" s="12">
        <f t="shared" si="123"/>
        <v>36</v>
      </c>
      <c r="AB521" s="10">
        <f t="shared" si="124"/>
        <v>1</v>
      </c>
      <c r="AC521" s="13">
        <f t="shared" si="125"/>
        <v>0</v>
      </c>
    </row>
    <row r="522" spans="1:29">
      <c r="A522" s="6">
        <v>44816</v>
      </c>
      <c r="B522" s="7" t="s">
        <v>81</v>
      </c>
      <c r="C522" s="7">
        <v>1947</v>
      </c>
      <c r="D522" s="7">
        <v>70</v>
      </c>
      <c r="E522" s="7">
        <v>9</v>
      </c>
      <c r="F522" s="7">
        <v>70</v>
      </c>
      <c r="G522" s="7">
        <v>100</v>
      </c>
      <c r="H522" s="7">
        <v>100</v>
      </c>
      <c r="I522" s="7">
        <v>0</v>
      </c>
      <c r="J522" s="7">
        <v>20</v>
      </c>
      <c r="K522" s="7">
        <v>600</v>
      </c>
      <c r="L522" s="7">
        <v>25.2</v>
      </c>
      <c r="M522" s="8">
        <v>32.700000000000003</v>
      </c>
      <c r="N522" s="9">
        <f>IF(Tabla2[[#This Row],[LECHE RETIRO DIA]]&lt;&gt;ISBLANK(Tabla2[[#This Row],[LECHE RETIRO DIA]]),SUM(Tabla2[[#This Row],[LECHE TANQUE DIA]:[LECHE RETIRO DIA]]),SUM(Tabla2[[#This Row],[LECHE TANQUE DIA]:[LECHE AUTOCONSUMO DIA]]))</f>
        <v>2096</v>
      </c>
      <c r="O522" s="10">
        <f t="shared" si="112"/>
        <v>0.92891221374045807</v>
      </c>
      <c r="P522" s="11">
        <f t="shared" si="113"/>
        <v>20.96</v>
      </c>
      <c r="Q522" s="11">
        <f t="shared" si="114"/>
        <v>19.47</v>
      </c>
      <c r="R522" s="11">
        <f t="shared" si="115"/>
        <v>3.5</v>
      </c>
      <c r="S522" s="11">
        <f t="shared" si="116"/>
        <v>3.4933333333333332</v>
      </c>
      <c r="T522" s="11">
        <f t="shared" si="117"/>
        <v>6</v>
      </c>
      <c r="U522" s="11">
        <f t="shared" si="118"/>
        <v>83.174603174603178</v>
      </c>
      <c r="V522" s="11">
        <f t="shared" si="119"/>
        <v>3.9682539682539684</v>
      </c>
      <c r="W522" s="11">
        <f>IFERROR(H522/M522,Tabla2[[#This Row],[CARGA PRODUCCION (ANIMALES/HA)]])</f>
        <v>3.0581039755351678</v>
      </c>
      <c r="X522" s="9">
        <f t="shared" si="120"/>
        <v>2022</v>
      </c>
      <c r="Y522" s="9">
        <f t="shared" si="121"/>
        <v>9</v>
      </c>
      <c r="Z522" s="9" t="e">
        <f t="shared" ca="1" si="122"/>
        <v>#NAME?</v>
      </c>
      <c r="AA522" s="12">
        <f t="shared" si="123"/>
        <v>100</v>
      </c>
      <c r="AB522" s="10">
        <f t="shared" si="124"/>
        <v>1</v>
      </c>
      <c r="AC522" s="13">
        <f t="shared" si="125"/>
        <v>0</v>
      </c>
    </row>
    <row r="523" spans="1:29">
      <c r="A523" s="6">
        <v>44816</v>
      </c>
      <c r="B523" s="7" t="s">
        <v>83</v>
      </c>
      <c r="C523" s="7">
        <v>2140</v>
      </c>
      <c r="D523" s="7">
        <v>120</v>
      </c>
      <c r="E523" s="7">
        <v>9</v>
      </c>
      <c r="F523" s="7">
        <v>120</v>
      </c>
      <c r="G523" s="7">
        <v>120</v>
      </c>
      <c r="H523" s="7">
        <v>120</v>
      </c>
      <c r="I523" s="7">
        <v>0</v>
      </c>
      <c r="J523" s="7">
        <v>22</v>
      </c>
      <c r="K523" s="7">
        <v>680</v>
      </c>
      <c r="L523" s="7">
        <v>28.9</v>
      </c>
      <c r="M523" s="8">
        <v>35.5</v>
      </c>
      <c r="N523" s="9">
        <f>IF(Tabla2[[#This Row],[LECHE RETIRO DIA]]&lt;&gt;ISBLANK(Tabla2[[#This Row],[LECHE RETIRO DIA]]),SUM(Tabla2[[#This Row],[LECHE TANQUE DIA]:[LECHE RETIRO DIA]]),SUM(Tabla2[[#This Row],[LECHE TANQUE DIA]:[LECHE AUTOCONSUMO DIA]]))</f>
        <v>2389</v>
      </c>
      <c r="O523" s="10">
        <f t="shared" si="112"/>
        <v>0.89577228966094602</v>
      </c>
      <c r="P523" s="11">
        <f t="shared" si="113"/>
        <v>19.908333333333335</v>
      </c>
      <c r="Q523" s="11">
        <f t="shared" si="114"/>
        <v>17.833333333333332</v>
      </c>
      <c r="R523" s="11">
        <f t="shared" si="115"/>
        <v>5.4545454545454541</v>
      </c>
      <c r="S523" s="11">
        <f t="shared" si="116"/>
        <v>3.513235294117647</v>
      </c>
      <c r="T523" s="11">
        <f t="shared" si="117"/>
        <v>5.666666666666667</v>
      </c>
      <c r="U523" s="11">
        <f t="shared" si="118"/>
        <v>82.664359861591706</v>
      </c>
      <c r="V523" s="11">
        <f t="shared" si="119"/>
        <v>4.1522491349480974</v>
      </c>
      <c r="W523" s="11">
        <f>IFERROR(H523/M523,Tabla2[[#This Row],[CARGA PRODUCCION (ANIMALES/HA)]])</f>
        <v>3.380281690140845</v>
      </c>
      <c r="X523" s="9">
        <f t="shared" si="120"/>
        <v>2022</v>
      </c>
      <c r="Y523" s="9">
        <f t="shared" si="121"/>
        <v>9</v>
      </c>
      <c r="Z523" s="9" t="e">
        <f t="shared" ca="1" si="122"/>
        <v>#NAME?</v>
      </c>
      <c r="AA523" s="12">
        <f t="shared" si="123"/>
        <v>120</v>
      </c>
      <c r="AB523" s="10">
        <f t="shared" si="124"/>
        <v>1</v>
      </c>
      <c r="AC523" s="13">
        <f t="shared" si="125"/>
        <v>0</v>
      </c>
    </row>
    <row r="524" spans="1:29">
      <c r="A524" s="6">
        <v>44816</v>
      </c>
      <c r="B524" s="7" t="s">
        <v>88</v>
      </c>
      <c r="C524" s="7">
        <v>687</v>
      </c>
      <c r="D524" s="7">
        <v>60</v>
      </c>
      <c r="E524" s="7">
        <v>5</v>
      </c>
      <c r="F524" s="7">
        <v>60</v>
      </c>
      <c r="G524" s="7">
        <v>36</v>
      </c>
      <c r="H524" s="7">
        <v>36</v>
      </c>
      <c r="I524" s="7">
        <v>0</v>
      </c>
      <c r="J524" s="7">
        <v>8</v>
      </c>
      <c r="K524" s="7">
        <v>180</v>
      </c>
      <c r="L524" s="7">
        <v>10.8</v>
      </c>
      <c r="M524" s="28">
        <v>15</v>
      </c>
      <c r="N524" s="9">
        <f>IF(Tabla2[[#This Row],[LECHE RETIRO DIA]]&lt;&gt;ISBLANK(Tabla2[[#This Row],[LECHE RETIRO DIA]]),SUM(Tabla2[[#This Row],[LECHE TANQUE DIA]:[LECHE RETIRO DIA]]),SUM(Tabla2[[#This Row],[LECHE TANQUE DIA]:[LECHE AUTOCONSUMO DIA]]))</f>
        <v>812</v>
      </c>
      <c r="O524" s="10">
        <f t="shared" si="112"/>
        <v>0.84605911330049266</v>
      </c>
      <c r="P524" s="11">
        <f t="shared" si="113"/>
        <v>22.555555555555557</v>
      </c>
      <c r="Q524" s="11">
        <f t="shared" si="114"/>
        <v>19.083333333333332</v>
      </c>
      <c r="R524" s="11">
        <f t="shared" si="115"/>
        <v>7.5</v>
      </c>
      <c r="S524" s="11">
        <f t="shared" si="116"/>
        <v>4.5111111111111111</v>
      </c>
      <c r="T524" s="11">
        <f t="shared" si="117"/>
        <v>5</v>
      </c>
      <c r="U524" s="11">
        <f t="shared" si="118"/>
        <v>75.185185185185176</v>
      </c>
      <c r="V524" s="11">
        <f t="shared" si="119"/>
        <v>3.333333333333333</v>
      </c>
      <c r="W524" s="11">
        <f>IFERROR(H524/M524,Tabla2[[#This Row],[CARGA PRODUCCION (ANIMALES/HA)]])</f>
        <v>2.4</v>
      </c>
      <c r="X524" s="9">
        <f t="shared" si="120"/>
        <v>2022</v>
      </c>
      <c r="Y524" s="9">
        <f t="shared" si="121"/>
        <v>9</v>
      </c>
      <c r="Z524" s="9" t="e">
        <f t="shared" ca="1" si="122"/>
        <v>#NAME?</v>
      </c>
      <c r="AA524" s="12">
        <f t="shared" si="123"/>
        <v>36</v>
      </c>
      <c r="AB524" s="10">
        <f t="shared" si="124"/>
        <v>1</v>
      </c>
      <c r="AC524" s="13">
        <f t="shared" si="125"/>
        <v>0</v>
      </c>
    </row>
    <row r="525" spans="1:29">
      <c r="A525" s="6">
        <v>44817</v>
      </c>
      <c r="B525" s="7" t="s">
        <v>81</v>
      </c>
      <c r="C525" s="7">
        <v>1905</v>
      </c>
      <c r="D525" s="7">
        <v>70</v>
      </c>
      <c r="E525" s="7">
        <v>9</v>
      </c>
      <c r="F525" s="7">
        <v>70</v>
      </c>
      <c r="G525" s="7">
        <v>100</v>
      </c>
      <c r="H525" s="7">
        <v>100</v>
      </c>
      <c r="I525" s="7">
        <v>0</v>
      </c>
      <c r="J525" s="7">
        <v>20</v>
      </c>
      <c r="K525" s="7">
        <v>600</v>
      </c>
      <c r="L525" s="7">
        <v>25.2</v>
      </c>
      <c r="M525" s="8">
        <v>32.700000000000003</v>
      </c>
      <c r="N525" s="9">
        <f>IF(Tabla2[[#This Row],[LECHE RETIRO DIA]]&lt;&gt;ISBLANK(Tabla2[[#This Row],[LECHE RETIRO DIA]]),SUM(Tabla2[[#This Row],[LECHE TANQUE DIA]:[LECHE RETIRO DIA]]),SUM(Tabla2[[#This Row],[LECHE TANQUE DIA]:[LECHE AUTOCONSUMO DIA]]))</f>
        <v>2054</v>
      </c>
      <c r="O525" s="10">
        <f t="shared" si="112"/>
        <v>0.92745861733203505</v>
      </c>
      <c r="P525" s="11">
        <f t="shared" si="113"/>
        <v>20.54</v>
      </c>
      <c r="Q525" s="11">
        <f t="shared" si="114"/>
        <v>19.05</v>
      </c>
      <c r="R525" s="11">
        <f t="shared" si="115"/>
        <v>3.5</v>
      </c>
      <c r="S525" s="11">
        <f t="shared" si="116"/>
        <v>3.4233333333333333</v>
      </c>
      <c r="T525" s="11">
        <f t="shared" si="117"/>
        <v>6</v>
      </c>
      <c r="U525" s="11">
        <f t="shared" si="118"/>
        <v>81.507936507936506</v>
      </c>
      <c r="V525" s="11">
        <f t="shared" si="119"/>
        <v>3.9682539682539684</v>
      </c>
      <c r="W525" s="11">
        <f>IFERROR(H525/M525,Tabla2[[#This Row],[CARGA PRODUCCION (ANIMALES/HA)]])</f>
        <v>3.0581039755351678</v>
      </c>
      <c r="X525" s="9">
        <f t="shared" si="120"/>
        <v>2022</v>
      </c>
      <c r="Y525" s="9">
        <f t="shared" si="121"/>
        <v>9</v>
      </c>
      <c r="Z525" s="9" t="e">
        <f t="shared" ca="1" si="122"/>
        <v>#NAME?</v>
      </c>
      <c r="AA525" s="12">
        <f t="shared" si="123"/>
        <v>100</v>
      </c>
      <c r="AB525" s="10">
        <f t="shared" si="124"/>
        <v>1</v>
      </c>
      <c r="AC525" s="13">
        <f t="shared" si="125"/>
        <v>0</v>
      </c>
    </row>
    <row r="526" spans="1:29">
      <c r="A526" s="6">
        <v>44847</v>
      </c>
      <c r="B526" s="7" t="s">
        <v>83</v>
      </c>
      <c r="C526" s="7">
        <v>2140</v>
      </c>
      <c r="D526" s="7">
        <v>120</v>
      </c>
      <c r="E526" s="7">
        <v>9</v>
      </c>
      <c r="F526" s="7">
        <v>120</v>
      </c>
      <c r="G526" s="7">
        <v>120</v>
      </c>
      <c r="H526" s="7">
        <v>120</v>
      </c>
      <c r="I526" s="7">
        <v>0</v>
      </c>
      <c r="J526" s="7">
        <v>22</v>
      </c>
      <c r="K526" s="7">
        <v>680</v>
      </c>
      <c r="L526" s="7">
        <v>28.9</v>
      </c>
      <c r="M526" s="8">
        <v>35.5</v>
      </c>
      <c r="N526" s="9">
        <f>IF(Tabla2[[#This Row],[LECHE RETIRO DIA]]&lt;&gt;ISBLANK(Tabla2[[#This Row],[LECHE RETIRO DIA]]),SUM(Tabla2[[#This Row],[LECHE TANQUE DIA]:[LECHE RETIRO DIA]]),SUM(Tabla2[[#This Row],[LECHE TANQUE DIA]:[LECHE AUTOCONSUMO DIA]]))</f>
        <v>2389</v>
      </c>
      <c r="O526" s="10">
        <f t="shared" si="112"/>
        <v>0.89577228966094602</v>
      </c>
      <c r="P526" s="11">
        <f t="shared" si="113"/>
        <v>19.908333333333335</v>
      </c>
      <c r="Q526" s="11">
        <f t="shared" si="114"/>
        <v>17.833333333333332</v>
      </c>
      <c r="R526" s="11">
        <f t="shared" si="115"/>
        <v>5.4545454545454541</v>
      </c>
      <c r="S526" s="11">
        <f t="shared" si="116"/>
        <v>3.513235294117647</v>
      </c>
      <c r="T526" s="11">
        <f t="shared" si="117"/>
        <v>5.666666666666667</v>
      </c>
      <c r="U526" s="11">
        <f t="shared" si="118"/>
        <v>82.664359861591706</v>
      </c>
      <c r="V526" s="11">
        <f t="shared" si="119"/>
        <v>4.1522491349480974</v>
      </c>
      <c r="W526" s="11">
        <f>IFERROR(H526/M526,Tabla2[[#This Row],[CARGA PRODUCCION (ANIMALES/HA)]])</f>
        <v>3.380281690140845</v>
      </c>
      <c r="X526" s="9">
        <f t="shared" si="120"/>
        <v>2022</v>
      </c>
      <c r="Y526" s="9">
        <f t="shared" si="121"/>
        <v>10</v>
      </c>
      <c r="Z526" s="9" t="e">
        <f t="shared" ca="1" si="122"/>
        <v>#NAME?</v>
      </c>
      <c r="AA526" s="12">
        <f t="shared" si="123"/>
        <v>120</v>
      </c>
      <c r="AB526" s="10">
        <f t="shared" si="124"/>
        <v>1</v>
      </c>
      <c r="AC526" s="13">
        <f t="shared" si="125"/>
        <v>0</v>
      </c>
    </row>
    <row r="527" spans="1:29">
      <c r="A527" s="6">
        <v>44817</v>
      </c>
      <c r="B527" s="7" t="s">
        <v>88</v>
      </c>
      <c r="C527" s="7">
        <v>686</v>
      </c>
      <c r="D527" s="7">
        <v>60</v>
      </c>
      <c r="E527" s="7">
        <v>5</v>
      </c>
      <c r="F527" s="7">
        <v>60</v>
      </c>
      <c r="G527" s="7">
        <v>36</v>
      </c>
      <c r="H527" s="7">
        <v>36</v>
      </c>
      <c r="I527" s="7">
        <v>0</v>
      </c>
      <c r="J527" s="7">
        <v>8</v>
      </c>
      <c r="K527" s="7">
        <v>180</v>
      </c>
      <c r="L527" s="7">
        <v>10.8</v>
      </c>
      <c r="M527" s="28">
        <v>15</v>
      </c>
      <c r="N527" s="9">
        <f>IF(Tabla2[[#This Row],[LECHE RETIRO DIA]]&lt;&gt;ISBLANK(Tabla2[[#This Row],[LECHE RETIRO DIA]]),SUM(Tabla2[[#This Row],[LECHE TANQUE DIA]:[LECHE RETIRO DIA]]),SUM(Tabla2[[#This Row],[LECHE TANQUE DIA]:[LECHE AUTOCONSUMO DIA]]))</f>
        <v>811</v>
      </c>
      <c r="O527" s="10">
        <f t="shared" si="112"/>
        <v>0.84586929716399506</v>
      </c>
      <c r="P527" s="11">
        <f t="shared" si="113"/>
        <v>22.527777777777779</v>
      </c>
      <c r="Q527" s="11">
        <f t="shared" si="114"/>
        <v>19.055555555555557</v>
      </c>
      <c r="R527" s="11">
        <f t="shared" si="115"/>
        <v>7.5</v>
      </c>
      <c r="S527" s="11">
        <f t="shared" si="116"/>
        <v>4.5055555555555555</v>
      </c>
      <c r="T527" s="11">
        <f t="shared" si="117"/>
        <v>5</v>
      </c>
      <c r="U527" s="11">
        <f t="shared" si="118"/>
        <v>75.092592592592581</v>
      </c>
      <c r="V527" s="11">
        <f t="shared" si="119"/>
        <v>3.333333333333333</v>
      </c>
      <c r="W527" s="11">
        <f>IFERROR(H527/M527,Tabla2[[#This Row],[CARGA PRODUCCION (ANIMALES/HA)]])</f>
        <v>2.4</v>
      </c>
      <c r="X527" s="9">
        <f t="shared" si="120"/>
        <v>2022</v>
      </c>
      <c r="Y527" s="9">
        <f t="shared" si="121"/>
        <v>9</v>
      </c>
      <c r="Z527" s="9" t="e">
        <f t="shared" ca="1" si="122"/>
        <v>#NAME?</v>
      </c>
      <c r="AA527" s="12">
        <f t="shared" si="123"/>
        <v>36</v>
      </c>
      <c r="AB527" s="10">
        <f t="shared" si="124"/>
        <v>1</v>
      </c>
      <c r="AC527" s="13">
        <f t="shared" si="125"/>
        <v>0</v>
      </c>
    </row>
    <row r="528" spans="1:29">
      <c r="A528" s="6">
        <v>44818</v>
      </c>
      <c r="B528" s="7" t="s">
        <v>81</v>
      </c>
      <c r="C528" s="7">
        <v>1952</v>
      </c>
      <c r="D528" s="7">
        <v>70</v>
      </c>
      <c r="E528" s="7">
        <v>9</v>
      </c>
      <c r="F528" s="7">
        <v>70</v>
      </c>
      <c r="G528" s="7">
        <v>100</v>
      </c>
      <c r="H528" s="7">
        <v>100</v>
      </c>
      <c r="I528" s="7">
        <v>0</v>
      </c>
      <c r="J528" s="7">
        <v>20</v>
      </c>
      <c r="K528" s="7">
        <v>600</v>
      </c>
      <c r="L528" s="7">
        <v>25.2</v>
      </c>
      <c r="M528" s="8">
        <v>32.700000000000003</v>
      </c>
      <c r="N528" s="9">
        <f>IF(Tabla2[[#This Row],[LECHE RETIRO DIA]]&lt;&gt;ISBLANK(Tabla2[[#This Row],[LECHE RETIRO DIA]]),SUM(Tabla2[[#This Row],[LECHE TANQUE DIA]:[LECHE RETIRO DIA]]),SUM(Tabla2[[#This Row],[LECHE TANQUE DIA]:[LECHE AUTOCONSUMO DIA]]))</f>
        <v>2101</v>
      </c>
      <c r="O528" s="10">
        <f t="shared" si="112"/>
        <v>0.92908138981437416</v>
      </c>
      <c r="P528" s="11">
        <f t="shared" si="113"/>
        <v>21.01</v>
      </c>
      <c r="Q528" s="11">
        <f t="shared" si="114"/>
        <v>19.52</v>
      </c>
      <c r="R528" s="11">
        <f t="shared" si="115"/>
        <v>3.5</v>
      </c>
      <c r="S528" s="11">
        <f t="shared" si="116"/>
        <v>3.5016666666666665</v>
      </c>
      <c r="T528" s="11">
        <f t="shared" si="117"/>
        <v>6</v>
      </c>
      <c r="U528" s="11">
        <f t="shared" si="118"/>
        <v>83.373015873015873</v>
      </c>
      <c r="V528" s="11">
        <f t="shared" si="119"/>
        <v>3.9682539682539684</v>
      </c>
      <c r="W528" s="11">
        <f>IFERROR(H528/M528,Tabla2[[#This Row],[CARGA PRODUCCION (ANIMALES/HA)]])</f>
        <v>3.0581039755351678</v>
      </c>
      <c r="X528" s="9">
        <f t="shared" si="120"/>
        <v>2022</v>
      </c>
      <c r="Y528" s="9">
        <f t="shared" si="121"/>
        <v>9</v>
      </c>
      <c r="Z528" s="9" t="e">
        <f t="shared" ca="1" si="122"/>
        <v>#NAME?</v>
      </c>
      <c r="AA528" s="12">
        <f t="shared" si="123"/>
        <v>100</v>
      </c>
      <c r="AB528" s="10">
        <f t="shared" si="124"/>
        <v>1</v>
      </c>
      <c r="AC528" s="13">
        <f t="shared" si="125"/>
        <v>0</v>
      </c>
    </row>
    <row r="529" spans="1:29">
      <c r="A529" s="6">
        <v>44818</v>
      </c>
      <c r="B529" s="7" t="s">
        <v>83</v>
      </c>
      <c r="C529" s="7">
        <v>2159</v>
      </c>
      <c r="D529" s="7">
        <v>120</v>
      </c>
      <c r="E529" s="7">
        <v>9</v>
      </c>
      <c r="F529" s="7">
        <v>120</v>
      </c>
      <c r="G529" s="7">
        <v>120</v>
      </c>
      <c r="H529" s="7">
        <v>120</v>
      </c>
      <c r="I529" s="7">
        <v>0</v>
      </c>
      <c r="J529" s="7">
        <v>22</v>
      </c>
      <c r="K529" s="7">
        <v>680</v>
      </c>
      <c r="L529" s="7">
        <v>28.9</v>
      </c>
      <c r="M529" s="8">
        <v>35.5</v>
      </c>
      <c r="N529" s="9">
        <f>IF(Tabla2[[#This Row],[LECHE RETIRO DIA]]&lt;&gt;ISBLANK(Tabla2[[#This Row],[LECHE RETIRO DIA]]),SUM(Tabla2[[#This Row],[LECHE TANQUE DIA]:[LECHE RETIRO DIA]]),SUM(Tabla2[[#This Row],[LECHE TANQUE DIA]:[LECHE AUTOCONSUMO DIA]]))</f>
        <v>2408</v>
      </c>
      <c r="O529" s="10">
        <f t="shared" si="112"/>
        <v>0.89659468438538203</v>
      </c>
      <c r="P529" s="11">
        <f t="shared" si="113"/>
        <v>20.066666666666666</v>
      </c>
      <c r="Q529" s="11">
        <f t="shared" si="114"/>
        <v>17.991666666666667</v>
      </c>
      <c r="R529" s="11">
        <f t="shared" si="115"/>
        <v>5.4545454545454541</v>
      </c>
      <c r="S529" s="11">
        <f t="shared" si="116"/>
        <v>3.5411764705882351</v>
      </c>
      <c r="T529" s="11">
        <f t="shared" si="117"/>
        <v>5.666666666666667</v>
      </c>
      <c r="U529" s="11">
        <f t="shared" si="118"/>
        <v>83.321799307958486</v>
      </c>
      <c r="V529" s="11">
        <f t="shared" si="119"/>
        <v>4.1522491349480974</v>
      </c>
      <c r="W529" s="11">
        <f>IFERROR(H529/M529,Tabla2[[#This Row],[CARGA PRODUCCION (ANIMALES/HA)]])</f>
        <v>3.380281690140845</v>
      </c>
      <c r="X529" s="9">
        <f t="shared" si="120"/>
        <v>2022</v>
      </c>
      <c r="Y529" s="9">
        <f t="shared" si="121"/>
        <v>9</v>
      </c>
      <c r="Z529" s="9" t="e">
        <f t="shared" ca="1" si="122"/>
        <v>#NAME?</v>
      </c>
      <c r="AA529" s="12">
        <f t="shared" si="123"/>
        <v>120</v>
      </c>
      <c r="AB529" s="10">
        <f t="shared" si="124"/>
        <v>1</v>
      </c>
      <c r="AC529" s="13">
        <f t="shared" si="125"/>
        <v>0</v>
      </c>
    </row>
    <row r="530" spans="1:29">
      <c r="A530" s="6">
        <v>44818</v>
      </c>
      <c r="B530" s="7" t="s">
        <v>88</v>
      </c>
      <c r="C530" s="7">
        <v>664</v>
      </c>
      <c r="D530" s="7">
        <v>60</v>
      </c>
      <c r="E530" s="7">
        <v>5</v>
      </c>
      <c r="F530" s="7">
        <v>60</v>
      </c>
      <c r="G530" s="7">
        <v>36</v>
      </c>
      <c r="H530" s="7">
        <v>36</v>
      </c>
      <c r="I530" s="7">
        <v>0</v>
      </c>
      <c r="J530" s="7">
        <v>8</v>
      </c>
      <c r="K530" s="7">
        <v>180</v>
      </c>
      <c r="L530" s="7">
        <v>10.8</v>
      </c>
      <c r="M530" s="28">
        <v>15</v>
      </c>
      <c r="N530" s="9">
        <f>IF(Tabla2[[#This Row],[LECHE RETIRO DIA]]&lt;&gt;ISBLANK(Tabla2[[#This Row],[LECHE RETIRO DIA]]),SUM(Tabla2[[#This Row],[LECHE TANQUE DIA]:[LECHE RETIRO DIA]]),SUM(Tabla2[[#This Row],[LECHE TANQUE DIA]:[LECHE AUTOCONSUMO DIA]]))</f>
        <v>789</v>
      </c>
      <c r="O530" s="10">
        <f t="shared" si="112"/>
        <v>0.84157160963244615</v>
      </c>
      <c r="P530" s="11">
        <f t="shared" si="113"/>
        <v>21.916666666666668</v>
      </c>
      <c r="Q530" s="11">
        <f t="shared" si="114"/>
        <v>18.444444444444443</v>
      </c>
      <c r="R530" s="11">
        <f t="shared" si="115"/>
        <v>7.5</v>
      </c>
      <c r="S530" s="11">
        <f t="shared" si="116"/>
        <v>4.3833333333333337</v>
      </c>
      <c r="T530" s="11">
        <f t="shared" si="117"/>
        <v>5</v>
      </c>
      <c r="U530" s="11">
        <f t="shared" si="118"/>
        <v>73.055555555555557</v>
      </c>
      <c r="V530" s="11">
        <f t="shared" si="119"/>
        <v>3.333333333333333</v>
      </c>
      <c r="W530" s="11">
        <f>IFERROR(H530/M530,Tabla2[[#This Row],[CARGA PRODUCCION (ANIMALES/HA)]])</f>
        <v>2.4</v>
      </c>
      <c r="X530" s="9">
        <f t="shared" si="120"/>
        <v>2022</v>
      </c>
      <c r="Y530" s="9">
        <f t="shared" si="121"/>
        <v>9</v>
      </c>
      <c r="Z530" s="9" t="e">
        <f t="shared" ca="1" si="122"/>
        <v>#NAME?</v>
      </c>
      <c r="AA530" s="12">
        <f t="shared" si="123"/>
        <v>36</v>
      </c>
      <c r="AB530" s="10">
        <f t="shared" si="124"/>
        <v>1</v>
      </c>
      <c r="AC530" s="13">
        <f t="shared" si="125"/>
        <v>0</v>
      </c>
    </row>
    <row r="531" spans="1:29">
      <c r="A531" s="6">
        <v>44819</v>
      </c>
      <c r="B531" s="7" t="s">
        <v>81</v>
      </c>
      <c r="C531" s="7">
        <v>1876</v>
      </c>
      <c r="D531" s="7">
        <v>70</v>
      </c>
      <c r="E531" s="7">
        <v>9</v>
      </c>
      <c r="F531" s="7">
        <v>70</v>
      </c>
      <c r="G531" s="7">
        <v>100</v>
      </c>
      <c r="H531" s="7">
        <v>100</v>
      </c>
      <c r="I531" s="7">
        <v>0</v>
      </c>
      <c r="J531" s="7">
        <v>20</v>
      </c>
      <c r="K531" s="7">
        <v>600</v>
      </c>
      <c r="L531" s="7">
        <v>25.2</v>
      </c>
      <c r="M531" s="8">
        <v>32.700000000000003</v>
      </c>
      <c r="N531" s="9">
        <f>IF(Tabla2[[#This Row],[LECHE RETIRO DIA]]&lt;&gt;ISBLANK(Tabla2[[#This Row],[LECHE RETIRO DIA]]),SUM(Tabla2[[#This Row],[LECHE TANQUE DIA]:[LECHE RETIRO DIA]]),SUM(Tabla2[[#This Row],[LECHE TANQUE DIA]:[LECHE AUTOCONSUMO DIA]]))</f>
        <v>2025</v>
      </c>
      <c r="O531" s="10">
        <f t="shared" si="112"/>
        <v>0.92641975308641977</v>
      </c>
      <c r="P531" s="11">
        <f t="shared" si="113"/>
        <v>20.25</v>
      </c>
      <c r="Q531" s="11">
        <f t="shared" si="114"/>
        <v>18.760000000000002</v>
      </c>
      <c r="R531" s="11">
        <f t="shared" si="115"/>
        <v>3.5</v>
      </c>
      <c r="S531" s="11">
        <f t="shared" si="116"/>
        <v>3.375</v>
      </c>
      <c r="T531" s="11">
        <f t="shared" si="117"/>
        <v>6</v>
      </c>
      <c r="U531" s="11">
        <f t="shared" si="118"/>
        <v>80.357142857142861</v>
      </c>
      <c r="V531" s="11">
        <f t="shared" si="119"/>
        <v>3.9682539682539684</v>
      </c>
      <c r="W531" s="11">
        <f>IFERROR(H531/M531,Tabla2[[#This Row],[CARGA PRODUCCION (ANIMALES/HA)]])</f>
        <v>3.0581039755351678</v>
      </c>
      <c r="X531" s="9">
        <f t="shared" si="120"/>
        <v>2022</v>
      </c>
      <c r="Y531" s="9">
        <f t="shared" si="121"/>
        <v>9</v>
      </c>
      <c r="Z531" s="9" t="e">
        <f t="shared" ca="1" si="122"/>
        <v>#NAME?</v>
      </c>
      <c r="AA531" s="12">
        <f t="shared" si="123"/>
        <v>100</v>
      </c>
      <c r="AB531" s="10">
        <f t="shared" si="124"/>
        <v>1</v>
      </c>
      <c r="AC531" s="13">
        <f t="shared" si="125"/>
        <v>0</v>
      </c>
    </row>
    <row r="532" spans="1:29">
      <c r="A532" s="6">
        <v>44819</v>
      </c>
      <c r="B532" s="7" t="s">
        <v>83</v>
      </c>
      <c r="C532" s="7">
        <v>2108</v>
      </c>
      <c r="D532" s="7">
        <v>120</v>
      </c>
      <c r="E532" s="7">
        <v>9</v>
      </c>
      <c r="F532" s="7">
        <v>120</v>
      </c>
      <c r="G532" s="7">
        <v>120</v>
      </c>
      <c r="H532" s="7">
        <v>120</v>
      </c>
      <c r="I532" s="7">
        <v>0</v>
      </c>
      <c r="J532" s="7">
        <v>22</v>
      </c>
      <c r="K532" s="7">
        <v>680</v>
      </c>
      <c r="L532" s="7">
        <v>28.9</v>
      </c>
      <c r="M532" s="8">
        <v>35.5</v>
      </c>
      <c r="N532" s="9">
        <f>IF(Tabla2[[#This Row],[LECHE RETIRO DIA]]&lt;&gt;ISBLANK(Tabla2[[#This Row],[LECHE RETIRO DIA]]),SUM(Tabla2[[#This Row],[LECHE TANQUE DIA]:[LECHE RETIRO DIA]]),SUM(Tabla2[[#This Row],[LECHE TANQUE DIA]:[LECHE AUTOCONSUMO DIA]]))</f>
        <v>2357</v>
      </c>
      <c r="O532" s="10">
        <f t="shared" si="112"/>
        <v>0.8943572337717437</v>
      </c>
      <c r="P532" s="11">
        <f t="shared" si="113"/>
        <v>19.641666666666666</v>
      </c>
      <c r="Q532" s="11">
        <f t="shared" si="114"/>
        <v>17.566666666666666</v>
      </c>
      <c r="R532" s="11">
        <f t="shared" si="115"/>
        <v>5.4545454545454541</v>
      </c>
      <c r="S532" s="11">
        <f t="shared" si="116"/>
        <v>3.4661764705882354</v>
      </c>
      <c r="T532" s="11">
        <f t="shared" si="117"/>
        <v>5.666666666666667</v>
      </c>
      <c r="U532" s="11">
        <f t="shared" si="118"/>
        <v>81.557093425605544</v>
      </c>
      <c r="V532" s="11">
        <f t="shared" si="119"/>
        <v>4.1522491349480974</v>
      </c>
      <c r="W532" s="11">
        <f>IFERROR(H532/M532,Tabla2[[#This Row],[CARGA PRODUCCION (ANIMALES/HA)]])</f>
        <v>3.380281690140845</v>
      </c>
      <c r="X532" s="9">
        <f t="shared" si="120"/>
        <v>2022</v>
      </c>
      <c r="Y532" s="9">
        <f t="shared" si="121"/>
        <v>9</v>
      </c>
      <c r="Z532" s="9" t="e">
        <f t="shared" ca="1" si="122"/>
        <v>#NAME?</v>
      </c>
      <c r="AA532" s="12">
        <f t="shared" si="123"/>
        <v>120</v>
      </c>
      <c r="AB532" s="10">
        <f t="shared" si="124"/>
        <v>1</v>
      </c>
      <c r="AC532" s="13">
        <f t="shared" si="125"/>
        <v>0</v>
      </c>
    </row>
    <row r="533" spans="1:29">
      <c r="A533" s="6">
        <v>44819</v>
      </c>
      <c r="B533" s="7" t="s">
        <v>88</v>
      </c>
      <c r="C533" s="7">
        <v>664</v>
      </c>
      <c r="D533" s="7">
        <v>60</v>
      </c>
      <c r="E533" s="7">
        <v>5</v>
      </c>
      <c r="F533" s="7">
        <v>60</v>
      </c>
      <c r="G533" s="7">
        <v>36</v>
      </c>
      <c r="H533" s="7">
        <v>36</v>
      </c>
      <c r="I533" s="7">
        <v>0</v>
      </c>
      <c r="J533" s="7">
        <v>8</v>
      </c>
      <c r="K533" s="7">
        <v>180</v>
      </c>
      <c r="L533" s="7">
        <v>10.8</v>
      </c>
      <c r="M533" s="28">
        <v>15</v>
      </c>
      <c r="N533" s="9">
        <f>IF(Tabla2[[#This Row],[LECHE RETIRO DIA]]&lt;&gt;ISBLANK(Tabla2[[#This Row],[LECHE RETIRO DIA]]),SUM(Tabla2[[#This Row],[LECHE TANQUE DIA]:[LECHE RETIRO DIA]]),SUM(Tabla2[[#This Row],[LECHE TANQUE DIA]:[LECHE AUTOCONSUMO DIA]]))</f>
        <v>789</v>
      </c>
      <c r="O533" s="10">
        <f t="shared" si="112"/>
        <v>0.84157160963244615</v>
      </c>
      <c r="P533" s="11">
        <f t="shared" si="113"/>
        <v>21.916666666666668</v>
      </c>
      <c r="Q533" s="11">
        <f t="shared" si="114"/>
        <v>18.444444444444443</v>
      </c>
      <c r="R533" s="11">
        <f t="shared" si="115"/>
        <v>7.5</v>
      </c>
      <c r="S533" s="11">
        <f t="shared" si="116"/>
        <v>4.3833333333333337</v>
      </c>
      <c r="T533" s="11">
        <f t="shared" si="117"/>
        <v>5</v>
      </c>
      <c r="U533" s="11">
        <f t="shared" si="118"/>
        <v>73.055555555555557</v>
      </c>
      <c r="V533" s="11">
        <f t="shared" si="119"/>
        <v>3.333333333333333</v>
      </c>
      <c r="W533" s="11">
        <f>IFERROR(H533/M533,Tabla2[[#This Row],[CARGA PRODUCCION (ANIMALES/HA)]])</f>
        <v>2.4</v>
      </c>
      <c r="X533" s="9">
        <f t="shared" si="120"/>
        <v>2022</v>
      </c>
      <c r="Y533" s="9">
        <f t="shared" si="121"/>
        <v>9</v>
      </c>
      <c r="Z533" s="9" t="e">
        <f t="shared" ca="1" si="122"/>
        <v>#NAME?</v>
      </c>
      <c r="AA533" s="12">
        <f t="shared" si="123"/>
        <v>36</v>
      </c>
      <c r="AB533" s="10">
        <f t="shared" si="124"/>
        <v>1</v>
      </c>
      <c r="AC533" s="13">
        <f t="shared" si="125"/>
        <v>0</v>
      </c>
    </row>
    <row r="534" spans="1:29">
      <c r="A534" s="6">
        <v>44820</v>
      </c>
      <c r="B534" s="7" t="s">
        <v>81</v>
      </c>
      <c r="C534" s="7">
        <v>1881</v>
      </c>
      <c r="D534" s="7">
        <v>70</v>
      </c>
      <c r="E534" s="7">
        <v>9</v>
      </c>
      <c r="F534" s="7">
        <v>70</v>
      </c>
      <c r="G534" s="7">
        <v>100</v>
      </c>
      <c r="H534" s="7">
        <v>100</v>
      </c>
      <c r="I534" s="7">
        <v>0</v>
      </c>
      <c r="J534" s="7">
        <v>21</v>
      </c>
      <c r="K534" s="7">
        <v>600</v>
      </c>
      <c r="L534" s="7">
        <v>25.2</v>
      </c>
      <c r="M534" s="8">
        <v>32.700000000000003</v>
      </c>
      <c r="N534" s="9">
        <f>IF(Tabla2[[#This Row],[LECHE RETIRO DIA]]&lt;&gt;ISBLANK(Tabla2[[#This Row],[LECHE RETIRO DIA]]),SUM(Tabla2[[#This Row],[LECHE TANQUE DIA]:[LECHE RETIRO DIA]]),SUM(Tabla2[[#This Row],[LECHE TANQUE DIA]:[LECHE AUTOCONSUMO DIA]]))</f>
        <v>2030</v>
      </c>
      <c r="O534" s="10">
        <f t="shared" ref="O534:O597" si="126">IFERROR(C534/N534,"")</f>
        <v>0.92660098522167489</v>
      </c>
      <c r="P534" s="11">
        <f t="shared" ref="P534:P597" si="127">IFERROR(N534/G534,"")</f>
        <v>20.3</v>
      </c>
      <c r="Q534" s="11">
        <f t="shared" ref="Q534:Q597" si="128">IFERROR(C534/G534,"")</f>
        <v>18.809999999999999</v>
      </c>
      <c r="R534" s="11">
        <f t="shared" ref="R534:R597" si="129">IFERROR(D534/J534,"")</f>
        <v>3.3333333333333335</v>
      </c>
      <c r="S534" s="11">
        <f t="shared" ref="S534:S597" si="130">IFERROR(N534/K534,"")</f>
        <v>3.3833333333333333</v>
      </c>
      <c r="T534" s="11">
        <f t="shared" ref="T534:T597" si="131">IFERROR(K534/G534,"")</f>
        <v>6</v>
      </c>
      <c r="U534" s="11">
        <f t="shared" ref="U534:U597" si="132">IFERROR(N534/L534,"")</f>
        <v>80.555555555555557</v>
      </c>
      <c r="V534" s="11">
        <f t="shared" ref="V534:V597" si="133">IFERROR(G534/L534,"")</f>
        <v>3.9682539682539684</v>
      </c>
      <c r="W534" s="11">
        <f>IFERROR(H534/M534,Tabla2[[#This Row],[CARGA PRODUCCION (ANIMALES/HA)]])</f>
        <v>3.0581039755351678</v>
      </c>
      <c r="X534" s="9">
        <f t="shared" ref="X534:X597" si="134">YEAR(A534)</f>
        <v>2022</v>
      </c>
      <c r="Y534" s="9">
        <f t="shared" ref="Y534:Y597" si="135">MONTH(A534)</f>
        <v>9</v>
      </c>
      <c r="Z534" s="9" t="e">
        <f t="shared" ref="Z534:Z597" ca="1" si="136">_xlfn.ISOWEEKNUM(A534)</f>
        <v>#NAME?</v>
      </c>
      <c r="AA534" s="12">
        <f t="shared" ref="AA534:AA597" si="137">IF(H534&gt;0,H534,G534)</f>
        <v>100</v>
      </c>
      <c r="AB534" s="10">
        <f t="shared" ref="AB534:AB597" si="138">IFERROR(G534/AA534,"")</f>
        <v>1</v>
      </c>
      <c r="AC534" s="13">
        <f t="shared" ref="AC534:AC597" si="139">IFERROR(1-AB534,"")</f>
        <v>0</v>
      </c>
    </row>
    <row r="535" spans="1:29">
      <c r="A535" s="6">
        <v>44820</v>
      </c>
      <c r="B535" s="7" t="s">
        <v>83</v>
      </c>
      <c r="C535" s="7">
        <v>2086</v>
      </c>
      <c r="D535" s="7">
        <v>120</v>
      </c>
      <c r="E535" s="7">
        <v>9</v>
      </c>
      <c r="F535" s="7">
        <v>120</v>
      </c>
      <c r="G535" s="7">
        <v>120</v>
      </c>
      <c r="H535" s="7">
        <v>136</v>
      </c>
      <c r="I535" s="7">
        <v>0</v>
      </c>
      <c r="J535" s="7">
        <v>22</v>
      </c>
      <c r="K535" s="7">
        <v>680</v>
      </c>
      <c r="L535" s="7">
        <v>28.9</v>
      </c>
      <c r="M535" s="8">
        <v>35.5</v>
      </c>
      <c r="N535" s="9">
        <f>IF(Tabla2[[#This Row],[LECHE RETIRO DIA]]&lt;&gt;ISBLANK(Tabla2[[#This Row],[LECHE RETIRO DIA]]),SUM(Tabla2[[#This Row],[LECHE TANQUE DIA]:[LECHE RETIRO DIA]]),SUM(Tabla2[[#This Row],[LECHE TANQUE DIA]:[LECHE AUTOCONSUMO DIA]]))</f>
        <v>2335</v>
      </c>
      <c r="O535" s="10">
        <f t="shared" si="126"/>
        <v>0.89336188436830832</v>
      </c>
      <c r="P535" s="11">
        <f t="shared" si="127"/>
        <v>19.458333333333332</v>
      </c>
      <c r="Q535" s="11">
        <f t="shared" si="128"/>
        <v>17.383333333333333</v>
      </c>
      <c r="R535" s="11">
        <f t="shared" si="129"/>
        <v>5.4545454545454541</v>
      </c>
      <c r="S535" s="11">
        <f t="shared" si="130"/>
        <v>3.4338235294117645</v>
      </c>
      <c r="T535" s="11">
        <f t="shared" si="131"/>
        <v>5.666666666666667</v>
      </c>
      <c r="U535" s="11">
        <f t="shared" si="132"/>
        <v>80.79584775086505</v>
      </c>
      <c r="V535" s="11">
        <f t="shared" si="133"/>
        <v>4.1522491349480974</v>
      </c>
      <c r="W535" s="11">
        <f>IFERROR(H535/M535,Tabla2[[#This Row],[CARGA PRODUCCION (ANIMALES/HA)]])</f>
        <v>3.8309859154929575</v>
      </c>
      <c r="X535" s="9">
        <f t="shared" si="134"/>
        <v>2022</v>
      </c>
      <c r="Y535" s="9">
        <f t="shared" si="135"/>
        <v>9</v>
      </c>
      <c r="Z535" s="9" t="e">
        <f t="shared" ca="1" si="136"/>
        <v>#NAME?</v>
      </c>
      <c r="AA535" s="12">
        <f t="shared" si="137"/>
        <v>136</v>
      </c>
      <c r="AB535" s="10">
        <f t="shared" si="138"/>
        <v>0.88235294117647056</v>
      </c>
      <c r="AC535" s="13">
        <f t="shared" si="139"/>
        <v>0.11764705882352944</v>
      </c>
    </row>
    <row r="536" spans="1:29">
      <c r="A536" s="6">
        <v>44820</v>
      </c>
      <c r="B536" s="7" t="s">
        <v>88</v>
      </c>
      <c r="C536" s="7">
        <v>712</v>
      </c>
      <c r="D536" s="7">
        <v>60</v>
      </c>
      <c r="E536" s="7">
        <v>5</v>
      </c>
      <c r="F536" s="7">
        <v>60</v>
      </c>
      <c r="G536" s="7">
        <v>36</v>
      </c>
      <c r="H536" s="7">
        <v>36</v>
      </c>
      <c r="I536" s="7">
        <v>0</v>
      </c>
      <c r="J536" s="7">
        <v>8</v>
      </c>
      <c r="K536" s="7">
        <v>180</v>
      </c>
      <c r="L536" s="7">
        <v>10.8</v>
      </c>
      <c r="M536" s="28">
        <v>15</v>
      </c>
      <c r="N536" s="9">
        <f>IF(Tabla2[[#This Row],[LECHE RETIRO DIA]]&lt;&gt;ISBLANK(Tabla2[[#This Row],[LECHE RETIRO DIA]]),SUM(Tabla2[[#This Row],[LECHE TANQUE DIA]:[LECHE RETIRO DIA]]),SUM(Tabla2[[#This Row],[LECHE TANQUE DIA]:[LECHE AUTOCONSUMO DIA]]))</f>
        <v>837</v>
      </c>
      <c r="O536" s="10">
        <f t="shared" si="126"/>
        <v>0.85065710872162481</v>
      </c>
      <c r="P536" s="11">
        <f t="shared" si="127"/>
        <v>23.25</v>
      </c>
      <c r="Q536" s="11">
        <f t="shared" si="128"/>
        <v>19.777777777777779</v>
      </c>
      <c r="R536" s="11">
        <f t="shared" si="129"/>
        <v>7.5</v>
      </c>
      <c r="S536" s="11">
        <f t="shared" si="130"/>
        <v>4.6500000000000004</v>
      </c>
      <c r="T536" s="11">
        <f t="shared" si="131"/>
        <v>5</v>
      </c>
      <c r="U536" s="11">
        <f t="shared" si="132"/>
        <v>77.5</v>
      </c>
      <c r="V536" s="11">
        <f t="shared" si="133"/>
        <v>3.333333333333333</v>
      </c>
      <c r="W536" s="11">
        <f>IFERROR(H536/M536,Tabla2[[#This Row],[CARGA PRODUCCION (ANIMALES/HA)]])</f>
        <v>2.4</v>
      </c>
      <c r="X536" s="9">
        <f t="shared" si="134"/>
        <v>2022</v>
      </c>
      <c r="Y536" s="9">
        <f t="shared" si="135"/>
        <v>9</v>
      </c>
      <c r="Z536" s="9" t="e">
        <f t="shared" ca="1" si="136"/>
        <v>#NAME?</v>
      </c>
      <c r="AA536" s="12">
        <f t="shared" si="137"/>
        <v>36</v>
      </c>
      <c r="AB536" s="10">
        <f t="shared" si="138"/>
        <v>1</v>
      </c>
      <c r="AC536" s="13">
        <f t="shared" si="139"/>
        <v>0</v>
      </c>
    </row>
    <row r="537" spans="1:29">
      <c r="A537" s="6">
        <v>44821</v>
      </c>
      <c r="B537" s="7" t="s">
        <v>81</v>
      </c>
      <c r="C537" s="7">
        <v>1966</v>
      </c>
      <c r="D537" s="7">
        <v>70</v>
      </c>
      <c r="E537" s="7">
        <v>9</v>
      </c>
      <c r="F537" s="7">
        <v>70</v>
      </c>
      <c r="G537" s="7">
        <v>101</v>
      </c>
      <c r="H537" s="7">
        <v>101</v>
      </c>
      <c r="I537" s="7">
        <v>0</v>
      </c>
      <c r="J537" s="7">
        <v>21</v>
      </c>
      <c r="K537" s="7">
        <v>600</v>
      </c>
      <c r="L537" s="7">
        <v>25.2</v>
      </c>
      <c r="M537" s="8">
        <v>32.700000000000003</v>
      </c>
      <c r="N537" s="9">
        <f>IF(Tabla2[[#This Row],[LECHE RETIRO DIA]]&lt;&gt;ISBLANK(Tabla2[[#This Row],[LECHE RETIRO DIA]]),SUM(Tabla2[[#This Row],[LECHE TANQUE DIA]:[LECHE RETIRO DIA]]),SUM(Tabla2[[#This Row],[LECHE TANQUE DIA]:[LECHE AUTOCONSUMO DIA]]))</f>
        <v>2115</v>
      </c>
      <c r="O537" s="10">
        <f t="shared" si="126"/>
        <v>0.92955082742316786</v>
      </c>
      <c r="P537" s="11">
        <f t="shared" si="127"/>
        <v>20.940594059405942</v>
      </c>
      <c r="Q537" s="11">
        <f t="shared" si="128"/>
        <v>19.465346534653467</v>
      </c>
      <c r="R537" s="11">
        <f t="shared" si="129"/>
        <v>3.3333333333333335</v>
      </c>
      <c r="S537" s="11">
        <f t="shared" si="130"/>
        <v>3.5249999999999999</v>
      </c>
      <c r="T537" s="11">
        <f t="shared" si="131"/>
        <v>5.9405940594059405</v>
      </c>
      <c r="U537" s="11">
        <f t="shared" si="132"/>
        <v>83.928571428571431</v>
      </c>
      <c r="V537" s="11">
        <f t="shared" si="133"/>
        <v>4.0079365079365079</v>
      </c>
      <c r="W537" s="11">
        <f>IFERROR(H537/M537,Tabla2[[#This Row],[CARGA PRODUCCION (ANIMALES/HA)]])</f>
        <v>3.0886850152905194</v>
      </c>
      <c r="X537" s="9">
        <f t="shared" si="134"/>
        <v>2022</v>
      </c>
      <c r="Y537" s="9">
        <f t="shared" si="135"/>
        <v>9</v>
      </c>
      <c r="Z537" s="9" t="e">
        <f t="shared" ca="1" si="136"/>
        <v>#NAME?</v>
      </c>
      <c r="AA537" s="12">
        <f t="shared" si="137"/>
        <v>101</v>
      </c>
      <c r="AB537" s="10">
        <f t="shared" si="138"/>
        <v>1</v>
      </c>
      <c r="AC537" s="13">
        <f t="shared" si="139"/>
        <v>0</v>
      </c>
    </row>
    <row r="538" spans="1:29">
      <c r="A538" s="6">
        <v>44821</v>
      </c>
      <c r="B538" s="7" t="s">
        <v>83</v>
      </c>
      <c r="C538" s="7">
        <v>2131</v>
      </c>
      <c r="D538" s="7">
        <v>120</v>
      </c>
      <c r="E538" s="7">
        <v>9</v>
      </c>
      <c r="F538" s="7">
        <v>120</v>
      </c>
      <c r="G538" s="7">
        <v>120</v>
      </c>
      <c r="H538" s="7">
        <v>136</v>
      </c>
      <c r="I538" s="7">
        <v>0</v>
      </c>
      <c r="J538" s="7">
        <v>22</v>
      </c>
      <c r="K538" s="7">
        <v>680</v>
      </c>
      <c r="L538" s="7">
        <v>28.9</v>
      </c>
      <c r="M538" s="8">
        <v>35.5</v>
      </c>
      <c r="N538" s="9">
        <f>IF(Tabla2[[#This Row],[LECHE RETIRO DIA]]&lt;&gt;ISBLANK(Tabla2[[#This Row],[LECHE RETIRO DIA]]),SUM(Tabla2[[#This Row],[LECHE TANQUE DIA]:[LECHE RETIRO DIA]]),SUM(Tabla2[[#This Row],[LECHE TANQUE DIA]:[LECHE AUTOCONSUMO DIA]]))</f>
        <v>2380</v>
      </c>
      <c r="O538" s="10">
        <f t="shared" si="126"/>
        <v>0.89537815126050424</v>
      </c>
      <c r="P538" s="11">
        <f t="shared" si="127"/>
        <v>19.833333333333332</v>
      </c>
      <c r="Q538" s="11">
        <f t="shared" si="128"/>
        <v>17.758333333333333</v>
      </c>
      <c r="R538" s="11">
        <f t="shared" si="129"/>
        <v>5.4545454545454541</v>
      </c>
      <c r="S538" s="11">
        <f t="shared" si="130"/>
        <v>3.5</v>
      </c>
      <c r="T538" s="11">
        <f t="shared" si="131"/>
        <v>5.666666666666667</v>
      </c>
      <c r="U538" s="11">
        <f t="shared" si="132"/>
        <v>82.352941176470594</v>
      </c>
      <c r="V538" s="11">
        <f t="shared" si="133"/>
        <v>4.1522491349480974</v>
      </c>
      <c r="W538" s="11">
        <f>IFERROR(H538/M538,Tabla2[[#This Row],[CARGA PRODUCCION (ANIMALES/HA)]])</f>
        <v>3.8309859154929575</v>
      </c>
      <c r="X538" s="9">
        <f t="shared" si="134"/>
        <v>2022</v>
      </c>
      <c r="Y538" s="9">
        <f t="shared" si="135"/>
        <v>9</v>
      </c>
      <c r="Z538" s="9" t="e">
        <f t="shared" ca="1" si="136"/>
        <v>#NAME?</v>
      </c>
      <c r="AA538" s="12">
        <f t="shared" si="137"/>
        <v>136</v>
      </c>
      <c r="AB538" s="10">
        <f t="shared" si="138"/>
        <v>0.88235294117647056</v>
      </c>
      <c r="AC538" s="13">
        <f t="shared" si="139"/>
        <v>0.11764705882352944</v>
      </c>
    </row>
    <row r="539" spans="1:29">
      <c r="A539" s="6">
        <v>44821</v>
      </c>
      <c r="B539" s="7" t="s">
        <v>88</v>
      </c>
      <c r="C539" s="7">
        <v>712</v>
      </c>
      <c r="D539" s="7">
        <v>60</v>
      </c>
      <c r="E539" s="7">
        <v>5</v>
      </c>
      <c r="F539" s="7">
        <v>60</v>
      </c>
      <c r="G539" s="7">
        <v>36</v>
      </c>
      <c r="H539" s="7">
        <v>36</v>
      </c>
      <c r="I539" s="7">
        <v>0</v>
      </c>
      <c r="J539" s="7">
        <v>8</v>
      </c>
      <c r="K539" s="7">
        <v>180</v>
      </c>
      <c r="L539" s="7">
        <v>10.8</v>
      </c>
      <c r="M539" s="28">
        <v>15</v>
      </c>
      <c r="N539" s="9">
        <f>IF(Tabla2[[#This Row],[LECHE RETIRO DIA]]&lt;&gt;ISBLANK(Tabla2[[#This Row],[LECHE RETIRO DIA]]),SUM(Tabla2[[#This Row],[LECHE TANQUE DIA]:[LECHE RETIRO DIA]]),SUM(Tabla2[[#This Row],[LECHE TANQUE DIA]:[LECHE AUTOCONSUMO DIA]]))</f>
        <v>837</v>
      </c>
      <c r="O539" s="10">
        <f t="shared" si="126"/>
        <v>0.85065710872162481</v>
      </c>
      <c r="P539" s="11">
        <f t="shared" si="127"/>
        <v>23.25</v>
      </c>
      <c r="Q539" s="11">
        <f t="shared" si="128"/>
        <v>19.777777777777779</v>
      </c>
      <c r="R539" s="11">
        <f t="shared" si="129"/>
        <v>7.5</v>
      </c>
      <c r="S539" s="11">
        <f t="shared" si="130"/>
        <v>4.6500000000000004</v>
      </c>
      <c r="T539" s="11">
        <f t="shared" si="131"/>
        <v>5</v>
      </c>
      <c r="U539" s="11">
        <f t="shared" si="132"/>
        <v>77.5</v>
      </c>
      <c r="V539" s="11">
        <f t="shared" si="133"/>
        <v>3.333333333333333</v>
      </c>
      <c r="W539" s="11">
        <f>IFERROR(H539/M539,Tabla2[[#This Row],[CARGA PRODUCCION (ANIMALES/HA)]])</f>
        <v>2.4</v>
      </c>
      <c r="X539" s="9">
        <f t="shared" si="134"/>
        <v>2022</v>
      </c>
      <c r="Y539" s="9">
        <f t="shared" si="135"/>
        <v>9</v>
      </c>
      <c r="Z539" s="9" t="e">
        <f t="shared" ca="1" si="136"/>
        <v>#NAME?</v>
      </c>
      <c r="AA539" s="12">
        <f t="shared" si="137"/>
        <v>36</v>
      </c>
      <c r="AB539" s="10">
        <f t="shared" si="138"/>
        <v>1</v>
      </c>
      <c r="AC539" s="13">
        <f t="shared" si="139"/>
        <v>0</v>
      </c>
    </row>
    <row r="540" spans="1:29">
      <c r="A540" s="6">
        <v>44822</v>
      </c>
      <c r="B540" s="7" t="s">
        <v>81</v>
      </c>
      <c r="C540" s="7">
        <v>1956</v>
      </c>
      <c r="D540" s="7">
        <v>70</v>
      </c>
      <c r="E540" s="7">
        <v>9</v>
      </c>
      <c r="F540" s="7">
        <v>70</v>
      </c>
      <c r="G540" s="7">
        <v>101</v>
      </c>
      <c r="H540" s="7">
        <v>101</v>
      </c>
      <c r="I540" s="7">
        <v>0</v>
      </c>
      <c r="J540" s="7">
        <v>21</v>
      </c>
      <c r="K540" s="7">
        <v>600</v>
      </c>
      <c r="L540" s="7">
        <v>25.2</v>
      </c>
      <c r="M540" s="8">
        <v>32.700000000000003</v>
      </c>
      <c r="N540" s="9">
        <f>IF(Tabla2[[#This Row],[LECHE RETIRO DIA]]&lt;&gt;ISBLANK(Tabla2[[#This Row],[LECHE RETIRO DIA]]),SUM(Tabla2[[#This Row],[LECHE TANQUE DIA]:[LECHE RETIRO DIA]]),SUM(Tabla2[[#This Row],[LECHE TANQUE DIA]:[LECHE AUTOCONSUMO DIA]]))</f>
        <v>2105</v>
      </c>
      <c r="O540" s="10">
        <f t="shared" si="126"/>
        <v>0.92921615201900243</v>
      </c>
      <c r="P540" s="11">
        <f t="shared" si="127"/>
        <v>20.841584158415841</v>
      </c>
      <c r="Q540" s="11">
        <f t="shared" si="128"/>
        <v>19.366336633663366</v>
      </c>
      <c r="R540" s="11">
        <f t="shared" si="129"/>
        <v>3.3333333333333335</v>
      </c>
      <c r="S540" s="11">
        <f t="shared" si="130"/>
        <v>3.5083333333333333</v>
      </c>
      <c r="T540" s="11">
        <f t="shared" si="131"/>
        <v>5.9405940594059405</v>
      </c>
      <c r="U540" s="11">
        <f t="shared" si="132"/>
        <v>83.531746031746039</v>
      </c>
      <c r="V540" s="11">
        <f t="shared" si="133"/>
        <v>4.0079365079365079</v>
      </c>
      <c r="W540" s="11">
        <f>IFERROR(H540/M540,Tabla2[[#This Row],[CARGA PRODUCCION (ANIMALES/HA)]])</f>
        <v>3.0886850152905194</v>
      </c>
      <c r="X540" s="9">
        <f t="shared" si="134"/>
        <v>2022</v>
      </c>
      <c r="Y540" s="9">
        <f t="shared" si="135"/>
        <v>9</v>
      </c>
      <c r="Z540" s="9" t="e">
        <f t="shared" ca="1" si="136"/>
        <v>#NAME?</v>
      </c>
      <c r="AA540" s="12">
        <f t="shared" si="137"/>
        <v>101</v>
      </c>
      <c r="AB540" s="10">
        <f t="shared" si="138"/>
        <v>1</v>
      </c>
      <c r="AC540" s="13">
        <f t="shared" si="139"/>
        <v>0</v>
      </c>
    </row>
    <row r="541" spans="1:29">
      <c r="A541" s="6">
        <v>44822</v>
      </c>
      <c r="B541" s="7" t="s">
        <v>83</v>
      </c>
      <c r="C541" s="7">
        <v>2118</v>
      </c>
      <c r="D541" s="7">
        <v>120</v>
      </c>
      <c r="E541" s="7">
        <v>9</v>
      </c>
      <c r="F541" s="7">
        <v>120</v>
      </c>
      <c r="G541" s="7">
        <v>120</v>
      </c>
      <c r="H541" s="7">
        <v>136</v>
      </c>
      <c r="I541" s="7">
        <v>0</v>
      </c>
      <c r="J541" s="7">
        <v>22</v>
      </c>
      <c r="K541" s="7">
        <v>680</v>
      </c>
      <c r="L541" s="7">
        <v>28.9</v>
      </c>
      <c r="M541" s="8">
        <v>35.5</v>
      </c>
      <c r="N541" s="9">
        <f>IF(Tabla2[[#This Row],[LECHE RETIRO DIA]]&lt;&gt;ISBLANK(Tabla2[[#This Row],[LECHE RETIRO DIA]]),SUM(Tabla2[[#This Row],[LECHE TANQUE DIA]:[LECHE RETIRO DIA]]),SUM(Tabla2[[#This Row],[LECHE TANQUE DIA]:[LECHE AUTOCONSUMO DIA]]))</f>
        <v>2367</v>
      </c>
      <c r="O541" s="10">
        <f t="shared" si="126"/>
        <v>0.89480354879594426</v>
      </c>
      <c r="P541" s="11">
        <f t="shared" si="127"/>
        <v>19.725000000000001</v>
      </c>
      <c r="Q541" s="11">
        <f t="shared" si="128"/>
        <v>17.649999999999999</v>
      </c>
      <c r="R541" s="11">
        <f t="shared" si="129"/>
        <v>5.4545454545454541</v>
      </c>
      <c r="S541" s="11">
        <f t="shared" si="130"/>
        <v>3.4808823529411765</v>
      </c>
      <c r="T541" s="11">
        <f t="shared" si="131"/>
        <v>5.666666666666667</v>
      </c>
      <c r="U541" s="11">
        <f t="shared" si="132"/>
        <v>81.903114186851212</v>
      </c>
      <c r="V541" s="11">
        <f t="shared" si="133"/>
        <v>4.1522491349480974</v>
      </c>
      <c r="W541" s="11">
        <f>IFERROR(H541/M541,Tabla2[[#This Row],[CARGA PRODUCCION (ANIMALES/HA)]])</f>
        <v>3.8309859154929575</v>
      </c>
      <c r="X541" s="9">
        <f t="shared" si="134"/>
        <v>2022</v>
      </c>
      <c r="Y541" s="9">
        <f t="shared" si="135"/>
        <v>9</v>
      </c>
      <c r="Z541" s="9" t="e">
        <f t="shared" ca="1" si="136"/>
        <v>#NAME?</v>
      </c>
      <c r="AA541" s="12">
        <f t="shared" si="137"/>
        <v>136</v>
      </c>
      <c r="AB541" s="10">
        <f t="shared" si="138"/>
        <v>0.88235294117647056</v>
      </c>
      <c r="AC541" s="13">
        <f t="shared" si="139"/>
        <v>0.11764705882352944</v>
      </c>
    </row>
    <row r="542" spans="1:29">
      <c r="A542" s="6">
        <v>44822</v>
      </c>
      <c r="B542" s="7" t="s">
        <v>88</v>
      </c>
      <c r="C542" s="7">
        <v>721</v>
      </c>
      <c r="D542" s="7">
        <v>60</v>
      </c>
      <c r="E542" s="7">
        <v>5</v>
      </c>
      <c r="F542" s="7">
        <v>60</v>
      </c>
      <c r="G542" s="7">
        <v>36</v>
      </c>
      <c r="H542" s="7">
        <v>36</v>
      </c>
      <c r="I542" s="7">
        <v>0</v>
      </c>
      <c r="J542" s="7">
        <v>8</v>
      </c>
      <c r="K542" s="7">
        <v>180</v>
      </c>
      <c r="L542" s="7">
        <v>10.8</v>
      </c>
      <c r="M542" s="28">
        <v>15</v>
      </c>
      <c r="N542" s="9">
        <f>IF(Tabla2[[#This Row],[LECHE RETIRO DIA]]&lt;&gt;ISBLANK(Tabla2[[#This Row],[LECHE RETIRO DIA]]),SUM(Tabla2[[#This Row],[LECHE TANQUE DIA]:[LECHE RETIRO DIA]]),SUM(Tabla2[[#This Row],[LECHE TANQUE DIA]:[LECHE AUTOCONSUMO DIA]]))</f>
        <v>846</v>
      </c>
      <c r="O542" s="10">
        <f t="shared" si="126"/>
        <v>0.85224586288416071</v>
      </c>
      <c r="P542" s="11">
        <f t="shared" si="127"/>
        <v>23.5</v>
      </c>
      <c r="Q542" s="11">
        <f t="shared" si="128"/>
        <v>20.027777777777779</v>
      </c>
      <c r="R542" s="11">
        <f t="shared" si="129"/>
        <v>7.5</v>
      </c>
      <c r="S542" s="11">
        <f t="shared" si="130"/>
        <v>4.7</v>
      </c>
      <c r="T542" s="11">
        <f t="shared" si="131"/>
        <v>5</v>
      </c>
      <c r="U542" s="11">
        <f t="shared" si="132"/>
        <v>78.333333333333329</v>
      </c>
      <c r="V542" s="11">
        <f t="shared" si="133"/>
        <v>3.333333333333333</v>
      </c>
      <c r="W542" s="11">
        <f>IFERROR(H542/M542,Tabla2[[#This Row],[CARGA PRODUCCION (ANIMALES/HA)]])</f>
        <v>2.4</v>
      </c>
      <c r="X542" s="9">
        <f t="shared" si="134"/>
        <v>2022</v>
      </c>
      <c r="Y542" s="9">
        <f t="shared" si="135"/>
        <v>9</v>
      </c>
      <c r="Z542" s="9" t="e">
        <f t="shared" ca="1" si="136"/>
        <v>#NAME?</v>
      </c>
      <c r="AA542" s="12">
        <f t="shared" si="137"/>
        <v>36</v>
      </c>
      <c r="AB542" s="10">
        <f t="shared" si="138"/>
        <v>1</v>
      </c>
      <c r="AC542" s="13">
        <f t="shared" si="139"/>
        <v>0</v>
      </c>
    </row>
    <row r="543" spans="1:29">
      <c r="A543" s="6">
        <v>44823</v>
      </c>
      <c r="B543" s="7" t="s">
        <v>81</v>
      </c>
      <c r="C543" s="7">
        <v>1947</v>
      </c>
      <c r="D543" s="7">
        <v>70</v>
      </c>
      <c r="E543" s="7">
        <v>9</v>
      </c>
      <c r="F543" s="7">
        <v>70</v>
      </c>
      <c r="G543" s="7">
        <v>103</v>
      </c>
      <c r="H543" s="7">
        <v>103</v>
      </c>
      <c r="I543" s="7">
        <v>0</v>
      </c>
      <c r="J543" s="7">
        <v>21</v>
      </c>
      <c r="K543" s="7">
        <v>600</v>
      </c>
      <c r="L543" s="7">
        <v>25.2</v>
      </c>
      <c r="M543" s="8">
        <v>32.700000000000003</v>
      </c>
      <c r="N543" s="9">
        <f>IF(Tabla2[[#This Row],[LECHE RETIRO DIA]]&lt;&gt;ISBLANK(Tabla2[[#This Row],[LECHE RETIRO DIA]]),SUM(Tabla2[[#This Row],[LECHE TANQUE DIA]:[LECHE RETIRO DIA]]),SUM(Tabla2[[#This Row],[LECHE TANQUE DIA]:[LECHE AUTOCONSUMO DIA]]))</f>
        <v>2096</v>
      </c>
      <c r="O543" s="10">
        <f t="shared" si="126"/>
        <v>0.92891221374045807</v>
      </c>
      <c r="P543" s="11">
        <f t="shared" si="127"/>
        <v>20.349514563106798</v>
      </c>
      <c r="Q543" s="11">
        <f t="shared" si="128"/>
        <v>18.902912621359224</v>
      </c>
      <c r="R543" s="11">
        <f t="shared" si="129"/>
        <v>3.3333333333333335</v>
      </c>
      <c r="S543" s="11">
        <f t="shared" si="130"/>
        <v>3.4933333333333332</v>
      </c>
      <c r="T543" s="11">
        <f t="shared" si="131"/>
        <v>5.825242718446602</v>
      </c>
      <c r="U543" s="11">
        <f t="shared" si="132"/>
        <v>83.174603174603178</v>
      </c>
      <c r="V543" s="11">
        <f t="shared" si="133"/>
        <v>4.087301587301587</v>
      </c>
      <c r="W543" s="11">
        <f>IFERROR(H543/M543,Tabla2[[#This Row],[CARGA PRODUCCION (ANIMALES/HA)]])</f>
        <v>3.1498470948012232</v>
      </c>
      <c r="X543" s="9">
        <f t="shared" si="134"/>
        <v>2022</v>
      </c>
      <c r="Y543" s="9">
        <f t="shared" si="135"/>
        <v>9</v>
      </c>
      <c r="Z543" s="9" t="e">
        <f t="shared" ca="1" si="136"/>
        <v>#NAME?</v>
      </c>
      <c r="AA543" s="12">
        <f t="shared" si="137"/>
        <v>103</v>
      </c>
      <c r="AB543" s="10">
        <f t="shared" si="138"/>
        <v>1</v>
      </c>
      <c r="AC543" s="13">
        <f t="shared" si="139"/>
        <v>0</v>
      </c>
    </row>
    <row r="544" spans="1:29">
      <c r="A544" s="6">
        <v>44823</v>
      </c>
      <c r="B544" s="7" t="s">
        <v>83</v>
      </c>
      <c r="C544" s="7">
        <v>2182</v>
      </c>
      <c r="D544" s="7">
        <v>120</v>
      </c>
      <c r="E544" s="7">
        <v>9</v>
      </c>
      <c r="F544" s="7">
        <v>120</v>
      </c>
      <c r="G544" s="7">
        <v>120</v>
      </c>
      <c r="H544" s="7">
        <v>136</v>
      </c>
      <c r="I544" s="7">
        <v>0</v>
      </c>
      <c r="J544" s="7">
        <v>22</v>
      </c>
      <c r="K544" s="7">
        <v>680</v>
      </c>
      <c r="L544" s="7">
        <v>28.9</v>
      </c>
      <c r="M544" s="8">
        <v>35.5</v>
      </c>
      <c r="N544" s="9">
        <f>IF(Tabla2[[#This Row],[LECHE RETIRO DIA]]&lt;&gt;ISBLANK(Tabla2[[#This Row],[LECHE RETIRO DIA]]),SUM(Tabla2[[#This Row],[LECHE TANQUE DIA]:[LECHE RETIRO DIA]]),SUM(Tabla2[[#This Row],[LECHE TANQUE DIA]:[LECHE AUTOCONSUMO DIA]]))</f>
        <v>2431</v>
      </c>
      <c r="O544" s="10">
        <f t="shared" si="126"/>
        <v>0.89757301522007404</v>
      </c>
      <c r="P544" s="11">
        <f t="shared" si="127"/>
        <v>20.258333333333333</v>
      </c>
      <c r="Q544" s="11">
        <f t="shared" si="128"/>
        <v>18.183333333333334</v>
      </c>
      <c r="R544" s="11">
        <f t="shared" si="129"/>
        <v>5.4545454545454541</v>
      </c>
      <c r="S544" s="11">
        <f t="shared" si="130"/>
        <v>3.5750000000000002</v>
      </c>
      <c r="T544" s="11">
        <f t="shared" si="131"/>
        <v>5.666666666666667</v>
      </c>
      <c r="U544" s="11">
        <f t="shared" si="132"/>
        <v>84.117647058823536</v>
      </c>
      <c r="V544" s="11">
        <f t="shared" si="133"/>
        <v>4.1522491349480974</v>
      </c>
      <c r="W544" s="11">
        <f>IFERROR(H544/M544,Tabla2[[#This Row],[CARGA PRODUCCION (ANIMALES/HA)]])</f>
        <v>3.8309859154929575</v>
      </c>
      <c r="X544" s="9">
        <f t="shared" si="134"/>
        <v>2022</v>
      </c>
      <c r="Y544" s="9">
        <f t="shared" si="135"/>
        <v>9</v>
      </c>
      <c r="Z544" s="9" t="e">
        <f t="shared" ca="1" si="136"/>
        <v>#NAME?</v>
      </c>
      <c r="AA544" s="12">
        <f t="shared" si="137"/>
        <v>136</v>
      </c>
      <c r="AB544" s="10">
        <f t="shared" si="138"/>
        <v>0.88235294117647056</v>
      </c>
      <c r="AC544" s="13">
        <f t="shared" si="139"/>
        <v>0.11764705882352944</v>
      </c>
    </row>
    <row r="545" spans="1:29">
      <c r="A545" s="6">
        <v>44823</v>
      </c>
      <c r="B545" s="7" t="s">
        <v>88</v>
      </c>
      <c r="C545" s="7">
        <v>727</v>
      </c>
      <c r="D545" s="7">
        <v>60</v>
      </c>
      <c r="E545" s="7">
        <v>5</v>
      </c>
      <c r="F545" s="7">
        <v>60</v>
      </c>
      <c r="G545" s="7">
        <v>36</v>
      </c>
      <c r="H545" s="7">
        <v>36</v>
      </c>
      <c r="I545" s="7">
        <v>0</v>
      </c>
      <c r="J545" s="7">
        <v>8</v>
      </c>
      <c r="K545" s="7">
        <v>180</v>
      </c>
      <c r="L545" s="7">
        <v>10.8</v>
      </c>
      <c r="M545" s="28">
        <v>15</v>
      </c>
      <c r="N545" s="9">
        <f>IF(Tabla2[[#This Row],[LECHE RETIRO DIA]]&lt;&gt;ISBLANK(Tabla2[[#This Row],[LECHE RETIRO DIA]]),SUM(Tabla2[[#This Row],[LECHE TANQUE DIA]:[LECHE RETIRO DIA]]),SUM(Tabla2[[#This Row],[LECHE TANQUE DIA]:[LECHE AUTOCONSUMO DIA]]))</f>
        <v>852</v>
      </c>
      <c r="O545" s="10">
        <f t="shared" si="126"/>
        <v>0.85328638497652587</v>
      </c>
      <c r="P545" s="11">
        <f t="shared" si="127"/>
        <v>23.666666666666668</v>
      </c>
      <c r="Q545" s="11">
        <f t="shared" si="128"/>
        <v>20.194444444444443</v>
      </c>
      <c r="R545" s="11">
        <f t="shared" si="129"/>
        <v>7.5</v>
      </c>
      <c r="S545" s="11">
        <f t="shared" si="130"/>
        <v>4.7333333333333334</v>
      </c>
      <c r="T545" s="11">
        <f t="shared" si="131"/>
        <v>5</v>
      </c>
      <c r="U545" s="11">
        <f t="shared" si="132"/>
        <v>78.888888888888886</v>
      </c>
      <c r="V545" s="11">
        <f t="shared" si="133"/>
        <v>3.333333333333333</v>
      </c>
      <c r="W545" s="11">
        <f>IFERROR(H545/M545,Tabla2[[#This Row],[CARGA PRODUCCION (ANIMALES/HA)]])</f>
        <v>2.4</v>
      </c>
      <c r="X545" s="9">
        <f t="shared" si="134"/>
        <v>2022</v>
      </c>
      <c r="Y545" s="9">
        <f t="shared" si="135"/>
        <v>9</v>
      </c>
      <c r="Z545" s="9" t="e">
        <f t="shared" ca="1" si="136"/>
        <v>#NAME?</v>
      </c>
      <c r="AA545" s="12">
        <f t="shared" si="137"/>
        <v>36</v>
      </c>
      <c r="AB545" s="10">
        <f t="shared" si="138"/>
        <v>1</v>
      </c>
      <c r="AC545" s="13">
        <f t="shared" si="139"/>
        <v>0</v>
      </c>
    </row>
    <row r="546" spans="1:29">
      <c r="A546" s="6">
        <v>44824</v>
      </c>
      <c r="B546" s="7" t="s">
        <v>81</v>
      </c>
      <c r="C546" s="7">
        <v>1956</v>
      </c>
      <c r="D546" s="7">
        <v>70</v>
      </c>
      <c r="E546" s="7">
        <v>9</v>
      </c>
      <c r="F546" s="7">
        <v>70</v>
      </c>
      <c r="G546" s="7">
        <v>103</v>
      </c>
      <c r="H546" s="7">
        <v>103</v>
      </c>
      <c r="I546" s="7">
        <v>0</v>
      </c>
      <c r="J546" s="7">
        <v>21</v>
      </c>
      <c r="K546" s="7">
        <v>600</v>
      </c>
      <c r="L546" s="7">
        <v>25.2</v>
      </c>
      <c r="M546" s="8">
        <v>32.700000000000003</v>
      </c>
      <c r="N546" s="9">
        <f>IF(Tabla2[[#This Row],[LECHE RETIRO DIA]]&lt;&gt;ISBLANK(Tabla2[[#This Row],[LECHE RETIRO DIA]]),SUM(Tabla2[[#This Row],[LECHE TANQUE DIA]:[LECHE RETIRO DIA]]),SUM(Tabla2[[#This Row],[LECHE TANQUE DIA]:[LECHE AUTOCONSUMO DIA]]))</f>
        <v>2105</v>
      </c>
      <c r="O546" s="10">
        <f t="shared" si="126"/>
        <v>0.92921615201900243</v>
      </c>
      <c r="P546" s="11">
        <f t="shared" si="127"/>
        <v>20.436893203883496</v>
      </c>
      <c r="Q546" s="11">
        <f t="shared" si="128"/>
        <v>18.990291262135923</v>
      </c>
      <c r="R546" s="11">
        <f t="shared" si="129"/>
        <v>3.3333333333333335</v>
      </c>
      <c r="S546" s="11">
        <f t="shared" si="130"/>
        <v>3.5083333333333333</v>
      </c>
      <c r="T546" s="11">
        <f t="shared" si="131"/>
        <v>5.825242718446602</v>
      </c>
      <c r="U546" s="11">
        <f t="shared" si="132"/>
        <v>83.531746031746039</v>
      </c>
      <c r="V546" s="11">
        <f t="shared" si="133"/>
        <v>4.087301587301587</v>
      </c>
      <c r="W546" s="11">
        <f>IFERROR(H546/M546,Tabla2[[#This Row],[CARGA PRODUCCION (ANIMALES/HA)]])</f>
        <v>3.1498470948012232</v>
      </c>
      <c r="X546" s="9">
        <f t="shared" si="134"/>
        <v>2022</v>
      </c>
      <c r="Y546" s="9">
        <f t="shared" si="135"/>
        <v>9</v>
      </c>
      <c r="Z546" s="9" t="e">
        <f t="shared" ca="1" si="136"/>
        <v>#NAME?</v>
      </c>
      <c r="AA546" s="12">
        <f t="shared" si="137"/>
        <v>103</v>
      </c>
      <c r="AB546" s="10">
        <f t="shared" si="138"/>
        <v>1</v>
      </c>
      <c r="AC546" s="13">
        <f t="shared" si="139"/>
        <v>0</v>
      </c>
    </row>
    <row r="547" spans="1:29">
      <c r="A547" s="6">
        <v>44824</v>
      </c>
      <c r="B547" s="7" t="s">
        <v>83</v>
      </c>
      <c r="C547" s="7">
        <v>2118</v>
      </c>
      <c r="D547" s="7">
        <v>120</v>
      </c>
      <c r="E547" s="7">
        <v>9</v>
      </c>
      <c r="F547" s="7">
        <v>120</v>
      </c>
      <c r="G547" s="7">
        <v>120</v>
      </c>
      <c r="H547" s="7">
        <v>136</v>
      </c>
      <c r="I547" s="7">
        <v>0</v>
      </c>
      <c r="J547" s="7">
        <v>22</v>
      </c>
      <c r="K547" s="7">
        <v>680</v>
      </c>
      <c r="L547" s="7">
        <v>28.9</v>
      </c>
      <c r="M547" s="8">
        <v>35.5</v>
      </c>
      <c r="N547" s="9">
        <f>IF(Tabla2[[#This Row],[LECHE RETIRO DIA]]&lt;&gt;ISBLANK(Tabla2[[#This Row],[LECHE RETIRO DIA]]),SUM(Tabla2[[#This Row],[LECHE TANQUE DIA]:[LECHE RETIRO DIA]]),SUM(Tabla2[[#This Row],[LECHE TANQUE DIA]:[LECHE AUTOCONSUMO DIA]]))</f>
        <v>2367</v>
      </c>
      <c r="O547" s="10">
        <f t="shared" si="126"/>
        <v>0.89480354879594426</v>
      </c>
      <c r="P547" s="11">
        <f t="shared" si="127"/>
        <v>19.725000000000001</v>
      </c>
      <c r="Q547" s="11">
        <f t="shared" si="128"/>
        <v>17.649999999999999</v>
      </c>
      <c r="R547" s="11">
        <f t="shared" si="129"/>
        <v>5.4545454545454541</v>
      </c>
      <c r="S547" s="11">
        <f t="shared" si="130"/>
        <v>3.4808823529411765</v>
      </c>
      <c r="T547" s="11">
        <f t="shared" si="131"/>
        <v>5.666666666666667</v>
      </c>
      <c r="U547" s="11">
        <f t="shared" si="132"/>
        <v>81.903114186851212</v>
      </c>
      <c r="V547" s="11">
        <f t="shared" si="133"/>
        <v>4.1522491349480974</v>
      </c>
      <c r="W547" s="11">
        <f>IFERROR(H547/M547,Tabla2[[#This Row],[CARGA PRODUCCION (ANIMALES/HA)]])</f>
        <v>3.8309859154929575</v>
      </c>
      <c r="X547" s="9">
        <f t="shared" si="134"/>
        <v>2022</v>
      </c>
      <c r="Y547" s="9">
        <f t="shared" si="135"/>
        <v>9</v>
      </c>
      <c r="Z547" s="9" t="e">
        <f t="shared" ca="1" si="136"/>
        <v>#NAME?</v>
      </c>
      <c r="AA547" s="12">
        <f t="shared" si="137"/>
        <v>136</v>
      </c>
      <c r="AB547" s="10">
        <f t="shared" si="138"/>
        <v>0.88235294117647056</v>
      </c>
      <c r="AC547" s="13">
        <f t="shared" si="139"/>
        <v>0.11764705882352944</v>
      </c>
    </row>
    <row r="548" spans="1:29">
      <c r="A548" s="6">
        <v>44824</v>
      </c>
      <c r="B548" s="7" t="s">
        <v>88</v>
      </c>
      <c r="C548" s="7">
        <v>683</v>
      </c>
      <c r="D548" s="7">
        <v>60</v>
      </c>
      <c r="E548" s="7">
        <v>5</v>
      </c>
      <c r="F548" s="7">
        <v>60</v>
      </c>
      <c r="G548" s="7">
        <v>36</v>
      </c>
      <c r="H548" s="7">
        <v>36</v>
      </c>
      <c r="I548" s="7">
        <v>0</v>
      </c>
      <c r="J548" s="7">
        <v>8</v>
      </c>
      <c r="K548" s="7">
        <v>180</v>
      </c>
      <c r="L548" s="7">
        <v>10.8</v>
      </c>
      <c r="M548" s="28">
        <v>15</v>
      </c>
      <c r="N548" s="9">
        <f>IF(Tabla2[[#This Row],[LECHE RETIRO DIA]]&lt;&gt;ISBLANK(Tabla2[[#This Row],[LECHE RETIRO DIA]]),SUM(Tabla2[[#This Row],[LECHE TANQUE DIA]:[LECHE RETIRO DIA]]),SUM(Tabla2[[#This Row],[LECHE TANQUE DIA]:[LECHE AUTOCONSUMO DIA]]))</f>
        <v>808</v>
      </c>
      <c r="O548" s="10">
        <f t="shared" si="126"/>
        <v>0.84529702970297027</v>
      </c>
      <c r="P548" s="11">
        <f t="shared" si="127"/>
        <v>22.444444444444443</v>
      </c>
      <c r="Q548" s="11">
        <f t="shared" si="128"/>
        <v>18.972222222222221</v>
      </c>
      <c r="R548" s="11">
        <f t="shared" si="129"/>
        <v>7.5</v>
      </c>
      <c r="S548" s="11">
        <f t="shared" si="130"/>
        <v>4.4888888888888889</v>
      </c>
      <c r="T548" s="11">
        <f t="shared" si="131"/>
        <v>5</v>
      </c>
      <c r="U548" s="11">
        <f t="shared" si="132"/>
        <v>74.81481481481481</v>
      </c>
      <c r="V548" s="11">
        <f t="shared" si="133"/>
        <v>3.333333333333333</v>
      </c>
      <c r="W548" s="11">
        <f>IFERROR(H548/M548,Tabla2[[#This Row],[CARGA PRODUCCION (ANIMALES/HA)]])</f>
        <v>2.4</v>
      </c>
      <c r="X548" s="9">
        <f t="shared" si="134"/>
        <v>2022</v>
      </c>
      <c r="Y548" s="9">
        <f t="shared" si="135"/>
        <v>9</v>
      </c>
      <c r="Z548" s="9" t="e">
        <f t="shared" ca="1" si="136"/>
        <v>#NAME?</v>
      </c>
      <c r="AA548" s="12">
        <f t="shared" si="137"/>
        <v>36</v>
      </c>
      <c r="AB548" s="10">
        <f t="shared" si="138"/>
        <v>1</v>
      </c>
      <c r="AC548" s="13">
        <f t="shared" si="139"/>
        <v>0</v>
      </c>
    </row>
    <row r="549" spans="1:29">
      <c r="A549" s="6">
        <v>44825</v>
      </c>
      <c r="B549" s="7" t="s">
        <v>81</v>
      </c>
      <c r="C549" s="7">
        <v>1937</v>
      </c>
      <c r="D549" s="7">
        <v>70</v>
      </c>
      <c r="E549" s="7">
        <v>9</v>
      </c>
      <c r="F549" s="7">
        <v>70</v>
      </c>
      <c r="G549" s="7">
        <v>103</v>
      </c>
      <c r="H549" s="7">
        <v>103</v>
      </c>
      <c r="I549" s="7">
        <v>0</v>
      </c>
      <c r="J549" s="7">
        <v>21</v>
      </c>
      <c r="K549" s="7">
        <v>600</v>
      </c>
      <c r="L549" s="7">
        <v>25.2</v>
      </c>
      <c r="M549" s="8">
        <v>32.700000000000003</v>
      </c>
      <c r="N549" s="9">
        <f>IF(Tabla2[[#This Row],[LECHE RETIRO DIA]]&lt;&gt;ISBLANK(Tabla2[[#This Row],[LECHE RETIRO DIA]]),SUM(Tabla2[[#This Row],[LECHE TANQUE DIA]:[LECHE RETIRO DIA]]),SUM(Tabla2[[#This Row],[LECHE TANQUE DIA]:[LECHE AUTOCONSUMO DIA]]))</f>
        <v>2086</v>
      </c>
      <c r="O549" s="10">
        <f t="shared" si="126"/>
        <v>0.9285714285714286</v>
      </c>
      <c r="P549" s="11">
        <f t="shared" si="127"/>
        <v>20.252427184466018</v>
      </c>
      <c r="Q549" s="11">
        <f t="shared" si="128"/>
        <v>18.805825242718445</v>
      </c>
      <c r="R549" s="11">
        <f t="shared" si="129"/>
        <v>3.3333333333333335</v>
      </c>
      <c r="S549" s="11">
        <f t="shared" si="130"/>
        <v>3.4766666666666666</v>
      </c>
      <c r="T549" s="11">
        <f t="shared" si="131"/>
        <v>5.825242718446602</v>
      </c>
      <c r="U549" s="11">
        <f t="shared" si="132"/>
        <v>82.777777777777786</v>
      </c>
      <c r="V549" s="11">
        <f t="shared" si="133"/>
        <v>4.087301587301587</v>
      </c>
      <c r="W549" s="11">
        <f>IFERROR(H549/M549,Tabla2[[#This Row],[CARGA PRODUCCION (ANIMALES/HA)]])</f>
        <v>3.1498470948012232</v>
      </c>
      <c r="X549" s="9">
        <f t="shared" si="134"/>
        <v>2022</v>
      </c>
      <c r="Y549" s="9">
        <f t="shared" si="135"/>
        <v>9</v>
      </c>
      <c r="Z549" s="9" t="e">
        <f t="shared" ca="1" si="136"/>
        <v>#NAME?</v>
      </c>
      <c r="AA549" s="12">
        <f t="shared" si="137"/>
        <v>103</v>
      </c>
      <c r="AB549" s="10">
        <f t="shared" si="138"/>
        <v>1</v>
      </c>
      <c r="AC549" s="13">
        <f t="shared" si="139"/>
        <v>0</v>
      </c>
    </row>
    <row r="550" spans="1:29">
      <c r="A550" s="6">
        <v>44825</v>
      </c>
      <c r="B550" s="7" t="s">
        <v>83</v>
      </c>
      <c r="C550" s="7">
        <v>2362</v>
      </c>
      <c r="D550" s="7">
        <v>120</v>
      </c>
      <c r="E550" s="7">
        <v>9</v>
      </c>
      <c r="F550" s="7">
        <v>120</v>
      </c>
      <c r="G550" s="7">
        <v>120</v>
      </c>
      <c r="H550" s="7">
        <v>136</v>
      </c>
      <c r="I550" s="7">
        <v>0</v>
      </c>
      <c r="J550" s="7">
        <v>22</v>
      </c>
      <c r="K550" s="7">
        <v>680</v>
      </c>
      <c r="L550" s="7">
        <v>28.9</v>
      </c>
      <c r="M550" s="8">
        <v>35.5</v>
      </c>
      <c r="N550" s="9">
        <f>IF(Tabla2[[#This Row],[LECHE RETIRO DIA]]&lt;&gt;ISBLANK(Tabla2[[#This Row],[LECHE RETIRO DIA]]),SUM(Tabla2[[#This Row],[LECHE TANQUE DIA]:[LECHE RETIRO DIA]]),SUM(Tabla2[[#This Row],[LECHE TANQUE DIA]:[LECHE AUTOCONSUMO DIA]]))</f>
        <v>2611</v>
      </c>
      <c r="O550" s="10">
        <f t="shared" si="126"/>
        <v>0.90463423975488322</v>
      </c>
      <c r="P550" s="11">
        <f t="shared" si="127"/>
        <v>21.758333333333333</v>
      </c>
      <c r="Q550" s="11">
        <f t="shared" si="128"/>
        <v>19.683333333333334</v>
      </c>
      <c r="R550" s="11">
        <f t="shared" si="129"/>
        <v>5.4545454545454541</v>
      </c>
      <c r="S550" s="11">
        <f t="shared" si="130"/>
        <v>3.8397058823529413</v>
      </c>
      <c r="T550" s="11">
        <f t="shared" si="131"/>
        <v>5.666666666666667</v>
      </c>
      <c r="U550" s="11">
        <f t="shared" si="132"/>
        <v>90.346020761245683</v>
      </c>
      <c r="V550" s="11">
        <f t="shared" si="133"/>
        <v>4.1522491349480974</v>
      </c>
      <c r="W550" s="11">
        <f>IFERROR(H550/M550,Tabla2[[#This Row],[CARGA PRODUCCION (ANIMALES/HA)]])</f>
        <v>3.8309859154929575</v>
      </c>
      <c r="X550" s="9">
        <f t="shared" si="134"/>
        <v>2022</v>
      </c>
      <c r="Y550" s="9">
        <f t="shared" si="135"/>
        <v>9</v>
      </c>
      <c r="Z550" s="9" t="e">
        <f t="shared" ca="1" si="136"/>
        <v>#NAME?</v>
      </c>
      <c r="AA550" s="12">
        <f t="shared" si="137"/>
        <v>136</v>
      </c>
      <c r="AB550" s="10">
        <f t="shared" si="138"/>
        <v>0.88235294117647056</v>
      </c>
      <c r="AC550" s="13">
        <f t="shared" si="139"/>
        <v>0.11764705882352944</v>
      </c>
    </row>
    <row r="551" spans="1:29">
      <c r="A551" s="6">
        <v>44825</v>
      </c>
      <c r="B551" s="7" t="s">
        <v>88</v>
      </c>
      <c r="C551" s="7">
        <v>698</v>
      </c>
      <c r="D551" s="7">
        <v>60</v>
      </c>
      <c r="E551" s="7">
        <v>5</v>
      </c>
      <c r="F551" s="7">
        <v>60</v>
      </c>
      <c r="G551" s="7">
        <v>36</v>
      </c>
      <c r="H551" s="7">
        <v>36</v>
      </c>
      <c r="I551" s="7">
        <v>0</v>
      </c>
      <c r="J551" s="7">
        <v>8</v>
      </c>
      <c r="K551" s="7">
        <v>180</v>
      </c>
      <c r="L551" s="7">
        <v>10.8</v>
      </c>
      <c r="M551" s="28">
        <v>15</v>
      </c>
      <c r="N551" s="9">
        <f>IF(Tabla2[[#This Row],[LECHE RETIRO DIA]]&lt;&gt;ISBLANK(Tabla2[[#This Row],[LECHE RETIRO DIA]]),SUM(Tabla2[[#This Row],[LECHE TANQUE DIA]:[LECHE RETIRO DIA]]),SUM(Tabla2[[#This Row],[LECHE TANQUE DIA]:[LECHE AUTOCONSUMO DIA]]))</f>
        <v>823</v>
      </c>
      <c r="O551" s="10">
        <f t="shared" si="126"/>
        <v>0.84811664641555284</v>
      </c>
      <c r="P551" s="11">
        <f t="shared" si="127"/>
        <v>22.861111111111111</v>
      </c>
      <c r="Q551" s="11">
        <f t="shared" si="128"/>
        <v>19.388888888888889</v>
      </c>
      <c r="R551" s="11">
        <f t="shared" si="129"/>
        <v>7.5</v>
      </c>
      <c r="S551" s="11">
        <f t="shared" si="130"/>
        <v>4.572222222222222</v>
      </c>
      <c r="T551" s="11">
        <f t="shared" si="131"/>
        <v>5</v>
      </c>
      <c r="U551" s="11">
        <f t="shared" si="132"/>
        <v>76.203703703703695</v>
      </c>
      <c r="V551" s="11">
        <f t="shared" si="133"/>
        <v>3.333333333333333</v>
      </c>
      <c r="W551" s="11">
        <f>IFERROR(H551/M551,Tabla2[[#This Row],[CARGA PRODUCCION (ANIMALES/HA)]])</f>
        <v>2.4</v>
      </c>
      <c r="X551" s="9">
        <f t="shared" si="134"/>
        <v>2022</v>
      </c>
      <c r="Y551" s="9">
        <f t="shared" si="135"/>
        <v>9</v>
      </c>
      <c r="Z551" s="9" t="e">
        <f t="shared" ca="1" si="136"/>
        <v>#NAME?</v>
      </c>
      <c r="AA551" s="12">
        <f t="shared" si="137"/>
        <v>36</v>
      </c>
      <c r="AB551" s="10">
        <f t="shared" si="138"/>
        <v>1</v>
      </c>
      <c r="AC551" s="13">
        <f t="shared" si="139"/>
        <v>0</v>
      </c>
    </row>
    <row r="552" spans="1:29">
      <c r="A552" s="6">
        <v>44826</v>
      </c>
      <c r="B552" s="7" t="s">
        <v>81</v>
      </c>
      <c r="C552" s="7">
        <v>1923</v>
      </c>
      <c r="D552" s="7">
        <v>70</v>
      </c>
      <c r="E552" s="7">
        <v>9</v>
      </c>
      <c r="F552" s="7">
        <v>70</v>
      </c>
      <c r="G552" s="7">
        <v>104</v>
      </c>
      <c r="H552" s="7">
        <v>104</v>
      </c>
      <c r="I552" s="7">
        <v>0</v>
      </c>
      <c r="J552" s="7">
        <v>21</v>
      </c>
      <c r="K552" s="7">
        <v>600</v>
      </c>
      <c r="L552" s="7">
        <v>25.2</v>
      </c>
      <c r="M552" s="8">
        <v>32.700000000000003</v>
      </c>
      <c r="N552" s="9">
        <f>IF(Tabla2[[#This Row],[LECHE RETIRO DIA]]&lt;&gt;ISBLANK(Tabla2[[#This Row],[LECHE RETIRO DIA]]),SUM(Tabla2[[#This Row],[LECHE TANQUE DIA]:[LECHE RETIRO DIA]]),SUM(Tabla2[[#This Row],[LECHE TANQUE DIA]:[LECHE AUTOCONSUMO DIA]]))</f>
        <v>2072</v>
      </c>
      <c r="O552" s="10">
        <f t="shared" si="126"/>
        <v>0.92808880308880304</v>
      </c>
      <c r="P552" s="11">
        <f t="shared" si="127"/>
        <v>19.923076923076923</v>
      </c>
      <c r="Q552" s="11">
        <f t="shared" si="128"/>
        <v>18.490384615384617</v>
      </c>
      <c r="R552" s="11">
        <f t="shared" si="129"/>
        <v>3.3333333333333335</v>
      </c>
      <c r="S552" s="11">
        <f t="shared" si="130"/>
        <v>3.4533333333333331</v>
      </c>
      <c r="T552" s="11">
        <f t="shared" si="131"/>
        <v>5.7692307692307692</v>
      </c>
      <c r="U552" s="11">
        <f t="shared" si="132"/>
        <v>82.222222222222229</v>
      </c>
      <c r="V552" s="11">
        <f t="shared" si="133"/>
        <v>4.1269841269841274</v>
      </c>
      <c r="W552" s="11">
        <f>IFERROR(H552/M552,Tabla2[[#This Row],[CARGA PRODUCCION (ANIMALES/HA)]])</f>
        <v>3.1804281345565748</v>
      </c>
      <c r="X552" s="9">
        <f t="shared" si="134"/>
        <v>2022</v>
      </c>
      <c r="Y552" s="9">
        <f t="shared" si="135"/>
        <v>9</v>
      </c>
      <c r="Z552" s="9" t="e">
        <f t="shared" ca="1" si="136"/>
        <v>#NAME?</v>
      </c>
      <c r="AA552" s="12">
        <f t="shared" si="137"/>
        <v>104</v>
      </c>
      <c r="AB552" s="10">
        <f t="shared" si="138"/>
        <v>1</v>
      </c>
      <c r="AC552" s="13">
        <f t="shared" si="139"/>
        <v>0</v>
      </c>
    </row>
    <row r="553" spans="1:29">
      <c r="A553" s="6">
        <v>44826</v>
      </c>
      <c r="B553" s="7" t="s">
        <v>83</v>
      </c>
      <c r="C553" s="7">
        <v>2072</v>
      </c>
      <c r="D553" s="7">
        <v>120</v>
      </c>
      <c r="E553" s="7">
        <v>9</v>
      </c>
      <c r="F553" s="7">
        <v>120</v>
      </c>
      <c r="G553" s="7">
        <v>122</v>
      </c>
      <c r="H553" s="7">
        <v>136</v>
      </c>
      <c r="I553" s="7">
        <v>0</v>
      </c>
      <c r="J553" s="7">
        <v>22</v>
      </c>
      <c r="K553" s="7">
        <v>680</v>
      </c>
      <c r="L553" s="7">
        <v>28.9</v>
      </c>
      <c r="M553" s="8">
        <v>35.5</v>
      </c>
      <c r="N553" s="9">
        <f>IF(Tabla2[[#This Row],[LECHE RETIRO DIA]]&lt;&gt;ISBLANK(Tabla2[[#This Row],[LECHE RETIRO DIA]]),SUM(Tabla2[[#This Row],[LECHE TANQUE DIA]:[LECHE RETIRO DIA]]),SUM(Tabla2[[#This Row],[LECHE TANQUE DIA]:[LECHE AUTOCONSUMO DIA]]))</f>
        <v>2321</v>
      </c>
      <c r="O553" s="10">
        <f t="shared" si="126"/>
        <v>0.89271865575183107</v>
      </c>
      <c r="P553" s="11">
        <f t="shared" si="127"/>
        <v>19.024590163934427</v>
      </c>
      <c r="Q553" s="11">
        <f t="shared" si="128"/>
        <v>16.983606557377048</v>
      </c>
      <c r="R553" s="11">
        <f t="shared" si="129"/>
        <v>5.4545454545454541</v>
      </c>
      <c r="S553" s="11">
        <f t="shared" si="130"/>
        <v>3.4132352941176469</v>
      </c>
      <c r="T553" s="11">
        <f t="shared" si="131"/>
        <v>5.5737704918032787</v>
      </c>
      <c r="U553" s="11">
        <f t="shared" si="132"/>
        <v>80.311418685121112</v>
      </c>
      <c r="V553" s="11">
        <f t="shared" si="133"/>
        <v>4.2214532871972317</v>
      </c>
      <c r="W553" s="11">
        <f>IFERROR(H553/M553,Tabla2[[#This Row],[CARGA PRODUCCION (ANIMALES/HA)]])</f>
        <v>3.8309859154929575</v>
      </c>
      <c r="X553" s="9">
        <f t="shared" si="134"/>
        <v>2022</v>
      </c>
      <c r="Y553" s="9">
        <f t="shared" si="135"/>
        <v>9</v>
      </c>
      <c r="Z553" s="9" t="e">
        <f t="shared" ca="1" si="136"/>
        <v>#NAME?</v>
      </c>
      <c r="AA553" s="12">
        <f t="shared" si="137"/>
        <v>136</v>
      </c>
      <c r="AB553" s="10">
        <f t="shared" si="138"/>
        <v>0.8970588235294118</v>
      </c>
      <c r="AC553" s="13">
        <f t="shared" si="139"/>
        <v>0.1029411764705882</v>
      </c>
    </row>
    <row r="554" spans="1:29">
      <c r="A554" s="6">
        <v>44826</v>
      </c>
      <c r="B554" s="7" t="s">
        <v>88</v>
      </c>
      <c r="C554" s="7">
        <v>727</v>
      </c>
      <c r="D554" s="7">
        <v>50</v>
      </c>
      <c r="E554" s="7">
        <v>5</v>
      </c>
      <c r="F554" s="7">
        <v>50</v>
      </c>
      <c r="G554" s="7">
        <v>36</v>
      </c>
      <c r="H554" s="7">
        <v>36</v>
      </c>
      <c r="I554" s="7">
        <v>0</v>
      </c>
      <c r="J554" s="7">
        <v>8</v>
      </c>
      <c r="K554" s="7">
        <v>180</v>
      </c>
      <c r="L554" s="7">
        <v>10.8</v>
      </c>
      <c r="M554" s="28">
        <v>15</v>
      </c>
      <c r="N554" s="9">
        <f>IF(Tabla2[[#This Row],[LECHE RETIRO DIA]]&lt;&gt;ISBLANK(Tabla2[[#This Row],[LECHE RETIRO DIA]]),SUM(Tabla2[[#This Row],[LECHE TANQUE DIA]:[LECHE RETIRO DIA]]),SUM(Tabla2[[#This Row],[LECHE TANQUE DIA]:[LECHE AUTOCONSUMO DIA]]))</f>
        <v>832</v>
      </c>
      <c r="O554" s="10">
        <f t="shared" si="126"/>
        <v>0.87379807692307687</v>
      </c>
      <c r="P554" s="11">
        <f t="shared" si="127"/>
        <v>23.111111111111111</v>
      </c>
      <c r="Q554" s="11">
        <f t="shared" si="128"/>
        <v>20.194444444444443</v>
      </c>
      <c r="R554" s="11">
        <f t="shared" si="129"/>
        <v>6.25</v>
      </c>
      <c r="S554" s="11">
        <f t="shared" si="130"/>
        <v>4.6222222222222218</v>
      </c>
      <c r="T554" s="11">
        <f t="shared" si="131"/>
        <v>5</v>
      </c>
      <c r="U554" s="11">
        <f t="shared" si="132"/>
        <v>77.037037037037038</v>
      </c>
      <c r="V554" s="11">
        <f t="shared" si="133"/>
        <v>3.333333333333333</v>
      </c>
      <c r="W554" s="11">
        <f>IFERROR(H554/M554,Tabla2[[#This Row],[CARGA PRODUCCION (ANIMALES/HA)]])</f>
        <v>2.4</v>
      </c>
      <c r="X554" s="9">
        <f t="shared" si="134"/>
        <v>2022</v>
      </c>
      <c r="Y554" s="9">
        <f t="shared" si="135"/>
        <v>9</v>
      </c>
      <c r="Z554" s="9" t="e">
        <f t="shared" ca="1" si="136"/>
        <v>#NAME?</v>
      </c>
      <c r="AA554" s="12">
        <f t="shared" si="137"/>
        <v>36</v>
      </c>
      <c r="AB554" s="10">
        <f t="shared" si="138"/>
        <v>1</v>
      </c>
      <c r="AC554" s="13">
        <f t="shared" si="139"/>
        <v>0</v>
      </c>
    </row>
    <row r="555" spans="1:29">
      <c r="A555" s="6">
        <v>44827</v>
      </c>
      <c r="B555" s="7" t="s">
        <v>81</v>
      </c>
      <c r="C555" s="7">
        <v>1961</v>
      </c>
      <c r="D555" s="7">
        <v>70</v>
      </c>
      <c r="E555" s="7">
        <v>9</v>
      </c>
      <c r="F555" s="7">
        <v>70</v>
      </c>
      <c r="G555" s="7">
        <v>104</v>
      </c>
      <c r="H555" s="7">
        <v>104</v>
      </c>
      <c r="I555" s="7">
        <v>0</v>
      </c>
      <c r="J555" s="7">
        <v>21</v>
      </c>
      <c r="K555" s="7">
        <v>600</v>
      </c>
      <c r="L555" s="7">
        <v>25.2</v>
      </c>
      <c r="M555" s="8">
        <v>32.700000000000003</v>
      </c>
      <c r="N555" s="9">
        <f>IF(Tabla2[[#This Row],[LECHE RETIRO DIA]]&lt;&gt;ISBLANK(Tabla2[[#This Row],[LECHE RETIRO DIA]]),SUM(Tabla2[[#This Row],[LECHE TANQUE DIA]:[LECHE RETIRO DIA]]),SUM(Tabla2[[#This Row],[LECHE TANQUE DIA]:[LECHE AUTOCONSUMO DIA]]))</f>
        <v>2110</v>
      </c>
      <c r="O555" s="10">
        <f t="shared" si="126"/>
        <v>0.92938388625592416</v>
      </c>
      <c r="P555" s="11">
        <f t="shared" si="127"/>
        <v>20.28846153846154</v>
      </c>
      <c r="Q555" s="11">
        <f t="shared" si="128"/>
        <v>18.85576923076923</v>
      </c>
      <c r="R555" s="11">
        <f t="shared" si="129"/>
        <v>3.3333333333333335</v>
      </c>
      <c r="S555" s="11">
        <f t="shared" si="130"/>
        <v>3.5166666666666666</v>
      </c>
      <c r="T555" s="11">
        <f t="shared" si="131"/>
        <v>5.7692307692307692</v>
      </c>
      <c r="U555" s="11">
        <f t="shared" si="132"/>
        <v>83.730158730158735</v>
      </c>
      <c r="V555" s="11">
        <f t="shared" si="133"/>
        <v>4.1269841269841274</v>
      </c>
      <c r="W555" s="11">
        <f>IFERROR(H555/M555,Tabla2[[#This Row],[CARGA PRODUCCION (ANIMALES/HA)]])</f>
        <v>3.1804281345565748</v>
      </c>
      <c r="X555" s="9">
        <f t="shared" si="134"/>
        <v>2022</v>
      </c>
      <c r="Y555" s="9">
        <f t="shared" si="135"/>
        <v>9</v>
      </c>
      <c r="Z555" s="9" t="e">
        <f t="shared" ca="1" si="136"/>
        <v>#NAME?</v>
      </c>
      <c r="AA555" s="12">
        <f t="shared" si="137"/>
        <v>104</v>
      </c>
      <c r="AB555" s="10">
        <f t="shared" si="138"/>
        <v>1</v>
      </c>
      <c r="AC555" s="13">
        <f t="shared" si="139"/>
        <v>0</v>
      </c>
    </row>
    <row r="556" spans="1:29">
      <c r="A556" s="6">
        <v>44827</v>
      </c>
      <c r="B556" s="7" t="s">
        <v>83</v>
      </c>
      <c r="C556" s="7">
        <v>2172</v>
      </c>
      <c r="D556" s="7">
        <v>120</v>
      </c>
      <c r="E556" s="7">
        <v>9</v>
      </c>
      <c r="F556" s="7">
        <v>120</v>
      </c>
      <c r="G556" s="7">
        <v>122</v>
      </c>
      <c r="H556" s="7">
        <v>136</v>
      </c>
      <c r="I556" s="7">
        <v>0</v>
      </c>
      <c r="J556" s="7">
        <v>22</v>
      </c>
      <c r="K556" s="7">
        <v>680</v>
      </c>
      <c r="L556" s="7">
        <v>28.9</v>
      </c>
      <c r="M556" s="8">
        <v>35.5</v>
      </c>
      <c r="N556" s="9">
        <f>IF(Tabla2[[#This Row],[LECHE RETIRO DIA]]&lt;&gt;ISBLANK(Tabla2[[#This Row],[LECHE RETIRO DIA]]),SUM(Tabla2[[#This Row],[LECHE TANQUE DIA]:[LECHE RETIRO DIA]]),SUM(Tabla2[[#This Row],[LECHE TANQUE DIA]:[LECHE AUTOCONSUMO DIA]]))</f>
        <v>2421</v>
      </c>
      <c r="O556" s="10">
        <f t="shared" si="126"/>
        <v>0.89714993804213139</v>
      </c>
      <c r="P556" s="11">
        <f t="shared" si="127"/>
        <v>19.844262295081968</v>
      </c>
      <c r="Q556" s="11">
        <f t="shared" si="128"/>
        <v>17.803278688524589</v>
      </c>
      <c r="R556" s="11">
        <f t="shared" si="129"/>
        <v>5.4545454545454541</v>
      </c>
      <c r="S556" s="11">
        <f t="shared" si="130"/>
        <v>3.5602941176470586</v>
      </c>
      <c r="T556" s="11">
        <f t="shared" si="131"/>
        <v>5.5737704918032787</v>
      </c>
      <c r="U556" s="11">
        <f t="shared" si="132"/>
        <v>83.771626297577853</v>
      </c>
      <c r="V556" s="11">
        <f t="shared" si="133"/>
        <v>4.2214532871972317</v>
      </c>
      <c r="W556" s="11">
        <f>IFERROR(H556/M556,Tabla2[[#This Row],[CARGA PRODUCCION (ANIMALES/HA)]])</f>
        <v>3.8309859154929575</v>
      </c>
      <c r="X556" s="9">
        <f t="shared" si="134"/>
        <v>2022</v>
      </c>
      <c r="Y556" s="9">
        <f t="shared" si="135"/>
        <v>9</v>
      </c>
      <c r="Z556" s="9" t="e">
        <f t="shared" ca="1" si="136"/>
        <v>#NAME?</v>
      </c>
      <c r="AA556" s="12">
        <f t="shared" si="137"/>
        <v>136</v>
      </c>
      <c r="AB556" s="10">
        <f t="shared" si="138"/>
        <v>0.8970588235294118</v>
      </c>
      <c r="AC556" s="13">
        <f t="shared" si="139"/>
        <v>0.1029411764705882</v>
      </c>
    </row>
    <row r="557" spans="1:29">
      <c r="A557" s="6">
        <v>44827</v>
      </c>
      <c r="B557" s="7" t="s">
        <v>88</v>
      </c>
      <c r="C557" s="7">
        <v>744</v>
      </c>
      <c r="D557" s="7">
        <v>50</v>
      </c>
      <c r="E557" s="7">
        <v>5</v>
      </c>
      <c r="F557" s="7">
        <v>50</v>
      </c>
      <c r="G557" s="7">
        <v>36</v>
      </c>
      <c r="H557" s="7">
        <v>36</v>
      </c>
      <c r="I557" s="7">
        <v>0</v>
      </c>
      <c r="J557" s="7">
        <v>8</v>
      </c>
      <c r="K557" s="7">
        <v>120</v>
      </c>
      <c r="L557" s="7">
        <v>10.8</v>
      </c>
      <c r="M557" s="28">
        <v>15</v>
      </c>
      <c r="N557" s="9">
        <f>IF(Tabla2[[#This Row],[LECHE RETIRO DIA]]&lt;&gt;ISBLANK(Tabla2[[#This Row],[LECHE RETIRO DIA]]),SUM(Tabla2[[#This Row],[LECHE TANQUE DIA]:[LECHE RETIRO DIA]]),SUM(Tabla2[[#This Row],[LECHE TANQUE DIA]:[LECHE AUTOCONSUMO DIA]]))</f>
        <v>849</v>
      </c>
      <c r="O557" s="10">
        <f t="shared" si="126"/>
        <v>0.87632508833922262</v>
      </c>
      <c r="P557" s="11">
        <f t="shared" si="127"/>
        <v>23.583333333333332</v>
      </c>
      <c r="Q557" s="11">
        <f t="shared" si="128"/>
        <v>20.666666666666668</v>
      </c>
      <c r="R557" s="11">
        <f t="shared" si="129"/>
        <v>6.25</v>
      </c>
      <c r="S557" s="11">
        <f t="shared" si="130"/>
        <v>7.0750000000000002</v>
      </c>
      <c r="T557" s="11">
        <f t="shared" si="131"/>
        <v>3.3333333333333335</v>
      </c>
      <c r="U557" s="11">
        <f t="shared" si="132"/>
        <v>78.6111111111111</v>
      </c>
      <c r="V557" s="11">
        <f t="shared" si="133"/>
        <v>3.333333333333333</v>
      </c>
      <c r="W557" s="11">
        <f>IFERROR(H557/M557,Tabla2[[#This Row],[CARGA PRODUCCION (ANIMALES/HA)]])</f>
        <v>2.4</v>
      </c>
      <c r="X557" s="9">
        <f t="shared" si="134"/>
        <v>2022</v>
      </c>
      <c r="Y557" s="9">
        <f t="shared" si="135"/>
        <v>9</v>
      </c>
      <c r="Z557" s="9" t="e">
        <f t="shared" ca="1" si="136"/>
        <v>#NAME?</v>
      </c>
      <c r="AA557" s="12">
        <f t="shared" si="137"/>
        <v>36</v>
      </c>
      <c r="AB557" s="10">
        <f t="shared" si="138"/>
        <v>1</v>
      </c>
      <c r="AC557" s="13">
        <f t="shared" si="139"/>
        <v>0</v>
      </c>
    </row>
    <row r="558" spans="1:29">
      <c r="A558" s="6">
        <v>44828</v>
      </c>
      <c r="B558" s="7" t="s">
        <v>81</v>
      </c>
      <c r="C558" s="7">
        <v>1994</v>
      </c>
      <c r="D558" s="7">
        <v>70</v>
      </c>
      <c r="E558" s="7">
        <v>9</v>
      </c>
      <c r="F558" s="7">
        <v>70</v>
      </c>
      <c r="G558" s="7">
        <v>104</v>
      </c>
      <c r="H558" s="7">
        <v>104</v>
      </c>
      <c r="I558" s="7">
        <v>0</v>
      </c>
      <c r="J558" s="7">
        <v>21</v>
      </c>
      <c r="K558" s="7">
        <v>600</v>
      </c>
      <c r="L558" s="7">
        <v>25.2</v>
      </c>
      <c r="M558" s="8">
        <v>32.700000000000003</v>
      </c>
      <c r="N558" s="9">
        <f>IF(Tabla2[[#This Row],[LECHE RETIRO DIA]]&lt;&gt;ISBLANK(Tabla2[[#This Row],[LECHE RETIRO DIA]]),SUM(Tabla2[[#This Row],[LECHE TANQUE DIA]:[LECHE RETIRO DIA]]),SUM(Tabla2[[#This Row],[LECHE TANQUE DIA]:[LECHE AUTOCONSUMO DIA]]))</f>
        <v>2143</v>
      </c>
      <c r="O558" s="10">
        <f t="shared" si="126"/>
        <v>0.93047130191320582</v>
      </c>
      <c r="P558" s="11">
        <f t="shared" si="127"/>
        <v>20.60576923076923</v>
      </c>
      <c r="Q558" s="11">
        <f t="shared" si="128"/>
        <v>19.173076923076923</v>
      </c>
      <c r="R558" s="11">
        <f t="shared" si="129"/>
        <v>3.3333333333333335</v>
      </c>
      <c r="S558" s="11">
        <f t="shared" si="130"/>
        <v>3.5716666666666668</v>
      </c>
      <c r="T558" s="11">
        <f t="shared" si="131"/>
        <v>5.7692307692307692</v>
      </c>
      <c r="U558" s="11">
        <f t="shared" si="132"/>
        <v>85.039682539682545</v>
      </c>
      <c r="V558" s="11">
        <f t="shared" si="133"/>
        <v>4.1269841269841274</v>
      </c>
      <c r="W558" s="11">
        <f>IFERROR(H558/M558,Tabla2[[#This Row],[CARGA PRODUCCION (ANIMALES/HA)]])</f>
        <v>3.1804281345565748</v>
      </c>
      <c r="X558" s="9">
        <f t="shared" si="134"/>
        <v>2022</v>
      </c>
      <c r="Y558" s="9">
        <f t="shared" si="135"/>
        <v>9</v>
      </c>
      <c r="Z558" s="9" t="e">
        <f t="shared" ca="1" si="136"/>
        <v>#NAME?</v>
      </c>
      <c r="AA558" s="12">
        <f t="shared" si="137"/>
        <v>104</v>
      </c>
      <c r="AB558" s="10">
        <f t="shared" si="138"/>
        <v>1</v>
      </c>
      <c r="AC558" s="13">
        <f t="shared" si="139"/>
        <v>0</v>
      </c>
    </row>
    <row r="559" spans="1:29">
      <c r="A559" s="6">
        <v>44828</v>
      </c>
      <c r="B559" s="7" t="s">
        <v>83</v>
      </c>
      <c r="C559" s="7">
        <v>2200</v>
      </c>
      <c r="D559" s="7">
        <v>100</v>
      </c>
      <c r="E559" s="7">
        <v>9</v>
      </c>
      <c r="F559" s="7">
        <v>100</v>
      </c>
      <c r="G559" s="7">
        <v>122</v>
      </c>
      <c r="H559" s="7">
        <v>136</v>
      </c>
      <c r="I559" s="7">
        <v>0</v>
      </c>
      <c r="J559" s="7">
        <v>22</v>
      </c>
      <c r="K559" s="7">
        <v>680</v>
      </c>
      <c r="L559" s="7">
        <v>28.9</v>
      </c>
      <c r="M559" s="8">
        <v>35.5</v>
      </c>
      <c r="N559" s="9">
        <f>IF(Tabla2[[#This Row],[LECHE RETIRO DIA]]&lt;&gt;ISBLANK(Tabla2[[#This Row],[LECHE RETIRO DIA]]),SUM(Tabla2[[#This Row],[LECHE TANQUE DIA]:[LECHE RETIRO DIA]]),SUM(Tabla2[[#This Row],[LECHE TANQUE DIA]:[LECHE AUTOCONSUMO DIA]]))</f>
        <v>2409</v>
      </c>
      <c r="O559" s="10">
        <f t="shared" si="126"/>
        <v>0.91324200913242004</v>
      </c>
      <c r="P559" s="11">
        <f t="shared" si="127"/>
        <v>19.745901639344261</v>
      </c>
      <c r="Q559" s="11">
        <f t="shared" si="128"/>
        <v>18.032786885245901</v>
      </c>
      <c r="R559" s="11">
        <f t="shared" si="129"/>
        <v>4.5454545454545459</v>
      </c>
      <c r="S559" s="11">
        <f t="shared" si="130"/>
        <v>3.5426470588235293</v>
      </c>
      <c r="T559" s="11">
        <f t="shared" si="131"/>
        <v>5.5737704918032787</v>
      </c>
      <c r="U559" s="11">
        <f t="shared" si="132"/>
        <v>83.356401384083043</v>
      </c>
      <c r="V559" s="11">
        <f t="shared" si="133"/>
        <v>4.2214532871972317</v>
      </c>
      <c r="W559" s="11">
        <f>IFERROR(H559/M559,Tabla2[[#This Row],[CARGA PRODUCCION (ANIMALES/HA)]])</f>
        <v>3.8309859154929575</v>
      </c>
      <c r="X559" s="9">
        <f t="shared" si="134"/>
        <v>2022</v>
      </c>
      <c r="Y559" s="9">
        <f t="shared" si="135"/>
        <v>9</v>
      </c>
      <c r="Z559" s="9" t="e">
        <f t="shared" ca="1" si="136"/>
        <v>#NAME?</v>
      </c>
      <c r="AA559" s="12">
        <f t="shared" si="137"/>
        <v>136</v>
      </c>
      <c r="AB559" s="10">
        <f t="shared" si="138"/>
        <v>0.8970588235294118</v>
      </c>
      <c r="AC559" s="13">
        <f t="shared" si="139"/>
        <v>0.1029411764705882</v>
      </c>
    </row>
    <row r="560" spans="1:29">
      <c r="A560" s="6">
        <v>44828</v>
      </c>
      <c r="B560" s="7" t="s">
        <v>88</v>
      </c>
      <c r="C560" s="7">
        <v>726</v>
      </c>
      <c r="D560" s="7">
        <v>50</v>
      </c>
      <c r="E560" s="7">
        <v>5</v>
      </c>
      <c r="F560" s="7">
        <v>50</v>
      </c>
      <c r="G560" s="7">
        <v>36</v>
      </c>
      <c r="H560" s="7">
        <v>36</v>
      </c>
      <c r="I560" s="7">
        <v>0</v>
      </c>
      <c r="J560" s="7">
        <v>8</v>
      </c>
      <c r="K560" s="7">
        <v>180</v>
      </c>
      <c r="L560" s="7">
        <v>10.8</v>
      </c>
      <c r="M560" s="28">
        <v>15</v>
      </c>
      <c r="N560" s="9">
        <f>IF(Tabla2[[#This Row],[LECHE RETIRO DIA]]&lt;&gt;ISBLANK(Tabla2[[#This Row],[LECHE RETIRO DIA]]),SUM(Tabla2[[#This Row],[LECHE TANQUE DIA]:[LECHE RETIRO DIA]]),SUM(Tabla2[[#This Row],[LECHE TANQUE DIA]:[LECHE AUTOCONSUMO DIA]]))</f>
        <v>831</v>
      </c>
      <c r="O560" s="10">
        <f t="shared" si="126"/>
        <v>0.87364620938628157</v>
      </c>
      <c r="P560" s="11">
        <f t="shared" si="127"/>
        <v>23.083333333333332</v>
      </c>
      <c r="Q560" s="11">
        <f t="shared" si="128"/>
        <v>20.166666666666668</v>
      </c>
      <c r="R560" s="11">
        <f t="shared" si="129"/>
        <v>6.25</v>
      </c>
      <c r="S560" s="11">
        <f t="shared" si="130"/>
        <v>4.6166666666666663</v>
      </c>
      <c r="T560" s="11">
        <f t="shared" si="131"/>
        <v>5</v>
      </c>
      <c r="U560" s="11">
        <f t="shared" si="132"/>
        <v>76.944444444444443</v>
      </c>
      <c r="V560" s="11">
        <f t="shared" si="133"/>
        <v>3.333333333333333</v>
      </c>
      <c r="W560" s="11">
        <f>IFERROR(H560/M560,Tabla2[[#This Row],[CARGA PRODUCCION (ANIMALES/HA)]])</f>
        <v>2.4</v>
      </c>
      <c r="X560" s="9">
        <f t="shared" si="134"/>
        <v>2022</v>
      </c>
      <c r="Y560" s="9">
        <f t="shared" si="135"/>
        <v>9</v>
      </c>
      <c r="Z560" s="9" t="e">
        <f t="shared" ca="1" si="136"/>
        <v>#NAME?</v>
      </c>
      <c r="AA560" s="12">
        <f t="shared" si="137"/>
        <v>36</v>
      </c>
      <c r="AB560" s="10">
        <f t="shared" si="138"/>
        <v>1</v>
      </c>
      <c r="AC560" s="13">
        <f t="shared" si="139"/>
        <v>0</v>
      </c>
    </row>
    <row r="561" spans="1:29">
      <c r="A561" s="6">
        <v>44829</v>
      </c>
      <c r="B561" s="7" t="s">
        <v>81</v>
      </c>
      <c r="C561" s="7">
        <v>2041</v>
      </c>
      <c r="D561" s="7">
        <v>70</v>
      </c>
      <c r="E561" s="7">
        <v>9</v>
      </c>
      <c r="F561" s="7">
        <v>70</v>
      </c>
      <c r="G561" s="7">
        <v>104</v>
      </c>
      <c r="H561" s="7">
        <v>104</v>
      </c>
      <c r="I561" s="7">
        <v>0</v>
      </c>
      <c r="J561" s="7">
        <v>21</v>
      </c>
      <c r="K561" s="7">
        <v>600</v>
      </c>
      <c r="L561" s="7">
        <v>25.2</v>
      </c>
      <c r="M561" s="8">
        <v>32.700000000000003</v>
      </c>
      <c r="N561" s="9">
        <f>IF(Tabla2[[#This Row],[LECHE RETIRO DIA]]&lt;&gt;ISBLANK(Tabla2[[#This Row],[LECHE RETIRO DIA]]),SUM(Tabla2[[#This Row],[LECHE TANQUE DIA]:[LECHE RETIRO DIA]]),SUM(Tabla2[[#This Row],[LECHE TANQUE DIA]:[LECHE AUTOCONSUMO DIA]]))</f>
        <v>2190</v>
      </c>
      <c r="O561" s="10">
        <f t="shared" si="126"/>
        <v>0.93196347031963467</v>
      </c>
      <c r="P561" s="11">
        <f t="shared" si="127"/>
        <v>21.057692307692307</v>
      </c>
      <c r="Q561" s="11">
        <f t="shared" si="128"/>
        <v>19.625</v>
      </c>
      <c r="R561" s="11">
        <f t="shared" si="129"/>
        <v>3.3333333333333335</v>
      </c>
      <c r="S561" s="11">
        <f t="shared" si="130"/>
        <v>3.65</v>
      </c>
      <c r="T561" s="11">
        <f t="shared" si="131"/>
        <v>5.7692307692307692</v>
      </c>
      <c r="U561" s="11">
        <f t="shared" si="132"/>
        <v>86.904761904761912</v>
      </c>
      <c r="V561" s="11">
        <f t="shared" si="133"/>
        <v>4.1269841269841274</v>
      </c>
      <c r="W561" s="11">
        <f>IFERROR(H561/M561,Tabla2[[#This Row],[CARGA PRODUCCION (ANIMALES/HA)]])</f>
        <v>3.1804281345565748</v>
      </c>
      <c r="X561" s="9">
        <f t="shared" si="134"/>
        <v>2022</v>
      </c>
      <c r="Y561" s="9">
        <f t="shared" si="135"/>
        <v>9</v>
      </c>
      <c r="Z561" s="9" t="e">
        <f t="shared" ca="1" si="136"/>
        <v>#NAME?</v>
      </c>
      <c r="AA561" s="12">
        <f t="shared" si="137"/>
        <v>104</v>
      </c>
      <c r="AB561" s="10">
        <f t="shared" si="138"/>
        <v>1</v>
      </c>
      <c r="AC561" s="13">
        <f t="shared" si="139"/>
        <v>0</v>
      </c>
    </row>
    <row r="562" spans="1:29">
      <c r="A562" s="6">
        <v>44829</v>
      </c>
      <c r="B562" s="7" t="s">
        <v>83</v>
      </c>
      <c r="C562" s="7">
        <v>2256</v>
      </c>
      <c r="D562" s="7">
        <v>100</v>
      </c>
      <c r="E562" s="7">
        <v>9</v>
      </c>
      <c r="F562" s="7">
        <v>100</v>
      </c>
      <c r="G562" s="7">
        <v>122</v>
      </c>
      <c r="H562" s="7">
        <v>136</v>
      </c>
      <c r="I562" s="7">
        <v>0</v>
      </c>
      <c r="J562" s="7">
        <v>22</v>
      </c>
      <c r="K562" s="7">
        <v>680</v>
      </c>
      <c r="L562" s="7">
        <v>28.9</v>
      </c>
      <c r="M562" s="8">
        <v>35.5</v>
      </c>
      <c r="N562" s="9">
        <f>IF(Tabla2[[#This Row],[LECHE RETIRO DIA]]&lt;&gt;ISBLANK(Tabla2[[#This Row],[LECHE RETIRO DIA]]),SUM(Tabla2[[#This Row],[LECHE TANQUE DIA]:[LECHE RETIRO DIA]]),SUM(Tabla2[[#This Row],[LECHE TANQUE DIA]:[LECHE AUTOCONSUMO DIA]]))</f>
        <v>2465</v>
      </c>
      <c r="O562" s="10">
        <f t="shared" si="126"/>
        <v>0.91521298174442189</v>
      </c>
      <c r="P562" s="11">
        <f t="shared" si="127"/>
        <v>20.204918032786885</v>
      </c>
      <c r="Q562" s="11">
        <f t="shared" si="128"/>
        <v>18.491803278688526</v>
      </c>
      <c r="R562" s="11">
        <f t="shared" si="129"/>
        <v>4.5454545454545459</v>
      </c>
      <c r="S562" s="11">
        <f t="shared" si="130"/>
        <v>3.625</v>
      </c>
      <c r="T562" s="11">
        <f t="shared" si="131"/>
        <v>5.5737704918032787</v>
      </c>
      <c r="U562" s="11">
        <f t="shared" si="132"/>
        <v>85.294117647058826</v>
      </c>
      <c r="V562" s="11">
        <f t="shared" si="133"/>
        <v>4.2214532871972317</v>
      </c>
      <c r="W562" s="11">
        <f>IFERROR(H562/M562,Tabla2[[#This Row],[CARGA PRODUCCION (ANIMALES/HA)]])</f>
        <v>3.8309859154929575</v>
      </c>
      <c r="X562" s="9">
        <f t="shared" si="134"/>
        <v>2022</v>
      </c>
      <c r="Y562" s="9">
        <f t="shared" si="135"/>
        <v>9</v>
      </c>
      <c r="Z562" s="9" t="e">
        <f t="shared" ca="1" si="136"/>
        <v>#NAME?</v>
      </c>
      <c r="AA562" s="12">
        <f t="shared" si="137"/>
        <v>136</v>
      </c>
      <c r="AB562" s="10">
        <f t="shared" si="138"/>
        <v>0.8970588235294118</v>
      </c>
      <c r="AC562" s="13">
        <f t="shared" si="139"/>
        <v>0.1029411764705882</v>
      </c>
    </row>
    <row r="563" spans="1:29">
      <c r="A563" s="6">
        <v>44829</v>
      </c>
      <c r="B563" s="7" t="s">
        <v>88</v>
      </c>
      <c r="C563" s="7">
        <v>753</v>
      </c>
      <c r="D563" s="7">
        <v>50</v>
      </c>
      <c r="E563" s="7">
        <v>5</v>
      </c>
      <c r="F563" s="7">
        <v>50</v>
      </c>
      <c r="G563" s="7">
        <v>36</v>
      </c>
      <c r="H563" s="7">
        <v>36</v>
      </c>
      <c r="I563" s="7">
        <v>0</v>
      </c>
      <c r="J563" s="7">
        <v>8</v>
      </c>
      <c r="K563" s="7">
        <v>180</v>
      </c>
      <c r="L563" s="7">
        <v>10.8</v>
      </c>
      <c r="M563" s="28">
        <v>15</v>
      </c>
      <c r="N563" s="9">
        <f>IF(Tabla2[[#This Row],[LECHE RETIRO DIA]]&lt;&gt;ISBLANK(Tabla2[[#This Row],[LECHE RETIRO DIA]]),SUM(Tabla2[[#This Row],[LECHE TANQUE DIA]:[LECHE RETIRO DIA]]),SUM(Tabla2[[#This Row],[LECHE TANQUE DIA]:[LECHE AUTOCONSUMO DIA]]))</f>
        <v>858</v>
      </c>
      <c r="O563" s="10">
        <f t="shared" si="126"/>
        <v>0.8776223776223776</v>
      </c>
      <c r="P563" s="11">
        <f t="shared" si="127"/>
        <v>23.833333333333332</v>
      </c>
      <c r="Q563" s="11">
        <f t="shared" si="128"/>
        <v>20.916666666666668</v>
      </c>
      <c r="R563" s="11">
        <f t="shared" si="129"/>
        <v>6.25</v>
      </c>
      <c r="S563" s="11">
        <f t="shared" si="130"/>
        <v>4.7666666666666666</v>
      </c>
      <c r="T563" s="11">
        <f t="shared" si="131"/>
        <v>5</v>
      </c>
      <c r="U563" s="11">
        <f t="shared" si="132"/>
        <v>79.444444444444443</v>
      </c>
      <c r="V563" s="11">
        <f t="shared" si="133"/>
        <v>3.333333333333333</v>
      </c>
      <c r="W563" s="11">
        <f>IFERROR(H563/M563,Tabla2[[#This Row],[CARGA PRODUCCION (ANIMALES/HA)]])</f>
        <v>2.4</v>
      </c>
      <c r="X563" s="9">
        <f t="shared" si="134"/>
        <v>2022</v>
      </c>
      <c r="Y563" s="9">
        <f t="shared" si="135"/>
        <v>9</v>
      </c>
      <c r="Z563" s="9" t="e">
        <f t="shared" ca="1" si="136"/>
        <v>#NAME?</v>
      </c>
      <c r="AA563" s="12">
        <f t="shared" si="137"/>
        <v>36</v>
      </c>
      <c r="AB563" s="10">
        <f t="shared" si="138"/>
        <v>1</v>
      </c>
      <c r="AC563" s="13">
        <f t="shared" si="139"/>
        <v>0</v>
      </c>
    </row>
    <row r="564" spans="1:29">
      <c r="A564" s="6">
        <v>44830</v>
      </c>
      <c r="B564" s="7" t="s">
        <v>81</v>
      </c>
      <c r="C564" s="7">
        <v>2003</v>
      </c>
      <c r="D564" s="7">
        <v>70</v>
      </c>
      <c r="E564" s="7">
        <v>9</v>
      </c>
      <c r="F564" s="7">
        <v>70</v>
      </c>
      <c r="G564" s="7">
        <v>104</v>
      </c>
      <c r="H564" s="7">
        <v>104</v>
      </c>
      <c r="I564" s="7">
        <v>0</v>
      </c>
      <c r="J564" s="7">
        <v>21</v>
      </c>
      <c r="K564" s="7">
        <v>600</v>
      </c>
      <c r="L564" s="7">
        <v>25.2</v>
      </c>
      <c r="M564" s="8">
        <v>32.700000000000003</v>
      </c>
      <c r="N564" s="9">
        <f>IF(Tabla2[[#This Row],[LECHE RETIRO DIA]]&lt;&gt;ISBLANK(Tabla2[[#This Row],[LECHE RETIRO DIA]]),SUM(Tabla2[[#This Row],[LECHE TANQUE DIA]:[LECHE RETIRO DIA]]),SUM(Tabla2[[#This Row],[LECHE TANQUE DIA]:[LECHE AUTOCONSUMO DIA]]))</f>
        <v>2152</v>
      </c>
      <c r="O564" s="10">
        <f t="shared" si="126"/>
        <v>0.93076208178438657</v>
      </c>
      <c r="P564" s="11">
        <f t="shared" si="127"/>
        <v>20.692307692307693</v>
      </c>
      <c r="Q564" s="11">
        <f t="shared" si="128"/>
        <v>19.259615384615383</v>
      </c>
      <c r="R564" s="11">
        <f t="shared" si="129"/>
        <v>3.3333333333333335</v>
      </c>
      <c r="S564" s="11">
        <f t="shared" si="130"/>
        <v>3.5866666666666664</v>
      </c>
      <c r="T564" s="11">
        <f t="shared" si="131"/>
        <v>5.7692307692307692</v>
      </c>
      <c r="U564" s="11">
        <f t="shared" si="132"/>
        <v>85.396825396825406</v>
      </c>
      <c r="V564" s="11">
        <f t="shared" si="133"/>
        <v>4.1269841269841274</v>
      </c>
      <c r="W564" s="11">
        <f>IFERROR(H564/M564,Tabla2[[#This Row],[CARGA PRODUCCION (ANIMALES/HA)]])</f>
        <v>3.1804281345565748</v>
      </c>
      <c r="X564" s="9">
        <f t="shared" si="134"/>
        <v>2022</v>
      </c>
      <c r="Y564" s="9">
        <f t="shared" si="135"/>
        <v>9</v>
      </c>
      <c r="Z564" s="9" t="e">
        <f t="shared" ca="1" si="136"/>
        <v>#NAME?</v>
      </c>
      <c r="AA564" s="12">
        <f t="shared" si="137"/>
        <v>104</v>
      </c>
      <c r="AB564" s="10">
        <f t="shared" si="138"/>
        <v>1</v>
      </c>
      <c r="AC564" s="13">
        <f t="shared" si="139"/>
        <v>0</v>
      </c>
    </row>
    <row r="565" spans="1:29">
      <c r="A565" s="6">
        <v>44830</v>
      </c>
      <c r="B565" s="7" t="s">
        <v>83</v>
      </c>
      <c r="C565" s="7">
        <v>2186</v>
      </c>
      <c r="D565" s="7">
        <v>100</v>
      </c>
      <c r="E565" s="7">
        <v>9</v>
      </c>
      <c r="F565" s="7">
        <v>100</v>
      </c>
      <c r="G565" s="7">
        <v>115</v>
      </c>
      <c r="H565" s="7">
        <v>129</v>
      </c>
      <c r="I565" s="7">
        <v>0</v>
      </c>
      <c r="J565" s="7">
        <v>22</v>
      </c>
      <c r="K565" s="7">
        <v>680</v>
      </c>
      <c r="L565" s="7">
        <v>28.9</v>
      </c>
      <c r="M565" s="8">
        <v>35.5</v>
      </c>
      <c r="N565" s="9">
        <f>IF(Tabla2[[#This Row],[LECHE RETIRO DIA]]&lt;&gt;ISBLANK(Tabla2[[#This Row],[LECHE RETIRO DIA]]),SUM(Tabla2[[#This Row],[LECHE TANQUE DIA]:[LECHE RETIRO DIA]]),SUM(Tabla2[[#This Row],[LECHE TANQUE DIA]:[LECHE AUTOCONSUMO DIA]]))</f>
        <v>2395</v>
      </c>
      <c r="O565" s="10">
        <f t="shared" si="126"/>
        <v>0.91273486430062634</v>
      </c>
      <c r="P565" s="11">
        <f t="shared" si="127"/>
        <v>20.826086956521738</v>
      </c>
      <c r="Q565" s="11">
        <f t="shared" si="128"/>
        <v>19.008695652173913</v>
      </c>
      <c r="R565" s="11">
        <f t="shared" si="129"/>
        <v>4.5454545454545459</v>
      </c>
      <c r="S565" s="11">
        <f t="shared" si="130"/>
        <v>3.5220588235294117</v>
      </c>
      <c r="T565" s="11">
        <f t="shared" si="131"/>
        <v>5.9130434782608692</v>
      </c>
      <c r="U565" s="11">
        <f t="shared" si="132"/>
        <v>82.871972318339104</v>
      </c>
      <c r="V565" s="11">
        <f t="shared" si="133"/>
        <v>3.9792387543252596</v>
      </c>
      <c r="W565" s="11">
        <f>IFERROR(H565/M565,Tabla2[[#This Row],[CARGA PRODUCCION (ANIMALES/HA)]])</f>
        <v>3.6338028169014085</v>
      </c>
      <c r="X565" s="9">
        <f t="shared" si="134"/>
        <v>2022</v>
      </c>
      <c r="Y565" s="9">
        <f t="shared" si="135"/>
        <v>9</v>
      </c>
      <c r="Z565" s="9" t="e">
        <f t="shared" ca="1" si="136"/>
        <v>#NAME?</v>
      </c>
      <c r="AA565" s="12">
        <f t="shared" si="137"/>
        <v>129</v>
      </c>
      <c r="AB565" s="10">
        <f t="shared" si="138"/>
        <v>0.89147286821705429</v>
      </c>
      <c r="AC565" s="13">
        <f t="shared" si="139"/>
        <v>0.10852713178294571</v>
      </c>
    </row>
    <row r="566" spans="1:29">
      <c r="A566" s="6">
        <v>44830</v>
      </c>
      <c r="B566" s="7" t="s">
        <v>88</v>
      </c>
      <c r="C566" s="7">
        <v>765</v>
      </c>
      <c r="D566" s="7">
        <v>50</v>
      </c>
      <c r="E566" s="7">
        <v>5</v>
      </c>
      <c r="F566" s="7">
        <v>50</v>
      </c>
      <c r="G566" s="7">
        <v>36</v>
      </c>
      <c r="H566" s="7">
        <v>36</v>
      </c>
      <c r="I566" s="7">
        <v>0</v>
      </c>
      <c r="J566" s="7">
        <v>8</v>
      </c>
      <c r="K566" s="7">
        <v>180</v>
      </c>
      <c r="L566" s="7">
        <v>10.8</v>
      </c>
      <c r="M566" s="28">
        <v>15</v>
      </c>
      <c r="N566" s="9">
        <f>IF(Tabla2[[#This Row],[LECHE RETIRO DIA]]&lt;&gt;ISBLANK(Tabla2[[#This Row],[LECHE RETIRO DIA]]),SUM(Tabla2[[#This Row],[LECHE TANQUE DIA]:[LECHE RETIRO DIA]]),SUM(Tabla2[[#This Row],[LECHE TANQUE DIA]:[LECHE AUTOCONSUMO DIA]]))</f>
        <v>870</v>
      </c>
      <c r="O566" s="10">
        <f t="shared" si="126"/>
        <v>0.87931034482758619</v>
      </c>
      <c r="P566" s="11">
        <f t="shared" si="127"/>
        <v>24.166666666666668</v>
      </c>
      <c r="Q566" s="11">
        <f t="shared" si="128"/>
        <v>21.25</v>
      </c>
      <c r="R566" s="11">
        <f t="shared" si="129"/>
        <v>6.25</v>
      </c>
      <c r="S566" s="11">
        <f t="shared" si="130"/>
        <v>4.833333333333333</v>
      </c>
      <c r="T566" s="11">
        <f t="shared" si="131"/>
        <v>5</v>
      </c>
      <c r="U566" s="11">
        <f t="shared" si="132"/>
        <v>80.555555555555557</v>
      </c>
      <c r="V566" s="11">
        <f t="shared" si="133"/>
        <v>3.333333333333333</v>
      </c>
      <c r="W566" s="11">
        <f>IFERROR(H566/M566,Tabla2[[#This Row],[CARGA PRODUCCION (ANIMALES/HA)]])</f>
        <v>2.4</v>
      </c>
      <c r="X566" s="9">
        <f t="shared" si="134"/>
        <v>2022</v>
      </c>
      <c r="Y566" s="9">
        <f t="shared" si="135"/>
        <v>9</v>
      </c>
      <c r="Z566" s="9" t="e">
        <f t="shared" ca="1" si="136"/>
        <v>#NAME?</v>
      </c>
      <c r="AA566" s="12">
        <f t="shared" si="137"/>
        <v>36</v>
      </c>
      <c r="AB566" s="10">
        <f t="shared" si="138"/>
        <v>1</v>
      </c>
      <c r="AC566" s="13">
        <f t="shared" si="139"/>
        <v>0</v>
      </c>
    </row>
    <row r="567" spans="1:29">
      <c r="A567" s="6">
        <v>44831</v>
      </c>
      <c r="B567" s="7" t="s">
        <v>81</v>
      </c>
      <c r="C567" s="7">
        <v>1923</v>
      </c>
      <c r="D567" s="7">
        <v>70</v>
      </c>
      <c r="E567" s="7">
        <v>9</v>
      </c>
      <c r="F567" s="7">
        <v>70</v>
      </c>
      <c r="G567" s="7">
        <v>98</v>
      </c>
      <c r="H567" s="7">
        <v>98</v>
      </c>
      <c r="I567" s="7">
        <v>0</v>
      </c>
      <c r="J567" s="7">
        <v>20</v>
      </c>
      <c r="K567" s="7">
        <v>600</v>
      </c>
      <c r="L567" s="7">
        <v>25.2</v>
      </c>
      <c r="M567" s="8">
        <v>32.700000000000003</v>
      </c>
      <c r="N567" s="9">
        <f>IF(Tabla2[[#This Row],[LECHE RETIRO DIA]]&lt;&gt;ISBLANK(Tabla2[[#This Row],[LECHE RETIRO DIA]]),SUM(Tabla2[[#This Row],[LECHE TANQUE DIA]:[LECHE RETIRO DIA]]),SUM(Tabla2[[#This Row],[LECHE TANQUE DIA]:[LECHE AUTOCONSUMO DIA]]))</f>
        <v>2072</v>
      </c>
      <c r="O567" s="10">
        <f t="shared" si="126"/>
        <v>0.92808880308880304</v>
      </c>
      <c r="P567" s="11">
        <f t="shared" si="127"/>
        <v>21.142857142857142</v>
      </c>
      <c r="Q567" s="11">
        <f t="shared" si="128"/>
        <v>19.622448979591837</v>
      </c>
      <c r="R567" s="11">
        <f t="shared" si="129"/>
        <v>3.5</v>
      </c>
      <c r="S567" s="11">
        <f t="shared" si="130"/>
        <v>3.4533333333333331</v>
      </c>
      <c r="T567" s="11">
        <f t="shared" si="131"/>
        <v>6.1224489795918364</v>
      </c>
      <c r="U567" s="11">
        <f t="shared" si="132"/>
        <v>82.222222222222229</v>
      </c>
      <c r="V567" s="11">
        <f t="shared" si="133"/>
        <v>3.8888888888888888</v>
      </c>
      <c r="W567" s="11">
        <f>IFERROR(H567/M567,Tabla2[[#This Row],[CARGA PRODUCCION (ANIMALES/HA)]])</f>
        <v>2.9969418960244645</v>
      </c>
      <c r="X567" s="9">
        <f t="shared" si="134"/>
        <v>2022</v>
      </c>
      <c r="Y567" s="9">
        <f t="shared" si="135"/>
        <v>9</v>
      </c>
      <c r="Z567" s="9" t="e">
        <f t="shared" ca="1" si="136"/>
        <v>#NAME?</v>
      </c>
      <c r="AA567" s="12">
        <f t="shared" si="137"/>
        <v>98</v>
      </c>
      <c r="AB567" s="10">
        <f t="shared" si="138"/>
        <v>1</v>
      </c>
      <c r="AC567" s="13">
        <f t="shared" si="139"/>
        <v>0</v>
      </c>
    </row>
    <row r="568" spans="1:29">
      <c r="A568" s="6">
        <v>44831</v>
      </c>
      <c r="B568" s="7" t="s">
        <v>83</v>
      </c>
      <c r="C568" s="7">
        <v>2131</v>
      </c>
      <c r="D568" s="7">
        <v>100</v>
      </c>
      <c r="E568" s="7">
        <v>9</v>
      </c>
      <c r="F568" s="7">
        <v>100</v>
      </c>
      <c r="G568" s="7">
        <v>115</v>
      </c>
      <c r="H568" s="7">
        <v>129</v>
      </c>
      <c r="I568" s="7">
        <v>0</v>
      </c>
      <c r="J568" s="7">
        <v>22</v>
      </c>
      <c r="K568" s="7">
        <v>680</v>
      </c>
      <c r="L568" s="7">
        <v>28.9</v>
      </c>
      <c r="M568" s="8">
        <v>35.5</v>
      </c>
      <c r="N568" s="9">
        <f>IF(Tabla2[[#This Row],[LECHE RETIRO DIA]]&lt;&gt;ISBLANK(Tabla2[[#This Row],[LECHE RETIRO DIA]]),SUM(Tabla2[[#This Row],[LECHE TANQUE DIA]:[LECHE RETIRO DIA]]),SUM(Tabla2[[#This Row],[LECHE TANQUE DIA]:[LECHE AUTOCONSUMO DIA]]))</f>
        <v>2340</v>
      </c>
      <c r="O568" s="10">
        <f t="shared" si="126"/>
        <v>0.91068376068376067</v>
      </c>
      <c r="P568" s="11">
        <f t="shared" si="127"/>
        <v>20.347826086956523</v>
      </c>
      <c r="Q568" s="11">
        <f t="shared" si="128"/>
        <v>18.530434782608694</v>
      </c>
      <c r="R568" s="11">
        <f t="shared" si="129"/>
        <v>4.5454545454545459</v>
      </c>
      <c r="S568" s="11">
        <f t="shared" si="130"/>
        <v>3.4411764705882355</v>
      </c>
      <c r="T568" s="11">
        <f t="shared" si="131"/>
        <v>5.9130434782608692</v>
      </c>
      <c r="U568" s="11">
        <f t="shared" si="132"/>
        <v>80.968858131487892</v>
      </c>
      <c r="V568" s="11">
        <f t="shared" si="133"/>
        <v>3.9792387543252596</v>
      </c>
      <c r="W568" s="11">
        <f>IFERROR(H568/M568,Tabla2[[#This Row],[CARGA PRODUCCION (ANIMALES/HA)]])</f>
        <v>3.6338028169014085</v>
      </c>
      <c r="X568" s="9">
        <f t="shared" si="134"/>
        <v>2022</v>
      </c>
      <c r="Y568" s="9">
        <f t="shared" si="135"/>
        <v>9</v>
      </c>
      <c r="Z568" s="9" t="e">
        <f t="shared" ca="1" si="136"/>
        <v>#NAME?</v>
      </c>
      <c r="AA568" s="12">
        <f t="shared" si="137"/>
        <v>129</v>
      </c>
      <c r="AB568" s="10">
        <f t="shared" si="138"/>
        <v>0.89147286821705429</v>
      </c>
      <c r="AC568" s="13">
        <f t="shared" si="139"/>
        <v>0.10852713178294571</v>
      </c>
    </row>
    <row r="569" spans="1:29">
      <c r="A569" s="6">
        <v>44831</v>
      </c>
      <c r="B569" s="7" t="s">
        <v>88</v>
      </c>
      <c r="C569" s="7">
        <v>763</v>
      </c>
      <c r="D569" s="7">
        <v>50</v>
      </c>
      <c r="E569" s="7">
        <v>5</v>
      </c>
      <c r="F569" s="7">
        <v>50</v>
      </c>
      <c r="G569" s="7">
        <v>36</v>
      </c>
      <c r="H569" s="7">
        <v>36</v>
      </c>
      <c r="I569" s="7">
        <v>0</v>
      </c>
      <c r="J569" s="7">
        <v>8</v>
      </c>
      <c r="K569" s="7">
        <v>180</v>
      </c>
      <c r="L569" s="7">
        <v>10.8</v>
      </c>
      <c r="M569" s="28">
        <v>15</v>
      </c>
      <c r="N569" s="9">
        <f>IF(Tabla2[[#This Row],[LECHE RETIRO DIA]]&lt;&gt;ISBLANK(Tabla2[[#This Row],[LECHE RETIRO DIA]]),SUM(Tabla2[[#This Row],[LECHE TANQUE DIA]:[LECHE RETIRO DIA]]),SUM(Tabla2[[#This Row],[LECHE TANQUE DIA]:[LECHE AUTOCONSUMO DIA]]))</f>
        <v>868</v>
      </c>
      <c r="O569" s="10">
        <f t="shared" si="126"/>
        <v>0.87903225806451613</v>
      </c>
      <c r="P569" s="11">
        <f t="shared" si="127"/>
        <v>24.111111111111111</v>
      </c>
      <c r="Q569" s="11">
        <f t="shared" si="128"/>
        <v>21.194444444444443</v>
      </c>
      <c r="R569" s="11">
        <f t="shared" si="129"/>
        <v>6.25</v>
      </c>
      <c r="S569" s="11">
        <f t="shared" si="130"/>
        <v>4.822222222222222</v>
      </c>
      <c r="T569" s="11">
        <f t="shared" si="131"/>
        <v>5</v>
      </c>
      <c r="U569" s="11">
        <f t="shared" si="132"/>
        <v>80.370370370370367</v>
      </c>
      <c r="V569" s="11">
        <f t="shared" si="133"/>
        <v>3.333333333333333</v>
      </c>
      <c r="W569" s="11">
        <f>IFERROR(H569/M569,Tabla2[[#This Row],[CARGA PRODUCCION (ANIMALES/HA)]])</f>
        <v>2.4</v>
      </c>
      <c r="X569" s="9">
        <f t="shared" si="134"/>
        <v>2022</v>
      </c>
      <c r="Y569" s="9">
        <f t="shared" si="135"/>
        <v>9</v>
      </c>
      <c r="Z569" s="9" t="e">
        <f t="shared" ca="1" si="136"/>
        <v>#NAME?</v>
      </c>
      <c r="AA569" s="12">
        <f t="shared" si="137"/>
        <v>36</v>
      </c>
      <c r="AB569" s="10">
        <f t="shared" si="138"/>
        <v>1</v>
      </c>
      <c r="AC569" s="13">
        <f t="shared" si="139"/>
        <v>0</v>
      </c>
    </row>
    <row r="570" spans="1:29">
      <c r="A570" s="6">
        <v>44832</v>
      </c>
      <c r="B570" s="7" t="s">
        <v>81</v>
      </c>
      <c r="C570" s="7">
        <v>1946</v>
      </c>
      <c r="D570" s="7">
        <v>70</v>
      </c>
      <c r="E570" s="7">
        <v>9</v>
      </c>
      <c r="F570" s="7">
        <v>70</v>
      </c>
      <c r="G570" s="7">
        <v>100</v>
      </c>
      <c r="H570" s="7">
        <v>100</v>
      </c>
      <c r="I570" s="7">
        <v>0</v>
      </c>
      <c r="J570" s="7">
        <v>20</v>
      </c>
      <c r="K570" s="7">
        <v>600</v>
      </c>
      <c r="L570" s="7">
        <v>25.2</v>
      </c>
      <c r="M570" s="8">
        <v>32.700000000000003</v>
      </c>
      <c r="N570" s="9">
        <f>IF(Tabla2[[#This Row],[LECHE RETIRO DIA]]&lt;&gt;ISBLANK(Tabla2[[#This Row],[LECHE RETIRO DIA]]),SUM(Tabla2[[#This Row],[LECHE TANQUE DIA]:[LECHE RETIRO DIA]]),SUM(Tabla2[[#This Row],[LECHE TANQUE DIA]:[LECHE AUTOCONSUMO DIA]]))</f>
        <v>2095</v>
      </c>
      <c r="O570" s="10">
        <f t="shared" si="126"/>
        <v>0.92887828162291175</v>
      </c>
      <c r="P570" s="11">
        <f t="shared" si="127"/>
        <v>20.95</v>
      </c>
      <c r="Q570" s="11">
        <f t="shared" si="128"/>
        <v>19.46</v>
      </c>
      <c r="R570" s="11">
        <f t="shared" si="129"/>
        <v>3.5</v>
      </c>
      <c r="S570" s="11">
        <f t="shared" si="130"/>
        <v>3.4916666666666667</v>
      </c>
      <c r="T570" s="11">
        <f t="shared" si="131"/>
        <v>6</v>
      </c>
      <c r="U570" s="11">
        <f t="shared" si="132"/>
        <v>83.134920634920633</v>
      </c>
      <c r="V570" s="11">
        <f t="shared" si="133"/>
        <v>3.9682539682539684</v>
      </c>
      <c r="W570" s="11">
        <f>IFERROR(H570/M570,Tabla2[[#This Row],[CARGA PRODUCCION (ANIMALES/HA)]])</f>
        <v>3.0581039755351678</v>
      </c>
      <c r="X570" s="9">
        <f t="shared" si="134"/>
        <v>2022</v>
      </c>
      <c r="Y570" s="9">
        <f t="shared" si="135"/>
        <v>9</v>
      </c>
      <c r="Z570" s="9" t="e">
        <f t="shared" ca="1" si="136"/>
        <v>#NAME?</v>
      </c>
      <c r="AA570" s="12">
        <f t="shared" si="137"/>
        <v>100</v>
      </c>
      <c r="AB570" s="10">
        <f t="shared" si="138"/>
        <v>1</v>
      </c>
      <c r="AC570" s="13">
        <f t="shared" si="139"/>
        <v>0</v>
      </c>
    </row>
    <row r="571" spans="1:29">
      <c r="A571" s="6">
        <v>44832</v>
      </c>
      <c r="B571" s="7" t="s">
        <v>83</v>
      </c>
      <c r="C571" s="7">
        <v>2150</v>
      </c>
      <c r="D571" s="7">
        <v>100</v>
      </c>
      <c r="E571" s="7">
        <v>9</v>
      </c>
      <c r="F571" s="7">
        <v>100</v>
      </c>
      <c r="G571" s="7">
        <v>115</v>
      </c>
      <c r="H571" s="7">
        <v>129</v>
      </c>
      <c r="I571" s="7">
        <v>0</v>
      </c>
      <c r="J571" s="7">
        <v>22</v>
      </c>
      <c r="K571" s="7">
        <v>680</v>
      </c>
      <c r="L571" s="7">
        <v>28.9</v>
      </c>
      <c r="M571" s="8">
        <v>35.5</v>
      </c>
      <c r="N571" s="9">
        <f>IF(Tabla2[[#This Row],[LECHE RETIRO DIA]]&lt;&gt;ISBLANK(Tabla2[[#This Row],[LECHE RETIRO DIA]]),SUM(Tabla2[[#This Row],[LECHE TANQUE DIA]:[LECHE RETIRO DIA]]),SUM(Tabla2[[#This Row],[LECHE TANQUE DIA]:[LECHE AUTOCONSUMO DIA]]))</f>
        <v>2359</v>
      </c>
      <c r="O571" s="10">
        <f t="shared" si="126"/>
        <v>0.91140313692242481</v>
      </c>
      <c r="P571" s="11">
        <f t="shared" si="127"/>
        <v>20.513043478260869</v>
      </c>
      <c r="Q571" s="11">
        <f t="shared" si="128"/>
        <v>18.695652173913043</v>
      </c>
      <c r="R571" s="11">
        <f t="shared" si="129"/>
        <v>4.5454545454545459</v>
      </c>
      <c r="S571" s="11">
        <f t="shared" si="130"/>
        <v>3.4691176470588236</v>
      </c>
      <c r="T571" s="11">
        <f t="shared" si="131"/>
        <v>5.9130434782608692</v>
      </c>
      <c r="U571" s="11">
        <f t="shared" si="132"/>
        <v>81.626297577854672</v>
      </c>
      <c r="V571" s="11">
        <f t="shared" si="133"/>
        <v>3.9792387543252596</v>
      </c>
      <c r="W571" s="11">
        <f>IFERROR(H571/M571,Tabla2[[#This Row],[CARGA PRODUCCION (ANIMALES/HA)]])</f>
        <v>3.6338028169014085</v>
      </c>
      <c r="X571" s="9">
        <f t="shared" si="134"/>
        <v>2022</v>
      </c>
      <c r="Y571" s="9">
        <f t="shared" si="135"/>
        <v>9</v>
      </c>
      <c r="Z571" s="9" t="e">
        <f t="shared" ca="1" si="136"/>
        <v>#NAME?</v>
      </c>
      <c r="AA571" s="12">
        <f t="shared" si="137"/>
        <v>129</v>
      </c>
      <c r="AB571" s="10">
        <f t="shared" si="138"/>
        <v>0.89147286821705429</v>
      </c>
      <c r="AC571" s="13">
        <f t="shared" si="139"/>
        <v>0.10852713178294571</v>
      </c>
    </row>
    <row r="572" spans="1:29">
      <c r="A572" s="6">
        <v>44832</v>
      </c>
      <c r="B572" s="7" t="s">
        <v>88</v>
      </c>
      <c r="C572" s="7">
        <v>753</v>
      </c>
      <c r="D572" s="7">
        <v>50</v>
      </c>
      <c r="E572" s="7">
        <v>5</v>
      </c>
      <c r="F572" s="7">
        <v>50</v>
      </c>
      <c r="G572" s="7">
        <v>36</v>
      </c>
      <c r="H572" s="7">
        <v>36</v>
      </c>
      <c r="I572" s="7">
        <v>0</v>
      </c>
      <c r="J572" s="7">
        <v>8</v>
      </c>
      <c r="K572" s="7">
        <v>180</v>
      </c>
      <c r="L572" s="7">
        <v>10.8</v>
      </c>
      <c r="M572" s="28">
        <v>15</v>
      </c>
      <c r="N572" s="9">
        <f>IF(Tabla2[[#This Row],[LECHE RETIRO DIA]]&lt;&gt;ISBLANK(Tabla2[[#This Row],[LECHE RETIRO DIA]]),SUM(Tabla2[[#This Row],[LECHE TANQUE DIA]:[LECHE RETIRO DIA]]),SUM(Tabla2[[#This Row],[LECHE TANQUE DIA]:[LECHE AUTOCONSUMO DIA]]))</f>
        <v>858</v>
      </c>
      <c r="O572" s="10">
        <f t="shared" si="126"/>
        <v>0.8776223776223776</v>
      </c>
      <c r="P572" s="11">
        <f t="shared" si="127"/>
        <v>23.833333333333332</v>
      </c>
      <c r="Q572" s="11">
        <f t="shared" si="128"/>
        <v>20.916666666666668</v>
      </c>
      <c r="R572" s="11">
        <f t="shared" si="129"/>
        <v>6.25</v>
      </c>
      <c r="S572" s="11">
        <f t="shared" si="130"/>
        <v>4.7666666666666666</v>
      </c>
      <c r="T572" s="11">
        <f t="shared" si="131"/>
        <v>5</v>
      </c>
      <c r="U572" s="11">
        <f t="shared" si="132"/>
        <v>79.444444444444443</v>
      </c>
      <c r="V572" s="11">
        <f t="shared" si="133"/>
        <v>3.333333333333333</v>
      </c>
      <c r="W572" s="11">
        <f>IFERROR(H572/M572,Tabla2[[#This Row],[CARGA PRODUCCION (ANIMALES/HA)]])</f>
        <v>2.4</v>
      </c>
      <c r="X572" s="9">
        <f t="shared" si="134"/>
        <v>2022</v>
      </c>
      <c r="Y572" s="9">
        <f t="shared" si="135"/>
        <v>9</v>
      </c>
      <c r="Z572" s="9" t="e">
        <f t="shared" ca="1" si="136"/>
        <v>#NAME?</v>
      </c>
      <c r="AA572" s="12">
        <f t="shared" si="137"/>
        <v>36</v>
      </c>
      <c r="AB572" s="10">
        <f t="shared" si="138"/>
        <v>1</v>
      </c>
      <c r="AC572" s="13">
        <f t="shared" si="139"/>
        <v>0</v>
      </c>
    </row>
    <row r="573" spans="1:29">
      <c r="A573" s="6">
        <v>44833</v>
      </c>
      <c r="B573" s="7" t="s">
        <v>81</v>
      </c>
      <c r="C573" s="7">
        <v>1946</v>
      </c>
      <c r="D573" s="7">
        <v>70</v>
      </c>
      <c r="E573" s="7">
        <v>9</v>
      </c>
      <c r="F573" s="7">
        <v>70</v>
      </c>
      <c r="G573" s="7">
        <v>100</v>
      </c>
      <c r="H573" s="7">
        <v>100</v>
      </c>
      <c r="I573" s="7">
        <v>0</v>
      </c>
      <c r="J573" s="7">
        <v>20</v>
      </c>
      <c r="K573" s="7">
        <v>600</v>
      </c>
      <c r="L573" s="7">
        <v>25.2</v>
      </c>
      <c r="M573" s="8">
        <v>32.700000000000003</v>
      </c>
      <c r="N573" s="9">
        <f>IF(Tabla2[[#This Row],[LECHE RETIRO DIA]]&lt;&gt;ISBLANK(Tabla2[[#This Row],[LECHE RETIRO DIA]]),SUM(Tabla2[[#This Row],[LECHE TANQUE DIA]:[LECHE RETIRO DIA]]),SUM(Tabla2[[#This Row],[LECHE TANQUE DIA]:[LECHE AUTOCONSUMO DIA]]))</f>
        <v>2095</v>
      </c>
      <c r="O573" s="10">
        <f t="shared" si="126"/>
        <v>0.92887828162291175</v>
      </c>
      <c r="P573" s="11">
        <f t="shared" si="127"/>
        <v>20.95</v>
      </c>
      <c r="Q573" s="11">
        <f t="shared" si="128"/>
        <v>19.46</v>
      </c>
      <c r="R573" s="11">
        <f t="shared" si="129"/>
        <v>3.5</v>
      </c>
      <c r="S573" s="11">
        <f t="shared" si="130"/>
        <v>3.4916666666666667</v>
      </c>
      <c r="T573" s="11">
        <f t="shared" si="131"/>
        <v>6</v>
      </c>
      <c r="U573" s="11">
        <f t="shared" si="132"/>
        <v>83.134920634920633</v>
      </c>
      <c r="V573" s="11">
        <f t="shared" si="133"/>
        <v>3.9682539682539684</v>
      </c>
      <c r="W573" s="11">
        <f>IFERROR(H573/M573,Tabla2[[#This Row],[CARGA PRODUCCION (ANIMALES/HA)]])</f>
        <v>3.0581039755351678</v>
      </c>
      <c r="X573" s="9">
        <f t="shared" si="134"/>
        <v>2022</v>
      </c>
      <c r="Y573" s="9">
        <f t="shared" si="135"/>
        <v>9</v>
      </c>
      <c r="Z573" s="9" t="e">
        <f t="shared" ca="1" si="136"/>
        <v>#NAME?</v>
      </c>
      <c r="AA573" s="12">
        <f t="shared" si="137"/>
        <v>100</v>
      </c>
      <c r="AB573" s="10">
        <f t="shared" si="138"/>
        <v>1</v>
      </c>
      <c r="AC573" s="13">
        <f t="shared" si="139"/>
        <v>0</v>
      </c>
    </row>
    <row r="574" spans="1:29">
      <c r="A574" s="6">
        <v>44833</v>
      </c>
      <c r="B574" s="7" t="s">
        <v>83</v>
      </c>
      <c r="C574" s="7">
        <v>2140</v>
      </c>
      <c r="D574" s="7">
        <v>80</v>
      </c>
      <c r="E574" s="7">
        <v>9</v>
      </c>
      <c r="F574" s="7">
        <v>80</v>
      </c>
      <c r="G574" s="7">
        <v>115</v>
      </c>
      <c r="H574" s="7">
        <v>129</v>
      </c>
      <c r="I574" s="7">
        <v>0</v>
      </c>
      <c r="J574" s="7">
        <v>22</v>
      </c>
      <c r="K574" s="7">
        <v>680</v>
      </c>
      <c r="L574" s="7">
        <v>28.9</v>
      </c>
      <c r="M574" s="8">
        <v>35.5</v>
      </c>
      <c r="N574" s="9">
        <f>IF(Tabla2[[#This Row],[LECHE RETIRO DIA]]&lt;&gt;ISBLANK(Tabla2[[#This Row],[LECHE RETIRO DIA]]),SUM(Tabla2[[#This Row],[LECHE TANQUE DIA]:[LECHE RETIRO DIA]]),SUM(Tabla2[[#This Row],[LECHE TANQUE DIA]:[LECHE AUTOCONSUMO DIA]]))</f>
        <v>2309</v>
      </c>
      <c r="O574" s="10">
        <f t="shared" si="126"/>
        <v>0.92680814205283668</v>
      </c>
      <c r="P574" s="11">
        <f t="shared" si="127"/>
        <v>20.078260869565216</v>
      </c>
      <c r="Q574" s="11">
        <f t="shared" si="128"/>
        <v>18.608695652173914</v>
      </c>
      <c r="R574" s="11">
        <f t="shared" si="129"/>
        <v>3.6363636363636362</v>
      </c>
      <c r="S574" s="11">
        <f t="shared" si="130"/>
        <v>3.3955882352941176</v>
      </c>
      <c r="T574" s="11">
        <f t="shared" si="131"/>
        <v>5.9130434782608692</v>
      </c>
      <c r="U574" s="11">
        <f t="shared" si="132"/>
        <v>79.896193771626301</v>
      </c>
      <c r="V574" s="11">
        <f t="shared" si="133"/>
        <v>3.9792387543252596</v>
      </c>
      <c r="W574" s="11">
        <f>IFERROR(H574/M574,Tabla2[[#This Row],[CARGA PRODUCCION (ANIMALES/HA)]])</f>
        <v>3.6338028169014085</v>
      </c>
      <c r="X574" s="9">
        <f t="shared" si="134"/>
        <v>2022</v>
      </c>
      <c r="Y574" s="9">
        <f t="shared" si="135"/>
        <v>9</v>
      </c>
      <c r="Z574" s="9" t="e">
        <f t="shared" ca="1" si="136"/>
        <v>#NAME?</v>
      </c>
      <c r="AA574" s="12">
        <f t="shared" si="137"/>
        <v>129</v>
      </c>
      <c r="AB574" s="10">
        <f t="shared" si="138"/>
        <v>0.89147286821705429</v>
      </c>
      <c r="AC574" s="13">
        <f t="shared" si="139"/>
        <v>0.10852713178294571</v>
      </c>
    </row>
    <row r="575" spans="1:29">
      <c r="A575" s="6">
        <v>44833</v>
      </c>
      <c r="B575" s="7" t="s">
        <v>88</v>
      </c>
      <c r="C575" s="7">
        <v>753</v>
      </c>
      <c r="D575" s="7">
        <v>50</v>
      </c>
      <c r="E575" s="7">
        <v>5</v>
      </c>
      <c r="F575" s="7">
        <v>50</v>
      </c>
      <c r="G575" s="7">
        <v>36</v>
      </c>
      <c r="H575" s="7">
        <v>36</v>
      </c>
      <c r="I575" s="7">
        <v>0</v>
      </c>
      <c r="J575" s="7">
        <v>8</v>
      </c>
      <c r="K575" s="7">
        <v>180</v>
      </c>
      <c r="L575" s="7">
        <v>10.8</v>
      </c>
      <c r="M575" s="28">
        <v>15</v>
      </c>
      <c r="N575" s="9">
        <f>IF(Tabla2[[#This Row],[LECHE RETIRO DIA]]&lt;&gt;ISBLANK(Tabla2[[#This Row],[LECHE RETIRO DIA]]),SUM(Tabla2[[#This Row],[LECHE TANQUE DIA]:[LECHE RETIRO DIA]]),SUM(Tabla2[[#This Row],[LECHE TANQUE DIA]:[LECHE AUTOCONSUMO DIA]]))</f>
        <v>858</v>
      </c>
      <c r="O575" s="10">
        <f t="shared" si="126"/>
        <v>0.8776223776223776</v>
      </c>
      <c r="P575" s="11">
        <f t="shared" si="127"/>
        <v>23.833333333333332</v>
      </c>
      <c r="Q575" s="11">
        <f t="shared" si="128"/>
        <v>20.916666666666668</v>
      </c>
      <c r="R575" s="11">
        <f t="shared" si="129"/>
        <v>6.25</v>
      </c>
      <c r="S575" s="11">
        <f t="shared" si="130"/>
        <v>4.7666666666666666</v>
      </c>
      <c r="T575" s="11">
        <f t="shared" si="131"/>
        <v>5</v>
      </c>
      <c r="U575" s="11">
        <f t="shared" si="132"/>
        <v>79.444444444444443</v>
      </c>
      <c r="V575" s="11">
        <f t="shared" si="133"/>
        <v>3.333333333333333</v>
      </c>
      <c r="W575" s="11">
        <f>IFERROR(H575/M575,Tabla2[[#This Row],[CARGA PRODUCCION (ANIMALES/HA)]])</f>
        <v>2.4</v>
      </c>
      <c r="X575" s="9">
        <f t="shared" si="134"/>
        <v>2022</v>
      </c>
      <c r="Y575" s="9">
        <f t="shared" si="135"/>
        <v>9</v>
      </c>
      <c r="Z575" s="9" t="e">
        <f t="shared" ca="1" si="136"/>
        <v>#NAME?</v>
      </c>
      <c r="AA575" s="12">
        <f t="shared" si="137"/>
        <v>36</v>
      </c>
      <c r="AB575" s="10">
        <f t="shared" si="138"/>
        <v>1</v>
      </c>
      <c r="AC575" s="13">
        <f t="shared" si="139"/>
        <v>0</v>
      </c>
    </row>
    <row r="576" spans="1:29">
      <c r="A576" s="6">
        <v>44834</v>
      </c>
      <c r="B576" s="7" t="s">
        <v>81</v>
      </c>
      <c r="C576" s="7">
        <v>1900</v>
      </c>
      <c r="D576" s="7">
        <v>70</v>
      </c>
      <c r="E576" s="7">
        <v>9</v>
      </c>
      <c r="F576" s="7">
        <v>70</v>
      </c>
      <c r="G576" s="7">
        <v>100</v>
      </c>
      <c r="H576" s="7">
        <v>100</v>
      </c>
      <c r="I576" s="7">
        <v>0</v>
      </c>
      <c r="J576" s="7">
        <v>20</v>
      </c>
      <c r="K576" s="7">
        <v>600</v>
      </c>
      <c r="L576" s="7">
        <v>25.2</v>
      </c>
      <c r="M576" s="8">
        <v>32.700000000000003</v>
      </c>
      <c r="N576" s="9">
        <f>IF(Tabla2[[#This Row],[LECHE RETIRO DIA]]&lt;&gt;ISBLANK(Tabla2[[#This Row],[LECHE RETIRO DIA]]),SUM(Tabla2[[#This Row],[LECHE TANQUE DIA]:[LECHE RETIRO DIA]]),SUM(Tabla2[[#This Row],[LECHE TANQUE DIA]:[LECHE AUTOCONSUMO DIA]]))</f>
        <v>2049</v>
      </c>
      <c r="O576" s="10">
        <f t="shared" si="126"/>
        <v>0.92728160078086874</v>
      </c>
      <c r="P576" s="11">
        <f t="shared" si="127"/>
        <v>20.49</v>
      </c>
      <c r="Q576" s="11">
        <f t="shared" si="128"/>
        <v>19</v>
      </c>
      <c r="R576" s="11">
        <f t="shared" si="129"/>
        <v>3.5</v>
      </c>
      <c r="S576" s="11">
        <f t="shared" si="130"/>
        <v>3.415</v>
      </c>
      <c r="T576" s="11">
        <f t="shared" si="131"/>
        <v>6</v>
      </c>
      <c r="U576" s="11">
        <f t="shared" si="132"/>
        <v>81.30952380952381</v>
      </c>
      <c r="V576" s="11">
        <f t="shared" si="133"/>
        <v>3.9682539682539684</v>
      </c>
      <c r="W576" s="11">
        <f>IFERROR(H576/M576,Tabla2[[#This Row],[CARGA PRODUCCION (ANIMALES/HA)]])</f>
        <v>3.0581039755351678</v>
      </c>
      <c r="X576" s="9">
        <f t="shared" si="134"/>
        <v>2022</v>
      </c>
      <c r="Y576" s="9">
        <f t="shared" si="135"/>
        <v>9</v>
      </c>
      <c r="Z576" s="9" t="e">
        <f t="shared" ca="1" si="136"/>
        <v>#NAME?</v>
      </c>
      <c r="AA576" s="12">
        <f t="shared" si="137"/>
        <v>100</v>
      </c>
      <c r="AB576" s="10">
        <f t="shared" si="138"/>
        <v>1</v>
      </c>
      <c r="AC576" s="13">
        <f t="shared" si="139"/>
        <v>0</v>
      </c>
    </row>
    <row r="577" spans="1:29">
      <c r="A577" s="6">
        <v>44834</v>
      </c>
      <c r="B577" s="7" t="s">
        <v>83</v>
      </c>
      <c r="C577" s="7">
        <v>2099</v>
      </c>
      <c r="D577" s="7">
        <v>80</v>
      </c>
      <c r="E577" s="7">
        <v>9</v>
      </c>
      <c r="F577" s="7">
        <v>80</v>
      </c>
      <c r="G577" s="7">
        <v>117</v>
      </c>
      <c r="H577" s="7">
        <v>129</v>
      </c>
      <c r="I577" s="7">
        <v>0</v>
      </c>
      <c r="J577" s="7">
        <v>22</v>
      </c>
      <c r="K577" s="7">
        <v>680</v>
      </c>
      <c r="L577" s="7">
        <v>28.9</v>
      </c>
      <c r="M577" s="8">
        <v>35.5</v>
      </c>
      <c r="N577" s="9">
        <f>IF(Tabla2[[#This Row],[LECHE RETIRO DIA]]&lt;&gt;ISBLANK(Tabla2[[#This Row],[LECHE RETIRO DIA]]),SUM(Tabla2[[#This Row],[LECHE TANQUE DIA]:[LECHE RETIRO DIA]]),SUM(Tabla2[[#This Row],[LECHE TANQUE DIA]:[LECHE AUTOCONSUMO DIA]]))</f>
        <v>2268</v>
      </c>
      <c r="O577" s="10">
        <f t="shared" si="126"/>
        <v>0.92548500881834217</v>
      </c>
      <c r="P577" s="11">
        <f t="shared" si="127"/>
        <v>19.384615384615383</v>
      </c>
      <c r="Q577" s="11">
        <f t="shared" si="128"/>
        <v>17.94017094017094</v>
      </c>
      <c r="R577" s="11">
        <f t="shared" si="129"/>
        <v>3.6363636363636362</v>
      </c>
      <c r="S577" s="11">
        <f t="shared" si="130"/>
        <v>3.335294117647059</v>
      </c>
      <c r="T577" s="11">
        <f t="shared" si="131"/>
        <v>5.8119658119658117</v>
      </c>
      <c r="U577" s="11">
        <f t="shared" si="132"/>
        <v>78.477508650519042</v>
      </c>
      <c r="V577" s="11">
        <f t="shared" si="133"/>
        <v>4.0484429065743948</v>
      </c>
      <c r="W577" s="11">
        <f>IFERROR(H577/M577,Tabla2[[#This Row],[CARGA PRODUCCION (ANIMALES/HA)]])</f>
        <v>3.6338028169014085</v>
      </c>
      <c r="X577" s="9">
        <f t="shared" si="134"/>
        <v>2022</v>
      </c>
      <c r="Y577" s="9">
        <f t="shared" si="135"/>
        <v>9</v>
      </c>
      <c r="Z577" s="9" t="e">
        <f t="shared" ca="1" si="136"/>
        <v>#NAME?</v>
      </c>
      <c r="AA577" s="12">
        <f t="shared" si="137"/>
        <v>129</v>
      </c>
      <c r="AB577" s="10">
        <f t="shared" si="138"/>
        <v>0.90697674418604646</v>
      </c>
      <c r="AC577" s="13">
        <f t="shared" si="139"/>
        <v>9.3023255813953543E-2</v>
      </c>
    </row>
    <row r="578" spans="1:29">
      <c r="A578" s="6">
        <v>44834</v>
      </c>
      <c r="B578" s="7" t="s">
        <v>88</v>
      </c>
      <c r="C578" s="7">
        <v>735</v>
      </c>
      <c r="D578" s="7">
        <v>50</v>
      </c>
      <c r="E578" s="7">
        <v>5</v>
      </c>
      <c r="F578" s="7">
        <v>50</v>
      </c>
      <c r="G578" s="7">
        <v>36</v>
      </c>
      <c r="H578" s="7">
        <v>36</v>
      </c>
      <c r="I578" s="7">
        <v>0</v>
      </c>
      <c r="J578" s="7">
        <v>8</v>
      </c>
      <c r="K578" s="7">
        <v>180</v>
      </c>
      <c r="L578" s="7">
        <v>10.8</v>
      </c>
      <c r="M578" s="28">
        <v>15</v>
      </c>
      <c r="N578" s="9">
        <f>IF(Tabla2[[#This Row],[LECHE RETIRO DIA]]&lt;&gt;ISBLANK(Tabla2[[#This Row],[LECHE RETIRO DIA]]),SUM(Tabla2[[#This Row],[LECHE TANQUE DIA]:[LECHE RETIRO DIA]]),SUM(Tabla2[[#This Row],[LECHE TANQUE DIA]:[LECHE AUTOCONSUMO DIA]]))</f>
        <v>840</v>
      </c>
      <c r="O578" s="10">
        <f t="shared" si="126"/>
        <v>0.875</v>
      </c>
      <c r="P578" s="11">
        <f t="shared" si="127"/>
        <v>23.333333333333332</v>
      </c>
      <c r="Q578" s="11">
        <f t="shared" si="128"/>
        <v>20.416666666666668</v>
      </c>
      <c r="R578" s="11">
        <f t="shared" si="129"/>
        <v>6.25</v>
      </c>
      <c r="S578" s="11">
        <f t="shared" si="130"/>
        <v>4.666666666666667</v>
      </c>
      <c r="T578" s="11">
        <f t="shared" si="131"/>
        <v>5</v>
      </c>
      <c r="U578" s="11">
        <f t="shared" si="132"/>
        <v>77.777777777777771</v>
      </c>
      <c r="V578" s="11">
        <f t="shared" si="133"/>
        <v>3.333333333333333</v>
      </c>
      <c r="W578" s="11">
        <f>IFERROR(H578/M578,Tabla2[[#This Row],[CARGA PRODUCCION (ANIMALES/HA)]])</f>
        <v>2.4</v>
      </c>
      <c r="X578" s="9">
        <f t="shared" si="134"/>
        <v>2022</v>
      </c>
      <c r="Y578" s="9">
        <f t="shared" si="135"/>
        <v>9</v>
      </c>
      <c r="Z578" s="9" t="e">
        <f t="shared" ca="1" si="136"/>
        <v>#NAME?</v>
      </c>
      <c r="AA578" s="12">
        <f t="shared" si="137"/>
        <v>36</v>
      </c>
      <c r="AB578" s="10">
        <f t="shared" si="138"/>
        <v>1</v>
      </c>
      <c r="AC578" s="13">
        <f t="shared" si="139"/>
        <v>0</v>
      </c>
    </row>
    <row r="579" spans="1:29">
      <c r="A579" s="6">
        <v>44835</v>
      </c>
      <c r="B579" s="7" t="s">
        <v>81</v>
      </c>
      <c r="C579" s="7">
        <v>1923</v>
      </c>
      <c r="D579" s="7">
        <v>70</v>
      </c>
      <c r="E579" s="7">
        <v>9</v>
      </c>
      <c r="F579" s="7">
        <v>70</v>
      </c>
      <c r="G579" s="7">
        <v>100</v>
      </c>
      <c r="H579" s="7">
        <v>100</v>
      </c>
      <c r="I579" s="7">
        <v>0</v>
      </c>
      <c r="J579" s="7">
        <v>11</v>
      </c>
      <c r="K579" s="7">
        <v>600</v>
      </c>
      <c r="L579" s="7">
        <v>25.2</v>
      </c>
      <c r="M579" s="8">
        <v>32.700000000000003</v>
      </c>
      <c r="N579" s="9">
        <f>IF(Tabla2[[#This Row],[LECHE RETIRO DIA]]&lt;&gt;ISBLANK(Tabla2[[#This Row],[LECHE RETIRO DIA]]),SUM(Tabla2[[#This Row],[LECHE TANQUE DIA]:[LECHE RETIRO DIA]]),SUM(Tabla2[[#This Row],[LECHE TANQUE DIA]:[LECHE AUTOCONSUMO DIA]]))</f>
        <v>2072</v>
      </c>
      <c r="O579" s="10">
        <f t="shared" si="126"/>
        <v>0.92808880308880304</v>
      </c>
      <c r="P579" s="11">
        <f t="shared" si="127"/>
        <v>20.72</v>
      </c>
      <c r="Q579" s="11">
        <f t="shared" si="128"/>
        <v>19.23</v>
      </c>
      <c r="R579" s="11">
        <f t="shared" si="129"/>
        <v>6.3636363636363633</v>
      </c>
      <c r="S579" s="11">
        <f t="shared" si="130"/>
        <v>3.4533333333333331</v>
      </c>
      <c r="T579" s="11">
        <f t="shared" si="131"/>
        <v>6</v>
      </c>
      <c r="U579" s="11">
        <f t="shared" si="132"/>
        <v>82.222222222222229</v>
      </c>
      <c r="V579" s="11">
        <f t="shared" si="133"/>
        <v>3.9682539682539684</v>
      </c>
      <c r="W579" s="11">
        <f>IFERROR(H579/M579,Tabla2[[#This Row],[CARGA PRODUCCION (ANIMALES/HA)]])</f>
        <v>3.0581039755351678</v>
      </c>
      <c r="X579" s="9">
        <f t="shared" si="134"/>
        <v>2022</v>
      </c>
      <c r="Y579" s="9">
        <f t="shared" si="135"/>
        <v>10</v>
      </c>
      <c r="Z579" s="9" t="e">
        <f t="shared" ca="1" si="136"/>
        <v>#NAME?</v>
      </c>
      <c r="AA579" s="12">
        <f t="shared" si="137"/>
        <v>100</v>
      </c>
      <c r="AB579" s="10">
        <f t="shared" si="138"/>
        <v>1</v>
      </c>
      <c r="AC579" s="13">
        <f t="shared" si="139"/>
        <v>0</v>
      </c>
    </row>
    <row r="580" spans="1:29">
      <c r="A580" s="6">
        <v>44835</v>
      </c>
      <c r="B580" s="7" t="s">
        <v>83</v>
      </c>
      <c r="C580" s="7">
        <v>2043</v>
      </c>
      <c r="D580" s="7">
        <v>80</v>
      </c>
      <c r="E580" s="7">
        <v>9</v>
      </c>
      <c r="F580" s="7">
        <v>80</v>
      </c>
      <c r="G580" s="7">
        <v>117</v>
      </c>
      <c r="H580" s="7">
        <v>129</v>
      </c>
      <c r="I580" s="7">
        <v>0</v>
      </c>
      <c r="J580" s="7">
        <v>22</v>
      </c>
      <c r="K580" s="7">
        <v>680</v>
      </c>
      <c r="L580" s="7">
        <v>28.9</v>
      </c>
      <c r="M580" s="8">
        <v>35.5</v>
      </c>
      <c r="N580" s="9">
        <f>IF(Tabla2[[#This Row],[LECHE RETIRO DIA]]&lt;&gt;ISBLANK(Tabla2[[#This Row],[LECHE RETIRO DIA]]),SUM(Tabla2[[#This Row],[LECHE TANQUE DIA]:[LECHE RETIRO DIA]]),SUM(Tabla2[[#This Row],[LECHE TANQUE DIA]:[LECHE AUTOCONSUMO DIA]]))</f>
        <v>2212</v>
      </c>
      <c r="O580" s="10">
        <f t="shared" si="126"/>
        <v>0.92359855334538876</v>
      </c>
      <c r="P580" s="11">
        <f t="shared" si="127"/>
        <v>18.905982905982906</v>
      </c>
      <c r="Q580" s="11">
        <f t="shared" si="128"/>
        <v>17.46153846153846</v>
      </c>
      <c r="R580" s="11">
        <f t="shared" si="129"/>
        <v>3.6363636363636362</v>
      </c>
      <c r="S580" s="11">
        <f t="shared" si="130"/>
        <v>3.2529411764705882</v>
      </c>
      <c r="T580" s="11">
        <f t="shared" si="131"/>
        <v>5.8119658119658117</v>
      </c>
      <c r="U580" s="11">
        <f t="shared" si="132"/>
        <v>76.539792387543258</v>
      </c>
      <c r="V580" s="11">
        <f t="shared" si="133"/>
        <v>4.0484429065743948</v>
      </c>
      <c r="W580" s="11">
        <f>IFERROR(H580/M580,Tabla2[[#This Row],[CARGA PRODUCCION (ANIMALES/HA)]])</f>
        <v>3.6338028169014085</v>
      </c>
      <c r="X580" s="9">
        <f t="shared" si="134"/>
        <v>2022</v>
      </c>
      <c r="Y580" s="9">
        <f t="shared" si="135"/>
        <v>10</v>
      </c>
      <c r="Z580" s="9" t="e">
        <f t="shared" ca="1" si="136"/>
        <v>#NAME?</v>
      </c>
      <c r="AA580" s="12">
        <f t="shared" si="137"/>
        <v>129</v>
      </c>
      <c r="AB580" s="10">
        <f t="shared" si="138"/>
        <v>0.90697674418604646</v>
      </c>
      <c r="AC580" s="13">
        <f t="shared" si="139"/>
        <v>9.3023255813953543E-2</v>
      </c>
    </row>
    <row r="581" spans="1:29">
      <c r="A581" s="6">
        <v>44835</v>
      </c>
      <c r="B581" s="7" t="s">
        <v>88</v>
      </c>
      <c r="C581" s="7">
        <v>700</v>
      </c>
      <c r="D581" s="7">
        <v>50</v>
      </c>
      <c r="E581" s="7">
        <v>5</v>
      </c>
      <c r="F581" s="7">
        <v>50</v>
      </c>
      <c r="G581" s="7">
        <v>36</v>
      </c>
      <c r="H581" s="7">
        <v>36</v>
      </c>
      <c r="I581" s="7">
        <v>0</v>
      </c>
      <c r="J581" s="7">
        <v>8</v>
      </c>
      <c r="K581" s="7">
        <v>180</v>
      </c>
      <c r="L581" s="7">
        <v>10.8</v>
      </c>
      <c r="M581" s="28">
        <v>15</v>
      </c>
      <c r="N581" s="9">
        <f>IF(Tabla2[[#This Row],[LECHE RETIRO DIA]]&lt;&gt;ISBLANK(Tabla2[[#This Row],[LECHE RETIRO DIA]]),SUM(Tabla2[[#This Row],[LECHE TANQUE DIA]:[LECHE RETIRO DIA]]),SUM(Tabla2[[#This Row],[LECHE TANQUE DIA]:[LECHE AUTOCONSUMO DIA]]))</f>
        <v>805</v>
      </c>
      <c r="O581" s="10">
        <f t="shared" si="126"/>
        <v>0.86956521739130432</v>
      </c>
      <c r="P581" s="11">
        <f t="shared" si="127"/>
        <v>22.361111111111111</v>
      </c>
      <c r="Q581" s="11">
        <f t="shared" si="128"/>
        <v>19.444444444444443</v>
      </c>
      <c r="R581" s="11">
        <f t="shared" si="129"/>
        <v>6.25</v>
      </c>
      <c r="S581" s="11">
        <f t="shared" si="130"/>
        <v>4.4722222222222223</v>
      </c>
      <c r="T581" s="11">
        <f t="shared" si="131"/>
        <v>5</v>
      </c>
      <c r="U581" s="11">
        <f t="shared" si="132"/>
        <v>74.537037037037038</v>
      </c>
      <c r="V581" s="11">
        <f t="shared" si="133"/>
        <v>3.333333333333333</v>
      </c>
      <c r="W581" s="11">
        <f>IFERROR(H581/M581,Tabla2[[#This Row],[CARGA PRODUCCION (ANIMALES/HA)]])</f>
        <v>2.4</v>
      </c>
      <c r="X581" s="9">
        <f t="shared" si="134"/>
        <v>2022</v>
      </c>
      <c r="Y581" s="9">
        <f t="shared" si="135"/>
        <v>10</v>
      </c>
      <c r="Z581" s="9" t="e">
        <f t="shared" ca="1" si="136"/>
        <v>#NAME?</v>
      </c>
      <c r="AA581" s="12">
        <f t="shared" si="137"/>
        <v>36</v>
      </c>
      <c r="AB581" s="10">
        <f t="shared" si="138"/>
        <v>1</v>
      </c>
      <c r="AC581" s="13">
        <f t="shared" si="139"/>
        <v>0</v>
      </c>
    </row>
    <row r="582" spans="1:29">
      <c r="A582" s="6">
        <v>44836</v>
      </c>
      <c r="B582" s="7" t="s">
        <v>81</v>
      </c>
      <c r="C582" s="7">
        <v>1919</v>
      </c>
      <c r="D582" s="7">
        <v>70</v>
      </c>
      <c r="E582" s="7">
        <v>9</v>
      </c>
      <c r="F582" s="7">
        <v>70</v>
      </c>
      <c r="G582" s="7">
        <v>101</v>
      </c>
      <c r="H582" s="7">
        <v>101</v>
      </c>
      <c r="I582" s="7">
        <v>0</v>
      </c>
      <c r="J582" s="7">
        <v>11</v>
      </c>
      <c r="K582" s="7">
        <v>600</v>
      </c>
      <c r="L582" s="7">
        <v>25.2</v>
      </c>
      <c r="M582" s="8">
        <v>32.700000000000003</v>
      </c>
      <c r="N582" s="9">
        <f>IF(Tabla2[[#This Row],[LECHE RETIRO DIA]]&lt;&gt;ISBLANK(Tabla2[[#This Row],[LECHE RETIRO DIA]]),SUM(Tabla2[[#This Row],[LECHE TANQUE DIA]:[LECHE RETIRO DIA]]),SUM(Tabla2[[#This Row],[LECHE TANQUE DIA]:[LECHE AUTOCONSUMO DIA]]))</f>
        <v>2068</v>
      </c>
      <c r="O582" s="10">
        <f t="shared" si="126"/>
        <v>0.92794970986460346</v>
      </c>
      <c r="P582" s="11">
        <f t="shared" si="127"/>
        <v>20.475247524752476</v>
      </c>
      <c r="Q582" s="11">
        <f t="shared" si="128"/>
        <v>19</v>
      </c>
      <c r="R582" s="11">
        <f t="shared" si="129"/>
        <v>6.3636363636363633</v>
      </c>
      <c r="S582" s="11">
        <f t="shared" si="130"/>
        <v>3.4466666666666668</v>
      </c>
      <c r="T582" s="11">
        <f t="shared" si="131"/>
        <v>5.9405940594059405</v>
      </c>
      <c r="U582" s="11">
        <f t="shared" si="132"/>
        <v>82.063492063492063</v>
      </c>
      <c r="V582" s="11">
        <f t="shared" si="133"/>
        <v>4.0079365079365079</v>
      </c>
      <c r="W582" s="11">
        <f>IFERROR(H582/M582,Tabla2[[#This Row],[CARGA PRODUCCION (ANIMALES/HA)]])</f>
        <v>3.0886850152905194</v>
      </c>
      <c r="X582" s="9">
        <f t="shared" si="134"/>
        <v>2022</v>
      </c>
      <c r="Y582" s="9">
        <f t="shared" si="135"/>
        <v>10</v>
      </c>
      <c r="Z582" s="9" t="e">
        <f t="shared" ca="1" si="136"/>
        <v>#NAME?</v>
      </c>
      <c r="AA582" s="12">
        <f t="shared" si="137"/>
        <v>101</v>
      </c>
      <c r="AB582" s="10">
        <f t="shared" si="138"/>
        <v>1</v>
      </c>
      <c r="AC582" s="13">
        <f t="shared" si="139"/>
        <v>0</v>
      </c>
    </row>
    <row r="583" spans="1:29">
      <c r="A583" s="6">
        <v>44836</v>
      </c>
      <c r="B583" s="7" t="s">
        <v>83</v>
      </c>
      <c r="C583" s="7">
        <v>2029</v>
      </c>
      <c r="D583" s="7">
        <v>80</v>
      </c>
      <c r="E583" s="7">
        <v>9</v>
      </c>
      <c r="F583" s="7">
        <v>80</v>
      </c>
      <c r="G583" s="7">
        <v>117</v>
      </c>
      <c r="H583" s="7">
        <v>129</v>
      </c>
      <c r="I583" s="7">
        <v>0</v>
      </c>
      <c r="J583" s="7">
        <v>22</v>
      </c>
      <c r="K583" s="7">
        <v>680</v>
      </c>
      <c r="L583" s="7">
        <v>28.9</v>
      </c>
      <c r="M583" s="8">
        <v>35.5</v>
      </c>
      <c r="N583" s="9">
        <f>IF(Tabla2[[#This Row],[LECHE RETIRO DIA]]&lt;&gt;ISBLANK(Tabla2[[#This Row],[LECHE RETIRO DIA]]),SUM(Tabla2[[#This Row],[LECHE TANQUE DIA]:[LECHE RETIRO DIA]]),SUM(Tabla2[[#This Row],[LECHE TANQUE DIA]:[LECHE AUTOCONSUMO DIA]]))</f>
        <v>2198</v>
      </c>
      <c r="O583" s="10">
        <f t="shared" si="126"/>
        <v>0.92311191992720654</v>
      </c>
      <c r="P583" s="11">
        <f t="shared" si="127"/>
        <v>18.786324786324787</v>
      </c>
      <c r="Q583" s="11">
        <f t="shared" si="128"/>
        <v>17.341880341880341</v>
      </c>
      <c r="R583" s="11">
        <f t="shared" si="129"/>
        <v>3.6363636363636362</v>
      </c>
      <c r="S583" s="11">
        <f t="shared" si="130"/>
        <v>3.2323529411764707</v>
      </c>
      <c r="T583" s="11">
        <f t="shared" si="131"/>
        <v>5.8119658119658117</v>
      </c>
      <c r="U583" s="11">
        <f t="shared" si="132"/>
        <v>76.055363321799305</v>
      </c>
      <c r="V583" s="11">
        <f t="shared" si="133"/>
        <v>4.0484429065743948</v>
      </c>
      <c r="W583" s="11">
        <f>IFERROR(H583/M583,Tabla2[[#This Row],[CARGA PRODUCCION (ANIMALES/HA)]])</f>
        <v>3.6338028169014085</v>
      </c>
      <c r="X583" s="9">
        <f t="shared" si="134"/>
        <v>2022</v>
      </c>
      <c r="Y583" s="9">
        <f t="shared" si="135"/>
        <v>10</v>
      </c>
      <c r="Z583" s="9" t="e">
        <f t="shared" ca="1" si="136"/>
        <v>#NAME?</v>
      </c>
      <c r="AA583" s="12">
        <f t="shared" si="137"/>
        <v>129</v>
      </c>
      <c r="AB583" s="10">
        <f t="shared" si="138"/>
        <v>0.90697674418604646</v>
      </c>
      <c r="AC583" s="13">
        <f t="shared" si="139"/>
        <v>9.3023255813953543E-2</v>
      </c>
    </row>
    <row r="584" spans="1:29">
      <c r="A584" s="6">
        <v>44836</v>
      </c>
      <c r="B584" s="7" t="s">
        <v>88</v>
      </c>
      <c r="C584" s="7">
        <v>700</v>
      </c>
      <c r="D584" s="7">
        <v>50</v>
      </c>
      <c r="E584" s="7">
        <v>5</v>
      </c>
      <c r="F584" s="7">
        <v>50</v>
      </c>
      <c r="G584" s="7">
        <v>36</v>
      </c>
      <c r="H584" s="7">
        <v>36</v>
      </c>
      <c r="I584" s="7">
        <v>0</v>
      </c>
      <c r="J584" s="7">
        <v>8</v>
      </c>
      <c r="K584" s="7">
        <v>180</v>
      </c>
      <c r="L584" s="7">
        <v>10.8</v>
      </c>
      <c r="M584" s="28">
        <v>15</v>
      </c>
      <c r="N584" s="9">
        <f>IF(Tabla2[[#This Row],[LECHE RETIRO DIA]]&lt;&gt;ISBLANK(Tabla2[[#This Row],[LECHE RETIRO DIA]]),SUM(Tabla2[[#This Row],[LECHE TANQUE DIA]:[LECHE RETIRO DIA]]),SUM(Tabla2[[#This Row],[LECHE TANQUE DIA]:[LECHE AUTOCONSUMO DIA]]))</f>
        <v>805</v>
      </c>
      <c r="O584" s="10">
        <f t="shared" si="126"/>
        <v>0.86956521739130432</v>
      </c>
      <c r="P584" s="11">
        <f t="shared" si="127"/>
        <v>22.361111111111111</v>
      </c>
      <c r="Q584" s="11">
        <f t="shared" si="128"/>
        <v>19.444444444444443</v>
      </c>
      <c r="R584" s="11">
        <f t="shared" si="129"/>
        <v>6.25</v>
      </c>
      <c r="S584" s="11">
        <f t="shared" si="130"/>
        <v>4.4722222222222223</v>
      </c>
      <c r="T584" s="11">
        <f t="shared" si="131"/>
        <v>5</v>
      </c>
      <c r="U584" s="11">
        <f t="shared" si="132"/>
        <v>74.537037037037038</v>
      </c>
      <c r="V584" s="11">
        <f t="shared" si="133"/>
        <v>3.333333333333333</v>
      </c>
      <c r="W584" s="11">
        <f>IFERROR(H584/M584,Tabla2[[#This Row],[CARGA PRODUCCION (ANIMALES/HA)]])</f>
        <v>2.4</v>
      </c>
      <c r="X584" s="9">
        <f t="shared" si="134"/>
        <v>2022</v>
      </c>
      <c r="Y584" s="9">
        <f t="shared" si="135"/>
        <v>10</v>
      </c>
      <c r="Z584" s="9" t="e">
        <f t="shared" ca="1" si="136"/>
        <v>#NAME?</v>
      </c>
      <c r="AA584" s="12">
        <f t="shared" si="137"/>
        <v>36</v>
      </c>
      <c r="AB584" s="10">
        <f t="shared" si="138"/>
        <v>1</v>
      </c>
      <c r="AC584" s="13">
        <f t="shared" si="139"/>
        <v>0</v>
      </c>
    </row>
    <row r="585" spans="1:29">
      <c r="A585" s="6">
        <v>44837</v>
      </c>
      <c r="B585" s="7" t="s">
        <v>81</v>
      </c>
      <c r="C585" s="7">
        <v>1923</v>
      </c>
      <c r="D585" s="7">
        <v>70</v>
      </c>
      <c r="E585" s="7">
        <v>9</v>
      </c>
      <c r="F585" s="7">
        <v>70</v>
      </c>
      <c r="G585" s="7">
        <v>101</v>
      </c>
      <c r="H585" s="7">
        <v>101</v>
      </c>
      <c r="I585" s="7">
        <v>0</v>
      </c>
      <c r="J585" s="7">
        <v>11</v>
      </c>
      <c r="K585" s="7">
        <v>600</v>
      </c>
      <c r="L585" s="7">
        <v>25.2</v>
      </c>
      <c r="M585" s="8">
        <v>32.700000000000003</v>
      </c>
      <c r="N585" s="9">
        <f>IF(Tabla2[[#This Row],[LECHE RETIRO DIA]]&lt;&gt;ISBLANK(Tabla2[[#This Row],[LECHE RETIRO DIA]]),SUM(Tabla2[[#This Row],[LECHE TANQUE DIA]:[LECHE RETIRO DIA]]),SUM(Tabla2[[#This Row],[LECHE TANQUE DIA]:[LECHE AUTOCONSUMO DIA]]))</f>
        <v>2072</v>
      </c>
      <c r="O585" s="10">
        <f t="shared" si="126"/>
        <v>0.92808880308880304</v>
      </c>
      <c r="P585" s="11">
        <f t="shared" si="127"/>
        <v>20.514851485148515</v>
      </c>
      <c r="Q585" s="11">
        <f t="shared" si="128"/>
        <v>19.03960396039604</v>
      </c>
      <c r="R585" s="11">
        <f t="shared" si="129"/>
        <v>6.3636363636363633</v>
      </c>
      <c r="S585" s="11">
        <f t="shared" si="130"/>
        <v>3.4533333333333331</v>
      </c>
      <c r="T585" s="11">
        <f t="shared" si="131"/>
        <v>5.9405940594059405</v>
      </c>
      <c r="U585" s="11">
        <f t="shared" si="132"/>
        <v>82.222222222222229</v>
      </c>
      <c r="V585" s="11">
        <f t="shared" si="133"/>
        <v>4.0079365079365079</v>
      </c>
      <c r="W585" s="11">
        <f>IFERROR(H585/M585,Tabla2[[#This Row],[CARGA PRODUCCION (ANIMALES/HA)]])</f>
        <v>3.0886850152905194</v>
      </c>
      <c r="X585" s="9">
        <f t="shared" si="134"/>
        <v>2022</v>
      </c>
      <c r="Y585" s="9">
        <f t="shared" si="135"/>
        <v>10</v>
      </c>
      <c r="Z585" s="9" t="e">
        <f t="shared" ca="1" si="136"/>
        <v>#NAME?</v>
      </c>
      <c r="AA585" s="12">
        <f t="shared" si="137"/>
        <v>101</v>
      </c>
      <c r="AB585" s="10">
        <f t="shared" si="138"/>
        <v>1</v>
      </c>
      <c r="AC585" s="13">
        <f t="shared" si="139"/>
        <v>0</v>
      </c>
    </row>
    <row r="586" spans="1:29">
      <c r="A586" s="6">
        <v>44837</v>
      </c>
      <c r="B586" s="7" t="s">
        <v>83</v>
      </c>
      <c r="C586" s="7">
        <v>2039</v>
      </c>
      <c r="D586" s="7">
        <v>80</v>
      </c>
      <c r="E586" s="7">
        <v>9</v>
      </c>
      <c r="F586" s="7">
        <v>80</v>
      </c>
      <c r="G586" s="7">
        <v>117</v>
      </c>
      <c r="H586" s="7">
        <v>129</v>
      </c>
      <c r="I586" s="7">
        <v>0</v>
      </c>
      <c r="J586" s="7">
        <v>22</v>
      </c>
      <c r="K586" s="7">
        <v>680</v>
      </c>
      <c r="L586" s="7">
        <v>28.9</v>
      </c>
      <c r="M586" s="8">
        <v>35.5</v>
      </c>
      <c r="N586" s="9">
        <f>IF(Tabla2[[#This Row],[LECHE RETIRO DIA]]&lt;&gt;ISBLANK(Tabla2[[#This Row],[LECHE RETIRO DIA]]),SUM(Tabla2[[#This Row],[LECHE TANQUE DIA]:[LECHE RETIRO DIA]]),SUM(Tabla2[[#This Row],[LECHE TANQUE DIA]:[LECHE AUTOCONSUMO DIA]]))</f>
        <v>2208</v>
      </c>
      <c r="O586" s="10">
        <f t="shared" si="126"/>
        <v>0.92346014492753625</v>
      </c>
      <c r="P586" s="11">
        <f t="shared" si="127"/>
        <v>18.871794871794872</v>
      </c>
      <c r="Q586" s="11">
        <f t="shared" si="128"/>
        <v>17.427350427350426</v>
      </c>
      <c r="R586" s="11">
        <f t="shared" si="129"/>
        <v>3.6363636363636362</v>
      </c>
      <c r="S586" s="11">
        <f t="shared" si="130"/>
        <v>3.2470588235294118</v>
      </c>
      <c r="T586" s="11">
        <f t="shared" si="131"/>
        <v>5.8119658119658117</v>
      </c>
      <c r="U586" s="11">
        <f t="shared" si="132"/>
        <v>76.401384083044988</v>
      </c>
      <c r="V586" s="11">
        <f t="shared" si="133"/>
        <v>4.0484429065743948</v>
      </c>
      <c r="W586" s="11">
        <f>IFERROR(H586/M586,Tabla2[[#This Row],[CARGA PRODUCCION (ANIMALES/HA)]])</f>
        <v>3.6338028169014085</v>
      </c>
      <c r="X586" s="9">
        <f t="shared" si="134"/>
        <v>2022</v>
      </c>
      <c r="Y586" s="9">
        <f t="shared" si="135"/>
        <v>10</v>
      </c>
      <c r="Z586" s="9" t="e">
        <f t="shared" ca="1" si="136"/>
        <v>#NAME?</v>
      </c>
      <c r="AA586" s="12">
        <f t="shared" si="137"/>
        <v>129</v>
      </c>
      <c r="AB586" s="10">
        <f t="shared" si="138"/>
        <v>0.90697674418604646</v>
      </c>
      <c r="AC586" s="13">
        <f t="shared" si="139"/>
        <v>9.3023255813953543E-2</v>
      </c>
    </row>
    <row r="587" spans="1:29">
      <c r="A587" s="6">
        <v>44837</v>
      </c>
      <c r="B587" s="7" t="s">
        <v>88</v>
      </c>
      <c r="C587" s="7">
        <v>702</v>
      </c>
      <c r="D587" s="7">
        <v>50</v>
      </c>
      <c r="E587" s="7">
        <v>5</v>
      </c>
      <c r="F587" s="7">
        <v>50</v>
      </c>
      <c r="G587" s="7">
        <v>36</v>
      </c>
      <c r="H587" s="7">
        <v>36</v>
      </c>
      <c r="I587" s="7">
        <v>0</v>
      </c>
      <c r="J587" s="7">
        <v>8</v>
      </c>
      <c r="K587" s="7">
        <v>180</v>
      </c>
      <c r="L587" s="7">
        <v>10.8</v>
      </c>
      <c r="M587" s="28">
        <v>15</v>
      </c>
      <c r="N587" s="9">
        <f>IF(Tabla2[[#This Row],[LECHE RETIRO DIA]]&lt;&gt;ISBLANK(Tabla2[[#This Row],[LECHE RETIRO DIA]]),SUM(Tabla2[[#This Row],[LECHE TANQUE DIA]:[LECHE RETIRO DIA]]),SUM(Tabla2[[#This Row],[LECHE TANQUE DIA]:[LECHE AUTOCONSUMO DIA]]))</f>
        <v>807</v>
      </c>
      <c r="O587" s="10">
        <f t="shared" si="126"/>
        <v>0.86988847583643125</v>
      </c>
      <c r="P587" s="11">
        <f t="shared" si="127"/>
        <v>22.416666666666668</v>
      </c>
      <c r="Q587" s="11">
        <f t="shared" si="128"/>
        <v>19.5</v>
      </c>
      <c r="R587" s="11">
        <f t="shared" si="129"/>
        <v>6.25</v>
      </c>
      <c r="S587" s="11">
        <f t="shared" si="130"/>
        <v>4.4833333333333334</v>
      </c>
      <c r="T587" s="11">
        <f t="shared" si="131"/>
        <v>5</v>
      </c>
      <c r="U587" s="11">
        <f t="shared" si="132"/>
        <v>74.722222222222214</v>
      </c>
      <c r="V587" s="11">
        <f t="shared" si="133"/>
        <v>3.333333333333333</v>
      </c>
      <c r="W587" s="11">
        <f>IFERROR(H587/M587,Tabla2[[#This Row],[CARGA PRODUCCION (ANIMALES/HA)]])</f>
        <v>2.4</v>
      </c>
      <c r="X587" s="9">
        <f t="shared" si="134"/>
        <v>2022</v>
      </c>
      <c r="Y587" s="9">
        <f t="shared" si="135"/>
        <v>10</v>
      </c>
      <c r="Z587" s="9" t="e">
        <f t="shared" ca="1" si="136"/>
        <v>#NAME?</v>
      </c>
      <c r="AA587" s="12">
        <f t="shared" si="137"/>
        <v>36</v>
      </c>
      <c r="AB587" s="10">
        <f t="shared" si="138"/>
        <v>1</v>
      </c>
      <c r="AC587" s="13">
        <f t="shared" si="139"/>
        <v>0</v>
      </c>
    </row>
    <row r="588" spans="1:29">
      <c r="A588" s="6">
        <v>44838</v>
      </c>
      <c r="B588" s="7" t="s">
        <v>81</v>
      </c>
      <c r="C588" s="7">
        <v>1989</v>
      </c>
      <c r="D588" s="7">
        <v>70</v>
      </c>
      <c r="E588" s="7">
        <v>9</v>
      </c>
      <c r="F588" s="7">
        <v>70</v>
      </c>
      <c r="G588" s="7">
        <v>101</v>
      </c>
      <c r="H588" s="7">
        <v>101</v>
      </c>
      <c r="I588" s="7">
        <v>0</v>
      </c>
      <c r="J588" s="7">
        <v>11</v>
      </c>
      <c r="K588" s="7">
        <v>600</v>
      </c>
      <c r="L588" s="7">
        <v>25.2</v>
      </c>
      <c r="M588" s="8">
        <v>32.700000000000003</v>
      </c>
      <c r="N588" s="9">
        <f>IF(Tabla2[[#This Row],[LECHE RETIRO DIA]]&lt;&gt;ISBLANK(Tabla2[[#This Row],[LECHE RETIRO DIA]]),SUM(Tabla2[[#This Row],[LECHE TANQUE DIA]:[LECHE RETIRO DIA]]),SUM(Tabla2[[#This Row],[LECHE TANQUE DIA]:[LECHE AUTOCONSUMO DIA]]))</f>
        <v>2138</v>
      </c>
      <c r="O588" s="10">
        <f t="shared" si="126"/>
        <v>0.93030869971936392</v>
      </c>
      <c r="P588" s="11">
        <f t="shared" si="127"/>
        <v>21.168316831683168</v>
      </c>
      <c r="Q588" s="11">
        <f t="shared" si="128"/>
        <v>19.693069306930692</v>
      </c>
      <c r="R588" s="11">
        <f t="shared" si="129"/>
        <v>6.3636363636363633</v>
      </c>
      <c r="S588" s="11">
        <f t="shared" si="130"/>
        <v>3.5633333333333335</v>
      </c>
      <c r="T588" s="11">
        <f t="shared" si="131"/>
        <v>5.9405940594059405</v>
      </c>
      <c r="U588" s="11">
        <f t="shared" si="132"/>
        <v>84.841269841269849</v>
      </c>
      <c r="V588" s="11">
        <f t="shared" si="133"/>
        <v>4.0079365079365079</v>
      </c>
      <c r="W588" s="11">
        <f>IFERROR(H588/M588,Tabla2[[#This Row],[CARGA PRODUCCION (ANIMALES/HA)]])</f>
        <v>3.0886850152905194</v>
      </c>
      <c r="X588" s="9">
        <f t="shared" si="134"/>
        <v>2022</v>
      </c>
      <c r="Y588" s="9">
        <f t="shared" si="135"/>
        <v>10</v>
      </c>
      <c r="Z588" s="9" t="e">
        <f t="shared" ca="1" si="136"/>
        <v>#NAME?</v>
      </c>
      <c r="AA588" s="12">
        <f t="shared" si="137"/>
        <v>101</v>
      </c>
      <c r="AB588" s="10">
        <f t="shared" si="138"/>
        <v>1</v>
      </c>
      <c r="AC588" s="13">
        <f t="shared" si="139"/>
        <v>0</v>
      </c>
    </row>
    <row r="589" spans="1:29">
      <c r="A589" s="6">
        <v>44838</v>
      </c>
      <c r="B589" s="7" t="s">
        <v>83</v>
      </c>
      <c r="C589" s="7">
        <v>2043</v>
      </c>
      <c r="D589" s="7">
        <v>80</v>
      </c>
      <c r="E589" s="7">
        <v>9</v>
      </c>
      <c r="F589" s="7">
        <v>80</v>
      </c>
      <c r="G589" s="7">
        <v>117</v>
      </c>
      <c r="H589" s="7">
        <v>129</v>
      </c>
      <c r="I589" s="7">
        <v>0</v>
      </c>
      <c r="J589" s="7">
        <v>22</v>
      </c>
      <c r="K589" s="7">
        <v>680</v>
      </c>
      <c r="L589" s="7">
        <v>28.9</v>
      </c>
      <c r="M589" s="8">
        <v>35.5</v>
      </c>
      <c r="N589" s="9">
        <f>IF(Tabla2[[#This Row],[LECHE RETIRO DIA]]&lt;&gt;ISBLANK(Tabla2[[#This Row],[LECHE RETIRO DIA]]),SUM(Tabla2[[#This Row],[LECHE TANQUE DIA]:[LECHE RETIRO DIA]]),SUM(Tabla2[[#This Row],[LECHE TANQUE DIA]:[LECHE AUTOCONSUMO DIA]]))</f>
        <v>2212</v>
      </c>
      <c r="O589" s="10">
        <f t="shared" si="126"/>
        <v>0.92359855334538876</v>
      </c>
      <c r="P589" s="11">
        <f t="shared" si="127"/>
        <v>18.905982905982906</v>
      </c>
      <c r="Q589" s="11">
        <f t="shared" si="128"/>
        <v>17.46153846153846</v>
      </c>
      <c r="R589" s="11">
        <f t="shared" si="129"/>
        <v>3.6363636363636362</v>
      </c>
      <c r="S589" s="11">
        <f t="shared" si="130"/>
        <v>3.2529411764705882</v>
      </c>
      <c r="T589" s="11">
        <f t="shared" si="131"/>
        <v>5.8119658119658117</v>
      </c>
      <c r="U589" s="11">
        <f t="shared" si="132"/>
        <v>76.539792387543258</v>
      </c>
      <c r="V589" s="11">
        <f t="shared" si="133"/>
        <v>4.0484429065743948</v>
      </c>
      <c r="W589" s="11">
        <f>IFERROR(H589/M589,Tabla2[[#This Row],[CARGA PRODUCCION (ANIMALES/HA)]])</f>
        <v>3.6338028169014085</v>
      </c>
      <c r="X589" s="9">
        <f t="shared" si="134"/>
        <v>2022</v>
      </c>
      <c r="Y589" s="9">
        <f t="shared" si="135"/>
        <v>10</v>
      </c>
      <c r="Z589" s="9" t="e">
        <f t="shared" ca="1" si="136"/>
        <v>#NAME?</v>
      </c>
      <c r="AA589" s="12">
        <f t="shared" si="137"/>
        <v>129</v>
      </c>
      <c r="AB589" s="10">
        <f t="shared" si="138"/>
        <v>0.90697674418604646</v>
      </c>
      <c r="AC589" s="13">
        <f t="shared" si="139"/>
        <v>9.3023255813953543E-2</v>
      </c>
    </row>
    <row r="590" spans="1:29">
      <c r="A590" s="6">
        <v>44838</v>
      </c>
      <c r="B590" s="7" t="s">
        <v>88</v>
      </c>
      <c r="C590" s="7">
        <v>660</v>
      </c>
      <c r="D590" s="7">
        <v>50</v>
      </c>
      <c r="E590" s="7">
        <v>5</v>
      </c>
      <c r="F590" s="7">
        <v>50</v>
      </c>
      <c r="G590" s="7">
        <v>36</v>
      </c>
      <c r="H590" s="7">
        <v>36</v>
      </c>
      <c r="I590" s="7">
        <v>0</v>
      </c>
      <c r="J590" s="7">
        <v>8</v>
      </c>
      <c r="K590" s="7">
        <v>180</v>
      </c>
      <c r="L590" s="7">
        <v>10.8</v>
      </c>
      <c r="M590" s="28">
        <v>15</v>
      </c>
      <c r="N590" s="9">
        <f>IF(Tabla2[[#This Row],[LECHE RETIRO DIA]]&lt;&gt;ISBLANK(Tabla2[[#This Row],[LECHE RETIRO DIA]]),SUM(Tabla2[[#This Row],[LECHE TANQUE DIA]:[LECHE RETIRO DIA]]),SUM(Tabla2[[#This Row],[LECHE TANQUE DIA]:[LECHE AUTOCONSUMO DIA]]))</f>
        <v>765</v>
      </c>
      <c r="O590" s="10">
        <f t="shared" si="126"/>
        <v>0.86274509803921573</v>
      </c>
      <c r="P590" s="11">
        <f t="shared" si="127"/>
        <v>21.25</v>
      </c>
      <c r="Q590" s="11">
        <f t="shared" si="128"/>
        <v>18.333333333333332</v>
      </c>
      <c r="R590" s="11">
        <f t="shared" si="129"/>
        <v>6.25</v>
      </c>
      <c r="S590" s="11">
        <f t="shared" si="130"/>
        <v>4.25</v>
      </c>
      <c r="T590" s="11">
        <f t="shared" si="131"/>
        <v>5</v>
      </c>
      <c r="U590" s="11">
        <f t="shared" si="132"/>
        <v>70.833333333333329</v>
      </c>
      <c r="V590" s="11">
        <f t="shared" si="133"/>
        <v>3.333333333333333</v>
      </c>
      <c r="W590" s="11">
        <f>IFERROR(H590/M590,Tabla2[[#This Row],[CARGA PRODUCCION (ANIMALES/HA)]])</f>
        <v>2.4</v>
      </c>
      <c r="X590" s="9">
        <f t="shared" si="134"/>
        <v>2022</v>
      </c>
      <c r="Y590" s="9">
        <f t="shared" si="135"/>
        <v>10</v>
      </c>
      <c r="Z590" s="9" t="e">
        <f t="shared" ca="1" si="136"/>
        <v>#NAME?</v>
      </c>
      <c r="AA590" s="12">
        <f t="shared" si="137"/>
        <v>36</v>
      </c>
      <c r="AB590" s="10">
        <f t="shared" si="138"/>
        <v>1</v>
      </c>
      <c r="AC590" s="13">
        <f t="shared" si="139"/>
        <v>0</v>
      </c>
    </row>
    <row r="591" spans="1:29">
      <c r="A591" s="6">
        <v>44839</v>
      </c>
      <c r="B591" s="7" t="s">
        <v>81</v>
      </c>
      <c r="C591" s="7">
        <v>1937</v>
      </c>
      <c r="D591" s="7">
        <v>70</v>
      </c>
      <c r="E591" s="7">
        <v>9</v>
      </c>
      <c r="F591" s="7">
        <v>70</v>
      </c>
      <c r="G591" s="7">
        <v>101</v>
      </c>
      <c r="H591" s="7">
        <v>101</v>
      </c>
      <c r="I591" s="7">
        <v>0</v>
      </c>
      <c r="J591" s="7">
        <v>11</v>
      </c>
      <c r="K591" s="7">
        <v>600</v>
      </c>
      <c r="L591" s="7">
        <v>25.2</v>
      </c>
      <c r="M591" s="8">
        <v>32.700000000000003</v>
      </c>
      <c r="N591" s="9">
        <f>IF(Tabla2[[#This Row],[LECHE RETIRO DIA]]&lt;&gt;ISBLANK(Tabla2[[#This Row],[LECHE RETIRO DIA]]),SUM(Tabla2[[#This Row],[LECHE TANQUE DIA]:[LECHE RETIRO DIA]]),SUM(Tabla2[[#This Row],[LECHE TANQUE DIA]:[LECHE AUTOCONSUMO DIA]]))</f>
        <v>2086</v>
      </c>
      <c r="O591" s="10">
        <f t="shared" si="126"/>
        <v>0.9285714285714286</v>
      </c>
      <c r="P591" s="11">
        <f t="shared" si="127"/>
        <v>20.653465346534652</v>
      </c>
      <c r="Q591" s="11">
        <f t="shared" si="128"/>
        <v>19.178217821782177</v>
      </c>
      <c r="R591" s="11">
        <f t="shared" si="129"/>
        <v>6.3636363636363633</v>
      </c>
      <c r="S591" s="11">
        <f t="shared" si="130"/>
        <v>3.4766666666666666</v>
      </c>
      <c r="T591" s="11">
        <f t="shared" si="131"/>
        <v>5.9405940594059405</v>
      </c>
      <c r="U591" s="11">
        <f t="shared" si="132"/>
        <v>82.777777777777786</v>
      </c>
      <c r="V591" s="11">
        <f t="shared" si="133"/>
        <v>4.0079365079365079</v>
      </c>
      <c r="W591" s="11">
        <f>IFERROR(H591/M591,Tabla2[[#This Row],[CARGA PRODUCCION (ANIMALES/HA)]])</f>
        <v>3.0886850152905194</v>
      </c>
      <c r="X591" s="9">
        <f t="shared" si="134"/>
        <v>2022</v>
      </c>
      <c r="Y591" s="9">
        <f t="shared" si="135"/>
        <v>10</v>
      </c>
      <c r="Z591" s="9" t="e">
        <f t="shared" ca="1" si="136"/>
        <v>#NAME?</v>
      </c>
      <c r="AA591" s="12">
        <f t="shared" si="137"/>
        <v>101</v>
      </c>
      <c r="AB591" s="10">
        <f t="shared" si="138"/>
        <v>1</v>
      </c>
      <c r="AC591" s="13">
        <f t="shared" si="139"/>
        <v>0</v>
      </c>
    </row>
    <row r="592" spans="1:29">
      <c r="A592" s="6">
        <v>44839</v>
      </c>
      <c r="B592" s="7" t="s">
        <v>83</v>
      </c>
      <c r="C592" s="7">
        <v>2062</v>
      </c>
      <c r="D592" s="7">
        <v>80</v>
      </c>
      <c r="E592" s="7">
        <v>9</v>
      </c>
      <c r="F592" s="7">
        <v>80</v>
      </c>
      <c r="G592" s="7">
        <v>117</v>
      </c>
      <c r="H592" s="7">
        <v>129</v>
      </c>
      <c r="I592" s="7">
        <v>0</v>
      </c>
      <c r="J592" s="7">
        <v>22</v>
      </c>
      <c r="K592" s="7">
        <v>680</v>
      </c>
      <c r="L592" s="7">
        <v>28.9</v>
      </c>
      <c r="M592" s="8">
        <v>35.5</v>
      </c>
      <c r="N592" s="9">
        <f>IF(Tabla2[[#This Row],[LECHE RETIRO DIA]]&lt;&gt;ISBLANK(Tabla2[[#This Row],[LECHE RETIRO DIA]]),SUM(Tabla2[[#This Row],[LECHE TANQUE DIA]:[LECHE RETIRO DIA]]),SUM(Tabla2[[#This Row],[LECHE TANQUE DIA]:[LECHE AUTOCONSUMO DIA]]))</f>
        <v>2231</v>
      </c>
      <c r="O592" s="10">
        <f t="shared" si="126"/>
        <v>0.92424921559838635</v>
      </c>
      <c r="P592" s="11">
        <f t="shared" si="127"/>
        <v>19.068376068376068</v>
      </c>
      <c r="Q592" s="11">
        <f t="shared" si="128"/>
        <v>17.623931623931625</v>
      </c>
      <c r="R592" s="11">
        <f t="shared" si="129"/>
        <v>3.6363636363636362</v>
      </c>
      <c r="S592" s="11">
        <f t="shared" si="130"/>
        <v>3.2808823529411764</v>
      </c>
      <c r="T592" s="11">
        <f t="shared" si="131"/>
        <v>5.8119658119658117</v>
      </c>
      <c r="U592" s="11">
        <f t="shared" si="132"/>
        <v>77.197231833910038</v>
      </c>
      <c r="V592" s="11">
        <f t="shared" si="133"/>
        <v>4.0484429065743948</v>
      </c>
      <c r="W592" s="11">
        <f>IFERROR(H592/M592,Tabla2[[#This Row],[CARGA PRODUCCION (ANIMALES/HA)]])</f>
        <v>3.6338028169014085</v>
      </c>
      <c r="X592" s="9">
        <f t="shared" si="134"/>
        <v>2022</v>
      </c>
      <c r="Y592" s="9">
        <f t="shared" si="135"/>
        <v>10</v>
      </c>
      <c r="Z592" s="9" t="e">
        <f t="shared" ca="1" si="136"/>
        <v>#NAME?</v>
      </c>
      <c r="AA592" s="12">
        <f t="shared" si="137"/>
        <v>129</v>
      </c>
      <c r="AB592" s="10">
        <f t="shared" si="138"/>
        <v>0.90697674418604646</v>
      </c>
      <c r="AC592" s="13">
        <f t="shared" si="139"/>
        <v>9.3023255813953543E-2</v>
      </c>
    </row>
    <row r="593" spans="1:29">
      <c r="A593" s="6">
        <v>44839</v>
      </c>
      <c r="B593" s="7" t="s">
        <v>88</v>
      </c>
      <c r="C593" s="7">
        <v>660</v>
      </c>
      <c r="D593" s="7">
        <v>50</v>
      </c>
      <c r="E593" s="7">
        <v>5</v>
      </c>
      <c r="F593" s="7">
        <v>50</v>
      </c>
      <c r="G593" s="7">
        <v>36</v>
      </c>
      <c r="H593" s="7">
        <v>36</v>
      </c>
      <c r="I593" s="7">
        <v>0</v>
      </c>
      <c r="J593" s="7">
        <v>8</v>
      </c>
      <c r="K593" s="7">
        <v>180</v>
      </c>
      <c r="L593" s="7">
        <v>10.8</v>
      </c>
      <c r="M593" s="28">
        <v>15</v>
      </c>
      <c r="N593" s="9">
        <f>IF(Tabla2[[#This Row],[LECHE RETIRO DIA]]&lt;&gt;ISBLANK(Tabla2[[#This Row],[LECHE RETIRO DIA]]),SUM(Tabla2[[#This Row],[LECHE TANQUE DIA]:[LECHE RETIRO DIA]]),SUM(Tabla2[[#This Row],[LECHE TANQUE DIA]:[LECHE AUTOCONSUMO DIA]]))</f>
        <v>765</v>
      </c>
      <c r="O593" s="10">
        <f t="shared" si="126"/>
        <v>0.86274509803921573</v>
      </c>
      <c r="P593" s="11">
        <f t="shared" si="127"/>
        <v>21.25</v>
      </c>
      <c r="Q593" s="11">
        <f t="shared" si="128"/>
        <v>18.333333333333332</v>
      </c>
      <c r="R593" s="11">
        <f t="shared" si="129"/>
        <v>6.25</v>
      </c>
      <c r="S593" s="11">
        <f t="shared" si="130"/>
        <v>4.25</v>
      </c>
      <c r="T593" s="11">
        <f t="shared" si="131"/>
        <v>5</v>
      </c>
      <c r="U593" s="11">
        <f t="shared" si="132"/>
        <v>70.833333333333329</v>
      </c>
      <c r="V593" s="11">
        <f t="shared" si="133"/>
        <v>3.333333333333333</v>
      </c>
      <c r="W593" s="11">
        <f>IFERROR(H593/M593,Tabla2[[#This Row],[CARGA PRODUCCION (ANIMALES/HA)]])</f>
        <v>2.4</v>
      </c>
      <c r="X593" s="9">
        <f t="shared" si="134"/>
        <v>2022</v>
      </c>
      <c r="Y593" s="9">
        <f t="shared" si="135"/>
        <v>10</v>
      </c>
      <c r="Z593" s="9" t="e">
        <f t="shared" ca="1" si="136"/>
        <v>#NAME?</v>
      </c>
      <c r="AA593" s="12">
        <f t="shared" si="137"/>
        <v>36</v>
      </c>
      <c r="AB593" s="10">
        <f t="shared" si="138"/>
        <v>1</v>
      </c>
      <c r="AC593" s="13">
        <f t="shared" si="139"/>
        <v>0</v>
      </c>
    </row>
    <row r="594" spans="1:29">
      <c r="A594" s="6">
        <v>44840</v>
      </c>
      <c r="B594" s="7" t="s">
        <v>81</v>
      </c>
      <c r="C594" s="7">
        <v>1914</v>
      </c>
      <c r="D594" s="7">
        <v>50</v>
      </c>
      <c r="E594" s="7">
        <v>9</v>
      </c>
      <c r="F594" s="7">
        <v>50</v>
      </c>
      <c r="G594" s="7">
        <v>101</v>
      </c>
      <c r="H594" s="7">
        <v>101</v>
      </c>
      <c r="I594" s="7">
        <v>0</v>
      </c>
      <c r="J594" s="7">
        <v>11</v>
      </c>
      <c r="K594" s="7">
        <v>600</v>
      </c>
      <c r="L594" s="7">
        <v>25.2</v>
      </c>
      <c r="M594" s="8">
        <v>32.700000000000003</v>
      </c>
      <c r="N594" s="9">
        <f>IF(Tabla2[[#This Row],[LECHE RETIRO DIA]]&lt;&gt;ISBLANK(Tabla2[[#This Row],[LECHE RETIRO DIA]]),SUM(Tabla2[[#This Row],[LECHE TANQUE DIA]:[LECHE RETIRO DIA]]),SUM(Tabla2[[#This Row],[LECHE TANQUE DIA]:[LECHE AUTOCONSUMO DIA]]))</f>
        <v>2023</v>
      </c>
      <c r="O594" s="10">
        <f t="shared" si="126"/>
        <v>0.94611962432031638</v>
      </c>
      <c r="P594" s="11">
        <f t="shared" si="127"/>
        <v>20.029702970297031</v>
      </c>
      <c r="Q594" s="11">
        <f t="shared" si="128"/>
        <v>18.950495049504951</v>
      </c>
      <c r="R594" s="11">
        <f t="shared" si="129"/>
        <v>4.5454545454545459</v>
      </c>
      <c r="S594" s="11">
        <f t="shared" si="130"/>
        <v>3.3716666666666666</v>
      </c>
      <c r="T594" s="11">
        <f t="shared" si="131"/>
        <v>5.9405940594059405</v>
      </c>
      <c r="U594" s="11">
        <f t="shared" si="132"/>
        <v>80.277777777777786</v>
      </c>
      <c r="V594" s="11">
        <f t="shared" si="133"/>
        <v>4.0079365079365079</v>
      </c>
      <c r="W594" s="11">
        <f>IFERROR(H594/M594,Tabla2[[#This Row],[CARGA PRODUCCION (ANIMALES/HA)]])</f>
        <v>3.0886850152905194</v>
      </c>
      <c r="X594" s="9">
        <f t="shared" si="134"/>
        <v>2022</v>
      </c>
      <c r="Y594" s="9">
        <f t="shared" si="135"/>
        <v>10</v>
      </c>
      <c r="Z594" s="9" t="e">
        <f t="shared" ca="1" si="136"/>
        <v>#NAME?</v>
      </c>
      <c r="AA594" s="12">
        <f t="shared" si="137"/>
        <v>101</v>
      </c>
      <c r="AB594" s="10">
        <f t="shared" si="138"/>
        <v>1</v>
      </c>
      <c r="AC594" s="13">
        <f t="shared" si="139"/>
        <v>0</v>
      </c>
    </row>
    <row r="595" spans="1:29">
      <c r="A595" s="6">
        <v>44840</v>
      </c>
      <c r="B595" s="7" t="s">
        <v>83</v>
      </c>
      <c r="C595" s="7">
        <v>2090</v>
      </c>
      <c r="D595" s="7">
        <v>80</v>
      </c>
      <c r="E595" s="7">
        <v>9</v>
      </c>
      <c r="F595" s="7">
        <v>80</v>
      </c>
      <c r="G595" s="7">
        <v>117</v>
      </c>
      <c r="H595" s="7">
        <v>129</v>
      </c>
      <c r="I595" s="7">
        <v>0</v>
      </c>
      <c r="J595" s="7">
        <v>22</v>
      </c>
      <c r="K595" s="7">
        <v>680</v>
      </c>
      <c r="L595" s="7">
        <v>28.9</v>
      </c>
      <c r="M595" s="8">
        <v>35.5</v>
      </c>
      <c r="N595" s="9">
        <f>IF(Tabla2[[#This Row],[LECHE RETIRO DIA]]&lt;&gt;ISBLANK(Tabla2[[#This Row],[LECHE RETIRO DIA]]),SUM(Tabla2[[#This Row],[LECHE TANQUE DIA]:[LECHE RETIRO DIA]]),SUM(Tabla2[[#This Row],[LECHE TANQUE DIA]:[LECHE AUTOCONSUMO DIA]]))</f>
        <v>2259</v>
      </c>
      <c r="O595" s="10">
        <f t="shared" si="126"/>
        <v>0.92518813634351482</v>
      </c>
      <c r="P595" s="11">
        <f t="shared" si="127"/>
        <v>19.307692307692307</v>
      </c>
      <c r="Q595" s="11">
        <f t="shared" si="128"/>
        <v>17.863247863247864</v>
      </c>
      <c r="R595" s="11">
        <f t="shared" si="129"/>
        <v>3.6363636363636362</v>
      </c>
      <c r="S595" s="11">
        <f t="shared" si="130"/>
        <v>3.322058823529412</v>
      </c>
      <c r="T595" s="11">
        <f t="shared" si="131"/>
        <v>5.8119658119658117</v>
      </c>
      <c r="U595" s="11">
        <f t="shared" si="132"/>
        <v>78.16608996539793</v>
      </c>
      <c r="V595" s="11">
        <f t="shared" si="133"/>
        <v>4.0484429065743948</v>
      </c>
      <c r="W595" s="11">
        <f>IFERROR(H595/M595,Tabla2[[#This Row],[CARGA PRODUCCION (ANIMALES/HA)]])</f>
        <v>3.6338028169014085</v>
      </c>
      <c r="X595" s="9">
        <f t="shared" si="134"/>
        <v>2022</v>
      </c>
      <c r="Y595" s="9">
        <f t="shared" si="135"/>
        <v>10</v>
      </c>
      <c r="Z595" s="9" t="e">
        <f t="shared" ca="1" si="136"/>
        <v>#NAME?</v>
      </c>
      <c r="AA595" s="12">
        <f t="shared" si="137"/>
        <v>129</v>
      </c>
      <c r="AB595" s="10">
        <f t="shared" si="138"/>
        <v>0.90697674418604646</v>
      </c>
      <c r="AC595" s="13">
        <f t="shared" si="139"/>
        <v>9.3023255813953543E-2</v>
      </c>
    </row>
    <row r="596" spans="1:29">
      <c r="A596" s="6">
        <v>44840</v>
      </c>
      <c r="B596" s="7" t="s">
        <v>88</v>
      </c>
      <c r="C596" s="7">
        <v>660</v>
      </c>
      <c r="D596" s="7">
        <v>50</v>
      </c>
      <c r="E596" s="7">
        <v>5</v>
      </c>
      <c r="F596" s="7">
        <v>50</v>
      </c>
      <c r="G596" s="7">
        <v>36</v>
      </c>
      <c r="H596" s="7">
        <v>36</v>
      </c>
      <c r="I596" s="7">
        <v>0</v>
      </c>
      <c r="J596" s="7">
        <v>8</v>
      </c>
      <c r="K596" s="7">
        <v>180</v>
      </c>
      <c r="L596" s="7">
        <v>10.8</v>
      </c>
      <c r="M596" s="28">
        <v>15</v>
      </c>
      <c r="N596" s="9">
        <f>IF(Tabla2[[#This Row],[LECHE RETIRO DIA]]&lt;&gt;ISBLANK(Tabla2[[#This Row],[LECHE RETIRO DIA]]),SUM(Tabla2[[#This Row],[LECHE TANQUE DIA]:[LECHE RETIRO DIA]]),SUM(Tabla2[[#This Row],[LECHE TANQUE DIA]:[LECHE AUTOCONSUMO DIA]]))</f>
        <v>765</v>
      </c>
      <c r="O596" s="10">
        <f t="shared" si="126"/>
        <v>0.86274509803921573</v>
      </c>
      <c r="P596" s="11">
        <f t="shared" si="127"/>
        <v>21.25</v>
      </c>
      <c r="Q596" s="11">
        <f t="shared" si="128"/>
        <v>18.333333333333332</v>
      </c>
      <c r="R596" s="11">
        <f t="shared" si="129"/>
        <v>6.25</v>
      </c>
      <c r="S596" s="11">
        <f t="shared" si="130"/>
        <v>4.25</v>
      </c>
      <c r="T596" s="11">
        <f t="shared" si="131"/>
        <v>5</v>
      </c>
      <c r="U596" s="11">
        <f t="shared" si="132"/>
        <v>70.833333333333329</v>
      </c>
      <c r="V596" s="11">
        <f t="shared" si="133"/>
        <v>3.333333333333333</v>
      </c>
      <c r="W596" s="11">
        <f>IFERROR(H596/M596,Tabla2[[#This Row],[CARGA PRODUCCION (ANIMALES/HA)]])</f>
        <v>2.4</v>
      </c>
      <c r="X596" s="9">
        <f t="shared" si="134"/>
        <v>2022</v>
      </c>
      <c r="Y596" s="9">
        <f t="shared" si="135"/>
        <v>10</v>
      </c>
      <c r="Z596" s="9" t="e">
        <f t="shared" ca="1" si="136"/>
        <v>#NAME?</v>
      </c>
      <c r="AA596" s="12">
        <f t="shared" si="137"/>
        <v>36</v>
      </c>
      <c r="AB596" s="10">
        <f t="shared" si="138"/>
        <v>1</v>
      </c>
      <c r="AC596" s="13">
        <f t="shared" si="139"/>
        <v>0</v>
      </c>
    </row>
    <row r="597" spans="1:29">
      <c r="A597" s="6">
        <v>44841</v>
      </c>
      <c r="B597" s="7" t="s">
        <v>81</v>
      </c>
      <c r="C597" s="7">
        <v>1914</v>
      </c>
      <c r="D597" s="7">
        <v>50</v>
      </c>
      <c r="E597" s="7">
        <v>9</v>
      </c>
      <c r="F597" s="7">
        <v>50</v>
      </c>
      <c r="G597" s="7">
        <v>101</v>
      </c>
      <c r="H597" s="7">
        <v>101</v>
      </c>
      <c r="I597" s="7">
        <v>0</v>
      </c>
      <c r="J597" s="7">
        <v>11</v>
      </c>
      <c r="K597" s="7">
        <v>600</v>
      </c>
      <c r="L597" s="7">
        <v>25.2</v>
      </c>
      <c r="M597" s="8">
        <v>32.700000000000003</v>
      </c>
      <c r="N597" s="9">
        <f>IF(Tabla2[[#This Row],[LECHE RETIRO DIA]]&lt;&gt;ISBLANK(Tabla2[[#This Row],[LECHE RETIRO DIA]]),SUM(Tabla2[[#This Row],[LECHE TANQUE DIA]:[LECHE RETIRO DIA]]),SUM(Tabla2[[#This Row],[LECHE TANQUE DIA]:[LECHE AUTOCONSUMO DIA]]))</f>
        <v>2023</v>
      </c>
      <c r="O597" s="10">
        <f t="shared" si="126"/>
        <v>0.94611962432031638</v>
      </c>
      <c r="P597" s="11">
        <f t="shared" si="127"/>
        <v>20.029702970297031</v>
      </c>
      <c r="Q597" s="11">
        <f t="shared" si="128"/>
        <v>18.950495049504951</v>
      </c>
      <c r="R597" s="11">
        <f t="shared" si="129"/>
        <v>4.5454545454545459</v>
      </c>
      <c r="S597" s="11">
        <f t="shared" si="130"/>
        <v>3.3716666666666666</v>
      </c>
      <c r="T597" s="11">
        <f t="shared" si="131"/>
        <v>5.9405940594059405</v>
      </c>
      <c r="U597" s="11">
        <f t="shared" si="132"/>
        <v>80.277777777777786</v>
      </c>
      <c r="V597" s="11">
        <f t="shared" si="133"/>
        <v>4.0079365079365079</v>
      </c>
      <c r="W597" s="11">
        <f>IFERROR(H597/M597,Tabla2[[#This Row],[CARGA PRODUCCION (ANIMALES/HA)]])</f>
        <v>3.0886850152905194</v>
      </c>
      <c r="X597" s="9">
        <f t="shared" si="134"/>
        <v>2022</v>
      </c>
      <c r="Y597" s="9">
        <f t="shared" si="135"/>
        <v>10</v>
      </c>
      <c r="Z597" s="9" t="e">
        <f t="shared" ca="1" si="136"/>
        <v>#NAME?</v>
      </c>
      <c r="AA597" s="12">
        <f t="shared" si="137"/>
        <v>101</v>
      </c>
      <c r="AB597" s="10">
        <f t="shared" si="138"/>
        <v>1</v>
      </c>
      <c r="AC597" s="13">
        <f t="shared" si="139"/>
        <v>0</v>
      </c>
    </row>
    <row r="598" spans="1:29">
      <c r="A598" s="6">
        <v>44841</v>
      </c>
      <c r="B598" s="7" t="s">
        <v>83</v>
      </c>
      <c r="C598" s="7">
        <v>1982</v>
      </c>
      <c r="D598" s="7">
        <v>80</v>
      </c>
      <c r="E598" s="7">
        <v>9</v>
      </c>
      <c r="F598" s="7">
        <v>80</v>
      </c>
      <c r="G598" s="7">
        <v>117</v>
      </c>
      <c r="H598" s="7">
        <v>129</v>
      </c>
      <c r="I598" s="7">
        <v>0</v>
      </c>
      <c r="J598" s="7">
        <v>22</v>
      </c>
      <c r="K598" s="7">
        <v>680</v>
      </c>
      <c r="L598" s="7">
        <v>28.9</v>
      </c>
      <c r="M598" s="8">
        <v>35.5</v>
      </c>
      <c r="N598" s="9">
        <f>IF(Tabla2[[#This Row],[LECHE RETIRO DIA]]&lt;&gt;ISBLANK(Tabla2[[#This Row],[LECHE RETIRO DIA]]),SUM(Tabla2[[#This Row],[LECHE TANQUE DIA]:[LECHE RETIRO DIA]]),SUM(Tabla2[[#This Row],[LECHE TANQUE DIA]:[LECHE AUTOCONSUMO DIA]]))</f>
        <v>2151</v>
      </c>
      <c r="O598" s="10">
        <f t="shared" ref="O598:O661" si="140">IFERROR(C598/N598,"")</f>
        <v>0.92143189214318921</v>
      </c>
      <c r="P598" s="11">
        <f t="shared" ref="P598:P661" si="141">IFERROR(N598/G598,"")</f>
        <v>18.384615384615383</v>
      </c>
      <c r="Q598" s="11">
        <f t="shared" ref="Q598:Q661" si="142">IFERROR(C598/G598,"")</f>
        <v>16.94017094017094</v>
      </c>
      <c r="R598" s="11">
        <f t="shared" ref="R598:R661" si="143">IFERROR(D598/J598,"")</f>
        <v>3.6363636363636362</v>
      </c>
      <c r="S598" s="11">
        <f t="shared" ref="S598:S661" si="144">IFERROR(N598/K598,"")</f>
        <v>3.1632352941176469</v>
      </c>
      <c r="T598" s="11">
        <f t="shared" ref="T598:T661" si="145">IFERROR(K598/G598,"")</f>
        <v>5.8119658119658117</v>
      </c>
      <c r="U598" s="11">
        <f t="shared" ref="U598:U661" si="146">IFERROR(N598/L598,"")</f>
        <v>74.429065743944633</v>
      </c>
      <c r="V598" s="11">
        <f t="shared" ref="V598:V661" si="147">IFERROR(G598/L598,"")</f>
        <v>4.0484429065743948</v>
      </c>
      <c r="W598" s="11">
        <f>IFERROR(H598/M598,Tabla2[[#This Row],[CARGA PRODUCCION (ANIMALES/HA)]])</f>
        <v>3.6338028169014085</v>
      </c>
      <c r="X598" s="9">
        <f t="shared" ref="X598:X661" si="148">YEAR(A598)</f>
        <v>2022</v>
      </c>
      <c r="Y598" s="9">
        <f t="shared" ref="Y598:Y661" si="149">MONTH(A598)</f>
        <v>10</v>
      </c>
      <c r="Z598" s="9" t="e">
        <f t="shared" ref="Z598:Z661" ca="1" si="150">_xlfn.ISOWEEKNUM(A598)</f>
        <v>#NAME?</v>
      </c>
      <c r="AA598" s="12">
        <f t="shared" ref="AA598:AA661" si="151">IF(H598&gt;0,H598,G598)</f>
        <v>129</v>
      </c>
      <c r="AB598" s="10">
        <f t="shared" ref="AB598:AB661" si="152">IFERROR(G598/AA598,"")</f>
        <v>0.90697674418604646</v>
      </c>
      <c r="AC598" s="13">
        <f t="shared" ref="AC598:AC661" si="153">IFERROR(1-AB598,"")</f>
        <v>9.3023255813953543E-2</v>
      </c>
    </row>
    <row r="599" spans="1:29">
      <c r="A599" s="6">
        <v>44841</v>
      </c>
      <c r="B599" s="7" t="s">
        <v>88</v>
      </c>
      <c r="C599" s="7">
        <v>686</v>
      </c>
      <c r="D599" s="7">
        <v>50</v>
      </c>
      <c r="E599" s="7">
        <v>5</v>
      </c>
      <c r="F599" s="7">
        <v>50</v>
      </c>
      <c r="G599" s="7">
        <v>36</v>
      </c>
      <c r="H599" s="7">
        <v>36</v>
      </c>
      <c r="I599" s="7">
        <v>0</v>
      </c>
      <c r="J599" s="7">
        <v>8</v>
      </c>
      <c r="K599" s="7">
        <v>180</v>
      </c>
      <c r="L599" s="7">
        <v>10.8</v>
      </c>
      <c r="M599" s="28">
        <v>15</v>
      </c>
      <c r="N599" s="9">
        <f>IF(Tabla2[[#This Row],[LECHE RETIRO DIA]]&lt;&gt;ISBLANK(Tabla2[[#This Row],[LECHE RETIRO DIA]]),SUM(Tabla2[[#This Row],[LECHE TANQUE DIA]:[LECHE RETIRO DIA]]),SUM(Tabla2[[#This Row],[LECHE TANQUE DIA]:[LECHE AUTOCONSUMO DIA]]))</f>
        <v>791</v>
      </c>
      <c r="O599" s="10">
        <f t="shared" si="140"/>
        <v>0.86725663716814161</v>
      </c>
      <c r="P599" s="11">
        <f t="shared" si="141"/>
        <v>21.972222222222221</v>
      </c>
      <c r="Q599" s="11">
        <f t="shared" si="142"/>
        <v>19.055555555555557</v>
      </c>
      <c r="R599" s="11">
        <f t="shared" si="143"/>
        <v>6.25</v>
      </c>
      <c r="S599" s="11">
        <f t="shared" si="144"/>
        <v>4.3944444444444448</v>
      </c>
      <c r="T599" s="11">
        <f t="shared" si="145"/>
        <v>5</v>
      </c>
      <c r="U599" s="11">
        <f t="shared" si="146"/>
        <v>73.240740740740733</v>
      </c>
      <c r="V599" s="11">
        <f t="shared" si="147"/>
        <v>3.333333333333333</v>
      </c>
      <c r="W599" s="11">
        <f>IFERROR(H599/M599,Tabla2[[#This Row],[CARGA PRODUCCION (ANIMALES/HA)]])</f>
        <v>2.4</v>
      </c>
      <c r="X599" s="9">
        <f t="shared" si="148"/>
        <v>2022</v>
      </c>
      <c r="Y599" s="9">
        <f t="shared" si="149"/>
        <v>10</v>
      </c>
      <c r="Z599" s="9" t="e">
        <f t="shared" ca="1" si="150"/>
        <v>#NAME?</v>
      </c>
      <c r="AA599" s="12">
        <f t="shared" si="151"/>
        <v>36</v>
      </c>
      <c r="AB599" s="10">
        <f t="shared" si="152"/>
        <v>1</v>
      </c>
      <c r="AC599" s="13">
        <f t="shared" si="153"/>
        <v>0</v>
      </c>
    </row>
    <row r="600" spans="1:29">
      <c r="A600" s="6">
        <v>44842</v>
      </c>
      <c r="B600" s="7" t="s">
        <v>81</v>
      </c>
      <c r="C600" s="7">
        <v>1876</v>
      </c>
      <c r="D600" s="7">
        <v>50</v>
      </c>
      <c r="E600" s="7">
        <v>9</v>
      </c>
      <c r="F600" s="7">
        <v>50</v>
      </c>
      <c r="G600" s="7">
        <v>96</v>
      </c>
      <c r="H600" s="7">
        <v>96</v>
      </c>
      <c r="I600" s="7">
        <v>0</v>
      </c>
      <c r="J600" s="7">
        <v>11</v>
      </c>
      <c r="K600" s="7">
        <v>600</v>
      </c>
      <c r="L600" s="7">
        <v>25.2</v>
      </c>
      <c r="M600" s="8">
        <v>32.700000000000003</v>
      </c>
      <c r="N600" s="9">
        <f>IF(Tabla2[[#This Row],[LECHE RETIRO DIA]]&lt;&gt;ISBLANK(Tabla2[[#This Row],[LECHE RETIRO DIA]]),SUM(Tabla2[[#This Row],[LECHE TANQUE DIA]:[LECHE RETIRO DIA]]),SUM(Tabla2[[#This Row],[LECHE TANQUE DIA]:[LECHE AUTOCONSUMO DIA]]))</f>
        <v>1985</v>
      </c>
      <c r="O600" s="10">
        <f t="shared" si="140"/>
        <v>0.94508816120906802</v>
      </c>
      <c r="P600" s="11">
        <f t="shared" si="141"/>
        <v>20.677083333333332</v>
      </c>
      <c r="Q600" s="11">
        <f t="shared" si="142"/>
        <v>19.541666666666668</v>
      </c>
      <c r="R600" s="11">
        <f t="shared" si="143"/>
        <v>4.5454545454545459</v>
      </c>
      <c r="S600" s="11">
        <f t="shared" si="144"/>
        <v>3.3083333333333331</v>
      </c>
      <c r="T600" s="11">
        <f t="shared" si="145"/>
        <v>6.25</v>
      </c>
      <c r="U600" s="11">
        <f t="shared" si="146"/>
        <v>78.769841269841265</v>
      </c>
      <c r="V600" s="11">
        <f t="shared" si="147"/>
        <v>3.8095238095238098</v>
      </c>
      <c r="W600" s="11">
        <f>IFERROR(H600/M600,Tabla2[[#This Row],[CARGA PRODUCCION (ANIMALES/HA)]])</f>
        <v>2.9357798165137612</v>
      </c>
      <c r="X600" s="9">
        <f t="shared" si="148"/>
        <v>2022</v>
      </c>
      <c r="Y600" s="9">
        <f t="shared" si="149"/>
        <v>10</v>
      </c>
      <c r="Z600" s="9" t="e">
        <f t="shared" ca="1" si="150"/>
        <v>#NAME?</v>
      </c>
      <c r="AA600" s="12">
        <f t="shared" si="151"/>
        <v>96</v>
      </c>
      <c r="AB600" s="10">
        <f t="shared" si="152"/>
        <v>1</v>
      </c>
      <c r="AC600" s="13">
        <f t="shared" si="153"/>
        <v>0</v>
      </c>
    </row>
    <row r="601" spans="1:29">
      <c r="A601" s="6">
        <v>44842</v>
      </c>
      <c r="B601" s="7" t="s">
        <v>83</v>
      </c>
      <c r="C601" s="7">
        <v>2090</v>
      </c>
      <c r="D601" s="7">
        <v>80</v>
      </c>
      <c r="E601" s="7">
        <v>9</v>
      </c>
      <c r="F601" s="7">
        <v>80</v>
      </c>
      <c r="G601" s="7">
        <v>117</v>
      </c>
      <c r="H601" s="7">
        <v>129</v>
      </c>
      <c r="I601" s="7">
        <v>0</v>
      </c>
      <c r="J601" s="7">
        <v>22</v>
      </c>
      <c r="K601" s="7">
        <v>680</v>
      </c>
      <c r="L601" s="7">
        <v>28.9</v>
      </c>
      <c r="M601" s="8">
        <v>35.5</v>
      </c>
      <c r="N601" s="9">
        <f>IF(Tabla2[[#This Row],[LECHE RETIRO DIA]]&lt;&gt;ISBLANK(Tabla2[[#This Row],[LECHE RETIRO DIA]]),SUM(Tabla2[[#This Row],[LECHE TANQUE DIA]:[LECHE RETIRO DIA]]),SUM(Tabla2[[#This Row],[LECHE TANQUE DIA]:[LECHE AUTOCONSUMO DIA]]))</f>
        <v>2259</v>
      </c>
      <c r="O601" s="10">
        <f t="shared" si="140"/>
        <v>0.92518813634351482</v>
      </c>
      <c r="P601" s="11">
        <f t="shared" si="141"/>
        <v>19.307692307692307</v>
      </c>
      <c r="Q601" s="11">
        <f t="shared" si="142"/>
        <v>17.863247863247864</v>
      </c>
      <c r="R601" s="11">
        <f t="shared" si="143"/>
        <v>3.6363636363636362</v>
      </c>
      <c r="S601" s="11">
        <f t="shared" si="144"/>
        <v>3.322058823529412</v>
      </c>
      <c r="T601" s="11">
        <f t="shared" si="145"/>
        <v>5.8119658119658117</v>
      </c>
      <c r="U601" s="11">
        <f t="shared" si="146"/>
        <v>78.16608996539793</v>
      </c>
      <c r="V601" s="11">
        <f t="shared" si="147"/>
        <v>4.0484429065743948</v>
      </c>
      <c r="W601" s="11">
        <f>IFERROR(H601/M601,Tabla2[[#This Row],[CARGA PRODUCCION (ANIMALES/HA)]])</f>
        <v>3.6338028169014085</v>
      </c>
      <c r="X601" s="9">
        <f t="shared" si="148"/>
        <v>2022</v>
      </c>
      <c r="Y601" s="9">
        <f t="shared" si="149"/>
        <v>10</v>
      </c>
      <c r="Z601" s="9" t="e">
        <f t="shared" ca="1" si="150"/>
        <v>#NAME?</v>
      </c>
      <c r="AA601" s="12">
        <f t="shared" si="151"/>
        <v>129</v>
      </c>
      <c r="AB601" s="10">
        <f t="shared" si="152"/>
        <v>0.90697674418604646</v>
      </c>
      <c r="AC601" s="13">
        <f t="shared" si="153"/>
        <v>9.3023255813953543E-2</v>
      </c>
    </row>
    <row r="602" spans="1:29">
      <c r="A602" s="6">
        <v>44842</v>
      </c>
      <c r="B602" s="7" t="s">
        <v>88</v>
      </c>
      <c r="C602" s="7">
        <v>661</v>
      </c>
      <c r="D602" s="7">
        <v>50</v>
      </c>
      <c r="E602" s="7">
        <v>5</v>
      </c>
      <c r="F602" s="7">
        <v>50</v>
      </c>
      <c r="G602" s="7">
        <v>36</v>
      </c>
      <c r="H602" s="7">
        <v>36</v>
      </c>
      <c r="I602" s="7">
        <v>0</v>
      </c>
      <c r="J602" s="7">
        <v>8</v>
      </c>
      <c r="K602" s="7">
        <v>180</v>
      </c>
      <c r="L602" s="7">
        <v>10.8</v>
      </c>
      <c r="M602" s="28">
        <v>15</v>
      </c>
      <c r="N602" s="9">
        <f>IF(Tabla2[[#This Row],[LECHE RETIRO DIA]]&lt;&gt;ISBLANK(Tabla2[[#This Row],[LECHE RETIRO DIA]]),SUM(Tabla2[[#This Row],[LECHE TANQUE DIA]:[LECHE RETIRO DIA]]),SUM(Tabla2[[#This Row],[LECHE TANQUE DIA]:[LECHE AUTOCONSUMO DIA]]))</f>
        <v>766</v>
      </c>
      <c r="O602" s="10">
        <f t="shared" si="140"/>
        <v>0.86292428198433424</v>
      </c>
      <c r="P602" s="11">
        <f t="shared" si="141"/>
        <v>21.277777777777779</v>
      </c>
      <c r="Q602" s="11">
        <f t="shared" si="142"/>
        <v>18.361111111111111</v>
      </c>
      <c r="R602" s="11">
        <f t="shared" si="143"/>
        <v>6.25</v>
      </c>
      <c r="S602" s="11">
        <f t="shared" si="144"/>
        <v>4.2555555555555555</v>
      </c>
      <c r="T602" s="11">
        <f t="shared" si="145"/>
        <v>5</v>
      </c>
      <c r="U602" s="11">
        <f t="shared" si="146"/>
        <v>70.925925925925924</v>
      </c>
      <c r="V602" s="11">
        <f t="shared" si="147"/>
        <v>3.333333333333333</v>
      </c>
      <c r="W602" s="11">
        <f>IFERROR(H602/M602,Tabla2[[#This Row],[CARGA PRODUCCION (ANIMALES/HA)]])</f>
        <v>2.4</v>
      </c>
      <c r="X602" s="9">
        <f t="shared" si="148"/>
        <v>2022</v>
      </c>
      <c r="Y602" s="9">
        <f t="shared" si="149"/>
        <v>10</v>
      </c>
      <c r="Z602" s="9" t="e">
        <f t="shared" ca="1" si="150"/>
        <v>#NAME?</v>
      </c>
      <c r="AA602" s="12">
        <f t="shared" si="151"/>
        <v>36</v>
      </c>
      <c r="AB602" s="10">
        <f t="shared" si="152"/>
        <v>1</v>
      </c>
      <c r="AC602" s="13">
        <f t="shared" si="153"/>
        <v>0</v>
      </c>
    </row>
    <row r="603" spans="1:29">
      <c r="A603" s="6">
        <v>44843</v>
      </c>
      <c r="B603" s="7" t="s">
        <v>81</v>
      </c>
      <c r="C603" s="7">
        <v>1840</v>
      </c>
      <c r="D603" s="7">
        <v>50</v>
      </c>
      <c r="E603" s="7">
        <v>9</v>
      </c>
      <c r="F603" s="7">
        <v>50</v>
      </c>
      <c r="G603" s="7">
        <v>96</v>
      </c>
      <c r="H603" s="7">
        <v>96</v>
      </c>
      <c r="I603" s="7">
        <v>0</v>
      </c>
      <c r="J603" s="7">
        <v>11</v>
      </c>
      <c r="K603" s="7">
        <v>600</v>
      </c>
      <c r="L603" s="7">
        <v>25.2</v>
      </c>
      <c r="M603" s="8">
        <v>32.700000000000003</v>
      </c>
      <c r="N603" s="9">
        <f>IF(Tabla2[[#This Row],[LECHE RETIRO DIA]]&lt;&gt;ISBLANK(Tabla2[[#This Row],[LECHE RETIRO DIA]]),SUM(Tabla2[[#This Row],[LECHE TANQUE DIA]:[LECHE RETIRO DIA]]),SUM(Tabla2[[#This Row],[LECHE TANQUE DIA]:[LECHE AUTOCONSUMO DIA]]))</f>
        <v>1949</v>
      </c>
      <c r="O603" s="10">
        <f t="shared" si="140"/>
        <v>0.944073884043099</v>
      </c>
      <c r="P603" s="11">
        <f t="shared" si="141"/>
        <v>20.302083333333332</v>
      </c>
      <c r="Q603" s="11">
        <f t="shared" si="142"/>
        <v>19.166666666666668</v>
      </c>
      <c r="R603" s="11">
        <f t="shared" si="143"/>
        <v>4.5454545454545459</v>
      </c>
      <c r="S603" s="11">
        <f t="shared" si="144"/>
        <v>3.2483333333333335</v>
      </c>
      <c r="T603" s="11">
        <f t="shared" si="145"/>
        <v>6.25</v>
      </c>
      <c r="U603" s="11">
        <f t="shared" si="146"/>
        <v>77.341269841269849</v>
      </c>
      <c r="V603" s="11">
        <f t="shared" si="147"/>
        <v>3.8095238095238098</v>
      </c>
      <c r="W603" s="11">
        <f>IFERROR(H603/M603,Tabla2[[#This Row],[CARGA PRODUCCION (ANIMALES/HA)]])</f>
        <v>2.9357798165137612</v>
      </c>
      <c r="X603" s="9">
        <f t="shared" si="148"/>
        <v>2022</v>
      </c>
      <c r="Y603" s="9">
        <f t="shared" si="149"/>
        <v>10</v>
      </c>
      <c r="Z603" s="9" t="e">
        <f t="shared" ca="1" si="150"/>
        <v>#NAME?</v>
      </c>
      <c r="AA603" s="12">
        <f t="shared" si="151"/>
        <v>96</v>
      </c>
      <c r="AB603" s="10">
        <f t="shared" si="152"/>
        <v>1</v>
      </c>
      <c r="AC603" s="13">
        <f t="shared" si="153"/>
        <v>0</v>
      </c>
    </row>
    <row r="604" spans="1:29">
      <c r="A604" s="6">
        <v>44843</v>
      </c>
      <c r="B604" s="7" t="s">
        <v>83</v>
      </c>
      <c r="C604" s="7">
        <v>2062</v>
      </c>
      <c r="D604" s="7">
        <v>80</v>
      </c>
      <c r="E604" s="7">
        <v>9</v>
      </c>
      <c r="F604" s="7">
        <v>80</v>
      </c>
      <c r="G604" s="7">
        <v>117</v>
      </c>
      <c r="H604" s="7">
        <v>129</v>
      </c>
      <c r="I604" s="7">
        <v>0</v>
      </c>
      <c r="J604" s="7">
        <v>22</v>
      </c>
      <c r="K604" s="7">
        <v>680</v>
      </c>
      <c r="L604" s="7">
        <v>28.9</v>
      </c>
      <c r="M604" s="8">
        <v>35.5</v>
      </c>
      <c r="N604" s="9">
        <f>IF(Tabla2[[#This Row],[LECHE RETIRO DIA]]&lt;&gt;ISBLANK(Tabla2[[#This Row],[LECHE RETIRO DIA]]),SUM(Tabla2[[#This Row],[LECHE TANQUE DIA]:[LECHE RETIRO DIA]]),SUM(Tabla2[[#This Row],[LECHE TANQUE DIA]:[LECHE AUTOCONSUMO DIA]]))</f>
        <v>2231</v>
      </c>
      <c r="O604" s="10">
        <f t="shared" si="140"/>
        <v>0.92424921559838635</v>
      </c>
      <c r="P604" s="11">
        <f t="shared" si="141"/>
        <v>19.068376068376068</v>
      </c>
      <c r="Q604" s="11">
        <f t="shared" si="142"/>
        <v>17.623931623931625</v>
      </c>
      <c r="R604" s="11">
        <f t="shared" si="143"/>
        <v>3.6363636363636362</v>
      </c>
      <c r="S604" s="11">
        <f t="shared" si="144"/>
        <v>3.2808823529411764</v>
      </c>
      <c r="T604" s="11">
        <f t="shared" si="145"/>
        <v>5.8119658119658117</v>
      </c>
      <c r="U604" s="11">
        <f t="shared" si="146"/>
        <v>77.197231833910038</v>
      </c>
      <c r="V604" s="11">
        <f t="shared" si="147"/>
        <v>4.0484429065743948</v>
      </c>
      <c r="W604" s="11">
        <f>IFERROR(H604/M604,Tabla2[[#This Row],[CARGA PRODUCCION (ANIMALES/HA)]])</f>
        <v>3.6338028169014085</v>
      </c>
      <c r="X604" s="9">
        <f t="shared" si="148"/>
        <v>2022</v>
      </c>
      <c r="Y604" s="9">
        <f t="shared" si="149"/>
        <v>10</v>
      </c>
      <c r="Z604" s="9" t="e">
        <f t="shared" ca="1" si="150"/>
        <v>#NAME?</v>
      </c>
      <c r="AA604" s="12">
        <f t="shared" si="151"/>
        <v>129</v>
      </c>
      <c r="AB604" s="10">
        <f t="shared" si="152"/>
        <v>0.90697674418604646</v>
      </c>
      <c r="AC604" s="13">
        <f t="shared" si="153"/>
        <v>9.3023255813953543E-2</v>
      </c>
    </row>
    <row r="605" spans="1:29">
      <c r="A605" s="6">
        <v>44843</v>
      </c>
      <c r="B605" s="7" t="s">
        <v>88</v>
      </c>
      <c r="C605" s="7">
        <v>661</v>
      </c>
      <c r="D605" s="7">
        <v>50</v>
      </c>
      <c r="E605" s="7">
        <v>5</v>
      </c>
      <c r="F605" s="7">
        <v>50</v>
      </c>
      <c r="G605" s="7">
        <v>36</v>
      </c>
      <c r="H605" s="7">
        <v>36</v>
      </c>
      <c r="I605" s="7">
        <v>0</v>
      </c>
      <c r="J605" s="7">
        <v>8</v>
      </c>
      <c r="K605" s="7">
        <v>180</v>
      </c>
      <c r="L605" s="7">
        <v>10.8</v>
      </c>
      <c r="M605" s="28">
        <v>15</v>
      </c>
      <c r="N605" s="9">
        <f>IF(Tabla2[[#This Row],[LECHE RETIRO DIA]]&lt;&gt;ISBLANK(Tabla2[[#This Row],[LECHE RETIRO DIA]]),SUM(Tabla2[[#This Row],[LECHE TANQUE DIA]:[LECHE RETIRO DIA]]),SUM(Tabla2[[#This Row],[LECHE TANQUE DIA]:[LECHE AUTOCONSUMO DIA]]))</f>
        <v>766</v>
      </c>
      <c r="O605" s="10">
        <f t="shared" si="140"/>
        <v>0.86292428198433424</v>
      </c>
      <c r="P605" s="11">
        <f t="shared" si="141"/>
        <v>21.277777777777779</v>
      </c>
      <c r="Q605" s="11">
        <f t="shared" si="142"/>
        <v>18.361111111111111</v>
      </c>
      <c r="R605" s="11">
        <f t="shared" si="143"/>
        <v>6.25</v>
      </c>
      <c r="S605" s="11">
        <f t="shared" si="144"/>
        <v>4.2555555555555555</v>
      </c>
      <c r="T605" s="11">
        <f t="shared" si="145"/>
        <v>5</v>
      </c>
      <c r="U605" s="11">
        <f t="shared" si="146"/>
        <v>70.925925925925924</v>
      </c>
      <c r="V605" s="11">
        <f t="shared" si="147"/>
        <v>3.333333333333333</v>
      </c>
      <c r="W605" s="11">
        <f>IFERROR(H605/M605,Tabla2[[#This Row],[CARGA PRODUCCION (ANIMALES/HA)]])</f>
        <v>2.4</v>
      </c>
      <c r="X605" s="9">
        <f t="shared" si="148"/>
        <v>2022</v>
      </c>
      <c r="Y605" s="9">
        <f t="shared" si="149"/>
        <v>10</v>
      </c>
      <c r="Z605" s="9" t="e">
        <f t="shared" ca="1" si="150"/>
        <v>#NAME?</v>
      </c>
      <c r="AA605" s="12">
        <f t="shared" si="151"/>
        <v>36</v>
      </c>
      <c r="AB605" s="10">
        <f t="shared" si="152"/>
        <v>1</v>
      </c>
      <c r="AC605" s="13">
        <f t="shared" si="153"/>
        <v>0</v>
      </c>
    </row>
    <row r="606" spans="1:29">
      <c r="A606" s="6">
        <v>44844</v>
      </c>
      <c r="B606" s="7" t="s">
        <v>81</v>
      </c>
      <c r="C606" s="7">
        <v>1854</v>
      </c>
      <c r="D606" s="7">
        <v>50</v>
      </c>
      <c r="E606" s="7">
        <v>9</v>
      </c>
      <c r="F606" s="7">
        <v>50</v>
      </c>
      <c r="G606" s="7">
        <v>96</v>
      </c>
      <c r="H606" s="7">
        <v>96</v>
      </c>
      <c r="I606" s="7">
        <v>0</v>
      </c>
      <c r="J606" s="7">
        <v>11</v>
      </c>
      <c r="K606" s="7">
        <v>600</v>
      </c>
      <c r="L606" s="7">
        <v>25.2</v>
      </c>
      <c r="M606" s="8">
        <v>32.700000000000003</v>
      </c>
      <c r="N606" s="9">
        <f>IF(Tabla2[[#This Row],[LECHE RETIRO DIA]]&lt;&gt;ISBLANK(Tabla2[[#This Row],[LECHE RETIRO DIA]]),SUM(Tabla2[[#This Row],[LECHE TANQUE DIA]:[LECHE RETIRO DIA]]),SUM(Tabla2[[#This Row],[LECHE TANQUE DIA]:[LECHE AUTOCONSUMO DIA]]))</f>
        <v>1963</v>
      </c>
      <c r="O606" s="10">
        <f t="shared" si="140"/>
        <v>0.94447274579724916</v>
      </c>
      <c r="P606" s="11">
        <f t="shared" si="141"/>
        <v>20.447916666666668</v>
      </c>
      <c r="Q606" s="11">
        <f t="shared" si="142"/>
        <v>19.3125</v>
      </c>
      <c r="R606" s="11">
        <f t="shared" si="143"/>
        <v>4.5454545454545459</v>
      </c>
      <c r="S606" s="11">
        <f t="shared" si="144"/>
        <v>3.2716666666666665</v>
      </c>
      <c r="T606" s="11">
        <f t="shared" si="145"/>
        <v>6.25</v>
      </c>
      <c r="U606" s="11">
        <f t="shared" si="146"/>
        <v>77.896825396825406</v>
      </c>
      <c r="V606" s="11">
        <f t="shared" si="147"/>
        <v>3.8095238095238098</v>
      </c>
      <c r="W606" s="11">
        <f>IFERROR(H606/M606,Tabla2[[#This Row],[CARGA PRODUCCION (ANIMALES/HA)]])</f>
        <v>2.9357798165137612</v>
      </c>
      <c r="X606" s="9">
        <f t="shared" si="148"/>
        <v>2022</v>
      </c>
      <c r="Y606" s="9">
        <f t="shared" si="149"/>
        <v>10</v>
      </c>
      <c r="Z606" s="9" t="e">
        <f t="shared" ca="1" si="150"/>
        <v>#NAME?</v>
      </c>
      <c r="AA606" s="12">
        <f t="shared" si="151"/>
        <v>96</v>
      </c>
      <c r="AB606" s="10">
        <f t="shared" si="152"/>
        <v>1</v>
      </c>
      <c r="AC606" s="13">
        <f t="shared" si="153"/>
        <v>0</v>
      </c>
    </row>
    <row r="607" spans="1:29">
      <c r="A607" s="6">
        <v>44844</v>
      </c>
      <c r="B607" s="7" t="s">
        <v>83</v>
      </c>
      <c r="C607" s="7">
        <v>2103</v>
      </c>
      <c r="D607" s="7">
        <v>80</v>
      </c>
      <c r="E607" s="7">
        <v>9</v>
      </c>
      <c r="F607" s="7">
        <v>80</v>
      </c>
      <c r="G607" s="7">
        <v>120</v>
      </c>
      <c r="H607" s="7">
        <v>129</v>
      </c>
      <c r="I607" s="7">
        <v>0</v>
      </c>
      <c r="J607" s="7">
        <v>22</v>
      </c>
      <c r="K607" s="7">
        <v>680</v>
      </c>
      <c r="L607" s="7">
        <v>28.9</v>
      </c>
      <c r="M607" s="8">
        <v>35.5</v>
      </c>
      <c r="N607" s="9">
        <f>IF(Tabla2[[#This Row],[LECHE RETIRO DIA]]&lt;&gt;ISBLANK(Tabla2[[#This Row],[LECHE RETIRO DIA]]),SUM(Tabla2[[#This Row],[LECHE TANQUE DIA]:[LECHE RETIRO DIA]]),SUM(Tabla2[[#This Row],[LECHE TANQUE DIA]:[LECHE AUTOCONSUMO DIA]]))</f>
        <v>2272</v>
      </c>
      <c r="O607" s="10">
        <f t="shared" si="140"/>
        <v>0.92561619718309862</v>
      </c>
      <c r="P607" s="11">
        <f t="shared" si="141"/>
        <v>18.933333333333334</v>
      </c>
      <c r="Q607" s="11">
        <f t="shared" si="142"/>
        <v>17.524999999999999</v>
      </c>
      <c r="R607" s="11">
        <f t="shared" si="143"/>
        <v>3.6363636363636362</v>
      </c>
      <c r="S607" s="11">
        <f t="shared" si="144"/>
        <v>3.3411764705882354</v>
      </c>
      <c r="T607" s="11">
        <f t="shared" si="145"/>
        <v>5.666666666666667</v>
      </c>
      <c r="U607" s="11">
        <f t="shared" si="146"/>
        <v>78.615916955017312</v>
      </c>
      <c r="V607" s="11">
        <f t="shared" si="147"/>
        <v>4.1522491349480974</v>
      </c>
      <c r="W607" s="11">
        <f>IFERROR(H607/M607,Tabla2[[#This Row],[CARGA PRODUCCION (ANIMALES/HA)]])</f>
        <v>3.6338028169014085</v>
      </c>
      <c r="X607" s="9">
        <f t="shared" si="148"/>
        <v>2022</v>
      </c>
      <c r="Y607" s="9">
        <f t="shared" si="149"/>
        <v>10</v>
      </c>
      <c r="Z607" s="9" t="e">
        <f t="shared" ca="1" si="150"/>
        <v>#NAME?</v>
      </c>
      <c r="AA607" s="12">
        <f t="shared" si="151"/>
        <v>129</v>
      </c>
      <c r="AB607" s="10">
        <f t="shared" si="152"/>
        <v>0.93023255813953487</v>
      </c>
      <c r="AC607" s="13">
        <f t="shared" si="153"/>
        <v>6.9767441860465129E-2</v>
      </c>
    </row>
    <row r="608" spans="1:29">
      <c r="A608" s="6">
        <v>44844</v>
      </c>
      <c r="B608" s="7" t="s">
        <v>88</v>
      </c>
      <c r="C608" s="7">
        <v>647</v>
      </c>
      <c r="D608" s="7">
        <v>50</v>
      </c>
      <c r="E608" s="7">
        <v>5</v>
      </c>
      <c r="F608" s="7">
        <v>50</v>
      </c>
      <c r="G608" s="7">
        <v>36</v>
      </c>
      <c r="H608" s="7">
        <v>36</v>
      </c>
      <c r="I608" s="7">
        <v>0</v>
      </c>
      <c r="J608" s="7">
        <v>8</v>
      </c>
      <c r="K608" s="7">
        <v>180</v>
      </c>
      <c r="L608" s="7">
        <v>10.8</v>
      </c>
      <c r="M608" s="28">
        <v>15</v>
      </c>
      <c r="N608" s="9">
        <f>IF(Tabla2[[#This Row],[LECHE RETIRO DIA]]&lt;&gt;ISBLANK(Tabla2[[#This Row],[LECHE RETIRO DIA]]),SUM(Tabla2[[#This Row],[LECHE TANQUE DIA]:[LECHE RETIRO DIA]]),SUM(Tabla2[[#This Row],[LECHE TANQUE DIA]:[LECHE AUTOCONSUMO DIA]]))</f>
        <v>752</v>
      </c>
      <c r="O608" s="10">
        <f t="shared" si="140"/>
        <v>0.8603723404255319</v>
      </c>
      <c r="P608" s="11">
        <f t="shared" si="141"/>
        <v>20.888888888888889</v>
      </c>
      <c r="Q608" s="11">
        <f t="shared" si="142"/>
        <v>17.972222222222221</v>
      </c>
      <c r="R608" s="11">
        <f t="shared" si="143"/>
        <v>6.25</v>
      </c>
      <c r="S608" s="11">
        <f t="shared" si="144"/>
        <v>4.177777777777778</v>
      </c>
      <c r="T608" s="11">
        <f t="shared" si="145"/>
        <v>5</v>
      </c>
      <c r="U608" s="11">
        <f t="shared" si="146"/>
        <v>69.629629629629619</v>
      </c>
      <c r="V608" s="11">
        <f t="shared" si="147"/>
        <v>3.333333333333333</v>
      </c>
      <c r="W608" s="11">
        <f>IFERROR(H608/M608,Tabla2[[#This Row],[CARGA PRODUCCION (ANIMALES/HA)]])</f>
        <v>2.4</v>
      </c>
      <c r="X608" s="9">
        <f t="shared" si="148"/>
        <v>2022</v>
      </c>
      <c r="Y608" s="9">
        <f t="shared" si="149"/>
        <v>10</v>
      </c>
      <c r="Z608" s="9" t="e">
        <f t="shared" ca="1" si="150"/>
        <v>#NAME?</v>
      </c>
      <c r="AA608" s="12">
        <f t="shared" si="151"/>
        <v>36</v>
      </c>
      <c r="AB608" s="10">
        <f t="shared" si="152"/>
        <v>1</v>
      </c>
      <c r="AC608" s="13">
        <f t="shared" si="153"/>
        <v>0</v>
      </c>
    </row>
    <row r="609" spans="1:29">
      <c r="A609" s="6">
        <v>44845</v>
      </c>
      <c r="B609" s="7" t="s">
        <v>81</v>
      </c>
      <c r="C609" s="7">
        <v>1905</v>
      </c>
      <c r="D609" s="7">
        <v>50</v>
      </c>
      <c r="E609" s="7">
        <v>9</v>
      </c>
      <c r="F609" s="7">
        <v>50</v>
      </c>
      <c r="G609" s="7">
        <v>96</v>
      </c>
      <c r="H609" s="7">
        <v>96</v>
      </c>
      <c r="I609" s="7">
        <v>0</v>
      </c>
      <c r="J609" s="7">
        <v>11</v>
      </c>
      <c r="K609" s="7">
        <v>600</v>
      </c>
      <c r="L609" s="7">
        <v>25.2</v>
      </c>
      <c r="M609" s="8">
        <v>32.700000000000003</v>
      </c>
      <c r="N609" s="9">
        <f>IF(Tabla2[[#This Row],[LECHE RETIRO DIA]]&lt;&gt;ISBLANK(Tabla2[[#This Row],[LECHE RETIRO DIA]]),SUM(Tabla2[[#This Row],[LECHE TANQUE DIA]:[LECHE RETIRO DIA]]),SUM(Tabla2[[#This Row],[LECHE TANQUE DIA]:[LECHE AUTOCONSUMO DIA]]))</f>
        <v>2014</v>
      </c>
      <c r="O609" s="10">
        <f t="shared" si="140"/>
        <v>0.94587884806355516</v>
      </c>
      <c r="P609" s="11">
        <f t="shared" si="141"/>
        <v>20.979166666666668</v>
      </c>
      <c r="Q609" s="11">
        <f t="shared" si="142"/>
        <v>19.84375</v>
      </c>
      <c r="R609" s="11">
        <f t="shared" si="143"/>
        <v>4.5454545454545459</v>
      </c>
      <c r="S609" s="11">
        <f t="shared" si="144"/>
        <v>3.3566666666666665</v>
      </c>
      <c r="T609" s="11">
        <f t="shared" si="145"/>
        <v>6.25</v>
      </c>
      <c r="U609" s="11">
        <f t="shared" si="146"/>
        <v>79.920634920634924</v>
      </c>
      <c r="V609" s="11">
        <f t="shared" si="147"/>
        <v>3.8095238095238098</v>
      </c>
      <c r="W609" s="11">
        <f>IFERROR(H609/M609,Tabla2[[#This Row],[CARGA PRODUCCION (ANIMALES/HA)]])</f>
        <v>2.9357798165137612</v>
      </c>
      <c r="X609" s="9">
        <f t="shared" si="148"/>
        <v>2022</v>
      </c>
      <c r="Y609" s="9">
        <f t="shared" si="149"/>
        <v>10</v>
      </c>
      <c r="Z609" s="9" t="e">
        <f t="shared" ca="1" si="150"/>
        <v>#NAME?</v>
      </c>
      <c r="AA609" s="12">
        <f t="shared" si="151"/>
        <v>96</v>
      </c>
      <c r="AB609" s="10">
        <f t="shared" si="152"/>
        <v>1</v>
      </c>
      <c r="AC609" s="13">
        <f t="shared" si="153"/>
        <v>0</v>
      </c>
    </row>
    <row r="610" spans="1:29">
      <c r="A610" s="6">
        <v>44845</v>
      </c>
      <c r="B610" s="7" t="s">
        <v>83</v>
      </c>
      <c r="C610" s="7">
        <v>2099</v>
      </c>
      <c r="D610" s="7">
        <v>80</v>
      </c>
      <c r="E610" s="7">
        <v>9</v>
      </c>
      <c r="F610" s="7">
        <v>80</v>
      </c>
      <c r="G610" s="7">
        <v>120</v>
      </c>
      <c r="H610" s="7">
        <v>129</v>
      </c>
      <c r="I610" s="7">
        <v>0</v>
      </c>
      <c r="J610" s="7">
        <v>22</v>
      </c>
      <c r="K610" s="7">
        <v>680</v>
      </c>
      <c r="L610" s="7">
        <v>28.9</v>
      </c>
      <c r="M610" s="8">
        <v>35.5</v>
      </c>
      <c r="N610" s="9">
        <f>IF(Tabla2[[#This Row],[LECHE RETIRO DIA]]&lt;&gt;ISBLANK(Tabla2[[#This Row],[LECHE RETIRO DIA]]),SUM(Tabla2[[#This Row],[LECHE TANQUE DIA]:[LECHE RETIRO DIA]]),SUM(Tabla2[[#This Row],[LECHE TANQUE DIA]:[LECHE AUTOCONSUMO DIA]]))</f>
        <v>2268</v>
      </c>
      <c r="O610" s="10">
        <f t="shared" si="140"/>
        <v>0.92548500881834217</v>
      </c>
      <c r="P610" s="11">
        <f t="shared" si="141"/>
        <v>18.899999999999999</v>
      </c>
      <c r="Q610" s="11">
        <f t="shared" si="142"/>
        <v>17.491666666666667</v>
      </c>
      <c r="R610" s="11">
        <f t="shared" si="143"/>
        <v>3.6363636363636362</v>
      </c>
      <c r="S610" s="11">
        <f t="shared" si="144"/>
        <v>3.335294117647059</v>
      </c>
      <c r="T610" s="11">
        <f t="shared" si="145"/>
        <v>5.666666666666667</v>
      </c>
      <c r="U610" s="11">
        <f t="shared" si="146"/>
        <v>78.477508650519042</v>
      </c>
      <c r="V610" s="11">
        <f t="shared" si="147"/>
        <v>4.1522491349480974</v>
      </c>
      <c r="W610" s="11">
        <f>IFERROR(H610/M610,Tabla2[[#This Row],[CARGA PRODUCCION (ANIMALES/HA)]])</f>
        <v>3.6338028169014085</v>
      </c>
      <c r="X610" s="9">
        <f t="shared" si="148"/>
        <v>2022</v>
      </c>
      <c r="Y610" s="9">
        <f t="shared" si="149"/>
        <v>10</v>
      </c>
      <c r="Z610" s="9" t="e">
        <f t="shared" ca="1" si="150"/>
        <v>#NAME?</v>
      </c>
      <c r="AA610" s="12">
        <f t="shared" si="151"/>
        <v>129</v>
      </c>
      <c r="AB610" s="10">
        <f t="shared" si="152"/>
        <v>0.93023255813953487</v>
      </c>
      <c r="AC610" s="13">
        <f t="shared" si="153"/>
        <v>6.9767441860465129E-2</v>
      </c>
    </row>
    <row r="611" spans="1:29">
      <c r="A611" s="6">
        <v>44845</v>
      </c>
      <c r="B611" s="7" t="s">
        <v>88</v>
      </c>
      <c r="C611" s="7">
        <v>630</v>
      </c>
      <c r="D611" s="7">
        <v>50</v>
      </c>
      <c r="E611" s="7">
        <v>5</v>
      </c>
      <c r="F611" s="7">
        <v>50</v>
      </c>
      <c r="G611" s="7">
        <v>36</v>
      </c>
      <c r="H611" s="7">
        <v>36</v>
      </c>
      <c r="I611" s="7">
        <v>0</v>
      </c>
      <c r="J611" s="7">
        <v>8</v>
      </c>
      <c r="K611" s="7">
        <v>180</v>
      </c>
      <c r="L611" s="7">
        <v>10.8</v>
      </c>
      <c r="M611" s="28">
        <v>15</v>
      </c>
      <c r="N611" s="9">
        <f>IF(Tabla2[[#This Row],[LECHE RETIRO DIA]]&lt;&gt;ISBLANK(Tabla2[[#This Row],[LECHE RETIRO DIA]]),SUM(Tabla2[[#This Row],[LECHE TANQUE DIA]:[LECHE RETIRO DIA]]),SUM(Tabla2[[#This Row],[LECHE TANQUE DIA]:[LECHE AUTOCONSUMO DIA]]))</f>
        <v>735</v>
      </c>
      <c r="O611" s="10">
        <f t="shared" si="140"/>
        <v>0.8571428571428571</v>
      </c>
      <c r="P611" s="11">
        <f t="shared" si="141"/>
        <v>20.416666666666668</v>
      </c>
      <c r="Q611" s="11">
        <f t="shared" si="142"/>
        <v>17.5</v>
      </c>
      <c r="R611" s="11">
        <f t="shared" si="143"/>
        <v>6.25</v>
      </c>
      <c r="S611" s="11">
        <f t="shared" si="144"/>
        <v>4.083333333333333</v>
      </c>
      <c r="T611" s="11">
        <f t="shared" si="145"/>
        <v>5</v>
      </c>
      <c r="U611" s="11">
        <f t="shared" si="146"/>
        <v>68.055555555555557</v>
      </c>
      <c r="V611" s="11">
        <f t="shared" si="147"/>
        <v>3.333333333333333</v>
      </c>
      <c r="W611" s="11">
        <f>IFERROR(H611/M611,Tabla2[[#This Row],[CARGA PRODUCCION (ANIMALES/HA)]])</f>
        <v>2.4</v>
      </c>
      <c r="X611" s="9">
        <f t="shared" si="148"/>
        <v>2022</v>
      </c>
      <c r="Y611" s="9">
        <f t="shared" si="149"/>
        <v>10</v>
      </c>
      <c r="Z611" s="9" t="e">
        <f t="shared" ca="1" si="150"/>
        <v>#NAME?</v>
      </c>
      <c r="AA611" s="12">
        <f t="shared" si="151"/>
        <v>36</v>
      </c>
      <c r="AB611" s="10">
        <f t="shared" si="152"/>
        <v>1</v>
      </c>
      <c r="AC611" s="13">
        <f t="shared" si="153"/>
        <v>0</v>
      </c>
    </row>
    <row r="612" spans="1:29">
      <c r="A612" s="6">
        <v>44846</v>
      </c>
      <c r="B612" s="7" t="s">
        <v>81</v>
      </c>
      <c r="C612" s="7">
        <v>1909</v>
      </c>
      <c r="D612" s="7">
        <v>50</v>
      </c>
      <c r="E612" s="7">
        <v>9</v>
      </c>
      <c r="F612" s="7">
        <v>50</v>
      </c>
      <c r="G612" s="7">
        <v>96</v>
      </c>
      <c r="H612" s="7">
        <v>96</v>
      </c>
      <c r="I612" s="7">
        <v>0</v>
      </c>
      <c r="J612" s="7">
        <v>11</v>
      </c>
      <c r="K612" s="7">
        <v>600</v>
      </c>
      <c r="L612" s="7">
        <v>25.2</v>
      </c>
      <c r="M612" s="8">
        <v>32.700000000000003</v>
      </c>
      <c r="N612" s="9">
        <f>IF(Tabla2[[#This Row],[LECHE RETIRO DIA]]&lt;&gt;ISBLANK(Tabla2[[#This Row],[LECHE RETIRO DIA]]),SUM(Tabla2[[#This Row],[LECHE TANQUE DIA]:[LECHE RETIRO DIA]]),SUM(Tabla2[[#This Row],[LECHE TANQUE DIA]:[LECHE AUTOCONSUMO DIA]]))</f>
        <v>2018</v>
      </c>
      <c r="O612" s="10">
        <f t="shared" si="140"/>
        <v>0.945986124876115</v>
      </c>
      <c r="P612" s="11">
        <f t="shared" si="141"/>
        <v>21.020833333333332</v>
      </c>
      <c r="Q612" s="11">
        <f t="shared" si="142"/>
        <v>19.885416666666668</v>
      </c>
      <c r="R612" s="11">
        <f t="shared" si="143"/>
        <v>4.5454545454545459</v>
      </c>
      <c r="S612" s="11">
        <f t="shared" si="144"/>
        <v>3.3633333333333333</v>
      </c>
      <c r="T612" s="11">
        <f t="shared" si="145"/>
        <v>6.25</v>
      </c>
      <c r="U612" s="11">
        <f t="shared" si="146"/>
        <v>80.079365079365076</v>
      </c>
      <c r="V612" s="11">
        <f t="shared" si="147"/>
        <v>3.8095238095238098</v>
      </c>
      <c r="W612" s="11">
        <f>IFERROR(H612/M612,Tabla2[[#This Row],[CARGA PRODUCCION (ANIMALES/HA)]])</f>
        <v>2.9357798165137612</v>
      </c>
      <c r="X612" s="9">
        <f t="shared" si="148"/>
        <v>2022</v>
      </c>
      <c r="Y612" s="9">
        <f t="shared" si="149"/>
        <v>10</v>
      </c>
      <c r="Z612" s="9" t="e">
        <f t="shared" ca="1" si="150"/>
        <v>#NAME?</v>
      </c>
      <c r="AA612" s="12">
        <f t="shared" si="151"/>
        <v>96</v>
      </c>
      <c r="AB612" s="10">
        <f t="shared" si="152"/>
        <v>1</v>
      </c>
      <c r="AC612" s="13">
        <f t="shared" si="153"/>
        <v>0</v>
      </c>
    </row>
    <row r="613" spans="1:29">
      <c r="A613" s="6">
        <v>44846</v>
      </c>
      <c r="B613" s="7" t="s">
        <v>83</v>
      </c>
      <c r="C613" s="7">
        <v>2090</v>
      </c>
      <c r="D613" s="7">
        <v>80</v>
      </c>
      <c r="E613" s="7">
        <v>9</v>
      </c>
      <c r="F613" s="7">
        <v>80</v>
      </c>
      <c r="G613" s="7">
        <v>120</v>
      </c>
      <c r="H613" s="7">
        <v>129</v>
      </c>
      <c r="I613" s="7">
        <v>0</v>
      </c>
      <c r="J613" s="7">
        <v>22</v>
      </c>
      <c r="K613" s="7">
        <v>680</v>
      </c>
      <c r="L613" s="7">
        <v>28.9</v>
      </c>
      <c r="M613" s="8">
        <v>35.5</v>
      </c>
      <c r="N613" s="9">
        <f>IF(Tabla2[[#This Row],[LECHE RETIRO DIA]]&lt;&gt;ISBLANK(Tabla2[[#This Row],[LECHE RETIRO DIA]]),SUM(Tabla2[[#This Row],[LECHE TANQUE DIA]:[LECHE RETIRO DIA]]),SUM(Tabla2[[#This Row],[LECHE TANQUE DIA]:[LECHE AUTOCONSUMO DIA]]))</f>
        <v>2259</v>
      </c>
      <c r="O613" s="10">
        <f t="shared" si="140"/>
        <v>0.92518813634351482</v>
      </c>
      <c r="P613" s="11">
        <f t="shared" si="141"/>
        <v>18.824999999999999</v>
      </c>
      <c r="Q613" s="11">
        <f t="shared" si="142"/>
        <v>17.416666666666668</v>
      </c>
      <c r="R613" s="11">
        <f t="shared" si="143"/>
        <v>3.6363636363636362</v>
      </c>
      <c r="S613" s="11">
        <f t="shared" si="144"/>
        <v>3.322058823529412</v>
      </c>
      <c r="T613" s="11">
        <f t="shared" si="145"/>
        <v>5.666666666666667</v>
      </c>
      <c r="U613" s="11">
        <f t="shared" si="146"/>
        <v>78.16608996539793</v>
      </c>
      <c r="V613" s="11">
        <f t="shared" si="147"/>
        <v>4.1522491349480974</v>
      </c>
      <c r="W613" s="11">
        <f>IFERROR(H613/M613,Tabla2[[#This Row],[CARGA PRODUCCION (ANIMALES/HA)]])</f>
        <v>3.6338028169014085</v>
      </c>
      <c r="X613" s="9">
        <f t="shared" si="148"/>
        <v>2022</v>
      </c>
      <c r="Y613" s="9">
        <f t="shared" si="149"/>
        <v>10</v>
      </c>
      <c r="Z613" s="9" t="e">
        <f t="shared" ca="1" si="150"/>
        <v>#NAME?</v>
      </c>
      <c r="AA613" s="12">
        <f t="shared" si="151"/>
        <v>129</v>
      </c>
      <c r="AB613" s="10">
        <f t="shared" si="152"/>
        <v>0.93023255813953487</v>
      </c>
      <c r="AC613" s="13">
        <f t="shared" si="153"/>
        <v>6.9767441860465129E-2</v>
      </c>
    </row>
    <row r="614" spans="1:29">
      <c r="A614" s="6">
        <v>44846</v>
      </c>
      <c r="B614" s="7" t="s">
        <v>88</v>
      </c>
      <c r="C614" s="7">
        <v>670</v>
      </c>
      <c r="D614" s="7">
        <v>50</v>
      </c>
      <c r="E614" s="7">
        <v>5</v>
      </c>
      <c r="F614" s="7">
        <v>50</v>
      </c>
      <c r="G614" s="7">
        <v>36</v>
      </c>
      <c r="H614" s="7">
        <v>36</v>
      </c>
      <c r="I614" s="7">
        <v>0</v>
      </c>
      <c r="J614" s="7">
        <v>8</v>
      </c>
      <c r="K614" s="7">
        <v>180</v>
      </c>
      <c r="L614" s="7">
        <v>10.8</v>
      </c>
      <c r="M614" s="28">
        <v>15</v>
      </c>
      <c r="N614" s="9">
        <f>IF(Tabla2[[#This Row],[LECHE RETIRO DIA]]&lt;&gt;ISBLANK(Tabla2[[#This Row],[LECHE RETIRO DIA]]),SUM(Tabla2[[#This Row],[LECHE TANQUE DIA]:[LECHE RETIRO DIA]]),SUM(Tabla2[[#This Row],[LECHE TANQUE DIA]:[LECHE AUTOCONSUMO DIA]]))</f>
        <v>775</v>
      </c>
      <c r="O614" s="10">
        <f t="shared" si="140"/>
        <v>0.86451612903225805</v>
      </c>
      <c r="P614" s="11">
        <f t="shared" si="141"/>
        <v>21.527777777777779</v>
      </c>
      <c r="Q614" s="11">
        <f t="shared" si="142"/>
        <v>18.611111111111111</v>
      </c>
      <c r="R614" s="11">
        <f t="shared" si="143"/>
        <v>6.25</v>
      </c>
      <c r="S614" s="11">
        <f t="shared" si="144"/>
        <v>4.3055555555555554</v>
      </c>
      <c r="T614" s="11">
        <f t="shared" si="145"/>
        <v>5</v>
      </c>
      <c r="U614" s="11">
        <f t="shared" si="146"/>
        <v>71.759259259259252</v>
      </c>
      <c r="V614" s="11">
        <f t="shared" si="147"/>
        <v>3.333333333333333</v>
      </c>
      <c r="W614" s="11">
        <f>IFERROR(H614/M614,Tabla2[[#This Row],[CARGA PRODUCCION (ANIMALES/HA)]])</f>
        <v>2.4</v>
      </c>
      <c r="X614" s="9">
        <f t="shared" si="148"/>
        <v>2022</v>
      </c>
      <c r="Y614" s="9">
        <f t="shared" si="149"/>
        <v>10</v>
      </c>
      <c r="Z614" s="9" t="e">
        <f t="shared" ca="1" si="150"/>
        <v>#NAME?</v>
      </c>
      <c r="AA614" s="12">
        <f t="shared" si="151"/>
        <v>36</v>
      </c>
      <c r="AB614" s="10">
        <f t="shared" si="152"/>
        <v>1</v>
      </c>
      <c r="AC614" s="13">
        <f t="shared" si="153"/>
        <v>0</v>
      </c>
    </row>
    <row r="615" spans="1:29">
      <c r="A615" s="6">
        <v>44847</v>
      </c>
      <c r="B615" s="7" t="s">
        <v>81</v>
      </c>
      <c r="C615" s="7">
        <v>1919</v>
      </c>
      <c r="D615" s="7">
        <v>50</v>
      </c>
      <c r="E615" s="7">
        <v>9</v>
      </c>
      <c r="F615" s="7">
        <v>50</v>
      </c>
      <c r="G615" s="7">
        <v>96</v>
      </c>
      <c r="H615" s="7">
        <v>96</v>
      </c>
      <c r="I615" s="7">
        <v>0</v>
      </c>
      <c r="J615" s="7">
        <v>11</v>
      </c>
      <c r="K615" s="7">
        <v>600</v>
      </c>
      <c r="L615" s="7">
        <v>25.2</v>
      </c>
      <c r="M615" s="8">
        <v>32.700000000000003</v>
      </c>
      <c r="N615" s="9">
        <f>IF(Tabla2[[#This Row],[LECHE RETIRO DIA]]&lt;&gt;ISBLANK(Tabla2[[#This Row],[LECHE RETIRO DIA]]),SUM(Tabla2[[#This Row],[LECHE TANQUE DIA]:[LECHE RETIRO DIA]]),SUM(Tabla2[[#This Row],[LECHE TANQUE DIA]:[LECHE AUTOCONSUMO DIA]]))</f>
        <v>2028</v>
      </c>
      <c r="O615" s="10">
        <f t="shared" si="140"/>
        <v>0.94625246548323472</v>
      </c>
      <c r="P615" s="11">
        <f t="shared" si="141"/>
        <v>21.125</v>
      </c>
      <c r="Q615" s="11">
        <f t="shared" si="142"/>
        <v>19.989583333333332</v>
      </c>
      <c r="R615" s="11">
        <f t="shared" si="143"/>
        <v>4.5454545454545459</v>
      </c>
      <c r="S615" s="11">
        <f t="shared" si="144"/>
        <v>3.38</v>
      </c>
      <c r="T615" s="11">
        <f t="shared" si="145"/>
        <v>6.25</v>
      </c>
      <c r="U615" s="11">
        <f t="shared" si="146"/>
        <v>80.476190476190482</v>
      </c>
      <c r="V615" s="11">
        <f t="shared" si="147"/>
        <v>3.8095238095238098</v>
      </c>
      <c r="W615" s="11">
        <f>IFERROR(H615/M615,Tabla2[[#This Row],[CARGA PRODUCCION (ANIMALES/HA)]])</f>
        <v>2.9357798165137612</v>
      </c>
      <c r="X615" s="9">
        <f t="shared" si="148"/>
        <v>2022</v>
      </c>
      <c r="Y615" s="9">
        <f t="shared" si="149"/>
        <v>10</v>
      </c>
      <c r="Z615" s="9" t="e">
        <f t="shared" ca="1" si="150"/>
        <v>#NAME?</v>
      </c>
      <c r="AA615" s="12">
        <f t="shared" si="151"/>
        <v>96</v>
      </c>
      <c r="AB615" s="10">
        <f t="shared" si="152"/>
        <v>1</v>
      </c>
      <c r="AC615" s="13">
        <f t="shared" si="153"/>
        <v>0</v>
      </c>
    </row>
    <row r="616" spans="1:29">
      <c r="A616" s="6">
        <v>44847</v>
      </c>
      <c r="B616" s="7" t="s">
        <v>83</v>
      </c>
      <c r="C616" s="7">
        <v>2043</v>
      </c>
      <c r="D616" s="7">
        <v>80</v>
      </c>
      <c r="E616" s="7">
        <v>9</v>
      </c>
      <c r="F616" s="7">
        <v>80</v>
      </c>
      <c r="G616" s="7">
        <v>120</v>
      </c>
      <c r="H616" s="7">
        <v>129</v>
      </c>
      <c r="I616" s="7">
        <v>0</v>
      </c>
      <c r="J616" s="7">
        <v>22</v>
      </c>
      <c r="K616" s="7">
        <v>680</v>
      </c>
      <c r="L616" s="7">
        <v>28.9</v>
      </c>
      <c r="M616" s="8">
        <v>35.5</v>
      </c>
      <c r="N616" s="9">
        <f>IF(Tabla2[[#This Row],[LECHE RETIRO DIA]]&lt;&gt;ISBLANK(Tabla2[[#This Row],[LECHE RETIRO DIA]]),SUM(Tabla2[[#This Row],[LECHE TANQUE DIA]:[LECHE RETIRO DIA]]),SUM(Tabla2[[#This Row],[LECHE TANQUE DIA]:[LECHE AUTOCONSUMO DIA]]))</f>
        <v>2212</v>
      </c>
      <c r="O616" s="10">
        <f t="shared" si="140"/>
        <v>0.92359855334538876</v>
      </c>
      <c r="P616" s="11">
        <f t="shared" si="141"/>
        <v>18.433333333333334</v>
      </c>
      <c r="Q616" s="11">
        <f t="shared" si="142"/>
        <v>17.024999999999999</v>
      </c>
      <c r="R616" s="11">
        <f t="shared" si="143"/>
        <v>3.6363636363636362</v>
      </c>
      <c r="S616" s="11">
        <f t="shared" si="144"/>
        <v>3.2529411764705882</v>
      </c>
      <c r="T616" s="11">
        <f t="shared" si="145"/>
        <v>5.666666666666667</v>
      </c>
      <c r="U616" s="11">
        <f t="shared" si="146"/>
        <v>76.539792387543258</v>
      </c>
      <c r="V616" s="11">
        <f t="shared" si="147"/>
        <v>4.1522491349480974</v>
      </c>
      <c r="W616" s="11">
        <f>IFERROR(H616/M616,Tabla2[[#This Row],[CARGA PRODUCCION (ANIMALES/HA)]])</f>
        <v>3.6338028169014085</v>
      </c>
      <c r="X616" s="9">
        <f t="shared" si="148"/>
        <v>2022</v>
      </c>
      <c r="Y616" s="9">
        <f t="shared" si="149"/>
        <v>10</v>
      </c>
      <c r="Z616" s="9" t="e">
        <f t="shared" ca="1" si="150"/>
        <v>#NAME?</v>
      </c>
      <c r="AA616" s="12">
        <f t="shared" si="151"/>
        <v>129</v>
      </c>
      <c r="AB616" s="10">
        <f t="shared" si="152"/>
        <v>0.93023255813953487</v>
      </c>
      <c r="AC616" s="13">
        <f t="shared" si="153"/>
        <v>6.9767441860465129E-2</v>
      </c>
    </row>
    <row r="617" spans="1:29">
      <c r="A617" s="6">
        <v>44847</v>
      </c>
      <c r="B617" s="7" t="s">
        <v>88</v>
      </c>
      <c r="C617" s="7">
        <v>707</v>
      </c>
      <c r="D617" s="7">
        <v>50</v>
      </c>
      <c r="E617" s="7">
        <v>5</v>
      </c>
      <c r="F617" s="7">
        <v>50</v>
      </c>
      <c r="G617" s="7">
        <v>36</v>
      </c>
      <c r="H617" s="7">
        <v>36</v>
      </c>
      <c r="I617" s="7">
        <v>0</v>
      </c>
      <c r="J617" s="7">
        <v>8</v>
      </c>
      <c r="K617" s="7">
        <v>180</v>
      </c>
      <c r="L617" s="7">
        <v>10.8</v>
      </c>
      <c r="M617" s="28">
        <v>15</v>
      </c>
      <c r="N617" s="9">
        <f>IF(Tabla2[[#This Row],[LECHE RETIRO DIA]]&lt;&gt;ISBLANK(Tabla2[[#This Row],[LECHE RETIRO DIA]]),SUM(Tabla2[[#This Row],[LECHE TANQUE DIA]:[LECHE RETIRO DIA]]),SUM(Tabla2[[#This Row],[LECHE TANQUE DIA]:[LECHE AUTOCONSUMO DIA]]))</f>
        <v>812</v>
      </c>
      <c r="O617" s="10">
        <f t="shared" si="140"/>
        <v>0.87068965517241381</v>
      </c>
      <c r="P617" s="11">
        <f t="shared" si="141"/>
        <v>22.555555555555557</v>
      </c>
      <c r="Q617" s="11">
        <f t="shared" si="142"/>
        <v>19.638888888888889</v>
      </c>
      <c r="R617" s="11">
        <f t="shared" si="143"/>
        <v>6.25</v>
      </c>
      <c r="S617" s="11">
        <f t="shared" si="144"/>
        <v>4.5111111111111111</v>
      </c>
      <c r="T617" s="11">
        <f t="shared" si="145"/>
        <v>5</v>
      </c>
      <c r="U617" s="11">
        <f t="shared" si="146"/>
        <v>75.185185185185176</v>
      </c>
      <c r="V617" s="11">
        <f t="shared" si="147"/>
        <v>3.333333333333333</v>
      </c>
      <c r="W617" s="11">
        <f>IFERROR(H617/M617,Tabla2[[#This Row],[CARGA PRODUCCION (ANIMALES/HA)]])</f>
        <v>2.4</v>
      </c>
      <c r="X617" s="9">
        <f t="shared" si="148"/>
        <v>2022</v>
      </c>
      <c r="Y617" s="9">
        <f t="shared" si="149"/>
        <v>10</v>
      </c>
      <c r="Z617" s="9" t="e">
        <f t="shared" ca="1" si="150"/>
        <v>#NAME?</v>
      </c>
      <c r="AA617" s="12">
        <f t="shared" si="151"/>
        <v>36</v>
      </c>
      <c r="AB617" s="10">
        <f t="shared" si="152"/>
        <v>1</v>
      </c>
      <c r="AC617" s="13">
        <f t="shared" si="153"/>
        <v>0</v>
      </c>
    </row>
    <row r="618" spans="1:29">
      <c r="A618" s="6">
        <v>44848</v>
      </c>
      <c r="B618" s="7" t="s">
        <v>81</v>
      </c>
      <c r="C618" s="7">
        <v>1947</v>
      </c>
      <c r="D618" s="7">
        <v>50</v>
      </c>
      <c r="E618" s="7">
        <v>9</v>
      </c>
      <c r="F618" s="7">
        <v>50</v>
      </c>
      <c r="G618" s="7">
        <v>97</v>
      </c>
      <c r="H618" s="7">
        <v>97</v>
      </c>
      <c r="I618" s="7">
        <v>0</v>
      </c>
      <c r="J618" s="7">
        <v>11</v>
      </c>
      <c r="K618" s="7">
        <v>600</v>
      </c>
      <c r="L618" s="7">
        <v>25.2</v>
      </c>
      <c r="M618" s="8">
        <v>32.700000000000003</v>
      </c>
      <c r="N618" s="9">
        <f>IF(Tabla2[[#This Row],[LECHE RETIRO DIA]]&lt;&gt;ISBLANK(Tabla2[[#This Row],[LECHE RETIRO DIA]]),SUM(Tabla2[[#This Row],[LECHE TANQUE DIA]:[LECHE RETIRO DIA]]),SUM(Tabla2[[#This Row],[LECHE TANQUE DIA]:[LECHE AUTOCONSUMO DIA]]))</f>
        <v>2056</v>
      </c>
      <c r="O618" s="10">
        <f t="shared" si="140"/>
        <v>0.94698443579766534</v>
      </c>
      <c r="P618" s="11">
        <f t="shared" si="141"/>
        <v>21.195876288659793</v>
      </c>
      <c r="Q618" s="11">
        <f t="shared" si="142"/>
        <v>20.072164948453608</v>
      </c>
      <c r="R618" s="11">
        <f t="shared" si="143"/>
        <v>4.5454545454545459</v>
      </c>
      <c r="S618" s="11">
        <f t="shared" si="144"/>
        <v>3.4266666666666667</v>
      </c>
      <c r="T618" s="11">
        <f t="shared" si="145"/>
        <v>6.1855670103092786</v>
      </c>
      <c r="U618" s="11">
        <f t="shared" si="146"/>
        <v>81.587301587301596</v>
      </c>
      <c r="V618" s="11">
        <f t="shared" si="147"/>
        <v>3.8492063492063493</v>
      </c>
      <c r="W618" s="11">
        <f>IFERROR(H618/M618,Tabla2[[#This Row],[CARGA PRODUCCION (ANIMALES/HA)]])</f>
        <v>2.9663608562691128</v>
      </c>
      <c r="X618" s="9">
        <f t="shared" si="148"/>
        <v>2022</v>
      </c>
      <c r="Y618" s="9">
        <f t="shared" si="149"/>
        <v>10</v>
      </c>
      <c r="Z618" s="9" t="e">
        <f t="shared" ca="1" si="150"/>
        <v>#NAME?</v>
      </c>
      <c r="AA618" s="12">
        <f t="shared" si="151"/>
        <v>97</v>
      </c>
      <c r="AB618" s="10">
        <f t="shared" si="152"/>
        <v>1</v>
      </c>
      <c r="AC618" s="13">
        <f t="shared" si="153"/>
        <v>0</v>
      </c>
    </row>
    <row r="619" spans="1:29">
      <c r="A619" s="6">
        <v>44848</v>
      </c>
      <c r="B619" s="7" t="s">
        <v>83</v>
      </c>
      <c r="C619" s="7">
        <v>2010</v>
      </c>
      <c r="D619" s="7">
        <v>80</v>
      </c>
      <c r="E619" s="7">
        <v>9</v>
      </c>
      <c r="F619" s="7">
        <v>80</v>
      </c>
      <c r="G619" s="7">
        <v>120</v>
      </c>
      <c r="H619" s="7">
        <v>129</v>
      </c>
      <c r="I619" s="7">
        <v>0</v>
      </c>
      <c r="J619" s="7">
        <v>22</v>
      </c>
      <c r="K619" s="7">
        <v>680</v>
      </c>
      <c r="L619" s="7">
        <v>28.9</v>
      </c>
      <c r="M619" s="8">
        <v>35.5</v>
      </c>
      <c r="N619" s="9">
        <f>IF(Tabla2[[#This Row],[LECHE RETIRO DIA]]&lt;&gt;ISBLANK(Tabla2[[#This Row],[LECHE RETIRO DIA]]),SUM(Tabla2[[#This Row],[LECHE TANQUE DIA]:[LECHE RETIRO DIA]]),SUM(Tabla2[[#This Row],[LECHE TANQUE DIA]:[LECHE AUTOCONSUMO DIA]]))</f>
        <v>2179</v>
      </c>
      <c r="O619" s="10">
        <f t="shared" si="140"/>
        <v>0.92244148692060579</v>
      </c>
      <c r="P619" s="11">
        <f t="shared" si="141"/>
        <v>18.158333333333335</v>
      </c>
      <c r="Q619" s="11">
        <f t="shared" si="142"/>
        <v>16.75</v>
      </c>
      <c r="R619" s="11">
        <f t="shared" si="143"/>
        <v>3.6363636363636362</v>
      </c>
      <c r="S619" s="11">
        <f t="shared" si="144"/>
        <v>3.2044117647058825</v>
      </c>
      <c r="T619" s="11">
        <f t="shared" si="145"/>
        <v>5.666666666666667</v>
      </c>
      <c r="U619" s="11">
        <f t="shared" si="146"/>
        <v>75.397923875432525</v>
      </c>
      <c r="V619" s="11">
        <f t="shared" si="147"/>
        <v>4.1522491349480974</v>
      </c>
      <c r="W619" s="11">
        <f>IFERROR(H619/M619,Tabla2[[#This Row],[CARGA PRODUCCION (ANIMALES/HA)]])</f>
        <v>3.6338028169014085</v>
      </c>
      <c r="X619" s="9">
        <f t="shared" si="148"/>
        <v>2022</v>
      </c>
      <c r="Y619" s="9">
        <f t="shared" si="149"/>
        <v>10</v>
      </c>
      <c r="Z619" s="9" t="e">
        <f t="shared" ca="1" si="150"/>
        <v>#NAME?</v>
      </c>
      <c r="AA619" s="12">
        <f t="shared" si="151"/>
        <v>129</v>
      </c>
      <c r="AB619" s="10">
        <f t="shared" si="152"/>
        <v>0.93023255813953487</v>
      </c>
      <c r="AC619" s="13">
        <f t="shared" si="153"/>
        <v>6.9767441860465129E-2</v>
      </c>
    </row>
    <row r="620" spans="1:29">
      <c r="A620" s="6">
        <v>44848</v>
      </c>
      <c r="B620" s="7" t="s">
        <v>88</v>
      </c>
      <c r="C620" s="7">
        <v>707</v>
      </c>
      <c r="D620" s="7">
        <v>50</v>
      </c>
      <c r="E620" s="7">
        <v>5</v>
      </c>
      <c r="F620" s="7">
        <v>50</v>
      </c>
      <c r="G620" s="7">
        <v>36</v>
      </c>
      <c r="H620" s="7">
        <v>36</v>
      </c>
      <c r="I620" s="7">
        <v>0</v>
      </c>
      <c r="J620" s="7">
        <v>8</v>
      </c>
      <c r="K620" s="7">
        <v>180</v>
      </c>
      <c r="L620" s="7">
        <v>10.8</v>
      </c>
      <c r="M620" s="28">
        <v>15</v>
      </c>
      <c r="N620" s="9">
        <f>IF(Tabla2[[#This Row],[LECHE RETIRO DIA]]&lt;&gt;ISBLANK(Tabla2[[#This Row],[LECHE RETIRO DIA]]),SUM(Tabla2[[#This Row],[LECHE TANQUE DIA]:[LECHE RETIRO DIA]]),SUM(Tabla2[[#This Row],[LECHE TANQUE DIA]:[LECHE AUTOCONSUMO DIA]]))</f>
        <v>812</v>
      </c>
      <c r="O620" s="10">
        <f t="shared" si="140"/>
        <v>0.87068965517241381</v>
      </c>
      <c r="P620" s="11">
        <f t="shared" si="141"/>
        <v>22.555555555555557</v>
      </c>
      <c r="Q620" s="11">
        <f t="shared" si="142"/>
        <v>19.638888888888889</v>
      </c>
      <c r="R620" s="11">
        <f t="shared" si="143"/>
        <v>6.25</v>
      </c>
      <c r="S620" s="11">
        <f t="shared" si="144"/>
        <v>4.5111111111111111</v>
      </c>
      <c r="T620" s="11">
        <f t="shared" si="145"/>
        <v>5</v>
      </c>
      <c r="U620" s="11">
        <f t="shared" si="146"/>
        <v>75.185185185185176</v>
      </c>
      <c r="V620" s="11">
        <f t="shared" si="147"/>
        <v>3.333333333333333</v>
      </c>
      <c r="W620" s="11">
        <f>IFERROR(H620/M620,Tabla2[[#This Row],[CARGA PRODUCCION (ANIMALES/HA)]])</f>
        <v>2.4</v>
      </c>
      <c r="X620" s="9">
        <f t="shared" si="148"/>
        <v>2022</v>
      </c>
      <c r="Y620" s="9">
        <f t="shared" si="149"/>
        <v>10</v>
      </c>
      <c r="Z620" s="9" t="e">
        <f t="shared" ca="1" si="150"/>
        <v>#NAME?</v>
      </c>
      <c r="AA620" s="12">
        <f t="shared" si="151"/>
        <v>36</v>
      </c>
      <c r="AB620" s="10">
        <f t="shared" si="152"/>
        <v>1</v>
      </c>
      <c r="AC620" s="13">
        <f t="shared" si="153"/>
        <v>0</v>
      </c>
    </row>
    <row r="621" spans="1:29">
      <c r="A621" s="6">
        <v>44849</v>
      </c>
      <c r="B621" s="7" t="s">
        <v>81</v>
      </c>
      <c r="C621" s="7">
        <v>1970</v>
      </c>
      <c r="D621" s="7">
        <v>50</v>
      </c>
      <c r="E621" s="7">
        <v>9</v>
      </c>
      <c r="F621" s="7">
        <v>50</v>
      </c>
      <c r="G621" s="7">
        <v>97</v>
      </c>
      <c r="H621" s="7">
        <v>97</v>
      </c>
      <c r="I621" s="7">
        <v>0</v>
      </c>
      <c r="J621" s="7">
        <v>11</v>
      </c>
      <c r="K621" s="7">
        <v>600</v>
      </c>
      <c r="L621" s="7">
        <v>25.2</v>
      </c>
      <c r="M621" s="8">
        <v>32.700000000000003</v>
      </c>
      <c r="N621" s="9">
        <f>IF(Tabla2[[#This Row],[LECHE RETIRO DIA]]&lt;&gt;ISBLANK(Tabla2[[#This Row],[LECHE RETIRO DIA]]),SUM(Tabla2[[#This Row],[LECHE TANQUE DIA]:[LECHE RETIRO DIA]]),SUM(Tabla2[[#This Row],[LECHE TANQUE DIA]:[LECHE AUTOCONSUMO DIA]]))</f>
        <v>2079</v>
      </c>
      <c r="O621" s="10">
        <f t="shared" si="140"/>
        <v>0.94757094757094762</v>
      </c>
      <c r="P621" s="11">
        <f t="shared" si="141"/>
        <v>21.432989690721648</v>
      </c>
      <c r="Q621" s="11">
        <f t="shared" si="142"/>
        <v>20.309278350515463</v>
      </c>
      <c r="R621" s="11">
        <f t="shared" si="143"/>
        <v>4.5454545454545459</v>
      </c>
      <c r="S621" s="11">
        <f t="shared" si="144"/>
        <v>3.4649999999999999</v>
      </c>
      <c r="T621" s="11">
        <f t="shared" si="145"/>
        <v>6.1855670103092786</v>
      </c>
      <c r="U621" s="11">
        <f t="shared" si="146"/>
        <v>82.5</v>
      </c>
      <c r="V621" s="11">
        <f t="shared" si="147"/>
        <v>3.8492063492063493</v>
      </c>
      <c r="W621" s="11">
        <f>IFERROR(H621/M621,Tabla2[[#This Row],[CARGA PRODUCCION (ANIMALES/HA)]])</f>
        <v>2.9663608562691128</v>
      </c>
      <c r="X621" s="9">
        <f t="shared" si="148"/>
        <v>2022</v>
      </c>
      <c r="Y621" s="9">
        <f t="shared" si="149"/>
        <v>10</v>
      </c>
      <c r="Z621" s="9" t="e">
        <f t="shared" ca="1" si="150"/>
        <v>#NAME?</v>
      </c>
      <c r="AA621" s="12">
        <f t="shared" si="151"/>
        <v>97</v>
      </c>
      <c r="AB621" s="10">
        <f t="shared" si="152"/>
        <v>1</v>
      </c>
      <c r="AC621" s="13">
        <f t="shared" si="153"/>
        <v>0</v>
      </c>
    </row>
    <row r="622" spans="1:29">
      <c r="A622" s="6">
        <v>44849</v>
      </c>
      <c r="B622" s="7" t="s">
        <v>83</v>
      </c>
      <c r="C622" s="7">
        <v>1992</v>
      </c>
      <c r="D622" s="7">
        <v>80</v>
      </c>
      <c r="E622" s="7">
        <v>9</v>
      </c>
      <c r="F622" s="7">
        <v>80</v>
      </c>
      <c r="G622" s="7">
        <v>120</v>
      </c>
      <c r="H622" s="7">
        <v>129</v>
      </c>
      <c r="I622" s="7">
        <v>0</v>
      </c>
      <c r="J622" s="7">
        <v>22</v>
      </c>
      <c r="K622" s="7">
        <v>680</v>
      </c>
      <c r="L622" s="7">
        <v>28.9</v>
      </c>
      <c r="M622" s="8">
        <v>35.5</v>
      </c>
      <c r="N622" s="9">
        <f>IF(Tabla2[[#This Row],[LECHE RETIRO DIA]]&lt;&gt;ISBLANK(Tabla2[[#This Row],[LECHE RETIRO DIA]]),SUM(Tabla2[[#This Row],[LECHE TANQUE DIA]:[LECHE RETIRO DIA]]),SUM(Tabla2[[#This Row],[LECHE TANQUE DIA]:[LECHE AUTOCONSUMO DIA]]))</f>
        <v>2161</v>
      </c>
      <c r="O622" s="10">
        <f t="shared" si="140"/>
        <v>0.92179546506247112</v>
      </c>
      <c r="P622" s="11">
        <f t="shared" si="141"/>
        <v>18.008333333333333</v>
      </c>
      <c r="Q622" s="11">
        <f t="shared" si="142"/>
        <v>16.600000000000001</v>
      </c>
      <c r="R622" s="11">
        <f t="shared" si="143"/>
        <v>3.6363636363636362</v>
      </c>
      <c r="S622" s="11">
        <f t="shared" si="144"/>
        <v>3.177941176470588</v>
      </c>
      <c r="T622" s="11">
        <f t="shared" si="145"/>
        <v>5.666666666666667</v>
      </c>
      <c r="U622" s="11">
        <f t="shared" si="146"/>
        <v>74.775086505190316</v>
      </c>
      <c r="V622" s="11">
        <f t="shared" si="147"/>
        <v>4.1522491349480974</v>
      </c>
      <c r="W622" s="11">
        <f>IFERROR(H622/M622,Tabla2[[#This Row],[CARGA PRODUCCION (ANIMALES/HA)]])</f>
        <v>3.6338028169014085</v>
      </c>
      <c r="X622" s="9">
        <f t="shared" si="148"/>
        <v>2022</v>
      </c>
      <c r="Y622" s="9">
        <f t="shared" si="149"/>
        <v>10</v>
      </c>
      <c r="Z622" s="9" t="e">
        <f t="shared" ca="1" si="150"/>
        <v>#NAME?</v>
      </c>
      <c r="AA622" s="12">
        <f t="shared" si="151"/>
        <v>129</v>
      </c>
      <c r="AB622" s="10">
        <f t="shared" si="152"/>
        <v>0.93023255813953487</v>
      </c>
      <c r="AC622" s="13">
        <f t="shared" si="153"/>
        <v>6.9767441860465129E-2</v>
      </c>
    </row>
    <row r="623" spans="1:29">
      <c r="A623" s="6">
        <v>44849</v>
      </c>
      <c r="B623" s="7" t="s">
        <v>88</v>
      </c>
      <c r="C623" s="7">
        <v>656</v>
      </c>
      <c r="D623" s="7">
        <v>50</v>
      </c>
      <c r="E623" s="7">
        <v>5</v>
      </c>
      <c r="F623" s="7">
        <v>50</v>
      </c>
      <c r="G623" s="7">
        <v>37</v>
      </c>
      <c r="H623" s="7">
        <v>37</v>
      </c>
      <c r="I623" s="7">
        <v>0</v>
      </c>
      <c r="J623" s="7">
        <v>8</v>
      </c>
      <c r="K623" s="7">
        <v>180</v>
      </c>
      <c r="L623" s="7">
        <v>10.8</v>
      </c>
      <c r="M623" s="28">
        <v>15</v>
      </c>
      <c r="N623" s="9">
        <f>IF(Tabla2[[#This Row],[LECHE RETIRO DIA]]&lt;&gt;ISBLANK(Tabla2[[#This Row],[LECHE RETIRO DIA]]),SUM(Tabla2[[#This Row],[LECHE TANQUE DIA]:[LECHE RETIRO DIA]]),SUM(Tabla2[[#This Row],[LECHE TANQUE DIA]:[LECHE AUTOCONSUMO DIA]]))</f>
        <v>761</v>
      </c>
      <c r="O623" s="10">
        <f t="shared" si="140"/>
        <v>0.86202365308804207</v>
      </c>
      <c r="P623" s="11">
        <f t="shared" si="141"/>
        <v>20.567567567567568</v>
      </c>
      <c r="Q623" s="11">
        <f t="shared" si="142"/>
        <v>17.72972972972973</v>
      </c>
      <c r="R623" s="11">
        <f t="shared" si="143"/>
        <v>6.25</v>
      </c>
      <c r="S623" s="11">
        <f t="shared" si="144"/>
        <v>4.2277777777777779</v>
      </c>
      <c r="T623" s="11">
        <f t="shared" si="145"/>
        <v>4.8648648648648649</v>
      </c>
      <c r="U623" s="11">
        <f t="shared" si="146"/>
        <v>70.462962962962962</v>
      </c>
      <c r="V623" s="11">
        <f t="shared" si="147"/>
        <v>3.4259259259259256</v>
      </c>
      <c r="W623" s="11">
        <f>IFERROR(H623/M623,Tabla2[[#This Row],[CARGA PRODUCCION (ANIMALES/HA)]])</f>
        <v>2.4666666666666668</v>
      </c>
      <c r="X623" s="9">
        <f t="shared" si="148"/>
        <v>2022</v>
      </c>
      <c r="Y623" s="9">
        <f t="shared" si="149"/>
        <v>10</v>
      </c>
      <c r="Z623" s="9" t="e">
        <f t="shared" ca="1" si="150"/>
        <v>#NAME?</v>
      </c>
      <c r="AA623" s="12">
        <f t="shared" si="151"/>
        <v>37</v>
      </c>
      <c r="AB623" s="10">
        <f t="shared" si="152"/>
        <v>1</v>
      </c>
      <c r="AC623" s="13">
        <f t="shared" si="153"/>
        <v>0</v>
      </c>
    </row>
    <row r="624" spans="1:29">
      <c r="A624" s="6">
        <v>44850</v>
      </c>
      <c r="B624" s="7" t="s">
        <v>81</v>
      </c>
      <c r="C624" s="7">
        <v>2008</v>
      </c>
      <c r="D624" s="7">
        <v>50</v>
      </c>
      <c r="E624" s="7">
        <v>9</v>
      </c>
      <c r="F624" s="7">
        <v>50</v>
      </c>
      <c r="G624" s="7">
        <v>100</v>
      </c>
      <c r="H624" s="7">
        <v>100</v>
      </c>
      <c r="I624" s="7">
        <v>0</v>
      </c>
      <c r="J624" s="7">
        <v>13</v>
      </c>
      <c r="K624" s="7">
        <v>600</v>
      </c>
      <c r="L624" s="7">
        <v>25.2</v>
      </c>
      <c r="M624" s="8">
        <v>32.700000000000003</v>
      </c>
      <c r="N624" s="9">
        <f>IF(Tabla2[[#This Row],[LECHE RETIRO DIA]]&lt;&gt;ISBLANK(Tabla2[[#This Row],[LECHE RETIRO DIA]]),SUM(Tabla2[[#This Row],[LECHE TANQUE DIA]:[LECHE RETIRO DIA]]),SUM(Tabla2[[#This Row],[LECHE TANQUE DIA]:[LECHE AUTOCONSUMO DIA]]))</f>
        <v>2117</v>
      </c>
      <c r="O624" s="10">
        <f t="shared" si="140"/>
        <v>0.94851204534718947</v>
      </c>
      <c r="P624" s="11">
        <f t="shared" si="141"/>
        <v>21.17</v>
      </c>
      <c r="Q624" s="11">
        <f t="shared" si="142"/>
        <v>20.079999999999998</v>
      </c>
      <c r="R624" s="11">
        <f t="shared" si="143"/>
        <v>3.8461538461538463</v>
      </c>
      <c r="S624" s="11">
        <f t="shared" si="144"/>
        <v>3.5283333333333333</v>
      </c>
      <c r="T624" s="11">
        <f t="shared" si="145"/>
        <v>6</v>
      </c>
      <c r="U624" s="11">
        <f t="shared" si="146"/>
        <v>84.007936507936506</v>
      </c>
      <c r="V624" s="11">
        <f t="shared" si="147"/>
        <v>3.9682539682539684</v>
      </c>
      <c r="W624" s="11">
        <f>IFERROR(H624/M624,Tabla2[[#This Row],[CARGA PRODUCCION (ANIMALES/HA)]])</f>
        <v>3.0581039755351678</v>
      </c>
      <c r="X624" s="9">
        <f t="shared" si="148"/>
        <v>2022</v>
      </c>
      <c r="Y624" s="9">
        <f t="shared" si="149"/>
        <v>10</v>
      </c>
      <c r="Z624" s="9" t="e">
        <f t="shared" ca="1" si="150"/>
        <v>#NAME?</v>
      </c>
      <c r="AA624" s="12">
        <f t="shared" si="151"/>
        <v>100</v>
      </c>
      <c r="AB624" s="10">
        <f t="shared" si="152"/>
        <v>1</v>
      </c>
      <c r="AC624" s="13">
        <f t="shared" si="153"/>
        <v>0</v>
      </c>
    </row>
    <row r="625" spans="1:29">
      <c r="A625" s="6">
        <v>44850</v>
      </c>
      <c r="B625" s="7" t="s">
        <v>83</v>
      </c>
      <c r="C625" s="7">
        <v>1907</v>
      </c>
      <c r="D625" s="7">
        <v>80</v>
      </c>
      <c r="E625" s="7">
        <v>9</v>
      </c>
      <c r="F625" s="7">
        <v>80</v>
      </c>
      <c r="G625" s="7">
        <v>113</v>
      </c>
      <c r="H625" s="7">
        <v>122</v>
      </c>
      <c r="I625" s="7">
        <v>0</v>
      </c>
      <c r="J625" s="7">
        <v>22</v>
      </c>
      <c r="K625" s="7">
        <v>680</v>
      </c>
      <c r="L625" s="7">
        <v>28.9</v>
      </c>
      <c r="M625" s="8">
        <v>35.5</v>
      </c>
      <c r="N625" s="9">
        <f>IF(Tabla2[[#This Row],[LECHE RETIRO DIA]]&lt;&gt;ISBLANK(Tabla2[[#This Row],[LECHE RETIRO DIA]]),SUM(Tabla2[[#This Row],[LECHE TANQUE DIA]:[LECHE RETIRO DIA]]),SUM(Tabla2[[#This Row],[LECHE TANQUE DIA]:[LECHE AUTOCONSUMO DIA]]))</f>
        <v>2076</v>
      </c>
      <c r="O625" s="10">
        <f t="shared" si="140"/>
        <v>0.91859344894026973</v>
      </c>
      <c r="P625" s="11">
        <f t="shared" si="141"/>
        <v>18.371681415929203</v>
      </c>
      <c r="Q625" s="11">
        <f t="shared" si="142"/>
        <v>16.876106194690266</v>
      </c>
      <c r="R625" s="11">
        <f t="shared" si="143"/>
        <v>3.6363636363636362</v>
      </c>
      <c r="S625" s="11">
        <f t="shared" si="144"/>
        <v>3.052941176470588</v>
      </c>
      <c r="T625" s="11">
        <f t="shared" si="145"/>
        <v>6.0176991150442474</v>
      </c>
      <c r="U625" s="11">
        <f t="shared" si="146"/>
        <v>71.833910034602084</v>
      </c>
      <c r="V625" s="11">
        <f t="shared" si="147"/>
        <v>3.910034602076125</v>
      </c>
      <c r="W625" s="11">
        <f>IFERROR(H625/M625,Tabla2[[#This Row],[CARGA PRODUCCION (ANIMALES/HA)]])</f>
        <v>3.436619718309859</v>
      </c>
      <c r="X625" s="9">
        <f t="shared" si="148"/>
        <v>2022</v>
      </c>
      <c r="Y625" s="9">
        <f t="shared" si="149"/>
        <v>10</v>
      </c>
      <c r="Z625" s="9" t="e">
        <f t="shared" ca="1" si="150"/>
        <v>#NAME?</v>
      </c>
      <c r="AA625" s="12">
        <f t="shared" si="151"/>
        <v>122</v>
      </c>
      <c r="AB625" s="10">
        <f t="shared" si="152"/>
        <v>0.92622950819672134</v>
      </c>
      <c r="AC625" s="13">
        <f t="shared" si="153"/>
        <v>7.3770491803278659E-2</v>
      </c>
    </row>
    <row r="626" spans="1:29">
      <c r="A626" s="6">
        <v>44850</v>
      </c>
      <c r="B626" s="7" t="s">
        <v>88</v>
      </c>
      <c r="C626" s="7">
        <v>656</v>
      </c>
      <c r="D626" s="7">
        <v>50</v>
      </c>
      <c r="E626" s="7">
        <v>5</v>
      </c>
      <c r="F626" s="7">
        <v>50</v>
      </c>
      <c r="G626" s="7">
        <v>37</v>
      </c>
      <c r="H626" s="7">
        <v>37</v>
      </c>
      <c r="I626" s="7">
        <v>0</v>
      </c>
      <c r="J626" s="7">
        <v>8</v>
      </c>
      <c r="K626" s="7">
        <v>180</v>
      </c>
      <c r="L626" s="7">
        <v>10.8</v>
      </c>
      <c r="M626" s="28">
        <v>15</v>
      </c>
      <c r="N626" s="9">
        <f>IF(Tabla2[[#This Row],[LECHE RETIRO DIA]]&lt;&gt;ISBLANK(Tabla2[[#This Row],[LECHE RETIRO DIA]]),SUM(Tabla2[[#This Row],[LECHE TANQUE DIA]:[LECHE RETIRO DIA]]),SUM(Tabla2[[#This Row],[LECHE TANQUE DIA]:[LECHE AUTOCONSUMO DIA]]))</f>
        <v>761</v>
      </c>
      <c r="O626" s="10">
        <f t="shared" si="140"/>
        <v>0.86202365308804207</v>
      </c>
      <c r="P626" s="11">
        <f t="shared" si="141"/>
        <v>20.567567567567568</v>
      </c>
      <c r="Q626" s="11">
        <f t="shared" si="142"/>
        <v>17.72972972972973</v>
      </c>
      <c r="R626" s="11">
        <f t="shared" si="143"/>
        <v>6.25</v>
      </c>
      <c r="S626" s="11">
        <f t="shared" si="144"/>
        <v>4.2277777777777779</v>
      </c>
      <c r="T626" s="11">
        <f t="shared" si="145"/>
        <v>4.8648648648648649</v>
      </c>
      <c r="U626" s="11">
        <f t="shared" si="146"/>
        <v>70.462962962962962</v>
      </c>
      <c r="V626" s="11">
        <f t="shared" si="147"/>
        <v>3.4259259259259256</v>
      </c>
      <c r="W626" s="11">
        <f>IFERROR(H626/M626,Tabla2[[#This Row],[CARGA PRODUCCION (ANIMALES/HA)]])</f>
        <v>2.4666666666666668</v>
      </c>
      <c r="X626" s="9">
        <f t="shared" si="148"/>
        <v>2022</v>
      </c>
      <c r="Y626" s="9">
        <f t="shared" si="149"/>
        <v>10</v>
      </c>
      <c r="Z626" s="9" t="e">
        <f t="shared" ca="1" si="150"/>
        <v>#NAME?</v>
      </c>
      <c r="AA626" s="12">
        <f t="shared" si="151"/>
        <v>37</v>
      </c>
      <c r="AB626" s="10">
        <f t="shared" si="152"/>
        <v>1</v>
      </c>
      <c r="AC626" s="13">
        <f t="shared" si="153"/>
        <v>0</v>
      </c>
    </row>
    <row r="627" spans="1:29">
      <c r="A627" s="6">
        <v>44851</v>
      </c>
      <c r="B627" s="7" t="s">
        <v>81</v>
      </c>
      <c r="C627" s="7">
        <v>2017</v>
      </c>
      <c r="D627" s="7">
        <v>50</v>
      </c>
      <c r="E627" s="7">
        <v>9</v>
      </c>
      <c r="F627" s="7">
        <v>50</v>
      </c>
      <c r="G627" s="7">
        <v>101</v>
      </c>
      <c r="H627" s="7">
        <v>101</v>
      </c>
      <c r="I627" s="7">
        <v>0</v>
      </c>
      <c r="J627" s="7">
        <v>13</v>
      </c>
      <c r="K627" s="7">
        <v>600</v>
      </c>
      <c r="L627" s="7">
        <v>25.2</v>
      </c>
      <c r="M627" s="8">
        <v>32.700000000000003</v>
      </c>
      <c r="N627" s="9">
        <f>IF(Tabla2[[#This Row],[LECHE RETIRO DIA]]&lt;&gt;ISBLANK(Tabla2[[#This Row],[LECHE RETIRO DIA]]),SUM(Tabla2[[#This Row],[LECHE TANQUE DIA]:[LECHE RETIRO DIA]]),SUM(Tabla2[[#This Row],[LECHE TANQUE DIA]:[LECHE AUTOCONSUMO DIA]]))</f>
        <v>2126</v>
      </c>
      <c r="O627" s="10">
        <f t="shared" si="140"/>
        <v>0.94873000940733776</v>
      </c>
      <c r="P627" s="11">
        <f t="shared" si="141"/>
        <v>21.049504950495049</v>
      </c>
      <c r="Q627" s="11">
        <f t="shared" si="142"/>
        <v>19.970297029702969</v>
      </c>
      <c r="R627" s="11">
        <f t="shared" si="143"/>
        <v>3.8461538461538463</v>
      </c>
      <c r="S627" s="11">
        <f t="shared" si="144"/>
        <v>3.5433333333333334</v>
      </c>
      <c r="T627" s="11">
        <f t="shared" si="145"/>
        <v>5.9405940594059405</v>
      </c>
      <c r="U627" s="11">
        <f t="shared" si="146"/>
        <v>84.365079365079367</v>
      </c>
      <c r="V627" s="11">
        <f t="shared" si="147"/>
        <v>4.0079365079365079</v>
      </c>
      <c r="W627" s="11">
        <f>IFERROR(H627/M627,Tabla2[[#This Row],[CARGA PRODUCCION (ANIMALES/HA)]])</f>
        <v>3.0886850152905194</v>
      </c>
      <c r="X627" s="9">
        <f t="shared" si="148"/>
        <v>2022</v>
      </c>
      <c r="Y627" s="9">
        <f t="shared" si="149"/>
        <v>10</v>
      </c>
      <c r="Z627" s="9" t="e">
        <f t="shared" ca="1" si="150"/>
        <v>#NAME?</v>
      </c>
      <c r="AA627" s="12">
        <f t="shared" si="151"/>
        <v>101</v>
      </c>
      <c r="AB627" s="10">
        <f t="shared" si="152"/>
        <v>1</v>
      </c>
      <c r="AC627" s="13">
        <f t="shared" si="153"/>
        <v>0</v>
      </c>
    </row>
    <row r="628" spans="1:29">
      <c r="A628" s="6">
        <v>44851</v>
      </c>
      <c r="B628" s="7" t="s">
        <v>83</v>
      </c>
      <c r="C628" s="7">
        <v>2039</v>
      </c>
      <c r="D628" s="7">
        <v>80</v>
      </c>
      <c r="E628" s="7">
        <v>9</v>
      </c>
      <c r="F628" s="7">
        <v>80</v>
      </c>
      <c r="G628" s="7">
        <v>113</v>
      </c>
      <c r="H628" s="7">
        <v>122</v>
      </c>
      <c r="I628" s="7">
        <v>0</v>
      </c>
      <c r="J628" s="7">
        <v>22</v>
      </c>
      <c r="K628" s="7">
        <v>680</v>
      </c>
      <c r="L628" s="7">
        <v>28.9</v>
      </c>
      <c r="M628" s="8">
        <v>35.5</v>
      </c>
      <c r="N628" s="9">
        <f>IF(Tabla2[[#This Row],[LECHE RETIRO DIA]]&lt;&gt;ISBLANK(Tabla2[[#This Row],[LECHE RETIRO DIA]]),SUM(Tabla2[[#This Row],[LECHE TANQUE DIA]:[LECHE RETIRO DIA]]),SUM(Tabla2[[#This Row],[LECHE TANQUE DIA]:[LECHE AUTOCONSUMO DIA]]))</f>
        <v>2208</v>
      </c>
      <c r="O628" s="10">
        <f t="shared" si="140"/>
        <v>0.92346014492753625</v>
      </c>
      <c r="P628" s="11">
        <f t="shared" si="141"/>
        <v>19.539823008849556</v>
      </c>
      <c r="Q628" s="11">
        <f t="shared" si="142"/>
        <v>18.044247787610619</v>
      </c>
      <c r="R628" s="11">
        <f t="shared" si="143"/>
        <v>3.6363636363636362</v>
      </c>
      <c r="S628" s="11">
        <f t="shared" si="144"/>
        <v>3.2470588235294118</v>
      </c>
      <c r="T628" s="11">
        <f t="shared" si="145"/>
        <v>6.0176991150442474</v>
      </c>
      <c r="U628" s="11">
        <f t="shared" si="146"/>
        <v>76.401384083044988</v>
      </c>
      <c r="V628" s="11">
        <f t="shared" si="147"/>
        <v>3.910034602076125</v>
      </c>
      <c r="W628" s="11">
        <f>IFERROR(H628/M628,Tabla2[[#This Row],[CARGA PRODUCCION (ANIMALES/HA)]])</f>
        <v>3.436619718309859</v>
      </c>
      <c r="X628" s="9">
        <f t="shared" si="148"/>
        <v>2022</v>
      </c>
      <c r="Y628" s="9">
        <f t="shared" si="149"/>
        <v>10</v>
      </c>
      <c r="Z628" s="9" t="e">
        <f t="shared" ca="1" si="150"/>
        <v>#NAME?</v>
      </c>
      <c r="AA628" s="12">
        <f t="shared" si="151"/>
        <v>122</v>
      </c>
      <c r="AB628" s="10">
        <f t="shared" si="152"/>
        <v>0.92622950819672134</v>
      </c>
      <c r="AC628" s="13">
        <f t="shared" si="153"/>
        <v>7.3770491803278659E-2</v>
      </c>
    </row>
    <row r="629" spans="1:29">
      <c r="A629" s="6">
        <v>44851</v>
      </c>
      <c r="B629" s="7" t="s">
        <v>88</v>
      </c>
      <c r="C629" s="7">
        <v>656</v>
      </c>
      <c r="D629" s="7">
        <v>50</v>
      </c>
      <c r="E629" s="7">
        <v>5</v>
      </c>
      <c r="F629" s="7">
        <v>50</v>
      </c>
      <c r="G629" s="7">
        <v>37</v>
      </c>
      <c r="H629" s="7">
        <v>37</v>
      </c>
      <c r="I629" s="7">
        <v>0</v>
      </c>
      <c r="J629" s="7">
        <v>8</v>
      </c>
      <c r="K629" s="7">
        <v>180</v>
      </c>
      <c r="L629" s="7">
        <v>10.8</v>
      </c>
      <c r="M629" s="28">
        <v>15</v>
      </c>
      <c r="N629" s="9">
        <f>IF(Tabla2[[#This Row],[LECHE RETIRO DIA]]&lt;&gt;ISBLANK(Tabla2[[#This Row],[LECHE RETIRO DIA]]),SUM(Tabla2[[#This Row],[LECHE TANQUE DIA]:[LECHE RETIRO DIA]]),SUM(Tabla2[[#This Row],[LECHE TANQUE DIA]:[LECHE AUTOCONSUMO DIA]]))</f>
        <v>761</v>
      </c>
      <c r="O629" s="10">
        <f t="shared" si="140"/>
        <v>0.86202365308804207</v>
      </c>
      <c r="P629" s="11">
        <f t="shared" si="141"/>
        <v>20.567567567567568</v>
      </c>
      <c r="Q629" s="11">
        <f t="shared" si="142"/>
        <v>17.72972972972973</v>
      </c>
      <c r="R629" s="11">
        <f t="shared" si="143"/>
        <v>6.25</v>
      </c>
      <c r="S629" s="11">
        <f t="shared" si="144"/>
        <v>4.2277777777777779</v>
      </c>
      <c r="T629" s="11">
        <f t="shared" si="145"/>
        <v>4.8648648648648649</v>
      </c>
      <c r="U629" s="11">
        <f t="shared" si="146"/>
        <v>70.462962962962962</v>
      </c>
      <c r="V629" s="11">
        <f t="shared" si="147"/>
        <v>3.4259259259259256</v>
      </c>
      <c r="W629" s="11">
        <f>IFERROR(H629/M629,Tabla2[[#This Row],[CARGA PRODUCCION (ANIMALES/HA)]])</f>
        <v>2.4666666666666668</v>
      </c>
      <c r="X629" s="9">
        <f t="shared" si="148"/>
        <v>2022</v>
      </c>
      <c r="Y629" s="9">
        <f t="shared" si="149"/>
        <v>10</v>
      </c>
      <c r="Z629" s="9" t="e">
        <f t="shared" ca="1" si="150"/>
        <v>#NAME?</v>
      </c>
      <c r="AA629" s="12">
        <f t="shared" si="151"/>
        <v>37</v>
      </c>
      <c r="AB629" s="10">
        <f t="shared" si="152"/>
        <v>1</v>
      </c>
      <c r="AC629" s="13">
        <f t="shared" si="153"/>
        <v>0</v>
      </c>
    </row>
    <row r="630" spans="1:29">
      <c r="A630" s="6">
        <v>44852</v>
      </c>
      <c r="B630" s="7" t="s">
        <v>81</v>
      </c>
      <c r="C630" s="7">
        <v>1985</v>
      </c>
      <c r="D630" s="7">
        <v>50</v>
      </c>
      <c r="E630" s="7">
        <v>9</v>
      </c>
      <c r="F630" s="7">
        <v>50</v>
      </c>
      <c r="G630" s="7">
        <v>101</v>
      </c>
      <c r="H630" s="7">
        <v>101</v>
      </c>
      <c r="I630" s="7">
        <v>0</v>
      </c>
      <c r="J630" s="7">
        <v>12</v>
      </c>
      <c r="K630" s="7">
        <v>600</v>
      </c>
      <c r="L630" s="7">
        <v>25.2</v>
      </c>
      <c r="M630" s="8">
        <v>32.700000000000003</v>
      </c>
      <c r="N630" s="9">
        <f>IF(Tabla2[[#This Row],[LECHE RETIRO DIA]]&lt;&gt;ISBLANK(Tabla2[[#This Row],[LECHE RETIRO DIA]]),SUM(Tabla2[[#This Row],[LECHE TANQUE DIA]:[LECHE RETIRO DIA]]),SUM(Tabla2[[#This Row],[LECHE TANQUE DIA]:[LECHE AUTOCONSUMO DIA]]))</f>
        <v>2094</v>
      </c>
      <c r="O630" s="10">
        <f t="shared" si="140"/>
        <v>0.94794651384909268</v>
      </c>
      <c r="P630" s="11">
        <f t="shared" si="141"/>
        <v>20.732673267326732</v>
      </c>
      <c r="Q630" s="11">
        <f t="shared" si="142"/>
        <v>19.653465346534652</v>
      </c>
      <c r="R630" s="11">
        <f t="shared" si="143"/>
        <v>4.166666666666667</v>
      </c>
      <c r="S630" s="11">
        <f t="shared" si="144"/>
        <v>3.49</v>
      </c>
      <c r="T630" s="11">
        <f t="shared" si="145"/>
        <v>5.9405940594059405</v>
      </c>
      <c r="U630" s="11">
        <f t="shared" si="146"/>
        <v>83.095238095238102</v>
      </c>
      <c r="V630" s="11">
        <f t="shared" si="147"/>
        <v>4.0079365079365079</v>
      </c>
      <c r="W630" s="11">
        <f>IFERROR(H630/M630,Tabla2[[#This Row],[CARGA PRODUCCION (ANIMALES/HA)]])</f>
        <v>3.0886850152905194</v>
      </c>
      <c r="X630" s="9">
        <f t="shared" si="148"/>
        <v>2022</v>
      </c>
      <c r="Y630" s="9">
        <f t="shared" si="149"/>
        <v>10</v>
      </c>
      <c r="Z630" s="9" t="e">
        <f t="shared" ca="1" si="150"/>
        <v>#NAME?</v>
      </c>
      <c r="AA630" s="12">
        <f t="shared" si="151"/>
        <v>101</v>
      </c>
      <c r="AB630" s="10">
        <f t="shared" si="152"/>
        <v>1</v>
      </c>
      <c r="AC630" s="13">
        <f t="shared" si="153"/>
        <v>0</v>
      </c>
    </row>
    <row r="631" spans="1:29">
      <c r="A631" s="6">
        <v>44852</v>
      </c>
      <c r="B631" s="7" t="s">
        <v>83</v>
      </c>
      <c r="C631" s="7">
        <v>1961</v>
      </c>
      <c r="D631" s="7">
        <v>80</v>
      </c>
      <c r="E631" s="7">
        <v>9</v>
      </c>
      <c r="F631" s="7">
        <v>80</v>
      </c>
      <c r="G631" s="7">
        <v>119</v>
      </c>
      <c r="H631" s="7">
        <v>139</v>
      </c>
      <c r="I631" s="7">
        <v>0</v>
      </c>
      <c r="J631" s="7">
        <v>22</v>
      </c>
      <c r="K631" s="7">
        <v>680</v>
      </c>
      <c r="L631" s="7">
        <v>28.9</v>
      </c>
      <c r="M631" s="8">
        <v>35.5</v>
      </c>
      <c r="N631" s="9">
        <f>IF(Tabla2[[#This Row],[LECHE RETIRO DIA]]&lt;&gt;ISBLANK(Tabla2[[#This Row],[LECHE RETIRO DIA]]),SUM(Tabla2[[#This Row],[LECHE TANQUE DIA]:[LECHE RETIRO DIA]]),SUM(Tabla2[[#This Row],[LECHE TANQUE DIA]:[LECHE AUTOCONSUMO DIA]]))</f>
        <v>2130</v>
      </c>
      <c r="O631" s="10">
        <f t="shared" si="140"/>
        <v>0.9206572769953052</v>
      </c>
      <c r="P631" s="11">
        <f t="shared" si="141"/>
        <v>17.899159663865547</v>
      </c>
      <c r="Q631" s="11">
        <f t="shared" si="142"/>
        <v>16.478991596638654</v>
      </c>
      <c r="R631" s="11">
        <f t="shared" si="143"/>
        <v>3.6363636363636362</v>
      </c>
      <c r="S631" s="11">
        <f t="shared" si="144"/>
        <v>3.1323529411764706</v>
      </c>
      <c r="T631" s="11">
        <f t="shared" si="145"/>
        <v>5.7142857142857144</v>
      </c>
      <c r="U631" s="11">
        <f t="shared" si="146"/>
        <v>73.702422145328725</v>
      </c>
      <c r="V631" s="11">
        <f t="shared" si="147"/>
        <v>4.1176470588235299</v>
      </c>
      <c r="W631" s="11">
        <f>IFERROR(H631/M631,Tabla2[[#This Row],[CARGA PRODUCCION (ANIMALES/HA)]])</f>
        <v>3.915492957746479</v>
      </c>
      <c r="X631" s="9">
        <f t="shared" si="148"/>
        <v>2022</v>
      </c>
      <c r="Y631" s="9">
        <f t="shared" si="149"/>
        <v>10</v>
      </c>
      <c r="Z631" s="9" t="e">
        <f t="shared" ca="1" si="150"/>
        <v>#NAME?</v>
      </c>
      <c r="AA631" s="12">
        <f t="shared" si="151"/>
        <v>139</v>
      </c>
      <c r="AB631" s="10">
        <f t="shared" si="152"/>
        <v>0.85611510791366907</v>
      </c>
      <c r="AC631" s="13">
        <f t="shared" si="153"/>
        <v>0.14388489208633093</v>
      </c>
    </row>
    <row r="632" spans="1:29">
      <c r="A632" s="6">
        <v>44852</v>
      </c>
      <c r="B632" s="7" t="s">
        <v>88</v>
      </c>
      <c r="C632" s="7">
        <v>710</v>
      </c>
      <c r="D632" s="7">
        <v>50</v>
      </c>
      <c r="E632" s="7">
        <v>5</v>
      </c>
      <c r="F632" s="7">
        <v>50</v>
      </c>
      <c r="G632" s="7">
        <v>37</v>
      </c>
      <c r="H632" s="7">
        <v>41</v>
      </c>
      <c r="I632" s="7">
        <v>0</v>
      </c>
      <c r="J632" s="7">
        <v>8</v>
      </c>
      <c r="K632" s="7">
        <v>180</v>
      </c>
      <c r="L632" s="7">
        <v>10.8</v>
      </c>
      <c r="M632" s="28">
        <v>15</v>
      </c>
      <c r="N632" s="9">
        <f>IF(Tabla2[[#This Row],[LECHE RETIRO DIA]]&lt;&gt;ISBLANK(Tabla2[[#This Row],[LECHE RETIRO DIA]]),SUM(Tabla2[[#This Row],[LECHE TANQUE DIA]:[LECHE RETIRO DIA]]),SUM(Tabla2[[#This Row],[LECHE TANQUE DIA]:[LECHE AUTOCONSUMO DIA]]))</f>
        <v>815</v>
      </c>
      <c r="O632" s="10">
        <f t="shared" si="140"/>
        <v>0.87116564417177911</v>
      </c>
      <c r="P632" s="11">
        <f t="shared" si="141"/>
        <v>22.027027027027028</v>
      </c>
      <c r="Q632" s="11">
        <f t="shared" si="142"/>
        <v>19.189189189189189</v>
      </c>
      <c r="R632" s="11">
        <f t="shared" si="143"/>
        <v>6.25</v>
      </c>
      <c r="S632" s="11">
        <f t="shared" si="144"/>
        <v>4.5277777777777777</v>
      </c>
      <c r="T632" s="11">
        <f t="shared" si="145"/>
        <v>4.8648648648648649</v>
      </c>
      <c r="U632" s="11">
        <f t="shared" si="146"/>
        <v>75.462962962962962</v>
      </c>
      <c r="V632" s="11">
        <f t="shared" si="147"/>
        <v>3.4259259259259256</v>
      </c>
      <c r="W632" s="11">
        <f>IFERROR(H632/M632,Tabla2[[#This Row],[CARGA PRODUCCION (ANIMALES/HA)]])</f>
        <v>2.7333333333333334</v>
      </c>
      <c r="X632" s="9">
        <f t="shared" si="148"/>
        <v>2022</v>
      </c>
      <c r="Y632" s="9">
        <f t="shared" si="149"/>
        <v>10</v>
      </c>
      <c r="Z632" s="9" t="e">
        <f t="shared" ca="1" si="150"/>
        <v>#NAME?</v>
      </c>
      <c r="AA632" s="12">
        <f t="shared" si="151"/>
        <v>41</v>
      </c>
      <c r="AB632" s="10">
        <f t="shared" si="152"/>
        <v>0.90243902439024393</v>
      </c>
      <c r="AC632" s="13">
        <f t="shared" si="153"/>
        <v>9.7560975609756073E-2</v>
      </c>
    </row>
    <row r="633" spans="1:29">
      <c r="A633" s="6">
        <v>44853</v>
      </c>
      <c r="B633" s="7" t="s">
        <v>81</v>
      </c>
      <c r="C633" s="7">
        <v>2064</v>
      </c>
      <c r="D633" s="7">
        <v>50</v>
      </c>
      <c r="E633" s="7">
        <v>9</v>
      </c>
      <c r="F633" s="7">
        <v>50</v>
      </c>
      <c r="G633" s="7">
        <v>101</v>
      </c>
      <c r="H633" s="7">
        <v>101</v>
      </c>
      <c r="I633" s="7">
        <v>0</v>
      </c>
      <c r="J633" s="7">
        <v>12</v>
      </c>
      <c r="K633" s="7">
        <v>600</v>
      </c>
      <c r="L633" s="7">
        <v>25.2</v>
      </c>
      <c r="M633" s="8">
        <v>32.700000000000003</v>
      </c>
      <c r="N633" s="9">
        <f>IF(Tabla2[[#This Row],[LECHE RETIRO DIA]]&lt;&gt;ISBLANK(Tabla2[[#This Row],[LECHE RETIRO DIA]]),SUM(Tabla2[[#This Row],[LECHE TANQUE DIA]:[LECHE RETIRO DIA]]),SUM(Tabla2[[#This Row],[LECHE TANQUE DIA]:[LECHE AUTOCONSUMO DIA]]))</f>
        <v>2173</v>
      </c>
      <c r="O633" s="10">
        <f t="shared" si="140"/>
        <v>0.94983893235158767</v>
      </c>
      <c r="P633" s="11">
        <f t="shared" si="141"/>
        <v>21.514851485148515</v>
      </c>
      <c r="Q633" s="11">
        <f t="shared" si="142"/>
        <v>20.435643564356436</v>
      </c>
      <c r="R633" s="11">
        <f t="shared" si="143"/>
        <v>4.166666666666667</v>
      </c>
      <c r="S633" s="11">
        <f t="shared" si="144"/>
        <v>3.6216666666666666</v>
      </c>
      <c r="T633" s="11">
        <f t="shared" si="145"/>
        <v>5.9405940594059405</v>
      </c>
      <c r="U633" s="11">
        <f t="shared" si="146"/>
        <v>86.230158730158735</v>
      </c>
      <c r="V633" s="11">
        <f t="shared" si="147"/>
        <v>4.0079365079365079</v>
      </c>
      <c r="W633" s="11">
        <f>IFERROR(H633/M633,Tabla2[[#This Row],[CARGA PRODUCCION (ANIMALES/HA)]])</f>
        <v>3.0886850152905194</v>
      </c>
      <c r="X633" s="9">
        <f t="shared" si="148"/>
        <v>2022</v>
      </c>
      <c r="Y633" s="9">
        <f t="shared" si="149"/>
        <v>10</v>
      </c>
      <c r="Z633" s="9" t="e">
        <f t="shared" ca="1" si="150"/>
        <v>#NAME?</v>
      </c>
      <c r="AA633" s="12">
        <f t="shared" si="151"/>
        <v>101</v>
      </c>
      <c r="AB633" s="10">
        <f t="shared" si="152"/>
        <v>1</v>
      </c>
      <c r="AC633" s="13">
        <f t="shared" si="153"/>
        <v>0</v>
      </c>
    </row>
    <row r="634" spans="1:29">
      <c r="A634" s="6">
        <v>44853</v>
      </c>
      <c r="B634" s="7" t="s">
        <v>83</v>
      </c>
      <c r="C634" s="7">
        <v>1962</v>
      </c>
      <c r="D634" s="7">
        <v>80</v>
      </c>
      <c r="E634" s="7">
        <v>9</v>
      </c>
      <c r="F634" s="7">
        <v>80</v>
      </c>
      <c r="G634" s="7">
        <v>119</v>
      </c>
      <c r="H634" s="7">
        <v>139</v>
      </c>
      <c r="I634" s="7">
        <v>0</v>
      </c>
      <c r="J634" s="7">
        <v>22</v>
      </c>
      <c r="K634" s="7">
        <v>680</v>
      </c>
      <c r="L634" s="7">
        <v>28.9</v>
      </c>
      <c r="M634" s="8">
        <v>35.5</v>
      </c>
      <c r="N634" s="9">
        <f>IF(Tabla2[[#This Row],[LECHE RETIRO DIA]]&lt;&gt;ISBLANK(Tabla2[[#This Row],[LECHE RETIRO DIA]]),SUM(Tabla2[[#This Row],[LECHE TANQUE DIA]:[LECHE RETIRO DIA]]),SUM(Tabla2[[#This Row],[LECHE TANQUE DIA]:[LECHE AUTOCONSUMO DIA]]))</f>
        <v>2131</v>
      </c>
      <c r="O634" s="10">
        <f t="shared" si="140"/>
        <v>0.92069450961989674</v>
      </c>
      <c r="P634" s="11">
        <f t="shared" si="141"/>
        <v>17.907563025210084</v>
      </c>
      <c r="Q634" s="11">
        <f t="shared" si="142"/>
        <v>16.487394957983192</v>
      </c>
      <c r="R634" s="11">
        <f t="shared" si="143"/>
        <v>3.6363636363636362</v>
      </c>
      <c r="S634" s="11">
        <f t="shared" si="144"/>
        <v>3.1338235294117647</v>
      </c>
      <c r="T634" s="11">
        <f t="shared" si="145"/>
        <v>5.7142857142857144</v>
      </c>
      <c r="U634" s="11">
        <f t="shared" si="146"/>
        <v>73.737024221453296</v>
      </c>
      <c r="V634" s="11">
        <f t="shared" si="147"/>
        <v>4.1176470588235299</v>
      </c>
      <c r="W634" s="11">
        <f>IFERROR(H634/M634,Tabla2[[#This Row],[CARGA PRODUCCION (ANIMALES/HA)]])</f>
        <v>3.915492957746479</v>
      </c>
      <c r="X634" s="9">
        <f t="shared" si="148"/>
        <v>2022</v>
      </c>
      <c r="Y634" s="9">
        <f t="shared" si="149"/>
        <v>10</v>
      </c>
      <c r="Z634" s="9" t="e">
        <f t="shared" ca="1" si="150"/>
        <v>#NAME?</v>
      </c>
      <c r="AA634" s="12">
        <f t="shared" si="151"/>
        <v>139</v>
      </c>
      <c r="AB634" s="10">
        <f t="shared" si="152"/>
        <v>0.85611510791366907</v>
      </c>
      <c r="AC634" s="13">
        <f t="shared" si="153"/>
        <v>0.14388489208633093</v>
      </c>
    </row>
    <row r="635" spans="1:29">
      <c r="A635" s="6">
        <v>44853</v>
      </c>
      <c r="B635" s="7" t="s">
        <v>88</v>
      </c>
      <c r="C635" s="7">
        <v>710</v>
      </c>
      <c r="D635" s="7">
        <v>50</v>
      </c>
      <c r="E635" s="7">
        <v>5</v>
      </c>
      <c r="F635" s="7">
        <v>50</v>
      </c>
      <c r="G635" s="7">
        <v>37</v>
      </c>
      <c r="H635" s="7">
        <v>41</v>
      </c>
      <c r="I635" s="7">
        <v>0</v>
      </c>
      <c r="J635" s="7">
        <v>8</v>
      </c>
      <c r="K635" s="7">
        <v>180</v>
      </c>
      <c r="L635" s="7">
        <v>10.8</v>
      </c>
      <c r="M635" s="28">
        <v>15</v>
      </c>
      <c r="N635" s="9">
        <f>IF(Tabla2[[#This Row],[LECHE RETIRO DIA]]&lt;&gt;ISBLANK(Tabla2[[#This Row],[LECHE RETIRO DIA]]),SUM(Tabla2[[#This Row],[LECHE TANQUE DIA]:[LECHE RETIRO DIA]]),SUM(Tabla2[[#This Row],[LECHE TANQUE DIA]:[LECHE AUTOCONSUMO DIA]]))</f>
        <v>815</v>
      </c>
      <c r="O635" s="10">
        <f t="shared" si="140"/>
        <v>0.87116564417177911</v>
      </c>
      <c r="P635" s="11">
        <f t="shared" si="141"/>
        <v>22.027027027027028</v>
      </c>
      <c r="Q635" s="11">
        <f t="shared" si="142"/>
        <v>19.189189189189189</v>
      </c>
      <c r="R635" s="11">
        <f t="shared" si="143"/>
        <v>6.25</v>
      </c>
      <c r="S635" s="11">
        <f t="shared" si="144"/>
        <v>4.5277777777777777</v>
      </c>
      <c r="T635" s="11">
        <f t="shared" si="145"/>
        <v>4.8648648648648649</v>
      </c>
      <c r="U635" s="11">
        <f t="shared" si="146"/>
        <v>75.462962962962962</v>
      </c>
      <c r="V635" s="11">
        <f t="shared" si="147"/>
        <v>3.4259259259259256</v>
      </c>
      <c r="W635" s="11">
        <f>IFERROR(H635/M635,Tabla2[[#This Row],[CARGA PRODUCCION (ANIMALES/HA)]])</f>
        <v>2.7333333333333334</v>
      </c>
      <c r="X635" s="9">
        <f t="shared" si="148"/>
        <v>2022</v>
      </c>
      <c r="Y635" s="9">
        <f t="shared" si="149"/>
        <v>10</v>
      </c>
      <c r="Z635" s="9" t="e">
        <f t="shared" ca="1" si="150"/>
        <v>#NAME?</v>
      </c>
      <c r="AA635" s="12">
        <f t="shared" si="151"/>
        <v>41</v>
      </c>
      <c r="AB635" s="10">
        <f t="shared" si="152"/>
        <v>0.90243902439024393</v>
      </c>
      <c r="AC635" s="13">
        <f t="shared" si="153"/>
        <v>9.7560975609756073E-2</v>
      </c>
    </row>
    <row r="636" spans="1:29">
      <c r="A636" s="6">
        <v>44854</v>
      </c>
      <c r="B636" s="7" t="s">
        <v>81</v>
      </c>
      <c r="C636" s="7">
        <v>2064</v>
      </c>
      <c r="D636" s="7">
        <v>50</v>
      </c>
      <c r="E636" s="7">
        <v>9</v>
      </c>
      <c r="F636" s="7">
        <v>50</v>
      </c>
      <c r="G636" s="7">
        <v>101</v>
      </c>
      <c r="H636" s="7">
        <v>101</v>
      </c>
      <c r="I636" s="7">
        <v>0</v>
      </c>
      <c r="J636" s="7">
        <v>12</v>
      </c>
      <c r="K636" s="7">
        <v>600</v>
      </c>
      <c r="L636" s="7">
        <v>25.2</v>
      </c>
      <c r="M636" s="8">
        <v>32.700000000000003</v>
      </c>
      <c r="N636" s="9">
        <f>IF(Tabla2[[#This Row],[LECHE RETIRO DIA]]&lt;&gt;ISBLANK(Tabla2[[#This Row],[LECHE RETIRO DIA]]),SUM(Tabla2[[#This Row],[LECHE TANQUE DIA]:[LECHE RETIRO DIA]]),SUM(Tabla2[[#This Row],[LECHE TANQUE DIA]:[LECHE AUTOCONSUMO DIA]]))</f>
        <v>2173</v>
      </c>
      <c r="O636" s="10">
        <f t="shared" si="140"/>
        <v>0.94983893235158767</v>
      </c>
      <c r="P636" s="11">
        <f t="shared" si="141"/>
        <v>21.514851485148515</v>
      </c>
      <c r="Q636" s="11">
        <f t="shared" si="142"/>
        <v>20.435643564356436</v>
      </c>
      <c r="R636" s="11">
        <f t="shared" si="143"/>
        <v>4.166666666666667</v>
      </c>
      <c r="S636" s="11">
        <f t="shared" si="144"/>
        <v>3.6216666666666666</v>
      </c>
      <c r="T636" s="11">
        <f t="shared" si="145"/>
        <v>5.9405940594059405</v>
      </c>
      <c r="U636" s="11">
        <f t="shared" si="146"/>
        <v>86.230158730158735</v>
      </c>
      <c r="V636" s="11">
        <f t="shared" si="147"/>
        <v>4.0079365079365079</v>
      </c>
      <c r="W636" s="11">
        <f>IFERROR(H636/M636,Tabla2[[#This Row],[CARGA PRODUCCION (ANIMALES/HA)]])</f>
        <v>3.0886850152905194</v>
      </c>
      <c r="X636" s="9">
        <f t="shared" si="148"/>
        <v>2022</v>
      </c>
      <c r="Y636" s="9">
        <f t="shared" si="149"/>
        <v>10</v>
      </c>
      <c r="Z636" s="9" t="e">
        <f t="shared" ca="1" si="150"/>
        <v>#NAME?</v>
      </c>
      <c r="AA636" s="12">
        <f t="shared" si="151"/>
        <v>101</v>
      </c>
      <c r="AB636" s="10">
        <f t="shared" si="152"/>
        <v>1</v>
      </c>
      <c r="AC636" s="13">
        <f t="shared" si="153"/>
        <v>0</v>
      </c>
    </row>
    <row r="637" spans="1:29">
      <c r="A637" s="6">
        <v>44854</v>
      </c>
      <c r="B637" s="7" t="s">
        <v>83</v>
      </c>
      <c r="C637" s="7">
        <v>2127</v>
      </c>
      <c r="D637" s="7">
        <v>80</v>
      </c>
      <c r="E637" s="7">
        <v>9</v>
      </c>
      <c r="F637" s="7">
        <v>80</v>
      </c>
      <c r="G637" s="7">
        <v>119</v>
      </c>
      <c r="H637" s="7">
        <v>139</v>
      </c>
      <c r="I637" s="7">
        <v>0</v>
      </c>
      <c r="J637" s="7">
        <v>22</v>
      </c>
      <c r="K637" s="7">
        <v>680</v>
      </c>
      <c r="L637" s="7">
        <v>28.9</v>
      </c>
      <c r="M637" s="8">
        <v>35.5</v>
      </c>
      <c r="N637" s="9">
        <f>IF(Tabla2[[#This Row],[LECHE RETIRO DIA]]&lt;&gt;ISBLANK(Tabla2[[#This Row],[LECHE RETIRO DIA]]),SUM(Tabla2[[#This Row],[LECHE TANQUE DIA]:[LECHE RETIRO DIA]]),SUM(Tabla2[[#This Row],[LECHE TANQUE DIA]:[LECHE AUTOCONSUMO DIA]]))</f>
        <v>2296</v>
      </c>
      <c r="O637" s="10">
        <f t="shared" si="140"/>
        <v>0.92639372822299648</v>
      </c>
      <c r="P637" s="11">
        <f t="shared" si="141"/>
        <v>19.294117647058822</v>
      </c>
      <c r="Q637" s="11">
        <f t="shared" si="142"/>
        <v>17.873949579831933</v>
      </c>
      <c r="R637" s="11">
        <f t="shared" si="143"/>
        <v>3.6363636363636362</v>
      </c>
      <c r="S637" s="11">
        <f t="shared" si="144"/>
        <v>3.3764705882352941</v>
      </c>
      <c r="T637" s="11">
        <f t="shared" si="145"/>
        <v>5.7142857142857144</v>
      </c>
      <c r="U637" s="11">
        <f t="shared" si="146"/>
        <v>79.446366782006919</v>
      </c>
      <c r="V637" s="11">
        <f t="shared" si="147"/>
        <v>4.1176470588235299</v>
      </c>
      <c r="W637" s="11">
        <f>IFERROR(H637/M637,Tabla2[[#This Row],[CARGA PRODUCCION (ANIMALES/HA)]])</f>
        <v>3.915492957746479</v>
      </c>
      <c r="X637" s="9">
        <f t="shared" si="148"/>
        <v>2022</v>
      </c>
      <c r="Y637" s="9">
        <f t="shared" si="149"/>
        <v>10</v>
      </c>
      <c r="Z637" s="9" t="e">
        <f t="shared" ca="1" si="150"/>
        <v>#NAME?</v>
      </c>
      <c r="AA637" s="12">
        <f t="shared" si="151"/>
        <v>139</v>
      </c>
      <c r="AB637" s="10">
        <f t="shared" si="152"/>
        <v>0.85611510791366907</v>
      </c>
      <c r="AC637" s="13">
        <f t="shared" si="153"/>
        <v>0.14388489208633093</v>
      </c>
    </row>
    <row r="638" spans="1:29">
      <c r="A638" s="6">
        <v>44854</v>
      </c>
      <c r="B638" s="7" t="s">
        <v>88</v>
      </c>
      <c r="C638" s="7">
        <v>713</v>
      </c>
      <c r="D638" s="7">
        <v>50</v>
      </c>
      <c r="E638" s="7">
        <v>5</v>
      </c>
      <c r="F638" s="7">
        <v>50</v>
      </c>
      <c r="G638" s="7">
        <v>37</v>
      </c>
      <c r="H638" s="7">
        <v>41</v>
      </c>
      <c r="I638" s="7">
        <v>0</v>
      </c>
      <c r="J638" s="7">
        <v>8</v>
      </c>
      <c r="K638" s="7">
        <v>180</v>
      </c>
      <c r="L638" s="7">
        <v>10.8</v>
      </c>
      <c r="M638" s="28">
        <v>15</v>
      </c>
      <c r="N638" s="9">
        <f>IF(Tabla2[[#This Row],[LECHE RETIRO DIA]]&lt;&gt;ISBLANK(Tabla2[[#This Row],[LECHE RETIRO DIA]]),SUM(Tabla2[[#This Row],[LECHE TANQUE DIA]:[LECHE RETIRO DIA]]),SUM(Tabla2[[#This Row],[LECHE TANQUE DIA]:[LECHE AUTOCONSUMO DIA]]))</f>
        <v>818</v>
      </c>
      <c r="O638" s="10">
        <f t="shared" si="140"/>
        <v>0.871638141809291</v>
      </c>
      <c r="P638" s="11">
        <f t="shared" si="141"/>
        <v>22.108108108108109</v>
      </c>
      <c r="Q638" s="11">
        <f t="shared" si="142"/>
        <v>19.27027027027027</v>
      </c>
      <c r="R638" s="11">
        <f t="shared" si="143"/>
        <v>6.25</v>
      </c>
      <c r="S638" s="11">
        <f t="shared" si="144"/>
        <v>4.5444444444444443</v>
      </c>
      <c r="T638" s="11">
        <f t="shared" si="145"/>
        <v>4.8648648648648649</v>
      </c>
      <c r="U638" s="11">
        <f t="shared" si="146"/>
        <v>75.740740740740733</v>
      </c>
      <c r="V638" s="11">
        <f t="shared" si="147"/>
        <v>3.4259259259259256</v>
      </c>
      <c r="W638" s="11">
        <f>IFERROR(H638/M638,Tabla2[[#This Row],[CARGA PRODUCCION (ANIMALES/HA)]])</f>
        <v>2.7333333333333334</v>
      </c>
      <c r="X638" s="9">
        <f t="shared" si="148"/>
        <v>2022</v>
      </c>
      <c r="Y638" s="9">
        <f t="shared" si="149"/>
        <v>10</v>
      </c>
      <c r="Z638" s="9" t="e">
        <f t="shared" ca="1" si="150"/>
        <v>#NAME?</v>
      </c>
      <c r="AA638" s="12">
        <f t="shared" si="151"/>
        <v>41</v>
      </c>
      <c r="AB638" s="10">
        <f t="shared" si="152"/>
        <v>0.90243902439024393</v>
      </c>
      <c r="AC638" s="13">
        <f t="shared" si="153"/>
        <v>9.7560975609756073E-2</v>
      </c>
    </row>
    <row r="639" spans="1:29">
      <c r="A639" s="6">
        <v>44855</v>
      </c>
      <c r="B639" s="7" t="s">
        <v>81</v>
      </c>
      <c r="C639" s="7">
        <v>2164</v>
      </c>
      <c r="D639" s="7">
        <v>50</v>
      </c>
      <c r="E639" s="7">
        <v>9</v>
      </c>
      <c r="F639" s="7">
        <v>50</v>
      </c>
      <c r="G639" s="7">
        <v>101</v>
      </c>
      <c r="H639" s="7">
        <v>101</v>
      </c>
      <c r="I639" s="7">
        <v>0</v>
      </c>
      <c r="J639" s="7">
        <v>12</v>
      </c>
      <c r="K639" s="7">
        <v>600</v>
      </c>
      <c r="L639" s="7">
        <v>25.2</v>
      </c>
      <c r="M639" s="8">
        <v>32.700000000000003</v>
      </c>
      <c r="N639" s="9">
        <f>IF(Tabla2[[#This Row],[LECHE RETIRO DIA]]&lt;&gt;ISBLANK(Tabla2[[#This Row],[LECHE RETIRO DIA]]),SUM(Tabla2[[#This Row],[LECHE TANQUE DIA]:[LECHE RETIRO DIA]]),SUM(Tabla2[[#This Row],[LECHE TANQUE DIA]:[LECHE AUTOCONSUMO DIA]]))</f>
        <v>2273</v>
      </c>
      <c r="O639" s="10">
        <f t="shared" si="140"/>
        <v>0.95204575450945883</v>
      </c>
      <c r="P639" s="11">
        <f t="shared" si="141"/>
        <v>22.504950495049506</v>
      </c>
      <c r="Q639" s="11">
        <f t="shared" si="142"/>
        <v>21.425742574257427</v>
      </c>
      <c r="R639" s="11">
        <f t="shared" si="143"/>
        <v>4.166666666666667</v>
      </c>
      <c r="S639" s="11">
        <f t="shared" si="144"/>
        <v>3.7883333333333336</v>
      </c>
      <c r="T639" s="11">
        <f t="shared" si="145"/>
        <v>5.9405940594059405</v>
      </c>
      <c r="U639" s="11">
        <f t="shared" si="146"/>
        <v>90.198412698412696</v>
      </c>
      <c r="V639" s="11">
        <f t="shared" si="147"/>
        <v>4.0079365079365079</v>
      </c>
      <c r="W639" s="11">
        <f>IFERROR(H639/M639,Tabla2[[#This Row],[CARGA PRODUCCION (ANIMALES/HA)]])</f>
        <v>3.0886850152905194</v>
      </c>
      <c r="X639" s="9">
        <f t="shared" si="148"/>
        <v>2022</v>
      </c>
      <c r="Y639" s="9">
        <f t="shared" si="149"/>
        <v>10</v>
      </c>
      <c r="Z639" s="9" t="e">
        <f t="shared" ca="1" si="150"/>
        <v>#NAME?</v>
      </c>
      <c r="AA639" s="12">
        <f t="shared" si="151"/>
        <v>101</v>
      </c>
      <c r="AB639" s="10">
        <f t="shared" si="152"/>
        <v>1</v>
      </c>
      <c r="AC639" s="13">
        <f t="shared" si="153"/>
        <v>0</v>
      </c>
    </row>
    <row r="640" spans="1:29">
      <c r="A640" s="6">
        <v>44855</v>
      </c>
      <c r="B640" s="7" t="s">
        <v>83</v>
      </c>
      <c r="C640" s="7">
        <v>2062</v>
      </c>
      <c r="D640" s="7">
        <v>80</v>
      </c>
      <c r="E640" s="7">
        <v>9</v>
      </c>
      <c r="F640" s="7">
        <v>80</v>
      </c>
      <c r="G640" s="7">
        <v>119</v>
      </c>
      <c r="H640" s="7">
        <v>139</v>
      </c>
      <c r="I640" s="7">
        <v>0</v>
      </c>
      <c r="J640" s="7">
        <v>22</v>
      </c>
      <c r="K640" s="7">
        <v>680</v>
      </c>
      <c r="L640" s="7">
        <v>28.9</v>
      </c>
      <c r="M640" s="8">
        <v>35.5</v>
      </c>
      <c r="N640" s="9">
        <f>IF(Tabla2[[#This Row],[LECHE RETIRO DIA]]&lt;&gt;ISBLANK(Tabla2[[#This Row],[LECHE RETIRO DIA]]),SUM(Tabla2[[#This Row],[LECHE TANQUE DIA]:[LECHE RETIRO DIA]]),SUM(Tabla2[[#This Row],[LECHE TANQUE DIA]:[LECHE AUTOCONSUMO DIA]]))</f>
        <v>2231</v>
      </c>
      <c r="O640" s="10">
        <f t="shared" si="140"/>
        <v>0.92424921559838635</v>
      </c>
      <c r="P640" s="11">
        <f t="shared" si="141"/>
        <v>18.747899159663866</v>
      </c>
      <c r="Q640" s="11">
        <f t="shared" si="142"/>
        <v>17.327731092436974</v>
      </c>
      <c r="R640" s="11">
        <f t="shared" si="143"/>
        <v>3.6363636363636362</v>
      </c>
      <c r="S640" s="11">
        <f t="shared" si="144"/>
        <v>3.2808823529411764</v>
      </c>
      <c r="T640" s="11">
        <f t="shared" si="145"/>
        <v>5.7142857142857144</v>
      </c>
      <c r="U640" s="11">
        <f t="shared" si="146"/>
        <v>77.197231833910038</v>
      </c>
      <c r="V640" s="11">
        <f t="shared" si="147"/>
        <v>4.1176470588235299</v>
      </c>
      <c r="W640" s="11">
        <f>IFERROR(H640/M640,Tabla2[[#This Row],[CARGA PRODUCCION (ANIMALES/HA)]])</f>
        <v>3.915492957746479</v>
      </c>
      <c r="X640" s="9">
        <f t="shared" si="148"/>
        <v>2022</v>
      </c>
      <c r="Y640" s="9">
        <f t="shared" si="149"/>
        <v>10</v>
      </c>
      <c r="Z640" s="9" t="e">
        <f t="shared" ca="1" si="150"/>
        <v>#NAME?</v>
      </c>
      <c r="AA640" s="12">
        <f t="shared" si="151"/>
        <v>139</v>
      </c>
      <c r="AB640" s="10">
        <f t="shared" si="152"/>
        <v>0.85611510791366907</v>
      </c>
      <c r="AC640" s="13">
        <f t="shared" si="153"/>
        <v>0.14388489208633093</v>
      </c>
    </row>
    <row r="641" spans="1:29">
      <c r="A641" s="6">
        <v>44855</v>
      </c>
      <c r="B641" s="7" t="s">
        <v>88</v>
      </c>
      <c r="C641" s="7">
        <v>714</v>
      </c>
      <c r="D641" s="7">
        <v>50</v>
      </c>
      <c r="E641" s="7">
        <v>5</v>
      </c>
      <c r="F641" s="7">
        <v>50</v>
      </c>
      <c r="G641" s="7">
        <v>37</v>
      </c>
      <c r="H641" s="7">
        <v>41</v>
      </c>
      <c r="I641" s="7">
        <v>0</v>
      </c>
      <c r="J641" s="7">
        <v>8</v>
      </c>
      <c r="K641" s="7">
        <v>180</v>
      </c>
      <c r="L641" s="7">
        <v>10.8</v>
      </c>
      <c r="M641" s="28">
        <v>15</v>
      </c>
      <c r="N641" s="9">
        <f>IF(Tabla2[[#This Row],[LECHE RETIRO DIA]]&lt;&gt;ISBLANK(Tabla2[[#This Row],[LECHE RETIRO DIA]]),SUM(Tabla2[[#This Row],[LECHE TANQUE DIA]:[LECHE RETIRO DIA]]),SUM(Tabla2[[#This Row],[LECHE TANQUE DIA]:[LECHE AUTOCONSUMO DIA]]))</f>
        <v>819</v>
      </c>
      <c r="O641" s="10">
        <f t="shared" si="140"/>
        <v>0.87179487179487181</v>
      </c>
      <c r="P641" s="11">
        <f t="shared" si="141"/>
        <v>22.135135135135137</v>
      </c>
      <c r="Q641" s="11">
        <f t="shared" si="142"/>
        <v>19.297297297297298</v>
      </c>
      <c r="R641" s="11">
        <f t="shared" si="143"/>
        <v>6.25</v>
      </c>
      <c r="S641" s="11">
        <f t="shared" si="144"/>
        <v>4.55</v>
      </c>
      <c r="T641" s="11">
        <f t="shared" si="145"/>
        <v>4.8648648648648649</v>
      </c>
      <c r="U641" s="11">
        <f t="shared" si="146"/>
        <v>75.833333333333329</v>
      </c>
      <c r="V641" s="11">
        <f t="shared" si="147"/>
        <v>3.4259259259259256</v>
      </c>
      <c r="W641" s="11">
        <f>IFERROR(H641/M641,Tabla2[[#This Row],[CARGA PRODUCCION (ANIMALES/HA)]])</f>
        <v>2.7333333333333334</v>
      </c>
      <c r="X641" s="9">
        <f t="shared" si="148"/>
        <v>2022</v>
      </c>
      <c r="Y641" s="9">
        <f t="shared" si="149"/>
        <v>10</v>
      </c>
      <c r="Z641" s="9" t="e">
        <f t="shared" ca="1" si="150"/>
        <v>#NAME?</v>
      </c>
      <c r="AA641" s="12">
        <f t="shared" si="151"/>
        <v>41</v>
      </c>
      <c r="AB641" s="10">
        <f t="shared" si="152"/>
        <v>0.90243902439024393</v>
      </c>
      <c r="AC641" s="13">
        <f t="shared" si="153"/>
        <v>9.7560975609756073E-2</v>
      </c>
    </row>
    <row r="642" spans="1:29">
      <c r="A642" s="6">
        <v>44856</v>
      </c>
      <c r="B642" s="7" t="s">
        <v>81</v>
      </c>
      <c r="C642" s="7">
        <v>2123</v>
      </c>
      <c r="D642" s="7">
        <v>50</v>
      </c>
      <c r="E642" s="7">
        <v>9</v>
      </c>
      <c r="F642" s="7">
        <v>50</v>
      </c>
      <c r="G642" s="7">
        <v>101</v>
      </c>
      <c r="H642" s="7">
        <v>101</v>
      </c>
      <c r="I642" s="7">
        <v>0</v>
      </c>
      <c r="J642" s="7">
        <v>12</v>
      </c>
      <c r="K642" s="7">
        <v>600</v>
      </c>
      <c r="L642" s="7">
        <v>25.2</v>
      </c>
      <c r="M642" s="8">
        <v>32.700000000000003</v>
      </c>
      <c r="N642" s="9">
        <f>IF(Tabla2[[#This Row],[LECHE RETIRO DIA]]&lt;&gt;ISBLANK(Tabla2[[#This Row],[LECHE RETIRO DIA]]),SUM(Tabla2[[#This Row],[LECHE TANQUE DIA]:[LECHE RETIRO DIA]]),SUM(Tabla2[[#This Row],[LECHE TANQUE DIA]:[LECHE AUTOCONSUMO DIA]]))</f>
        <v>2232</v>
      </c>
      <c r="O642" s="10">
        <f t="shared" si="140"/>
        <v>0.9511648745519713</v>
      </c>
      <c r="P642" s="11">
        <f t="shared" si="141"/>
        <v>22.099009900990097</v>
      </c>
      <c r="Q642" s="11">
        <f t="shared" si="142"/>
        <v>21.019801980198018</v>
      </c>
      <c r="R642" s="11">
        <f t="shared" si="143"/>
        <v>4.166666666666667</v>
      </c>
      <c r="S642" s="11">
        <f t="shared" si="144"/>
        <v>3.72</v>
      </c>
      <c r="T642" s="11">
        <f t="shared" si="145"/>
        <v>5.9405940594059405</v>
      </c>
      <c r="U642" s="11">
        <f t="shared" si="146"/>
        <v>88.571428571428569</v>
      </c>
      <c r="V642" s="11">
        <f t="shared" si="147"/>
        <v>4.0079365079365079</v>
      </c>
      <c r="W642" s="11">
        <f>IFERROR(H642/M642,Tabla2[[#This Row],[CARGA PRODUCCION (ANIMALES/HA)]])</f>
        <v>3.0886850152905194</v>
      </c>
      <c r="X642" s="9">
        <f t="shared" si="148"/>
        <v>2022</v>
      </c>
      <c r="Y642" s="9">
        <f t="shared" si="149"/>
        <v>10</v>
      </c>
      <c r="Z642" s="9" t="e">
        <f t="shared" ca="1" si="150"/>
        <v>#NAME?</v>
      </c>
      <c r="AA642" s="12">
        <f t="shared" si="151"/>
        <v>101</v>
      </c>
      <c r="AB642" s="10">
        <f t="shared" si="152"/>
        <v>1</v>
      </c>
      <c r="AC642" s="13">
        <f t="shared" si="153"/>
        <v>0</v>
      </c>
    </row>
    <row r="643" spans="1:29">
      <c r="A643" s="6">
        <v>44856</v>
      </c>
      <c r="B643" s="7" t="s">
        <v>83</v>
      </c>
      <c r="C643" s="7">
        <v>2036</v>
      </c>
      <c r="D643" s="7">
        <v>80</v>
      </c>
      <c r="E643" s="7">
        <v>9</v>
      </c>
      <c r="F643" s="7">
        <v>80</v>
      </c>
      <c r="G643" s="7">
        <v>119</v>
      </c>
      <c r="H643" s="7">
        <v>139</v>
      </c>
      <c r="I643" s="7">
        <v>0</v>
      </c>
      <c r="J643" s="7">
        <v>22</v>
      </c>
      <c r="K643" s="7">
        <v>680</v>
      </c>
      <c r="L643" s="7">
        <v>28.9</v>
      </c>
      <c r="M643" s="8">
        <v>35.5</v>
      </c>
      <c r="N643" s="9">
        <f>IF(Tabla2[[#This Row],[LECHE RETIRO DIA]]&lt;&gt;ISBLANK(Tabla2[[#This Row],[LECHE RETIRO DIA]]),SUM(Tabla2[[#This Row],[LECHE TANQUE DIA]:[LECHE RETIRO DIA]]),SUM(Tabla2[[#This Row],[LECHE TANQUE DIA]:[LECHE AUTOCONSUMO DIA]]))</f>
        <v>2205</v>
      </c>
      <c r="O643" s="10">
        <f t="shared" si="140"/>
        <v>0.9233560090702948</v>
      </c>
      <c r="P643" s="11">
        <f t="shared" si="141"/>
        <v>18.529411764705884</v>
      </c>
      <c r="Q643" s="11">
        <f t="shared" si="142"/>
        <v>17.109243697478991</v>
      </c>
      <c r="R643" s="11">
        <f t="shared" si="143"/>
        <v>3.6363636363636362</v>
      </c>
      <c r="S643" s="11">
        <f t="shared" si="144"/>
        <v>3.2426470588235294</v>
      </c>
      <c r="T643" s="11">
        <f t="shared" si="145"/>
        <v>5.7142857142857144</v>
      </c>
      <c r="U643" s="11">
        <f t="shared" si="146"/>
        <v>76.297577854671289</v>
      </c>
      <c r="V643" s="11">
        <f t="shared" si="147"/>
        <v>4.1176470588235299</v>
      </c>
      <c r="W643" s="11">
        <f>IFERROR(H643/M643,Tabla2[[#This Row],[CARGA PRODUCCION (ANIMALES/HA)]])</f>
        <v>3.915492957746479</v>
      </c>
      <c r="X643" s="9">
        <f t="shared" si="148"/>
        <v>2022</v>
      </c>
      <c r="Y643" s="9">
        <f t="shared" si="149"/>
        <v>10</v>
      </c>
      <c r="Z643" s="9" t="e">
        <f t="shared" ca="1" si="150"/>
        <v>#NAME?</v>
      </c>
      <c r="AA643" s="12">
        <f t="shared" si="151"/>
        <v>139</v>
      </c>
      <c r="AB643" s="10">
        <f t="shared" si="152"/>
        <v>0.85611510791366907</v>
      </c>
      <c r="AC643" s="13">
        <f t="shared" si="153"/>
        <v>0.14388489208633093</v>
      </c>
    </row>
    <row r="644" spans="1:29">
      <c r="A644" s="6">
        <v>44856</v>
      </c>
      <c r="B644" s="7" t="s">
        <v>88</v>
      </c>
      <c r="C644" s="7">
        <v>707</v>
      </c>
      <c r="D644" s="7">
        <v>50</v>
      </c>
      <c r="E644" s="7">
        <v>5</v>
      </c>
      <c r="F644" s="7">
        <v>50</v>
      </c>
      <c r="G644" s="7">
        <v>37</v>
      </c>
      <c r="H644" s="7">
        <v>41</v>
      </c>
      <c r="I644" s="7">
        <v>0</v>
      </c>
      <c r="J644" s="7">
        <v>8</v>
      </c>
      <c r="K644" s="7">
        <v>180</v>
      </c>
      <c r="L644" s="7">
        <v>10.8</v>
      </c>
      <c r="M644" s="28">
        <v>15</v>
      </c>
      <c r="N644" s="9">
        <f>IF(Tabla2[[#This Row],[LECHE RETIRO DIA]]&lt;&gt;ISBLANK(Tabla2[[#This Row],[LECHE RETIRO DIA]]),SUM(Tabla2[[#This Row],[LECHE TANQUE DIA]:[LECHE RETIRO DIA]]),SUM(Tabla2[[#This Row],[LECHE TANQUE DIA]:[LECHE AUTOCONSUMO DIA]]))</f>
        <v>812</v>
      </c>
      <c r="O644" s="10">
        <f t="shared" si="140"/>
        <v>0.87068965517241381</v>
      </c>
      <c r="P644" s="11">
        <f t="shared" si="141"/>
        <v>21.945945945945947</v>
      </c>
      <c r="Q644" s="11">
        <f t="shared" si="142"/>
        <v>19.108108108108109</v>
      </c>
      <c r="R644" s="11">
        <f t="shared" si="143"/>
        <v>6.25</v>
      </c>
      <c r="S644" s="11">
        <f t="shared" si="144"/>
        <v>4.5111111111111111</v>
      </c>
      <c r="T644" s="11">
        <f t="shared" si="145"/>
        <v>4.8648648648648649</v>
      </c>
      <c r="U644" s="11">
        <f t="shared" si="146"/>
        <v>75.185185185185176</v>
      </c>
      <c r="V644" s="11">
        <f t="shared" si="147"/>
        <v>3.4259259259259256</v>
      </c>
      <c r="W644" s="11">
        <f>IFERROR(H644/M644,Tabla2[[#This Row],[CARGA PRODUCCION (ANIMALES/HA)]])</f>
        <v>2.7333333333333334</v>
      </c>
      <c r="X644" s="9">
        <f t="shared" si="148"/>
        <v>2022</v>
      </c>
      <c r="Y644" s="9">
        <f t="shared" si="149"/>
        <v>10</v>
      </c>
      <c r="Z644" s="9" t="e">
        <f t="shared" ca="1" si="150"/>
        <v>#NAME?</v>
      </c>
      <c r="AA644" s="12">
        <f t="shared" si="151"/>
        <v>41</v>
      </c>
      <c r="AB644" s="10">
        <f t="shared" si="152"/>
        <v>0.90243902439024393</v>
      </c>
      <c r="AC644" s="13">
        <f t="shared" si="153"/>
        <v>9.7560975609756073E-2</v>
      </c>
    </row>
    <row r="645" spans="1:29">
      <c r="A645" s="6">
        <v>44857</v>
      </c>
      <c r="B645" s="7" t="s">
        <v>81</v>
      </c>
      <c r="C645" s="7">
        <v>2178</v>
      </c>
      <c r="D645" s="7">
        <v>50</v>
      </c>
      <c r="E645" s="7">
        <v>9</v>
      </c>
      <c r="F645" s="7">
        <v>50</v>
      </c>
      <c r="G645" s="7">
        <v>102</v>
      </c>
      <c r="H645" s="7">
        <v>102</v>
      </c>
      <c r="I645" s="7">
        <v>0</v>
      </c>
      <c r="J645" s="7">
        <v>12</v>
      </c>
      <c r="K645" s="7">
        <v>600</v>
      </c>
      <c r="L645" s="7">
        <v>25.2</v>
      </c>
      <c r="M645" s="8">
        <v>32.700000000000003</v>
      </c>
      <c r="N645" s="9">
        <f>IF(Tabla2[[#This Row],[LECHE RETIRO DIA]]&lt;&gt;ISBLANK(Tabla2[[#This Row],[LECHE RETIRO DIA]]),SUM(Tabla2[[#This Row],[LECHE TANQUE DIA]:[LECHE RETIRO DIA]]),SUM(Tabla2[[#This Row],[LECHE TANQUE DIA]:[LECHE AUTOCONSUMO DIA]]))</f>
        <v>2287</v>
      </c>
      <c r="O645" s="10">
        <f t="shared" si="140"/>
        <v>0.95233930913860954</v>
      </c>
      <c r="P645" s="11">
        <f t="shared" si="141"/>
        <v>22.421568627450981</v>
      </c>
      <c r="Q645" s="11">
        <f t="shared" si="142"/>
        <v>21.352941176470587</v>
      </c>
      <c r="R645" s="11">
        <f t="shared" si="143"/>
        <v>4.166666666666667</v>
      </c>
      <c r="S645" s="11">
        <f t="shared" si="144"/>
        <v>3.8116666666666665</v>
      </c>
      <c r="T645" s="11">
        <f t="shared" si="145"/>
        <v>5.882352941176471</v>
      </c>
      <c r="U645" s="11">
        <f t="shared" si="146"/>
        <v>90.753968253968253</v>
      </c>
      <c r="V645" s="11">
        <f t="shared" si="147"/>
        <v>4.0476190476190474</v>
      </c>
      <c r="W645" s="11">
        <f>IFERROR(H645/M645,Tabla2[[#This Row],[CARGA PRODUCCION (ANIMALES/HA)]])</f>
        <v>3.1192660550458711</v>
      </c>
      <c r="X645" s="9">
        <f t="shared" si="148"/>
        <v>2022</v>
      </c>
      <c r="Y645" s="9">
        <f t="shared" si="149"/>
        <v>10</v>
      </c>
      <c r="Z645" s="9" t="e">
        <f t="shared" ca="1" si="150"/>
        <v>#NAME?</v>
      </c>
      <c r="AA645" s="12">
        <f t="shared" si="151"/>
        <v>102</v>
      </c>
      <c r="AB645" s="10">
        <f t="shared" si="152"/>
        <v>1</v>
      </c>
      <c r="AC645" s="13">
        <f t="shared" si="153"/>
        <v>0</v>
      </c>
    </row>
    <row r="646" spans="1:29">
      <c r="A646" s="6">
        <v>44857</v>
      </c>
      <c r="B646" s="7" t="s">
        <v>83</v>
      </c>
      <c r="C646" s="7">
        <v>2136</v>
      </c>
      <c r="D646" s="7">
        <v>80</v>
      </c>
      <c r="E646" s="7">
        <v>9</v>
      </c>
      <c r="F646" s="7">
        <v>80</v>
      </c>
      <c r="G646" s="7">
        <v>119</v>
      </c>
      <c r="H646" s="7">
        <v>139</v>
      </c>
      <c r="I646" s="7">
        <v>0</v>
      </c>
      <c r="J646" s="7">
        <v>22</v>
      </c>
      <c r="K646" s="7">
        <v>680</v>
      </c>
      <c r="L646" s="7">
        <v>28.9</v>
      </c>
      <c r="M646" s="8">
        <v>35.5</v>
      </c>
      <c r="N646" s="9">
        <f>IF(Tabla2[[#This Row],[LECHE RETIRO DIA]]&lt;&gt;ISBLANK(Tabla2[[#This Row],[LECHE RETIRO DIA]]),SUM(Tabla2[[#This Row],[LECHE TANQUE DIA]:[LECHE RETIRO DIA]]),SUM(Tabla2[[#This Row],[LECHE TANQUE DIA]:[LECHE AUTOCONSUMO DIA]]))</f>
        <v>2305</v>
      </c>
      <c r="O646" s="10">
        <f t="shared" si="140"/>
        <v>0.92668112798264646</v>
      </c>
      <c r="P646" s="11">
        <f t="shared" si="141"/>
        <v>19.369747899159663</v>
      </c>
      <c r="Q646" s="11">
        <f t="shared" si="142"/>
        <v>17.949579831932773</v>
      </c>
      <c r="R646" s="11">
        <f t="shared" si="143"/>
        <v>3.6363636363636362</v>
      </c>
      <c r="S646" s="11">
        <f t="shared" si="144"/>
        <v>3.3897058823529411</v>
      </c>
      <c r="T646" s="11">
        <f t="shared" si="145"/>
        <v>5.7142857142857144</v>
      </c>
      <c r="U646" s="11">
        <f t="shared" si="146"/>
        <v>79.757785467128031</v>
      </c>
      <c r="V646" s="11">
        <f t="shared" si="147"/>
        <v>4.1176470588235299</v>
      </c>
      <c r="W646" s="11">
        <f>IFERROR(H646/M646,Tabla2[[#This Row],[CARGA PRODUCCION (ANIMALES/HA)]])</f>
        <v>3.915492957746479</v>
      </c>
      <c r="X646" s="9">
        <f t="shared" si="148"/>
        <v>2022</v>
      </c>
      <c r="Y646" s="9">
        <f t="shared" si="149"/>
        <v>10</v>
      </c>
      <c r="Z646" s="9" t="e">
        <f t="shared" ca="1" si="150"/>
        <v>#NAME?</v>
      </c>
      <c r="AA646" s="12">
        <f t="shared" si="151"/>
        <v>139</v>
      </c>
      <c r="AB646" s="10">
        <f t="shared" si="152"/>
        <v>0.85611510791366907</v>
      </c>
      <c r="AC646" s="13">
        <f t="shared" si="153"/>
        <v>0.14388489208633093</v>
      </c>
    </row>
    <row r="647" spans="1:29">
      <c r="A647" s="6">
        <v>44857</v>
      </c>
      <c r="B647" s="7" t="s">
        <v>88</v>
      </c>
      <c r="C647" s="7">
        <v>707</v>
      </c>
      <c r="D647" s="7">
        <v>50</v>
      </c>
      <c r="E647" s="7">
        <v>5</v>
      </c>
      <c r="F647" s="7">
        <v>50</v>
      </c>
      <c r="G647" s="7">
        <v>37</v>
      </c>
      <c r="H647" s="7">
        <v>41</v>
      </c>
      <c r="I647" s="7">
        <v>0</v>
      </c>
      <c r="J647" s="7">
        <v>8</v>
      </c>
      <c r="K647" s="7">
        <v>180</v>
      </c>
      <c r="L647" s="7">
        <v>10.8</v>
      </c>
      <c r="M647" s="28">
        <v>15</v>
      </c>
      <c r="N647" s="9">
        <f>IF(Tabla2[[#This Row],[LECHE RETIRO DIA]]&lt;&gt;ISBLANK(Tabla2[[#This Row],[LECHE RETIRO DIA]]),SUM(Tabla2[[#This Row],[LECHE TANQUE DIA]:[LECHE RETIRO DIA]]),SUM(Tabla2[[#This Row],[LECHE TANQUE DIA]:[LECHE AUTOCONSUMO DIA]]))</f>
        <v>812</v>
      </c>
      <c r="O647" s="10">
        <f t="shared" si="140"/>
        <v>0.87068965517241381</v>
      </c>
      <c r="P647" s="11">
        <f t="shared" si="141"/>
        <v>21.945945945945947</v>
      </c>
      <c r="Q647" s="11">
        <f t="shared" si="142"/>
        <v>19.108108108108109</v>
      </c>
      <c r="R647" s="11">
        <f t="shared" si="143"/>
        <v>6.25</v>
      </c>
      <c r="S647" s="11">
        <f t="shared" si="144"/>
        <v>4.5111111111111111</v>
      </c>
      <c r="T647" s="11">
        <f t="shared" si="145"/>
        <v>4.8648648648648649</v>
      </c>
      <c r="U647" s="11">
        <f t="shared" si="146"/>
        <v>75.185185185185176</v>
      </c>
      <c r="V647" s="11">
        <f t="shared" si="147"/>
        <v>3.4259259259259256</v>
      </c>
      <c r="W647" s="11">
        <f>IFERROR(H647/M647,Tabla2[[#This Row],[CARGA PRODUCCION (ANIMALES/HA)]])</f>
        <v>2.7333333333333334</v>
      </c>
      <c r="X647" s="9">
        <f t="shared" si="148"/>
        <v>2022</v>
      </c>
      <c r="Y647" s="9">
        <f t="shared" si="149"/>
        <v>10</v>
      </c>
      <c r="Z647" s="9" t="e">
        <f t="shared" ca="1" si="150"/>
        <v>#NAME?</v>
      </c>
      <c r="AA647" s="12">
        <f t="shared" si="151"/>
        <v>41</v>
      </c>
      <c r="AB647" s="10">
        <f t="shared" si="152"/>
        <v>0.90243902439024393</v>
      </c>
      <c r="AC647" s="13">
        <f t="shared" si="153"/>
        <v>9.7560975609756073E-2</v>
      </c>
    </row>
    <row r="648" spans="1:29">
      <c r="A648" s="6">
        <v>44858</v>
      </c>
      <c r="B648" s="7" t="s">
        <v>81</v>
      </c>
      <c r="C648" s="7">
        <v>2178</v>
      </c>
      <c r="D648" s="7">
        <v>50</v>
      </c>
      <c r="E648" s="7">
        <v>9</v>
      </c>
      <c r="F648" s="7">
        <v>50</v>
      </c>
      <c r="G648" s="7">
        <v>103</v>
      </c>
      <c r="H648" s="7">
        <v>103</v>
      </c>
      <c r="I648" s="7">
        <v>0</v>
      </c>
      <c r="J648" s="7">
        <v>9</v>
      </c>
      <c r="K648" s="7">
        <v>600</v>
      </c>
      <c r="L648" s="7">
        <v>25.2</v>
      </c>
      <c r="M648" s="8">
        <v>32.700000000000003</v>
      </c>
      <c r="N648" s="9">
        <f>IF(Tabla2[[#This Row],[LECHE RETIRO DIA]]&lt;&gt;ISBLANK(Tabla2[[#This Row],[LECHE RETIRO DIA]]),SUM(Tabla2[[#This Row],[LECHE TANQUE DIA]:[LECHE RETIRO DIA]]),SUM(Tabla2[[#This Row],[LECHE TANQUE DIA]:[LECHE AUTOCONSUMO DIA]]))</f>
        <v>2287</v>
      </c>
      <c r="O648" s="10">
        <f t="shared" si="140"/>
        <v>0.95233930913860954</v>
      </c>
      <c r="P648" s="11">
        <f t="shared" si="141"/>
        <v>22.203883495145632</v>
      </c>
      <c r="Q648" s="11">
        <f t="shared" si="142"/>
        <v>21.145631067961165</v>
      </c>
      <c r="R648" s="11">
        <f t="shared" si="143"/>
        <v>5.5555555555555554</v>
      </c>
      <c r="S648" s="11">
        <f t="shared" si="144"/>
        <v>3.8116666666666665</v>
      </c>
      <c r="T648" s="11">
        <f t="shared" si="145"/>
        <v>5.825242718446602</v>
      </c>
      <c r="U648" s="11">
        <f t="shared" si="146"/>
        <v>90.753968253968253</v>
      </c>
      <c r="V648" s="11">
        <f t="shared" si="147"/>
        <v>4.087301587301587</v>
      </c>
      <c r="W648" s="11">
        <f>IFERROR(H648/M648,Tabla2[[#This Row],[CARGA PRODUCCION (ANIMALES/HA)]])</f>
        <v>3.1498470948012232</v>
      </c>
      <c r="X648" s="9">
        <f t="shared" si="148"/>
        <v>2022</v>
      </c>
      <c r="Y648" s="9">
        <f t="shared" si="149"/>
        <v>10</v>
      </c>
      <c r="Z648" s="9" t="e">
        <f t="shared" ca="1" si="150"/>
        <v>#NAME?</v>
      </c>
      <c r="AA648" s="12">
        <f t="shared" si="151"/>
        <v>103</v>
      </c>
      <c r="AB648" s="10">
        <f t="shared" si="152"/>
        <v>1</v>
      </c>
      <c r="AC648" s="13">
        <f t="shared" si="153"/>
        <v>0</v>
      </c>
    </row>
    <row r="649" spans="1:29">
      <c r="A649" s="6">
        <v>44858</v>
      </c>
      <c r="B649" s="7" t="s">
        <v>83</v>
      </c>
      <c r="C649" s="7">
        <v>2113</v>
      </c>
      <c r="D649" s="7">
        <v>80</v>
      </c>
      <c r="E649" s="7">
        <v>9</v>
      </c>
      <c r="F649" s="7">
        <v>80</v>
      </c>
      <c r="G649" s="7">
        <v>119</v>
      </c>
      <c r="H649" s="7">
        <v>139</v>
      </c>
      <c r="I649" s="7">
        <v>0</v>
      </c>
      <c r="J649" s="7">
        <v>22</v>
      </c>
      <c r="K649" s="7">
        <v>680</v>
      </c>
      <c r="L649" s="7">
        <v>28.9</v>
      </c>
      <c r="M649" s="8">
        <v>35.5</v>
      </c>
      <c r="N649" s="9">
        <f>IF(Tabla2[[#This Row],[LECHE RETIRO DIA]]&lt;&gt;ISBLANK(Tabla2[[#This Row],[LECHE RETIRO DIA]]),SUM(Tabla2[[#This Row],[LECHE TANQUE DIA]:[LECHE RETIRO DIA]]),SUM(Tabla2[[#This Row],[LECHE TANQUE DIA]:[LECHE AUTOCONSUMO DIA]]))</f>
        <v>2282</v>
      </c>
      <c r="O649" s="10">
        <f t="shared" si="140"/>
        <v>0.92594215600350571</v>
      </c>
      <c r="P649" s="11">
        <f t="shared" si="141"/>
        <v>19.176470588235293</v>
      </c>
      <c r="Q649" s="11">
        <f t="shared" si="142"/>
        <v>17.756302521008404</v>
      </c>
      <c r="R649" s="11">
        <f t="shared" si="143"/>
        <v>3.6363636363636362</v>
      </c>
      <c r="S649" s="11">
        <f t="shared" si="144"/>
        <v>3.3558823529411765</v>
      </c>
      <c r="T649" s="11">
        <f t="shared" si="145"/>
        <v>5.7142857142857144</v>
      </c>
      <c r="U649" s="11">
        <f t="shared" si="146"/>
        <v>78.96193771626298</v>
      </c>
      <c r="V649" s="11">
        <f t="shared" si="147"/>
        <v>4.1176470588235299</v>
      </c>
      <c r="W649" s="11">
        <f>IFERROR(H649/M649,Tabla2[[#This Row],[CARGA PRODUCCION (ANIMALES/HA)]])</f>
        <v>3.915492957746479</v>
      </c>
      <c r="X649" s="9">
        <f t="shared" si="148"/>
        <v>2022</v>
      </c>
      <c r="Y649" s="9">
        <f t="shared" si="149"/>
        <v>10</v>
      </c>
      <c r="Z649" s="9" t="e">
        <f t="shared" ca="1" si="150"/>
        <v>#NAME?</v>
      </c>
      <c r="AA649" s="12">
        <f t="shared" si="151"/>
        <v>139</v>
      </c>
      <c r="AB649" s="10">
        <f t="shared" si="152"/>
        <v>0.85611510791366907</v>
      </c>
      <c r="AC649" s="13">
        <f t="shared" si="153"/>
        <v>0.14388489208633093</v>
      </c>
    </row>
    <row r="650" spans="1:29">
      <c r="A650" s="6">
        <v>44858</v>
      </c>
      <c r="B650" s="7" t="s">
        <v>88</v>
      </c>
      <c r="C650" s="7">
        <v>739</v>
      </c>
      <c r="D650" s="7">
        <v>50</v>
      </c>
      <c r="E650" s="7">
        <v>5</v>
      </c>
      <c r="F650" s="7">
        <v>50</v>
      </c>
      <c r="G650" s="7">
        <v>37</v>
      </c>
      <c r="H650" s="7">
        <v>41</v>
      </c>
      <c r="I650" s="7">
        <v>0</v>
      </c>
      <c r="J650" s="7">
        <v>8</v>
      </c>
      <c r="K650" s="7">
        <v>180</v>
      </c>
      <c r="L650" s="7">
        <v>10.8</v>
      </c>
      <c r="M650" s="28">
        <v>15</v>
      </c>
      <c r="N650" s="9">
        <f>IF(Tabla2[[#This Row],[LECHE RETIRO DIA]]&lt;&gt;ISBLANK(Tabla2[[#This Row],[LECHE RETIRO DIA]]),SUM(Tabla2[[#This Row],[LECHE TANQUE DIA]:[LECHE RETIRO DIA]]),SUM(Tabla2[[#This Row],[LECHE TANQUE DIA]:[LECHE AUTOCONSUMO DIA]]))</f>
        <v>844</v>
      </c>
      <c r="O650" s="10">
        <f t="shared" si="140"/>
        <v>0.87559241706161139</v>
      </c>
      <c r="P650" s="11">
        <f t="shared" si="141"/>
        <v>22.810810810810811</v>
      </c>
      <c r="Q650" s="11">
        <f t="shared" si="142"/>
        <v>19.972972972972972</v>
      </c>
      <c r="R650" s="11">
        <f t="shared" si="143"/>
        <v>6.25</v>
      </c>
      <c r="S650" s="11">
        <f t="shared" si="144"/>
        <v>4.6888888888888891</v>
      </c>
      <c r="T650" s="11">
        <f t="shared" si="145"/>
        <v>4.8648648648648649</v>
      </c>
      <c r="U650" s="11">
        <f t="shared" si="146"/>
        <v>78.148148148148138</v>
      </c>
      <c r="V650" s="11">
        <f t="shared" si="147"/>
        <v>3.4259259259259256</v>
      </c>
      <c r="W650" s="11">
        <f>IFERROR(H650/M650,Tabla2[[#This Row],[CARGA PRODUCCION (ANIMALES/HA)]])</f>
        <v>2.7333333333333334</v>
      </c>
      <c r="X650" s="9">
        <f t="shared" si="148"/>
        <v>2022</v>
      </c>
      <c r="Y650" s="9">
        <f t="shared" si="149"/>
        <v>10</v>
      </c>
      <c r="Z650" s="9" t="e">
        <f t="shared" ca="1" si="150"/>
        <v>#NAME?</v>
      </c>
      <c r="AA650" s="12">
        <f t="shared" si="151"/>
        <v>41</v>
      </c>
      <c r="AB650" s="10">
        <f t="shared" si="152"/>
        <v>0.90243902439024393</v>
      </c>
      <c r="AC650" s="13">
        <f t="shared" si="153"/>
        <v>9.7560975609756073E-2</v>
      </c>
    </row>
    <row r="651" spans="1:29">
      <c r="A651" s="6">
        <v>44859</v>
      </c>
      <c r="B651" s="7" t="s">
        <v>81</v>
      </c>
      <c r="C651" s="7">
        <v>2073</v>
      </c>
      <c r="D651" s="7">
        <v>50</v>
      </c>
      <c r="E651" s="7">
        <v>9</v>
      </c>
      <c r="F651" s="7">
        <v>50</v>
      </c>
      <c r="G651" s="7">
        <v>97</v>
      </c>
      <c r="H651" s="7">
        <v>97</v>
      </c>
      <c r="I651" s="7">
        <v>0</v>
      </c>
      <c r="J651" s="7">
        <v>9</v>
      </c>
      <c r="K651" s="7">
        <v>60</v>
      </c>
      <c r="L651" s="7">
        <v>25.2</v>
      </c>
      <c r="M651" s="8">
        <v>32.700000000000003</v>
      </c>
      <c r="N651" s="9">
        <f>IF(Tabla2[[#This Row],[LECHE RETIRO DIA]]&lt;&gt;ISBLANK(Tabla2[[#This Row],[LECHE RETIRO DIA]]),SUM(Tabla2[[#This Row],[LECHE TANQUE DIA]:[LECHE RETIRO DIA]]),SUM(Tabla2[[#This Row],[LECHE TANQUE DIA]:[LECHE AUTOCONSUMO DIA]]))</f>
        <v>2182</v>
      </c>
      <c r="O651" s="10">
        <f t="shared" si="140"/>
        <v>0.95004582951420713</v>
      </c>
      <c r="P651" s="11">
        <f t="shared" si="141"/>
        <v>22.494845360824741</v>
      </c>
      <c r="Q651" s="11">
        <f t="shared" si="142"/>
        <v>21.371134020618555</v>
      </c>
      <c r="R651" s="11">
        <f t="shared" si="143"/>
        <v>5.5555555555555554</v>
      </c>
      <c r="S651" s="11">
        <f t="shared" si="144"/>
        <v>36.366666666666667</v>
      </c>
      <c r="T651" s="11">
        <f t="shared" si="145"/>
        <v>0.61855670103092786</v>
      </c>
      <c r="U651" s="11">
        <f t="shared" si="146"/>
        <v>86.587301587301596</v>
      </c>
      <c r="V651" s="11">
        <f t="shared" si="147"/>
        <v>3.8492063492063493</v>
      </c>
      <c r="W651" s="11">
        <f>IFERROR(H651/M651,Tabla2[[#This Row],[CARGA PRODUCCION (ANIMALES/HA)]])</f>
        <v>2.9663608562691128</v>
      </c>
      <c r="X651" s="9">
        <f t="shared" si="148"/>
        <v>2022</v>
      </c>
      <c r="Y651" s="9">
        <f t="shared" si="149"/>
        <v>10</v>
      </c>
      <c r="Z651" s="9" t="e">
        <f t="shared" ca="1" si="150"/>
        <v>#NAME?</v>
      </c>
      <c r="AA651" s="12">
        <f t="shared" si="151"/>
        <v>97</v>
      </c>
      <c r="AB651" s="10">
        <f t="shared" si="152"/>
        <v>1</v>
      </c>
      <c r="AC651" s="13">
        <f t="shared" si="153"/>
        <v>0</v>
      </c>
    </row>
    <row r="652" spans="1:29">
      <c r="A652" s="6">
        <v>44859</v>
      </c>
      <c r="B652" s="7" t="s">
        <v>83</v>
      </c>
      <c r="C652" s="7">
        <v>2081</v>
      </c>
      <c r="D652" s="7">
        <v>80</v>
      </c>
      <c r="E652" s="7">
        <v>9</v>
      </c>
      <c r="F652" s="7">
        <v>80</v>
      </c>
      <c r="G652" s="7">
        <v>119</v>
      </c>
      <c r="H652" s="7">
        <v>139</v>
      </c>
      <c r="I652" s="7">
        <v>2</v>
      </c>
      <c r="J652" s="7">
        <v>12</v>
      </c>
      <c r="K652" s="7">
        <v>680</v>
      </c>
      <c r="L652" s="7">
        <v>28.9</v>
      </c>
      <c r="M652" s="8">
        <v>35.5</v>
      </c>
      <c r="N652" s="9">
        <f>IF(Tabla2[[#This Row],[LECHE RETIRO DIA]]&lt;&gt;ISBLANK(Tabla2[[#This Row],[LECHE RETIRO DIA]]),SUM(Tabla2[[#This Row],[LECHE TANQUE DIA]:[LECHE RETIRO DIA]]),SUM(Tabla2[[#This Row],[LECHE TANQUE DIA]:[LECHE AUTOCONSUMO DIA]]))</f>
        <v>2250</v>
      </c>
      <c r="O652" s="10">
        <f t="shared" si="140"/>
        <v>0.92488888888888887</v>
      </c>
      <c r="P652" s="11">
        <f t="shared" si="141"/>
        <v>18.907563025210084</v>
      </c>
      <c r="Q652" s="11">
        <f t="shared" si="142"/>
        <v>17.487394957983192</v>
      </c>
      <c r="R652" s="11">
        <f t="shared" si="143"/>
        <v>6.666666666666667</v>
      </c>
      <c r="S652" s="11">
        <f t="shared" si="144"/>
        <v>3.3088235294117645</v>
      </c>
      <c r="T652" s="11">
        <f t="shared" si="145"/>
        <v>5.7142857142857144</v>
      </c>
      <c r="U652" s="11">
        <f t="shared" si="146"/>
        <v>77.854671280276818</v>
      </c>
      <c r="V652" s="11">
        <f t="shared" si="147"/>
        <v>4.1176470588235299</v>
      </c>
      <c r="W652" s="11">
        <f>IFERROR(H652/M652,Tabla2[[#This Row],[CARGA PRODUCCION (ANIMALES/HA)]])</f>
        <v>3.915492957746479</v>
      </c>
      <c r="X652" s="9">
        <f t="shared" si="148"/>
        <v>2022</v>
      </c>
      <c r="Y652" s="9">
        <f t="shared" si="149"/>
        <v>10</v>
      </c>
      <c r="Z652" s="9" t="e">
        <f t="shared" ca="1" si="150"/>
        <v>#NAME?</v>
      </c>
      <c r="AA652" s="12">
        <f t="shared" si="151"/>
        <v>139</v>
      </c>
      <c r="AB652" s="10">
        <f t="shared" si="152"/>
        <v>0.85611510791366907</v>
      </c>
      <c r="AC652" s="13">
        <f t="shared" si="153"/>
        <v>0.14388489208633093</v>
      </c>
    </row>
    <row r="653" spans="1:29">
      <c r="A653" s="6">
        <v>44859</v>
      </c>
      <c r="B653" s="7" t="s">
        <v>88</v>
      </c>
      <c r="C653" s="7">
        <v>713</v>
      </c>
      <c r="D653" s="7">
        <v>50</v>
      </c>
      <c r="E653" s="7">
        <v>5</v>
      </c>
      <c r="F653" s="7">
        <v>50</v>
      </c>
      <c r="G653" s="7">
        <v>37</v>
      </c>
      <c r="H653" s="7">
        <v>41</v>
      </c>
      <c r="I653" s="7">
        <v>0</v>
      </c>
      <c r="J653" s="7">
        <v>8</v>
      </c>
      <c r="K653" s="7">
        <v>180</v>
      </c>
      <c r="L653" s="7">
        <v>10.8</v>
      </c>
      <c r="M653" s="28">
        <v>15</v>
      </c>
      <c r="N653" s="9">
        <f>IF(Tabla2[[#This Row],[LECHE RETIRO DIA]]&lt;&gt;ISBLANK(Tabla2[[#This Row],[LECHE RETIRO DIA]]),SUM(Tabla2[[#This Row],[LECHE TANQUE DIA]:[LECHE RETIRO DIA]]),SUM(Tabla2[[#This Row],[LECHE TANQUE DIA]:[LECHE AUTOCONSUMO DIA]]))</f>
        <v>818</v>
      </c>
      <c r="O653" s="10">
        <f t="shared" si="140"/>
        <v>0.871638141809291</v>
      </c>
      <c r="P653" s="11">
        <f t="shared" si="141"/>
        <v>22.108108108108109</v>
      </c>
      <c r="Q653" s="11">
        <f t="shared" si="142"/>
        <v>19.27027027027027</v>
      </c>
      <c r="R653" s="11">
        <f t="shared" si="143"/>
        <v>6.25</v>
      </c>
      <c r="S653" s="11">
        <f t="shared" si="144"/>
        <v>4.5444444444444443</v>
      </c>
      <c r="T653" s="11">
        <f t="shared" si="145"/>
        <v>4.8648648648648649</v>
      </c>
      <c r="U653" s="11">
        <f t="shared" si="146"/>
        <v>75.740740740740733</v>
      </c>
      <c r="V653" s="11">
        <f t="shared" si="147"/>
        <v>3.4259259259259256</v>
      </c>
      <c r="W653" s="11">
        <f>IFERROR(H653/M653,Tabla2[[#This Row],[CARGA PRODUCCION (ANIMALES/HA)]])</f>
        <v>2.7333333333333334</v>
      </c>
      <c r="X653" s="9">
        <f t="shared" si="148"/>
        <v>2022</v>
      </c>
      <c r="Y653" s="9">
        <f t="shared" si="149"/>
        <v>10</v>
      </c>
      <c r="Z653" s="9" t="e">
        <f t="shared" ca="1" si="150"/>
        <v>#NAME?</v>
      </c>
      <c r="AA653" s="12">
        <f t="shared" si="151"/>
        <v>41</v>
      </c>
      <c r="AB653" s="10">
        <f t="shared" si="152"/>
        <v>0.90243902439024393</v>
      </c>
      <c r="AC653" s="13">
        <f t="shared" si="153"/>
        <v>9.7560975609756073E-2</v>
      </c>
    </row>
    <row r="654" spans="1:29">
      <c r="A654" s="6">
        <v>44860</v>
      </c>
      <c r="B654" s="7" t="s">
        <v>81</v>
      </c>
      <c r="C654" s="7">
        <v>2087</v>
      </c>
      <c r="D654" s="7">
        <v>30</v>
      </c>
      <c r="E654" s="7">
        <v>9</v>
      </c>
      <c r="F654" s="7">
        <v>30</v>
      </c>
      <c r="G654" s="7">
        <v>97</v>
      </c>
      <c r="H654" s="7">
        <v>97</v>
      </c>
      <c r="I654" s="7">
        <v>0</v>
      </c>
      <c r="J654" s="7">
        <v>9</v>
      </c>
      <c r="K654" s="7">
        <v>600</v>
      </c>
      <c r="L654" s="7">
        <v>25.2</v>
      </c>
      <c r="M654" s="8">
        <v>32.700000000000003</v>
      </c>
      <c r="N654" s="9">
        <f>IF(Tabla2[[#This Row],[LECHE RETIRO DIA]]&lt;&gt;ISBLANK(Tabla2[[#This Row],[LECHE RETIRO DIA]]),SUM(Tabla2[[#This Row],[LECHE TANQUE DIA]:[LECHE RETIRO DIA]]),SUM(Tabla2[[#This Row],[LECHE TANQUE DIA]:[LECHE AUTOCONSUMO DIA]]))</f>
        <v>2156</v>
      </c>
      <c r="O654" s="10">
        <f t="shared" si="140"/>
        <v>0.96799628942486082</v>
      </c>
      <c r="P654" s="11">
        <f t="shared" si="141"/>
        <v>22.226804123711339</v>
      </c>
      <c r="Q654" s="11">
        <f t="shared" si="142"/>
        <v>21.515463917525775</v>
      </c>
      <c r="R654" s="11">
        <f t="shared" si="143"/>
        <v>3.3333333333333335</v>
      </c>
      <c r="S654" s="11">
        <f t="shared" si="144"/>
        <v>3.5933333333333333</v>
      </c>
      <c r="T654" s="11">
        <f t="shared" si="145"/>
        <v>6.1855670103092786</v>
      </c>
      <c r="U654" s="11">
        <f t="shared" si="146"/>
        <v>85.555555555555557</v>
      </c>
      <c r="V654" s="11">
        <f t="shared" si="147"/>
        <v>3.8492063492063493</v>
      </c>
      <c r="W654" s="11">
        <f>IFERROR(H654/M654,Tabla2[[#This Row],[CARGA PRODUCCION (ANIMALES/HA)]])</f>
        <v>2.9663608562691128</v>
      </c>
      <c r="X654" s="9">
        <f t="shared" si="148"/>
        <v>2022</v>
      </c>
      <c r="Y654" s="9">
        <f t="shared" si="149"/>
        <v>10</v>
      </c>
      <c r="Z654" s="9" t="e">
        <f t="shared" ca="1" si="150"/>
        <v>#NAME?</v>
      </c>
      <c r="AA654" s="12">
        <f t="shared" si="151"/>
        <v>97</v>
      </c>
      <c r="AB654" s="10">
        <f t="shared" si="152"/>
        <v>1</v>
      </c>
      <c r="AC654" s="13">
        <f t="shared" si="153"/>
        <v>0</v>
      </c>
    </row>
    <row r="655" spans="1:29">
      <c r="A655" s="6">
        <v>44860</v>
      </c>
      <c r="B655" s="7" t="s">
        <v>83</v>
      </c>
      <c r="C655" s="7">
        <v>2062</v>
      </c>
      <c r="D655" s="7">
        <v>80</v>
      </c>
      <c r="E655" s="7">
        <v>9</v>
      </c>
      <c r="F655" s="7">
        <v>80</v>
      </c>
      <c r="G655" s="7">
        <v>119</v>
      </c>
      <c r="H655" s="7">
        <v>139</v>
      </c>
      <c r="I655" s="7">
        <v>2</v>
      </c>
      <c r="J655" s="7">
        <v>12</v>
      </c>
      <c r="K655" s="7">
        <v>680</v>
      </c>
      <c r="L655" s="7">
        <v>28.9</v>
      </c>
      <c r="M655" s="8">
        <v>35.5</v>
      </c>
      <c r="N655" s="9">
        <f>IF(Tabla2[[#This Row],[LECHE RETIRO DIA]]&lt;&gt;ISBLANK(Tabla2[[#This Row],[LECHE RETIRO DIA]]),SUM(Tabla2[[#This Row],[LECHE TANQUE DIA]:[LECHE RETIRO DIA]]),SUM(Tabla2[[#This Row],[LECHE TANQUE DIA]:[LECHE AUTOCONSUMO DIA]]))</f>
        <v>2231</v>
      </c>
      <c r="O655" s="10">
        <f t="shared" si="140"/>
        <v>0.92424921559838635</v>
      </c>
      <c r="P655" s="11">
        <f t="shared" si="141"/>
        <v>18.747899159663866</v>
      </c>
      <c r="Q655" s="11">
        <f t="shared" si="142"/>
        <v>17.327731092436974</v>
      </c>
      <c r="R655" s="11">
        <f t="shared" si="143"/>
        <v>6.666666666666667</v>
      </c>
      <c r="S655" s="11">
        <f t="shared" si="144"/>
        <v>3.2808823529411764</v>
      </c>
      <c r="T655" s="11">
        <f t="shared" si="145"/>
        <v>5.7142857142857144</v>
      </c>
      <c r="U655" s="11">
        <f t="shared" si="146"/>
        <v>77.197231833910038</v>
      </c>
      <c r="V655" s="11">
        <f t="shared" si="147"/>
        <v>4.1176470588235299</v>
      </c>
      <c r="W655" s="11">
        <f>IFERROR(H655/M655,Tabla2[[#This Row],[CARGA PRODUCCION (ANIMALES/HA)]])</f>
        <v>3.915492957746479</v>
      </c>
      <c r="X655" s="9">
        <f t="shared" si="148"/>
        <v>2022</v>
      </c>
      <c r="Y655" s="9">
        <f t="shared" si="149"/>
        <v>10</v>
      </c>
      <c r="Z655" s="9" t="e">
        <f t="shared" ca="1" si="150"/>
        <v>#NAME?</v>
      </c>
      <c r="AA655" s="12">
        <f t="shared" si="151"/>
        <v>139</v>
      </c>
      <c r="AB655" s="10">
        <f t="shared" si="152"/>
        <v>0.85611510791366907</v>
      </c>
      <c r="AC655" s="13">
        <f t="shared" si="153"/>
        <v>0.14388489208633093</v>
      </c>
    </row>
    <row r="656" spans="1:29">
      <c r="A656" s="6">
        <v>44860</v>
      </c>
      <c r="B656" s="7" t="s">
        <v>88</v>
      </c>
      <c r="C656" s="7">
        <v>714</v>
      </c>
      <c r="D656" s="7">
        <v>30</v>
      </c>
      <c r="E656" s="7">
        <v>5</v>
      </c>
      <c r="F656" s="7">
        <v>50</v>
      </c>
      <c r="G656" s="7">
        <v>37</v>
      </c>
      <c r="H656" s="7">
        <v>41</v>
      </c>
      <c r="I656" s="7">
        <v>0</v>
      </c>
      <c r="J656" s="7">
        <v>8</v>
      </c>
      <c r="K656" s="7">
        <v>180</v>
      </c>
      <c r="L656" s="7">
        <v>10.8</v>
      </c>
      <c r="M656" s="28">
        <v>15</v>
      </c>
      <c r="N656" s="9">
        <f>IF(Tabla2[[#This Row],[LECHE RETIRO DIA]]&lt;&gt;ISBLANK(Tabla2[[#This Row],[LECHE RETIRO DIA]]),SUM(Tabla2[[#This Row],[LECHE TANQUE DIA]:[LECHE RETIRO DIA]]),SUM(Tabla2[[#This Row],[LECHE TANQUE DIA]:[LECHE AUTOCONSUMO DIA]]))</f>
        <v>799</v>
      </c>
      <c r="O656" s="10">
        <f t="shared" si="140"/>
        <v>0.8936170212765957</v>
      </c>
      <c r="P656" s="11">
        <f t="shared" si="141"/>
        <v>21.594594594594593</v>
      </c>
      <c r="Q656" s="11">
        <f t="shared" si="142"/>
        <v>19.297297297297298</v>
      </c>
      <c r="R656" s="11">
        <f t="shared" si="143"/>
        <v>3.75</v>
      </c>
      <c r="S656" s="11">
        <f t="shared" si="144"/>
        <v>4.4388888888888891</v>
      </c>
      <c r="T656" s="11">
        <f t="shared" si="145"/>
        <v>4.8648648648648649</v>
      </c>
      <c r="U656" s="11">
        <f t="shared" si="146"/>
        <v>73.981481481481481</v>
      </c>
      <c r="V656" s="11">
        <f t="shared" si="147"/>
        <v>3.4259259259259256</v>
      </c>
      <c r="W656" s="11">
        <f>IFERROR(H656/M656,Tabla2[[#This Row],[CARGA PRODUCCION (ANIMALES/HA)]])</f>
        <v>2.7333333333333334</v>
      </c>
      <c r="X656" s="9">
        <f t="shared" si="148"/>
        <v>2022</v>
      </c>
      <c r="Y656" s="9">
        <f t="shared" si="149"/>
        <v>10</v>
      </c>
      <c r="Z656" s="9" t="e">
        <f t="shared" ca="1" si="150"/>
        <v>#NAME?</v>
      </c>
      <c r="AA656" s="12">
        <f t="shared" si="151"/>
        <v>41</v>
      </c>
      <c r="AB656" s="10">
        <f t="shared" si="152"/>
        <v>0.90243902439024393</v>
      </c>
      <c r="AC656" s="13">
        <f t="shared" si="153"/>
        <v>9.7560975609756073E-2</v>
      </c>
    </row>
    <row r="657" spans="1:29">
      <c r="A657" s="6">
        <v>44861</v>
      </c>
      <c r="B657" s="7" t="s">
        <v>81</v>
      </c>
      <c r="C657" s="7">
        <v>2041</v>
      </c>
      <c r="D657" s="7">
        <v>30</v>
      </c>
      <c r="E657" s="7">
        <v>9</v>
      </c>
      <c r="F657" s="7">
        <v>30</v>
      </c>
      <c r="G657" s="7">
        <v>97</v>
      </c>
      <c r="H657" s="7">
        <v>97</v>
      </c>
      <c r="I657" s="7">
        <v>0</v>
      </c>
      <c r="J657" s="7">
        <v>9</v>
      </c>
      <c r="K657" s="7">
        <v>600</v>
      </c>
      <c r="L657" s="7">
        <v>25.2</v>
      </c>
      <c r="M657" s="8">
        <v>32.700000000000003</v>
      </c>
      <c r="N657" s="9">
        <f>IF(Tabla2[[#This Row],[LECHE RETIRO DIA]]&lt;&gt;ISBLANK(Tabla2[[#This Row],[LECHE RETIRO DIA]]),SUM(Tabla2[[#This Row],[LECHE TANQUE DIA]:[LECHE RETIRO DIA]]),SUM(Tabla2[[#This Row],[LECHE TANQUE DIA]:[LECHE AUTOCONSUMO DIA]]))</f>
        <v>2110</v>
      </c>
      <c r="O657" s="10">
        <f t="shared" si="140"/>
        <v>0.96729857819905218</v>
      </c>
      <c r="P657" s="11">
        <f t="shared" si="141"/>
        <v>21.75257731958763</v>
      </c>
      <c r="Q657" s="11">
        <f t="shared" si="142"/>
        <v>21.041237113402062</v>
      </c>
      <c r="R657" s="11">
        <f t="shared" si="143"/>
        <v>3.3333333333333335</v>
      </c>
      <c r="S657" s="11">
        <f t="shared" si="144"/>
        <v>3.5166666666666666</v>
      </c>
      <c r="T657" s="11">
        <f t="shared" si="145"/>
        <v>6.1855670103092786</v>
      </c>
      <c r="U657" s="11">
        <f t="shared" si="146"/>
        <v>83.730158730158735</v>
      </c>
      <c r="V657" s="11">
        <f t="shared" si="147"/>
        <v>3.8492063492063493</v>
      </c>
      <c r="W657" s="11">
        <f>IFERROR(H657/M657,Tabla2[[#This Row],[CARGA PRODUCCION (ANIMALES/HA)]])</f>
        <v>2.9663608562691128</v>
      </c>
      <c r="X657" s="9">
        <f t="shared" si="148"/>
        <v>2022</v>
      </c>
      <c r="Y657" s="9">
        <f t="shared" si="149"/>
        <v>10</v>
      </c>
      <c r="Z657" s="9" t="e">
        <f t="shared" ca="1" si="150"/>
        <v>#NAME?</v>
      </c>
      <c r="AA657" s="12">
        <f t="shared" si="151"/>
        <v>97</v>
      </c>
      <c r="AB657" s="10">
        <f t="shared" si="152"/>
        <v>1</v>
      </c>
      <c r="AC657" s="13">
        <f t="shared" si="153"/>
        <v>0</v>
      </c>
    </row>
    <row r="658" spans="1:29">
      <c r="A658" s="6">
        <v>44861</v>
      </c>
      <c r="B658" s="7" t="s">
        <v>83</v>
      </c>
      <c r="C658" s="7">
        <v>2154</v>
      </c>
      <c r="D658" s="7">
        <v>80</v>
      </c>
      <c r="E658" s="7">
        <v>9</v>
      </c>
      <c r="F658" s="7">
        <v>80</v>
      </c>
      <c r="G658" s="7">
        <v>121</v>
      </c>
      <c r="H658" s="7">
        <v>139</v>
      </c>
      <c r="I658" s="7">
        <v>2</v>
      </c>
      <c r="J658" s="7">
        <v>12</v>
      </c>
      <c r="K658" s="7">
        <v>680</v>
      </c>
      <c r="L658" s="7">
        <v>28.9</v>
      </c>
      <c r="M658" s="8">
        <v>35.5</v>
      </c>
      <c r="N658" s="9">
        <f>IF(Tabla2[[#This Row],[LECHE RETIRO DIA]]&lt;&gt;ISBLANK(Tabla2[[#This Row],[LECHE RETIRO DIA]]),SUM(Tabla2[[#This Row],[LECHE TANQUE DIA]:[LECHE RETIRO DIA]]),SUM(Tabla2[[#This Row],[LECHE TANQUE DIA]:[LECHE AUTOCONSUMO DIA]]))</f>
        <v>2323</v>
      </c>
      <c r="O658" s="10">
        <f t="shared" si="140"/>
        <v>0.92724924666379682</v>
      </c>
      <c r="P658" s="11">
        <f t="shared" si="141"/>
        <v>19.198347107438018</v>
      </c>
      <c r="Q658" s="11">
        <f t="shared" si="142"/>
        <v>17.801652892561982</v>
      </c>
      <c r="R658" s="11">
        <f t="shared" si="143"/>
        <v>6.666666666666667</v>
      </c>
      <c r="S658" s="11">
        <f t="shared" si="144"/>
        <v>3.4161764705882351</v>
      </c>
      <c r="T658" s="11">
        <f t="shared" si="145"/>
        <v>5.6198347107438016</v>
      </c>
      <c r="U658" s="11">
        <f t="shared" si="146"/>
        <v>80.38062283737024</v>
      </c>
      <c r="V658" s="11">
        <f t="shared" si="147"/>
        <v>4.186851211072665</v>
      </c>
      <c r="W658" s="11">
        <f>IFERROR(H658/M658,Tabla2[[#This Row],[CARGA PRODUCCION (ANIMALES/HA)]])</f>
        <v>3.915492957746479</v>
      </c>
      <c r="X658" s="9">
        <f t="shared" si="148"/>
        <v>2022</v>
      </c>
      <c r="Y658" s="9">
        <f t="shared" si="149"/>
        <v>10</v>
      </c>
      <c r="Z658" s="9" t="e">
        <f t="shared" ca="1" si="150"/>
        <v>#NAME?</v>
      </c>
      <c r="AA658" s="12">
        <f t="shared" si="151"/>
        <v>139</v>
      </c>
      <c r="AB658" s="10">
        <f t="shared" si="152"/>
        <v>0.87050359712230219</v>
      </c>
      <c r="AC658" s="13">
        <f t="shared" si="153"/>
        <v>0.12949640287769781</v>
      </c>
    </row>
    <row r="659" spans="1:29">
      <c r="A659" s="6">
        <v>44861</v>
      </c>
      <c r="B659" s="7" t="s">
        <v>88</v>
      </c>
      <c r="C659" s="38">
        <v>695</v>
      </c>
      <c r="D659" s="7">
        <v>30</v>
      </c>
      <c r="E659" s="7">
        <v>5</v>
      </c>
      <c r="F659" s="7">
        <v>30</v>
      </c>
      <c r="G659" s="7">
        <v>37</v>
      </c>
      <c r="H659" s="7">
        <v>41</v>
      </c>
      <c r="I659" s="7">
        <v>0</v>
      </c>
      <c r="J659" s="7">
        <v>8</v>
      </c>
      <c r="K659" s="7">
        <v>180</v>
      </c>
      <c r="L659" s="7">
        <v>10.8</v>
      </c>
      <c r="M659" s="28">
        <v>15</v>
      </c>
      <c r="N659" s="9">
        <f>IF(Tabla2[[#This Row],[LECHE RETIRO DIA]]&lt;&gt;ISBLANK(Tabla2[[#This Row],[LECHE RETIRO DIA]]),SUM(Tabla2[[#This Row],[LECHE TANQUE DIA]:[LECHE RETIRO DIA]]),SUM(Tabla2[[#This Row],[LECHE TANQUE DIA]:[LECHE AUTOCONSUMO DIA]]))</f>
        <v>760</v>
      </c>
      <c r="O659" s="10">
        <f t="shared" si="140"/>
        <v>0.91447368421052633</v>
      </c>
      <c r="P659" s="11">
        <f t="shared" si="141"/>
        <v>20.54054054054054</v>
      </c>
      <c r="Q659" s="11">
        <f t="shared" si="142"/>
        <v>18.783783783783782</v>
      </c>
      <c r="R659" s="11">
        <f t="shared" si="143"/>
        <v>3.75</v>
      </c>
      <c r="S659" s="11">
        <f t="shared" si="144"/>
        <v>4.2222222222222223</v>
      </c>
      <c r="T659" s="11">
        <f t="shared" si="145"/>
        <v>4.8648648648648649</v>
      </c>
      <c r="U659" s="11">
        <f t="shared" si="146"/>
        <v>70.370370370370367</v>
      </c>
      <c r="V659" s="11">
        <f t="shared" si="147"/>
        <v>3.4259259259259256</v>
      </c>
      <c r="W659" s="11">
        <f>IFERROR(H659/M659,Tabla2[[#This Row],[CARGA PRODUCCION (ANIMALES/HA)]])</f>
        <v>2.7333333333333334</v>
      </c>
      <c r="X659" s="9">
        <f t="shared" si="148"/>
        <v>2022</v>
      </c>
      <c r="Y659" s="9">
        <f t="shared" si="149"/>
        <v>10</v>
      </c>
      <c r="Z659" s="9" t="e">
        <f t="shared" ca="1" si="150"/>
        <v>#NAME?</v>
      </c>
      <c r="AA659" s="12">
        <f t="shared" si="151"/>
        <v>41</v>
      </c>
      <c r="AB659" s="10">
        <f t="shared" si="152"/>
        <v>0.90243902439024393</v>
      </c>
      <c r="AC659" s="13">
        <f t="shared" si="153"/>
        <v>9.7560975609756073E-2</v>
      </c>
    </row>
    <row r="660" spans="1:29">
      <c r="A660" s="6">
        <v>44862</v>
      </c>
      <c r="B660" s="7" t="s">
        <v>81</v>
      </c>
      <c r="C660" s="7">
        <v>2068</v>
      </c>
      <c r="D660" s="7">
        <v>40</v>
      </c>
      <c r="E660" s="7">
        <v>9</v>
      </c>
      <c r="F660" s="7">
        <v>40</v>
      </c>
      <c r="G660" s="7">
        <v>97</v>
      </c>
      <c r="H660" s="7">
        <v>97</v>
      </c>
      <c r="I660" s="7">
        <v>0</v>
      </c>
      <c r="J660" s="7">
        <v>9</v>
      </c>
      <c r="K660" s="7">
        <v>600</v>
      </c>
      <c r="L660" s="7">
        <v>25.2</v>
      </c>
      <c r="M660" s="8">
        <v>32.700000000000003</v>
      </c>
      <c r="N660" s="9">
        <f>IF(Tabla2[[#This Row],[LECHE RETIRO DIA]]&lt;&gt;ISBLANK(Tabla2[[#This Row],[LECHE RETIRO DIA]]),SUM(Tabla2[[#This Row],[LECHE TANQUE DIA]:[LECHE RETIRO DIA]]),SUM(Tabla2[[#This Row],[LECHE TANQUE DIA]:[LECHE AUTOCONSUMO DIA]]))</f>
        <v>2157</v>
      </c>
      <c r="O660" s="10">
        <f t="shared" si="140"/>
        <v>0.95873898933704216</v>
      </c>
      <c r="P660" s="11">
        <f t="shared" si="141"/>
        <v>22.237113402061855</v>
      </c>
      <c r="Q660" s="11">
        <f t="shared" si="142"/>
        <v>21.319587628865978</v>
      </c>
      <c r="R660" s="11">
        <f t="shared" si="143"/>
        <v>4.4444444444444446</v>
      </c>
      <c r="S660" s="11">
        <f t="shared" si="144"/>
        <v>3.5950000000000002</v>
      </c>
      <c r="T660" s="11">
        <f t="shared" si="145"/>
        <v>6.1855670103092786</v>
      </c>
      <c r="U660" s="11">
        <f t="shared" si="146"/>
        <v>85.595238095238102</v>
      </c>
      <c r="V660" s="11">
        <f t="shared" si="147"/>
        <v>3.8492063492063493</v>
      </c>
      <c r="W660" s="11">
        <f>IFERROR(H660/M660,Tabla2[[#This Row],[CARGA PRODUCCION (ANIMALES/HA)]])</f>
        <v>2.9663608562691128</v>
      </c>
      <c r="X660" s="9">
        <f t="shared" si="148"/>
        <v>2022</v>
      </c>
      <c r="Y660" s="9">
        <f t="shared" si="149"/>
        <v>10</v>
      </c>
      <c r="Z660" s="9" t="e">
        <f t="shared" ca="1" si="150"/>
        <v>#NAME?</v>
      </c>
      <c r="AA660" s="12">
        <f t="shared" si="151"/>
        <v>97</v>
      </c>
      <c r="AB660" s="10">
        <f t="shared" si="152"/>
        <v>1</v>
      </c>
      <c r="AC660" s="13">
        <f t="shared" si="153"/>
        <v>0</v>
      </c>
    </row>
    <row r="661" spans="1:29">
      <c r="A661" s="6">
        <v>44862</v>
      </c>
      <c r="B661" s="7" t="s">
        <v>83</v>
      </c>
      <c r="C661" s="7">
        <v>2172</v>
      </c>
      <c r="D661" s="7">
        <v>80</v>
      </c>
      <c r="E661" s="7">
        <v>9</v>
      </c>
      <c r="F661" s="7">
        <v>80</v>
      </c>
      <c r="G661" s="7">
        <v>120</v>
      </c>
      <c r="H661" s="7">
        <v>143</v>
      </c>
      <c r="I661" s="7">
        <v>2</v>
      </c>
      <c r="J661" s="7">
        <v>13</v>
      </c>
      <c r="K661" s="7">
        <v>680</v>
      </c>
      <c r="L661" s="7">
        <v>28.9</v>
      </c>
      <c r="M661" s="8">
        <v>35.5</v>
      </c>
      <c r="N661" s="9">
        <f>IF(Tabla2[[#This Row],[LECHE RETIRO DIA]]&lt;&gt;ISBLANK(Tabla2[[#This Row],[LECHE RETIRO DIA]]),SUM(Tabla2[[#This Row],[LECHE TANQUE DIA]:[LECHE RETIRO DIA]]),SUM(Tabla2[[#This Row],[LECHE TANQUE DIA]:[LECHE AUTOCONSUMO DIA]]))</f>
        <v>2341</v>
      </c>
      <c r="O661" s="10">
        <f t="shared" si="140"/>
        <v>0.92780862879111492</v>
      </c>
      <c r="P661" s="11">
        <f t="shared" si="141"/>
        <v>19.508333333333333</v>
      </c>
      <c r="Q661" s="11">
        <f t="shared" si="142"/>
        <v>18.100000000000001</v>
      </c>
      <c r="R661" s="11">
        <f t="shared" si="143"/>
        <v>6.1538461538461542</v>
      </c>
      <c r="S661" s="11">
        <f t="shared" si="144"/>
        <v>3.4426470588235296</v>
      </c>
      <c r="T661" s="11">
        <f t="shared" si="145"/>
        <v>5.666666666666667</v>
      </c>
      <c r="U661" s="11">
        <f t="shared" si="146"/>
        <v>81.003460207612463</v>
      </c>
      <c r="V661" s="11">
        <f t="shared" si="147"/>
        <v>4.1522491349480974</v>
      </c>
      <c r="W661" s="11">
        <f>IFERROR(H661/M661,Tabla2[[#This Row],[CARGA PRODUCCION (ANIMALES/HA)]])</f>
        <v>4.028169014084507</v>
      </c>
      <c r="X661" s="9">
        <f t="shared" si="148"/>
        <v>2022</v>
      </c>
      <c r="Y661" s="9">
        <f t="shared" si="149"/>
        <v>10</v>
      </c>
      <c r="Z661" s="9" t="e">
        <f t="shared" ca="1" si="150"/>
        <v>#NAME?</v>
      </c>
      <c r="AA661" s="12">
        <f t="shared" si="151"/>
        <v>143</v>
      </c>
      <c r="AB661" s="10">
        <f t="shared" si="152"/>
        <v>0.83916083916083917</v>
      </c>
      <c r="AC661" s="13">
        <f t="shared" si="153"/>
        <v>0.16083916083916083</v>
      </c>
    </row>
    <row r="662" spans="1:29">
      <c r="A662" s="6">
        <v>44862</v>
      </c>
      <c r="B662" s="7" t="s">
        <v>88</v>
      </c>
      <c r="C662" s="7">
        <v>696</v>
      </c>
      <c r="D662" s="7">
        <v>30</v>
      </c>
      <c r="E662" s="7">
        <v>5</v>
      </c>
      <c r="F662" s="7">
        <v>30</v>
      </c>
      <c r="G662" s="7">
        <v>37</v>
      </c>
      <c r="H662" s="7">
        <v>41</v>
      </c>
      <c r="I662" s="7">
        <v>0</v>
      </c>
      <c r="J662" s="7">
        <v>8</v>
      </c>
      <c r="K662" s="7">
        <v>180</v>
      </c>
      <c r="L662" s="7">
        <v>10.8</v>
      </c>
      <c r="M662" s="28">
        <v>15</v>
      </c>
      <c r="N662" s="9">
        <f>IF(Tabla2[[#This Row],[LECHE RETIRO DIA]]&lt;&gt;ISBLANK(Tabla2[[#This Row],[LECHE RETIRO DIA]]),SUM(Tabla2[[#This Row],[LECHE TANQUE DIA]:[LECHE RETIRO DIA]]),SUM(Tabla2[[#This Row],[LECHE TANQUE DIA]:[LECHE AUTOCONSUMO DIA]]))</f>
        <v>761</v>
      </c>
      <c r="O662" s="10">
        <f t="shared" ref="O662:O725" si="154">IFERROR(C662/N662,"")</f>
        <v>0.91458607095926414</v>
      </c>
      <c r="P662" s="11">
        <f t="shared" ref="P662:P725" si="155">IFERROR(N662/G662,"")</f>
        <v>20.567567567567568</v>
      </c>
      <c r="Q662" s="11">
        <f t="shared" ref="Q662:Q725" si="156">IFERROR(C662/G662,"")</f>
        <v>18.810810810810811</v>
      </c>
      <c r="R662" s="11">
        <f t="shared" ref="R662:R725" si="157">IFERROR(D662/J662,"")</f>
        <v>3.75</v>
      </c>
      <c r="S662" s="11">
        <f t="shared" ref="S662:S725" si="158">IFERROR(N662/K662,"")</f>
        <v>4.2277777777777779</v>
      </c>
      <c r="T662" s="11">
        <f t="shared" ref="T662:T725" si="159">IFERROR(K662/G662,"")</f>
        <v>4.8648648648648649</v>
      </c>
      <c r="U662" s="11">
        <f t="shared" ref="U662:U725" si="160">IFERROR(N662/L662,"")</f>
        <v>70.462962962962962</v>
      </c>
      <c r="V662" s="11">
        <f t="shared" ref="V662:V725" si="161">IFERROR(G662/L662,"")</f>
        <v>3.4259259259259256</v>
      </c>
      <c r="W662" s="11">
        <f>IFERROR(H662/M662,Tabla2[[#This Row],[CARGA PRODUCCION (ANIMALES/HA)]])</f>
        <v>2.7333333333333334</v>
      </c>
      <c r="X662" s="9">
        <f t="shared" ref="X662:X725" si="162">YEAR(A662)</f>
        <v>2022</v>
      </c>
      <c r="Y662" s="9">
        <f t="shared" ref="Y662:Y725" si="163">MONTH(A662)</f>
        <v>10</v>
      </c>
      <c r="Z662" s="9" t="e">
        <f t="shared" ref="Z662:Z725" ca="1" si="164">_xlfn.ISOWEEKNUM(A662)</f>
        <v>#NAME?</v>
      </c>
      <c r="AA662" s="12">
        <f t="shared" ref="AA662:AA725" si="165">IF(H662&gt;0,H662,G662)</f>
        <v>41</v>
      </c>
      <c r="AB662" s="10">
        <f t="shared" ref="AB662:AB725" si="166">IFERROR(G662/AA662,"")</f>
        <v>0.90243902439024393</v>
      </c>
      <c r="AC662" s="13">
        <f t="shared" ref="AC662:AC725" si="167">IFERROR(1-AB662,"")</f>
        <v>9.7560975609756073E-2</v>
      </c>
    </row>
    <row r="663" spans="1:29">
      <c r="A663" s="6">
        <v>44863</v>
      </c>
      <c r="B663" s="7" t="s">
        <v>81</v>
      </c>
      <c r="C663" s="7">
        <v>2078</v>
      </c>
      <c r="D663" s="7">
        <v>40</v>
      </c>
      <c r="E663" s="7">
        <v>9</v>
      </c>
      <c r="F663" s="7">
        <v>40</v>
      </c>
      <c r="G663" s="7">
        <v>97</v>
      </c>
      <c r="H663" s="7">
        <v>97</v>
      </c>
      <c r="I663" s="7">
        <v>0</v>
      </c>
      <c r="J663" s="7">
        <v>9</v>
      </c>
      <c r="K663" s="7">
        <v>600</v>
      </c>
      <c r="L663" s="7">
        <v>25.2</v>
      </c>
      <c r="M663" s="8">
        <v>32.700000000000003</v>
      </c>
      <c r="N663" s="9">
        <f>IF(Tabla2[[#This Row],[LECHE RETIRO DIA]]&lt;&gt;ISBLANK(Tabla2[[#This Row],[LECHE RETIRO DIA]]),SUM(Tabla2[[#This Row],[LECHE TANQUE DIA]:[LECHE RETIRO DIA]]),SUM(Tabla2[[#This Row],[LECHE TANQUE DIA]:[LECHE AUTOCONSUMO DIA]]))</f>
        <v>2167</v>
      </c>
      <c r="O663" s="10">
        <f t="shared" si="154"/>
        <v>0.9589293954776188</v>
      </c>
      <c r="P663" s="11">
        <f t="shared" si="155"/>
        <v>22.340206185567009</v>
      </c>
      <c r="Q663" s="11">
        <f t="shared" si="156"/>
        <v>21.422680412371133</v>
      </c>
      <c r="R663" s="11">
        <f t="shared" si="157"/>
        <v>4.4444444444444446</v>
      </c>
      <c r="S663" s="11">
        <f t="shared" si="158"/>
        <v>3.6116666666666668</v>
      </c>
      <c r="T663" s="11">
        <f t="shared" si="159"/>
        <v>6.1855670103092786</v>
      </c>
      <c r="U663" s="11">
        <f t="shared" si="160"/>
        <v>85.992063492063494</v>
      </c>
      <c r="V663" s="11">
        <f t="shared" si="161"/>
        <v>3.8492063492063493</v>
      </c>
      <c r="W663" s="11">
        <f>IFERROR(H663/M663,Tabla2[[#This Row],[CARGA PRODUCCION (ANIMALES/HA)]])</f>
        <v>2.9663608562691128</v>
      </c>
      <c r="X663" s="9">
        <f t="shared" si="162"/>
        <v>2022</v>
      </c>
      <c r="Y663" s="9">
        <f t="shared" si="163"/>
        <v>10</v>
      </c>
      <c r="Z663" s="9" t="e">
        <f t="shared" ca="1" si="164"/>
        <v>#NAME?</v>
      </c>
      <c r="AA663" s="12">
        <f t="shared" si="165"/>
        <v>97</v>
      </c>
      <c r="AB663" s="10">
        <f t="shared" si="166"/>
        <v>1</v>
      </c>
      <c r="AC663" s="13">
        <f t="shared" si="167"/>
        <v>0</v>
      </c>
    </row>
    <row r="664" spans="1:29">
      <c r="A664" s="6">
        <v>44863</v>
      </c>
      <c r="B664" s="7" t="s">
        <v>83</v>
      </c>
      <c r="C664" s="7">
        <v>2081</v>
      </c>
      <c r="D664" s="7">
        <v>80</v>
      </c>
      <c r="E664" s="7">
        <v>9</v>
      </c>
      <c r="F664" s="7">
        <v>80</v>
      </c>
      <c r="G664" s="7">
        <v>120</v>
      </c>
      <c r="H664" s="7">
        <v>143</v>
      </c>
      <c r="I664" s="7">
        <v>2</v>
      </c>
      <c r="J664" s="7">
        <v>13</v>
      </c>
      <c r="K664" s="7">
        <v>680</v>
      </c>
      <c r="L664" s="7">
        <v>28.9</v>
      </c>
      <c r="M664" s="8">
        <v>35.5</v>
      </c>
      <c r="N664" s="9">
        <f>IF(Tabla2[[#This Row],[LECHE RETIRO DIA]]&lt;&gt;ISBLANK(Tabla2[[#This Row],[LECHE RETIRO DIA]]),SUM(Tabla2[[#This Row],[LECHE TANQUE DIA]:[LECHE RETIRO DIA]]),SUM(Tabla2[[#This Row],[LECHE TANQUE DIA]:[LECHE AUTOCONSUMO DIA]]))</f>
        <v>2250</v>
      </c>
      <c r="O664" s="10">
        <f t="shared" si="154"/>
        <v>0.92488888888888887</v>
      </c>
      <c r="P664" s="11">
        <f t="shared" si="155"/>
        <v>18.75</v>
      </c>
      <c r="Q664" s="11">
        <f t="shared" si="156"/>
        <v>17.341666666666665</v>
      </c>
      <c r="R664" s="11">
        <f t="shared" si="157"/>
        <v>6.1538461538461542</v>
      </c>
      <c r="S664" s="11">
        <f t="shared" si="158"/>
        <v>3.3088235294117645</v>
      </c>
      <c r="T664" s="11">
        <f t="shared" si="159"/>
        <v>5.666666666666667</v>
      </c>
      <c r="U664" s="11">
        <f t="shared" si="160"/>
        <v>77.854671280276818</v>
      </c>
      <c r="V664" s="11">
        <f t="shared" si="161"/>
        <v>4.1522491349480974</v>
      </c>
      <c r="W664" s="11">
        <f>IFERROR(H664/M664,Tabla2[[#This Row],[CARGA PRODUCCION (ANIMALES/HA)]])</f>
        <v>4.028169014084507</v>
      </c>
      <c r="X664" s="9">
        <f t="shared" si="162"/>
        <v>2022</v>
      </c>
      <c r="Y664" s="9">
        <f t="shared" si="163"/>
        <v>10</v>
      </c>
      <c r="Z664" s="9" t="e">
        <f t="shared" ca="1" si="164"/>
        <v>#NAME?</v>
      </c>
      <c r="AA664" s="12">
        <f t="shared" si="165"/>
        <v>143</v>
      </c>
      <c r="AB664" s="10">
        <f t="shared" si="166"/>
        <v>0.83916083916083917</v>
      </c>
      <c r="AC664" s="13">
        <f t="shared" si="167"/>
        <v>0.16083916083916083</v>
      </c>
    </row>
    <row r="665" spans="1:29">
      <c r="A665" s="6">
        <v>44863</v>
      </c>
      <c r="B665" s="7" t="s">
        <v>88</v>
      </c>
      <c r="C665" s="7">
        <v>695</v>
      </c>
      <c r="D665" s="7">
        <v>30</v>
      </c>
      <c r="E665" s="7">
        <v>5</v>
      </c>
      <c r="F665" s="7">
        <v>30</v>
      </c>
      <c r="G665" s="7">
        <v>37</v>
      </c>
      <c r="H665" s="7">
        <v>41</v>
      </c>
      <c r="I665" s="7">
        <v>0</v>
      </c>
      <c r="J665" s="7">
        <v>8</v>
      </c>
      <c r="K665" s="7">
        <v>180</v>
      </c>
      <c r="L665" s="7">
        <v>10.8</v>
      </c>
      <c r="M665" s="28">
        <v>15</v>
      </c>
      <c r="N665" s="9">
        <f>IF(Tabla2[[#This Row],[LECHE RETIRO DIA]]&lt;&gt;ISBLANK(Tabla2[[#This Row],[LECHE RETIRO DIA]]),SUM(Tabla2[[#This Row],[LECHE TANQUE DIA]:[LECHE RETIRO DIA]]),SUM(Tabla2[[#This Row],[LECHE TANQUE DIA]:[LECHE AUTOCONSUMO DIA]]))</f>
        <v>760</v>
      </c>
      <c r="O665" s="10">
        <f t="shared" si="154"/>
        <v>0.91447368421052633</v>
      </c>
      <c r="P665" s="11">
        <f t="shared" si="155"/>
        <v>20.54054054054054</v>
      </c>
      <c r="Q665" s="11">
        <f t="shared" si="156"/>
        <v>18.783783783783782</v>
      </c>
      <c r="R665" s="11">
        <f t="shared" si="157"/>
        <v>3.75</v>
      </c>
      <c r="S665" s="11">
        <f t="shared" si="158"/>
        <v>4.2222222222222223</v>
      </c>
      <c r="T665" s="11">
        <f t="shared" si="159"/>
        <v>4.8648648648648649</v>
      </c>
      <c r="U665" s="11">
        <f t="shared" si="160"/>
        <v>70.370370370370367</v>
      </c>
      <c r="V665" s="11">
        <f t="shared" si="161"/>
        <v>3.4259259259259256</v>
      </c>
      <c r="W665" s="11">
        <f>IFERROR(H665/M665,Tabla2[[#This Row],[CARGA PRODUCCION (ANIMALES/HA)]])</f>
        <v>2.7333333333333334</v>
      </c>
      <c r="X665" s="9">
        <f t="shared" si="162"/>
        <v>2022</v>
      </c>
      <c r="Y665" s="9">
        <f t="shared" si="163"/>
        <v>10</v>
      </c>
      <c r="Z665" s="9" t="e">
        <f t="shared" ca="1" si="164"/>
        <v>#NAME?</v>
      </c>
      <c r="AA665" s="12">
        <f t="shared" si="165"/>
        <v>41</v>
      </c>
      <c r="AB665" s="10">
        <f t="shared" si="166"/>
        <v>0.90243902439024393</v>
      </c>
      <c r="AC665" s="13">
        <f t="shared" si="167"/>
        <v>9.7560975609756073E-2</v>
      </c>
    </row>
    <row r="666" spans="1:29">
      <c r="A666" s="6">
        <v>44864</v>
      </c>
      <c r="B666" s="7" t="s">
        <v>81</v>
      </c>
      <c r="C666" s="7">
        <v>2064</v>
      </c>
      <c r="D666" s="7">
        <v>30</v>
      </c>
      <c r="E666" s="7">
        <v>9</v>
      </c>
      <c r="F666" s="7">
        <v>30</v>
      </c>
      <c r="G666" s="7">
        <v>97</v>
      </c>
      <c r="H666" s="7">
        <v>97</v>
      </c>
      <c r="I666" s="7">
        <v>0</v>
      </c>
      <c r="J666" s="7">
        <v>9</v>
      </c>
      <c r="K666" s="7">
        <v>600</v>
      </c>
      <c r="L666" s="7">
        <v>25.2</v>
      </c>
      <c r="M666" s="8">
        <v>32.700000000000003</v>
      </c>
      <c r="N666" s="9">
        <f>IF(Tabla2[[#This Row],[LECHE RETIRO DIA]]&lt;&gt;ISBLANK(Tabla2[[#This Row],[LECHE RETIRO DIA]]),SUM(Tabla2[[#This Row],[LECHE TANQUE DIA]:[LECHE RETIRO DIA]]),SUM(Tabla2[[#This Row],[LECHE TANQUE DIA]:[LECHE AUTOCONSUMO DIA]]))</f>
        <v>2133</v>
      </c>
      <c r="O666" s="10">
        <f t="shared" si="154"/>
        <v>0.96765119549929679</v>
      </c>
      <c r="P666" s="11">
        <f t="shared" si="155"/>
        <v>21.989690721649485</v>
      </c>
      <c r="Q666" s="11">
        <f t="shared" si="156"/>
        <v>21.278350515463917</v>
      </c>
      <c r="R666" s="11">
        <f t="shared" si="157"/>
        <v>3.3333333333333335</v>
      </c>
      <c r="S666" s="11">
        <f t="shared" si="158"/>
        <v>3.5550000000000002</v>
      </c>
      <c r="T666" s="11">
        <f t="shared" si="159"/>
        <v>6.1855670103092786</v>
      </c>
      <c r="U666" s="11">
        <f t="shared" si="160"/>
        <v>84.642857142857139</v>
      </c>
      <c r="V666" s="11">
        <f t="shared" si="161"/>
        <v>3.8492063492063493</v>
      </c>
      <c r="W666" s="11">
        <f>IFERROR(H666/M666,Tabla2[[#This Row],[CARGA PRODUCCION (ANIMALES/HA)]])</f>
        <v>2.9663608562691128</v>
      </c>
      <c r="X666" s="9">
        <f t="shared" si="162"/>
        <v>2022</v>
      </c>
      <c r="Y666" s="9">
        <f t="shared" si="163"/>
        <v>10</v>
      </c>
      <c r="Z666" s="9" t="e">
        <f t="shared" ca="1" si="164"/>
        <v>#NAME?</v>
      </c>
      <c r="AA666" s="12">
        <f t="shared" si="165"/>
        <v>97</v>
      </c>
      <c r="AB666" s="10">
        <f t="shared" si="166"/>
        <v>1</v>
      </c>
      <c r="AC666" s="13">
        <f t="shared" si="167"/>
        <v>0</v>
      </c>
    </row>
    <row r="667" spans="1:29">
      <c r="A667" s="6">
        <v>44864</v>
      </c>
      <c r="B667" s="7" t="s">
        <v>83</v>
      </c>
      <c r="C667" s="7">
        <v>2104</v>
      </c>
      <c r="D667" s="7">
        <v>80</v>
      </c>
      <c r="E667" s="7">
        <v>9</v>
      </c>
      <c r="F667" s="7">
        <v>80</v>
      </c>
      <c r="G667" s="7">
        <v>120</v>
      </c>
      <c r="H667" s="7">
        <v>143</v>
      </c>
      <c r="I667" s="7">
        <v>2</v>
      </c>
      <c r="J667" s="7">
        <v>13</v>
      </c>
      <c r="K667" s="7">
        <v>680</v>
      </c>
      <c r="L667" s="7">
        <v>28.9</v>
      </c>
      <c r="M667" s="8">
        <v>35.5</v>
      </c>
      <c r="N667" s="9">
        <f>IF(Tabla2[[#This Row],[LECHE RETIRO DIA]]&lt;&gt;ISBLANK(Tabla2[[#This Row],[LECHE RETIRO DIA]]),SUM(Tabla2[[#This Row],[LECHE TANQUE DIA]:[LECHE RETIRO DIA]]),SUM(Tabla2[[#This Row],[LECHE TANQUE DIA]:[LECHE AUTOCONSUMO DIA]]))</f>
        <v>2273</v>
      </c>
      <c r="O667" s="10">
        <f t="shared" si="154"/>
        <v>0.92564892212934446</v>
      </c>
      <c r="P667" s="11">
        <f t="shared" si="155"/>
        <v>18.941666666666666</v>
      </c>
      <c r="Q667" s="11">
        <f t="shared" si="156"/>
        <v>17.533333333333335</v>
      </c>
      <c r="R667" s="11">
        <f t="shared" si="157"/>
        <v>6.1538461538461542</v>
      </c>
      <c r="S667" s="11">
        <f t="shared" si="158"/>
        <v>3.3426470588235295</v>
      </c>
      <c r="T667" s="11">
        <f t="shared" si="159"/>
        <v>5.666666666666667</v>
      </c>
      <c r="U667" s="11">
        <f t="shared" si="160"/>
        <v>78.650519031141869</v>
      </c>
      <c r="V667" s="11">
        <f t="shared" si="161"/>
        <v>4.1522491349480974</v>
      </c>
      <c r="W667" s="11">
        <f>IFERROR(H667/M667,Tabla2[[#This Row],[CARGA PRODUCCION (ANIMALES/HA)]])</f>
        <v>4.028169014084507</v>
      </c>
      <c r="X667" s="9">
        <f t="shared" si="162"/>
        <v>2022</v>
      </c>
      <c r="Y667" s="9">
        <f t="shared" si="163"/>
        <v>10</v>
      </c>
      <c r="Z667" s="9" t="e">
        <f t="shared" ca="1" si="164"/>
        <v>#NAME?</v>
      </c>
      <c r="AA667" s="12">
        <f t="shared" si="165"/>
        <v>143</v>
      </c>
      <c r="AB667" s="10">
        <f t="shared" si="166"/>
        <v>0.83916083916083917</v>
      </c>
      <c r="AC667" s="13">
        <f t="shared" si="167"/>
        <v>0.16083916083916083</v>
      </c>
    </row>
    <row r="668" spans="1:29">
      <c r="A668" s="6">
        <v>44864</v>
      </c>
      <c r="B668" s="7" t="s">
        <v>88</v>
      </c>
      <c r="C668" s="7">
        <v>696</v>
      </c>
      <c r="D668" s="7">
        <v>30</v>
      </c>
      <c r="E668" s="7">
        <v>5</v>
      </c>
      <c r="F668" s="7">
        <v>30</v>
      </c>
      <c r="G668" s="7">
        <v>37</v>
      </c>
      <c r="H668" s="7">
        <v>41</v>
      </c>
      <c r="I668" s="7">
        <v>0</v>
      </c>
      <c r="J668" s="7">
        <v>8</v>
      </c>
      <c r="K668" s="7">
        <v>180</v>
      </c>
      <c r="L668" s="7">
        <v>10.8</v>
      </c>
      <c r="M668" s="28">
        <v>15</v>
      </c>
      <c r="N668" s="9">
        <f>IF(Tabla2[[#This Row],[LECHE RETIRO DIA]]&lt;&gt;ISBLANK(Tabla2[[#This Row],[LECHE RETIRO DIA]]),SUM(Tabla2[[#This Row],[LECHE TANQUE DIA]:[LECHE RETIRO DIA]]),SUM(Tabla2[[#This Row],[LECHE TANQUE DIA]:[LECHE AUTOCONSUMO DIA]]))</f>
        <v>761</v>
      </c>
      <c r="O668" s="10">
        <f t="shared" si="154"/>
        <v>0.91458607095926414</v>
      </c>
      <c r="P668" s="11">
        <f t="shared" si="155"/>
        <v>20.567567567567568</v>
      </c>
      <c r="Q668" s="11">
        <f t="shared" si="156"/>
        <v>18.810810810810811</v>
      </c>
      <c r="R668" s="11">
        <f t="shared" si="157"/>
        <v>3.75</v>
      </c>
      <c r="S668" s="11">
        <f t="shared" si="158"/>
        <v>4.2277777777777779</v>
      </c>
      <c r="T668" s="11">
        <f t="shared" si="159"/>
        <v>4.8648648648648649</v>
      </c>
      <c r="U668" s="11">
        <f t="shared" si="160"/>
        <v>70.462962962962962</v>
      </c>
      <c r="V668" s="11">
        <f t="shared" si="161"/>
        <v>3.4259259259259256</v>
      </c>
      <c r="W668" s="11">
        <f>IFERROR(H668/M668,Tabla2[[#This Row],[CARGA PRODUCCION (ANIMALES/HA)]])</f>
        <v>2.7333333333333334</v>
      </c>
      <c r="X668" s="9">
        <f t="shared" si="162"/>
        <v>2022</v>
      </c>
      <c r="Y668" s="9">
        <f t="shared" si="163"/>
        <v>10</v>
      </c>
      <c r="Z668" s="9" t="e">
        <f t="shared" ca="1" si="164"/>
        <v>#NAME?</v>
      </c>
      <c r="AA668" s="12">
        <f t="shared" si="165"/>
        <v>41</v>
      </c>
      <c r="AB668" s="10">
        <f t="shared" si="166"/>
        <v>0.90243902439024393</v>
      </c>
      <c r="AC668" s="13">
        <f t="shared" si="167"/>
        <v>9.7560975609756073E-2</v>
      </c>
    </row>
    <row r="669" spans="1:29">
      <c r="A669" s="6">
        <v>44865</v>
      </c>
      <c r="B669" s="7" t="s">
        <v>81</v>
      </c>
      <c r="C669" s="7">
        <v>2078</v>
      </c>
      <c r="D669" s="7">
        <v>30</v>
      </c>
      <c r="E669" s="7">
        <v>9</v>
      </c>
      <c r="F669" s="7">
        <v>30</v>
      </c>
      <c r="G669" s="7">
        <v>97</v>
      </c>
      <c r="H669" s="7">
        <v>97</v>
      </c>
      <c r="I669" s="7">
        <v>0</v>
      </c>
      <c r="J669" s="7">
        <v>9</v>
      </c>
      <c r="K669" s="7">
        <v>600</v>
      </c>
      <c r="L669" s="7">
        <v>25.2</v>
      </c>
      <c r="M669" s="8">
        <v>32.700000000000003</v>
      </c>
      <c r="N669" s="9">
        <f>IF(Tabla2[[#This Row],[LECHE RETIRO DIA]]&lt;&gt;ISBLANK(Tabla2[[#This Row],[LECHE RETIRO DIA]]),SUM(Tabla2[[#This Row],[LECHE TANQUE DIA]:[LECHE RETIRO DIA]]),SUM(Tabla2[[#This Row],[LECHE TANQUE DIA]:[LECHE AUTOCONSUMO DIA]]))</f>
        <v>2147</v>
      </c>
      <c r="O669" s="10">
        <f t="shared" si="154"/>
        <v>0.96786213320912906</v>
      </c>
      <c r="P669" s="11">
        <f t="shared" si="155"/>
        <v>22.134020618556701</v>
      </c>
      <c r="Q669" s="11">
        <f t="shared" si="156"/>
        <v>21.422680412371133</v>
      </c>
      <c r="R669" s="11">
        <f t="shared" si="157"/>
        <v>3.3333333333333335</v>
      </c>
      <c r="S669" s="11">
        <f t="shared" si="158"/>
        <v>3.5783333333333331</v>
      </c>
      <c r="T669" s="11">
        <f t="shared" si="159"/>
        <v>6.1855670103092786</v>
      </c>
      <c r="U669" s="11">
        <f t="shared" si="160"/>
        <v>85.198412698412696</v>
      </c>
      <c r="V669" s="11">
        <f t="shared" si="161"/>
        <v>3.8492063492063493</v>
      </c>
      <c r="W669" s="11">
        <f>IFERROR(H669/M669,Tabla2[[#This Row],[CARGA PRODUCCION (ANIMALES/HA)]])</f>
        <v>2.9663608562691128</v>
      </c>
      <c r="X669" s="9">
        <f t="shared" si="162"/>
        <v>2022</v>
      </c>
      <c r="Y669" s="9">
        <f t="shared" si="163"/>
        <v>10</v>
      </c>
      <c r="Z669" s="9" t="e">
        <f t="shared" ca="1" si="164"/>
        <v>#NAME?</v>
      </c>
      <c r="AA669" s="12">
        <f t="shared" si="165"/>
        <v>97</v>
      </c>
      <c r="AB669" s="10">
        <f t="shared" si="166"/>
        <v>1</v>
      </c>
      <c r="AC669" s="13">
        <f t="shared" si="167"/>
        <v>0</v>
      </c>
    </row>
    <row r="670" spans="1:29">
      <c r="A670" s="6">
        <v>44865</v>
      </c>
      <c r="B670" s="7" t="s">
        <v>83</v>
      </c>
      <c r="C670" s="7">
        <v>2034</v>
      </c>
      <c r="D670" s="7">
        <v>80</v>
      </c>
      <c r="E670" s="7">
        <v>9</v>
      </c>
      <c r="F670" s="7">
        <v>80</v>
      </c>
      <c r="G670" s="7">
        <v>118</v>
      </c>
      <c r="H670" s="7">
        <v>140</v>
      </c>
      <c r="I670" s="7">
        <v>2</v>
      </c>
      <c r="J670" s="7">
        <v>13</v>
      </c>
      <c r="K670" s="7">
        <v>680</v>
      </c>
      <c r="L670" s="7">
        <v>28.9</v>
      </c>
      <c r="M670" s="8">
        <v>35.5</v>
      </c>
      <c r="N670" s="9">
        <f>IF(Tabla2[[#This Row],[LECHE RETIRO DIA]]&lt;&gt;ISBLANK(Tabla2[[#This Row],[LECHE RETIRO DIA]]),SUM(Tabla2[[#This Row],[LECHE TANQUE DIA]:[LECHE RETIRO DIA]]),SUM(Tabla2[[#This Row],[LECHE TANQUE DIA]:[LECHE AUTOCONSUMO DIA]]))</f>
        <v>2203</v>
      </c>
      <c r="O670" s="10">
        <f t="shared" si="154"/>
        <v>0.92328642759872903</v>
      </c>
      <c r="P670" s="11">
        <f t="shared" si="155"/>
        <v>18.66949152542373</v>
      </c>
      <c r="Q670" s="11">
        <f t="shared" si="156"/>
        <v>17.237288135593221</v>
      </c>
      <c r="R670" s="11">
        <f t="shared" si="157"/>
        <v>6.1538461538461542</v>
      </c>
      <c r="S670" s="11">
        <f t="shared" si="158"/>
        <v>3.2397058823529412</v>
      </c>
      <c r="T670" s="11">
        <f t="shared" si="159"/>
        <v>5.7627118644067794</v>
      </c>
      <c r="U670" s="11">
        <f t="shared" si="160"/>
        <v>76.228373702422147</v>
      </c>
      <c r="V670" s="11">
        <f t="shared" si="161"/>
        <v>4.0830449826989623</v>
      </c>
      <c r="W670" s="11">
        <f>IFERROR(H670/M670,Tabla2[[#This Row],[CARGA PRODUCCION (ANIMALES/HA)]])</f>
        <v>3.943661971830986</v>
      </c>
      <c r="X670" s="9">
        <f t="shared" si="162"/>
        <v>2022</v>
      </c>
      <c r="Y670" s="9">
        <f t="shared" si="163"/>
        <v>10</v>
      </c>
      <c r="Z670" s="9" t="e">
        <f t="shared" ca="1" si="164"/>
        <v>#NAME?</v>
      </c>
      <c r="AA670" s="12">
        <f t="shared" si="165"/>
        <v>140</v>
      </c>
      <c r="AB670" s="10">
        <f t="shared" si="166"/>
        <v>0.84285714285714286</v>
      </c>
      <c r="AC670" s="13">
        <f t="shared" si="167"/>
        <v>0.15714285714285714</v>
      </c>
    </row>
    <row r="671" spans="1:29">
      <c r="A671" s="6">
        <v>44865</v>
      </c>
      <c r="B671" s="7" t="s">
        <v>88</v>
      </c>
      <c r="C671" s="7">
        <v>668</v>
      </c>
      <c r="D671" s="7">
        <v>30</v>
      </c>
      <c r="E671" s="7">
        <v>5</v>
      </c>
      <c r="F671" s="7">
        <v>30</v>
      </c>
      <c r="G671" s="7">
        <v>37</v>
      </c>
      <c r="H671" s="7">
        <v>41</v>
      </c>
      <c r="I671" s="7">
        <v>0</v>
      </c>
      <c r="J671" s="7">
        <v>8</v>
      </c>
      <c r="K671" s="7">
        <v>180</v>
      </c>
      <c r="L671" s="7">
        <v>10.8</v>
      </c>
      <c r="M671" s="28">
        <v>15</v>
      </c>
      <c r="N671" s="9">
        <f>IF(Tabla2[[#This Row],[LECHE RETIRO DIA]]&lt;&gt;ISBLANK(Tabla2[[#This Row],[LECHE RETIRO DIA]]),SUM(Tabla2[[#This Row],[LECHE TANQUE DIA]:[LECHE RETIRO DIA]]),SUM(Tabla2[[#This Row],[LECHE TANQUE DIA]:[LECHE AUTOCONSUMO DIA]]))</f>
        <v>733</v>
      </c>
      <c r="O671" s="10">
        <f t="shared" si="154"/>
        <v>0.91132332878581168</v>
      </c>
      <c r="P671" s="11">
        <f t="shared" si="155"/>
        <v>19.810810810810811</v>
      </c>
      <c r="Q671" s="11">
        <f t="shared" si="156"/>
        <v>18.054054054054053</v>
      </c>
      <c r="R671" s="11">
        <f t="shared" si="157"/>
        <v>3.75</v>
      </c>
      <c r="S671" s="11">
        <f t="shared" si="158"/>
        <v>4.072222222222222</v>
      </c>
      <c r="T671" s="11">
        <f t="shared" si="159"/>
        <v>4.8648648648648649</v>
      </c>
      <c r="U671" s="11">
        <f t="shared" si="160"/>
        <v>67.870370370370367</v>
      </c>
      <c r="V671" s="11">
        <f t="shared" si="161"/>
        <v>3.4259259259259256</v>
      </c>
      <c r="W671" s="11">
        <f>IFERROR(H671/M671,Tabla2[[#This Row],[CARGA PRODUCCION (ANIMALES/HA)]])</f>
        <v>2.7333333333333334</v>
      </c>
      <c r="X671" s="9">
        <f t="shared" si="162"/>
        <v>2022</v>
      </c>
      <c r="Y671" s="9">
        <f t="shared" si="163"/>
        <v>10</v>
      </c>
      <c r="Z671" s="9" t="e">
        <f t="shared" ca="1" si="164"/>
        <v>#NAME?</v>
      </c>
      <c r="AA671" s="12">
        <f t="shared" si="165"/>
        <v>41</v>
      </c>
      <c r="AB671" s="10">
        <f t="shared" si="166"/>
        <v>0.90243902439024393</v>
      </c>
      <c r="AC671" s="13">
        <f t="shared" si="167"/>
        <v>9.7560975609756073E-2</v>
      </c>
    </row>
    <row r="672" spans="1:29">
      <c r="A672" s="6">
        <v>44866</v>
      </c>
      <c r="B672" s="7" t="s">
        <v>81</v>
      </c>
      <c r="C672" s="7">
        <v>2017</v>
      </c>
      <c r="D672" s="7">
        <v>30</v>
      </c>
      <c r="E672" s="7">
        <v>9</v>
      </c>
      <c r="F672" s="7">
        <v>30</v>
      </c>
      <c r="G672" s="7">
        <v>97</v>
      </c>
      <c r="H672" s="7">
        <v>97</v>
      </c>
      <c r="I672" s="7">
        <v>0</v>
      </c>
      <c r="J672" s="7">
        <v>9</v>
      </c>
      <c r="K672" s="7">
        <v>600</v>
      </c>
      <c r="L672" s="7">
        <v>25.2</v>
      </c>
      <c r="M672" s="8">
        <v>32.700000000000003</v>
      </c>
      <c r="N672" s="9">
        <f>IF(Tabla2[[#This Row],[LECHE RETIRO DIA]]&lt;&gt;ISBLANK(Tabla2[[#This Row],[LECHE RETIRO DIA]]),SUM(Tabla2[[#This Row],[LECHE TANQUE DIA]:[LECHE RETIRO DIA]]),SUM(Tabla2[[#This Row],[LECHE TANQUE DIA]:[LECHE AUTOCONSUMO DIA]]))</f>
        <v>2086</v>
      </c>
      <c r="O672" s="10">
        <f t="shared" si="154"/>
        <v>0.96692233940556083</v>
      </c>
      <c r="P672" s="11">
        <f t="shared" si="155"/>
        <v>21.505154639175259</v>
      </c>
      <c r="Q672" s="11">
        <f t="shared" si="156"/>
        <v>20.793814432989691</v>
      </c>
      <c r="R672" s="11">
        <f t="shared" si="157"/>
        <v>3.3333333333333335</v>
      </c>
      <c r="S672" s="11">
        <f t="shared" si="158"/>
        <v>3.4766666666666666</v>
      </c>
      <c r="T672" s="11">
        <f t="shared" si="159"/>
        <v>6.1855670103092786</v>
      </c>
      <c r="U672" s="11">
        <f t="shared" si="160"/>
        <v>82.777777777777786</v>
      </c>
      <c r="V672" s="11">
        <f t="shared" si="161"/>
        <v>3.8492063492063493</v>
      </c>
      <c r="W672" s="11">
        <f>IFERROR(H672/M672,Tabla2[[#This Row],[CARGA PRODUCCION (ANIMALES/HA)]])</f>
        <v>2.9663608562691128</v>
      </c>
      <c r="X672" s="9">
        <f t="shared" si="162"/>
        <v>2022</v>
      </c>
      <c r="Y672" s="9">
        <f t="shared" si="163"/>
        <v>11</v>
      </c>
      <c r="Z672" s="9" t="e">
        <f t="shared" ca="1" si="164"/>
        <v>#NAME?</v>
      </c>
      <c r="AA672" s="12">
        <f t="shared" si="165"/>
        <v>97</v>
      </c>
      <c r="AB672" s="10">
        <f t="shared" si="166"/>
        <v>1</v>
      </c>
      <c r="AC672" s="13">
        <f t="shared" si="167"/>
        <v>0</v>
      </c>
    </row>
    <row r="673" spans="1:29">
      <c r="A673" s="6">
        <v>44866</v>
      </c>
      <c r="B673" s="7" t="s">
        <v>83</v>
      </c>
      <c r="C673" s="7">
        <v>1996</v>
      </c>
      <c r="D673" s="7">
        <v>80</v>
      </c>
      <c r="E673" s="7">
        <v>9</v>
      </c>
      <c r="F673" s="7">
        <v>80</v>
      </c>
      <c r="G673" s="7">
        <v>118</v>
      </c>
      <c r="H673" s="7">
        <v>140</v>
      </c>
      <c r="I673" s="7">
        <v>2</v>
      </c>
      <c r="J673" s="7">
        <v>13</v>
      </c>
      <c r="K673" s="7">
        <v>680</v>
      </c>
      <c r="L673" s="7">
        <v>28.9</v>
      </c>
      <c r="M673" s="8">
        <v>35.5</v>
      </c>
      <c r="N673" s="9">
        <f>IF(Tabla2[[#This Row],[LECHE RETIRO DIA]]&lt;&gt;ISBLANK(Tabla2[[#This Row],[LECHE RETIRO DIA]]),SUM(Tabla2[[#This Row],[LECHE TANQUE DIA]:[LECHE RETIRO DIA]]),SUM(Tabla2[[#This Row],[LECHE TANQUE DIA]:[LECHE AUTOCONSUMO DIA]]))</f>
        <v>2165</v>
      </c>
      <c r="O673" s="10">
        <f t="shared" si="154"/>
        <v>0.92193995381062355</v>
      </c>
      <c r="P673" s="11">
        <f t="shared" si="155"/>
        <v>18.347457627118644</v>
      </c>
      <c r="Q673" s="11">
        <f t="shared" si="156"/>
        <v>16.915254237288135</v>
      </c>
      <c r="R673" s="11">
        <f t="shared" si="157"/>
        <v>6.1538461538461542</v>
      </c>
      <c r="S673" s="11">
        <f t="shared" si="158"/>
        <v>3.1838235294117645</v>
      </c>
      <c r="T673" s="11">
        <f t="shared" si="159"/>
        <v>5.7627118644067794</v>
      </c>
      <c r="U673" s="11">
        <f t="shared" si="160"/>
        <v>74.913494809688586</v>
      </c>
      <c r="V673" s="11">
        <f t="shared" si="161"/>
        <v>4.0830449826989623</v>
      </c>
      <c r="W673" s="11">
        <f>IFERROR(H673/M673,Tabla2[[#This Row],[CARGA PRODUCCION (ANIMALES/HA)]])</f>
        <v>3.943661971830986</v>
      </c>
      <c r="X673" s="9">
        <f t="shared" si="162"/>
        <v>2022</v>
      </c>
      <c r="Y673" s="9">
        <f t="shared" si="163"/>
        <v>11</v>
      </c>
      <c r="Z673" s="9" t="e">
        <f t="shared" ca="1" si="164"/>
        <v>#NAME?</v>
      </c>
      <c r="AA673" s="12">
        <f t="shared" si="165"/>
        <v>140</v>
      </c>
      <c r="AB673" s="10">
        <f t="shared" si="166"/>
        <v>0.84285714285714286</v>
      </c>
      <c r="AC673" s="13">
        <f t="shared" si="167"/>
        <v>0.15714285714285714</v>
      </c>
    </row>
    <row r="674" spans="1:29">
      <c r="A674" s="6">
        <v>44866</v>
      </c>
      <c r="B674" s="7" t="s">
        <v>88</v>
      </c>
      <c r="C674" s="7">
        <v>667</v>
      </c>
      <c r="D674" s="7">
        <v>30</v>
      </c>
      <c r="E674" s="7">
        <v>5</v>
      </c>
      <c r="F674" s="7">
        <v>30</v>
      </c>
      <c r="G674" s="7">
        <v>37</v>
      </c>
      <c r="H674" s="7">
        <v>41</v>
      </c>
      <c r="I674" s="7">
        <v>0</v>
      </c>
      <c r="J674" s="7">
        <v>8</v>
      </c>
      <c r="K674" s="7">
        <v>180</v>
      </c>
      <c r="L674" s="7">
        <v>10.8</v>
      </c>
      <c r="M674" s="28">
        <v>15</v>
      </c>
      <c r="N674" s="9">
        <f>IF(Tabla2[[#This Row],[LECHE RETIRO DIA]]&lt;&gt;ISBLANK(Tabla2[[#This Row],[LECHE RETIRO DIA]]),SUM(Tabla2[[#This Row],[LECHE TANQUE DIA]:[LECHE RETIRO DIA]]),SUM(Tabla2[[#This Row],[LECHE TANQUE DIA]:[LECHE AUTOCONSUMO DIA]]))</f>
        <v>732</v>
      </c>
      <c r="O674" s="10">
        <f t="shared" si="154"/>
        <v>0.91120218579234968</v>
      </c>
      <c r="P674" s="11">
        <f t="shared" si="155"/>
        <v>19.783783783783782</v>
      </c>
      <c r="Q674" s="11">
        <f t="shared" si="156"/>
        <v>18.027027027027028</v>
      </c>
      <c r="R674" s="11">
        <f t="shared" si="157"/>
        <v>3.75</v>
      </c>
      <c r="S674" s="11">
        <f t="shared" si="158"/>
        <v>4.0666666666666664</v>
      </c>
      <c r="T674" s="11">
        <f t="shared" si="159"/>
        <v>4.8648648648648649</v>
      </c>
      <c r="U674" s="11">
        <f t="shared" si="160"/>
        <v>67.777777777777771</v>
      </c>
      <c r="V674" s="11">
        <f t="shared" si="161"/>
        <v>3.4259259259259256</v>
      </c>
      <c r="W674" s="11">
        <f>IFERROR(H674/M674,Tabla2[[#This Row],[CARGA PRODUCCION (ANIMALES/HA)]])</f>
        <v>2.7333333333333334</v>
      </c>
      <c r="X674" s="9">
        <f t="shared" si="162"/>
        <v>2022</v>
      </c>
      <c r="Y674" s="9">
        <f t="shared" si="163"/>
        <v>11</v>
      </c>
      <c r="Z674" s="9" t="e">
        <f t="shared" ca="1" si="164"/>
        <v>#NAME?</v>
      </c>
      <c r="AA674" s="12">
        <f t="shared" si="165"/>
        <v>41</v>
      </c>
      <c r="AB674" s="10">
        <f t="shared" si="166"/>
        <v>0.90243902439024393</v>
      </c>
      <c r="AC674" s="13">
        <f t="shared" si="167"/>
        <v>9.7560975609756073E-2</v>
      </c>
    </row>
    <row r="675" spans="1:29">
      <c r="A675" s="6">
        <v>44867</v>
      </c>
      <c r="B675" s="7" t="s">
        <v>81</v>
      </c>
      <c r="C675" s="7">
        <v>2064</v>
      </c>
      <c r="D675" s="7">
        <v>30</v>
      </c>
      <c r="E675" s="7">
        <v>9</v>
      </c>
      <c r="F675" s="7">
        <v>30</v>
      </c>
      <c r="G675" s="7">
        <v>97</v>
      </c>
      <c r="H675" s="7">
        <v>97</v>
      </c>
      <c r="I675" s="7">
        <v>0</v>
      </c>
      <c r="J675" s="7">
        <v>9</v>
      </c>
      <c r="K675" s="7">
        <v>600</v>
      </c>
      <c r="L675" s="7">
        <v>25.2</v>
      </c>
      <c r="M675" s="8">
        <v>32.700000000000003</v>
      </c>
      <c r="N675" s="9">
        <f>IF(Tabla2[[#This Row],[LECHE RETIRO DIA]]&lt;&gt;ISBLANK(Tabla2[[#This Row],[LECHE RETIRO DIA]]),SUM(Tabla2[[#This Row],[LECHE TANQUE DIA]:[LECHE RETIRO DIA]]),SUM(Tabla2[[#This Row],[LECHE TANQUE DIA]:[LECHE AUTOCONSUMO DIA]]))</f>
        <v>2133</v>
      </c>
      <c r="O675" s="10">
        <f t="shared" si="154"/>
        <v>0.96765119549929679</v>
      </c>
      <c r="P675" s="11">
        <f t="shared" si="155"/>
        <v>21.989690721649485</v>
      </c>
      <c r="Q675" s="11">
        <f t="shared" si="156"/>
        <v>21.278350515463917</v>
      </c>
      <c r="R675" s="11">
        <f t="shared" si="157"/>
        <v>3.3333333333333335</v>
      </c>
      <c r="S675" s="11">
        <f t="shared" si="158"/>
        <v>3.5550000000000002</v>
      </c>
      <c r="T675" s="11">
        <f t="shared" si="159"/>
        <v>6.1855670103092786</v>
      </c>
      <c r="U675" s="11">
        <f t="shared" si="160"/>
        <v>84.642857142857139</v>
      </c>
      <c r="V675" s="11">
        <f t="shared" si="161"/>
        <v>3.8492063492063493</v>
      </c>
      <c r="W675" s="11">
        <f>IFERROR(H675/M675,Tabla2[[#This Row],[CARGA PRODUCCION (ANIMALES/HA)]])</f>
        <v>2.9663608562691128</v>
      </c>
      <c r="X675" s="9">
        <f t="shared" si="162"/>
        <v>2022</v>
      </c>
      <c r="Y675" s="9">
        <f t="shared" si="163"/>
        <v>11</v>
      </c>
      <c r="Z675" s="9" t="e">
        <f t="shared" ca="1" si="164"/>
        <v>#NAME?</v>
      </c>
      <c r="AA675" s="12">
        <f t="shared" si="165"/>
        <v>97</v>
      </c>
      <c r="AB675" s="10">
        <f t="shared" si="166"/>
        <v>1</v>
      </c>
      <c r="AC675" s="13">
        <f t="shared" si="167"/>
        <v>0</v>
      </c>
    </row>
    <row r="676" spans="1:29">
      <c r="A676" s="6">
        <v>44867</v>
      </c>
      <c r="B676" s="7" t="s">
        <v>83</v>
      </c>
      <c r="C676" s="7">
        <v>2081</v>
      </c>
      <c r="D676" s="7">
        <v>80</v>
      </c>
      <c r="E676" s="7">
        <v>9</v>
      </c>
      <c r="F676" s="7">
        <v>80</v>
      </c>
      <c r="G676" s="7">
        <v>118</v>
      </c>
      <c r="H676" s="7">
        <v>140</v>
      </c>
      <c r="I676" s="7">
        <v>2</v>
      </c>
      <c r="J676" s="7">
        <v>13</v>
      </c>
      <c r="K676" s="7">
        <v>680</v>
      </c>
      <c r="L676" s="7">
        <v>28.9</v>
      </c>
      <c r="M676" s="8">
        <v>35.5</v>
      </c>
      <c r="N676" s="9">
        <f>IF(Tabla2[[#This Row],[LECHE RETIRO DIA]]&lt;&gt;ISBLANK(Tabla2[[#This Row],[LECHE RETIRO DIA]]),SUM(Tabla2[[#This Row],[LECHE TANQUE DIA]:[LECHE RETIRO DIA]]),SUM(Tabla2[[#This Row],[LECHE TANQUE DIA]:[LECHE AUTOCONSUMO DIA]]))</f>
        <v>2250</v>
      </c>
      <c r="O676" s="10">
        <f t="shared" si="154"/>
        <v>0.92488888888888887</v>
      </c>
      <c r="P676" s="11">
        <f t="shared" si="155"/>
        <v>19.067796610169491</v>
      </c>
      <c r="Q676" s="11">
        <f t="shared" si="156"/>
        <v>17.635593220338983</v>
      </c>
      <c r="R676" s="11">
        <f t="shared" si="157"/>
        <v>6.1538461538461542</v>
      </c>
      <c r="S676" s="11">
        <f t="shared" si="158"/>
        <v>3.3088235294117645</v>
      </c>
      <c r="T676" s="11">
        <f t="shared" si="159"/>
        <v>5.7627118644067794</v>
      </c>
      <c r="U676" s="11">
        <f t="shared" si="160"/>
        <v>77.854671280276818</v>
      </c>
      <c r="V676" s="11">
        <f t="shared" si="161"/>
        <v>4.0830449826989623</v>
      </c>
      <c r="W676" s="11">
        <f>IFERROR(H676/M676,Tabla2[[#This Row],[CARGA PRODUCCION (ANIMALES/HA)]])</f>
        <v>3.943661971830986</v>
      </c>
      <c r="X676" s="9">
        <f t="shared" si="162"/>
        <v>2022</v>
      </c>
      <c r="Y676" s="9">
        <f t="shared" si="163"/>
        <v>11</v>
      </c>
      <c r="Z676" s="9" t="e">
        <f t="shared" ca="1" si="164"/>
        <v>#NAME?</v>
      </c>
      <c r="AA676" s="12">
        <f t="shared" si="165"/>
        <v>140</v>
      </c>
      <c r="AB676" s="10">
        <f t="shared" si="166"/>
        <v>0.84285714285714286</v>
      </c>
      <c r="AC676" s="13">
        <f t="shared" si="167"/>
        <v>0.15714285714285714</v>
      </c>
    </row>
    <row r="677" spans="1:29">
      <c r="A677" s="6">
        <v>44867</v>
      </c>
      <c r="B677" s="7" t="s">
        <v>88</v>
      </c>
      <c r="C677" s="7">
        <v>663</v>
      </c>
      <c r="D677" s="7">
        <v>30</v>
      </c>
      <c r="E677" s="7">
        <v>5</v>
      </c>
      <c r="F677" s="7">
        <v>30</v>
      </c>
      <c r="G677" s="7">
        <v>37</v>
      </c>
      <c r="H677" s="7">
        <v>41</v>
      </c>
      <c r="I677" s="7">
        <v>0</v>
      </c>
      <c r="J677" s="7">
        <v>8</v>
      </c>
      <c r="K677" s="7">
        <v>180</v>
      </c>
      <c r="L677" s="7">
        <v>10.8</v>
      </c>
      <c r="M677" s="28">
        <v>15</v>
      </c>
      <c r="N677" s="9">
        <f>IF(Tabla2[[#This Row],[LECHE RETIRO DIA]]&lt;&gt;ISBLANK(Tabla2[[#This Row],[LECHE RETIRO DIA]]),SUM(Tabla2[[#This Row],[LECHE TANQUE DIA]:[LECHE RETIRO DIA]]),SUM(Tabla2[[#This Row],[LECHE TANQUE DIA]:[LECHE AUTOCONSUMO DIA]]))</f>
        <v>728</v>
      </c>
      <c r="O677" s="10">
        <f t="shared" si="154"/>
        <v>0.9107142857142857</v>
      </c>
      <c r="P677" s="11">
        <f t="shared" si="155"/>
        <v>19.675675675675677</v>
      </c>
      <c r="Q677" s="11">
        <f t="shared" si="156"/>
        <v>17.918918918918919</v>
      </c>
      <c r="R677" s="11">
        <f t="shared" si="157"/>
        <v>3.75</v>
      </c>
      <c r="S677" s="11">
        <f t="shared" si="158"/>
        <v>4.0444444444444443</v>
      </c>
      <c r="T677" s="11">
        <f t="shared" si="159"/>
        <v>4.8648648648648649</v>
      </c>
      <c r="U677" s="11">
        <f t="shared" si="160"/>
        <v>67.407407407407405</v>
      </c>
      <c r="V677" s="11">
        <f t="shared" si="161"/>
        <v>3.4259259259259256</v>
      </c>
      <c r="W677" s="11">
        <f>IFERROR(H677/M677,Tabla2[[#This Row],[CARGA PRODUCCION (ANIMALES/HA)]])</f>
        <v>2.7333333333333334</v>
      </c>
      <c r="X677" s="9">
        <f t="shared" si="162"/>
        <v>2022</v>
      </c>
      <c r="Y677" s="9">
        <f t="shared" si="163"/>
        <v>11</v>
      </c>
      <c r="Z677" s="9" t="e">
        <f t="shared" ca="1" si="164"/>
        <v>#NAME?</v>
      </c>
      <c r="AA677" s="12">
        <f t="shared" si="165"/>
        <v>41</v>
      </c>
      <c r="AB677" s="10">
        <f t="shared" si="166"/>
        <v>0.90243902439024393</v>
      </c>
      <c r="AC677" s="13">
        <f t="shared" si="167"/>
        <v>9.7560975609756073E-2</v>
      </c>
    </row>
    <row r="678" spans="1:29">
      <c r="A678" s="6">
        <v>44868</v>
      </c>
      <c r="B678" s="7" t="s">
        <v>81</v>
      </c>
      <c r="C678" s="7">
        <v>2064</v>
      </c>
      <c r="D678" s="7">
        <v>30</v>
      </c>
      <c r="E678" s="7">
        <v>9</v>
      </c>
      <c r="F678" s="7">
        <v>30</v>
      </c>
      <c r="G678" s="7">
        <v>92</v>
      </c>
      <c r="H678" s="7">
        <v>92</v>
      </c>
      <c r="I678" s="7">
        <v>0</v>
      </c>
      <c r="J678" s="7">
        <v>9</v>
      </c>
      <c r="K678" s="7">
        <v>600</v>
      </c>
      <c r="L678" s="7">
        <v>25.2</v>
      </c>
      <c r="M678" s="8">
        <v>32.700000000000003</v>
      </c>
      <c r="N678" s="9">
        <f>IF(Tabla2[[#This Row],[LECHE RETIRO DIA]]&lt;&gt;ISBLANK(Tabla2[[#This Row],[LECHE RETIRO DIA]]),SUM(Tabla2[[#This Row],[LECHE TANQUE DIA]:[LECHE RETIRO DIA]]),SUM(Tabla2[[#This Row],[LECHE TANQUE DIA]:[LECHE AUTOCONSUMO DIA]]))</f>
        <v>2133</v>
      </c>
      <c r="O678" s="10">
        <f t="shared" si="154"/>
        <v>0.96765119549929679</v>
      </c>
      <c r="P678" s="11">
        <f t="shared" si="155"/>
        <v>23.184782608695652</v>
      </c>
      <c r="Q678" s="11">
        <f t="shared" si="156"/>
        <v>22.434782608695652</v>
      </c>
      <c r="R678" s="11">
        <f t="shared" si="157"/>
        <v>3.3333333333333335</v>
      </c>
      <c r="S678" s="11">
        <f t="shared" si="158"/>
        <v>3.5550000000000002</v>
      </c>
      <c r="T678" s="11">
        <f t="shared" si="159"/>
        <v>6.5217391304347823</v>
      </c>
      <c r="U678" s="11">
        <f t="shared" si="160"/>
        <v>84.642857142857139</v>
      </c>
      <c r="V678" s="11">
        <f t="shared" si="161"/>
        <v>3.6507936507936507</v>
      </c>
      <c r="W678" s="11">
        <f>IFERROR(H678/M678,Tabla2[[#This Row],[CARGA PRODUCCION (ANIMALES/HA)]])</f>
        <v>2.8134556574923546</v>
      </c>
      <c r="X678" s="9">
        <f t="shared" si="162"/>
        <v>2022</v>
      </c>
      <c r="Y678" s="9">
        <f t="shared" si="163"/>
        <v>11</v>
      </c>
      <c r="Z678" s="9" t="e">
        <f t="shared" ca="1" si="164"/>
        <v>#NAME?</v>
      </c>
      <c r="AA678" s="12">
        <f t="shared" si="165"/>
        <v>92</v>
      </c>
      <c r="AB678" s="10">
        <f t="shared" si="166"/>
        <v>1</v>
      </c>
      <c r="AC678" s="13">
        <f t="shared" si="167"/>
        <v>0</v>
      </c>
    </row>
    <row r="679" spans="1:29">
      <c r="A679" s="6">
        <v>44868</v>
      </c>
      <c r="B679" s="7" t="s">
        <v>83</v>
      </c>
      <c r="C679" s="7">
        <v>1996</v>
      </c>
      <c r="D679" s="7">
        <v>80</v>
      </c>
      <c r="E679" s="7">
        <v>9</v>
      </c>
      <c r="F679" s="7">
        <v>80</v>
      </c>
      <c r="G679" s="7">
        <v>118</v>
      </c>
      <c r="H679" s="7">
        <v>140</v>
      </c>
      <c r="I679" s="7">
        <v>2</v>
      </c>
      <c r="J679" s="7">
        <v>13</v>
      </c>
      <c r="K679" s="7">
        <v>680</v>
      </c>
      <c r="L679" s="7">
        <v>28.9</v>
      </c>
      <c r="M679" s="8">
        <v>35.5</v>
      </c>
      <c r="N679" s="9">
        <f>IF(Tabla2[[#This Row],[LECHE RETIRO DIA]]&lt;&gt;ISBLANK(Tabla2[[#This Row],[LECHE RETIRO DIA]]),SUM(Tabla2[[#This Row],[LECHE TANQUE DIA]:[LECHE RETIRO DIA]]),SUM(Tabla2[[#This Row],[LECHE TANQUE DIA]:[LECHE AUTOCONSUMO DIA]]))</f>
        <v>2165</v>
      </c>
      <c r="O679" s="10">
        <f t="shared" si="154"/>
        <v>0.92193995381062355</v>
      </c>
      <c r="P679" s="11">
        <f t="shared" si="155"/>
        <v>18.347457627118644</v>
      </c>
      <c r="Q679" s="11">
        <f t="shared" si="156"/>
        <v>16.915254237288135</v>
      </c>
      <c r="R679" s="11">
        <f t="shared" si="157"/>
        <v>6.1538461538461542</v>
      </c>
      <c r="S679" s="11">
        <f t="shared" si="158"/>
        <v>3.1838235294117645</v>
      </c>
      <c r="T679" s="11">
        <f t="shared" si="159"/>
        <v>5.7627118644067794</v>
      </c>
      <c r="U679" s="11">
        <f t="shared" si="160"/>
        <v>74.913494809688586</v>
      </c>
      <c r="V679" s="11">
        <f t="shared" si="161"/>
        <v>4.0830449826989623</v>
      </c>
      <c r="W679" s="11">
        <f>IFERROR(H679/M679,Tabla2[[#This Row],[CARGA PRODUCCION (ANIMALES/HA)]])</f>
        <v>3.943661971830986</v>
      </c>
      <c r="X679" s="9">
        <f t="shared" si="162"/>
        <v>2022</v>
      </c>
      <c r="Y679" s="9">
        <f t="shared" si="163"/>
        <v>11</v>
      </c>
      <c r="Z679" s="9" t="e">
        <f t="shared" ca="1" si="164"/>
        <v>#NAME?</v>
      </c>
      <c r="AA679" s="12">
        <f t="shared" si="165"/>
        <v>140</v>
      </c>
      <c r="AB679" s="10">
        <f t="shared" si="166"/>
        <v>0.84285714285714286</v>
      </c>
      <c r="AC679" s="13">
        <f t="shared" si="167"/>
        <v>0.15714285714285714</v>
      </c>
    </row>
    <row r="680" spans="1:29">
      <c r="A680" s="6">
        <v>44868</v>
      </c>
      <c r="B680" s="7" t="s">
        <v>88</v>
      </c>
      <c r="C680" s="7">
        <v>664</v>
      </c>
      <c r="D680" s="7">
        <v>30</v>
      </c>
      <c r="E680" s="7">
        <v>5</v>
      </c>
      <c r="F680" s="7">
        <v>30</v>
      </c>
      <c r="G680" s="7">
        <v>37</v>
      </c>
      <c r="H680" s="7">
        <v>41</v>
      </c>
      <c r="I680" s="7">
        <v>0</v>
      </c>
      <c r="J680" s="7">
        <v>8</v>
      </c>
      <c r="K680" s="7">
        <v>180</v>
      </c>
      <c r="L680" s="7">
        <v>10.8</v>
      </c>
      <c r="M680" s="28">
        <v>15</v>
      </c>
      <c r="N680" s="9">
        <f>IF(Tabla2[[#This Row],[LECHE RETIRO DIA]]&lt;&gt;ISBLANK(Tabla2[[#This Row],[LECHE RETIRO DIA]]),SUM(Tabla2[[#This Row],[LECHE TANQUE DIA]:[LECHE RETIRO DIA]]),SUM(Tabla2[[#This Row],[LECHE TANQUE DIA]:[LECHE AUTOCONSUMO DIA]]))</f>
        <v>729</v>
      </c>
      <c r="O680" s="10">
        <f t="shared" si="154"/>
        <v>0.91083676268861458</v>
      </c>
      <c r="P680" s="11">
        <f t="shared" si="155"/>
        <v>19.702702702702702</v>
      </c>
      <c r="Q680" s="11">
        <f t="shared" si="156"/>
        <v>17.945945945945947</v>
      </c>
      <c r="R680" s="11">
        <f t="shared" si="157"/>
        <v>3.75</v>
      </c>
      <c r="S680" s="11">
        <f t="shared" si="158"/>
        <v>4.05</v>
      </c>
      <c r="T680" s="11">
        <f t="shared" si="159"/>
        <v>4.8648648648648649</v>
      </c>
      <c r="U680" s="11">
        <f t="shared" si="160"/>
        <v>67.5</v>
      </c>
      <c r="V680" s="11">
        <f t="shared" si="161"/>
        <v>3.4259259259259256</v>
      </c>
      <c r="W680" s="11">
        <f>IFERROR(H680/M680,Tabla2[[#This Row],[CARGA PRODUCCION (ANIMALES/HA)]])</f>
        <v>2.7333333333333334</v>
      </c>
      <c r="X680" s="9">
        <f t="shared" si="162"/>
        <v>2022</v>
      </c>
      <c r="Y680" s="9">
        <f t="shared" si="163"/>
        <v>11</v>
      </c>
      <c r="Z680" s="9" t="e">
        <f t="shared" ca="1" si="164"/>
        <v>#NAME?</v>
      </c>
      <c r="AA680" s="12">
        <f t="shared" si="165"/>
        <v>41</v>
      </c>
      <c r="AB680" s="10">
        <f t="shared" si="166"/>
        <v>0.90243902439024393</v>
      </c>
      <c r="AC680" s="13">
        <f t="shared" si="167"/>
        <v>9.7560975609756073E-2</v>
      </c>
    </row>
    <row r="681" spans="1:29">
      <c r="A681" s="6">
        <v>44869</v>
      </c>
      <c r="B681" s="7" t="s">
        <v>81</v>
      </c>
      <c r="C681" s="7">
        <v>2008</v>
      </c>
      <c r="D681" s="7">
        <v>30</v>
      </c>
      <c r="E681" s="7">
        <v>9</v>
      </c>
      <c r="F681" s="7">
        <v>30</v>
      </c>
      <c r="G681" s="7">
        <v>92</v>
      </c>
      <c r="H681" s="7">
        <v>92</v>
      </c>
      <c r="I681" s="7">
        <v>0</v>
      </c>
      <c r="J681" s="7">
        <v>9</v>
      </c>
      <c r="K681" s="7">
        <v>600</v>
      </c>
      <c r="L681" s="7">
        <v>25.2</v>
      </c>
      <c r="M681" s="8">
        <v>32.700000000000003</v>
      </c>
      <c r="N681" s="9">
        <f>IF(Tabla2[[#This Row],[LECHE RETIRO DIA]]&lt;&gt;ISBLANK(Tabla2[[#This Row],[LECHE RETIRO DIA]]),SUM(Tabla2[[#This Row],[LECHE TANQUE DIA]:[LECHE RETIRO DIA]]),SUM(Tabla2[[#This Row],[LECHE TANQUE DIA]:[LECHE AUTOCONSUMO DIA]]))</f>
        <v>2077</v>
      </c>
      <c r="O681" s="10">
        <f t="shared" si="154"/>
        <v>0.96677900818488205</v>
      </c>
      <c r="P681" s="11">
        <f t="shared" si="155"/>
        <v>22.576086956521738</v>
      </c>
      <c r="Q681" s="11">
        <f t="shared" si="156"/>
        <v>21.826086956521738</v>
      </c>
      <c r="R681" s="11">
        <f t="shared" si="157"/>
        <v>3.3333333333333335</v>
      </c>
      <c r="S681" s="11">
        <f t="shared" si="158"/>
        <v>3.4616666666666664</v>
      </c>
      <c r="T681" s="11">
        <f t="shared" si="159"/>
        <v>6.5217391304347823</v>
      </c>
      <c r="U681" s="11">
        <f t="shared" si="160"/>
        <v>82.420634920634924</v>
      </c>
      <c r="V681" s="11">
        <f t="shared" si="161"/>
        <v>3.6507936507936507</v>
      </c>
      <c r="W681" s="11">
        <f>IFERROR(H681/M681,Tabla2[[#This Row],[CARGA PRODUCCION (ANIMALES/HA)]])</f>
        <v>2.8134556574923546</v>
      </c>
      <c r="X681" s="9">
        <f t="shared" si="162"/>
        <v>2022</v>
      </c>
      <c r="Y681" s="9">
        <f t="shared" si="163"/>
        <v>11</v>
      </c>
      <c r="Z681" s="9" t="e">
        <f t="shared" ca="1" si="164"/>
        <v>#NAME?</v>
      </c>
      <c r="AA681" s="12">
        <f t="shared" si="165"/>
        <v>92</v>
      </c>
      <c r="AB681" s="10">
        <f t="shared" si="166"/>
        <v>1</v>
      </c>
      <c r="AC681" s="13">
        <f t="shared" si="167"/>
        <v>0</v>
      </c>
    </row>
    <row r="682" spans="1:29">
      <c r="A682" s="6">
        <v>44869</v>
      </c>
      <c r="B682" s="7" t="s">
        <v>83</v>
      </c>
      <c r="C682" s="7">
        <v>1962</v>
      </c>
      <c r="D682" s="7">
        <v>80</v>
      </c>
      <c r="E682" s="7">
        <v>9</v>
      </c>
      <c r="F682" s="7">
        <v>80</v>
      </c>
      <c r="G682" s="7">
        <v>109</v>
      </c>
      <c r="H682" s="7">
        <v>130</v>
      </c>
      <c r="I682" s="7">
        <v>2</v>
      </c>
      <c r="J682" s="7">
        <v>8</v>
      </c>
      <c r="K682" s="7">
        <v>680</v>
      </c>
      <c r="L682" s="7">
        <v>28.9</v>
      </c>
      <c r="M682" s="8">
        <v>35.5</v>
      </c>
      <c r="N682" s="9">
        <f>IF(Tabla2[[#This Row],[LECHE RETIRO DIA]]&lt;&gt;ISBLANK(Tabla2[[#This Row],[LECHE RETIRO DIA]]),SUM(Tabla2[[#This Row],[LECHE TANQUE DIA]:[LECHE RETIRO DIA]]),SUM(Tabla2[[#This Row],[LECHE TANQUE DIA]:[LECHE AUTOCONSUMO DIA]]))</f>
        <v>2131</v>
      </c>
      <c r="O682" s="10">
        <f t="shared" si="154"/>
        <v>0.92069450961989674</v>
      </c>
      <c r="P682" s="11">
        <f t="shared" si="155"/>
        <v>19.550458715596331</v>
      </c>
      <c r="Q682" s="11">
        <f t="shared" si="156"/>
        <v>18</v>
      </c>
      <c r="R682" s="11">
        <f t="shared" si="157"/>
        <v>10</v>
      </c>
      <c r="S682" s="11">
        <f t="shared" si="158"/>
        <v>3.1338235294117647</v>
      </c>
      <c r="T682" s="11">
        <f t="shared" si="159"/>
        <v>6.238532110091743</v>
      </c>
      <c r="U682" s="11">
        <f t="shared" si="160"/>
        <v>73.737024221453296</v>
      </c>
      <c r="V682" s="11">
        <f t="shared" si="161"/>
        <v>3.7716262975778547</v>
      </c>
      <c r="W682" s="11">
        <f>IFERROR(H682/M682,Tabla2[[#This Row],[CARGA PRODUCCION (ANIMALES/HA)]])</f>
        <v>3.6619718309859155</v>
      </c>
      <c r="X682" s="9">
        <f t="shared" si="162"/>
        <v>2022</v>
      </c>
      <c r="Y682" s="9">
        <f t="shared" si="163"/>
        <v>11</v>
      </c>
      <c r="Z682" s="9" t="e">
        <f t="shared" ca="1" si="164"/>
        <v>#NAME?</v>
      </c>
      <c r="AA682" s="12">
        <f t="shared" si="165"/>
        <v>130</v>
      </c>
      <c r="AB682" s="10">
        <f t="shared" si="166"/>
        <v>0.83846153846153848</v>
      </c>
      <c r="AC682" s="13">
        <f t="shared" si="167"/>
        <v>0.16153846153846152</v>
      </c>
    </row>
    <row r="683" spans="1:29">
      <c r="A683" s="6">
        <v>44869</v>
      </c>
      <c r="B683" s="7" t="s">
        <v>88</v>
      </c>
      <c r="C683" s="7">
        <v>650</v>
      </c>
      <c r="D683" s="7">
        <v>30</v>
      </c>
      <c r="E683" s="7">
        <v>5</v>
      </c>
      <c r="F683" s="7">
        <v>30</v>
      </c>
      <c r="G683" s="7">
        <v>37</v>
      </c>
      <c r="H683" s="7">
        <v>41</v>
      </c>
      <c r="I683" s="7">
        <v>0</v>
      </c>
      <c r="J683" s="7">
        <v>8</v>
      </c>
      <c r="K683" s="7">
        <v>180</v>
      </c>
      <c r="L683" s="7">
        <v>10.8</v>
      </c>
      <c r="M683" s="28">
        <v>15</v>
      </c>
      <c r="N683" s="9">
        <f>IF(Tabla2[[#This Row],[LECHE RETIRO DIA]]&lt;&gt;ISBLANK(Tabla2[[#This Row],[LECHE RETIRO DIA]]),SUM(Tabla2[[#This Row],[LECHE TANQUE DIA]:[LECHE RETIRO DIA]]),SUM(Tabla2[[#This Row],[LECHE TANQUE DIA]:[LECHE AUTOCONSUMO DIA]]))</f>
        <v>715</v>
      </c>
      <c r="O683" s="10">
        <f t="shared" si="154"/>
        <v>0.90909090909090906</v>
      </c>
      <c r="P683" s="11">
        <f t="shared" si="155"/>
        <v>19.324324324324323</v>
      </c>
      <c r="Q683" s="11">
        <f t="shared" si="156"/>
        <v>17.567567567567568</v>
      </c>
      <c r="R683" s="11">
        <f t="shared" si="157"/>
        <v>3.75</v>
      </c>
      <c r="S683" s="11">
        <f t="shared" si="158"/>
        <v>3.9722222222222223</v>
      </c>
      <c r="T683" s="11">
        <f t="shared" si="159"/>
        <v>4.8648648648648649</v>
      </c>
      <c r="U683" s="11">
        <f t="shared" si="160"/>
        <v>66.203703703703695</v>
      </c>
      <c r="V683" s="11">
        <f t="shared" si="161"/>
        <v>3.4259259259259256</v>
      </c>
      <c r="W683" s="11">
        <f>IFERROR(H683/M683,Tabla2[[#This Row],[CARGA PRODUCCION (ANIMALES/HA)]])</f>
        <v>2.7333333333333334</v>
      </c>
      <c r="X683" s="9">
        <f t="shared" si="162"/>
        <v>2022</v>
      </c>
      <c r="Y683" s="9">
        <f t="shared" si="163"/>
        <v>11</v>
      </c>
      <c r="Z683" s="9" t="e">
        <f t="shared" ca="1" si="164"/>
        <v>#NAME?</v>
      </c>
      <c r="AA683" s="12">
        <f t="shared" si="165"/>
        <v>41</v>
      </c>
      <c r="AB683" s="10">
        <f t="shared" si="166"/>
        <v>0.90243902439024393</v>
      </c>
      <c r="AC683" s="13">
        <f t="shared" si="167"/>
        <v>9.7560975609756073E-2</v>
      </c>
    </row>
    <row r="684" spans="1:29">
      <c r="A684" s="6">
        <v>44870</v>
      </c>
      <c r="B684" s="7" t="s">
        <v>81</v>
      </c>
      <c r="C684" s="7">
        <v>1952</v>
      </c>
      <c r="D684" s="7">
        <v>30</v>
      </c>
      <c r="E684" s="7">
        <v>9</v>
      </c>
      <c r="F684" s="7">
        <v>30</v>
      </c>
      <c r="G684" s="7">
        <v>92</v>
      </c>
      <c r="H684" s="7">
        <v>92</v>
      </c>
      <c r="I684" s="7">
        <v>0</v>
      </c>
      <c r="J684" s="7">
        <v>9</v>
      </c>
      <c r="K684" s="7">
        <v>600</v>
      </c>
      <c r="L684" s="7">
        <v>25.2</v>
      </c>
      <c r="M684" s="8">
        <v>32.700000000000003</v>
      </c>
      <c r="N684" s="9">
        <f>IF(Tabla2[[#This Row],[LECHE RETIRO DIA]]&lt;&gt;ISBLANK(Tabla2[[#This Row],[LECHE RETIRO DIA]]),SUM(Tabla2[[#This Row],[LECHE TANQUE DIA]:[LECHE RETIRO DIA]]),SUM(Tabla2[[#This Row],[LECHE TANQUE DIA]:[LECHE AUTOCONSUMO DIA]]))</f>
        <v>2021</v>
      </c>
      <c r="O684" s="10">
        <f t="shared" si="154"/>
        <v>0.96585848589807022</v>
      </c>
      <c r="P684" s="11">
        <f t="shared" si="155"/>
        <v>21.967391304347824</v>
      </c>
      <c r="Q684" s="11">
        <f t="shared" si="156"/>
        <v>21.217391304347824</v>
      </c>
      <c r="R684" s="11">
        <f t="shared" si="157"/>
        <v>3.3333333333333335</v>
      </c>
      <c r="S684" s="11">
        <f t="shared" si="158"/>
        <v>3.3683333333333332</v>
      </c>
      <c r="T684" s="11">
        <f t="shared" si="159"/>
        <v>6.5217391304347823</v>
      </c>
      <c r="U684" s="11">
        <f t="shared" si="160"/>
        <v>80.198412698412696</v>
      </c>
      <c r="V684" s="11">
        <f t="shared" si="161"/>
        <v>3.6507936507936507</v>
      </c>
      <c r="W684" s="11">
        <f>IFERROR(H684/M684,Tabla2[[#This Row],[CARGA PRODUCCION (ANIMALES/HA)]])</f>
        <v>2.8134556574923546</v>
      </c>
      <c r="X684" s="9">
        <f t="shared" si="162"/>
        <v>2022</v>
      </c>
      <c r="Y684" s="9">
        <f t="shared" si="163"/>
        <v>11</v>
      </c>
      <c r="Z684" s="9" t="e">
        <f t="shared" ca="1" si="164"/>
        <v>#NAME?</v>
      </c>
      <c r="AA684" s="12">
        <f t="shared" si="165"/>
        <v>92</v>
      </c>
      <c r="AB684" s="10">
        <f t="shared" si="166"/>
        <v>1</v>
      </c>
      <c r="AC684" s="13">
        <f t="shared" si="167"/>
        <v>0</v>
      </c>
    </row>
    <row r="685" spans="1:29">
      <c r="A685" s="6">
        <v>44870</v>
      </c>
      <c r="B685" s="7" t="s">
        <v>83</v>
      </c>
      <c r="C685" s="7">
        <v>1954</v>
      </c>
      <c r="D685" s="7">
        <v>80</v>
      </c>
      <c r="E685" s="7">
        <v>9</v>
      </c>
      <c r="F685" s="7">
        <v>80</v>
      </c>
      <c r="G685" s="7">
        <v>111</v>
      </c>
      <c r="H685" s="7">
        <v>130</v>
      </c>
      <c r="I685" s="7">
        <v>2</v>
      </c>
      <c r="J685" s="7">
        <v>9</v>
      </c>
      <c r="K685" s="7">
        <v>680</v>
      </c>
      <c r="L685" s="7">
        <v>28.9</v>
      </c>
      <c r="M685" s="8">
        <v>35.5</v>
      </c>
      <c r="N685" s="9">
        <f>IF(Tabla2[[#This Row],[LECHE RETIRO DIA]]&lt;&gt;ISBLANK(Tabla2[[#This Row],[LECHE RETIRO DIA]]),SUM(Tabla2[[#This Row],[LECHE TANQUE DIA]:[LECHE RETIRO DIA]]),SUM(Tabla2[[#This Row],[LECHE TANQUE DIA]:[LECHE AUTOCONSUMO DIA]]))</f>
        <v>2123</v>
      </c>
      <c r="O685" s="10">
        <f t="shared" si="154"/>
        <v>0.9203956665096561</v>
      </c>
      <c r="P685" s="11">
        <f t="shared" si="155"/>
        <v>19.126126126126128</v>
      </c>
      <c r="Q685" s="11">
        <f t="shared" si="156"/>
        <v>17.603603603603602</v>
      </c>
      <c r="R685" s="11">
        <f t="shared" si="157"/>
        <v>8.8888888888888893</v>
      </c>
      <c r="S685" s="11">
        <f t="shared" si="158"/>
        <v>3.1220588235294118</v>
      </c>
      <c r="T685" s="11">
        <f t="shared" si="159"/>
        <v>6.1261261261261257</v>
      </c>
      <c r="U685" s="11">
        <f t="shared" si="160"/>
        <v>73.460207612456756</v>
      </c>
      <c r="V685" s="11">
        <f t="shared" si="161"/>
        <v>3.8408304498269898</v>
      </c>
      <c r="W685" s="11">
        <f>IFERROR(H685/M685,Tabla2[[#This Row],[CARGA PRODUCCION (ANIMALES/HA)]])</f>
        <v>3.6619718309859155</v>
      </c>
      <c r="X685" s="9">
        <f t="shared" si="162"/>
        <v>2022</v>
      </c>
      <c r="Y685" s="9">
        <f t="shared" si="163"/>
        <v>11</v>
      </c>
      <c r="Z685" s="9" t="e">
        <f t="shared" ca="1" si="164"/>
        <v>#NAME?</v>
      </c>
      <c r="AA685" s="12">
        <f t="shared" si="165"/>
        <v>130</v>
      </c>
      <c r="AB685" s="10">
        <f t="shared" si="166"/>
        <v>0.85384615384615381</v>
      </c>
      <c r="AC685" s="13">
        <f t="shared" si="167"/>
        <v>0.14615384615384619</v>
      </c>
    </row>
    <row r="686" spans="1:29">
      <c r="A686" s="6">
        <v>44870</v>
      </c>
      <c r="B686" s="7" t="s">
        <v>88</v>
      </c>
      <c r="C686" s="7">
        <v>650</v>
      </c>
      <c r="D686" s="7">
        <v>30</v>
      </c>
      <c r="E686" s="7">
        <v>5</v>
      </c>
      <c r="F686" s="7">
        <v>30</v>
      </c>
      <c r="G686" s="7">
        <v>37</v>
      </c>
      <c r="H686" s="7">
        <v>41</v>
      </c>
      <c r="I686" s="7">
        <v>0</v>
      </c>
      <c r="J686" s="7">
        <v>8</v>
      </c>
      <c r="K686" s="7">
        <v>180</v>
      </c>
      <c r="L686" s="7">
        <v>10.8</v>
      </c>
      <c r="M686" s="28">
        <v>15</v>
      </c>
      <c r="N686" s="9">
        <f>IF(Tabla2[[#This Row],[LECHE RETIRO DIA]]&lt;&gt;ISBLANK(Tabla2[[#This Row],[LECHE RETIRO DIA]]),SUM(Tabla2[[#This Row],[LECHE TANQUE DIA]:[LECHE RETIRO DIA]]),SUM(Tabla2[[#This Row],[LECHE TANQUE DIA]:[LECHE AUTOCONSUMO DIA]]))</f>
        <v>715</v>
      </c>
      <c r="O686" s="10">
        <f t="shared" si="154"/>
        <v>0.90909090909090906</v>
      </c>
      <c r="P686" s="11">
        <f t="shared" si="155"/>
        <v>19.324324324324323</v>
      </c>
      <c r="Q686" s="11">
        <f t="shared" si="156"/>
        <v>17.567567567567568</v>
      </c>
      <c r="R686" s="11">
        <f t="shared" si="157"/>
        <v>3.75</v>
      </c>
      <c r="S686" s="11">
        <f t="shared" si="158"/>
        <v>3.9722222222222223</v>
      </c>
      <c r="T686" s="11">
        <f t="shared" si="159"/>
        <v>4.8648648648648649</v>
      </c>
      <c r="U686" s="11">
        <f t="shared" si="160"/>
        <v>66.203703703703695</v>
      </c>
      <c r="V686" s="11">
        <f t="shared" si="161"/>
        <v>3.4259259259259256</v>
      </c>
      <c r="W686" s="11">
        <f>IFERROR(H686/M686,Tabla2[[#This Row],[CARGA PRODUCCION (ANIMALES/HA)]])</f>
        <v>2.7333333333333334</v>
      </c>
      <c r="X686" s="9">
        <f t="shared" si="162"/>
        <v>2022</v>
      </c>
      <c r="Y686" s="9">
        <f t="shared" si="163"/>
        <v>11</v>
      </c>
      <c r="Z686" s="9" t="e">
        <f t="shared" ca="1" si="164"/>
        <v>#NAME?</v>
      </c>
      <c r="AA686" s="12">
        <f t="shared" si="165"/>
        <v>41</v>
      </c>
      <c r="AB686" s="10">
        <f t="shared" si="166"/>
        <v>0.90243902439024393</v>
      </c>
      <c r="AC686" s="13">
        <f t="shared" si="167"/>
        <v>9.7560975609756073E-2</v>
      </c>
    </row>
    <row r="687" spans="1:29">
      <c r="A687" s="6">
        <v>44871</v>
      </c>
      <c r="B687" s="7" t="s">
        <v>81</v>
      </c>
      <c r="C687" s="7">
        <v>1952</v>
      </c>
      <c r="D687" s="7">
        <v>30</v>
      </c>
      <c r="E687" s="7">
        <v>9</v>
      </c>
      <c r="F687" s="7">
        <v>30</v>
      </c>
      <c r="G687" s="7">
        <v>92</v>
      </c>
      <c r="H687" s="7">
        <v>92</v>
      </c>
      <c r="I687" s="7">
        <v>0</v>
      </c>
      <c r="J687" s="7">
        <v>9</v>
      </c>
      <c r="K687" s="7">
        <v>600</v>
      </c>
      <c r="L687" s="7">
        <v>25.2</v>
      </c>
      <c r="M687" s="8">
        <v>32.700000000000003</v>
      </c>
      <c r="N687" s="9">
        <f>IF(Tabla2[[#This Row],[LECHE RETIRO DIA]]&lt;&gt;ISBLANK(Tabla2[[#This Row],[LECHE RETIRO DIA]]),SUM(Tabla2[[#This Row],[LECHE TANQUE DIA]:[LECHE RETIRO DIA]]),SUM(Tabla2[[#This Row],[LECHE TANQUE DIA]:[LECHE AUTOCONSUMO DIA]]))</f>
        <v>2021</v>
      </c>
      <c r="O687" s="10">
        <f t="shared" si="154"/>
        <v>0.96585848589807022</v>
      </c>
      <c r="P687" s="11">
        <f t="shared" si="155"/>
        <v>21.967391304347824</v>
      </c>
      <c r="Q687" s="11">
        <f t="shared" si="156"/>
        <v>21.217391304347824</v>
      </c>
      <c r="R687" s="11">
        <f t="shared" si="157"/>
        <v>3.3333333333333335</v>
      </c>
      <c r="S687" s="11">
        <f t="shared" si="158"/>
        <v>3.3683333333333332</v>
      </c>
      <c r="T687" s="11">
        <f t="shared" si="159"/>
        <v>6.5217391304347823</v>
      </c>
      <c r="U687" s="11">
        <f t="shared" si="160"/>
        <v>80.198412698412696</v>
      </c>
      <c r="V687" s="11">
        <f t="shared" si="161"/>
        <v>3.6507936507936507</v>
      </c>
      <c r="W687" s="11">
        <f>IFERROR(H687/M687,Tabla2[[#This Row],[CARGA PRODUCCION (ANIMALES/HA)]])</f>
        <v>2.8134556574923546</v>
      </c>
      <c r="X687" s="9">
        <f t="shared" si="162"/>
        <v>2022</v>
      </c>
      <c r="Y687" s="9">
        <f t="shared" si="163"/>
        <v>11</v>
      </c>
      <c r="Z687" s="9" t="e">
        <f t="shared" ca="1" si="164"/>
        <v>#NAME?</v>
      </c>
      <c r="AA687" s="12">
        <f t="shared" si="165"/>
        <v>92</v>
      </c>
      <c r="AB687" s="10">
        <f t="shared" si="166"/>
        <v>1</v>
      </c>
      <c r="AC687" s="13">
        <f t="shared" si="167"/>
        <v>0</v>
      </c>
    </row>
    <row r="688" spans="1:29">
      <c r="A688" s="6">
        <v>44871</v>
      </c>
      <c r="B688" s="7" t="s">
        <v>83</v>
      </c>
      <c r="C688" s="7">
        <v>1973</v>
      </c>
      <c r="D688" s="7">
        <v>80</v>
      </c>
      <c r="E688" s="7">
        <v>9</v>
      </c>
      <c r="F688" s="7">
        <v>80</v>
      </c>
      <c r="G688" s="7">
        <v>111</v>
      </c>
      <c r="H688" s="7">
        <v>130</v>
      </c>
      <c r="I688" s="7">
        <v>2</v>
      </c>
      <c r="J688" s="7">
        <v>9</v>
      </c>
      <c r="K688" s="7">
        <v>680</v>
      </c>
      <c r="L688" s="7">
        <v>28.9</v>
      </c>
      <c r="M688" s="8">
        <v>35.5</v>
      </c>
      <c r="N688" s="9">
        <f>IF(Tabla2[[#This Row],[LECHE RETIRO DIA]]&lt;&gt;ISBLANK(Tabla2[[#This Row],[LECHE RETIRO DIA]]),SUM(Tabla2[[#This Row],[LECHE TANQUE DIA]:[LECHE RETIRO DIA]]),SUM(Tabla2[[#This Row],[LECHE TANQUE DIA]:[LECHE AUTOCONSUMO DIA]]))</f>
        <v>2142</v>
      </c>
      <c r="O688" s="10">
        <f t="shared" si="154"/>
        <v>0.92110177404295046</v>
      </c>
      <c r="P688" s="11">
        <f t="shared" si="155"/>
        <v>19.297297297297298</v>
      </c>
      <c r="Q688" s="11">
        <f t="shared" si="156"/>
        <v>17.774774774774773</v>
      </c>
      <c r="R688" s="11">
        <f t="shared" si="157"/>
        <v>8.8888888888888893</v>
      </c>
      <c r="S688" s="11">
        <f t="shared" si="158"/>
        <v>3.15</v>
      </c>
      <c r="T688" s="11">
        <f t="shared" si="159"/>
        <v>6.1261261261261257</v>
      </c>
      <c r="U688" s="11">
        <f t="shared" si="160"/>
        <v>74.117647058823536</v>
      </c>
      <c r="V688" s="11">
        <f t="shared" si="161"/>
        <v>3.8408304498269898</v>
      </c>
      <c r="W688" s="11">
        <f>IFERROR(H688/M688,Tabla2[[#This Row],[CARGA PRODUCCION (ANIMALES/HA)]])</f>
        <v>3.6619718309859155</v>
      </c>
      <c r="X688" s="9">
        <f t="shared" si="162"/>
        <v>2022</v>
      </c>
      <c r="Y688" s="9">
        <f t="shared" si="163"/>
        <v>11</v>
      </c>
      <c r="Z688" s="9" t="e">
        <f t="shared" ca="1" si="164"/>
        <v>#NAME?</v>
      </c>
      <c r="AA688" s="12">
        <f t="shared" si="165"/>
        <v>130</v>
      </c>
      <c r="AB688" s="10">
        <f t="shared" si="166"/>
        <v>0.85384615384615381</v>
      </c>
      <c r="AC688" s="13">
        <f t="shared" si="167"/>
        <v>0.14615384615384619</v>
      </c>
    </row>
    <row r="689" spans="1:29">
      <c r="A689" s="6">
        <v>44871</v>
      </c>
      <c r="B689" s="7" t="s">
        <v>88</v>
      </c>
      <c r="C689" s="7">
        <v>636</v>
      </c>
      <c r="D689" s="7">
        <v>30</v>
      </c>
      <c r="E689" s="7">
        <v>5</v>
      </c>
      <c r="F689" s="7">
        <v>30</v>
      </c>
      <c r="G689" s="7">
        <v>37</v>
      </c>
      <c r="H689" s="7">
        <v>41</v>
      </c>
      <c r="I689" s="7">
        <v>0</v>
      </c>
      <c r="J689" s="7">
        <v>8</v>
      </c>
      <c r="K689" s="7">
        <v>180</v>
      </c>
      <c r="L689" s="7">
        <v>10.8</v>
      </c>
      <c r="M689" s="28">
        <v>15</v>
      </c>
      <c r="N689" s="9">
        <f>IF(Tabla2[[#This Row],[LECHE RETIRO DIA]]&lt;&gt;ISBLANK(Tabla2[[#This Row],[LECHE RETIRO DIA]]),SUM(Tabla2[[#This Row],[LECHE TANQUE DIA]:[LECHE RETIRO DIA]]),SUM(Tabla2[[#This Row],[LECHE TANQUE DIA]:[LECHE AUTOCONSUMO DIA]]))</f>
        <v>701</v>
      </c>
      <c r="O689" s="10">
        <f t="shared" si="154"/>
        <v>0.90727532097004282</v>
      </c>
      <c r="P689" s="11">
        <f t="shared" si="155"/>
        <v>18.945945945945947</v>
      </c>
      <c r="Q689" s="11">
        <f t="shared" si="156"/>
        <v>17.189189189189189</v>
      </c>
      <c r="R689" s="11">
        <f t="shared" si="157"/>
        <v>3.75</v>
      </c>
      <c r="S689" s="11">
        <f t="shared" si="158"/>
        <v>3.8944444444444444</v>
      </c>
      <c r="T689" s="11">
        <f t="shared" si="159"/>
        <v>4.8648648648648649</v>
      </c>
      <c r="U689" s="11">
        <f t="shared" si="160"/>
        <v>64.907407407407405</v>
      </c>
      <c r="V689" s="11">
        <f t="shared" si="161"/>
        <v>3.4259259259259256</v>
      </c>
      <c r="W689" s="11">
        <f>IFERROR(H689/M689,Tabla2[[#This Row],[CARGA PRODUCCION (ANIMALES/HA)]])</f>
        <v>2.7333333333333334</v>
      </c>
      <c r="X689" s="9">
        <f t="shared" si="162"/>
        <v>2022</v>
      </c>
      <c r="Y689" s="9">
        <f t="shared" si="163"/>
        <v>11</v>
      </c>
      <c r="Z689" s="9" t="e">
        <f t="shared" ca="1" si="164"/>
        <v>#NAME?</v>
      </c>
      <c r="AA689" s="12">
        <f t="shared" si="165"/>
        <v>41</v>
      </c>
      <c r="AB689" s="10">
        <f t="shared" si="166"/>
        <v>0.90243902439024393</v>
      </c>
      <c r="AC689" s="13">
        <f t="shared" si="167"/>
        <v>9.7560975609756073E-2</v>
      </c>
    </row>
    <row r="690" spans="1:29">
      <c r="A690" s="6">
        <v>44872</v>
      </c>
      <c r="B690" s="7" t="s">
        <v>81</v>
      </c>
      <c r="C690" s="7">
        <v>1970</v>
      </c>
      <c r="D690" s="7">
        <v>30</v>
      </c>
      <c r="E690" s="7">
        <v>9</v>
      </c>
      <c r="F690" s="7">
        <v>30</v>
      </c>
      <c r="G690" s="7">
        <v>92</v>
      </c>
      <c r="H690" s="7">
        <v>92</v>
      </c>
      <c r="I690" s="7">
        <v>0</v>
      </c>
      <c r="J690" s="7">
        <v>8</v>
      </c>
      <c r="K690" s="7">
        <v>600</v>
      </c>
      <c r="L690" s="7">
        <v>25.2</v>
      </c>
      <c r="M690" s="8">
        <v>32.700000000000003</v>
      </c>
      <c r="N690" s="9">
        <f>IF(Tabla2[[#This Row],[LECHE RETIRO DIA]]&lt;&gt;ISBLANK(Tabla2[[#This Row],[LECHE RETIRO DIA]]),SUM(Tabla2[[#This Row],[LECHE TANQUE DIA]:[LECHE RETIRO DIA]]),SUM(Tabla2[[#This Row],[LECHE TANQUE DIA]:[LECHE AUTOCONSUMO DIA]]))</f>
        <v>2039</v>
      </c>
      <c r="O690" s="10">
        <f t="shared" si="154"/>
        <v>0.96615988229524274</v>
      </c>
      <c r="P690" s="11">
        <f t="shared" si="155"/>
        <v>22.163043478260871</v>
      </c>
      <c r="Q690" s="11">
        <f t="shared" si="156"/>
        <v>21.413043478260871</v>
      </c>
      <c r="R690" s="11">
        <f t="shared" si="157"/>
        <v>3.75</v>
      </c>
      <c r="S690" s="11">
        <f t="shared" si="158"/>
        <v>3.3983333333333334</v>
      </c>
      <c r="T690" s="11">
        <f t="shared" si="159"/>
        <v>6.5217391304347823</v>
      </c>
      <c r="U690" s="11">
        <f t="shared" si="160"/>
        <v>80.912698412698418</v>
      </c>
      <c r="V690" s="11">
        <f t="shared" si="161"/>
        <v>3.6507936507936507</v>
      </c>
      <c r="W690" s="11">
        <f>IFERROR(H690/M690,Tabla2[[#This Row],[CARGA PRODUCCION (ANIMALES/HA)]])</f>
        <v>2.8134556574923546</v>
      </c>
      <c r="X690" s="9">
        <f t="shared" si="162"/>
        <v>2022</v>
      </c>
      <c r="Y690" s="9">
        <f t="shared" si="163"/>
        <v>11</v>
      </c>
      <c r="Z690" s="9" t="e">
        <f t="shared" ca="1" si="164"/>
        <v>#NAME?</v>
      </c>
      <c r="AA690" s="12">
        <f t="shared" si="165"/>
        <v>92</v>
      </c>
      <c r="AB690" s="10">
        <f t="shared" si="166"/>
        <v>1</v>
      </c>
      <c r="AC690" s="13">
        <f t="shared" si="167"/>
        <v>0</v>
      </c>
    </row>
    <row r="691" spans="1:29">
      <c r="A691" s="6">
        <v>44872</v>
      </c>
      <c r="B691" s="7" t="s">
        <v>83</v>
      </c>
      <c r="C691" s="7">
        <v>2006</v>
      </c>
      <c r="D691" s="7">
        <v>80</v>
      </c>
      <c r="E691" s="7">
        <v>9</v>
      </c>
      <c r="F691" s="7">
        <v>80</v>
      </c>
      <c r="G691" s="7">
        <v>111</v>
      </c>
      <c r="H691" s="7">
        <v>130</v>
      </c>
      <c r="I691" s="7">
        <v>2</v>
      </c>
      <c r="J691" s="7">
        <v>9</v>
      </c>
      <c r="K691" s="7">
        <v>680</v>
      </c>
      <c r="L691" s="7">
        <v>28.9</v>
      </c>
      <c r="M691" s="8">
        <v>35.5</v>
      </c>
      <c r="N691" s="9">
        <f>IF(Tabla2[[#This Row],[LECHE RETIRO DIA]]&lt;&gt;ISBLANK(Tabla2[[#This Row],[LECHE RETIRO DIA]]),SUM(Tabla2[[#This Row],[LECHE TANQUE DIA]:[LECHE RETIRO DIA]]),SUM(Tabla2[[#This Row],[LECHE TANQUE DIA]:[LECHE AUTOCONSUMO DIA]]))</f>
        <v>2175</v>
      </c>
      <c r="O691" s="10">
        <f t="shared" si="154"/>
        <v>0.92229885057471261</v>
      </c>
      <c r="P691" s="11">
        <f t="shared" si="155"/>
        <v>19.594594594594593</v>
      </c>
      <c r="Q691" s="11">
        <f t="shared" si="156"/>
        <v>18.072072072072071</v>
      </c>
      <c r="R691" s="11">
        <f t="shared" si="157"/>
        <v>8.8888888888888893</v>
      </c>
      <c r="S691" s="11">
        <f t="shared" si="158"/>
        <v>3.1985294117647061</v>
      </c>
      <c r="T691" s="11">
        <f t="shared" si="159"/>
        <v>6.1261261261261257</v>
      </c>
      <c r="U691" s="11">
        <f t="shared" si="160"/>
        <v>75.259515570934255</v>
      </c>
      <c r="V691" s="11">
        <f t="shared" si="161"/>
        <v>3.8408304498269898</v>
      </c>
      <c r="W691" s="11">
        <f>IFERROR(H691/M691,Tabla2[[#This Row],[CARGA PRODUCCION (ANIMALES/HA)]])</f>
        <v>3.6619718309859155</v>
      </c>
      <c r="X691" s="9">
        <f t="shared" si="162"/>
        <v>2022</v>
      </c>
      <c r="Y691" s="9">
        <f t="shared" si="163"/>
        <v>11</v>
      </c>
      <c r="Z691" s="9" t="e">
        <f t="shared" ca="1" si="164"/>
        <v>#NAME?</v>
      </c>
      <c r="AA691" s="12">
        <f t="shared" si="165"/>
        <v>130</v>
      </c>
      <c r="AB691" s="10">
        <f t="shared" si="166"/>
        <v>0.85384615384615381</v>
      </c>
      <c r="AC691" s="13">
        <f t="shared" si="167"/>
        <v>0.14615384615384619</v>
      </c>
    </row>
    <row r="692" spans="1:29">
      <c r="A692" s="6">
        <v>44872</v>
      </c>
      <c r="B692" s="7" t="s">
        <v>88</v>
      </c>
      <c r="C692" s="7">
        <v>637</v>
      </c>
      <c r="D692" s="7">
        <v>30</v>
      </c>
      <c r="E692" s="7">
        <v>5</v>
      </c>
      <c r="F692" s="7">
        <v>30</v>
      </c>
      <c r="G692" s="7">
        <v>37</v>
      </c>
      <c r="H692" s="7">
        <v>41</v>
      </c>
      <c r="I692" s="7">
        <v>0</v>
      </c>
      <c r="J692" s="7">
        <v>8</v>
      </c>
      <c r="K692" s="7">
        <v>180</v>
      </c>
      <c r="L692" s="7">
        <v>10.8</v>
      </c>
      <c r="M692" s="28">
        <v>15</v>
      </c>
      <c r="N692" s="9">
        <f>IF(Tabla2[[#This Row],[LECHE RETIRO DIA]]&lt;&gt;ISBLANK(Tabla2[[#This Row],[LECHE RETIRO DIA]]),SUM(Tabla2[[#This Row],[LECHE TANQUE DIA]:[LECHE RETIRO DIA]]),SUM(Tabla2[[#This Row],[LECHE TANQUE DIA]:[LECHE AUTOCONSUMO DIA]]))</f>
        <v>702</v>
      </c>
      <c r="O692" s="10">
        <f t="shared" si="154"/>
        <v>0.90740740740740744</v>
      </c>
      <c r="P692" s="11">
        <f t="shared" si="155"/>
        <v>18.972972972972972</v>
      </c>
      <c r="Q692" s="11">
        <f t="shared" si="156"/>
        <v>17.216216216216218</v>
      </c>
      <c r="R692" s="11">
        <f t="shared" si="157"/>
        <v>3.75</v>
      </c>
      <c r="S692" s="11">
        <f t="shared" si="158"/>
        <v>3.9</v>
      </c>
      <c r="T692" s="11">
        <f t="shared" si="159"/>
        <v>4.8648648648648649</v>
      </c>
      <c r="U692" s="11">
        <f t="shared" si="160"/>
        <v>65</v>
      </c>
      <c r="V692" s="11">
        <f t="shared" si="161"/>
        <v>3.4259259259259256</v>
      </c>
      <c r="W692" s="11">
        <f>IFERROR(H692/M692,Tabla2[[#This Row],[CARGA PRODUCCION (ANIMALES/HA)]])</f>
        <v>2.7333333333333334</v>
      </c>
      <c r="X692" s="9">
        <f t="shared" si="162"/>
        <v>2022</v>
      </c>
      <c r="Y692" s="9">
        <f t="shared" si="163"/>
        <v>11</v>
      </c>
      <c r="Z692" s="9" t="e">
        <f t="shared" ca="1" si="164"/>
        <v>#NAME?</v>
      </c>
      <c r="AA692" s="12">
        <f t="shared" si="165"/>
        <v>41</v>
      </c>
      <c r="AB692" s="10">
        <f t="shared" si="166"/>
        <v>0.90243902439024393</v>
      </c>
      <c r="AC692" s="13">
        <f t="shared" si="167"/>
        <v>9.7560975609756073E-2</v>
      </c>
    </row>
    <row r="693" spans="1:29">
      <c r="A693" s="6">
        <v>44873</v>
      </c>
      <c r="B693" s="7" t="s">
        <v>81</v>
      </c>
      <c r="C693" s="7">
        <v>1909</v>
      </c>
      <c r="D693" s="7">
        <v>30</v>
      </c>
      <c r="E693" s="7">
        <v>9</v>
      </c>
      <c r="F693" s="7">
        <v>30</v>
      </c>
      <c r="G693" s="7">
        <v>92</v>
      </c>
      <c r="H693" s="7">
        <v>92</v>
      </c>
      <c r="I693" s="7">
        <v>0</v>
      </c>
      <c r="J693" s="7">
        <v>8</v>
      </c>
      <c r="K693" s="7">
        <v>600</v>
      </c>
      <c r="L693" s="7">
        <v>25.2</v>
      </c>
      <c r="M693" s="8">
        <v>32.700000000000003</v>
      </c>
      <c r="N693" s="9">
        <f>IF(Tabla2[[#This Row],[LECHE RETIRO DIA]]&lt;&gt;ISBLANK(Tabla2[[#This Row],[LECHE RETIRO DIA]]),SUM(Tabla2[[#This Row],[LECHE TANQUE DIA]:[LECHE RETIRO DIA]]),SUM(Tabla2[[#This Row],[LECHE TANQUE DIA]:[LECHE AUTOCONSUMO DIA]]))</f>
        <v>1978</v>
      </c>
      <c r="O693" s="10">
        <f t="shared" si="154"/>
        <v>0.96511627906976749</v>
      </c>
      <c r="P693" s="11">
        <f t="shared" si="155"/>
        <v>21.5</v>
      </c>
      <c r="Q693" s="11">
        <f t="shared" si="156"/>
        <v>20.75</v>
      </c>
      <c r="R693" s="11">
        <f t="shared" si="157"/>
        <v>3.75</v>
      </c>
      <c r="S693" s="11">
        <f t="shared" si="158"/>
        <v>3.2966666666666669</v>
      </c>
      <c r="T693" s="11">
        <f t="shared" si="159"/>
        <v>6.5217391304347823</v>
      </c>
      <c r="U693" s="11">
        <f t="shared" si="160"/>
        <v>78.492063492063494</v>
      </c>
      <c r="V693" s="11">
        <f t="shared" si="161"/>
        <v>3.6507936507936507</v>
      </c>
      <c r="W693" s="11">
        <f>IFERROR(H693/M693,Tabla2[[#This Row],[CARGA PRODUCCION (ANIMALES/HA)]])</f>
        <v>2.8134556574923546</v>
      </c>
      <c r="X693" s="9">
        <f t="shared" si="162"/>
        <v>2022</v>
      </c>
      <c r="Y693" s="9">
        <f t="shared" si="163"/>
        <v>11</v>
      </c>
      <c r="Z693" s="9" t="e">
        <f t="shared" ca="1" si="164"/>
        <v>#NAME?</v>
      </c>
      <c r="AA693" s="12">
        <f t="shared" si="165"/>
        <v>92</v>
      </c>
      <c r="AB693" s="10">
        <f t="shared" si="166"/>
        <v>1</v>
      </c>
      <c r="AC693" s="13">
        <f t="shared" si="167"/>
        <v>0</v>
      </c>
    </row>
    <row r="694" spans="1:29">
      <c r="A694" s="6">
        <v>44873</v>
      </c>
      <c r="B694" s="7" t="s">
        <v>83</v>
      </c>
      <c r="C694" s="7">
        <v>2057</v>
      </c>
      <c r="D694" s="7">
        <v>80</v>
      </c>
      <c r="E694" s="7">
        <v>9</v>
      </c>
      <c r="F694" s="7">
        <v>80</v>
      </c>
      <c r="G694" s="7">
        <v>113</v>
      </c>
      <c r="H694" s="7">
        <v>131</v>
      </c>
      <c r="I694" s="7">
        <v>2</v>
      </c>
      <c r="J694" s="7">
        <v>10</v>
      </c>
      <c r="K694" s="7">
        <v>680</v>
      </c>
      <c r="L694" s="7">
        <v>28.9</v>
      </c>
      <c r="M694" s="8">
        <v>35.5</v>
      </c>
      <c r="N694" s="9">
        <f>IF(Tabla2[[#This Row],[LECHE RETIRO DIA]]&lt;&gt;ISBLANK(Tabla2[[#This Row],[LECHE RETIRO DIA]]),SUM(Tabla2[[#This Row],[LECHE TANQUE DIA]:[LECHE RETIRO DIA]]),SUM(Tabla2[[#This Row],[LECHE TANQUE DIA]:[LECHE AUTOCONSUMO DIA]]))</f>
        <v>2226</v>
      </c>
      <c r="O694" s="10">
        <f t="shared" si="154"/>
        <v>0.9240790655884995</v>
      </c>
      <c r="P694" s="11">
        <f t="shared" si="155"/>
        <v>19.699115044247787</v>
      </c>
      <c r="Q694" s="11">
        <f t="shared" si="156"/>
        <v>18.20353982300885</v>
      </c>
      <c r="R694" s="11">
        <f t="shared" si="157"/>
        <v>8</v>
      </c>
      <c r="S694" s="11">
        <f t="shared" si="158"/>
        <v>3.2735294117647058</v>
      </c>
      <c r="T694" s="11">
        <f t="shared" si="159"/>
        <v>6.0176991150442474</v>
      </c>
      <c r="U694" s="11">
        <f t="shared" si="160"/>
        <v>77.024221453287197</v>
      </c>
      <c r="V694" s="11">
        <f t="shared" si="161"/>
        <v>3.910034602076125</v>
      </c>
      <c r="W694" s="11">
        <f>IFERROR(H694/M694,Tabla2[[#This Row],[CARGA PRODUCCION (ANIMALES/HA)]])</f>
        <v>3.6901408450704225</v>
      </c>
      <c r="X694" s="9">
        <f t="shared" si="162"/>
        <v>2022</v>
      </c>
      <c r="Y694" s="9">
        <f t="shared" si="163"/>
        <v>11</v>
      </c>
      <c r="Z694" s="9" t="e">
        <f t="shared" ca="1" si="164"/>
        <v>#NAME?</v>
      </c>
      <c r="AA694" s="12">
        <f t="shared" si="165"/>
        <v>131</v>
      </c>
      <c r="AB694" s="10">
        <f t="shared" si="166"/>
        <v>0.86259541984732824</v>
      </c>
      <c r="AC694" s="13">
        <f t="shared" si="167"/>
        <v>0.13740458015267176</v>
      </c>
    </row>
    <row r="695" spans="1:29">
      <c r="A695" s="6">
        <v>44873</v>
      </c>
      <c r="B695" s="7" t="s">
        <v>88</v>
      </c>
      <c r="C695" s="7">
        <v>658</v>
      </c>
      <c r="D695" s="7">
        <v>30</v>
      </c>
      <c r="E695" s="7">
        <v>5</v>
      </c>
      <c r="F695" s="7">
        <v>30</v>
      </c>
      <c r="G695" s="7">
        <v>37</v>
      </c>
      <c r="H695" s="7">
        <v>41</v>
      </c>
      <c r="I695" s="7">
        <v>0</v>
      </c>
      <c r="J695" s="7">
        <v>8</v>
      </c>
      <c r="K695" s="7">
        <v>180</v>
      </c>
      <c r="L695" s="7">
        <v>10.8</v>
      </c>
      <c r="M695" s="28">
        <v>15</v>
      </c>
      <c r="N695" s="9">
        <f>IF(Tabla2[[#This Row],[LECHE RETIRO DIA]]&lt;&gt;ISBLANK(Tabla2[[#This Row],[LECHE RETIRO DIA]]),SUM(Tabla2[[#This Row],[LECHE TANQUE DIA]:[LECHE RETIRO DIA]]),SUM(Tabla2[[#This Row],[LECHE TANQUE DIA]:[LECHE AUTOCONSUMO DIA]]))</f>
        <v>723</v>
      </c>
      <c r="O695" s="10">
        <f t="shared" si="154"/>
        <v>0.91009681881051174</v>
      </c>
      <c r="P695" s="11">
        <f t="shared" si="155"/>
        <v>19.54054054054054</v>
      </c>
      <c r="Q695" s="11">
        <f t="shared" si="156"/>
        <v>17.783783783783782</v>
      </c>
      <c r="R695" s="11">
        <f t="shared" si="157"/>
        <v>3.75</v>
      </c>
      <c r="S695" s="11">
        <f t="shared" si="158"/>
        <v>4.0166666666666666</v>
      </c>
      <c r="T695" s="11">
        <f t="shared" si="159"/>
        <v>4.8648648648648649</v>
      </c>
      <c r="U695" s="11">
        <f t="shared" si="160"/>
        <v>66.944444444444443</v>
      </c>
      <c r="V695" s="11">
        <f t="shared" si="161"/>
        <v>3.4259259259259256</v>
      </c>
      <c r="W695" s="11">
        <f>IFERROR(H695/M695,Tabla2[[#This Row],[CARGA PRODUCCION (ANIMALES/HA)]])</f>
        <v>2.7333333333333334</v>
      </c>
      <c r="X695" s="9">
        <f t="shared" si="162"/>
        <v>2022</v>
      </c>
      <c r="Y695" s="9">
        <f t="shared" si="163"/>
        <v>11</v>
      </c>
      <c r="Z695" s="9" t="e">
        <f t="shared" ca="1" si="164"/>
        <v>#NAME?</v>
      </c>
      <c r="AA695" s="12">
        <f t="shared" si="165"/>
        <v>41</v>
      </c>
      <c r="AB695" s="10">
        <f t="shared" si="166"/>
        <v>0.90243902439024393</v>
      </c>
      <c r="AC695" s="13">
        <f t="shared" si="167"/>
        <v>9.7560975609756073E-2</v>
      </c>
    </row>
    <row r="696" spans="1:29">
      <c r="A696" s="6">
        <v>44874</v>
      </c>
      <c r="B696" s="7" t="s">
        <v>81</v>
      </c>
      <c r="C696" s="7">
        <v>1947</v>
      </c>
      <c r="D696" s="7">
        <v>30</v>
      </c>
      <c r="E696" s="7">
        <v>9</v>
      </c>
      <c r="F696" s="7">
        <v>30</v>
      </c>
      <c r="G696" s="7">
        <v>92</v>
      </c>
      <c r="H696" s="7">
        <v>92</v>
      </c>
      <c r="I696" s="7">
        <v>0</v>
      </c>
      <c r="J696" s="7">
        <v>8</v>
      </c>
      <c r="K696" s="7">
        <v>600</v>
      </c>
      <c r="L696" s="7">
        <v>25.2</v>
      </c>
      <c r="M696" s="8">
        <v>32.700000000000003</v>
      </c>
      <c r="N696" s="9">
        <f>IF(Tabla2[[#This Row],[LECHE RETIRO DIA]]&lt;&gt;ISBLANK(Tabla2[[#This Row],[LECHE RETIRO DIA]]),SUM(Tabla2[[#This Row],[LECHE TANQUE DIA]:[LECHE RETIRO DIA]]),SUM(Tabla2[[#This Row],[LECHE TANQUE DIA]:[LECHE AUTOCONSUMO DIA]]))</f>
        <v>2016</v>
      </c>
      <c r="O696" s="10">
        <f t="shared" si="154"/>
        <v>0.96577380952380953</v>
      </c>
      <c r="P696" s="11">
        <f t="shared" si="155"/>
        <v>21.913043478260871</v>
      </c>
      <c r="Q696" s="11">
        <f t="shared" si="156"/>
        <v>21.163043478260871</v>
      </c>
      <c r="R696" s="11">
        <f t="shared" si="157"/>
        <v>3.75</v>
      </c>
      <c r="S696" s="11">
        <f t="shared" si="158"/>
        <v>3.36</v>
      </c>
      <c r="T696" s="11">
        <f t="shared" si="159"/>
        <v>6.5217391304347823</v>
      </c>
      <c r="U696" s="11">
        <f t="shared" si="160"/>
        <v>80</v>
      </c>
      <c r="V696" s="11">
        <f t="shared" si="161"/>
        <v>3.6507936507936507</v>
      </c>
      <c r="W696" s="11">
        <f>IFERROR(H696/M696,Tabla2[[#This Row],[CARGA PRODUCCION (ANIMALES/HA)]])</f>
        <v>2.8134556574923546</v>
      </c>
      <c r="X696" s="9">
        <f t="shared" si="162"/>
        <v>2022</v>
      </c>
      <c r="Y696" s="9">
        <f t="shared" si="163"/>
        <v>11</v>
      </c>
      <c r="Z696" s="9" t="e">
        <f t="shared" ca="1" si="164"/>
        <v>#NAME?</v>
      </c>
      <c r="AA696" s="12">
        <f t="shared" si="165"/>
        <v>92</v>
      </c>
      <c r="AB696" s="10">
        <f t="shared" si="166"/>
        <v>1</v>
      </c>
      <c r="AC696" s="13">
        <f t="shared" si="167"/>
        <v>0</v>
      </c>
    </row>
    <row r="697" spans="1:29">
      <c r="A697" s="6">
        <v>44874</v>
      </c>
      <c r="B697" s="7" t="s">
        <v>83</v>
      </c>
      <c r="C697" s="7">
        <v>2034</v>
      </c>
      <c r="D697" s="7">
        <v>80</v>
      </c>
      <c r="E697" s="7">
        <v>9</v>
      </c>
      <c r="F697" s="7">
        <v>80</v>
      </c>
      <c r="G697" s="7">
        <v>113</v>
      </c>
      <c r="H697" s="7">
        <v>131</v>
      </c>
      <c r="I697" s="7">
        <v>2</v>
      </c>
      <c r="J697" s="7">
        <v>10</v>
      </c>
      <c r="K697" s="7">
        <v>680</v>
      </c>
      <c r="L697" s="7">
        <v>28.9</v>
      </c>
      <c r="M697" s="8">
        <v>35.5</v>
      </c>
      <c r="N697" s="9">
        <f>IF(Tabla2[[#This Row],[LECHE RETIRO DIA]]&lt;&gt;ISBLANK(Tabla2[[#This Row],[LECHE RETIRO DIA]]),SUM(Tabla2[[#This Row],[LECHE TANQUE DIA]:[LECHE RETIRO DIA]]),SUM(Tabla2[[#This Row],[LECHE TANQUE DIA]:[LECHE AUTOCONSUMO DIA]]))</f>
        <v>2203</v>
      </c>
      <c r="O697" s="10">
        <f t="shared" si="154"/>
        <v>0.92328642759872903</v>
      </c>
      <c r="P697" s="11">
        <f t="shared" si="155"/>
        <v>19.495575221238937</v>
      </c>
      <c r="Q697" s="11">
        <f t="shared" si="156"/>
        <v>18</v>
      </c>
      <c r="R697" s="11">
        <f t="shared" si="157"/>
        <v>8</v>
      </c>
      <c r="S697" s="11">
        <f t="shared" si="158"/>
        <v>3.2397058823529412</v>
      </c>
      <c r="T697" s="11">
        <f t="shared" si="159"/>
        <v>6.0176991150442474</v>
      </c>
      <c r="U697" s="11">
        <f t="shared" si="160"/>
        <v>76.228373702422147</v>
      </c>
      <c r="V697" s="11">
        <f t="shared" si="161"/>
        <v>3.910034602076125</v>
      </c>
      <c r="W697" s="11">
        <f>IFERROR(H697/M697,Tabla2[[#This Row],[CARGA PRODUCCION (ANIMALES/HA)]])</f>
        <v>3.6901408450704225</v>
      </c>
      <c r="X697" s="9">
        <f t="shared" si="162"/>
        <v>2022</v>
      </c>
      <c r="Y697" s="9">
        <f t="shared" si="163"/>
        <v>11</v>
      </c>
      <c r="Z697" s="9" t="e">
        <f t="shared" ca="1" si="164"/>
        <v>#NAME?</v>
      </c>
      <c r="AA697" s="12">
        <f t="shared" si="165"/>
        <v>131</v>
      </c>
      <c r="AB697" s="10">
        <f t="shared" si="166"/>
        <v>0.86259541984732824</v>
      </c>
      <c r="AC697" s="13">
        <f t="shared" si="167"/>
        <v>0.13740458015267176</v>
      </c>
    </row>
    <row r="698" spans="1:29">
      <c r="A698" s="6">
        <v>44874</v>
      </c>
      <c r="B698" s="7" t="s">
        <v>88</v>
      </c>
      <c r="C698" s="7">
        <v>659</v>
      </c>
      <c r="D698" s="7">
        <v>30</v>
      </c>
      <c r="E698" s="7">
        <v>5</v>
      </c>
      <c r="F698" s="7">
        <v>30</v>
      </c>
      <c r="G698" s="7">
        <v>37</v>
      </c>
      <c r="H698" s="7">
        <v>41</v>
      </c>
      <c r="I698" s="7">
        <v>0</v>
      </c>
      <c r="J698" s="7">
        <v>8</v>
      </c>
      <c r="K698" s="7">
        <v>180</v>
      </c>
      <c r="L698" s="7">
        <v>10.8</v>
      </c>
      <c r="M698" s="28">
        <v>15</v>
      </c>
      <c r="N698" s="9">
        <f>IF(Tabla2[[#This Row],[LECHE RETIRO DIA]]&lt;&gt;ISBLANK(Tabla2[[#This Row],[LECHE RETIRO DIA]]),SUM(Tabla2[[#This Row],[LECHE TANQUE DIA]:[LECHE RETIRO DIA]]),SUM(Tabla2[[#This Row],[LECHE TANQUE DIA]:[LECHE AUTOCONSUMO DIA]]))</f>
        <v>724</v>
      </c>
      <c r="O698" s="10">
        <f t="shared" si="154"/>
        <v>0.91022099447513816</v>
      </c>
      <c r="P698" s="11">
        <f t="shared" si="155"/>
        <v>19.567567567567568</v>
      </c>
      <c r="Q698" s="11">
        <f t="shared" si="156"/>
        <v>17.810810810810811</v>
      </c>
      <c r="R698" s="11">
        <f t="shared" si="157"/>
        <v>3.75</v>
      </c>
      <c r="S698" s="11">
        <f t="shared" si="158"/>
        <v>4.0222222222222221</v>
      </c>
      <c r="T698" s="11">
        <f t="shared" si="159"/>
        <v>4.8648648648648649</v>
      </c>
      <c r="U698" s="11">
        <f t="shared" si="160"/>
        <v>67.037037037037038</v>
      </c>
      <c r="V698" s="11">
        <f t="shared" si="161"/>
        <v>3.4259259259259256</v>
      </c>
      <c r="W698" s="11">
        <f>IFERROR(H698/M698,Tabla2[[#This Row],[CARGA PRODUCCION (ANIMALES/HA)]])</f>
        <v>2.7333333333333334</v>
      </c>
      <c r="X698" s="9">
        <f t="shared" si="162"/>
        <v>2022</v>
      </c>
      <c r="Y698" s="9">
        <f t="shared" si="163"/>
        <v>11</v>
      </c>
      <c r="Z698" s="9" t="e">
        <f t="shared" ca="1" si="164"/>
        <v>#NAME?</v>
      </c>
      <c r="AA698" s="12">
        <f t="shared" si="165"/>
        <v>41</v>
      </c>
      <c r="AB698" s="10">
        <f t="shared" si="166"/>
        <v>0.90243902439024393</v>
      </c>
      <c r="AC698" s="13">
        <f t="shared" si="167"/>
        <v>9.7560975609756073E-2</v>
      </c>
    </row>
    <row r="699" spans="1:29">
      <c r="A699" s="6">
        <v>44875</v>
      </c>
      <c r="B699" s="7" t="s">
        <v>81</v>
      </c>
      <c r="C699" s="7">
        <v>1956</v>
      </c>
      <c r="D699" s="7">
        <v>30</v>
      </c>
      <c r="E699" s="7">
        <v>9</v>
      </c>
      <c r="F699" s="7">
        <v>30</v>
      </c>
      <c r="G699" s="7">
        <v>92</v>
      </c>
      <c r="H699" s="7">
        <v>92</v>
      </c>
      <c r="I699" s="7">
        <v>0</v>
      </c>
      <c r="J699" s="7">
        <v>8</v>
      </c>
      <c r="K699" s="7">
        <v>600</v>
      </c>
      <c r="L699" s="7">
        <v>25.2</v>
      </c>
      <c r="M699" s="8">
        <v>32.700000000000003</v>
      </c>
      <c r="N699" s="9">
        <f>IF(Tabla2[[#This Row],[LECHE RETIRO DIA]]&lt;&gt;ISBLANK(Tabla2[[#This Row],[LECHE RETIRO DIA]]),SUM(Tabla2[[#This Row],[LECHE TANQUE DIA]:[LECHE RETIRO DIA]]),SUM(Tabla2[[#This Row],[LECHE TANQUE DIA]:[LECHE AUTOCONSUMO DIA]]))</f>
        <v>2025</v>
      </c>
      <c r="O699" s="10">
        <f t="shared" si="154"/>
        <v>0.96592592592592597</v>
      </c>
      <c r="P699" s="11">
        <f t="shared" si="155"/>
        <v>22.010869565217391</v>
      </c>
      <c r="Q699" s="11">
        <f t="shared" si="156"/>
        <v>21.260869565217391</v>
      </c>
      <c r="R699" s="11">
        <f t="shared" si="157"/>
        <v>3.75</v>
      </c>
      <c r="S699" s="11">
        <f t="shared" si="158"/>
        <v>3.375</v>
      </c>
      <c r="T699" s="11">
        <f t="shared" si="159"/>
        <v>6.5217391304347823</v>
      </c>
      <c r="U699" s="11">
        <f t="shared" si="160"/>
        <v>80.357142857142861</v>
      </c>
      <c r="V699" s="11">
        <f t="shared" si="161"/>
        <v>3.6507936507936507</v>
      </c>
      <c r="W699" s="11">
        <f>IFERROR(H699/M699,Tabla2[[#This Row],[CARGA PRODUCCION (ANIMALES/HA)]])</f>
        <v>2.8134556574923546</v>
      </c>
      <c r="X699" s="9">
        <f t="shared" si="162"/>
        <v>2022</v>
      </c>
      <c r="Y699" s="9">
        <f t="shared" si="163"/>
        <v>11</v>
      </c>
      <c r="Z699" s="9" t="e">
        <f t="shared" ca="1" si="164"/>
        <v>#NAME?</v>
      </c>
      <c r="AA699" s="12">
        <f t="shared" si="165"/>
        <v>92</v>
      </c>
      <c r="AB699" s="10">
        <f t="shared" si="166"/>
        <v>1</v>
      </c>
      <c r="AC699" s="13">
        <f t="shared" si="167"/>
        <v>0</v>
      </c>
    </row>
    <row r="700" spans="1:29">
      <c r="A700" s="6">
        <v>44875</v>
      </c>
      <c r="B700" s="7" t="s">
        <v>83</v>
      </c>
      <c r="C700" s="7">
        <v>2118</v>
      </c>
      <c r="D700" s="7">
        <v>80</v>
      </c>
      <c r="E700" s="7">
        <v>9</v>
      </c>
      <c r="F700" s="7">
        <v>80</v>
      </c>
      <c r="G700" s="7">
        <v>113</v>
      </c>
      <c r="H700" s="7">
        <v>131</v>
      </c>
      <c r="I700" s="7">
        <v>2</v>
      </c>
      <c r="J700" s="7">
        <v>10</v>
      </c>
      <c r="K700" s="7">
        <v>680</v>
      </c>
      <c r="L700" s="7">
        <v>28.9</v>
      </c>
      <c r="M700" s="8">
        <v>35.5</v>
      </c>
      <c r="N700" s="9">
        <f>IF(Tabla2[[#This Row],[LECHE RETIRO DIA]]&lt;&gt;ISBLANK(Tabla2[[#This Row],[LECHE RETIRO DIA]]),SUM(Tabla2[[#This Row],[LECHE TANQUE DIA]:[LECHE RETIRO DIA]]),SUM(Tabla2[[#This Row],[LECHE TANQUE DIA]:[LECHE AUTOCONSUMO DIA]]))</f>
        <v>2287</v>
      </c>
      <c r="O700" s="10">
        <f t="shared" si="154"/>
        <v>0.92610406646261478</v>
      </c>
      <c r="P700" s="11">
        <f t="shared" si="155"/>
        <v>20.238938053097346</v>
      </c>
      <c r="Q700" s="11">
        <f t="shared" si="156"/>
        <v>18.743362831858406</v>
      </c>
      <c r="R700" s="11">
        <f t="shared" si="157"/>
        <v>8</v>
      </c>
      <c r="S700" s="11">
        <f t="shared" si="158"/>
        <v>3.3632352941176471</v>
      </c>
      <c r="T700" s="11">
        <f t="shared" si="159"/>
        <v>6.0176991150442474</v>
      </c>
      <c r="U700" s="11">
        <f t="shared" si="160"/>
        <v>79.134948096885822</v>
      </c>
      <c r="V700" s="11">
        <f t="shared" si="161"/>
        <v>3.910034602076125</v>
      </c>
      <c r="W700" s="11">
        <f>IFERROR(H700/M700,Tabla2[[#This Row],[CARGA PRODUCCION (ANIMALES/HA)]])</f>
        <v>3.6901408450704225</v>
      </c>
      <c r="X700" s="9">
        <f t="shared" si="162"/>
        <v>2022</v>
      </c>
      <c r="Y700" s="9">
        <f t="shared" si="163"/>
        <v>11</v>
      </c>
      <c r="Z700" s="9" t="e">
        <f t="shared" ca="1" si="164"/>
        <v>#NAME?</v>
      </c>
      <c r="AA700" s="12">
        <f t="shared" si="165"/>
        <v>131</v>
      </c>
      <c r="AB700" s="10">
        <f t="shared" si="166"/>
        <v>0.86259541984732824</v>
      </c>
      <c r="AC700" s="13">
        <f t="shared" si="167"/>
        <v>0.13740458015267176</v>
      </c>
    </row>
    <row r="701" spans="1:29">
      <c r="A701" s="6">
        <v>44875</v>
      </c>
      <c r="B701" s="7" t="s">
        <v>88</v>
      </c>
      <c r="C701" s="7">
        <v>677</v>
      </c>
      <c r="D701" s="7">
        <v>30</v>
      </c>
      <c r="E701" s="7">
        <v>5</v>
      </c>
      <c r="F701" s="7">
        <v>30</v>
      </c>
      <c r="G701" s="7">
        <v>37</v>
      </c>
      <c r="H701" s="7">
        <v>41</v>
      </c>
      <c r="I701" s="7">
        <v>0</v>
      </c>
      <c r="J701" s="7">
        <v>8</v>
      </c>
      <c r="K701" s="7">
        <v>180</v>
      </c>
      <c r="L701" s="7">
        <v>10.8</v>
      </c>
      <c r="M701" s="28">
        <v>15</v>
      </c>
      <c r="N701" s="9">
        <f>IF(Tabla2[[#This Row],[LECHE RETIRO DIA]]&lt;&gt;ISBLANK(Tabla2[[#This Row],[LECHE RETIRO DIA]]),SUM(Tabla2[[#This Row],[LECHE TANQUE DIA]:[LECHE RETIRO DIA]]),SUM(Tabla2[[#This Row],[LECHE TANQUE DIA]:[LECHE AUTOCONSUMO DIA]]))</f>
        <v>742</v>
      </c>
      <c r="O701" s="10">
        <f t="shared" si="154"/>
        <v>0.91239892183288407</v>
      </c>
      <c r="P701" s="11">
        <f t="shared" si="155"/>
        <v>20.054054054054053</v>
      </c>
      <c r="Q701" s="11">
        <f t="shared" si="156"/>
        <v>18.297297297297298</v>
      </c>
      <c r="R701" s="11">
        <f t="shared" si="157"/>
        <v>3.75</v>
      </c>
      <c r="S701" s="11">
        <f t="shared" si="158"/>
        <v>4.1222222222222218</v>
      </c>
      <c r="T701" s="11">
        <f t="shared" si="159"/>
        <v>4.8648648648648649</v>
      </c>
      <c r="U701" s="11">
        <f t="shared" si="160"/>
        <v>68.703703703703695</v>
      </c>
      <c r="V701" s="11">
        <f t="shared" si="161"/>
        <v>3.4259259259259256</v>
      </c>
      <c r="W701" s="11">
        <f>IFERROR(H701/M701,Tabla2[[#This Row],[CARGA PRODUCCION (ANIMALES/HA)]])</f>
        <v>2.7333333333333334</v>
      </c>
      <c r="X701" s="9">
        <f t="shared" si="162"/>
        <v>2022</v>
      </c>
      <c r="Y701" s="9">
        <f t="shared" si="163"/>
        <v>11</v>
      </c>
      <c r="Z701" s="9" t="e">
        <f t="shared" ca="1" si="164"/>
        <v>#NAME?</v>
      </c>
      <c r="AA701" s="12">
        <f t="shared" si="165"/>
        <v>41</v>
      </c>
      <c r="AB701" s="10">
        <f t="shared" si="166"/>
        <v>0.90243902439024393</v>
      </c>
      <c r="AC701" s="13">
        <f t="shared" si="167"/>
        <v>9.7560975609756073E-2</v>
      </c>
    </row>
    <row r="702" spans="1:29">
      <c r="A702" s="6">
        <v>44876</v>
      </c>
      <c r="B702" s="7" t="s">
        <v>81</v>
      </c>
      <c r="C702" s="7">
        <v>1938</v>
      </c>
      <c r="D702" s="7">
        <v>30</v>
      </c>
      <c r="E702" s="7">
        <v>9</v>
      </c>
      <c r="F702" s="7">
        <v>30</v>
      </c>
      <c r="G702" s="7">
        <v>92</v>
      </c>
      <c r="H702" s="7">
        <v>92</v>
      </c>
      <c r="I702" s="7">
        <v>0</v>
      </c>
      <c r="J702" s="7">
        <v>8</v>
      </c>
      <c r="K702" s="7">
        <v>600</v>
      </c>
      <c r="L702" s="7">
        <v>25.2</v>
      </c>
      <c r="M702" s="8">
        <v>32.700000000000003</v>
      </c>
      <c r="N702" s="9">
        <f>IF(Tabla2[[#This Row],[LECHE RETIRO DIA]]&lt;&gt;ISBLANK(Tabla2[[#This Row],[LECHE RETIRO DIA]]),SUM(Tabla2[[#This Row],[LECHE TANQUE DIA]:[LECHE RETIRO DIA]]),SUM(Tabla2[[#This Row],[LECHE TANQUE DIA]:[LECHE AUTOCONSUMO DIA]]))</f>
        <v>2007</v>
      </c>
      <c r="O702" s="10">
        <f t="shared" si="154"/>
        <v>0.96562032884902838</v>
      </c>
      <c r="P702" s="11">
        <f t="shared" si="155"/>
        <v>21.815217391304348</v>
      </c>
      <c r="Q702" s="11">
        <f t="shared" si="156"/>
        <v>21.065217391304348</v>
      </c>
      <c r="R702" s="11">
        <f t="shared" si="157"/>
        <v>3.75</v>
      </c>
      <c r="S702" s="11">
        <f t="shared" si="158"/>
        <v>3.3450000000000002</v>
      </c>
      <c r="T702" s="11">
        <f t="shared" si="159"/>
        <v>6.5217391304347823</v>
      </c>
      <c r="U702" s="11">
        <f t="shared" si="160"/>
        <v>79.642857142857139</v>
      </c>
      <c r="V702" s="11">
        <f t="shared" si="161"/>
        <v>3.6507936507936507</v>
      </c>
      <c r="W702" s="11">
        <f>IFERROR(H702/M702,Tabla2[[#This Row],[CARGA PRODUCCION (ANIMALES/HA)]])</f>
        <v>2.8134556574923546</v>
      </c>
      <c r="X702" s="9">
        <f t="shared" si="162"/>
        <v>2022</v>
      </c>
      <c r="Y702" s="9">
        <f t="shared" si="163"/>
        <v>11</v>
      </c>
      <c r="Z702" s="9" t="e">
        <f t="shared" ca="1" si="164"/>
        <v>#NAME?</v>
      </c>
      <c r="AA702" s="12">
        <f t="shared" si="165"/>
        <v>92</v>
      </c>
      <c r="AB702" s="10">
        <f t="shared" si="166"/>
        <v>1</v>
      </c>
      <c r="AC702" s="13">
        <f t="shared" si="167"/>
        <v>0</v>
      </c>
    </row>
    <row r="703" spans="1:29">
      <c r="A703" s="6">
        <v>44876</v>
      </c>
      <c r="B703" s="7" t="s">
        <v>83</v>
      </c>
      <c r="C703" s="7">
        <v>2053</v>
      </c>
      <c r="D703" s="7">
        <v>80</v>
      </c>
      <c r="E703" s="7">
        <v>9</v>
      </c>
      <c r="F703" s="7">
        <v>80</v>
      </c>
      <c r="G703" s="7">
        <v>108</v>
      </c>
      <c r="H703" s="7">
        <v>125</v>
      </c>
      <c r="I703" s="7">
        <v>2</v>
      </c>
      <c r="J703" s="7">
        <v>10</v>
      </c>
      <c r="K703" s="7">
        <v>680</v>
      </c>
      <c r="L703" s="7">
        <v>28.9</v>
      </c>
      <c r="M703" s="8">
        <v>35.5</v>
      </c>
      <c r="N703" s="9">
        <f>IF(Tabla2[[#This Row],[LECHE RETIRO DIA]]&lt;&gt;ISBLANK(Tabla2[[#This Row],[LECHE RETIRO DIA]]),SUM(Tabla2[[#This Row],[LECHE TANQUE DIA]:[LECHE RETIRO DIA]]),SUM(Tabla2[[#This Row],[LECHE TANQUE DIA]:[LECHE AUTOCONSUMO DIA]]))</f>
        <v>2222</v>
      </c>
      <c r="O703" s="10">
        <f t="shared" si="154"/>
        <v>0.92394239423942393</v>
      </c>
      <c r="P703" s="11">
        <f t="shared" si="155"/>
        <v>20.574074074074073</v>
      </c>
      <c r="Q703" s="11">
        <f t="shared" si="156"/>
        <v>19.00925925925926</v>
      </c>
      <c r="R703" s="11">
        <f t="shared" si="157"/>
        <v>8</v>
      </c>
      <c r="S703" s="11">
        <f t="shared" si="158"/>
        <v>3.2676470588235293</v>
      </c>
      <c r="T703" s="11">
        <f t="shared" si="159"/>
        <v>6.2962962962962967</v>
      </c>
      <c r="U703" s="11">
        <f t="shared" si="160"/>
        <v>76.885813148788927</v>
      </c>
      <c r="V703" s="11">
        <f t="shared" si="161"/>
        <v>3.7370242214532872</v>
      </c>
      <c r="W703" s="11">
        <f>IFERROR(H703/M703,Tabla2[[#This Row],[CARGA PRODUCCION (ANIMALES/HA)]])</f>
        <v>3.5211267605633805</v>
      </c>
      <c r="X703" s="9">
        <f t="shared" si="162"/>
        <v>2022</v>
      </c>
      <c r="Y703" s="9">
        <f t="shared" si="163"/>
        <v>11</v>
      </c>
      <c r="Z703" s="9" t="e">
        <f t="shared" ca="1" si="164"/>
        <v>#NAME?</v>
      </c>
      <c r="AA703" s="12">
        <f t="shared" si="165"/>
        <v>125</v>
      </c>
      <c r="AB703" s="10">
        <f t="shared" si="166"/>
        <v>0.86399999999999999</v>
      </c>
      <c r="AC703" s="13">
        <f t="shared" si="167"/>
        <v>0.13600000000000001</v>
      </c>
    </row>
    <row r="704" spans="1:29">
      <c r="A704" s="6">
        <v>44876</v>
      </c>
      <c r="B704" s="7" t="s">
        <v>88</v>
      </c>
      <c r="C704" s="7">
        <v>677</v>
      </c>
      <c r="D704" s="7">
        <v>30</v>
      </c>
      <c r="E704" s="7">
        <v>5</v>
      </c>
      <c r="F704" s="7">
        <v>30</v>
      </c>
      <c r="G704" s="7">
        <v>37</v>
      </c>
      <c r="H704" s="7">
        <v>41</v>
      </c>
      <c r="I704" s="7">
        <v>0</v>
      </c>
      <c r="J704" s="7">
        <v>8</v>
      </c>
      <c r="K704" s="7">
        <v>180</v>
      </c>
      <c r="L704" s="7">
        <v>10.8</v>
      </c>
      <c r="M704" s="28">
        <v>15</v>
      </c>
      <c r="N704" s="9">
        <f>IF(Tabla2[[#This Row],[LECHE RETIRO DIA]]&lt;&gt;ISBLANK(Tabla2[[#This Row],[LECHE RETIRO DIA]]),SUM(Tabla2[[#This Row],[LECHE TANQUE DIA]:[LECHE RETIRO DIA]]),SUM(Tabla2[[#This Row],[LECHE TANQUE DIA]:[LECHE AUTOCONSUMO DIA]]))</f>
        <v>742</v>
      </c>
      <c r="O704" s="10">
        <f t="shared" si="154"/>
        <v>0.91239892183288407</v>
      </c>
      <c r="P704" s="11">
        <f t="shared" si="155"/>
        <v>20.054054054054053</v>
      </c>
      <c r="Q704" s="11">
        <f t="shared" si="156"/>
        <v>18.297297297297298</v>
      </c>
      <c r="R704" s="11">
        <f t="shared" si="157"/>
        <v>3.75</v>
      </c>
      <c r="S704" s="11">
        <f t="shared" si="158"/>
        <v>4.1222222222222218</v>
      </c>
      <c r="T704" s="11">
        <f t="shared" si="159"/>
        <v>4.8648648648648649</v>
      </c>
      <c r="U704" s="11">
        <f t="shared" si="160"/>
        <v>68.703703703703695</v>
      </c>
      <c r="V704" s="11">
        <f t="shared" si="161"/>
        <v>3.4259259259259256</v>
      </c>
      <c r="W704" s="11">
        <f>IFERROR(H704/M704,Tabla2[[#This Row],[CARGA PRODUCCION (ANIMALES/HA)]])</f>
        <v>2.7333333333333334</v>
      </c>
      <c r="X704" s="9">
        <f t="shared" si="162"/>
        <v>2022</v>
      </c>
      <c r="Y704" s="9">
        <f t="shared" si="163"/>
        <v>11</v>
      </c>
      <c r="Z704" s="9" t="e">
        <f t="shared" ca="1" si="164"/>
        <v>#NAME?</v>
      </c>
      <c r="AA704" s="12">
        <f t="shared" si="165"/>
        <v>41</v>
      </c>
      <c r="AB704" s="10">
        <f t="shared" si="166"/>
        <v>0.90243902439024393</v>
      </c>
      <c r="AC704" s="13">
        <f t="shared" si="167"/>
        <v>9.7560975609756073E-2</v>
      </c>
    </row>
    <row r="705" spans="1:29">
      <c r="A705" s="6">
        <v>44877</v>
      </c>
      <c r="B705" s="7" t="s">
        <v>81</v>
      </c>
      <c r="C705" s="7">
        <v>1881</v>
      </c>
      <c r="D705" s="7">
        <v>30</v>
      </c>
      <c r="E705" s="7">
        <v>9</v>
      </c>
      <c r="F705" s="7">
        <v>30</v>
      </c>
      <c r="G705" s="7">
        <v>93</v>
      </c>
      <c r="H705" s="7">
        <v>93</v>
      </c>
      <c r="I705" s="7">
        <v>0</v>
      </c>
      <c r="J705" s="7">
        <v>8</v>
      </c>
      <c r="K705" s="7">
        <v>600</v>
      </c>
      <c r="L705" s="7">
        <v>25.2</v>
      </c>
      <c r="M705" s="8">
        <v>32.700000000000003</v>
      </c>
      <c r="N705" s="9">
        <f>IF(Tabla2[[#This Row],[LECHE RETIRO DIA]]&lt;&gt;ISBLANK(Tabla2[[#This Row],[LECHE RETIRO DIA]]),SUM(Tabla2[[#This Row],[LECHE TANQUE DIA]:[LECHE RETIRO DIA]]),SUM(Tabla2[[#This Row],[LECHE TANQUE DIA]:[LECHE AUTOCONSUMO DIA]]))</f>
        <v>1950</v>
      </c>
      <c r="O705" s="10">
        <f t="shared" si="154"/>
        <v>0.96461538461538465</v>
      </c>
      <c r="P705" s="11">
        <f t="shared" si="155"/>
        <v>20.967741935483872</v>
      </c>
      <c r="Q705" s="11">
        <f t="shared" si="156"/>
        <v>20.225806451612904</v>
      </c>
      <c r="R705" s="11">
        <f t="shared" si="157"/>
        <v>3.75</v>
      </c>
      <c r="S705" s="11">
        <f t="shared" si="158"/>
        <v>3.25</v>
      </c>
      <c r="T705" s="11">
        <f t="shared" si="159"/>
        <v>6.4516129032258061</v>
      </c>
      <c r="U705" s="11">
        <f t="shared" si="160"/>
        <v>77.38095238095238</v>
      </c>
      <c r="V705" s="11">
        <f t="shared" si="161"/>
        <v>3.6904761904761907</v>
      </c>
      <c r="W705" s="11">
        <f>IFERROR(H705/M705,Tabla2[[#This Row],[CARGA PRODUCCION (ANIMALES/HA)]])</f>
        <v>2.8440366972477062</v>
      </c>
      <c r="X705" s="9">
        <f t="shared" si="162"/>
        <v>2022</v>
      </c>
      <c r="Y705" s="9">
        <f t="shared" si="163"/>
        <v>11</v>
      </c>
      <c r="Z705" s="9" t="e">
        <f t="shared" ca="1" si="164"/>
        <v>#NAME?</v>
      </c>
      <c r="AA705" s="12">
        <f t="shared" si="165"/>
        <v>93</v>
      </c>
      <c r="AB705" s="10">
        <f t="shared" si="166"/>
        <v>1</v>
      </c>
      <c r="AC705" s="13">
        <f t="shared" si="167"/>
        <v>0</v>
      </c>
    </row>
    <row r="706" spans="1:29">
      <c r="A706" s="6">
        <v>44877</v>
      </c>
      <c r="B706" s="7" t="s">
        <v>83</v>
      </c>
      <c r="C706" s="7">
        <v>2010</v>
      </c>
      <c r="D706" s="7">
        <v>80</v>
      </c>
      <c r="E706" s="7">
        <v>9</v>
      </c>
      <c r="F706" s="7">
        <v>80</v>
      </c>
      <c r="G706" s="7">
        <v>108</v>
      </c>
      <c r="H706" s="7">
        <v>125</v>
      </c>
      <c r="I706" s="7">
        <v>2</v>
      </c>
      <c r="J706" s="7">
        <v>10</v>
      </c>
      <c r="K706" s="7">
        <v>680</v>
      </c>
      <c r="L706" s="7">
        <v>28.9</v>
      </c>
      <c r="M706" s="8">
        <v>35.5</v>
      </c>
      <c r="N706" s="9">
        <f>IF(Tabla2[[#This Row],[LECHE RETIRO DIA]]&lt;&gt;ISBLANK(Tabla2[[#This Row],[LECHE RETIRO DIA]]),SUM(Tabla2[[#This Row],[LECHE TANQUE DIA]:[LECHE RETIRO DIA]]),SUM(Tabla2[[#This Row],[LECHE TANQUE DIA]:[LECHE AUTOCONSUMO DIA]]))</f>
        <v>2179</v>
      </c>
      <c r="O706" s="10">
        <f t="shared" si="154"/>
        <v>0.92244148692060579</v>
      </c>
      <c r="P706" s="11">
        <f t="shared" si="155"/>
        <v>20.175925925925927</v>
      </c>
      <c r="Q706" s="11">
        <f t="shared" si="156"/>
        <v>18.611111111111111</v>
      </c>
      <c r="R706" s="11">
        <f t="shared" si="157"/>
        <v>8</v>
      </c>
      <c r="S706" s="11">
        <f t="shared" si="158"/>
        <v>3.2044117647058825</v>
      </c>
      <c r="T706" s="11">
        <f t="shared" si="159"/>
        <v>6.2962962962962967</v>
      </c>
      <c r="U706" s="11">
        <f t="shared" si="160"/>
        <v>75.397923875432525</v>
      </c>
      <c r="V706" s="11">
        <f t="shared" si="161"/>
        <v>3.7370242214532872</v>
      </c>
      <c r="W706" s="11">
        <f>IFERROR(H706/M706,Tabla2[[#This Row],[CARGA PRODUCCION (ANIMALES/HA)]])</f>
        <v>3.5211267605633805</v>
      </c>
      <c r="X706" s="9">
        <f t="shared" si="162"/>
        <v>2022</v>
      </c>
      <c r="Y706" s="9">
        <f t="shared" si="163"/>
        <v>11</v>
      </c>
      <c r="Z706" s="9" t="e">
        <f t="shared" ca="1" si="164"/>
        <v>#NAME?</v>
      </c>
      <c r="AA706" s="12">
        <f t="shared" si="165"/>
        <v>125</v>
      </c>
      <c r="AB706" s="10">
        <f t="shared" si="166"/>
        <v>0.86399999999999999</v>
      </c>
      <c r="AC706" s="13">
        <f t="shared" si="167"/>
        <v>0.13600000000000001</v>
      </c>
    </row>
    <row r="707" spans="1:29">
      <c r="A707" s="6">
        <v>44877</v>
      </c>
      <c r="B707" s="7" t="s">
        <v>88</v>
      </c>
      <c r="C707" s="7">
        <v>710</v>
      </c>
      <c r="D707" s="7">
        <v>30</v>
      </c>
      <c r="E707" s="7">
        <v>5</v>
      </c>
      <c r="F707" s="7">
        <v>80</v>
      </c>
      <c r="G707" s="7">
        <v>37</v>
      </c>
      <c r="H707" s="7">
        <v>41</v>
      </c>
      <c r="I707" s="7">
        <v>0</v>
      </c>
      <c r="J707" s="7">
        <v>8</v>
      </c>
      <c r="K707" s="7">
        <v>180</v>
      </c>
      <c r="L707" s="7">
        <v>10.8</v>
      </c>
      <c r="M707" s="28">
        <v>15</v>
      </c>
      <c r="N707" s="9">
        <f>IF(Tabla2[[#This Row],[LECHE RETIRO DIA]]&lt;&gt;ISBLANK(Tabla2[[#This Row],[LECHE RETIRO DIA]]),SUM(Tabla2[[#This Row],[LECHE TANQUE DIA]:[LECHE RETIRO DIA]]),SUM(Tabla2[[#This Row],[LECHE TANQUE DIA]:[LECHE AUTOCONSUMO DIA]]))</f>
        <v>825</v>
      </c>
      <c r="O707" s="10">
        <f t="shared" si="154"/>
        <v>0.8606060606060606</v>
      </c>
      <c r="P707" s="11">
        <f t="shared" si="155"/>
        <v>22.297297297297298</v>
      </c>
      <c r="Q707" s="11">
        <f t="shared" si="156"/>
        <v>19.189189189189189</v>
      </c>
      <c r="R707" s="11">
        <f t="shared" si="157"/>
        <v>3.75</v>
      </c>
      <c r="S707" s="11">
        <f t="shared" si="158"/>
        <v>4.583333333333333</v>
      </c>
      <c r="T707" s="11">
        <f t="shared" si="159"/>
        <v>4.8648648648648649</v>
      </c>
      <c r="U707" s="11">
        <f t="shared" si="160"/>
        <v>76.388888888888886</v>
      </c>
      <c r="V707" s="11">
        <f t="shared" si="161"/>
        <v>3.4259259259259256</v>
      </c>
      <c r="W707" s="11">
        <f>IFERROR(H707/M707,Tabla2[[#This Row],[CARGA PRODUCCION (ANIMALES/HA)]])</f>
        <v>2.7333333333333334</v>
      </c>
      <c r="X707" s="9">
        <f t="shared" si="162"/>
        <v>2022</v>
      </c>
      <c r="Y707" s="9">
        <f t="shared" si="163"/>
        <v>11</v>
      </c>
      <c r="Z707" s="9" t="e">
        <f t="shared" ca="1" si="164"/>
        <v>#NAME?</v>
      </c>
      <c r="AA707" s="12">
        <f t="shared" si="165"/>
        <v>41</v>
      </c>
      <c r="AB707" s="10">
        <f t="shared" si="166"/>
        <v>0.90243902439024393</v>
      </c>
      <c r="AC707" s="13">
        <f t="shared" si="167"/>
        <v>9.7560975609756073E-2</v>
      </c>
    </row>
    <row r="708" spans="1:29">
      <c r="A708" s="6">
        <v>44878</v>
      </c>
      <c r="B708" s="7" t="s">
        <v>81</v>
      </c>
      <c r="C708" s="7">
        <v>1905</v>
      </c>
      <c r="D708" s="7">
        <v>30</v>
      </c>
      <c r="E708" s="7">
        <v>9</v>
      </c>
      <c r="F708" s="7">
        <v>30</v>
      </c>
      <c r="G708" s="7">
        <v>92</v>
      </c>
      <c r="H708" s="7">
        <v>92</v>
      </c>
      <c r="I708" s="7">
        <v>0</v>
      </c>
      <c r="J708" s="7">
        <v>8</v>
      </c>
      <c r="K708" s="7">
        <v>600</v>
      </c>
      <c r="L708" s="7">
        <v>25.2</v>
      </c>
      <c r="M708" s="8">
        <v>32.700000000000003</v>
      </c>
      <c r="N708" s="9">
        <f>IF(Tabla2[[#This Row],[LECHE RETIRO DIA]]&lt;&gt;ISBLANK(Tabla2[[#This Row],[LECHE RETIRO DIA]]),SUM(Tabla2[[#This Row],[LECHE TANQUE DIA]:[LECHE RETIRO DIA]]),SUM(Tabla2[[#This Row],[LECHE TANQUE DIA]:[LECHE AUTOCONSUMO DIA]]))</f>
        <v>1974</v>
      </c>
      <c r="O708" s="10">
        <f t="shared" si="154"/>
        <v>0.96504559270516721</v>
      </c>
      <c r="P708" s="11">
        <f t="shared" si="155"/>
        <v>21.456521739130434</v>
      </c>
      <c r="Q708" s="11">
        <f t="shared" si="156"/>
        <v>20.706521739130434</v>
      </c>
      <c r="R708" s="11">
        <f t="shared" si="157"/>
        <v>3.75</v>
      </c>
      <c r="S708" s="11">
        <f t="shared" si="158"/>
        <v>3.29</v>
      </c>
      <c r="T708" s="11">
        <f t="shared" si="159"/>
        <v>6.5217391304347823</v>
      </c>
      <c r="U708" s="11">
        <f t="shared" si="160"/>
        <v>78.333333333333329</v>
      </c>
      <c r="V708" s="11">
        <f t="shared" si="161"/>
        <v>3.6507936507936507</v>
      </c>
      <c r="W708" s="11">
        <f>IFERROR(H708/M708,Tabla2[[#This Row],[CARGA PRODUCCION (ANIMALES/HA)]])</f>
        <v>2.8134556574923546</v>
      </c>
      <c r="X708" s="9">
        <f t="shared" si="162"/>
        <v>2022</v>
      </c>
      <c r="Y708" s="9">
        <f t="shared" si="163"/>
        <v>11</v>
      </c>
      <c r="Z708" s="9" t="e">
        <f t="shared" ca="1" si="164"/>
        <v>#NAME?</v>
      </c>
      <c r="AA708" s="12">
        <f t="shared" si="165"/>
        <v>92</v>
      </c>
      <c r="AB708" s="10">
        <f t="shared" si="166"/>
        <v>1</v>
      </c>
      <c r="AC708" s="13">
        <f t="shared" si="167"/>
        <v>0</v>
      </c>
    </row>
    <row r="709" spans="1:29">
      <c r="A709" s="6">
        <v>44878</v>
      </c>
      <c r="B709" s="7" t="s">
        <v>83</v>
      </c>
      <c r="C709" s="7">
        <v>1963</v>
      </c>
      <c r="D709" s="7">
        <v>80</v>
      </c>
      <c r="E709" s="7">
        <v>9</v>
      </c>
      <c r="F709" s="7">
        <v>80</v>
      </c>
      <c r="G709" s="7">
        <v>108</v>
      </c>
      <c r="H709" s="7">
        <v>125</v>
      </c>
      <c r="I709" s="7">
        <v>2</v>
      </c>
      <c r="J709" s="7">
        <v>10</v>
      </c>
      <c r="K709" s="7">
        <v>680</v>
      </c>
      <c r="L709" s="7">
        <v>28.9</v>
      </c>
      <c r="M709" s="8">
        <v>35.5</v>
      </c>
      <c r="N709" s="9">
        <f>IF(Tabla2[[#This Row],[LECHE RETIRO DIA]]&lt;&gt;ISBLANK(Tabla2[[#This Row],[LECHE RETIRO DIA]]),SUM(Tabla2[[#This Row],[LECHE TANQUE DIA]:[LECHE RETIRO DIA]]),SUM(Tabla2[[#This Row],[LECHE TANQUE DIA]:[LECHE AUTOCONSUMO DIA]]))</f>
        <v>2132</v>
      </c>
      <c r="O709" s="10">
        <f t="shared" si="154"/>
        <v>0.92073170731707321</v>
      </c>
      <c r="P709" s="11">
        <f t="shared" si="155"/>
        <v>19.74074074074074</v>
      </c>
      <c r="Q709" s="11">
        <f t="shared" si="156"/>
        <v>18.175925925925927</v>
      </c>
      <c r="R709" s="11">
        <f t="shared" si="157"/>
        <v>8</v>
      </c>
      <c r="S709" s="11">
        <f t="shared" si="158"/>
        <v>3.1352941176470588</v>
      </c>
      <c r="T709" s="11">
        <f t="shared" si="159"/>
        <v>6.2962962962962967</v>
      </c>
      <c r="U709" s="11">
        <f t="shared" si="160"/>
        <v>73.771626297577853</v>
      </c>
      <c r="V709" s="11">
        <f t="shared" si="161"/>
        <v>3.7370242214532872</v>
      </c>
      <c r="W709" s="11">
        <f>IFERROR(H709/M709,Tabla2[[#This Row],[CARGA PRODUCCION (ANIMALES/HA)]])</f>
        <v>3.5211267605633805</v>
      </c>
      <c r="X709" s="9">
        <f t="shared" si="162"/>
        <v>2022</v>
      </c>
      <c r="Y709" s="9">
        <f t="shared" si="163"/>
        <v>11</v>
      </c>
      <c r="Z709" s="9" t="e">
        <f t="shared" ca="1" si="164"/>
        <v>#NAME?</v>
      </c>
      <c r="AA709" s="12">
        <f t="shared" si="165"/>
        <v>125</v>
      </c>
      <c r="AB709" s="10">
        <f t="shared" si="166"/>
        <v>0.86399999999999999</v>
      </c>
      <c r="AC709" s="13">
        <f t="shared" si="167"/>
        <v>0.13600000000000001</v>
      </c>
    </row>
    <row r="710" spans="1:29">
      <c r="A710" s="6">
        <v>44878</v>
      </c>
      <c r="B710" s="7" t="s">
        <v>88</v>
      </c>
      <c r="C710" s="7">
        <v>710</v>
      </c>
      <c r="D710" s="7">
        <v>30</v>
      </c>
      <c r="E710" s="7">
        <v>5</v>
      </c>
      <c r="F710" s="7">
        <v>30</v>
      </c>
      <c r="G710" s="7">
        <v>37</v>
      </c>
      <c r="H710" s="7">
        <v>41</v>
      </c>
      <c r="I710" s="7">
        <v>0</v>
      </c>
      <c r="J710" s="7">
        <v>8</v>
      </c>
      <c r="K710" s="7">
        <v>180</v>
      </c>
      <c r="L710" s="7">
        <v>10.8</v>
      </c>
      <c r="M710" s="28">
        <v>15</v>
      </c>
      <c r="N710" s="9">
        <f>IF(Tabla2[[#This Row],[LECHE RETIRO DIA]]&lt;&gt;ISBLANK(Tabla2[[#This Row],[LECHE RETIRO DIA]]),SUM(Tabla2[[#This Row],[LECHE TANQUE DIA]:[LECHE RETIRO DIA]]),SUM(Tabla2[[#This Row],[LECHE TANQUE DIA]:[LECHE AUTOCONSUMO DIA]]))</f>
        <v>775</v>
      </c>
      <c r="O710" s="10">
        <f t="shared" si="154"/>
        <v>0.91612903225806452</v>
      </c>
      <c r="P710" s="11">
        <f t="shared" si="155"/>
        <v>20.945945945945947</v>
      </c>
      <c r="Q710" s="11">
        <f t="shared" si="156"/>
        <v>19.189189189189189</v>
      </c>
      <c r="R710" s="11">
        <f t="shared" si="157"/>
        <v>3.75</v>
      </c>
      <c r="S710" s="11">
        <f t="shared" si="158"/>
        <v>4.3055555555555554</v>
      </c>
      <c r="T710" s="11">
        <f t="shared" si="159"/>
        <v>4.8648648648648649</v>
      </c>
      <c r="U710" s="11">
        <f t="shared" si="160"/>
        <v>71.759259259259252</v>
      </c>
      <c r="V710" s="11">
        <f t="shared" si="161"/>
        <v>3.4259259259259256</v>
      </c>
      <c r="W710" s="11">
        <f>IFERROR(H710/M710,Tabla2[[#This Row],[CARGA PRODUCCION (ANIMALES/HA)]])</f>
        <v>2.7333333333333334</v>
      </c>
      <c r="X710" s="9">
        <f t="shared" si="162"/>
        <v>2022</v>
      </c>
      <c r="Y710" s="9">
        <f t="shared" si="163"/>
        <v>11</v>
      </c>
      <c r="Z710" s="9" t="e">
        <f t="shared" ca="1" si="164"/>
        <v>#NAME?</v>
      </c>
      <c r="AA710" s="12">
        <f t="shared" si="165"/>
        <v>41</v>
      </c>
      <c r="AB710" s="10">
        <f t="shared" si="166"/>
        <v>0.90243902439024393</v>
      </c>
      <c r="AC710" s="13">
        <f t="shared" si="167"/>
        <v>9.7560975609756073E-2</v>
      </c>
    </row>
    <row r="711" spans="1:29">
      <c r="A711" s="6">
        <v>44879</v>
      </c>
      <c r="B711" s="7" t="s">
        <v>81</v>
      </c>
      <c r="C711" s="7">
        <v>1886</v>
      </c>
      <c r="D711" s="7">
        <v>30</v>
      </c>
      <c r="E711" s="7">
        <v>9</v>
      </c>
      <c r="F711" s="7">
        <v>30</v>
      </c>
      <c r="G711" s="7">
        <v>92</v>
      </c>
      <c r="H711" s="7">
        <v>92</v>
      </c>
      <c r="I711" s="7">
        <v>0</v>
      </c>
      <c r="J711" s="7">
        <v>8</v>
      </c>
      <c r="K711" s="7">
        <v>600</v>
      </c>
      <c r="L711" s="7">
        <v>25.2</v>
      </c>
      <c r="M711" s="8">
        <v>32.700000000000003</v>
      </c>
      <c r="N711" s="9">
        <f>IF(Tabla2[[#This Row],[LECHE RETIRO DIA]]&lt;&gt;ISBLANK(Tabla2[[#This Row],[LECHE RETIRO DIA]]),SUM(Tabla2[[#This Row],[LECHE TANQUE DIA]:[LECHE RETIRO DIA]]),SUM(Tabla2[[#This Row],[LECHE TANQUE DIA]:[LECHE AUTOCONSUMO DIA]]))</f>
        <v>1955</v>
      </c>
      <c r="O711" s="10">
        <f t="shared" si="154"/>
        <v>0.96470588235294119</v>
      </c>
      <c r="P711" s="11">
        <f t="shared" si="155"/>
        <v>21.25</v>
      </c>
      <c r="Q711" s="11">
        <f t="shared" si="156"/>
        <v>20.5</v>
      </c>
      <c r="R711" s="11">
        <f t="shared" si="157"/>
        <v>3.75</v>
      </c>
      <c r="S711" s="11">
        <f t="shared" si="158"/>
        <v>3.2583333333333333</v>
      </c>
      <c r="T711" s="11">
        <f t="shared" si="159"/>
        <v>6.5217391304347823</v>
      </c>
      <c r="U711" s="11">
        <f t="shared" si="160"/>
        <v>77.579365079365076</v>
      </c>
      <c r="V711" s="11">
        <f t="shared" si="161"/>
        <v>3.6507936507936507</v>
      </c>
      <c r="W711" s="11">
        <f>IFERROR(H711/M711,Tabla2[[#This Row],[CARGA PRODUCCION (ANIMALES/HA)]])</f>
        <v>2.8134556574923546</v>
      </c>
      <c r="X711" s="9">
        <f t="shared" si="162"/>
        <v>2022</v>
      </c>
      <c r="Y711" s="9">
        <f t="shared" si="163"/>
        <v>11</v>
      </c>
      <c r="Z711" s="9" t="e">
        <f t="shared" ca="1" si="164"/>
        <v>#NAME?</v>
      </c>
      <c r="AA711" s="12">
        <f t="shared" si="165"/>
        <v>92</v>
      </c>
      <c r="AB711" s="10">
        <f t="shared" si="166"/>
        <v>1</v>
      </c>
      <c r="AC711" s="13">
        <f t="shared" si="167"/>
        <v>0</v>
      </c>
    </row>
    <row r="712" spans="1:29">
      <c r="A712" s="6">
        <v>44879</v>
      </c>
      <c r="B712" s="7" t="s">
        <v>83</v>
      </c>
      <c r="C712" s="7">
        <v>1982</v>
      </c>
      <c r="D712" s="7">
        <v>80</v>
      </c>
      <c r="E712" s="7">
        <v>9</v>
      </c>
      <c r="F712" s="7">
        <v>80</v>
      </c>
      <c r="G712" s="7">
        <v>108</v>
      </c>
      <c r="H712" s="7">
        <v>124</v>
      </c>
      <c r="I712" s="7">
        <v>2</v>
      </c>
      <c r="J712" s="7">
        <v>11</v>
      </c>
      <c r="K712" s="7">
        <v>680</v>
      </c>
      <c r="L712" s="7">
        <v>28.9</v>
      </c>
      <c r="M712" s="8">
        <v>35.5</v>
      </c>
      <c r="N712" s="9">
        <f>IF(Tabla2[[#This Row],[LECHE RETIRO DIA]]&lt;&gt;ISBLANK(Tabla2[[#This Row],[LECHE RETIRO DIA]]),SUM(Tabla2[[#This Row],[LECHE TANQUE DIA]:[LECHE RETIRO DIA]]),SUM(Tabla2[[#This Row],[LECHE TANQUE DIA]:[LECHE AUTOCONSUMO DIA]]))</f>
        <v>2151</v>
      </c>
      <c r="O712" s="10">
        <f t="shared" si="154"/>
        <v>0.92143189214318921</v>
      </c>
      <c r="P712" s="11">
        <f t="shared" si="155"/>
        <v>19.916666666666668</v>
      </c>
      <c r="Q712" s="11">
        <f t="shared" si="156"/>
        <v>18.351851851851851</v>
      </c>
      <c r="R712" s="11">
        <f t="shared" si="157"/>
        <v>7.2727272727272725</v>
      </c>
      <c r="S712" s="11">
        <f t="shared" si="158"/>
        <v>3.1632352941176469</v>
      </c>
      <c r="T712" s="11">
        <f t="shared" si="159"/>
        <v>6.2962962962962967</v>
      </c>
      <c r="U712" s="11">
        <f t="shared" si="160"/>
        <v>74.429065743944633</v>
      </c>
      <c r="V712" s="11">
        <f t="shared" si="161"/>
        <v>3.7370242214532872</v>
      </c>
      <c r="W712" s="11">
        <f>IFERROR(H712/M712,Tabla2[[#This Row],[CARGA PRODUCCION (ANIMALES/HA)]])</f>
        <v>3.492957746478873</v>
      </c>
      <c r="X712" s="9">
        <f t="shared" si="162"/>
        <v>2022</v>
      </c>
      <c r="Y712" s="9">
        <f t="shared" si="163"/>
        <v>11</v>
      </c>
      <c r="Z712" s="9" t="e">
        <f t="shared" ca="1" si="164"/>
        <v>#NAME?</v>
      </c>
      <c r="AA712" s="12">
        <f t="shared" si="165"/>
        <v>124</v>
      </c>
      <c r="AB712" s="10">
        <f t="shared" si="166"/>
        <v>0.87096774193548387</v>
      </c>
      <c r="AC712" s="13">
        <f t="shared" si="167"/>
        <v>0.12903225806451613</v>
      </c>
    </row>
    <row r="713" spans="1:29">
      <c r="A713" s="6">
        <v>44879</v>
      </c>
      <c r="B713" s="7" t="s">
        <v>88</v>
      </c>
      <c r="C713" s="7">
        <v>700</v>
      </c>
      <c r="D713" s="7">
        <v>30</v>
      </c>
      <c r="E713" s="7">
        <v>5</v>
      </c>
      <c r="F713" s="7">
        <v>30</v>
      </c>
      <c r="G713" s="7">
        <v>37</v>
      </c>
      <c r="H713" s="7">
        <v>41</v>
      </c>
      <c r="I713" s="7">
        <v>0</v>
      </c>
      <c r="J713" s="7">
        <v>8</v>
      </c>
      <c r="K713" s="7">
        <v>180</v>
      </c>
      <c r="L713" s="7">
        <v>10.8</v>
      </c>
      <c r="M713" s="28">
        <v>15</v>
      </c>
      <c r="N713" s="9">
        <f>IF(Tabla2[[#This Row],[LECHE RETIRO DIA]]&lt;&gt;ISBLANK(Tabla2[[#This Row],[LECHE RETIRO DIA]]),SUM(Tabla2[[#This Row],[LECHE TANQUE DIA]:[LECHE RETIRO DIA]]),SUM(Tabla2[[#This Row],[LECHE TANQUE DIA]:[LECHE AUTOCONSUMO DIA]]))</f>
        <v>765</v>
      </c>
      <c r="O713" s="10">
        <f t="shared" si="154"/>
        <v>0.91503267973856206</v>
      </c>
      <c r="P713" s="11">
        <f t="shared" si="155"/>
        <v>20.675675675675677</v>
      </c>
      <c r="Q713" s="11">
        <f t="shared" si="156"/>
        <v>18.918918918918919</v>
      </c>
      <c r="R713" s="11">
        <f t="shared" si="157"/>
        <v>3.75</v>
      </c>
      <c r="S713" s="11">
        <f t="shared" si="158"/>
        <v>4.25</v>
      </c>
      <c r="T713" s="11">
        <f t="shared" si="159"/>
        <v>4.8648648648648649</v>
      </c>
      <c r="U713" s="11">
        <f t="shared" si="160"/>
        <v>70.833333333333329</v>
      </c>
      <c r="V713" s="11">
        <f t="shared" si="161"/>
        <v>3.4259259259259256</v>
      </c>
      <c r="W713" s="11">
        <f>IFERROR(H713/M713,Tabla2[[#This Row],[CARGA PRODUCCION (ANIMALES/HA)]])</f>
        <v>2.7333333333333334</v>
      </c>
      <c r="X713" s="9">
        <f t="shared" si="162"/>
        <v>2022</v>
      </c>
      <c r="Y713" s="9">
        <f t="shared" si="163"/>
        <v>11</v>
      </c>
      <c r="Z713" s="9" t="e">
        <f t="shared" ca="1" si="164"/>
        <v>#NAME?</v>
      </c>
      <c r="AA713" s="12">
        <f t="shared" si="165"/>
        <v>41</v>
      </c>
      <c r="AB713" s="10">
        <f t="shared" si="166"/>
        <v>0.90243902439024393</v>
      </c>
      <c r="AC713" s="13">
        <f t="shared" si="167"/>
        <v>9.7560975609756073E-2</v>
      </c>
    </row>
    <row r="714" spans="1:29">
      <c r="A714" s="6">
        <v>44880</v>
      </c>
      <c r="B714" s="7" t="s">
        <v>81</v>
      </c>
      <c r="C714" s="7">
        <v>1914</v>
      </c>
      <c r="D714" s="7">
        <v>40</v>
      </c>
      <c r="E714" s="7">
        <v>9</v>
      </c>
      <c r="F714" s="7">
        <v>40</v>
      </c>
      <c r="G714" s="7">
        <v>92</v>
      </c>
      <c r="H714" s="7">
        <v>92</v>
      </c>
      <c r="I714" s="7">
        <v>0</v>
      </c>
      <c r="J714" s="7">
        <v>8</v>
      </c>
      <c r="K714" s="7">
        <v>600</v>
      </c>
      <c r="L714" s="7">
        <v>25.2</v>
      </c>
      <c r="M714" s="8">
        <v>32.700000000000003</v>
      </c>
      <c r="N714" s="9">
        <f>IF(Tabla2[[#This Row],[LECHE RETIRO DIA]]&lt;&gt;ISBLANK(Tabla2[[#This Row],[LECHE RETIRO DIA]]),SUM(Tabla2[[#This Row],[LECHE TANQUE DIA]:[LECHE RETIRO DIA]]),SUM(Tabla2[[#This Row],[LECHE TANQUE DIA]:[LECHE AUTOCONSUMO DIA]]))</f>
        <v>2003</v>
      </c>
      <c r="O714" s="10">
        <f t="shared" si="154"/>
        <v>0.95556665002496255</v>
      </c>
      <c r="P714" s="11">
        <f t="shared" si="155"/>
        <v>21.771739130434781</v>
      </c>
      <c r="Q714" s="11">
        <f t="shared" si="156"/>
        <v>20.804347826086957</v>
      </c>
      <c r="R714" s="11">
        <f t="shared" si="157"/>
        <v>5</v>
      </c>
      <c r="S714" s="11">
        <f t="shared" si="158"/>
        <v>3.3383333333333334</v>
      </c>
      <c r="T714" s="11">
        <f t="shared" si="159"/>
        <v>6.5217391304347823</v>
      </c>
      <c r="U714" s="11">
        <f t="shared" si="160"/>
        <v>79.484126984126988</v>
      </c>
      <c r="V714" s="11">
        <f t="shared" si="161"/>
        <v>3.6507936507936507</v>
      </c>
      <c r="W714" s="11">
        <f>IFERROR(H714/M714,Tabla2[[#This Row],[CARGA PRODUCCION (ANIMALES/HA)]])</f>
        <v>2.8134556574923546</v>
      </c>
      <c r="X714" s="9">
        <f t="shared" si="162"/>
        <v>2022</v>
      </c>
      <c r="Y714" s="9">
        <f t="shared" si="163"/>
        <v>11</v>
      </c>
      <c r="Z714" s="9" t="e">
        <f t="shared" ca="1" si="164"/>
        <v>#NAME?</v>
      </c>
      <c r="AA714" s="12">
        <f t="shared" si="165"/>
        <v>92</v>
      </c>
      <c r="AB714" s="10">
        <f t="shared" si="166"/>
        <v>1</v>
      </c>
      <c r="AC714" s="13">
        <f t="shared" si="167"/>
        <v>0</v>
      </c>
    </row>
    <row r="715" spans="1:29">
      <c r="A715" s="6">
        <v>44880</v>
      </c>
      <c r="B715" s="7" t="s">
        <v>83</v>
      </c>
      <c r="C715" s="7">
        <v>2001</v>
      </c>
      <c r="D715" s="7">
        <v>80</v>
      </c>
      <c r="E715" s="7">
        <v>9</v>
      </c>
      <c r="F715" s="7">
        <v>80</v>
      </c>
      <c r="G715" s="7">
        <v>108</v>
      </c>
      <c r="H715" s="7">
        <v>124</v>
      </c>
      <c r="I715" s="7">
        <v>2</v>
      </c>
      <c r="J715" s="7">
        <v>11</v>
      </c>
      <c r="K715" s="7">
        <v>680</v>
      </c>
      <c r="L715" s="7">
        <v>28.9</v>
      </c>
      <c r="M715" s="8">
        <v>35.5</v>
      </c>
      <c r="N715" s="9">
        <f>IF(Tabla2[[#This Row],[LECHE RETIRO DIA]]&lt;&gt;ISBLANK(Tabla2[[#This Row],[LECHE RETIRO DIA]]),SUM(Tabla2[[#This Row],[LECHE TANQUE DIA]:[LECHE RETIRO DIA]]),SUM(Tabla2[[#This Row],[LECHE TANQUE DIA]:[LECHE AUTOCONSUMO DIA]]))</f>
        <v>2170</v>
      </c>
      <c r="O715" s="10">
        <f t="shared" si="154"/>
        <v>0.92211981566820278</v>
      </c>
      <c r="P715" s="11">
        <f t="shared" si="155"/>
        <v>20.092592592592592</v>
      </c>
      <c r="Q715" s="11">
        <f t="shared" si="156"/>
        <v>18.527777777777779</v>
      </c>
      <c r="R715" s="11">
        <f t="shared" si="157"/>
        <v>7.2727272727272725</v>
      </c>
      <c r="S715" s="11">
        <f t="shared" si="158"/>
        <v>3.1911764705882355</v>
      </c>
      <c r="T715" s="11">
        <f t="shared" si="159"/>
        <v>6.2962962962962967</v>
      </c>
      <c r="U715" s="11">
        <f t="shared" si="160"/>
        <v>75.086505190311428</v>
      </c>
      <c r="V715" s="11">
        <f t="shared" si="161"/>
        <v>3.7370242214532872</v>
      </c>
      <c r="W715" s="11">
        <f>IFERROR(H715/M715,Tabla2[[#This Row],[CARGA PRODUCCION (ANIMALES/HA)]])</f>
        <v>3.492957746478873</v>
      </c>
      <c r="X715" s="9">
        <f t="shared" si="162"/>
        <v>2022</v>
      </c>
      <c r="Y715" s="9">
        <f t="shared" si="163"/>
        <v>11</v>
      </c>
      <c r="Z715" s="9" t="e">
        <f t="shared" ca="1" si="164"/>
        <v>#NAME?</v>
      </c>
      <c r="AA715" s="12">
        <f t="shared" si="165"/>
        <v>124</v>
      </c>
      <c r="AB715" s="10">
        <f t="shared" si="166"/>
        <v>0.87096774193548387</v>
      </c>
      <c r="AC715" s="13">
        <f t="shared" si="167"/>
        <v>0.12903225806451613</v>
      </c>
    </row>
    <row r="716" spans="1:29">
      <c r="A716" s="6">
        <v>44880</v>
      </c>
      <c r="B716" s="7" t="s">
        <v>88</v>
      </c>
      <c r="C716" s="7">
        <v>700</v>
      </c>
      <c r="D716" s="7">
        <v>30</v>
      </c>
      <c r="E716" s="7">
        <v>5</v>
      </c>
      <c r="F716" s="7">
        <v>30</v>
      </c>
      <c r="G716" s="7">
        <v>37</v>
      </c>
      <c r="H716" s="7">
        <v>41</v>
      </c>
      <c r="I716" s="7">
        <v>0</v>
      </c>
      <c r="J716" s="7">
        <v>8</v>
      </c>
      <c r="K716" s="7">
        <v>180</v>
      </c>
      <c r="L716" s="7">
        <v>10.8</v>
      </c>
      <c r="M716" s="28">
        <v>15</v>
      </c>
      <c r="N716" s="9">
        <f>IF(Tabla2[[#This Row],[LECHE RETIRO DIA]]&lt;&gt;ISBLANK(Tabla2[[#This Row],[LECHE RETIRO DIA]]),SUM(Tabla2[[#This Row],[LECHE TANQUE DIA]:[LECHE RETIRO DIA]]),SUM(Tabla2[[#This Row],[LECHE TANQUE DIA]:[LECHE AUTOCONSUMO DIA]]))</f>
        <v>765</v>
      </c>
      <c r="O716" s="10">
        <f t="shared" si="154"/>
        <v>0.91503267973856206</v>
      </c>
      <c r="P716" s="11">
        <f t="shared" si="155"/>
        <v>20.675675675675677</v>
      </c>
      <c r="Q716" s="11">
        <f t="shared" si="156"/>
        <v>18.918918918918919</v>
      </c>
      <c r="R716" s="11">
        <f t="shared" si="157"/>
        <v>3.75</v>
      </c>
      <c r="S716" s="11">
        <f t="shared" si="158"/>
        <v>4.25</v>
      </c>
      <c r="T716" s="11">
        <f t="shared" si="159"/>
        <v>4.8648648648648649</v>
      </c>
      <c r="U716" s="11">
        <f t="shared" si="160"/>
        <v>70.833333333333329</v>
      </c>
      <c r="V716" s="11">
        <f t="shared" si="161"/>
        <v>3.4259259259259256</v>
      </c>
      <c r="W716" s="11">
        <f>IFERROR(H716/M716,Tabla2[[#This Row],[CARGA PRODUCCION (ANIMALES/HA)]])</f>
        <v>2.7333333333333334</v>
      </c>
      <c r="X716" s="9">
        <f t="shared" si="162"/>
        <v>2022</v>
      </c>
      <c r="Y716" s="9">
        <f t="shared" si="163"/>
        <v>11</v>
      </c>
      <c r="Z716" s="9" t="e">
        <f t="shared" ca="1" si="164"/>
        <v>#NAME?</v>
      </c>
      <c r="AA716" s="12">
        <f t="shared" si="165"/>
        <v>41</v>
      </c>
      <c r="AB716" s="10">
        <f t="shared" si="166"/>
        <v>0.90243902439024393</v>
      </c>
      <c r="AC716" s="13">
        <f t="shared" si="167"/>
        <v>9.7560975609756073E-2</v>
      </c>
    </row>
    <row r="717" spans="1:29">
      <c r="A717" s="6">
        <v>44835</v>
      </c>
      <c r="B717" s="7" t="s">
        <v>84</v>
      </c>
      <c r="C717" s="7">
        <v>1450</v>
      </c>
      <c r="D717" s="7">
        <v>180</v>
      </c>
      <c r="E717" s="7">
        <v>9</v>
      </c>
      <c r="F717" s="7">
        <v>180</v>
      </c>
      <c r="G717" s="7">
        <v>103</v>
      </c>
      <c r="H717" s="7">
        <v>115</v>
      </c>
      <c r="I717" s="7">
        <v>1</v>
      </c>
      <c r="J717" s="7">
        <v>34</v>
      </c>
      <c r="K717" s="7">
        <v>480</v>
      </c>
      <c r="L717" s="7">
        <v>23.8</v>
      </c>
      <c r="M717" s="8">
        <v>28.4</v>
      </c>
      <c r="N717" s="9">
        <f>IF(Tabla2[[#This Row],[LECHE RETIRO DIA]]&lt;&gt;ISBLANK(Tabla2[[#This Row],[LECHE RETIRO DIA]]),SUM(Tabla2[[#This Row],[LECHE TANQUE DIA]:[LECHE RETIRO DIA]]),SUM(Tabla2[[#This Row],[LECHE TANQUE DIA]:[LECHE AUTOCONSUMO DIA]]))</f>
        <v>1819</v>
      </c>
      <c r="O717" s="10">
        <f t="shared" si="154"/>
        <v>0.79714128642111048</v>
      </c>
      <c r="P717" s="11">
        <f t="shared" si="155"/>
        <v>17.660194174757283</v>
      </c>
      <c r="Q717" s="11">
        <f t="shared" si="156"/>
        <v>14.077669902912621</v>
      </c>
      <c r="R717" s="11">
        <f t="shared" si="157"/>
        <v>5.2941176470588234</v>
      </c>
      <c r="S717" s="11">
        <f t="shared" si="158"/>
        <v>3.7895833333333333</v>
      </c>
      <c r="T717" s="11">
        <f t="shared" si="159"/>
        <v>4.6601941747572813</v>
      </c>
      <c r="U717" s="11">
        <f t="shared" si="160"/>
        <v>76.428571428571431</v>
      </c>
      <c r="V717" s="11">
        <f t="shared" si="161"/>
        <v>4.3277310924369745</v>
      </c>
      <c r="W717" s="11">
        <f>IFERROR(H717/M717,Tabla2[[#This Row],[CARGA PRODUCCION (ANIMALES/HA)]])</f>
        <v>4.0492957746478879</v>
      </c>
      <c r="X717" s="9">
        <f t="shared" si="162"/>
        <v>2022</v>
      </c>
      <c r="Y717" s="9">
        <f t="shared" si="163"/>
        <v>10</v>
      </c>
      <c r="Z717" s="9" t="e">
        <f t="shared" ca="1" si="164"/>
        <v>#NAME?</v>
      </c>
      <c r="AA717" s="12">
        <f t="shared" si="165"/>
        <v>115</v>
      </c>
      <c r="AB717" s="10">
        <f t="shared" si="166"/>
        <v>0.89565217391304353</v>
      </c>
      <c r="AC717" s="13">
        <f t="shared" si="167"/>
        <v>0.10434782608695647</v>
      </c>
    </row>
    <row r="718" spans="1:29">
      <c r="A718" s="6">
        <v>44836</v>
      </c>
      <c r="B718" s="7" t="s">
        <v>84</v>
      </c>
      <c r="C718" s="7">
        <v>1461</v>
      </c>
      <c r="D718" s="7">
        <v>180</v>
      </c>
      <c r="E718" s="7">
        <v>9</v>
      </c>
      <c r="F718" s="7">
        <v>180</v>
      </c>
      <c r="G718" s="7">
        <v>103</v>
      </c>
      <c r="H718" s="7">
        <v>115</v>
      </c>
      <c r="I718" s="7">
        <v>1</v>
      </c>
      <c r="J718" s="7">
        <v>34</v>
      </c>
      <c r="K718" s="7">
        <v>480</v>
      </c>
      <c r="L718" s="7">
        <v>23.8</v>
      </c>
      <c r="M718" s="8">
        <v>28.4</v>
      </c>
      <c r="N718" s="9">
        <f>IF(Tabla2[[#This Row],[LECHE RETIRO DIA]]&lt;&gt;ISBLANK(Tabla2[[#This Row],[LECHE RETIRO DIA]]),SUM(Tabla2[[#This Row],[LECHE TANQUE DIA]:[LECHE RETIRO DIA]]),SUM(Tabla2[[#This Row],[LECHE TANQUE DIA]:[LECHE AUTOCONSUMO DIA]]))</f>
        <v>1830</v>
      </c>
      <c r="O718" s="10">
        <f t="shared" si="154"/>
        <v>0.79836065573770487</v>
      </c>
      <c r="P718" s="11">
        <f t="shared" si="155"/>
        <v>17.766990291262136</v>
      </c>
      <c r="Q718" s="11">
        <f t="shared" si="156"/>
        <v>14.184466019417476</v>
      </c>
      <c r="R718" s="11">
        <f t="shared" si="157"/>
        <v>5.2941176470588234</v>
      </c>
      <c r="S718" s="11">
        <f t="shared" si="158"/>
        <v>3.8125</v>
      </c>
      <c r="T718" s="11">
        <f t="shared" si="159"/>
        <v>4.6601941747572813</v>
      </c>
      <c r="U718" s="11">
        <f t="shared" si="160"/>
        <v>76.890756302521012</v>
      </c>
      <c r="V718" s="11">
        <f t="shared" si="161"/>
        <v>4.3277310924369745</v>
      </c>
      <c r="W718" s="11">
        <f>IFERROR(H718/M718,Tabla2[[#This Row],[CARGA PRODUCCION (ANIMALES/HA)]])</f>
        <v>4.0492957746478879</v>
      </c>
      <c r="X718" s="9">
        <f t="shared" si="162"/>
        <v>2022</v>
      </c>
      <c r="Y718" s="9">
        <f t="shared" si="163"/>
        <v>10</v>
      </c>
      <c r="Z718" s="9" t="e">
        <f t="shared" ca="1" si="164"/>
        <v>#NAME?</v>
      </c>
      <c r="AA718" s="12">
        <f t="shared" si="165"/>
        <v>115</v>
      </c>
      <c r="AB718" s="10">
        <f t="shared" si="166"/>
        <v>0.89565217391304353</v>
      </c>
      <c r="AC718" s="13">
        <f t="shared" si="167"/>
        <v>0.10434782608695647</v>
      </c>
    </row>
    <row r="719" spans="1:29">
      <c r="A719" s="6">
        <v>44837</v>
      </c>
      <c r="B719" s="7" t="s">
        <v>84</v>
      </c>
      <c r="C719" s="7">
        <v>1481</v>
      </c>
      <c r="D719" s="7">
        <v>180</v>
      </c>
      <c r="E719" s="7">
        <v>9</v>
      </c>
      <c r="F719" s="7">
        <v>180</v>
      </c>
      <c r="G719" s="7">
        <v>103</v>
      </c>
      <c r="H719" s="7">
        <v>115</v>
      </c>
      <c r="I719" s="7">
        <v>1</v>
      </c>
      <c r="J719" s="7">
        <v>34</v>
      </c>
      <c r="K719" s="7">
        <v>480</v>
      </c>
      <c r="L719" s="7">
        <v>23.8</v>
      </c>
      <c r="M719" s="8">
        <v>28.4</v>
      </c>
      <c r="N719" s="9">
        <f>IF(Tabla2[[#This Row],[LECHE RETIRO DIA]]&lt;&gt;ISBLANK(Tabla2[[#This Row],[LECHE RETIRO DIA]]),SUM(Tabla2[[#This Row],[LECHE TANQUE DIA]:[LECHE RETIRO DIA]]),SUM(Tabla2[[#This Row],[LECHE TANQUE DIA]:[LECHE AUTOCONSUMO DIA]]))</f>
        <v>1850</v>
      </c>
      <c r="O719" s="10">
        <f t="shared" si="154"/>
        <v>0.80054054054054058</v>
      </c>
      <c r="P719" s="11">
        <f t="shared" si="155"/>
        <v>17.961165048543688</v>
      </c>
      <c r="Q719" s="11">
        <f t="shared" si="156"/>
        <v>14.378640776699029</v>
      </c>
      <c r="R719" s="11">
        <f t="shared" si="157"/>
        <v>5.2941176470588234</v>
      </c>
      <c r="S719" s="11">
        <f t="shared" si="158"/>
        <v>3.8541666666666665</v>
      </c>
      <c r="T719" s="11">
        <f t="shared" si="159"/>
        <v>4.6601941747572813</v>
      </c>
      <c r="U719" s="11">
        <f t="shared" si="160"/>
        <v>77.731092436974791</v>
      </c>
      <c r="V719" s="11">
        <f t="shared" si="161"/>
        <v>4.3277310924369745</v>
      </c>
      <c r="W719" s="11">
        <f>IFERROR(H719/M719,Tabla2[[#This Row],[CARGA PRODUCCION (ANIMALES/HA)]])</f>
        <v>4.0492957746478879</v>
      </c>
      <c r="X719" s="9">
        <f t="shared" si="162"/>
        <v>2022</v>
      </c>
      <c r="Y719" s="9">
        <f t="shared" si="163"/>
        <v>10</v>
      </c>
      <c r="Z719" s="9" t="e">
        <f t="shared" ca="1" si="164"/>
        <v>#NAME?</v>
      </c>
      <c r="AA719" s="12">
        <f t="shared" si="165"/>
        <v>115</v>
      </c>
      <c r="AB719" s="10">
        <f t="shared" si="166"/>
        <v>0.89565217391304353</v>
      </c>
      <c r="AC719" s="13">
        <f t="shared" si="167"/>
        <v>0.10434782608695647</v>
      </c>
    </row>
    <row r="720" spans="1:29">
      <c r="A720" s="6">
        <v>44838</v>
      </c>
      <c r="B720" s="7" t="s">
        <v>84</v>
      </c>
      <c r="C720" s="7">
        <v>1449</v>
      </c>
      <c r="D720" s="7">
        <v>180</v>
      </c>
      <c r="E720" s="7">
        <v>9</v>
      </c>
      <c r="F720" s="7">
        <v>180</v>
      </c>
      <c r="G720" s="7">
        <v>103</v>
      </c>
      <c r="H720" s="7">
        <v>115</v>
      </c>
      <c r="I720" s="7">
        <v>1</v>
      </c>
      <c r="J720" s="7">
        <v>34</v>
      </c>
      <c r="K720" s="7">
        <v>480</v>
      </c>
      <c r="L720" s="7">
        <v>23.8</v>
      </c>
      <c r="M720" s="8">
        <v>28.4</v>
      </c>
      <c r="N720" s="9">
        <f>IF(Tabla2[[#This Row],[LECHE RETIRO DIA]]&lt;&gt;ISBLANK(Tabla2[[#This Row],[LECHE RETIRO DIA]]),SUM(Tabla2[[#This Row],[LECHE TANQUE DIA]:[LECHE RETIRO DIA]]),SUM(Tabla2[[#This Row],[LECHE TANQUE DIA]:[LECHE AUTOCONSUMO DIA]]))</f>
        <v>1818</v>
      </c>
      <c r="O720" s="10">
        <f t="shared" si="154"/>
        <v>0.79702970297029707</v>
      </c>
      <c r="P720" s="11">
        <f t="shared" si="155"/>
        <v>17.650485436893202</v>
      </c>
      <c r="Q720" s="11">
        <f t="shared" si="156"/>
        <v>14.067961165048544</v>
      </c>
      <c r="R720" s="11">
        <f t="shared" si="157"/>
        <v>5.2941176470588234</v>
      </c>
      <c r="S720" s="11">
        <f t="shared" si="158"/>
        <v>3.7875000000000001</v>
      </c>
      <c r="T720" s="11">
        <f t="shared" si="159"/>
        <v>4.6601941747572813</v>
      </c>
      <c r="U720" s="11">
        <f t="shared" si="160"/>
        <v>76.386554621848731</v>
      </c>
      <c r="V720" s="11">
        <f t="shared" si="161"/>
        <v>4.3277310924369745</v>
      </c>
      <c r="W720" s="11">
        <f>IFERROR(H720/M720,Tabla2[[#This Row],[CARGA PRODUCCION (ANIMALES/HA)]])</f>
        <v>4.0492957746478879</v>
      </c>
      <c r="X720" s="9">
        <f t="shared" si="162"/>
        <v>2022</v>
      </c>
      <c r="Y720" s="9">
        <f t="shared" si="163"/>
        <v>10</v>
      </c>
      <c r="Z720" s="9" t="e">
        <f t="shared" ca="1" si="164"/>
        <v>#NAME?</v>
      </c>
      <c r="AA720" s="12">
        <f t="shared" si="165"/>
        <v>115</v>
      </c>
      <c r="AB720" s="10">
        <f t="shared" si="166"/>
        <v>0.89565217391304353</v>
      </c>
      <c r="AC720" s="13">
        <f t="shared" si="167"/>
        <v>0.10434782608695647</v>
      </c>
    </row>
    <row r="721" spans="1:29">
      <c r="A721" s="6">
        <v>44839</v>
      </c>
      <c r="B721" s="7" t="s">
        <v>84</v>
      </c>
      <c r="C721" s="7">
        <v>1507</v>
      </c>
      <c r="D721" s="7">
        <v>180</v>
      </c>
      <c r="E721" s="7">
        <v>9</v>
      </c>
      <c r="F721" s="7">
        <v>180</v>
      </c>
      <c r="G721" s="7">
        <v>103</v>
      </c>
      <c r="H721" s="7">
        <v>111</v>
      </c>
      <c r="I721" s="7">
        <v>1</v>
      </c>
      <c r="J721" s="7">
        <v>34</v>
      </c>
      <c r="K721" s="7">
        <v>480</v>
      </c>
      <c r="L721" s="7">
        <v>23.8</v>
      </c>
      <c r="M721" s="8">
        <v>28.4</v>
      </c>
      <c r="N721" s="9">
        <f>IF(Tabla2[[#This Row],[LECHE RETIRO DIA]]&lt;&gt;ISBLANK(Tabla2[[#This Row],[LECHE RETIRO DIA]]),SUM(Tabla2[[#This Row],[LECHE TANQUE DIA]:[LECHE RETIRO DIA]]),SUM(Tabla2[[#This Row],[LECHE TANQUE DIA]:[LECHE AUTOCONSUMO DIA]]))</f>
        <v>1876</v>
      </c>
      <c r="O721" s="10">
        <f t="shared" si="154"/>
        <v>0.80330490405117272</v>
      </c>
      <c r="P721" s="11">
        <f t="shared" si="155"/>
        <v>18.21359223300971</v>
      </c>
      <c r="Q721" s="11">
        <f t="shared" si="156"/>
        <v>14.631067961165048</v>
      </c>
      <c r="R721" s="11">
        <f t="shared" si="157"/>
        <v>5.2941176470588234</v>
      </c>
      <c r="S721" s="11">
        <f t="shared" si="158"/>
        <v>3.9083333333333332</v>
      </c>
      <c r="T721" s="11">
        <f t="shared" si="159"/>
        <v>4.6601941747572813</v>
      </c>
      <c r="U721" s="11">
        <f t="shared" si="160"/>
        <v>78.82352941176471</v>
      </c>
      <c r="V721" s="11">
        <f t="shared" si="161"/>
        <v>4.3277310924369745</v>
      </c>
      <c r="W721" s="11">
        <f>IFERROR(H721/M721,Tabla2[[#This Row],[CARGA PRODUCCION (ANIMALES/HA)]])</f>
        <v>3.9084507042253525</v>
      </c>
      <c r="X721" s="9">
        <f t="shared" si="162"/>
        <v>2022</v>
      </c>
      <c r="Y721" s="9">
        <f t="shared" si="163"/>
        <v>10</v>
      </c>
      <c r="Z721" s="9" t="e">
        <f t="shared" ca="1" si="164"/>
        <v>#NAME?</v>
      </c>
      <c r="AA721" s="12">
        <f t="shared" si="165"/>
        <v>111</v>
      </c>
      <c r="AB721" s="10">
        <f t="shared" si="166"/>
        <v>0.92792792792792789</v>
      </c>
      <c r="AC721" s="13">
        <f t="shared" si="167"/>
        <v>7.2072072072072113E-2</v>
      </c>
    </row>
    <row r="722" spans="1:29">
      <c r="A722" s="6">
        <v>44840</v>
      </c>
      <c r="B722" s="7" t="s">
        <v>84</v>
      </c>
      <c r="C722" s="7">
        <v>1473</v>
      </c>
      <c r="D722" s="7">
        <v>180</v>
      </c>
      <c r="E722" s="7">
        <v>9</v>
      </c>
      <c r="F722" s="7">
        <v>180</v>
      </c>
      <c r="G722" s="7">
        <v>103</v>
      </c>
      <c r="H722" s="7">
        <v>115</v>
      </c>
      <c r="I722" s="7">
        <v>1</v>
      </c>
      <c r="J722" s="7">
        <v>34</v>
      </c>
      <c r="K722" s="7">
        <v>480</v>
      </c>
      <c r="L722" s="7">
        <v>23.8</v>
      </c>
      <c r="M722" s="8">
        <v>28.4</v>
      </c>
      <c r="N722" s="9">
        <f>IF(Tabla2[[#This Row],[LECHE RETIRO DIA]]&lt;&gt;ISBLANK(Tabla2[[#This Row],[LECHE RETIRO DIA]]),SUM(Tabla2[[#This Row],[LECHE TANQUE DIA]:[LECHE RETIRO DIA]]),SUM(Tabla2[[#This Row],[LECHE TANQUE DIA]:[LECHE AUTOCONSUMO DIA]]))</f>
        <v>1842</v>
      </c>
      <c r="O722" s="10">
        <f t="shared" si="154"/>
        <v>0.79967426710097722</v>
      </c>
      <c r="P722" s="11">
        <f t="shared" si="155"/>
        <v>17.883495145631066</v>
      </c>
      <c r="Q722" s="11">
        <f t="shared" si="156"/>
        <v>14.300970873786408</v>
      </c>
      <c r="R722" s="11">
        <f t="shared" si="157"/>
        <v>5.2941176470588234</v>
      </c>
      <c r="S722" s="11">
        <f t="shared" si="158"/>
        <v>3.8374999999999999</v>
      </c>
      <c r="T722" s="11">
        <f t="shared" si="159"/>
        <v>4.6601941747572813</v>
      </c>
      <c r="U722" s="11">
        <f t="shared" si="160"/>
        <v>77.394957983193279</v>
      </c>
      <c r="V722" s="11">
        <f t="shared" si="161"/>
        <v>4.3277310924369745</v>
      </c>
      <c r="W722" s="11">
        <f>IFERROR(H722/M722,Tabla2[[#This Row],[CARGA PRODUCCION (ANIMALES/HA)]])</f>
        <v>4.0492957746478879</v>
      </c>
      <c r="X722" s="9">
        <f t="shared" si="162"/>
        <v>2022</v>
      </c>
      <c r="Y722" s="9">
        <f t="shared" si="163"/>
        <v>10</v>
      </c>
      <c r="Z722" s="9" t="e">
        <f t="shared" ca="1" si="164"/>
        <v>#NAME?</v>
      </c>
      <c r="AA722" s="12">
        <f t="shared" si="165"/>
        <v>115</v>
      </c>
      <c r="AB722" s="10">
        <f t="shared" si="166"/>
        <v>0.89565217391304353</v>
      </c>
      <c r="AC722" s="13">
        <f t="shared" si="167"/>
        <v>0.10434782608695647</v>
      </c>
    </row>
    <row r="723" spans="1:29">
      <c r="A723" s="6">
        <v>44841</v>
      </c>
      <c r="B723" s="7" t="s">
        <v>84</v>
      </c>
      <c r="C723" s="7">
        <v>1515</v>
      </c>
      <c r="D723" s="7">
        <v>180</v>
      </c>
      <c r="E723" s="7">
        <v>9</v>
      </c>
      <c r="F723" s="7">
        <v>180</v>
      </c>
      <c r="G723" s="7">
        <v>103</v>
      </c>
      <c r="H723" s="7">
        <v>115</v>
      </c>
      <c r="I723" s="7">
        <v>1</v>
      </c>
      <c r="J723" s="7">
        <v>34</v>
      </c>
      <c r="K723" s="7">
        <v>480</v>
      </c>
      <c r="L723" s="7">
        <v>23.8</v>
      </c>
      <c r="M723" s="8">
        <v>28.4</v>
      </c>
      <c r="N723" s="9">
        <f>IF(Tabla2[[#This Row],[LECHE RETIRO DIA]]&lt;&gt;ISBLANK(Tabla2[[#This Row],[LECHE RETIRO DIA]]),SUM(Tabla2[[#This Row],[LECHE TANQUE DIA]:[LECHE RETIRO DIA]]),SUM(Tabla2[[#This Row],[LECHE TANQUE DIA]:[LECHE AUTOCONSUMO DIA]]))</f>
        <v>1884</v>
      </c>
      <c r="O723" s="10">
        <f t="shared" si="154"/>
        <v>0.80414012738853502</v>
      </c>
      <c r="P723" s="11">
        <f t="shared" si="155"/>
        <v>18.291262135922331</v>
      </c>
      <c r="Q723" s="11">
        <f t="shared" si="156"/>
        <v>14.708737864077669</v>
      </c>
      <c r="R723" s="11">
        <f t="shared" si="157"/>
        <v>5.2941176470588234</v>
      </c>
      <c r="S723" s="11">
        <f t="shared" si="158"/>
        <v>3.9249999999999998</v>
      </c>
      <c r="T723" s="11">
        <f t="shared" si="159"/>
        <v>4.6601941747572813</v>
      </c>
      <c r="U723" s="11">
        <f t="shared" si="160"/>
        <v>79.159663865546221</v>
      </c>
      <c r="V723" s="11">
        <f t="shared" si="161"/>
        <v>4.3277310924369745</v>
      </c>
      <c r="W723" s="11">
        <f>IFERROR(H723/M723,Tabla2[[#This Row],[CARGA PRODUCCION (ANIMALES/HA)]])</f>
        <v>4.0492957746478879</v>
      </c>
      <c r="X723" s="9">
        <f t="shared" si="162"/>
        <v>2022</v>
      </c>
      <c r="Y723" s="9">
        <f t="shared" si="163"/>
        <v>10</v>
      </c>
      <c r="Z723" s="9" t="e">
        <f t="shared" ca="1" si="164"/>
        <v>#NAME?</v>
      </c>
      <c r="AA723" s="12">
        <f t="shared" si="165"/>
        <v>115</v>
      </c>
      <c r="AB723" s="10">
        <f t="shared" si="166"/>
        <v>0.89565217391304353</v>
      </c>
      <c r="AC723" s="13">
        <f t="shared" si="167"/>
        <v>0.10434782608695647</v>
      </c>
    </row>
    <row r="724" spans="1:29">
      <c r="A724" s="6">
        <v>44842</v>
      </c>
      <c r="B724" s="7" t="s">
        <v>84</v>
      </c>
      <c r="C724" s="7">
        <v>1510</v>
      </c>
      <c r="D724" s="7">
        <v>180</v>
      </c>
      <c r="E724" s="7">
        <v>9</v>
      </c>
      <c r="F724" s="7">
        <v>180</v>
      </c>
      <c r="G724" s="7">
        <v>103</v>
      </c>
      <c r="H724" s="7">
        <v>115</v>
      </c>
      <c r="I724" s="7">
        <v>1</v>
      </c>
      <c r="J724" s="7">
        <v>34</v>
      </c>
      <c r="K724" s="7">
        <v>480</v>
      </c>
      <c r="L724" s="7">
        <v>23.8</v>
      </c>
      <c r="M724" s="8">
        <v>28.4</v>
      </c>
      <c r="N724" s="9">
        <f>IF(Tabla2[[#This Row],[LECHE RETIRO DIA]]&lt;&gt;ISBLANK(Tabla2[[#This Row],[LECHE RETIRO DIA]]),SUM(Tabla2[[#This Row],[LECHE TANQUE DIA]:[LECHE RETIRO DIA]]),SUM(Tabla2[[#This Row],[LECHE TANQUE DIA]:[LECHE AUTOCONSUMO DIA]]))</f>
        <v>1879</v>
      </c>
      <c r="O724" s="10">
        <f t="shared" si="154"/>
        <v>0.80361894624800423</v>
      </c>
      <c r="P724" s="11">
        <f t="shared" si="155"/>
        <v>18.242718446601941</v>
      </c>
      <c r="Q724" s="11">
        <f t="shared" si="156"/>
        <v>14.660194174757281</v>
      </c>
      <c r="R724" s="11">
        <f t="shared" si="157"/>
        <v>5.2941176470588234</v>
      </c>
      <c r="S724" s="11">
        <f t="shared" si="158"/>
        <v>3.9145833333333333</v>
      </c>
      <c r="T724" s="11">
        <f t="shared" si="159"/>
        <v>4.6601941747572813</v>
      </c>
      <c r="U724" s="11">
        <f t="shared" si="160"/>
        <v>78.949579831932766</v>
      </c>
      <c r="V724" s="11">
        <f t="shared" si="161"/>
        <v>4.3277310924369745</v>
      </c>
      <c r="W724" s="11">
        <f>IFERROR(H724/M724,Tabla2[[#This Row],[CARGA PRODUCCION (ANIMALES/HA)]])</f>
        <v>4.0492957746478879</v>
      </c>
      <c r="X724" s="9">
        <f t="shared" si="162"/>
        <v>2022</v>
      </c>
      <c r="Y724" s="9">
        <f t="shared" si="163"/>
        <v>10</v>
      </c>
      <c r="Z724" s="9" t="e">
        <f t="shared" ca="1" si="164"/>
        <v>#NAME?</v>
      </c>
      <c r="AA724" s="12">
        <f t="shared" si="165"/>
        <v>115</v>
      </c>
      <c r="AB724" s="10">
        <f t="shared" si="166"/>
        <v>0.89565217391304353</v>
      </c>
      <c r="AC724" s="13">
        <f t="shared" si="167"/>
        <v>0.10434782608695647</v>
      </c>
    </row>
    <row r="725" spans="1:29">
      <c r="A725" s="6">
        <v>44843</v>
      </c>
      <c r="B725" s="7" t="s">
        <v>84</v>
      </c>
      <c r="C725" s="7">
        <v>1511</v>
      </c>
      <c r="D725" s="7">
        <v>180</v>
      </c>
      <c r="E725" s="7">
        <v>9</v>
      </c>
      <c r="F725" s="7">
        <v>180</v>
      </c>
      <c r="G725" s="7">
        <v>103</v>
      </c>
      <c r="H725" s="7">
        <v>115</v>
      </c>
      <c r="I725" s="7">
        <v>1</v>
      </c>
      <c r="J725" s="7">
        <v>34</v>
      </c>
      <c r="K725" s="7">
        <v>480</v>
      </c>
      <c r="L725" s="7">
        <v>23.8</v>
      </c>
      <c r="M725" s="8">
        <v>28.4</v>
      </c>
      <c r="N725" s="9">
        <f>IF(Tabla2[[#This Row],[LECHE RETIRO DIA]]&lt;&gt;ISBLANK(Tabla2[[#This Row],[LECHE RETIRO DIA]]),SUM(Tabla2[[#This Row],[LECHE TANQUE DIA]:[LECHE RETIRO DIA]]),SUM(Tabla2[[#This Row],[LECHE TANQUE DIA]:[LECHE AUTOCONSUMO DIA]]))</f>
        <v>1880</v>
      </c>
      <c r="O725" s="10">
        <f t="shared" si="154"/>
        <v>0.80372340425531918</v>
      </c>
      <c r="P725" s="11">
        <f t="shared" si="155"/>
        <v>18.252427184466018</v>
      </c>
      <c r="Q725" s="11">
        <f t="shared" si="156"/>
        <v>14.669902912621358</v>
      </c>
      <c r="R725" s="11">
        <f t="shared" si="157"/>
        <v>5.2941176470588234</v>
      </c>
      <c r="S725" s="11">
        <f t="shared" si="158"/>
        <v>3.9166666666666665</v>
      </c>
      <c r="T725" s="11">
        <f t="shared" si="159"/>
        <v>4.6601941747572813</v>
      </c>
      <c r="U725" s="11">
        <f t="shared" si="160"/>
        <v>78.991596638655466</v>
      </c>
      <c r="V725" s="11">
        <f t="shared" si="161"/>
        <v>4.3277310924369745</v>
      </c>
      <c r="W725" s="11">
        <f>IFERROR(H725/M725,Tabla2[[#This Row],[CARGA PRODUCCION (ANIMALES/HA)]])</f>
        <v>4.0492957746478879</v>
      </c>
      <c r="X725" s="9">
        <f t="shared" si="162"/>
        <v>2022</v>
      </c>
      <c r="Y725" s="9">
        <f t="shared" si="163"/>
        <v>10</v>
      </c>
      <c r="Z725" s="9" t="e">
        <f t="shared" ca="1" si="164"/>
        <v>#NAME?</v>
      </c>
      <c r="AA725" s="12">
        <f t="shared" si="165"/>
        <v>115</v>
      </c>
      <c r="AB725" s="10">
        <f t="shared" si="166"/>
        <v>0.89565217391304353</v>
      </c>
      <c r="AC725" s="13">
        <f t="shared" si="167"/>
        <v>0.10434782608695647</v>
      </c>
    </row>
    <row r="726" spans="1:29">
      <c r="A726" s="6">
        <v>44844</v>
      </c>
      <c r="B726" s="7" t="s">
        <v>84</v>
      </c>
      <c r="C726" s="7">
        <v>1507</v>
      </c>
      <c r="D726" s="7">
        <v>180</v>
      </c>
      <c r="E726" s="7">
        <v>9</v>
      </c>
      <c r="F726" s="7">
        <v>180</v>
      </c>
      <c r="G726" s="7">
        <v>103</v>
      </c>
      <c r="H726" s="7">
        <v>115</v>
      </c>
      <c r="I726" s="7">
        <v>1</v>
      </c>
      <c r="J726" s="7">
        <v>34</v>
      </c>
      <c r="K726" s="7">
        <v>480</v>
      </c>
      <c r="L726" s="7">
        <v>23.8</v>
      </c>
      <c r="M726" s="8">
        <v>28.4</v>
      </c>
      <c r="N726" s="9">
        <f>IF(Tabla2[[#This Row],[LECHE RETIRO DIA]]&lt;&gt;ISBLANK(Tabla2[[#This Row],[LECHE RETIRO DIA]]),SUM(Tabla2[[#This Row],[LECHE TANQUE DIA]:[LECHE RETIRO DIA]]),SUM(Tabla2[[#This Row],[LECHE TANQUE DIA]:[LECHE AUTOCONSUMO DIA]]))</f>
        <v>1876</v>
      </c>
      <c r="O726" s="10">
        <f t="shared" ref="O726:O789" si="168">IFERROR(C726/N726,"")</f>
        <v>0.80330490405117272</v>
      </c>
      <c r="P726" s="11">
        <f t="shared" ref="P726:P789" si="169">IFERROR(N726/G726,"")</f>
        <v>18.21359223300971</v>
      </c>
      <c r="Q726" s="11">
        <f t="shared" ref="Q726:Q789" si="170">IFERROR(C726/G726,"")</f>
        <v>14.631067961165048</v>
      </c>
      <c r="R726" s="11">
        <f t="shared" ref="R726:R789" si="171">IFERROR(D726/J726,"")</f>
        <v>5.2941176470588234</v>
      </c>
      <c r="S726" s="11">
        <f t="shared" ref="S726:S789" si="172">IFERROR(N726/K726,"")</f>
        <v>3.9083333333333332</v>
      </c>
      <c r="T726" s="11">
        <f t="shared" ref="T726:T789" si="173">IFERROR(K726/G726,"")</f>
        <v>4.6601941747572813</v>
      </c>
      <c r="U726" s="11">
        <f t="shared" ref="U726:U789" si="174">IFERROR(N726/L726,"")</f>
        <v>78.82352941176471</v>
      </c>
      <c r="V726" s="11">
        <f t="shared" ref="V726:V789" si="175">IFERROR(G726/L726,"")</f>
        <v>4.3277310924369745</v>
      </c>
      <c r="W726" s="11">
        <f>IFERROR(H726/M726,Tabla2[[#This Row],[CARGA PRODUCCION (ANIMALES/HA)]])</f>
        <v>4.0492957746478879</v>
      </c>
      <c r="X726" s="9">
        <f t="shared" ref="X726:X789" si="176">YEAR(A726)</f>
        <v>2022</v>
      </c>
      <c r="Y726" s="9">
        <f t="shared" ref="Y726:Y789" si="177">MONTH(A726)</f>
        <v>10</v>
      </c>
      <c r="Z726" s="9" t="e">
        <f t="shared" ref="Z726:Z789" ca="1" si="178">_xlfn.ISOWEEKNUM(A726)</f>
        <v>#NAME?</v>
      </c>
      <c r="AA726" s="12">
        <f t="shared" ref="AA726:AA789" si="179">IF(H726&gt;0,H726,G726)</f>
        <v>115</v>
      </c>
      <c r="AB726" s="10">
        <f t="shared" ref="AB726:AB789" si="180">IFERROR(G726/AA726,"")</f>
        <v>0.89565217391304353</v>
      </c>
      <c r="AC726" s="13">
        <f t="shared" ref="AC726:AC789" si="181">IFERROR(1-AB726,"")</f>
        <v>0.10434782608695647</v>
      </c>
    </row>
    <row r="727" spans="1:29">
      <c r="A727" s="6">
        <v>44845</v>
      </c>
      <c r="B727" s="7" t="s">
        <v>84</v>
      </c>
      <c r="C727" s="7">
        <v>1775</v>
      </c>
      <c r="D727" s="7">
        <v>180</v>
      </c>
      <c r="E727" s="7">
        <v>9</v>
      </c>
      <c r="F727" s="7">
        <v>180</v>
      </c>
      <c r="G727" s="7">
        <v>103</v>
      </c>
      <c r="H727" s="7">
        <v>115</v>
      </c>
      <c r="I727" s="7">
        <v>1</v>
      </c>
      <c r="J727" s="7">
        <v>34</v>
      </c>
      <c r="K727" s="7">
        <v>480</v>
      </c>
      <c r="L727" s="7">
        <v>23.8</v>
      </c>
      <c r="M727" s="8">
        <v>28.4</v>
      </c>
      <c r="N727" s="9">
        <f>IF(Tabla2[[#This Row],[LECHE RETIRO DIA]]&lt;&gt;ISBLANK(Tabla2[[#This Row],[LECHE RETIRO DIA]]),SUM(Tabla2[[#This Row],[LECHE TANQUE DIA]:[LECHE RETIRO DIA]]),SUM(Tabla2[[#This Row],[LECHE TANQUE DIA]:[LECHE AUTOCONSUMO DIA]]))</f>
        <v>2144</v>
      </c>
      <c r="O727" s="10">
        <f t="shared" si="168"/>
        <v>0.82789179104477617</v>
      </c>
      <c r="P727" s="11">
        <f t="shared" si="169"/>
        <v>20.815533980582526</v>
      </c>
      <c r="Q727" s="11">
        <f t="shared" si="170"/>
        <v>17.233009708737864</v>
      </c>
      <c r="R727" s="11">
        <f t="shared" si="171"/>
        <v>5.2941176470588234</v>
      </c>
      <c r="S727" s="11">
        <f t="shared" si="172"/>
        <v>4.4666666666666668</v>
      </c>
      <c r="T727" s="11">
        <f t="shared" si="173"/>
        <v>4.6601941747572813</v>
      </c>
      <c r="U727" s="11">
        <f t="shared" si="174"/>
        <v>90.084033613445371</v>
      </c>
      <c r="V727" s="11">
        <f t="shared" si="175"/>
        <v>4.3277310924369745</v>
      </c>
      <c r="W727" s="11">
        <f>IFERROR(H727/M727,Tabla2[[#This Row],[CARGA PRODUCCION (ANIMALES/HA)]])</f>
        <v>4.0492957746478879</v>
      </c>
      <c r="X727" s="9">
        <f t="shared" si="176"/>
        <v>2022</v>
      </c>
      <c r="Y727" s="9">
        <f t="shared" si="177"/>
        <v>10</v>
      </c>
      <c r="Z727" s="9" t="e">
        <f t="shared" ca="1" si="178"/>
        <v>#NAME?</v>
      </c>
      <c r="AA727" s="12">
        <f t="shared" si="179"/>
        <v>115</v>
      </c>
      <c r="AB727" s="10">
        <f t="shared" si="180"/>
        <v>0.89565217391304353</v>
      </c>
      <c r="AC727" s="13">
        <f t="shared" si="181"/>
        <v>0.10434782608695647</v>
      </c>
    </row>
    <row r="728" spans="1:29">
      <c r="A728" s="6">
        <v>44846</v>
      </c>
      <c r="B728" s="7" t="s">
        <v>84</v>
      </c>
      <c r="C728" s="7">
        <v>1558</v>
      </c>
      <c r="D728" s="7">
        <v>180</v>
      </c>
      <c r="E728" s="7">
        <v>9</v>
      </c>
      <c r="F728" s="7">
        <v>180</v>
      </c>
      <c r="G728" s="7">
        <v>103</v>
      </c>
      <c r="H728" s="7">
        <v>115</v>
      </c>
      <c r="I728" s="7">
        <v>2</v>
      </c>
      <c r="J728" s="7">
        <v>34</v>
      </c>
      <c r="K728" s="7">
        <v>480</v>
      </c>
      <c r="L728" s="7">
        <v>23.8</v>
      </c>
      <c r="M728" s="8">
        <v>28.4</v>
      </c>
      <c r="N728" s="9">
        <f>IF(Tabla2[[#This Row],[LECHE RETIRO DIA]]&lt;&gt;ISBLANK(Tabla2[[#This Row],[LECHE RETIRO DIA]]),SUM(Tabla2[[#This Row],[LECHE TANQUE DIA]:[LECHE RETIRO DIA]]),SUM(Tabla2[[#This Row],[LECHE TANQUE DIA]:[LECHE AUTOCONSUMO DIA]]))</f>
        <v>1927</v>
      </c>
      <c r="O728" s="10">
        <f t="shared" si="168"/>
        <v>0.80851063829787229</v>
      </c>
      <c r="P728" s="11">
        <f t="shared" si="169"/>
        <v>18.708737864077669</v>
      </c>
      <c r="Q728" s="11">
        <f t="shared" si="170"/>
        <v>15.126213592233009</v>
      </c>
      <c r="R728" s="11">
        <f t="shared" si="171"/>
        <v>5.2941176470588234</v>
      </c>
      <c r="S728" s="11">
        <f t="shared" si="172"/>
        <v>4.0145833333333334</v>
      </c>
      <c r="T728" s="11">
        <f t="shared" si="173"/>
        <v>4.6601941747572813</v>
      </c>
      <c r="U728" s="11">
        <f t="shared" si="174"/>
        <v>80.966386554621849</v>
      </c>
      <c r="V728" s="11">
        <f t="shared" si="175"/>
        <v>4.3277310924369745</v>
      </c>
      <c r="W728" s="11">
        <f>IFERROR(H728/M728,Tabla2[[#This Row],[CARGA PRODUCCION (ANIMALES/HA)]])</f>
        <v>4.0492957746478879</v>
      </c>
      <c r="X728" s="9">
        <f t="shared" si="176"/>
        <v>2022</v>
      </c>
      <c r="Y728" s="9">
        <f t="shared" si="177"/>
        <v>10</v>
      </c>
      <c r="Z728" s="9" t="e">
        <f t="shared" ca="1" si="178"/>
        <v>#NAME?</v>
      </c>
      <c r="AA728" s="12">
        <f t="shared" si="179"/>
        <v>115</v>
      </c>
      <c r="AB728" s="10">
        <f t="shared" si="180"/>
        <v>0.89565217391304353</v>
      </c>
      <c r="AC728" s="13">
        <f t="shared" si="181"/>
        <v>0.10434782608695647</v>
      </c>
    </row>
    <row r="729" spans="1:29">
      <c r="A729" s="6">
        <v>44847</v>
      </c>
      <c r="B729" s="7" t="s">
        <v>84</v>
      </c>
      <c r="C729" s="7">
        <v>1614</v>
      </c>
      <c r="D729" s="7">
        <v>180</v>
      </c>
      <c r="E729" s="7">
        <v>9</v>
      </c>
      <c r="F729" s="7">
        <v>180</v>
      </c>
      <c r="G729" s="7">
        <v>103</v>
      </c>
      <c r="H729" s="7">
        <v>115</v>
      </c>
      <c r="I729" s="7">
        <v>1</v>
      </c>
      <c r="J729" s="7">
        <v>34</v>
      </c>
      <c r="K729" s="7">
        <v>480</v>
      </c>
      <c r="L729" s="7">
        <v>23.8</v>
      </c>
      <c r="M729" s="8">
        <v>28.4</v>
      </c>
      <c r="N729" s="9">
        <f>IF(Tabla2[[#This Row],[LECHE RETIRO DIA]]&lt;&gt;ISBLANK(Tabla2[[#This Row],[LECHE RETIRO DIA]]),SUM(Tabla2[[#This Row],[LECHE TANQUE DIA]:[LECHE RETIRO DIA]]),SUM(Tabla2[[#This Row],[LECHE TANQUE DIA]:[LECHE AUTOCONSUMO DIA]]))</f>
        <v>1983</v>
      </c>
      <c r="O729" s="10">
        <f t="shared" si="168"/>
        <v>0.81391830559757938</v>
      </c>
      <c r="P729" s="11">
        <f t="shared" si="169"/>
        <v>19.252427184466018</v>
      </c>
      <c r="Q729" s="11">
        <f t="shared" si="170"/>
        <v>15.669902912621358</v>
      </c>
      <c r="R729" s="11">
        <f t="shared" si="171"/>
        <v>5.2941176470588234</v>
      </c>
      <c r="S729" s="11">
        <f t="shared" si="172"/>
        <v>4.1312499999999996</v>
      </c>
      <c r="T729" s="11">
        <f t="shared" si="173"/>
        <v>4.6601941747572813</v>
      </c>
      <c r="U729" s="11">
        <f t="shared" si="174"/>
        <v>83.319327731092429</v>
      </c>
      <c r="V729" s="11">
        <f t="shared" si="175"/>
        <v>4.3277310924369745</v>
      </c>
      <c r="W729" s="11">
        <f>IFERROR(H729/M729,Tabla2[[#This Row],[CARGA PRODUCCION (ANIMALES/HA)]])</f>
        <v>4.0492957746478879</v>
      </c>
      <c r="X729" s="9">
        <f t="shared" si="176"/>
        <v>2022</v>
      </c>
      <c r="Y729" s="9">
        <f t="shared" si="177"/>
        <v>10</v>
      </c>
      <c r="Z729" s="9" t="e">
        <f t="shared" ca="1" si="178"/>
        <v>#NAME?</v>
      </c>
      <c r="AA729" s="12">
        <f t="shared" si="179"/>
        <v>115</v>
      </c>
      <c r="AB729" s="10">
        <f t="shared" si="180"/>
        <v>0.89565217391304353</v>
      </c>
      <c r="AC729" s="13">
        <f t="shared" si="181"/>
        <v>0.10434782608695647</v>
      </c>
    </row>
    <row r="730" spans="1:29">
      <c r="A730" s="6">
        <v>44848</v>
      </c>
      <c r="B730" s="7" t="s">
        <v>84</v>
      </c>
      <c r="C730" s="7">
        <v>1618</v>
      </c>
      <c r="D730" s="7">
        <v>180</v>
      </c>
      <c r="E730" s="7">
        <v>9</v>
      </c>
      <c r="F730" s="7">
        <v>180</v>
      </c>
      <c r="G730" s="7">
        <v>103</v>
      </c>
      <c r="H730" s="7">
        <v>115</v>
      </c>
      <c r="I730" s="7">
        <v>1</v>
      </c>
      <c r="J730" s="7">
        <v>34</v>
      </c>
      <c r="K730" s="7">
        <v>480</v>
      </c>
      <c r="L730" s="7">
        <v>23.8</v>
      </c>
      <c r="M730" s="8">
        <v>28.4</v>
      </c>
      <c r="N730" s="9">
        <f>IF(Tabla2[[#This Row],[LECHE RETIRO DIA]]&lt;&gt;ISBLANK(Tabla2[[#This Row],[LECHE RETIRO DIA]]),SUM(Tabla2[[#This Row],[LECHE TANQUE DIA]:[LECHE RETIRO DIA]]),SUM(Tabla2[[#This Row],[LECHE TANQUE DIA]:[LECHE AUTOCONSUMO DIA]]))</f>
        <v>1987</v>
      </c>
      <c r="O730" s="10">
        <f t="shared" si="168"/>
        <v>0.81429290387518871</v>
      </c>
      <c r="P730" s="11">
        <f t="shared" si="169"/>
        <v>19.291262135922331</v>
      </c>
      <c r="Q730" s="11">
        <f t="shared" si="170"/>
        <v>15.708737864077669</v>
      </c>
      <c r="R730" s="11">
        <f t="shared" si="171"/>
        <v>5.2941176470588234</v>
      </c>
      <c r="S730" s="11">
        <f t="shared" si="172"/>
        <v>4.1395833333333334</v>
      </c>
      <c r="T730" s="11">
        <f t="shared" si="173"/>
        <v>4.6601941747572813</v>
      </c>
      <c r="U730" s="11">
        <f t="shared" si="174"/>
        <v>83.487394957983184</v>
      </c>
      <c r="V730" s="11">
        <f t="shared" si="175"/>
        <v>4.3277310924369745</v>
      </c>
      <c r="W730" s="11">
        <f>IFERROR(H730/M730,Tabla2[[#This Row],[CARGA PRODUCCION (ANIMALES/HA)]])</f>
        <v>4.0492957746478879</v>
      </c>
      <c r="X730" s="9">
        <f t="shared" si="176"/>
        <v>2022</v>
      </c>
      <c r="Y730" s="9">
        <f t="shared" si="177"/>
        <v>10</v>
      </c>
      <c r="Z730" s="9" t="e">
        <f t="shared" ca="1" si="178"/>
        <v>#NAME?</v>
      </c>
      <c r="AA730" s="12">
        <f t="shared" si="179"/>
        <v>115</v>
      </c>
      <c r="AB730" s="10">
        <f t="shared" si="180"/>
        <v>0.89565217391304353</v>
      </c>
      <c r="AC730" s="13">
        <f t="shared" si="181"/>
        <v>0.10434782608695647</v>
      </c>
    </row>
    <row r="731" spans="1:29">
      <c r="A731" s="6">
        <v>44849</v>
      </c>
      <c r="B731" s="7" t="s">
        <v>84</v>
      </c>
      <c r="C731" s="7">
        <v>1605</v>
      </c>
      <c r="D731" s="7">
        <v>180</v>
      </c>
      <c r="E731" s="7">
        <v>9</v>
      </c>
      <c r="F731" s="7">
        <v>180</v>
      </c>
      <c r="G731" s="7">
        <v>103</v>
      </c>
      <c r="H731" s="7">
        <v>115</v>
      </c>
      <c r="I731" s="7">
        <v>2</v>
      </c>
      <c r="J731" s="7">
        <v>34</v>
      </c>
      <c r="K731" s="7">
        <v>480</v>
      </c>
      <c r="L731" s="7">
        <v>23.8</v>
      </c>
      <c r="M731" s="8">
        <v>28.4</v>
      </c>
      <c r="N731" s="9">
        <f>IF(Tabla2[[#This Row],[LECHE RETIRO DIA]]&lt;&gt;ISBLANK(Tabla2[[#This Row],[LECHE RETIRO DIA]]),SUM(Tabla2[[#This Row],[LECHE TANQUE DIA]:[LECHE RETIRO DIA]]),SUM(Tabla2[[#This Row],[LECHE TANQUE DIA]:[LECHE AUTOCONSUMO DIA]]))</f>
        <v>1974</v>
      </c>
      <c r="O731" s="10">
        <f t="shared" si="168"/>
        <v>0.81306990881458963</v>
      </c>
      <c r="P731" s="11">
        <f t="shared" si="169"/>
        <v>19.16504854368932</v>
      </c>
      <c r="Q731" s="11">
        <f t="shared" si="170"/>
        <v>15.58252427184466</v>
      </c>
      <c r="R731" s="11">
        <f t="shared" si="171"/>
        <v>5.2941176470588234</v>
      </c>
      <c r="S731" s="11">
        <f t="shared" si="172"/>
        <v>4.1124999999999998</v>
      </c>
      <c r="T731" s="11">
        <f t="shared" si="173"/>
        <v>4.6601941747572813</v>
      </c>
      <c r="U731" s="11">
        <f t="shared" si="174"/>
        <v>82.941176470588232</v>
      </c>
      <c r="V731" s="11">
        <f t="shared" si="175"/>
        <v>4.3277310924369745</v>
      </c>
      <c r="W731" s="11">
        <f>IFERROR(H731/M731,Tabla2[[#This Row],[CARGA PRODUCCION (ANIMALES/HA)]])</f>
        <v>4.0492957746478879</v>
      </c>
      <c r="X731" s="9">
        <f t="shared" si="176"/>
        <v>2022</v>
      </c>
      <c r="Y731" s="9">
        <f t="shared" si="177"/>
        <v>10</v>
      </c>
      <c r="Z731" s="9" t="e">
        <f t="shared" ca="1" si="178"/>
        <v>#NAME?</v>
      </c>
      <c r="AA731" s="12">
        <f t="shared" si="179"/>
        <v>115</v>
      </c>
      <c r="AB731" s="10">
        <f t="shared" si="180"/>
        <v>0.89565217391304353</v>
      </c>
      <c r="AC731" s="13">
        <f t="shared" si="181"/>
        <v>0.10434782608695647</v>
      </c>
    </row>
    <row r="732" spans="1:29">
      <c r="A732" s="6">
        <v>44850</v>
      </c>
      <c r="B732" s="7" t="s">
        <v>84</v>
      </c>
      <c r="C732" s="7">
        <v>1571</v>
      </c>
      <c r="D732" s="7">
        <v>180</v>
      </c>
      <c r="E732" s="7">
        <v>9</v>
      </c>
      <c r="F732" s="7">
        <v>180</v>
      </c>
      <c r="G732" s="7">
        <v>103</v>
      </c>
      <c r="H732" s="7">
        <v>115</v>
      </c>
      <c r="I732" s="7">
        <v>1</v>
      </c>
      <c r="J732" s="7">
        <v>34</v>
      </c>
      <c r="K732" s="7">
        <v>480</v>
      </c>
      <c r="L732" s="7">
        <v>23.8</v>
      </c>
      <c r="M732" s="8">
        <v>28.4</v>
      </c>
      <c r="N732" s="9">
        <f>IF(Tabla2[[#This Row],[LECHE RETIRO DIA]]&lt;&gt;ISBLANK(Tabla2[[#This Row],[LECHE RETIRO DIA]]),SUM(Tabla2[[#This Row],[LECHE TANQUE DIA]:[LECHE RETIRO DIA]]),SUM(Tabla2[[#This Row],[LECHE TANQUE DIA]:[LECHE AUTOCONSUMO DIA]]))</f>
        <v>1940</v>
      </c>
      <c r="O732" s="10">
        <f t="shared" si="168"/>
        <v>0.8097938144329897</v>
      </c>
      <c r="P732" s="11">
        <f t="shared" si="169"/>
        <v>18.83495145631068</v>
      </c>
      <c r="Q732" s="11">
        <f t="shared" si="170"/>
        <v>15.25242718446602</v>
      </c>
      <c r="R732" s="11">
        <f t="shared" si="171"/>
        <v>5.2941176470588234</v>
      </c>
      <c r="S732" s="11">
        <f t="shared" si="172"/>
        <v>4.041666666666667</v>
      </c>
      <c r="T732" s="11">
        <f t="shared" si="173"/>
        <v>4.6601941747572813</v>
      </c>
      <c r="U732" s="11">
        <f t="shared" si="174"/>
        <v>81.512605042016801</v>
      </c>
      <c r="V732" s="11">
        <f t="shared" si="175"/>
        <v>4.3277310924369745</v>
      </c>
      <c r="W732" s="11">
        <f>IFERROR(H732/M732,Tabla2[[#This Row],[CARGA PRODUCCION (ANIMALES/HA)]])</f>
        <v>4.0492957746478879</v>
      </c>
      <c r="X732" s="9">
        <f t="shared" si="176"/>
        <v>2022</v>
      </c>
      <c r="Y732" s="9">
        <f t="shared" si="177"/>
        <v>10</v>
      </c>
      <c r="Z732" s="9" t="e">
        <f t="shared" ca="1" si="178"/>
        <v>#NAME?</v>
      </c>
      <c r="AA732" s="12">
        <f t="shared" si="179"/>
        <v>115</v>
      </c>
      <c r="AB732" s="10">
        <f t="shared" si="180"/>
        <v>0.89565217391304353</v>
      </c>
      <c r="AC732" s="13">
        <f t="shared" si="181"/>
        <v>0.10434782608695647</v>
      </c>
    </row>
    <row r="733" spans="1:29">
      <c r="A733" s="6">
        <v>44851</v>
      </c>
      <c r="B733" s="7" t="s">
        <v>84</v>
      </c>
      <c r="C733" s="7">
        <v>1640</v>
      </c>
      <c r="D733" s="7">
        <v>180</v>
      </c>
      <c r="E733" s="7">
        <v>9</v>
      </c>
      <c r="F733" s="7">
        <v>180</v>
      </c>
      <c r="G733" s="7">
        <v>103</v>
      </c>
      <c r="H733" s="7">
        <v>115</v>
      </c>
      <c r="I733" s="7">
        <v>2</v>
      </c>
      <c r="J733" s="7">
        <v>34</v>
      </c>
      <c r="K733" s="7">
        <v>480</v>
      </c>
      <c r="L733" s="7">
        <v>23.8</v>
      </c>
      <c r="M733" s="8">
        <v>28.4</v>
      </c>
      <c r="N733" s="9">
        <f>IF(Tabla2[[#This Row],[LECHE RETIRO DIA]]&lt;&gt;ISBLANK(Tabla2[[#This Row],[LECHE RETIRO DIA]]),SUM(Tabla2[[#This Row],[LECHE TANQUE DIA]:[LECHE RETIRO DIA]]),SUM(Tabla2[[#This Row],[LECHE TANQUE DIA]:[LECHE AUTOCONSUMO DIA]]))</f>
        <v>2009</v>
      </c>
      <c r="O733" s="10">
        <f t="shared" si="168"/>
        <v>0.81632653061224492</v>
      </c>
      <c r="P733" s="11">
        <f t="shared" si="169"/>
        <v>19.50485436893204</v>
      </c>
      <c r="Q733" s="11">
        <f t="shared" si="170"/>
        <v>15.922330097087379</v>
      </c>
      <c r="R733" s="11">
        <f t="shared" si="171"/>
        <v>5.2941176470588234</v>
      </c>
      <c r="S733" s="11">
        <f t="shared" si="172"/>
        <v>4.1854166666666668</v>
      </c>
      <c r="T733" s="11">
        <f t="shared" si="173"/>
        <v>4.6601941747572813</v>
      </c>
      <c r="U733" s="11">
        <f t="shared" si="174"/>
        <v>84.411764705882348</v>
      </c>
      <c r="V733" s="11">
        <f t="shared" si="175"/>
        <v>4.3277310924369745</v>
      </c>
      <c r="W733" s="11">
        <f>IFERROR(H733/M733,Tabla2[[#This Row],[CARGA PRODUCCION (ANIMALES/HA)]])</f>
        <v>4.0492957746478879</v>
      </c>
      <c r="X733" s="9">
        <f t="shared" si="176"/>
        <v>2022</v>
      </c>
      <c r="Y733" s="9">
        <f t="shared" si="177"/>
        <v>10</v>
      </c>
      <c r="Z733" s="9" t="e">
        <f t="shared" ca="1" si="178"/>
        <v>#NAME?</v>
      </c>
      <c r="AA733" s="12">
        <f t="shared" si="179"/>
        <v>115</v>
      </c>
      <c r="AB733" s="10">
        <f t="shared" si="180"/>
        <v>0.89565217391304353</v>
      </c>
      <c r="AC733" s="13">
        <f t="shared" si="181"/>
        <v>0.10434782608695647</v>
      </c>
    </row>
    <row r="734" spans="1:29">
      <c r="A734" s="6">
        <v>44852</v>
      </c>
      <c r="B734" s="7" t="s">
        <v>84</v>
      </c>
      <c r="C734" s="7">
        <v>1607</v>
      </c>
      <c r="D734" s="7">
        <v>180</v>
      </c>
      <c r="E734" s="7">
        <v>9</v>
      </c>
      <c r="F734" s="7">
        <v>180</v>
      </c>
      <c r="G734" s="7">
        <v>103</v>
      </c>
      <c r="H734" s="7">
        <v>115</v>
      </c>
      <c r="I734" s="7">
        <v>1</v>
      </c>
      <c r="J734" s="7">
        <v>34</v>
      </c>
      <c r="K734" s="7">
        <v>480</v>
      </c>
      <c r="L734" s="7">
        <v>23.8</v>
      </c>
      <c r="M734" s="8">
        <v>28.4</v>
      </c>
      <c r="N734" s="9">
        <f>IF(Tabla2[[#This Row],[LECHE RETIRO DIA]]&lt;&gt;ISBLANK(Tabla2[[#This Row],[LECHE RETIRO DIA]]),SUM(Tabla2[[#This Row],[LECHE TANQUE DIA]:[LECHE RETIRO DIA]]),SUM(Tabla2[[#This Row],[LECHE TANQUE DIA]:[LECHE AUTOCONSUMO DIA]]))</f>
        <v>1976</v>
      </c>
      <c r="O734" s="10">
        <f t="shared" si="168"/>
        <v>0.81325910931174084</v>
      </c>
      <c r="P734" s="11">
        <f t="shared" si="169"/>
        <v>19.184466019417474</v>
      </c>
      <c r="Q734" s="11">
        <f t="shared" si="170"/>
        <v>15.601941747572816</v>
      </c>
      <c r="R734" s="11">
        <f t="shared" si="171"/>
        <v>5.2941176470588234</v>
      </c>
      <c r="S734" s="11">
        <f t="shared" si="172"/>
        <v>4.1166666666666663</v>
      </c>
      <c r="T734" s="11">
        <f t="shared" si="173"/>
        <v>4.6601941747572813</v>
      </c>
      <c r="U734" s="11">
        <f t="shared" si="174"/>
        <v>83.025210084033617</v>
      </c>
      <c r="V734" s="11">
        <f t="shared" si="175"/>
        <v>4.3277310924369745</v>
      </c>
      <c r="W734" s="11">
        <f>IFERROR(H734/M734,Tabla2[[#This Row],[CARGA PRODUCCION (ANIMALES/HA)]])</f>
        <v>4.0492957746478879</v>
      </c>
      <c r="X734" s="9">
        <f t="shared" si="176"/>
        <v>2022</v>
      </c>
      <c r="Y734" s="9">
        <f t="shared" si="177"/>
        <v>10</v>
      </c>
      <c r="Z734" s="9" t="e">
        <f t="shared" ca="1" si="178"/>
        <v>#NAME?</v>
      </c>
      <c r="AA734" s="12">
        <f t="shared" si="179"/>
        <v>115</v>
      </c>
      <c r="AB734" s="10">
        <f t="shared" si="180"/>
        <v>0.89565217391304353</v>
      </c>
      <c r="AC734" s="13">
        <f t="shared" si="181"/>
        <v>0.10434782608695647</v>
      </c>
    </row>
    <row r="735" spans="1:29">
      <c r="A735" s="6">
        <v>44853</v>
      </c>
      <c r="B735" s="7" t="s">
        <v>84</v>
      </c>
      <c r="C735" s="7">
        <v>1607</v>
      </c>
      <c r="D735" s="7">
        <v>180</v>
      </c>
      <c r="E735" s="7">
        <v>9</v>
      </c>
      <c r="F735" s="7">
        <v>180</v>
      </c>
      <c r="G735" s="7">
        <v>103</v>
      </c>
      <c r="H735" s="7">
        <v>115</v>
      </c>
      <c r="I735" s="7">
        <v>1</v>
      </c>
      <c r="J735" s="7">
        <v>34</v>
      </c>
      <c r="K735" s="7">
        <v>480</v>
      </c>
      <c r="L735" s="7">
        <v>23.8</v>
      </c>
      <c r="M735" s="8">
        <v>28.4</v>
      </c>
      <c r="N735" s="9">
        <f>IF(Tabla2[[#This Row],[LECHE RETIRO DIA]]&lt;&gt;ISBLANK(Tabla2[[#This Row],[LECHE RETIRO DIA]]),SUM(Tabla2[[#This Row],[LECHE TANQUE DIA]:[LECHE RETIRO DIA]]),SUM(Tabla2[[#This Row],[LECHE TANQUE DIA]:[LECHE AUTOCONSUMO DIA]]))</f>
        <v>1976</v>
      </c>
      <c r="O735" s="10">
        <f t="shared" si="168"/>
        <v>0.81325910931174084</v>
      </c>
      <c r="P735" s="11">
        <f t="shared" si="169"/>
        <v>19.184466019417474</v>
      </c>
      <c r="Q735" s="11">
        <f t="shared" si="170"/>
        <v>15.601941747572816</v>
      </c>
      <c r="R735" s="11">
        <f t="shared" si="171"/>
        <v>5.2941176470588234</v>
      </c>
      <c r="S735" s="11">
        <f t="shared" si="172"/>
        <v>4.1166666666666663</v>
      </c>
      <c r="T735" s="11">
        <f t="shared" si="173"/>
        <v>4.6601941747572813</v>
      </c>
      <c r="U735" s="11">
        <f t="shared" si="174"/>
        <v>83.025210084033617</v>
      </c>
      <c r="V735" s="11">
        <f t="shared" si="175"/>
        <v>4.3277310924369745</v>
      </c>
      <c r="W735" s="11">
        <f>IFERROR(H735/M735,Tabla2[[#This Row],[CARGA PRODUCCION (ANIMALES/HA)]])</f>
        <v>4.0492957746478879</v>
      </c>
      <c r="X735" s="9">
        <f t="shared" si="176"/>
        <v>2022</v>
      </c>
      <c r="Y735" s="9">
        <f t="shared" si="177"/>
        <v>10</v>
      </c>
      <c r="Z735" s="9" t="e">
        <f t="shared" ca="1" si="178"/>
        <v>#NAME?</v>
      </c>
      <c r="AA735" s="12">
        <f t="shared" si="179"/>
        <v>115</v>
      </c>
      <c r="AB735" s="10">
        <f t="shared" si="180"/>
        <v>0.89565217391304353</v>
      </c>
      <c r="AC735" s="13">
        <f t="shared" si="181"/>
        <v>0.10434782608695647</v>
      </c>
    </row>
    <row r="736" spans="1:29">
      <c r="A736" s="6">
        <v>44854</v>
      </c>
      <c r="B736" s="7" t="s">
        <v>84</v>
      </c>
      <c r="C736" s="7">
        <v>1607</v>
      </c>
      <c r="D736" s="7">
        <v>180</v>
      </c>
      <c r="E736" s="7">
        <v>9</v>
      </c>
      <c r="F736" s="7">
        <v>180</v>
      </c>
      <c r="G736" s="7">
        <v>103</v>
      </c>
      <c r="H736" s="7">
        <v>115</v>
      </c>
      <c r="I736" s="7">
        <v>1</v>
      </c>
      <c r="J736" s="7">
        <v>34</v>
      </c>
      <c r="K736" s="7">
        <v>480</v>
      </c>
      <c r="L736" s="7">
        <v>23.8</v>
      </c>
      <c r="M736" s="8">
        <v>28.4</v>
      </c>
      <c r="N736" s="9">
        <f>IF(Tabla2[[#This Row],[LECHE RETIRO DIA]]&lt;&gt;ISBLANK(Tabla2[[#This Row],[LECHE RETIRO DIA]]),SUM(Tabla2[[#This Row],[LECHE TANQUE DIA]:[LECHE RETIRO DIA]]),SUM(Tabla2[[#This Row],[LECHE TANQUE DIA]:[LECHE AUTOCONSUMO DIA]]))</f>
        <v>1976</v>
      </c>
      <c r="O736" s="10">
        <f t="shared" si="168"/>
        <v>0.81325910931174084</v>
      </c>
      <c r="P736" s="11">
        <f t="shared" si="169"/>
        <v>19.184466019417474</v>
      </c>
      <c r="Q736" s="11">
        <f t="shared" si="170"/>
        <v>15.601941747572816</v>
      </c>
      <c r="R736" s="11">
        <f t="shared" si="171"/>
        <v>5.2941176470588234</v>
      </c>
      <c r="S736" s="11">
        <f t="shared" si="172"/>
        <v>4.1166666666666663</v>
      </c>
      <c r="T736" s="11">
        <f t="shared" si="173"/>
        <v>4.6601941747572813</v>
      </c>
      <c r="U736" s="11">
        <f t="shared" si="174"/>
        <v>83.025210084033617</v>
      </c>
      <c r="V736" s="11">
        <f t="shared" si="175"/>
        <v>4.3277310924369745</v>
      </c>
      <c r="W736" s="11">
        <f>IFERROR(H736/M736,Tabla2[[#This Row],[CARGA PRODUCCION (ANIMALES/HA)]])</f>
        <v>4.0492957746478879</v>
      </c>
      <c r="X736" s="9">
        <f t="shared" si="176"/>
        <v>2022</v>
      </c>
      <c r="Y736" s="9">
        <f t="shared" si="177"/>
        <v>10</v>
      </c>
      <c r="Z736" s="9" t="e">
        <f t="shared" ca="1" si="178"/>
        <v>#NAME?</v>
      </c>
      <c r="AA736" s="12">
        <f t="shared" si="179"/>
        <v>115</v>
      </c>
      <c r="AB736" s="10">
        <f t="shared" si="180"/>
        <v>0.89565217391304353</v>
      </c>
      <c r="AC736" s="13">
        <f t="shared" si="181"/>
        <v>0.10434782608695647</v>
      </c>
    </row>
    <row r="737" spans="1:29">
      <c r="A737" s="6">
        <v>44855</v>
      </c>
      <c r="B737" s="7" t="s">
        <v>84</v>
      </c>
      <c r="C737" s="7">
        <v>1605</v>
      </c>
      <c r="D737" s="7">
        <v>180</v>
      </c>
      <c r="E737" s="7">
        <v>9</v>
      </c>
      <c r="F737" s="7">
        <v>180</v>
      </c>
      <c r="G737" s="7">
        <v>103</v>
      </c>
      <c r="H737" s="7">
        <v>115</v>
      </c>
      <c r="I737" s="7">
        <v>1</v>
      </c>
      <c r="J737" s="7">
        <v>34</v>
      </c>
      <c r="K737" s="7">
        <v>480</v>
      </c>
      <c r="L737" s="7">
        <v>23.8</v>
      </c>
      <c r="M737" s="8">
        <v>28.4</v>
      </c>
      <c r="N737" s="9">
        <f>IF(Tabla2[[#This Row],[LECHE RETIRO DIA]]&lt;&gt;ISBLANK(Tabla2[[#This Row],[LECHE RETIRO DIA]]),SUM(Tabla2[[#This Row],[LECHE TANQUE DIA]:[LECHE RETIRO DIA]]),SUM(Tabla2[[#This Row],[LECHE TANQUE DIA]:[LECHE AUTOCONSUMO DIA]]))</f>
        <v>1974</v>
      </c>
      <c r="O737" s="10">
        <f t="shared" si="168"/>
        <v>0.81306990881458963</v>
      </c>
      <c r="P737" s="11">
        <f t="shared" si="169"/>
        <v>19.16504854368932</v>
      </c>
      <c r="Q737" s="11">
        <f t="shared" si="170"/>
        <v>15.58252427184466</v>
      </c>
      <c r="R737" s="11">
        <f t="shared" si="171"/>
        <v>5.2941176470588234</v>
      </c>
      <c r="S737" s="11">
        <f t="shared" si="172"/>
        <v>4.1124999999999998</v>
      </c>
      <c r="T737" s="11">
        <f t="shared" si="173"/>
        <v>4.6601941747572813</v>
      </c>
      <c r="U737" s="11">
        <f t="shared" si="174"/>
        <v>82.941176470588232</v>
      </c>
      <c r="V737" s="11">
        <f t="shared" si="175"/>
        <v>4.3277310924369745</v>
      </c>
      <c r="W737" s="11">
        <f>IFERROR(H737/M737,Tabla2[[#This Row],[CARGA PRODUCCION (ANIMALES/HA)]])</f>
        <v>4.0492957746478879</v>
      </c>
      <c r="X737" s="9">
        <f t="shared" si="176"/>
        <v>2022</v>
      </c>
      <c r="Y737" s="9">
        <f t="shared" si="177"/>
        <v>10</v>
      </c>
      <c r="Z737" s="9" t="e">
        <f t="shared" ca="1" si="178"/>
        <v>#NAME?</v>
      </c>
      <c r="AA737" s="12">
        <f t="shared" si="179"/>
        <v>115</v>
      </c>
      <c r="AB737" s="10">
        <f t="shared" si="180"/>
        <v>0.89565217391304353</v>
      </c>
      <c r="AC737" s="13">
        <f t="shared" si="181"/>
        <v>0.10434782608695647</v>
      </c>
    </row>
    <row r="738" spans="1:29">
      <c r="A738" s="6">
        <v>44856</v>
      </c>
      <c r="B738" s="7" t="s">
        <v>84</v>
      </c>
      <c r="C738" s="7">
        <v>1605</v>
      </c>
      <c r="D738" s="7">
        <v>180</v>
      </c>
      <c r="E738" s="7">
        <v>9</v>
      </c>
      <c r="F738" s="7">
        <v>180</v>
      </c>
      <c r="G738" s="7">
        <v>103</v>
      </c>
      <c r="H738" s="7">
        <v>115</v>
      </c>
      <c r="I738" s="7">
        <v>1</v>
      </c>
      <c r="J738" s="7">
        <v>34</v>
      </c>
      <c r="K738" s="7">
        <v>480</v>
      </c>
      <c r="L738" s="7">
        <v>23.8</v>
      </c>
      <c r="M738" s="8">
        <v>28.4</v>
      </c>
      <c r="N738" s="9">
        <f>IF(Tabla2[[#This Row],[LECHE RETIRO DIA]]&lt;&gt;ISBLANK(Tabla2[[#This Row],[LECHE RETIRO DIA]]),SUM(Tabla2[[#This Row],[LECHE TANQUE DIA]:[LECHE RETIRO DIA]]),SUM(Tabla2[[#This Row],[LECHE TANQUE DIA]:[LECHE AUTOCONSUMO DIA]]))</f>
        <v>1974</v>
      </c>
      <c r="O738" s="10">
        <f t="shared" si="168"/>
        <v>0.81306990881458963</v>
      </c>
      <c r="P738" s="11">
        <f t="shared" si="169"/>
        <v>19.16504854368932</v>
      </c>
      <c r="Q738" s="11">
        <f t="shared" si="170"/>
        <v>15.58252427184466</v>
      </c>
      <c r="R738" s="11">
        <f t="shared" si="171"/>
        <v>5.2941176470588234</v>
      </c>
      <c r="S738" s="11">
        <f t="shared" si="172"/>
        <v>4.1124999999999998</v>
      </c>
      <c r="T738" s="11">
        <f t="shared" si="173"/>
        <v>4.6601941747572813</v>
      </c>
      <c r="U738" s="11">
        <f t="shared" si="174"/>
        <v>82.941176470588232</v>
      </c>
      <c r="V738" s="11">
        <f t="shared" si="175"/>
        <v>4.3277310924369745</v>
      </c>
      <c r="W738" s="11">
        <f>IFERROR(H738/M738,Tabla2[[#This Row],[CARGA PRODUCCION (ANIMALES/HA)]])</f>
        <v>4.0492957746478879</v>
      </c>
      <c r="X738" s="9">
        <f t="shared" si="176"/>
        <v>2022</v>
      </c>
      <c r="Y738" s="9">
        <f t="shared" si="177"/>
        <v>10</v>
      </c>
      <c r="Z738" s="9" t="e">
        <f t="shared" ca="1" si="178"/>
        <v>#NAME?</v>
      </c>
      <c r="AA738" s="12">
        <f t="shared" si="179"/>
        <v>115</v>
      </c>
      <c r="AB738" s="10">
        <f t="shared" si="180"/>
        <v>0.89565217391304353</v>
      </c>
      <c r="AC738" s="13">
        <f t="shared" si="181"/>
        <v>0.10434782608695647</v>
      </c>
    </row>
    <row r="739" spans="1:29">
      <c r="A739" s="6">
        <v>44857</v>
      </c>
      <c r="B739" s="7" t="s">
        <v>84</v>
      </c>
      <c r="C739" s="7">
        <v>1661</v>
      </c>
      <c r="D739" s="7">
        <v>180</v>
      </c>
      <c r="E739" s="7">
        <v>9</v>
      </c>
      <c r="F739" s="7">
        <v>180</v>
      </c>
      <c r="G739" s="7">
        <v>103</v>
      </c>
      <c r="H739" s="7">
        <v>115</v>
      </c>
      <c r="I739" s="7">
        <v>1</v>
      </c>
      <c r="J739" s="7">
        <v>34</v>
      </c>
      <c r="K739" s="7">
        <v>480</v>
      </c>
      <c r="L739" s="7">
        <v>23.8</v>
      </c>
      <c r="M739" s="8">
        <v>28.4</v>
      </c>
      <c r="N739" s="9">
        <f>IF(Tabla2[[#This Row],[LECHE RETIRO DIA]]&lt;&gt;ISBLANK(Tabla2[[#This Row],[LECHE RETIRO DIA]]),SUM(Tabla2[[#This Row],[LECHE TANQUE DIA]:[LECHE RETIRO DIA]]),SUM(Tabla2[[#This Row],[LECHE TANQUE DIA]:[LECHE AUTOCONSUMO DIA]]))</f>
        <v>2030</v>
      </c>
      <c r="O739" s="10">
        <f t="shared" si="168"/>
        <v>0.81822660098522171</v>
      </c>
      <c r="P739" s="11">
        <f t="shared" si="169"/>
        <v>19.708737864077669</v>
      </c>
      <c r="Q739" s="11">
        <f t="shared" si="170"/>
        <v>16.126213592233011</v>
      </c>
      <c r="R739" s="11">
        <f t="shared" si="171"/>
        <v>5.2941176470588234</v>
      </c>
      <c r="S739" s="11">
        <f t="shared" si="172"/>
        <v>4.229166666666667</v>
      </c>
      <c r="T739" s="11">
        <f t="shared" si="173"/>
        <v>4.6601941747572813</v>
      </c>
      <c r="U739" s="11">
        <f t="shared" si="174"/>
        <v>85.294117647058826</v>
      </c>
      <c r="V739" s="11">
        <f t="shared" si="175"/>
        <v>4.3277310924369745</v>
      </c>
      <c r="W739" s="11">
        <f>IFERROR(H739/M739,Tabla2[[#This Row],[CARGA PRODUCCION (ANIMALES/HA)]])</f>
        <v>4.0492957746478879</v>
      </c>
      <c r="X739" s="9">
        <f t="shared" si="176"/>
        <v>2022</v>
      </c>
      <c r="Y739" s="9">
        <f t="shared" si="177"/>
        <v>10</v>
      </c>
      <c r="Z739" s="9" t="e">
        <f t="shared" ca="1" si="178"/>
        <v>#NAME?</v>
      </c>
      <c r="AA739" s="12">
        <f t="shared" si="179"/>
        <v>115</v>
      </c>
      <c r="AB739" s="10">
        <f t="shared" si="180"/>
        <v>0.89565217391304353</v>
      </c>
      <c r="AC739" s="13">
        <f t="shared" si="181"/>
        <v>0.10434782608695647</v>
      </c>
    </row>
    <row r="740" spans="1:29">
      <c r="A740" s="6">
        <v>44858</v>
      </c>
      <c r="B740" s="7" t="s">
        <v>84</v>
      </c>
      <c r="C740" s="7">
        <v>1652</v>
      </c>
      <c r="D740" s="7">
        <v>180</v>
      </c>
      <c r="E740" s="7">
        <v>9</v>
      </c>
      <c r="F740" s="7">
        <v>180</v>
      </c>
      <c r="G740" s="7">
        <v>103</v>
      </c>
      <c r="H740" s="7">
        <v>115</v>
      </c>
      <c r="I740" s="7">
        <v>1</v>
      </c>
      <c r="J740" s="7">
        <v>34</v>
      </c>
      <c r="K740" s="7">
        <v>480</v>
      </c>
      <c r="L740" s="7">
        <v>23.8</v>
      </c>
      <c r="M740" s="8">
        <v>28.4</v>
      </c>
      <c r="N740" s="9">
        <f>IF(Tabla2[[#This Row],[LECHE RETIRO DIA]]&lt;&gt;ISBLANK(Tabla2[[#This Row],[LECHE RETIRO DIA]]),SUM(Tabla2[[#This Row],[LECHE TANQUE DIA]:[LECHE RETIRO DIA]]),SUM(Tabla2[[#This Row],[LECHE TANQUE DIA]:[LECHE AUTOCONSUMO DIA]]))</f>
        <v>2021</v>
      </c>
      <c r="O740" s="10">
        <f t="shared" si="168"/>
        <v>0.81741712023750623</v>
      </c>
      <c r="P740" s="11">
        <f t="shared" si="169"/>
        <v>19.621359223300971</v>
      </c>
      <c r="Q740" s="11">
        <f t="shared" si="170"/>
        <v>16.038834951456312</v>
      </c>
      <c r="R740" s="11">
        <f t="shared" si="171"/>
        <v>5.2941176470588234</v>
      </c>
      <c r="S740" s="11">
        <f t="shared" si="172"/>
        <v>4.2104166666666663</v>
      </c>
      <c r="T740" s="11">
        <f t="shared" si="173"/>
        <v>4.6601941747572813</v>
      </c>
      <c r="U740" s="11">
        <f t="shared" si="174"/>
        <v>84.915966386554615</v>
      </c>
      <c r="V740" s="11">
        <f t="shared" si="175"/>
        <v>4.3277310924369745</v>
      </c>
      <c r="W740" s="11">
        <f>IFERROR(H740/M740,Tabla2[[#This Row],[CARGA PRODUCCION (ANIMALES/HA)]])</f>
        <v>4.0492957746478879</v>
      </c>
      <c r="X740" s="9">
        <f t="shared" si="176"/>
        <v>2022</v>
      </c>
      <c r="Y740" s="9">
        <f t="shared" si="177"/>
        <v>10</v>
      </c>
      <c r="Z740" s="9" t="e">
        <f t="shared" ca="1" si="178"/>
        <v>#NAME?</v>
      </c>
      <c r="AA740" s="12">
        <f t="shared" si="179"/>
        <v>115</v>
      </c>
      <c r="AB740" s="10">
        <f t="shared" si="180"/>
        <v>0.89565217391304353</v>
      </c>
      <c r="AC740" s="13">
        <f t="shared" si="181"/>
        <v>0.10434782608695647</v>
      </c>
    </row>
    <row r="741" spans="1:29">
      <c r="A741" s="6">
        <v>44859</v>
      </c>
      <c r="B741" s="7" t="s">
        <v>84</v>
      </c>
      <c r="C741" s="7">
        <v>1648</v>
      </c>
      <c r="D741" s="7">
        <v>180</v>
      </c>
      <c r="E741" s="7">
        <v>9</v>
      </c>
      <c r="F741" s="7">
        <v>180</v>
      </c>
      <c r="G741" s="7">
        <v>103</v>
      </c>
      <c r="H741" s="7">
        <v>115</v>
      </c>
      <c r="I741" s="7">
        <v>1</v>
      </c>
      <c r="J741" s="7">
        <v>34</v>
      </c>
      <c r="K741" s="7">
        <v>480</v>
      </c>
      <c r="L741" s="7">
        <v>23.8</v>
      </c>
      <c r="M741" s="8">
        <v>28.4</v>
      </c>
      <c r="N741" s="9">
        <f>IF(Tabla2[[#This Row],[LECHE RETIRO DIA]]&lt;&gt;ISBLANK(Tabla2[[#This Row],[LECHE RETIRO DIA]]),SUM(Tabla2[[#This Row],[LECHE TANQUE DIA]:[LECHE RETIRO DIA]]),SUM(Tabla2[[#This Row],[LECHE TANQUE DIA]:[LECHE AUTOCONSUMO DIA]]))</f>
        <v>2017</v>
      </c>
      <c r="O741" s="10">
        <f t="shared" si="168"/>
        <v>0.81705503222607834</v>
      </c>
      <c r="P741" s="11">
        <f t="shared" si="169"/>
        <v>19.582524271844662</v>
      </c>
      <c r="Q741" s="11">
        <f t="shared" si="170"/>
        <v>16</v>
      </c>
      <c r="R741" s="11">
        <f t="shared" si="171"/>
        <v>5.2941176470588234</v>
      </c>
      <c r="S741" s="11">
        <f t="shared" si="172"/>
        <v>4.2020833333333334</v>
      </c>
      <c r="T741" s="11">
        <f t="shared" si="173"/>
        <v>4.6601941747572813</v>
      </c>
      <c r="U741" s="11">
        <f t="shared" si="174"/>
        <v>84.747899159663859</v>
      </c>
      <c r="V741" s="11">
        <f t="shared" si="175"/>
        <v>4.3277310924369745</v>
      </c>
      <c r="W741" s="11">
        <f>IFERROR(H741/M741,Tabla2[[#This Row],[CARGA PRODUCCION (ANIMALES/HA)]])</f>
        <v>4.0492957746478879</v>
      </c>
      <c r="X741" s="9">
        <f t="shared" si="176"/>
        <v>2022</v>
      </c>
      <c r="Y741" s="9">
        <f t="shared" si="177"/>
        <v>10</v>
      </c>
      <c r="Z741" s="9" t="e">
        <f t="shared" ca="1" si="178"/>
        <v>#NAME?</v>
      </c>
      <c r="AA741" s="12">
        <f t="shared" si="179"/>
        <v>115</v>
      </c>
      <c r="AB741" s="10">
        <f t="shared" si="180"/>
        <v>0.89565217391304353</v>
      </c>
      <c r="AC741" s="13">
        <f t="shared" si="181"/>
        <v>0.10434782608695647</v>
      </c>
    </row>
    <row r="742" spans="1:29">
      <c r="A742" s="6">
        <v>44860</v>
      </c>
      <c r="B742" s="7" t="s">
        <v>84</v>
      </c>
      <c r="C742" s="7">
        <v>1627</v>
      </c>
      <c r="D742" s="7">
        <v>180</v>
      </c>
      <c r="E742" s="7">
        <v>9</v>
      </c>
      <c r="F742" s="7">
        <v>180</v>
      </c>
      <c r="G742" s="7">
        <v>103</v>
      </c>
      <c r="H742" s="7">
        <v>115</v>
      </c>
      <c r="I742" s="7">
        <v>1</v>
      </c>
      <c r="J742" s="7">
        <v>34</v>
      </c>
      <c r="K742" s="7">
        <v>480</v>
      </c>
      <c r="L742" s="7">
        <v>23.8</v>
      </c>
      <c r="M742" s="8">
        <v>28.4</v>
      </c>
      <c r="N742" s="9">
        <f>IF(Tabla2[[#This Row],[LECHE RETIRO DIA]]&lt;&gt;ISBLANK(Tabla2[[#This Row],[LECHE RETIRO DIA]]),SUM(Tabla2[[#This Row],[LECHE TANQUE DIA]:[LECHE RETIRO DIA]]),SUM(Tabla2[[#This Row],[LECHE TANQUE DIA]:[LECHE AUTOCONSUMO DIA]]))</f>
        <v>1996</v>
      </c>
      <c r="O742" s="10">
        <f t="shared" si="168"/>
        <v>0.81513026052104209</v>
      </c>
      <c r="P742" s="11">
        <f t="shared" si="169"/>
        <v>19.378640776699029</v>
      </c>
      <c r="Q742" s="11">
        <f t="shared" si="170"/>
        <v>15.796116504854369</v>
      </c>
      <c r="R742" s="11">
        <f t="shared" si="171"/>
        <v>5.2941176470588234</v>
      </c>
      <c r="S742" s="11">
        <f t="shared" si="172"/>
        <v>4.1583333333333332</v>
      </c>
      <c r="T742" s="11">
        <f t="shared" si="173"/>
        <v>4.6601941747572813</v>
      </c>
      <c r="U742" s="11">
        <f t="shared" si="174"/>
        <v>83.865546218487395</v>
      </c>
      <c r="V742" s="11">
        <f t="shared" si="175"/>
        <v>4.3277310924369745</v>
      </c>
      <c r="W742" s="11">
        <f>IFERROR(H742/M742,Tabla2[[#This Row],[CARGA PRODUCCION (ANIMALES/HA)]])</f>
        <v>4.0492957746478879</v>
      </c>
      <c r="X742" s="9">
        <f t="shared" si="176"/>
        <v>2022</v>
      </c>
      <c r="Y742" s="9">
        <f t="shared" si="177"/>
        <v>10</v>
      </c>
      <c r="Z742" s="9" t="e">
        <f t="shared" ca="1" si="178"/>
        <v>#NAME?</v>
      </c>
      <c r="AA742" s="12">
        <f t="shared" si="179"/>
        <v>115</v>
      </c>
      <c r="AB742" s="10">
        <f t="shared" si="180"/>
        <v>0.89565217391304353</v>
      </c>
      <c r="AC742" s="13">
        <f t="shared" si="181"/>
        <v>0.10434782608695647</v>
      </c>
    </row>
    <row r="743" spans="1:29">
      <c r="A743" s="6">
        <v>44861</v>
      </c>
      <c r="B743" s="7" t="s">
        <v>84</v>
      </c>
      <c r="C743" s="7">
        <v>1597</v>
      </c>
      <c r="D743" s="7">
        <v>180</v>
      </c>
      <c r="E743" s="7">
        <v>9</v>
      </c>
      <c r="F743" s="7">
        <v>180</v>
      </c>
      <c r="G743" s="7">
        <v>103</v>
      </c>
      <c r="H743" s="7">
        <v>115</v>
      </c>
      <c r="I743" s="7">
        <v>1</v>
      </c>
      <c r="J743" s="7">
        <v>34</v>
      </c>
      <c r="K743" s="7">
        <v>480</v>
      </c>
      <c r="L743" s="7">
        <v>23.8</v>
      </c>
      <c r="M743" s="8">
        <v>28.4</v>
      </c>
      <c r="N743" s="9">
        <f>IF(Tabla2[[#This Row],[LECHE RETIRO DIA]]&lt;&gt;ISBLANK(Tabla2[[#This Row],[LECHE RETIRO DIA]]),SUM(Tabla2[[#This Row],[LECHE TANQUE DIA]:[LECHE RETIRO DIA]]),SUM(Tabla2[[#This Row],[LECHE TANQUE DIA]:[LECHE AUTOCONSUMO DIA]]))</f>
        <v>1966</v>
      </c>
      <c r="O743" s="10">
        <f t="shared" si="168"/>
        <v>0.81230925737538151</v>
      </c>
      <c r="P743" s="11">
        <f t="shared" si="169"/>
        <v>19.087378640776699</v>
      </c>
      <c r="Q743" s="11">
        <f t="shared" si="170"/>
        <v>15.504854368932039</v>
      </c>
      <c r="R743" s="11">
        <f t="shared" si="171"/>
        <v>5.2941176470588234</v>
      </c>
      <c r="S743" s="11">
        <f t="shared" si="172"/>
        <v>4.0958333333333332</v>
      </c>
      <c r="T743" s="11">
        <f t="shared" si="173"/>
        <v>4.6601941747572813</v>
      </c>
      <c r="U743" s="11">
        <f t="shared" si="174"/>
        <v>82.605042016806721</v>
      </c>
      <c r="V743" s="11">
        <f t="shared" si="175"/>
        <v>4.3277310924369745</v>
      </c>
      <c r="W743" s="11">
        <f>IFERROR(H743/M743,Tabla2[[#This Row],[CARGA PRODUCCION (ANIMALES/HA)]])</f>
        <v>4.0492957746478879</v>
      </c>
      <c r="X743" s="9">
        <f t="shared" si="176"/>
        <v>2022</v>
      </c>
      <c r="Y743" s="9">
        <f t="shared" si="177"/>
        <v>10</v>
      </c>
      <c r="Z743" s="9" t="e">
        <f t="shared" ca="1" si="178"/>
        <v>#NAME?</v>
      </c>
      <c r="AA743" s="12">
        <f t="shared" si="179"/>
        <v>115</v>
      </c>
      <c r="AB743" s="10">
        <f t="shared" si="180"/>
        <v>0.89565217391304353</v>
      </c>
      <c r="AC743" s="13">
        <f t="shared" si="181"/>
        <v>0.10434782608695647</v>
      </c>
    </row>
    <row r="744" spans="1:29">
      <c r="A744" s="6">
        <v>44862</v>
      </c>
      <c r="B744" s="7" t="s">
        <v>84</v>
      </c>
      <c r="C744" s="7">
        <v>1691</v>
      </c>
      <c r="D744" s="7">
        <v>180</v>
      </c>
      <c r="E744" s="7">
        <v>9</v>
      </c>
      <c r="F744" s="7">
        <v>180</v>
      </c>
      <c r="G744" s="7">
        <v>103</v>
      </c>
      <c r="H744" s="7">
        <v>115</v>
      </c>
      <c r="I744" s="7">
        <v>1</v>
      </c>
      <c r="J744" s="7">
        <v>34</v>
      </c>
      <c r="K744" s="7">
        <v>480</v>
      </c>
      <c r="L744" s="7">
        <v>23.8</v>
      </c>
      <c r="M744" s="8">
        <v>28.4</v>
      </c>
      <c r="N744" s="9">
        <f>IF(Tabla2[[#This Row],[LECHE RETIRO DIA]]&lt;&gt;ISBLANK(Tabla2[[#This Row],[LECHE RETIRO DIA]]),SUM(Tabla2[[#This Row],[LECHE TANQUE DIA]:[LECHE RETIRO DIA]]),SUM(Tabla2[[#This Row],[LECHE TANQUE DIA]:[LECHE AUTOCONSUMO DIA]]))</f>
        <v>2060</v>
      </c>
      <c r="O744" s="10">
        <f t="shared" si="168"/>
        <v>0.82087378640776698</v>
      </c>
      <c r="P744" s="11">
        <f t="shared" si="169"/>
        <v>20</v>
      </c>
      <c r="Q744" s="11">
        <f t="shared" si="170"/>
        <v>16.417475728155338</v>
      </c>
      <c r="R744" s="11">
        <f t="shared" si="171"/>
        <v>5.2941176470588234</v>
      </c>
      <c r="S744" s="11">
        <f t="shared" si="172"/>
        <v>4.291666666666667</v>
      </c>
      <c r="T744" s="11">
        <f t="shared" si="173"/>
        <v>4.6601941747572813</v>
      </c>
      <c r="U744" s="11">
        <f t="shared" si="174"/>
        <v>86.554621848739487</v>
      </c>
      <c r="V744" s="11">
        <f t="shared" si="175"/>
        <v>4.3277310924369745</v>
      </c>
      <c r="W744" s="11">
        <f>IFERROR(H744/M744,Tabla2[[#This Row],[CARGA PRODUCCION (ANIMALES/HA)]])</f>
        <v>4.0492957746478879</v>
      </c>
      <c r="X744" s="9">
        <f t="shared" si="176"/>
        <v>2022</v>
      </c>
      <c r="Y744" s="9">
        <f t="shared" si="177"/>
        <v>10</v>
      </c>
      <c r="Z744" s="9" t="e">
        <f t="shared" ca="1" si="178"/>
        <v>#NAME?</v>
      </c>
      <c r="AA744" s="12">
        <f t="shared" si="179"/>
        <v>115</v>
      </c>
      <c r="AB744" s="10">
        <f t="shared" si="180"/>
        <v>0.89565217391304353</v>
      </c>
      <c r="AC744" s="13">
        <f t="shared" si="181"/>
        <v>0.10434782608695647</v>
      </c>
    </row>
    <row r="745" spans="1:29">
      <c r="A745" s="6">
        <v>44863</v>
      </c>
      <c r="B745" s="7" t="s">
        <v>84</v>
      </c>
      <c r="C745" s="7">
        <v>1584</v>
      </c>
      <c r="D745" s="7">
        <v>180</v>
      </c>
      <c r="E745" s="7">
        <v>9</v>
      </c>
      <c r="F745" s="7">
        <v>180</v>
      </c>
      <c r="G745" s="7">
        <v>103</v>
      </c>
      <c r="H745" s="7">
        <v>115</v>
      </c>
      <c r="I745" s="7">
        <v>1</v>
      </c>
      <c r="J745" s="7">
        <v>34</v>
      </c>
      <c r="K745" s="7">
        <v>480</v>
      </c>
      <c r="L745" s="7">
        <v>23.8</v>
      </c>
      <c r="M745" s="8">
        <v>28.4</v>
      </c>
      <c r="N745" s="9">
        <f>IF(Tabla2[[#This Row],[LECHE RETIRO DIA]]&lt;&gt;ISBLANK(Tabla2[[#This Row],[LECHE RETIRO DIA]]),SUM(Tabla2[[#This Row],[LECHE TANQUE DIA]:[LECHE RETIRO DIA]]),SUM(Tabla2[[#This Row],[LECHE TANQUE DIA]:[LECHE AUTOCONSUMO DIA]]))</f>
        <v>1953</v>
      </c>
      <c r="O745" s="10">
        <f t="shared" si="168"/>
        <v>0.81105990783410142</v>
      </c>
      <c r="P745" s="11">
        <f t="shared" si="169"/>
        <v>18.961165048543688</v>
      </c>
      <c r="Q745" s="11">
        <f t="shared" si="170"/>
        <v>15.378640776699029</v>
      </c>
      <c r="R745" s="11">
        <f t="shared" si="171"/>
        <v>5.2941176470588234</v>
      </c>
      <c r="S745" s="11">
        <f t="shared" si="172"/>
        <v>4.0687499999999996</v>
      </c>
      <c r="T745" s="11">
        <f t="shared" si="173"/>
        <v>4.6601941747572813</v>
      </c>
      <c r="U745" s="11">
        <f t="shared" si="174"/>
        <v>82.058823529411768</v>
      </c>
      <c r="V745" s="11">
        <f t="shared" si="175"/>
        <v>4.3277310924369745</v>
      </c>
      <c r="W745" s="11">
        <f>IFERROR(H745/M745,Tabla2[[#This Row],[CARGA PRODUCCION (ANIMALES/HA)]])</f>
        <v>4.0492957746478879</v>
      </c>
      <c r="X745" s="9">
        <f t="shared" si="176"/>
        <v>2022</v>
      </c>
      <c r="Y745" s="9">
        <f t="shared" si="177"/>
        <v>10</v>
      </c>
      <c r="Z745" s="9" t="e">
        <f t="shared" ca="1" si="178"/>
        <v>#NAME?</v>
      </c>
      <c r="AA745" s="12">
        <f t="shared" si="179"/>
        <v>115</v>
      </c>
      <c r="AB745" s="10">
        <f t="shared" si="180"/>
        <v>0.89565217391304353</v>
      </c>
      <c r="AC745" s="13">
        <f t="shared" si="181"/>
        <v>0.10434782608695647</v>
      </c>
    </row>
    <row r="746" spans="1:29">
      <c r="A746" s="6">
        <v>44864</v>
      </c>
      <c r="B746" s="7" t="s">
        <v>84</v>
      </c>
      <c r="C746" s="7">
        <v>1657</v>
      </c>
      <c r="D746" s="7">
        <v>180</v>
      </c>
      <c r="E746" s="7">
        <v>9</v>
      </c>
      <c r="F746" s="7">
        <v>180</v>
      </c>
      <c r="G746" s="7">
        <v>103</v>
      </c>
      <c r="H746" s="7">
        <v>115</v>
      </c>
      <c r="I746" s="7">
        <v>1</v>
      </c>
      <c r="J746" s="7">
        <v>34</v>
      </c>
      <c r="K746" s="7">
        <v>480</v>
      </c>
      <c r="L746" s="7">
        <v>23.8</v>
      </c>
      <c r="M746" s="8">
        <v>28.4</v>
      </c>
      <c r="N746" s="9">
        <f>IF(Tabla2[[#This Row],[LECHE RETIRO DIA]]&lt;&gt;ISBLANK(Tabla2[[#This Row],[LECHE RETIRO DIA]]),SUM(Tabla2[[#This Row],[LECHE TANQUE DIA]:[LECHE RETIRO DIA]]),SUM(Tabla2[[#This Row],[LECHE TANQUE DIA]:[LECHE AUTOCONSUMO DIA]]))</f>
        <v>2026</v>
      </c>
      <c r="O746" s="10">
        <f t="shared" si="168"/>
        <v>0.81786771964461991</v>
      </c>
      <c r="P746" s="11">
        <f t="shared" si="169"/>
        <v>19.66990291262136</v>
      </c>
      <c r="Q746" s="11">
        <f t="shared" si="170"/>
        <v>16.087378640776699</v>
      </c>
      <c r="R746" s="11">
        <f t="shared" si="171"/>
        <v>5.2941176470588234</v>
      </c>
      <c r="S746" s="11">
        <f t="shared" si="172"/>
        <v>4.2208333333333332</v>
      </c>
      <c r="T746" s="11">
        <f t="shared" si="173"/>
        <v>4.6601941747572813</v>
      </c>
      <c r="U746" s="11">
        <f t="shared" si="174"/>
        <v>85.12605042016807</v>
      </c>
      <c r="V746" s="11">
        <f t="shared" si="175"/>
        <v>4.3277310924369745</v>
      </c>
      <c r="W746" s="11">
        <f>IFERROR(H746/M746,Tabla2[[#This Row],[CARGA PRODUCCION (ANIMALES/HA)]])</f>
        <v>4.0492957746478879</v>
      </c>
      <c r="X746" s="9">
        <f t="shared" si="176"/>
        <v>2022</v>
      </c>
      <c r="Y746" s="9">
        <f t="shared" si="177"/>
        <v>10</v>
      </c>
      <c r="Z746" s="9" t="e">
        <f t="shared" ca="1" si="178"/>
        <v>#NAME?</v>
      </c>
      <c r="AA746" s="12">
        <f t="shared" si="179"/>
        <v>115</v>
      </c>
      <c r="AB746" s="10">
        <f t="shared" si="180"/>
        <v>0.89565217391304353</v>
      </c>
      <c r="AC746" s="13">
        <f t="shared" si="181"/>
        <v>0.10434782608695647</v>
      </c>
    </row>
    <row r="747" spans="1:29">
      <c r="A747" s="6">
        <v>44865</v>
      </c>
      <c r="B747" s="7" t="s">
        <v>84</v>
      </c>
      <c r="C747" s="7">
        <v>1610</v>
      </c>
      <c r="D747" s="7">
        <v>180</v>
      </c>
      <c r="E747" s="7">
        <v>9</v>
      </c>
      <c r="F747" s="7">
        <v>180</v>
      </c>
      <c r="G747" s="7">
        <v>103</v>
      </c>
      <c r="H747" s="7">
        <v>115</v>
      </c>
      <c r="I747" s="7">
        <v>1</v>
      </c>
      <c r="J747" s="7">
        <v>34</v>
      </c>
      <c r="K747" s="7">
        <v>480</v>
      </c>
      <c r="L747" s="7">
        <v>23.8</v>
      </c>
      <c r="M747" s="8">
        <v>28.4</v>
      </c>
      <c r="N747" s="9">
        <f>IF(Tabla2[[#This Row],[LECHE RETIRO DIA]]&lt;&gt;ISBLANK(Tabla2[[#This Row],[LECHE RETIRO DIA]]),SUM(Tabla2[[#This Row],[LECHE TANQUE DIA]:[LECHE RETIRO DIA]]),SUM(Tabla2[[#This Row],[LECHE TANQUE DIA]:[LECHE AUTOCONSUMO DIA]]))</f>
        <v>1979</v>
      </c>
      <c r="O747" s="10">
        <f t="shared" si="168"/>
        <v>0.81354219302678121</v>
      </c>
      <c r="P747" s="11">
        <f t="shared" si="169"/>
        <v>19.21359223300971</v>
      </c>
      <c r="Q747" s="11">
        <f t="shared" si="170"/>
        <v>15.631067961165048</v>
      </c>
      <c r="R747" s="11">
        <f t="shared" si="171"/>
        <v>5.2941176470588234</v>
      </c>
      <c r="S747" s="11">
        <f t="shared" si="172"/>
        <v>4.1229166666666668</v>
      </c>
      <c r="T747" s="11">
        <f t="shared" si="173"/>
        <v>4.6601941747572813</v>
      </c>
      <c r="U747" s="11">
        <f t="shared" si="174"/>
        <v>83.151260504201673</v>
      </c>
      <c r="V747" s="11">
        <f t="shared" si="175"/>
        <v>4.3277310924369745</v>
      </c>
      <c r="W747" s="11">
        <f>IFERROR(H747/M747,Tabla2[[#This Row],[CARGA PRODUCCION (ANIMALES/HA)]])</f>
        <v>4.0492957746478879</v>
      </c>
      <c r="X747" s="9">
        <f t="shared" si="176"/>
        <v>2022</v>
      </c>
      <c r="Y747" s="9">
        <f t="shared" si="177"/>
        <v>10</v>
      </c>
      <c r="Z747" s="9" t="e">
        <f t="shared" ca="1" si="178"/>
        <v>#NAME?</v>
      </c>
      <c r="AA747" s="12">
        <f t="shared" si="179"/>
        <v>115</v>
      </c>
      <c r="AB747" s="10">
        <f t="shared" si="180"/>
        <v>0.89565217391304353</v>
      </c>
      <c r="AC747" s="13">
        <f t="shared" si="181"/>
        <v>0.10434782608695647</v>
      </c>
    </row>
    <row r="748" spans="1:29">
      <c r="A748" s="6">
        <v>44866</v>
      </c>
      <c r="B748" s="7" t="s">
        <v>84</v>
      </c>
      <c r="C748" s="7">
        <v>1614</v>
      </c>
      <c r="D748" s="7">
        <v>180</v>
      </c>
      <c r="E748" s="7">
        <v>9</v>
      </c>
      <c r="F748" s="7">
        <v>180</v>
      </c>
      <c r="G748" s="7">
        <v>103</v>
      </c>
      <c r="H748" s="7">
        <v>115</v>
      </c>
      <c r="I748" s="7">
        <v>1</v>
      </c>
      <c r="J748" s="7">
        <v>34</v>
      </c>
      <c r="K748" s="7">
        <v>480</v>
      </c>
      <c r="L748" s="7">
        <v>23.8</v>
      </c>
      <c r="M748" s="8">
        <v>28.4</v>
      </c>
      <c r="N748" s="9">
        <f>IF(Tabla2[[#This Row],[LECHE RETIRO DIA]]&lt;&gt;ISBLANK(Tabla2[[#This Row],[LECHE RETIRO DIA]]),SUM(Tabla2[[#This Row],[LECHE TANQUE DIA]:[LECHE RETIRO DIA]]),SUM(Tabla2[[#This Row],[LECHE TANQUE DIA]:[LECHE AUTOCONSUMO DIA]]))</f>
        <v>1983</v>
      </c>
      <c r="O748" s="10">
        <f t="shared" si="168"/>
        <v>0.81391830559757938</v>
      </c>
      <c r="P748" s="11">
        <f t="shared" si="169"/>
        <v>19.252427184466018</v>
      </c>
      <c r="Q748" s="11">
        <f t="shared" si="170"/>
        <v>15.669902912621358</v>
      </c>
      <c r="R748" s="11">
        <f t="shared" si="171"/>
        <v>5.2941176470588234</v>
      </c>
      <c r="S748" s="11">
        <f t="shared" si="172"/>
        <v>4.1312499999999996</v>
      </c>
      <c r="T748" s="11">
        <f t="shared" si="173"/>
        <v>4.6601941747572813</v>
      </c>
      <c r="U748" s="11">
        <f t="shared" si="174"/>
        <v>83.319327731092429</v>
      </c>
      <c r="V748" s="11">
        <f t="shared" si="175"/>
        <v>4.3277310924369745</v>
      </c>
      <c r="W748" s="11">
        <f>IFERROR(H748/M748,Tabla2[[#This Row],[CARGA PRODUCCION (ANIMALES/HA)]])</f>
        <v>4.0492957746478879</v>
      </c>
      <c r="X748" s="9">
        <f t="shared" si="176"/>
        <v>2022</v>
      </c>
      <c r="Y748" s="9">
        <f t="shared" si="177"/>
        <v>11</v>
      </c>
      <c r="Z748" s="9" t="e">
        <f t="shared" ca="1" si="178"/>
        <v>#NAME?</v>
      </c>
      <c r="AA748" s="12">
        <f t="shared" si="179"/>
        <v>115</v>
      </c>
      <c r="AB748" s="10">
        <f t="shared" si="180"/>
        <v>0.89565217391304353</v>
      </c>
      <c r="AC748" s="13">
        <f t="shared" si="181"/>
        <v>0.10434782608695647</v>
      </c>
    </row>
    <row r="749" spans="1:29">
      <c r="A749" s="6">
        <v>44867</v>
      </c>
      <c r="B749" s="7" t="s">
        <v>84</v>
      </c>
      <c r="C749" s="7">
        <v>1597</v>
      </c>
      <c r="D749" s="7">
        <v>180</v>
      </c>
      <c r="E749" s="7">
        <v>9</v>
      </c>
      <c r="F749" s="7">
        <v>180</v>
      </c>
      <c r="G749" s="7">
        <v>103</v>
      </c>
      <c r="H749" s="7">
        <v>115</v>
      </c>
      <c r="I749" s="7">
        <v>1</v>
      </c>
      <c r="J749" s="7">
        <v>34</v>
      </c>
      <c r="K749" s="7">
        <v>480</v>
      </c>
      <c r="L749" s="7">
        <v>23.8</v>
      </c>
      <c r="M749" s="8">
        <v>28.4</v>
      </c>
      <c r="N749" s="9">
        <f>IF(Tabla2[[#This Row],[LECHE RETIRO DIA]]&lt;&gt;ISBLANK(Tabla2[[#This Row],[LECHE RETIRO DIA]]),SUM(Tabla2[[#This Row],[LECHE TANQUE DIA]:[LECHE RETIRO DIA]]),SUM(Tabla2[[#This Row],[LECHE TANQUE DIA]:[LECHE AUTOCONSUMO DIA]]))</f>
        <v>1966</v>
      </c>
      <c r="O749" s="10">
        <f t="shared" si="168"/>
        <v>0.81230925737538151</v>
      </c>
      <c r="P749" s="11">
        <f t="shared" si="169"/>
        <v>19.087378640776699</v>
      </c>
      <c r="Q749" s="11">
        <f t="shared" si="170"/>
        <v>15.504854368932039</v>
      </c>
      <c r="R749" s="11">
        <f t="shared" si="171"/>
        <v>5.2941176470588234</v>
      </c>
      <c r="S749" s="11">
        <f t="shared" si="172"/>
        <v>4.0958333333333332</v>
      </c>
      <c r="T749" s="11">
        <f t="shared" si="173"/>
        <v>4.6601941747572813</v>
      </c>
      <c r="U749" s="11">
        <f t="shared" si="174"/>
        <v>82.605042016806721</v>
      </c>
      <c r="V749" s="11">
        <f t="shared" si="175"/>
        <v>4.3277310924369745</v>
      </c>
      <c r="W749" s="11">
        <f>IFERROR(H749/M749,Tabla2[[#This Row],[CARGA PRODUCCION (ANIMALES/HA)]])</f>
        <v>4.0492957746478879</v>
      </c>
      <c r="X749" s="9">
        <f t="shared" si="176"/>
        <v>2022</v>
      </c>
      <c r="Y749" s="9">
        <f t="shared" si="177"/>
        <v>11</v>
      </c>
      <c r="Z749" s="9" t="e">
        <f t="shared" ca="1" si="178"/>
        <v>#NAME?</v>
      </c>
      <c r="AA749" s="12">
        <f t="shared" si="179"/>
        <v>115</v>
      </c>
      <c r="AB749" s="10">
        <f t="shared" si="180"/>
        <v>0.89565217391304353</v>
      </c>
      <c r="AC749" s="13">
        <f t="shared" si="181"/>
        <v>0.10434782608695647</v>
      </c>
    </row>
    <row r="750" spans="1:29">
      <c r="A750" s="6">
        <v>44868</v>
      </c>
      <c r="B750" s="7" t="s">
        <v>84</v>
      </c>
      <c r="C750" s="7">
        <v>1610</v>
      </c>
      <c r="D750" s="7">
        <v>180</v>
      </c>
      <c r="E750" s="7">
        <v>9</v>
      </c>
      <c r="F750" s="7">
        <v>180</v>
      </c>
      <c r="G750" s="7">
        <v>103</v>
      </c>
      <c r="H750" s="7">
        <v>115</v>
      </c>
      <c r="I750" s="7">
        <v>1</v>
      </c>
      <c r="J750" s="7">
        <v>34</v>
      </c>
      <c r="K750" s="7">
        <v>480</v>
      </c>
      <c r="L750" s="7">
        <v>23.8</v>
      </c>
      <c r="M750" s="8">
        <v>28.4</v>
      </c>
      <c r="N750" s="9">
        <f>IF(Tabla2[[#This Row],[LECHE RETIRO DIA]]&lt;&gt;ISBLANK(Tabla2[[#This Row],[LECHE RETIRO DIA]]),SUM(Tabla2[[#This Row],[LECHE TANQUE DIA]:[LECHE RETIRO DIA]]),SUM(Tabla2[[#This Row],[LECHE TANQUE DIA]:[LECHE AUTOCONSUMO DIA]]))</f>
        <v>1979</v>
      </c>
      <c r="O750" s="10">
        <f t="shared" si="168"/>
        <v>0.81354219302678121</v>
      </c>
      <c r="P750" s="11">
        <f t="shared" si="169"/>
        <v>19.21359223300971</v>
      </c>
      <c r="Q750" s="11">
        <f t="shared" si="170"/>
        <v>15.631067961165048</v>
      </c>
      <c r="R750" s="11">
        <f t="shared" si="171"/>
        <v>5.2941176470588234</v>
      </c>
      <c r="S750" s="11">
        <f t="shared" si="172"/>
        <v>4.1229166666666668</v>
      </c>
      <c r="T750" s="11">
        <f t="shared" si="173"/>
        <v>4.6601941747572813</v>
      </c>
      <c r="U750" s="11">
        <f t="shared" si="174"/>
        <v>83.151260504201673</v>
      </c>
      <c r="V750" s="11">
        <f t="shared" si="175"/>
        <v>4.3277310924369745</v>
      </c>
      <c r="W750" s="11">
        <f>IFERROR(H750/M750,Tabla2[[#This Row],[CARGA PRODUCCION (ANIMALES/HA)]])</f>
        <v>4.0492957746478879</v>
      </c>
      <c r="X750" s="9">
        <f t="shared" si="176"/>
        <v>2022</v>
      </c>
      <c r="Y750" s="9">
        <f t="shared" si="177"/>
        <v>11</v>
      </c>
      <c r="Z750" s="9" t="e">
        <f t="shared" ca="1" si="178"/>
        <v>#NAME?</v>
      </c>
      <c r="AA750" s="12">
        <f t="shared" si="179"/>
        <v>115</v>
      </c>
      <c r="AB750" s="10">
        <f t="shared" si="180"/>
        <v>0.89565217391304353</v>
      </c>
      <c r="AC750" s="13">
        <f t="shared" si="181"/>
        <v>0.10434782608695647</v>
      </c>
    </row>
    <row r="751" spans="1:29">
      <c r="A751" s="6">
        <v>44869</v>
      </c>
      <c r="B751" s="7" t="s">
        <v>84</v>
      </c>
      <c r="C751" s="7">
        <v>1652</v>
      </c>
      <c r="D751" s="7">
        <v>180</v>
      </c>
      <c r="E751" s="7">
        <v>9</v>
      </c>
      <c r="F751" s="7">
        <v>180</v>
      </c>
      <c r="G751" s="7">
        <v>103</v>
      </c>
      <c r="H751" s="7">
        <v>115</v>
      </c>
      <c r="I751" s="7">
        <v>1</v>
      </c>
      <c r="J751" s="7">
        <v>34</v>
      </c>
      <c r="K751" s="7">
        <v>480</v>
      </c>
      <c r="L751" s="7">
        <v>23.8</v>
      </c>
      <c r="M751" s="8">
        <v>28.4</v>
      </c>
      <c r="N751" s="9">
        <f>IF(Tabla2[[#This Row],[LECHE RETIRO DIA]]&lt;&gt;ISBLANK(Tabla2[[#This Row],[LECHE RETIRO DIA]]),SUM(Tabla2[[#This Row],[LECHE TANQUE DIA]:[LECHE RETIRO DIA]]),SUM(Tabla2[[#This Row],[LECHE TANQUE DIA]:[LECHE AUTOCONSUMO DIA]]))</f>
        <v>2021</v>
      </c>
      <c r="O751" s="10">
        <f t="shared" si="168"/>
        <v>0.81741712023750623</v>
      </c>
      <c r="P751" s="11">
        <f t="shared" si="169"/>
        <v>19.621359223300971</v>
      </c>
      <c r="Q751" s="11">
        <f t="shared" si="170"/>
        <v>16.038834951456312</v>
      </c>
      <c r="R751" s="11">
        <f t="shared" si="171"/>
        <v>5.2941176470588234</v>
      </c>
      <c r="S751" s="11">
        <f t="shared" si="172"/>
        <v>4.2104166666666663</v>
      </c>
      <c r="T751" s="11">
        <f t="shared" si="173"/>
        <v>4.6601941747572813</v>
      </c>
      <c r="U751" s="11">
        <f t="shared" si="174"/>
        <v>84.915966386554615</v>
      </c>
      <c r="V751" s="11">
        <f t="shared" si="175"/>
        <v>4.3277310924369745</v>
      </c>
      <c r="W751" s="11">
        <f>IFERROR(H751/M751,Tabla2[[#This Row],[CARGA PRODUCCION (ANIMALES/HA)]])</f>
        <v>4.0492957746478879</v>
      </c>
      <c r="X751" s="9">
        <f t="shared" si="176"/>
        <v>2022</v>
      </c>
      <c r="Y751" s="9">
        <f t="shared" si="177"/>
        <v>11</v>
      </c>
      <c r="Z751" s="9" t="e">
        <f t="shared" ca="1" si="178"/>
        <v>#NAME?</v>
      </c>
      <c r="AA751" s="12">
        <f t="shared" si="179"/>
        <v>115</v>
      </c>
      <c r="AB751" s="10">
        <f t="shared" si="180"/>
        <v>0.89565217391304353</v>
      </c>
      <c r="AC751" s="13">
        <f t="shared" si="181"/>
        <v>0.10434782608695647</v>
      </c>
    </row>
    <row r="752" spans="1:29">
      <c r="A752" s="6">
        <v>44870</v>
      </c>
      <c r="B752" s="7" t="s">
        <v>84</v>
      </c>
      <c r="C752" s="7">
        <v>1661</v>
      </c>
      <c r="D752" s="7">
        <v>180</v>
      </c>
      <c r="E752" s="7">
        <v>9</v>
      </c>
      <c r="F752" s="7">
        <v>180</v>
      </c>
      <c r="G752" s="7">
        <v>103</v>
      </c>
      <c r="H752" s="7">
        <v>115</v>
      </c>
      <c r="I752" s="7">
        <v>1</v>
      </c>
      <c r="J752" s="7">
        <v>34</v>
      </c>
      <c r="K752" s="7">
        <v>480</v>
      </c>
      <c r="L752" s="7">
        <v>23.8</v>
      </c>
      <c r="M752" s="8">
        <v>28.4</v>
      </c>
      <c r="N752" s="9">
        <f>IF(Tabla2[[#This Row],[LECHE RETIRO DIA]]&lt;&gt;ISBLANK(Tabla2[[#This Row],[LECHE RETIRO DIA]]),SUM(Tabla2[[#This Row],[LECHE TANQUE DIA]:[LECHE RETIRO DIA]]),SUM(Tabla2[[#This Row],[LECHE TANQUE DIA]:[LECHE AUTOCONSUMO DIA]]))</f>
        <v>2030</v>
      </c>
      <c r="O752" s="10">
        <f t="shared" si="168"/>
        <v>0.81822660098522171</v>
      </c>
      <c r="P752" s="11">
        <f t="shared" si="169"/>
        <v>19.708737864077669</v>
      </c>
      <c r="Q752" s="11">
        <f t="shared" si="170"/>
        <v>16.126213592233011</v>
      </c>
      <c r="R752" s="11">
        <f t="shared" si="171"/>
        <v>5.2941176470588234</v>
      </c>
      <c r="S752" s="11">
        <f t="shared" si="172"/>
        <v>4.229166666666667</v>
      </c>
      <c r="T752" s="11">
        <f t="shared" si="173"/>
        <v>4.6601941747572813</v>
      </c>
      <c r="U752" s="11">
        <f t="shared" si="174"/>
        <v>85.294117647058826</v>
      </c>
      <c r="V752" s="11">
        <f t="shared" si="175"/>
        <v>4.3277310924369745</v>
      </c>
      <c r="W752" s="11">
        <f>IFERROR(H752/M752,Tabla2[[#This Row],[CARGA PRODUCCION (ANIMALES/HA)]])</f>
        <v>4.0492957746478879</v>
      </c>
      <c r="X752" s="9">
        <f t="shared" si="176"/>
        <v>2022</v>
      </c>
      <c r="Y752" s="9">
        <f t="shared" si="177"/>
        <v>11</v>
      </c>
      <c r="Z752" s="9" t="e">
        <f t="shared" ca="1" si="178"/>
        <v>#NAME?</v>
      </c>
      <c r="AA752" s="12">
        <f t="shared" si="179"/>
        <v>115</v>
      </c>
      <c r="AB752" s="10">
        <f t="shared" si="180"/>
        <v>0.89565217391304353</v>
      </c>
      <c r="AC752" s="13">
        <f t="shared" si="181"/>
        <v>0.10434782608695647</v>
      </c>
    </row>
    <row r="753" spans="1:29">
      <c r="A753" s="6">
        <v>44871</v>
      </c>
      <c r="B753" s="7" t="s">
        <v>84</v>
      </c>
      <c r="C753" s="7">
        <v>1717</v>
      </c>
      <c r="D753" s="7">
        <v>180</v>
      </c>
      <c r="E753" s="7">
        <v>9</v>
      </c>
      <c r="F753" s="7">
        <v>180</v>
      </c>
      <c r="G753" s="7">
        <v>103</v>
      </c>
      <c r="H753" s="7">
        <v>115</v>
      </c>
      <c r="I753" s="7">
        <v>1</v>
      </c>
      <c r="J753" s="7">
        <v>34</v>
      </c>
      <c r="K753" s="7">
        <v>480</v>
      </c>
      <c r="L753" s="7">
        <v>23.8</v>
      </c>
      <c r="M753" s="8">
        <v>28.4</v>
      </c>
      <c r="N753" s="9">
        <f>IF(Tabla2[[#This Row],[LECHE RETIRO DIA]]&lt;&gt;ISBLANK(Tabla2[[#This Row],[LECHE RETIRO DIA]]),SUM(Tabla2[[#This Row],[LECHE TANQUE DIA]:[LECHE RETIRO DIA]]),SUM(Tabla2[[#This Row],[LECHE TANQUE DIA]:[LECHE AUTOCONSUMO DIA]]))</f>
        <v>2086</v>
      </c>
      <c r="O753" s="10">
        <f t="shared" si="168"/>
        <v>0.82310642377756471</v>
      </c>
      <c r="P753" s="11">
        <f t="shared" si="169"/>
        <v>20.252427184466018</v>
      </c>
      <c r="Q753" s="11">
        <f t="shared" si="170"/>
        <v>16.66990291262136</v>
      </c>
      <c r="R753" s="11">
        <f t="shared" si="171"/>
        <v>5.2941176470588234</v>
      </c>
      <c r="S753" s="11">
        <f t="shared" si="172"/>
        <v>4.3458333333333332</v>
      </c>
      <c r="T753" s="11">
        <f t="shared" si="173"/>
        <v>4.6601941747572813</v>
      </c>
      <c r="U753" s="11">
        <f t="shared" si="174"/>
        <v>87.647058823529406</v>
      </c>
      <c r="V753" s="11">
        <f t="shared" si="175"/>
        <v>4.3277310924369745</v>
      </c>
      <c r="W753" s="11">
        <f>IFERROR(H753/M753,Tabla2[[#This Row],[CARGA PRODUCCION (ANIMALES/HA)]])</f>
        <v>4.0492957746478879</v>
      </c>
      <c r="X753" s="9">
        <f t="shared" si="176"/>
        <v>2022</v>
      </c>
      <c r="Y753" s="9">
        <f t="shared" si="177"/>
        <v>11</v>
      </c>
      <c r="Z753" s="9" t="e">
        <f t="shared" ca="1" si="178"/>
        <v>#NAME?</v>
      </c>
      <c r="AA753" s="12">
        <f t="shared" si="179"/>
        <v>115</v>
      </c>
      <c r="AB753" s="10">
        <f t="shared" si="180"/>
        <v>0.89565217391304353</v>
      </c>
      <c r="AC753" s="13">
        <f t="shared" si="181"/>
        <v>0.10434782608695647</v>
      </c>
    </row>
    <row r="754" spans="1:29">
      <c r="A754" s="6">
        <v>44872</v>
      </c>
      <c r="B754" s="7" t="s">
        <v>84</v>
      </c>
      <c r="C754" s="7">
        <v>1665</v>
      </c>
      <c r="D754" s="7">
        <v>180</v>
      </c>
      <c r="E754" s="7">
        <v>9</v>
      </c>
      <c r="F754" s="7">
        <v>180</v>
      </c>
      <c r="G754" s="7">
        <v>103</v>
      </c>
      <c r="H754" s="7">
        <v>115</v>
      </c>
      <c r="I754" s="7">
        <v>1</v>
      </c>
      <c r="J754" s="7">
        <v>34</v>
      </c>
      <c r="K754" s="7">
        <v>480</v>
      </c>
      <c r="L754" s="7">
        <v>23.8</v>
      </c>
      <c r="M754" s="8">
        <v>28.4</v>
      </c>
      <c r="N754" s="9">
        <f>IF(Tabla2[[#This Row],[LECHE RETIRO DIA]]&lt;&gt;ISBLANK(Tabla2[[#This Row],[LECHE RETIRO DIA]]),SUM(Tabla2[[#This Row],[LECHE TANQUE DIA]:[LECHE RETIRO DIA]]),SUM(Tabla2[[#This Row],[LECHE TANQUE DIA]:[LECHE AUTOCONSUMO DIA]]))</f>
        <v>2034</v>
      </c>
      <c r="O754" s="10">
        <f t="shared" si="168"/>
        <v>0.81858407079646023</v>
      </c>
      <c r="P754" s="11">
        <f t="shared" si="169"/>
        <v>19.747572815533982</v>
      </c>
      <c r="Q754" s="11">
        <f t="shared" si="170"/>
        <v>16.16504854368932</v>
      </c>
      <c r="R754" s="11">
        <f t="shared" si="171"/>
        <v>5.2941176470588234</v>
      </c>
      <c r="S754" s="11">
        <f t="shared" si="172"/>
        <v>4.2374999999999998</v>
      </c>
      <c r="T754" s="11">
        <f t="shared" si="173"/>
        <v>4.6601941747572813</v>
      </c>
      <c r="U754" s="11">
        <f t="shared" si="174"/>
        <v>85.462184873949582</v>
      </c>
      <c r="V754" s="11">
        <f t="shared" si="175"/>
        <v>4.3277310924369745</v>
      </c>
      <c r="W754" s="11">
        <f>IFERROR(H754/M754,Tabla2[[#This Row],[CARGA PRODUCCION (ANIMALES/HA)]])</f>
        <v>4.0492957746478879</v>
      </c>
      <c r="X754" s="9">
        <f t="shared" si="176"/>
        <v>2022</v>
      </c>
      <c r="Y754" s="9">
        <f t="shared" si="177"/>
        <v>11</v>
      </c>
      <c r="Z754" s="9" t="e">
        <f t="shared" ca="1" si="178"/>
        <v>#NAME?</v>
      </c>
      <c r="AA754" s="12">
        <f t="shared" si="179"/>
        <v>115</v>
      </c>
      <c r="AB754" s="10">
        <f t="shared" si="180"/>
        <v>0.89565217391304353</v>
      </c>
      <c r="AC754" s="13">
        <f t="shared" si="181"/>
        <v>0.10434782608695647</v>
      </c>
    </row>
    <row r="755" spans="1:29">
      <c r="A755" s="6">
        <v>44873</v>
      </c>
      <c r="B755" s="7" t="s">
        <v>84</v>
      </c>
      <c r="C755" s="7">
        <v>1695</v>
      </c>
      <c r="D755" s="7">
        <v>180</v>
      </c>
      <c r="E755" s="7">
        <v>9</v>
      </c>
      <c r="F755" s="7">
        <v>180</v>
      </c>
      <c r="G755" s="7">
        <v>103</v>
      </c>
      <c r="H755" s="7">
        <v>115</v>
      </c>
      <c r="I755" s="7">
        <v>1</v>
      </c>
      <c r="J755" s="7">
        <v>34</v>
      </c>
      <c r="K755" s="7">
        <v>480</v>
      </c>
      <c r="L755" s="7">
        <v>23.8</v>
      </c>
      <c r="M755" s="8">
        <v>28.4</v>
      </c>
      <c r="N755" s="9">
        <f>IF(Tabla2[[#This Row],[LECHE RETIRO DIA]]&lt;&gt;ISBLANK(Tabla2[[#This Row],[LECHE RETIRO DIA]]),SUM(Tabla2[[#This Row],[LECHE TANQUE DIA]:[LECHE RETIRO DIA]]),SUM(Tabla2[[#This Row],[LECHE TANQUE DIA]:[LECHE AUTOCONSUMO DIA]]))</f>
        <v>2064</v>
      </c>
      <c r="O755" s="10">
        <f t="shared" si="168"/>
        <v>0.82122093023255816</v>
      </c>
      <c r="P755" s="11">
        <f t="shared" si="169"/>
        <v>20.038834951456312</v>
      </c>
      <c r="Q755" s="11">
        <f t="shared" si="170"/>
        <v>16.456310679611651</v>
      </c>
      <c r="R755" s="11">
        <f t="shared" si="171"/>
        <v>5.2941176470588234</v>
      </c>
      <c r="S755" s="11">
        <f t="shared" si="172"/>
        <v>4.3</v>
      </c>
      <c r="T755" s="11">
        <f t="shared" si="173"/>
        <v>4.6601941747572813</v>
      </c>
      <c r="U755" s="11">
        <f t="shared" si="174"/>
        <v>86.722689075630242</v>
      </c>
      <c r="V755" s="11">
        <f t="shared" si="175"/>
        <v>4.3277310924369745</v>
      </c>
      <c r="W755" s="11">
        <f>IFERROR(H755/M755,Tabla2[[#This Row],[CARGA PRODUCCION (ANIMALES/HA)]])</f>
        <v>4.0492957746478879</v>
      </c>
      <c r="X755" s="9">
        <f t="shared" si="176"/>
        <v>2022</v>
      </c>
      <c r="Y755" s="9">
        <f t="shared" si="177"/>
        <v>11</v>
      </c>
      <c r="Z755" s="9" t="e">
        <f t="shared" ca="1" si="178"/>
        <v>#NAME?</v>
      </c>
      <c r="AA755" s="12">
        <f t="shared" si="179"/>
        <v>115</v>
      </c>
      <c r="AB755" s="10">
        <f t="shared" si="180"/>
        <v>0.89565217391304353</v>
      </c>
      <c r="AC755" s="13">
        <f t="shared" si="181"/>
        <v>0.10434782608695647</v>
      </c>
    </row>
    <row r="756" spans="1:29">
      <c r="A756" s="6">
        <v>44874</v>
      </c>
      <c r="B756" s="7" t="s">
        <v>84</v>
      </c>
      <c r="C756" s="7">
        <v>1700</v>
      </c>
      <c r="D756" s="7">
        <v>180</v>
      </c>
      <c r="E756" s="7">
        <v>9</v>
      </c>
      <c r="F756" s="7">
        <v>180</v>
      </c>
      <c r="G756" s="7">
        <v>103</v>
      </c>
      <c r="H756" s="7">
        <v>115</v>
      </c>
      <c r="I756" s="7">
        <v>1</v>
      </c>
      <c r="J756" s="7">
        <v>34</v>
      </c>
      <c r="K756" s="7">
        <v>480</v>
      </c>
      <c r="L756" s="7">
        <v>23.8</v>
      </c>
      <c r="M756" s="8">
        <v>28.4</v>
      </c>
      <c r="N756" s="9">
        <f>IF(Tabla2[[#This Row],[LECHE RETIRO DIA]]&lt;&gt;ISBLANK(Tabla2[[#This Row],[LECHE RETIRO DIA]]),SUM(Tabla2[[#This Row],[LECHE TANQUE DIA]:[LECHE RETIRO DIA]]),SUM(Tabla2[[#This Row],[LECHE TANQUE DIA]:[LECHE AUTOCONSUMO DIA]]))</f>
        <v>2069</v>
      </c>
      <c r="O756" s="10">
        <f t="shared" si="168"/>
        <v>0.82165297245045921</v>
      </c>
      <c r="P756" s="11">
        <f t="shared" si="169"/>
        <v>20.087378640776699</v>
      </c>
      <c r="Q756" s="11">
        <f t="shared" si="170"/>
        <v>16.50485436893204</v>
      </c>
      <c r="R756" s="11">
        <f t="shared" si="171"/>
        <v>5.2941176470588234</v>
      </c>
      <c r="S756" s="11">
        <f t="shared" si="172"/>
        <v>4.3104166666666668</v>
      </c>
      <c r="T756" s="11">
        <f t="shared" si="173"/>
        <v>4.6601941747572813</v>
      </c>
      <c r="U756" s="11">
        <f t="shared" si="174"/>
        <v>86.932773109243698</v>
      </c>
      <c r="V756" s="11">
        <f t="shared" si="175"/>
        <v>4.3277310924369745</v>
      </c>
      <c r="W756" s="11">
        <f>IFERROR(H756/M756,Tabla2[[#This Row],[CARGA PRODUCCION (ANIMALES/HA)]])</f>
        <v>4.0492957746478879</v>
      </c>
      <c r="X756" s="9">
        <f t="shared" si="176"/>
        <v>2022</v>
      </c>
      <c r="Y756" s="9">
        <f t="shared" si="177"/>
        <v>11</v>
      </c>
      <c r="Z756" s="9" t="e">
        <f t="shared" ca="1" si="178"/>
        <v>#NAME?</v>
      </c>
      <c r="AA756" s="12">
        <f t="shared" si="179"/>
        <v>115</v>
      </c>
      <c r="AB756" s="10">
        <f t="shared" si="180"/>
        <v>0.89565217391304353</v>
      </c>
      <c r="AC756" s="13">
        <f t="shared" si="181"/>
        <v>0.10434782608695647</v>
      </c>
    </row>
    <row r="757" spans="1:29">
      <c r="A757" s="6">
        <v>44875</v>
      </c>
      <c r="B757" s="7" t="s">
        <v>84</v>
      </c>
      <c r="C757" s="7">
        <v>1702</v>
      </c>
      <c r="D757" s="7">
        <v>180</v>
      </c>
      <c r="E757" s="7">
        <v>9</v>
      </c>
      <c r="F757" s="7">
        <v>180</v>
      </c>
      <c r="G757" s="7">
        <v>103</v>
      </c>
      <c r="H757" s="7">
        <v>115</v>
      </c>
      <c r="I757" s="7">
        <v>1</v>
      </c>
      <c r="J757" s="7">
        <v>34</v>
      </c>
      <c r="K757" s="7">
        <v>480</v>
      </c>
      <c r="L757" s="7">
        <v>23.8</v>
      </c>
      <c r="M757" s="8">
        <v>28.4</v>
      </c>
      <c r="N757" s="9">
        <f>IF(Tabla2[[#This Row],[LECHE RETIRO DIA]]&lt;&gt;ISBLANK(Tabla2[[#This Row],[LECHE RETIRO DIA]]),SUM(Tabla2[[#This Row],[LECHE TANQUE DIA]:[LECHE RETIRO DIA]]),SUM(Tabla2[[#This Row],[LECHE TANQUE DIA]:[LECHE AUTOCONSUMO DIA]]))</f>
        <v>2071</v>
      </c>
      <c r="O757" s="10">
        <f t="shared" si="168"/>
        <v>0.82182520521487201</v>
      </c>
      <c r="P757" s="11">
        <f t="shared" si="169"/>
        <v>20.106796116504853</v>
      </c>
      <c r="Q757" s="11">
        <f t="shared" si="170"/>
        <v>16.524271844660195</v>
      </c>
      <c r="R757" s="11">
        <f t="shared" si="171"/>
        <v>5.2941176470588234</v>
      </c>
      <c r="S757" s="11">
        <f t="shared" si="172"/>
        <v>4.3145833333333332</v>
      </c>
      <c r="T757" s="11">
        <f t="shared" si="173"/>
        <v>4.6601941747572813</v>
      </c>
      <c r="U757" s="11">
        <f t="shared" si="174"/>
        <v>87.016806722689068</v>
      </c>
      <c r="V757" s="11">
        <f t="shared" si="175"/>
        <v>4.3277310924369745</v>
      </c>
      <c r="W757" s="11">
        <f>IFERROR(H757/M757,Tabla2[[#This Row],[CARGA PRODUCCION (ANIMALES/HA)]])</f>
        <v>4.0492957746478879</v>
      </c>
      <c r="X757" s="9">
        <f t="shared" si="176"/>
        <v>2022</v>
      </c>
      <c r="Y757" s="9">
        <f t="shared" si="177"/>
        <v>11</v>
      </c>
      <c r="Z757" s="9" t="e">
        <f t="shared" ca="1" si="178"/>
        <v>#NAME?</v>
      </c>
      <c r="AA757" s="12">
        <f t="shared" si="179"/>
        <v>115</v>
      </c>
      <c r="AB757" s="10">
        <f t="shared" si="180"/>
        <v>0.89565217391304353</v>
      </c>
      <c r="AC757" s="13">
        <f t="shared" si="181"/>
        <v>0.10434782608695647</v>
      </c>
    </row>
    <row r="758" spans="1:29">
      <c r="A758" s="6">
        <v>44876</v>
      </c>
      <c r="B758" s="7" t="s">
        <v>84</v>
      </c>
      <c r="C758" s="7">
        <v>1733</v>
      </c>
      <c r="D758" s="7">
        <v>180</v>
      </c>
      <c r="E758" s="7">
        <v>9</v>
      </c>
      <c r="F758" s="7">
        <v>180</v>
      </c>
      <c r="G758" s="7">
        <v>104</v>
      </c>
      <c r="H758" s="7">
        <v>115</v>
      </c>
      <c r="I758" s="7">
        <v>1</v>
      </c>
      <c r="J758" s="7">
        <v>34</v>
      </c>
      <c r="K758" s="7">
        <v>480</v>
      </c>
      <c r="L758" s="7">
        <v>23.8</v>
      </c>
      <c r="M758" s="8">
        <v>28.4</v>
      </c>
      <c r="N758" s="9">
        <f>IF(Tabla2[[#This Row],[LECHE RETIRO DIA]]&lt;&gt;ISBLANK(Tabla2[[#This Row],[LECHE RETIRO DIA]]),SUM(Tabla2[[#This Row],[LECHE TANQUE DIA]:[LECHE RETIRO DIA]]),SUM(Tabla2[[#This Row],[LECHE TANQUE DIA]:[LECHE AUTOCONSUMO DIA]]))</f>
        <v>2102</v>
      </c>
      <c r="O758" s="10">
        <f t="shared" si="168"/>
        <v>0.82445290199809707</v>
      </c>
      <c r="P758" s="11">
        <f t="shared" si="169"/>
        <v>20.21153846153846</v>
      </c>
      <c r="Q758" s="11">
        <f t="shared" si="170"/>
        <v>16.66346153846154</v>
      </c>
      <c r="R758" s="11">
        <f t="shared" si="171"/>
        <v>5.2941176470588234</v>
      </c>
      <c r="S758" s="11">
        <f t="shared" si="172"/>
        <v>4.3791666666666664</v>
      </c>
      <c r="T758" s="11">
        <f t="shared" si="173"/>
        <v>4.615384615384615</v>
      </c>
      <c r="U758" s="11">
        <f t="shared" si="174"/>
        <v>88.319327731092429</v>
      </c>
      <c r="V758" s="11">
        <f t="shared" si="175"/>
        <v>4.3697478991596634</v>
      </c>
      <c r="W758" s="11">
        <f>IFERROR(H758/M758,Tabla2[[#This Row],[CARGA PRODUCCION (ANIMALES/HA)]])</f>
        <v>4.0492957746478879</v>
      </c>
      <c r="X758" s="9">
        <f t="shared" si="176"/>
        <v>2022</v>
      </c>
      <c r="Y758" s="9">
        <f t="shared" si="177"/>
        <v>11</v>
      </c>
      <c r="Z758" s="9" t="e">
        <f t="shared" ca="1" si="178"/>
        <v>#NAME?</v>
      </c>
      <c r="AA758" s="12">
        <f t="shared" si="179"/>
        <v>115</v>
      </c>
      <c r="AB758" s="10">
        <f t="shared" si="180"/>
        <v>0.90434782608695652</v>
      </c>
      <c r="AC758" s="13">
        <f t="shared" si="181"/>
        <v>9.5652173913043481E-2</v>
      </c>
    </row>
    <row r="759" spans="1:29">
      <c r="A759" s="6">
        <v>44877</v>
      </c>
      <c r="B759" s="7" t="s">
        <v>84</v>
      </c>
      <c r="C759" s="7">
        <v>1592</v>
      </c>
      <c r="D759" s="7">
        <v>180</v>
      </c>
      <c r="E759" s="7">
        <v>9</v>
      </c>
      <c r="F759" s="7">
        <v>180</v>
      </c>
      <c r="G759" s="7">
        <v>104</v>
      </c>
      <c r="H759" s="7">
        <v>115</v>
      </c>
      <c r="I759" s="7">
        <v>1</v>
      </c>
      <c r="J759" s="7">
        <v>34</v>
      </c>
      <c r="K759" s="7">
        <v>480</v>
      </c>
      <c r="L759" s="7">
        <v>23.8</v>
      </c>
      <c r="M759" s="8">
        <v>28.4</v>
      </c>
      <c r="N759" s="9">
        <f>IF(Tabla2[[#This Row],[LECHE RETIRO DIA]]&lt;&gt;ISBLANK(Tabla2[[#This Row],[LECHE RETIRO DIA]]),SUM(Tabla2[[#This Row],[LECHE TANQUE DIA]:[LECHE RETIRO DIA]]),SUM(Tabla2[[#This Row],[LECHE TANQUE DIA]:[LECHE AUTOCONSUMO DIA]]))</f>
        <v>1961</v>
      </c>
      <c r="O759" s="10">
        <f t="shared" si="168"/>
        <v>0.81183069862315149</v>
      </c>
      <c r="P759" s="11">
        <f t="shared" si="169"/>
        <v>18.85576923076923</v>
      </c>
      <c r="Q759" s="11">
        <f t="shared" si="170"/>
        <v>15.307692307692308</v>
      </c>
      <c r="R759" s="11">
        <f t="shared" si="171"/>
        <v>5.2941176470588234</v>
      </c>
      <c r="S759" s="11">
        <f t="shared" si="172"/>
        <v>4.0854166666666663</v>
      </c>
      <c r="T759" s="11">
        <f t="shared" si="173"/>
        <v>4.615384615384615</v>
      </c>
      <c r="U759" s="11">
        <f t="shared" si="174"/>
        <v>82.394957983193279</v>
      </c>
      <c r="V759" s="11">
        <f t="shared" si="175"/>
        <v>4.3697478991596634</v>
      </c>
      <c r="W759" s="11">
        <f>IFERROR(H759/M759,Tabla2[[#This Row],[CARGA PRODUCCION (ANIMALES/HA)]])</f>
        <v>4.0492957746478879</v>
      </c>
      <c r="X759" s="9">
        <f t="shared" si="176"/>
        <v>2022</v>
      </c>
      <c r="Y759" s="9">
        <f t="shared" si="177"/>
        <v>11</v>
      </c>
      <c r="Z759" s="9" t="e">
        <f t="shared" ca="1" si="178"/>
        <v>#NAME?</v>
      </c>
      <c r="AA759" s="12">
        <f t="shared" si="179"/>
        <v>115</v>
      </c>
      <c r="AB759" s="10">
        <f t="shared" si="180"/>
        <v>0.90434782608695652</v>
      </c>
      <c r="AC759" s="13">
        <f t="shared" si="181"/>
        <v>9.5652173913043481E-2</v>
      </c>
    </row>
    <row r="760" spans="1:29">
      <c r="A760" s="6">
        <v>44878</v>
      </c>
      <c r="B760" s="7" t="s">
        <v>84</v>
      </c>
      <c r="C760" s="7">
        <v>1725</v>
      </c>
      <c r="D760" s="7">
        <v>180</v>
      </c>
      <c r="E760" s="7">
        <v>9</v>
      </c>
      <c r="F760" s="7">
        <v>180</v>
      </c>
      <c r="G760" s="7">
        <v>104</v>
      </c>
      <c r="H760" s="7">
        <v>115</v>
      </c>
      <c r="I760" s="7">
        <v>1</v>
      </c>
      <c r="J760" s="7">
        <v>34</v>
      </c>
      <c r="K760" s="7">
        <v>480</v>
      </c>
      <c r="L760" s="7">
        <v>23.8</v>
      </c>
      <c r="M760" s="8">
        <v>28.4</v>
      </c>
      <c r="N760" s="9">
        <f>IF(Tabla2[[#This Row],[LECHE RETIRO DIA]]&lt;&gt;ISBLANK(Tabla2[[#This Row],[LECHE RETIRO DIA]]),SUM(Tabla2[[#This Row],[LECHE TANQUE DIA]:[LECHE RETIRO DIA]]),SUM(Tabla2[[#This Row],[LECHE TANQUE DIA]:[LECHE AUTOCONSUMO DIA]]))</f>
        <v>2094</v>
      </c>
      <c r="O760" s="10">
        <f t="shared" si="168"/>
        <v>0.82378223495702008</v>
      </c>
      <c r="P760" s="11">
        <f t="shared" si="169"/>
        <v>20.134615384615383</v>
      </c>
      <c r="Q760" s="11">
        <f t="shared" si="170"/>
        <v>16.58653846153846</v>
      </c>
      <c r="R760" s="11">
        <f t="shared" si="171"/>
        <v>5.2941176470588234</v>
      </c>
      <c r="S760" s="11">
        <f t="shared" si="172"/>
        <v>4.3624999999999998</v>
      </c>
      <c r="T760" s="11">
        <f t="shared" si="173"/>
        <v>4.615384615384615</v>
      </c>
      <c r="U760" s="11">
        <f t="shared" si="174"/>
        <v>87.983193277310917</v>
      </c>
      <c r="V760" s="11">
        <f t="shared" si="175"/>
        <v>4.3697478991596634</v>
      </c>
      <c r="W760" s="11">
        <f>IFERROR(H760/M760,Tabla2[[#This Row],[CARGA PRODUCCION (ANIMALES/HA)]])</f>
        <v>4.0492957746478879</v>
      </c>
      <c r="X760" s="9">
        <f t="shared" si="176"/>
        <v>2022</v>
      </c>
      <c r="Y760" s="9">
        <f t="shared" si="177"/>
        <v>11</v>
      </c>
      <c r="Z760" s="9" t="e">
        <f t="shared" ca="1" si="178"/>
        <v>#NAME?</v>
      </c>
      <c r="AA760" s="12">
        <f t="shared" si="179"/>
        <v>115</v>
      </c>
      <c r="AB760" s="10">
        <f t="shared" si="180"/>
        <v>0.90434782608695652</v>
      </c>
      <c r="AC760" s="13">
        <f t="shared" si="181"/>
        <v>9.5652173913043481E-2</v>
      </c>
    </row>
    <row r="761" spans="1:29">
      <c r="A761" s="6">
        <v>44879</v>
      </c>
      <c r="B761" s="7" t="s">
        <v>84</v>
      </c>
      <c r="C761" s="7">
        <v>1678</v>
      </c>
      <c r="D761" s="7">
        <v>180</v>
      </c>
      <c r="E761" s="7">
        <v>9</v>
      </c>
      <c r="F761" s="7">
        <v>180</v>
      </c>
      <c r="G761" s="7">
        <v>104</v>
      </c>
      <c r="H761" s="7">
        <v>115</v>
      </c>
      <c r="I761" s="7">
        <v>1</v>
      </c>
      <c r="J761" s="7">
        <v>34</v>
      </c>
      <c r="K761" s="7">
        <v>480</v>
      </c>
      <c r="L761" s="7">
        <v>23.8</v>
      </c>
      <c r="M761" s="8">
        <v>28.4</v>
      </c>
      <c r="N761" s="9">
        <f>IF(Tabla2[[#This Row],[LECHE RETIRO DIA]]&lt;&gt;ISBLANK(Tabla2[[#This Row],[LECHE RETIRO DIA]]),SUM(Tabla2[[#This Row],[LECHE TANQUE DIA]:[LECHE RETIRO DIA]]),SUM(Tabla2[[#This Row],[LECHE TANQUE DIA]:[LECHE AUTOCONSUMO DIA]]))</f>
        <v>2047</v>
      </c>
      <c r="O761" s="10">
        <f t="shared" si="168"/>
        <v>0.81973619931607233</v>
      </c>
      <c r="P761" s="11">
        <f t="shared" si="169"/>
        <v>19.682692307692307</v>
      </c>
      <c r="Q761" s="11">
        <f t="shared" si="170"/>
        <v>16.134615384615383</v>
      </c>
      <c r="R761" s="11">
        <f t="shared" si="171"/>
        <v>5.2941176470588234</v>
      </c>
      <c r="S761" s="11">
        <f t="shared" si="172"/>
        <v>4.2645833333333334</v>
      </c>
      <c r="T761" s="11">
        <f t="shared" si="173"/>
        <v>4.615384615384615</v>
      </c>
      <c r="U761" s="11">
        <f t="shared" si="174"/>
        <v>86.008403361344534</v>
      </c>
      <c r="V761" s="11">
        <f t="shared" si="175"/>
        <v>4.3697478991596634</v>
      </c>
      <c r="W761" s="11">
        <f>IFERROR(H761/M761,Tabla2[[#This Row],[CARGA PRODUCCION (ANIMALES/HA)]])</f>
        <v>4.0492957746478879</v>
      </c>
      <c r="X761" s="9">
        <f t="shared" si="176"/>
        <v>2022</v>
      </c>
      <c r="Y761" s="9">
        <f t="shared" si="177"/>
        <v>11</v>
      </c>
      <c r="Z761" s="9" t="e">
        <f t="shared" ca="1" si="178"/>
        <v>#NAME?</v>
      </c>
      <c r="AA761" s="12">
        <f t="shared" si="179"/>
        <v>115</v>
      </c>
      <c r="AB761" s="10">
        <f t="shared" si="180"/>
        <v>0.90434782608695652</v>
      </c>
      <c r="AC761" s="13">
        <f t="shared" si="181"/>
        <v>9.5652173913043481E-2</v>
      </c>
    </row>
    <row r="762" spans="1:29">
      <c r="A762" s="6">
        <v>44880</v>
      </c>
      <c r="B762" s="7" t="s">
        <v>84</v>
      </c>
      <c r="C762" s="7">
        <v>1745</v>
      </c>
      <c r="D762" s="7">
        <v>180</v>
      </c>
      <c r="E762" s="7">
        <v>9</v>
      </c>
      <c r="F762" s="7">
        <v>180</v>
      </c>
      <c r="G762" s="7">
        <v>104</v>
      </c>
      <c r="H762" s="7">
        <v>115</v>
      </c>
      <c r="I762" s="7">
        <v>1</v>
      </c>
      <c r="J762" s="7">
        <v>34</v>
      </c>
      <c r="K762" s="7">
        <v>480</v>
      </c>
      <c r="L762" s="7">
        <v>23.8</v>
      </c>
      <c r="M762" s="8">
        <v>28.4</v>
      </c>
      <c r="N762" s="9">
        <f>IF(Tabla2[[#This Row],[LECHE RETIRO DIA]]&lt;&gt;ISBLANK(Tabla2[[#This Row],[LECHE RETIRO DIA]]),SUM(Tabla2[[#This Row],[LECHE TANQUE DIA]:[LECHE RETIRO DIA]]),SUM(Tabla2[[#This Row],[LECHE TANQUE DIA]:[LECHE AUTOCONSUMO DIA]]))</f>
        <v>2114</v>
      </c>
      <c r="O762" s="10">
        <f t="shared" si="168"/>
        <v>0.82544938505203402</v>
      </c>
      <c r="P762" s="11">
        <f t="shared" si="169"/>
        <v>20.326923076923077</v>
      </c>
      <c r="Q762" s="11">
        <f t="shared" si="170"/>
        <v>16.778846153846153</v>
      </c>
      <c r="R762" s="11">
        <f t="shared" si="171"/>
        <v>5.2941176470588234</v>
      </c>
      <c r="S762" s="11">
        <f t="shared" si="172"/>
        <v>4.4041666666666668</v>
      </c>
      <c r="T762" s="11">
        <f t="shared" si="173"/>
        <v>4.615384615384615</v>
      </c>
      <c r="U762" s="11">
        <f t="shared" si="174"/>
        <v>88.82352941176471</v>
      </c>
      <c r="V762" s="11">
        <f t="shared" si="175"/>
        <v>4.3697478991596634</v>
      </c>
      <c r="W762" s="11">
        <f>IFERROR(H762/M762,Tabla2[[#This Row],[CARGA PRODUCCION (ANIMALES/HA)]])</f>
        <v>4.0492957746478879</v>
      </c>
      <c r="X762" s="9">
        <f t="shared" si="176"/>
        <v>2022</v>
      </c>
      <c r="Y762" s="9">
        <f t="shared" si="177"/>
        <v>11</v>
      </c>
      <c r="Z762" s="9" t="e">
        <f t="shared" ca="1" si="178"/>
        <v>#NAME?</v>
      </c>
      <c r="AA762" s="12">
        <f t="shared" si="179"/>
        <v>115</v>
      </c>
      <c r="AB762" s="10">
        <f t="shared" si="180"/>
        <v>0.90434782608695652</v>
      </c>
      <c r="AC762" s="13">
        <f t="shared" si="181"/>
        <v>9.5652173913043481E-2</v>
      </c>
    </row>
    <row r="763" spans="1:29">
      <c r="A763" s="6">
        <v>44881</v>
      </c>
      <c r="B763" s="7" t="s">
        <v>81</v>
      </c>
      <c r="C763" s="7">
        <v>1933</v>
      </c>
      <c r="D763" s="7">
        <v>40</v>
      </c>
      <c r="E763" s="7">
        <v>9</v>
      </c>
      <c r="F763" s="7">
        <v>40</v>
      </c>
      <c r="G763" s="7">
        <v>92</v>
      </c>
      <c r="H763" s="7">
        <v>92</v>
      </c>
      <c r="I763" s="7">
        <v>0</v>
      </c>
      <c r="J763" s="7">
        <v>8</v>
      </c>
      <c r="K763" s="7">
        <v>600</v>
      </c>
      <c r="L763" s="7">
        <v>25.2</v>
      </c>
      <c r="M763" s="8">
        <v>32.700000000000003</v>
      </c>
      <c r="N763" s="9">
        <f>IF(Tabla2[[#This Row],[LECHE RETIRO DIA]]&lt;&gt;ISBLANK(Tabla2[[#This Row],[LECHE RETIRO DIA]]),SUM(Tabla2[[#This Row],[LECHE TANQUE DIA]:[LECHE RETIRO DIA]]),SUM(Tabla2[[#This Row],[LECHE TANQUE DIA]:[LECHE AUTOCONSUMO DIA]]))</f>
        <v>2022</v>
      </c>
      <c r="O763" s="10">
        <f t="shared" si="168"/>
        <v>0.95598417408506431</v>
      </c>
      <c r="P763" s="11">
        <f t="shared" si="169"/>
        <v>21.978260869565219</v>
      </c>
      <c r="Q763" s="11">
        <f t="shared" si="170"/>
        <v>21.010869565217391</v>
      </c>
      <c r="R763" s="11">
        <f t="shared" si="171"/>
        <v>5</v>
      </c>
      <c r="S763" s="11">
        <f t="shared" si="172"/>
        <v>3.37</v>
      </c>
      <c r="T763" s="11">
        <f t="shared" si="173"/>
        <v>6.5217391304347823</v>
      </c>
      <c r="U763" s="11">
        <f t="shared" si="174"/>
        <v>80.238095238095241</v>
      </c>
      <c r="V763" s="11">
        <f t="shared" si="175"/>
        <v>3.6507936507936507</v>
      </c>
      <c r="W763" s="11">
        <f>IFERROR(H763/M763,Tabla2[[#This Row],[CARGA PRODUCCION (ANIMALES/HA)]])</f>
        <v>2.8134556574923546</v>
      </c>
      <c r="X763" s="9">
        <f t="shared" si="176"/>
        <v>2022</v>
      </c>
      <c r="Y763" s="9">
        <f t="shared" si="177"/>
        <v>11</v>
      </c>
      <c r="Z763" s="9" t="e">
        <f t="shared" ca="1" si="178"/>
        <v>#NAME?</v>
      </c>
      <c r="AA763" s="12">
        <f t="shared" si="179"/>
        <v>92</v>
      </c>
      <c r="AB763" s="10">
        <f t="shared" si="180"/>
        <v>1</v>
      </c>
      <c r="AC763" s="13">
        <f t="shared" si="181"/>
        <v>0</v>
      </c>
    </row>
    <row r="764" spans="1:29">
      <c r="A764" s="6">
        <v>44881</v>
      </c>
      <c r="B764" s="7" t="s">
        <v>83</v>
      </c>
      <c r="C764" s="7">
        <v>1982</v>
      </c>
      <c r="D764" s="7">
        <v>80</v>
      </c>
      <c r="E764" s="7">
        <v>9</v>
      </c>
      <c r="F764" s="7">
        <v>80</v>
      </c>
      <c r="G764" s="7">
        <v>108</v>
      </c>
      <c r="H764" s="7">
        <v>124</v>
      </c>
      <c r="I764" s="7">
        <v>2</v>
      </c>
      <c r="J764" s="7">
        <v>11</v>
      </c>
      <c r="K764" s="7">
        <v>680</v>
      </c>
      <c r="L764" s="7">
        <v>28.9</v>
      </c>
      <c r="M764" s="8">
        <v>35.5</v>
      </c>
      <c r="N764" s="9">
        <f>IF(Tabla2[[#This Row],[LECHE RETIRO DIA]]&lt;&gt;ISBLANK(Tabla2[[#This Row],[LECHE RETIRO DIA]]),SUM(Tabla2[[#This Row],[LECHE TANQUE DIA]:[LECHE RETIRO DIA]]),SUM(Tabla2[[#This Row],[LECHE TANQUE DIA]:[LECHE AUTOCONSUMO DIA]]))</f>
        <v>2151</v>
      </c>
      <c r="O764" s="10">
        <f t="shared" si="168"/>
        <v>0.92143189214318921</v>
      </c>
      <c r="P764" s="11">
        <f t="shared" si="169"/>
        <v>19.916666666666668</v>
      </c>
      <c r="Q764" s="11">
        <f t="shared" si="170"/>
        <v>18.351851851851851</v>
      </c>
      <c r="R764" s="11">
        <f t="shared" si="171"/>
        <v>7.2727272727272725</v>
      </c>
      <c r="S764" s="11">
        <f t="shared" si="172"/>
        <v>3.1632352941176469</v>
      </c>
      <c r="T764" s="11">
        <f t="shared" si="173"/>
        <v>6.2962962962962967</v>
      </c>
      <c r="U764" s="11">
        <f t="shared" si="174"/>
        <v>74.429065743944633</v>
      </c>
      <c r="V764" s="11">
        <f t="shared" si="175"/>
        <v>3.7370242214532872</v>
      </c>
      <c r="W764" s="11">
        <f>IFERROR(H764/M764,Tabla2[[#This Row],[CARGA PRODUCCION (ANIMALES/HA)]])</f>
        <v>3.492957746478873</v>
      </c>
      <c r="X764" s="9">
        <f t="shared" si="176"/>
        <v>2022</v>
      </c>
      <c r="Y764" s="9">
        <f t="shared" si="177"/>
        <v>11</v>
      </c>
      <c r="Z764" s="9" t="e">
        <f t="shared" ca="1" si="178"/>
        <v>#NAME?</v>
      </c>
      <c r="AA764" s="12">
        <f t="shared" si="179"/>
        <v>124</v>
      </c>
      <c r="AB764" s="10">
        <f t="shared" si="180"/>
        <v>0.87096774193548387</v>
      </c>
      <c r="AC764" s="13">
        <f t="shared" si="181"/>
        <v>0.12903225806451613</v>
      </c>
    </row>
    <row r="765" spans="1:29">
      <c r="A765" s="6">
        <v>44881</v>
      </c>
      <c r="B765" s="7" t="s">
        <v>84</v>
      </c>
      <c r="C765" s="7">
        <v>1682</v>
      </c>
      <c r="D765" s="7">
        <v>180</v>
      </c>
      <c r="E765" s="7">
        <v>5</v>
      </c>
      <c r="F765" s="7">
        <v>180</v>
      </c>
      <c r="G765" s="7">
        <v>104</v>
      </c>
      <c r="H765" s="7">
        <v>112</v>
      </c>
      <c r="I765" s="7">
        <v>1</v>
      </c>
      <c r="J765" s="7">
        <v>34</v>
      </c>
      <c r="K765" s="7">
        <v>480</v>
      </c>
      <c r="L765" s="7">
        <v>23.8</v>
      </c>
      <c r="M765" s="8">
        <v>28.4</v>
      </c>
      <c r="N765" s="9">
        <f>IF(Tabla2[[#This Row],[LECHE RETIRO DIA]]&lt;&gt;ISBLANK(Tabla2[[#This Row],[LECHE RETIRO DIA]]),SUM(Tabla2[[#This Row],[LECHE TANQUE DIA]:[LECHE RETIRO DIA]]),SUM(Tabla2[[#This Row],[LECHE TANQUE DIA]:[LECHE AUTOCONSUMO DIA]]))</f>
        <v>2047</v>
      </c>
      <c r="O765" s="10">
        <f t="shared" si="168"/>
        <v>0.82169027845627751</v>
      </c>
      <c r="P765" s="11">
        <f t="shared" si="169"/>
        <v>19.682692307692307</v>
      </c>
      <c r="Q765" s="11">
        <f t="shared" si="170"/>
        <v>16.173076923076923</v>
      </c>
      <c r="R765" s="11">
        <f t="shared" si="171"/>
        <v>5.2941176470588234</v>
      </c>
      <c r="S765" s="11">
        <f t="shared" si="172"/>
        <v>4.2645833333333334</v>
      </c>
      <c r="T765" s="11">
        <f t="shared" si="173"/>
        <v>4.615384615384615</v>
      </c>
      <c r="U765" s="11">
        <f t="shared" si="174"/>
        <v>86.008403361344534</v>
      </c>
      <c r="V765" s="11">
        <f t="shared" si="175"/>
        <v>4.3697478991596634</v>
      </c>
      <c r="W765" s="11">
        <f>IFERROR(H765/M765,Tabla2[[#This Row],[CARGA PRODUCCION (ANIMALES/HA)]])</f>
        <v>3.943661971830986</v>
      </c>
      <c r="X765" s="9">
        <f t="shared" si="176"/>
        <v>2022</v>
      </c>
      <c r="Y765" s="9">
        <f t="shared" si="177"/>
        <v>11</v>
      </c>
      <c r="Z765" s="9" t="e">
        <f t="shared" ca="1" si="178"/>
        <v>#NAME?</v>
      </c>
      <c r="AA765" s="12">
        <f t="shared" si="179"/>
        <v>112</v>
      </c>
      <c r="AB765" s="10">
        <f t="shared" si="180"/>
        <v>0.9285714285714286</v>
      </c>
      <c r="AC765" s="13">
        <f t="shared" si="181"/>
        <v>7.1428571428571397E-2</v>
      </c>
    </row>
    <row r="766" spans="1:29">
      <c r="A766" s="6">
        <v>44881</v>
      </c>
      <c r="B766" s="7" t="s">
        <v>88</v>
      </c>
      <c r="C766" s="7">
        <v>688</v>
      </c>
      <c r="D766" s="7">
        <v>30</v>
      </c>
      <c r="E766" s="7">
        <v>9</v>
      </c>
      <c r="F766" s="7">
        <v>30</v>
      </c>
      <c r="G766" s="7">
        <v>37</v>
      </c>
      <c r="H766" s="7">
        <v>41</v>
      </c>
      <c r="I766" s="7">
        <v>1</v>
      </c>
      <c r="J766" s="7">
        <v>8</v>
      </c>
      <c r="K766" s="7">
        <v>180</v>
      </c>
      <c r="L766" s="7">
        <v>10.8</v>
      </c>
      <c r="M766" s="28">
        <v>15</v>
      </c>
      <c r="N766" s="9">
        <f>IF(Tabla2[[#This Row],[LECHE RETIRO DIA]]&lt;&gt;ISBLANK(Tabla2[[#This Row],[LECHE RETIRO DIA]]),SUM(Tabla2[[#This Row],[LECHE TANQUE DIA]:[LECHE RETIRO DIA]]),SUM(Tabla2[[#This Row],[LECHE TANQUE DIA]:[LECHE AUTOCONSUMO DIA]]))</f>
        <v>757</v>
      </c>
      <c r="O766" s="10">
        <f t="shared" si="168"/>
        <v>0.90885072655217969</v>
      </c>
      <c r="P766" s="11">
        <f t="shared" si="169"/>
        <v>20.45945945945946</v>
      </c>
      <c r="Q766" s="11">
        <f t="shared" si="170"/>
        <v>18.594594594594593</v>
      </c>
      <c r="R766" s="11">
        <f t="shared" si="171"/>
        <v>3.75</v>
      </c>
      <c r="S766" s="11">
        <f t="shared" si="172"/>
        <v>4.2055555555555557</v>
      </c>
      <c r="T766" s="11">
        <f t="shared" si="173"/>
        <v>4.8648648648648649</v>
      </c>
      <c r="U766" s="11">
        <f t="shared" si="174"/>
        <v>70.092592592592581</v>
      </c>
      <c r="V766" s="11">
        <f t="shared" si="175"/>
        <v>3.4259259259259256</v>
      </c>
      <c r="W766" s="11">
        <f>IFERROR(H766/M766,Tabla2[[#This Row],[CARGA PRODUCCION (ANIMALES/HA)]])</f>
        <v>2.7333333333333334</v>
      </c>
      <c r="X766" s="9">
        <f t="shared" si="176"/>
        <v>2022</v>
      </c>
      <c r="Y766" s="9">
        <f t="shared" si="177"/>
        <v>11</v>
      </c>
      <c r="Z766" s="9" t="e">
        <f t="shared" ca="1" si="178"/>
        <v>#NAME?</v>
      </c>
      <c r="AA766" s="12">
        <f t="shared" si="179"/>
        <v>41</v>
      </c>
      <c r="AB766" s="10">
        <f t="shared" si="180"/>
        <v>0.90243902439024393</v>
      </c>
      <c r="AC766" s="13">
        <f t="shared" si="181"/>
        <v>9.7560975609756073E-2</v>
      </c>
    </row>
    <row r="767" spans="1:29">
      <c r="A767" s="6">
        <v>44882</v>
      </c>
      <c r="B767" s="7" t="s">
        <v>81</v>
      </c>
      <c r="C767" s="7">
        <v>1928</v>
      </c>
      <c r="D767" s="7">
        <v>40</v>
      </c>
      <c r="E767" s="7">
        <v>9</v>
      </c>
      <c r="F767" s="7">
        <v>40</v>
      </c>
      <c r="G767" s="7">
        <v>92</v>
      </c>
      <c r="H767" s="7">
        <v>101</v>
      </c>
      <c r="I767" s="7">
        <v>1</v>
      </c>
      <c r="J767" s="7">
        <v>8</v>
      </c>
      <c r="K767" s="7">
        <v>600</v>
      </c>
      <c r="L767" s="7">
        <v>25.2</v>
      </c>
      <c r="M767" s="8">
        <v>32.700000000000003</v>
      </c>
      <c r="N767" s="9">
        <f>IF(Tabla2[[#This Row],[LECHE RETIRO DIA]]&lt;&gt;ISBLANK(Tabla2[[#This Row],[LECHE RETIRO DIA]]),SUM(Tabla2[[#This Row],[LECHE TANQUE DIA]:[LECHE RETIRO DIA]]),SUM(Tabla2[[#This Row],[LECHE TANQUE DIA]:[LECHE AUTOCONSUMO DIA]]))</f>
        <v>2017</v>
      </c>
      <c r="O767" s="10">
        <f t="shared" si="168"/>
        <v>0.95587506197322758</v>
      </c>
      <c r="P767" s="11">
        <f t="shared" si="169"/>
        <v>21.923913043478262</v>
      </c>
      <c r="Q767" s="11">
        <f t="shared" si="170"/>
        <v>20.956521739130434</v>
      </c>
      <c r="R767" s="11">
        <f t="shared" si="171"/>
        <v>5</v>
      </c>
      <c r="S767" s="11">
        <f t="shared" si="172"/>
        <v>3.3616666666666668</v>
      </c>
      <c r="T767" s="11">
        <f t="shared" si="173"/>
        <v>6.5217391304347823</v>
      </c>
      <c r="U767" s="11">
        <f t="shared" si="174"/>
        <v>80.039682539682545</v>
      </c>
      <c r="V767" s="11">
        <f t="shared" si="175"/>
        <v>3.6507936507936507</v>
      </c>
      <c r="W767" s="11">
        <f>IFERROR(H767/M767,Tabla2[[#This Row],[CARGA PRODUCCION (ANIMALES/HA)]])</f>
        <v>3.0886850152905194</v>
      </c>
      <c r="X767" s="9">
        <f t="shared" si="176"/>
        <v>2022</v>
      </c>
      <c r="Y767" s="9">
        <f t="shared" si="177"/>
        <v>11</v>
      </c>
      <c r="Z767" s="9" t="e">
        <f t="shared" ca="1" si="178"/>
        <v>#NAME?</v>
      </c>
      <c r="AA767" s="12">
        <f t="shared" si="179"/>
        <v>101</v>
      </c>
      <c r="AB767" s="10">
        <f t="shared" si="180"/>
        <v>0.91089108910891092</v>
      </c>
      <c r="AC767" s="13">
        <f t="shared" si="181"/>
        <v>8.9108910891089077E-2</v>
      </c>
    </row>
    <row r="768" spans="1:29">
      <c r="A768" s="6">
        <v>44882</v>
      </c>
      <c r="B768" s="7" t="s">
        <v>83</v>
      </c>
      <c r="C768" s="7">
        <v>1893</v>
      </c>
      <c r="D768" s="7">
        <v>70</v>
      </c>
      <c r="E768" s="7">
        <v>9</v>
      </c>
      <c r="F768" s="7">
        <v>70</v>
      </c>
      <c r="G768" s="7">
        <v>108</v>
      </c>
      <c r="H768" s="7">
        <v>124</v>
      </c>
      <c r="I768" s="7">
        <v>1</v>
      </c>
      <c r="J768" s="7">
        <v>11</v>
      </c>
      <c r="K768" s="7">
        <v>680</v>
      </c>
      <c r="L768" s="7">
        <v>28.9</v>
      </c>
      <c r="M768" s="8">
        <v>35.5</v>
      </c>
      <c r="N768" s="9">
        <f>IF(Tabla2[[#This Row],[LECHE RETIRO DIA]]&lt;&gt;ISBLANK(Tabla2[[#This Row],[LECHE RETIRO DIA]]),SUM(Tabla2[[#This Row],[LECHE TANQUE DIA]:[LECHE RETIRO DIA]]),SUM(Tabla2[[#This Row],[LECHE TANQUE DIA]:[LECHE AUTOCONSUMO DIA]]))</f>
        <v>2042</v>
      </c>
      <c r="O768" s="10">
        <f t="shared" si="168"/>
        <v>0.92703232125367285</v>
      </c>
      <c r="P768" s="11">
        <f t="shared" si="169"/>
        <v>18.907407407407408</v>
      </c>
      <c r="Q768" s="11">
        <f t="shared" si="170"/>
        <v>17.527777777777779</v>
      </c>
      <c r="R768" s="11">
        <f t="shared" si="171"/>
        <v>6.3636363636363633</v>
      </c>
      <c r="S768" s="11">
        <f t="shared" si="172"/>
        <v>3.0029411764705882</v>
      </c>
      <c r="T768" s="11">
        <f t="shared" si="173"/>
        <v>6.2962962962962967</v>
      </c>
      <c r="U768" s="11">
        <f t="shared" si="174"/>
        <v>70.65743944636678</v>
      </c>
      <c r="V768" s="11">
        <f t="shared" si="175"/>
        <v>3.7370242214532872</v>
      </c>
      <c r="W768" s="11">
        <f>IFERROR(H768/M768,Tabla2[[#This Row],[CARGA PRODUCCION (ANIMALES/HA)]])</f>
        <v>3.492957746478873</v>
      </c>
      <c r="X768" s="9">
        <f t="shared" si="176"/>
        <v>2022</v>
      </c>
      <c r="Y768" s="9">
        <f t="shared" si="177"/>
        <v>11</v>
      </c>
      <c r="Z768" s="9" t="e">
        <f t="shared" ca="1" si="178"/>
        <v>#NAME?</v>
      </c>
      <c r="AA768" s="12">
        <f t="shared" si="179"/>
        <v>124</v>
      </c>
      <c r="AB768" s="10">
        <f t="shared" si="180"/>
        <v>0.87096774193548387</v>
      </c>
      <c r="AC768" s="13">
        <f t="shared" si="181"/>
        <v>0.12903225806451613</v>
      </c>
    </row>
    <row r="769" spans="1:29">
      <c r="A769" s="6">
        <v>44882</v>
      </c>
      <c r="B769" s="7" t="s">
        <v>84</v>
      </c>
      <c r="C769" s="7">
        <v>1733</v>
      </c>
      <c r="D769" s="7">
        <v>180</v>
      </c>
      <c r="E769" s="7">
        <v>9</v>
      </c>
      <c r="F769" s="7">
        <v>180</v>
      </c>
      <c r="G769" s="7">
        <v>105</v>
      </c>
      <c r="H769" s="7">
        <v>112</v>
      </c>
      <c r="I769" s="7">
        <v>1</v>
      </c>
      <c r="J769" s="7">
        <v>34</v>
      </c>
      <c r="K769" s="7">
        <v>480</v>
      </c>
      <c r="L769" s="7">
        <v>23.8</v>
      </c>
      <c r="M769" s="8">
        <v>28.4</v>
      </c>
      <c r="N769" s="9">
        <f>IF(Tabla2[[#This Row],[LECHE RETIRO DIA]]&lt;&gt;ISBLANK(Tabla2[[#This Row],[LECHE RETIRO DIA]]),SUM(Tabla2[[#This Row],[LECHE TANQUE DIA]:[LECHE RETIRO DIA]]),SUM(Tabla2[[#This Row],[LECHE TANQUE DIA]:[LECHE AUTOCONSUMO DIA]]))</f>
        <v>2102</v>
      </c>
      <c r="O769" s="10">
        <f t="shared" si="168"/>
        <v>0.82445290199809707</v>
      </c>
      <c r="P769" s="11">
        <f t="shared" si="169"/>
        <v>20.019047619047619</v>
      </c>
      <c r="Q769" s="11">
        <f t="shared" si="170"/>
        <v>16.504761904761907</v>
      </c>
      <c r="R769" s="11">
        <f t="shared" si="171"/>
        <v>5.2941176470588234</v>
      </c>
      <c r="S769" s="11">
        <f t="shared" si="172"/>
        <v>4.3791666666666664</v>
      </c>
      <c r="T769" s="11">
        <f t="shared" si="173"/>
        <v>4.5714285714285712</v>
      </c>
      <c r="U769" s="11">
        <f t="shared" si="174"/>
        <v>88.319327731092429</v>
      </c>
      <c r="V769" s="11">
        <f t="shared" si="175"/>
        <v>4.4117647058823524</v>
      </c>
      <c r="W769" s="11">
        <f>IFERROR(H769/M769,Tabla2[[#This Row],[CARGA PRODUCCION (ANIMALES/HA)]])</f>
        <v>3.943661971830986</v>
      </c>
      <c r="X769" s="9">
        <f t="shared" si="176"/>
        <v>2022</v>
      </c>
      <c r="Y769" s="9">
        <f t="shared" si="177"/>
        <v>11</v>
      </c>
      <c r="Z769" s="9" t="e">
        <f t="shared" ca="1" si="178"/>
        <v>#NAME?</v>
      </c>
      <c r="AA769" s="12">
        <f t="shared" si="179"/>
        <v>112</v>
      </c>
      <c r="AB769" s="10">
        <f t="shared" si="180"/>
        <v>0.9375</v>
      </c>
      <c r="AC769" s="13">
        <f t="shared" si="181"/>
        <v>6.25E-2</v>
      </c>
    </row>
    <row r="770" spans="1:29">
      <c r="A770" s="6">
        <v>44882</v>
      </c>
      <c r="B770" s="7" t="s">
        <v>88</v>
      </c>
      <c r="C770" s="7">
        <v>687</v>
      </c>
      <c r="D770" s="7">
        <v>30</v>
      </c>
      <c r="E770" s="7">
        <v>5</v>
      </c>
      <c r="F770" s="7">
        <v>30</v>
      </c>
      <c r="G770" s="7">
        <v>37</v>
      </c>
      <c r="H770" s="7">
        <v>41</v>
      </c>
      <c r="I770" s="7">
        <v>1</v>
      </c>
      <c r="J770" s="7">
        <v>8</v>
      </c>
      <c r="K770" s="7">
        <v>180</v>
      </c>
      <c r="L770" s="7">
        <v>10.8</v>
      </c>
      <c r="M770" s="28">
        <v>15</v>
      </c>
      <c r="N770" s="9">
        <f>IF(Tabla2[[#This Row],[LECHE RETIRO DIA]]&lt;&gt;ISBLANK(Tabla2[[#This Row],[LECHE RETIRO DIA]]),SUM(Tabla2[[#This Row],[LECHE TANQUE DIA]:[LECHE RETIRO DIA]]),SUM(Tabla2[[#This Row],[LECHE TANQUE DIA]:[LECHE AUTOCONSUMO DIA]]))</f>
        <v>752</v>
      </c>
      <c r="O770" s="10">
        <f t="shared" si="168"/>
        <v>0.91356382978723405</v>
      </c>
      <c r="P770" s="11">
        <f t="shared" si="169"/>
        <v>20.324324324324323</v>
      </c>
      <c r="Q770" s="11">
        <f t="shared" si="170"/>
        <v>18.567567567567568</v>
      </c>
      <c r="R770" s="11">
        <f t="shared" si="171"/>
        <v>3.75</v>
      </c>
      <c r="S770" s="11">
        <f t="shared" si="172"/>
        <v>4.177777777777778</v>
      </c>
      <c r="T770" s="11">
        <f t="shared" si="173"/>
        <v>4.8648648648648649</v>
      </c>
      <c r="U770" s="11">
        <f t="shared" si="174"/>
        <v>69.629629629629619</v>
      </c>
      <c r="V770" s="11">
        <f t="shared" si="175"/>
        <v>3.4259259259259256</v>
      </c>
      <c r="W770" s="11">
        <f>IFERROR(H770/M770,Tabla2[[#This Row],[CARGA PRODUCCION (ANIMALES/HA)]])</f>
        <v>2.7333333333333334</v>
      </c>
      <c r="X770" s="9">
        <f t="shared" si="176"/>
        <v>2022</v>
      </c>
      <c r="Y770" s="9">
        <f t="shared" si="177"/>
        <v>11</v>
      </c>
      <c r="Z770" s="9" t="e">
        <f t="shared" ca="1" si="178"/>
        <v>#NAME?</v>
      </c>
      <c r="AA770" s="12">
        <f t="shared" si="179"/>
        <v>41</v>
      </c>
      <c r="AB770" s="10">
        <f t="shared" si="180"/>
        <v>0.90243902439024393</v>
      </c>
      <c r="AC770" s="13">
        <f t="shared" si="181"/>
        <v>9.7560975609756073E-2</v>
      </c>
    </row>
    <row r="771" spans="1:29">
      <c r="A771" s="6">
        <v>44883</v>
      </c>
      <c r="B771" s="7" t="s">
        <v>81</v>
      </c>
      <c r="C771" s="7">
        <v>1937</v>
      </c>
      <c r="D771" s="7">
        <v>40</v>
      </c>
      <c r="E771" s="7">
        <v>9</v>
      </c>
      <c r="F771" s="7">
        <v>40</v>
      </c>
      <c r="G771" s="7">
        <v>92</v>
      </c>
      <c r="H771" s="7">
        <v>101</v>
      </c>
      <c r="I771" s="7">
        <v>1</v>
      </c>
      <c r="J771" s="7">
        <v>8</v>
      </c>
      <c r="K771" s="7">
        <v>600</v>
      </c>
      <c r="L771" s="7">
        <v>25.2</v>
      </c>
      <c r="M771" s="8">
        <v>32.700000000000003</v>
      </c>
      <c r="N771" s="9">
        <f>IF(Tabla2[[#This Row],[LECHE RETIRO DIA]]&lt;&gt;ISBLANK(Tabla2[[#This Row],[LECHE RETIRO DIA]]),SUM(Tabla2[[#This Row],[LECHE TANQUE DIA]:[LECHE RETIRO DIA]]),SUM(Tabla2[[#This Row],[LECHE TANQUE DIA]:[LECHE AUTOCONSUMO DIA]]))</f>
        <v>2026</v>
      </c>
      <c r="O771" s="10">
        <f t="shared" si="168"/>
        <v>0.95607107601184604</v>
      </c>
      <c r="P771" s="11">
        <f t="shared" si="169"/>
        <v>22.021739130434781</v>
      </c>
      <c r="Q771" s="11">
        <f t="shared" si="170"/>
        <v>21.054347826086957</v>
      </c>
      <c r="R771" s="11">
        <f t="shared" si="171"/>
        <v>5</v>
      </c>
      <c r="S771" s="11">
        <f t="shared" si="172"/>
        <v>3.3766666666666665</v>
      </c>
      <c r="T771" s="11">
        <f t="shared" si="173"/>
        <v>6.5217391304347823</v>
      </c>
      <c r="U771" s="11">
        <f t="shared" si="174"/>
        <v>80.396825396825406</v>
      </c>
      <c r="V771" s="11">
        <f t="shared" si="175"/>
        <v>3.6507936507936507</v>
      </c>
      <c r="W771" s="11">
        <f>IFERROR(H771/M771,Tabla2[[#This Row],[CARGA PRODUCCION (ANIMALES/HA)]])</f>
        <v>3.0886850152905194</v>
      </c>
      <c r="X771" s="9">
        <f t="shared" si="176"/>
        <v>2022</v>
      </c>
      <c r="Y771" s="9">
        <f t="shared" si="177"/>
        <v>11</v>
      </c>
      <c r="Z771" s="9" t="e">
        <f t="shared" ca="1" si="178"/>
        <v>#NAME?</v>
      </c>
      <c r="AA771" s="12">
        <f t="shared" si="179"/>
        <v>101</v>
      </c>
      <c r="AB771" s="10">
        <f t="shared" si="180"/>
        <v>0.91089108910891092</v>
      </c>
      <c r="AC771" s="13">
        <f t="shared" si="181"/>
        <v>8.9108910891089077E-2</v>
      </c>
    </row>
    <row r="772" spans="1:29">
      <c r="A772" s="6">
        <v>44883</v>
      </c>
      <c r="B772" s="7" t="s">
        <v>83</v>
      </c>
      <c r="C772" s="7">
        <v>1879</v>
      </c>
      <c r="D772" s="7">
        <v>70</v>
      </c>
      <c r="E772" s="7">
        <v>9</v>
      </c>
      <c r="F772" s="7">
        <v>70</v>
      </c>
      <c r="G772" s="7">
        <v>108</v>
      </c>
      <c r="H772" s="7">
        <v>124</v>
      </c>
      <c r="I772" s="7">
        <v>1</v>
      </c>
      <c r="J772" s="7">
        <v>11</v>
      </c>
      <c r="K772" s="7">
        <v>680</v>
      </c>
      <c r="L772" s="7">
        <v>28.9</v>
      </c>
      <c r="M772" s="8">
        <v>35.5</v>
      </c>
      <c r="N772" s="9">
        <f>IF(Tabla2[[#This Row],[LECHE RETIRO DIA]]&lt;&gt;ISBLANK(Tabla2[[#This Row],[LECHE RETIRO DIA]]),SUM(Tabla2[[#This Row],[LECHE TANQUE DIA]:[LECHE RETIRO DIA]]),SUM(Tabla2[[#This Row],[LECHE TANQUE DIA]:[LECHE AUTOCONSUMO DIA]]))</f>
        <v>2028</v>
      </c>
      <c r="O772" s="10">
        <f t="shared" si="168"/>
        <v>0.9265285996055227</v>
      </c>
      <c r="P772" s="11">
        <f t="shared" si="169"/>
        <v>18.777777777777779</v>
      </c>
      <c r="Q772" s="11">
        <f t="shared" si="170"/>
        <v>17.398148148148149</v>
      </c>
      <c r="R772" s="11">
        <f t="shared" si="171"/>
        <v>6.3636363636363633</v>
      </c>
      <c r="S772" s="11">
        <f t="shared" si="172"/>
        <v>2.9823529411764707</v>
      </c>
      <c r="T772" s="11">
        <f t="shared" si="173"/>
        <v>6.2962962962962967</v>
      </c>
      <c r="U772" s="11">
        <f t="shared" si="174"/>
        <v>70.173010380622841</v>
      </c>
      <c r="V772" s="11">
        <f t="shared" si="175"/>
        <v>3.7370242214532872</v>
      </c>
      <c r="W772" s="11">
        <f>IFERROR(H772/M772,Tabla2[[#This Row],[CARGA PRODUCCION (ANIMALES/HA)]])</f>
        <v>3.492957746478873</v>
      </c>
      <c r="X772" s="9">
        <f t="shared" si="176"/>
        <v>2022</v>
      </c>
      <c r="Y772" s="9">
        <f t="shared" si="177"/>
        <v>11</v>
      </c>
      <c r="Z772" s="9" t="e">
        <f t="shared" ca="1" si="178"/>
        <v>#NAME?</v>
      </c>
      <c r="AA772" s="12">
        <f t="shared" si="179"/>
        <v>124</v>
      </c>
      <c r="AB772" s="10">
        <f t="shared" si="180"/>
        <v>0.87096774193548387</v>
      </c>
      <c r="AC772" s="13">
        <f t="shared" si="181"/>
        <v>0.12903225806451613</v>
      </c>
    </row>
    <row r="773" spans="1:29">
      <c r="A773" s="6">
        <v>44883</v>
      </c>
      <c r="B773" s="7" t="s">
        <v>84</v>
      </c>
      <c r="C773" s="7">
        <v>1725</v>
      </c>
      <c r="D773" s="7">
        <v>180</v>
      </c>
      <c r="E773" s="7">
        <v>9</v>
      </c>
      <c r="F773" s="7">
        <v>180</v>
      </c>
      <c r="G773" s="7">
        <v>105</v>
      </c>
      <c r="H773" s="7">
        <v>129</v>
      </c>
      <c r="I773" s="7">
        <v>1</v>
      </c>
      <c r="J773" s="7">
        <v>34</v>
      </c>
      <c r="K773" s="7">
        <v>480</v>
      </c>
      <c r="L773" s="7">
        <v>23.8</v>
      </c>
      <c r="M773" s="8">
        <v>28.4</v>
      </c>
      <c r="N773" s="9">
        <f>IF(Tabla2[[#This Row],[LECHE RETIRO DIA]]&lt;&gt;ISBLANK(Tabla2[[#This Row],[LECHE RETIRO DIA]]),SUM(Tabla2[[#This Row],[LECHE TANQUE DIA]:[LECHE RETIRO DIA]]),SUM(Tabla2[[#This Row],[LECHE TANQUE DIA]:[LECHE AUTOCONSUMO DIA]]))</f>
        <v>2094</v>
      </c>
      <c r="O773" s="10">
        <f t="shared" si="168"/>
        <v>0.82378223495702008</v>
      </c>
      <c r="P773" s="11">
        <f t="shared" si="169"/>
        <v>19.942857142857143</v>
      </c>
      <c r="Q773" s="11">
        <f t="shared" si="170"/>
        <v>16.428571428571427</v>
      </c>
      <c r="R773" s="11">
        <f t="shared" si="171"/>
        <v>5.2941176470588234</v>
      </c>
      <c r="S773" s="11">
        <f t="shared" si="172"/>
        <v>4.3624999999999998</v>
      </c>
      <c r="T773" s="11">
        <f t="shared" si="173"/>
        <v>4.5714285714285712</v>
      </c>
      <c r="U773" s="11">
        <f t="shared" si="174"/>
        <v>87.983193277310917</v>
      </c>
      <c r="V773" s="11">
        <f t="shared" si="175"/>
        <v>4.4117647058823524</v>
      </c>
      <c r="W773" s="11">
        <f>IFERROR(H773/M773,Tabla2[[#This Row],[CARGA PRODUCCION (ANIMALES/HA)]])</f>
        <v>4.542253521126761</v>
      </c>
      <c r="X773" s="9">
        <f t="shared" si="176"/>
        <v>2022</v>
      </c>
      <c r="Y773" s="9">
        <f t="shared" si="177"/>
        <v>11</v>
      </c>
      <c r="Z773" s="9" t="e">
        <f t="shared" ca="1" si="178"/>
        <v>#NAME?</v>
      </c>
      <c r="AA773" s="12">
        <f t="shared" si="179"/>
        <v>129</v>
      </c>
      <c r="AB773" s="10">
        <f t="shared" si="180"/>
        <v>0.81395348837209303</v>
      </c>
      <c r="AC773" s="13">
        <f t="shared" si="181"/>
        <v>0.18604651162790697</v>
      </c>
    </row>
    <row r="774" spans="1:29">
      <c r="A774" s="6">
        <v>44883</v>
      </c>
      <c r="B774" s="7" t="s">
        <v>88</v>
      </c>
      <c r="C774" s="7">
        <v>718</v>
      </c>
      <c r="D774" s="7">
        <v>40</v>
      </c>
      <c r="E774" s="7">
        <v>5</v>
      </c>
      <c r="F774" s="7">
        <v>40</v>
      </c>
      <c r="G774" s="7">
        <v>37</v>
      </c>
      <c r="H774" s="7">
        <v>41</v>
      </c>
      <c r="I774" s="7">
        <v>1</v>
      </c>
      <c r="J774" s="7">
        <v>8</v>
      </c>
      <c r="K774" s="7">
        <v>180</v>
      </c>
      <c r="L774" s="7">
        <v>10.8</v>
      </c>
      <c r="M774" s="28">
        <v>15</v>
      </c>
      <c r="N774" s="9">
        <f>IF(Tabla2[[#This Row],[LECHE RETIRO DIA]]&lt;&gt;ISBLANK(Tabla2[[#This Row],[LECHE RETIRO DIA]]),SUM(Tabla2[[#This Row],[LECHE TANQUE DIA]:[LECHE RETIRO DIA]]),SUM(Tabla2[[#This Row],[LECHE TANQUE DIA]:[LECHE AUTOCONSUMO DIA]]))</f>
        <v>803</v>
      </c>
      <c r="O774" s="10">
        <f t="shared" si="168"/>
        <v>0.89414694894146951</v>
      </c>
      <c r="P774" s="11">
        <f t="shared" si="169"/>
        <v>21.702702702702702</v>
      </c>
      <c r="Q774" s="11">
        <f t="shared" si="170"/>
        <v>19.405405405405407</v>
      </c>
      <c r="R774" s="11">
        <f t="shared" si="171"/>
        <v>5</v>
      </c>
      <c r="S774" s="11">
        <f t="shared" si="172"/>
        <v>4.4611111111111112</v>
      </c>
      <c r="T774" s="11">
        <f t="shared" si="173"/>
        <v>4.8648648648648649</v>
      </c>
      <c r="U774" s="11">
        <f t="shared" si="174"/>
        <v>74.351851851851848</v>
      </c>
      <c r="V774" s="11">
        <f t="shared" si="175"/>
        <v>3.4259259259259256</v>
      </c>
      <c r="W774" s="11">
        <f>IFERROR(H774/M774,Tabla2[[#This Row],[CARGA PRODUCCION (ANIMALES/HA)]])</f>
        <v>2.7333333333333334</v>
      </c>
      <c r="X774" s="9">
        <f t="shared" si="176"/>
        <v>2022</v>
      </c>
      <c r="Y774" s="9">
        <f t="shared" si="177"/>
        <v>11</v>
      </c>
      <c r="Z774" s="9" t="e">
        <f t="shared" ca="1" si="178"/>
        <v>#NAME?</v>
      </c>
      <c r="AA774" s="12">
        <f t="shared" si="179"/>
        <v>41</v>
      </c>
      <c r="AB774" s="10">
        <f t="shared" si="180"/>
        <v>0.90243902439024393</v>
      </c>
      <c r="AC774" s="13">
        <f t="shared" si="181"/>
        <v>9.7560975609756073E-2</v>
      </c>
    </row>
    <row r="775" spans="1:29">
      <c r="A775" s="6">
        <v>44884</v>
      </c>
      <c r="B775" s="7" t="s">
        <v>81</v>
      </c>
      <c r="C775" s="7">
        <v>1876</v>
      </c>
      <c r="D775" s="7">
        <v>40</v>
      </c>
      <c r="E775" s="7">
        <v>9</v>
      </c>
      <c r="F775" s="7">
        <v>40</v>
      </c>
      <c r="G775" s="7">
        <v>92</v>
      </c>
      <c r="H775" s="7">
        <v>101</v>
      </c>
      <c r="I775" s="7">
        <v>1</v>
      </c>
      <c r="J775" s="7">
        <v>8</v>
      </c>
      <c r="K775" s="7">
        <v>600</v>
      </c>
      <c r="L775" s="7">
        <v>25.2</v>
      </c>
      <c r="M775" s="8">
        <v>32.700000000000003</v>
      </c>
      <c r="N775" s="9">
        <f>IF(Tabla2[[#This Row],[LECHE RETIRO DIA]]&lt;&gt;ISBLANK(Tabla2[[#This Row],[LECHE RETIRO DIA]]),SUM(Tabla2[[#This Row],[LECHE TANQUE DIA]:[LECHE RETIRO DIA]]),SUM(Tabla2[[#This Row],[LECHE TANQUE DIA]:[LECHE AUTOCONSUMO DIA]]))</f>
        <v>1965</v>
      </c>
      <c r="O775" s="10">
        <f t="shared" si="168"/>
        <v>0.95470737913486003</v>
      </c>
      <c r="P775" s="11">
        <f t="shared" si="169"/>
        <v>21.358695652173914</v>
      </c>
      <c r="Q775" s="11">
        <f t="shared" si="170"/>
        <v>20.391304347826086</v>
      </c>
      <c r="R775" s="11">
        <f t="shared" si="171"/>
        <v>5</v>
      </c>
      <c r="S775" s="11">
        <f t="shared" si="172"/>
        <v>3.2749999999999999</v>
      </c>
      <c r="T775" s="11">
        <f t="shared" si="173"/>
        <v>6.5217391304347823</v>
      </c>
      <c r="U775" s="11">
        <f t="shared" si="174"/>
        <v>77.976190476190482</v>
      </c>
      <c r="V775" s="11">
        <f t="shared" si="175"/>
        <v>3.6507936507936507</v>
      </c>
      <c r="W775" s="11">
        <f>IFERROR(H775/M775,Tabla2[[#This Row],[CARGA PRODUCCION (ANIMALES/HA)]])</f>
        <v>3.0886850152905194</v>
      </c>
      <c r="X775" s="9">
        <f t="shared" si="176"/>
        <v>2022</v>
      </c>
      <c r="Y775" s="9">
        <f t="shared" si="177"/>
        <v>11</v>
      </c>
      <c r="Z775" s="9" t="e">
        <f t="shared" ca="1" si="178"/>
        <v>#NAME?</v>
      </c>
      <c r="AA775" s="12">
        <f t="shared" si="179"/>
        <v>101</v>
      </c>
      <c r="AB775" s="10">
        <f t="shared" si="180"/>
        <v>0.91089108910891092</v>
      </c>
      <c r="AC775" s="13">
        <f t="shared" si="181"/>
        <v>8.9108910891089077E-2</v>
      </c>
    </row>
    <row r="776" spans="1:29">
      <c r="A776" s="6">
        <v>44884</v>
      </c>
      <c r="B776" s="7" t="s">
        <v>83</v>
      </c>
      <c r="C776" s="7">
        <v>1883</v>
      </c>
      <c r="D776" s="7">
        <v>70</v>
      </c>
      <c r="E776" s="7">
        <v>9</v>
      </c>
      <c r="F776" s="7">
        <v>70</v>
      </c>
      <c r="G776" s="7">
        <v>108</v>
      </c>
      <c r="H776" s="7">
        <v>133</v>
      </c>
      <c r="I776" s="7">
        <v>1</v>
      </c>
      <c r="J776" s="7">
        <v>11</v>
      </c>
      <c r="K776" s="7">
        <v>680</v>
      </c>
      <c r="L776" s="7">
        <v>28.9</v>
      </c>
      <c r="M776" s="8">
        <v>35.5</v>
      </c>
      <c r="N776" s="9">
        <f>IF(Tabla2[[#This Row],[LECHE RETIRO DIA]]&lt;&gt;ISBLANK(Tabla2[[#This Row],[LECHE RETIRO DIA]]),SUM(Tabla2[[#This Row],[LECHE TANQUE DIA]:[LECHE RETIRO DIA]]),SUM(Tabla2[[#This Row],[LECHE TANQUE DIA]:[LECHE AUTOCONSUMO DIA]]))</f>
        <v>2032</v>
      </c>
      <c r="O776" s="10">
        <f t="shared" si="168"/>
        <v>0.92667322834645671</v>
      </c>
      <c r="P776" s="11">
        <f t="shared" si="169"/>
        <v>18.814814814814813</v>
      </c>
      <c r="Q776" s="11">
        <f t="shared" si="170"/>
        <v>17.435185185185187</v>
      </c>
      <c r="R776" s="11">
        <f t="shared" si="171"/>
        <v>6.3636363636363633</v>
      </c>
      <c r="S776" s="11">
        <f t="shared" si="172"/>
        <v>2.9882352941176471</v>
      </c>
      <c r="T776" s="11">
        <f t="shared" si="173"/>
        <v>6.2962962962962967</v>
      </c>
      <c r="U776" s="11">
        <f t="shared" si="174"/>
        <v>70.311418685121112</v>
      </c>
      <c r="V776" s="11">
        <f t="shared" si="175"/>
        <v>3.7370242214532872</v>
      </c>
      <c r="W776" s="11">
        <f>IFERROR(H776/M776,Tabla2[[#This Row],[CARGA PRODUCCION (ANIMALES/HA)]])</f>
        <v>3.7464788732394365</v>
      </c>
      <c r="X776" s="9">
        <f t="shared" si="176"/>
        <v>2022</v>
      </c>
      <c r="Y776" s="9">
        <f t="shared" si="177"/>
        <v>11</v>
      </c>
      <c r="Z776" s="9" t="e">
        <f t="shared" ca="1" si="178"/>
        <v>#NAME?</v>
      </c>
      <c r="AA776" s="12">
        <f t="shared" si="179"/>
        <v>133</v>
      </c>
      <c r="AB776" s="10">
        <f t="shared" si="180"/>
        <v>0.81203007518796988</v>
      </c>
      <c r="AC776" s="13">
        <f t="shared" si="181"/>
        <v>0.18796992481203012</v>
      </c>
    </row>
    <row r="777" spans="1:29">
      <c r="A777" s="6">
        <v>44884</v>
      </c>
      <c r="B777" s="7" t="s">
        <v>84</v>
      </c>
      <c r="C777" s="7">
        <v>1644</v>
      </c>
      <c r="D777" s="7">
        <v>180</v>
      </c>
      <c r="E777" s="7">
        <v>9</v>
      </c>
      <c r="F777" s="7">
        <v>180</v>
      </c>
      <c r="G777" s="7">
        <v>105</v>
      </c>
      <c r="H777" s="7">
        <v>133</v>
      </c>
      <c r="I777" s="7">
        <v>1</v>
      </c>
      <c r="J777" s="7">
        <v>34</v>
      </c>
      <c r="K777" s="7">
        <v>480</v>
      </c>
      <c r="L777" s="7">
        <v>23.8</v>
      </c>
      <c r="M777" s="8">
        <v>28.4</v>
      </c>
      <c r="N777" s="9">
        <f>IF(Tabla2[[#This Row],[LECHE RETIRO DIA]]&lt;&gt;ISBLANK(Tabla2[[#This Row],[LECHE RETIRO DIA]]),SUM(Tabla2[[#This Row],[LECHE TANQUE DIA]:[LECHE RETIRO DIA]]),SUM(Tabla2[[#This Row],[LECHE TANQUE DIA]:[LECHE AUTOCONSUMO DIA]]))</f>
        <v>2013</v>
      </c>
      <c r="O777" s="10">
        <f t="shared" si="168"/>
        <v>0.81669150521609535</v>
      </c>
      <c r="P777" s="11">
        <f t="shared" si="169"/>
        <v>19.171428571428571</v>
      </c>
      <c r="Q777" s="11">
        <f t="shared" si="170"/>
        <v>15.657142857142857</v>
      </c>
      <c r="R777" s="11">
        <f t="shared" si="171"/>
        <v>5.2941176470588234</v>
      </c>
      <c r="S777" s="11">
        <f t="shared" si="172"/>
        <v>4.1937499999999996</v>
      </c>
      <c r="T777" s="11">
        <f t="shared" si="173"/>
        <v>4.5714285714285712</v>
      </c>
      <c r="U777" s="11">
        <f t="shared" si="174"/>
        <v>84.579831932773104</v>
      </c>
      <c r="V777" s="11">
        <f t="shared" si="175"/>
        <v>4.4117647058823524</v>
      </c>
      <c r="W777" s="11">
        <f>IFERROR(H777/M777,Tabla2[[#This Row],[CARGA PRODUCCION (ANIMALES/HA)]])</f>
        <v>4.683098591549296</v>
      </c>
      <c r="X777" s="9">
        <f t="shared" si="176"/>
        <v>2022</v>
      </c>
      <c r="Y777" s="9">
        <f t="shared" si="177"/>
        <v>11</v>
      </c>
      <c r="Z777" s="9" t="e">
        <f t="shared" ca="1" si="178"/>
        <v>#NAME?</v>
      </c>
      <c r="AA777" s="12">
        <f t="shared" si="179"/>
        <v>133</v>
      </c>
      <c r="AB777" s="10">
        <f t="shared" si="180"/>
        <v>0.78947368421052633</v>
      </c>
      <c r="AC777" s="13">
        <f t="shared" si="181"/>
        <v>0.21052631578947367</v>
      </c>
    </row>
    <row r="778" spans="1:29">
      <c r="A778" s="6">
        <v>44884</v>
      </c>
      <c r="B778" s="7" t="s">
        <v>88</v>
      </c>
      <c r="C778" s="7">
        <v>719</v>
      </c>
      <c r="D778" s="7">
        <v>40</v>
      </c>
      <c r="E778" s="7">
        <v>5</v>
      </c>
      <c r="F778" s="7">
        <v>40</v>
      </c>
      <c r="G778" s="7">
        <v>37</v>
      </c>
      <c r="H778" s="7">
        <v>41</v>
      </c>
      <c r="I778" s="7">
        <v>1</v>
      </c>
      <c r="J778" s="7">
        <v>8</v>
      </c>
      <c r="K778" s="7">
        <v>180</v>
      </c>
      <c r="L778" s="7">
        <v>10.8</v>
      </c>
      <c r="M778" s="28">
        <v>15</v>
      </c>
      <c r="N778" s="9">
        <f>IF(Tabla2[[#This Row],[LECHE RETIRO DIA]]&lt;&gt;ISBLANK(Tabla2[[#This Row],[LECHE RETIRO DIA]]),SUM(Tabla2[[#This Row],[LECHE TANQUE DIA]:[LECHE RETIRO DIA]]),SUM(Tabla2[[#This Row],[LECHE TANQUE DIA]:[LECHE AUTOCONSUMO DIA]]))</f>
        <v>804</v>
      </c>
      <c r="O778" s="10">
        <f t="shared" si="168"/>
        <v>0.89427860696517414</v>
      </c>
      <c r="P778" s="11">
        <f t="shared" si="169"/>
        <v>21.72972972972973</v>
      </c>
      <c r="Q778" s="11">
        <f t="shared" si="170"/>
        <v>19.432432432432432</v>
      </c>
      <c r="R778" s="11">
        <f t="shared" si="171"/>
        <v>5</v>
      </c>
      <c r="S778" s="11">
        <f t="shared" si="172"/>
        <v>4.4666666666666668</v>
      </c>
      <c r="T778" s="11">
        <f t="shared" si="173"/>
        <v>4.8648648648648649</v>
      </c>
      <c r="U778" s="11">
        <f t="shared" si="174"/>
        <v>74.444444444444443</v>
      </c>
      <c r="V778" s="11">
        <f t="shared" si="175"/>
        <v>3.4259259259259256</v>
      </c>
      <c r="W778" s="11">
        <f>IFERROR(H778/M778,Tabla2[[#This Row],[CARGA PRODUCCION (ANIMALES/HA)]])</f>
        <v>2.7333333333333334</v>
      </c>
      <c r="X778" s="9">
        <f t="shared" si="176"/>
        <v>2022</v>
      </c>
      <c r="Y778" s="9">
        <f t="shared" si="177"/>
        <v>11</v>
      </c>
      <c r="Z778" s="9" t="e">
        <f t="shared" ca="1" si="178"/>
        <v>#NAME?</v>
      </c>
      <c r="AA778" s="12">
        <f t="shared" si="179"/>
        <v>41</v>
      </c>
      <c r="AB778" s="10">
        <f t="shared" si="180"/>
        <v>0.90243902439024393</v>
      </c>
      <c r="AC778" s="13">
        <f t="shared" si="181"/>
        <v>9.7560975609756073E-2</v>
      </c>
    </row>
    <row r="779" spans="1:29">
      <c r="A779" s="6">
        <v>44885</v>
      </c>
      <c r="B779" s="7" t="s">
        <v>81</v>
      </c>
      <c r="C779" s="7">
        <v>1849</v>
      </c>
      <c r="D779" s="7">
        <v>50</v>
      </c>
      <c r="E779" s="7">
        <v>9</v>
      </c>
      <c r="F779" s="7">
        <v>50</v>
      </c>
      <c r="G779" s="7">
        <v>94</v>
      </c>
      <c r="H779" s="7">
        <v>103</v>
      </c>
      <c r="I779" s="7">
        <v>0</v>
      </c>
      <c r="J779" s="7">
        <v>9</v>
      </c>
      <c r="K779" s="7">
        <v>600</v>
      </c>
      <c r="L779" s="7">
        <v>25.2</v>
      </c>
      <c r="M779" s="8">
        <v>32.700000000000003</v>
      </c>
      <c r="N779" s="9">
        <f>IF(Tabla2[[#This Row],[LECHE RETIRO DIA]]&lt;&gt;ISBLANK(Tabla2[[#This Row],[LECHE RETIRO DIA]]),SUM(Tabla2[[#This Row],[LECHE TANQUE DIA]:[LECHE RETIRO DIA]]),SUM(Tabla2[[#This Row],[LECHE TANQUE DIA]:[LECHE AUTOCONSUMO DIA]]))</f>
        <v>1958</v>
      </c>
      <c r="O779" s="10">
        <f t="shared" si="168"/>
        <v>0.94433094994892752</v>
      </c>
      <c r="P779" s="11">
        <f t="shared" si="169"/>
        <v>20.829787234042552</v>
      </c>
      <c r="Q779" s="11">
        <f t="shared" si="170"/>
        <v>19.670212765957448</v>
      </c>
      <c r="R779" s="11">
        <f t="shared" si="171"/>
        <v>5.5555555555555554</v>
      </c>
      <c r="S779" s="11">
        <f t="shared" si="172"/>
        <v>3.2633333333333332</v>
      </c>
      <c r="T779" s="11">
        <f t="shared" si="173"/>
        <v>6.3829787234042552</v>
      </c>
      <c r="U779" s="11">
        <f t="shared" si="174"/>
        <v>77.698412698412696</v>
      </c>
      <c r="V779" s="11">
        <f t="shared" si="175"/>
        <v>3.7301587301587302</v>
      </c>
      <c r="W779" s="11">
        <f>IFERROR(H779/M779,Tabla2[[#This Row],[CARGA PRODUCCION (ANIMALES/HA)]])</f>
        <v>3.1498470948012232</v>
      </c>
      <c r="X779" s="9">
        <f t="shared" si="176"/>
        <v>2022</v>
      </c>
      <c r="Y779" s="9">
        <f t="shared" si="177"/>
        <v>11</v>
      </c>
      <c r="Z779" s="9" t="e">
        <f t="shared" ca="1" si="178"/>
        <v>#NAME?</v>
      </c>
      <c r="AA779" s="12">
        <f t="shared" si="179"/>
        <v>103</v>
      </c>
      <c r="AB779" s="10">
        <f t="shared" si="180"/>
        <v>0.91262135922330101</v>
      </c>
      <c r="AC779" s="13">
        <f t="shared" si="181"/>
        <v>8.737864077669899E-2</v>
      </c>
    </row>
    <row r="780" spans="1:29">
      <c r="A780" s="6">
        <v>44885</v>
      </c>
      <c r="B780" s="7" t="s">
        <v>83</v>
      </c>
      <c r="C780" s="7">
        <v>1954</v>
      </c>
      <c r="D780" s="7">
        <v>70</v>
      </c>
      <c r="E780" s="7">
        <v>9</v>
      </c>
      <c r="F780" s="7">
        <v>70</v>
      </c>
      <c r="G780" s="7">
        <v>110</v>
      </c>
      <c r="H780" s="7">
        <v>133</v>
      </c>
      <c r="I780" s="7">
        <v>2</v>
      </c>
      <c r="J780" s="7">
        <v>11</v>
      </c>
      <c r="K780" s="7">
        <v>680</v>
      </c>
      <c r="L780" s="7">
        <v>28.9</v>
      </c>
      <c r="M780" s="8">
        <v>35.5</v>
      </c>
      <c r="N780" s="9">
        <f>IF(Tabla2[[#This Row],[LECHE RETIRO DIA]]&lt;&gt;ISBLANK(Tabla2[[#This Row],[LECHE RETIRO DIA]]),SUM(Tabla2[[#This Row],[LECHE TANQUE DIA]:[LECHE RETIRO DIA]]),SUM(Tabla2[[#This Row],[LECHE TANQUE DIA]:[LECHE AUTOCONSUMO DIA]]))</f>
        <v>2103</v>
      </c>
      <c r="O780" s="10">
        <f t="shared" si="168"/>
        <v>0.92914883499762246</v>
      </c>
      <c r="P780" s="11">
        <f t="shared" si="169"/>
        <v>19.118181818181817</v>
      </c>
      <c r="Q780" s="11">
        <f t="shared" si="170"/>
        <v>17.763636363636362</v>
      </c>
      <c r="R780" s="11">
        <f t="shared" si="171"/>
        <v>6.3636363636363633</v>
      </c>
      <c r="S780" s="11">
        <f t="shared" si="172"/>
        <v>3.0926470588235295</v>
      </c>
      <c r="T780" s="11">
        <f t="shared" si="173"/>
        <v>6.1818181818181817</v>
      </c>
      <c r="U780" s="11">
        <f t="shared" si="174"/>
        <v>72.768166089965405</v>
      </c>
      <c r="V780" s="11">
        <f t="shared" si="175"/>
        <v>3.8062283737024223</v>
      </c>
      <c r="W780" s="11">
        <f>IFERROR(H780/M780,Tabla2[[#This Row],[CARGA PRODUCCION (ANIMALES/HA)]])</f>
        <v>3.7464788732394365</v>
      </c>
      <c r="X780" s="9">
        <f t="shared" si="176"/>
        <v>2022</v>
      </c>
      <c r="Y780" s="9">
        <f t="shared" si="177"/>
        <v>11</v>
      </c>
      <c r="Z780" s="9" t="e">
        <f t="shared" ca="1" si="178"/>
        <v>#NAME?</v>
      </c>
      <c r="AA780" s="12">
        <f t="shared" si="179"/>
        <v>133</v>
      </c>
      <c r="AB780" s="10">
        <f t="shared" si="180"/>
        <v>0.82706766917293228</v>
      </c>
      <c r="AC780" s="13">
        <f t="shared" si="181"/>
        <v>0.17293233082706772</v>
      </c>
    </row>
    <row r="781" spans="1:29">
      <c r="A781" s="6">
        <v>44885</v>
      </c>
      <c r="B781" s="7" t="s">
        <v>84</v>
      </c>
      <c r="C781" s="7">
        <v>1682</v>
      </c>
      <c r="D781" s="7">
        <v>180</v>
      </c>
      <c r="E781" s="7">
        <v>9</v>
      </c>
      <c r="F781" s="7">
        <v>180</v>
      </c>
      <c r="G781" s="7">
        <v>105</v>
      </c>
      <c r="H781" s="7">
        <v>128</v>
      </c>
      <c r="I781" s="7">
        <v>1</v>
      </c>
      <c r="J781" s="7">
        <v>34</v>
      </c>
      <c r="K781" s="7">
        <v>480</v>
      </c>
      <c r="L781" s="7">
        <v>23.8</v>
      </c>
      <c r="M781" s="8">
        <v>28.4</v>
      </c>
      <c r="N781" s="9">
        <f>IF(Tabla2[[#This Row],[LECHE RETIRO DIA]]&lt;&gt;ISBLANK(Tabla2[[#This Row],[LECHE RETIRO DIA]]),SUM(Tabla2[[#This Row],[LECHE TANQUE DIA]:[LECHE RETIRO DIA]]),SUM(Tabla2[[#This Row],[LECHE TANQUE DIA]:[LECHE AUTOCONSUMO DIA]]))</f>
        <v>2051</v>
      </c>
      <c r="O781" s="10">
        <f t="shared" si="168"/>
        <v>0.82008776206728429</v>
      </c>
      <c r="P781" s="11">
        <f t="shared" si="169"/>
        <v>19.533333333333335</v>
      </c>
      <c r="Q781" s="11">
        <f t="shared" si="170"/>
        <v>16.019047619047619</v>
      </c>
      <c r="R781" s="11">
        <f t="shared" si="171"/>
        <v>5.2941176470588234</v>
      </c>
      <c r="S781" s="11">
        <f t="shared" si="172"/>
        <v>4.2729166666666663</v>
      </c>
      <c r="T781" s="11">
        <f t="shared" si="173"/>
        <v>4.5714285714285712</v>
      </c>
      <c r="U781" s="11">
        <f t="shared" si="174"/>
        <v>86.17647058823529</v>
      </c>
      <c r="V781" s="11">
        <f t="shared" si="175"/>
        <v>4.4117647058823524</v>
      </c>
      <c r="W781" s="11">
        <f>IFERROR(H781/M781,Tabla2[[#This Row],[CARGA PRODUCCION (ANIMALES/HA)]])</f>
        <v>4.507042253521127</v>
      </c>
      <c r="X781" s="9">
        <f t="shared" si="176"/>
        <v>2022</v>
      </c>
      <c r="Y781" s="9">
        <f t="shared" si="177"/>
        <v>11</v>
      </c>
      <c r="Z781" s="9" t="e">
        <f t="shared" ca="1" si="178"/>
        <v>#NAME?</v>
      </c>
      <c r="AA781" s="12">
        <f t="shared" si="179"/>
        <v>128</v>
      </c>
      <c r="AB781" s="10">
        <f t="shared" si="180"/>
        <v>0.8203125</v>
      </c>
      <c r="AC781" s="13">
        <f t="shared" si="181"/>
        <v>0.1796875</v>
      </c>
    </row>
    <row r="782" spans="1:29">
      <c r="A782" s="6">
        <v>44885</v>
      </c>
      <c r="B782" s="7" t="s">
        <v>88</v>
      </c>
      <c r="C782" s="7">
        <v>718</v>
      </c>
      <c r="D782" s="7">
        <v>40</v>
      </c>
      <c r="E782" s="7">
        <v>5</v>
      </c>
      <c r="F782" s="7">
        <v>40</v>
      </c>
      <c r="G782" s="7">
        <v>37</v>
      </c>
      <c r="H782" s="7">
        <v>41</v>
      </c>
      <c r="I782" s="7">
        <v>1</v>
      </c>
      <c r="J782" s="7">
        <v>8</v>
      </c>
      <c r="K782" s="7">
        <v>180</v>
      </c>
      <c r="L782" s="7">
        <v>10.8</v>
      </c>
      <c r="M782" s="28">
        <v>15</v>
      </c>
      <c r="N782" s="9">
        <f>IF(Tabla2[[#This Row],[LECHE RETIRO DIA]]&lt;&gt;ISBLANK(Tabla2[[#This Row],[LECHE RETIRO DIA]]),SUM(Tabla2[[#This Row],[LECHE TANQUE DIA]:[LECHE RETIRO DIA]]),SUM(Tabla2[[#This Row],[LECHE TANQUE DIA]:[LECHE AUTOCONSUMO DIA]]))</f>
        <v>803</v>
      </c>
      <c r="O782" s="10">
        <f t="shared" si="168"/>
        <v>0.89414694894146951</v>
      </c>
      <c r="P782" s="11">
        <f t="shared" si="169"/>
        <v>21.702702702702702</v>
      </c>
      <c r="Q782" s="11">
        <f t="shared" si="170"/>
        <v>19.405405405405407</v>
      </c>
      <c r="R782" s="11">
        <f t="shared" si="171"/>
        <v>5</v>
      </c>
      <c r="S782" s="11">
        <f t="shared" si="172"/>
        <v>4.4611111111111112</v>
      </c>
      <c r="T782" s="11">
        <f t="shared" si="173"/>
        <v>4.8648648648648649</v>
      </c>
      <c r="U782" s="11">
        <f t="shared" si="174"/>
        <v>74.351851851851848</v>
      </c>
      <c r="V782" s="11">
        <f t="shared" si="175"/>
        <v>3.4259259259259256</v>
      </c>
      <c r="W782" s="11">
        <f>IFERROR(H782/M782,Tabla2[[#This Row],[CARGA PRODUCCION (ANIMALES/HA)]])</f>
        <v>2.7333333333333334</v>
      </c>
      <c r="X782" s="9">
        <f t="shared" si="176"/>
        <v>2022</v>
      </c>
      <c r="Y782" s="9">
        <f t="shared" si="177"/>
        <v>11</v>
      </c>
      <c r="Z782" s="9" t="e">
        <f t="shared" ca="1" si="178"/>
        <v>#NAME?</v>
      </c>
      <c r="AA782" s="12">
        <f t="shared" si="179"/>
        <v>41</v>
      </c>
      <c r="AB782" s="10">
        <f t="shared" si="180"/>
        <v>0.90243902439024393</v>
      </c>
      <c r="AC782" s="13">
        <f t="shared" si="181"/>
        <v>9.7560975609756073E-2</v>
      </c>
    </row>
    <row r="783" spans="1:29">
      <c r="A783" s="6">
        <v>44886</v>
      </c>
      <c r="B783" s="7" t="s">
        <v>81</v>
      </c>
      <c r="C783" s="7">
        <v>1863</v>
      </c>
      <c r="D783" s="7">
        <v>50</v>
      </c>
      <c r="E783" s="7">
        <v>9</v>
      </c>
      <c r="F783" s="7">
        <v>50</v>
      </c>
      <c r="G783" s="7">
        <v>94</v>
      </c>
      <c r="H783" s="7">
        <v>103</v>
      </c>
      <c r="I783" s="7">
        <v>0</v>
      </c>
      <c r="J783" s="7">
        <v>9</v>
      </c>
      <c r="K783" s="7">
        <v>600</v>
      </c>
      <c r="L783" s="7">
        <v>25.2</v>
      </c>
      <c r="M783" s="8">
        <v>32.700000000000003</v>
      </c>
      <c r="N783" s="9">
        <f>IF(Tabla2[[#This Row],[LECHE RETIRO DIA]]&lt;&gt;ISBLANK(Tabla2[[#This Row],[LECHE RETIRO DIA]]),SUM(Tabla2[[#This Row],[LECHE TANQUE DIA]:[LECHE RETIRO DIA]]),SUM(Tabla2[[#This Row],[LECHE TANQUE DIA]:[LECHE AUTOCONSUMO DIA]]))</f>
        <v>1972</v>
      </c>
      <c r="O783" s="10">
        <f t="shared" si="168"/>
        <v>0.9447261663286004</v>
      </c>
      <c r="P783" s="11">
        <f t="shared" si="169"/>
        <v>20.978723404255319</v>
      </c>
      <c r="Q783" s="11">
        <f t="shared" si="170"/>
        <v>19.819148936170212</v>
      </c>
      <c r="R783" s="11">
        <f t="shared" si="171"/>
        <v>5.5555555555555554</v>
      </c>
      <c r="S783" s="11">
        <f t="shared" si="172"/>
        <v>3.2866666666666666</v>
      </c>
      <c r="T783" s="11">
        <f t="shared" si="173"/>
        <v>6.3829787234042552</v>
      </c>
      <c r="U783" s="11">
        <f t="shared" si="174"/>
        <v>78.253968253968253</v>
      </c>
      <c r="V783" s="11">
        <f t="shared" si="175"/>
        <v>3.7301587301587302</v>
      </c>
      <c r="W783" s="11">
        <f>IFERROR(H783/M783,Tabla2[[#This Row],[CARGA PRODUCCION (ANIMALES/HA)]])</f>
        <v>3.1498470948012232</v>
      </c>
      <c r="X783" s="9">
        <f t="shared" si="176"/>
        <v>2022</v>
      </c>
      <c r="Y783" s="9">
        <f t="shared" si="177"/>
        <v>11</v>
      </c>
      <c r="Z783" s="9" t="e">
        <f t="shared" ca="1" si="178"/>
        <v>#NAME?</v>
      </c>
      <c r="AA783" s="12">
        <f t="shared" si="179"/>
        <v>103</v>
      </c>
      <c r="AB783" s="10">
        <f t="shared" si="180"/>
        <v>0.91262135922330101</v>
      </c>
      <c r="AC783" s="13">
        <f t="shared" si="181"/>
        <v>8.737864077669899E-2</v>
      </c>
    </row>
    <row r="784" spans="1:29">
      <c r="A784" s="6">
        <v>44886</v>
      </c>
      <c r="B784" s="7" t="s">
        <v>83</v>
      </c>
      <c r="C784" s="7">
        <v>1949</v>
      </c>
      <c r="D784" s="7">
        <v>70</v>
      </c>
      <c r="E784" s="7">
        <v>9</v>
      </c>
      <c r="F784" s="7">
        <v>70</v>
      </c>
      <c r="G784" s="7">
        <v>110</v>
      </c>
      <c r="H784" s="7">
        <v>133</v>
      </c>
      <c r="I784" s="7">
        <v>2</v>
      </c>
      <c r="J784" s="7">
        <v>11</v>
      </c>
      <c r="K784" s="7">
        <v>680</v>
      </c>
      <c r="L784" s="7">
        <v>28.9</v>
      </c>
      <c r="M784" s="8">
        <v>35.5</v>
      </c>
      <c r="N784" s="9">
        <f>IF(Tabla2[[#This Row],[LECHE RETIRO DIA]]&lt;&gt;ISBLANK(Tabla2[[#This Row],[LECHE RETIRO DIA]]),SUM(Tabla2[[#This Row],[LECHE TANQUE DIA]:[LECHE RETIRO DIA]]),SUM(Tabla2[[#This Row],[LECHE TANQUE DIA]:[LECHE AUTOCONSUMO DIA]]))</f>
        <v>2098</v>
      </c>
      <c r="O784" s="10">
        <f t="shared" si="168"/>
        <v>0.92897998093422307</v>
      </c>
      <c r="P784" s="11">
        <f t="shared" si="169"/>
        <v>19.072727272727274</v>
      </c>
      <c r="Q784" s="11">
        <f t="shared" si="170"/>
        <v>17.718181818181819</v>
      </c>
      <c r="R784" s="11">
        <f t="shared" si="171"/>
        <v>6.3636363636363633</v>
      </c>
      <c r="S784" s="11">
        <f t="shared" si="172"/>
        <v>3.085294117647059</v>
      </c>
      <c r="T784" s="11">
        <f t="shared" si="173"/>
        <v>6.1818181818181817</v>
      </c>
      <c r="U784" s="11">
        <f t="shared" si="174"/>
        <v>72.595155709342563</v>
      </c>
      <c r="V784" s="11">
        <f t="shared" si="175"/>
        <v>3.8062283737024223</v>
      </c>
      <c r="W784" s="11">
        <f>IFERROR(H784/M784,Tabla2[[#This Row],[CARGA PRODUCCION (ANIMALES/HA)]])</f>
        <v>3.7464788732394365</v>
      </c>
      <c r="X784" s="9">
        <f t="shared" si="176"/>
        <v>2022</v>
      </c>
      <c r="Y784" s="9">
        <f t="shared" si="177"/>
        <v>11</v>
      </c>
      <c r="Z784" s="9" t="e">
        <f t="shared" ca="1" si="178"/>
        <v>#NAME?</v>
      </c>
      <c r="AA784" s="12">
        <f t="shared" si="179"/>
        <v>133</v>
      </c>
      <c r="AB784" s="10">
        <f t="shared" si="180"/>
        <v>0.82706766917293228</v>
      </c>
      <c r="AC784" s="13">
        <f t="shared" si="181"/>
        <v>0.17293233082706772</v>
      </c>
    </row>
    <row r="785" spans="1:29">
      <c r="A785" s="6">
        <v>44886</v>
      </c>
      <c r="B785" s="7" t="s">
        <v>84</v>
      </c>
      <c r="C785" s="7">
        <v>1687</v>
      </c>
      <c r="D785" s="7">
        <v>180</v>
      </c>
      <c r="E785" s="7">
        <v>9</v>
      </c>
      <c r="F785" s="7">
        <v>180</v>
      </c>
      <c r="G785" s="7">
        <v>105</v>
      </c>
      <c r="H785" s="7">
        <v>128</v>
      </c>
      <c r="I785" s="7">
        <v>1</v>
      </c>
      <c r="J785" s="7">
        <v>32</v>
      </c>
      <c r="K785" s="7">
        <v>480</v>
      </c>
      <c r="L785" s="7">
        <v>23.8</v>
      </c>
      <c r="M785" s="8">
        <v>28.4</v>
      </c>
      <c r="N785" s="9">
        <f>IF(Tabla2[[#This Row],[LECHE RETIRO DIA]]&lt;&gt;ISBLANK(Tabla2[[#This Row],[LECHE RETIRO DIA]]),SUM(Tabla2[[#This Row],[LECHE TANQUE DIA]:[LECHE RETIRO DIA]]),SUM(Tabla2[[#This Row],[LECHE TANQUE DIA]:[LECHE AUTOCONSUMO DIA]]))</f>
        <v>2056</v>
      </c>
      <c r="O785" s="10">
        <f t="shared" si="168"/>
        <v>0.82052529182879375</v>
      </c>
      <c r="P785" s="11">
        <f t="shared" si="169"/>
        <v>19.580952380952382</v>
      </c>
      <c r="Q785" s="11">
        <f t="shared" si="170"/>
        <v>16.066666666666666</v>
      </c>
      <c r="R785" s="11">
        <f t="shared" si="171"/>
        <v>5.625</v>
      </c>
      <c r="S785" s="11">
        <f t="shared" si="172"/>
        <v>4.2833333333333332</v>
      </c>
      <c r="T785" s="11">
        <f t="shared" si="173"/>
        <v>4.5714285714285712</v>
      </c>
      <c r="U785" s="11">
        <f t="shared" si="174"/>
        <v>86.386554621848731</v>
      </c>
      <c r="V785" s="11">
        <f t="shared" si="175"/>
        <v>4.4117647058823524</v>
      </c>
      <c r="W785" s="11">
        <f>IFERROR(H785/M785,Tabla2[[#This Row],[CARGA PRODUCCION (ANIMALES/HA)]])</f>
        <v>4.507042253521127</v>
      </c>
      <c r="X785" s="9">
        <f t="shared" si="176"/>
        <v>2022</v>
      </c>
      <c r="Y785" s="9">
        <f t="shared" si="177"/>
        <v>11</v>
      </c>
      <c r="Z785" s="9" t="e">
        <f t="shared" ca="1" si="178"/>
        <v>#NAME?</v>
      </c>
      <c r="AA785" s="12">
        <f t="shared" si="179"/>
        <v>128</v>
      </c>
      <c r="AB785" s="10">
        <f t="shared" si="180"/>
        <v>0.8203125</v>
      </c>
      <c r="AC785" s="13">
        <f t="shared" si="181"/>
        <v>0.1796875</v>
      </c>
    </row>
    <row r="786" spans="1:29">
      <c r="A786" s="6">
        <v>44886</v>
      </c>
      <c r="B786" s="7" t="s">
        <v>88</v>
      </c>
      <c r="C786" s="7">
        <v>719</v>
      </c>
      <c r="D786" s="7">
        <v>40</v>
      </c>
      <c r="E786" s="7">
        <v>5</v>
      </c>
      <c r="F786" s="7">
        <v>40</v>
      </c>
      <c r="G786" s="7">
        <v>37</v>
      </c>
      <c r="H786" s="7">
        <v>41</v>
      </c>
      <c r="I786" s="7">
        <v>1</v>
      </c>
      <c r="J786" s="7">
        <v>8</v>
      </c>
      <c r="K786" s="7">
        <v>180</v>
      </c>
      <c r="L786" s="7">
        <v>10.8</v>
      </c>
      <c r="M786" s="28">
        <v>15</v>
      </c>
      <c r="N786" s="9">
        <f>IF(Tabla2[[#This Row],[LECHE RETIRO DIA]]&lt;&gt;ISBLANK(Tabla2[[#This Row],[LECHE RETIRO DIA]]),SUM(Tabla2[[#This Row],[LECHE TANQUE DIA]:[LECHE RETIRO DIA]]),SUM(Tabla2[[#This Row],[LECHE TANQUE DIA]:[LECHE AUTOCONSUMO DIA]]))</f>
        <v>804</v>
      </c>
      <c r="O786" s="10">
        <f t="shared" si="168"/>
        <v>0.89427860696517414</v>
      </c>
      <c r="P786" s="11">
        <f t="shared" si="169"/>
        <v>21.72972972972973</v>
      </c>
      <c r="Q786" s="11">
        <f t="shared" si="170"/>
        <v>19.432432432432432</v>
      </c>
      <c r="R786" s="11">
        <f t="shared" si="171"/>
        <v>5</v>
      </c>
      <c r="S786" s="11">
        <f t="shared" si="172"/>
        <v>4.4666666666666668</v>
      </c>
      <c r="T786" s="11">
        <f t="shared" si="173"/>
        <v>4.8648648648648649</v>
      </c>
      <c r="U786" s="11">
        <f t="shared" si="174"/>
        <v>74.444444444444443</v>
      </c>
      <c r="V786" s="11">
        <f t="shared" si="175"/>
        <v>3.4259259259259256</v>
      </c>
      <c r="W786" s="11">
        <f>IFERROR(H786/M786,Tabla2[[#This Row],[CARGA PRODUCCION (ANIMALES/HA)]])</f>
        <v>2.7333333333333334</v>
      </c>
      <c r="X786" s="9">
        <f t="shared" si="176"/>
        <v>2022</v>
      </c>
      <c r="Y786" s="9">
        <f t="shared" si="177"/>
        <v>11</v>
      </c>
      <c r="Z786" s="9" t="e">
        <f t="shared" ca="1" si="178"/>
        <v>#NAME?</v>
      </c>
      <c r="AA786" s="12">
        <f t="shared" si="179"/>
        <v>41</v>
      </c>
      <c r="AB786" s="10">
        <f t="shared" si="180"/>
        <v>0.90243902439024393</v>
      </c>
      <c r="AC786" s="13">
        <f t="shared" si="181"/>
        <v>9.7560975609756073E-2</v>
      </c>
    </row>
    <row r="787" spans="1:29">
      <c r="A787" s="6">
        <v>44887</v>
      </c>
      <c r="B787" s="7" t="s">
        <v>81</v>
      </c>
      <c r="C787" s="7">
        <v>1914</v>
      </c>
      <c r="D787" s="7">
        <v>50</v>
      </c>
      <c r="E787" s="7">
        <v>9</v>
      </c>
      <c r="F787" s="7">
        <v>50</v>
      </c>
      <c r="G787" s="7">
        <v>94</v>
      </c>
      <c r="H787" s="7">
        <v>103</v>
      </c>
      <c r="I787" s="7">
        <v>0</v>
      </c>
      <c r="J787" s="7">
        <v>9</v>
      </c>
      <c r="K787" s="7">
        <v>600</v>
      </c>
      <c r="L787" s="7">
        <v>25.2</v>
      </c>
      <c r="M787" s="8">
        <v>32.700000000000003</v>
      </c>
      <c r="N787" s="9">
        <f>IF(Tabla2[[#This Row],[LECHE RETIRO DIA]]&lt;&gt;ISBLANK(Tabla2[[#This Row],[LECHE RETIRO DIA]]),SUM(Tabla2[[#This Row],[LECHE TANQUE DIA]:[LECHE RETIRO DIA]]),SUM(Tabla2[[#This Row],[LECHE TANQUE DIA]:[LECHE AUTOCONSUMO DIA]]))</f>
        <v>2023</v>
      </c>
      <c r="O787" s="10">
        <f t="shared" si="168"/>
        <v>0.94611962432031638</v>
      </c>
      <c r="P787" s="11">
        <f t="shared" si="169"/>
        <v>21.521276595744681</v>
      </c>
      <c r="Q787" s="11">
        <f t="shared" si="170"/>
        <v>20.361702127659573</v>
      </c>
      <c r="R787" s="11">
        <f t="shared" si="171"/>
        <v>5.5555555555555554</v>
      </c>
      <c r="S787" s="11">
        <f t="shared" si="172"/>
        <v>3.3716666666666666</v>
      </c>
      <c r="T787" s="11">
        <f t="shared" si="173"/>
        <v>6.3829787234042552</v>
      </c>
      <c r="U787" s="11">
        <f t="shared" si="174"/>
        <v>80.277777777777786</v>
      </c>
      <c r="V787" s="11">
        <f t="shared" si="175"/>
        <v>3.7301587301587302</v>
      </c>
      <c r="W787" s="11">
        <f>IFERROR(H787/M787,Tabla2[[#This Row],[CARGA PRODUCCION (ANIMALES/HA)]])</f>
        <v>3.1498470948012232</v>
      </c>
      <c r="X787" s="9">
        <f t="shared" si="176"/>
        <v>2022</v>
      </c>
      <c r="Y787" s="9">
        <f t="shared" si="177"/>
        <v>11</v>
      </c>
      <c r="Z787" s="9" t="e">
        <f t="shared" ca="1" si="178"/>
        <v>#NAME?</v>
      </c>
      <c r="AA787" s="12">
        <f t="shared" si="179"/>
        <v>103</v>
      </c>
      <c r="AB787" s="10">
        <f t="shared" si="180"/>
        <v>0.91262135922330101</v>
      </c>
      <c r="AC787" s="13">
        <f t="shared" si="181"/>
        <v>8.737864077669899E-2</v>
      </c>
    </row>
    <row r="788" spans="1:29">
      <c r="A788" s="6">
        <v>44887</v>
      </c>
      <c r="B788" s="7" t="s">
        <v>83</v>
      </c>
      <c r="C788" s="7">
        <v>1969</v>
      </c>
      <c r="D788" s="7">
        <v>70</v>
      </c>
      <c r="E788" s="7">
        <v>9</v>
      </c>
      <c r="F788" s="7">
        <v>70</v>
      </c>
      <c r="G788" s="7">
        <v>110</v>
      </c>
      <c r="H788" s="7">
        <v>133</v>
      </c>
      <c r="I788" s="7">
        <v>1</v>
      </c>
      <c r="J788" s="7">
        <v>11</v>
      </c>
      <c r="K788" s="7">
        <v>680</v>
      </c>
      <c r="L788" s="7">
        <v>28.9</v>
      </c>
      <c r="M788" s="8">
        <v>35.5</v>
      </c>
      <c r="N788" s="9">
        <f>IF(Tabla2[[#This Row],[LECHE RETIRO DIA]]&lt;&gt;ISBLANK(Tabla2[[#This Row],[LECHE RETIRO DIA]]),SUM(Tabla2[[#This Row],[LECHE TANQUE DIA]:[LECHE RETIRO DIA]]),SUM(Tabla2[[#This Row],[LECHE TANQUE DIA]:[LECHE AUTOCONSUMO DIA]]))</f>
        <v>2118</v>
      </c>
      <c r="O788" s="10">
        <f t="shared" si="168"/>
        <v>0.92965061378659108</v>
      </c>
      <c r="P788" s="11">
        <f t="shared" si="169"/>
        <v>19.254545454545454</v>
      </c>
      <c r="Q788" s="11">
        <f t="shared" si="170"/>
        <v>17.899999999999999</v>
      </c>
      <c r="R788" s="11">
        <f t="shared" si="171"/>
        <v>6.3636363636363633</v>
      </c>
      <c r="S788" s="11">
        <f t="shared" si="172"/>
        <v>3.1147058823529412</v>
      </c>
      <c r="T788" s="11">
        <f t="shared" si="173"/>
        <v>6.1818181818181817</v>
      </c>
      <c r="U788" s="11">
        <f t="shared" si="174"/>
        <v>73.287197231833915</v>
      </c>
      <c r="V788" s="11">
        <f t="shared" si="175"/>
        <v>3.8062283737024223</v>
      </c>
      <c r="W788" s="11">
        <f>IFERROR(H788/M788,Tabla2[[#This Row],[CARGA PRODUCCION (ANIMALES/HA)]])</f>
        <v>3.7464788732394365</v>
      </c>
      <c r="X788" s="9">
        <f t="shared" si="176"/>
        <v>2022</v>
      </c>
      <c r="Y788" s="9">
        <f t="shared" si="177"/>
        <v>11</v>
      </c>
      <c r="Z788" s="9" t="e">
        <f t="shared" ca="1" si="178"/>
        <v>#NAME?</v>
      </c>
      <c r="AA788" s="12">
        <f t="shared" si="179"/>
        <v>133</v>
      </c>
      <c r="AB788" s="10">
        <f t="shared" si="180"/>
        <v>0.82706766917293228</v>
      </c>
      <c r="AC788" s="13">
        <f t="shared" si="181"/>
        <v>0.17293233082706772</v>
      </c>
    </row>
    <row r="789" spans="1:29">
      <c r="A789" s="6">
        <v>44887</v>
      </c>
      <c r="B789" s="7" t="s">
        <v>84</v>
      </c>
      <c r="C789" s="7">
        <v>1627</v>
      </c>
      <c r="D789" s="7">
        <v>180</v>
      </c>
      <c r="E789" s="7">
        <v>9</v>
      </c>
      <c r="F789" s="7">
        <v>180</v>
      </c>
      <c r="G789" s="7">
        <v>105</v>
      </c>
      <c r="H789" s="7">
        <v>128</v>
      </c>
      <c r="I789" s="7">
        <v>1</v>
      </c>
      <c r="J789" s="7">
        <v>32</v>
      </c>
      <c r="K789" s="7">
        <v>480</v>
      </c>
      <c r="L789" s="7">
        <v>23.8</v>
      </c>
      <c r="M789" s="8">
        <v>28.4</v>
      </c>
      <c r="N789" s="9">
        <f>IF(Tabla2[[#This Row],[LECHE RETIRO DIA]]&lt;&gt;ISBLANK(Tabla2[[#This Row],[LECHE RETIRO DIA]]),SUM(Tabla2[[#This Row],[LECHE TANQUE DIA]:[LECHE RETIRO DIA]]),SUM(Tabla2[[#This Row],[LECHE TANQUE DIA]:[LECHE AUTOCONSUMO DIA]]))</f>
        <v>1996</v>
      </c>
      <c r="O789" s="10">
        <f t="shared" si="168"/>
        <v>0.81513026052104209</v>
      </c>
      <c r="P789" s="11">
        <f t="shared" si="169"/>
        <v>19.009523809523809</v>
      </c>
      <c r="Q789" s="11">
        <f t="shared" si="170"/>
        <v>15.495238095238095</v>
      </c>
      <c r="R789" s="11">
        <f t="shared" si="171"/>
        <v>5.625</v>
      </c>
      <c r="S789" s="11">
        <f t="shared" si="172"/>
        <v>4.1583333333333332</v>
      </c>
      <c r="T789" s="11">
        <f t="shared" si="173"/>
        <v>4.5714285714285712</v>
      </c>
      <c r="U789" s="11">
        <f t="shared" si="174"/>
        <v>83.865546218487395</v>
      </c>
      <c r="V789" s="11">
        <f t="shared" si="175"/>
        <v>4.4117647058823524</v>
      </c>
      <c r="W789" s="11">
        <f>IFERROR(H789/M789,Tabla2[[#This Row],[CARGA PRODUCCION (ANIMALES/HA)]])</f>
        <v>4.507042253521127</v>
      </c>
      <c r="X789" s="9">
        <f t="shared" si="176"/>
        <v>2022</v>
      </c>
      <c r="Y789" s="9">
        <f t="shared" si="177"/>
        <v>11</v>
      </c>
      <c r="Z789" s="9" t="e">
        <f t="shared" ca="1" si="178"/>
        <v>#NAME?</v>
      </c>
      <c r="AA789" s="12">
        <f t="shared" si="179"/>
        <v>128</v>
      </c>
      <c r="AB789" s="10">
        <f t="shared" si="180"/>
        <v>0.8203125</v>
      </c>
      <c r="AC789" s="13">
        <f t="shared" si="181"/>
        <v>0.1796875</v>
      </c>
    </row>
    <row r="790" spans="1:29">
      <c r="A790" s="6">
        <v>44887</v>
      </c>
      <c r="B790" s="7" t="s">
        <v>88</v>
      </c>
      <c r="C790" s="7">
        <v>688</v>
      </c>
      <c r="D790" s="7">
        <v>40</v>
      </c>
      <c r="E790" s="7">
        <v>5</v>
      </c>
      <c r="F790" s="7">
        <v>40</v>
      </c>
      <c r="G790" s="7">
        <v>36</v>
      </c>
      <c r="H790" s="7">
        <v>40</v>
      </c>
      <c r="I790" s="7">
        <v>1</v>
      </c>
      <c r="J790" s="7">
        <v>8</v>
      </c>
      <c r="K790" s="7">
        <v>180</v>
      </c>
      <c r="L790" s="7">
        <v>10.8</v>
      </c>
      <c r="M790" s="28">
        <v>15</v>
      </c>
      <c r="N790" s="9">
        <f>IF(Tabla2[[#This Row],[LECHE RETIRO DIA]]&lt;&gt;ISBLANK(Tabla2[[#This Row],[LECHE RETIRO DIA]]),SUM(Tabla2[[#This Row],[LECHE TANQUE DIA]:[LECHE RETIRO DIA]]),SUM(Tabla2[[#This Row],[LECHE TANQUE DIA]:[LECHE AUTOCONSUMO DIA]]))</f>
        <v>773</v>
      </c>
      <c r="O790" s="10">
        <f t="shared" ref="O790:O853" si="182">IFERROR(C790/N790,"")</f>
        <v>0.89003880983182404</v>
      </c>
      <c r="P790" s="11">
        <f t="shared" ref="P790:P853" si="183">IFERROR(N790/G790,"")</f>
        <v>21.472222222222221</v>
      </c>
      <c r="Q790" s="11">
        <f t="shared" ref="Q790:Q853" si="184">IFERROR(C790/G790,"")</f>
        <v>19.111111111111111</v>
      </c>
      <c r="R790" s="11">
        <f t="shared" ref="R790:R853" si="185">IFERROR(D790/J790,"")</f>
        <v>5</v>
      </c>
      <c r="S790" s="11">
        <f t="shared" ref="S790:S853" si="186">IFERROR(N790/K790,"")</f>
        <v>4.2944444444444443</v>
      </c>
      <c r="T790" s="11">
        <f t="shared" ref="T790:T853" si="187">IFERROR(K790/G790,"")</f>
        <v>5</v>
      </c>
      <c r="U790" s="11">
        <f t="shared" ref="U790:U853" si="188">IFERROR(N790/L790,"")</f>
        <v>71.574074074074076</v>
      </c>
      <c r="V790" s="11">
        <f t="shared" ref="V790:V853" si="189">IFERROR(G790/L790,"")</f>
        <v>3.333333333333333</v>
      </c>
      <c r="W790" s="11">
        <f>IFERROR(H790/M790,Tabla2[[#This Row],[CARGA PRODUCCION (ANIMALES/HA)]])</f>
        <v>2.6666666666666665</v>
      </c>
      <c r="X790" s="9">
        <f t="shared" ref="X790:X853" si="190">YEAR(A790)</f>
        <v>2022</v>
      </c>
      <c r="Y790" s="9">
        <f t="shared" ref="Y790:Y853" si="191">MONTH(A790)</f>
        <v>11</v>
      </c>
      <c r="Z790" s="9" t="e">
        <f t="shared" ref="Z790:Z853" ca="1" si="192">_xlfn.ISOWEEKNUM(A790)</f>
        <v>#NAME?</v>
      </c>
      <c r="AA790" s="12">
        <f t="shared" ref="AA790:AA853" si="193">IF(H790&gt;0,H790,G790)</f>
        <v>40</v>
      </c>
      <c r="AB790" s="10">
        <f t="shared" ref="AB790:AB853" si="194">IFERROR(G790/AA790,"")</f>
        <v>0.9</v>
      </c>
      <c r="AC790" s="13">
        <f t="shared" ref="AC790:AC853" si="195">IFERROR(1-AB790,"")</f>
        <v>9.9999999999999978E-2</v>
      </c>
    </row>
    <row r="791" spans="1:29">
      <c r="A791" s="6">
        <v>44888</v>
      </c>
      <c r="B791" s="7" t="s">
        <v>81</v>
      </c>
      <c r="C791" s="7">
        <v>1863</v>
      </c>
      <c r="D791" s="7">
        <v>50</v>
      </c>
      <c r="E791" s="7">
        <v>9</v>
      </c>
      <c r="F791" s="7">
        <v>50</v>
      </c>
      <c r="G791" s="7">
        <v>90</v>
      </c>
      <c r="H791" s="7">
        <v>99</v>
      </c>
      <c r="I791" s="7">
        <v>0</v>
      </c>
      <c r="J791" s="7">
        <v>10</v>
      </c>
      <c r="K791" s="7">
        <v>600</v>
      </c>
      <c r="L791" s="7">
        <v>25.2</v>
      </c>
      <c r="M791" s="8">
        <v>32.700000000000003</v>
      </c>
      <c r="N791" s="9">
        <f>IF(Tabla2[[#This Row],[LECHE RETIRO DIA]]&lt;&gt;ISBLANK(Tabla2[[#This Row],[LECHE RETIRO DIA]]),SUM(Tabla2[[#This Row],[LECHE TANQUE DIA]:[LECHE RETIRO DIA]]),SUM(Tabla2[[#This Row],[LECHE TANQUE DIA]:[LECHE AUTOCONSUMO DIA]]))</f>
        <v>1972</v>
      </c>
      <c r="O791" s="10">
        <f t="shared" si="182"/>
        <v>0.9447261663286004</v>
      </c>
      <c r="P791" s="11">
        <f t="shared" si="183"/>
        <v>21.911111111111111</v>
      </c>
      <c r="Q791" s="11">
        <f t="shared" si="184"/>
        <v>20.7</v>
      </c>
      <c r="R791" s="11">
        <f t="shared" si="185"/>
        <v>5</v>
      </c>
      <c r="S791" s="11">
        <f t="shared" si="186"/>
        <v>3.2866666666666666</v>
      </c>
      <c r="T791" s="11">
        <f t="shared" si="187"/>
        <v>6.666666666666667</v>
      </c>
      <c r="U791" s="11">
        <f t="shared" si="188"/>
        <v>78.253968253968253</v>
      </c>
      <c r="V791" s="11">
        <f t="shared" si="189"/>
        <v>3.5714285714285716</v>
      </c>
      <c r="W791" s="11">
        <f>IFERROR(H791/M791,Tabla2[[#This Row],[CARGA PRODUCCION (ANIMALES/HA)]])</f>
        <v>3.0275229357798161</v>
      </c>
      <c r="X791" s="9">
        <f t="shared" si="190"/>
        <v>2022</v>
      </c>
      <c r="Y791" s="9">
        <f t="shared" si="191"/>
        <v>11</v>
      </c>
      <c r="Z791" s="9" t="e">
        <f t="shared" ca="1" si="192"/>
        <v>#NAME?</v>
      </c>
      <c r="AA791" s="12">
        <f t="shared" si="193"/>
        <v>99</v>
      </c>
      <c r="AB791" s="10">
        <f t="shared" si="194"/>
        <v>0.90909090909090906</v>
      </c>
      <c r="AC791" s="13">
        <f t="shared" si="195"/>
        <v>9.0909090909090939E-2</v>
      </c>
    </row>
    <row r="792" spans="1:29">
      <c r="A792" s="6">
        <v>44888</v>
      </c>
      <c r="B792" s="7" t="s">
        <v>83</v>
      </c>
      <c r="C792" s="7">
        <v>1969</v>
      </c>
      <c r="D792" s="7">
        <v>70</v>
      </c>
      <c r="E792" s="7">
        <v>9</v>
      </c>
      <c r="F792" s="7">
        <v>70</v>
      </c>
      <c r="G792" s="7">
        <v>110</v>
      </c>
      <c r="H792" s="7">
        <v>133</v>
      </c>
      <c r="I792" s="7">
        <v>1</v>
      </c>
      <c r="J792" s="7">
        <v>11</v>
      </c>
      <c r="K792" s="7">
        <v>680</v>
      </c>
      <c r="L792" s="7">
        <v>28.9</v>
      </c>
      <c r="M792" s="8">
        <v>35.5</v>
      </c>
      <c r="N792" s="9">
        <f>IF(Tabla2[[#This Row],[LECHE RETIRO DIA]]&lt;&gt;ISBLANK(Tabla2[[#This Row],[LECHE RETIRO DIA]]),SUM(Tabla2[[#This Row],[LECHE TANQUE DIA]:[LECHE RETIRO DIA]]),SUM(Tabla2[[#This Row],[LECHE TANQUE DIA]:[LECHE AUTOCONSUMO DIA]]))</f>
        <v>2118</v>
      </c>
      <c r="O792" s="10">
        <f t="shared" si="182"/>
        <v>0.92965061378659108</v>
      </c>
      <c r="P792" s="11">
        <f t="shared" si="183"/>
        <v>19.254545454545454</v>
      </c>
      <c r="Q792" s="11">
        <f t="shared" si="184"/>
        <v>17.899999999999999</v>
      </c>
      <c r="R792" s="11">
        <f t="shared" si="185"/>
        <v>6.3636363636363633</v>
      </c>
      <c r="S792" s="11">
        <f t="shared" si="186"/>
        <v>3.1147058823529412</v>
      </c>
      <c r="T792" s="11">
        <f t="shared" si="187"/>
        <v>6.1818181818181817</v>
      </c>
      <c r="U792" s="11">
        <f t="shared" si="188"/>
        <v>73.287197231833915</v>
      </c>
      <c r="V792" s="11">
        <f t="shared" si="189"/>
        <v>3.8062283737024223</v>
      </c>
      <c r="W792" s="11">
        <f>IFERROR(H792/M792,Tabla2[[#This Row],[CARGA PRODUCCION (ANIMALES/HA)]])</f>
        <v>3.7464788732394365</v>
      </c>
      <c r="X792" s="9">
        <f t="shared" si="190"/>
        <v>2022</v>
      </c>
      <c r="Y792" s="9">
        <f t="shared" si="191"/>
        <v>11</v>
      </c>
      <c r="Z792" s="9" t="e">
        <f t="shared" ca="1" si="192"/>
        <v>#NAME?</v>
      </c>
      <c r="AA792" s="12">
        <f t="shared" si="193"/>
        <v>133</v>
      </c>
      <c r="AB792" s="10">
        <f t="shared" si="194"/>
        <v>0.82706766917293228</v>
      </c>
      <c r="AC792" s="13">
        <f t="shared" si="195"/>
        <v>0.17293233082706772</v>
      </c>
    </row>
    <row r="793" spans="1:29">
      <c r="A793" s="6">
        <v>44888</v>
      </c>
      <c r="B793" s="7" t="s">
        <v>84</v>
      </c>
      <c r="C793" s="7">
        <v>1688</v>
      </c>
      <c r="D793" s="7">
        <v>180</v>
      </c>
      <c r="E793" s="7">
        <v>9</v>
      </c>
      <c r="F793" s="7">
        <v>180</v>
      </c>
      <c r="G793" s="7">
        <v>105</v>
      </c>
      <c r="H793" s="7">
        <v>128</v>
      </c>
      <c r="I793" s="7">
        <v>1</v>
      </c>
      <c r="J793" s="7">
        <v>32</v>
      </c>
      <c r="K793" s="7">
        <v>480</v>
      </c>
      <c r="L793" s="7">
        <v>23.8</v>
      </c>
      <c r="M793" s="8">
        <v>28.4</v>
      </c>
      <c r="N793" s="9">
        <f>IF(Tabla2[[#This Row],[LECHE RETIRO DIA]]&lt;&gt;ISBLANK(Tabla2[[#This Row],[LECHE RETIRO DIA]]),SUM(Tabla2[[#This Row],[LECHE TANQUE DIA]:[LECHE RETIRO DIA]]),SUM(Tabla2[[#This Row],[LECHE TANQUE DIA]:[LECHE AUTOCONSUMO DIA]]))</f>
        <v>2057</v>
      </c>
      <c r="O793" s="10">
        <f t="shared" si="182"/>
        <v>0.82061254253767624</v>
      </c>
      <c r="P793" s="11">
        <f t="shared" si="183"/>
        <v>19.590476190476192</v>
      </c>
      <c r="Q793" s="11">
        <f t="shared" si="184"/>
        <v>16.076190476190476</v>
      </c>
      <c r="R793" s="11">
        <f t="shared" si="185"/>
        <v>5.625</v>
      </c>
      <c r="S793" s="11">
        <f t="shared" si="186"/>
        <v>4.2854166666666664</v>
      </c>
      <c r="T793" s="11">
        <f t="shared" si="187"/>
        <v>4.5714285714285712</v>
      </c>
      <c r="U793" s="11">
        <f t="shared" si="188"/>
        <v>86.428571428571431</v>
      </c>
      <c r="V793" s="11">
        <f t="shared" si="189"/>
        <v>4.4117647058823524</v>
      </c>
      <c r="W793" s="11">
        <f>IFERROR(H793/M793,Tabla2[[#This Row],[CARGA PRODUCCION (ANIMALES/HA)]])</f>
        <v>4.507042253521127</v>
      </c>
      <c r="X793" s="9">
        <f t="shared" si="190"/>
        <v>2022</v>
      </c>
      <c r="Y793" s="9">
        <f t="shared" si="191"/>
        <v>11</v>
      </c>
      <c r="Z793" s="9" t="e">
        <f t="shared" ca="1" si="192"/>
        <v>#NAME?</v>
      </c>
      <c r="AA793" s="12">
        <f t="shared" si="193"/>
        <v>128</v>
      </c>
      <c r="AB793" s="10">
        <f t="shared" si="194"/>
        <v>0.8203125</v>
      </c>
      <c r="AC793" s="13">
        <f t="shared" si="195"/>
        <v>0.1796875</v>
      </c>
    </row>
    <row r="794" spans="1:29">
      <c r="A794" s="6">
        <v>44888</v>
      </c>
      <c r="B794" s="7" t="s">
        <v>88</v>
      </c>
      <c r="C794" s="7">
        <v>689</v>
      </c>
      <c r="D794" s="7">
        <v>40</v>
      </c>
      <c r="E794" s="7">
        <v>5</v>
      </c>
      <c r="F794" s="7">
        <v>40</v>
      </c>
      <c r="G794" s="7">
        <v>36</v>
      </c>
      <c r="H794" s="7">
        <v>40</v>
      </c>
      <c r="I794" s="7">
        <v>1</v>
      </c>
      <c r="J794" s="7">
        <v>8</v>
      </c>
      <c r="K794" s="7">
        <v>180</v>
      </c>
      <c r="L794" s="7">
        <v>10.8</v>
      </c>
      <c r="M794" s="28">
        <v>15</v>
      </c>
      <c r="N794" s="9">
        <f>IF(Tabla2[[#This Row],[LECHE RETIRO DIA]]&lt;&gt;ISBLANK(Tabla2[[#This Row],[LECHE RETIRO DIA]]),SUM(Tabla2[[#This Row],[LECHE TANQUE DIA]:[LECHE RETIRO DIA]]),SUM(Tabla2[[#This Row],[LECHE TANQUE DIA]:[LECHE AUTOCONSUMO DIA]]))</f>
        <v>774</v>
      </c>
      <c r="O794" s="10">
        <f t="shared" si="182"/>
        <v>0.89018087855297157</v>
      </c>
      <c r="P794" s="11">
        <f t="shared" si="183"/>
        <v>21.5</v>
      </c>
      <c r="Q794" s="11">
        <f t="shared" si="184"/>
        <v>19.138888888888889</v>
      </c>
      <c r="R794" s="11">
        <f t="shared" si="185"/>
        <v>5</v>
      </c>
      <c r="S794" s="11">
        <f t="shared" si="186"/>
        <v>4.3</v>
      </c>
      <c r="T794" s="11">
        <f t="shared" si="187"/>
        <v>5</v>
      </c>
      <c r="U794" s="11">
        <f t="shared" si="188"/>
        <v>71.666666666666657</v>
      </c>
      <c r="V794" s="11">
        <f t="shared" si="189"/>
        <v>3.333333333333333</v>
      </c>
      <c r="W794" s="11">
        <f>IFERROR(H794/M794,Tabla2[[#This Row],[CARGA PRODUCCION (ANIMALES/HA)]])</f>
        <v>2.6666666666666665</v>
      </c>
      <c r="X794" s="9">
        <f t="shared" si="190"/>
        <v>2022</v>
      </c>
      <c r="Y794" s="9">
        <f t="shared" si="191"/>
        <v>11</v>
      </c>
      <c r="Z794" s="9" t="e">
        <f t="shared" ca="1" si="192"/>
        <v>#NAME?</v>
      </c>
      <c r="AA794" s="12">
        <f t="shared" si="193"/>
        <v>40</v>
      </c>
      <c r="AB794" s="10">
        <f t="shared" si="194"/>
        <v>0.9</v>
      </c>
      <c r="AC794" s="13">
        <f t="shared" si="195"/>
        <v>9.9999999999999978E-2</v>
      </c>
    </row>
    <row r="795" spans="1:29">
      <c r="A795" s="6">
        <v>44889</v>
      </c>
      <c r="B795" s="7" t="s">
        <v>81</v>
      </c>
      <c r="C795" s="7">
        <v>1858</v>
      </c>
      <c r="D795" s="7">
        <v>50</v>
      </c>
      <c r="E795" s="7">
        <v>9</v>
      </c>
      <c r="F795" s="7">
        <v>50</v>
      </c>
      <c r="G795" s="7">
        <v>90</v>
      </c>
      <c r="H795" s="7">
        <v>99</v>
      </c>
      <c r="I795" s="7">
        <v>0</v>
      </c>
      <c r="J795" s="7">
        <v>10</v>
      </c>
      <c r="K795" s="7">
        <v>600</v>
      </c>
      <c r="L795" s="7">
        <v>25.2</v>
      </c>
      <c r="M795" s="8">
        <v>32.700000000000003</v>
      </c>
      <c r="N795" s="9">
        <f>IF(Tabla2[[#This Row],[LECHE RETIRO DIA]]&lt;&gt;ISBLANK(Tabla2[[#This Row],[LECHE RETIRO DIA]]),SUM(Tabla2[[#This Row],[LECHE TANQUE DIA]:[LECHE RETIRO DIA]]),SUM(Tabla2[[#This Row],[LECHE TANQUE DIA]:[LECHE AUTOCONSUMO DIA]]))</f>
        <v>1967</v>
      </c>
      <c r="O795" s="10">
        <f t="shared" si="182"/>
        <v>0.94458566344687345</v>
      </c>
      <c r="P795" s="11">
        <f t="shared" si="183"/>
        <v>21.855555555555554</v>
      </c>
      <c r="Q795" s="11">
        <f t="shared" si="184"/>
        <v>20.644444444444446</v>
      </c>
      <c r="R795" s="11">
        <f t="shared" si="185"/>
        <v>5</v>
      </c>
      <c r="S795" s="11">
        <f t="shared" si="186"/>
        <v>3.2783333333333333</v>
      </c>
      <c r="T795" s="11">
        <f t="shared" si="187"/>
        <v>6.666666666666667</v>
      </c>
      <c r="U795" s="11">
        <f t="shared" si="188"/>
        <v>78.055555555555557</v>
      </c>
      <c r="V795" s="11">
        <f t="shared" si="189"/>
        <v>3.5714285714285716</v>
      </c>
      <c r="W795" s="11">
        <f>IFERROR(H795/M795,Tabla2[[#This Row],[CARGA PRODUCCION (ANIMALES/HA)]])</f>
        <v>3.0275229357798161</v>
      </c>
      <c r="X795" s="9">
        <f t="shared" si="190"/>
        <v>2022</v>
      </c>
      <c r="Y795" s="9">
        <f t="shared" si="191"/>
        <v>11</v>
      </c>
      <c r="Z795" s="9" t="e">
        <f t="shared" ca="1" si="192"/>
        <v>#NAME?</v>
      </c>
      <c r="AA795" s="12">
        <f t="shared" si="193"/>
        <v>99</v>
      </c>
      <c r="AB795" s="10">
        <f t="shared" si="194"/>
        <v>0.90909090909090906</v>
      </c>
      <c r="AC795" s="13">
        <f t="shared" si="195"/>
        <v>9.0909090909090939E-2</v>
      </c>
    </row>
    <row r="796" spans="1:29">
      <c r="A796" s="6">
        <v>44889</v>
      </c>
      <c r="B796" s="7" t="s">
        <v>83</v>
      </c>
      <c r="C796" s="7">
        <v>1954</v>
      </c>
      <c r="D796" s="7">
        <v>70</v>
      </c>
      <c r="E796" s="7">
        <v>9</v>
      </c>
      <c r="F796" s="7">
        <v>70</v>
      </c>
      <c r="G796" s="7">
        <v>110</v>
      </c>
      <c r="H796" s="7">
        <v>133</v>
      </c>
      <c r="I796" s="7">
        <v>1</v>
      </c>
      <c r="J796" s="7">
        <v>11</v>
      </c>
      <c r="K796" s="7">
        <v>680</v>
      </c>
      <c r="L796" s="7">
        <v>28.9</v>
      </c>
      <c r="M796" s="8">
        <v>35.5</v>
      </c>
      <c r="N796" s="9">
        <f>IF(Tabla2[[#This Row],[LECHE RETIRO DIA]]&lt;&gt;ISBLANK(Tabla2[[#This Row],[LECHE RETIRO DIA]]),SUM(Tabla2[[#This Row],[LECHE TANQUE DIA]:[LECHE RETIRO DIA]]),SUM(Tabla2[[#This Row],[LECHE TANQUE DIA]:[LECHE AUTOCONSUMO DIA]]))</f>
        <v>2103</v>
      </c>
      <c r="O796" s="10">
        <f t="shared" si="182"/>
        <v>0.92914883499762246</v>
      </c>
      <c r="P796" s="11">
        <f t="shared" si="183"/>
        <v>19.118181818181817</v>
      </c>
      <c r="Q796" s="11">
        <f t="shared" si="184"/>
        <v>17.763636363636362</v>
      </c>
      <c r="R796" s="11">
        <f t="shared" si="185"/>
        <v>6.3636363636363633</v>
      </c>
      <c r="S796" s="11">
        <f t="shared" si="186"/>
        <v>3.0926470588235295</v>
      </c>
      <c r="T796" s="11">
        <f t="shared" si="187"/>
        <v>6.1818181818181817</v>
      </c>
      <c r="U796" s="11">
        <f t="shared" si="188"/>
        <v>72.768166089965405</v>
      </c>
      <c r="V796" s="11">
        <f t="shared" si="189"/>
        <v>3.8062283737024223</v>
      </c>
      <c r="W796" s="11">
        <f>IFERROR(H796/M796,Tabla2[[#This Row],[CARGA PRODUCCION (ANIMALES/HA)]])</f>
        <v>3.7464788732394365</v>
      </c>
      <c r="X796" s="9">
        <f t="shared" si="190"/>
        <v>2022</v>
      </c>
      <c r="Y796" s="9">
        <f t="shared" si="191"/>
        <v>11</v>
      </c>
      <c r="Z796" s="9" t="e">
        <f t="shared" ca="1" si="192"/>
        <v>#NAME?</v>
      </c>
      <c r="AA796" s="12">
        <f t="shared" si="193"/>
        <v>133</v>
      </c>
      <c r="AB796" s="10">
        <f t="shared" si="194"/>
        <v>0.82706766917293228</v>
      </c>
      <c r="AC796" s="13">
        <f t="shared" si="195"/>
        <v>0.17293233082706772</v>
      </c>
    </row>
    <row r="797" spans="1:29">
      <c r="A797" s="6">
        <v>44889</v>
      </c>
      <c r="B797" s="7" t="s">
        <v>84</v>
      </c>
      <c r="C797" s="7">
        <v>1614</v>
      </c>
      <c r="D797" s="7">
        <v>180</v>
      </c>
      <c r="E797" s="7">
        <v>9</v>
      </c>
      <c r="F797" s="7">
        <v>180</v>
      </c>
      <c r="G797" s="7">
        <v>105</v>
      </c>
      <c r="H797" s="7">
        <v>128</v>
      </c>
      <c r="I797" s="7">
        <v>1</v>
      </c>
      <c r="J797" s="7">
        <v>32</v>
      </c>
      <c r="K797" s="7">
        <v>480</v>
      </c>
      <c r="L797" s="7">
        <v>23.8</v>
      </c>
      <c r="M797" s="8">
        <v>28.4</v>
      </c>
      <c r="N797" s="9">
        <f>IF(Tabla2[[#This Row],[LECHE RETIRO DIA]]&lt;&gt;ISBLANK(Tabla2[[#This Row],[LECHE RETIRO DIA]]),SUM(Tabla2[[#This Row],[LECHE TANQUE DIA]:[LECHE RETIRO DIA]]),SUM(Tabla2[[#This Row],[LECHE TANQUE DIA]:[LECHE AUTOCONSUMO DIA]]))</f>
        <v>1983</v>
      </c>
      <c r="O797" s="10">
        <f t="shared" si="182"/>
        <v>0.81391830559757938</v>
      </c>
      <c r="P797" s="11">
        <f t="shared" si="183"/>
        <v>18.885714285714286</v>
      </c>
      <c r="Q797" s="11">
        <f t="shared" si="184"/>
        <v>15.371428571428572</v>
      </c>
      <c r="R797" s="11">
        <f t="shared" si="185"/>
        <v>5.625</v>
      </c>
      <c r="S797" s="11">
        <f t="shared" si="186"/>
        <v>4.1312499999999996</v>
      </c>
      <c r="T797" s="11">
        <f t="shared" si="187"/>
        <v>4.5714285714285712</v>
      </c>
      <c r="U797" s="11">
        <f t="shared" si="188"/>
        <v>83.319327731092429</v>
      </c>
      <c r="V797" s="11">
        <f t="shared" si="189"/>
        <v>4.4117647058823524</v>
      </c>
      <c r="W797" s="11">
        <f>IFERROR(H797/M797,Tabla2[[#This Row],[CARGA PRODUCCION (ANIMALES/HA)]])</f>
        <v>4.507042253521127</v>
      </c>
      <c r="X797" s="9">
        <f t="shared" si="190"/>
        <v>2022</v>
      </c>
      <c r="Y797" s="9">
        <f t="shared" si="191"/>
        <v>11</v>
      </c>
      <c r="Z797" s="9" t="e">
        <f t="shared" ca="1" si="192"/>
        <v>#NAME?</v>
      </c>
      <c r="AA797" s="12">
        <f t="shared" si="193"/>
        <v>128</v>
      </c>
      <c r="AB797" s="10">
        <f t="shared" si="194"/>
        <v>0.8203125</v>
      </c>
      <c r="AC797" s="13">
        <f t="shared" si="195"/>
        <v>0.1796875</v>
      </c>
    </row>
    <row r="798" spans="1:29">
      <c r="A798" s="6">
        <v>44889</v>
      </c>
      <c r="B798" s="7" t="s">
        <v>88</v>
      </c>
      <c r="C798" s="7">
        <v>652</v>
      </c>
      <c r="D798" s="7">
        <v>40</v>
      </c>
      <c r="E798" s="7">
        <v>5</v>
      </c>
      <c r="F798" s="7">
        <v>40</v>
      </c>
      <c r="G798" s="7">
        <v>36</v>
      </c>
      <c r="H798" s="7">
        <v>40</v>
      </c>
      <c r="I798" s="7">
        <v>0</v>
      </c>
      <c r="J798" s="7">
        <v>8</v>
      </c>
      <c r="K798" s="7">
        <v>180</v>
      </c>
      <c r="L798" s="7">
        <v>10.8</v>
      </c>
      <c r="M798" s="28">
        <v>15</v>
      </c>
      <c r="N798" s="9">
        <f>IF(Tabla2[[#This Row],[LECHE RETIRO DIA]]&lt;&gt;ISBLANK(Tabla2[[#This Row],[LECHE RETIRO DIA]]),SUM(Tabla2[[#This Row],[LECHE TANQUE DIA]:[LECHE RETIRO DIA]]),SUM(Tabla2[[#This Row],[LECHE TANQUE DIA]:[LECHE AUTOCONSUMO DIA]]))</f>
        <v>737</v>
      </c>
      <c r="O798" s="10">
        <f t="shared" si="182"/>
        <v>0.88466757123473538</v>
      </c>
      <c r="P798" s="11">
        <f t="shared" si="183"/>
        <v>20.472222222222221</v>
      </c>
      <c r="Q798" s="11">
        <f t="shared" si="184"/>
        <v>18.111111111111111</v>
      </c>
      <c r="R798" s="11">
        <f t="shared" si="185"/>
        <v>5</v>
      </c>
      <c r="S798" s="11">
        <f t="shared" si="186"/>
        <v>4.0944444444444441</v>
      </c>
      <c r="T798" s="11">
        <f t="shared" si="187"/>
        <v>5</v>
      </c>
      <c r="U798" s="11">
        <f t="shared" si="188"/>
        <v>68.240740740740733</v>
      </c>
      <c r="V798" s="11">
        <f t="shared" si="189"/>
        <v>3.333333333333333</v>
      </c>
      <c r="W798" s="11">
        <f>IFERROR(H798/M798,Tabla2[[#This Row],[CARGA PRODUCCION (ANIMALES/HA)]])</f>
        <v>2.6666666666666665</v>
      </c>
      <c r="X798" s="9">
        <f t="shared" si="190"/>
        <v>2022</v>
      </c>
      <c r="Y798" s="9">
        <f t="shared" si="191"/>
        <v>11</v>
      </c>
      <c r="Z798" s="9" t="e">
        <f t="shared" ca="1" si="192"/>
        <v>#NAME?</v>
      </c>
      <c r="AA798" s="12">
        <f t="shared" si="193"/>
        <v>40</v>
      </c>
      <c r="AB798" s="10">
        <f t="shared" si="194"/>
        <v>0.9</v>
      </c>
      <c r="AC798" s="13">
        <f t="shared" si="195"/>
        <v>9.9999999999999978E-2</v>
      </c>
    </row>
    <row r="799" spans="1:29">
      <c r="A799" s="6">
        <v>44890</v>
      </c>
      <c r="B799" s="7" t="s">
        <v>81</v>
      </c>
      <c r="C799" s="7">
        <v>1840</v>
      </c>
      <c r="D799" s="7">
        <v>50</v>
      </c>
      <c r="E799" s="7">
        <v>9</v>
      </c>
      <c r="F799" s="7">
        <v>50</v>
      </c>
      <c r="G799" s="7">
        <v>90</v>
      </c>
      <c r="H799" s="7">
        <v>99</v>
      </c>
      <c r="I799" s="7">
        <v>0</v>
      </c>
      <c r="J799" s="7">
        <v>10</v>
      </c>
      <c r="K799" s="7">
        <v>600</v>
      </c>
      <c r="L799" s="7">
        <v>25.2</v>
      </c>
      <c r="M799" s="8">
        <v>32.700000000000003</v>
      </c>
      <c r="N799" s="9">
        <f>IF(Tabla2[[#This Row],[LECHE RETIRO DIA]]&lt;&gt;ISBLANK(Tabla2[[#This Row],[LECHE RETIRO DIA]]),SUM(Tabla2[[#This Row],[LECHE TANQUE DIA]:[LECHE RETIRO DIA]]),SUM(Tabla2[[#This Row],[LECHE TANQUE DIA]:[LECHE AUTOCONSUMO DIA]]))</f>
        <v>1949</v>
      </c>
      <c r="O799" s="10">
        <f t="shared" si="182"/>
        <v>0.944073884043099</v>
      </c>
      <c r="P799" s="11">
        <f t="shared" si="183"/>
        <v>21.655555555555555</v>
      </c>
      <c r="Q799" s="11">
        <f t="shared" si="184"/>
        <v>20.444444444444443</v>
      </c>
      <c r="R799" s="11">
        <f t="shared" si="185"/>
        <v>5</v>
      </c>
      <c r="S799" s="11">
        <f t="shared" si="186"/>
        <v>3.2483333333333335</v>
      </c>
      <c r="T799" s="11">
        <f t="shared" si="187"/>
        <v>6.666666666666667</v>
      </c>
      <c r="U799" s="11">
        <f t="shared" si="188"/>
        <v>77.341269841269849</v>
      </c>
      <c r="V799" s="11">
        <f t="shared" si="189"/>
        <v>3.5714285714285716</v>
      </c>
      <c r="W799" s="11">
        <f>IFERROR(H799/M799,Tabla2[[#This Row],[CARGA PRODUCCION (ANIMALES/HA)]])</f>
        <v>3.0275229357798161</v>
      </c>
      <c r="X799" s="9">
        <f t="shared" si="190"/>
        <v>2022</v>
      </c>
      <c r="Y799" s="9">
        <f t="shared" si="191"/>
        <v>11</v>
      </c>
      <c r="Z799" s="9" t="e">
        <f t="shared" ca="1" si="192"/>
        <v>#NAME?</v>
      </c>
      <c r="AA799" s="12">
        <f t="shared" si="193"/>
        <v>99</v>
      </c>
      <c r="AB799" s="10">
        <f t="shared" si="194"/>
        <v>0.90909090909090906</v>
      </c>
      <c r="AC799" s="13">
        <f t="shared" si="195"/>
        <v>9.0909090909090939E-2</v>
      </c>
    </row>
    <row r="800" spans="1:29">
      <c r="A800" s="6">
        <v>44890</v>
      </c>
      <c r="B800" s="7" t="s">
        <v>83</v>
      </c>
      <c r="C800" s="7">
        <v>1996</v>
      </c>
      <c r="D800" s="7">
        <v>70</v>
      </c>
      <c r="E800" s="7">
        <v>9</v>
      </c>
      <c r="F800" s="7">
        <v>70</v>
      </c>
      <c r="G800" s="7">
        <v>110</v>
      </c>
      <c r="H800" s="7">
        <v>133</v>
      </c>
      <c r="I800" s="7">
        <v>1</v>
      </c>
      <c r="J800" s="7">
        <v>11</v>
      </c>
      <c r="K800" s="7">
        <v>680</v>
      </c>
      <c r="L800" s="7">
        <v>28.9</v>
      </c>
      <c r="M800" s="8">
        <v>35.5</v>
      </c>
      <c r="N800" s="9">
        <f>IF(Tabla2[[#This Row],[LECHE RETIRO DIA]]&lt;&gt;ISBLANK(Tabla2[[#This Row],[LECHE RETIRO DIA]]),SUM(Tabla2[[#This Row],[LECHE TANQUE DIA]:[LECHE RETIRO DIA]]),SUM(Tabla2[[#This Row],[LECHE TANQUE DIA]:[LECHE AUTOCONSUMO DIA]]))</f>
        <v>2145</v>
      </c>
      <c r="O800" s="10">
        <f t="shared" si="182"/>
        <v>0.93053613053613049</v>
      </c>
      <c r="P800" s="11">
        <f t="shared" si="183"/>
        <v>19.5</v>
      </c>
      <c r="Q800" s="11">
        <f t="shared" si="184"/>
        <v>18.145454545454545</v>
      </c>
      <c r="R800" s="11">
        <f t="shared" si="185"/>
        <v>6.3636363636363633</v>
      </c>
      <c r="S800" s="11">
        <f t="shared" si="186"/>
        <v>3.1544117647058822</v>
      </c>
      <c r="T800" s="11">
        <f t="shared" si="187"/>
        <v>6.1818181818181817</v>
      </c>
      <c r="U800" s="11">
        <f t="shared" si="188"/>
        <v>74.221453287197235</v>
      </c>
      <c r="V800" s="11">
        <f t="shared" si="189"/>
        <v>3.8062283737024223</v>
      </c>
      <c r="W800" s="11">
        <f>IFERROR(H800/M800,Tabla2[[#This Row],[CARGA PRODUCCION (ANIMALES/HA)]])</f>
        <v>3.7464788732394365</v>
      </c>
      <c r="X800" s="9">
        <f t="shared" si="190"/>
        <v>2022</v>
      </c>
      <c r="Y800" s="9">
        <f t="shared" si="191"/>
        <v>11</v>
      </c>
      <c r="Z800" s="9" t="e">
        <f t="shared" ca="1" si="192"/>
        <v>#NAME?</v>
      </c>
      <c r="AA800" s="12">
        <f t="shared" si="193"/>
        <v>133</v>
      </c>
      <c r="AB800" s="10">
        <f t="shared" si="194"/>
        <v>0.82706766917293228</v>
      </c>
      <c r="AC800" s="13">
        <f t="shared" si="195"/>
        <v>0.17293233082706772</v>
      </c>
    </row>
    <row r="801" spans="1:29">
      <c r="A801" s="6">
        <v>44890</v>
      </c>
      <c r="B801" s="7" t="s">
        <v>84</v>
      </c>
      <c r="C801" s="7">
        <v>1820</v>
      </c>
      <c r="D801" s="7">
        <v>45</v>
      </c>
      <c r="E801" s="7">
        <v>9</v>
      </c>
      <c r="F801" s="7">
        <v>45</v>
      </c>
      <c r="G801" s="7">
        <v>105</v>
      </c>
      <c r="H801" s="7">
        <v>128</v>
      </c>
      <c r="I801" s="7">
        <v>1</v>
      </c>
      <c r="J801" s="7">
        <v>5</v>
      </c>
      <c r="K801" s="7">
        <v>480</v>
      </c>
      <c r="L801" s="7">
        <v>23.8</v>
      </c>
      <c r="M801" s="8">
        <v>28.4</v>
      </c>
      <c r="N801" s="9">
        <f>IF(Tabla2[[#This Row],[LECHE RETIRO DIA]]&lt;&gt;ISBLANK(Tabla2[[#This Row],[LECHE RETIRO DIA]]),SUM(Tabla2[[#This Row],[LECHE TANQUE DIA]:[LECHE RETIRO DIA]]),SUM(Tabla2[[#This Row],[LECHE TANQUE DIA]:[LECHE AUTOCONSUMO DIA]]))</f>
        <v>1919</v>
      </c>
      <c r="O801" s="10">
        <f t="shared" si="182"/>
        <v>0.94841063053673791</v>
      </c>
      <c r="P801" s="11">
        <f t="shared" si="183"/>
        <v>18.276190476190475</v>
      </c>
      <c r="Q801" s="11">
        <f t="shared" si="184"/>
        <v>17.333333333333332</v>
      </c>
      <c r="R801" s="11">
        <f t="shared" si="185"/>
        <v>9</v>
      </c>
      <c r="S801" s="11">
        <f t="shared" si="186"/>
        <v>3.9979166666666668</v>
      </c>
      <c r="T801" s="11">
        <f t="shared" si="187"/>
        <v>4.5714285714285712</v>
      </c>
      <c r="U801" s="11">
        <f t="shared" si="188"/>
        <v>80.630252100840337</v>
      </c>
      <c r="V801" s="11">
        <f t="shared" si="189"/>
        <v>4.4117647058823524</v>
      </c>
      <c r="W801" s="11">
        <f>IFERROR(H801/M801,Tabla2[[#This Row],[CARGA PRODUCCION (ANIMALES/HA)]])</f>
        <v>4.507042253521127</v>
      </c>
      <c r="X801" s="9">
        <f t="shared" si="190"/>
        <v>2022</v>
      </c>
      <c r="Y801" s="9">
        <f t="shared" si="191"/>
        <v>11</v>
      </c>
      <c r="Z801" s="9" t="e">
        <f t="shared" ca="1" si="192"/>
        <v>#NAME?</v>
      </c>
      <c r="AA801" s="12">
        <f t="shared" si="193"/>
        <v>128</v>
      </c>
      <c r="AB801" s="10">
        <f t="shared" si="194"/>
        <v>0.8203125</v>
      </c>
      <c r="AC801" s="13">
        <f t="shared" si="195"/>
        <v>0.1796875</v>
      </c>
    </row>
    <row r="802" spans="1:29">
      <c r="A802" s="6">
        <v>44890</v>
      </c>
      <c r="B802" s="7" t="s">
        <v>88</v>
      </c>
      <c r="C802" s="7">
        <v>652</v>
      </c>
      <c r="D802" s="7">
        <v>40</v>
      </c>
      <c r="E802" s="7">
        <v>5</v>
      </c>
      <c r="F802" s="7">
        <v>40</v>
      </c>
      <c r="G802" s="7">
        <v>36</v>
      </c>
      <c r="H802" s="7">
        <v>40</v>
      </c>
      <c r="I802" s="7">
        <v>0</v>
      </c>
      <c r="J802" s="7">
        <v>8</v>
      </c>
      <c r="K802" s="7">
        <v>180</v>
      </c>
      <c r="L802" s="7">
        <v>10.8</v>
      </c>
      <c r="M802" s="28">
        <v>15</v>
      </c>
      <c r="N802" s="9">
        <f>IF(Tabla2[[#This Row],[LECHE RETIRO DIA]]&lt;&gt;ISBLANK(Tabla2[[#This Row],[LECHE RETIRO DIA]]),SUM(Tabla2[[#This Row],[LECHE TANQUE DIA]:[LECHE RETIRO DIA]]),SUM(Tabla2[[#This Row],[LECHE TANQUE DIA]:[LECHE AUTOCONSUMO DIA]]))</f>
        <v>737</v>
      </c>
      <c r="O802" s="10">
        <f t="shared" si="182"/>
        <v>0.88466757123473538</v>
      </c>
      <c r="P802" s="11">
        <f t="shared" si="183"/>
        <v>20.472222222222221</v>
      </c>
      <c r="Q802" s="11">
        <f t="shared" si="184"/>
        <v>18.111111111111111</v>
      </c>
      <c r="R802" s="11">
        <f t="shared" si="185"/>
        <v>5</v>
      </c>
      <c r="S802" s="11">
        <f t="shared" si="186"/>
        <v>4.0944444444444441</v>
      </c>
      <c r="T802" s="11">
        <f t="shared" si="187"/>
        <v>5</v>
      </c>
      <c r="U802" s="11">
        <f t="shared" si="188"/>
        <v>68.240740740740733</v>
      </c>
      <c r="V802" s="11">
        <f t="shared" si="189"/>
        <v>3.333333333333333</v>
      </c>
      <c r="W802" s="11">
        <f>IFERROR(H802/M802,Tabla2[[#This Row],[CARGA PRODUCCION (ANIMALES/HA)]])</f>
        <v>2.6666666666666665</v>
      </c>
      <c r="X802" s="9">
        <f t="shared" si="190"/>
        <v>2022</v>
      </c>
      <c r="Y802" s="9">
        <f t="shared" si="191"/>
        <v>11</v>
      </c>
      <c r="Z802" s="9" t="e">
        <f t="shared" ca="1" si="192"/>
        <v>#NAME?</v>
      </c>
      <c r="AA802" s="12">
        <f t="shared" si="193"/>
        <v>40</v>
      </c>
      <c r="AB802" s="10">
        <f t="shared" si="194"/>
        <v>0.9</v>
      </c>
      <c r="AC802" s="13">
        <f t="shared" si="195"/>
        <v>9.9999999999999978E-2</v>
      </c>
    </row>
    <row r="803" spans="1:29">
      <c r="A803" s="6">
        <v>44891</v>
      </c>
      <c r="B803" s="7" t="s">
        <v>81</v>
      </c>
      <c r="C803" s="7">
        <v>1863</v>
      </c>
      <c r="D803" s="7">
        <v>50</v>
      </c>
      <c r="E803" s="7">
        <v>9</v>
      </c>
      <c r="F803" s="7">
        <v>50</v>
      </c>
      <c r="G803" s="7">
        <v>91</v>
      </c>
      <c r="H803" s="7">
        <v>104</v>
      </c>
      <c r="I803" s="7">
        <v>0</v>
      </c>
      <c r="J803" s="7">
        <v>10</v>
      </c>
      <c r="K803" s="7">
        <v>600</v>
      </c>
      <c r="L803" s="7">
        <v>25.2</v>
      </c>
      <c r="M803" s="8">
        <v>32.700000000000003</v>
      </c>
      <c r="N803" s="9">
        <f>IF(Tabla2[[#This Row],[LECHE RETIRO DIA]]&lt;&gt;ISBLANK(Tabla2[[#This Row],[LECHE RETIRO DIA]]),SUM(Tabla2[[#This Row],[LECHE TANQUE DIA]:[LECHE RETIRO DIA]]),SUM(Tabla2[[#This Row],[LECHE TANQUE DIA]:[LECHE AUTOCONSUMO DIA]]))</f>
        <v>1972</v>
      </c>
      <c r="O803" s="10">
        <f t="shared" si="182"/>
        <v>0.9447261663286004</v>
      </c>
      <c r="P803" s="11">
        <f t="shared" si="183"/>
        <v>21.670329670329672</v>
      </c>
      <c r="Q803" s="11">
        <f t="shared" si="184"/>
        <v>20.472527472527471</v>
      </c>
      <c r="R803" s="11">
        <f t="shared" si="185"/>
        <v>5</v>
      </c>
      <c r="S803" s="11">
        <f t="shared" si="186"/>
        <v>3.2866666666666666</v>
      </c>
      <c r="T803" s="11">
        <f t="shared" si="187"/>
        <v>6.5934065934065931</v>
      </c>
      <c r="U803" s="11">
        <f t="shared" si="188"/>
        <v>78.253968253968253</v>
      </c>
      <c r="V803" s="11">
        <f t="shared" si="189"/>
        <v>3.6111111111111112</v>
      </c>
      <c r="W803" s="11">
        <f>IFERROR(H803/M803,Tabla2[[#This Row],[CARGA PRODUCCION (ANIMALES/HA)]])</f>
        <v>3.1804281345565748</v>
      </c>
      <c r="X803" s="9">
        <f t="shared" si="190"/>
        <v>2022</v>
      </c>
      <c r="Y803" s="9">
        <f t="shared" si="191"/>
        <v>11</v>
      </c>
      <c r="Z803" s="9" t="e">
        <f t="shared" ca="1" si="192"/>
        <v>#NAME?</v>
      </c>
      <c r="AA803" s="12">
        <f t="shared" si="193"/>
        <v>104</v>
      </c>
      <c r="AB803" s="10">
        <f t="shared" si="194"/>
        <v>0.875</v>
      </c>
      <c r="AC803" s="13">
        <f t="shared" si="195"/>
        <v>0.125</v>
      </c>
    </row>
    <row r="804" spans="1:29">
      <c r="A804" s="6">
        <v>44891</v>
      </c>
      <c r="B804" s="7" t="s">
        <v>83</v>
      </c>
      <c r="C804" s="7">
        <v>1954</v>
      </c>
      <c r="D804" s="7">
        <v>80</v>
      </c>
      <c r="E804" s="7">
        <v>9</v>
      </c>
      <c r="F804" s="7">
        <v>80</v>
      </c>
      <c r="G804" s="7">
        <v>117</v>
      </c>
      <c r="H804" s="7">
        <v>133</v>
      </c>
      <c r="I804" s="7">
        <v>1</v>
      </c>
      <c r="J804" s="7">
        <v>13</v>
      </c>
      <c r="K804" s="7">
        <v>680</v>
      </c>
      <c r="L804" s="7">
        <v>28.9</v>
      </c>
      <c r="M804" s="8">
        <v>35.5</v>
      </c>
      <c r="N804" s="9">
        <f>IF(Tabla2[[#This Row],[LECHE RETIRO DIA]]&lt;&gt;ISBLANK(Tabla2[[#This Row],[LECHE RETIRO DIA]]),SUM(Tabla2[[#This Row],[LECHE TANQUE DIA]:[LECHE RETIRO DIA]]),SUM(Tabla2[[#This Row],[LECHE TANQUE DIA]:[LECHE AUTOCONSUMO DIA]]))</f>
        <v>2123</v>
      </c>
      <c r="O804" s="10">
        <f t="shared" si="182"/>
        <v>0.9203956665096561</v>
      </c>
      <c r="P804" s="11">
        <f t="shared" si="183"/>
        <v>18.145299145299145</v>
      </c>
      <c r="Q804" s="11">
        <f t="shared" si="184"/>
        <v>16.700854700854702</v>
      </c>
      <c r="R804" s="11">
        <f t="shared" si="185"/>
        <v>6.1538461538461542</v>
      </c>
      <c r="S804" s="11">
        <f t="shared" si="186"/>
        <v>3.1220588235294118</v>
      </c>
      <c r="T804" s="11">
        <f t="shared" si="187"/>
        <v>5.8119658119658117</v>
      </c>
      <c r="U804" s="11">
        <f t="shared" si="188"/>
        <v>73.460207612456756</v>
      </c>
      <c r="V804" s="11">
        <f t="shared" si="189"/>
        <v>4.0484429065743948</v>
      </c>
      <c r="W804" s="11">
        <f>IFERROR(H804/M804,Tabla2[[#This Row],[CARGA PRODUCCION (ANIMALES/HA)]])</f>
        <v>3.7464788732394365</v>
      </c>
      <c r="X804" s="9">
        <f t="shared" si="190"/>
        <v>2022</v>
      </c>
      <c r="Y804" s="9">
        <f t="shared" si="191"/>
        <v>11</v>
      </c>
      <c r="Z804" s="9" t="e">
        <f t="shared" ca="1" si="192"/>
        <v>#NAME?</v>
      </c>
      <c r="AA804" s="12">
        <f t="shared" si="193"/>
        <v>133</v>
      </c>
      <c r="AB804" s="10">
        <f t="shared" si="194"/>
        <v>0.87969924812030076</v>
      </c>
      <c r="AC804" s="13">
        <f t="shared" si="195"/>
        <v>0.12030075187969924</v>
      </c>
    </row>
    <row r="805" spans="1:29">
      <c r="A805" s="6">
        <v>44891</v>
      </c>
      <c r="B805" s="7" t="s">
        <v>84</v>
      </c>
      <c r="C805" s="7">
        <v>1717</v>
      </c>
      <c r="D805" s="7">
        <v>45</v>
      </c>
      <c r="E805" s="7">
        <v>9</v>
      </c>
      <c r="F805" s="7">
        <v>45</v>
      </c>
      <c r="G805" s="7">
        <v>103</v>
      </c>
      <c r="H805" s="7">
        <v>119</v>
      </c>
      <c r="I805" s="7">
        <v>1</v>
      </c>
      <c r="J805" s="7">
        <v>5</v>
      </c>
      <c r="K805" s="7">
        <v>480</v>
      </c>
      <c r="L805" s="7">
        <v>23.8</v>
      </c>
      <c r="M805" s="8">
        <v>28.4</v>
      </c>
      <c r="N805" s="9">
        <f>IF(Tabla2[[#This Row],[LECHE RETIRO DIA]]&lt;&gt;ISBLANK(Tabla2[[#This Row],[LECHE RETIRO DIA]]),SUM(Tabla2[[#This Row],[LECHE TANQUE DIA]:[LECHE RETIRO DIA]]),SUM(Tabla2[[#This Row],[LECHE TANQUE DIA]:[LECHE AUTOCONSUMO DIA]]))</f>
        <v>1816</v>
      </c>
      <c r="O805" s="10">
        <f t="shared" si="182"/>
        <v>0.94548458149779735</v>
      </c>
      <c r="P805" s="11">
        <f t="shared" si="183"/>
        <v>17.631067961165048</v>
      </c>
      <c r="Q805" s="11">
        <f t="shared" si="184"/>
        <v>16.66990291262136</v>
      </c>
      <c r="R805" s="11">
        <f t="shared" si="185"/>
        <v>9</v>
      </c>
      <c r="S805" s="11">
        <f t="shared" si="186"/>
        <v>3.7833333333333332</v>
      </c>
      <c r="T805" s="11">
        <f t="shared" si="187"/>
        <v>4.6601941747572813</v>
      </c>
      <c r="U805" s="11">
        <f t="shared" si="188"/>
        <v>76.30252100840336</v>
      </c>
      <c r="V805" s="11">
        <f t="shared" si="189"/>
        <v>4.3277310924369745</v>
      </c>
      <c r="W805" s="11">
        <f>IFERROR(H805/M805,Tabla2[[#This Row],[CARGA PRODUCCION (ANIMALES/HA)]])</f>
        <v>4.1901408450704229</v>
      </c>
      <c r="X805" s="9">
        <f t="shared" si="190"/>
        <v>2022</v>
      </c>
      <c r="Y805" s="9">
        <f t="shared" si="191"/>
        <v>11</v>
      </c>
      <c r="Z805" s="9" t="e">
        <f t="shared" ca="1" si="192"/>
        <v>#NAME?</v>
      </c>
      <c r="AA805" s="12">
        <f t="shared" si="193"/>
        <v>119</v>
      </c>
      <c r="AB805" s="10">
        <f t="shared" si="194"/>
        <v>0.86554621848739499</v>
      </c>
      <c r="AC805" s="13">
        <f t="shared" si="195"/>
        <v>0.13445378151260501</v>
      </c>
    </row>
    <row r="806" spans="1:29">
      <c r="A806" s="6">
        <v>44891</v>
      </c>
      <c r="B806" s="7" t="s">
        <v>88</v>
      </c>
      <c r="C806" s="7">
        <v>619</v>
      </c>
      <c r="D806" s="7">
        <v>40</v>
      </c>
      <c r="E806" s="7">
        <v>5</v>
      </c>
      <c r="F806" s="7">
        <v>40</v>
      </c>
      <c r="G806" s="7">
        <v>36</v>
      </c>
      <c r="H806" s="7">
        <v>40</v>
      </c>
      <c r="I806" s="7">
        <v>0</v>
      </c>
      <c r="J806" s="7">
        <v>8</v>
      </c>
      <c r="K806" s="7">
        <v>180</v>
      </c>
      <c r="L806" s="7">
        <v>10.8</v>
      </c>
      <c r="M806" s="28">
        <v>15</v>
      </c>
      <c r="N806" s="9">
        <f>IF(Tabla2[[#This Row],[LECHE RETIRO DIA]]&lt;&gt;ISBLANK(Tabla2[[#This Row],[LECHE RETIRO DIA]]),SUM(Tabla2[[#This Row],[LECHE TANQUE DIA]:[LECHE RETIRO DIA]]),SUM(Tabla2[[#This Row],[LECHE TANQUE DIA]:[LECHE AUTOCONSUMO DIA]]))</f>
        <v>704</v>
      </c>
      <c r="O806" s="10">
        <f t="shared" si="182"/>
        <v>0.87926136363636365</v>
      </c>
      <c r="P806" s="11">
        <f t="shared" si="183"/>
        <v>19.555555555555557</v>
      </c>
      <c r="Q806" s="11">
        <f t="shared" si="184"/>
        <v>17.194444444444443</v>
      </c>
      <c r="R806" s="11">
        <f t="shared" si="185"/>
        <v>5</v>
      </c>
      <c r="S806" s="11">
        <f t="shared" si="186"/>
        <v>3.911111111111111</v>
      </c>
      <c r="T806" s="11">
        <f t="shared" si="187"/>
        <v>5</v>
      </c>
      <c r="U806" s="11">
        <f t="shared" si="188"/>
        <v>65.185185185185176</v>
      </c>
      <c r="V806" s="11">
        <f t="shared" si="189"/>
        <v>3.333333333333333</v>
      </c>
      <c r="W806" s="11">
        <f>IFERROR(H806/M806,Tabla2[[#This Row],[CARGA PRODUCCION (ANIMALES/HA)]])</f>
        <v>2.6666666666666665</v>
      </c>
      <c r="X806" s="9">
        <f t="shared" si="190"/>
        <v>2022</v>
      </c>
      <c r="Y806" s="9">
        <f t="shared" si="191"/>
        <v>11</v>
      </c>
      <c r="Z806" s="9" t="e">
        <f t="shared" ca="1" si="192"/>
        <v>#NAME?</v>
      </c>
      <c r="AA806" s="12">
        <f t="shared" si="193"/>
        <v>40</v>
      </c>
      <c r="AB806" s="10">
        <f t="shared" si="194"/>
        <v>0.9</v>
      </c>
      <c r="AC806" s="13">
        <f t="shared" si="195"/>
        <v>9.9999999999999978E-2</v>
      </c>
    </row>
    <row r="807" spans="1:29">
      <c r="A807" s="6">
        <v>44892</v>
      </c>
      <c r="B807" s="7" t="s">
        <v>81</v>
      </c>
      <c r="C807" s="7">
        <v>1876</v>
      </c>
      <c r="D807" s="7">
        <v>50</v>
      </c>
      <c r="E807" s="7">
        <v>9</v>
      </c>
      <c r="F807" s="7">
        <v>50</v>
      </c>
      <c r="G807" s="7">
        <v>91</v>
      </c>
      <c r="H807" s="7">
        <v>104</v>
      </c>
      <c r="I807" s="7">
        <v>0</v>
      </c>
      <c r="J807" s="7">
        <v>10</v>
      </c>
      <c r="K807" s="7">
        <v>600</v>
      </c>
      <c r="L807" s="7">
        <v>25.2</v>
      </c>
      <c r="M807" s="8">
        <v>32.700000000000003</v>
      </c>
      <c r="N807" s="9">
        <f>IF(Tabla2[[#This Row],[LECHE RETIRO DIA]]&lt;&gt;ISBLANK(Tabla2[[#This Row],[LECHE RETIRO DIA]]),SUM(Tabla2[[#This Row],[LECHE TANQUE DIA]:[LECHE RETIRO DIA]]),SUM(Tabla2[[#This Row],[LECHE TANQUE DIA]:[LECHE AUTOCONSUMO DIA]]))</f>
        <v>1985</v>
      </c>
      <c r="O807" s="10">
        <f t="shared" si="182"/>
        <v>0.94508816120906802</v>
      </c>
      <c r="P807" s="11">
        <f t="shared" si="183"/>
        <v>21.813186813186814</v>
      </c>
      <c r="Q807" s="11">
        <f t="shared" si="184"/>
        <v>20.615384615384617</v>
      </c>
      <c r="R807" s="11">
        <f t="shared" si="185"/>
        <v>5</v>
      </c>
      <c r="S807" s="11">
        <f t="shared" si="186"/>
        <v>3.3083333333333331</v>
      </c>
      <c r="T807" s="11">
        <f t="shared" si="187"/>
        <v>6.5934065934065931</v>
      </c>
      <c r="U807" s="11">
        <f t="shared" si="188"/>
        <v>78.769841269841265</v>
      </c>
      <c r="V807" s="11">
        <f t="shared" si="189"/>
        <v>3.6111111111111112</v>
      </c>
      <c r="W807" s="11">
        <f>IFERROR(H807/M807,Tabla2[[#This Row],[CARGA PRODUCCION (ANIMALES/HA)]])</f>
        <v>3.1804281345565748</v>
      </c>
      <c r="X807" s="9">
        <f t="shared" si="190"/>
        <v>2022</v>
      </c>
      <c r="Y807" s="9">
        <f t="shared" si="191"/>
        <v>11</v>
      </c>
      <c r="Z807" s="9" t="e">
        <f t="shared" ca="1" si="192"/>
        <v>#NAME?</v>
      </c>
      <c r="AA807" s="12">
        <f t="shared" si="193"/>
        <v>104</v>
      </c>
      <c r="AB807" s="10">
        <f t="shared" si="194"/>
        <v>0.875</v>
      </c>
      <c r="AC807" s="13">
        <f t="shared" si="195"/>
        <v>0.125</v>
      </c>
    </row>
    <row r="808" spans="1:29">
      <c r="A808" s="6">
        <v>44892</v>
      </c>
      <c r="B808" s="7" t="s">
        <v>83</v>
      </c>
      <c r="C808" s="7">
        <v>1920</v>
      </c>
      <c r="D808" s="7">
        <v>80</v>
      </c>
      <c r="E808" s="7">
        <v>9</v>
      </c>
      <c r="F808" s="7">
        <v>80</v>
      </c>
      <c r="G808" s="7">
        <v>117</v>
      </c>
      <c r="H808" s="7">
        <v>133</v>
      </c>
      <c r="I808" s="7">
        <v>1</v>
      </c>
      <c r="J808" s="7">
        <v>13</v>
      </c>
      <c r="K808" s="7">
        <v>680</v>
      </c>
      <c r="L808" s="7">
        <v>28.9</v>
      </c>
      <c r="M808" s="8">
        <v>35.5</v>
      </c>
      <c r="N808" s="9">
        <f>IF(Tabla2[[#This Row],[LECHE RETIRO DIA]]&lt;&gt;ISBLANK(Tabla2[[#This Row],[LECHE RETIRO DIA]]),SUM(Tabla2[[#This Row],[LECHE TANQUE DIA]:[LECHE RETIRO DIA]]),SUM(Tabla2[[#This Row],[LECHE TANQUE DIA]:[LECHE AUTOCONSUMO DIA]]))</f>
        <v>2089</v>
      </c>
      <c r="O808" s="10">
        <f t="shared" si="182"/>
        <v>0.91910004786979416</v>
      </c>
      <c r="P808" s="11">
        <f t="shared" si="183"/>
        <v>17.854700854700855</v>
      </c>
      <c r="Q808" s="11">
        <f t="shared" si="184"/>
        <v>16.410256410256409</v>
      </c>
      <c r="R808" s="11">
        <f t="shared" si="185"/>
        <v>6.1538461538461542</v>
      </c>
      <c r="S808" s="11">
        <f t="shared" si="186"/>
        <v>3.072058823529412</v>
      </c>
      <c r="T808" s="11">
        <f t="shared" si="187"/>
        <v>5.8119658119658117</v>
      </c>
      <c r="U808" s="11">
        <f t="shared" si="188"/>
        <v>72.283737024221452</v>
      </c>
      <c r="V808" s="11">
        <f t="shared" si="189"/>
        <v>4.0484429065743948</v>
      </c>
      <c r="W808" s="11">
        <f>IFERROR(H808/M808,Tabla2[[#This Row],[CARGA PRODUCCION (ANIMALES/HA)]])</f>
        <v>3.7464788732394365</v>
      </c>
      <c r="X808" s="9">
        <f t="shared" si="190"/>
        <v>2022</v>
      </c>
      <c r="Y808" s="9">
        <f t="shared" si="191"/>
        <v>11</v>
      </c>
      <c r="Z808" s="9" t="e">
        <f t="shared" ca="1" si="192"/>
        <v>#NAME?</v>
      </c>
      <c r="AA808" s="12">
        <f t="shared" si="193"/>
        <v>133</v>
      </c>
      <c r="AB808" s="10">
        <f t="shared" si="194"/>
        <v>0.87969924812030076</v>
      </c>
      <c r="AC808" s="13">
        <f t="shared" si="195"/>
        <v>0.12030075187969924</v>
      </c>
    </row>
    <row r="809" spans="1:29">
      <c r="A809" s="6">
        <v>44892</v>
      </c>
      <c r="B809" s="7" t="s">
        <v>84</v>
      </c>
      <c r="C809" s="7">
        <v>1670</v>
      </c>
      <c r="D809" s="7">
        <v>45</v>
      </c>
      <c r="E809" s="7">
        <v>9</v>
      </c>
      <c r="F809" s="7">
        <v>45</v>
      </c>
      <c r="G809" s="7">
        <v>99</v>
      </c>
      <c r="H809" s="7">
        <v>117</v>
      </c>
      <c r="I809" s="7">
        <v>1</v>
      </c>
      <c r="J809" s="7">
        <v>5</v>
      </c>
      <c r="K809" s="7">
        <v>480</v>
      </c>
      <c r="L809" s="7">
        <v>23.8</v>
      </c>
      <c r="M809" s="8">
        <v>28.4</v>
      </c>
      <c r="N809" s="9">
        <f>IF(Tabla2[[#This Row],[LECHE RETIRO DIA]]&lt;&gt;ISBLANK(Tabla2[[#This Row],[LECHE RETIRO DIA]]),SUM(Tabla2[[#This Row],[LECHE TANQUE DIA]:[LECHE RETIRO DIA]]),SUM(Tabla2[[#This Row],[LECHE TANQUE DIA]:[LECHE AUTOCONSUMO DIA]]))</f>
        <v>1769</v>
      </c>
      <c r="O809" s="10">
        <f t="shared" si="182"/>
        <v>0.94403617863199552</v>
      </c>
      <c r="P809" s="11">
        <f t="shared" si="183"/>
        <v>17.868686868686869</v>
      </c>
      <c r="Q809" s="11">
        <f t="shared" si="184"/>
        <v>16.868686868686869</v>
      </c>
      <c r="R809" s="11">
        <f t="shared" si="185"/>
        <v>9</v>
      </c>
      <c r="S809" s="11">
        <f t="shared" si="186"/>
        <v>3.6854166666666668</v>
      </c>
      <c r="T809" s="11">
        <f t="shared" si="187"/>
        <v>4.8484848484848486</v>
      </c>
      <c r="U809" s="11">
        <f t="shared" si="188"/>
        <v>74.327731092436977</v>
      </c>
      <c r="V809" s="11">
        <f t="shared" si="189"/>
        <v>4.1596638655462179</v>
      </c>
      <c r="W809" s="11">
        <f>IFERROR(H809/M809,Tabla2[[#This Row],[CARGA PRODUCCION (ANIMALES/HA)]])</f>
        <v>4.119718309859155</v>
      </c>
      <c r="X809" s="9">
        <f t="shared" si="190"/>
        <v>2022</v>
      </c>
      <c r="Y809" s="9">
        <f t="shared" si="191"/>
        <v>11</v>
      </c>
      <c r="Z809" s="9" t="e">
        <f t="shared" ca="1" si="192"/>
        <v>#NAME?</v>
      </c>
      <c r="AA809" s="12">
        <f t="shared" si="193"/>
        <v>117</v>
      </c>
      <c r="AB809" s="10">
        <f t="shared" si="194"/>
        <v>0.84615384615384615</v>
      </c>
      <c r="AC809" s="13">
        <f t="shared" si="195"/>
        <v>0.15384615384615385</v>
      </c>
    </row>
    <row r="810" spans="1:29">
      <c r="A810" s="6">
        <v>44892</v>
      </c>
      <c r="B810" s="7" t="s">
        <v>88</v>
      </c>
      <c r="C810" s="7">
        <v>619</v>
      </c>
      <c r="D810" s="7">
        <v>40</v>
      </c>
      <c r="E810" s="7">
        <v>5</v>
      </c>
      <c r="F810" s="7">
        <v>40</v>
      </c>
      <c r="G810" s="7">
        <v>36</v>
      </c>
      <c r="H810" s="7">
        <v>40</v>
      </c>
      <c r="I810" s="7">
        <v>0</v>
      </c>
      <c r="J810" s="7">
        <v>8</v>
      </c>
      <c r="K810" s="7">
        <v>180</v>
      </c>
      <c r="L810" s="7">
        <v>10.8</v>
      </c>
      <c r="M810" s="28">
        <v>15</v>
      </c>
      <c r="N810" s="9">
        <f>IF(Tabla2[[#This Row],[LECHE RETIRO DIA]]&lt;&gt;ISBLANK(Tabla2[[#This Row],[LECHE RETIRO DIA]]),SUM(Tabla2[[#This Row],[LECHE TANQUE DIA]:[LECHE RETIRO DIA]]),SUM(Tabla2[[#This Row],[LECHE TANQUE DIA]:[LECHE AUTOCONSUMO DIA]]))</f>
        <v>704</v>
      </c>
      <c r="O810" s="10">
        <f t="shared" si="182"/>
        <v>0.87926136363636365</v>
      </c>
      <c r="P810" s="11">
        <f t="shared" si="183"/>
        <v>19.555555555555557</v>
      </c>
      <c r="Q810" s="11">
        <f t="shared" si="184"/>
        <v>17.194444444444443</v>
      </c>
      <c r="R810" s="11">
        <f t="shared" si="185"/>
        <v>5</v>
      </c>
      <c r="S810" s="11">
        <f t="shared" si="186"/>
        <v>3.911111111111111</v>
      </c>
      <c r="T810" s="11">
        <f t="shared" si="187"/>
        <v>5</v>
      </c>
      <c r="U810" s="11">
        <f t="shared" si="188"/>
        <v>65.185185185185176</v>
      </c>
      <c r="V810" s="11">
        <f t="shared" si="189"/>
        <v>3.333333333333333</v>
      </c>
      <c r="W810" s="11">
        <f>IFERROR(H810/M810,Tabla2[[#This Row],[CARGA PRODUCCION (ANIMALES/HA)]])</f>
        <v>2.6666666666666665</v>
      </c>
      <c r="X810" s="9">
        <f t="shared" si="190"/>
        <v>2022</v>
      </c>
      <c r="Y810" s="9">
        <f t="shared" si="191"/>
        <v>11</v>
      </c>
      <c r="Z810" s="9" t="e">
        <f t="shared" ca="1" si="192"/>
        <v>#NAME?</v>
      </c>
      <c r="AA810" s="12">
        <f t="shared" si="193"/>
        <v>40</v>
      </c>
      <c r="AB810" s="10">
        <f t="shared" si="194"/>
        <v>0.9</v>
      </c>
      <c r="AC810" s="13">
        <f t="shared" si="195"/>
        <v>9.9999999999999978E-2</v>
      </c>
    </row>
    <row r="811" spans="1:29">
      <c r="A811" s="6">
        <v>44893</v>
      </c>
      <c r="B811" s="7" t="s">
        <v>81</v>
      </c>
      <c r="C811" s="7">
        <v>1923</v>
      </c>
      <c r="D811" s="7">
        <v>50</v>
      </c>
      <c r="E811" s="7">
        <v>9</v>
      </c>
      <c r="F811" s="7">
        <v>50</v>
      </c>
      <c r="G811" s="7">
        <v>93</v>
      </c>
      <c r="H811" s="7">
        <v>103</v>
      </c>
      <c r="I811" s="7">
        <v>1</v>
      </c>
      <c r="J811" s="7">
        <v>11</v>
      </c>
      <c r="K811" s="7">
        <v>600</v>
      </c>
      <c r="L811" s="7">
        <v>25.2</v>
      </c>
      <c r="M811" s="8">
        <v>32.700000000000003</v>
      </c>
      <c r="N811" s="9">
        <f>IF(Tabla2[[#This Row],[LECHE RETIRO DIA]]&lt;&gt;ISBLANK(Tabla2[[#This Row],[LECHE RETIRO DIA]]),SUM(Tabla2[[#This Row],[LECHE TANQUE DIA]:[LECHE RETIRO DIA]]),SUM(Tabla2[[#This Row],[LECHE TANQUE DIA]:[LECHE AUTOCONSUMO DIA]]))</f>
        <v>2032</v>
      </c>
      <c r="O811" s="10">
        <f t="shared" si="182"/>
        <v>0.94635826771653542</v>
      </c>
      <c r="P811" s="11">
        <f t="shared" si="183"/>
        <v>21.849462365591396</v>
      </c>
      <c r="Q811" s="11">
        <f t="shared" si="184"/>
        <v>20.677419354838708</v>
      </c>
      <c r="R811" s="11">
        <f t="shared" si="185"/>
        <v>4.5454545454545459</v>
      </c>
      <c r="S811" s="11">
        <f t="shared" si="186"/>
        <v>3.3866666666666667</v>
      </c>
      <c r="T811" s="11">
        <f t="shared" si="187"/>
        <v>6.4516129032258061</v>
      </c>
      <c r="U811" s="11">
        <f t="shared" si="188"/>
        <v>80.634920634920633</v>
      </c>
      <c r="V811" s="11">
        <f t="shared" si="189"/>
        <v>3.6904761904761907</v>
      </c>
      <c r="W811" s="11">
        <f>IFERROR(H811/M811,Tabla2[[#This Row],[CARGA PRODUCCION (ANIMALES/HA)]])</f>
        <v>3.1498470948012232</v>
      </c>
      <c r="X811" s="9">
        <f t="shared" si="190"/>
        <v>2022</v>
      </c>
      <c r="Y811" s="9">
        <f t="shared" si="191"/>
        <v>11</v>
      </c>
      <c r="Z811" s="9" t="e">
        <f t="shared" ca="1" si="192"/>
        <v>#NAME?</v>
      </c>
      <c r="AA811" s="12">
        <f t="shared" si="193"/>
        <v>103</v>
      </c>
      <c r="AB811" s="10">
        <f t="shared" si="194"/>
        <v>0.90291262135922334</v>
      </c>
      <c r="AC811" s="13">
        <f t="shared" si="195"/>
        <v>9.7087378640776656E-2</v>
      </c>
    </row>
    <row r="812" spans="1:29">
      <c r="A812" s="6">
        <v>44893</v>
      </c>
      <c r="B812" s="7" t="s">
        <v>83</v>
      </c>
      <c r="C812" s="7">
        <v>2043</v>
      </c>
      <c r="D812" s="7">
        <v>80</v>
      </c>
      <c r="E812" s="7">
        <v>9</v>
      </c>
      <c r="F812" s="7">
        <v>80</v>
      </c>
      <c r="G812" s="7">
        <v>116</v>
      </c>
      <c r="H812" s="7">
        <v>132</v>
      </c>
      <c r="I812" s="7">
        <v>12</v>
      </c>
      <c r="J812" s="7">
        <v>1</v>
      </c>
      <c r="K812" s="7">
        <v>680</v>
      </c>
      <c r="L812" s="7">
        <v>28.9</v>
      </c>
      <c r="M812" s="8">
        <v>35.5</v>
      </c>
      <c r="N812" s="9">
        <f>IF(Tabla2[[#This Row],[LECHE RETIRO DIA]]&lt;&gt;ISBLANK(Tabla2[[#This Row],[LECHE RETIRO DIA]]),SUM(Tabla2[[#This Row],[LECHE TANQUE DIA]:[LECHE RETIRO DIA]]),SUM(Tabla2[[#This Row],[LECHE TANQUE DIA]:[LECHE AUTOCONSUMO DIA]]))</f>
        <v>2212</v>
      </c>
      <c r="O812" s="10">
        <f t="shared" si="182"/>
        <v>0.92359855334538876</v>
      </c>
      <c r="P812" s="11">
        <f t="shared" si="183"/>
        <v>19.068965517241381</v>
      </c>
      <c r="Q812" s="11">
        <f t="shared" si="184"/>
        <v>17.612068965517242</v>
      </c>
      <c r="R812" s="11">
        <f t="shared" si="185"/>
        <v>80</v>
      </c>
      <c r="S812" s="11">
        <f t="shared" si="186"/>
        <v>3.2529411764705882</v>
      </c>
      <c r="T812" s="11">
        <f t="shared" si="187"/>
        <v>5.8620689655172411</v>
      </c>
      <c r="U812" s="11">
        <f t="shared" si="188"/>
        <v>76.539792387543258</v>
      </c>
      <c r="V812" s="11">
        <f t="shared" si="189"/>
        <v>4.0138408304498272</v>
      </c>
      <c r="W812" s="11">
        <f>IFERROR(H812/M812,Tabla2[[#This Row],[CARGA PRODUCCION (ANIMALES/HA)]])</f>
        <v>3.7183098591549295</v>
      </c>
      <c r="X812" s="9">
        <f t="shared" si="190"/>
        <v>2022</v>
      </c>
      <c r="Y812" s="9">
        <f t="shared" si="191"/>
        <v>11</v>
      </c>
      <c r="Z812" s="9" t="e">
        <f t="shared" ca="1" si="192"/>
        <v>#NAME?</v>
      </c>
      <c r="AA812" s="12">
        <f t="shared" si="193"/>
        <v>132</v>
      </c>
      <c r="AB812" s="10">
        <f t="shared" si="194"/>
        <v>0.87878787878787878</v>
      </c>
      <c r="AC812" s="13">
        <f t="shared" si="195"/>
        <v>0.12121212121212122</v>
      </c>
    </row>
    <row r="813" spans="1:29">
      <c r="A813" s="6">
        <v>44893</v>
      </c>
      <c r="B813" s="7" t="s">
        <v>84</v>
      </c>
      <c r="C813" s="7">
        <v>1742</v>
      </c>
      <c r="D813" s="7">
        <v>30</v>
      </c>
      <c r="E813" s="7">
        <v>9</v>
      </c>
      <c r="F813" s="7">
        <v>30</v>
      </c>
      <c r="G813" s="7">
        <v>99</v>
      </c>
      <c r="H813" s="7">
        <v>117</v>
      </c>
      <c r="I813" s="7">
        <v>1</v>
      </c>
      <c r="J813" s="7">
        <v>5</v>
      </c>
      <c r="K813" s="7">
        <v>480</v>
      </c>
      <c r="L813" s="7">
        <v>23.8</v>
      </c>
      <c r="M813" s="8">
        <v>28.4</v>
      </c>
      <c r="N813" s="9">
        <f>IF(Tabla2[[#This Row],[LECHE RETIRO DIA]]&lt;&gt;ISBLANK(Tabla2[[#This Row],[LECHE RETIRO DIA]]),SUM(Tabla2[[#This Row],[LECHE TANQUE DIA]:[LECHE RETIRO DIA]]),SUM(Tabla2[[#This Row],[LECHE TANQUE DIA]:[LECHE AUTOCONSUMO DIA]]))</f>
        <v>1811</v>
      </c>
      <c r="O813" s="10">
        <f t="shared" si="182"/>
        <v>0.96189950303699612</v>
      </c>
      <c r="P813" s="11">
        <f t="shared" si="183"/>
        <v>18.292929292929294</v>
      </c>
      <c r="Q813" s="11">
        <f t="shared" si="184"/>
        <v>17.595959595959595</v>
      </c>
      <c r="R813" s="11">
        <f t="shared" si="185"/>
        <v>6</v>
      </c>
      <c r="S813" s="11">
        <f t="shared" si="186"/>
        <v>3.7729166666666667</v>
      </c>
      <c r="T813" s="11">
        <f t="shared" si="187"/>
        <v>4.8484848484848486</v>
      </c>
      <c r="U813" s="11">
        <f t="shared" si="188"/>
        <v>76.092436974789919</v>
      </c>
      <c r="V813" s="11">
        <f t="shared" si="189"/>
        <v>4.1596638655462179</v>
      </c>
      <c r="W813" s="11">
        <f>IFERROR(H813/M813,Tabla2[[#This Row],[CARGA PRODUCCION (ANIMALES/HA)]])</f>
        <v>4.119718309859155</v>
      </c>
      <c r="X813" s="9">
        <f t="shared" si="190"/>
        <v>2022</v>
      </c>
      <c r="Y813" s="9">
        <f t="shared" si="191"/>
        <v>11</v>
      </c>
      <c r="Z813" s="9" t="e">
        <f t="shared" ca="1" si="192"/>
        <v>#NAME?</v>
      </c>
      <c r="AA813" s="12">
        <f t="shared" si="193"/>
        <v>117</v>
      </c>
      <c r="AB813" s="10">
        <f t="shared" si="194"/>
        <v>0.84615384615384615</v>
      </c>
      <c r="AC813" s="13">
        <f t="shared" si="195"/>
        <v>0.15384615384615385</v>
      </c>
    </row>
    <row r="814" spans="1:29">
      <c r="A814" s="6">
        <v>44893</v>
      </c>
      <c r="B814" s="7" t="s">
        <v>88</v>
      </c>
      <c r="C814" s="7">
        <v>621</v>
      </c>
      <c r="D814" s="7">
        <v>40</v>
      </c>
      <c r="E814" s="7">
        <v>5</v>
      </c>
      <c r="F814" s="7">
        <v>40</v>
      </c>
      <c r="G814" s="7">
        <v>36</v>
      </c>
      <c r="H814" s="7">
        <v>40</v>
      </c>
      <c r="I814" s="7">
        <v>1</v>
      </c>
      <c r="J814" s="7">
        <v>8</v>
      </c>
      <c r="K814" s="7">
        <v>180</v>
      </c>
      <c r="L814" s="7">
        <v>10.8</v>
      </c>
      <c r="M814" s="28">
        <v>15</v>
      </c>
      <c r="N814" s="9">
        <f>IF(Tabla2[[#This Row],[LECHE RETIRO DIA]]&lt;&gt;ISBLANK(Tabla2[[#This Row],[LECHE RETIRO DIA]]),SUM(Tabla2[[#This Row],[LECHE TANQUE DIA]:[LECHE RETIRO DIA]]),SUM(Tabla2[[#This Row],[LECHE TANQUE DIA]:[LECHE AUTOCONSUMO DIA]]))</f>
        <v>706</v>
      </c>
      <c r="O814" s="10">
        <f t="shared" si="182"/>
        <v>0.8796033994334278</v>
      </c>
      <c r="P814" s="11">
        <f t="shared" si="183"/>
        <v>19.611111111111111</v>
      </c>
      <c r="Q814" s="11">
        <f t="shared" si="184"/>
        <v>17.25</v>
      </c>
      <c r="R814" s="11">
        <f t="shared" si="185"/>
        <v>5</v>
      </c>
      <c r="S814" s="11">
        <f t="shared" si="186"/>
        <v>3.9222222222222221</v>
      </c>
      <c r="T814" s="11">
        <f t="shared" si="187"/>
        <v>5</v>
      </c>
      <c r="U814" s="11">
        <f t="shared" si="188"/>
        <v>65.370370370370367</v>
      </c>
      <c r="V814" s="11">
        <f t="shared" si="189"/>
        <v>3.333333333333333</v>
      </c>
      <c r="W814" s="11">
        <f>IFERROR(H814/M814,Tabla2[[#This Row],[CARGA PRODUCCION (ANIMALES/HA)]])</f>
        <v>2.6666666666666665</v>
      </c>
      <c r="X814" s="9">
        <f t="shared" si="190"/>
        <v>2022</v>
      </c>
      <c r="Y814" s="9">
        <f t="shared" si="191"/>
        <v>11</v>
      </c>
      <c r="Z814" s="9" t="e">
        <f t="shared" ca="1" si="192"/>
        <v>#NAME?</v>
      </c>
      <c r="AA814" s="12">
        <f t="shared" si="193"/>
        <v>40</v>
      </c>
      <c r="AB814" s="10">
        <f t="shared" si="194"/>
        <v>0.9</v>
      </c>
      <c r="AC814" s="13">
        <f t="shared" si="195"/>
        <v>9.9999999999999978E-2</v>
      </c>
    </row>
    <row r="815" spans="1:29">
      <c r="A815" s="6">
        <v>44894</v>
      </c>
      <c r="B815" s="7" t="s">
        <v>81</v>
      </c>
      <c r="C815" s="7">
        <v>1854</v>
      </c>
      <c r="D815" s="7">
        <v>50</v>
      </c>
      <c r="E815" s="7">
        <v>9</v>
      </c>
      <c r="F815" s="7">
        <v>50</v>
      </c>
      <c r="G815" s="7">
        <v>94</v>
      </c>
      <c r="H815" s="7">
        <v>104</v>
      </c>
      <c r="I815" s="7">
        <v>1</v>
      </c>
      <c r="J815" s="7">
        <v>11</v>
      </c>
      <c r="K815" s="7">
        <v>600</v>
      </c>
      <c r="L815" s="7">
        <v>25.2</v>
      </c>
      <c r="M815" s="8">
        <v>32.700000000000003</v>
      </c>
      <c r="N815" s="9">
        <f>IF(Tabla2[[#This Row],[LECHE RETIRO DIA]]&lt;&gt;ISBLANK(Tabla2[[#This Row],[LECHE RETIRO DIA]]),SUM(Tabla2[[#This Row],[LECHE TANQUE DIA]:[LECHE RETIRO DIA]]),SUM(Tabla2[[#This Row],[LECHE TANQUE DIA]:[LECHE AUTOCONSUMO DIA]]))</f>
        <v>1963</v>
      </c>
      <c r="O815" s="10">
        <f t="shared" si="182"/>
        <v>0.94447274579724916</v>
      </c>
      <c r="P815" s="11">
        <f t="shared" si="183"/>
        <v>20.882978723404257</v>
      </c>
      <c r="Q815" s="11">
        <f t="shared" si="184"/>
        <v>19.723404255319149</v>
      </c>
      <c r="R815" s="11">
        <f t="shared" si="185"/>
        <v>4.5454545454545459</v>
      </c>
      <c r="S815" s="11">
        <f t="shared" si="186"/>
        <v>3.2716666666666665</v>
      </c>
      <c r="T815" s="11">
        <f t="shared" si="187"/>
        <v>6.3829787234042552</v>
      </c>
      <c r="U815" s="11">
        <f t="shared" si="188"/>
        <v>77.896825396825406</v>
      </c>
      <c r="V815" s="11">
        <f t="shared" si="189"/>
        <v>3.7301587301587302</v>
      </c>
      <c r="W815" s="11">
        <f>IFERROR(H815/M815,Tabla2[[#This Row],[CARGA PRODUCCION (ANIMALES/HA)]])</f>
        <v>3.1804281345565748</v>
      </c>
      <c r="X815" s="9">
        <f t="shared" si="190"/>
        <v>2022</v>
      </c>
      <c r="Y815" s="9">
        <f t="shared" si="191"/>
        <v>11</v>
      </c>
      <c r="Z815" s="9" t="e">
        <f t="shared" ca="1" si="192"/>
        <v>#NAME?</v>
      </c>
      <c r="AA815" s="12">
        <f t="shared" si="193"/>
        <v>104</v>
      </c>
      <c r="AB815" s="10">
        <f t="shared" si="194"/>
        <v>0.90384615384615385</v>
      </c>
      <c r="AC815" s="13">
        <f t="shared" si="195"/>
        <v>9.6153846153846145E-2</v>
      </c>
    </row>
    <row r="816" spans="1:29">
      <c r="A816" s="6">
        <v>44894</v>
      </c>
      <c r="B816" s="7" t="s">
        <v>83</v>
      </c>
      <c r="C816" s="7">
        <v>2057</v>
      </c>
      <c r="D816" s="7">
        <v>80</v>
      </c>
      <c r="E816" s="7">
        <v>9</v>
      </c>
      <c r="F816" s="7">
        <v>80</v>
      </c>
      <c r="G816" s="7">
        <v>116</v>
      </c>
      <c r="H816" s="7">
        <v>132</v>
      </c>
      <c r="I816" s="7">
        <v>1</v>
      </c>
      <c r="J816" s="7">
        <v>13</v>
      </c>
      <c r="K816" s="7">
        <v>680</v>
      </c>
      <c r="L816" s="7">
        <v>28.9</v>
      </c>
      <c r="M816" s="8">
        <v>35.5</v>
      </c>
      <c r="N816" s="9">
        <f>IF(Tabla2[[#This Row],[LECHE RETIRO DIA]]&lt;&gt;ISBLANK(Tabla2[[#This Row],[LECHE RETIRO DIA]]),SUM(Tabla2[[#This Row],[LECHE TANQUE DIA]:[LECHE RETIRO DIA]]),SUM(Tabla2[[#This Row],[LECHE TANQUE DIA]:[LECHE AUTOCONSUMO DIA]]))</f>
        <v>2226</v>
      </c>
      <c r="O816" s="10">
        <f t="shared" si="182"/>
        <v>0.9240790655884995</v>
      </c>
      <c r="P816" s="11">
        <f t="shared" si="183"/>
        <v>19.189655172413794</v>
      </c>
      <c r="Q816" s="11">
        <f t="shared" si="184"/>
        <v>17.732758620689655</v>
      </c>
      <c r="R816" s="11">
        <f t="shared" si="185"/>
        <v>6.1538461538461542</v>
      </c>
      <c r="S816" s="11">
        <f t="shared" si="186"/>
        <v>3.2735294117647058</v>
      </c>
      <c r="T816" s="11">
        <f t="shared" si="187"/>
        <v>5.8620689655172411</v>
      </c>
      <c r="U816" s="11">
        <f t="shared" si="188"/>
        <v>77.024221453287197</v>
      </c>
      <c r="V816" s="11">
        <f t="shared" si="189"/>
        <v>4.0138408304498272</v>
      </c>
      <c r="W816" s="11">
        <f>IFERROR(H816/M816,Tabla2[[#This Row],[CARGA PRODUCCION (ANIMALES/HA)]])</f>
        <v>3.7183098591549295</v>
      </c>
      <c r="X816" s="9">
        <f t="shared" si="190"/>
        <v>2022</v>
      </c>
      <c r="Y816" s="9">
        <f t="shared" si="191"/>
        <v>11</v>
      </c>
      <c r="Z816" s="9" t="e">
        <f t="shared" ca="1" si="192"/>
        <v>#NAME?</v>
      </c>
      <c r="AA816" s="12">
        <f t="shared" si="193"/>
        <v>132</v>
      </c>
      <c r="AB816" s="10">
        <f t="shared" si="194"/>
        <v>0.87878787878787878</v>
      </c>
      <c r="AC816" s="13">
        <f t="shared" si="195"/>
        <v>0.12121212121212122</v>
      </c>
    </row>
    <row r="817" spans="1:29">
      <c r="A817" s="6">
        <v>44894</v>
      </c>
      <c r="B817" s="7" t="s">
        <v>84</v>
      </c>
      <c r="C817" s="7">
        <v>1695</v>
      </c>
      <c r="D817" s="7">
        <v>30</v>
      </c>
      <c r="E817" s="7">
        <v>9</v>
      </c>
      <c r="F817" s="7">
        <v>30</v>
      </c>
      <c r="G817" s="7">
        <v>99</v>
      </c>
      <c r="H817" s="7">
        <v>117</v>
      </c>
      <c r="I817" s="7">
        <v>1</v>
      </c>
      <c r="J817" s="7">
        <v>5</v>
      </c>
      <c r="K817" s="7">
        <v>480</v>
      </c>
      <c r="L817" s="7">
        <v>23.8</v>
      </c>
      <c r="M817" s="8">
        <v>28.4</v>
      </c>
      <c r="N817" s="9">
        <f>IF(Tabla2[[#This Row],[LECHE RETIRO DIA]]&lt;&gt;ISBLANK(Tabla2[[#This Row],[LECHE RETIRO DIA]]),SUM(Tabla2[[#This Row],[LECHE TANQUE DIA]:[LECHE RETIRO DIA]]),SUM(Tabla2[[#This Row],[LECHE TANQUE DIA]:[LECHE AUTOCONSUMO DIA]]))</f>
        <v>1764</v>
      </c>
      <c r="O817" s="10">
        <f t="shared" si="182"/>
        <v>0.96088435374149661</v>
      </c>
      <c r="P817" s="11">
        <f t="shared" si="183"/>
        <v>17.818181818181817</v>
      </c>
      <c r="Q817" s="11">
        <f t="shared" si="184"/>
        <v>17.121212121212121</v>
      </c>
      <c r="R817" s="11">
        <f t="shared" si="185"/>
        <v>6</v>
      </c>
      <c r="S817" s="11">
        <f t="shared" si="186"/>
        <v>3.6749999999999998</v>
      </c>
      <c r="T817" s="11">
        <f t="shared" si="187"/>
        <v>4.8484848484848486</v>
      </c>
      <c r="U817" s="11">
        <f t="shared" si="188"/>
        <v>74.117647058823522</v>
      </c>
      <c r="V817" s="11">
        <f t="shared" si="189"/>
        <v>4.1596638655462179</v>
      </c>
      <c r="W817" s="11">
        <f>IFERROR(H817/M817,Tabla2[[#This Row],[CARGA PRODUCCION (ANIMALES/HA)]])</f>
        <v>4.119718309859155</v>
      </c>
      <c r="X817" s="9">
        <f t="shared" si="190"/>
        <v>2022</v>
      </c>
      <c r="Y817" s="9">
        <f t="shared" si="191"/>
        <v>11</v>
      </c>
      <c r="Z817" s="9" t="e">
        <f t="shared" ca="1" si="192"/>
        <v>#NAME?</v>
      </c>
      <c r="AA817" s="12">
        <f t="shared" si="193"/>
        <v>117</v>
      </c>
      <c r="AB817" s="10">
        <f t="shared" si="194"/>
        <v>0.84615384615384615</v>
      </c>
      <c r="AC817" s="13">
        <f t="shared" si="195"/>
        <v>0.15384615384615385</v>
      </c>
    </row>
    <row r="818" spans="1:29">
      <c r="A818" s="6">
        <v>44894</v>
      </c>
      <c r="B818" s="7" t="s">
        <v>88</v>
      </c>
      <c r="C818" s="7">
        <v>621</v>
      </c>
      <c r="D818" s="7">
        <v>40</v>
      </c>
      <c r="E818" s="7">
        <v>5</v>
      </c>
      <c r="F818" s="7">
        <v>40</v>
      </c>
      <c r="G818" s="7">
        <v>36</v>
      </c>
      <c r="H818" s="7">
        <v>40</v>
      </c>
      <c r="I818" s="7">
        <v>1</v>
      </c>
      <c r="J818" s="7">
        <v>8</v>
      </c>
      <c r="K818" s="7">
        <v>180</v>
      </c>
      <c r="L818" s="7">
        <v>10.8</v>
      </c>
      <c r="M818" s="28">
        <v>15</v>
      </c>
      <c r="N818" s="9">
        <f>IF(Tabla2[[#This Row],[LECHE RETIRO DIA]]&lt;&gt;ISBLANK(Tabla2[[#This Row],[LECHE RETIRO DIA]]),SUM(Tabla2[[#This Row],[LECHE TANQUE DIA]:[LECHE RETIRO DIA]]),SUM(Tabla2[[#This Row],[LECHE TANQUE DIA]:[LECHE AUTOCONSUMO DIA]]))</f>
        <v>706</v>
      </c>
      <c r="O818" s="10">
        <f t="shared" si="182"/>
        <v>0.8796033994334278</v>
      </c>
      <c r="P818" s="11">
        <f t="shared" si="183"/>
        <v>19.611111111111111</v>
      </c>
      <c r="Q818" s="11">
        <f t="shared" si="184"/>
        <v>17.25</v>
      </c>
      <c r="R818" s="11">
        <f t="shared" si="185"/>
        <v>5</v>
      </c>
      <c r="S818" s="11">
        <f t="shared" si="186"/>
        <v>3.9222222222222221</v>
      </c>
      <c r="T818" s="11">
        <f t="shared" si="187"/>
        <v>5</v>
      </c>
      <c r="U818" s="11">
        <f t="shared" si="188"/>
        <v>65.370370370370367</v>
      </c>
      <c r="V818" s="11">
        <f t="shared" si="189"/>
        <v>3.333333333333333</v>
      </c>
      <c r="W818" s="11">
        <f>IFERROR(H818/M818,Tabla2[[#This Row],[CARGA PRODUCCION (ANIMALES/HA)]])</f>
        <v>2.6666666666666665</v>
      </c>
      <c r="X818" s="9">
        <f t="shared" si="190"/>
        <v>2022</v>
      </c>
      <c r="Y818" s="9">
        <f t="shared" si="191"/>
        <v>11</v>
      </c>
      <c r="Z818" s="9" t="e">
        <f t="shared" ca="1" si="192"/>
        <v>#NAME?</v>
      </c>
      <c r="AA818" s="12">
        <f t="shared" si="193"/>
        <v>40</v>
      </c>
      <c r="AB818" s="10">
        <f t="shared" si="194"/>
        <v>0.9</v>
      </c>
      <c r="AC818" s="13">
        <f t="shared" si="195"/>
        <v>9.9999999999999978E-2</v>
      </c>
    </row>
    <row r="819" spans="1:29">
      <c r="A819" s="6">
        <v>44895</v>
      </c>
      <c r="B819" s="7" t="s">
        <v>81</v>
      </c>
      <c r="C819" s="7">
        <v>1863</v>
      </c>
      <c r="D819" s="7">
        <v>50</v>
      </c>
      <c r="E819" s="7">
        <v>9</v>
      </c>
      <c r="F819" s="7">
        <v>50</v>
      </c>
      <c r="G819" s="7">
        <v>95</v>
      </c>
      <c r="H819" s="7">
        <v>104</v>
      </c>
      <c r="I819" s="7">
        <v>1</v>
      </c>
      <c r="J819" s="7">
        <v>5</v>
      </c>
      <c r="K819" s="7">
        <v>600</v>
      </c>
      <c r="L819" s="7">
        <v>25.2</v>
      </c>
      <c r="M819" s="8">
        <v>32.700000000000003</v>
      </c>
      <c r="N819" s="9">
        <f>IF(Tabla2[[#This Row],[LECHE RETIRO DIA]]&lt;&gt;ISBLANK(Tabla2[[#This Row],[LECHE RETIRO DIA]]),SUM(Tabla2[[#This Row],[LECHE TANQUE DIA]:[LECHE RETIRO DIA]]),SUM(Tabla2[[#This Row],[LECHE TANQUE DIA]:[LECHE AUTOCONSUMO DIA]]))</f>
        <v>1972</v>
      </c>
      <c r="O819" s="10">
        <f t="shared" si="182"/>
        <v>0.9447261663286004</v>
      </c>
      <c r="P819" s="11">
        <f t="shared" si="183"/>
        <v>20.757894736842104</v>
      </c>
      <c r="Q819" s="11">
        <f t="shared" si="184"/>
        <v>19.610526315789475</v>
      </c>
      <c r="R819" s="11">
        <f t="shared" si="185"/>
        <v>10</v>
      </c>
      <c r="S819" s="11">
        <f t="shared" si="186"/>
        <v>3.2866666666666666</v>
      </c>
      <c r="T819" s="11">
        <f t="shared" si="187"/>
        <v>6.3157894736842106</v>
      </c>
      <c r="U819" s="11">
        <f t="shared" si="188"/>
        <v>78.253968253968253</v>
      </c>
      <c r="V819" s="11">
        <f t="shared" si="189"/>
        <v>3.7698412698412698</v>
      </c>
      <c r="W819" s="11">
        <f>IFERROR(H819/M819,Tabla2[[#This Row],[CARGA PRODUCCION (ANIMALES/HA)]])</f>
        <v>3.1804281345565748</v>
      </c>
      <c r="X819" s="9">
        <f t="shared" si="190"/>
        <v>2022</v>
      </c>
      <c r="Y819" s="9">
        <f t="shared" si="191"/>
        <v>11</v>
      </c>
      <c r="Z819" s="9" t="e">
        <f t="shared" ca="1" si="192"/>
        <v>#NAME?</v>
      </c>
      <c r="AA819" s="12">
        <f t="shared" si="193"/>
        <v>104</v>
      </c>
      <c r="AB819" s="10">
        <f t="shared" si="194"/>
        <v>0.91346153846153844</v>
      </c>
      <c r="AC819" s="13">
        <f t="shared" si="195"/>
        <v>8.6538461538461564E-2</v>
      </c>
    </row>
    <row r="820" spans="1:29">
      <c r="A820" s="6">
        <v>44895</v>
      </c>
      <c r="B820" s="7" t="s">
        <v>83</v>
      </c>
      <c r="C820" s="7">
        <v>2043</v>
      </c>
      <c r="D820" s="7">
        <v>80</v>
      </c>
      <c r="E820" s="7">
        <v>9</v>
      </c>
      <c r="F820" s="7">
        <v>80</v>
      </c>
      <c r="G820" s="7">
        <v>116</v>
      </c>
      <c r="H820" s="7">
        <v>135</v>
      </c>
      <c r="I820" s="7">
        <v>1</v>
      </c>
      <c r="J820" s="7">
        <v>13</v>
      </c>
      <c r="K820" s="7">
        <v>680</v>
      </c>
      <c r="L820" s="7">
        <v>28.9</v>
      </c>
      <c r="M820" s="8">
        <v>35.5</v>
      </c>
      <c r="N820" s="9">
        <f>IF(Tabla2[[#This Row],[LECHE RETIRO DIA]]&lt;&gt;ISBLANK(Tabla2[[#This Row],[LECHE RETIRO DIA]]),SUM(Tabla2[[#This Row],[LECHE TANQUE DIA]:[LECHE RETIRO DIA]]),SUM(Tabla2[[#This Row],[LECHE TANQUE DIA]:[LECHE AUTOCONSUMO DIA]]))</f>
        <v>2212</v>
      </c>
      <c r="O820" s="10">
        <f t="shared" si="182"/>
        <v>0.92359855334538876</v>
      </c>
      <c r="P820" s="11">
        <f t="shared" si="183"/>
        <v>19.068965517241381</v>
      </c>
      <c r="Q820" s="11">
        <f t="shared" si="184"/>
        <v>17.612068965517242</v>
      </c>
      <c r="R820" s="11">
        <f t="shared" si="185"/>
        <v>6.1538461538461542</v>
      </c>
      <c r="S820" s="11">
        <f t="shared" si="186"/>
        <v>3.2529411764705882</v>
      </c>
      <c r="T820" s="11">
        <f t="shared" si="187"/>
        <v>5.8620689655172411</v>
      </c>
      <c r="U820" s="11">
        <f t="shared" si="188"/>
        <v>76.539792387543258</v>
      </c>
      <c r="V820" s="11">
        <f t="shared" si="189"/>
        <v>4.0138408304498272</v>
      </c>
      <c r="W820" s="11">
        <f>IFERROR(H820/M820,Tabla2[[#This Row],[CARGA PRODUCCION (ANIMALES/HA)]])</f>
        <v>3.8028169014084505</v>
      </c>
      <c r="X820" s="9">
        <f t="shared" si="190"/>
        <v>2022</v>
      </c>
      <c r="Y820" s="9">
        <f t="shared" si="191"/>
        <v>11</v>
      </c>
      <c r="Z820" s="9" t="e">
        <f t="shared" ca="1" si="192"/>
        <v>#NAME?</v>
      </c>
      <c r="AA820" s="12">
        <f t="shared" si="193"/>
        <v>135</v>
      </c>
      <c r="AB820" s="10">
        <f t="shared" si="194"/>
        <v>0.85925925925925928</v>
      </c>
      <c r="AC820" s="13">
        <f t="shared" si="195"/>
        <v>0.14074074074074072</v>
      </c>
    </row>
    <row r="821" spans="1:29">
      <c r="A821" s="6">
        <v>44895</v>
      </c>
      <c r="B821" s="7" t="s">
        <v>84</v>
      </c>
      <c r="C821" s="7">
        <v>1725</v>
      </c>
      <c r="D821" s="7">
        <v>30</v>
      </c>
      <c r="E821" s="7">
        <v>9</v>
      </c>
      <c r="F821" s="7">
        <v>30</v>
      </c>
      <c r="G821" s="7">
        <v>99</v>
      </c>
      <c r="H821" s="7">
        <v>117</v>
      </c>
      <c r="I821" s="7">
        <v>1</v>
      </c>
      <c r="J821" s="7">
        <v>5</v>
      </c>
      <c r="K821" s="7">
        <v>480</v>
      </c>
      <c r="L821" s="7">
        <v>23.8</v>
      </c>
      <c r="M821" s="8">
        <v>28.4</v>
      </c>
      <c r="N821" s="9">
        <f>IF(Tabla2[[#This Row],[LECHE RETIRO DIA]]&lt;&gt;ISBLANK(Tabla2[[#This Row],[LECHE RETIRO DIA]]),SUM(Tabla2[[#This Row],[LECHE TANQUE DIA]:[LECHE RETIRO DIA]]),SUM(Tabla2[[#This Row],[LECHE TANQUE DIA]:[LECHE AUTOCONSUMO DIA]]))</f>
        <v>1794</v>
      </c>
      <c r="O821" s="10">
        <f t="shared" si="182"/>
        <v>0.96153846153846156</v>
      </c>
      <c r="P821" s="11">
        <f t="shared" si="183"/>
        <v>18.121212121212121</v>
      </c>
      <c r="Q821" s="11">
        <f t="shared" si="184"/>
        <v>17.424242424242426</v>
      </c>
      <c r="R821" s="11">
        <f t="shared" si="185"/>
        <v>6</v>
      </c>
      <c r="S821" s="11">
        <f t="shared" si="186"/>
        <v>3.7374999999999998</v>
      </c>
      <c r="T821" s="11">
        <f t="shared" si="187"/>
        <v>4.8484848484848486</v>
      </c>
      <c r="U821" s="11">
        <f t="shared" si="188"/>
        <v>75.378151260504197</v>
      </c>
      <c r="V821" s="11">
        <f t="shared" si="189"/>
        <v>4.1596638655462179</v>
      </c>
      <c r="W821" s="11">
        <f>IFERROR(H821/M821,Tabla2[[#This Row],[CARGA PRODUCCION (ANIMALES/HA)]])</f>
        <v>4.119718309859155</v>
      </c>
      <c r="X821" s="9">
        <f t="shared" si="190"/>
        <v>2022</v>
      </c>
      <c r="Y821" s="9">
        <f t="shared" si="191"/>
        <v>11</v>
      </c>
      <c r="Z821" s="9" t="e">
        <f t="shared" ca="1" si="192"/>
        <v>#NAME?</v>
      </c>
      <c r="AA821" s="12">
        <f t="shared" si="193"/>
        <v>117</v>
      </c>
      <c r="AB821" s="10">
        <f t="shared" si="194"/>
        <v>0.84615384615384615</v>
      </c>
      <c r="AC821" s="13">
        <f t="shared" si="195"/>
        <v>0.15384615384615385</v>
      </c>
    </row>
    <row r="822" spans="1:29">
      <c r="A822" s="6">
        <v>44895</v>
      </c>
      <c r="B822" s="7" t="s">
        <v>88</v>
      </c>
      <c r="C822" s="7">
        <v>612</v>
      </c>
      <c r="D822" s="7">
        <v>40</v>
      </c>
      <c r="E822" s="7">
        <v>5</v>
      </c>
      <c r="F822" s="7">
        <v>40</v>
      </c>
      <c r="G822" s="7">
        <v>36</v>
      </c>
      <c r="H822" s="7">
        <v>40</v>
      </c>
      <c r="I822" s="7">
        <v>1</v>
      </c>
      <c r="J822" s="7">
        <v>8</v>
      </c>
      <c r="K822" s="7">
        <v>180</v>
      </c>
      <c r="L822" s="7">
        <v>10.8</v>
      </c>
      <c r="M822" s="28">
        <v>15</v>
      </c>
      <c r="N822" s="9">
        <f>IF(Tabla2[[#This Row],[LECHE RETIRO DIA]]&lt;&gt;ISBLANK(Tabla2[[#This Row],[LECHE RETIRO DIA]]),SUM(Tabla2[[#This Row],[LECHE TANQUE DIA]:[LECHE RETIRO DIA]]),SUM(Tabla2[[#This Row],[LECHE TANQUE DIA]:[LECHE AUTOCONSUMO DIA]]))</f>
        <v>697</v>
      </c>
      <c r="O822" s="10">
        <f t="shared" si="182"/>
        <v>0.87804878048780488</v>
      </c>
      <c r="P822" s="11">
        <f t="shared" si="183"/>
        <v>19.361111111111111</v>
      </c>
      <c r="Q822" s="11">
        <f t="shared" si="184"/>
        <v>17</v>
      </c>
      <c r="R822" s="11">
        <f t="shared" si="185"/>
        <v>5</v>
      </c>
      <c r="S822" s="11">
        <f t="shared" si="186"/>
        <v>3.8722222222222222</v>
      </c>
      <c r="T822" s="11">
        <f t="shared" si="187"/>
        <v>5</v>
      </c>
      <c r="U822" s="11">
        <f t="shared" si="188"/>
        <v>64.537037037037038</v>
      </c>
      <c r="V822" s="11">
        <f t="shared" si="189"/>
        <v>3.333333333333333</v>
      </c>
      <c r="W822" s="11">
        <f>IFERROR(H822/M822,Tabla2[[#This Row],[CARGA PRODUCCION (ANIMALES/HA)]])</f>
        <v>2.6666666666666665</v>
      </c>
      <c r="X822" s="9">
        <f t="shared" si="190"/>
        <v>2022</v>
      </c>
      <c r="Y822" s="9">
        <f t="shared" si="191"/>
        <v>11</v>
      </c>
      <c r="Z822" s="9" t="e">
        <f t="shared" ca="1" si="192"/>
        <v>#NAME?</v>
      </c>
      <c r="AA822" s="12">
        <f t="shared" si="193"/>
        <v>40</v>
      </c>
      <c r="AB822" s="10">
        <f t="shared" si="194"/>
        <v>0.9</v>
      </c>
      <c r="AC822" s="13">
        <f t="shared" si="195"/>
        <v>9.9999999999999978E-2</v>
      </c>
    </row>
    <row r="823" spans="1:29">
      <c r="A823" s="6">
        <v>44896</v>
      </c>
      <c r="B823" s="7" t="s">
        <v>81</v>
      </c>
      <c r="C823" s="7">
        <v>1867</v>
      </c>
      <c r="D823" s="7">
        <v>50</v>
      </c>
      <c r="E823" s="7">
        <v>9</v>
      </c>
      <c r="F823" s="7">
        <v>50</v>
      </c>
      <c r="G823" s="7">
        <v>95</v>
      </c>
      <c r="H823" s="7">
        <v>105</v>
      </c>
      <c r="I823" s="7">
        <v>1</v>
      </c>
      <c r="J823" s="7">
        <v>5</v>
      </c>
      <c r="K823" s="7">
        <v>600</v>
      </c>
      <c r="L823" s="7">
        <v>25.2</v>
      </c>
      <c r="M823" s="8">
        <v>32.700000000000003</v>
      </c>
      <c r="N823" s="9">
        <f>IF(Tabla2[[#This Row],[LECHE RETIRO DIA]]&lt;&gt;ISBLANK(Tabla2[[#This Row],[LECHE RETIRO DIA]]),SUM(Tabla2[[#This Row],[LECHE TANQUE DIA]:[LECHE RETIRO DIA]]),SUM(Tabla2[[#This Row],[LECHE TANQUE DIA]:[LECHE AUTOCONSUMO DIA]]))</f>
        <v>1976</v>
      </c>
      <c r="O823" s="10">
        <f t="shared" si="182"/>
        <v>0.94483805668016196</v>
      </c>
      <c r="P823" s="11">
        <f t="shared" si="183"/>
        <v>20.8</v>
      </c>
      <c r="Q823" s="11">
        <f t="shared" si="184"/>
        <v>19.652631578947368</v>
      </c>
      <c r="R823" s="11">
        <f t="shared" si="185"/>
        <v>10</v>
      </c>
      <c r="S823" s="11">
        <f t="shared" si="186"/>
        <v>3.2933333333333334</v>
      </c>
      <c r="T823" s="11">
        <f t="shared" si="187"/>
        <v>6.3157894736842106</v>
      </c>
      <c r="U823" s="11">
        <f t="shared" si="188"/>
        <v>78.412698412698418</v>
      </c>
      <c r="V823" s="11">
        <f t="shared" si="189"/>
        <v>3.7698412698412698</v>
      </c>
      <c r="W823" s="11">
        <f>IFERROR(H823/M823,Tabla2[[#This Row],[CARGA PRODUCCION (ANIMALES/HA)]])</f>
        <v>3.2110091743119265</v>
      </c>
      <c r="X823" s="9">
        <f t="shared" si="190"/>
        <v>2022</v>
      </c>
      <c r="Y823" s="9">
        <f t="shared" si="191"/>
        <v>12</v>
      </c>
      <c r="Z823" s="9" t="e">
        <f t="shared" ca="1" si="192"/>
        <v>#NAME?</v>
      </c>
      <c r="AA823" s="12">
        <f t="shared" si="193"/>
        <v>105</v>
      </c>
      <c r="AB823" s="10">
        <f t="shared" si="194"/>
        <v>0.90476190476190477</v>
      </c>
      <c r="AC823" s="13">
        <f t="shared" si="195"/>
        <v>9.5238095238095233E-2</v>
      </c>
    </row>
    <row r="824" spans="1:29">
      <c r="A824" s="6">
        <v>44896</v>
      </c>
      <c r="B824" s="7" t="s">
        <v>83</v>
      </c>
      <c r="C824" s="7">
        <v>1963</v>
      </c>
      <c r="D824" s="7">
        <v>80</v>
      </c>
      <c r="E824" s="7">
        <v>9</v>
      </c>
      <c r="F824" s="7">
        <v>80</v>
      </c>
      <c r="G824" s="7">
        <v>116</v>
      </c>
      <c r="H824" s="7">
        <v>135</v>
      </c>
      <c r="I824" s="7">
        <v>1</v>
      </c>
      <c r="J824" s="7">
        <v>13</v>
      </c>
      <c r="K824" s="7">
        <v>680</v>
      </c>
      <c r="L824" s="7">
        <v>28.9</v>
      </c>
      <c r="M824" s="8">
        <v>35.5</v>
      </c>
      <c r="N824" s="9">
        <f>IF(Tabla2[[#This Row],[LECHE RETIRO DIA]]&lt;&gt;ISBLANK(Tabla2[[#This Row],[LECHE RETIRO DIA]]),SUM(Tabla2[[#This Row],[LECHE TANQUE DIA]:[LECHE RETIRO DIA]]),SUM(Tabla2[[#This Row],[LECHE TANQUE DIA]:[LECHE AUTOCONSUMO DIA]]))</f>
        <v>2132</v>
      </c>
      <c r="O824" s="10">
        <f t="shared" si="182"/>
        <v>0.92073170731707321</v>
      </c>
      <c r="P824" s="11">
        <f t="shared" si="183"/>
        <v>18.379310344827587</v>
      </c>
      <c r="Q824" s="11">
        <f t="shared" si="184"/>
        <v>16.922413793103448</v>
      </c>
      <c r="R824" s="11">
        <f t="shared" si="185"/>
        <v>6.1538461538461542</v>
      </c>
      <c r="S824" s="11">
        <f t="shared" si="186"/>
        <v>3.1352941176470588</v>
      </c>
      <c r="T824" s="11">
        <f t="shared" si="187"/>
        <v>5.8620689655172411</v>
      </c>
      <c r="U824" s="11">
        <f t="shared" si="188"/>
        <v>73.771626297577853</v>
      </c>
      <c r="V824" s="11">
        <f t="shared" si="189"/>
        <v>4.0138408304498272</v>
      </c>
      <c r="W824" s="11">
        <f>IFERROR(H824/M824,Tabla2[[#This Row],[CARGA PRODUCCION (ANIMALES/HA)]])</f>
        <v>3.8028169014084505</v>
      </c>
      <c r="X824" s="9">
        <f t="shared" si="190"/>
        <v>2022</v>
      </c>
      <c r="Y824" s="9">
        <f t="shared" si="191"/>
        <v>12</v>
      </c>
      <c r="Z824" s="9" t="e">
        <f t="shared" ca="1" si="192"/>
        <v>#NAME?</v>
      </c>
      <c r="AA824" s="12">
        <f t="shared" si="193"/>
        <v>135</v>
      </c>
      <c r="AB824" s="10">
        <f t="shared" si="194"/>
        <v>0.85925925925925928</v>
      </c>
      <c r="AC824" s="13">
        <f t="shared" si="195"/>
        <v>0.14074074074074072</v>
      </c>
    </row>
    <row r="825" spans="1:29">
      <c r="A825" s="6">
        <v>44896</v>
      </c>
      <c r="B825" s="7" t="s">
        <v>84</v>
      </c>
      <c r="C825" s="7">
        <v>1592</v>
      </c>
      <c r="D825" s="7">
        <v>30</v>
      </c>
      <c r="E825" s="7">
        <v>9</v>
      </c>
      <c r="F825" s="7">
        <v>30</v>
      </c>
      <c r="G825" s="7">
        <v>99</v>
      </c>
      <c r="H825" s="7">
        <v>117</v>
      </c>
      <c r="I825" s="7">
        <v>1</v>
      </c>
      <c r="J825" s="7">
        <v>5</v>
      </c>
      <c r="K825" s="7">
        <v>480</v>
      </c>
      <c r="L825" s="7">
        <v>23.8</v>
      </c>
      <c r="M825" s="8">
        <v>28.4</v>
      </c>
      <c r="N825" s="9">
        <f>IF(Tabla2[[#This Row],[LECHE RETIRO DIA]]&lt;&gt;ISBLANK(Tabla2[[#This Row],[LECHE RETIRO DIA]]),SUM(Tabla2[[#This Row],[LECHE TANQUE DIA]:[LECHE RETIRO DIA]]),SUM(Tabla2[[#This Row],[LECHE TANQUE DIA]:[LECHE AUTOCONSUMO DIA]]))</f>
        <v>1661</v>
      </c>
      <c r="O825" s="10">
        <f t="shared" si="182"/>
        <v>0.95845875978326311</v>
      </c>
      <c r="P825" s="11">
        <f t="shared" si="183"/>
        <v>16.777777777777779</v>
      </c>
      <c r="Q825" s="11">
        <f t="shared" si="184"/>
        <v>16.08080808080808</v>
      </c>
      <c r="R825" s="11">
        <f t="shared" si="185"/>
        <v>6</v>
      </c>
      <c r="S825" s="11">
        <f t="shared" si="186"/>
        <v>3.4604166666666667</v>
      </c>
      <c r="T825" s="11">
        <f t="shared" si="187"/>
        <v>4.8484848484848486</v>
      </c>
      <c r="U825" s="11">
        <f t="shared" si="188"/>
        <v>69.789915966386559</v>
      </c>
      <c r="V825" s="11">
        <f t="shared" si="189"/>
        <v>4.1596638655462179</v>
      </c>
      <c r="W825" s="11">
        <f>IFERROR(H825/M825,Tabla2[[#This Row],[CARGA PRODUCCION (ANIMALES/HA)]])</f>
        <v>4.119718309859155</v>
      </c>
      <c r="X825" s="9">
        <f t="shared" si="190"/>
        <v>2022</v>
      </c>
      <c r="Y825" s="9">
        <f t="shared" si="191"/>
        <v>12</v>
      </c>
      <c r="Z825" s="9" t="e">
        <f t="shared" ca="1" si="192"/>
        <v>#NAME?</v>
      </c>
      <c r="AA825" s="12">
        <f t="shared" si="193"/>
        <v>117</v>
      </c>
      <c r="AB825" s="10">
        <f t="shared" si="194"/>
        <v>0.84615384615384615</v>
      </c>
      <c r="AC825" s="13">
        <f t="shared" si="195"/>
        <v>0.15384615384615385</v>
      </c>
    </row>
    <row r="826" spans="1:29">
      <c r="A826" s="6">
        <v>44896</v>
      </c>
      <c r="B826" s="7" t="s">
        <v>88</v>
      </c>
      <c r="C826" s="7">
        <v>613</v>
      </c>
      <c r="D826" s="7">
        <v>40</v>
      </c>
      <c r="E826" s="7">
        <v>5</v>
      </c>
      <c r="F826" s="7">
        <v>40</v>
      </c>
      <c r="G826" s="7">
        <v>36</v>
      </c>
      <c r="H826" s="7">
        <v>40</v>
      </c>
      <c r="I826" s="7">
        <v>1</v>
      </c>
      <c r="J826" s="7">
        <v>8</v>
      </c>
      <c r="K826" s="7">
        <v>180</v>
      </c>
      <c r="L826" s="7">
        <v>10.8</v>
      </c>
      <c r="M826" s="28">
        <v>15</v>
      </c>
      <c r="N826" s="9">
        <f>IF(Tabla2[[#This Row],[LECHE RETIRO DIA]]&lt;&gt;ISBLANK(Tabla2[[#This Row],[LECHE RETIRO DIA]]),SUM(Tabla2[[#This Row],[LECHE TANQUE DIA]:[LECHE RETIRO DIA]]),SUM(Tabla2[[#This Row],[LECHE TANQUE DIA]:[LECHE AUTOCONSUMO DIA]]))</f>
        <v>698</v>
      </c>
      <c r="O826" s="10">
        <f t="shared" si="182"/>
        <v>0.87822349570200575</v>
      </c>
      <c r="P826" s="11">
        <f t="shared" si="183"/>
        <v>19.388888888888889</v>
      </c>
      <c r="Q826" s="11">
        <f t="shared" si="184"/>
        <v>17.027777777777779</v>
      </c>
      <c r="R826" s="11">
        <f t="shared" si="185"/>
        <v>5</v>
      </c>
      <c r="S826" s="11">
        <f t="shared" si="186"/>
        <v>3.8777777777777778</v>
      </c>
      <c r="T826" s="11">
        <f t="shared" si="187"/>
        <v>5</v>
      </c>
      <c r="U826" s="11">
        <f t="shared" si="188"/>
        <v>64.629629629629619</v>
      </c>
      <c r="V826" s="11">
        <f t="shared" si="189"/>
        <v>3.333333333333333</v>
      </c>
      <c r="W826" s="11">
        <f>IFERROR(H826/M826,Tabla2[[#This Row],[CARGA PRODUCCION (ANIMALES/HA)]])</f>
        <v>2.6666666666666665</v>
      </c>
      <c r="X826" s="9">
        <f t="shared" si="190"/>
        <v>2022</v>
      </c>
      <c r="Y826" s="9">
        <f t="shared" si="191"/>
        <v>12</v>
      </c>
      <c r="Z826" s="9" t="e">
        <f t="shared" ca="1" si="192"/>
        <v>#NAME?</v>
      </c>
      <c r="AA826" s="12">
        <f t="shared" si="193"/>
        <v>40</v>
      </c>
      <c r="AB826" s="10">
        <f t="shared" si="194"/>
        <v>0.9</v>
      </c>
      <c r="AC826" s="13">
        <f t="shared" si="195"/>
        <v>9.9999999999999978E-2</v>
      </c>
    </row>
    <row r="827" spans="1:29">
      <c r="A827" s="6">
        <v>44897</v>
      </c>
      <c r="B827" s="7" t="s">
        <v>81</v>
      </c>
      <c r="C827" s="7">
        <v>1961</v>
      </c>
      <c r="D827" s="7">
        <v>50</v>
      </c>
      <c r="E827" s="7">
        <v>9</v>
      </c>
      <c r="F827" s="7">
        <v>50</v>
      </c>
      <c r="G827" s="7">
        <v>97</v>
      </c>
      <c r="H827" s="7">
        <v>106</v>
      </c>
      <c r="I827" s="7">
        <v>0</v>
      </c>
      <c r="J827" s="7">
        <v>9</v>
      </c>
      <c r="K827" s="7">
        <v>600</v>
      </c>
      <c r="L827" s="7">
        <v>25.2</v>
      </c>
      <c r="M827" s="8">
        <v>32.700000000000003</v>
      </c>
      <c r="N827" s="9">
        <f>IF(Tabla2[[#This Row],[LECHE RETIRO DIA]]&lt;&gt;ISBLANK(Tabla2[[#This Row],[LECHE RETIRO DIA]]),SUM(Tabla2[[#This Row],[LECHE TANQUE DIA]:[LECHE RETIRO DIA]]),SUM(Tabla2[[#This Row],[LECHE TANQUE DIA]:[LECHE AUTOCONSUMO DIA]]))</f>
        <v>2070</v>
      </c>
      <c r="O827" s="10">
        <f t="shared" si="182"/>
        <v>0.94734299516908216</v>
      </c>
      <c r="P827" s="11">
        <f t="shared" si="183"/>
        <v>21.340206185567009</v>
      </c>
      <c r="Q827" s="11">
        <f t="shared" si="184"/>
        <v>20.216494845360824</v>
      </c>
      <c r="R827" s="11">
        <f t="shared" si="185"/>
        <v>5.5555555555555554</v>
      </c>
      <c r="S827" s="11">
        <f t="shared" si="186"/>
        <v>3.45</v>
      </c>
      <c r="T827" s="11">
        <f t="shared" si="187"/>
        <v>6.1855670103092786</v>
      </c>
      <c r="U827" s="11">
        <f t="shared" si="188"/>
        <v>82.142857142857139</v>
      </c>
      <c r="V827" s="11">
        <f t="shared" si="189"/>
        <v>3.8492063492063493</v>
      </c>
      <c r="W827" s="11">
        <f>IFERROR(H827/M827,Tabla2[[#This Row],[CARGA PRODUCCION (ANIMALES/HA)]])</f>
        <v>3.2415902140672781</v>
      </c>
      <c r="X827" s="9">
        <f t="shared" si="190"/>
        <v>2022</v>
      </c>
      <c r="Y827" s="9">
        <f t="shared" si="191"/>
        <v>12</v>
      </c>
      <c r="Z827" s="9" t="e">
        <f t="shared" ca="1" si="192"/>
        <v>#NAME?</v>
      </c>
      <c r="AA827" s="12">
        <f t="shared" si="193"/>
        <v>106</v>
      </c>
      <c r="AB827" s="10">
        <f t="shared" si="194"/>
        <v>0.91509433962264153</v>
      </c>
      <c r="AC827" s="13">
        <f t="shared" si="195"/>
        <v>8.4905660377358472E-2</v>
      </c>
    </row>
    <row r="828" spans="1:29">
      <c r="A828" s="6">
        <v>44897</v>
      </c>
      <c r="B828" s="7" t="s">
        <v>83</v>
      </c>
      <c r="C828" s="7">
        <v>1935</v>
      </c>
      <c r="D828" s="7">
        <v>80</v>
      </c>
      <c r="E828" s="7">
        <v>9</v>
      </c>
      <c r="F828" s="7">
        <v>80</v>
      </c>
      <c r="G828" s="7">
        <v>116</v>
      </c>
      <c r="H828" s="7">
        <v>135</v>
      </c>
      <c r="I828" s="7">
        <v>1</v>
      </c>
      <c r="J828" s="7">
        <v>13</v>
      </c>
      <c r="K828" s="7">
        <v>680</v>
      </c>
      <c r="L828" s="7">
        <v>28.9</v>
      </c>
      <c r="M828" s="8">
        <v>35.5</v>
      </c>
      <c r="N828" s="9">
        <f>IF(Tabla2[[#This Row],[LECHE RETIRO DIA]]&lt;&gt;ISBLANK(Tabla2[[#This Row],[LECHE RETIRO DIA]]),SUM(Tabla2[[#This Row],[LECHE TANQUE DIA]:[LECHE RETIRO DIA]]),SUM(Tabla2[[#This Row],[LECHE TANQUE DIA]:[LECHE AUTOCONSUMO DIA]]))</f>
        <v>2104</v>
      </c>
      <c r="O828" s="10">
        <f t="shared" si="182"/>
        <v>0.91967680608365021</v>
      </c>
      <c r="P828" s="11">
        <f t="shared" si="183"/>
        <v>18.137931034482758</v>
      </c>
      <c r="Q828" s="11">
        <f t="shared" si="184"/>
        <v>16.681034482758619</v>
      </c>
      <c r="R828" s="11">
        <f t="shared" si="185"/>
        <v>6.1538461538461542</v>
      </c>
      <c r="S828" s="11">
        <f t="shared" si="186"/>
        <v>3.0941176470588236</v>
      </c>
      <c r="T828" s="11">
        <f t="shared" si="187"/>
        <v>5.8620689655172411</v>
      </c>
      <c r="U828" s="11">
        <f t="shared" si="188"/>
        <v>72.802768166089976</v>
      </c>
      <c r="V828" s="11">
        <f t="shared" si="189"/>
        <v>4.0138408304498272</v>
      </c>
      <c r="W828" s="11">
        <f>IFERROR(H828/M828,Tabla2[[#This Row],[CARGA PRODUCCION (ANIMALES/HA)]])</f>
        <v>3.8028169014084505</v>
      </c>
      <c r="X828" s="9">
        <f t="shared" si="190"/>
        <v>2022</v>
      </c>
      <c r="Y828" s="9">
        <f t="shared" si="191"/>
        <v>12</v>
      </c>
      <c r="Z828" s="9" t="e">
        <f t="shared" ca="1" si="192"/>
        <v>#NAME?</v>
      </c>
      <c r="AA828" s="12">
        <f t="shared" si="193"/>
        <v>135</v>
      </c>
      <c r="AB828" s="10">
        <f t="shared" si="194"/>
        <v>0.85925925925925928</v>
      </c>
      <c r="AC828" s="13">
        <f t="shared" si="195"/>
        <v>0.14074074074074072</v>
      </c>
    </row>
    <row r="829" spans="1:29">
      <c r="A829" s="6">
        <v>44897</v>
      </c>
      <c r="B829" s="7" t="s">
        <v>84</v>
      </c>
      <c r="C829" s="7">
        <v>1729</v>
      </c>
      <c r="D829" s="7">
        <v>35</v>
      </c>
      <c r="E829" s="7">
        <v>9</v>
      </c>
      <c r="F829" s="7">
        <v>35</v>
      </c>
      <c r="G829" s="7">
        <v>99</v>
      </c>
      <c r="H829" s="7">
        <v>117</v>
      </c>
      <c r="I829" s="7">
        <v>1</v>
      </c>
      <c r="J829" s="7">
        <v>5</v>
      </c>
      <c r="K829" s="7">
        <v>480</v>
      </c>
      <c r="L829" s="7">
        <v>23.8</v>
      </c>
      <c r="M829" s="8">
        <v>28.4</v>
      </c>
      <c r="N829" s="9">
        <f>IF(Tabla2[[#This Row],[LECHE RETIRO DIA]]&lt;&gt;ISBLANK(Tabla2[[#This Row],[LECHE RETIRO DIA]]),SUM(Tabla2[[#This Row],[LECHE TANQUE DIA]:[LECHE RETIRO DIA]]),SUM(Tabla2[[#This Row],[LECHE TANQUE DIA]:[LECHE AUTOCONSUMO DIA]]))</f>
        <v>1808</v>
      </c>
      <c r="O829" s="10">
        <f t="shared" si="182"/>
        <v>0.95630530973451322</v>
      </c>
      <c r="P829" s="11">
        <f t="shared" si="183"/>
        <v>18.262626262626263</v>
      </c>
      <c r="Q829" s="11">
        <f t="shared" si="184"/>
        <v>17.464646464646464</v>
      </c>
      <c r="R829" s="11">
        <f t="shared" si="185"/>
        <v>7</v>
      </c>
      <c r="S829" s="11">
        <f t="shared" si="186"/>
        <v>3.7666666666666666</v>
      </c>
      <c r="T829" s="11">
        <f t="shared" si="187"/>
        <v>4.8484848484848486</v>
      </c>
      <c r="U829" s="11">
        <f t="shared" si="188"/>
        <v>75.966386554621849</v>
      </c>
      <c r="V829" s="11">
        <f t="shared" si="189"/>
        <v>4.1596638655462179</v>
      </c>
      <c r="W829" s="11">
        <f>IFERROR(H829/M829,Tabla2[[#This Row],[CARGA PRODUCCION (ANIMALES/HA)]])</f>
        <v>4.119718309859155</v>
      </c>
      <c r="X829" s="9">
        <f t="shared" si="190"/>
        <v>2022</v>
      </c>
      <c r="Y829" s="9">
        <f t="shared" si="191"/>
        <v>12</v>
      </c>
      <c r="Z829" s="9" t="e">
        <f t="shared" ca="1" si="192"/>
        <v>#NAME?</v>
      </c>
      <c r="AA829" s="12">
        <f t="shared" si="193"/>
        <v>117</v>
      </c>
      <c r="AB829" s="10">
        <f t="shared" si="194"/>
        <v>0.84615384615384615</v>
      </c>
      <c r="AC829" s="13">
        <f t="shared" si="195"/>
        <v>0.15384615384615385</v>
      </c>
    </row>
    <row r="830" spans="1:29">
      <c r="A830" s="6">
        <v>44897</v>
      </c>
      <c r="B830" s="7" t="s">
        <v>88</v>
      </c>
      <c r="C830" s="7">
        <v>568</v>
      </c>
      <c r="D830" s="7">
        <v>15</v>
      </c>
      <c r="E830" s="7">
        <v>5</v>
      </c>
      <c r="F830" s="7">
        <v>15</v>
      </c>
      <c r="G830" s="7">
        <v>36</v>
      </c>
      <c r="H830" s="7">
        <v>40</v>
      </c>
      <c r="I830" s="7">
        <v>1</v>
      </c>
      <c r="J830" s="7">
        <v>8</v>
      </c>
      <c r="K830" s="7">
        <v>180</v>
      </c>
      <c r="L830" s="7">
        <v>10.8</v>
      </c>
      <c r="M830" s="28">
        <v>15</v>
      </c>
      <c r="N830" s="9">
        <f>IF(Tabla2[[#This Row],[LECHE RETIRO DIA]]&lt;&gt;ISBLANK(Tabla2[[#This Row],[LECHE RETIRO DIA]]),SUM(Tabla2[[#This Row],[LECHE TANQUE DIA]:[LECHE RETIRO DIA]]),SUM(Tabla2[[#This Row],[LECHE TANQUE DIA]:[LECHE AUTOCONSUMO DIA]]))</f>
        <v>603</v>
      </c>
      <c r="O830" s="10">
        <f t="shared" si="182"/>
        <v>0.94195688225538976</v>
      </c>
      <c r="P830" s="11">
        <f t="shared" si="183"/>
        <v>16.75</v>
      </c>
      <c r="Q830" s="11">
        <f t="shared" si="184"/>
        <v>15.777777777777779</v>
      </c>
      <c r="R830" s="11">
        <f t="shared" si="185"/>
        <v>1.875</v>
      </c>
      <c r="S830" s="11">
        <f t="shared" si="186"/>
        <v>3.35</v>
      </c>
      <c r="T830" s="11">
        <f t="shared" si="187"/>
        <v>5</v>
      </c>
      <c r="U830" s="11">
        <f t="shared" si="188"/>
        <v>55.833333333333329</v>
      </c>
      <c r="V830" s="11">
        <f t="shared" si="189"/>
        <v>3.333333333333333</v>
      </c>
      <c r="W830" s="11">
        <f>IFERROR(H830/M830,Tabla2[[#This Row],[CARGA PRODUCCION (ANIMALES/HA)]])</f>
        <v>2.6666666666666665</v>
      </c>
      <c r="X830" s="9">
        <f t="shared" si="190"/>
        <v>2022</v>
      </c>
      <c r="Y830" s="9">
        <f t="shared" si="191"/>
        <v>12</v>
      </c>
      <c r="Z830" s="9" t="e">
        <f t="shared" ca="1" si="192"/>
        <v>#NAME?</v>
      </c>
      <c r="AA830" s="12">
        <f t="shared" si="193"/>
        <v>40</v>
      </c>
      <c r="AB830" s="10">
        <f t="shared" si="194"/>
        <v>0.9</v>
      </c>
      <c r="AC830" s="13">
        <f t="shared" si="195"/>
        <v>9.9999999999999978E-2</v>
      </c>
    </row>
    <row r="831" spans="1:29">
      <c r="A831" s="6">
        <v>44898</v>
      </c>
      <c r="B831" s="7" t="s">
        <v>81</v>
      </c>
      <c r="C831" s="7">
        <v>1923</v>
      </c>
      <c r="D831" s="7">
        <v>50</v>
      </c>
      <c r="E831" s="7">
        <v>9</v>
      </c>
      <c r="F831" s="7">
        <v>50</v>
      </c>
      <c r="G831" s="7">
        <v>97</v>
      </c>
      <c r="H831" s="7">
        <v>106</v>
      </c>
      <c r="I831" s="7">
        <v>0</v>
      </c>
      <c r="J831" s="7">
        <v>9</v>
      </c>
      <c r="K831" s="7">
        <v>600</v>
      </c>
      <c r="L831" s="7">
        <v>25.2</v>
      </c>
      <c r="M831" s="8">
        <v>32.700000000000003</v>
      </c>
      <c r="N831" s="9">
        <f>IF(Tabla2[[#This Row],[LECHE RETIRO DIA]]&lt;&gt;ISBLANK(Tabla2[[#This Row],[LECHE RETIRO DIA]]),SUM(Tabla2[[#This Row],[LECHE TANQUE DIA]:[LECHE RETIRO DIA]]),SUM(Tabla2[[#This Row],[LECHE TANQUE DIA]:[LECHE AUTOCONSUMO DIA]]))</f>
        <v>2032</v>
      </c>
      <c r="O831" s="10">
        <f t="shared" si="182"/>
        <v>0.94635826771653542</v>
      </c>
      <c r="P831" s="11">
        <f t="shared" si="183"/>
        <v>20.948453608247423</v>
      </c>
      <c r="Q831" s="11">
        <f t="shared" si="184"/>
        <v>19.824742268041238</v>
      </c>
      <c r="R831" s="11">
        <f t="shared" si="185"/>
        <v>5.5555555555555554</v>
      </c>
      <c r="S831" s="11">
        <f t="shared" si="186"/>
        <v>3.3866666666666667</v>
      </c>
      <c r="T831" s="11">
        <f t="shared" si="187"/>
        <v>6.1855670103092786</v>
      </c>
      <c r="U831" s="11">
        <f t="shared" si="188"/>
        <v>80.634920634920633</v>
      </c>
      <c r="V831" s="11">
        <f t="shared" si="189"/>
        <v>3.8492063492063493</v>
      </c>
      <c r="W831" s="11">
        <f>IFERROR(H831/M831,Tabla2[[#This Row],[CARGA PRODUCCION (ANIMALES/HA)]])</f>
        <v>3.2415902140672781</v>
      </c>
      <c r="X831" s="9">
        <f t="shared" si="190"/>
        <v>2022</v>
      </c>
      <c r="Y831" s="9">
        <f t="shared" si="191"/>
        <v>12</v>
      </c>
      <c r="Z831" s="9" t="e">
        <f t="shared" ca="1" si="192"/>
        <v>#NAME?</v>
      </c>
      <c r="AA831" s="12">
        <f t="shared" si="193"/>
        <v>106</v>
      </c>
      <c r="AB831" s="10">
        <f t="shared" si="194"/>
        <v>0.91509433962264153</v>
      </c>
      <c r="AC831" s="13">
        <f t="shared" si="195"/>
        <v>8.4905660377358472E-2</v>
      </c>
    </row>
    <row r="832" spans="1:29">
      <c r="A832" s="6">
        <v>44898</v>
      </c>
      <c r="B832" s="7" t="s">
        <v>83</v>
      </c>
      <c r="C832" s="7">
        <v>1959</v>
      </c>
      <c r="D832" s="7">
        <v>80</v>
      </c>
      <c r="E832" s="7">
        <v>9</v>
      </c>
      <c r="F832" s="7">
        <v>80</v>
      </c>
      <c r="G832" s="7">
        <v>116</v>
      </c>
      <c r="H832" s="7">
        <v>135</v>
      </c>
      <c r="I832" s="7">
        <v>1</v>
      </c>
      <c r="J832" s="7">
        <v>13</v>
      </c>
      <c r="K832" s="7">
        <v>680</v>
      </c>
      <c r="L832" s="7">
        <v>28.9</v>
      </c>
      <c r="M832" s="8">
        <v>35.5</v>
      </c>
      <c r="N832" s="9">
        <f>IF(Tabla2[[#This Row],[LECHE RETIRO DIA]]&lt;&gt;ISBLANK(Tabla2[[#This Row],[LECHE RETIRO DIA]]),SUM(Tabla2[[#This Row],[LECHE TANQUE DIA]:[LECHE RETIRO DIA]]),SUM(Tabla2[[#This Row],[LECHE TANQUE DIA]:[LECHE AUTOCONSUMO DIA]]))</f>
        <v>2128</v>
      </c>
      <c r="O832" s="10">
        <f t="shared" si="182"/>
        <v>0.92058270676691734</v>
      </c>
      <c r="P832" s="11">
        <f t="shared" si="183"/>
        <v>18.344827586206897</v>
      </c>
      <c r="Q832" s="11">
        <f t="shared" si="184"/>
        <v>16.887931034482758</v>
      </c>
      <c r="R832" s="11">
        <f t="shared" si="185"/>
        <v>6.1538461538461542</v>
      </c>
      <c r="S832" s="11">
        <f t="shared" si="186"/>
        <v>3.1294117647058823</v>
      </c>
      <c r="T832" s="11">
        <f t="shared" si="187"/>
        <v>5.8620689655172411</v>
      </c>
      <c r="U832" s="11">
        <f t="shared" si="188"/>
        <v>73.633217993079583</v>
      </c>
      <c r="V832" s="11">
        <f t="shared" si="189"/>
        <v>4.0138408304498272</v>
      </c>
      <c r="W832" s="11">
        <f>IFERROR(H832/M832,Tabla2[[#This Row],[CARGA PRODUCCION (ANIMALES/HA)]])</f>
        <v>3.8028169014084505</v>
      </c>
      <c r="X832" s="9">
        <f t="shared" si="190"/>
        <v>2022</v>
      </c>
      <c r="Y832" s="9">
        <f t="shared" si="191"/>
        <v>12</v>
      </c>
      <c r="Z832" s="9" t="e">
        <f t="shared" ca="1" si="192"/>
        <v>#NAME?</v>
      </c>
      <c r="AA832" s="12">
        <f t="shared" si="193"/>
        <v>135</v>
      </c>
      <c r="AB832" s="10">
        <f t="shared" si="194"/>
        <v>0.85925925925925928</v>
      </c>
      <c r="AC832" s="13">
        <f t="shared" si="195"/>
        <v>0.14074074074074072</v>
      </c>
    </row>
    <row r="833" spans="1:29">
      <c r="A833" s="6">
        <v>44898</v>
      </c>
      <c r="B833" s="7" t="s">
        <v>84</v>
      </c>
      <c r="C833" s="7">
        <v>1754</v>
      </c>
      <c r="D833" s="7">
        <v>35</v>
      </c>
      <c r="E833" s="7">
        <v>9</v>
      </c>
      <c r="F833" s="7">
        <v>35</v>
      </c>
      <c r="G833" s="7">
        <v>99</v>
      </c>
      <c r="H833" s="7">
        <v>117</v>
      </c>
      <c r="I833" s="7">
        <v>1</v>
      </c>
      <c r="J833" s="7">
        <v>8</v>
      </c>
      <c r="K833" s="7">
        <v>480</v>
      </c>
      <c r="L833" s="7">
        <v>23.8</v>
      </c>
      <c r="M833" s="8">
        <v>28.4</v>
      </c>
      <c r="N833" s="9">
        <f>IF(Tabla2[[#This Row],[LECHE RETIRO DIA]]&lt;&gt;ISBLANK(Tabla2[[#This Row],[LECHE RETIRO DIA]]),SUM(Tabla2[[#This Row],[LECHE TANQUE DIA]:[LECHE RETIRO DIA]]),SUM(Tabla2[[#This Row],[LECHE TANQUE DIA]:[LECHE AUTOCONSUMO DIA]]))</f>
        <v>1833</v>
      </c>
      <c r="O833" s="10">
        <f t="shared" si="182"/>
        <v>0.95690125477359522</v>
      </c>
      <c r="P833" s="11">
        <f t="shared" si="183"/>
        <v>18.515151515151516</v>
      </c>
      <c r="Q833" s="11">
        <f t="shared" si="184"/>
        <v>17.717171717171716</v>
      </c>
      <c r="R833" s="11">
        <f t="shared" si="185"/>
        <v>4.375</v>
      </c>
      <c r="S833" s="11">
        <f t="shared" si="186"/>
        <v>3.8187500000000001</v>
      </c>
      <c r="T833" s="11">
        <f t="shared" si="187"/>
        <v>4.8484848484848486</v>
      </c>
      <c r="U833" s="11">
        <f t="shared" si="188"/>
        <v>77.016806722689068</v>
      </c>
      <c r="V833" s="11">
        <f t="shared" si="189"/>
        <v>4.1596638655462179</v>
      </c>
      <c r="W833" s="11">
        <f>IFERROR(H833/M833,Tabla2[[#This Row],[CARGA PRODUCCION (ANIMALES/HA)]])</f>
        <v>4.119718309859155</v>
      </c>
      <c r="X833" s="9">
        <f t="shared" si="190"/>
        <v>2022</v>
      </c>
      <c r="Y833" s="9">
        <f t="shared" si="191"/>
        <v>12</v>
      </c>
      <c r="Z833" s="9" t="e">
        <f t="shared" ca="1" si="192"/>
        <v>#NAME?</v>
      </c>
      <c r="AA833" s="12">
        <f t="shared" si="193"/>
        <v>117</v>
      </c>
      <c r="AB833" s="10">
        <f t="shared" si="194"/>
        <v>0.84615384615384615</v>
      </c>
      <c r="AC833" s="13">
        <f t="shared" si="195"/>
        <v>0.15384615384615385</v>
      </c>
    </row>
    <row r="834" spans="1:29">
      <c r="A834" s="6">
        <v>44898</v>
      </c>
      <c r="B834" s="7" t="s">
        <v>88</v>
      </c>
      <c r="C834" s="7">
        <v>568</v>
      </c>
      <c r="D834" s="7">
        <v>40</v>
      </c>
      <c r="E834" s="7">
        <v>5</v>
      </c>
      <c r="F834" s="7">
        <v>40</v>
      </c>
      <c r="G834" s="7">
        <v>36</v>
      </c>
      <c r="H834" s="7">
        <v>40</v>
      </c>
      <c r="I834" s="7">
        <v>1</v>
      </c>
      <c r="J834" s="7">
        <v>8</v>
      </c>
      <c r="K834" s="7">
        <v>180</v>
      </c>
      <c r="L834" s="7">
        <v>10.8</v>
      </c>
      <c r="M834" s="28">
        <v>15</v>
      </c>
      <c r="N834" s="9">
        <f>IF(Tabla2[[#This Row],[LECHE RETIRO DIA]]&lt;&gt;ISBLANK(Tabla2[[#This Row],[LECHE RETIRO DIA]]),SUM(Tabla2[[#This Row],[LECHE TANQUE DIA]:[LECHE RETIRO DIA]]),SUM(Tabla2[[#This Row],[LECHE TANQUE DIA]:[LECHE AUTOCONSUMO DIA]]))</f>
        <v>653</v>
      </c>
      <c r="O834" s="10">
        <f t="shared" si="182"/>
        <v>0.86983154670750384</v>
      </c>
      <c r="P834" s="11">
        <f t="shared" si="183"/>
        <v>18.138888888888889</v>
      </c>
      <c r="Q834" s="11">
        <f t="shared" si="184"/>
        <v>15.777777777777779</v>
      </c>
      <c r="R834" s="11">
        <f t="shared" si="185"/>
        <v>5</v>
      </c>
      <c r="S834" s="11">
        <f t="shared" si="186"/>
        <v>3.6277777777777778</v>
      </c>
      <c r="T834" s="11">
        <f t="shared" si="187"/>
        <v>5</v>
      </c>
      <c r="U834" s="11">
        <f t="shared" si="188"/>
        <v>60.462962962962962</v>
      </c>
      <c r="V834" s="11">
        <f t="shared" si="189"/>
        <v>3.333333333333333</v>
      </c>
      <c r="W834" s="11">
        <f>IFERROR(H834/M834,Tabla2[[#This Row],[CARGA PRODUCCION (ANIMALES/HA)]])</f>
        <v>2.6666666666666665</v>
      </c>
      <c r="X834" s="9">
        <f t="shared" si="190"/>
        <v>2022</v>
      </c>
      <c r="Y834" s="9">
        <f t="shared" si="191"/>
        <v>12</v>
      </c>
      <c r="Z834" s="9" t="e">
        <f t="shared" ca="1" si="192"/>
        <v>#NAME?</v>
      </c>
      <c r="AA834" s="12">
        <f t="shared" si="193"/>
        <v>40</v>
      </c>
      <c r="AB834" s="10">
        <f t="shared" si="194"/>
        <v>0.9</v>
      </c>
      <c r="AC834" s="13">
        <f t="shared" si="195"/>
        <v>9.9999999999999978E-2</v>
      </c>
    </row>
    <row r="835" spans="1:29">
      <c r="A835" s="6">
        <v>44899</v>
      </c>
      <c r="B835" s="7" t="s">
        <v>81</v>
      </c>
      <c r="C835" s="7">
        <v>1905</v>
      </c>
      <c r="D835" s="7">
        <v>40</v>
      </c>
      <c r="E835" s="7">
        <v>9</v>
      </c>
      <c r="F835" s="7">
        <v>40</v>
      </c>
      <c r="G835" s="7">
        <v>98</v>
      </c>
      <c r="H835" s="7">
        <v>107</v>
      </c>
      <c r="I835" s="7">
        <v>0</v>
      </c>
      <c r="J835" s="7">
        <v>9</v>
      </c>
      <c r="K835" s="7">
        <v>600</v>
      </c>
      <c r="L835" s="7">
        <v>25.2</v>
      </c>
      <c r="M835" s="8">
        <v>32.700000000000003</v>
      </c>
      <c r="N835" s="9">
        <f>IF(Tabla2[[#This Row],[LECHE RETIRO DIA]]&lt;&gt;ISBLANK(Tabla2[[#This Row],[LECHE RETIRO DIA]]),SUM(Tabla2[[#This Row],[LECHE TANQUE DIA]:[LECHE RETIRO DIA]]),SUM(Tabla2[[#This Row],[LECHE TANQUE DIA]:[LECHE AUTOCONSUMO DIA]]))</f>
        <v>1994</v>
      </c>
      <c r="O835" s="10">
        <f t="shared" si="182"/>
        <v>0.95536609829488461</v>
      </c>
      <c r="P835" s="11">
        <f t="shared" si="183"/>
        <v>20.346938775510203</v>
      </c>
      <c r="Q835" s="11">
        <f t="shared" si="184"/>
        <v>19.438775510204081</v>
      </c>
      <c r="R835" s="11">
        <f t="shared" si="185"/>
        <v>4.4444444444444446</v>
      </c>
      <c r="S835" s="11">
        <f t="shared" si="186"/>
        <v>3.3233333333333333</v>
      </c>
      <c r="T835" s="11">
        <f t="shared" si="187"/>
        <v>6.1224489795918364</v>
      </c>
      <c r="U835" s="11">
        <f t="shared" si="188"/>
        <v>79.126984126984127</v>
      </c>
      <c r="V835" s="11">
        <f t="shared" si="189"/>
        <v>3.8888888888888888</v>
      </c>
      <c r="W835" s="11">
        <f>IFERROR(H835/M835,Tabla2[[#This Row],[CARGA PRODUCCION (ANIMALES/HA)]])</f>
        <v>3.2721712538226297</v>
      </c>
      <c r="X835" s="9">
        <f t="shared" si="190"/>
        <v>2022</v>
      </c>
      <c r="Y835" s="9">
        <f t="shared" si="191"/>
        <v>12</v>
      </c>
      <c r="Z835" s="9" t="e">
        <f t="shared" ca="1" si="192"/>
        <v>#NAME?</v>
      </c>
      <c r="AA835" s="12">
        <f t="shared" si="193"/>
        <v>107</v>
      </c>
      <c r="AB835" s="10">
        <f t="shared" si="194"/>
        <v>0.91588785046728971</v>
      </c>
      <c r="AC835" s="13">
        <f t="shared" si="195"/>
        <v>8.411214953271029E-2</v>
      </c>
    </row>
    <row r="836" spans="1:29">
      <c r="A836" s="6">
        <v>44899</v>
      </c>
      <c r="B836" s="7" t="s">
        <v>83</v>
      </c>
      <c r="C836" s="7">
        <v>1987</v>
      </c>
      <c r="D836" s="7">
        <v>80</v>
      </c>
      <c r="E836" s="7">
        <v>9</v>
      </c>
      <c r="F836" s="7">
        <v>80</v>
      </c>
      <c r="G836" s="7">
        <v>119</v>
      </c>
      <c r="H836" s="7">
        <v>135</v>
      </c>
      <c r="I836" s="7">
        <v>1</v>
      </c>
      <c r="J836" s="7">
        <v>15</v>
      </c>
      <c r="K836" s="7">
        <v>680</v>
      </c>
      <c r="L836" s="7">
        <v>28.9</v>
      </c>
      <c r="M836" s="8">
        <v>35.5</v>
      </c>
      <c r="N836" s="9">
        <f>IF(Tabla2[[#This Row],[LECHE RETIRO DIA]]&lt;&gt;ISBLANK(Tabla2[[#This Row],[LECHE RETIRO DIA]]),SUM(Tabla2[[#This Row],[LECHE TANQUE DIA]:[LECHE RETIRO DIA]]),SUM(Tabla2[[#This Row],[LECHE TANQUE DIA]:[LECHE AUTOCONSUMO DIA]]))</f>
        <v>2156</v>
      </c>
      <c r="O836" s="10">
        <f t="shared" si="182"/>
        <v>0.92161410018552881</v>
      </c>
      <c r="P836" s="11">
        <f t="shared" si="183"/>
        <v>18.117647058823529</v>
      </c>
      <c r="Q836" s="11">
        <f t="shared" si="184"/>
        <v>16.69747899159664</v>
      </c>
      <c r="R836" s="11">
        <f t="shared" si="185"/>
        <v>5.333333333333333</v>
      </c>
      <c r="S836" s="11">
        <f t="shared" si="186"/>
        <v>3.1705882352941175</v>
      </c>
      <c r="T836" s="11">
        <f t="shared" si="187"/>
        <v>5.7142857142857144</v>
      </c>
      <c r="U836" s="11">
        <f t="shared" si="188"/>
        <v>74.602076124567475</v>
      </c>
      <c r="V836" s="11">
        <f t="shared" si="189"/>
        <v>4.1176470588235299</v>
      </c>
      <c r="W836" s="11">
        <f>IFERROR(H836/M836,Tabla2[[#This Row],[CARGA PRODUCCION (ANIMALES/HA)]])</f>
        <v>3.8028169014084505</v>
      </c>
      <c r="X836" s="9">
        <f t="shared" si="190"/>
        <v>2022</v>
      </c>
      <c r="Y836" s="9">
        <f t="shared" si="191"/>
        <v>12</v>
      </c>
      <c r="Z836" s="9" t="e">
        <f t="shared" ca="1" si="192"/>
        <v>#NAME?</v>
      </c>
      <c r="AA836" s="12">
        <f t="shared" si="193"/>
        <v>135</v>
      </c>
      <c r="AB836" s="10">
        <f t="shared" si="194"/>
        <v>0.88148148148148153</v>
      </c>
      <c r="AC836" s="13">
        <f t="shared" si="195"/>
        <v>0.11851851851851847</v>
      </c>
    </row>
    <row r="837" spans="1:29">
      <c r="A837" s="6">
        <v>44899</v>
      </c>
      <c r="B837" s="7" t="s">
        <v>84</v>
      </c>
      <c r="C837" s="7">
        <v>1674</v>
      </c>
      <c r="D837" s="7">
        <v>35</v>
      </c>
      <c r="E837" s="7">
        <v>5</v>
      </c>
      <c r="F837" s="7">
        <v>35</v>
      </c>
      <c r="G837" s="7">
        <v>99</v>
      </c>
      <c r="H837" s="7">
        <v>117</v>
      </c>
      <c r="I837" s="7">
        <v>1</v>
      </c>
      <c r="J837" s="7">
        <v>8</v>
      </c>
      <c r="K837" s="7">
        <v>480</v>
      </c>
      <c r="L837" s="7">
        <v>23.8</v>
      </c>
      <c r="M837" s="8">
        <v>28.4</v>
      </c>
      <c r="N837" s="9">
        <f>IF(Tabla2[[#This Row],[LECHE RETIRO DIA]]&lt;&gt;ISBLANK(Tabla2[[#This Row],[LECHE RETIRO DIA]]),SUM(Tabla2[[#This Row],[LECHE TANQUE DIA]:[LECHE RETIRO DIA]]),SUM(Tabla2[[#This Row],[LECHE TANQUE DIA]:[LECHE AUTOCONSUMO DIA]]))</f>
        <v>1749</v>
      </c>
      <c r="O837" s="10">
        <f t="shared" si="182"/>
        <v>0.95711835334476847</v>
      </c>
      <c r="P837" s="11">
        <f t="shared" si="183"/>
        <v>17.666666666666668</v>
      </c>
      <c r="Q837" s="11">
        <f t="shared" si="184"/>
        <v>16.90909090909091</v>
      </c>
      <c r="R837" s="11">
        <f t="shared" si="185"/>
        <v>4.375</v>
      </c>
      <c r="S837" s="11">
        <f t="shared" si="186"/>
        <v>3.6437499999999998</v>
      </c>
      <c r="T837" s="11">
        <f t="shared" si="187"/>
        <v>4.8484848484848486</v>
      </c>
      <c r="U837" s="11">
        <f t="shared" si="188"/>
        <v>73.487394957983184</v>
      </c>
      <c r="V837" s="11">
        <f t="shared" si="189"/>
        <v>4.1596638655462179</v>
      </c>
      <c r="W837" s="11">
        <f>IFERROR(H837/M837,Tabla2[[#This Row],[CARGA PRODUCCION (ANIMALES/HA)]])</f>
        <v>4.119718309859155</v>
      </c>
      <c r="X837" s="9">
        <f t="shared" si="190"/>
        <v>2022</v>
      </c>
      <c r="Y837" s="9">
        <f t="shared" si="191"/>
        <v>12</v>
      </c>
      <c r="Z837" s="9" t="e">
        <f t="shared" ca="1" si="192"/>
        <v>#NAME?</v>
      </c>
      <c r="AA837" s="12">
        <f t="shared" si="193"/>
        <v>117</v>
      </c>
      <c r="AB837" s="10">
        <f t="shared" si="194"/>
        <v>0.84615384615384615</v>
      </c>
      <c r="AC837" s="13">
        <f t="shared" si="195"/>
        <v>0.15384615384615385</v>
      </c>
    </row>
    <row r="838" spans="1:29">
      <c r="A838" s="6">
        <v>44899</v>
      </c>
      <c r="B838" s="7" t="s">
        <v>88</v>
      </c>
      <c r="C838" s="7">
        <v>609</v>
      </c>
      <c r="D838" s="7">
        <v>40</v>
      </c>
      <c r="E838" s="7">
        <v>5</v>
      </c>
      <c r="F838" s="7">
        <v>40</v>
      </c>
      <c r="G838" s="7">
        <v>36</v>
      </c>
      <c r="H838" s="7">
        <v>40</v>
      </c>
      <c r="I838" s="7">
        <v>1</v>
      </c>
      <c r="J838" s="7">
        <v>8</v>
      </c>
      <c r="K838" s="7">
        <v>180</v>
      </c>
      <c r="L838" s="7">
        <v>10.8</v>
      </c>
      <c r="M838" s="28">
        <v>15</v>
      </c>
      <c r="N838" s="9">
        <f>IF(Tabla2[[#This Row],[LECHE RETIRO DIA]]&lt;&gt;ISBLANK(Tabla2[[#This Row],[LECHE RETIRO DIA]]),SUM(Tabla2[[#This Row],[LECHE TANQUE DIA]:[LECHE RETIRO DIA]]),SUM(Tabla2[[#This Row],[LECHE TANQUE DIA]:[LECHE AUTOCONSUMO DIA]]))</f>
        <v>694</v>
      </c>
      <c r="O838" s="10">
        <f t="shared" si="182"/>
        <v>0.87752161383285299</v>
      </c>
      <c r="P838" s="11">
        <f t="shared" si="183"/>
        <v>19.277777777777779</v>
      </c>
      <c r="Q838" s="11">
        <f t="shared" si="184"/>
        <v>16.916666666666668</v>
      </c>
      <c r="R838" s="11">
        <f t="shared" si="185"/>
        <v>5</v>
      </c>
      <c r="S838" s="11">
        <f t="shared" si="186"/>
        <v>3.8555555555555556</v>
      </c>
      <c r="T838" s="11">
        <f t="shared" si="187"/>
        <v>5</v>
      </c>
      <c r="U838" s="11">
        <f t="shared" si="188"/>
        <v>64.259259259259252</v>
      </c>
      <c r="V838" s="11">
        <f t="shared" si="189"/>
        <v>3.333333333333333</v>
      </c>
      <c r="W838" s="11">
        <f>IFERROR(H838/M838,Tabla2[[#This Row],[CARGA PRODUCCION (ANIMALES/HA)]])</f>
        <v>2.6666666666666665</v>
      </c>
      <c r="X838" s="9">
        <f t="shared" si="190"/>
        <v>2022</v>
      </c>
      <c r="Y838" s="9">
        <f t="shared" si="191"/>
        <v>12</v>
      </c>
      <c r="Z838" s="9" t="e">
        <f t="shared" ca="1" si="192"/>
        <v>#NAME?</v>
      </c>
      <c r="AA838" s="12">
        <f t="shared" si="193"/>
        <v>40</v>
      </c>
      <c r="AB838" s="10">
        <f t="shared" si="194"/>
        <v>0.9</v>
      </c>
      <c r="AC838" s="13">
        <f t="shared" si="195"/>
        <v>9.9999999999999978E-2</v>
      </c>
    </row>
    <row r="839" spans="1:29">
      <c r="A839" s="6">
        <v>44900</v>
      </c>
      <c r="B839" s="7" t="s">
        <v>81</v>
      </c>
      <c r="C839" s="7">
        <v>1923</v>
      </c>
      <c r="D839" s="7">
        <v>40</v>
      </c>
      <c r="E839" s="7">
        <v>9</v>
      </c>
      <c r="F839" s="7">
        <v>40</v>
      </c>
      <c r="G839" s="7">
        <v>98</v>
      </c>
      <c r="H839" s="7">
        <v>107</v>
      </c>
      <c r="I839" s="7">
        <v>0</v>
      </c>
      <c r="J839" s="7">
        <v>9</v>
      </c>
      <c r="K839" s="7">
        <v>600</v>
      </c>
      <c r="L839" s="7">
        <v>25.2</v>
      </c>
      <c r="M839" s="8">
        <v>32.700000000000003</v>
      </c>
      <c r="N839" s="9">
        <f>IF(Tabla2[[#This Row],[LECHE RETIRO DIA]]&lt;&gt;ISBLANK(Tabla2[[#This Row],[LECHE RETIRO DIA]]),SUM(Tabla2[[#This Row],[LECHE TANQUE DIA]:[LECHE RETIRO DIA]]),SUM(Tabla2[[#This Row],[LECHE TANQUE DIA]:[LECHE AUTOCONSUMO DIA]]))</f>
        <v>2012</v>
      </c>
      <c r="O839" s="10">
        <f t="shared" si="182"/>
        <v>0.95576540755467199</v>
      </c>
      <c r="P839" s="11">
        <f t="shared" si="183"/>
        <v>20.530612244897959</v>
      </c>
      <c r="Q839" s="11">
        <f t="shared" si="184"/>
        <v>19.622448979591837</v>
      </c>
      <c r="R839" s="11">
        <f t="shared" si="185"/>
        <v>4.4444444444444446</v>
      </c>
      <c r="S839" s="11">
        <f t="shared" si="186"/>
        <v>3.3533333333333335</v>
      </c>
      <c r="T839" s="11">
        <f t="shared" si="187"/>
        <v>6.1224489795918364</v>
      </c>
      <c r="U839" s="11">
        <f t="shared" si="188"/>
        <v>79.841269841269849</v>
      </c>
      <c r="V839" s="11">
        <f t="shared" si="189"/>
        <v>3.8888888888888888</v>
      </c>
      <c r="W839" s="11">
        <f>IFERROR(H839/M839,Tabla2[[#This Row],[CARGA PRODUCCION (ANIMALES/HA)]])</f>
        <v>3.2721712538226297</v>
      </c>
      <c r="X839" s="9">
        <f t="shared" si="190"/>
        <v>2022</v>
      </c>
      <c r="Y839" s="9">
        <f t="shared" si="191"/>
        <v>12</v>
      </c>
      <c r="Z839" s="9" t="e">
        <f t="shared" ca="1" si="192"/>
        <v>#NAME?</v>
      </c>
      <c r="AA839" s="12">
        <f t="shared" si="193"/>
        <v>107</v>
      </c>
      <c r="AB839" s="10">
        <f t="shared" si="194"/>
        <v>0.91588785046728971</v>
      </c>
      <c r="AC839" s="13">
        <f t="shared" si="195"/>
        <v>8.411214953271029E-2</v>
      </c>
    </row>
    <row r="840" spans="1:29">
      <c r="A840" s="6">
        <v>44900</v>
      </c>
      <c r="B840" s="7" t="s">
        <v>83</v>
      </c>
      <c r="C840" s="7">
        <v>1949</v>
      </c>
      <c r="D840" s="7">
        <v>80</v>
      </c>
      <c r="E840" s="7">
        <v>9</v>
      </c>
      <c r="F840" s="7">
        <v>80</v>
      </c>
      <c r="G840" s="7">
        <v>119</v>
      </c>
      <c r="H840" s="7">
        <v>135</v>
      </c>
      <c r="I840" s="7">
        <v>1</v>
      </c>
      <c r="J840" s="7">
        <v>15</v>
      </c>
      <c r="K840" s="7">
        <v>680</v>
      </c>
      <c r="L840" s="7">
        <v>28.9</v>
      </c>
      <c r="M840" s="8">
        <v>35.5</v>
      </c>
      <c r="N840" s="9">
        <f>IF(Tabla2[[#This Row],[LECHE RETIRO DIA]]&lt;&gt;ISBLANK(Tabla2[[#This Row],[LECHE RETIRO DIA]]),SUM(Tabla2[[#This Row],[LECHE TANQUE DIA]:[LECHE RETIRO DIA]]),SUM(Tabla2[[#This Row],[LECHE TANQUE DIA]:[LECHE AUTOCONSUMO DIA]]))</f>
        <v>2118</v>
      </c>
      <c r="O840" s="10">
        <f t="shared" si="182"/>
        <v>0.92020774315391884</v>
      </c>
      <c r="P840" s="11">
        <f t="shared" si="183"/>
        <v>17.798319327731093</v>
      </c>
      <c r="Q840" s="11">
        <f t="shared" si="184"/>
        <v>16.3781512605042</v>
      </c>
      <c r="R840" s="11">
        <f t="shared" si="185"/>
        <v>5.333333333333333</v>
      </c>
      <c r="S840" s="11">
        <f t="shared" si="186"/>
        <v>3.1147058823529412</v>
      </c>
      <c r="T840" s="11">
        <f t="shared" si="187"/>
        <v>5.7142857142857144</v>
      </c>
      <c r="U840" s="11">
        <f t="shared" si="188"/>
        <v>73.287197231833915</v>
      </c>
      <c r="V840" s="11">
        <f t="shared" si="189"/>
        <v>4.1176470588235299</v>
      </c>
      <c r="W840" s="11">
        <f>IFERROR(H840/M840,Tabla2[[#This Row],[CARGA PRODUCCION (ANIMALES/HA)]])</f>
        <v>3.8028169014084505</v>
      </c>
      <c r="X840" s="9">
        <f t="shared" si="190"/>
        <v>2022</v>
      </c>
      <c r="Y840" s="9">
        <f t="shared" si="191"/>
        <v>12</v>
      </c>
      <c r="Z840" s="9" t="e">
        <f t="shared" ca="1" si="192"/>
        <v>#NAME?</v>
      </c>
      <c r="AA840" s="12">
        <f t="shared" si="193"/>
        <v>135</v>
      </c>
      <c r="AB840" s="10">
        <f t="shared" si="194"/>
        <v>0.88148148148148153</v>
      </c>
      <c r="AC840" s="13">
        <f t="shared" si="195"/>
        <v>0.11851851851851847</v>
      </c>
    </row>
    <row r="841" spans="1:29">
      <c r="A841" s="6">
        <v>44900</v>
      </c>
      <c r="B841" s="7" t="s">
        <v>84</v>
      </c>
      <c r="C841" s="7">
        <v>1795</v>
      </c>
      <c r="D841" s="7">
        <v>35</v>
      </c>
      <c r="E841" s="7">
        <v>9</v>
      </c>
      <c r="F841" s="7">
        <v>35</v>
      </c>
      <c r="G841" s="7">
        <v>99</v>
      </c>
      <c r="H841" s="7">
        <v>117</v>
      </c>
      <c r="I841" s="7">
        <v>1</v>
      </c>
      <c r="J841" s="7">
        <v>5</v>
      </c>
      <c r="K841" s="7">
        <v>480</v>
      </c>
      <c r="L841" s="7">
        <v>23.8</v>
      </c>
      <c r="M841" s="8">
        <v>28.4</v>
      </c>
      <c r="N841" s="9">
        <f>IF(Tabla2[[#This Row],[LECHE RETIRO DIA]]&lt;&gt;ISBLANK(Tabla2[[#This Row],[LECHE RETIRO DIA]]),SUM(Tabla2[[#This Row],[LECHE TANQUE DIA]:[LECHE RETIRO DIA]]),SUM(Tabla2[[#This Row],[LECHE TANQUE DIA]:[LECHE AUTOCONSUMO DIA]]))</f>
        <v>1874</v>
      </c>
      <c r="O841" s="10">
        <f t="shared" si="182"/>
        <v>0.9578441835645678</v>
      </c>
      <c r="P841" s="11">
        <f t="shared" si="183"/>
        <v>18.929292929292931</v>
      </c>
      <c r="Q841" s="11">
        <f t="shared" si="184"/>
        <v>18.131313131313131</v>
      </c>
      <c r="R841" s="11">
        <f t="shared" si="185"/>
        <v>7</v>
      </c>
      <c r="S841" s="11">
        <f t="shared" si="186"/>
        <v>3.9041666666666668</v>
      </c>
      <c r="T841" s="11">
        <f t="shared" si="187"/>
        <v>4.8484848484848486</v>
      </c>
      <c r="U841" s="11">
        <f t="shared" si="188"/>
        <v>78.739495798319325</v>
      </c>
      <c r="V841" s="11">
        <f t="shared" si="189"/>
        <v>4.1596638655462179</v>
      </c>
      <c r="W841" s="11">
        <f>IFERROR(H841/M841,Tabla2[[#This Row],[CARGA PRODUCCION (ANIMALES/HA)]])</f>
        <v>4.119718309859155</v>
      </c>
      <c r="X841" s="9">
        <f t="shared" si="190"/>
        <v>2022</v>
      </c>
      <c r="Y841" s="9">
        <f t="shared" si="191"/>
        <v>12</v>
      </c>
      <c r="Z841" s="9" t="e">
        <f t="shared" ca="1" si="192"/>
        <v>#NAME?</v>
      </c>
      <c r="AA841" s="12">
        <f t="shared" si="193"/>
        <v>117</v>
      </c>
      <c r="AB841" s="10">
        <f t="shared" si="194"/>
        <v>0.84615384615384615</v>
      </c>
      <c r="AC841" s="13">
        <f t="shared" si="195"/>
        <v>0.15384615384615385</v>
      </c>
    </row>
    <row r="842" spans="1:29">
      <c r="A842" s="6">
        <v>44900</v>
      </c>
      <c r="B842" s="7" t="s">
        <v>88</v>
      </c>
      <c r="C842" s="7">
        <v>609</v>
      </c>
      <c r="D842" s="7">
        <v>40</v>
      </c>
      <c r="E842" s="7">
        <v>5</v>
      </c>
      <c r="F842" s="7">
        <v>40</v>
      </c>
      <c r="G842" s="7">
        <v>36</v>
      </c>
      <c r="H842" s="7">
        <v>40</v>
      </c>
      <c r="I842" s="7">
        <v>1</v>
      </c>
      <c r="J842" s="7">
        <v>8</v>
      </c>
      <c r="K842" s="7">
        <v>180</v>
      </c>
      <c r="L842" s="7">
        <v>10.8</v>
      </c>
      <c r="M842" s="28">
        <v>15</v>
      </c>
      <c r="N842" s="9">
        <f>IF(Tabla2[[#This Row],[LECHE RETIRO DIA]]&lt;&gt;ISBLANK(Tabla2[[#This Row],[LECHE RETIRO DIA]]),SUM(Tabla2[[#This Row],[LECHE TANQUE DIA]:[LECHE RETIRO DIA]]),SUM(Tabla2[[#This Row],[LECHE TANQUE DIA]:[LECHE AUTOCONSUMO DIA]]))</f>
        <v>694</v>
      </c>
      <c r="O842" s="10">
        <f t="shared" si="182"/>
        <v>0.87752161383285299</v>
      </c>
      <c r="P842" s="11">
        <f t="shared" si="183"/>
        <v>19.277777777777779</v>
      </c>
      <c r="Q842" s="11">
        <f t="shared" si="184"/>
        <v>16.916666666666668</v>
      </c>
      <c r="R842" s="11">
        <f t="shared" si="185"/>
        <v>5</v>
      </c>
      <c r="S842" s="11">
        <f t="shared" si="186"/>
        <v>3.8555555555555556</v>
      </c>
      <c r="T842" s="11">
        <f t="shared" si="187"/>
        <v>5</v>
      </c>
      <c r="U842" s="11">
        <f t="shared" si="188"/>
        <v>64.259259259259252</v>
      </c>
      <c r="V842" s="11">
        <f t="shared" si="189"/>
        <v>3.333333333333333</v>
      </c>
      <c r="W842" s="11">
        <f>IFERROR(H842/M842,Tabla2[[#This Row],[CARGA PRODUCCION (ANIMALES/HA)]])</f>
        <v>2.6666666666666665</v>
      </c>
      <c r="X842" s="9">
        <f t="shared" si="190"/>
        <v>2022</v>
      </c>
      <c r="Y842" s="9">
        <f t="shared" si="191"/>
        <v>12</v>
      </c>
      <c r="Z842" s="9" t="e">
        <f t="shared" ca="1" si="192"/>
        <v>#NAME?</v>
      </c>
      <c r="AA842" s="12">
        <f t="shared" si="193"/>
        <v>40</v>
      </c>
      <c r="AB842" s="10">
        <f t="shared" si="194"/>
        <v>0.9</v>
      </c>
      <c r="AC842" s="13">
        <f t="shared" si="195"/>
        <v>9.9999999999999978E-2</v>
      </c>
    </row>
    <row r="843" spans="1:29">
      <c r="A843" s="6">
        <v>44901</v>
      </c>
      <c r="B843" s="7" t="s">
        <v>81</v>
      </c>
      <c r="C843" s="7">
        <v>1900</v>
      </c>
      <c r="D843" s="7">
        <v>50</v>
      </c>
      <c r="E843" s="7">
        <v>9</v>
      </c>
      <c r="F843" s="7">
        <v>50</v>
      </c>
      <c r="G843" s="7">
        <v>97</v>
      </c>
      <c r="H843" s="7">
        <v>107</v>
      </c>
      <c r="I843" s="7">
        <v>1</v>
      </c>
      <c r="J843" s="7">
        <v>9</v>
      </c>
      <c r="K843" s="7">
        <v>600</v>
      </c>
      <c r="L843" s="7">
        <v>25.2</v>
      </c>
      <c r="M843" s="8">
        <v>32.700000000000003</v>
      </c>
      <c r="N843" s="9">
        <f>IF(Tabla2[[#This Row],[LECHE RETIRO DIA]]&lt;&gt;ISBLANK(Tabla2[[#This Row],[LECHE RETIRO DIA]]),SUM(Tabla2[[#This Row],[LECHE TANQUE DIA]:[LECHE RETIRO DIA]]),SUM(Tabla2[[#This Row],[LECHE TANQUE DIA]:[LECHE AUTOCONSUMO DIA]]))</f>
        <v>2009</v>
      </c>
      <c r="O843" s="10">
        <f t="shared" si="182"/>
        <v>0.9457441513190642</v>
      </c>
      <c r="P843" s="11">
        <f t="shared" si="183"/>
        <v>20.711340206185568</v>
      </c>
      <c r="Q843" s="11">
        <f t="shared" si="184"/>
        <v>19.587628865979383</v>
      </c>
      <c r="R843" s="11">
        <f t="shared" si="185"/>
        <v>5.5555555555555554</v>
      </c>
      <c r="S843" s="11">
        <f t="shared" si="186"/>
        <v>3.3483333333333332</v>
      </c>
      <c r="T843" s="11">
        <f t="shared" si="187"/>
        <v>6.1855670103092786</v>
      </c>
      <c r="U843" s="11">
        <f t="shared" si="188"/>
        <v>79.722222222222229</v>
      </c>
      <c r="V843" s="11">
        <f t="shared" si="189"/>
        <v>3.8492063492063493</v>
      </c>
      <c r="W843" s="11">
        <f>IFERROR(H843/M843,Tabla2[[#This Row],[CARGA PRODUCCION (ANIMALES/HA)]])</f>
        <v>3.2721712538226297</v>
      </c>
      <c r="X843" s="9">
        <f t="shared" si="190"/>
        <v>2022</v>
      </c>
      <c r="Y843" s="9">
        <f t="shared" si="191"/>
        <v>12</v>
      </c>
      <c r="Z843" s="9" t="e">
        <f t="shared" ca="1" si="192"/>
        <v>#NAME?</v>
      </c>
      <c r="AA843" s="12">
        <f t="shared" si="193"/>
        <v>107</v>
      </c>
      <c r="AB843" s="10">
        <f t="shared" si="194"/>
        <v>0.90654205607476634</v>
      </c>
      <c r="AC843" s="13">
        <f t="shared" si="195"/>
        <v>9.3457943925233655E-2</v>
      </c>
    </row>
    <row r="844" spans="1:29">
      <c r="A844" s="6">
        <v>44901</v>
      </c>
      <c r="B844" s="7" t="s">
        <v>83</v>
      </c>
      <c r="C844" s="7">
        <v>2020</v>
      </c>
      <c r="D844" s="7">
        <v>100</v>
      </c>
      <c r="E844" s="7">
        <v>9</v>
      </c>
      <c r="F844" s="7">
        <v>100</v>
      </c>
      <c r="G844" s="7">
        <v>119</v>
      </c>
      <c r="H844" s="7">
        <v>135</v>
      </c>
      <c r="I844" s="7">
        <v>6</v>
      </c>
      <c r="J844" s="7">
        <v>15</v>
      </c>
      <c r="K844" s="7">
        <v>680</v>
      </c>
      <c r="L844" s="7">
        <v>28.9</v>
      </c>
      <c r="M844" s="8">
        <v>35.5</v>
      </c>
      <c r="N844" s="9">
        <f>IF(Tabla2[[#This Row],[LECHE RETIRO DIA]]&lt;&gt;ISBLANK(Tabla2[[#This Row],[LECHE RETIRO DIA]]),SUM(Tabla2[[#This Row],[LECHE TANQUE DIA]:[LECHE RETIRO DIA]]),SUM(Tabla2[[#This Row],[LECHE TANQUE DIA]:[LECHE AUTOCONSUMO DIA]]))</f>
        <v>2229</v>
      </c>
      <c r="O844" s="10">
        <f t="shared" si="182"/>
        <v>0.90623598026020635</v>
      </c>
      <c r="P844" s="11">
        <f t="shared" si="183"/>
        <v>18.731092436974791</v>
      </c>
      <c r="Q844" s="11">
        <f t="shared" si="184"/>
        <v>16.974789915966387</v>
      </c>
      <c r="R844" s="11">
        <f t="shared" si="185"/>
        <v>6.666666666666667</v>
      </c>
      <c r="S844" s="11">
        <f t="shared" si="186"/>
        <v>3.2779411764705881</v>
      </c>
      <c r="T844" s="11">
        <f t="shared" si="187"/>
        <v>5.7142857142857144</v>
      </c>
      <c r="U844" s="11">
        <f t="shared" si="188"/>
        <v>77.12802768166091</v>
      </c>
      <c r="V844" s="11">
        <f t="shared" si="189"/>
        <v>4.1176470588235299</v>
      </c>
      <c r="W844" s="11">
        <f>IFERROR(H844/M844,Tabla2[[#This Row],[CARGA PRODUCCION (ANIMALES/HA)]])</f>
        <v>3.8028169014084505</v>
      </c>
      <c r="X844" s="9">
        <f t="shared" si="190"/>
        <v>2022</v>
      </c>
      <c r="Y844" s="9">
        <f t="shared" si="191"/>
        <v>12</v>
      </c>
      <c r="Z844" s="9" t="e">
        <f t="shared" ca="1" si="192"/>
        <v>#NAME?</v>
      </c>
      <c r="AA844" s="12">
        <f t="shared" si="193"/>
        <v>135</v>
      </c>
      <c r="AB844" s="10">
        <f t="shared" si="194"/>
        <v>0.88148148148148153</v>
      </c>
      <c r="AC844" s="13">
        <f t="shared" si="195"/>
        <v>0.11851851851851847</v>
      </c>
    </row>
    <row r="845" spans="1:29">
      <c r="A845" s="6">
        <v>44901</v>
      </c>
      <c r="B845" s="7" t="s">
        <v>84</v>
      </c>
      <c r="C845" s="7">
        <v>1762</v>
      </c>
      <c r="D845" s="7">
        <v>35</v>
      </c>
      <c r="E845" s="7">
        <v>9</v>
      </c>
      <c r="F845" s="7">
        <v>35</v>
      </c>
      <c r="G845" s="7">
        <v>99</v>
      </c>
      <c r="H845" s="7">
        <v>117</v>
      </c>
      <c r="I845" s="7">
        <v>1</v>
      </c>
      <c r="J845" s="7">
        <v>5</v>
      </c>
      <c r="K845" s="7">
        <v>480</v>
      </c>
      <c r="L845" s="7">
        <v>23.8</v>
      </c>
      <c r="M845" s="8">
        <v>28.4</v>
      </c>
      <c r="N845" s="9">
        <f>IF(Tabla2[[#This Row],[LECHE RETIRO DIA]]&lt;&gt;ISBLANK(Tabla2[[#This Row],[LECHE RETIRO DIA]]),SUM(Tabla2[[#This Row],[LECHE TANQUE DIA]:[LECHE RETIRO DIA]]),SUM(Tabla2[[#This Row],[LECHE TANQUE DIA]:[LECHE AUTOCONSUMO DIA]]))</f>
        <v>1841</v>
      </c>
      <c r="O845" s="10">
        <f t="shared" si="182"/>
        <v>0.95708853883758827</v>
      </c>
      <c r="P845" s="11">
        <f t="shared" si="183"/>
        <v>18.595959595959595</v>
      </c>
      <c r="Q845" s="11">
        <f t="shared" si="184"/>
        <v>17.797979797979799</v>
      </c>
      <c r="R845" s="11">
        <f t="shared" si="185"/>
        <v>7</v>
      </c>
      <c r="S845" s="11">
        <f t="shared" si="186"/>
        <v>3.8354166666666667</v>
      </c>
      <c r="T845" s="11">
        <f t="shared" si="187"/>
        <v>4.8484848484848486</v>
      </c>
      <c r="U845" s="11">
        <f t="shared" si="188"/>
        <v>77.35294117647058</v>
      </c>
      <c r="V845" s="11">
        <f t="shared" si="189"/>
        <v>4.1596638655462179</v>
      </c>
      <c r="W845" s="11">
        <f>IFERROR(H845/M845,Tabla2[[#This Row],[CARGA PRODUCCION (ANIMALES/HA)]])</f>
        <v>4.119718309859155</v>
      </c>
      <c r="X845" s="9">
        <f t="shared" si="190"/>
        <v>2022</v>
      </c>
      <c r="Y845" s="9">
        <f t="shared" si="191"/>
        <v>12</v>
      </c>
      <c r="Z845" s="9" t="e">
        <f t="shared" ca="1" si="192"/>
        <v>#NAME?</v>
      </c>
      <c r="AA845" s="12">
        <f t="shared" si="193"/>
        <v>117</v>
      </c>
      <c r="AB845" s="10">
        <f t="shared" si="194"/>
        <v>0.84615384615384615</v>
      </c>
      <c r="AC845" s="13">
        <f t="shared" si="195"/>
        <v>0.15384615384615385</v>
      </c>
    </row>
    <row r="846" spans="1:29">
      <c r="A846" s="6">
        <v>44901</v>
      </c>
      <c r="B846" s="7" t="s">
        <v>88</v>
      </c>
      <c r="C846" s="7">
        <v>580</v>
      </c>
      <c r="D846" s="7">
        <v>40</v>
      </c>
      <c r="E846" s="7">
        <v>5</v>
      </c>
      <c r="F846" s="7">
        <v>40</v>
      </c>
      <c r="G846" s="7">
        <v>37</v>
      </c>
      <c r="H846" s="7">
        <v>40</v>
      </c>
      <c r="I846" s="7">
        <v>0</v>
      </c>
      <c r="J846" s="7">
        <v>8</v>
      </c>
      <c r="K846" s="7">
        <v>180</v>
      </c>
      <c r="L846" s="7">
        <v>10.8</v>
      </c>
      <c r="M846" s="28">
        <v>15</v>
      </c>
      <c r="N846" s="9">
        <f>IF(Tabla2[[#This Row],[LECHE RETIRO DIA]]&lt;&gt;ISBLANK(Tabla2[[#This Row],[LECHE RETIRO DIA]]),SUM(Tabla2[[#This Row],[LECHE TANQUE DIA]:[LECHE RETIRO DIA]]),SUM(Tabla2[[#This Row],[LECHE TANQUE DIA]:[LECHE AUTOCONSUMO DIA]]))</f>
        <v>665</v>
      </c>
      <c r="O846" s="10">
        <f t="shared" si="182"/>
        <v>0.8721804511278195</v>
      </c>
      <c r="P846" s="11">
        <f t="shared" si="183"/>
        <v>17.972972972972972</v>
      </c>
      <c r="Q846" s="11">
        <f t="shared" si="184"/>
        <v>15.675675675675675</v>
      </c>
      <c r="R846" s="11">
        <f t="shared" si="185"/>
        <v>5</v>
      </c>
      <c r="S846" s="11">
        <f t="shared" si="186"/>
        <v>3.6944444444444446</v>
      </c>
      <c r="T846" s="11">
        <f t="shared" si="187"/>
        <v>4.8648648648648649</v>
      </c>
      <c r="U846" s="11">
        <f t="shared" si="188"/>
        <v>61.574074074074069</v>
      </c>
      <c r="V846" s="11">
        <f t="shared" si="189"/>
        <v>3.4259259259259256</v>
      </c>
      <c r="W846" s="11">
        <f>IFERROR(H846/M846,Tabla2[[#This Row],[CARGA PRODUCCION (ANIMALES/HA)]])</f>
        <v>2.6666666666666665</v>
      </c>
      <c r="X846" s="9">
        <f t="shared" si="190"/>
        <v>2022</v>
      </c>
      <c r="Y846" s="9">
        <f t="shared" si="191"/>
        <v>12</v>
      </c>
      <c r="Z846" s="9" t="e">
        <f t="shared" ca="1" si="192"/>
        <v>#NAME?</v>
      </c>
      <c r="AA846" s="12">
        <f t="shared" si="193"/>
        <v>40</v>
      </c>
      <c r="AB846" s="10">
        <f t="shared" si="194"/>
        <v>0.92500000000000004</v>
      </c>
      <c r="AC846" s="13">
        <f t="shared" si="195"/>
        <v>7.4999999999999956E-2</v>
      </c>
    </row>
    <row r="847" spans="1:29">
      <c r="A847" s="6">
        <v>44902</v>
      </c>
      <c r="B847" s="7" t="s">
        <v>81</v>
      </c>
      <c r="C847" s="7">
        <v>1942</v>
      </c>
      <c r="D847" s="7">
        <v>50</v>
      </c>
      <c r="E847" s="7">
        <v>9</v>
      </c>
      <c r="F847" s="7">
        <v>50</v>
      </c>
      <c r="G847" s="7">
        <v>96</v>
      </c>
      <c r="H847" s="7">
        <v>106</v>
      </c>
      <c r="I847" s="7">
        <v>1</v>
      </c>
      <c r="J847" s="7">
        <v>9</v>
      </c>
      <c r="K847" s="7">
        <v>600</v>
      </c>
      <c r="L847" s="7">
        <v>25.2</v>
      </c>
      <c r="M847" s="8">
        <v>32.700000000000003</v>
      </c>
      <c r="N847" s="9">
        <f>IF(Tabla2[[#This Row],[LECHE RETIRO DIA]]&lt;&gt;ISBLANK(Tabla2[[#This Row],[LECHE RETIRO DIA]]),SUM(Tabla2[[#This Row],[LECHE TANQUE DIA]:[LECHE RETIRO DIA]]),SUM(Tabla2[[#This Row],[LECHE TANQUE DIA]:[LECHE AUTOCONSUMO DIA]]))</f>
        <v>2051</v>
      </c>
      <c r="O847" s="10">
        <f t="shared" si="182"/>
        <v>0.94685519258898099</v>
      </c>
      <c r="P847" s="11">
        <f t="shared" si="183"/>
        <v>21.364583333333332</v>
      </c>
      <c r="Q847" s="11">
        <f t="shared" si="184"/>
        <v>20.229166666666668</v>
      </c>
      <c r="R847" s="11">
        <f t="shared" si="185"/>
        <v>5.5555555555555554</v>
      </c>
      <c r="S847" s="11">
        <f t="shared" si="186"/>
        <v>3.4183333333333334</v>
      </c>
      <c r="T847" s="11">
        <f t="shared" si="187"/>
        <v>6.25</v>
      </c>
      <c r="U847" s="11">
        <f t="shared" si="188"/>
        <v>81.388888888888886</v>
      </c>
      <c r="V847" s="11">
        <f t="shared" si="189"/>
        <v>3.8095238095238098</v>
      </c>
      <c r="W847" s="11">
        <f>IFERROR(H847/M847,Tabla2[[#This Row],[CARGA PRODUCCION (ANIMALES/HA)]])</f>
        <v>3.2415902140672781</v>
      </c>
      <c r="X847" s="9">
        <f t="shared" si="190"/>
        <v>2022</v>
      </c>
      <c r="Y847" s="9">
        <f t="shared" si="191"/>
        <v>12</v>
      </c>
      <c r="Z847" s="9" t="e">
        <f t="shared" ca="1" si="192"/>
        <v>#NAME?</v>
      </c>
      <c r="AA847" s="12">
        <f t="shared" si="193"/>
        <v>106</v>
      </c>
      <c r="AB847" s="10">
        <f t="shared" si="194"/>
        <v>0.90566037735849059</v>
      </c>
      <c r="AC847" s="13">
        <f t="shared" si="195"/>
        <v>9.4339622641509413E-2</v>
      </c>
    </row>
    <row r="848" spans="1:29">
      <c r="A848" s="6">
        <v>44902</v>
      </c>
      <c r="B848" s="7" t="s">
        <v>83</v>
      </c>
      <c r="C848" s="7">
        <v>2048</v>
      </c>
      <c r="D848" s="7">
        <v>100</v>
      </c>
      <c r="E848" s="7">
        <v>9</v>
      </c>
      <c r="F848" s="7">
        <v>100</v>
      </c>
      <c r="G848" s="7">
        <v>114</v>
      </c>
      <c r="H848" s="7">
        <v>130</v>
      </c>
      <c r="I848" s="7">
        <v>6</v>
      </c>
      <c r="J848" s="7">
        <v>15</v>
      </c>
      <c r="K848" s="7">
        <v>680</v>
      </c>
      <c r="L848" s="7">
        <v>28.9</v>
      </c>
      <c r="M848" s="8">
        <v>35.5</v>
      </c>
      <c r="N848" s="9">
        <f>IF(Tabla2[[#This Row],[LECHE RETIRO DIA]]&lt;&gt;ISBLANK(Tabla2[[#This Row],[LECHE RETIRO DIA]]),SUM(Tabla2[[#This Row],[LECHE TANQUE DIA]:[LECHE RETIRO DIA]]),SUM(Tabla2[[#This Row],[LECHE TANQUE DIA]:[LECHE AUTOCONSUMO DIA]]))</f>
        <v>2257</v>
      </c>
      <c r="O848" s="10">
        <f t="shared" si="182"/>
        <v>0.90739920248116968</v>
      </c>
      <c r="P848" s="11">
        <f t="shared" si="183"/>
        <v>19.798245614035089</v>
      </c>
      <c r="Q848" s="11">
        <f t="shared" si="184"/>
        <v>17.964912280701753</v>
      </c>
      <c r="R848" s="11">
        <f t="shared" si="185"/>
        <v>6.666666666666667</v>
      </c>
      <c r="S848" s="11">
        <f t="shared" si="186"/>
        <v>3.3191176470588237</v>
      </c>
      <c r="T848" s="11">
        <f t="shared" si="187"/>
        <v>5.9649122807017543</v>
      </c>
      <c r="U848" s="11">
        <f t="shared" si="188"/>
        <v>78.096885813148788</v>
      </c>
      <c r="V848" s="11">
        <f t="shared" si="189"/>
        <v>3.9446366782006921</v>
      </c>
      <c r="W848" s="11">
        <f>IFERROR(H848/M848,Tabla2[[#This Row],[CARGA PRODUCCION (ANIMALES/HA)]])</f>
        <v>3.6619718309859155</v>
      </c>
      <c r="X848" s="9">
        <f t="shared" si="190"/>
        <v>2022</v>
      </c>
      <c r="Y848" s="9">
        <f t="shared" si="191"/>
        <v>12</v>
      </c>
      <c r="Z848" s="9" t="e">
        <f t="shared" ca="1" si="192"/>
        <v>#NAME?</v>
      </c>
      <c r="AA848" s="12">
        <f t="shared" si="193"/>
        <v>130</v>
      </c>
      <c r="AB848" s="10">
        <f t="shared" si="194"/>
        <v>0.87692307692307692</v>
      </c>
      <c r="AC848" s="13">
        <f t="shared" si="195"/>
        <v>0.12307692307692308</v>
      </c>
    </row>
    <row r="849" spans="1:29">
      <c r="A849" s="6">
        <v>44902</v>
      </c>
      <c r="B849" s="7" t="s">
        <v>84</v>
      </c>
      <c r="C849" s="7">
        <v>1754</v>
      </c>
      <c r="D849" s="7">
        <v>35</v>
      </c>
      <c r="E849" s="7">
        <v>9</v>
      </c>
      <c r="F849" s="7">
        <v>35</v>
      </c>
      <c r="G849" s="7">
        <v>99</v>
      </c>
      <c r="H849" s="7">
        <v>117</v>
      </c>
      <c r="I849" s="7">
        <v>1</v>
      </c>
      <c r="J849" s="7">
        <v>5</v>
      </c>
      <c r="K849" s="7">
        <v>480</v>
      </c>
      <c r="L849" s="7">
        <v>23.8</v>
      </c>
      <c r="M849" s="8">
        <v>28.4</v>
      </c>
      <c r="N849" s="9">
        <f>IF(Tabla2[[#This Row],[LECHE RETIRO DIA]]&lt;&gt;ISBLANK(Tabla2[[#This Row],[LECHE RETIRO DIA]]),SUM(Tabla2[[#This Row],[LECHE TANQUE DIA]:[LECHE RETIRO DIA]]),SUM(Tabla2[[#This Row],[LECHE TANQUE DIA]:[LECHE AUTOCONSUMO DIA]]))</f>
        <v>1833</v>
      </c>
      <c r="O849" s="10">
        <f t="shared" si="182"/>
        <v>0.95690125477359522</v>
      </c>
      <c r="P849" s="11">
        <f t="shared" si="183"/>
        <v>18.515151515151516</v>
      </c>
      <c r="Q849" s="11">
        <f t="shared" si="184"/>
        <v>17.717171717171716</v>
      </c>
      <c r="R849" s="11">
        <f t="shared" si="185"/>
        <v>7</v>
      </c>
      <c r="S849" s="11">
        <f t="shared" si="186"/>
        <v>3.8187500000000001</v>
      </c>
      <c r="T849" s="11">
        <f t="shared" si="187"/>
        <v>4.8484848484848486</v>
      </c>
      <c r="U849" s="11">
        <f t="shared" si="188"/>
        <v>77.016806722689068</v>
      </c>
      <c r="V849" s="11">
        <f t="shared" si="189"/>
        <v>4.1596638655462179</v>
      </c>
      <c r="W849" s="11">
        <f>IFERROR(H849/M849,Tabla2[[#This Row],[CARGA PRODUCCION (ANIMALES/HA)]])</f>
        <v>4.119718309859155</v>
      </c>
      <c r="X849" s="9">
        <f t="shared" si="190"/>
        <v>2022</v>
      </c>
      <c r="Y849" s="9">
        <f t="shared" si="191"/>
        <v>12</v>
      </c>
      <c r="Z849" s="9" t="e">
        <f t="shared" ca="1" si="192"/>
        <v>#NAME?</v>
      </c>
      <c r="AA849" s="12">
        <f t="shared" si="193"/>
        <v>117</v>
      </c>
      <c r="AB849" s="10">
        <f t="shared" si="194"/>
        <v>0.84615384615384615</v>
      </c>
      <c r="AC849" s="13">
        <f t="shared" si="195"/>
        <v>0.15384615384615385</v>
      </c>
    </row>
    <row r="850" spans="1:29">
      <c r="A850" s="6">
        <v>44902</v>
      </c>
      <c r="B850" s="7" t="s">
        <v>88</v>
      </c>
      <c r="C850" s="7">
        <v>581</v>
      </c>
      <c r="D850" s="7">
        <v>40</v>
      </c>
      <c r="E850" s="7">
        <v>5</v>
      </c>
      <c r="F850" s="7">
        <v>40</v>
      </c>
      <c r="G850" s="7">
        <v>37</v>
      </c>
      <c r="H850" s="7">
        <v>40</v>
      </c>
      <c r="I850" s="7">
        <v>0</v>
      </c>
      <c r="J850" s="7">
        <v>8</v>
      </c>
      <c r="K850" s="7">
        <v>180</v>
      </c>
      <c r="L850" s="7">
        <v>10.8</v>
      </c>
      <c r="M850" s="28">
        <v>15</v>
      </c>
      <c r="N850" s="9">
        <f>IF(Tabla2[[#This Row],[LECHE RETIRO DIA]]&lt;&gt;ISBLANK(Tabla2[[#This Row],[LECHE RETIRO DIA]]),SUM(Tabla2[[#This Row],[LECHE TANQUE DIA]:[LECHE RETIRO DIA]]),SUM(Tabla2[[#This Row],[LECHE TANQUE DIA]:[LECHE AUTOCONSUMO DIA]]))</f>
        <v>666</v>
      </c>
      <c r="O850" s="10">
        <f t="shared" si="182"/>
        <v>0.87237237237237242</v>
      </c>
      <c r="P850" s="11">
        <f t="shared" si="183"/>
        <v>18</v>
      </c>
      <c r="Q850" s="11">
        <f t="shared" si="184"/>
        <v>15.702702702702704</v>
      </c>
      <c r="R850" s="11">
        <f t="shared" si="185"/>
        <v>5</v>
      </c>
      <c r="S850" s="11">
        <f t="shared" si="186"/>
        <v>3.7</v>
      </c>
      <c r="T850" s="11">
        <f t="shared" si="187"/>
        <v>4.8648648648648649</v>
      </c>
      <c r="U850" s="11">
        <f t="shared" si="188"/>
        <v>61.666666666666664</v>
      </c>
      <c r="V850" s="11">
        <f t="shared" si="189"/>
        <v>3.4259259259259256</v>
      </c>
      <c r="W850" s="11">
        <f>IFERROR(H850/M850,Tabla2[[#This Row],[CARGA PRODUCCION (ANIMALES/HA)]])</f>
        <v>2.6666666666666665</v>
      </c>
      <c r="X850" s="9">
        <f t="shared" si="190"/>
        <v>2022</v>
      </c>
      <c r="Y850" s="9">
        <f t="shared" si="191"/>
        <v>12</v>
      </c>
      <c r="Z850" s="9" t="e">
        <f t="shared" ca="1" si="192"/>
        <v>#NAME?</v>
      </c>
      <c r="AA850" s="12">
        <f t="shared" si="193"/>
        <v>40</v>
      </c>
      <c r="AB850" s="10">
        <f t="shared" si="194"/>
        <v>0.92500000000000004</v>
      </c>
      <c r="AC850" s="13">
        <f t="shared" si="195"/>
        <v>7.4999999999999956E-2</v>
      </c>
    </row>
    <row r="851" spans="1:29">
      <c r="A851" s="6">
        <v>44903</v>
      </c>
      <c r="B851" s="7" t="s">
        <v>81</v>
      </c>
      <c r="C851" s="7">
        <v>1947</v>
      </c>
      <c r="D851" s="7">
        <v>50</v>
      </c>
      <c r="E851" s="7">
        <v>9</v>
      </c>
      <c r="F851" s="7">
        <v>50</v>
      </c>
      <c r="G851" s="7">
        <v>97</v>
      </c>
      <c r="H851" s="7">
        <v>106</v>
      </c>
      <c r="I851" s="7">
        <v>0</v>
      </c>
      <c r="J851" s="7">
        <v>11</v>
      </c>
      <c r="K851" s="7">
        <v>600</v>
      </c>
      <c r="L851" s="7">
        <v>25.2</v>
      </c>
      <c r="M851" s="8">
        <v>32.700000000000003</v>
      </c>
      <c r="N851" s="9">
        <f>IF(Tabla2[[#This Row],[LECHE RETIRO DIA]]&lt;&gt;ISBLANK(Tabla2[[#This Row],[LECHE RETIRO DIA]]),SUM(Tabla2[[#This Row],[LECHE TANQUE DIA]:[LECHE RETIRO DIA]]),SUM(Tabla2[[#This Row],[LECHE TANQUE DIA]:[LECHE AUTOCONSUMO DIA]]))</f>
        <v>2056</v>
      </c>
      <c r="O851" s="10">
        <f t="shared" si="182"/>
        <v>0.94698443579766534</v>
      </c>
      <c r="P851" s="11">
        <f t="shared" si="183"/>
        <v>21.195876288659793</v>
      </c>
      <c r="Q851" s="11">
        <f t="shared" si="184"/>
        <v>20.072164948453608</v>
      </c>
      <c r="R851" s="11">
        <f t="shared" si="185"/>
        <v>4.5454545454545459</v>
      </c>
      <c r="S851" s="11">
        <f t="shared" si="186"/>
        <v>3.4266666666666667</v>
      </c>
      <c r="T851" s="11">
        <f t="shared" si="187"/>
        <v>6.1855670103092786</v>
      </c>
      <c r="U851" s="11">
        <f t="shared" si="188"/>
        <v>81.587301587301596</v>
      </c>
      <c r="V851" s="11">
        <f t="shared" si="189"/>
        <v>3.8492063492063493</v>
      </c>
      <c r="W851" s="11">
        <f>IFERROR(H851/M851,Tabla2[[#This Row],[CARGA PRODUCCION (ANIMALES/HA)]])</f>
        <v>3.2415902140672781</v>
      </c>
      <c r="X851" s="9">
        <f t="shared" si="190"/>
        <v>2022</v>
      </c>
      <c r="Y851" s="9">
        <f t="shared" si="191"/>
        <v>12</v>
      </c>
      <c r="Z851" s="9" t="e">
        <f t="shared" ca="1" si="192"/>
        <v>#NAME?</v>
      </c>
      <c r="AA851" s="12">
        <f t="shared" si="193"/>
        <v>106</v>
      </c>
      <c r="AB851" s="10">
        <f t="shared" si="194"/>
        <v>0.91509433962264153</v>
      </c>
      <c r="AC851" s="13">
        <f t="shared" si="195"/>
        <v>8.4905660377358472E-2</v>
      </c>
    </row>
    <row r="852" spans="1:29">
      <c r="A852" s="6">
        <v>44903</v>
      </c>
      <c r="B852" s="7" t="s">
        <v>83</v>
      </c>
      <c r="C852" s="7">
        <v>2023</v>
      </c>
      <c r="D852" s="7">
        <v>100</v>
      </c>
      <c r="E852" s="7">
        <v>9</v>
      </c>
      <c r="F852" s="7">
        <v>100</v>
      </c>
      <c r="G852" s="7">
        <v>114</v>
      </c>
      <c r="H852" s="7">
        <v>130</v>
      </c>
      <c r="I852" s="7">
        <v>6</v>
      </c>
      <c r="J852" s="7">
        <v>13</v>
      </c>
      <c r="K852" s="7">
        <v>680</v>
      </c>
      <c r="L852" s="7">
        <v>28.9</v>
      </c>
      <c r="M852" s="8">
        <v>35.5</v>
      </c>
      <c r="N852" s="9">
        <f>IF(Tabla2[[#This Row],[LECHE RETIRO DIA]]&lt;&gt;ISBLANK(Tabla2[[#This Row],[LECHE RETIRO DIA]]),SUM(Tabla2[[#This Row],[LECHE TANQUE DIA]:[LECHE RETIRO DIA]]),SUM(Tabla2[[#This Row],[LECHE TANQUE DIA]:[LECHE AUTOCONSUMO DIA]]))</f>
        <v>2232</v>
      </c>
      <c r="O852" s="10">
        <f t="shared" si="182"/>
        <v>0.90636200716845883</v>
      </c>
      <c r="P852" s="11">
        <f t="shared" si="183"/>
        <v>19.578947368421051</v>
      </c>
      <c r="Q852" s="11">
        <f t="shared" si="184"/>
        <v>17.745614035087719</v>
      </c>
      <c r="R852" s="11">
        <f t="shared" si="185"/>
        <v>7.6923076923076925</v>
      </c>
      <c r="S852" s="11">
        <f t="shared" si="186"/>
        <v>3.2823529411764705</v>
      </c>
      <c r="T852" s="11">
        <f t="shared" si="187"/>
        <v>5.9649122807017543</v>
      </c>
      <c r="U852" s="11">
        <f t="shared" si="188"/>
        <v>77.231833910034609</v>
      </c>
      <c r="V852" s="11">
        <f t="shared" si="189"/>
        <v>3.9446366782006921</v>
      </c>
      <c r="W852" s="11">
        <f>IFERROR(H852/M852,Tabla2[[#This Row],[CARGA PRODUCCION (ANIMALES/HA)]])</f>
        <v>3.6619718309859155</v>
      </c>
      <c r="X852" s="9">
        <f t="shared" si="190"/>
        <v>2022</v>
      </c>
      <c r="Y852" s="9">
        <f t="shared" si="191"/>
        <v>12</v>
      </c>
      <c r="Z852" s="9" t="e">
        <f t="shared" ca="1" si="192"/>
        <v>#NAME?</v>
      </c>
      <c r="AA852" s="12">
        <f t="shared" si="193"/>
        <v>130</v>
      </c>
      <c r="AB852" s="10">
        <f t="shared" si="194"/>
        <v>0.87692307692307692</v>
      </c>
      <c r="AC852" s="13">
        <f t="shared" si="195"/>
        <v>0.12307692307692308</v>
      </c>
    </row>
    <row r="853" spans="1:29">
      <c r="A853" s="6">
        <v>44903</v>
      </c>
      <c r="B853" s="7" t="s">
        <v>84</v>
      </c>
      <c r="C853" s="7">
        <v>1733</v>
      </c>
      <c r="D853" s="7">
        <v>35</v>
      </c>
      <c r="E853" s="7">
        <v>9</v>
      </c>
      <c r="F853" s="7">
        <v>35</v>
      </c>
      <c r="G853" s="7">
        <v>99</v>
      </c>
      <c r="H853" s="7">
        <v>117</v>
      </c>
      <c r="I853" s="7">
        <v>1</v>
      </c>
      <c r="J853" s="7">
        <v>5</v>
      </c>
      <c r="K853" s="7">
        <v>480</v>
      </c>
      <c r="L853" s="7">
        <v>23.8</v>
      </c>
      <c r="M853" s="8">
        <v>28.4</v>
      </c>
      <c r="N853" s="9">
        <f>IF(Tabla2[[#This Row],[LECHE RETIRO DIA]]&lt;&gt;ISBLANK(Tabla2[[#This Row],[LECHE RETIRO DIA]]),SUM(Tabla2[[#This Row],[LECHE TANQUE DIA]:[LECHE RETIRO DIA]]),SUM(Tabla2[[#This Row],[LECHE TANQUE DIA]:[LECHE AUTOCONSUMO DIA]]))</f>
        <v>1812</v>
      </c>
      <c r="O853" s="10">
        <f t="shared" si="182"/>
        <v>0.95640176600441507</v>
      </c>
      <c r="P853" s="11">
        <f t="shared" si="183"/>
        <v>18.303030303030305</v>
      </c>
      <c r="Q853" s="11">
        <f t="shared" si="184"/>
        <v>17.505050505050505</v>
      </c>
      <c r="R853" s="11">
        <f t="shared" si="185"/>
        <v>7</v>
      </c>
      <c r="S853" s="11">
        <f t="shared" si="186"/>
        <v>3.7749999999999999</v>
      </c>
      <c r="T853" s="11">
        <f t="shared" si="187"/>
        <v>4.8484848484848486</v>
      </c>
      <c r="U853" s="11">
        <f t="shared" si="188"/>
        <v>76.134453781512605</v>
      </c>
      <c r="V853" s="11">
        <f t="shared" si="189"/>
        <v>4.1596638655462179</v>
      </c>
      <c r="W853" s="11">
        <f>IFERROR(H853/M853,Tabla2[[#This Row],[CARGA PRODUCCION (ANIMALES/HA)]])</f>
        <v>4.119718309859155</v>
      </c>
      <c r="X853" s="9">
        <f t="shared" si="190"/>
        <v>2022</v>
      </c>
      <c r="Y853" s="9">
        <f t="shared" si="191"/>
        <v>12</v>
      </c>
      <c r="Z853" s="9" t="e">
        <f t="shared" ca="1" si="192"/>
        <v>#NAME?</v>
      </c>
      <c r="AA853" s="12">
        <f t="shared" si="193"/>
        <v>117</v>
      </c>
      <c r="AB853" s="10">
        <f t="shared" si="194"/>
        <v>0.84615384615384615</v>
      </c>
      <c r="AC853" s="13">
        <f t="shared" si="195"/>
        <v>0.15384615384615385</v>
      </c>
    </row>
    <row r="854" spans="1:29">
      <c r="A854" s="6">
        <v>44903</v>
      </c>
      <c r="B854" s="7" t="s">
        <v>88</v>
      </c>
      <c r="C854" s="7">
        <v>583</v>
      </c>
      <c r="D854" s="7">
        <v>40</v>
      </c>
      <c r="E854" s="7">
        <v>5</v>
      </c>
      <c r="F854" s="7">
        <v>40</v>
      </c>
      <c r="G854" s="7">
        <v>38</v>
      </c>
      <c r="H854" s="7">
        <v>40</v>
      </c>
      <c r="I854" s="7">
        <v>1</v>
      </c>
      <c r="J854" s="7">
        <v>8</v>
      </c>
      <c r="K854" s="7">
        <v>180</v>
      </c>
      <c r="L854" s="7">
        <v>10.8</v>
      </c>
      <c r="M854" s="28">
        <v>15</v>
      </c>
      <c r="N854" s="9">
        <f>IF(Tabla2[[#This Row],[LECHE RETIRO DIA]]&lt;&gt;ISBLANK(Tabla2[[#This Row],[LECHE RETIRO DIA]]),SUM(Tabla2[[#This Row],[LECHE TANQUE DIA]:[LECHE RETIRO DIA]]),SUM(Tabla2[[#This Row],[LECHE TANQUE DIA]:[LECHE AUTOCONSUMO DIA]]))</f>
        <v>668</v>
      </c>
      <c r="O854" s="10">
        <f t="shared" ref="O854:O917" si="196">IFERROR(C854/N854,"")</f>
        <v>0.8727544910179641</v>
      </c>
      <c r="P854" s="11">
        <f t="shared" ref="P854:P917" si="197">IFERROR(N854/G854,"")</f>
        <v>17.578947368421051</v>
      </c>
      <c r="Q854" s="11">
        <f t="shared" ref="Q854:Q917" si="198">IFERROR(C854/G854,"")</f>
        <v>15.342105263157896</v>
      </c>
      <c r="R854" s="11">
        <f t="shared" ref="R854:R917" si="199">IFERROR(D854/J854,"")</f>
        <v>5</v>
      </c>
      <c r="S854" s="11">
        <f t="shared" ref="S854:S917" si="200">IFERROR(N854/K854,"")</f>
        <v>3.7111111111111112</v>
      </c>
      <c r="T854" s="11">
        <f t="shared" ref="T854:T917" si="201">IFERROR(K854/G854,"")</f>
        <v>4.7368421052631575</v>
      </c>
      <c r="U854" s="11">
        <f t="shared" ref="U854:U917" si="202">IFERROR(N854/L854,"")</f>
        <v>61.851851851851848</v>
      </c>
      <c r="V854" s="11">
        <f t="shared" ref="V854:V917" si="203">IFERROR(G854/L854,"")</f>
        <v>3.5185185185185182</v>
      </c>
      <c r="W854" s="11">
        <f>IFERROR(H854/M854,Tabla2[[#This Row],[CARGA PRODUCCION (ANIMALES/HA)]])</f>
        <v>2.6666666666666665</v>
      </c>
      <c r="X854" s="9">
        <f t="shared" ref="X854:X917" si="204">YEAR(A854)</f>
        <v>2022</v>
      </c>
      <c r="Y854" s="9">
        <f t="shared" ref="Y854:Y917" si="205">MONTH(A854)</f>
        <v>12</v>
      </c>
      <c r="Z854" s="9" t="e">
        <f t="shared" ref="Z854:Z917" ca="1" si="206">_xlfn.ISOWEEKNUM(A854)</f>
        <v>#NAME?</v>
      </c>
      <c r="AA854" s="12">
        <f t="shared" ref="AA854:AA917" si="207">IF(H854&gt;0,H854,G854)</f>
        <v>40</v>
      </c>
      <c r="AB854" s="10">
        <f t="shared" ref="AB854:AB917" si="208">IFERROR(G854/AA854,"")</f>
        <v>0.95</v>
      </c>
      <c r="AC854" s="13">
        <f t="shared" ref="AC854:AC917" si="209">IFERROR(1-AB854,"")</f>
        <v>5.0000000000000044E-2</v>
      </c>
    </row>
    <row r="855" spans="1:29">
      <c r="A855" s="6">
        <v>44904</v>
      </c>
      <c r="B855" s="7" t="s">
        <v>81</v>
      </c>
      <c r="C855" s="7">
        <v>1928</v>
      </c>
      <c r="D855" s="7">
        <v>50</v>
      </c>
      <c r="E855" s="7">
        <v>9</v>
      </c>
      <c r="F855" s="7">
        <v>50</v>
      </c>
      <c r="G855" s="7">
        <v>98</v>
      </c>
      <c r="H855" s="7">
        <v>4</v>
      </c>
      <c r="I855" s="7">
        <v>0</v>
      </c>
      <c r="J855" s="7">
        <v>11</v>
      </c>
      <c r="K855" s="7">
        <v>600</v>
      </c>
      <c r="L855" s="7">
        <v>25.2</v>
      </c>
      <c r="M855" s="8">
        <v>32.700000000000003</v>
      </c>
      <c r="N855" s="9">
        <f>IF(Tabla2[[#This Row],[LECHE RETIRO DIA]]&lt;&gt;ISBLANK(Tabla2[[#This Row],[LECHE RETIRO DIA]]),SUM(Tabla2[[#This Row],[LECHE TANQUE DIA]:[LECHE RETIRO DIA]]),SUM(Tabla2[[#This Row],[LECHE TANQUE DIA]:[LECHE AUTOCONSUMO DIA]]))</f>
        <v>2037</v>
      </c>
      <c r="O855" s="10">
        <f t="shared" si="196"/>
        <v>0.9464899361806578</v>
      </c>
      <c r="P855" s="11">
        <f t="shared" si="197"/>
        <v>20.785714285714285</v>
      </c>
      <c r="Q855" s="11">
        <f t="shared" si="198"/>
        <v>19.673469387755102</v>
      </c>
      <c r="R855" s="11">
        <f t="shared" si="199"/>
        <v>4.5454545454545459</v>
      </c>
      <c r="S855" s="11">
        <f t="shared" si="200"/>
        <v>3.395</v>
      </c>
      <c r="T855" s="11">
        <f t="shared" si="201"/>
        <v>6.1224489795918364</v>
      </c>
      <c r="U855" s="11">
        <f t="shared" si="202"/>
        <v>80.833333333333329</v>
      </c>
      <c r="V855" s="11">
        <f t="shared" si="203"/>
        <v>3.8888888888888888</v>
      </c>
      <c r="W855" s="11">
        <f>IFERROR(H855/M855,Tabla2[[#This Row],[CARGA PRODUCCION (ANIMALES/HA)]])</f>
        <v>0.12232415902140671</v>
      </c>
      <c r="X855" s="9">
        <f t="shared" si="204"/>
        <v>2022</v>
      </c>
      <c r="Y855" s="9">
        <f t="shared" si="205"/>
        <v>12</v>
      </c>
      <c r="Z855" s="9" t="e">
        <f t="shared" ca="1" si="206"/>
        <v>#NAME?</v>
      </c>
      <c r="AA855" s="12">
        <f t="shared" si="207"/>
        <v>4</v>
      </c>
      <c r="AB855" s="10">
        <f t="shared" si="208"/>
        <v>24.5</v>
      </c>
      <c r="AC855" s="13">
        <f t="shared" si="209"/>
        <v>-23.5</v>
      </c>
    </row>
    <row r="856" spans="1:29">
      <c r="A856" s="6">
        <v>44904</v>
      </c>
      <c r="B856" s="7" t="s">
        <v>83</v>
      </c>
      <c r="C856" s="7">
        <v>2104</v>
      </c>
      <c r="D856" s="7">
        <v>100</v>
      </c>
      <c r="E856" s="7">
        <v>9</v>
      </c>
      <c r="F856" s="7">
        <v>100</v>
      </c>
      <c r="G856" s="7">
        <v>114</v>
      </c>
      <c r="H856" s="7">
        <v>130</v>
      </c>
      <c r="I856" s="7">
        <v>6</v>
      </c>
      <c r="J856" s="7">
        <v>13</v>
      </c>
      <c r="K856" s="7">
        <v>680</v>
      </c>
      <c r="L856" s="7">
        <v>28.9</v>
      </c>
      <c r="M856" s="8">
        <v>35.5</v>
      </c>
      <c r="N856" s="9">
        <f>IF(Tabla2[[#This Row],[LECHE RETIRO DIA]]&lt;&gt;ISBLANK(Tabla2[[#This Row],[LECHE RETIRO DIA]]),SUM(Tabla2[[#This Row],[LECHE TANQUE DIA]:[LECHE RETIRO DIA]]),SUM(Tabla2[[#This Row],[LECHE TANQUE DIA]:[LECHE AUTOCONSUMO DIA]]))</f>
        <v>2313</v>
      </c>
      <c r="O856" s="10">
        <f t="shared" si="196"/>
        <v>0.90964115866839601</v>
      </c>
      <c r="P856" s="11">
        <f t="shared" si="197"/>
        <v>20.289473684210527</v>
      </c>
      <c r="Q856" s="11">
        <f t="shared" si="198"/>
        <v>18.456140350877192</v>
      </c>
      <c r="R856" s="11">
        <f t="shared" si="199"/>
        <v>7.6923076923076925</v>
      </c>
      <c r="S856" s="11">
        <f t="shared" si="200"/>
        <v>3.401470588235294</v>
      </c>
      <c r="T856" s="11">
        <f t="shared" si="201"/>
        <v>5.9649122807017543</v>
      </c>
      <c r="U856" s="11">
        <f t="shared" si="202"/>
        <v>80.034602076124571</v>
      </c>
      <c r="V856" s="11">
        <f t="shared" si="203"/>
        <v>3.9446366782006921</v>
      </c>
      <c r="W856" s="11">
        <f>IFERROR(H856/M856,Tabla2[[#This Row],[CARGA PRODUCCION (ANIMALES/HA)]])</f>
        <v>3.6619718309859155</v>
      </c>
      <c r="X856" s="9">
        <f t="shared" si="204"/>
        <v>2022</v>
      </c>
      <c r="Y856" s="9">
        <f t="shared" si="205"/>
        <v>12</v>
      </c>
      <c r="Z856" s="9" t="e">
        <f t="shared" ca="1" si="206"/>
        <v>#NAME?</v>
      </c>
      <c r="AA856" s="12">
        <f t="shared" si="207"/>
        <v>130</v>
      </c>
      <c r="AB856" s="10">
        <f t="shared" si="208"/>
        <v>0.87692307692307692</v>
      </c>
      <c r="AC856" s="13">
        <f t="shared" si="209"/>
        <v>0.12307692307692308</v>
      </c>
    </row>
    <row r="857" spans="1:29">
      <c r="A857" s="6">
        <v>44904</v>
      </c>
      <c r="B857" s="7" t="s">
        <v>84</v>
      </c>
      <c r="C857" s="7">
        <v>1804</v>
      </c>
      <c r="D857" s="7">
        <v>35</v>
      </c>
      <c r="E857" s="7">
        <v>9</v>
      </c>
      <c r="F857" s="7">
        <v>35</v>
      </c>
      <c r="G857" s="7">
        <v>103</v>
      </c>
      <c r="H857" s="7">
        <v>117</v>
      </c>
      <c r="I857" s="7">
        <v>1</v>
      </c>
      <c r="J857" s="7">
        <v>5</v>
      </c>
      <c r="K857" s="7">
        <v>480</v>
      </c>
      <c r="L857" s="7">
        <v>23.8</v>
      </c>
      <c r="M857" s="8">
        <v>28.4</v>
      </c>
      <c r="N857" s="9">
        <f>IF(Tabla2[[#This Row],[LECHE RETIRO DIA]]&lt;&gt;ISBLANK(Tabla2[[#This Row],[LECHE RETIRO DIA]]),SUM(Tabla2[[#This Row],[LECHE TANQUE DIA]:[LECHE RETIRO DIA]]),SUM(Tabla2[[#This Row],[LECHE TANQUE DIA]:[LECHE AUTOCONSUMO DIA]]))</f>
        <v>1883</v>
      </c>
      <c r="O857" s="10">
        <f t="shared" si="196"/>
        <v>0.95804567180031863</v>
      </c>
      <c r="P857" s="11">
        <f t="shared" si="197"/>
        <v>18.281553398058254</v>
      </c>
      <c r="Q857" s="11">
        <f t="shared" si="198"/>
        <v>17.514563106796118</v>
      </c>
      <c r="R857" s="11">
        <f t="shared" si="199"/>
        <v>7</v>
      </c>
      <c r="S857" s="11">
        <f t="shared" si="200"/>
        <v>3.9229166666666666</v>
      </c>
      <c r="T857" s="11">
        <f t="shared" si="201"/>
        <v>4.6601941747572813</v>
      </c>
      <c r="U857" s="11">
        <f t="shared" si="202"/>
        <v>79.117647058823522</v>
      </c>
      <c r="V857" s="11">
        <f t="shared" si="203"/>
        <v>4.3277310924369745</v>
      </c>
      <c r="W857" s="11">
        <f>IFERROR(H857/M857,Tabla2[[#This Row],[CARGA PRODUCCION (ANIMALES/HA)]])</f>
        <v>4.119718309859155</v>
      </c>
      <c r="X857" s="9">
        <f t="shared" si="204"/>
        <v>2022</v>
      </c>
      <c r="Y857" s="9">
        <f t="shared" si="205"/>
        <v>12</v>
      </c>
      <c r="Z857" s="9" t="e">
        <f t="shared" ca="1" si="206"/>
        <v>#NAME?</v>
      </c>
      <c r="AA857" s="12">
        <f t="shared" si="207"/>
        <v>117</v>
      </c>
      <c r="AB857" s="10">
        <f t="shared" si="208"/>
        <v>0.88034188034188032</v>
      </c>
      <c r="AC857" s="13">
        <f t="shared" si="209"/>
        <v>0.11965811965811968</v>
      </c>
    </row>
    <row r="858" spans="1:29">
      <c r="A858" s="6">
        <v>44904</v>
      </c>
      <c r="B858" s="7" t="s">
        <v>88</v>
      </c>
      <c r="C858" s="7">
        <v>582</v>
      </c>
      <c r="D858" s="7">
        <v>40</v>
      </c>
      <c r="E858" s="7">
        <v>5</v>
      </c>
      <c r="F858" s="7">
        <v>40</v>
      </c>
      <c r="G858" s="7">
        <v>38</v>
      </c>
      <c r="H858" s="7">
        <v>40</v>
      </c>
      <c r="I858" s="7">
        <v>1</v>
      </c>
      <c r="J858" s="7">
        <v>8</v>
      </c>
      <c r="K858" s="7">
        <v>180</v>
      </c>
      <c r="L858" s="7">
        <v>10.8</v>
      </c>
      <c r="M858" s="28">
        <v>15</v>
      </c>
      <c r="N858" s="9">
        <f>IF(Tabla2[[#This Row],[LECHE RETIRO DIA]]&lt;&gt;ISBLANK(Tabla2[[#This Row],[LECHE RETIRO DIA]]),SUM(Tabla2[[#This Row],[LECHE TANQUE DIA]:[LECHE RETIRO DIA]]),SUM(Tabla2[[#This Row],[LECHE TANQUE DIA]:[LECHE AUTOCONSUMO DIA]]))</f>
        <v>667</v>
      </c>
      <c r="O858" s="10">
        <f t="shared" si="196"/>
        <v>0.87256371814092959</v>
      </c>
      <c r="P858" s="11">
        <f t="shared" si="197"/>
        <v>17.55263157894737</v>
      </c>
      <c r="Q858" s="11">
        <f t="shared" si="198"/>
        <v>15.315789473684211</v>
      </c>
      <c r="R858" s="11">
        <f t="shared" si="199"/>
        <v>5</v>
      </c>
      <c r="S858" s="11">
        <f t="shared" si="200"/>
        <v>3.7055555555555557</v>
      </c>
      <c r="T858" s="11">
        <f t="shared" si="201"/>
        <v>4.7368421052631575</v>
      </c>
      <c r="U858" s="11">
        <f t="shared" si="202"/>
        <v>61.759259259259252</v>
      </c>
      <c r="V858" s="11">
        <f t="shared" si="203"/>
        <v>3.5185185185185182</v>
      </c>
      <c r="W858" s="11">
        <f>IFERROR(H858/M858,Tabla2[[#This Row],[CARGA PRODUCCION (ANIMALES/HA)]])</f>
        <v>2.6666666666666665</v>
      </c>
      <c r="X858" s="9">
        <f t="shared" si="204"/>
        <v>2022</v>
      </c>
      <c r="Y858" s="9">
        <f t="shared" si="205"/>
        <v>12</v>
      </c>
      <c r="Z858" s="9" t="e">
        <f t="shared" ca="1" si="206"/>
        <v>#NAME?</v>
      </c>
      <c r="AA858" s="12">
        <f t="shared" si="207"/>
        <v>40</v>
      </c>
      <c r="AB858" s="10">
        <f t="shared" si="208"/>
        <v>0.95</v>
      </c>
      <c r="AC858" s="13">
        <f t="shared" si="209"/>
        <v>5.0000000000000044E-2</v>
      </c>
    </row>
    <row r="859" spans="1:29">
      <c r="A859" s="6">
        <v>44905</v>
      </c>
      <c r="B859" s="7" t="s">
        <v>81</v>
      </c>
      <c r="C859" s="7">
        <v>1933</v>
      </c>
      <c r="D859" s="7">
        <v>50</v>
      </c>
      <c r="E859" s="7">
        <v>9</v>
      </c>
      <c r="F859" s="7">
        <v>50</v>
      </c>
      <c r="G859" s="7">
        <v>98</v>
      </c>
      <c r="H859" s="7">
        <v>5</v>
      </c>
      <c r="I859" s="7">
        <v>0</v>
      </c>
      <c r="J859" s="7">
        <v>11</v>
      </c>
      <c r="K859" s="7">
        <v>600</v>
      </c>
      <c r="L859" s="7">
        <v>25.2</v>
      </c>
      <c r="M859" s="8">
        <v>32.700000000000003</v>
      </c>
      <c r="N859" s="9">
        <f>IF(Tabla2[[#This Row],[LECHE RETIRO DIA]]&lt;&gt;ISBLANK(Tabla2[[#This Row],[LECHE RETIRO DIA]]),SUM(Tabla2[[#This Row],[LECHE TANQUE DIA]:[LECHE RETIRO DIA]]),SUM(Tabla2[[#This Row],[LECHE TANQUE DIA]:[LECHE AUTOCONSUMO DIA]]))</f>
        <v>2042</v>
      </c>
      <c r="O859" s="10">
        <f t="shared" si="196"/>
        <v>0.94662095984329087</v>
      </c>
      <c r="P859" s="11">
        <f t="shared" si="197"/>
        <v>20.836734693877553</v>
      </c>
      <c r="Q859" s="11">
        <f t="shared" si="198"/>
        <v>19.724489795918366</v>
      </c>
      <c r="R859" s="11">
        <f t="shared" si="199"/>
        <v>4.5454545454545459</v>
      </c>
      <c r="S859" s="11">
        <f t="shared" si="200"/>
        <v>3.4033333333333333</v>
      </c>
      <c r="T859" s="11">
        <f t="shared" si="201"/>
        <v>6.1224489795918364</v>
      </c>
      <c r="U859" s="11">
        <f t="shared" si="202"/>
        <v>81.031746031746039</v>
      </c>
      <c r="V859" s="11">
        <f t="shared" si="203"/>
        <v>3.8888888888888888</v>
      </c>
      <c r="W859" s="11">
        <f>IFERROR(H859/M859,Tabla2[[#This Row],[CARGA PRODUCCION (ANIMALES/HA)]])</f>
        <v>0.1529051987767584</v>
      </c>
      <c r="X859" s="9">
        <f t="shared" si="204"/>
        <v>2022</v>
      </c>
      <c r="Y859" s="9">
        <f t="shared" si="205"/>
        <v>12</v>
      </c>
      <c r="Z859" s="9" t="e">
        <f t="shared" ca="1" si="206"/>
        <v>#NAME?</v>
      </c>
      <c r="AA859" s="12">
        <f t="shared" si="207"/>
        <v>5</v>
      </c>
      <c r="AB859" s="10">
        <f t="shared" si="208"/>
        <v>19.600000000000001</v>
      </c>
      <c r="AC859" s="13">
        <f t="shared" si="209"/>
        <v>-18.600000000000001</v>
      </c>
    </row>
    <row r="860" spans="1:29">
      <c r="A860" s="6">
        <v>44905</v>
      </c>
      <c r="B860" s="7" t="s">
        <v>83</v>
      </c>
      <c r="C860" s="7">
        <v>1963</v>
      </c>
      <c r="D860" s="7">
        <v>100</v>
      </c>
      <c r="E860" s="7">
        <v>9</v>
      </c>
      <c r="F860" s="7">
        <v>100</v>
      </c>
      <c r="G860" s="7">
        <v>117</v>
      </c>
      <c r="H860" s="7">
        <v>130</v>
      </c>
      <c r="I860" s="7">
        <v>6</v>
      </c>
      <c r="J860" s="7">
        <v>13</v>
      </c>
      <c r="K860" s="7">
        <v>680</v>
      </c>
      <c r="L860" s="7">
        <v>28.9</v>
      </c>
      <c r="M860" s="8">
        <v>35.5</v>
      </c>
      <c r="N860" s="9">
        <f>IF(Tabla2[[#This Row],[LECHE RETIRO DIA]]&lt;&gt;ISBLANK(Tabla2[[#This Row],[LECHE RETIRO DIA]]),SUM(Tabla2[[#This Row],[LECHE TANQUE DIA]:[LECHE RETIRO DIA]]),SUM(Tabla2[[#This Row],[LECHE TANQUE DIA]:[LECHE AUTOCONSUMO DIA]]))</f>
        <v>2172</v>
      </c>
      <c r="O860" s="10">
        <f t="shared" si="196"/>
        <v>0.90377532228360957</v>
      </c>
      <c r="P860" s="11">
        <f t="shared" si="197"/>
        <v>18.564102564102566</v>
      </c>
      <c r="Q860" s="11">
        <f t="shared" si="198"/>
        <v>16.777777777777779</v>
      </c>
      <c r="R860" s="11">
        <f t="shared" si="199"/>
        <v>7.6923076923076925</v>
      </c>
      <c r="S860" s="11">
        <f t="shared" si="200"/>
        <v>3.1941176470588237</v>
      </c>
      <c r="T860" s="11">
        <f t="shared" si="201"/>
        <v>5.8119658119658117</v>
      </c>
      <c r="U860" s="11">
        <f t="shared" si="202"/>
        <v>75.155709342560556</v>
      </c>
      <c r="V860" s="11">
        <f t="shared" si="203"/>
        <v>4.0484429065743948</v>
      </c>
      <c r="W860" s="11">
        <f>IFERROR(H860/M860,Tabla2[[#This Row],[CARGA PRODUCCION (ANIMALES/HA)]])</f>
        <v>3.6619718309859155</v>
      </c>
      <c r="X860" s="9">
        <f t="shared" si="204"/>
        <v>2022</v>
      </c>
      <c r="Y860" s="9">
        <f t="shared" si="205"/>
        <v>12</v>
      </c>
      <c r="Z860" s="9" t="e">
        <f t="shared" ca="1" si="206"/>
        <v>#NAME?</v>
      </c>
      <c r="AA860" s="12">
        <f t="shared" si="207"/>
        <v>130</v>
      </c>
      <c r="AB860" s="10">
        <f t="shared" si="208"/>
        <v>0.9</v>
      </c>
      <c r="AC860" s="13">
        <f t="shared" si="209"/>
        <v>9.9999999999999978E-2</v>
      </c>
    </row>
    <row r="861" spans="1:29">
      <c r="A861" s="6">
        <v>44905</v>
      </c>
      <c r="B861" s="7" t="s">
        <v>84</v>
      </c>
      <c r="C861" s="7">
        <v>1711</v>
      </c>
      <c r="D861" s="7">
        <v>35</v>
      </c>
      <c r="E861" s="7">
        <v>5</v>
      </c>
      <c r="F861" s="7">
        <v>35</v>
      </c>
      <c r="G861" s="7">
        <v>103</v>
      </c>
      <c r="H861" s="7">
        <v>117</v>
      </c>
      <c r="I861" s="7">
        <v>1</v>
      </c>
      <c r="J861" s="7">
        <v>5</v>
      </c>
      <c r="K861" s="7">
        <v>480</v>
      </c>
      <c r="L861" s="7">
        <v>23.8</v>
      </c>
      <c r="M861" s="8">
        <v>28.4</v>
      </c>
      <c r="N861" s="9">
        <f>IF(Tabla2[[#This Row],[LECHE RETIRO DIA]]&lt;&gt;ISBLANK(Tabla2[[#This Row],[LECHE RETIRO DIA]]),SUM(Tabla2[[#This Row],[LECHE TANQUE DIA]:[LECHE RETIRO DIA]]),SUM(Tabla2[[#This Row],[LECHE TANQUE DIA]:[LECHE AUTOCONSUMO DIA]]))</f>
        <v>1786</v>
      </c>
      <c r="O861" s="10">
        <f t="shared" si="196"/>
        <v>0.95800671892497202</v>
      </c>
      <c r="P861" s="11">
        <f t="shared" si="197"/>
        <v>17.339805825242717</v>
      </c>
      <c r="Q861" s="11">
        <f t="shared" si="198"/>
        <v>16.611650485436893</v>
      </c>
      <c r="R861" s="11">
        <f t="shared" si="199"/>
        <v>7</v>
      </c>
      <c r="S861" s="11">
        <f t="shared" si="200"/>
        <v>3.7208333333333332</v>
      </c>
      <c r="T861" s="11">
        <f t="shared" si="201"/>
        <v>4.6601941747572813</v>
      </c>
      <c r="U861" s="11">
        <f t="shared" si="202"/>
        <v>75.042016806722685</v>
      </c>
      <c r="V861" s="11">
        <f t="shared" si="203"/>
        <v>4.3277310924369745</v>
      </c>
      <c r="W861" s="11">
        <f>IFERROR(H861/M861,Tabla2[[#This Row],[CARGA PRODUCCION (ANIMALES/HA)]])</f>
        <v>4.119718309859155</v>
      </c>
      <c r="X861" s="9">
        <f t="shared" si="204"/>
        <v>2022</v>
      </c>
      <c r="Y861" s="9">
        <f t="shared" si="205"/>
        <v>12</v>
      </c>
      <c r="Z861" s="9" t="e">
        <f t="shared" ca="1" si="206"/>
        <v>#NAME?</v>
      </c>
      <c r="AA861" s="12">
        <f t="shared" si="207"/>
        <v>117</v>
      </c>
      <c r="AB861" s="10">
        <f t="shared" si="208"/>
        <v>0.88034188034188032</v>
      </c>
      <c r="AC861" s="13">
        <f t="shared" si="209"/>
        <v>0.11965811965811968</v>
      </c>
    </row>
    <row r="862" spans="1:29">
      <c r="A862" s="6">
        <v>44905</v>
      </c>
      <c r="B862" s="7" t="s">
        <v>88</v>
      </c>
      <c r="C862" s="7">
        <v>600</v>
      </c>
      <c r="D862" s="7">
        <v>40</v>
      </c>
      <c r="E862" s="7">
        <v>9</v>
      </c>
      <c r="F862" s="7">
        <v>40</v>
      </c>
      <c r="G862" s="7">
        <v>38</v>
      </c>
      <c r="H862" s="7">
        <v>47</v>
      </c>
      <c r="I862" s="7">
        <v>1</v>
      </c>
      <c r="J862" s="7">
        <v>8</v>
      </c>
      <c r="K862" s="7">
        <v>180</v>
      </c>
      <c r="L862" s="7">
        <v>10.8</v>
      </c>
      <c r="M862" s="28">
        <v>15</v>
      </c>
      <c r="N862" s="9">
        <f>IF(Tabla2[[#This Row],[LECHE RETIRO DIA]]&lt;&gt;ISBLANK(Tabla2[[#This Row],[LECHE RETIRO DIA]]),SUM(Tabla2[[#This Row],[LECHE TANQUE DIA]:[LECHE RETIRO DIA]]),SUM(Tabla2[[#This Row],[LECHE TANQUE DIA]:[LECHE AUTOCONSUMO DIA]]))</f>
        <v>689</v>
      </c>
      <c r="O862" s="10">
        <f t="shared" si="196"/>
        <v>0.8708272859216255</v>
      </c>
      <c r="P862" s="11">
        <f t="shared" si="197"/>
        <v>18.131578947368421</v>
      </c>
      <c r="Q862" s="11">
        <f t="shared" si="198"/>
        <v>15.789473684210526</v>
      </c>
      <c r="R862" s="11">
        <f t="shared" si="199"/>
        <v>5</v>
      </c>
      <c r="S862" s="11">
        <f t="shared" si="200"/>
        <v>3.8277777777777779</v>
      </c>
      <c r="T862" s="11">
        <f t="shared" si="201"/>
        <v>4.7368421052631575</v>
      </c>
      <c r="U862" s="11">
        <f t="shared" si="202"/>
        <v>63.796296296296291</v>
      </c>
      <c r="V862" s="11">
        <f t="shared" si="203"/>
        <v>3.5185185185185182</v>
      </c>
      <c r="W862" s="11">
        <f>IFERROR(H862/M862,Tabla2[[#This Row],[CARGA PRODUCCION (ANIMALES/HA)]])</f>
        <v>3.1333333333333333</v>
      </c>
      <c r="X862" s="9">
        <f t="shared" si="204"/>
        <v>2022</v>
      </c>
      <c r="Y862" s="9">
        <f t="shared" si="205"/>
        <v>12</v>
      </c>
      <c r="Z862" s="9" t="e">
        <f t="shared" ca="1" si="206"/>
        <v>#NAME?</v>
      </c>
      <c r="AA862" s="12">
        <f t="shared" si="207"/>
        <v>47</v>
      </c>
      <c r="AB862" s="10">
        <f t="shared" si="208"/>
        <v>0.80851063829787229</v>
      </c>
      <c r="AC862" s="13">
        <f t="shared" si="209"/>
        <v>0.19148936170212771</v>
      </c>
    </row>
    <row r="863" spans="1:29">
      <c r="A863" s="6">
        <v>44906</v>
      </c>
      <c r="B863" s="7" t="s">
        <v>81</v>
      </c>
      <c r="C863" s="7">
        <v>1947</v>
      </c>
      <c r="D863" s="7">
        <v>50</v>
      </c>
      <c r="E863" s="7">
        <v>9</v>
      </c>
      <c r="F863" s="7">
        <v>50</v>
      </c>
      <c r="G863" s="7">
        <v>99</v>
      </c>
      <c r="H863" s="7">
        <v>5</v>
      </c>
      <c r="I863" s="7">
        <v>0</v>
      </c>
      <c r="J863" s="7">
        <v>11</v>
      </c>
      <c r="K863" s="7">
        <v>600</v>
      </c>
      <c r="L863" s="7">
        <v>25.2</v>
      </c>
      <c r="M863" s="8">
        <v>32.700000000000003</v>
      </c>
      <c r="N863" s="9">
        <f>IF(Tabla2[[#This Row],[LECHE RETIRO DIA]]&lt;&gt;ISBLANK(Tabla2[[#This Row],[LECHE RETIRO DIA]]),SUM(Tabla2[[#This Row],[LECHE TANQUE DIA]:[LECHE RETIRO DIA]]),SUM(Tabla2[[#This Row],[LECHE TANQUE DIA]:[LECHE AUTOCONSUMO DIA]]))</f>
        <v>2056</v>
      </c>
      <c r="O863" s="10">
        <f t="shared" si="196"/>
        <v>0.94698443579766534</v>
      </c>
      <c r="P863" s="11">
        <f t="shared" si="197"/>
        <v>20.767676767676768</v>
      </c>
      <c r="Q863" s="11">
        <f t="shared" si="198"/>
        <v>19.666666666666668</v>
      </c>
      <c r="R863" s="11">
        <f t="shared" si="199"/>
        <v>4.5454545454545459</v>
      </c>
      <c r="S863" s="11">
        <f t="shared" si="200"/>
        <v>3.4266666666666667</v>
      </c>
      <c r="T863" s="11">
        <f t="shared" si="201"/>
        <v>6.0606060606060606</v>
      </c>
      <c r="U863" s="11">
        <f t="shared" si="202"/>
        <v>81.587301587301596</v>
      </c>
      <c r="V863" s="11">
        <f t="shared" si="203"/>
        <v>3.9285714285714288</v>
      </c>
      <c r="W863" s="11">
        <f>IFERROR(H863/M863,Tabla2[[#This Row],[CARGA PRODUCCION (ANIMALES/HA)]])</f>
        <v>0.1529051987767584</v>
      </c>
      <c r="X863" s="9">
        <f t="shared" si="204"/>
        <v>2022</v>
      </c>
      <c r="Y863" s="9">
        <f t="shared" si="205"/>
        <v>12</v>
      </c>
      <c r="Z863" s="9" t="e">
        <f t="shared" ca="1" si="206"/>
        <v>#NAME?</v>
      </c>
      <c r="AA863" s="12">
        <f t="shared" si="207"/>
        <v>5</v>
      </c>
      <c r="AB863" s="10">
        <f t="shared" si="208"/>
        <v>19.8</v>
      </c>
      <c r="AC863" s="13">
        <f t="shared" si="209"/>
        <v>-18.8</v>
      </c>
    </row>
    <row r="864" spans="1:29">
      <c r="A864" s="6">
        <v>44906</v>
      </c>
      <c r="B864" s="7" t="s">
        <v>83</v>
      </c>
      <c r="C864" s="7">
        <v>1949</v>
      </c>
      <c r="D864" s="7">
        <v>100</v>
      </c>
      <c r="E864" s="7">
        <v>9</v>
      </c>
      <c r="F864" s="7">
        <v>100</v>
      </c>
      <c r="G864" s="7">
        <v>116</v>
      </c>
      <c r="H864" s="7">
        <v>130</v>
      </c>
      <c r="I864" s="7">
        <v>6</v>
      </c>
      <c r="J864" s="7">
        <v>13</v>
      </c>
      <c r="K864" s="7">
        <v>680</v>
      </c>
      <c r="L864" s="7">
        <v>28.9</v>
      </c>
      <c r="M864" s="8">
        <v>35.5</v>
      </c>
      <c r="N864" s="9">
        <f>IF(Tabla2[[#This Row],[LECHE RETIRO DIA]]&lt;&gt;ISBLANK(Tabla2[[#This Row],[LECHE RETIRO DIA]]),SUM(Tabla2[[#This Row],[LECHE TANQUE DIA]:[LECHE RETIRO DIA]]),SUM(Tabla2[[#This Row],[LECHE TANQUE DIA]:[LECHE AUTOCONSUMO DIA]]))</f>
        <v>2158</v>
      </c>
      <c r="O864" s="10">
        <f t="shared" si="196"/>
        <v>0.90315106580166826</v>
      </c>
      <c r="P864" s="11">
        <f t="shared" si="197"/>
        <v>18.603448275862068</v>
      </c>
      <c r="Q864" s="11">
        <f t="shared" si="198"/>
        <v>16.801724137931036</v>
      </c>
      <c r="R864" s="11">
        <f t="shared" si="199"/>
        <v>7.6923076923076925</v>
      </c>
      <c r="S864" s="11">
        <f t="shared" si="200"/>
        <v>3.1735294117647057</v>
      </c>
      <c r="T864" s="11">
        <f t="shared" si="201"/>
        <v>5.8620689655172411</v>
      </c>
      <c r="U864" s="11">
        <f t="shared" si="202"/>
        <v>74.671280276816617</v>
      </c>
      <c r="V864" s="11">
        <f t="shared" si="203"/>
        <v>4.0138408304498272</v>
      </c>
      <c r="W864" s="11">
        <f>IFERROR(H864/M864,Tabla2[[#This Row],[CARGA PRODUCCION (ANIMALES/HA)]])</f>
        <v>3.6619718309859155</v>
      </c>
      <c r="X864" s="9">
        <f t="shared" si="204"/>
        <v>2022</v>
      </c>
      <c r="Y864" s="9">
        <f t="shared" si="205"/>
        <v>12</v>
      </c>
      <c r="Z864" s="9" t="e">
        <f t="shared" ca="1" si="206"/>
        <v>#NAME?</v>
      </c>
      <c r="AA864" s="12">
        <f t="shared" si="207"/>
        <v>130</v>
      </c>
      <c r="AB864" s="10">
        <f t="shared" si="208"/>
        <v>0.89230769230769236</v>
      </c>
      <c r="AC864" s="13">
        <f t="shared" si="209"/>
        <v>0.10769230769230764</v>
      </c>
    </row>
    <row r="865" spans="1:30">
      <c r="A865" s="6">
        <v>44906</v>
      </c>
      <c r="B865" s="7" t="s">
        <v>84</v>
      </c>
      <c r="C865" s="7">
        <v>1711</v>
      </c>
      <c r="D865" s="7">
        <v>35</v>
      </c>
      <c r="E865" s="7">
        <v>9</v>
      </c>
      <c r="F865" s="7">
        <v>35</v>
      </c>
      <c r="G865" s="7">
        <v>104</v>
      </c>
      <c r="H865" s="7">
        <v>118</v>
      </c>
      <c r="I865" s="7">
        <v>1</v>
      </c>
      <c r="J865" s="7">
        <v>5</v>
      </c>
      <c r="K865" s="7">
        <v>480</v>
      </c>
      <c r="L865" s="7">
        <v>23.8</v>
      </c>
      <c r="M865" s="8">
        <v>28.4</v>
      </c>
      <c r="N865" s="9">
        <f>IF(Tabla2[[#This Row],[LECHE RETIRO DIA]]&lt;&gt;ISBLANK(Tabla2[[#This Row],[LECHE RETIRO DIA]]),SUM(Tabla2[[#This Row],[LECHE TANQUE DIA]:[LECHE RETIRO DIA]]),SUM(Tabla2[[#This Row],[LECHE TANQUE DIA]:[LECHE AUTOCONSUMO DIA]]))</f>
        <v>1790</v>
      </c>
      <c r="O865" s="10">
        <f t="shared" si="196"/>
        <v>0.95586592178770946</v>
      </c>
      <c r="P865" s="11">
        <f t="shared" si="197"/>
        <v>17.21153846153846</v>
      </c>
      <c r="Q865" s="11">
        <f t="shared" si="198"/>
        <v>16.451923076923077</v>
      </c>
      <c r="R865" s="11">
        <f t="shared" si="199"/>
        <v>7</v>
      </c>
      <c r="S865" s="11">
        <f t="shared" si="200"/>
        <v>3.7291666666666665</v>
      </c>
      <c r="T865" s="11">
        <f t="shared" si="201"/>
        <v>4.615384615384615</v>
      </c>
      <c r="U865" s="11">
        <f t="shared" si="202"/>
        <v>75.210084033613441</v>
      </c>
      <c r="V865" s="11">
        <f t="shared" si="203"/>
        <v>4.3697478991596634</v>
      </c>
      <c r="W865" s="11">
        <f>IFERROR(H865/M865,Tabla2[[#This Row],[CARGA PRODUCCION (ANIMALES/HA)]])</f>
        <v>4.154929577464789</v>
      </c>
      <c r="X865" s="9">
        <f t="shared" si="204"/>
        <v>2022</v>
      </c>
      <c r="Y865" s="9">
        <f t="shared" si="205"/>
        <v>12</v>
      </c>
      <c r="Z865" s="9" t="e">
        <f t="shared" ca="1" si="206"/>
        <v>#NAME?</v>
      </c>
      <c r="AA865" s="12">
        <f t="shared" si="207"/>
        <v>118</v>
      </c>
      <c r="AB865" s="10">
        <f t="shared" si="208"/>
        <v>0.88135593220338981</v>
      </c>
      <c r="AC865" s="13">
        <f t="shared" si="209"/>
        <v>0.11864406779661019</v>
      </c>
    </row>
    <row r="866" spans="1:30">
      <c r="A866" s="6">
        <v>44906</v>
      </c>
      <c r="B866" s="7" t="s">
        <v>88</v>
      </c>
      <c r="C866" s="7">
        <v>601</v>
      </c>
      <c r="D866" s="7">
        <v>40</v>
      </c>
      <c r="E866" s="7">
        <v>5</v>
      </c>
      <c r="F866" s="7">
        <v>40</v>
      </c>
      <c r="G866" s="7">
        <v>38</v>
      </c>
      <c r="H866" s="7">
        <v>47</v>
      </c>
      <c r="I866" s="7">
        <v>1</v>
      </c>
      <c r="J866" s="7">
        <v>8</v>
      </c>
      <c r="K866" s="7">
        <v>180</v>
      </c>
      <c r="L866" s="7">
        <v>10.8</v>
      </c>
      <c r="M866" s="28">
        <v>15</v>
      </c>
      <c r="N866" s="9">
        <f>IF(Tabla2[[#This Row],[LECHE RETIRO DIA]]&lt;&gt;ISBLANK(Tabla2[[#This Row],[LECHE RETIRO DIA]]),SUM(Tabla2[[#This Row],[LECHE TANQUE DIA]:[LECHE RETIRO DIA]]),SUM(Tabla2[[#This Row],[LECHE TANQUE DIA]:[LECHE AUTOCONSUMO DIA]]))</f>
        <v>686</v>
      </c>
      <c r="O866" s="10">
        <f t="shared" si="196"/>
        <v>0.87609329446064144</v>
      </c>
      <c r="P866" s="11">
        <f t="shared" si="197"/>
        <v>18.05263157894737</v>
      </c>
      <c r="Q866" s="11">
        <f t="shared" si="198"/>
        <v>15.815789473684211</v>
      </c>
      <c r="R866" s="11">
        <f t="shared" si="199"/>
        <v>5</v>
      </c>
      <c r="S866" s="11">
        <f t="shared" si="200"/>
        <v>3.8111111111111109</v>
      </c>
      <c r="T866" s="11">
        <f t="shared" si="201"/>
        <v>4.7368421052631575</v>
      </c>
      <c r="U866" s="11">
        <f t="shared" si="202"/>
        <v>63.518518518518512</v>
      </c>
      <c r="V866" s="11">
        <f t="shared" si="203"/>
        <v>3.5185185185185182</v>
      </c>
      <c r="W866" s="11">
        <f>IFERROR(H866/M866,Tabla2[[#This Row],[CARGA PRODUCCION (ANIMALES/HA)]])</f>
        <v>3.1333333333333333</v>
      </c>
      <c r="X866" s="9">
        <f t="shared" si="204"/>
        <v>2022</v>
      </c>
      <c r="Y866" s="9">
        <f t="shared" si="205"/>
        <v>12</v>
      </c>
      <c r="Z866" s="9" t="e">
        <f t="shared" ca="1" si="206"/>
        <v>#NAME?</v>
      </c>
      <c r="AA866" s="12">
        <f t="shared" si="207"/>
        <v>47</v>
      </c>
      <c r="AB866" s="10">
        <f t="shared" si="208"/>
        <v>0.80851063829787229</v>
      </c>
      <c r="AC866" s="13">
        <f t="shared" si="209"/>
        <v>0.19148936170212771</v>
      </c>
    </row>
    <row r="867" spans="1:30">
      <c r="A867" s="6">
        <v>44907</v>
      </c>
      <c r="B867" s="7" t="s">
        <v>81</v>
      </c>
      <c r="C867" s="7">
        <v>2017</v>
      </c>
      <c r="D867" s="7">
        <v>50</v>
      </c>
      <c r="E867" s="7">
        <v>9</v>
      </c>
      <c r="F867" s="7">
        <v>50</v>
      </c>
      <c r="G867" s="7">
        <v>99</v>
      </c>
      <c r="H867" s="7">
        <v>104</v>
      </c>
      <c r="I867" s="7">
        <v>0</v>
      </c>
      <c r="J867" s="7">
        <v>11</v>
      </c>
      <c r="K867" s="7">
        <v>600</v>
      </c>
      <c r="L867" s="7">
        <v>25.2</v>
      </c>
      <c r="M867" s="8">
        <v>32.700000000000003</v>
      </c>
      <c r="N867" s="9">
        <f>IF(Tabla2[[#This Row],[LECHE RETIRO DIA]]&lt;&gt;ISBLANK(Tabla2[[#This Row],[LECHE RETIRO DIA]]),SUM(Tabla2[[#This Row],[LECHE TANQUE DIA]:[LECHE RETIRO DIA]]),SUM(Tabla2[[#This Row],[LECHE TANQUE DIA]:[LECHE AUTOCONSUMO DIA]]))</f>
        <v>2126</v>
      </c>
      <c r="O867" s="10">
        <f t="shared" si="196"/>
        <v>0.94873000940733776</v>
      </c>
      <c r="P867" s="11">
        <f t="shared" si="197"/>
        <v>21.474747474747474</v>
      </c>
      <c r="Q867" s="11">
        <f t="shared" si="198"/>
        <v>20.373737373737374</v>
      </c>
      <c r="R867" s="11">
        <f t="shared" si="199"/>
        <v>4.5454545454545459</v>
      </c>
      <c r="S867" s="11">
        <f t="shared" si="200"/>
        <v>3.5433333333333334</v>
      </c>
      <c r="T867" s="11">
        <f t="shared" si="201"/>
        <v>6.0606060606060606</v>
      </c>
      <c r="U867" s="11">
        <f t="shared" si="202"/>
        <v>84.365079365079367</v>
      </c>
      <c r="V867" s="11">
        <f t="shared" si="203"/>
        <v>3.9285714285714288</v>
      </c>
      <c r="W867" s="11">
        <f>IFERROR(H867/M867,Tabla2[[#This Row],[CARGA PRODUCCION (ANIMALES/HA)]])</f>
        <v>3.1804281345565748</v>
      </c>
      <c r="X867" s="9">
        <f t="shared" si="204"/>
        <v>2022</v>
      </c>
      <c r="Y867" s="9">
        <f t="shared" si="205"/>
        <v>12</v>
      </c>
      <c r="Z867" s="9" t="e">
        <f t="shared" ca="1" si="206"/>
        <v>#NAME?</v>
      </c>
      <c r="AA867" s="12">
        <f t="shared" si="207"/>
        <v>104</v>
      </c>
      <c r="AB867" s="10">
        <f t="shared" si="208"/>
        <v>0.95192307692307687</v>
      </c>
      <c r="AC867" s="13">
        <f t="shared" si="209"/>
        <v>4.8076923076923128E-2</v>
      </c>
    </row>
    <row r="868" spans="1:30">
      <c r="A868" s="6">
        <v>44907</v>
      </c>
      <c r="B868" s="7" t="s">
        <v>83</v>
      </c>
      <c r="C868" s="7">
        <v>2029</v>
      </c>
      <c r="D868" s="7">
        <v>100</v>
      </c>
      <c r="E868" s="7">
        <v>9</v>
      </c>
      <c r="F868" s="7">
        <v>100</v>
      </c>
      <c r="G868" s="7">
        <v>116</v>
      </c>
      <c r="H868" s="7">
        <v>130</v>
      </c>
      <c r="I868" s="7">
        <v>6</v>
      </c>
      <c r="J868" s="7">
        <v>13</v>
      </c>
      <c r="K868" s="7">
        <v>680</v>
      </c>
      <c r="L868" s="7">
        <v>28.9</v>
      </c>
      <c r="M868" s="8">
        <v>35.5</v>
      </c>
      <c r="N868" s="9">
        <f>IF(Tabla2[[#This Row],[LECHE RETIRO DIA]]&lt;&gt;ISBLANK(Tabla2[[#This Row],[LECHE RETIRO DIA]]),SUM(Tabla2[[#This Row],[LECHE TANQUE DIA]:[LECHE RETIRO DIA]]),SUM(Tabla2[[#This Row],[LECHE TANQUE DIA]:[LECHE AUTOCONSUMO DIA]]))</f>
        <v>2238</v>
      </c>
      <c r="O868" s="10">
        <f t="shared" si="196"/>
        <v>0.90661304736371762</v>
      </c>
      <c r="P868" s="11">
        <f t="shared" si="197"/>
        <v>19.293103448275861</v>
      </c>
      <c r="Q868" s="11">
        <f t="shared" si="198"/>
        <v>17.491379310344829</v>
      </c>
      <c r="R868" s="11">
        <f t="shared" si="199"/>
        <v>7.6923076923076925</v>
      </c>
      <c r="S868" s="11">
        <f t="shared" si="200"/>
        <v>3.2911764705882351</v>
      </c>
      <c r="T868" s="11">
        <f t="shared" si="201"/>
        <v>5.8620689655172411</v>
      </c>
      <c r="U868" s="11">
        <f t="shared" si="202"/>
        <v>77.439446366782008</v>
      </c>
      <c r="V868" s="11">
        <f t="shared" si="203"/>
        <v>4.0138408304498272</v>
      </c>
      <c r="W868" s="11">
        <f>IFERROR(H868/M868,Tabla2[[#This Row],[CARGA PRODUCCION (ANIMALES/HA)]])</f>
        <v>3.6619718309859155</v>
      </c>
      <c r="X868" s="9">
        <f t="shared" si="204"/>
        <v>2022</v>
      </c>
      <c r="Y868" s="9">
        <f t="shared" si="205"/>
        <v>12</v>
      </c>
      <c r="Z868" s="9" t="e">
        <f t="shared" ca="1" si="206"/>
        <v>#NAME?</v>
      </c>
      <c r="AA868" s="12">
        <f t="shared" si="207"/>
        <v>130</v>
      </c>
      <c r="AB868" s="10">
        <f t="shared" si="208"/>
        <v>0.89230769230769236</v>
      </c>
      <c r="AC868" s="13">
        <f t="shared" si="209"/>
        <v>0.10769230769230764</v>
      </c>
    </row>
    <row r="869" spans="1:30">
      <c r="A869" s="6">
        <v>44907</v>
      </c>
      <c r="B869" s="7" t="s">
        <v>84</v>
      </c>
      <c r="C869" s="7">
        <v>1754</v>
      </c>
      <c r="D869" s="7">
        <v>35</v>
      </c>
      <c r="E869" s="7">
        <v>9</v>
      </c>
      <c r="F869" s="7">
        <v>35</v>
      </c>
      <c r="G869" s="7">
        <v>103</v>
      </c>
      <c r="H869" s="7">
        <v>118</v>
      </c>
      <c r="I869" s="7">
        <v>1</v>
      </c>
      <c r="J869" s="7">
        <v>5</v>
      </c>
      <c r="K869" s="7">
        <v>480</v>
      </c>
      <c r="L869" s="7">
        <v>23.8</v>
      </c>
      <c r="M869" s="8">
        <v>28.4</v>
      </c>
      <c r="N869" s="9">
        <f>IF(Tabla2[[#This Row],[LECHE RETIRO DIA]]&lt;&gt;ISBLANK(Tabla2[[#This Row],[LECHE RETIRO DIA]]),SUM(Tabla2[[#This Row],[LECHE TANQUE DIA]:[LECHE RETIRO DIA]]),SUM(Tabla2[[#This Row],[LECHE TANQUE DIA]:[LECHE AUTOCONSUMO DIA]]))</f>
        <v>1833</v>
      </c>
      <c r="O869" s="10">
        <f t="shared" si="196"/>
        <v>0.95690125477359522</v>
      </c>
      <c r="P869" s="11">
        <f t="shared" si="197"/>
        <v>17.796116504854368</v>
      </c>
      <c r="Q869" s="11">
        <f t="shared" si="198"/>
        <v>17.029126213592232</v>
      </c>
      <c r="R869" s="11">
        <f t="shared" si="199"/>
        <v>7</v>
      </c>
      <c r="S869" s="11">
        <f t="shared" si="200"/>
        <v>3.8187500000000001</v>
      </c>
      <c r="T869" s="11">
        <f t="shared" si="201"/>
        <v>4.6601941747572813</v>
      </c>
      <c r="U869" s="11">
        <f t="shared" si="202"/>
        <v>77.016806722689068</v>
      </c>
      <c r="V869" s="11">
        <f t="shared" si="203"/>
        <v>4.3277310924369745</v>
      </c>
      <c r="W869" s="11">
        <f>IFERROR(H869/M869,Tabla2[[#This Row],[CARGA PRODUCCION (ANIMALES/HA)]])</f>
        <v>4.154929577464789</v>
      </c>
      <c r="X869" s="9">
        <f t="shared" si="204"/>
        <v>2022</v>
      </c>
      <c r="Y869" s="9">
        <f t="shared" si="205"/>
        <v>12</v>
      </c>
      <c r="Z869" s="9" t="e">
        <f t="shared" ca="1" si="206"/>
        <v>#NAME?</v>
      </c>
      <c r="AA869" s="12">
        <f t="shared" si="207"/>
        <v>118</v>
      </c>
      <c r="AB869" s="10">
        <f t="shared" si="208"/>
        <v>0.8728813559322034</v>
      </c>
      <c r="AC869" s="13">
        <f t="shared" si="209"/>
        <v>0.1271186440677966</v>
      </c>
    </row>
    <row r="870" spans="1:30">
      <c r="A870" s="26">
        <v>44907</v>
      </c>
      <c r="B870" s="27" t="s">
        <v>88</v>
      </c>
      <c r="C870" s="27">
        <v>629</v>
      </c>
      <c r="D870" s="27">
        <v>40</v>
      </c>
      <c r="E870" s="27">
        <v>5</v>
      </c>
      <c r="F870" s="27">
        <v>40</v>
      </c>
      <c r="G870" s="27">
        <v>38</v>
      </c>
      <c r="H870" s="27">
        <v>40</v>
      </c>
      <c r="I870" s="27">
        <v>0</v>
      </c>
      <c r="J870" s="27">
        <v>8</v>
      </c>
      <c r="K870" s="27">
        <v>180</v>
      </c>
      <c r="L870" s="27">
        <v>10.8</v>
      </c>
      <c r="M870" s="28">
        <v>15</v>
      </c>
      <c r="N870" s="29">
        <f>IF(Tabla2[[#This Row],[LECHE RETIRO DIA]]&lt;&gt;ISBLANK(Tabla2[[#This Row],[LECHE RETIRO DIA]]),SUM(Tabla2[[#This Row],[LECHE TANQUE DIA]:[LECHE RETIRO DIA]]),SUM(Tabla2[[#This Row],[LECHE TANQUE DIA]:[LECHE AUTOCONSUMO DIA]]))</f>
        <v>714</v>
      </c>
      <c r="O870" s="30">
        <f t="shared" si="196"/>
        <v>0.88095238095238093</v>
      </c>
      <c r="P870" s="31">
        <f t="shared" si="197"/>
        <v>18.789473684210527</v>
      </c>
      <c r="Q870" s="31">
        <f t="shared" si="198"/>
        <v>16.55263157894737</v>
      </c>
      <c r="R870" s="31">
        <f t="shared" si="199"/>
        <v>5</v>
      </c>
      <c r="S870" s="31">
        <f t="shared" si="200"/>
        <v>3.9666666666666668</v>
      </c>
      <c r="T870" s="31">
        <f t="shared" si="201"/>
        <v>4.7368421052631575</v>
      </c>
      <c r="U870" s="31">
        <f t="shared" si="202"/>
        <v>66.1111111111111</v>
      </c>
      <c r="V870" s="31">
        <f t="shared" si="203"/>
        <v>3.5185185185185182</v>
      </c>
      <c r="W870" s="31">
        <f>IFERROR(H870/M870,Tabla2[[#This Row],[CARGA PRODUCCION (ANIMALES/HA)]])</f>
        <v>2.6666666666666665</v>
      </c>
      <c r="X870" s="29">
        <f t="shared" si="204"/>
        <v>2022</v>
      </c>
      <c r="Y870" s="29">
        <f t="shared" si="205"/>
        <v>12</v>
      </c>
      <c r="Z870" s="29" t="e">
        <f t="shared" ca="1" si="206"/>
        <v>#NAME?</v>
      </c>
      <c r="AA870" s="32">
        <f t="shared" si="207"/>
        <v>40</v>
      </c>
      <c r="AB870" s="30">
        <f t="shared" si="208"/>
        <v>0.95</v>
      </c>
      <c r="AC870" s="33">
        <f t="shared" si="209"/>
        <v>5.0000000000000044E-2</v>
      </c>
      <c r="AD870" s="27"/>
    </row>
    <row r="871" spans="1:30">
      <c r="A871" s="6">
        <v>44908</v>
      </c>
      <c r="B871" s="7" t="s">
        <v>81</v>
      </c>
      <c r="C871" s="7">
        <v>1956</v>
      </c>
      <c r="D871" s="7">
        <v>50</v>
      </c>
      <c r="E871" s="7">
        <v>9</v>
      </c>
      <c r="F871" s="7">
        <v>50</v>
      </c>
      <c r="G871" s="7">
        <v>99</v>
      </c>
      <c r="H871" s="7">
        <v>104</v>
      </c>
      <c r="I871" s="7">
        <v>1</v>
      </c>
      <c r="J871" s="7">
        <v>11</v>
      </c>
      <c r="K871" s="7">
        <v>600</v>
      </c>
      <c r="L871" s="7">
        <v>25.2</v>
      </c>
      <c r="M871" s="8">
        <v>32.700000000000003</v>
      </c>
      <c r="N871" s="9">
        <f>IF(Tabla2[[#This Row],[LECHE RETIRO DIA]]&lt;&gt;ISBLANK(Tabla2[[#This Row],[LECHE RETIRO DIA]]),SUM(Tabla2[[#This Row],[LECHE TANQUE DIA]:[LECHE RETIRO DIA]]),SUM(Tabla2[[#This Row],[LECHE TANQUE DIA]:[LECHE AUTOCONSUMO DIA]]))</f>
        <v>2065</v>
      </c>
      <c r="O871" s="10">
        <f t="shared" si="196"/>
        <v>0.9472154963680387</v>
      </c>
      <c r="P871" s="11">
        <f t="shared" si="197"/>
        <v>20.858585858585858</v>
      </c>
      <c r="Q871" s="11">
        <f t="shared" si="198"/>
        <v>19.757575757575758</v>
      </c>
      <c r="R871" s="11">
        <f t="shared" si="199"/>
        <v>4.5454545454545459</v>
      </c>
      <c r="S871" s="11">
        <f t="shared" si="200"/>
        <v>3.4416666666666669</v>
      </c>
      <c r="T871" s="11">
        <f t="shared" si="201"/>
        <v>6.0606060606060606</v>
      </c>
      <c r="U871" s="11">
        <f t="shared" si="202"/>
        <v>81.944444444444443</v>
      </c>
      <c r="V871" s="11">
        <f t="shared" si="203"/>
        <v>3.9285714285714288</v>
      </c>
      <c r="W871" s="11">
        <f>IFERROR(H871/M871,Tabla2[[#This Row],[CARGA PRODUCCION (ANIMALES/HA)]])</f>
        <v>3.1804281345565748</v>
      </c>
      <c r="X871" s="9">
        <f t="shared" si="204"/>
        <v>2022</v>
      </c>
      <c r="Y871" s="9">
        <f t="shared" si="205"/>
        <v>12</v>
      </c>
      <c r="Z871" s="9" t="e">
        <f t="shared" ca="1" si="206"/>
        <v>#NAME?</v>
      </c>
      <c r="AA871" s="12">
        <f t="shared" si="207"/>
        <v>104</v>
      </c>
      <c r="AB871" s="10">
        <f t="shared" si="208"/>
        <v>0.95192307692307687</v>
      </c>
      <c r="AC871" s="13">
        <f t="shared" si="209"/>
        <v>4.8076923076923128E-2</v>
      </c>
    </row>
    <row r="872" spans="1:30">
      <c r="A872" s="6">
        <v>44908</v>
      </c>
      <c r="B872" s="7" t="s">
        <v>83</v>
      </c>
      <c r="C872" s="7">
        <v>1965</v>
      </c>
      <c r="D872" s="7">
        <v>100</v>
      </c>
      <c r="E872" s="7">
        <v>9</v>
      </c>
      <c r="F872" s="7">
        <v>100</v>
      </c>
      <c r="G872" s="7">
        <v>116</v>
      </c>
      <c r="H872" s="7">
        <v>130</v>
      </c>
      <c r="I872" s="7">
        <v>6</v>
      </c>
      <c r="J872" s="7">
        <v>13</v>
      </c>
      <c r="K872" s="7">
        <v>680</v>
      </c>
      <c r="L872" s="7">
        <v>28.9</v>
      </c>
      <c r="M872" s="8">
        <v>35.5</v>
      </c>
      <c r="N872" s="9">
        <f>IF(Tabla2[[#This Row],[LECHE RETIRO DIA]]&lt;&gt;ISBLANK(Tabla2[[#This Row],[LECHE RETIRO DIA]]),SUM(Tabla2[[#This Row],[LECHE TANQUE DIA]:[LECHE RETIRO DIA]]),SUM(Tabla2[[#This Row],[LECHE TANQUE DIA]:[LECHE AUTOCONSUMO DIA]]))</f>
        <v>2174</v>
      </c>
      <c r="O872" s="10">
        <f t="shared" si="196"/>
        <v>0.90386384544618215</v>
      </c>
      <c r="P872" s="11">
        <f t="shared" si="197"/>
        <v>18.741379310344829</v>
      </c>
      <c r="Q872" s="11">
        <f t="shared" si="198"/>
        <v>16.939655172413794</v>
      </c>
      <c r="R872" s="11">
        <f t="shared" si="199"/>
        <v>7.6923076923076925</v>
      </c>
      <c r="S872" s="11">
        <f t="shared" si="200"/>
        <v>3.197058823529412</v>
      </c>
      <c r="T872" s="11">
        <f t="shared" si="201"/>
        <v>5.8620689655172411</v>
      </c>
      <c r="U872" s="11">
        <f t="shared" si="202"/>
        <v>75.224913494809698</v>
      </c>
      <c r="V872" s="11">
        <f t="shared" si="203"/>
        <v>4.0138408304498272</v>
      </c>
      <c r="W872" s="11">
        <f>IFERROR(H872/M872,Tabla2[[#This Row],[CARGA PRODUCCION (ANIMALES/HA)]])</f>
        <v>3.6619718309859155</v>
      </c>
      <c r="X872" s="9">
        <f t="shared" si="204"/>
        <v>2022</v>
      </c>
      <c r="Y872" s="9">
        <f t="shared" si="205"/>
        <v>12</v>
      </c>
      <c r="Z872" s="9" t="e">
        <f t="shared" ca="1" si="206"/>
        <v>#NAME?</v>
      </c>
      <c r="AA872" s="12">
        <f t="shared" si="207"/>
        <v>130</v>
      </c>
      <c r="AB872" s="10">
        <f t="shared" si="208"/>
        <v>0.89230769230769236</v>
      </c>
      <c r="AC872" s="13">
        <f t="shared" si="209"/>
        <v>0.10769230769230764</v>
      </c>
    </row>
    <row r="873" spans="1:30">
      <c r="A873" s="6">
        <v>44908</v>
      </c>
      <c r="B873" s="7" t="s">
        <v>84</v>
      </c>
      <c r="C873" s="7">
        <v>1729</v>
      </c>
      <c r="D873" s="7">
        <v>40</v>
      </c>
      <c r="E873" s="7">
        <v>9</v>
      </c>
      <c r="F873" s="7">
        <v>40</v>
      </c>
      <c r="G873" s="7">
        <v>103</v>
      </c>
      <c r="H873" s="7">
        <v>122</v>
      </c>
      <c r="I873" s="7">
        <v>1</v>
      </c>
      <c r="J873" s="7">
        <v>5</v>
      </c>
      <c r="K873" s="7">
        <v>480</v>
      </c>
      <c r="L873" s="7">
        <v>23.8</v>
      </c>
      <c r="M873" s="8">
        <v>28.4</v>
      </c>
      <c r="N873" s="9">
        <f>IF(Tabla2[[#This Row],[LECHE RETIRO DIA]]&lt;&gt;ISBLANK(Tabla2[[#This Row],[LECHE RETIRO DIA]]),SUM(Tabla2[[#This Row],[LECHE TANQUE DIA]:[LECHE RETIRO DIA]]),SUM(Tabla2[[#This Row],[LECHE TANQUE DIA]:[LECHE AUTOCONSUMO DIA]]))</f>
        <v>1818</v>
      </c>
      <c r="O873" s="10">
        <f t="shared" si="196"/>
        <v>0.9510451045104511</v>
      </c>
      <c r="P873" s="11">
        <f t="shared" si="197"/>
        <v>17.650485436893202</v>
      </c>
      <c r="Q873" s="11">
        <f t="shared" si="198"/>
        <v>16.78640776699029</v>
      </c>
      <c r="R873" s="11">
        <f t="shared" si="199"/>
        <v>8</v>
      </c>
      <c r="S873" s="11">
        <f t="shared" si="200"/>
        <v>3.7875000000000001</v>
      </c>
      <c r="T873" s="11">
        <f t="shared" si="201"/>
        <v>4.6601941747572813</v>
      </c>
      <c r="U873" s="11">
        <f t="shared" si="202"/>
        <v>76.386554621848731</v>
      </c>
      <c r="V873" s="11">
        <f t="shared" si="203"/>
        <v>4.3277310924369745</v>
      </c>
      <c r="W873" s="11">
        <f>IFERROR(H873/M873,Tabla2[[#This Row],[CARGA PRODUCCION (ANIMALES/HA)]])</f>
        <v>4.295774647887324</v>
      </c>
      <c r="X873" s="9">
        <f t="shared" si="204"/>
        <v>2022</v>
      </c>
      <c r="Y873" s="9">
        <f t="shared" si="205"/>
        <v>12</v>
      </c>
      <c r="Z873" s="9" t="e">
        <f t="shared" ca="1" si="206"/>
        <v>#NAME?</v>
      </c>
      <c r="AA873" s="12">
        <f t="shared" si="207"/>
        <v>122</v>
      </c>
      <c r="AB873" s="10">
        <f t="shared" si="208"/>
        <v>0.84426229508196726</v>
      </c>
      <c r="AC873" s="13">
        <f t="shared" si="209"/>
        <v>0.15573770491803274</v>
      </c>
    </row>
    <row r="874" spans="1:30">
      <c r="A874" s="6">
        <v>44908</v>
      </c>
      <c r="B874" s="7" t="s">
        <v>88</v>
      </c>
      <c r="C874" s="7">
        <v>629</v>
      </c>
      <c r="D874" s="7">
        <v>40</v>
      </c>
      <c r="E874" s="7">
        <v>5</v>
      </c>
      <c r="F874" s="7">
        <v>40</v>
      </c>
      <c r="G874" s="7">
        <v>38</v>
      </c>
      <c r="H874" s="7">
        <v>40</v>
      </c>
      <c r="I874" s="7">
        <v>0</v>
      </c>
      <c r="J874" s="7">
        <v>8</v>
      </c>
      <c r="K874" s="7">
        <v>180</v>
      </c>
      <c r="L874" s="7">
        <v>10.8</v>
      </c>
      <c r="M874" s="28">
        <v>15</v>
      </c>
      <c r="N874" s="9">
        <f>IF(Tabla2[[#This Row],[LECHE RETIRO DIA]]&lt;&gt;ISBLANK(Tabla2[[#This Row],[LECHE RETIRO DIA]]),SUM(Tabla2[[#This Row],[LECHE TANQUE DIA]:[LECHE RETIRO DIA]]),SUM(Tabla2[[#This Row],[LECHE TANQUE DIA]:[LECHE AUTOCONSUMO DIA]]))</f>
        <v>714</v>
      </c>
      <c r="O874" s="10">
        <f t="shared" si="196"/>
        <v>0.88095238095238093</v>
      </c>
      <c r="P874" s="11">
        <f t="shared" si="197"/>
        <v>18.789473684210527</v>
      </c>
      <c r="Q874" s="11">
        <f t="shared" si="198"/>
        <v>16.55263157894737</v>
      </c>
      <c r="R874" s="11">
        <f t="shared" si="199"/>
        <v>5</v>
      </c>
      <c r="S874" s="11">
        <f t="shared" si="200"/>
        <v>3.9666666666666668</v>
      </c>
      <c r="T874" s="11">
        <f t="shared" si="201"/>
        <v>4.7368421052631575</v>
      </c>
      <c r="U874" s="11">
        <f t="shared" si="202"/>
        <v>66.1111111111111</v>
      </c>
      <c r="V874" s="11">
        <f t="shared" si="203"/>
        <v>3.5185185185185182</v>
      </c>
      <c r="W874" s="11">
        <f>IFERROR(H874/M874,Tabla2[[#This Row],[CARGA PRODUCCION (ANIMALES/HA)]])</f>
        <v>2.6666666666666665</v>
      </c>
      <c r="X874" s="9">
        <f t="shared" si="204"/>
        <v>2022</v>
      </c>
      <c r="Y874" s="9">
        <f t="shared" si="205"/>
        <v>12</v>
      </c>
      <c r="Z874" s="9" t="e">
        <f t="shared" ca="1" si="206"/>
        <v>#NAME?</v>
      </c>
      <c r="AA874" s="12">
        <f t="shared" si="207"/>
        <v>40</v>
      </c>
      <c r="AB874" s="10">
        <f t="shared" si="208"/>
        <v>0.95</v>
      </c>
      <c r="AC874" s="13">
        <f t="shared" si="209"/>
        <v>5.0000000000000044E-2</v>
      </c>
    </row>
    <row r="875" spans="1:30">
      <c r="A875" s="6">
        <v>44909</v>
      </c>
      <c r="B875" s="7" t="s">
        <v>81</v>
      </c>
      <c r="C875" s="7">
        <v>2036</v>
      </c>
      <c r="D875" s="7">
        <v>50</v>
      </c>
      <c r="E875" s="7">
        <v>9</v>
      </c>
      <c r="F875" s="7">
        <v>50</v>
      </c>
      <c r="G875" s="7">
        <v>99</v>
      </c>
      <c r="H875" s="7">
        <v>104</v>
      </c>
      <c r="I875" s="7">
        <v>1</v>
      </c>
      <c r="J875" s="7">
        <v>11</v>
      </c>
      <c r="K875" s="7">
        <v>600</v>
      </c>
      <c r="L875" s="7">
        <v>25.2</v>
      </c>
      <c r="M875" s="8">
        <v>32.700000000000003</v>
      </c>
      <c r="N875" s="9">
        <f>IF(Tabla2[[#This Row],[LECHE RETIRO DIA]]&lt;&gt;ISBLANK(Tabla2[[#This Row],[LECHE RETIRO DIA]]),SUM(Tabla2[[#This Row],[LECHE TANQUE DIA]:[LECHE RETIRO DIA]]),SUM(Tabla2[[#This Row],[LECHE TANQUE DIA]:[LECHE AUTOCONSUMO DIA]]))</f>
        <v>2145</v>
      </c>
      <c r="O875" s="10">
        <f t="shared" si="196"/>
        <v>0.94918414918414917</v>
      </c>
      <c r="P875" s="11">
        <f t="shared" si="197"/>
        <v>21.666666666666668</v>
      </c>
      <c r="Q875" s="11">
        <f t="shared" si="198"/>
        <v>20.565656565656564</v>
      </c>
      <c r="R875" s="11">
        <f t="shared" si="199"/>
        <v>4.5454545454545459</v>
      </c>
      <c r="S875" s="11">
        <f t="shared" si="200"/>
        <v>3.5750000000000002</v>
      </c>
      <c r="T875" s="11">
        <f t="shared" si="201"/>
        <v>6.0606060606060606</v>
      </c>
      <c r="U875" s="11">
        <f t="shared" si="202"/>
        <v>85.11904761904762</v>
      </c>
      <c r="V875" s="11">
        <f t="shared" si="203"/>
        <v>3.9285714285714288</v>
      </c>
      <c r="W875" s="11">
        <f>IFERROR(H875/M875,Tabla2[[#This Row],[CARGA PRODUCCION (ANIMALES/HA)]])</f>
        <v>3.1804281345565748</v>
      </c>
      <c r="X875" s="9">
        <f t="shared" si="204"/>
        <v>2022</v>
      </c>
      <c r="Y875" s="9">
        <f t="shared" si="205"/>
        <v>12</v>
      </c>
      <c r="Z875" s="9" t="e">
        <f t="shared" ca="1" si="206"/>
        <v>#NAME?</v>
      </c>
      <c r="AA875" s="12">
        <f t="shared" si="207"/>
        <v>104</v>
      </c>
      <c r="AB875" s="10">
        <f t="shared" si="208"/>
        <v>0.95192307692307687</v>
      </c>
      <c r="AC875" s="13">
        <f t="shared" si="209"/>
        <v>4.8076923076923128E-2</v>
      </c>
    </row>
    <row r="876" spans="1:30">
      <c r="A876" s="6">
        <v>44909</v>
      </c>
      <c r="B876" s="7" t="s">
        <v>83</v>
      </c>
      <c r="C876" s="7">
        <v>2010</v>
      </c>
      <c r="D876" s="7">
        <v>100</v>
      </c>
      <c r="E876" s="7">
        <v>9</v>
      </c>
      <c r="F876" s="7">
        <v>100</v>
      </c>
      <c r="G876" s="7">
        <v>116</v>
      </c>
      <c r="H876" s="7">
        <v>130</v>
      </c>
      <c r="I876" s="7">
        <v>6</v>
      </c>
      <c r="J876" s="7">
        <v>13</v>
      </c>
      <c r="K876" s="7">
        <v>680</v>
      </c>
      <c r="L876" s="7">
        <v>28.9</v>
      </c>
      <c r="M876" s="8">
        <v>35.5</v>
      </c>
      <c r="N876" s="9">
        <f>IF(Tabla2[[#This Row],[LECHE RETIRO DIA]]&lt;&gt;ISBLANK(Tabla2[[#This Row],[LECHE RETIRO DIA]]),SUM(Tabla2[[#This Row],[LECHE TANQUE DIA]:[LECHE RETIRO DIA]]),SUM(Tabla2[[#This Row],[LECHE TANQUE DIA]:[LECHE AUTOCONSUMO DIA]]))</f>
        <v>2219</v>
      </c>
      <c r="O876" s="10">
        <f t="shared" si="196"/>
        <v>0.90581342947273547</v>
      </c>
      <c r="P876" s="11">
        <f t="shared" si="197"/>
        <v>19.129310344827587</v>
      </c>
      <c r="Q876" s="11">
        <f t="shared" si="198"/>
        <v>17.327586206896552</v>
      </c>
      <c r="R876" s="11">
        <f t="shared" si="199"/>
        <v>7.6923076923076925</v>
      </c>
      <c r="S876" s="11">
        <f t="shared" si="200"/>
        <v>3.263235294117647</v>
      </c>
      <c r="T876" s="11">
        <f t="shared" si="201"/>
        <v>5.8620689655172411</v>
      </c>
      <c r="U876" s="11">
        <f t="shared" si="202"/>
        <v>76.782006920415228</v>
      </c>
      <c r="V876" s="11">
        <f t="shared" si="203"/>
        <v>4.0138408304498272</v>
      </c>
      <c r="W876" s="11">
        <f>IFERROR(H876/M876,Tabla2[[#This Row],[CARGA PRODUCCION (ANIMALES/HA)]])</f>
        <v>3.6619718309859155</v>
      </c>
      <c r="X876" s="9">
        <f t="shared" si="204"/>
        <v>2022</v>
      </c>
      <c r="Y876" s="9">
        <f t="shared" si="205"/>
        <v>12</v>
      </c>
      <c r="Z876" s="9" t="e">
        <f t="shared" ca="1" si="206"/>
        <v>#NAME?</v>
      </c>
      <c r="AA876" s="12">
        <f t="shared" si="207"/>
        <v>130</v>
      </c>
      <c r="AB876" s="10">
        <f t="shared" si="208"/>
        <v>0.89230769230769236</v>
      </c>
      <c r="AC876" s="13">
        <f t="shared" si="209"/>
        <v>0.10769230769230764</v>
      </c>
    </row>
    <row r="877" spans="1:30">
      <c r="A877" s="6">
        <v>44909</v>
      </c>
      <c r="B877" s="7" t="s">
        <v>84</v>
      </c>
      <c r="C877" s="7">
        <v>1717</v>
      </c>
      <c r="D877" s="7">
        <v>40</v>
      </c>
      <c r="E877" s="7">
        <v>9</v>
      </c>
      <c r="F877" s="7">
        <v>40</v>
      </c>
      <c r="G877" s="7">
        <v>103</v>
      </c>
      <c r="H877" s="7">
        <v>122</v>
      </c>
      <c r="I877" s="7">
        <v>1</v>
      </c>
      <c r="J877" s="7">
        <v>5</v>
      </c>
      <c r="K877" s="7">
        <v>480</v>
      </c>
      <c r="L877" s="7">
        <v>23.8</v>
      </c>
      <c r="M877" s="8">
        <v>28.4</v>
      </c>
      <c r="N877" s="9">
        <f>IF(Tabla2[[#This Row],[LECHE RETIRO DIA]]&lt;&gt;ISBLANK(Tabla2[[#This Row],[LECHE RETIRO DIA]]),SUM(Tabla2[[#This Row],[LECHE TANQUE DIA]:[LECHE RETIRO DIA]]),SUM(Tabla2[[#This Row],[LECHE TANQUE DIA]:[LECHE AUTOCONSUMO DIA]]))</f>
        <v>1806</v>
      </c>
      <c r="O877" s="10">
        <f t="shared" si="196"/>
        <v>0.95071982281284606</v>
      </c>
      <c r="P877" s="11">
        <f t="shared" si="197"/>
        <v>17.533980582524272</v>
      </c>
      <c r="Q877" s="11">
        <f t="shared" si="198"/>
        <v>16.66990291262136</v>
      </c>
      <c r="R877" s="11">
        <f t="shared" si="199"/>
        <v>8</v>
      </c>
      <c r="S877" s="11">
        <f t="shared" si="200"/>
        <v>3.7625000000000002</v>
      </c>
      <c r="T877" s="11">
        <f t="shared" si="201"/>
        <v>4.6601941747572813</v>
      </c>
      <c r="U877" s="11">
        <f t="shared" si="202"/>
        <v>75.882352941176464</v>
      </c>
      <c r="V877" s="11">
        <f t="shared" si="203"/>
        <v>4.3277310924369745</v>
      </c>
      <c r="W877" s="11">
        <f>IFERROR(H877/M877,Tabla2[[#This Row],[CARGA PRODUCCION (ANIMALES/HA)]])</f>
        <v>4.295774647887324</v>
      </c>
      <c r="X877" s="9">
        <f t="shared" si="204"/>
        <v>2022</v>
      </c>
      <c r="Y877" s="9">
        <f t="shared" si="205"/>
        <v>12</v>
      </c>
      <c r="Z877" s="9" t="e">
        <f t="shared" ca="1" si="206"/>
        <v>#NAME?</v>
      </c>
      <c r="AA877" s="12">
        <f t="shared" si="207"/>
        <v>122</v>
      </c>
      <c r="AB877" s="10">
        <f t="shared" si="208"/>
        <v>0.84426229508196726</v>
      </c>
      <c r="AC877" s="13">
        <f t="shared" si="209"/>
        <v>0.15573770491803274</v>
      </c>
    </row>
    <row r="878" spans="1:30">
      <c r="A878" s="6">
        <v>44909</v>
      </c>
      <c r="B878" s="7" t="s">
        <v>88</v>
      </c>
      <c r="C878" s="7">
        <v>625</v>
      </c>
      <c r="D878" s="7">
        <v>40</v>
      </c>
      <c r="E878" s="7">
        <v>5</v>
      </c>
      <c r="F878" s="7">
        <v>40</v>
      </c>
      <c r="G878" s="7">
        <v>39</v>
      </c>
      <c r="H878" s="7">
        <v>40</v>
      </c>
      <c r="I878" s="7">
        <v>0</v>
      </c>
      <c r="J878" s="7">
        <v>8</v>
      </c>
      <c r="K878" s="7">
        <v>180</v>
      </c>
      <c r="L878" s="7">
        <v>10.8</v>
      </c>
      <c r="M878" s="28">
        <v>15</v>
      </c>
      <c r="N878" s="9">
        <f>IF(Tabla2[[#This Row],[LECHE RETIRO DIA]]&lt;&gt;ISBLANK(Tabla2[[#This Row],[LECHE RETIRO DIA]]),SUM(Tabla2[[#This Row],[LECHE TANQUE DIA]:[LECHE RETIRO DIA]]),SUM(Tabla2[[#This Row],[LECHE TANQUE DIA]:[LECHE AUTOCONSUMO DIA]]))</f>
        <v>710</v>
      </c>
      <c r="O878" s="10">
        <f t="shared" si="196"/>
        <v>0.88028169014084512</v>
      </c>
      <c r="P878" s="11">
        <f t="shared" si="197"/>
        <v>18.205128205128204</v>
      </c>
      <c r="Q878" s="11">
        <f t="shared" si="198"/>
        <v>16.025641025641026</v>
      </c>
      <c r="R878" s="11">
        <f t="shared" si="199"/>
        <v>5</v>
      </c>
      <c r="S878" s="11">
        <f t="shared" si="200"/>
        <v>3.9444444444444446</v>
      </c>
      <c r="T878" s="11">
        <f t="shared" si="201"/>
        <v>4.615384615384615</v>
      </c>
      <c r="U878" s="11">
        <f t="shared" si="202"/>
        <v>65.740740740740733</v>
      </c>
      <c r="V878" s="11">
        <f t="shared" si="203"/>
        <v>3.6111111111111107</v>
      </c>
      <c r="W878" s="11">
        <f>IFERROR(H878/M878,Tabla2[[#This Row],[CARGA PRODUCCION (ANIMALES/HA)]])</f>
        <v>2.6666666666666665</v>
      </c>
      <c r="X878" s="9">
        <f t="shared" si="204"/>
        <v>2022</v>
      </c>
      <c r="Y878" s="9">
        <f t="shared" si="205"/>
        <v>12</v>
      </c>
      <c r="Z878" s="9" t="e">
        <f t="shared" ca="1" si="206"/>
        <v>#NAME?</v>
      </c>
      <c r="AA878" s="12">
        <f t="shared" si="207"/>
        <v>40</v>
      </c>
      <c r="AB878" s="10">
        <f t="shared" si="208"/>
        <v>0.97499999999999998</v>
      </c>
      <c r="AC878" s="13">
        <f t="shared" si="209"/>
        <v>2.5000000000000022E-2</v>
      </c>
    </row>
    <row r="879" spans="1:30">
      <c r="A879" s="6">
        <v>44910</v>
      </c>
      <c r="B879" s="7" t="s">
        <v>81</v>
      </c>
      <c r="C879" s="7">
        <v>2008</v>
      </c>
      <c r="D879" s="7">
        <v>50</v>
      </c>
      <c r="E879" s="7">
        <v>9</v>
      </c>
      <c r="F879" s="7">
        <v>50</v>
      </c>
      <c r="G879" s="7">
        <v>101</v>
      </c>
      <c r="H879" s="7">
        <v>106</v>
      </c>
      <c r="I879" s="7">
        <v>1</v>
      </c>
      <c r="J879" s="7">
        <v>11</v>
      </c>
      <c r="K879" s="7">
        <v>600</v>
      </c>
      <c r="L879" s="7">
        <v>25.2</v>
      </c>
      <c r="M879" s="8">
        <v>32.700000000000003</v>
      </c>
      <c r="N879" s="9">
        <f>IF(Tabla2[[#This Row],[LECHE RETIRO DIA]]&lt;&gt;ISBLANK(Tabla2[[#This Row],[LECHE RETIRO DIA]]),SUM(Tabla2[[#This Row],[LECHE TANQUE DIA]:[LECHE RETIRO DIA]]),SUM(Tabla2[[#This Row],[LECHE TANQUE DIA]:[LECHE AUTOCONSUMO DIA]]))</f>
        <v>2117</v>
      </c>
      <c r="O879" s="10">
        <f t="shared" si="196"/>
        <v>0.94851204534718947</v>
      </c>
      <c r="P879" s="11">
        <f t="shared" si="197"/>
        <v>20.96039603960396</v>
      </c>
      <c r="Q879" s="11">
        <f t="shared" si="198"/>
        <v>19.881188118811881</v>
      </c>
      <c r="R879" s="11">
        <f t="shared" si="199"/>
        <v>4.5454545454545459</v>
      </c>
      <c r="S879" s="11">
        <f t="shared" si="200"/>
        <v>3.5283333333333333</v>
      </c>
      <c r="T879" s="11">
        <f t="shared" si="201"/>
        <v>5.9405940594059405</v>
      </c>
      <c r="U879" s="11">
        <f t="shared" si="202"/>
        <v>84.007936507936506</v>
      </c>
      <c r="V879" s="11">
        <f t="shared" si="203"/>
        <v>4.0079365079365079</v>
      </c>
      <c r="W879" s="11">
        <f>IFERROR(H879/M879,Tabla2[[#This Row],[CARGA PRODUCCION (ANIMALES/HA)]])</f>
        <v>3.2415902140672781</v>
      </c>
      <c r="X879" s="9">
        <f t="shared" si="204"/>
        <v>2022</v>
      </c>
      <c r="Y879" s="9">
        <f t="shared" si="205"/>
        <v>12</v>
      </c>
      <c r="Z879" s="9" t="e">
        <f t="shared" ca="1" si="206"/>
        <v>#NAME?</v>
      </c>
      <c r="AA879" s="12">
        <f t="shared" si="207"/>
        <v>106</v>
      </c>
      <c r="AB879" s="10">
        <f t="shared" si="208"/>
        <v>0.95283018867924529</v>
      </c>
      <c r="AC879" s="13">
        <f t="shared" si="209"/>
        <v>4.7169811320754707E-2</v>
      </c>
    </row>
    <row r="880" spans="1:30">
      <c r="A880" s="6">
        <v>44910</v>
      </c>
      <c r="B880" s="7" t="s">
        <v>83</v>
      </c>
      <c r="C880" s="7">
        <v>2067</v>
      </c>
      <c r="D880" s="7">
        <v>100</v>
      </c>
      <c r="E880" s="7">
        <v>9</v>
      </c>
      <c r="F880" s="7">
        <v>100</v>
      </c>
      <c r="G880" s="7">
        <v>116</v>
      </c>
      <c r="H880" s="7">
        <v>130</v>
      </c>
      <c r="I880" s="7">
        <v>6</v>
      </c>
      <c r="J880" s="7">
        <v>13</v>
      </c>
      <c r="K880" s="7">
        <v>680</v>
      </c>
      <c r="L880" s="7">
        <v>28.9</v>
      </c>
      <c r="M880" s="8">
        <v>35.5</v>
      </c>
      <c r="N880" s="9">
        <f>IF(Tabla2[[#This Row],[LECHE RETIRO DIA]]&lt;&gt;ISBLANK(Tabla2[[#This Row],[LECHE RETIRO DIA]]),SUM(Tabla2[[#This Row],[LECHE TANQUE DIA]:[LECHE RETIRO DIA]]),SUM(Tabla2[[#This Row],[LECHE TANQUE DIA]:[LECHE AUTOCONSUMO DIA]]))</f>
        <v>2276</v>
      </c>
      <c r="O880" s="10">
        <f t="shared" si="196"/>
        <v>0.90817223198594021</v>
      </c>
      <c r="P880" s="11">
        <f t="shared" si="197"/>
        <v>19.620689655172413</v>
      </c>
      <c r="Q880" s="11">
        <f t="shared" si="198"/>
        <v>17.818965517241381</v>
      </c>
      <c r="R880" s="11">
        <f t="shared" si="199"/>
        <v>7.6923076923076925</v>
      </c>
      <c r="S880" s="11">
        <f t="shared" si="200"/>
        <v>3.3470588235294119</v>
      </c>
      <c r="T880" s="11">
        <f t="shared" si="201"/>
        <v>5.8620689655172411</v>
      </c>
      <c r="U880" s="11">
        <f t="shared" si="202"/>
        <v>78.754325259515568</v>
      </c>
      <c r="V880" s="11">
        <f t="shared" si="203"/>
        <v>4.0138408304498272</v>
      </c>
      <c r="W880" s="11">
        <f>IFERROR(H880/M880,Tabla2[[#This Row],[CARGA PRODUCCION (ANIMALES/HA)]])</f>
        <v>3.6619718309859155</v>
      </c>
      <c r="X880" s="9">
        <f t="shared" si="204"/>
        <v>2022</v>
      </c>
      <c r="Y880" s="9">
        <f t="shared" si="205"/>
        <v>12</v>
      </c>
      <c r="Z880" s="9" t="e">
        <f t="shared" ca="1" si="206"/>
        <v>#NAME?</v>
      </c>
      <c r="AA880" s="12">
        <f t="shared" si="207"/>
        <v>130</v>
      </c>
      <c r="AB880" s="10">
        <f t="shared" si="208"/>
        <v>0.89230769230769236</v>
      </c>
      <c r="AC880" s="13">
        <f t="shared" si="209"/>
        <v>0.10769230769230764</v>
      </c>
    </row>
    <row r="881" spans="1:29">
      <c r="A881" s="6">
        <v>44910</v>
      </c>
      <c r="B881" s="7" t="s">
        <v>84</v>
      </c>
      <c r="C881" s="7">
        <v>1687</v>
      </c>
      <c r="D881" s="7">
        <v>40</v>
      </c>
      <c r="E881" s="7">
        <v>9</v>
      </c>
      <c r="F881" s="7">
        <v>40</v>
      </c>
      <c r="G881" s="7">
        <v>103</v>
      </c>
      <c r="H881" s="7">
        <v>122</v>
      </c>
      <c r="I881" s="7">
        <v>1</v>
      </c>
      <c r="J881" s="7">
        <v>5</v>
      </c>
      <c r="K881" s="7">
        <v>480</v>
      </c>
      <c r="L881" s="7">
        <v>23.8</v>
      </c>
      <c r="M881" s="8">
        <v>28.4</v>
      </c>
      <c r="N881" s="9">
        <f>IF(Tabla2[[#This Row],[LECHE RETIRO DIA]]&lt;&gt;ISBLANK(Tabla2[[#This Row],[LECHE RETIRO DIA]]),SUM(Tabla2[[#This Row],[LECHE TANQUE DIA]:[LECHE RETIRO DIA]]),SUM(Tabla2[[#This Row],[LECHE TANQUE DIA]:[LECHE AUTOCONSUMO DIA]]))</f>
        <v>1776</v>
      </c>
      <c r="O881" s="10">
        <f t="shared" si="196"/>
        <v>0.94988738738738743</v>
      </c>
      <c r="P881" s="11">
        <f t="shared" si="197"/>
        <v>17.242718446601941</v>
      </c>
      <c r="Q881" s="11">
        <f t="shared" si="198"/>
        <v>16.378640776699029</v>
      </c>
      <c r="R881" s="11">
        <f t="shared" si="199"/>
        <v>8</v>
      </c>
      <c r="S881" s="11">
        <f t="shared" si="200"/>
        <v>3.7</v>
      </c>
      <c r="T881" s="11">
        <f t="shared" si="201"/>
        <v>4.6601941747572813</v>
      </c>
      <c r="U881" s="11">
        <f t="shared" si="202"/>
        <v>74.621848739495789</v>
      </c>
      <c r="V881" s="11">
        <f t="shared" si="203"/>
        <v>4.3277310924369745</v>
      </c>
      <c r="W881" s="11">
        <f>IFERROR(H881/M881,Tabla2[[#This Row],[CARGA PRODUCCION (ANIMALES/HA)]])</f>
        <v>4.295774647887324</v>
      </c>
      <c r="X881" s="9">
        <f t="shared" si="204"/>
        <v>2022</v>
      </c>
      <c r="Y881" s="9">
        <f t="shared" si="205"/>
        <v>12</v>
      </c>
      <c r="Z881" s="9" t="e">
        <f t="shared" ca="1" si="206"/>
        <v>#NAME?</v>
      </c>
      <c r="AA881" s="12">
        <f t="shared" si="207"/>
        <v>122</v>
      </c>
      <c r="AB881" s="10">
        <f t="shared" si="208"/>
        <v>0.84426229508196726</v>
      </c>
      <c r="AC881" s="13">
        <f t="shared" si="209"/>
        <v>0.15573770491803274</v>
      </c>
    </row>
    <row r="882" spans="1:29">
      <c r="A882" s="6">
        <v>44910</v>
      </c>
      <c r="B882" s="7" t="s">
        <v>88</v>
      </c>
      <c r="C882" s="7">
        <v>626</v>
      </c>
      <c r="D882" s="7">
        <v>40</v>
      </c>
      <c r="E882" s="7">
        <v>5</v>
      </c>
      <c r="F882" s="7">
        <v>40</v>
      </c>
      <c r="G882" s="7">
        <v>39</v>
      </c>
      <c r="H882" s="7">
        <v>40</v>
      </c>
      <c r="I882" s="7">
        <v>0</v>
      </c>
      <c r="J882" s="7">
        <v>8</v>
      </c>
      <c r="K882" s="7">
        <v>180</v>
      </c>
      <c r="L882" s="7">
        <v>10.8</v>
      </c>
      <c r="M882" s="28">
        <v>15</v>
      </c>
      <c r="N882" s="9">
        <f>IF(Tabla2[[#This Row],[LECHE RETIRO DIA]]&lt;&gt;ISBLANK(Tabla2[[#This Row],[LECHE RETIRO DIA]]),SUM(Tabla2[[#This Row],[LECHE TANQUE DIA]:[LECHE RETIRO DIA]]),SUM(Tabla2[[#This Row],[LECHE TANQUE DIA]:[LECHE AUTOCONSUMO DIA]]))</f>
        <v>711</v>
      </c>
      <c r="O882" s="10">
        <f t="shared" si="196"/>
        <v>0.8804500703234881</v>
      </c>
      <c r="P882" s="11">
        <f t="shared" si="197"/>
        <v>18.23076923076923</v>
      </c>
      <c r="Q882" s="11">
        <f t="shared" si="198"/>
        <v>16.051282051282051</v>
      </c>
      <c r="R882" s="11">
        <f t="shared" si="199"/>
        <v>5</v>
      </c>
      <c r="S882" s="11">
        <f t="shared" si="200"/>
        <v>3.95</v>
      </c>
      <c r="T882" s="11">
        <f t="shared" si="201"/>
        <v>4.615384615384615</v>
      </c>
      <c r="U882" s="11">
        <f t="shared" si="202"/>
        <v>65.833333333333329</v>
      </c>
      <c r="V882" s="11">
        <f t="shared" si="203"/>
        <v>3.6111111111111107</v>
      </c>
      <c r="W882" s="11">
        <f>IFERROR(H882/M882,Tabla2[[#This Row],[CARGA PRODUCCION (ANIMALES/HA)]])</f>
        <v>2.6666666666666665</v>
      </c>
      <c r="X882" s="9">
        <f t="shared" si="204"/>
        <v>2022</v>
      </c>
      <c r="Y882" s="9">
        <f t="shared" si="205"/>
        <v>12</v>
      </c>
      <c r="Z882" s="9" t="e">
        <f t="shared" ca="1" si="206"/>
        <v>#NAME?</v>
      </c>
      <c r="AA882" s="12">
        <f t="shared" si="207"/>
        <v>40</v>
      </c>
      <c r="AB882" s="10">
        <f t="shared" si="208"/>
        <v>0.97499999999999998</v>
      </c>
      <c r="AC882" s="13">
        <f t="shared" si="209"/>
        <v>2.5000000000000022E-2</v>
      </c>
    </row>
    <row r="883" spans="1:29">
      <c r="A883" s="6">
        <v>44911</v>
      </c>
      <c r="B883" s="7" t="s">
        <v>81</v>
      </c>
      <c r="C883" s="7">
        <v>1994</v>
      </c>
      <c r="D883" s="7">
        <v>50</v>
      </c>
      <c r="E883" s="7">
        <v>9</v>
      </c>
      <c r="F883" s="7">
        <v>50</v>
      </c>
      <c r="G883" s="7">
        <v>102</v>
      </c>
      <c r="H883" s="7">
        <v>106</v>
      </c>
      <c r="I883" s="7">
        <v>1</v>
      </c>
      <c r="J883" s="7">
        <v>12</v>
      </c>
      <c r="K883" s="7">
        <v>600</v>
      </c>
      <c r="L883" s="7">
        <v>25.2</v>
      </c>
      <c r="M883" s="8">
        <v>32.700000000000003</v>
      </c>
      <c r="N883" s="9">
        <f>IF(Tabla2[[#This Row],[LECHE RETIRO DIA]]&lt;&gt;ISBLANK(Tabla2[[#This Row],[LECHE RETIRO DIA]]),SUM(Tabla2[[#This Row],[LECHE TANQUE DIA]:[LECHE RETIRO DIA]]),SUM(Tabla2[[#This Row],[LECHE TANQUE DIA]:[LECHE AUTOCONSUMO DIA]]))</f>
        <v>2103</v>
      </c>
      <c r="O883" s="10">
        <f t="shared" si="196"/>
        <v>0.94816928197812644</v>
      </c>
      <c r="P883" s="11">
        <f t="shared" si="197"/>
        <v>20.617647058823529</v>
      </c>
      <c r="Q883" s="11">
        <f t="shared" si="198"/>
        <v>19.549019607843139</v>
      </c>
      <c r="R883" s="11">
        <f t="shared" si="199"/>
        <v>4.166666666666667</v>
      </c>
      <c r="S883" s="11">
        <f t="shared" si="200"/>
        <v>3.5049999999999999</v>
      </c>
      <c r="T883" s="11">
        <f t="shared" si="201"/>
        <v>5.882352941176471</v>
      </c>
      <c r="U883" s="11">
        <f t="shared" si="202"/>
        <v>83.452380952380949</v>
      </c>
      <c r="V883" s="11">
        <f t="shared" si="203"/>
        <v>4.0476190476190474</v>
      </c>
      <c r="W883" s="11">
        <f>IFERROR(H883/M883,Tabla2[[#This Row],[CARGA PRODUCCION (ANIMALES/HA)]])</f>
        <v>3.2415902140672781</v>
      </c>
      <c r="X883" s="9">
        <f t="shared" si="204"/>
        <v>2022</v>
      </c>
      <c r="Y883" s="9">
        <f t="shared" si="205"/>
        <v>12</v>
      </c>
      <c r="Z883" s="9" t="e">
        <f t="shared" ca="1" si="206"/>
        <v>#NAME?</v>
      </c>
      <c r="AA883" s="12">
        <f t="shared" si="207"/>
        <v>106</v>
      </c>
      <c r="AB883" s="10">
        <f t="shared" si="208"/>
        <v>0.96226415094339623</v>
      </c>
      <c r="AC883" s="13">
        <f t="shared" si="209"/>
        <v>3.7735849056603765E-2</v>
      </c>
    </row>
    <row r="884" spans="1:29">
      <c r="A884" s="6">
        <v>44911</v>
      </c>
      <c r="B884" s="7" t="s">
        <v>83</v>
      </c>
      <c r="C884" s="7">
        <v>2127</v>
      </c>
      <c r="D884" s="7">
        <v>100</v>
      </c>
      <c r="E884" s="7">
        <v>9</v>
      </c>
      <c r="F884" s="7">
        <v>100</v>
      </c>
      <c r="G884" s="7">
        <v>116</v>
      </c>
      <c r="H884" s="7">
        <v>130</v>
      </c>
      <c r="I884" s="7">
        <v>6</v>
      </c>
      <c r="J884" s="7">
        <v>13</v>
      </c>
      <c r="K884" s="7">
        <v>680</v>
      </c>
      <c r="L884" s="7">
        <v>28.9</v>
      </c>
      <c r="M884" s="8">
        <v>35.5</v>
      </c>
      <c r="N884" s="9">
        <f>IF(Tabla2[[#This Row],[LECHE RETIRO DIA]]&lt;&gt;ISBLANK(Tabla2[[#This Row],[LECHE RETIRO DIA]]),SUM(Tabla2[[#This Row],[LECHE TANQUE DIA]:[LECHE RETIRO DIA]]),SUM(Tabla2[[#This Row],[LECHE TANQUE DIA]:[LECHE AUTOCONSUMO DIA]]))</f>
        <v>2336</v>
      </c>
      <c r="O884" s="10">
        <f t="shared" si="196"/>
        <v>0.91053082191780821</v>
      </c>
      <c r="P884" s="11">
        <f t="shared" si="197"/>
        <v>20.137931034482758</v>
      </c>
      <c r="Q884" s="11">
        <f t="shared" si="198"/>
        <v>18.336206896551722</v>
      </c>
      <c r="R884" s="11">
        <f t="shared" si="199"/>
        <v>7.6923076923076925</v>
      </c>
      <c r="S884" s="11">
        <f t="shared" si="200"/>
        <v>3.4352941176470586</v>
      </c>
      <c r="T884" s="11">
        <f t="shared" si="201"/>
        <v>5.8620689655172411</v>
      </c>
      <c r="U884" s="11">
        <f t="shared" si="202"/>
        <v>80.830449826989621</v>
      </c>
      <c r="V884" s="11">
        <f t="shared" si="203"/>
        <v>4.0138408304498272</v>
      </c>
      <c r="W884" s="11">
        <f>IFERROR(H884/M884,Tabla2[[#This Row],[CARGA PRODUCCION (ANIMALES/HA)]])</f>
        <v>3.6619718309859155</v>
      </c>
      <c r="X884" s="9">
        <f t="shared" si="204"/>
        <v>2022</v>
      </c>
      <c r="Y884" s="9">
        <f t="shared" si="205"/>
        <v>12</v>
      </c>
      <c r="Z884" s="9" t="e">
        <f t="shared" ca="1" si="206"/>
        <v>#NAME?</v>
      </c>
      <c r="AA884" s="12">
        <f t="shared" si="207"/>
        <v>130</v>
      </c>
      <c r="AB884" s="10">
        <f t="shared" si="208"/>
        <v>0.89230769230769236</v>
      </c>
      <c r="AC884" s="13">
        <f t="shared" si="209"/>
        <v>0.10769230769230764</v>
      </c>
    </row>
    <row r="885" spans="1:29">
      <c r="A885" s="6">
        <v>44911</v>
      </c>
      <c r="B885" s="7" t="s">
        <v>84</v>
      </c>
      <c r="C885" s="7">
        <v>1695</v>
      </c>
      <c r="D885" s="7">
        <v>40</v>
      </c>
      <c r="E885" s="7">
        <v>9</v>
      </c>
      <c r="F885" s="7">
        <v>40</v>
      </c>
      <c r="G885" s="7">
        <v>103</v>
      </c>
      <c r="H885" s="7">
        <v>122</v>
      </c>
      <c r="I885" s="7">
        <v>1</v>
      </c>
      <c r="J885" s="7">
        <v>5</v>
      </c>
      <c r="K885" s="7">
        <v>480</v>
      </c>
      <c r="L885" s="7">
        <v>23.8</v>
      </c>
      <c r="M885" s="8">
        <v>28.4</v>
      </c>
      <c r="N885" s="9">
        <f>IF(Tabla2[[#This Row],[LECHE RETIRO DIA]]&lt;&gt;ISBLANK(Tabla2[[#This Row],[LECHE RETIRO DIA]]),SUM(Tabla2[[#This Row],[LECHE TANQUE DIA]:[LECHE RETIRO DIA]]),SUM(Tabla2[[#This Row],[LECHE TANQUE DIA]:[LECHE AUTOCONSUMO DIA]]))</f>
        <v>1784</v>
      </c>
      <c r="O885" s="10">
        <f t="shared" si="196"/>
        <v>0.95011210762331844</v>
      </c>
      <c r="P885" s="11">
        <f t="shared" si="197"/>
        <v>17.320388349514563</v>
      </c>
      <c r="Q885" s="11">
        <f t="shared" si="198"/>
        <v>16.456310679611651</v>
      </c>
      <c r="R885" s="11">
        <f t="shared" si="199"/>
        <v>8</v>
      </c>
      <c r="S885" s="11">
        <f t="shared" si="200"/>
        <v>3.7166666666666668</v>
      </c>
      <c r="T885" s="11">
        <f t="shared" si="201"/>
        <v>4.6601941747572813</v>
      </c>
      <c r="U885" s="11">
        <f t="shared" si="202"/>
        <v>74.957983193277315</v>
      </c>
      <c r="V885" s="11">
        <f t="shared" si="203"/>
        <v>4.3277310924369745</v>
      </c>
      <c r="W885" s="11">
        <f>IFERROR(H885/M885,Tabla2[[#This Row],[CARGA PRODUCCION (ANIMALES/HA)]])</f>
        <v>4.295774647887324</v>
      </c>
      <c r="X885" s="9">
        <f t="shared" si="204"/>
        <v>2022</v>
      </c>
      <c r="Y885" s="9">
        <f t="shared" si="205"/>
        <v>12</v>
      </c>
      <c r="Z885" s="9" t="e">
        <f t="shared" ca="1" si="206"/>
        <v>#NAME?</v>
      </c>
      <c r="AA885" s="12">
        <f t="shared" si="207"/>
        <v>122</v>
      </c>
      <c r="AB885" s="10">
        <f t="shared" si="208"/>
        <v>0.84426229508196726</v>
      </c>
      <c r="AC885" s="13">
        <f t="shared" si="209"/>
        <v>0.15573770491803274</v>
      </c>
    </row>
    <row r="886" spans="1:29">
      <c r="A886" s="6">
        <v>44911</v>
      </c>
      <c r="B886" s="7" t="s">
        <v>88</v>
      </c>
      <c r="C886" s="7">
        <v>656</v>
      </c>
      <c r="D886" s="7">
        <v>40</v>
      </c>
      <c r="E886" s="7">
        <v>5</v>
      </c>
      <c r="F886" s="7">
        <v>40</v>
      </c>
      <c r="G886" s="7">
        <v>39</v>
      </c>
      <c r="H886" s="7">
        <v>40</v>
      </c>
      <c r="I886" s="7">
        <v>0</v>
      </c>
      <c r="J886" s="7">
        <v>8</v>
      </c>
      <c r="K886" s="7">
        <v>180</v>
      </c>
      <c r="L886" s="7">
        <v>10.8</v>
      </c>
      <c r="M886" s="28">
        <v>15</v>
      </c>
      <c r="N886" s="9">
        <f>IF(Tabla2[[#This Row],[LECHE RETIRO DIA]]&lt;&gt;ISBLANK(Tabla2[[#This Row],[LECHE RETIRO DIA]]),SUM(Tabla2[[#This Row],[LECHE TANQUE DIA]:[LECHE RETIRO DIA]]),SUM(Tabla2[[#This Row],[LECHE TANQUE DIA]:[LECHE AUTOCONSUMO DIA]]))</f>
        <v>741</v>
      </c>
      <c r="O886" s="10">
        <f t="shared" si="196"/>
        <v>0.88529014844804321</v>
      </c>
      <c r="P886" s="11">
        <f t="shared" si="197"/>
        <v>19</v>
      </c>
      <c r="Q886" s="11">
        <f t="shared" si="198"/>
        <v>16.820512820512821</v>
      </c>
      <c r="R886" s="11">
        <f t="shared" si="199"/>
        <v>5</v>
      </c>
      <c r="S886" s="11">
        <f t="shared" si="200"/>
        <v>4.1166666666666663</v>
      </c>
      <c r="T886" s="11">
        <f t="shared" si="201"/>
        <v>4.615384615384615</v>
      </c>
      <c r="U886" s="11">
        <f t="shared" si="202"/>
        <v>68.6111111111111</v>
      </c>
      <c r="V886" s="11">
        <f t="shared" si="203"/>
        <v>3.6111111111111107</v>
      </c>
      <c r="W886" s="11">
        <f>IFERROR(H886/M886,Tabla2[[#This Row],[CARGA PRODUCCION (ANIMALES/HA)]])</f>
        <v>2.6666666666666665</v>
      </c>
      <c r="X886" s="9">
        <f t="shared" si="204"/>
        <v>2022</v>
      </c>
      <c r="Y886" s="9">
        <f t="shared" si="205"/>
        <v>12</v>
      </c>
      <c r="Z886" s="9" t="e">
        <f t="shared" ca="1" si="206"/>
        <v>#NAME?</v>
      </c>
      <c r="AA886" s="12">
        <f t="shared" si="207"/>
        <v>40</v>
      </c>
      <c r="AB886" s="10">
        <f t="shared" si="208"/>
        <v>0.97499999999999998</v>
      </c>
      <c r="AC886" s="13">
        <f t="shared" si="209"/>
        <v>2.5000000000000022E-2</v>
      </c>
    </row>
    <row r="887" spans="1:29">
      <c r="A887" s="6">
        <v>44912</v>
      </c>
      <c r="B887" s="7" t="s">
        <v>81</v>
      </c>
      <c r="C887" s="7">
        <v>1980</v>
      </c>
      <c r="D887" s="7">
        <v>50</v>
      </c>
      <c r="E887" s="7">
        <v>9</v>
      </c>
      <c r="F887" s="7">
        <v>50</v>
      </c>
      <c r="G887" s="7">
        <v>102</v>
      </c>
      <c r="H887" s="7">
        <v>106</v>
      </c>
      <c r="I887" s="7">
        <v>1</v>
      </c>
      <c r="J887" s="7">
        <v>12</v>
      </c>
      <c r="K887" s="7">
        <v>600</v>
      </c>
      <c r="L887" s="7">
        <v>25.2</v>
      </c>
      <c r="M887" s="8">
        <v>32.700000000000003</v>
      </c>
      <c r="N887" s="9">
        <f>IF(Tabla2[[#This Row],[LECHE RETIRO DIA]]&lt;&gt;ISBLANK(Tabla2[[#This Row],[LECHE RETIRO DIA]]),SUM(Tabla2[[#This Row],[LECHE TANQUE DIA]:[LECHE RETIRO DIA]]),SUM(Tabla2[[#This Row],[LECHE TANQUE DIA]:[LECHE AUTOCONSUMO DIA]]))</f>
        <v>2089</v>
      </c>
      <c r="O887" s="10">
        <f t="shared" si="196"/>
        <v>0.94782192436572521</v>
      </c>
      <c r="P887" s="11">
        <f t="shared" si="197"/>
        <v>20.480392156862745</v>
      </c>
      <c r="Q887" s="11">
        <f t="shared" si="198"/>
        <v>19.411764705882351</v>
      </c>
      <c r="R887" s="11">
        <f t="shared" si="199"/>
        <v>4.166666666666667</v>
      </c>
      <c r="S887" s="11">
        <f t="shared" si="200"/>
        <v>3.4816666666666665</v>
      </c>
      <c r="T887" s="11">
        <f t="shared" si="201"/>
        <v>5.882352941176471</v>
      </c>
      <c r="U887" s="11">
        <f t="shared" si="202"/>
        <v>82.896825396825406</v>
      </c>
      <c r="V887" s="11">
        <f t="shared" si="203"/>
        <v>4.0476190476190474</v>
      </c>
      <c r="W887" s="11">
        <f>IFERROR(H887/M887,Tabla2[[#This Row],[CARGA PRODUCCION (ANIMALES/HA)]])</f>
        <v>3.2415902140672781</v>
      </c>
      <c r="X887" s="9">
        <f t="shared" si="204"/>
        <v>2022</v>
      </c>
      <c r="Y887" s="9">
        <f t="shared" si="205"/>
        <v>12</v>
      </c>
      <c r="Z887" s="9" t="e">
        <f t="shared" ca="1" si="206"/>
        <v>#NAME?</v>
      </c>
      <c r="AA887" s="12">
        <f t="shared" si="207"/>
        <v>106</v>
      </c>
      <c r="AB887" s="10">
        <f t="shared" si="208"/>
        <v>0.96226415094339623</v>
      </c>
      <c r="AC887" s="13">
        <f t="shared" si="209"/>
        <v>3.7735849056603765E-2</v>
      </c>
    </row>
    <row r="888" spans="1:29">
      <c r="A888" s="6">
        <v>44912</v>
      </c>
      <c r="B888" s="7" t="s">
        <v>83</v>
      </c>
      <c r="C888" s="7">
        <v>2076</v>
      </c>
      <c r="D888" s="7">
        <v>100</v>
      </c>
      <c r="E888" s="7">
        <v>9</v>
      </c>
      <c r="F888" s="7">
        <v>100</v>
      </c>
      <c r="G888" s="7">
        <v>116</v>
      </c>
      <c r="H888" s="7">
        <v>130</v>
      </c>
      <c r="I888" s="7">
        <v>6</v>
      </c>
      <c r="J888" s="7">
        <v>13</v>
      </c>
      <c r="K888" s="7">
        <v>680</v>
      </c>
      <c r="L888" s="7">
        <v>28.9</v>
      </c>
      <c r="M888" s="8">
        <v>35.5</v>
      </c>
      <c r="N888" s="9">
        <f>IF(Tabla2[[#This Row],[LECHE RETIRO DIA]]&lt;&gt;ISBLANK(Tabla2[[#This Row],[LECHE RETIRO DIA]]),SUM(Tabla2[[#This Row],[LECHE TANQUE DIA]:[LECHE RETIRO DIA]]),SUM(Tabla2[[#This Row],[LECHE TANQUE DIA]:[LECHE AUTOCONSUMO DIA]]))</f>
        <v>2285</v>
      </c>
      <c r="O888" s="10">
        <f t="shared" si="196"/>
        <v>0.9085339168490153</v>
      </c>
      <c r="P888" s="11">
        <f t="shared" si="197"/>
        <v>19.698275862068964</v>
      </c>
      <c r="Q888" s="11">
        <f t="shared" si="198"/>
        <v>17.896551724137932</v>
      </c>
      <c r="R888" s="11">
        <f t="shared" si="199"/>
        <v>7.6923076923076925</v>
      </c>
      <c r="S888" s="11">
        <f t="shared" si="200"/>
        <v>3.3602941176470589</v>
      </c>
      <c r="T888" s="11">
        <f t="shared" si="201"/>
        <v>5.8620689655172411</v>
      </c>
      <c r="U888" s="11">
        <f t="shared" si="202"/>
        <v>79.065743944636679</v>
      </c>
      <c r="V888" s="11">
        <f t="shared" si="203"/>
        <v>4.0138408304498272</v>
      </c>
      <c r="W888" s="11">
        <f>IFERROR(H888/M888,Tabla2[[#This Row],[CARGA PRODUCCION (ANIMALES/HA)]])</f>
        <v>3.6619718309859155</v>
      </c>
      <c r="X888" s="9">
        <f t="shared" si="204"/>
        <v>2022</v>
      </c>
      <c r="Y888" s="9">
        <f t="shared" si="205"/>
        <v>12</v>
      </c>
      <c r="Z888" s="9" t="e">
        <f t="shared" ca="1" si="206"/>
        <v>#NAME?</v>
      </c>
      <c r="AA888" s="12">
        <f t="shared" si="207"/>
        <v>130</v>
      </c>
      <c r="AB888" s="10">
        <f t="shared" si="208"/>
        <v>0.89230769230769236</v>
      </c>
      <c r="AC888" s="13">
        <f t="shared" si="209"/>
        <v>0.10769230769230764</v>
      </c>
    </row>
    <row r="889" spans="1:29">
      <c r="A889" s="6">
        <v>44912</v>
      </c>
      <c r="B889" s="7" t="s">
        <v>84</v>
      </c>
      <c r="C889" s="7">
        <v>1700</v>
      </c>
      <c r="D889" s="7">
        <v>40</v>
      </c>
      <c r="E889" s="7">
        <v>9</v>
      </c>
      <c r="F889" s="7">
        <v>40</v>
      </c>
      <c r="G889" s="7">
        <v>103</v>
      </c>
      <c r="H889" s="7">
        <v>122</v>
      </c>
      <c r="I889" s="7">
        <v>1</v>
      </c>
      <c r="J889" s="7">
        <v>5</v>
      </c>
      <c r="K889" s="7">
        <v>480</v>
      </c>
      <c r="L889" s="7">
        <v>23.8</v>
      </c>
      <c r="M889" s="8">
        <v>28.4</v>
      </c>
      <c r="N889" s="9">
        <f>IF(Tabla2[[#This Row],[LECHE RETIRO DIA]]&lt;&gt;ISBLANK(Tabla2[[#This Row],[LECHE RETIRO DIA]]),SUM(Tabla2[[#This Row],[LECHE TANQUE DIA]:[LECHE RETIRO DIA]]),SUM(Tabla2[[#This Row],[LECHE TANQUE DIA]:[LECHE AUTOCONSUMO DIA]]))</f>
        <v>1789</v>
      </c>
      <c r="O889" s="10">
        <f t="shared" si="196"/>
        <v>0.95025153717160427</v>
      </c>
      <c r="P889" s="11">
        <f t="shared" si="197"/>
        <v>17.368932038834952</v>
      </c>
      <c r="Q889" s="11">
        <f t="shared" si="198"/>
        <v>16.50485436893204</v>
      </c>
      <c r="R889" s="11">
        <f t="shared" si="199"/>
        <v>8</v>
      </c>
      <c r="S889" s="11">
        <f t="shared" si="200"/>
        <v>3.7270833333333333</v>
      </c>
      <c r="T889" s="11">
        <f t="shared" si="201"/>
        <v>4.6601941747572813</v>
      </c>
      <c r="U889" s="11">
        <f t="shared" si="202"/>
        <v>75.168067226890756</v>
      </c>
      <c r="V889" s="11">
        <f t="shared" si="203"/>
        <v>4.3277310924369745</v>
      </c>
      <c r="W889" s="11">
        <f>IFERROR(H889/M889,Tabla2[[#This Row],[CARGA PRODUCCION (ANIMALES/HA)]])</f>
        <v>4.295774647887324</v>
      </c>
      <c r="X889" s="9">
        <f t="shared" si="204"/>
        <v>2022</v>
      </c>
      <c r="Y889" s="9">
        <f t="shared" si="205"/>
        <v>12</v>
      </c>
      <c r="Z889" s="9" t="e">
        <f t="shared" ca="1" si="206"/>
        <v>#NAME?</v>
      </c>
      <c r="AA889" s="12">
        <f t="shared" si="207"/>
        <v>122</v>
      </c>
      <c r="AB889" s="10">
        <f t="shared" si="208"/>
        <v>0.84426229508196726</v>
      </c>
      <c r="AC889" s="13">
        <f t="shared" si="209"/>
        <v>0.15573770491803274</v>
      </c>
    </row>
    <row r="890" spans="1:29">
      <c r="A890" s="6">
        <v>44912</v>
      </c>
      <c r="B890" s="7" t="s">
        <v>88</v>
      </c>
      <c r="C890" s="7">
        <v>656</v>
      </c>
      <c r="D890" s="7">
        <v>40</v>
      </c>
      <c r="E890" s="7">
        <v>5</v>
      </c>
      <c r="F890" s="7">
        <v>40</v>
      </c>
      <c r="G890" s="7">
        <v>39</v>
      </c>
      <c r="H890" s="7">
        <v>40</v>
      </c>
      <c r="I890" s="7">
        <v>0</v>
      </c>
      <c r="J890" s="7">
        <v>8</v>
      </c>
      <c r="K890" s="7">
        <v>180</v>
      </c>
      <c r="L890" s="7">
        <v>10.8</v>
      </c>
      <c r="M890" s="28">
        <v>15</v>
      </c>
      <c r="N890" s="9">
        <f>IF(Tabla2[[#This Row],[LECHE RETIRO DIA]]&lt;&gt;ISBLANK(Tabla2[[#This Row],[LECHE RETIRO DIA]]),SUM(Tabla2[[#This Row],[LECHE TANQUE DIA]:[LECHE RETIRO DIA]]),SUM(Tabla2[[#This Row],[LECHE TANQUE DIA]:[LECHE AUTOCONSUMO DIA]]))</f>
        <v>741</v>
      </c>
      <c r="O890" s="10">
        <f t="shared" si="196"/>
        <v>0.88529014844804321</v>
      </c>
      <c r="P890" s="11">
        <f t="shared" si="197"/>
        <v>19</v>
      </c>
      <c r="Q890" s="11">
        <f t="shared" si="198"/>
        <v>16.820512820512821</v>
      </c>
      <c r="R890" s="11">
        <f t="shared" si="199"/>
        <v>5</v>
      </c>
      <c r="S890" s="11">
        <f t="shared" si="200"/>
        <v>4.1166666666666663</v>
      </c>
      <c r="T890" s="11">
        <f t="shared" si="201"/>
        <v>4.615384615384615</v>
      </c>
      <c r="U890" s="11">
        <f t="shared" si="202"/>
        <v>68.6111111111111</v>
      </c>
      <c r="V890" s="11">
        <f t="shared" si="203"/>
        <v>3.6111111111111107</v>
      </c>
      <c r="W890" s="11">
        <f>IFERROR(H890/M890,Tabla2[[#This Row],[CARGA PRODUCCION (ANIMALES/HA)]])</f>
        <v>2.6666666666666665</v>
      </c>
      <c r="X890" s="9">
        <f t="shared" si="204"/>
        <v>2022</v>
      </c>
      <c r="Y890" s="9">
        <f t="shared" si="205"/>
        <v>12</v>
      </c>
      <c r="Z890" s="9" t="e">
        <f t="shared" ca="1" si="206"/>
        <v>#NAME?</v>
      </c>
      <c r="AA890" s="12">
        <f t="shared" si="207"/>
        <v>40</v>
      </c>
      <c r="AB890" s="10">
        <f t="shared" si="208"/>
        <v>0.97499999999999998</v>
      </c>
      <c r="AC890" s="13">
        <f t="shared" si="209"/>
        <v>2.5000000000000022E-2</v>
      </c>
    </row>
    <row r="891" spans="1:29">
      <c r="A891" s="6">
        <v>44913</v>
      </c>
      <c r="B891" s="7" t="s">
        <v>81</v>
      </c>
      <c r="C891" s="7">
        <v>1994</v>
      </c>
      <c r="D891" s="7">
        <v>50</v>
      </c>
      <c r="E891" s="7">
        <v>9</v>
      </c>
      <c r="F891" s="7">
        <v>50</v>
      </c>
      <c r="G891" s="7">
        <v>102</v>
      </c>
      <c r="H891" s="7">
        <v>106</v>
      </c>
      <c r="I891" s="7">
        <v>1</v>
      </c>
      <c r="J891" s="7">
        <v>12</v>
      </c>
      <c r="K891" s="7">
        <v>600</v>
      </c>
      <c r="L891" s="7">
        <v>25.2</v>
      </c>
      <c r="M891" s="8">
        <v>32.700000000000003</v>
      </c>
      <c r="N891" s="9">
        <f>IF(Tabla2[[#This Row],[LECHE RETIRO DIA]]&lt;&gt;ISBLANK(Tabla2[[#This Row],[LECHE RETIRO DIA]]),SUM(Tabla2[[#This Row],[LECHE TANQUE DIA]:[LECHE RETIRO DIA]]),SUM(Tabla2[[#This Row],[LECHE TANQUE DIA]:[LECHE AUTOCONSUMO DIA]]))</f>
        <v>2103</v>
      </c>
      <c r="O891" s="10">
        <f t="shared" si="196"/>
        <v>0.94816928197812644</v>
      </c>
      <c r="P891" s="11">
        <f t="shared" si="197"/>
        <v>20.617647058823529</v>
      </c>
      <c r="Q891" s="11">
        <f t="shared" si="198"/>
        <v>19.549019607843139</v>
      </c>
      <c r="R891" s="11">
        <f t="shared" si="199"/>
        <v>4.166666666666667</v>
      </c>
      <c r="S891" s="11">
        <f t="shared" si="200"/>
        <v>3.5049999999999999</v>
      </c>
      <c r="T891" s="11">
        <f t="shared" si="201"/>
        <v>5.882352941176471</v>
      </c>
      <c r="U891" s="11">
        <f t="shared" si="202"/>
        <v>83.452380952380949</v>
      </c>
      <c r="V891" s="11">
        <f t="shared" si="203"/>
        <v>4.0476190476190474</v>
      </c>
      <c r="W891" s="11">
        <f>IFERROR(H891/M891,Tabla2[[#This Row],[CARGA PRODUCCION (ANIMALES/HA)]])</f>
        <v>3.2415902140672781</v>
      </c>
      <c r="X891" s="9">
        <f t="shared" si="204"/>
        <v>2022</v>
      </c>
      <c r="Y891" s="9">
        <f t="shared" si="205"/>
        <v>12</v>
      </c>
      <c r="Z891" s="9" t="e">
        <f t="shared" ca="1" si="206"/>
        <v>#NAME?</v>
      </c>
      <c r="AA891" s="12">
        <f t="shared" si="207"/>
        <v>106</v>
      </c>
      <c r="AB891" s="10">
        <f t="shared" si="208"/>
        <v>0.96226415094339623</v>
      </c>
      <c r="AC891" s="13">
        <f t="shared" si="209"/>
        <v>3.7735849056603765E-2</v>
      </c>
    </row>
    <row r="892" spans="1:29">
      <c r="A892" s="6">
        <v>44913</v>
      </c>
      <c r="B892" s="7" t="s">
        <v>83</v>
      </c>
      <c r="C892" s="7">
        <v>2104</v>
      </c>
      <c r="D892" s="7">
        <v>100</v>
      </c>
      <c r="E892" s="7">
        <v>9</v>
      </c>
      <c r="F892" s="7">
        <v>100</v>
      </c>
      <c r="G892" s="7">
        <v>116</v>
      </c>
      <c r="H892" s="7">
        <v>130</v>
      </c>
      <c r="I892" s="7">
        <v>9</v>
      </c>
      <c r="J892" s="7">
        <v>13</v>
      </c>
      <c r="K892" s="7">
        <v>680</v>
      </c>
      <c r="L892" s="7">
        <v>28.9</v>
      </c>
      <c r="M892" s="8">
        <v>35.5</v>
      </c>
      <c r="N892" s="9">
        <f>IF(Tabla2[[#This Row],[LECHE RETIRO DIA]]&lt;&gt;ISBLANK(Tabla2[[#This Row],[LECHE RETIRO DIA]]),SUM(Tabla2[[#This Row],[LECHE TANQUE DIA]:[LECHE RETIRO DIA]]),SUM(Tabla2[[#This Row],[LECHE TANQUE DIA]:[LECHE AUTOCONSUMO DIA]]))</f>
        <v>2313</v>
      </c>
      <c r="O892" s="10">
        <f t="shared" si="196"/>
        <v>0.90964115866839601</v>
      </c>
      <c r="P892" s="11">
        <f t="shared" si="197"/>
        <v>19.939655172413794</v>
      </c>
      <c r="Q892" s="11">
        <f t="shared" si="198"/>
        <v>18.137931034482758</v>
      </c>
      <c r="R892" s="11">
        <f t="shared" si="199"/>
        <v>7.6923076923076925</v>
      </c>
      <c r="S892" s="11">
        <f t="shared" si="200"/>
        <v>3.401470588235294</v>
      </c>
      <c r="T892" s="11">
        <f t="shared" si="201"/>
        <v>5.8620689655172411</v>
      </c>
      <c r="U892" s="11">
        <f t="shared" si="202"/>
        <v>80.034602076124571</v>
      </c>
      <c r="V892" s="11">
        <f t="shared" si="203"/>
        <v>4.0138408304498272</v>
      </c>
      <c r="W892" s="11">
        <f>IFERROR(H892/M892,Tabla2[[#This Row],[CARGA PRODUCCION (ANIMALES/HA)]])</f>
        <v>3.6619718309859155</v>
      </c>
      <c r="X892" s="9">
        <f t="shared" si="204"/>
        <v>2022</v>
      </c>
      <c r="Y892" s="9">
        <f t="shared" si="205"/>
        <v>12</v>
      </c>
      <c r="Z892" s="9" t="e">
        <f t="shared" ca="1" si="206"/>
        <v>#NAME?</v>
      </c>
      <c r="AA892" s="12">
        <f t="shared" si="207"/>
        <v>130</v>
      </c>
      <c r="AB892" s="10">
        <f t="shared" si="208"/>
        <v>0.89230769230769236</v>
      </c>
      <c r="AC892" s="13">
        <f t="shared" si="209"/>
        <v>0.10769230769230764</v>
      </c>
    </row>
    <row r="893" spans="1:29">
      <c r="A893" s="6">
        <v>44913</v>
      </c>
      <c r="B893" s="7" t="s">
        <v>84</v>
      </c>
      <c r="C893" s="7">
        <v>1758</v>
      </c>
      <c r="D893" s="7">
        <v>40</v>
      </c>
      <c r="E893" s="7">
        <v>9</v>
      </c>
      <c r="F893" s="7">
        <v>40</v>
      </c>
      <c r="G893" s="7">
        <v>103</v>
      </c>
      <c r="H893" s="7">
        <v>122</v>
      </c>
      <c r="I893" s="7">
        <v>0</v>
      </c>
      <c r="J893" s="7">
        <v>5</v>
      </c>
      <c r="K893" s="7">
        <v>480</v>
      </c>
      <c r="L893" s="7">
        <v>23.8</v>
      </c>
      <c r="M893" s="8">
        <v>28.4</v>
      </c>
      <c r="N893" s="9">
        <f>IF(Tabla2[[#This Row],[LECHE RETIRO DIA]]&lt;&gt;ISBLANK(Tabla2[[#This Row],[LECHE RETIRO DIA]]),SUM(Tabla2[[#This Row],[LECHE TANQUE DIA]:[LECHE RETIRO DIA]]),SUM(Tabla2[[#This Row],[LECHE TANQUE DIA]:[LECHE AUTOCONSUMO DIA]]))</f>
        <v>1847</v>
      </c>
      <c r="O893" s="10">
        <f t="shared" si="196"/>
        <v>0.95181375203031948</v>
      </c>
      <c r="P893" s="11">
        <f t="shared" si="197"/>
        <v>17.932038834951456</v>
      </c>
      <c r="Q893" s="11">
        <f t="shared" si="198"/>
        <v>17.067961165048544</v>
      </c>
      <c r="R893" s="11">
        <f t="shared" si="199"/>
        <v>8</v>
      </c>
      <c r="S893" s="11">
        <f t="shared" si="200"/>
        <v>3.8479166666666669</v>
      </c>
      <c r="T893" s="11">
        <f t="shared" si="201"/>
        <v>4.6601941747572813</v>
      </c>
      <c r="U893" s="11">
        <f t="shared" si="202"/>
        <v>77.605042016806721</v>
      </c>
      <c r="V893" s="11">
        <f t="shared" si="203"/>
        <v>4.3277310924369745</v>
      </c>
      <c r="W893" s="11">
        <f>IFERROR(H893/M893,Tabla2[[#This Row],[CARGA PRODUCCION (ANIMALES/HA)]])</f>
        <v>4.295774647887324</v>
      </c>
      <c r="X893" s="9">
        <f t="shared" si="204"/>
        <v>2022</v>
      </c>
      <c r="Y893" s="9">
        <f t="shared" si="205"/>
        <v>12</v>
      </c>
      <c r="Z893" s="9" t="e">
        <f t="shared" ca="1" si="206"/>
        <v>#NAME?</v>
      </c>
      <c r="AA893" s="12">
        <f t="shared" si="207"/>
        <v>122</v>
      </c>
      <c r="AB893" s="10">
        <f t="shared" si="208"/>
        <v>0.84426229508196726</v>
      </c>
      <c r="AC893" s="13">
        <f t="shared" si="209"/>
        <v>0.15573770491803274</v>
      </c>
    </row>
    <row r="894" spans="1:29">
      <c r="A894" s="6">
        <v>44913</v>
      </c>
      <c r="B894" s="7" t="s">
        <v>88</v>
      </c>
      <c r="C894" s="7">
        <v>637</v>
      </c>
      <c r="D894" s="7">
        <v>40</v>
      </c>
      <c r="E894" s="7">
        <v>5</v>
      </c>
      <c r="F894" s="7">
        <v>40</v>
      </c>
      <c r="G894" s="7">
        <v>39</v>
      </c>
      <c r="H894" s="7">
        <v>46</v>
      </c>
      <c r="I894" s="7">
        <v>0</v>
      </c>
      <c r="J894" s="7">
        <v>8</v>
      </c>
      <c r="K894" s="7">
        <v>180</v>
      </c>
      <c r="L894" s="7">
        <v>10.8</v>
      </c>
      <c r="M894" s="28">
        <v>15</v>
      </c>
      <c r="N894" s="9">
        <f>IF(Tabla2[[#This Row],[LECHE RETIRO DIA]]&lt;&gt;ISBLANK(Tabla2[[#This Row],[LECHE RETIRO DIA]]),SUM(Tabla2[[#This Row],[LECHE TANQUE DIA]:[LECHE RETIRO DIA]]),SUM(Tabla2[[#This Row],[LECHE TANQUE DIA]:[LECHE AUTOCONSUMO DIA]]))</f>
        <v>722</v>
      </c>
      <c r="O894" s="10">
        <f t="shared" si="196"/>
        <v>0.88227146814404434</v>
      </c>
      <c r="P894" s="11">
        <f t="shared" si="197"/>
        <v>18.512820512820515</v>
      </c>
      <c r="Q894" s="11">
        <f t="shared" si="198"/>
        <v>16.333333333333332</v>
      </c>
      <c r="R894" s="11">
        <f t="shared" si="199"/>
        <v>5</v>
      </c>
      <c r="S894" s="11">
        <f t="shared" si="200"/>
        <v>4.0111111111111111</v>
      </c>
      <c r="T894" s="11">
        <f t="shared" si="201"/>
        <v>4.615384615384615</v>
      </c>
      <c r="U894" s="11">
        <f t="shared" si="202"/>
        <v>66.851851851851848</v>
      </c>
      <c r="V894" s="11">
        <f t="shared" si="203"/>
        <v>3.6111111111111107</v>
      </c>
      <c r="W894" s="11">
        <f>IFERROR(H894/M894,Tabla2[[#This Row],[CARGA PRODUCCION (ANIMALES/HA)]])</f>
        <v>3.0666666666666669</v>
      </c>
      <c r="X894" s="9">
        <f t="shared" si="204"/>
        <v>2022</v>
      </c>
      <c r="Y894" s="9">
        <f t="shared" si="205"/>
        <v>12</v>
      </c>
      <c r="Z894" s="9" t="e">
        <f t="shared" ca="1" si="206"/>
        <v>#NAME?</v>
      </c>
      <c r="AA894" s="12">
        <f t="shared" si="207"/>
        <v>46</v>
      </c>
      <c r="AB894" s="10">
        <f t="shared" si="208"/>
        <v>0.84782608695652173</v>
      </c>
      <c r="AC894" s="13">
        <f t="shared" si="209"/>
        <v>0.15217391304347827</v>
      </c>
    </row>
    <row r="895" spans="1:29">
      <c r="A895" s="6">
        <v>44914</v>
      </c>
      <c r="B895" s="7" t="s">
        <v>81</v>
      </c>
      <c r="C895" s="7">
        <v>2017</v>
      </c>
      <c r="D895" s="7">
        <v>50</v>
      </c>
      <c r="E895" s="7">
        <v>9</v>
      </c>
      <c r="F895" s="7">
        <v>50</v>
      </c>
      <c r="G895" s="7">
        <v>102</v>
      </c>
      <c r="H895" s="7">
        <v>106</v>
      </c>
      <c r="I895" s="7">
        <v>1</v>
      </c>
      <c r="J895" s="7">
        <v>12</v>
      </c>
      <c r="K895" s="7">
        <v>600</v>
      </c>
      <c r="L895" s="7">
        <v>25.2</v>
      </c>
      <c r="M895" s="8">
        <v>32.700000000000003</v>
      </c>
      <c r="N895" s="9">
        <f>IF(Tabla2[[#This Row],[LECHE RETIRO DIA]]&lt;&gt;ISBLANK(Tabla2[[#This Row],[LECHE RETIRO DIA]]),SUM(Tabla2[[#This Row],[LECHE TANQUE DIA]:[LECHE RETIRO DIA]]),SUM(Tabla2[[#This Row],[LECHE TANQUE DIA]:[LECHE AUTOCONSUMO DIA]]))</f>
        <v>2126</v>
      </c>
      <c r="O895" s="10">
        <f t="shared" si="196"/>
        <v>0.94873000940733776</v>
      </c>
      <c r="P895" s="11">
        <f t="shared" si="197"/>
        <v>20.843137254901961</v>
      </c>
      <c r="Q895" s="11">
        <f t="shared" si="198"/>
        <v>19.774509803921568</v>
      </c>
      <c r="R895" s="11">
        <f t="shared" si="199"/>
        <v>4.166666666666667</v>
      </c>
      <c r="S895" s="11">
        <f t="shared" si="200"/>
        <v>3.5433333333333334</v>
      </c>
      <c r="T895" s="11">
        <f t="shared" si="201"/>
        <v>5.882352941176471</v>
      </c>
      <c r="U895" s="11">
        <f t="shared" si="202"/>
        <v>84.365079365079367</v>
      </c>
      <c r="V895" s="11">
        <f t="shared" si="203"/>
        <v>4.0476190476190474</v>
      </c>
      <c r="W895" s="11">
        <f>IFERROR(H895/M895,Tabla2[[#This Row],[CARGA PRODUCCION (ANIMALES/HA)]])</f>
        <v>3.2415902140672781</v>
      </c>
      <c r="X895" s="9">
        <f t="shared" si="204"/>
        <v>2022</v>
      </c>
      <c r="Y895" s="9">
        <f t="shared" si="205"/>
        <v>12</v>
      </c>
      <c r="Z895" s="9" t="e">
        <f t="shared" ca="1" si="206"/>
        <v>#NAME?</v>
      </c>
      <c r="AA895" s="12">
        <f t="shared" si="207"/>
        <v>106</v>
      </c>
      <c r="AB895" s="10">
        <f t="shared" si="208"/>
        <v>0.96226415094339623</v>
      </c>
      <c r="AC895" s="13">
        <f t="shared" si="209"/>
        <v>3.7735849056603765E-2</v>
      </c>
    </row>
    <row r="896" spans="1:29">
      <c r="A896" s="6">
        <v>44914</v>
      </c>
      <c r="B896" s="7" t="s">
        <v>83</v>
      </c>
      <c r="C896" s="7">
        <v>2118</v>
      </c>
      <c r="D896" s="7">
        <v>100</v>
      </c>
      <c r="E896" s="7">
        <v>9</v>
      </c>
      <c r="F896" s="7">
        <v>100</v>
      </c>
      <c r="G896" s="7">
        <v>116</v>
      </c>
      <c r="H896" s="7">
        <v>130</v>
      </c>
      <c r="I896" s="7">
        <v>9</v>
      </c>
      <c r="J896" s="7">
        <v>13</v>
      </c>
      <c r="K896" s="7">
        <v>680</v>
      </c>
      <c r="L896" s="7">
        <v>28.9</v>
      </c>
      <c r="M896" s="8">
        <v>35.5</v>
      </c>
      <c r="N896" s="9">
        <f>IF(Tabla2[[#This Row],[LECHE RETIRO DIA]]&lt;&gt;ISBLANK(Tabla2[[#This Row],[LECHE RETIRO DIA]]),SUM(Tabla2[[#This Row],[LECHE TANQUE DIA]:[LECHE RETIRO DIA]]),SUM(Tabla2[[#This Row],[LECHE TANQUE DIA]:[LECHE AUTOCONSUMO DIA]]))</f>
        <v>2327</v>
      </c>
      <c r="O896" s="10">
        <f t="shared" si="196"/>
        <v>0.91018478727975938</v>
      </c>
      <c r="P896" s="11">
        <f t="shared" si="197"/>
        <v>20.060344827586206</v>
      </c>
      <c r="Q896" s="11">
        <f t="shared" si="198"/>
        <v>18.258620689655171</v>
      </c>
      <c r="R896" s="11">
        <f t="shared" si="199"/>
        <v>7.6923076923076925</v>
      </c>
      <c r="S896" s="11">
        <f t="shared" si="200"/>
        <v>3.4220588235294116</v>
      </c>
      <c r="T896" s="11">
        <f t="shared" si="201"/>
        <v>5.8620689655172411</v>
      </c>
      <c r="U896" s="11">
        <f t="shared" si="202"/>
        <v>80.51903114186851</v>
      </c>
      <c r="V896" s="11">
        <f t="shared" si="203"/>
        <v>4.0138408304498272</v>
      </c>
      <c r="W896" s="11">
        <f>IFERROR(H896/M896,Tabla2[[#This Row],[CARGA PRODUCCION (ANIMALES/HA)]])</f>
        <v>3.6619718309859155</v>
      </c>
      <c r="X896" s="9">
        <f t="shared" si="204"/>
        <v>2022</v>
      </c>
      <c r="Y896" s="9">
        <f t="shared" si="205"/>
        <v>12</v>
      </c>
      <c r="Z896" s="9" t="e">
        <f t="shared" ca="1" si="206"/>
        <v>#NAME?</v>
      </c>
      <c r="AA896" s="12">
        <f t="shared" si="207"/>
        <v>130</v>
      </c>
      <c r="AB896" s="10">
        <f t="shared" si="208"/>
        <v>0.89230769230769236</v>
      </c>
      <c r="AC896" s="13">
        <f t="shared" si="209"/>
        <v>0.10769230769230764</v>
      </c>
    </row>
    <row r="897" spans="1:29">
      <c r="A897" s="6">
        <v>44914</v>
      </c>
      <c r="B897" s="7" t="s">
        <v>84</v>
      </c>
      <c r="C897" s="7">
        <v>1721</v>
      </c>
      <c r="D897" s="7">
        <v>40</v>
      </c>
      <c r="E897" s="7">
        <v>9</v>
      </c>
      <c r="F897" s="7">
        <v>40</v>
      </c>
      <c r="G897" s="7">
        <v>103</v>
      </c>
      <c r="H897" s="7">
        <v>122</v>
      </c>
      <c r="I897" s="7">
        <v>0</v>
      </c>
      <c r="J897" s="7">
        <v>5</v>
      </c>
      <c r="K897" s="7">
        <v>480</v>
      </c>
      <c r="L897" s="7">
        <v>23.8</v>
      </c>
      <c r="M897" s="8">
        <v>28.4</v>
      </c>
      <c r="N897" s="9">
        <f>IF(Tabla2[[#This Row],[LECHE RETIRO DIA]]&lt;&gt;ISBLANK(Tabla2[[#This Row],[LECHE RETIRO DIA]]),SUM(Tabla2[[#This Row],[LECHE TANQUE DIA]:[LECHE RETIRO DIA]]),SUM(Tabla2[[#This Row],[LECHE TANQUE DIA]:[LECHE AUTOCONSUMO DIA]]))</f>
        <v>1810</v>
      </c>
      <c r="O897" s="10">
        <f t="shared" si="196"/>
        <v>0.95082872928176798</v>
      </c>
      <c r="P897" s="11">
        <f t="shared" si="197"/>
        <v>17.572815533980581</v>
      </c>
      <c r="Q897" s="11">
        <f t="shared" si="198"/>
        <v>16.708737864077669</v>
      </c>
      <c r="R897" s="11">
        <f t="shared" si="199"/>
        <v>8</v>
      </c>
      <c r="S897" s="11">
        <f t="shared" si="200"/>
        <v>3.7708333333333335</v>
      </c>
      <c r="T897" s="11">
        <f t="shared" si="201"/>
        <v>4.6601941747572813</v>
      </c>
      <c r="U897" s="11">
        <f t="shared" si="202"/>
        <v>76.05042016806722</v>
      </c>
      <c r="V897" s="11">
        <f t="shared" si="203"/>
        <v>4.3277310924369745</v>
      </c>
      <c r="W897" s="11">
        <f>IFERROR(H897/M897,Tabla2[[#This Row],[CARGA PRODUCCION (ANIMALES/HA)]])</f>
        <v>4.295774647887324</v>
      </c>
      <c r="X897" s="9">
        <f t="shared" si="204"/>
        <v>2022</v>
      </c>
      <c r="Y897" s="9">
        <f t="shared" si="205"/>
        <v>12</v>
      </c>
      <c r="Z897" s="9" t="e">
        <f t="shared" ca="1" si="206"/>
        <v>#NAME?</v>
      </c>
      <c r="AA897" s="12">
        <f t="shared" si="207"/>
        <v>122</v>
      </c>
      <c r="AB897" s="10">
        <f t="shared" si="208"/>
        <v>0.84426229508196726</v>
      </c>
      <c r="AC897" s="13">
        <f t="shared" si="209"/>
        <v>0.15573770491803274</v>
      </c>
    </row>
    <row r="898" spans="1:29">
      <c r="A898" s="6">
        <v>44914</v>
      </c>
      <c r="B898" s="7" t="s">
        <v>88</v>
      </c>
      <c r="C898" s="7">
        <v>638</v>
      </c>
      <c r="D898" s="7">
        <v>40</v>
      </c>
      <c r="E898" s="7">
        <v>5</v>
      </c>
      <c r="F898" s="7">
        <v>40</v>
      </c>
      <c r="G898" s="7">
        <v>40</v>
      </c>
      <c r="H898" s="7">
        <v>46</v>
      </c>
      <c r="I898" s="7">
        <v>0</v>
      </c>
      <c r="J898" s="7">
        <v>8</v>
      </c>
      <c r="K898" s="7">
        <v>180</v>
      </c>
      <c r="L898" s="7">
        <v>10.8</v>
      </c>
      <c r="M898" s="28">
        <v>15</v>
      </c>
      <c r="N898" s="9">
        <f>IF(Tabla2[[#This Row],[LECHE RETIRO DIA]]&lt;&gt;ISBLANK(Tabla2[[#This Row],[LECHE RETIRO DIA]]),SUM(Tabla2[[#This Row],[LECHE TANQUE DIA]:[LECHE RETIRO DIA]]),SUM(Tabla2[[#This Row],[LECHE TANQUE DIA]:[LECHE AUTOCONSUMO DIA]]))</f>
        <v>723</v>
      </c>
      <c r="O898" s="10">
        <f t="shared" si="196"/>
        <v>0.88243430152143842</v>
      </c>
      <c r="P898" s="11">
        <f t="shared" si="197"/>
        <v>18.074999999999999</v>
      </c>
      <c r="Q898" s="11">
        <f t="shared" si="198"/>
        <v>15.95</v>
      </c>
      <c r="R898" s="11">
        <f t="shared" si="199"/>
        <v>5</v>
      </c>
      <c r="S898" s="11">
        <f t="shared" si="200"/>
        <v>4.0166666666666666</v>
      </c>
      <c r="T898" s="11">
        <f t="shared" si="201"/>
        <v>4.5</v>
      </c>
      <c r="U898" s="11">
        <f t="shared" si="202"/>
        <v>66.944444444444443</v>
      </c>
      <c r="V898" s="11">
        <f t="shared" si="203"/>
        <v>3.7037037037037033</v>
      </c>
      <c r="W898" s="11">
        <f>IFERROR(H898/M898,Tabla2[[#This Row],[CARGA PRODUCCION (ANIMALES/HA)]])</f>
        <v>3.0666666666666669</v>
      </c>
      <c r="X898" s="9">
        <f t="shared" si="204"/>
        <v>2022</v>
      </c>
      <c r="Y898" s="9">
        <f t="shared" si="205"/>
        <v>12</v>
      </c>
      <c r="Z898" s="9" t="e">
        <f t="shared" ca="1" si="206"/>
        <v>#NAME?</v>
      </c>
      <c r="AA898" s="12">
        <f t="shared" si="207"/>
        <v>46</v>
      </c>
      <c r="AB898" s="10">
        <f t="shared" si="208"/>
        <v>0.86956521739130432</v>
      </c>
      <c r="AC898" s="13">
        <f t="shared" si="209"/>
        <v>0.13043478260869568</v>
      </c>
    </row>
    <row r="899" spans="1:29">
      <c r="A899" s="6">
        <v>44915</v>
      </c>
      <c r="B899" s="7" t="s">
        <v>81</v>
      </c>
      <c r="C899" s="7">
        <v>2017</v>
      </c>
      <c r="D899" s="7">
        <v>50</v>
      </c>
      <c r="E899" s="7">
        <v>9</v>
      </c>
      <c r="F899" s="7">
        <v>50</v>
      </c>
      <c r="G899" s="7">
        <v>102</v>
      </c>
      <c r="H899" s="7">
        <v>106</v>
      </c>
      <c r="I899" s="7">
        <v>1</v>
      </c>
      <c r="J899" s="7">
        <v>12</v>
      </c>
      <c r="K899" s="7">
        <v>600</v>
      </c>
      <c r="L899" s="7">
        <v>25.2</v>
      </c>
      <c r="M899" s="8">
        <v>32.700000000000003</v>
      </c>
      <c r="N899" s="9">
        <f>IF(Tabla2[[#This Row],[LECHE RETIRO DIA]]&lt;&gt;ISBLANK(Tabla2[[#This Row],[LECHE RETIRO DIA]]),SUM(Tabla2[[#This Row],[LECHE TANQUE DIA]:[LECHE RETIRO DIA]]),SUM(Tabla2[[#This Row],[LECHE TANQUE DIA]:[LECHE AUTOCONSUMO DIA]]))</f>
        <v>2126</v>
      </c>
      <c r="O899" s="10">
        <f t="shared" si="196"/>
        <v>0.94873000940733776</v>
      </c>
      <c r="P899" s="11">
        <f t="shared" si="197"/>
        <v>20.843137254901961</v>
      </c>
      <c r="Q899" s="11">
        <f t="shared" si="198"/>
        <v>19.774509803921568</v>
      </c>
      <c r="R899" s="11">
        <f t="shared" si="199"/>
        <v>4.166666666666667</v>
      </c>
      <c r="S899" s="11">
        <f t="shared" si="200"/>
        <v>3.5433333333333334</v>
      </c>
      <c r="T899" s="11">
        <f t="shared" si="201"/>
        <v>5.882352941176471</v>
      </c>
      <c r="U899" s="11">
        <f t="shared" si="202"/>
        <v>84.365079365079367</v>
      </c>
      <c r="V899" s="11">
        <f t="shared" si="203"/>
        <v>4.0476190476190474</v>
      </c>
      <c r="W899" s="11">
        <f>IFERROR(H899/M899,Tabla2[[#This Row],[CARGA PRODUCCION (ANIMALES/HA)]])</f>
        <v>3.2415902140672781</v>
      </c>
      <c r="X899" s="9">
        <f t="shared" si="204"/>
        <v>2022</v>
      </c>
      <c r="Y899" s="9">
        <f t="shared" si="205"/>
        <v>12</v>
      </c>
      <c r="Z899" s="9" t="e">
        <f t="shared" ca="1" si="206"/>
        <v>#NAME?</v>
      </c>
      <c r="AA899" s="12">
        <f t="shared" si="207"/>
        <v>106</v>
      </c>
      <c r="AB899" s="10">
        <f t="shared" si="208"/>
        <v>0.96226415094339623</v>
      </c>
      <c r="AC899" s="13">
        <f t="shared" si="209"/>
        <v>3.7735849056603765E-2</v>
      </c>
    </row>
    <row r="900" spans="1:29">
      <c r="A900" s="6">
        <v>44915</v>
      </c>
      <c r="B900" s="7" t="s">
        <v>83</v>
      </c>
      <c r="C900" s="7">
        <v>2099</v>
      </c>
      <c r="D900" s="7">
        <v>100</v>
      </c>
      <c r="E900" s="7">
        <v>9</v>
      </c>
      <c r="F900" s="7">
        <v>100</v>
      </c>
      <c r="G900" s="7">
        <v>116</v>
      </c>
      <c r="H900" s="7">
        <v>130</v>
      </c>
      <c r="I900" s="7">
        <v>9</v>
      </c>
      <c r="J900" s="7">
        <v>13</v>
      </c>
      <c r="K900" s="7">
        <v>680</v>
      </c>
      <c r="L900" s="7">
        <v>28.9</v>
      </c>
      <c r="M900" s="8">
        <v>35.5</v>
      </c>
      <c r="N900" s="9">
        <f>IF(Tabla2[[#This Row],[LECHE RETIRO DIA]]&lt;&gt;ISBLANK(Tabla2[[#This Row],[LECHE RETIRO DIA]]),SUM(Tabla2[[#This Row],[LECHE TANQUE DIA]:[LECHE RETIRO DIA]]),SUM(Tabla2[[#This Row],[LECHE TANQUE DIA]:[LECHE AUTOCONSUMO DIA]]))</f>
        <v>2308</v>
      </c>
      <c r="O900" s="10">
        <f t="shared" si="196"/>
        <v>0.90944540727902945</v>
      </c>
      <c r="P900" s="11">
        <f t="shared" si="197"/>
        <v>19.896551724137932</v>
      </c>
      <c r="Q900" s="11">
        <f t="shared" si="198"/>
        <v>18.094827586206897</v>
      </c>
      <c r="R900" s="11">
        <f t="shared" si="199"/>
        <v>7.6923076923076925</v>
      </c>
      <c r="S900" s="11">
        <f t="shared" si="200"/>
        <v>3.3941176470588235</v>
      </c>
      <c r="T900" s="11">
        <f t="shared" si="201"/>
        <v>5.8620689655172411</v>
      </c>
      <c r="U900" s="11">
        <f t="shared" si="202"/>
        <v>79.86159169550173</v>
      </c>
      <c r="V900" s="11">
        <f t="shared" si="203"/>
        <v>4.0138408304498272</v>
      </c>
      <c r="W900" s="11">
        <f>IFERROR(H900/M900,Tabla2[[#This Row],[CARGA PRODUCCION (ANIMALES/HA)]])</f>
        <v>3.6619718309859155</v>
      </c>
      <c r="X900" s="9">
        <f t="shared" si="204"/>
        <v>2022</v>
      </c>
      <c r="Y900" s="9">
        <f t="shared" si="205"/>
        <v>12</v>
      </c>
      <c r="Z900" s="9" t="e">
        <f t="shared" ca="1" si="206"/>
        <v>#NAME?</v>
      </c>
      <c r="AA900" s="12">
        <f t="shared" si="207"/>
        <v>130</v>
      </c>
      <c r="AB900" s="10">
        <f t="shared" si="208"/>
        <v>0.89230769230769236</v>
      </c>
      <c r="AC900" s="13">
        <f t="shared" si="209"/>
        <v>0.10769230769230764</v>
      </c>
    </row>
    <row r="901" spans="1:29">
      <c r="A901" s="6">
        <v>44915</v>
      </c>
      <c r="B901" s="7" t="s">
        <v>84</v>
      </c>
      <c r="C901" s="7">
        <v>1758</v>
      </c>
      <c r="D901" s="7">
        <v>40</v>
      </c>
      <c r="E901" s="7">
        <v>9</v>
      </c>
      <c r="F901" s="7">
        <v>40</v>
      </c>
      <c r="G901" s="7">
        <v>105</v>
      </c>
      <c r="H901" s="7">
        <v>119</v>
      </c>
      <c r="I901" s="7">
        <v>0</v>
      </c>
      <c r="J901" s="7">
        <v>5</v>
      </c>
      <c r="K901" s="7">
        <v>480</v>
      </c>
      <c r="L901" s="7">
        <v>23.8</v>
      </c>
      <c r="M901" s="8">
        <v>28.4</v>
      </c>
      <c r="N901" s="9">
        <f>IF(Tabla2[[#This Row],[LECHE RETIRO DIA]]&lt;&gt;ISBLANK(Tabla2[[#This Row],[LECHE RETIRO DIA]]),SUM(Tabla2[[#This Row],[LECHE TANQUE DIA]:[LECHE RETIRO DIA]]),SUM(Tabla2[[#This Row],[LECHE TANQUE DIA]:[LECHE AUTOCONSUMO DIA]]))</f>
        <v>1847</v>
      </c>
      <c r="O901" s="10">
        <f t="shared" si="196"/>
        <v>0.95181375203031948</v>
      </c>
      <c r="P901" s="11">
        <f t="shared" si="197"/>
        <v>17.590476190476192</v>
      </c>
      <c r="Q901" s="11">
        <f t="shared" si="198"/>
        <v>16.742857142857144</v>
      </c>
      <c r="R901" s="11">
        <f t="shared" si="199"/>
        <v>8</v>
      </c>
      <c r="S901" s="11">
        <f t="shared" si="200"/>
        <v>3.8479166666666669</v>
      </c>
      <c r="T901" s="11">
        <f t="shared" si="201"/>
        <v>4.5714285714285712</v>
      </c>
      <c r="U901" s="11">
        <f t="shared" si="202"/>
        <v>77.605042016806721</v>
      </c>
      <c r="V901" s="11">
        <f t="shared" si="203"/>
        <v>4.4117647058823524</v>
      </c>
      <c r="W901" s="11">
        <f>IFERROR(H901/M901,Tabla2[[#This Row],[CARGA PRODUCCION (ANIMALES/HA)]])</f>
        <v>4.1901408450704229</v>
      </c>
      <c r="X901" s="9">
        <f t="shared" si="204"/>
        <v>2022</v>
      </c>
      <c r="Y901" s="9">
        <f t="shared" si="205"/>
        <v>12</v>
      </c>
      <c r="Z901" s="9" t="e">
        <f t="shared" ca="1" si="206"/>
        <v>#NAME?</v>
      </c>
      <c r="AA901" s="12">
        <f t="shared" si="207"/>
        <v>119</v>
      </c>
      <c r="AB901" s="10">
        <f t="shared" si="208"/>
        <v>0.88235294117647056</v>
      </c>
      <c r="AC901" s="13">
        <f t="shared" si="209"/>
        <v>0.11764705882352944</v>
      </c>
    </row>
    <row r="902" spans="1:29">
      <c r="A902" s="6">
        <v>44915</v>
      </c>
      <c r="B902" s="7" t="s">
        <v>88</v>
      </c>
      <c r="C902" s="7">
        <v>600</v>
      </c>
      <c r="D902" s="7">
        <v>40</v>
      </c>
      <c r="E902" s="7">
        <v>5</v>
      </c>
      <c r="F902" s="7">
        <v>40</v>
      </c>
      <c r="G902" s="7">
        <v>41</v>
      </c>
      <c r="H902" s="7">
        <v>47</v>
      </c>
      <c r="I902" s="7">
        <v>1</v>
      </c>
      <c r="J902" s="7">
        <v>8</v>
      </c>
      <c r="K902" s="7">
        <v>180</v>
      </c>
      <c r="L902" s="7">
        <v>10.8</v>
      </c>
      <c r="M902" s="28">
        <v>15</v>
      </c>
      <c r="N902" s="9">
        <f>IF(Tabla2[[#This Row],[LECHE RETIRO DIA]]&lt;&gt;ISBLANK(Tabla2[[#This Row],[LECHE RETIRO DIA]]),SUM(Tabla2[[#This Row],[LECHE TANQUE DIA]:[LECHE RETIRO DIA]]),SUM(Tabla2[[#This Row],[LECHE TANQUE DIA]:[LECHE AUTOCONSUMO DIA]]))</f>
        <v>685</v>
      </c>
      <c r="O902" s="10">
        <f t="shared" si="196"/>
        <v>0.87591240875912413</v>
      </c>
      <c r="P902" s="11">
        <f t="shared" si="197"/>
        <v>16.707317073170731</v>
      </c>
      <c r="Q902" s="11">
        <f t="shared" si="198"/>
        <v>14.634146341463415</v>
      </c>
      <c r="R902" s="11">
        <f t="shared" si="199"/>
        <v>5</v>
      </c>
      <c r="S902" s="11">
        <f t="shared" si="200"/>
        <v>3.8055555555555554</v>
      </c>
      <c r="T902" s="11">
        <f t="shared" si="201"/>
        <v>4.3902439024390247</v>
      </c>
      <c r="U902" s="11">
        <f t="shared" si="202"/>
        <v>63.425925925925924</v>
      </c>
      <c r="V902" s="11">
        <f t="shared" si="203"/>
        <v>3.7962962962962958</v>
      </c>
      <c r="W902" s="11">
        <f>IFERROR(H902/M902,Tabla2[[#This Row],[CARGA PRODUCCION (ANIMALES/HA)]])</f>
        <v>3.1333333333333333</v>
      </c>
      <c r="X902" s="9">
        <f t="shared" si="204"/>
        <v>2022</v>
      </c>
      <c r="Y902" s="9">
        <f t="shared" si="205"/>
        <v>12</v>
      </c>
      <c r="Z902" s="9" t="e">
        <f t="shared" ca="1" si="206"/>
        <v>#NAME?</v>
      </c>
      <c r="AA902" s="12">
        <f t="shared" si="207"/>
        <v>47</v>
      </c>
      <c r="AB902" s="10">
        <f t="shared" si="208"/>
        <v>0.87234042553191493</v>
      </c>
      <c r="AC902" s="13">
        <f t="shared" si="209"/>
        <v>0.12765957446808507</v>
      </c>
    </row>
    <row r="903" spans="1:29">
      <c r="A903" s="6">
        <v>44916</v>
      </c>
      <c r="B903" s="7" t="s">
        <v>81</v>
      </c>
      <c r="C903" s="7">
        <v>2027</v>
      </c>
      <c r="D903" s="7">
        <v>30</v>
      </c>
      <c r="E903" s="7">
        <v>9</v>
      </c>
      <c r="F903" s="7">
        <v>30</v>
      </c>
      <c r="G903" s="7">
        <v>102</v>
      </c>
      <c r="H903" s="7">
        <v>106</v>
      </c>
      <c r="I903" s="7">
        <v>1</v>
      </c>
      <c r="J903" s="7">
        <v>12</v>
      </c>
      <c r="K903" s="7">
        <v>600</v>
      </c>
      <c r="L903" s="7">
        <v>25.2</v>
      </c>
      <c r="M903" s="8">
        <v>32.700000000000003</v>
      </c>
      <c r="N903" s="9">
        <f>IF(Tabla2[[#This Row],[LECHE RETIRO DIA]]&lt;&gt;ISBLANK(Tabla2[[#This Row],[LECHE RETIRO DIA]]),SUM(Tabla2[[#This Row],[LECHE TANQUE DIA]:[LECHE RETIRO DIA]]),SUM(Tabla2[[#This Row],[LECHE TANQUE DIA]:[LECHE AUTOCONSUMO DIA]]))</f>
        <v>2096</v>
      </c>
      <c r="O903" s="10">
        <f t="shared" si="196"/>
        <v>0.96708015267175573</v>
      </c>
      <c r="P903" s="11">
        <f t="shared" si="197"/>
        <v>20.549019607843139</v>
      </c>
      <c r="Q903" s="11">
        <f t="shared" si="198"/>
        <v>19.872549019607842</v>
      </c>
      <c r="R903" s="11">
        <f t="shared" si="199"/>
        <v>2.5</v>
      </c>
      <c r="S903" s="11">
        <f t="shared" si="200"/>
        <v>3.4933333333333332</v>
      </c>
      <c r="T903" s="11">
        <f t="shared" si="201"/>
        <v>5.882352941176471</v>
      </c>
      <c r="U903" s="11">
        <f t="shared" si="202"/>
        <v>83.174603174603178</v>
      </c>
      <c r="V903" s="11">
        <f t="shared" si="203"/>
        <v>4.0476190476190474</v>
      </c>
      <c r="W903" s="11">
        <f>IFERROR(H903/M903,Tabla2[[#This Row],[CARGA PRODUCCION (ANIMALES/HA)]])</f>
        <v>3.2415902140672781</v>
      </c>
      <c r="X903" s="9">
        <f t="shared" si="204"/>
        <v>2022</v>
      </c>
      <c r="Y903" s="9">
        <f t="shared" si="205"/>
        <v>12</v>
      </c>
      <c r="Z903" s="9" t="e">
        <f t="shared" ca="1" si="206"/>
        <v>#NAME?</v>
      </c>
      <c r="AA903" s="12">
        <f t="shared" si="207"/>
        <v>106</v>
      </c>
      <c r="AB903" s="10">
        <f t="shared" si="208"/>
        <v>0.96226415094339623</v>
      </c>
      <c r="AC903" s="13">
        <f t="shared" si="209"/>
        <v>3.7735849056603765E-2</v>
      </c>
    </row>
    <row r="904" spans="1:29">
      <c r="A904" s="6">
        <v>44916</v>
      </c>
      <c r="B904" s="7" t="s">
        <v>83</v>
      </c>
      <c r="C904" s="7">
        <v>2195</v>
      </c>
      <c r="D904" s="7">
        <v>100</v>
      </c>
      <c r="E904" s="7">
        <v>9</v>
      </c>
      <c r="F904" s="7">
        <v>100</v>
      </c>
      <c r="G904" s="7">
        <v>116</v>
      </c>
      <c r="H904" s="7">
        <v>130</v>
      </c>
      <c r="I904" s="7">
        <v>9</v>
      </c>
      <c r="J904" s="7">
        <v>13</v>
      </c>
      <c r="K904" s="7">
        <v>680</v>
      </c>
      <c r="L904" s="7">
        <v>28.9</v>
      </c>
      <c r="M904" s="8">
        <v>35.5</v>
      </c>
      <c r="N904" s="9">
        <f>IF(Tabla2[[#This Row],[LECHE RETIRO DIA]]&lt;&gt;ISBLANK(Tabla2[[#This Row],[LECHE RETIRO DIA]]),SUM(Tabla2[[#This Row],[LECHE TANQUE DIA]:[LECHE RETIRO DIA]]),SUM(Tabla2[[#This Row],[LECHE TANQUE DIA]:[LECHE AUTOCONSUMO DIA]]))</f>
        <v>2404</v>
      </c>
      <c r="O904" s="10">
        <f t="shared" si="196"/>
        <v>0.91306156405990013</v>
      </c>
      <c r="P904" s="11">
        <f t="shared" si="197"/>
        <v>20.724137931034484</v>
      </c>
      <c r="Q904" s="11">
        <f t="shared" si="198"/>
        <v>18.922413793103448</v>
      </c>
      <c r="R904" s="11">
        <f t="shared" si="199"/>
        <v>7.6923076923076925</v>
      </c>
      <c r="S904" s="11">
        <f t="shared" si="200"/>
        <v>3.5352941176470587</v>
      </c>
      <c r="T904" s="11">
        <f t="shared" si="201"/>
        <v>5.8620689655172411</v>
      </c>
      <c r="U904" s="11">
        <f t="shared" si="202"/>
        <v>83.183391003460216</v>
      </c>
      <c r="V904" s="11">
        <f t="shared" si="203"/>
        <v>4.0138408304498272</v>
      </c>
      <c r="W904" s="11">
        <f>IFERROR(H904/M904,Tabla2[[#This Row],[CARGA PRODUCCION (ANIMALES/HA)]])</f>
        <v>3.6619718309859155</v>
      </c>
      <c r="X904" s="9">
        <f t="shared" si="204"/>
        <v>2022</v>
      </c>
      <c r="Y904" s="9">
        <f t="shared" si="205"/>
        <v>12</v>
      </c>
      <c r="Z904" s="9" t="e">
        <f t="shared" ca="1" si="206"/>
        <v>#NAME?</v>
      </c>
      <c r="AA904" s="12">
        <f t="shared" si="207"/>
        <v>130</v>
      </c>
      <c r="AB904" s="10">
        <f t="shared" si="208"/>
        <v>0.89230769230769236</v>
      </c>
      <c r="AC904" s="13">
        <f t="shared" si="209"/>
        <v>0.10769230769230764</v>
      </c>
    </row>
    <row r="905" spans="1:29">
      <c r="A905" s="6">
        <v>44916</v>
      </c>
      <c r="B905" s="7" t="s">
        <v>84</v>
      </c>
      <c r="C905" s="7">
        <v>1800</v>
      </c>
      <c r="D905" s="7">
        <v>40</v>
      </c>
      <c r="E905" s="7">
        <v>9</v>
      </c>
      <c r="F905" s="7">
        <v>40</v>
      </c>
      <c r="G905" s="7">
        <v>105</v>
      </c>
      <c r="H905" s="7">
        <v>119</v>
      </c>
      <c r="I905" s="7">
        <v>0</v>
      </c>
      <c r="J905" s="7">
        <v>5</v>
      </c>
      <c r="K905" s="7">
        <v>480</v>
      </c>
      <c r="L905" s="7">
        <v>23.8</v>
      </c>
      <c r="M905" s="8">
        <v>28.4</v>
      </c>
      <c r="N905" s="9">
        <f>IF(Tabla2[[#This Row],[LECHE RETIRO DIA]]&lt;&gt;ISBLANK(Tabla2[[#This Row],[LECHE RETIRO DIA]]),SUM(Tabla2[[#This Row],[LECHE TANQUE DIA]:[LECHE RETIRO DIA]]),SUM(Tabla2[[#This Row],[LECHE TANQUE DIA]:[LECHE AUTOCONSUMO DIA]]))</f>
        <v>1889</v>
      </c>
      <c r="O905" s="10">
        <f t="shared" si="196"/>
        <v>0.95288512440444684</v>
      </c>
      <c r="P905" s="11">
        <f t="shared" si="197"/>
        <v>17.990476190476191</v>
      </c>
      <c r="Q905" s="11">
        <f t="shared" si="198"/>
        <v>17.142857142857142</v>
      </c>
      <c r="R905" s="11">
        <f t="shared" si="199"/>
        <v>8</v>
      </c>
      <c r="S905" s="11">
        <f t="shared" si="200"/>
        <v>3.9354166666666668</v>
      </c>
      <c r="T905" s="11">
        <f t="shared" si="201"/>
        <v>4.5714285714285712</v>
      </c>
      <c r="U905" s="11">
        <f t="shared" si="202"/>
        <v>79.369747899159663</v>
      </c>
      <c r="V905" s="11">
        <f t="shared" si="203"/>
        <v>4.4117647058823524</v>
      </c>
      <c r="W905" s="11">
        <f>IFERROR(H905/M905,Tabla2[[#This Row],[CARGA PRODUCCION (ANIMALES/HA)]])</f>
        <v>4.1901408450704229</v>
      </c>
      <c r="X905" s="9">
        <f t="shared" si="204"/>
        <v>2022</v>
      </c>
      <c r="Y905" s="9">
        <f t="shared" si="205"/>
        <v>12</v>
      </c>
      <c r="Z905" s="9" t="e">
        <f t="shared" ca="1" si="206"/>
        <v>#NAME?</v>
      </c>
      <c r="AA905" s="12">
        <f t="shared" si="207"/>
        <v>119</v>
      </c>
      <c r="AB905" s="10">
        <f t="shared" si="208"/>
        <v>0.88235294117647056</v>
      </c>
      <c r="AC905" s="13">
        <f t="shared" si="209"/>
        <v>0.11764705882352944</v>
      </c>
    </row>
    <row r="906" spans="1:29">
      <c r="A906" s="6">
        <v>44916</v>
      </c>
      <c r="B906" s="7" t="s">
        <v>88</v>
      </c>
      <c r="C906" s="7">
        <v>601</v>
      </c>
      <c r="D906" s="7">
        <v>40</v>
      </c>
      <c r="E906" s="7">
        <v>5</v>
      </c>
      <c r="F906" s="7">
        <v>40</v>
      </c>
      <c r="G906" s="7">
        <v>41</v>
      </c>
      <c r="H906" s="7">
        <v>47</v>
      </c>
      <c r="I906" s="7">
        <v>1</v>
      </c>
      <c r="J906" s="7">
        <v>8</v>
      </c>
      <c r="K906" s="7">
        <v>180</v>
      </c>
      <c r="L906" s="7">
        <v>10.8</v>
      </c>
      <c r="M906" s="28">
        <v>15</v>
      </c>
      <c r="N906" s="9">
        <f>IF(Tabla2[[#This Row],[LECHE RETIRO DIA]]&lt;&gt;ISBLANK(Tabla2[[#This Row],[LECHE RETIRO DIA]]),SUM(Tabla2[[#This Row],[LECHE TANQUE DIA]:[LECHE RETIRO DIA]]),SUM(Tabla2[[#This Row],[LECHE TANQUE DIA]:[LECHE AUTOCONSUMO DIA]]))</f>
        <v>686</v>
      </c>
      <c r="O906" s="10">
        <f t="shared" si="196"/>
        <v>0.87609329446064144</v>
      </c>
      <c r="P906" s="11">
        <f t="shared" si="197"/>
        <v>16.73170731707317</v>
      </c>
      <c r="Q906" s="11">
        <f t="shared" si="198"/>
        <v>14.658536585365853</v>
      </c>
      <c r="R906" s="11">
        <f t="shared" si="199"/>
        <v>5</v>
      </c>
      <c r="S906" s="11">
        <f t="shared" si="200"/>
        <v>3.8111111111111109</v>
      </c>
      <c r="T906" s="11">
        <f t="shared" si="201"/>
        <v>4.3902439024390247</v>
      </c>
      <c r="U906" s="11">
        <f t="shared" si="202"/>
        <v>63.518518518518512</v>
      </c>
      <c r="V906" s="11">
        <f t="shared" si="203"/>
        <v>3.7962962962962958</v>
      </c>
      <c r="W906" s="11">
        <f>IFERROR(H906/M906,Tabla2[[#This Row],[CARGA PRODUCCION (ANIMALES/HA)]])</f>
        <v>3.1333333333333333</v>
      </c>
      <c r="X906" s="9">
        <f t="shared" si="204"/>
        <v>2022</v>
      </c>
      <c r="Y906" s="9">
        <f t="shared" si="205"/>
        <v>12</v>
      </c>
      <c r="Z906" s="9" t="e">
        <f t="shared" ca="1" si="206"/>
        <v>#NAME?</v>
      </c>
      <c r="AA906" s="12">
        <f t="shared" si="207"/>
        <v>47</v>
      </c>
      <c r="AB906" s="10">
        <f t="shared" si="208"/>
        <v>0.87234042553191493</v>
      </c>
      <c r="AC906" s="13">
        <f t="shared" si="209"/>
        <v>0.12765957446808507</v>
      </c>
    </row>
    <row r="907" spans="1:29">
      <c r="A907" s="6">
        <v>44917</v>
      </c>
      <c r="B907" s="7" t="s">
        <v>81</v>
      </c>
      <c r="C907" s="7">
        <v>2064</v>
      </c>
      <c r="D907" s="7">
        <v>30</v>
      </c>
      <c r="E907" s="7">
        <v>9</v>
      </c>
      <c r="F907" s="7">
        <v>30</v>
      </c>
      <c r="G907" s="7">
        <v>102</v>
      </c>
      <c r="H907" s="7">
        <v>106</v>
      </c>
      <c r="I907" s="7">
        <v>1</v>
      </c>
      <c r="J907" s="7">
        <v>12</v>
      </c>
      <c r="K907" s="7">
        <v>600</v>
      </c>
      <c r="L907" s="7">
        <v>25.2</v>
      </c>
      <c r="M907" s="8">
        <v>32.700000000000003</v>
      </c>
      <c r="N907" s="9">
        <f>IF(Tabla2[[#This Row],[LECHE RETIRO DIA]]&lt;&gt;ISBLANK(Tabla2[[#This Row],[LECHE RETIRO DIA]]),SUM(Tabla2[[#This Row],[LECHE TANQUE DIA]:[LECHE RETIRO DIA]]),SUM(Tabla2[[#This Row],[LECHE TANQUE DIA]:[LECHE AUTOCONSUMO DIA]]))</f>
        <v>2133</v>
      </c>
      <c r="O907" s="10">
        <f t="shared" si="196"/>
        <v>0.96765119549929679</v>
      </c>
      <c r="P907" s="11">
        <f t="shared" si="197"/>
        <v>20.911764705882351</v>
      </c>
      <c r="Q907" s="11">
        <f t="shared" si="198"/>
        <v>20.235294117647058</v>
      </c>
      <c r="R907" s="11">
        <f t="shared" si="199"/>
        <v>2.5</v>
      </c>
      <c r="S907" s="11">
        <f t="shared" si="200"/>
        <v>3.5550000000000002</v>
      </c>
      <c r="T907" s="11">
        <f t="shared" si="201"/>
        <v>5.882352941176471</v>
      </c>
      <c r="U907" s="11">
        <f t="shared" si="202"/>
        <v>84.642857142857139</v>
      </c>
      <c r="V907" s="11">
        <f t="shared" si="203"/>
        <v>4.0476190476190474</v>
      </c>
      <c r="W907" s="11">
        <f>IFERROR(H907/M907,Tabla2[[#This Row],[CARGA PRODUCCION (ANIMALES/HA)]])</f>
        <v>3.2415902140672781</v>
      </c>
      <c r="X907" s="9">
        <f t="shared" si="204"/>
        <v>2022</v>
      </c>
      <c r="Y907" s="9">
        <f t="shared" si="205"/>
        <v>12</v>
      </c>
      <c r="Z907" s="9" t="e">
        <f t="shared" ca="1" si="206"/>
        <v>#NAME?</v>
      </c>
      <c r="AA907" s="12">
        <f t="shared" si="207"/>
        <v>106</v>
      </c>
      <c r="AB907" s="10">
        <f t="shared" si="208"/>
        <v>0.96226415094339623</v>
      </c>
      <c r="AC907" s="13">
        <f t="shared" si="209"/>
        <v>3.7735849056603765E-2</v>
      </c>
    </row>
    <row r="908" spans="1:29">
      <c r="A908" s="6">
        <v>44917</v>
      </c>
      <c r="B908" s="7" t="s">
        <v>83</v>
      </c>
      <c r="C908" s="7">
        <v>2159</v>
      </c>
      <c r="D908" s="7">
        <v>150</v>
      </c>
      <c r="E908" s="7">
        <v>9</v>
      </c>
      <c r="F908" s="7">
        <v>150</v>
      </c>
      <c r="G908" s="7">
        <v>121</v>
      </c>
      <c r="H908" s="7">
        <v>141</v>
      </c>
      <c r="I908" s="7">
        <v>4</v>
      </c>
      <c r="J908" s="7">
        <v>13</v>
      </c>
      <c r="K908" s="7">
        <v>680</v>
      </c>
      <c r="L908" s="7">
        <v>28.9</v>
      </c>
      <c r="M908" s="8">
        <v>35.5</v>
      </c>
      <c r="N908" s="9">
        <f>IF(Tabla2[[#This Row],[LECHE RETIRO DIA]]&lt;&gt;ISBLANK(Tabla2[[#This Row],[LECHE RETIRO DIA]]),SUM(Tabla2[[#This Row],[LECHE TANQUE DIA]:[LECHE RETIRO DIA]]),SUM(Tabla2[[#This Row],[LECHE TANQUE DIA]:[LECHE AUTOCONSUMO DIA]]))</f>
        <v>2468</v>
      </c>
      <c r="O908" s="10">
        <f t="shared" si="196"/>
        <v>0.87479740680713125</v>
      </c>
      <c r="P908" s="11">
        <f t="shared" si="197"/>
        <v>20.396694214876032</v>
      </c>
      <c r="Q908" s="11">
        <f t="shared" si="198"/>
        <v>17.84297520661157</v>
      </c>
      <c r="R908" s="11">
        <f t="shared" si="199"/>
        <v>11.538461538461538</v>
      </c>
      <c r="S908" s="11">
        <f t="shared" si="200"/>
        <v>3.6294117647058823</v>
      </c>
      <c r="T908" s="11">
        <f t="shared" si="201"/>
        <v>5.6198347107438016</v>
      </c>
      <c r="U908" s="11">
        <f t="shared" si="202"/>
        <v>85.397923875432525</v>
      </c>
      <c r="V908" s="11">
        <f t="shared" si="203"/>
        <v>4.186851211072665</v>
      </c>
      <c r="W908" s="11">
        <f>IFERROR(H908/M908,Tabla2[[#This Row],[CARGA PRODUCCION (ANIMALES/HA)]])</f>
        <v>3.971830985915493</v>
      </c>
      <c r="X908" s="9">
        <f t="shared" si="204"/>
        <v>2022</v>
      </c>
      <c r="Y908" s="9">
        <f t="shared" si="205"/>
        <v>12</v>
      </c>
      <c r="Z908" s="9" t="e">
        <f t="shared" ca="1" si="206"/>
        <v>#NAME?</v>
      </c>
      <c r="AA908" s="12">
        <f t="shared" si="207"/>
        <v>141</v>
      </c>
      <c r="AB908" s="10">
        <f t="shared" si="208"/>
        <v>0.85815602836879434</v>
      </c>
      <c r="AC908" s="13">
        <f t="shared" si="209"/>
        <v>0.14184397163120566</v>
      </c>
    </row>
    <row r="909" spans="1:29">
      <c r="A909" s="6">
        <v>44917</v>
      </c>
      <c r="B909" s="7" t="s">
        <v>85</v>
      </c>
      <c r="C909" s="7">
        <v>1762</v>
      </c>
      <c r="D909" s="7">
        <v>40</v>
      </c>
      <c r="E909" s="7">
        <v>9</v>
      </c>
      <c r="F909" s="7">
        <v>40</v>
      </c>
      <c r="G909" s="7">
        <v>105</v>
      </c>
      <c r="H909" s="7">
        <v>119</v>
      </c>
      <c r="I909" s="7">
        <v>0</v>
      </c>
      <c r="J909" s="7">
        <v>5</v>
      </c>
      <c r="K909" s="7">
        <v>480</v>
      </c>
      <c r="L909" s="7">
        <v>23.8</v>
      </c>
      <c r="M909" s="8">
        <v>28.4</v>
      </c>
      <c r="N909" s="9">
        <f>IF(Tabla2[[#This Row],[LECHE RETIRO DIA]]&lt;&gt;ISBLANK(Tabla2[[#This Row],[LECHE RETIRO DIA]]),SUM(Tabla2[[#This Row],[LECHE TANQUE DIA]:[LECHE RETIRO DIA]]),SUM(Tabla2[[#This Row],[LECHE TANQUE DIA]:[LECHE AUTOCONSUMO DIA]]))</f>
        <v>1851</v>
      </c>
      <c r="O909" s="10">
        <f t="shared" si="196"/>
        <v>0.95191788222582385</v>
      </c>
      <c r="P909" s="11">
        <f t="shared" si="197"/>
        <v>17.62857142857143</v>
      </c>
      <c r="Q909" s="11">
        <f t="shared" si="198"/>
        <v>16.780952380952382</v>
      </c>
      <c r="R909" s="11">
        <f t="shared" si="199"/>
        <v>8</v>
      </c>
      <c r="S909" s="11">
        <f t="shared" si="200"/>
        <v>3.8562500000000002</v>
      </c>
      <c r="T909" s="11">
        <f t="shared" si="201"/>
        <v>4.5714285714285712</v>
      </c>
      <c r="U909" s="11">
        <f t="shared" si="202"/>
        <v>77.773109243697476</v>
      </c>
      <c r="V909" s="11">
        <f t="shared" si="203"/>
        <v>4.4117647058823524</v>
      </c>
      <c r="W909" s="11">
        <f>IFERROR(H909/M909,Tabla2[[#This Row],[CARGA PRODUCCION (ANIMALES/HA)]])</f>
        <v>4.1901408450704229</v>
      </c>
      <c r="X909" s="9">
        <f t="shared" si="204"/>
        <v>2022</v>
      </c>
      <c r="Y909" s="9">
        <f t="shared" si="205"/>
        <v>12</v>
      </c>
      <c r="Z909" s="9" t="e">
        <f t="shared" ca="1" si="206"/>
        <v>#NAME?</v>
      </c>
      <c r="AA909" s="12">
        <f t="shared" si="207"/>
        <v>119</v>
      </c>
      <c r="AB909" s="10">
        <f t="shared" si="208"/>
        <v>0.88235294117647056</v>
      </c>
      <c r="AC909" s="13">
        <f t="shared" si="209"/>
        <v>0.11764705882352944</v>
      </c>
    </row>
    <row r="910" spans="1:29">
      <c r="A910" s="6">
        <v>44917</v>
      </c>
      <c r="B910" s="7" t="s">
        <v>88</v>
      </c>
      <c r="C910" s="7">
        <v>606</v>
      </c>
      <c r="D910" s="7">
        <v>40</v>
      </c>
      <c r="E910" s="7">
        <v>5</v>
      </c>
      <c r="F910" s="7">
        <v>40</v>
      </c>
      <c r="G910" s="7">
        <v>41</v>
      </c>
      <c r="H910" s="7">
        <v>47</v>
      </c>
      <c r="I910" s="7">
        <v>0</v>
      </c>
      <c r="J910" s="7">
        <v>8</v>
      </c>
      <c r="K910" s="7">
        <v>180</v>
      </c>
      <c r="L910" s="7">
        <v>10.8</v>
      </c>
      <c r="M910" s="28">
        <v>15</v>
      </c>
      <c r="N910" s="9">
        <f>IF(Tabla2[[#This Row],[LECHE RETIRO DIA]]&lt;&gt;ISBLANK(Tabla2[[#This Row],[LECHE RETIRO DIA]]),SUM(Tabla2[[#This Row],[LECHE TANQUE DIA]:[LECHE RETIRO DIA]]),SUM(Tabla2[[#This Row],[LECHE TANQUE DIA]:[LECHE AUTOCONSUMO DIA]]))</f>
        <v>691</v>
      </c>
      <c r="O910" s="10">
        <f t="shared" si="196"/>
        <v>0.87698986975397974</v>
      </c>
      <c r="P910" s="11">
        <f t="shared" si="197"/>
        <v>16.853658536585368</v>
      </c>
      <c r="Q910" s="11">
        <f t="shared" si="198"/>
        <v>14.780487804878049</v>
      </c>
      <c r="R910" s="11">
        <f t="shared" si="199"/>
        <v>5</v>
      </c>
      <c r="S910" s="11">
        <f t="shared" si="200"/>
        <v>3.838888888888889</v>
      </c>
      <c r="T910" s="11">
        <f t="shared" si="201"/>
        <v>4.3902439024390247</v>
      </c>
      <c r="U910" s="11">
        <f t="shared" si="202"/>
        <v>63.981481481481474</v>
      </c>
      <c r="V910" s="11">
        <f t="shared" si="203"/>
        <v>3.7962962962962958</v>
      </c>
      <c r="W910" s="11">
        <f>IFERROR(H910/M910,Tabla2[[#This Row],[CARGA PRODUCCION (ANIMALES/HA)]])</f>
        <v>3.1333333333333333</v>
      </c>
      <c r="X910" s="9">
        <f t="shared" si="204"/>
        <v>2022</v>
      </c>
      <c r="Y910" s="9">
        <f t="shared" si="205"/>
        <v>12</v>
      </c>
      <c r="Z910" s="9" t="e">
        <f t="shared" ca="1" si="206"/>
        <v>#NAME?</v>
      </c>
      <c r="AA910" s="12">
        <f t="shared" si="207"/>
        <v>47</v>
      </c>
      <c r="AB910" s="10">
        <f t="shared" si="208"/>
        <v>0.87234042553191493</v>
      </c>
      <c r="AC910" s="13">
        <f t="shared" si="209"/>
        <v>0.12765957446808507</v>
      </c>
    </row>
    <row r="911" spans="1:29">
      <c r="A911" s="6">
        <v>44918</v>
      </c>
      <c r="B911" s="7" t="s">
        <v>81</v>
      </c>
      <c r="C911" s="7">
        <v>2032</v>
      </c>
      <c r="D911" s="7">
        <v>30</v>
      </c>
      <c r="E911" s="7">
        <v>9</v>
      </c>
      <c r="F911" s="7">
        <v>30</v>
      </c>
      <c r="G911" s="7">
        <v>103</v>
      </c>
      <c r="H911" s="7">
        <v>107</v>
      </c>
      <c r="I911" s="7">
        <v>1</v>
      </c>
      <c r="J911" s="7">
        <v>12</v>
      </c>
      <c r="K911" s="7">
        <v>600</v>
      </c>
      <c r="L911" s="7">
        <v>25.2</v>
      </c>
      <c r="M911" s="8">
        <v>32.700000000000003</v>
      </c>
      <c r="N911" s="9">
        <f>IF(Tabla2[[#This Row],[LECHE RETIRO DIA]]&lt;&gt;ISBLANK(Tabla2[[#This Row],[LECHE RETIRO DIA]]),SUM(Tabla2[[#This Row],[LECHE TANQUE DIA]:[LECHE RETIRO DIA]]),SUM(Tabla2[[#This Row],[LECHE TANQUE DIA]:[LECHE AUTOCONSUMO DIA]]))</f>
        <v>2101</v>
      </c>
      <c r="O911" s="10">
        <f t="shared" si="196"/>
        <v>0.96715849595430747</v>
      </c>
      <c r="P911" s="11">
        <f t="shared" si="197"/>
        <v>20.398058252427184</v>
      </c>
      <c r="Q911" s="11">
        <f t="shared" si="198"/>
        <v>19.728155339805824</v>
      </c>
      <c r="R911" s="11">
        <f t="shared" si="199"/>
        <v>2.5</v>
      </c>
      <c r="S911" s="11">
        <f t="shared" si="200"/>
        <v>3.5016666666666665</v>
      </c>
      <c r="T911" s="11">
        <f t="shared" si="201"/>
        <v>5.825242718446602</v>
      </c>
      <c r="U911" s="11">
        <f t="shared" si="202"/>
        <v>83.373015873015873</v>
      </c>
      <c r="V911" s="11">
        <f t="shared" si="203"/>
        <v>4.087301587301587</v>
      </c>
      <c r="W911" s="11">
        <f>IFERROR(H911/M911,Tabla2[[#This Row],[CARGA PRODUCCION (ANIMALES/HA)]])</f>
        <v>3.2721712538226297</v>
      </c>
      <c r="X911" s="9">
        <f t="shared" si="204"/>
        <v>2022</v>
      </c>
      <c r="Y911" s="9">
        <f t="shared" si="205"/>
        <v>12</v>
      </c>
      <c r="Z911" s="9" t="e">
        <f t="shared" ca="1" si="206"/>
        <v>#NAME?</v>
      </c>
      <c r="AA911" s="12">
        <f t="shared" si="207"/>
        <v>107</v>
      </c>
      <c r="AB911" s="10">
        <f t="shared" si="208"/>
        <v>0.96261682242990654</v>
      </c>
      <c r="AC911" s="13">
        <f t="shared" si="209"/>
        <v>3.7383177570093462E-2</v>
      </c>
    </row>
    <row r="912" spans="1:29">
      <c r="A912" s="6">
        <v>44918</v>
      </c>
      <c r="B912" s="7" t="s">
        <v>83</v>
      </c>
      <c r="C912" s="7">
        <v>2150</v>
      </c>
      <c r="D912" s="7">
        <v>100</v>
      </c>
      <c r="E912" s="7">
        <v>9</v>
      </c>
      <c r="F912" s="7">
        <v>100</v>
      </c>
      <c r="G912" s="7">
        <v>121</v>
      </c>
      <c r="H912" s="7">
        <v>141</v>
      </c>
      <c r="I912" s="7">
        <v>4</v>
      </c>
      <c r="J912" s="7">
        <v>13</v>
      </c>
      <c r="K912" s="7">
        <v>680</v>
      </c>
      <c r="L912" s="7">
        <v>28.9</v>
      </c>
      <c r="M912" s="8">
        <v>35.5</v>
      </c>
      <c r="N912" s="9">
        <f>IF(Tabla2[[#This Row],[LECHE RETIRO DIA]]&lt;&gt;ISBLANK(Tabla2[[#This Row],[LECHE RETIRO DIA]]),SUM(Tabla2[[#This Row],[LECHE TANQUE DIA]:[LECHE RETIRO DIA]]),SUM(Tabla2[[#This Row],[LECHE TANQUE DIA]:[LECHE AUTOCONSUMO DIA]]))</f>
        <v>2359</v>
      </c>
      <c r="O912" s="10">
        <f t="shared" si="196"/>
        <v>0.91140313692242481</v>
      </c>
      <c r="P912" s="11">
        <f t="shared" si="197"/>
        <v>19.495867768595041</v>
      </c>
      <c r="Q912" s="11">
        <f t="shared" si="198"/>
        <v>17.768595041322314</v>
      </c>
      <c r="R912" s="11">
        <f t="shared" si="199"/>
        <v>7.6923076923076925</v>
      </c>
      <c r="S912" s="11">
        <f t="shared" si="200"/>
        <v>3.4691176470588236</v>
      </c>
      <c r="T912" s="11">
        <f t="shared" si="201"/>
        <v>5.6198347107438016</v>
      </c>
      <c r="U912" s="11">
        <f t="shared" si="202"/>
        <v>81.626297577854672</v>
      </c>
      <c r="V912" s="11">
        <f t="shared" si="203"/>
        <v>4.186851211072665</v>
      </c>
      <c r="W912" s="11">
        <f>IFERROR(H912/M912,Tabla2[[#This Row],[CARGA PRODUCCION (ANIMALES/HA)]])</f>
        <v>3.971830985915493</v>
      </c>
      <c r="X912" s="9">
        <f t="shared" si="204"/>
        <v>2022</v>
      </c>
      <c r="Y912" s="9">
        <f t="shared" si="205"/>
        <v>12</v>
      </c>
      <c r="Z912" s="9" t="e">
        <f t="shared" ca="1" si="206"/>
        <v>#NAME?</v>
      </c>
      <c r="AA912" s="12">
        <f t="shared" si="207"/>
        <v>141</v>
      </c>
      <c r="AB912" s="10">
        <f t="shared" si="208"/>
        <v>0.85815602836879434</v>
      </c>
      <c r="AC912" s="13">
        <f t="shared" si="209"/>
        <v>0.14184397163120566</v>
      </c>
    </row>
    <row r="913" spans="1:29">
      <c r="A913" s="6">
        <v>44918</v>
      </c>
      <c r="B913" s="7" t="s">
        <v>84</v>
      </c>
      <c r="C913" s="7">
        <v>1762</v>
      </c>
      <c r="D913" s="7">
        <v>40</v>
      </c>
      <c r="E913" s="7">
        <v>9</v>
      </c>
      <c r="F913" s="7">
        <v>40</v>
      </c>
      <c r="G913" s="7">
        <v>105</v>
      </c>
      <c r="H913" s="7">
        <v>119</v>
      </c>
      <c r="I913" s="7">
        <v>0</v>
      </c>
      <c r="J913" s="7">
        <v>5</v>
      </c>
      <c r="K913" s="7">
        <v>480</v>
      </c>
      <c r="L913" s="7">
        <v>23.8</v>
      </c>
      <c r="M913" s="8">
        <v>28.4</v>
      </c>
      <c r="N913" s="9">
        <f>IF(Tabla2[[#This Row],[LECHE RETIRO DIA]]&lt;&gt;ISBLANK(Tabla2[[#This Row],[LECHE RETIRO DIA]]),SUM(Tabla2[[#This Row],[LECHE TANQUE DIA]:[LECHE RETIRO DIA]]),SUM(Tabla2[[#This Row],[LECHE TANQUE DIA]:[LECHE AUTOCONSUMO DIA]]))</f>
        <v>1851</v>
      </c>
      <c r="O913" s="10">
        <f t="shared" si="196"/>
        <v>0.95191788222582385</v>
      </c>
      <c r="P913" s="11">
        <f t="shared" si="197"/>
        <v>17.62857142857143</v>
      </c>
      <c r="Q913" s="11">
        <f t="shared" si="198"/>
        <v>16.780952380952382</v>
      </c>
      <c r="R913" s="11">
        <f t="shared" si="199"/>
        <v>8</v>
      </c>
      <c r="S913" s="11">
        <f t="shared" si="200"/>
        <v>3.8562500000000002</v>
      </c>
      <c r="T913" s="11">
        <f t="shared" si="201"/>
        <v>4.5714285714285712</v>
      </c>
      <c r="U913" s="11">
        <f t="shared" si="202"/>
        <v>77.773109243697476</v>
      </c>
      <c r="V913" s="11">
        <f t="shared" si="203"/>
        <v>4.4117647058823524</v>
      </c>
      <c r="W913" s="11">
        <f>IFERROR(H913/M913,Tabla2[[#This Row],[CARGA PRODUCCION (ANIMALES/HA)]])</f>
        <v>4.1901408450704229</v>
      </c>
      <c r="X913" s="9">
        <f t="shared" si="204"/>
        <v>2022</v>
      </c>
      <c r="Y913" s="9">
        <f t="shared" si="205"/>
        <v>12</v>
      </c>
      <c r="Z913" s="9" t="e">
        <f t="shared" ca="1" si="206"/>
        <v>#NAME?</v>
      </c>
      <c r="AA913" s="12">
        <f t="shared" si="207"/>
        <v>119</v>
      </c>
      <c r="AB913" s="10">
        <f t="shared" si="208"/>
        <v>0.88235294117647056</v>
      </c>
      <c r="AC913" s="13">
        <f t="shared" si="209"/>
        <v>0.11764705882352944</v>
      </c>
    </row>
    <row r="914" spans="1:29">
      <c r="A914" s="6">
        <v>44918</v>
      </c>
      <c r="B914" s="7" t="s">
        <v>88</v>
      </c>
      <c r="C914" s="7">
        <v>606</v>
      </c>
      <c r="D914" s="7">
        <v>40</v>
      </c>
      <c r="E914" s="7">
        <v>5</v>
      </c>
      <c r="F914" s="7">
        <v>40</v>
      </c>
      <c r="G914" s="7">
        <v>41</v>
      </c>
      <c r="H914" s="7">
        <v>47</v>
      </c>
      <c r="I914" s="7">
        <v>0</v>
      </c>
      <c r="J914" s="7">
        <v>8</v>
      </c>
      <c r="K914" s="7">
        <v>180</v>
      </c>
      <c r="L914" s="7">
        <v>10.8</v>
      </c>
      <c r="M914" s="28">
        <v>15</v>
      </c>
      <c r="N914" s="9">
        <f>IF(Tabla2[[#This Row],[LECHE RETIRO DIA]]&lt;&gt;ISBLANK(Tabla2[[#This Row],[LECHE RETIRO DIA]]),SUM(Tabla2[[#This Row],[LECHE TANQUE DIA]:[LECHE RETIRO DIA]]),SUM(Tabla2[[#This Row],[LECHE TANQUE DIA]:[LECHE AUTOCONSUMO DIA]]))</f>
        <v>691</v>
      </c>
      <c r="O914" s="10">
        <f t="shared" si="196"/>
        <v>0.87698986975397974</v>
      </c>
      <c r="P914" s="11">
        <f t="shared" si="197"/>
        <v>16.853658536585368</v>
      </c>
      <c r="Q914" s="11">
        <f t="shared" si="198"/>
        <v>14.780487804878049</v>
      </c>
      <c r="R914" s="11">
        <f t="shared" si="199"/>
        <v>5</v>
      </c>
      <c r="S914" s="11">
        <f t="shared" si="200"/>
        <v>3.838888888888889</v>
      </c>
      <c r="T914" s="11">
        <f t="shared" si="201"/>
        <v>4.3902439024390247</v>
      </c>
      <c r="U914" s="11">
        <f t="shared" si="202"/>
        <v>63.981481481481474</v>
      </c>
      <c r="V914" s="11">
        <f t="shared" si="203"/>
        <v>3.7962962962962958</v>
      </c>
      <c r="W914" s="11">
        <f>IFERROR(H914/M914,Tabla2[[#This Row],[CARGA PRODUCCION (ANIMALES/HA)]])</f>
        <v>3.1333333333333333</v>
      </c>
      <c r="X914" s="9">
        <f t="shared" si="204"/>
        <v>2022</v>
      </c>
      <c r="Y914" s="9">
        <f t="shared" si="205"/>
        <v>12</v>
      </c>
      <c r="Z914" s="9" t="e">
        <f t="shared" ca="1" si="206"/>
        <v>#NAME?</v>
      </c>
      <c r="AA914" s="12">
        <f t="shared" si="207"/>
        <v>47</v>
      </c>
      <c r="AB914" s="10">
        <f t="shared" si="208"/>
        <v>0.87234042553191493</v>
      </c>
      <c r="AC914" s="13">
        <f t="shared" si="209"/>
        <v>0.12765957446808507</v>
      </c>
    </row>
    <row r="915" spans="1:29">
      <c r="A915" s="6">
        <v>44919</v>
      </c>
      <c r="B915" s="7" t="s">
        <v>81</v>
      </c>
      <c r="C915" s="7">
        <v>2046</v>
      </c>
      <c r="D915" s="7">
        <v>30</v>
      </c>
      <c r="E915" s="7">
        <v>9</v>
      </c>
      <c r="F915" s="7">
        <v>30</v>
      </c>
      <c r="G915" s="7">
        <v>104</v>
      </c>
      <c r="H915" s="7">
        <v>107</v>
      </c>
      <c r="I915" s="7">
        <v>1</v>
      </c>
      <c r="J915" s="7">
        <v>12</v>
      </c>
      <c r="K915" s="7">
        <v>600</v>
      </c>
      <c r="L915" s="7">
        <v>25.2</v>
      </c>
      <c r="M915" s="8">
        <v>32.700000000000003</v>
      </c>
      <c r="N915" s="9">
        <f>IF(Tabla2[[#This Row],[LECHE RETIRO DIA]]&lt;&gt;ISBLANK(Tabla2[[#This Row],[LECHE RETIRO DIA]]),SUM(Tabla2[[#This Row],[LECHE TANQUE DIA]:[LECHE RETIRO DIA]]),SUM(Tabla2[[#This Row],[LECHE TANQUE DIA]:[LECHE AUTOCONSUMO DIA]]))</f>
        <v>2115</v>
      </c>
      <c r="O915" s="10">
        <f t="shared" si="196"/>
        <v>0.96737588652482265</v>
      </c>
      <c r="P915" s="11">
        <f t="shared" si="197"/>
        <v>20.33653846153846</v>
      </c>
      <c r="Q915" s="11">
        <f t="shared" si="198"/>
        <v>19.673076923076923</v>
      </c>
      <c r="R915" s="11">
        <f t="shared" si="199"/>
        <v>2.5</v>
      </c>
      <c r="S915" s="11">
        <f t="shared" si="200"/>
        <v>3.5249999999999999</v>
      </c>
      <c r="T915" s="11">
        <f t="shared" si="201"/>
        <v>5.7692307692307692</v>
      </c>
      <c r="U915" s="11">
        <f t="shared" si="202"/>
        <v>83.928571428571431</v>
      </c>
      <c r="V915" s="11">
        <f t="shared" si="203"/>
        <v>4.1269841269841274</v>
      </c>
      <c r="W915" s="11">
        <f>IFERROR(H915/M915,Tabla2[[#This Row],[CARGA PRODUCCION (ANIMALES/HA)]])</f>
        <v>3.2721712538226297</v>
      </c>
      <c r="X915" s="9">
        <f t="shared" si="204"/>
        <v>2022</v>
      </c>
      <c r="Y915" s="9">
        <f t="shared" si="205"/>
        <v>12</v>
      </c>
      <c r="Z915" s="9" t="e">
        <f t="shared" ca="1" si="206"/>
        <v>#NAME?</v>
      </c>
      <c r="AA915" s="12">
        <f t="shared" si="207"/>
        <v>107</v>
      </c>
      <c r="AB915" s="10">
        <f t="shared" si="208"/>
        <v>0.9719626168224299</v>
      </c>
      <c r="AC915" s="13">
        <f t="shared" si="209"/>
        <v>2.8037383177570097E-2</v>
      </c>
    </row>
    <row r="916" spans="1:29">
      <c r="A916" s="6">
        <v>44919</v>
      </c>
      <c r="B916" s="7" t="s">
        <v>83</v>
      </c>
      <c r="C916" s="7">
        <v>2200</v>
      </c>
      <c r="D916" s="7">
        <v>100</v>
      </c>
      <c r="E916" s="7">
        <v>9</v>
      </c>
      <c r="F916" s="7">
        <v>100</v>
      </c>
      <c r="G916" s="7">
        <v>120</v>
      </c>
      <c r="H916" s="7">
        <v>141</v>
      </c>
      <c r="I916" s="7">
        <v>4</v>
      </c>
      <c r="J916" s="7">
        <v>13</v>
      </c>
      <c r="K916" s="7">
        <v>680</v>
      </c>
      <c r="L916" s="7">
        <v>28.9</v>
      </c>
      <c r="M916" s="8">
        <v>35.5</v>
      </c>
      <c r="N916" s="9">
        <f>IF(Tabla2[[#This Row],[LECHE RETIRO DIA]]&lt;&gt;ISBLANK(Tabla2[[#This Row],[LECHE RETIRO DIA]]),SUM(Tabla2[[#This Row],[LECHE TANQUE DIA]:[LECHE RETIRO DIA]]),SUM(Tabla2[[#This Row],[LECHE TANQUE DIA]:[LECHE AUTOCONSUMO DIA]]))</f>
        <v>2409</v>
      </c>
      <c r="O916" s="10">
        <f t="shared" si="196"/>
        <v>0.91324200913242004</v>
      </c>
      <c r="P916" s="11">
        <f t="shared" si="197"/>
        <v>20.074999999999999</v>
      </c>
      <c r="Q916" s="11">
        <f t="shared" si="198"/>
        <v>18.333333333333332</v>
      </c>
      <c r="R916" s="11">
        <f t="shared" si="199"/>
        <v>7.6923076923076925</v>
      </c>
      <c r="S916" s="11">
        <f t="shared" si="200"/>
        <v>3.5426470588235293</v>
      </c>
      <c r="T916" s="11">
        <f t="shared" si="201"/>
        <v>5.666666666666667</v>
      </c>
      <c r="U916" s="11">
        <f t="shared" si="202"/>
        <v>83.356401384083043</v>
      </c>
      <c r="V916" s="11">
        <f t="shared" si="203"/>
        <v>4.1522491349480974</v>
      </c>
      <c r="W916" s="11">
        <f>IFERROR(H916/M916,Tabla2[[#This Row],[CARGA PRODUCCION (ANIMALES/HA)]])</f>
        <v>3.971830985915493</v>
      </c>
      <c r="X916" s="9">
        <f t="shared" si="204"/>
        <v>2022</v>
      </c>
      <c r="Y916" s="9">
        <f t="shared" si="205"/>
        <v>12</v>
      </c>
      <c r="Z916" s="9" t="e">
        <f t="shared" ca="1" si="206"/>
        <v>#NAME?</v>
      </c>
      <c r="AA916" s="12">
        <f t="shared" si="207"/>
        <v>141</v>
      </c>
      <c r="AB916" s="10">
        <f t="shared" si="208"/>
        <v>0.85106382978723405</v>
      </c>
      <c r="AC916" s="13">
        <f t="shared" si="209"/>
        <v>0.14893617021276595</v>
      </c>
    </row>
    <row r="917" spans="1:29">
      <c r="A917" s="6">
        <v>44919</v>
      </c>
      <c r="B917" s="7" t="s">
        <v>84</v>
      </c>
      <c r="C917" s="7">
        <v>1750</v>
      </c>
      <c r="D917" s="7">
        <v>40</v>
      </c>
      <c r="E917" s="7">
        <v>9</v>
      </c>
      <c r="F917" s="7">
        <v>40</v>
      </c>
      <c r="G917" s="7">
        <v>105</v>
      </c>
      <c r="H917" s="7">
        <v>119</v>
      </c>
      <c r="I917" s="7">
        <v>0</v>
      </c>
      <c r="J917" s="7">
        <v>5</v>
      </c>
      <c r="K917" s="7">
        <v>480</v>
      </c>
      <c r="L917" s="7">
        <v>23.8</v>
      </c>
      <c r="M917" s="8">
        <v>28.4</v>
      </c>
      <c r="N917" s="9">
        <f>IF(Tabla2[[#This Row],[LECHE RETIRO DIA]]&lt;&gt;ISBLANK(Tabla2[[#This Row],[LECHE RETIRO DIA]]),SUM(Tabla2[[#This Row],[LECHE TANQUE DIA]:[LECHE RETIRO DIA]]),SUM(Tabla2[[#This Row],[LECHE TANQUE DIA]:[LECHE AUTOCONSUMO DIA]]))</f>
        <v>1839</v>
      </c>
      <c r="O917" s="10">
        <f t="shared" si="196"/>
        <v>0.95160413268080479</v>
      </c>
      <c r="P917" s="11">
        <f t="shared" si="197"/>
        <v>17.514285714285716</v>
      </c>
      <c r="Q917" s="11">
        <f t="shared" si="198"/>
        <v>16.666666666666668</v>
      </c>
      <c r="R917" s="11">
        <f t="shared" si="199"/>
        <v>8</v>
      </c>
      <c r="S917" s="11">
        <f t="shared" si="200"/>
        <v>3.8312499999999998</v>
      </c>
      <c r="T917" s="11">
        <f t="shared" si="201"/>
        <v>4.5714285714285712</v>
      </c>
      <c r="U917" s="11">
        <f t="shared" si="202"/>
        <v>77.268907563025209</v>
      </c>
      <c r="V917" s="11">
        <f t="shared" si="203"/>
        <v>4.4117647058823524</v>
      </c>
      <c r="W917" s="11">
        <f>IFERROR(H917/M917,Tabla2[[#This Row],[CARGA PRODUCCION (ANIMALES/HA)]])</f>
        <v>4.1901408450704229</v>
      </c>
      <c r="X917" s="9">
        <f t="shared" si="204"/>
        <v>2022</v>
      </c>
      <c r="Y917" s="9">
        <f t="shared" si="205"/>
        <v>12</v>
      </c>
      <c r="Z917" s="9" t="e">
        <f t="shared" ca="1" si="206"/>
        <v>#NAME?</v>
      </c>
      <c r="AA917" s="12">
        <f t="shared" si="207"/>
        <v>119</v>
      </c>
      <c r="AB917" s="10">
        <f t="shared" si="208"/>
        <v>0.88235294117647056</v>
      </c>
      <c r="AC917" s="13">
        <f t="shared" si="209"/>
        <v>0.11764705882352944</v>
      </c>
    </row>
    <row r="918" spans="1:29">
      <c r="A918" s="6">
        <v>44919</v>
      </c>
      <c r="B918" s="7" t="s">
        <v>88</v>
      </c>
      <c r="C918" s="7">
        <v>602</v>
      </c>
      <c r="D918" s="7">
        <v>40</v>
      </c>
      <c r="E918" s="7">
        <v>5</v>
      </c>
      <c r="F918" s="7">
        <v>40</v>
      </c>
      <c r="G918" s="7">
        <v>41</v>
      </c>
      <c r="H918" s="7">
        <v>47</v>
      </c>
      <c r="I918" s="7">
        <v>0</v>
      </c>
      <c r="J918" s="7">
        <v>8</v>
      </c>
      <c r="K918" s="7">
        <v>180</v>
      </c>
      <c r="L918" s="7">
        <v>10.8</v>
      </c>
      <c r="M918" s="28">
        <v>15</v>
      </c>
      <c r="N918" s="9">
        <f>IF(Tabla2[[#This Row],[LECHE RETIRO DIA]]&lt;&gt;ISBLANK(Tabla2[[#This Row],[LECHE RETIRO DIA]]),SUM(Tabla2[[#This Row],[LECHE TANQUE DIA]:[LECHE RETIRO DIA]]),SUM(Tabla2[[#This Row],[LECHE TANQUE DIA]:[LECHE AUTOCONSUMO DIA]]))</f>
        <v>687</v>
      </c>
      <c r="O918" s="10">
        <f t="shared" ref="O918:O981" si="210">IFERROR(C918/N918,"")</f>
        <v>0.87627365356622999</v>
      </c>
      <c r="P918" s="11">
        <f t="shared" ref="P918:P981" si="211">IFERROR(N918/G918,"")</f>
        <v>16.756097560975611</v>
      </c>
      <c r="Q918" s="11">
        <f t="shared" ref="Q918:Q981" si="212">IFERROR(C918/G918,"")</f>
        <v>14.682926829268293</v>
      </c>
      <c r="R918" s="11">
        <f t="shared" ref="R918:R981" si="213">IFERROR(D918/J918,"")</f>
        <v>5</v>
      </c>
      <c r="S918" s="11">
        <f t="shared" ref="S918:S981" si="214">IFERROR(N918/K918,"")</f>
        <v>3.8166666666666669</v>
      </c>
      <c r="T918" s="11">
        <f t="shared" ref="T918:T981" si="215">IFERROR(K918/G918,"")</f>
        <v>4.3902439024390247</v>
      </c>
      <c r="U918" s="11">
        <f t="shared" ref="U918:U981" si="216">IFERROR(N918/L918,"")</f>
        <v>63.611111111111107</v>
      </c>
      <c r="V918" s="11">
        <f t="shared" ref="V918:V981" si="217">IFERROR(G918/L918,"")</f>
        <v>3.7962962962962958</v>
      </c>
      <c r="W918" s="11">
        <f>IFERROR(H918/M918,Tabla2[[#This Row],[CARGA PRODUCCION (ANIMALES/HA)]])</f>
        <v>3.1333333333333333</v>
      </c>
      <c r="X918" s="9">
        <f t="shared" ref="X918:X981" si="218">YEAR(A918)</f>
        <v>2022</v>
      </c>
      <c r="Y918" s="9">
        <f t="shared" ref="Y918:Y981" si="219">MONTH(A918)</f>
        <v>12</v>
      </c>
      <c r="Z918" s="9" t="e">
        <f t="shared" ref="Z918:Z981" ca="1" si="220">_xlfn.ISOWEEKNUM(A918)</f>
        <v>#NAME?</v>
      </c>
      <c r="AA918" s="12">
        <f t="shared" ref="AA918:AA981" si="221">IF(H918&gt;0,H918,G918)</f>
        <v>47</v>
      </c>
      <c r="AB918" s="10">
        <f t="shared" ref="AB918:AB981" si="222">IFERROR(G918/AA918,"")</f>
        <v>0.87234042553191493</v>
      </c>
      <c r="AC918" s="13">
        <f t="shared" ref="AC918:AC981" si="223">IFERROR(1-AB918,"")</f>
        <v>0.12765957446808507</v>
      </c>
    </row>
    <row r="919" spans="1:29">
      <c r="A919" s="6">
        <v>44920</v>
      </c>
      <c r="B919" s="7" t="s">
        <v>81</v>
      </c>
      <c r="C919" s="7">
        <v>2046</v>
      </c>
      <c r="D919" s="7">
        <v>50</v>
      </c>
      <c r="E919" s="7">
        <v>9</v>
      </c>
      <c r="F919" s="7">
        <v>50</v>
      </c>
      <c r="G919" s="7">
        <v>106</v>
      </c>
      <c r="H919" s="7">
        <v>109</v>
      </c>
      <c r="I919" s="7">
        <v>1</v>
      </c>
      <c r="J919" s="7">
        <v>12</v>
      </c>
      <c r="K919" s="7">
        <v>600</v>
      </c>
      <c r="L919" s="7">
        <v>25.2</v>
      </c>
      <c r="M919" s="8">
        <v>32.700000000000003</v>
      </c>
      <c r="N919" s="9">
        <f>IF(Tabla2[[#This Row],[LECHE RETIRO DIA]]&lt;&gt;ISBLANK(Tabla2[[#This Row],[LECHE RETIRO DIA]]),SUM(Tabla2[[#This Row],[LECHE TANQUE DIA]:[LECHE RETIRO DIA]]),SUM(Tabla2[[#This Row],[LECHE TANQUE DIA]:[LECHE AUTOCONSUMO DIA]]))</f>
        <v>2155</v>
      </c>
      <c r="O919" s="10">
        <f t="shared" si="210"/>
        <v>0.94941995359628772</v>
      </c>
      <c r="P919" s="11">
        <f t="shared" si="211"/>
        <v>20.330188679245282</v>
      </c>
      <c r="Q919" s="11">
        <f t="shared" si="212"/>
        <v>19.30188679245283</v>
      </c>
      <c r="R919" s="11">
        <f t="shared" si="213"/>
        <v>4.166666666666667</v>
      </c>
      <c r="S919" s="11">
        <f t="shared" si="214"/>
        <v>3.5916666666666668</v>
      </c>
      <c r="T919" s="11">
        <f t="shared" si="215"/>
        <v>5.6603773584905657</v>
      </c>
      <c r="U919" s="11">
        <f t="shared" si="216"/>
        <v>85.515873015873012</v>
      </c>
      <c r="V919" s="11">
        <f t="shared" si="217"/>
        <v>4.2063492063492065</v>
      </c>
      <c r="W919" s="11">
        <f>IFERROR(H919/M919,Tabla2[[#This Row],[CARGA PRODUCCION (ANIMALES/HA)]])</f>
        <v>3.333333333333333</v>
      </c>
      <c r="X919" s="9">
        <f t="shared" si="218"/>
        <v>2022</v>
      </c>
      <c r="Y919" s="9">
        <f t="shared" si="219"/>
        <v>12</v>
      </c>
      <c r="Z919" s="9" t="e">
        <f t="shared" ca="1" si="220"/>
        <v>#NAME?</v>
      </c>
      <c r="AA919" s="12">
        <f t="shared" si="221"/>
        <v>109</v>
      </c>
      <c r="AB919" s="10">
        <f t="shared" si="222"/>
        <v>0.97247706422018354</v>
      </c>
      <c r="AC919" s="13">
        <f t="shared" si="223"/>
        <v>2.752293577981646E-2</v>
      </c>
    </row>
    <row r="920" spans="1:29">
      <c r="A920" s="6">
        <v>44920</v>
      </c>
      <c r="B920" s="7" t="s">
        <v>83</v>
      </c>
      <c r="C920" s="7">
        <v>2218</v>
      </c>
      <c r="D920" s="7">
        <v>100</v>
      </c>
      <c r="E920" s="7">
        <v>9</v>
      </c>
      <c r="F920" s="7">
        <v>100</v>
      </c>
      <c r="G920" s="7">
        <v>120</v>
      </c>
      <c r="H920" s="7">
        <v>141</v>
      </c>
      <c r="I920" s="7">
        <v>4</v>
      </c>
      <c r="J920" s="7">
        <v>13</v>
      </c>
      <c r="K920" s="7">
        <v>680</v>
      </c>
      <c r="L920" s="7">
        <v>28.9</v>
      </c>
      <c r="M920" s="8">
        <v>35.5</v>
      </c>
      <c r="N920" s="9">
        <f>IF(Tabla2[[#This Row],[LECHE RETIRO DIA]]&lt;&gt;ISBLANK(Tabla2[[#This Row],[LECHE RETIRO DIA]]),SUM(Tabla2[[#This Row],[LECHE TANQUE DIA]:[LECHE RETIRO DIA]]),SUM(Tabla2[[#This Row],[LECHE TANQUE DIA]:[LECHE AUTOCONSUMO DIA]]))</f>
        <v>2427</v>
      </c>
      <c r="O920" s="10">
        <f t="shared" si="210"/>
        <v>0.91388545529460241</v>
      </c>
      <c r="P920" s="11">
        <f t="shared" si="211"/>
        <v>20.225000000000001</v>
      </c>
      <c r="Q920" s="11">
        <f t="shared" si="212"/>
        <v>18.483333333333334</v>
      </c>
      <c r="R920" s="11">
        <f t="shared" si="213"/>
        <v>7.6923076923076925</v>
      </c>
      <c r="S920" s="11">
        <f t="shared" si="214"/>
        <v>3.5691176470588237</v>
      </c>
      <c r="T920" s="11">
        <f t="shared" si="215"/>
        <v>5.666666666666667</v>
      </c>
      <c r="U920" s="11">
        <f t="shared" si="216"/>
        <v>83.979238754325266</v>
      </c>
      <c r="V920" s="11">
        <f t="shared" si="217"/>
        <v>4.1522491349480974</v>
      </c>
      <c r="W920" s="11">
        <f>IFERROR(H920/M920,Tabla2[[#This Row],[CARGA PRODUCCION (ANIMALES/HA)]])</f>
        <v>3.971830985915493</v>
      </c>
      <c r="X920" s="9">
        <f t="shared" si="218"/>
        <v>2022</v>
      </c>
      <c r="Y920" s="9">
        <f t="shared" si="219"/>
        <v>12</v>
      </c>
      <c r="Z920" s="9" t="e">
        <f t="shared" ca="1" si="220"/>
        <v>#NAME?</v>
      </c>
      <c r="AA920" s="12">
        <f t="shared" si="221"/>
        <v>141</v>
      </c>
      <c r="AB920" s="10">
        <f t="shared" si="222"/>
        <v>0.85106382978723405</v>
      </c>
      <c r="AC920" s="13">
        <f t="shared" si="223"/>
        <v>0.14893617021276595</v>
      </c>
    </row>
    <row r="921" spans="1:29">
      <c r="A921" s="6">
        <v>44920</v>
      </c>
      <c r="B921" s="7" t="s">
        <v>84</v>
      </c>
      <c r="C921" s="7">
        <v>1791</v>
      </c>
      <c r="D921" s="7">
        <v>40</v>
      </c>
      <c r="E921" s="7">
        <v>9</v>
      </c>
      <c r="F921" s="7">
        <v>40</v>
      </c>
      <c r="G921" s="7">
        <v>105</v>
      </c>
      <c r="H921" s="7">
        <v>119</v>
      </c>
      <c r="I921" s="7">
        <v>0</v>
      </c>
      <c r="J921" s="7">
        <v>5</v>
      </c>
      <c r="K921" s="7">
        <v>480</v>
      </c>
      <c r="L921" s="7">
        <v>23.8</v>
      </c>
      <c r="M921" s="8">
        <v>28.4</v>
      </c>
      <c r="N921" s="9">
        <f>IF(Tabla2[[#This Row],[LECHE RETIRO DIA]]&lt;&gt;ISBLANK(Tabla2[[#This Row],[LECHE RETIRO DIA]]),SUM(Tabla2[[#This Row],[LECHE TANQUE DIA]:[LECHE RETIRO DIA]]),SUM(Tabla2[[#This Row],[LECHE TANQUE DIA]:[LECHE AUTOCONSUMO DIA]]))</f>
        <v>1880</v>
      </c>
      <c r="O921" s="10">
        <f t="shared" si="210"/>
        <v>0.95265957446808514</v>
      </c>
      <c r="P921" s="11">
        <f t="shared" si="211"/>
        <v>17.904761904761905</v>
      </c>
      <c r="Q921" s="11">
        <f t="shared" si="212"/>
        <v>17.057142857142857</v>
      </c>
      <c r="R921" s="11">
        <f t="shared" si="213"/>
        <v>8</v>
      </c>
      <c r="S921" s="11">
        <f t="shared" si="214"/>
        <v>3.9166666666666665</v>
      </c>
      <c r="T921" s="11">
        <f t="shared" si="215"/>
        <v>4.5714285714285712</v>
      </c>
      <c r="U921" s="11">
        <f t="shared" si="216"/>
        <v>78.991596638655466</v>
      </c>
      <c r="V921" s="11">
        <f t="shared" si="217"/>
        <v>4.4117647058823524</v>
      </c>
      <c r="W921" s="11">
        <f>IFERROR(H921/M921,Tabla2[[#This Row],[CARGA PRODUCCION (ANIMALES/HA)]])</f>
        <v>4.1901408450704229</v>
      </c>
      <c r="X921" s="9">
        <f t="shared" si="218"/>
        <v>2022</v>
      </c>
      <c r="Y921" s="9">
        <f t="shared" si="219"/>
        <v>12</v>
      </c>
      <c r="Z921" s="9" t="e">
        <f t="shared" ca="1" si="220"/>
        <v>#NAME?</v>
      </c>
      <c r="AA921" s="12">
        <f t="shared" si="221"/>
        <v>119</v>
      </c>
      <c r="AB921" s="10">
        <f t="shared" si="222"/>
        <v>0.88235294117647056</v>
      </c>
      <c r="AC921" s="13">
        <f t="shared" si="223"/>
        <v>0.11764705882352944</v>
      </c>
    </row>
    <row r="922" spans="1:29">
      <c r="A922" s="6">
        <v>44920</v>
      </c>
      <c r="B922" s="7" t="s">
        <v>88</v>
      </c>
      <c r="C922" s="7">
        <v>601</v>
      </c>
      <c r="D922" s="7">
        <v>40</v>
      </c>
      <c r="E922" s="7">
        <v>5</v>
      </c>
      <c r="F922" s="7">
        <v>40</v>
      </c>
      <c r="G922" s="7">
        <v>41</v>
      </c>
      <c r="H922" s="7">
        <v>47</v>
      </c>
      <c r="I922" s="7">
        <v>0</v>
      </c>
      <c r="J922" s="7">
        <v>8</v>
      </c>
      <c r="K922" s="7">
        <v>180</v>
      </c>
      <c r="L922" s="7">
        <v>10.8</v>
      </c>
      <c r="M922" s="28">
        <v>15</v>
      </c>
      <c r="N922" s="9">
        <f>IF(Tabla2[[#This Row],[LECHE RETIRO DIA]]&lt;&gt;ISBLANK(Tabla2[[#This Row],[LECHE RETIRO DIA]]),SUM(Tabla2[[#This Row],[LECHE TANQUE DIA]:[LECHE RETIRO DIA]]),SUM(Tabla2[[#This Row],[LECHE TANQUE DIA]:[LECHE AUTOCONSUMO DIA]]))</f>
        <v>686</v>
      </c>
      <c r="O922" s="10">
        <f t="shared" si="210"/>
        <v>0.87609329446064144</v>
      </c>
      <c r="P922" s="11">
        <f t="shared" si="211"/>
        <v>16.73170731707317</v>
      </c>
      <c r="Q922" s="11">
        <f t="shared" si="212"/>
        <v>14.658536585365853</v>
      </c>
      <c r="R922" s="11">
        <f t="shared" si="213"/>
        <v>5</v>
      </c>
      <c r="S922" s="11">
        <f t="shared" si="214"/>
        <v>3.8111111111111109</v>
      </c>
      <c r="T922" s="11">
        <f t="shared" si="215"/>
        <v>4.3902439024390247</v>
      </c>
      <c r="U922" s="11">
        <f t="shared" si="216"/>
        <v>63.518518518518512</v>
      </c>
      <c r="V922" s="11">
        <f t="shared" si="217"/>
        <v>3.7962962962962958</v>
      </c>
      <c r="W922" s="11">
        <f>IFERROR(H922/M922,Tabla2[[#This Row],[CARGA PRODUCCION (ANIMALES/HA)]])</f>
        <v>3.1333333333333333</v>
      </c>
      <c r="X922" s="9">
        <f t="shared" si="218"/>
        <v>2022</v>
      </c>
      <c r="Y922" s="9">
        <f t="shared" si="219"/>
        <v>12</v>
      </c>
      <c r="Z922" s="9" t="e">
        <f t="shared" ca="1" si="220"/>
        <v>#NAME?</v>
      </c>
      <c r="AA922" s="12">
        <f t="shared" si="221"/>
        <v>47</v>
      </c>
      <c r="AB922" s="10">
        <f t="shared" si="222"/>
        <v>0.87234042553191493</v>
      </c>
      <c r="AC922" s="13">
        <f t="shared" si="223"/>
        <v>0.12765957446808507</v>
      </c>
    </row>
    <row r="923" spans="1:29">
      <c r="A923" s="6">
        <v>44921</v>
      </c>
      <c r="B923" s="7" t="s">
        <v>81</v>
      </c>
      <c r="C923" s="7">
        <v>2187</v>
      </c>
      <c r="D923" s="7">
        <v>50</v>
      </c>
      <c r="E923" s="7">
        <v>9</v>
      </c>
      <c r="F923" s="7">
        <v>50</v>
      </c>
      <c r="G923" s="7">
        <v>106</v>
      </c>
      <c r="H923" s="7">
        <v>109</v>
      </c>
      <c r="I923" s="7">
        <v>1</v>
      </c>
      <c r="J923" s="7">
        <v>12</v>
      </c>
      <c r="K923" s="7">
        <v>600</v>
      </c>
      <c r="L923" s="7">
        <v>25.2</v>
      </c>
      <c r="M923" s="8">
        <v>32.700000000000003</v>
      </c>
      <c r="N923" s="9">
        <f>IF(Tabla2[[#This Row],[LECHE RETIRO DIA]]&lt;&gt;ISBLANK(Tabla2[[#This Row],[LECHE RETIRO DIA]]),SUM(Tabla2[[#This Row],[LECHE TANQUE DIA]:[LECHE RETIRO DIA]]),SUM(Tabla2[[#This Row],[LECHE TANQUE DIA]:[LECHE AUTOCONSUMO DIA]]))</f>
        <v>2296</v>
      </c>
      <c r="O923" s="10">
        <f t="shared" si="210"/>
        <v>0.95252613240418116</v>
      </c>
      <c r="P923" s="11">
        <f t="shared" si="211"/>
        <v>21.660377358490567</v>
      </c>
      <c r="Q923" s="11">
        <f t="shared" si="212"/>
        <v>20.632075471698112</v>
      </c>
      <c r="R923" s="11">
        <f t="shared" si="213"/>
        <v>4.166666666666667</v>
      </c>
      <c r="S923" s="11">
        <f t="shared" si="214"/>
        <v>3.8266666666666667</v>
      </c>
      <c r="T923" s="11">
        <f t="shared" si="215"/>
        <v>5.6603773584905657</v>
      </c>
      <c r="U923" s="11">
        <f t="shared" si="216"/>
        <v>91.111111111111114</v>
      </c>
      <c r="V923" s="11">
        <f t="shared" si="217"/>
        <v>4.2063492063492065</v>
      </c>
      <c r="W923" s="11">
        <f>IFERROR(H923/M923,Tabla2[[#This Row],[CARGA PRODUCCION (ANIMALES/HA)]])</f>
        <v>3.333333333333333</v>
      </c>
      <c r="X923" s="9">
        <f t="shared" si="218"/>
        <v>2022</v>
      </c>
      <c r="Y923" s="9">
        <f t="shared" si="219"/>
        <v>12</v>
      </c>
      <c r="Z923" s="9" t="e">
        <f t="shared" ca="1" si="220"/>
        <v>#NAME?</v>
      </c>
      <c r="AA923" s="12">
        <f t="shared" si="221"/>
        <v>109</v>
      </c>
      <c r="AB923" s="10">
        <f t="shared" si="222"/>
        <v>0.97247706422018354</v>
      </c>
      <c r="AC923" s="13">
        <f t="shared" si="223"/>
        <v>2.752293577981646E-2</v>
      </c>
    </row>
    <row r="924" spans="1:29">
      <c r="A924" s="6">
        <v>44921</v>
      </c>
      <c r="B924" s="7" t="s">
        <v>83</v>
      </c>
      <c r="C924" s="7">
        <v>2204</v>
      </c>
      <c r="D924" s="7">
        <v>90</v>
      </c>
      <c r="E924" s="7">
        <v>9</v>
      </c>
      <c r="F924" s="7">
        <v>90</v>
      </c>
      <c r="G924" s="7">
        <v>126</v>
      </c>
      <c r="H924" s="7">
        <v>141</v>
      </c>
      <c r="I924" s="7">
        <v>4</v>
      </c>
      <c r="J924" s="7">
        <v>16</v>
      </c>
      <c r="K924" s="7">
        <v>680</v>
      </c>
      <c r="L924" s="7">
        <v>28.9</v>
      </c>
      <c r="M924" s="8">
        <v>35.5</v>
      </c>
      <c r="N924" s="9">
        <f>IF(Tabla2[[#This Row],[LECHE RETIRO DIA]]&lt;&gt;ISBLANK(Tabla2[[#This Row],[LECHE RETIRO DIA]]),SUM(Tabla2[[#This Row],[LECHE TANQUE DIA]:[LECHE RETIRO DIA]]),SUM(Tabla2[[#This Row],[LECHE TANQUE DIA]:[LECHE AUTOCONSUMO DIA]]))</f>
        <v>2393</v>
      </c>
      <c r="O924" s="10">
        <f t="shared" si="210"/>
        <v>0.92101964061847053</v>
      </c>
      <c r="P924" s="11">
        <f t="shared" si="211"/>
        <v>18.99206349206349</v>
      </c>
      <c r="Q924" s="11">
        <f t="shared" si="212"/>
        <v>17.49206349206349</v>
      </c>
      <c r="R924" s="11">
        <f t="shared" si="213"/>
        <v>5.625</v>
      </c>
      <c r="S924" s="11">
        <f t="shared" si="214"/>
        <v>3.5191176470588235</v>
      </c>
      <c r="T924" s="11">
        <f t="shared" si="215"/>
        <v>5.3968253968253972</v>
      </c>
      <c r="U924" s="11">
        <f t="shared" si="216"/>
        <v>82.802768166089976</v>
      </c>
      <c r="V924" s="11">
        <f t="shared" si="217"/>
        <v>4.3598615916955019</v>
      </c>
      <c r="W924" s="11">
        <f>IFERROR(H924/M924,Tabla2[[#This Row],[CARGA PRODUCCION (ANIMALES/HA)]])</f>
        <v>3.971830985915493</v>
      </c>
      <c r="X924" s="9">
        <f t="shared" si="218"/>
        <v>2022</v>
      </c>
      <c r="Y924" s="9">
        <f t="shared" si="219"/>
        <v>12</v>
      </c>
      <c r="Z924" s="9" t="e">
        <f t="shared" ca="1" si="220"/>
        <v>#NAME?</v>
      </c>
      <c r="AA924" s="12">
        <f t="shared" si="221"/>
        <v>141</v>
      </c>
      <c r="AB924" s="10">
        <f t="shared" si="222"/>
        <v>0.8936170212765957</v>
      </c>
      <c r="AC924" s="13">
        <f t="shared" si="223"/>
        <v>0.1063829787234043</v>
      </c>
    </row>
    <row r="925" spans="1:29">
      <c r="A925" s="6">
        <v>44921</v>
      </c>
      <c r="B925" s="7" t="s">
        <v>84</v>
      </c>
      <c r="C925" s="7">
        <v>1837</v>
      </c>
      <c r="D925" s="7">
        <v>40</v>
      </c>
      <c r="E925" s="7">
        <v>9</v>
      </c>
      <c r="F925" s="7">
        <v>40</v>
      </c>
      <c r="G925" s="7">
        <v>106</v>
      </c>
      <c r="H925" s="7">
        <v>119</v>
      </c>
      <c r="I925" s="7">
        <v>0</v>
      </c>
      <c r="J925" s="7">
        <v>5</v>
      </c>
      <c r="K925" s="7">
        <v>480</v>
      </c>
      <c r="L925" s="7">
        <v>23.8</v>
      </c>
      <c r="M925" s="8">
        <v>28.4</v>
      </c>
      <c r="N925" s="9">
        <f>IF(Tabla2[[#This Row],[LECHE RETIRO DIA]]&lt;&gt;ISBLANK(Tabla2[[#This Row],[LECHE RETIRO DIA]]),SUM(Tabla2[[#This Row],[LECHE TANQUE DIA]:[LECHE RETIRO DIA]]),SUM(Tabla2[[#This Row],[LECHE TANQUE DIA]:[LECHE AUTOCONSUMO DIA]]))</f>
        <v>1926</v>
      </c>
      <c r="O925" s="10">
        <f t="shared" si="210"/>
        <v>0.95379023883696779</v>
      </c>
      <c r="P925" s="11">
        <f t="shared" si="211"/>
        <v>18.169811320754718</v>
      </c>
      <c r="Q925" s="11">
        <f t="shared" si="212"/>
        <v>17.330188679245282</v>
      </c>
      <c r="R925" s="11">
        <f t="shared" si="213"/>
        <v>8</v>
      </c>
      <c r="S925" s="11">
        <f t="shared" si="214"/>
        <v>4.0125000000000002</v>
      </c>
      <c r="T925" s="11">
        <f t="shared" si="215"/>
        <v>4.5283018867924527</v>
      </c>
      <c r="U925" s="11">
        <f t="shared" si="216"/>
        <v>80.924369747899163</v>
      </c>
      <c r="V925" s="11">
        <f t="shared" si="217"/>
        <v>4.4537815126050422</v>
      </c>
      <c r="W925" s="11">
        <f>IFERROR(H925/M925,Tabla2[[#This Row],[CARGA PRODUCCION (ANIMALES/HA)]])</f>
        <v>4.1901408450704229</v>
      </c>
      <c r="X925" s="9">
        <f t="shared" si="218"/>
        <v>2022</v>
      </c>
      <c r="Y925" s="9">
        <f t="shared" si="219"/>
        <v>12</v>
      </c>
      <c r="Z925" s="9" t="e">
        <f t="shared" ca="1" si="220"/>
        <v>#NAME?</v>
      </c>
      <c r="AA925" s="12">
        <f t="shared" si="221"/>
        <v>119</v>
      </c>
      <c r="AB925" s="10">
        <f t="shared" si="222"/>
        <v>0.89075630252100846</v>
      </c>
      <c r="AC925" s="13">
        <f t="shared" si="223"/>
        <v>0.10924369747899154</v>
      </c>
    </row>
    <row r="926" spans="1:29">
      <c r="A926" s="6">
        <v>44921</v>
      </c>
      <c r="B926" s="7" t="s">
        <v>88</v>
      </c>
      <c r="C926" s="7">
        <v>597</v>
      </c>
      <c r="D926" s="7">
        <v>40</v>
      </c>
      <c r="E926" s="7">
        <v>5</v>
      </c>
      <c r="F926" s="7">
        <v>40</v>
      </c>
      <c r="G926" s="7">
        <v>41</v>
      </c>
      <c r="H926" s="7">
        <v>47</v>
      </c>
      <c r="I926" s="7">
        <v>0</v>
      </c>
      <c r="J926" s="7">
        <v>8</v>
      </c>
      <c r="K926" s="7">
        <v>180</v>
      </c>
      <c r="L926" s="7">
        <v>10.8</v>
      </c>
      <c r="M926" s="28">
        <v>15</v>
      </c>
      <c r="N926" s="9">
        <f>IF(Tabla2[[#This Row],[LECHE RETIRO DIA]]&lt;&gt;ISBLANK(Tabla2[[#This Row],[LECHE RETIRO DIA]]),SUM(Tabla2[[#This Row],[LECHE TANQUE DIA]:[LECHE RETIRO DIA]]),SUM(Tabla2[[#This Row],[LECHE TANQUE DIA]:[LECHE AUTOCONSUMO DIA]]))</f>
        <v>682</v>
      </c>
      <c r="O926" s="10">
        <f t="shared" si="210"/>
        <v>0.87536656891495601</v>
      </c>
      <c r="P926" s="11">
        <f t="shared" si="211"/>
        <v>16.634146341463413</v>
      </c>
      <c r="Q926" s="11">
        <f t="shared" si="212"/>
        <v>14.560975609756097</v>
      </c>
      <c r="R926" s="11">
        <f t="shared" si="213"/>
        <v>5</v>
      </c>
      <c r="S926" s="11">
        <f t="shared" si="214"/>
        <v>3.7888888888888888</v>
      </c>
      <c r="T926" s="11">
        <f t="shared" si="215"/>
        <v>4.3902439024390247</v>
      </c>
      <c r="U926" s="11">
        <f t="shared" si="216"/>
        <v>63.148148148148145</v>
      </c>
      <c r="V926" s="11">
        <f t="shared" si="217"/>
        <v>3.7962962962962958</v>
      </c>
      <c r="W926" s="11">
        <f>IFERROR(H926/M926,Tabla2[[#This Row],[CARGA PRODUCCION (ANIMALES/HA)]])</f>
        <v>3.1333333333333333</v>
      </c>
      <c r="X926" s="9">
        <f t="shared" si="218"/>
        <v>2022</v>
      </c>
      <c r="Y926" s="9">
        <f t="shared" si="219"/>
        <v>12</v>
      </c>
      <c r="Z926" s="9" t="e">
        <f t="shared" ca="1" si="220"/>
        <v>#NAME?</v>
      </c>
      <c r="AA926" s="12">
        <f t="shared" si="221"/>
        <v>47</v>
      </c>
      <c r="AB926" s="10">
        <f t="shared" si="222"/>
        <v>0.87234042553191493</v>
      </c>
      <c r="AC926" s="13">
        <f t="shared" si="223"/>
        <v>0.12765957446808507</v>
      </c>
    </row>
    <row r="927" spans="1:29">
      <c r="A927" s="6">
        <v>44922</v>
      </c>
      <c r="B927" s="7" t="s">
        <v>81</v>
      </c>
      <c r="C927" s="7">
        <v>2119</v>
      </c>
      <c r="D927" s="7">
        <v>50</v>
      </c>
      <c r="E927" s="7">
        <v>9</v>
      </c>
      <c r="F927" s="7">
        <v>50</v>
      </c>
      <c r="G927" s="7">
        <v>100</v>
      </c>
      <c r="H927" s="7">
        <v>103</v>
      </c>
      <c r="I927" s="7">
        <v>1</v>
      </c>
      <c r="J927" s="7">
        <v>12</v>
      </c>
      <c r="K927" s="7">
        <v>600</v>
      </c>
      <c r="L927" s="7">
        <v>25.2</v>
      </c>
      <c r="M927" s="8">
        <v>32.700000000000003</v>
      </c>
      <c r="N927" s="9">
        <f>IF(Tabla2[[#This Row],[LECHE RETIRO DIA]]&lt;&gt;ISBLANK(Tabla2[[#This Row],[LECHE RETIRO DIA]]),SUM(Tabla2[[#This Row],[LECHE TANQUE DIA]:[LECHE RETIRO DIA]]),SUM(Tabla2[[#This Row],[LECHE TANQUE DIA]:[LECHE AUTOCONSUMO DIA]]))</f>
        <v>2228</v>
      </c>
      <c r="O927" s="10">
        <f t="shared" si="210"/>
        <v>0.95107719928186718</v>
      </c>
      <c r="P927" s="11">
        <f t="shared" si="211"/>
        <v>22.28</v>
      </c>
      <c r="Q927" s="11">
        <f t="shared" si="212"/>
        <v>21.19</v>
      </c>
      <c r="R927" s="11">
        <f t="shared" si="213"/>
        <v>4.166666666666667</v>
      </c>
      <c r="S927" s="11">
        <f t="shared" si="214"/>
        <v>3.7133333333333334</v>
      </c>
      <c r="T927" s="11">
        <f t="shared" si="215"/>
        <v>6</v>
      </c>
      <c r="U927" s="11">
        <f t="shared" si="216"/>
        <v>88.412698412698418</v>
      </c>
      <c r="V927" s="11">
        <f t="shared" si="217"/>
        <v>3.9682539682539684</v>
      </c>
      <c r="W927" s="11">
        <f>IFERROR(H927/M927,Tabla2[[#This Row],[CARGA PRODUCCION (ANIMALES/HA)]])</f>
        <v>3.1498470948012232</v>
      </c>
      <c r="X927" s="9">
        <f t="shared" si="218"/>
        <v>2022</v>
      </c>
      <c r="Y927" s="9">
        <f t="shared" si="219"/>
        <v>12</v>
      </c>
      <c r="Z927" s="9" t="e">
        <f t="shared" ca="1" si="220"/>
        <v>#NAME?</v>
      </c>
      <c r="AA927" s="12">
        <f t="shared" si="221"/>
        <v>103</v>
      </c>
      <c r="AB927" s="10">
        <f t="shared" si="222"/>
        <v>0.970873786407767</v>
      </c>
      <c r="AC927" s="13">
        <f t="shared" si="223"/>
        <v>2.9126213592232997E-2</v>
      </c>
    </row>
    <row r="928" spans="1:29">
      <c r="A928" s="6">
        <v>44922</v>
      </c>
      <c r="B928" s="7" t="s">
        <v>83</v>
      </c>
      <c r="C928" s="7">
        <v>2173</v>
      </c>
      <c r="D928" s="7">
        <v>90</v>
      </c>
      <c r="E928" s="7">
        <v>9</v>
      </c>
      <c r="F928" s="7">
        <v>90</v>
      </c>
      <c r="G928" s="7">
        <v>126</v>
      </c>
      <c r="H928" s="7">
        <v>141</v>
      </c>
      <c r="I928" s="7">
        <v>4</v>
      </c>
      <c r="J928" s="7">
        <v>16</v>
      </c>
      <c r="K928" s="7">
        <v>680</v>
      </c>
      <c r="L928" s="7">
        <v>28.9</v>
      </c>
      <c r="M928" s="8">
        <v>35.5</v>
      </c>
      <c r="N928" s="9">
        <f>IF(Tabla2[[#This Row],[LECHE RETIRO DIA]]&lt;&gt;ISBLANK(Tabla2[[#This Row],[LECHE RETIRO DIA]]),SUM(Tabla2[[#This Row],[LECHE TANQUE DIA]:[LECHE RETIRO DIA]]),SUM(Tabla2[[#This Row],[LECHE TANQUE DIA]:[LECHE AUTOCONSUMO DIA]]))</f>
        <v>2362</v>
      </c>
      <c r="O928" s="10">
        <f t="shared" si="210"/>
        <v>0.91998306519898387</v>
      </c>
      <c r="P928" s="11">
        <f t="shared" si="211"/>
        <v>18.746031746031747</v>
      </c>
      <c r="Q928" s="11">
        <f t="shared" si="212"/>
        <v>17.246031746031747</v>
      </c>
      <c r="R928" s="11">
        <f t="shared" si="213"/>
        <v>5.625</v>
      </c>
      <c r="S928" s="11">
        <f t="shared" si="214"/>
        <v>3.473529411764706</v>
      </c>
      <c r="T928" s="11">
        <f t="shared" si="215"/>
        <v>5.3968253968253972</v>
      </c>
      <c r="U928" s="11">
        <f t="shared" si="216"/>
        <v>81.730103806228371</v>
      </c>
      <c r="V928" s="11">
        <f t="shared" si="217"/>
        <v>4.3598615916955019</v>
      </c>
      <c r="W928" s="11">
        <f>IFERROR(H928/M928,Tabla2[[#This Row],[CARGA PRODUCCION (ANIMALES/HA)]])</f>
        <v>3.971830985915493</v>
      </c>
      <c r="X928" s="9">
        <f t="shared" si="218"/>
        <v>2022</v>
      </c>
      <c r="Y928" s="9">
        <f t="shared" si="219"/>
        <v>12</v>
      </c>
      <c r="Z928" s="9" t="e">
        <f t="shared" ca="1" si="220"/>
        <v>#NAME?</v>
      </c>
      <c r="AA928" s="12">
        <f t="shared" si="221"/>
        <v>141</v>
      </c>
      <c r="AB928" s="10">
        <f t="shared" si="222"/>
        <v>0.8936170212765957</v>
      </c>
      <c r="AC928" s="13">
        <f t="shared" si="223"/>
        <v>0.1063829787234043</v>
      </c>
    </row>
    <row r="929" spans="1:29">
      <c r="A929" s="6">
        <v>44922</v>
      </c>
      <c r="B929" s="7" t="s">
        <v>84</v>
      </c>
      <c r="C929" s="7">
        <v>1887</v>
      </c>
      <c r="D929" s="7">
        <v>40</v>
      </c>
      <c r="E929" s="7">
        <v>9</v>
      </c>
      <c r="F929" s="7">
        <v>40</v>
      </c>
      <c r="G929" s="7">
        <v>106</v>
      </c>
      <c r="H929" s="7">
        <v>119</v>
      </c>
      <c r="I929" s="7">
        <v>0</v>
      </c>
      <c r="J929" s="7">
        <v>5</v>
      </c>
      <c r="K929" s="7">
        <v>480</v>
      </c>
      <c r="L929" s="7">
        <v>23.8</v>
      </c>
      <c r="M929" s="8">
        <v>28.4</v>
      </c>
      <c r="N929" s="9">
        <f>IF(Tabla2[[#This Row],[LECHE RETIRO DIA]]&lt;&gt;ISBLANK(Tabla2[[#This Row],[LECHE RETIRO DIA]]),SUM(Tabla2[[#This Row],[LECHE TANQUE DIA]:[LECHE RETIRO DIA]]),SUM(Tabla2[[#This Row],[LECHE TANQUE DIA]:[LECHE AUTOCONSUMO DIA]]))</f>
        <v>1976</v>
      </c>
      <c r="O929" s="10">
        <f t="shared" si="210"/>
        <v>0.95495951417004044</v>
      </c>
      <c r="P929" s="11">
        <f t="shared" si="211"/>
        <v>18.641509433962263</v>
      </c>
      <c r="Q929" s="11">
        <f t="shared" si="212"/>
        <v>17.80188679245283</v>
      </c>
      <c r="R929" s="11">
        <f t="shared" si="213"/>
        <v>8</v>
      </c>
      <c r="S929" s="11">
        <f t="shared" si="214"/>
        <v>4.1166666666666663</v>
      </c>
      <c r="T929" s="11">
        <f t="shared" si="215"/>
        <v>4.5283018867924527</v>
      </c>
      <c r="U929" s="11">
        <f t="shared" si="216"/>
        <v>83.025210084033617</v>
      </c>
      <c r="V929" s="11">
        <f t="shared" si="217"/>
        <v>4.4537815126050422</v>
      </c>
      <c r="W929" s="11">
        <f>IFERROR(H929/M929,Tabla2[[#This Row],[CARGA PRODUCCION (ANIMALES/HA)]])</f>
        <v>4.1901408450704229</v>
      </c>
      <c r="X929" s="9">
        <f t="shared" si="218"/>
        <v>2022</v>
      </c>
      <c r="Y929" s="9">
        <f t="shared" si="219"/>
        <v>12</v>
      </c>
      <c r="Z929" s="9" t="e">
        <f t="shared" ca="1" si="220"/>
        <v>#NAME?</v>
      </c>
      <c r="AA929" s="12">
        <f t="shared" si="221"/>
        <v>119</v>
      </c>
      <c r="AB929" s="10">
        <f t="shared" si="222"/>
        <v>0.89075630252100846</v>
      </c>
      <c r="AC929" s="13">
        <f t="shared" si="223"/>
        <v>0.10924369747899154</v>
      </c>
    </row>
    <row r="930" spans="1:29">
      <c r="A930" s="6">
        <v>44922</v>
      </c>
      <c r="B930" s="7" t="s">
        <v>88</v>
      </c>
      <c r="C930" s="7">
        <v>598</v>
      </c>
      <c r="D930" s="7">
        <v>40</v>
      </c>
      <c r="E930" s="7">
        <v>5</v>
      </c>
      <c r="F930" s="7">
        <v>40</v>
      </c>
      <c r="G930" s="7">
        <v>41</v>
      </c>
      <c r="H930" s="7">
        <v>47</v>
      </c>
      <c r="I930" s="7">
        <v>0</v>
      </c>
      <c r="J930" s="7">
        <v>8</v>
      </c>
      <c r="K930" s="7">
        <v>180</v>
      </c>
      <c r="L930" s="7">
        <v>10.8</v>
      </c>
      <c r="M930" s="28">
        <v>15</v>
      </c>
      <c r="N930" s="9">
        <f>IF(Tabla2[[#This Row],[LECHE RETIRO DIA]]&lt;&gt;ISBLANK(Tabla2[[#This Row],[LECHE RETIRO DIA]]),SUM(Tabla2[[#This Row],[LECHE TANQUE DIA]:[LECHE RETIRO DIA]]),SUM(Tabla2[[#This Row],[LECHE TANQUE DIA]:[LECHE AUTOCONSUMO DIA]]))</f>
        <v>683</v>
      </c>
      <c r="O930" s="10">
        <f t="shared" si="210"/>
        <v>0.8755490483162518</v>
      </c>
      <c r="P930" s="11">
        <f t="shared" si="211"/>
        <v>16.658536585365855</v>
      </c>
      <c r="Q930" s="11">
        <f t="shared" si="212"/>
        <v>14.585365853658537</v>
      </c>
      <c r="R930" s="11">
        <f t="shared" si="213"/>
        <v>5</v>
      </c>
      <c r="S930" s="11">
        <f t="shared" si="214"/>
        <v>3.7944444444444443</v>
      </c>
      <c r="T930" s="11">
        <f t="shared" si="215"/>
        <v>4.3902439024390247</v>
      </c>
      <c r="U930" s="11">
        <f t="shared" si="216"/>
        <v>63.240740740740733</v>
      </c>
      <c r="V930" s="11">
        <f t="shared" si="217"/>
        <v>3.7962962962962958</v>
      </c>
      <c r="W930" s="11">
        <f>IFERROR(H930/M930,Tabla2[[#This Row],[CARGA PRODUCCION (ANIMALES/HA)]])</f>
        <v>3.1333333333333333</v>
      </c>
      <c r="X930" s="9">
        <f t="shared" si="218"/>
        <v>2022</v>
      </c>
      <c r="Y930" s="9">
        <f t="shared" si="219"/>
        <v>12</v>
      </c>
      <c r="Z930" s="9" t="e">
        <f t="shared" ca="1" si="220"/>
        <v>#NAME?</v>
      </c>
      <c r="AA930" s="12">
        <f t="shared" si="221"/>
        <v>47</v>
      </c>
      <c r="AB930" s="10">
        <f t="shared" si="222"/>
        <v>0.87234042553191493</v>
      </c>
      <c r="AC930" s="13">
        <f t="shared" si="223"/>
        <v>0.12765957446808507</v>
      </c>
    </row>
    <row r="931" spans="1:29">
      <c r="A931" s="6">
        <v>44923</v>
      </c>
      <c r="B931" s="7" t="s">
        <v>81</v>
      </c>
      <c r="C931" s="7">
        <v>2114</v>
      </c>
      <c r="D931" s="7">
        <v>50</v>
      </c>
      <c r="E931" s="7">
        <v>9</v>
      </c>
      <c r="F931" s="7">
        <v>50</v>
      </c>
      <c r="G931" s="7">
        <v>101</v>
      </c>
      <c r="H931" s="7">
        <v>102</v>
      </c>
      <c r="I931" s="7">
        <v>1</v>
      </c>
      <c r="J931" s="7">
        <v>12</v>
      </c>
      <c r="K931" s="7">
        <v>600</v>
      </c>
      <c r="L931" s="7">
        <v>25.2</v>
      </c>
      <c r="M931" s="8">
        <v>32.700000000000003</v>
      </c>
      <c r="N931" s="9">
        <f>IF(Tabla2[[#This Row],[LECHE RETIRO DIA]]&lt;&gt;ISBLANK(Tabla2[[#This Row],[LECHE RETIRO DIA]]),SUM(Tabla2[[#This Row],[LECHE TANQUE DIA]:[LECHE RETIRO DIA]]),SUM(Tabla2[[#This Row],[LECHE TANQUE DIA]:[LECHE AUTOCONSUMO DIA]]))</f>
        <v>2223</v>
      </c>
      <c r="O931" s="10">
        <f t="shared" si="210"/>
        <v>0.95096716149347726</v>
      </c>
      <c r="P931" s="11">
        <f t="shared" si="211"/>
        <v>22.009900990099009</v>
      </c>
      <c r="Q931" s="11">
        <f t="shared" si="212"/>
        <v>20.93069306930693</v>
      </c>
      <c r="R931" s="11">
        <f t="shared" si="213"/>
        <v>4.166666666666667</v>
      </c>
      <c r="S931" s="11">
        <f t="shared" si="214"/>
        <v>3.7050000000000001</v>
      </c>
      <c r="T931" s="11">
        <f t="shared" si="215"/>
        <v>5.9405940594059405</v>
      </c>
      <c r="U931" s="11">
        <f t="shared" si="216"/>
        <v>88.214285714285722</v>
      </c>
      <c r="V931" s="11">
        <f t="shared" si="217"/>
        <v>4.0079365079365079</v>
      </c>
      <c r="W931" s="11">
        <f>IFERROR(H931/M931,Tabla2[[#This Row],[CARGA PRODUCCION (ANIMALES/HA)]])</f>
        <v>3.1192660550458711</v>
      </c>
      <c r="X931" s="9">
        <f t="shared" si="218"/>
        <v>2022</v>
      </c>
      <c r="Y931" s="9">
        <f t="shared" si="219"/>
        <v>12</v>
      </c>
      <c r="Z931" s="9" t="e">
        <f t="shared" ca="1" si="220"/>
        <v>#NAME?</v>
      </c>
      <c r="AA931" s="12">
        <f t="shared" si="221"/>
        <v>102</v>
      </c>
      <c r="AB931" s="10">
        <f t="shared" si="222"/>
        <v>0.99019607843137258</v>
      </c>
      <c r="AC931" s="13">
        <f t="shared" si="223"/>
        <v>9.8039215686274161E-3</v>
      </c>
    </row>
    <row r="932" spans="1:29">
      <c r="A932" s="6">
        <v>44923</v>
      </c>
      <c r="B932" s="7" t="s">
        <v>83</v>
      </c>
      <c r="C932" s="7">
        <v>2275</v>
      </c>
      <c r="D932" s="7">
        <v>190</v>
      </c>
      <c r="E932" s="7">
        <v>9</v>
      </c>
      <c r="F932" s="7">
        <v>90</v>
      </c>
      <c r="G932" s="7">
        <v>126</v>
      </c>
      <c r="H932" s="7">
        <v>141</v>
      </c>
      <c r="I932" s="7">
        <v>4</v>
      </c>
      <c r="J932" s="7">
        <v>16</v>
      </c>
      <c r="K932" s="7">
        <v>680</v>
      </c>
      <c r="L932" s="7">
        <v>28.9</v>
      </c>
      <c r="M932" s="8">
        <v>35.5</v>
      </c>
      <c r="N932" s="9">
        <f>IF(Tabla2[[#This Row],[LECHE RETIRO DIA]]&lt;&gt;ISBLANK(Tabla2[[#This Row],[LECHE RETIRO DIA]]),SUM(Tabla2[[#This Row],[LECHE TANQUE DIA]:[LECHE RETIRO DIA]]),SUM(Tabla2[[#This Row],[LECHE TANQUE DIA]:[LECHE AUTOCONSUMO DIA]]))</f>
        <v>2564</v>
      </c>
      <c r="O932" s="10">
        <f t="shared" si="210"/>
        <v>0.88728549141965674</v>
      </c>
      <c r="P932" s="11">
        <f t="shared" si="211"/>
        <v>20.349206349206348</v>
      </c>
      <c r="Q932" s="11">
        <f t="shared" si="212"/>
        <v>18.055555555555557</v>
      </c>
      <c r="R932" s="11">
        <f t="shared" si="213"/>
        <v>11.875</v>
      </c>
      <c r="S932" s="11">
        <f t="shared" si="214"/>
        <v>3.7705882352941176</v>
      </c>
      <c r="T932" s="11">
        <f t="shared" si="215"/>
        <v>5.3968253968253972</v>
      </c>
      <c r="U932" s="11">
        <f t="shared" si="216"/>
        <v>88.719723183391011</v>
      </c>
      <c r="V932" s="11">
        <f t="shared" si="217"/>
        <v>4.3598615916955019</v>
      </c>
      <c r="W932" s="11">
        <f>IFERROR(H932/M932,Tabla2[[#This Row],[CARGA PRODUCCION (ANIMALES/HA)]])</f>
        <v>3.971830985915493</v>
      </c>
      <c r="X932" s="9">
        <f t="shared" si="218"/>
        <v>2022</v>
      </c>
      <c r="Y932" s="9">
        <f t="shared" si="219"/>
        <v>12</v>
      </c>
      <c r="Z932" s="9" t="e">
        <f t="shared" ca="1" si="220"/>
        <v>#NAME?</v>
      </c>
      <c r="AA932" s="12">
        <f t="shared" si="221"/>
        <v>141</v>
      </c>
      <c r="AB932" s="10">
        <f t="shared" si="222"/>
        <v>0.8936170212765957</v>
      </c>
      <c r="AC932" s="13">
        <f t="shared" si="223"/>
        <v>0.1063829787234043</v>
      </c>
    </row>
    <row r="933" spans="1:29">
      <c r="A933" s="6">
        <v>44923</v>
      </c>
      <c r="B933" s="7" t="s">
        <v>84</v>
      </c>
      <c r="C933" s="7">
        <v>1903</v>
      </c>
      <c r="D933" s="7">
        <v>40</v>
      </c>
      <c r="E933" s="7">
        <v>9</v>
      </c>
      <c r="F933" s="7">
        <v>40</v>
      </c>
      <c r="G933" s="7">
        <v>106</v>
      </c>
      <c r="H933" s="7">
        <v>119</v>
      </c>
      <c r="I933" s="7">
        <v>0</v>
      </c>
      <c r="J933" s="7">
        <v>5</v>
      </c>
      <c r="K933" s="7">
        <v>480</v>
      </c>
      <c r="L933" s="7">
        <v>23.8</v>
      </c>
      <c r="M933" s="8">
        <v>28.4</v>
      </c>
      <c r="N933" s="9">
        <f>IF(Tabla2[[#This Row],[LECHE RETIRO DIA]]&lt;&gt;ISBLANK(Tabla2[[#This Row],[LECHE RETIRO DIA]]),SUM(Tabla2[[#This Row],[LECHE TANQUE DIA]:[LECHE RETIRO DIA]]),SUM(Tabla2[[#This Row],[LECHE TANQUE DIA]:[LECHE AUTOCONSUMO DIA]]))</f>
        <v>1992</v>
      </c>
      <c r="O933" s="10">
        <f t="shared" si="210"/>
        <v>0.95532128514056225</v>
      </c>
      <c r="P933" s="11">
        <f t="shared" si="211"/>
        <v>18.79245283018868</v>
      </c>
      <c r="Q933" s="11">
        <f t="shared" si="212"/>
        <v>17.952830188679247</v>
      </c>
      <c r="R933" s="11">
        <f t="shared" si="213"/>
        <v>8</v>
      </c>
      <c r="S933" s="11">
        <f t="shared" si="214"/>
        <v>4.1500000000000004</v>
      </c>
      <c r="T933" s="11">
        <f t="shared" si="215"/>
        <v>4.5283018867924527</v>
      </c>
      <c r="U933" s="11">
        <f t="shared" si="216"/>
        <v>83.69747899159664</v>
      </c>
      <c r="V933" s="11">
        <f t="shared" si="217"/>
        <v>4.4537815126050422</v>
      </c>
      <c r="W933" s="11">
        <f>IFERROR(H933/M933,Tabla2[[#This Row],[CARGA PRODUCCION (ANIMALES/HA)]])</f>
        <v>4.1901408450704229</v>
      </c>
      <c r="X933" s="9">
        <f t="shared" si="218"/>
        <v>2022</v>
      </c>
      <c r="Y933" s="9">
        <f t="shared" si="219"/>
        <v>12</v>
      </c>
      <c r="Z933" s="9" t="e">
        <f t="shared" ca="1" si="220"/>
        <v>#NAME?</v>
      </c>
      <c r="AA933" s="12">
        <f t="shared" si="221"/>
        <v>119</v>
      </c>
      <c r="AB933" s="10">
        <f t="shared" si="222"/>
        <v>0.89075630252100846</v>
      </c>
      <c r="AC933" s="13">
        <f t="shared" si="223"/>
        <v>0.10924369747899154</v>
      </c>
    </row>
    <row r="934" spans="1:29">
      <c r="A934" s="6">
        <v>44923</v>
      </c>
      <c r="B934" s="7" t="s">
        <v>88</v>
      </c>
      <c r="C934" s="7">
        <v>587</v>
      </c>
      <c r="D934" s="7">
        <v>40</v>
      </c>
      <c r="E934" s="7">
        <v>5</v>
      </c>
      <c r="F934" s="7">
        <v>40</v>
      </c>
      <c r="G934" s="7">
        <v>41</v>
      </c>
      <c r="H934" s="7">
        <v>47</v>
      </c>
      <c r="I934" s="7">
        <v>0</v>
      </c>
      <c r="J934" s="7">
        <v>8</v>
      </c>
      <c r="K934" s="7">
        <v>180</v>
      </c>
      <c r="L934" s="7">
        <v>10.8</v>
      </c>
      <c r="M934" s="28">
        <v>15</v>
      </c>
      <c r="N934" s="9">
        <f>IF(Tabla2[[#This Row],[LECHE RETIRO DIA]]&lt;&gt;ISBLANK(Tabla2[[#This Row],[LECHE RETIRO DIA]]),SUM(Tabla2[[#This Row],[LECHE TANQUE DIA]:[LECHE RETIRO DIA]]),SUM(Tabla2[[#This Row],[LECHE TANQUE DIA]:[LECHE AUTOCONSUMO DIA]]))</f>
        <v>672</v>
      </c>
      <c r="O934" s="10">
        <f t="shared" si="210"/>
        <v>0.87351190476190477</v>
      </c>
      <c r="P934" s="11">
        <f t="shared" si="211"/>
        <v>16.390243902439025</v>
      </c>
      <c r="Q934" s="11">
        <f t="shared" si="212"/>
        <v>14.317073170731707</v>
      </c>
      <c r="R934" s="11">
        <f t="shared" si="213"/>
        <v>5</v>
      </c>
      <c r="S934" s="11">
        <f t="shared" si="214"/>
        <v>3.7333333333333334</v>
      </c>
      <c r="T934" s="11">
        <f t="shared" si="215"/>
        <v>4.3902439024390247</v>
      </c>
      <c r="U934" s="11">
        <f t="shared" si="216"/>
        <v>62.222222222222221</v>
      </c>
      <c r="V934" s="11">
        <f t="shared" si="217"/>
        <v>3.7962962962962958</v>
      </c>
      <c r="W934" s="11">
        <f>IFERROR(H934/M934,Tabla2[[#This Row],[CARGA PRODUCCION (ANIMALES/HA)]])</f>
        <v>3.1333333333333333</v>
      </c>
      <c r="X934" s="9">
        <f t="shared" si="218"/>
        <v>2022</v>
      </c>
      <c r="Y934" s="9">
        <f t="shared" si="219"/>
        <v>12</v>
      </c>
      <c r="Z934" s="9" t="e">
        <f t="shared" ca="1" si="220"/>
        <v>#NAME?</v>
      </c>
      <c r="AA934" s="12">
        <f t="shared" si="221"/>
        <v>47</v>
      </c>
      <c r="AB934" s="10">
        <f t="shared" si="222"/>
        <v>0.87234042553191493</v>
      </c>
      <c r="AC934" s="13">
        <f t="shared" si="223"/>
        <v>0.12765957446808507</v>
      </c>
    </row>
    <row r="935" spans="1:29">
      <c r="A935" s="6">
        <v>44924</v>
      </c>
      <c r="B935" s="7" t="s">
        <v>81</v>
      </c>
      <c r="C935" s="7">
        <v>2178</v>
      </c>
      <c r="D935" s="7">
        <v>50</v>
      </c>
      <c r="E935" s="7">
        <v>9</v>
      </c>
      <c r="F935" s="7">
        <v>50</v>
      </c>
      <c r="G935" s="7">
        <v>101</v>
      </c>
      <c r="H935" s="7">
        <v>103</v>
      </c>
      <c r="I935" s="7">
        <v>1</v>
      </c>
      <c r="J935" s="7">
        <v>12</v>
      </c>
      <c r="K935" s="7">
        <v>600</v>
      </c>
      <c r="L935" s="7">
        <v>25.2</v>
      </c>
      <c r="M935" s="8">
        <v>32.700000000000003</v>
      </c>
      <c r="N935" s="9">
        <f>IF(Tabla2[[#This Row],[LECHE RETIRO DIA]]&lt;&gt;ISBLANK(Tabla2[[#This Row],[LECHE RETIRO DIA]]),SUM(Tabla2[[#This Row],[LECHE TANQUE DIA]:[LECHE RETIRO DIA]]),SUM(Tabla2[[#This Row],[LECHE TANQUE DIA]:[LECHE AUTOCONSUMO DIA]]))</f>
        <v>2287</v>
      </c>
      <c r="O935" s="10">
        <f t="shared" si="210"/>
        <v>0.95233930913860954</v>
      </c>
      <c r="P935" s="11">
        <f t="shared" si="211"/>
        <v>22.643564356435643</v>
      </c>
      <c r="Q935" s="11">
        <f t="shared" si="212"/>
        <v>21.564356435643564</v>
      </c>
      <c r="R935" s="11">
        <f t="shared" si="213"/>
        <v>4.166666666666667</v>
      </c>
      <c r="S935" s="11">
        <f t="shared" si="214"/>
        <v>3.8116666666666665</v>
      </c>
      <c r="T935" s="11">
        <f t="shared" si="215"/>
        <v>5.9405940594059405</v>
      </c>
      <c r="U935" s="11">
        <f t="shared" si="216"/>
        <v>90.753968253968253</v>
      </c>
      <c r="V935" s="11">
        <f t="shared" si="217"/>
        <v>4.0079365079365079</v>
      </c>
      <c r="W935" s="11">
        <f>IFERROR(H935/M935,Tabla2[[#This Row],[CARGA PRODUCCION (ANIMALES/HA)]])</f>
        <v>3.1498470948012232</v>
      </c>
      <c r="X935" s="9">
        <f t="shared" si="218"/>
        <v>2022</v>
      </c>
      <c r="Y935" s="9">
        <f t="shared" si="219"/>
        <v>12</v>
      </c>
      <c r="Z935" s="9" t="e">
        <f t="shared" ca="1" si="220"/>
        <v>#NAME?</v>
      </c>
      <c r="AA935" s="12">
        <f t="shared" si="221"/>
        <v>103</v>
      </c>
      <c r="AB935" s="10">
        <f t="shared" si="222"/>
        <v>0.98058252427184467</v>
      </c>
      <c r="AC935" s="13">
        <f t="shared" si="223"/>
        <v>1.9417475728155331E-2</v>
      </c>
    </row>
    <row r="936" spans="1:29">
      <c r="A936" s="6">
        <v>44924</v>
      </c>
      <c r="B936" s="7" t="s">
        <v>83</v>
      </c>
      <c r="C936" s="7">
        <v>2131</v>
      </c>
      <c r="D936" s="7">
        <v>90</v>
      </c>
      <c r="E936" s="7">
        <v>9</v>
      </c>
      <c r="F936" s="7">
        <v>90</v>
      </c>
      <c r="G936" s="7">
        <v>126</v>
      </c>
      <c r="H936" s="7">
        <v>141</v>
      </c>
      <c r="I936" s="7">
        <v>4</v>
      </c>
      <c r="J936" s="7">
        <v>16</v>
      </c>
      <c r="K936" s="7">
        <v>680</v>
      </c>
      <c r="L936" s="7">
        <v>28.9</v>
      </c>
      <c r="M936" s="8">
        <v>35.5</v>
      </c>
      <c r="N936" s="9">
        <f>IF(Tabla2[[#This Row],[LECHE RETIRO DIA]]&lt;&gt;ISBLANK(Tabla2[[#This Row],[LECHE RETIRO DIA]]),SUM(Tabla2[[#This Row],[LECHE TANQUE DIA]:[LECHE RETIRO DIA]]),SUM(Tabla2[[#This Row],[LECHE TANQUE DIA]:[LECHE AUTOCONSUMO DIA]]))</f>
        <v>2320</v>
      </c>
      <c r="O936" s="10">
        <f t="shared" si="210"/>
        <v>0.91853448275862071</v>
      </c>
      <c r="P936" s="11">
        <f t="shared" si="211"/>
        <v>18.412698412698411</v>
      </c>
      <c r="Q936" s="11">
        <f t="shared" si="212"/>
        <v>16.912698412698411</v>
      </c>
      <c r="R936" s="11">
        <f t="shared" si="213"/>
        <v>5.625</v>
      </c>
      <c r="S936" s="11">
        <f t="shared" si="214"/>
        <v>3.4117647058823528</v>
      </c>
      <c r="T936" s="11">
        <f t="shared" si="215"/>
        <v>5.3968253968253972</v>
      </c>
      <c r="U936" s="11">
        <f t="shared" si="216"/>
        <v>80.27681660899654</v>
      </c>
      <c r="V936" s="11">
        <f t="shared" si="217"/>
        <v>4.3598615916955019</v>
      </c>
      <c r="W936" s="11">
        <f>IFERROR(H936/M936,Tabla2[[#This Row],[CARGA PRODUCCION (ANIMALES/HA)]])</f>
        <v>3.971830985915493</v>
      </c>
      <c r="X936" s="9">
        <f t="shared" si="218"/>
        <v>2022</v>
      </c>
      <c r="Y936" s="9">
        <f t="shared" si="219"/>
        <v>12</v>
      </c>
      <c r="Z936" s="9" t="e">
        <f t="shared" ca="1" si="220"/>
        <v>#NAME?</v>
      </c>
      <c r="AA936" s="12">
        <f t="shared" si="221"/>
        <v>141</v>
      </c>
      <c r="AB936" s="10">
        <f t="shared" si="222"/>
        <v>0.8936170212765957</v>
      </c>
      <c r="AC936" s="13">
        <f t="shared" si="223"/>
        <v>0.1063829787234043</v>
      </c>
    </row>
    <row r="937" spans="1:29">
      <c r="A937" s="6">
        <v>44924</v>
      </c>
      <c r="B937" s="7" t="s">
        <v>84</v>
      </c>
      <c r="C937" s="7">
        <v>1891</v>
      </c>
      <c r="D937" s="7">
        <v>40</v>
      </c>
      <c r="E937" s="7">
        <v>9</v>
      </c>
      <c r="F937" s="7">
        <v>40</v>
      </c>
      <c r="G937" s="7">
        <v>106</v>
      </c>
      <c r="H937" s="7">
        <v>119</v>
      </c>
      <c r="I937" s="7">
        <v>0</v>
      </c>
      <c r="J937" s="7">
        <v>5</v>
      </c>
      <c r="K937" s="7">
        <v>480</v>
      </c>
      <c r="L937" s="7">
        <v>23.8</v>
      </c>
      <c r="M937" s="8">
        <v>28.4</v>
      </c>
      <c r="N937" s="9">
        <f>IF(Tabla2[[#This Row],[LECHE RETIRO DIA]]&lt;&gt;ISBLANK(Tabla2[[#This Row],[LECHE RETIRO DIA]]),SUM(Tabla2[[#This Row],[LECHE TANQUE DIA]:[LECHE RETIRO DIA]]),SUM(Tabla2[[#This Row],[LECHE TANQUE DIA]:[LECHE AUTOCONSUMO DIA]]))</f>
        <v>1980</v>
      </c>
      <c r="O937" s="10">
        <f t="shared" si="210"/>
        <v>0.95505050505050504</v>
      </c>
      <c r="P937" s="11">
        <f t="shared" si="211"/>
        <v>18.679245283018869</v>
      </c>
      <c r="Q937" s="11">
        <f t="shared" si="212"/>
        <v>17.839622641509433</v>
      </c>
      <c r="R937" s="11">
        <f t="shared" si="213"/>
        <v>8</v>
      </c>
      <c r="S937" s="11">
        <f t="shared" si="214"/>
        <v>4.125</v>
      </c>
      <c r="T937" s="11">
        <f t="shared" si="215"/>
        <v>4.5283018867924527</v>
      </c>
      <c r="U937" s="11">
        <f t="shared" si="216"/>
        <v>83.193277310924373</v>
      </c>
      <c r="V937" s="11">
        <f t="shared" si="217"/>
        <v>4.4537815126050422</v>
      </c>
      <c r="W937" s="11">
        <f>IFERROR(H937/M937,Tabla2[[#This Row],[CARGA PRODUCCION (ANIMALES/HA)]])</f>
        <v>4.1901408450704229</v>
      </c>
      <c r="X937" s="9">
        <f t="shared" si="218"/>
        <v>2022</v>
      </c>
      <c r="Y937" s="9">
        <f t="shared" si="219"/>
        <v>12</v>
      </c>
      <c r="Z937" s="9" t="e">
        <f t="shared" ca="1" si="220"/>
        <v>#NAME?</v>
      </c>
      <c r="AA937" s="12">
        <f t="shared" si="221"/>
        <v>119</v>
      </c>
      <c r="AB937" s="10">
        <f t="shared" si="222"/>
        <v>0.89075630252100846</v>
      </c>
      <c r="AC937" s="13">
        <f t="shared" si="223"/>
        <v>0.10924369747899154</v>
      </c>
    </row>
    <row r="938" spans="1:29">
      <c r="A938" s="6">
        <v>44924</v>
      </c>
      <c r="B938" s="7" t="s">
        <v>88</v>
      </c>
      <c r="C938" s="7">
        <v>587</v>
      </c>
      <c r="D938" s="7">
        <v>40</v>
      </c>
      <c r="E938" s="7">
        <v>5</v>
      </c>
      <c r="F938" s="7">
        <v>40</v>
      </c>
      <c r="G938" s="7">
        <v>41</v>
      </c>
      <c r="H938" s="7">
        <v>47</v>
      </c>
      <c r="I938" s="7">
        <v>0</v>
      </c>
      <c r="J938" s="7">
        <v>8</v>
      </c>
      <c r="K938" s="7">
        <v>180</v>
      </c>
      <c r="L938" s="7">
        <v>10.8</v>
      </c>
      <c r="M938" s="28">
        <v>15</v>
      </c>
      <c r="N938" s="9">
        <f>IF(Tabla2[[#This Row],[LECHE RETIRO DIA]]&lt;&gt;ISBLANK(Tabla2[[#This Row],[LECHE RETIRO DIA]]),SUM(Tabla2[[#This Row],[LECHE TANQUE DIA]:[LECHE RETIRO DIA]]),SUM(Tabla2[[#This Row],[LECHE TANQUE DIA]:[LECHE AUTOCONSUMO DIA]]))</f>
        <v>672</v>
      </c>
      <c r="O938" s="10">
        <f t="shared" si="210"/>
        <v>0.87351190476190477</v>
      </c>
      <c r="P938" s="11">
        <f t="shared" si="211"/>
        <v>16.390243902439025</v>
      </c>
      <c r="Q938" s="11">
        <f t="shared" si="212"/>
        <v>14.317073170731707</v>
      </c>
      <c r="R938" s="11">
        <f t="shared" si="213"/>
        <v>5</v>
      </c>
      <c r="S938" s="11">
        <f t="shared" si="214"/>
        <v>3.7333333333333334</v>
      </c>
      <c r="T938" s="11">
        <f t="shared" si="215"/>
        <v>4.3902439024390247</v>
      </c>
      <c r="U938" s="11">
        <f t="shared" si="216"/>
        <v>62.222222222222221</v>
      </c>
      <c r="V938" s="11">
        <f t="shared" si="217"/>
        <v>3.7962962962962958</v>
      </c>
      <c r="W938" s="11">
        <f>IFERROR(H938/M938,Tabla2[[#This Row],[CARGA PRODUCCION (ANIMALES/HA)]])</f>
        <v>3.1333333333333333</v>
      </c>
      <c r="X938" s="9">
        <f t="shared" si="218"/>
        <v>2022</v>
      </c>
      <c r="Y938" s="9">
        <f t="shared" si="219"/>
        <v>12</v>
      </c>
      <c r="Z938" s="9" t="e">
        <f t="shared" ca="1" si="220"/>
        <v>#NAME?</v>
      </c>
      <c r="AA938" s="12">
        <f t="shared" si="221"/>
        <v>47</v>
      </c>
      <c r="AB938" s="10">
        <f t="shared" si="222"/>
        <v>0.87234042553191493</v>
      </c>
      <c r="AC938" s="13">
        <f t="shared" si="223"/>
        <v>0.12765957446808507</v>
      </c>
    </row>
    <row r="939" spans="1:29">
      <c r="A939" s="6">
        <v>44925</v>
      </c>
      <c r="B939" s="7" t="s">
        <v>81</v>
      </c>
      <c r="C939" s="7">
        <v>2248</v>
      </c>
      <c r="D939" s="7">
        <v>50</v>
      </c>
      <c r="E939" s="7">
        <v>9</v>
      </c>
      <c r="F939" s="7">
        <v>50</v>
      </c>
      <c r="G939" s="7">
        <v>102</v>
      </c>
      <c r="H939" s="7">
        <v>104</v>
      </c>
      <c r="I939" s="7">
        <v>1</v>
      </c>
      <c r="J939" s="7">
        <v>13</v>
      </c>
      <c r="K939" s="7">
        <v>600</v>
      </c>
      <c r="L939" s="7">
        <v>25.2</v>
      </c>
      <c r="M939" s="8">
        <v>32.700000000000003</v>
      </c>
      <c r="N939" s="9">
        <f>IF(Tabla2[[#This Row],[LECHE RETIRO DIA]]&lt;&gt;ISBLANK(Tabla2[[#This Row],[LECHE RETIRO DIA]]),SUM(Tabla2[[#This Row],[LECHE TANQUE DIA]:[LECHE RETIRO DIA]]),SUM(Tabla2[[#This Row],[LECHE TANQUE DIA]:[LECHE AUTOCONSUMO DIA]]))</f>
        <v>2357</v>
      </c>
      <c r="O939" s="10">
        <f t="shared" si="210"/>
        <v>0.95375477301654643</v>
      </c>
      <c r="P939" s="11">
        <f t="shared" si="211"/>
        <v>23.107843137254903</v>
      </c>
      <c r="Q939" s="11">
        <f t="shared" si="212"/>
        <v>22.03921568627451</v>
      </c>
      <c r="R939" s="11">
        <f t="shared" si="213"/>
        <v>3.8461538461538463</v>
      </c>
      <c r="S939" s="11">
        <f t="shared" si="214"/>
        <v>3.9283333333333332</v>
      </c>
      <c r="T939" s="11">
        <f t="shared" si="215"/>
        <v>5.882352941176471</v>
      </c>
      <c r="U939" s="11">
        <f t="shared" si="216"/>
        <v>93.531746031746039</v>
      </c>
      <c r="V939" s="11">
        <f t="shared" si="217"/>
        <v>4.0476190476190474</v>
      </c>
      <c r="W939" s="11">
        <f>IFERROR(H939/M939,Tabla2[[#This Row],[CARGA PRODUCCION (ANIMALES/HA)]])</f>
        <v>3.1804281345565748</v>
      </c>
      <c r="X939" s="9">
        <f t="shared" si="218"/>
        <v>2022</v>
      </c>
      <c r="Y939" s="9">
        <f t="shared" si="219"/>
        <v>12</v>
      </c>
      <c r="Z939" s="9" t="e">
        <f t="shared" ca="1" si="220"/>
        <v>#NAME?</v>
      </c>
      <c r="AA939" s="12">
        <f t="shared" si="221"/>
        <v>104</v>
      </c>
      <c r="AB939" s="10">
        <f t="shared" si="222"/>
        <v>0.98076923076923073</v>
      </c>
      <c r="AC939" s="13">
        <f t="shared" si="223"/>
        <v>1.9230769230769273E-2</v>
      </c>
    </row>
    <row r="940" spans="1:29">
      <c r="A940" s="6">
        <v>44925</v>
      </c>
      <c r="B940" s="7" t="s">
        <v>83</v>
      </c>
      <c r="C940" s="7">
        <v>2265</v>
      </c>
      <c r="D940" s="7">
        <v>90</v>
      </c>
      <c r="E940" s="7">
        <v>9</v>
      </c>
      <c r="F940" s="7">
        <v>90</v>
      </c>
      <c r="G940" s="7">
        <v>125</v>
      </c>
      <c r="H940" s="7">
        <v>140</v>
      </c>
      <c r="I940" s="7">
        <v>4</v>
      </c>
      <c r="J940" s="7">
        <v>16</v>
      </c>
      <c r="K940" s="7">
        <v>680</v>
      </c>
      <c r="L940" s="7">
        <v>28.9</v>
      </c>
      <c r="M940" s="8">
        <v>35.5</v>
      </c>
      <c r="N940" s="9">
        <f>IF(Tabla2[[#This Row],[LECHE RETIRO DIA]]&lt;&gt;ISBLANK(Tabla2[[#This Row],[LECHE RETIRO DIA]]),SUM(Tabla2[[#This Row],[LECHE TANQUE DIA]:[LECHE RETIRO DIA]]),SUM(Tabla2[[#This Row],[LECHE TANQUE DIA]:[LECHE AUTOCONSUMO DIA]]))</f>
        <v>2454</v>
      </c>
      <c r="O940" s="10">
        <f t="shared" si="210"/>
        <v>0.92298288508557458</v>
      </c>
      <c r="P940" s="11">
        <f t="shared" si="211"/>
        <v>19.632000000000001</v>
      </c>
      <c r="Q940" s="11">
        <f t="shared" si="212"/>
        <v>18.12</v>
      </c>
      <c r="R940" s="11">
        <f t="shared" si="213"/>
        <v>5.625</v>
      </c>
      <c r="S940" s="11">
        <f t="shared" si="214"/>
        <v>3.6088235294117648</v>
      </c>
      <c r="T940" s="11">
        <f t="shared" si="215"/>
        <v>5.44</v>
      </c>
      <c r="U940" s="11">
        <f t="shared" si="216"/>
        <v>84.913494809688586</v>
      </c>
      <c r="V940" s="11">
        <f t="shared" si="217"/>
        <v>4.3252595155709344</v>
      </c>
      <c r="W940" s="11">
        <f>IFERROR(H940/M940,Tabla2[[#This Row],[CARGA PRODUCCION (ANIMALES/HA)]])</f>
        <v>3.943661971830986</v>
      </c>
      <c r="X940" s="9">
        <f t="shared" si="218"/>
        <v>2022</v>
      </c>
      <c r="Y940" s="9">
        <f t="shared" si="219"/>
        <v>12</v>
      </c>
      <c r="Z940" s="9" t="e">
        <f t="shared" ca="1" si="220"/>
        <v>#NAME?</v>
      </c>
      <c r="AA940" s="12">
        <f t="shared" si="221"/>
        <v>140</v>
      </c>
      <c r="AB940" s="10">
        <f t="shared" si="222"/>
        <v>0.8928571428571429</v>
      </c>
      <c r="AC940" s="13">
        <f t="shared" si="223"/>
        <v>0.1071428571428571</v>
      </c>
    </row>
    <row r="941" spans="1:29">
      <c r="A941" s="6">
        <v>44925</v>
      </c>
      <c r="B941" s="7" t="s">
        <v>84</v>
      </c>
      <c r="C941" s="7">
        <v>1862</v>
      </c>
      <c r="D941" s="7">
        <v>40</v>
      </c>
      <c r="E941" s="7">
        <v>9</v>
      </c>
      <c r="F941" s="7">
        <v>40</v>
      </c>
      <c r="G941" s="7">
        <v>106</v>
      </c>
      <c r="H941" s="7">
        <v>119</v>
      </c>
      <c r="I941" s="7">
        <v>0</v>
      </c>
      <c r="J941" s="7">
        <v>5</v>
      </c>
      <c r="K941" s="7">
        <v>480</v>
      </c>
      <c r="L941" s="7">
        <v>23.8</v>
      </c>
      <c r="M941" s="8">
        <v>28.4</v>
      </c>
      <c r="N941" s="9">
        <f>IF(Tabla2[[#This Row],[LECHE RETIRO DIA]]&lt;&gt;ISBLANK(Tabla2[[#This Row],[LECHE RETIRO DIA]]),SUM(Tabla2[[#This Row],[LECHE TANQUE DIA]:[LECHE RETIRO DIA]]),SUM(Tabla2[[#This Row],[LECHE TANQUE DIA]:[LECHE AUTOCONSUMO DIA]]))</f>
        <v>1951</v>
      </c>
      <c r="O941" s="10">
        <f t="shared" si="210"/>
        <v>0.95438236801640186</v>
      </c>
      <c r="P941" s="11">
        <f t="shared" si="211"/>
        <v>18.40566037735849</v>
      </c>
      <c r="Q941" s="11">
        <f t="shared" si="212"/>
        <v>17.566037735849058</v>
      </c>
      <c r="R941" s="11">
        <f t="shared" si="213"/>
        <v>8</v>
      </c>
      <c r="S941" s="11">
        <f t="shared" si="214"/>
        <v>4.0645833333333332</v>
      </c>
      <c r="T941" s="11">
        <f t="shared" si="215"/>
        <v>4.5283018867924527</v>
      </c>
      <c r="U941" s="11">
        <f t="shared" si="216"/>
        <v>81.974789915966383</v>
      </c>
      <c r="V941" s="11">
        <f t="shared" si="217"/>
        <v>4.4537815126050422</v>
      </c>
      <c r="W941" s="11">
        <f>IFERROR(H941/M941,Tabla2[[#This Row],[CARGA PRODUCCION (ANIMALES/HA)]])</f>
        <v>4.1901408450704229</v>
      </c>
      <c r="X941" s="9">
        <f t="shared" si="218"/>
        <v>2022</v>
      </c>
      <c r="Y941" s="9">
        <f t="shared" si="219"/>
        <v>12</v>
      </c>
      <c r="Z941" s="9" t="e">
        <f t="shared" ca="1" si="220"/>
        <v>#NAME?</v>
      </c>
      <c r="AA941" s="12">
        <f t="shared" si="221"/>
        <v>119</v>
      </c>
      <c r="AB941" s="10">
        <f t="shared" si="222"/>
        <v>0.89075630252100846</v>
      </c>
      <c r="AC941" s="13">
        <f t="shared" si="223"/>
        <v>0.10924369747899154</v>
      </c>
    </row>
    <row r="942" spans="1:29">
      <c r="A942" s="6">
        <v>44925</v>
      </c>
      <c r="B942" s="7" t="s">
        <v>88</v>
      </c>
      <c r="C942" s="7">
        <v>632</v>
      </c>
      <c r="D942" s="7">
        <v>40</v>
      </c>
      <c r="E942" s="7">
        <v>5</v>
      </c>
      <c r="F942" s="7">
        <v>40</v>
      </c>
      <c r="G942" s="7">
        <v>41</v>
      </c>
      <c r="H942" s="7">
        <v>47</v>
      </c>
      <c r="I942" s="7">
        <v>0</v>
      </c>
      <c r="J942" s="7">
        <v>8</v>
      </c>
      <c r="K942" s="7">
        <v>180</v>
      </c>
      <c r="L942" s="7">
        <v>10.8</v>
      </c>
      <c r="M942" s="28">
        <v>15</v>
      </c>
      <c r="N942" s="9">
        <f>IF(Tabla2[[#This Row],[LECHE RETIRO DIA]]&lt;&gt;ISBLANK(Tabla2[[#This Row],[LECHE RETIRO DIA]]),SUM(Tabla2[[#This Row],[LECHE TANQUE DIA]:[LECHE RETIRO DIA]]),SUM(Tabla2[[#This Row],[LECHE TANQUE DIA]:[LECHE AUTOCONSUMO DIA]]))</f>
        <v>717</v>
      </c>
      <c r="O942" s="10">
        <f t="shared" si="210"/>
        <v>0.88145048814504878</v>
      </c>
      <c r="P942" s="11">
        <f t="shared" si="211"/>
        <v>17.487804878048781</v>
      </c>
      <c r="Q942" s="11">
        <f t="shared" si="212"/>
        <v>15.414634146341463</v>
      </c>
      <c r="R942" s="11">
        <f t="shared" si="213"/>
        <v>5</v>
      </c>
      <c r="S942" s="11">
        <f t="shared" si="214"/>
        <v>3.9833333333333334</v>
      </c>
      <c r="T942" s="11">
        <f t="shared" si="215"/>
        <v>4.3902439024390247</v>
      </c>
      <c r="U942" s="11">
        <f t="shared" si="216"/>
        <v>66.388888888888886</v>
      </c>
      <c r="V942" s="11">
        <f t="shared" si="217"/>
        <v>3.7962962962962958</v>
      </c>
      <c r="W942" s="11">
        <f>IFERROR(H942/M942,Tabla2[[#This Row],[CARGA PRODUCCION (ANIMALES/HA)]])</f>
        <v>3.1333333333333333</v>
      </c>
      <c r="X942" s="9">
        <f t="shared" si="218"/>
        <v>2022</v>
      </c>
      <c r="Y942" s="9">
        <f t="shared" si="219"/>
        <v>12</v>
      </c>
      <c r="Z942" s="9" t="e">
        <f t="shared" ca="1" si="220"/>
        <v>#NAME?</v>
      </c>
      <c r="AA942" s="12">
        <f t="shared" si="221"/>
        <v>47</v>
      </c>
      <c r="AB942" s="10">
        <f t="shared" si="222"/>
        <v>0.87234042553191493</v>
      </c>
      <c r="AC942" s="13">
        <f t="shared" si="223"/>
        <v>0.12765957446808507</v>
      </c>
    </row>
    <row r="943" spans="1:29">
      <c r="A943" s="6">
        <v>44926</v>
      </c>
      <c r="B943" s="7" t="s">
        <v>81</v>
      </c>
      <c r="C943" s="7">
        <v>2295</v>
      </c>
      <c r="D943" s="7">
        <v>50</v>
      </c>
      <c r="E943" s="7">
        <v>9</v>
      </c>
      <c r="F943" s="7">
        <v>50</v>
      </c>
      <c r="G943" s="7">
        <v>102</v>
      </c>
      <c r="H943" s="7">
        <v>104</v>
      </c>
      <c r="I943" s="7">
        <v>1</v>
      </c>
      <c r="J943" s="7">
        <v>13</v>
      </c>
      <c r="K943" s="7">
        <v>600</v>
      </c>
      <c r="L943" s="7">
        <v>25.2</v>
      </c>
      <c r="M943" s="8">
        <v>32.700000000000003</v>
      </c>
      <c r="N943" s="9">
        <f>IF(Tabla2[[#This Row],[LECHE RETIRO DIA]]&lt;&gt;ISBLANK(Tabla2[[#This Row],[LECHE RETIRO DIA]]),SUM(Tabla2[[#This Row],[LECHE TANQUE DIA]:[LECHE RETIRO DIA]]),SUM(Tabla2[[#This Row],[LECHE TANQUE DIA]:[LECHE AUTOCONSUMO DIA]]))</f>
        <v>2404</v>
      </c>
      <c r="O943" s="10">
        <f t="shared" si="210"/>
        <v>0.9546589018302829</v>
      </c>
      <c r="P943" s="11">
        <f t="shared" si="211"/>
        <v>23.568627450980394</v>
      </c>
      <c r="Q943" s="11">
        <f t="shared" si="212"/>
        <v>22.5</v>
      </c>
      <c r="R943" s="11">
        <f t="shared" si="213"/>
        <v>3.8461538461538463</v>
      </c>
      <c r="S943" s="11">
        <f t="shared" si="214"/>
        <v>4.0066666666666668</v>
      </c>
      <c r="T943" s="11">
        <f t="shared" si="215"/>
        <v>5.882352941176471</v>
      </c>
      <c r="U943" s="11">
        <f t="shared" si="216"/>
        <v>95.396825396825406</v>
      </c>
      <c r="V943" s="11">
        <f t="shared" si="217"/>
        <v>4.0476190476190474</v>
      </c>
      <c r="W943" s="11">
        <f>IFERROR(H943/M943,Tabla2[[#This Row],[CARGA PRODUCCION (ANIMALES/HA)]])</f>
        <v>3.1804281345565748</v>
      </c>
      <c r="X943" s="9">
        <f t="shared" si="218"/>
        <v>2022</v>
      </c>
      <c r="Y943" s="9">
        <f t="shared" si="219"/>
        <v>12</v>
      </c>
      <c r="Z943" s="9" t="e">
        <f t="shared" ca="1" si="220"/>
        <v>#NAME?</v>
      </c>
      <c r="AA943" s="12">
        <f t="shared" si="221"/>
        <v>104</v>
      </c>
      <c r="AB943" s="10">
        <f t="shared" si="222"/>
        <v>0.98076923076923073</v>
      </c>
      <c r="AC943" s="13">
        <f t="shared" si="223"/>
        <v>1.9230769230769273E-2</v>
      </c>
    </row>
    <row r="944" spans="1:29">
      <c r="A944" s="6">
        <v>44926</v>
      </c>
      <c r="B944" s="7" t="s">
        <v>83</v>
      </c>
      <c r="C944" s="7">
        <v>2168</v>
      </c>
      <c r="D944" s="7">
        <v>90</v>
      </c>
      <c r="E944" s="7">
        <v>9</v>
      </c>
      <c r="F944" s="7">
        <v>90</v>
      </c>
      <c r="G944" s="7">
        <v>125</v>
      </c>
      <c r="H944" s="7">
        <v>140</v>
      </c>
      <c r="I944" s="7">
        <v>4</v>
      </c>
      <c r="J944" s="7">
        <v>16</v>
      </c>
      <c r="K944" s="7">
        <v>680</v>
      </c>
      <c r="L944" s="7">
        <v>28.9</v>
      </c>
      <c r="M944" s="8">
        <v>35.5</v>
      </c>
      <c r="N944" s="9">
        <f>IF(Tabla2[[#This Row],[LECHE RETIRO DIA]]&lt;&gt;ISBLANK(Tabla2[[#This Row],[LECHE RETIRO DIA]]),SUM(Tabla2[[#This Row],[LECHE TANQUE DIA]:[LECHE RETIRO DIA]]),SUM(Tabla2[[#This Row],[LECHE TANQUE DIA]:[LECHE AUTOCONSUMO DIA]]))</f>
        <v>2357</v>
      </c>
      <c r="O944" s="10">
        <f t="shared" si="210"/>
        <v>0.91981332201951638</v>
      </c>
      <c r="P944" s="11">
        <f t="shared" si="211"/>
        <v>18.856000000000002</v>
      </c>
      <c r="Q944" s="11">
        <f t="shared" si="212"/>
        <v>17.344000000000001</v>
      </c>
      <c r="R944" s="11">
        <f t="shared" si="213"/>
        <v>5.625</v>
      </c>
      <c r="S944" s="11">
        <f t="shared" si="214"/>
        <v>3.4661764705882354</v>
      </c>
      <c r="T944" s="11">
        <f t="shared" si="215"/>
        <v>5.44</v>
      </c>
      <c r="U944" s="11">
        <f t="shared" si="216"/>
        <v>81.557093425605544</v>
      </c>
      <c r="V944" s="11">
        <f t="shared" si="217"/>
        <v>4.3252595155709344</v>
      </c>
      <c r="W944" s="11">
        <f>IFERROR(H944/M944,Tabla2[[#This Row],[CARGA PRODUCCION (ANIMALES/HA)]])</f>
        <v>3.943661971830986</v>
      </c>
      <c r="X944" s="9">
        <f t="shared" si="218"/>
        <v>2022</v>
      </c>
      <c r="Y944" s="9">
        <f t="shared" si="219"/>
        <v>12</v>
      </c>
      <c r="Z944" s="9" t="e">
        <f t="shared" ca="1" si="220"/>
        <v>#NAME?</v>
      </c>
      <c r="AA944" s="12">
        <f t="shared" si="221"/>
        <v>140</v>
      </c>
      <c r="AB944" s="10">
        <f t="shared" si="222"/>
        <v>0.8928571428571429</v>
      </c>
      <c r="AC944" s="13">
        <f t="shared" si="223"/>
        <v>0.1071428571428571</v>
      </c>
    </row>
    <row r="945" spans="1:29">
      <c r="A945" s="6">
        <v>44926</v>
      </c>
      <c r="B945" s="7" t="s">
        <v>84</v>
      </c>
      <c r="C945" s="7">
        <v>1870</v>
      </c>
      <c r="D945" s="7">
        <v>40</v>
      </c>
      <c r="E945" s="7">
        <v>9</v>
      </c>
      <c r="F945" s="7">
        <v>40</v>
      </c>
      <c r="G945" s="7">
        <v>106</v>
      </c>
      <c r="H945" s="7">
        <v>119</v>
      </c>
      <c r="I945" s="7">
        <v>0</v>
      </c>
      <c r="J945" s="7">
        <v>5</v>
      </c>
      <c r="K945" s="7">
        <v>480</v>
      </c>
      <c r="L945" s="7">
        <v>23.8</v>
      </c>
      <c r="M945" s="8">
        <v>28.4</v>
      </c>
      <c r="N945" s="9">
        <f>IF(Tabla2[[#This Row],[LECHE RETIRO DIA]]&lt;&gt;ISBLANK(Tabla2[[#This Row],[LECHE RETIRO DIA]]),SUM(Tabla2[[#This Row],[LECHE TANQUE DIA]:[LECHE RETIRO DIA]]),SUM(Tabla2[[#This Row],[LECHE TANQUE DIA]:[LECHE AUTOCONSUMO DIA]]))</f>
        <v>1959</v>
      </c>
      <c r="O945" s="10">
        <f t="shared" si="210"/>
        <v>0.95456865747830522</v>
      </c>
      <c r="P945" s="11">
        <f t="shared" si="211"/>
        <v>18.481132075471699</v>
      </c>
      <c r="Q945" s="11">
        <f t="shared" si="212"/>
        <v>17.641509433962263</v>
      </c>
      <c r="R945" s="11">
        <f t="shared" si="213"/>
        <v>8</v>
      </c>
      <c r="S945" s="11">
        <f t="shared" si="214"/>
        <v>4.0812499999999998</v>
      </c>
      <c r="T945" s="11">
        <f t="shared" si="215"/>
        <v>4.5283018867924527</v>
      </c>
      <c r="U945" s="11">
        <f t="shared" si="216"/>
        <v>82.310924369747895</v>
      </c>
      <c r="V945" s="11">
        <f t="shared" si="217"/>
        <v>4.4537815126050422</v>
      </c>
      <c r="W945" s="11">
        <f>IFERROR(H945/M945,Tabla2[[#This Row],[CARGA PRODUCCION (ANIMALES/HA)]])</f>
        <v>4.1901408450704229</v>
      </c>
      <c r="X945" s="9">
        <f t="shared" si="218"/>
        <v>2022</v>
      </c>
      <c r="Y945" s="9">
        <f t="shared" si="219"/>
        <v>12</v>
      </c>
      <c r="Z945" s="9" t="e">
        <f t="shared" ca="1" si="220"/>
        <v>#NAME?</v>
      </c>
      <c r="AA945" s="12">
        <f t="shared" si="221"/>
        <v>119</v>
      </c>
      <c r="AB945" s="10">
        <f t="shared" si="222"/>
        <v>0.89075630252100846</v>
      </c>
      <c r="AC945" s="13">
        <f t="shared" si="223"/>
        <v>0.10924369747899154</v>
      </c>
    </row>
    <row r="946" spans="1:29">
      <c r="A946" s="6">
        <v>44926</v>
      </c>
      <c r="B946" s="7" t="s">
        <v>88</v>
      </c>
      <c r="C946" s="7">
        <v>633</v>
      </c>
      <c r="D946" s="7">
        <v>40</v>
      </c>
      <c r="E946" s="7">
        <v>5</v>
      </c>
      <c r="F946" s="7">
        <v>40</v>
      </c>
      <c r="G946" s="7">
        <v>41</v>
      </c>
      <c r="H946" s="7">
        <v>47</v>
      </c>
      <c r="I946" s="7">
        <v>0</v>
      </c>
      <c r="J946" s="7">
        <v>8</v>
      </c>
      <c r="K946" s="7">
        <v>180</v>
      </c>
      <c r="L946" s="7">
        <v>10.8</v>
      </c>
      <c r="M946" s="28">
        <v>15</v>
      </c>
      <c r="N946" s="9">
        <f>IF(Tabla2[[#This Row],[LECHE RETIRO DIA]]&lt;&gt;ISBLANK(Tabla2[[#This Row],[LECHE RETIRO DIA]]),SUM(Tabla2[[#This Row],[LECHE TANQUE DIA]:[LECHE RETIRO DIA]]),SUM(Tabla2[[#This Row],[LECHE TANQUE DIA]:[LECHE AUTOCONSUMO DIA]]))</f>
        <v>718</v>
      </c>
      <c r="O946" s="10">
        <f t="shared" si="210"/>
        <v>0.88161559888579388</v>
      </c>
      <c r="P946" s="11">
        <f t="shared" si="211"/>
        <v>17.512195121951219</v>
      </c>
      <c r="Q946" s="11">
        <f t="shared" si="212"/>
        <v>15.439024390243903</v>
      </c>
      <c r="R946" s="11">
        <f t="shared" si="213"/>
        <v>5</v>
      </c>
      <c r="S946" s="11">
        <f t="shared" si="214"/>
        <v>3.9888888888888889</v>
      </c>
      <c r="T946" s="11">
        <f t="shared" si="215"/>
        <v>4.3902439024390247</v>
      </c>
      <c r="U946" s="11">
        <f t="shared" si="216"/>
        <v>66.481481481481481</v>
      </c>
      <c r="V946" s="11">
        <f t="shared" si="217"/>
        <v>3.7962962962962958</v>
      </c>
      <c r="W946" s="11">
        <f>IFERROR(H946/M946,Tabla2[[#This Row],[CARGA PRODUCCION (ANIMALES/HA)]])</f>
        <v>3.1333333333333333</v>
      </c>
      <c r="X946" s="9">
        <f t="shared" si="218"/>
        <v>2022</v>
      </c>
      <c r="Y946" s="9">
        <f t="shared" si="219"/>
        <v>12</v>
      </c>
      <c r="Z946" s="9" t="e">
        <f t="shared" ca="1" si="220"/>
        <v>#NAME?</v>
      </c>
      <c r="AA946" s="12">
        <f t="shared" si="221"/>
        <v>47</v>
      </c>
      <c r="AB946" s="10">
        <f t="shared" si="222"/>
        <v>0.87234042553191493</v>
      </c>
      <c r="AC946" s="13">
        <f t="shared" si="223"/>
        <v>0.12765957446808507</v>
      </c>
    </row>
    <row r="947" spans="1:29">
      <c r="A947" s="6">
        <v>44927</v>
      </c>
      <c r="B947" s="7" t="s">
        <v>81</v>
      </c>
      <c r="C947" s="7">
        <v>2272</v>
      </c>
      <c r="D947" s="7">
        <v>50</v>
      </c>
      <c r="E947" s="7">
        <v>9</v>
      </c>
      <c r="F947" s="7">
        <v>50</v>
      </c>
      <c r="G947" s="7">
        <v>103</v>
      </c>
      <c r="H947" s="7">
        <v>105</v>
      </c>
      <c r="I947" s="7">
        <v>1</v>
      </c>
      <c r="J947" s="7">
        <v>12</v>
      </c>
      <c r="K947" s="7">
        <v>600</v>
      </c>
      <c r="L947" s="7">
        <v>25.2</v>
      </c>
      <c r="M947" s="8">
        <v>32.700000000000003</v>
      </c>
      <c r="N947" s="9">
        <f>IF(Tabla2[[#This Row],[LECHE RETIRO DIA]]&lt;&gt;ISBLANK(Tabla2[[#This Row],[LECHE RETIRO DIA]]),SUM(Tabla2[[#This Row],[LECHE TANQUE DIA]:[LECHE RETIRO DIA]]),SUM(Tabla2[[#This Row],[LECHE TANQUE DIA]:[LECHE AUTOCONSUMO DIA]]))</f>
        <v>2381</v>
      </c>
      <c r="O947" s="10">
        <f t="shared" si="210"/>
        <v>0.95422091558168831</v>
      </c>
      <c r="P947" s="11">
        <f t="shared" si="211"/>
        <v>23.116504854368934</v>
      </c>
      <c r="Q947" s="11">
        <f t="shared" si="212"/>
        <v>22.058252427184467</v>
      </c>
      <c r="R947" s="11">
        <f t="shared" si="213"/>
        <v>4.166666666666667</v>
      </c>
      <c r="S947" s="11">
        <f t="shared" si="214"/>
        <v>3.9683333333333333</v>
      </c>
      <c r="T947" s="11">
        <f t="shared" si="215"/>
        <v>5.825242718446602</v>
      </c>
      <c r="U947" s="11">
        <f t="shared" si="216"/>
        <v>94.484126984126988</v>
      </c>
      <c r="V947" s="11">
        <f t="shared" si="217"/>
        <v>4.087301587301587</v>
      </c>
      <c r="W947" s="11">
        <f>IFERROR(H947/M947,Tabla2[[#This Row],[CARGA PRODUCCION (ANIMALES/HA)]])</f>
        <v>3.2110091743119265</v>
      </c>
      <c r="X947" s="9">
        <f t="shared" si="218"/>
        <v>2023</v>
      </c>
      <c r="Y947" s="9">
        <f t="shared" si="219"/>
        <v>1</v>
      </c>
      <c r="Z947" s="9" t="e">
        <f t="shared" ca="1" si="220"/>
        <v>#NAME?</v>
      </c>
      <c r="AA947" s="12">
        <f t="shared" si="221"/>
        <v>105</v>
      </c>
      <c r="AB947" s="10">
        <f t="shared" si="222"/>
        <v>0.98095238095238091</v>
      </c>
      <c r="AC947" s="13">
        <f t="shared" si="223"/>
        <v>1.9047619047619091E-2</v>
      </c>
    </row>
    <row r="948" spans="1:29">
      <c r="A948" s="6">
        <v>44927</v>
      </c>
      <c r="B948" s="7" t="s">
        <v>83</v>
      </c>
      <c r="C948" s="7">
        <v>2163</v>
      </c>
      <c r="D948" s="7">
        <v>90</v>
      </c>
      <c r="E948" s="7">
        <v>9</v>
      </c>
      <c r="F948" s="7">
        <v>90</v>
      </c>
      <c r="G948" s="7">
        <v>126</v>
      </c>
      <c r="H948" s="7">
        <v>139</v>
      </c>
      <c r="I948" s="7">
        <v>4</v>
      </c>
      <c r="J948" s="7">
        <v>17</v>
      </c>
      <c r="K948" s="7">
        <v>680</v>
      </c>
      <c r="L948" s="7">
        <v>28.9</v>
      </c>
      <c r="M948" s="8">
        <v>35.5</v>
      </c>
      <c r="N948" s="9">
        <f>IF(Tabla2[[#This Row],[LECHE RETIRO DIA]]&lt;&gt;ISBLANK(Tabla2[[#This Row],[LECHE RETIRO DIA]]),SUM(Tabla2[[#This Row],[LECHE TANQUE DIA]:[LECHE RETIRO DIA]]),SUM(Tabla2[[#This Row],[LECHE TANQUE DIA]:[LECHE AUTOCONSUMO DIA]]))</f>
        <v>2352</v>
      </c>
      <c r="O948" s="10">
        <f t="shared" si="210"/>
        <v>0.9196428571428571</v>
      </c>
      <c r="P948" s="11">
        <f t="shared" si="211"/>
        <v>18.666666666666668</v>
      </c>
      <c r="Q948" s="11">
        <f t="shared" si="212"/>
        <v>17.166666666666668</v>
      </c>
      <c r="R948" s="11">
        <f t="shared" si="213"/>
        <v>5.2941176470588234</v>
      </c>
      <c r="S948" s="11">
        <f t="shared" si="214"/>
        <v>3.4588235294117649</v>
      </c>
      <c r="T948" s="11">
        <f t="shared" si="215"/>
        <v>5.3968253968253972</v>
      </c>
      <c r="U948" s="11">
        <f t="shared" si="216"/>
        <v>81.384083044982702</v>
      </c>
      <c r="V948" s="11">
        <f t="shared" si="217"/>
        <v>4.3598615916955019</v>
      </c>
      <c r="W948" s="11">
        <f>IFERROR(H948/M948,Tabla2[[#This Row],[CARGA PRODUCCION (ANIMALES/HA)]])</f>
        <v>3.915492957746479</v>
      </c>
      <c r="X948" s="9">
        <f t="shared" si="218"/>
        <v>2023</v>
      </c>
      <c r="Y948" s="9">
        <f t="shared" si="219"/>
        <v>1</v>
      </c>
      <c r="Z948" s="9" t="e">
        <f t="shared" ca="1" si="220"/>
        <v>#NAME?</v>
      </c>
      <c r="AA948" s="12">
        <f t="shared" si="221"/>
        <v>139</v>
      </c>
      <c r="AB948" s="10">
        <f t="shared" si="222"/>
        <v>0.90647482014388492</v>
      </c>
      <c r="AC948" s="13">
        <f t="shared" si="223"/>
        <v>9.3525179856115082E-2</v>
      </c>
    </row>
    <row r="949" spans="1:29">
      <c r="A949" s="6">
        <v>44927</v>
      </c>
      <c r="B949" s="7" t="s">
        <v>84</v>
      </c>
      <c r="C949" s="7">
        <v>1887</v>
      </c>
      <c r="D949" s="7">
        <v>40</v>
      </c>
      <c r="E949" s="7">
        <v>9</v>
      </c>
      <c r="F949" s="7">
        <v>40</v>
      </c>
      <c r="G949" s="7">
        <v>110</v>
      </c>
      <c r="H949" s="7">
        <v>116</v>
      </c>
      <c r="I949" s="7">
        <v>0</v>
      </c>
      <c r="J949" s="7">
        <v>5</v>
      </c>
      <c r="K949" s="7">
        <v>480</v>
      </c>
      <c r="L949" s="7">
        <v>23.8</v>
      </c>
      <c r="M949" s="8">
        <v>28.4</v>
      </c>
      <c r="N949" s="9">
        <f>IF(Tabla2[[#This Row],[LECHE RETIRO DIA]]&lt;&gt;ISBLANK(Tabla2[[#This Row],[LECHE RETIRO DIA]]),SUM(Tabla2[[#This Row],[LECHE TANQUE DIA]:[LECHE RETIRO DIA]]),SUM(Tabla2[[#This Row],[LECHE TANQUE DIA]:[LECHE AUTOCONSUMO DIA]]))</f>
        <v>1976</v>
      </c>
      <c r="O949" s="10">
        <f t="shared" si="210"/>
        <v>0.95495951417004044</v>
      </c>
      <c r="P949" s="11">
        <f t="shared" si="211"/>
        <v>17.963636363636365</v>
      </c>
      <c r="Q949" s="11">
        <f t="shared" si="212"/>
        <v>17.154545454545456</v>
      </c>
      <c r="R949" s="11">
        <f t="shared" si="213"/>
        <v>8</v>
      </c>
      <c r="S949" s="11">
        <f t="shared" si="214"/>
        <v>4.1166666666666663</v>
      </c>
      <c r="T949" s="11">
        <f t="shared" si="215"/>
        <v>4.3636363636363633</v>
      </c>
      <c r="U949" s="11">
        <f t="shared" si="216"/>
        <v>83.025210084033617</v>
      </c>
      <c r="V949" s="11">
        <f t="shared" si="217"/>
        <v>4.6218487394957979</v>
      </c>
      <c r="W949" s="11">
        <f>IFERROR(H949/M949,Tabla2[[#This Row],[CARGA PRODUCCION (ANIMALES/HA)]])</f>
        <v>4.084507042253521</v>
      </c>
      <c r="X949" s="9">
        <f t="shared" si="218"/>
        <v>2023</v>
      </c>
      <c r="Y949" s="9">
        <f t="shared" si="219"/>
        <v>1</v>
      </c>
      <c r="Z949" s="9" t="e">
        <f t="shared" ca="1" si="220"/>
        <v>#NAME?</v>
      </c>
      <c r="AA949" s="12">
        <f t="shared" si="221"/>
        <v>116</v>
      </c>
      <c r="AB949" s="10">
        <f t="shared" si="222"/>
        <v>0.94827586206896552</v>
      </c>
      <c r="AC949" s="13">
        <f t="shared" si="223"/>
        <v>5.1724137931034475E-2</v>
      </c>
    </row>
    <row r="950" spans="1:29">
      <c r="A950" s="6">
        <v>44927</v>
      </c>
      <c r="B950" s="7" t="s">
        <v>88</v>
      </c>
      <c r="C950" s="7">
        <v>638</v>
      </c>
      <c r="D950" s="7">
        <v>40</v>
      </c>
      <c r="E950" s="7">
        <v>5</v>
      </c>
      <c r="F950" s="7">
        <v>40</v>
      </c>
      <c r="G950" s="7">
        <v>41</v>
      </c>
      <c r="H950" s="7">
        <v>47</v>
      </c>
      <c r="I950" s="7">
        <v>0</v>
      </c>
      <c r="J950" s="7">
        <v>8</v>
      </c>
      <c r="K950" s="7">
        <v>180</v>
      </c>
      <c r="L950" s="7">
        <v>10.8</v>
      </c>
      <c r="M950" s="28">
        <v>15</v>
      </c>
      <c r="N950" s="9">
        <f>IF(Tabla2[[#This Row],[LECHE RETIRO DIA]]&lt;&gt;ISBLANK(Tabla2[[#This Row],[LECHE RETIRO DIA]]),SUM(Tabla2[[#This Row],[LECHE TANQUE DIA]:[LECHE RETIRO DIA]]),SUM(Tabla2[[#This Row],[LECHE TANQUE DIA]:[LECHE AUTOCONSUMO DIA]]))</f>
        <v>723</v>
      </c>
      <c r="O950" s="10">
        <f t="shared" si="210"/>
        <v>0.88243430152143842</v>
      </c>
      <c r="P950" s="11">
        <f t="shared" si="211"/>
        <v>17.634146341463413</v>
      </c>
      <c r="Q950" s="11">
        <f t="shared" si="212"/>
        <v>15.560975609756097</v>
      </c>
      <c r="R950" s="11">
        <f t="shared" si="213"/>
        <v>5</v>
      </c>
      <c r="S950" s="11">
        <f t="shared" si="214"/>
        <v>4.0166666666666666</v>
      </c>
      <c r="T950" s="11">
        <f t="shared" si="215"/>
        <v>4.3902439024390247</v>
      </c>
      <c r="U950" s="11">
        <f t="shared" si="216"/>
        <v>66.944444444444443</v>
      </c>
      <c r="V950" s="11">
        <f t="shared" si="217"/>
        <v>3.7962962962962958</v>
      </c>
      <c r="W950" s="11">
        <f>IFERROR(H950/M950,Tabla2[[#This Row],[CARGA PRODUCCION (ANIMALES/HA)]])</f>
        <v>3.1333333333333333</v>
      </c>
      <c r="X950" s="9">
        <f t="shared" si="218"/>
        <v>2023</v>
      </c>
      <c r="Y950" s="9">
        <f t="shared" si="219"/>
        <v>1</v>
      </c>
      <c r="Z950" s="9" t="e">
        <f t="shared" ca="1" si="220"/>
        <v>#NAME?</v>
      </c>
      <c r="AA950" s="12">
        <f t="shared" si="221"/>
        <v>47</v>
      </c>
      <c r="AB950" s="10">
        <f t="shared" si="222"/>
        <v>0.87234042553191493</v>
      </c>
      <c r="AC950" s="13">
        <f t="shared" si="223"/>
        <v>0.12765957446808507</v>
      </c>
    </row>
    <row r="951" spans="1:29">
      <c r="A951" s="6">
        <v>44928</v>
      </c>
      <c r="B951" s="7" t="s">
        <v>81</v>
      </c>
      <c r="C951" s="7">
        <v>2295</v>
      </c>
      <c r="D951" s="7">
        <v>50</v>
      </c>
      <c r="E951" s="7">
        <v>9</v>
      </c>
      <c r="F951" s="7">
        <v>50</v>
      </c>
      <c r="G951" s="7">
        <v>104</v>
      </c>
      <c r="H951" s="7">
        <v>105</v>
      </c>
      <c r="I951" s="7">
        <v>1</v>
      </c>
      <c r="J951" s="7">
        <v>13</v>
      </c>
      <c r="K951" s="7">
        <v>600</v>
      </c>
      <c r="L951" s="7">
        <v>25.2</v>
      </c>
      <c r="M951" s="8">
        <v>32.700000000000003</v>
      </c>
      <c r="N951" s="9">
        <f>IF(Tabla2[[#This Row],[LECHE RETIRO DIA]]&lt;&gt;ISBLANK(Tabla2[[#This Row],[LECHE RETIRO DIA]]),SUM(Tabla2[[#This Row],[LECHE TANQUE DIA]:[LECHE RETIRO DIA]]),SUM(Tabla2[[#This Row],[LECHE TANQUE DIA]:[LECHE AUTOCONSUMO DIA]]))</f>
        <v>2404</v>
      </c>
      <c r="O951" s="10">
        <f t="shared" si="210"/>
        <v>0.9546589018302829</v>
      </c>
      <c r="P951" s="11">
        <f t="shared" si="211"/>
        <v>23.115384615384617</v>
      </c>
      <c r="Q951" s="11">
        <f t="shared" si="212"/>
        <v>22.067307692307693</v>
      </c>
      <c r="R951" s="11">
        <f t="shared" si="213"/>
        <v>3.8461538461538463</v>
      </c>
      <c r="S951" s="11">
        <f t="shared" si="214"/>
        <v>4.0066666666666668</v>
      </c>
      <c r="T951" s="11">
        <f t="shared" si="215"/>
        <v>5.7692307692307692</v>
      </c>
      <c r="U951" s="11">
        <f t="shared" si="216"/>
        <v>95.396825396825406</v>
      </c>
      <c r="V951" s="11">
        <f t="shared" si="217"/>
        <v>4.1269841269841274</v>
      </c>
      <c r="W951" s="11">
        <f>IFERROR(H951/M951,Tabla2[[#This Row],[CARGA PRODUCCION (ANIMALES/HA)]])</f>
        <v>3.2110091743119265</v>
      </c>
      <c r="X951" s="9">
        <f t="shared" si="218"/>
        <v>2023</v>
      </c>
      <c r="Y951" s="9">
        <f t="shared" si="219"/>
        <v>1</v>
      </c>
      <c r="Z951" s="9" t="e">
        <f t="shared" ca="1" si="220"/>
        <v>#NAME?</v>
      </c>
      <c r="AA951" s="12">
        <f t="shared" si="221"/>
        <v>105</v>
      </c>
      <c r="AB951" s="10">
        <f t="shared" si="222"/>
        <v>0.99047619047619051</v>
      </c>
      <c r="AC951" s="13">
        <f t="shared" si="223"/>
        <v>9.52380952380949E-3</v>
      </c>
    </row>
    <row r="952" spans="1:29">
      <c r="A952" s="6">
        <v>44928</v>
      </c>
      <c r="B952" s="7" t="s">
        <v>83</v>
      </c>
      <c r="C952" s="7">
        <v>1987</v>
      </c>
      <c r="D952" s="7">
        <v>90</v>
      </c>
      <c r="E952" s="7">
        <v>9</v>
      </c>
      <c r="F952" s="7">
        <v>90</v>
      </c>
      <c r="G952" s="7">
        <v>126</v>
      </c>
      <c r="H952" s="7">
        <v>139</v>
      </c>
      <c r="I952" s="7">
        <v>4</v>
      </c>
      <c r="J952" s="7">
        <v>17</v>
      </c>
      <c r="K952" s="7">
        <v>680</v>
      </c>
      <c r="L952" s="7">
        <v>28.9</v>
      </c>
      <c r="M952" s="8">
        <v>35.5</v>
      </c>
      <c r="N952" s="9">
        <f>IF(Tabla2[[#This Row],[LECHE RETIRO DIA]]&lt;&gt;ISBLANK(Tabla2[[#This Row],[LECHE RETIRO DIA]]),SUM(Tabla2[[#This Row],[LECHE TANQUE DIA]:[LECHE RETIRO DIA]]),SUM(Tabla2[[#This Row],[LECHE TANQUE DIA]:[LECHE AUTOCONSUMO DIA]]))</f>
        <v>2176</v>
      </c>
      <c r="O952" s="10">
        <f t="shared" si="210"/>
        <v>0.91314338235294112</v>
      </c>
      <c r="P952" s="11">
        <f t="shared" si="211"/>
        <v>17.269841269841269</v>
      </c>
      <c r="Q952" s="11">
        <f t="shared" si="212"/>
        <v>15.769841269841271</v>
      </c>
      <c r="R952" s="11">
        <f t="shared" si="213"/>
        <v>5.2941176470588234</v>
      </c>
      <c r="S952" s="11">
        <f t="shared" si="214"/>
        <v>3.2</v>
      </c>
      <c r="T952" s="11">
        <f t="shared" si="215"/>
        <v>5.3968253968253972</v>
      </c>
      <c r="U952" s="11">
        <f t="shared" si="216"/>
        <v>75.294117647058826</v>
      </c>
      <c r="V952" s="11">
        <f t="shared" si="217"/>
        <v>4.3598615916955019</v>
      </c>
      <c r="W952" s="11">
        <f>IFERROR(H952/M952,Tabla2[[#This Row],[CARGA PRODUCCION (ANIMALES/HA)]])</f>
        <v>3.915492957746479</v>
      </c>
      <c r="X952" s="9">
        <f t="shared" si="218"/>
        <v>2023</v>
      </c>
      <c r="Y952" s="9">
        <f t="shared" si="219"/>
        <v>1</v>
      </c>
      <c r="Z952" s="9" t="e">
        <f t="shared" ca="1" si="220"/>
        <v>#NAME?</v>
      </c>
      <c r="AA952" s="12">
        <f t="shared" si="221"/>
        <v>139</v>
      </c>
      <c r="AB952" s="10">
        <f t="shared" si="222"/>
        <v>0.90647482014388492</v>
      </c>
      <c r="AC952" s="13">
        <f t="shared" si="223"/>
        <v>9.3525179856115082E-2</v>
      </c>
    </row>
    <row r="953" spans="1:29">
      <c r="A953" s="6">
        <v>44928</v>
      </c>
      <c r="B953" s="7" t="s">
        <v>84</v>
      </c>
      <c r="C953" s="7">
        <v>1787</v>
      </c>
      <c r="D953" s="7">
        <v>40</v>
      </c>
      <c r="E953" s="7">
        <v>9</v>
      </c>
      <c r="F953" s="7">
        <v>40</v>
      </c>
      <c r="G953" s="7">
        <v>106</v>
      </c>
      <c r="H953" s="7">
        <v>119</v>
      </c>
      <c r="I953" s="7">
        <v>0</v>
      </c>
      <c r="J953" s="7">
        <v>5</v>
      </c>
      <c r="K953" s="7">
        <v>480</v>
      </c>
      <c r="L953" s="7">
        <v>23.8</v>
      </c>
      <c r="M953" s="8">
        <v>28.4</v>
      </c>
      <c r="N953" s="9">
        <f>IF(Tabla2[[#This Row],[LECHE RETIRO DIA]]&lt;&gt;ISBLANK(Tabla2[[#This Row],[LECHE RETIRO DIA]]),SUM(Tabla2[[#This Row],[LECHE TANQUE DIA]:[LECHE RETIRO DIA]]),SUM(Tabla2[[#This Row],[LECHE TANQUE DIA]:[LECHE AUTOCONSUMO DIA]]))</f>
        <v>1876</v>
      </c>
      <c r="O953" s="10">
        <f t="shared" si="210"/>
        <v>0.95255863539445629</v>
      </c>
      <c r="P953" s="11">
        <f t="shared" si="211"/>
        <v>17.69811320754717</v>
      </c>
      <c r="Q953" s="11">
        <f t="shared" si="212"/>
        <v>16.858490566037737</v>
      </c>
      <c r="R953" s="11">
        <f t="shared" si="213"/>
        <v>8</v>
      </c>
      <c r="S953" s="11">
        <f t="shared" si="214"/>
        <v>3.9083333333333332</v>
      </c>
      <c r="T953" s="11">
        <f t="shared" si="215"/>
        <v>4.5283018867924527</v>
      </c>
      <c r="U953" s="11">
        <f t="shared" si="216"/>
        <v>78.82352941176471</v>
      </c>
      <c r="V953" s="11">
        <f t="shared" si="217"/>
        <v>4.4537815126050422</v>
      </c>
      <c r="W953" s="11">
        <f>IFERROR(H953/M953,Tabla2[[#This Row],[CARGA PRODUCCION (ANIMALES/HA)]])</f>
        <v>4.1901408450704229</v>
      </c>
      <c r="X953" s="9">
        <f t="shared" si="218"/>
        <v>2023</v>
      </c>
      <c r="Y953" s="9">
        <f t="shared" si="219"/>
        <v>1</v>
      </c>
      <c r="Z953" s="9" t="e">
        <f t="shared" ca="1" si="220"/>
        <v>#NAME?</v>
      </c>
      <c r="AA953" s="12">
        <f t="shared" si="221"/>
        <v>119</v>
      </c>
      <c r="AB953" s="10">
        <f t="shared" si="222"/>
        <v>0.89075630252100846</v>
      </c>
      <c r="AC953" s="13">
        <f t="shared" si="223"/>
        <v>0.10924369747899154</v>
      </c>
    </row>
    <row r="954" spans="1:29">
      <c r="A954" s="6">
        <v>44928</v>
      </c>
      <c r="B954" s="7" t="s">
        <v>88</v>
      </c>
      <c r="C954" s="7">
        <v>639</v>
      </c>
      <c r="D954" s="7">
        <v>40</v>
      </c>
      <c r="E954" s="7">
        <v>5</v>
      </c>
      <c r="F954" s="7">
        <v>40</v>
      </c>
      <c r="G954" s="7">
        <v>41</v>
      </c>
      <c r="H954" s="7">
        <v>47</v>
      </c>
      <c r="I954" s="7">
        <v>0</v>
      </c>
      <c r="J954" s="7">
        <v>8</v>
      </c>
      <c r="K954" s="7">
        <v>180</v>
      </c>
      <c r="L954" s="7">
        <v>10.8</v>
      </c>
      <c r="M954" s="28">
        <v>15</v>
      </c>
      <c r="N954" s="9">
        <f>IF(Tabla2[[#This Row],[LECHE RETIRO DIA]]&lt;&gt;ISBLANK(Tabla2[[#This Row],[LECHE RETIRO DIA]]),SUM(Tabla2[[#This Row],[LECHE TANQUE DIA]:[LECHE RETIRO DIA]]),SUM(Tabla2[[#This Row],[LECHE TANQUE DIA]:[LECHE AUTOCONSUMO DIA]]))</f>
        <v>724</v>
      </c>
      <c r="O954" s="10">
        <f t="shared" si="210"/>
        <v>0.88259668508287292</v>
      </c>
      <c r="P954" s="11">
        <f t="shared" si="211"/>
        <v>17.658536585365855</v>
      </c>
      <c r="Q954" s="11">
        <f t="shared" si="212"/>
        <v>15.585365853658537</v>
      </c>
      <c r="R954" s="11">
        <f t="shared" si="213"/>
        <v>5</v>
      </c>
      <c r="S954" s="11">
        <f t="shared" si="214"/>
        <v>4.0222222222222221</v>
      </c>
      <c r="T954" s="11">
        <f t="shared" si="215"/>
        <v>4.3902439024390247</v>
      </c>
      <c r="U954" s="11">
        <f t="shared" si="216"/>
        <v>67.037037037037038</v>
      </c>
      <c r="V954" s="11">
        <f t="shared" si="217"/>
        <v>3.7962962962962958</v>
      </c>
      <c r="W954" s="11">
        <f>IFERROR(H954/M954,Tabla2[[#This Row],[CARGA PRODUCCION (ANIMALES/HA)]])</f>
        <v>3.1333333333333333</v>
      </c>
      <c r="X954" s="9">
        <f t="shared" si="218"/>
        <v>2023</v>
      </c>
      <c r="Y954" s="9">
        <f t="shared" si="219"/>
        <v>1</v>
      </c>
      <c r="Z954" s="9" t="e">
        <f t="shared" ca="1" si="220"/>
        <v>#NAME?</v>
      </c>
      <c r="AA954" s="12">
        <f t="shared" si="221"/>
        <v>47</v>
      </c>
      <c r="AB954" s="10">
        <f t="shared" si="222"/>
        <v>0.87234042553191493</v>
      </c>
      <c r="AC954" s="13">
        <f t="shared" si="223"/>
        <v>0.12765957446808507</v>
      </c>
    </row>
    <row r="955" spans="1:29">
      <c r="A955" s="6">
        <v>44929</v>
      </c>
      <c r="B955" s="7" t="s">
        <v>81</v>
      </c>
      <c r="C955" s="7">
        <v>2295</v>
      </c>
      <c r="D955" s="7">
        <v>50</v>
      </c>
      <c r="E955" s="7">
        <v>9</v>
      </c>
      <c r="F955" s="7">
        <v>50</v>
      </c>
      <c r="G955" s="7">
        <v>106</v>
      </c>
      <c r="H955" s="7">
        <v>110</v>
      </c>
      <c r="I955" s="7">
        <v>1</v>
      </c>
      <c r="J955" s="7">
        <v>12</v>
      </c>
      <c r="K955" s="7">
        <v>600</v>
      </c>
      <c r="L955" s="7">
        <v>25.2</v>
      </c>
      <c r="M955" s="8">
        <v>32.700000000000003</v>
      </c>
      <c r="N955" s="9">
        <f>IF(Tabla2[[#This Row],[LECHE RETIRO DIA]]&lt;&gt;ISBLANK(Tabla2[[#This Row],[LECHE RETIRO DIA]]),SUM(Tabla2[[#This Row],[LECHE TANQUE DIA]:[LECHE RETIRO DIA]]),SUM(Tabla2[[#This Row],[LECHE TANQUE DIA]:[LECHE AUTOCONSUMO DIA]]))</f>
        <v>2404</v>
      </c>
      <c r="O955" s="10">
        <f t="shared" si="210"/>
        <v>0.9546589018302829</v>
      </c>
      <c r="P955" s="11">
        <f t="shared" si="211"/>
        <v>22.679245283018869</v>
      </c>
      <c r="Q955" s="11">
        <f t="shared" si="212"/>
        <v>21.650943396226417</v>
      </c>
      <c r="R955" s="11">
        <f t="shared" si="213"/>
        <v>4.166666666666667</v>
      </c>
      <c r="S955" s="11">
        <f t="shared" si="214"/>
        <v>4.0066666666666668</v>
      </c>
      <c r="T955" s="11">
        <f t="shared" si="215"/>
        <v>5.6603773584905657</v>
      </c>
      <c r="U955" s="11">
        <f t="shared" si="216"/>
        <v>95.396825396825406</v>
      </c>
      <c r="V955" s="11">
        <f t="shared" si="217"/>
        <v>4.2063492063492065</v>
      </c>
      <c r="W955" s="11">
        <f>IFERROR(H955/M955,Tabla2[[#This Row],[CARGA PRODUCCION (ANIMALES/HA)]])</f>
        <v>3.3639143730886847</v>
      </c>
      <c r="X955" s="9">
        <f t="shared" si="218"/>
        <v>2023</v>
      </c>
      <c r="Y955" s="9">
        <f t="shared" si="219"/>
        <v>1</v>
      </c>
      <c r="Z955" s="9" t="e">
        <f t="shared" ca="1" si="220"/>
        <v>#NAME?</v>
      </c>
      <c r="AA955" s="12">
        <f t="shared" si="221"/>
        <v>110</v>
      </c>
      <c r="AB955" s="10">
        <f t="shared" si="222"/>
        <v>0.96363636363636362</v>
      </c>
      <c r="AC955" s="13">
        <f t="shared" si="223"/>
        <v>3.6363636363636376E-2</v>
      </c>
    </row>
    <row r="956" spans="1:29">
      <c r="A956" s="6">
        <v>44929</v>
      </c>
      <c r="B956" s="7" t="s">
        <v>83</v>
      </c>
      <c r="C956" s="7">
        <v>2108</v>
      </c>
      <c r="D956" s="7">
        <v>90</v>
      </c>
      <c r="E956" s="7">
        <v>9</v>
      </c>
      <c r="F956" s="7">
        <v>90</v>
      </c>
      <c r="G956" s="7">
        <v>126</v>
      </c>
      <c r="H956" s="7">
        <v>139</v>
      </c>
      <c r="I956" s="7">
        <v>4</v>
      </c>
      <c r="J956" s="7">
        <v>17</v>
      </c>
      <c r="K956" s="7">
        <v>680</v>
      </c>
      <c r="L956" s="7">
        <v>28.9</v>
      </c>
      <c r="M956" s="8">
        <v>35.5</v>
      </c>
      <c r="N956" s="9">
        <f>IF(Tabla2[[#This Row],[LECHE RETIRO DIA]]&lt;&gt;ISBLANK(Tabla2[[#This Row],[LECHE RETIRO DIA]]),SUM(Tabla2[[#This Row],[LECHE TANQUE DIA]:[LECHE RETIRO DIA]]),SUM(Tabla2[[#This Row],[LECHE TANQUE DIA]:[LECHE AUTOCONSUMO DIA]]))</f>
        <v>2297</v>
      </c>
      <c r="O956" s="10">
        <f t="shared" si="210"/>
        <v>0.91771876360470184</v>
      </c>
      <c r="P956" s="11">
        <f t="shared" si="211"/>
        <v>18.230158730158731</v>
      </c>
      <c r="Q956" s="11">
        <f t="shared" si="212"/>
        <v>16.730158730158731</v>
      </c>
      <c r="R956" s="11">
        <f t="shared" si="213"/>
        <v>5.2941176470588234</v>
      </c>
      <c r="S956" s="11">
        <f t="shared" si="214"/>
        <v>3.3779411764705882</v>
      </c>
      <c r="T956" s="11">
        <f t="shared" si="215"/>
        <v>5.3968253968253972</v>
      </c>
      <c r="U956" s="11">
        <f t="shared" si="216"/>
        <v>79.48096885813149</v>
      </c>
      <c r="V956" s="11">
        <f t="shared" si="217"/>
        <v>4.3598615916955019</v>
      </c>
      <c r="W956" s="11">
        <f>IFERROR(H956/M956,Tabla2[[#This Row],[CARGA PRODUCCION (ANIMALES/HA)]])</f>
        <v>3.915492957746479</v>
      </c>
      <c r="X956" s="9">
        <f t="shared" si="218"/>
        <v>2023</v>
      </c>
      <c r="Y956" s="9">
        <f t="shared" si="219"/>
        <v>1</v>
      </c>
      <c r="Z956" s="9" t="e">
        <f t="shared" ca="1" si="220"/>
        <v>#NAME?</v>
      </c>
      <c r="AA956" s="12">
        <f t="shared" si="221"/>
        <v>139</v>
      </c>
      <c r="AB956" s="10">
        <f t="shared" si="222"/>
        <v>0.90647482014388492</v>
      </c>
      <c r="AC956" s="13">
        <f t="shared" si="223"/>
        <v>9.3525179856115082E-2</v>
      </c>
    </row>
    <row r="957" spans="1:29">
      <c r="A957" s="6">
        <v>44929</v>
      </c>
      <c r="B957" s="7" t="s">
        <v>84</v>
      </c>
      <c r="C957" s="7">
        <v>1888</v>
      </c>
      <c r="D957" s="7">
        <v>40</v>
      </c>
      <c r="E957" s="7">
        <v>9</v>
      </c>
      <c r="F957" s="7">
        <v>40</v>
      </c>
      <c r="G957" s="7">
        <v>110</v>
      </c>
      <c r="H957" s="7">
        <v>117</v>
      </c>
      <c r="I957" s="7">
        <v>0</v>
      </c>
      <c r="J957" s="7">
        <v>5</v>
      </c>
      <c r="K957" s="7">
        <v>480</v>
      </c>
      <c r="L957" s="7">
        <v>23.8</v>
      </c>
      <c r="M957" s="8">
        <v>28.4</v>
      </c>
      <c r="N957" s="9">
        <f>IF(Tabla2[[#This Row],[LECHE RETIRO DIA]]&lt;&gt;ISBLANK(Tabla2[[#This Row],[LECHE RETIRO DIA]]),SUM(Tabla2[[#This Row],[LECHE TANQUE DIA]:[LECHE RETIRO DIA]]),SUM(Tabla2[[#This Row],[LECHE TANQUE DIA]:[LECHE AUTOCONSUMO DIA]]))</f>
        <v>1977</v>
      </c>
      <c r="O957" s="10">
        <f t="shared" si="210"/>
        <v>0.95498229640870003</v>
      </c>
      <c r="P957" s="11">
        <f t="shared" si="211"/>
        <v>17.972727272727273</v>
      </c>
      <c r="Q957" s="11">
        <f t="shared" si="212"/>
        <v>17.163636363636364</v>
      </c>
      <c r="R957" s="11">
        <f t="shared" si="213"/>
        <v>8</v>
      </c>
      <c r="S957" s="11">
        <f t="shared" si="214"/>
        <v>4.1187500000000004</v>
      </c>
      <c r="T957" s="11">
        <f t="shared" si="215"/>
        <v>4.3636363636363633</v>
      </c>
      <c r="U957" s="11">
        <f t="shared" si="216"/>
        <v>83.067226890756302</v>
      </c>
      <c r="V957" s="11">
        <f t="shared" si="217"/>
        <v>4.6218487394957979</v>
      </c>
      <c r="W957" s="11">
        <f>IFERROR(H957/M957,Tabla2[[#This Row],[CARGA PRODUCCION (ANIMALES/HA)]])</f>
        <v>4.119718309859155</v>
      </c>
      <c r="X957" s="9">
        <f t="shared" si="218"/>
        <v>2023</v>
      </c>
      <c r="Y957" s="9">
        <f t="shared" si="219"/>
        <v>1</v>
      </c>
      <c r="Z957" s="9" t="e">
        <f t="shared" ca="1" si="220"/>
        <v>#NAME?</v>
      </c>
      <c r="AA957" s="12">
        <f t="shared" si="221"/>
        <v>117</v>
      </c>
      <c r="AB957" s="10">
        <f t="shared" si="222"/>
        <v>0.94017094017094016</v>
      </c>
      <c r="AC957" s="13">
        <f t="shared" si="223"/>
        <v>5.9829059829059839E-2</v>
      </c>
    </row>
    <row r="958" spans="1:29">
      <c r="A958" s="6">
        <v>44929</v>
      </c>
      <c r="B958" s="7" t="s">
        <v>88</v>
      </c>
      <c r="C958" s="7">
        <v>626</v>
      </c>
      <c r="D958" s="7">
        <v>15</v>
      </c>
      <c r="E958" s="7">
        <v>5</v>
      </c>
      <c r="F958" s="7">
        <v>15</v>
      </c>
      <c r="G958" s="7">
        <v>41</v>
      </c>
      <c r="H958" s="7">
        <v>47</v>
      </c>
      <c r="I958" s="7">
        <v>0</v>
      </c>
      <c r="J958" s="7">
        <v>8</v>
      </c>
      <c r="K958" s="7">
        <v>180</v>
      </c>
      <c r="L958" s="7">
        <v>10.8</v>
      </c>
      <c r="M958" s="28">
        <v>15</v>
      </c>
      <c r="N958" s="9">
        <f>IF(Tabla2[[#This Row],[LECHE RETIRO DIA]]&lt;&gt;ISBLANK(Tabla2[[#This Row],[LECHE RETIRO DIA]]),SUM(Tabla2[[#This Row],[LECHE TANQUE DIA]:[LECHE RETIRO DIA]]),SUM(Tabla2[[#This Row],[LECHE TANQUE DIA]:[LECHE AUTOCONSUMO DIA]]))</f>
        <v>661</v>
      </c>
      <c r="O958" s="10">
        <f t="shared" si="210"/>
        <v>0.94704992435703483</v>
      </c>
      <c r="P958" s="11">
        <f t="shared" si="211"/>
        <v>16.121951219512194</v>
      </c>
      <c r="Q958" s="11">
        <f t="shared" si="212"/>
        <v>15.268292682926829</v>
      </c>
      <c r="R958" s="11">
        <f t="shared" si="213"/>
        <v>1.875</v>
      </c>
      <c r="S958" s="11">
        <f t="shared" si="214"/>
        <v>3.6722222222222221</v>
      </c>
      <c r="T958" s="11">
        <f t="shared" si="215"/>
        <v>4.3902439024390247</v>
      </c>
      <c r="U958" s="11">
        <f t="shared" si="216"/>
        <v>61.203703703703702</v>
      </c>
      <c r="V958" s="11">
        <f t="shared" si="217"/>
        <v>3.7962962962962958</v>
      </c>
      <c r="W958" s="11">
        <f>IFERROR(H958/M958,Tabla2[[#This Row],[CARGA PRODUCCION (ANIMALES/HA)]])</f>
        <v>3.1333333333333333</v>
      </c>
      <c r="X958" s="9">
        <f t="shared" si="218"/>
        <v>2023</v>
      </c>
      <c r="Y958" s="9">
        <f t="shared" si="219"/>
        <v>1</v>
      </c>
      <c r="Z958" s="9" t="e">
        <f t="shared" ca="1" si="220"/>
        <v>#NAME?</v>
      </c>
      <c r="AA958" s="12">
        <f t="shared" si="221"/>
        <v>47</v>
      </c>
      <c r="AB958" s="10">
        <f t="shared" si="222"/>
        <v>0.87234042553191493</v>
      </c>
      <c r="AC958" s="13">
        <f t="shared" si="223"/>
        <v>0.12765957446808507</v>
      </c>
    </row>
    <row r="959" spans="1:29">
      <c r="A959" s="6">
        <v>44930</v>
      </c>
      <c r="B959" s="7" t="s">
        <v>81</v>
      </c>
      <c r="C959" s="7">
        <v>2225</v>
      </c>
      <c r="D959" s="7">
        <v>50</v>
      </c>
      <c r="E959" s="7">
        <v>9</v>
      </c>
      <c r="F959" s="7">
        <v>50</v>
      </c>
      <c r="G959" s="7">
        <v>106</v>
      </c>
      <c r="H959" s="7">
        <v>112</v>
      </c>
      <c r="I959" s="7">
        <v>1</v>
      </c>
      <c r="J959" s="7">
        <v>12</v>
      </c>
      <c r="K959" s="7">
        <v>600</v>
      </c>
      <c r="L959" s="7">
        <v>25.2</v>
      </c>
      <c r="M959" s="8">
        <v>32.700000000000003</v>
      </c>
      <c r="N959" s="9">
        <f>IF(Tabla2[[#This Row],[LECHE RETIRO DIA]]&lt;&gt;ISBLANK(Tabla2[[#This Row],[LECHE RETIRO DIA]]),SUM(Tabla2[[#This Row],[LECHE TANQUE DIA]:[LECHE RETIRO DIA]]),SUM(Tabla2[[#This Row],[LECHE TANQUE DIA]:[LECHE AUTOCONSUMO DIA]]))</f>
        <v>2334</v>
      </c>
      <c r="O959" s="10">
        <f t="shared" si="210"/>
        <v>0.95329905741216792</v>
      </c>
      <c r="P959" s="11">
        <f t="shared" si="211"/>
        <v>22.018867924528301</v>
      </c>
      <c r="Q959" s="11">
        <f t="shared" si="212"/>
        <v>20.990566037735849</v>
      </c>
      <c r="R959" s="11">
        <f t="shared" si="213"/>
        <v>4.166666666666667</v>
      </c>
      <c r="S959" s="11">
        <f t="shared" si="214"/>
        <v>3.89</v>
      </c>
      <c r="T959" s="11">
        <f t="shared" si="215"/>
        <v>5.6603773584905657</v>
      </c>
      <c r="U959" s="11">
        <f t="shared" si="216"/>
        <v>92.61904761904762</v>
      </c>
      <c r="V959" s="11">
        <f t="shared" si="217"/>
        <v>4.2063492063492065</v>
      </c>
      <c r="W959" s="11">
        <f>IFERROR(H959/M959,Tabla2[[#This Row],[CARGA PRODUCCION (ANIMALES/HA)]])</f>
        <v>3.425076452599388</v>
      </c>
      <c r="X959" s="9">
        <f t="shared" si="218"/>
        <v>2023</v>
      </c>
      <c r="Y959" s="9">
        <f t="shared" si="219"/>
        <v>1</v>
      </c>
      <c r="Z959" s="9" t="e">
        <f t="shared" ca="1" si="220"/>
        <v>#NAME?</v>
      </c>
      <c r="AA959" s="12">
        <f t="shared" si="221"/>
        <v>112</v>
      </c>
      <c r="AB959" s="10">
        <f t="shared" si="222"/>
        <v>0.9464285714285714</v>
      </c>
      <c r="AC959" s="13">
        <f t="shared" si="223"/>
        <v>5.3571428571428603E-2</v>
      </c>
    </row>
    <row r="960" spans="1:29">
      <c r="A960" s="6">
        <v>44930</v>
      </c>
      <c r="B960" s="7" t="s">
        <v>83</v>
      </c>
      <c r="C960" s="7">
        <v>2104</v>
      </c>
      <c r="D960" s="7">
        <v>90</v>
      </c>
      <c r="E960" s="7">
        <v>9</v>
      </c>
      <c r="F960" s="7">
        <v>90</v>
      </c>
      <c r="G960" s="7">
        <v>126</v>
      </c>
      <c r="H960" s="7">
        <v>139</v>
      </c>
      <c r="I960" s="7">
        <v>4</v>
      </c>
      <c r="J960" s="7">
        <v>17</v>
      </c>
      <c r="K960" s="7">
        <v>680</v>
      </c>
      <c r="L960" s="7">
        <v>28.9</v>
      </c>
      <c r="M960" s="8">
        <v>35.5</v>
      </c>
      <c r="N960" s="9">
        <f>IF(Tabla2[[#This Row],[LECHE RETIRO DIA]]&lt;&gt;ISBLANK(Tabla2[[#This Row],[LECHE RETIRO DIA]]),SUM(Tabla2[[#This Row],[LECHE TANQUE DIA]:[LECHE RETIRO DIA]]),SUM(Tabla2[[#This Row],[LECHE TANQUE DIA]:[LECHE AUTOCONSUMO DIA]]))</f>
        <v>2293</v>
      </c>
      <c r="O960" s="10">
        <f t="shared" si="210"/>
        <v>0.91757522895769739</v>
      </c>
      <c r="P960" s="11">
        <f t="shared" si="211"/>
        <v>18.198412698412699</v>
      </c>
      <c r="Q960" s="11">
        <f t="shared" si="212"/>
        <v>16.698412698412699</v>
      </c>
      <c r="R960" s="11">
        <f t="shared" si="213"/>
        <v>5.2941176470588234</v>
      </c>
      <c r="S960" s="11">
        <f t="shared" si="214"/>
        <v>3.3720588235294118</v>
      </c>
      <c r="T960" s="11">
        <f t="shared" si="215"/>
        <v>5.3968253968253972</v>
      </c>
      <c r="U960" s="11">
        <f t="shared" si="216"/>
        <v>79.34256055363322</v>
      </c>
      <c r="V960" s="11">
        <f t="shared" si="217"/>
        <v>4.3598615916955019</v>
      </c>
      <c r="W960" s="11">
        <f>IFERROR(H960/M960,Tabla2[[#This Row],[CARGA PRODUCCION (ANIMALES/HA)]])</f>
        <v>3.915492957746479</v>
      </c>
      <c r="X960" s="9">
        <f t="shared" si="218"/>
        <v>2023</v>
      </c>
      <c r="Y960" s="9">
        <f t="shared" si="219"/>
        <v>1</v>
      </c>
      <c r="Z960" s="9" t="e">
        <f t="shared" ca="1" si="220"/>
        <v>#NAME?</v>
      </c>
      <c r="AA960" s="12">
        <f t="shared" si="221"/>
        <v>139</v>
      </c>
      <c r="AB960" s="10">
        <f t="shared" si="222"/>
        <v>0.90647482014388492</v>
      </c>
      <c r="AC960" s="13">
        <f t="shared" si="223"/>
        <v>9.3525179856115082E-2</v>
      </c>
    </row>
    <row r="961" spans="1:29">
      <c r="A961" s="6">
        <v>44930</v>
      </c>
      <c r="B961" s="7" t="s">
        <v>84</v>
      </c>
      <c r="C961" s="7">
        <v>1892</v>
      </c>
      <c r="D961" s="7">
        <v>40</v>
      </c>
      <c r="E961" s="7">
        <v>9</v>
      </c>
      <c r="F961" s="7">
        <v>40</v>
      </c>
      <c r="G961" s="7">
        <v>110</v>
      </c>
      <c r="H961" s="7">
        <v>117</v>
      </c>
      <c r="I961" s="7">
        <v>0</v>
      </c>
      <c r="J961" s="7">
        <v>5</v>
      </c>
      <c r="K961" s="7">
        <v>480</v>
      </c>
      <c r="L961" s="7">
        <v>23.8</v>
      </c>
      <c r="M961" s="8">
        <v>28.4</v>
      </c>
      <c r="N961" s="9">
        <f>IF(Tabla2[[#This Row],[LECHE RETIRO DIA]]&lt;&gt;ISBLANK(Tabla2[[#This Row],[LECHE RETIRO DIA]]),SUM(Tabla2[[#This Row],[LECHE TANQUE DIA]:[LECHE RETIRO DIA]]),SUM(Tabla2[[#This Row],[LECHE TANQUE DIA]:[LECHE AUTOCONSUMO DIA]]))</f>
        <v>1981</v>
      </c>
      <c r="O961" s="10">
        <f t="shared" si="210"/>
        <v>0.95507319535588087</v>
      </c>
      <c r="P961" s="11">
        <f t="shared" si="211"/>
        <v>18.009090909090908</v>
      </c>
      <c r="Q961" s="11">
        <f t="shared" si="212"/>
        <v>17.2</v>
      </c>
      <c r="R961" s="11">
        <f t="shared" si="213"/>
        <v>8</v>
      </c>
      <c r="S961" s="11">
        <f t="shared" si="214"/>
        <v>4.1270833333333332</v>
      </c>
      <c r="T961" s="11">
        <f t="shared" si="215"/>
        <v>4.3636363636363633</v>
      </c>
      <c r="U961" s="11">
        <f t="shared" si="216"/>
        <v>83.235294117647058</v>
      </c>
      <c r="V961" s="11">
        <f t="shared" si="217"/>
        <v>4.6218487394957979</v>
      </c>
      <c r="W961" s="11">
        <f>IFERROR(H961/M961,Tabla2[[#This Row],[CARGA PRODUCCION (ANIMALES/HA)]])</f>
        <v>4.119718309859155</v>
      </c>
      <c r="X961" s="9">
        <f t="shared" si="218"/>
        <v>2023</v>
      </c>
      <c r="Y961" s="9">
        <f t="shared" si="219"/>
        <v>1</v>
      </c>
      <c r="Z961" s="9" t="e">
        <f t="shared" ca="1" si="220"/>
        <v>#NAME?</v>
      </c>
      <c r="AA961" s="12">
        <f t="shared" si="221"/>
        <v>117</v>
      </c>
      <c r="AB961" s="10">
        <f t="shared" si="222"/>
        <v>0.94017094017094016</v>
      </c>
      <c r="AC961" s="13">
        <f t="shared" si="223"/>
        <v>5.9829059829059839E-2</v>
      </c>
    </row>
    <row r="962" spans="1:29">
      <c r="A962" s="6">
        <v>44930</v>
      </c>
      <c r="B962" s="7" t="s">
        <v>88</v>
      </c>
      <c r="C962" s="7">
        <v>635</v>
      </c>
      <c r="D962" s="7">
        <v>15</v>
      </c>
      <c r="E962" s="7">
        <v>5</v>
      </c>
      <c r="F962" s="7">
        <v>15</v>
      </c>
      <c r="G962" s="7">
        <v>41</v>
      </c>
      <c r="H962" s="7">
        <v>47</v>
      </c>
      <c r="I962" s="7">
        <v>0</v>
      </c>
      <c r="J962" s="7">
        <v>8</v>
      </c>
      <c r="K962" s="7">
        <v>180</v>
      </c>
      <c r="L962" s="7">
        <v>10.8</v>
      </c>
      <c r="M962" s="28">
        <v>15</v>
      </c>
      <c r="N962" s="9">
        <f>IF(Tabla2[[#This Row],[LECHE RETIRO DIA]]&lt;&gt;ISBLANK(Tabla2[[#This Row],[LECHE RETIRO DIA]]),SUM(Tabla2[[#This Row],[LECHE TANQUE DIA]:[LECHE RETIRO DIA]]),SUM(Tabla2[[#This Row],[LECHE TANQUE DIA]:[LECHE AUTOCONSUMO DIA]]))</f>
        <v>670</v>
      </c>
      <c r="O962" s="10">
        <f t="shared" si="210"/>
        <v>0.94776119402985071</v>
      </c>
      <c r="P962" s="11">
        <f t="shared" si="211"/>
        <v>16.341463414634145</v>
      </c>
      <c r="Q962" s="11">
        <f t="shared" si="212"/>
        <v>15.487804878048781</v>
      </c>
      <c r="R962" s="11">
        <f t="shared" si="213"/>
        <v>1.875</v>
      </c>
      <c r="S962" s="11">
        <f t="shared" si="214"/>
        <v>3.7222222222222223</v>
      </c>
      <c r="T962" s="11">
        <f t="shared" si="215"/>
        <v>4.3902439024390247</v>
      </c>
      <c r="U962" s="11">
        <f t="shared" si="216"/>
        <v>62.037037037037031</v>
      </c>
      <c r="V962" s="11">
        <f t="shared" si="217"/>
        <v>3.7962962962962958</v>
      </c>
      <c r="W962" s="11">
        <f>IFERROR(H962/M962,Tabla2[[#This Row],[CARGA PRODUCCION (ANIMALES/HA)]])</f>
        <v>3.1333333333333333</v>
      </c>
      <c r="X962" s="9">
        <f t="shared" si="218"/>
        <v>2023</v>
      </c>
      <c r="Y962" s="9">
        <f t="shared" si="219"/>
        <v>1</v>
      </c>
      <c r="Z962" s="9" t="e">
        <f t="shared" ca="1" si="220"/>
        <v>#NAME?</v>
      </c>
      <c r="AA962" s="12">
        <f t="shared" si="221"/>
        <v>47</v>
      </c>
      <c r="AB962" s="10">
        <f t="shared" si="222"/>
        <v>0.87234042553191493</v>
      </c>
      <c r="AC962" s="13">
        <f t="shared" si="223"/>
        <v>0.12765957446808507</v>
      </c>
    </row>
    <row r="963" spans="1:29">
      <c r="A963" s="6">
        <v>44931</v>
      </c>
      <c r="B963" s="7" t="s">
        <v>81</v>
      </c>
      <c r="C963" s="7">
        <v>2178</v>
      </c>
      <c r="D963" s="7">
        <v>50</v>
      </c>
      <c r="E963" s="7">
        <v>9</v>
      </c>
      <c r="F963" s="7">
        <v>50</v>
      </c>
      <c r="G963" s="7">
        <v>106</v>
      </c>
      <c r="H963" s="7">
        <v>112</v>
      </c>
      <c r="I963" s="7">
        <v>1</v>
      </c>
      <c r="J963" s="7">
        <v>12</v>
      </c>
      <c r="K963" s="7">
        <v>600</v>
      </c>
      <c r="L963" s="7">
        <v>25.2</v>
      </c>
      <c r="M963" s="8">
        <v>32.700000000000003</v>
      </c>
      <c r="N963" s="9">
        <f>IF(Tabla2[[#This Row],[LECHE RETIRO DIA]]&lt;&gt;ISBLANK(Tabla2[[#This Row],[LECHE RETIRO DIA]]),SUM(Tabla2[[#This Row],[LECHE TANQUE DIA]:[LECHE RETIRO DIA]]),SUM(Tabla2[[#This Row],[LECHE TANQUE DIA]:[LECHE AUTOCONSUMO DIA]]))</f>
        <v>2287</v>
      </c>
      <c r="O963" s="10">
        <f t="shared" si="210"/>
        <v>0.95233930913860954</v>
      </c>
      <c r="P963" s="11">
        <f t="shared" si="211"/>
        <v>21.575471698113208</v>
      </c>
      <c r="Q963" s="11">
        <f t="shared" si="212"/>
        <v>20.547169811320753</v>
      </c>
      <c r="R963" s="11">
        <f t="shared" si="213"/>
        <v>4.166666666666667</v>
      </c>
      <c r="S963" s="11">
        <f t="shared" si="214"/>
        <v>3.8116666666666665</v>
      </c>
      <c r="T963" s="11">
        <f t="shared" si="215"/>
        <v>5.6603773584905657</v>
      </c>
      <c r="U963" s="11">
        <f t="shared" si="216"/>
        <v>90.753968253968253</v>
      </c>
      <c r="V963" s="11">
        <f t="shared" si="217"/>
        <v>4.2063492063492065</v>
      </c>
      <c r="W963" s="11">
        <f>IFERROR(H963/M963,Tabla2[[#This Row],[CARGA PRODUCCION (ANIMALES/HA)]])</f>
        <v>3.425076452599388</v>
      </c>
      <c r="X963" s="9">
        <f t="shared" si="218"/>
        <v>2023</v>
      </c>
      <c r="Y963" s="9">
        <f t="shared" si="219"/>
        <v>1</v>
      </c>
      <c r="Z963" s="9" t="e">
        <f t="shared" ca="1" si="220"/>
        <v>#NAME?</v>
      </c>
      <c r="AA963" s="12">
        <f t="shared" si="221"/>
        <v>112</v>
      </c>
      <c r="AB963" s="10">
        <f t="shared" si="222"/>
        <v>0.9464285714285714</v>
      </c>
      <c r="AC963" s="13">
        <f t="shared" si="223"/>
        <v>5.3571428571428603E-2</v>
      </c>
    </row>
    <row r="964" spans="1:29">
      <c r="A964" s="6">
        <v>44931</v>
      </c>
      <c r="B964" s="7" t="s">
        <v>83</v>
      </c>
      <c r="C964" s="7">
        <v>2081</v>
      </c>
      <c r="D964" s="7">
        <v>90</v>
      </c>
      <c r="E964" s="7">
        <v>9</v>
      </c>
      <c r="F964" s="7">
        <v>90</v>
      </c>
      <c r="G964" s="7">
        <v>120</v>
      </c>
      <c r="H964" s="7">
        <v>129</v>
      </c>
      <c r="I964" s="7">
        <v>4</v>
      </c>
      <c r="J964" s="7">
        <v>14</v>
      </c>
      <c r="K964" s="7">
        <v>680</v>
      </c>
      <c r="L964" s="7">
        <v>28.9</v>
      </c>
      <c r="M964" s="8">
        <v>35.5</v>
      </c>
      <c r="N964" s="9">
        <f>IF(Tabla2[[#This Row],[LECHE RETIRO DIA]]&lt;&gt;ISBLANK(Tabla2[[#This Row],[LECHE RETIRO DIA]]),SUM(Tabla2[[#This Row],[LECHE TANQUE DIA]:[LECHE RETIRO DIA]]),SUM(Tabla2[[#This Row],[LECHE TANQUE DIA]:[LECHE AUTOCONSUMO DIA]]))</f>
        <v>2270</v>
      </c>
      <c r="O964" s="10">
        <f t="shared" si="210"/>
        <v>0.91674008810572682</v>
      </c>
      <c r="P964" s="11">
        <f t="shared" si="211"/>
        <v>18.916666666666668</v>
      </c>
      <c r="Q964" s="11">
        <f t="shared" si="212"/>
        <v>17.341666666666665</v>
      </c>
      <c r="R964" s="11">
        <f t="shared" si="213"/>
        <v>6.4285714285714288</v>
      </c>
      <c r="S964" s="11">
        <f t="shared" si="214"/>
        <v>3.3382352941176472</v>
      </c>
      <c r="T964" s="11">
        <f t="shared" si="215"/>
        <v>5.666666666666667</v>
      </c>
      <c r="U964" s="11">
        <f t="shared" si="216"/>
        <v>78.54671280276817</v>
      </c>
      <c r="V964" s="11">
        <f t="shared" si="217"/>
        <v>4.1522491349480974</v>
      </c>
      <c r="W964" s="11">
        <f>IFERROR(H964/M964,Tabla2[[#This Row],[CARGA PRODUCCION (ANIMALES/HA)]])</f>
        <v>3.6338028169014085</v>
      </c>
      <c r="X964" s="9">
        <f t="shared" si="218"/>
        <v>2023</v>
      </c>
      <c r="Y964" s="9">
        <f t="shared" si="219"/>
        <v>1</v>
      </c>
      <c r="Z964" s="9" t="e">
        <f t="shared" ca="1" si="220"/>
        <v>#NAME?</v>
      </c>
      <c r="AA964" s="12">
        <f t="shared" si="221"/>
        <v>129</v>
      </c>
      <c r="AB964" s="10">
        <f t="shared" si="222"/>
        <v>0.93023255813953487</v>
      </c>
      <c r="AC964" s="13">
        <f t="shared" si="223"/>
        <v>6.9767441860465129E-2</v>
      </c>
    </row>
    <row r="965" spans="1:29">
      <c r="A965" s="6">
        <v>44931</v>
      </c>
      <c r="B965" s="7" t="s">
        <v>84</v>
      </c>
      <c r="C965" s="7">
        <v>1940</v>
      </c>
      <c r="D965" s="7">
        <v>40</v>
      </c>
      <c r="E965" s="7">
        <v>9</v>
      </c>
      <c r="F965" s="7">
        <v>40</v>
      </c>
      <c r="G965" s="7">
        <v>109</v>
      </c>
      <c r="H965" s="7">
        <v>118</v>
      </c>
      <c r="I965" s="7">
        <v>0</v>
      </c>
      <c r="J965" s="7">
        <v>5</v>
      </c>
      <c r="K965" s="7">
        <v>480</v>
      </c>
      <c r="L965" s="7">
        <v>23.8</v>
      </c>
      <c r="M965" s="8">
        <v>28.4</v>
      </c>
      <c r="N965" s="9">
        <f>IF(Tabla2[[#This Row],[LECHE RETIRO DIA]]&lt;&gt;ISBLANK(Tabla2[[#This Row],[LECHE RETIRO DIA]]),SUM(Tabla2[[#This Row],[LECHE TANQUE DIA]:[LECHE RETIRO DIA]]),SUM(Tabla2[[#This Row],[LECHE TANQUE DIA]:[LECHE AUTOCONSUMO DIA]]))</f>
        <v>2029</v>
      </c>
      <c r="O965" s="10">
        <f t="shared" si="210"/>
        <v>0.95613602759980287</v>
      </c>
      <c r="P965" s="11">
        <f t="shared" si="211"/>
        <v>18.61467889908257</v>
      </c>
      <c r="Q965" s="11">
        <f t="shared" si="212"/>
        <v>17.798165137614678</v>
      </c>
      <c r="R965" s="11">
        <f t="shared" si="213"/>
        <v>8</v>
      </c>
      <c r="S965" s="11">
        <f t="shared" si="214"/>
        <v>4.2270833333333337</v>
      </c>
      <c r="T965" s="11">
        <f t="shared" si="215"/>
        <v>4.4036697247706424</v>
      </c>
      <c r="U965" s="11">
        <f t="shared" si="216"/>
        <v>85.252100840336126</v>
      </c>
      <c r="V965" s="11">
        <f t="shared" si="217"/>
        <v>4.579831932773109</v>
      </c>
      <c r="W965" s="11">
        <f>IFERROR(H965/M965,Tabla2[[#This Row],[CARGA PRODUCCION (ANIMALES/HA)]])</f>
        <v>4.154929577464789</v>
      </c>
      <c r="X965" s="9">
        <f t="shared" si="218"/>
        <v>2023</v>
      </c>
      <c r="Y965" s="9">
        <f t="shared" si="219"/>
        <v>1</v>
      </c>
      <c r="Z965" s="9" t="e">
        <f t="shared" ca="1" si="220"/>
        <v>#NAME?</v>
      </c>
      <c r="AA965" s="12">
        <f t="shared" si="221"/>
        <v>118</v>
      </c>
      <c r="AB965" s="10">
        <f t="shared" si="222"/>
        <v>0.92372881355932202</v>
      </c>
      <c r="AC965" s="13">
        <f t="shared" si="223"/>
        <v>7.6271186440677985E-2</v>
      </c>
    </row>
    <row r="966" spans="1:29">
      <c r="A966" s="6">
        <v>44931</v>
      </c>
      <c r="B966" s="7" t="s">
        <v>88</v>
      </c>
      <c r="C966" s="7">
        <v>622</v>
      </c>
      <c r="D966" s="7">
        <v>15</v>
      </c>
      <c r="E966" s="7">
        <v>5</v>
      </c>
      <c r="F966" s="7">
        <v>15</v>
      </c>
      <c r="G966" s="7">
        <v>41</v>
      </c>
      <c r="H966" s="7">
        <v>47</v>
      </c>
      <c r="I966" s="7">
        <v>0</v>
      </c>
      <c r="J966" s="7">
        <v>8</v>
      </c>
      <c r="K966" s="7">
        <v>180</v>
      </c>
      <c r="L966" s="7">
        <v>10.8</v>
      </c>
      <c r="M966" s="28">
        <v>15</v>
      </c>
      <c r="N966" s="9">
        <f>IF(Tabla2[[#This Row],[LECHE RETIRO DIA]]&lt;&gt;ISBLANK(Tabla2[[#This Row],[LECHE RETIRO DIA]]),SUM(Tabla2[[#This Row],[LECHE TANQUE DIA]:[LECHE RETIRO DIA]]),SUM(Tabla2[[#This Row],[LECHE TANQUE DIA]:[LECHE AUTOCONSUMO DIA]]))</f>
        <v>657</v>
      </c>
      <c r="O966" s="10">
        <f t="shared" si="210"/>
        <v>0.94672754946727544</v>
      </c>
      <c r="P966" s="11">
        <f t="shared" si="211"/>
        <v>16.024390243902438</v>
      </c>
      <c r="Q966" s="11">
        <f t="shared" si="212"/>
        <v>15.170731707317072</v>
      </c>
      <c r="R966" s="11">
        <f t="shared" si="213"/>
        <v>1.875</v>
      </c>
      <c r="S966" s="11">
        <f t="shared" si="214"/>
        <v>3.65</v>
      </c>
      <c r="T966" s="11">
        <f t="shared" si="215"/>
        <v>4.3902439024390247</v>
      </c>
      <c r="U966" s="11">
        <f t="shared" si="216"/>
        <v>60.833333333333329</v>
      </c>
      <c r="V966" s="11">
        <f t="shared" si="217"/>
        <v>3.7962962962962958</v>
      </c>
      <c r="W966" s="11">
        <f>IFERROR(H966/M966,Tabla2[[#This Row],[CARGA PRODUCCION (ANIMALES/HA)]])</f>
        <v>3.1333333333333333</v>
      </c>
      <c r="X966" s="9">
        <f t="shared" si="218"/>
        <v>2023</v>
      </c>
      <c r="Y966" s="9">
        <f t="shared" si="219"/>
        <v>1</v>
      </c>
      <c r="Z966" s="9" t="e">
        <f t="shared" ca="1" si="220"/>
        <v>#NAME?</v>
      </c>
      <c r="AA966" s="12">
        <f t="shared" si="221"/>
        <v>47</v>
      </c>
      <c r="AB966" s="10">
        <f t="shared" si="222"/>
        <v>0.87234042553191493</v>
      </c>
      <c r="AC966" s="13">
        <f t="shared" si="223"/>
        <v>0.12765957446808507</v>
      </c>
    </row>
    <row r="967" spans="1:29">
      <c r="A967" s="6">
        <v>44932</v>
      </c>
      <c r="B967" s="7" t="s">
        <v>81</v>
      </c>
      <c r="C967" s="7">
        <v>2272</v>
      </c>
      <c r="D967" s="7">
        <v>50</v>
      </c>
      <c r="E967" s="7">
        <v>9</v>
      </c>
      <c r="F967" s="7">
        <v>50</v>
      </c>
      <c r="G967" s="7">
        <v>107</v>
      </c>
      <c r="H967" s="7">
        <v>110</v>
      </c>
      <c r="I967" s="7">
        <v>1</v>
      </c>
      <c r="J967" s="7">
        <v>12</v>
      </c>
      <c r="K967" s="7">
        <v>600</v>
      </c>
      <c r="L967" s="7">
        <v>25.2</v>
      </c>
      <c r="M967" s="8">
        <v>32.700000000000003</v>
      </c>
      <c r="N967" s="9">
        <f>IF(Tabla2[[#This Row],[LECHE RETIRO DIA]]&lt;&gt;ISBLANK(Tabla2[[#This Row],[LECHE RETIRO DIA]]),SUM(Tabla2[[#This Row],[LECHE TANQUE DIA]:[LECHE RETIRO DIA]]),SUM(Tabla2[[#This Row],[LECHE TANQUE DIA]:[LECHE AUTOCONSUMO DIA]]))</f>
        <v>2381</v>
      </c>
      <c r="O967" s="10">
        <f t="shared" si="210"/>
        <v>0.95422091558168831</v>
      </c>
      <c r="P967" s="11">
        <f t="shared" si="211"/>
        <v>22.252336448598133</v>
      </c>
      <c r="Q967" s="11">
        <f t="shared" si="212"/>
        <v>21.233644859813083</v>
      </c>
      <c r="R967" s="11">
        <f t="shared" si="213"/>
        <v>4.166666666666667</v>
      </c>
      <c r="S967" s="11">
        <f t="shared" si="214"/>
        <v>3.9683333333333333</v>
      </c>
      <c r="T967" s="11">
        <f t="shared" si="215"/>
        <v>5.6074766355140184</v>
      </c>
      <c r="U967" s="11">
        <f t="shared" si="216"/>
        <v>94.484126984126988</v>
      </c>
      <c r="V967" s="11">
        <f t="shared" si="217"/>
        <v>4.246031746031746</v>
      </c>
      <c r="W967" s="11">
        <f>IFERROR(H967/M967,Tabla2[[#This Row],[CARGA PRODUCCION (ANIMALES/HA)]])</f>
        <v>3.3639143730886847</v>
      </c>
      <c r="X967" s="9">
        <f t="shared" si="218"/>
        <v>2023</v>
      </c>
      <c r="Y967" s="9">
        <f t="shared" si="219"/>
        <v>1</v>
      </c>
      <c r="Z967" s="9" t="e">
        <f t="shared" ca="1" si="220"/>
        <v>#NAME?</v>
      </c>
      <c r="AA967" s="12">
        <f t="shared" si="221"/>
        <v>110</v>
      </c>
      <c r="AB967" s="10">
        <f t="shared" si="222"/>
        <v>0.97272727272727277</v>
      </c>
      <c r="AC967" s="13">
        <f t="shared" si="223"/>
        <v>2.7272727272727226E-2</v>
      </c>
    </row>
    <row r="968" spans="1:29">
      <c r="A968" s="6">
        <v>44932</v>
      </c>
      <c r="B968" s="7" t="s">
        <v>83</v>
      </c>
      <c r="C968" s="7">
        <v>2163</v>
      </c>
      <c r="D968" s="7">
        <v>90</v>
      </c>
      <c r="E968" s="7">
        <v>9</v>
      </c>
      <c r="F968" s="7">
        <v>90</v>
      </c>
      <c r="G968" s="7">
        <v>120</v>
      </c>
      <c r="H968" s="7">
        <v>129</v>
      </c>
      <c r="I968" s="7">
        <v>4</v>
      </c>
      <c r="J968" s="7">
        <v>14</v>
      </c>
      <c r="K968" s="7">
        <v>680</v>
      </c>
      <c r="L968" s="7">
        <v>28.9</v>
      </c>
      <c r="M968" s="8">
        <v>35.5</v>
      </c>
      <c r="N968" s="9">
        <f>IF(Tabla2[[#This Row],[LECHE RETIRO DIA]]&lt;&gt;ISBLANK(Tabla2[[#This Row],[LECHE RETIRO DIA]]),SUM(Tabla2[[#This Row],[LECHE TANQUE DIA]:[LECHE RETIRO DIA]]),SUM(Tabla2[[#This Row],[LECHE TANQUE DIA]:[LECHE AUTOCONSUMO DIA]]))</f>
        <v>2352</v>
      </c>
      <c r="O968" s="10">
        <f t="shared" si="210"/>
        <v>0.9196428571428571</v>
      </c>
      <c r="P968" s="11">
        <f t="shared" si="211"/>
        <v>19.600000000000001</v>
      </c>
      <c r="Q968" s="11">
        <f t="shared" si="212"/>
        <v>18.024999999999999</v>
      </c>
      <c r="R968" s="11">
        <f t="shared" si="213"/>
        <v>6.4285714285714288</v>
      </c>
      <c r="S968" s="11">
        <f t="shared" si="214"/>
        <v>3.4588235294117649</v>
      </c>
      <c r="T968" s="11">
        <f t="shared" si="215"/>
        <v>5.666666666666667</v>
      </c>
      <c r="U968" s="11">
        <f t="shared" si="216"/>
        <v>81.384083044982702</v>
      </c>
      <c r="V968" s="11">
        <f t="shared" si="217"/>
        <v>4.1522491349480974</v>
      </c>
      <c r="W968" s="11">
        <f>IFERROR(H968/M968,Tabla2[[#This Row],[CARGA PRODUCCION (ANIMALES/HA)]])</f>
        <v>3.6338028169014085</v>
      </c>
      <c r="X968" s="9">
        <f t="shared" si="218"/>
        <v>2023</v>
      </c>
      <c r="Y968" s="9">
        <f t="shared" si="219"/>
        <v>1</v>
      </c>
      <c r="Z968" s="9" t="e">
        <f t="shared" ca="1" si="220"/>
        <v>#NAME?</v>
      </c>
      <c r="AA968" s="12">
        <f t="shared" si="221"/>
        <v>129</v>
      </c>
      <c r="AB968" s="10">
        <f t="shared" si="222"/>
        <v>0.93023255813953487</v>
      </c>
      <c r="AC968" s="13">
        <f t="shared" si="223"/>
        <v>6.9767441860465129E-2</v>
      </c>
    </row>
    <row r="969" spans="1:29">
      <c r="A969" s="6">
        <v>44932</v>
      </c>
      <c r="B969" s="7" t="s">
        <v>84</v>
      </c>
      <c r="C969" s="7">
        <v>1887</v>
      </c>
      <c r="D969" s="7">
        <v>40</v>
      </c>
      <c r="E969" s="7">
        <v>9</v>
      </c>
      <c r="F969" s="7">
        <v>40</v>
      </c>
      <c r="G969" s="7">
        <v>110</v>
      </c>
      <c r="H969" s="7">
        <v>117</v>
      </c>
      <c r="I969" s="7">
        <v>0</v>
      </c>
      <c r="J969" s="7">
        <v>5</v>
      </c>
      <c r="K969" s="7">
        <v>480</v>
      </c>
      <c r="L969" s="7">
        <v>23.8</v>
      </c>
      <c r="M969" s="8">
        <v>28.4</v>
      </c>
      <c r="N969" s="9">
        <f>IF(Tabla2[[#This Row],[LECHE RETIRO DIA]]&lt;&gt;ISBLANK(Tabla2[[#This Row],[LECHE RETIRO DIA]]),SUM(Tabla2[[#This Row],[LECHE TANQUE DIA]:[LECHE RETIRO DIA]]),SUM(Tabla2[[#This Row],[LECHE TANQUE DIA]:[LECHE AUTOCONSUMO DIA]]))</f>
        <v>1976</v>
      </c>
      <c r="O969" s="10">
        <f t="shared" si="210"/>
        <v>0.95495951417004044</v>
      </c>
      <c r="P969" s="11">
        <f t="shared" si="211"/>
        <v>17.963636363636365</v>
      </c>
      <c r="Q969" s="11">
        <f t="shared" si="212"/>
        <v>17.154545454545456</v>
      </c>
      <c r="R969" s="11">
        <f t="shared" si="213"/>
        <v>8</v>
      </c>
      <c r="S969" s="11">
        <f t="shared" si="214"/>
        <v>4.1166666666666663</v>
      </c>
      <c r="T969" s="11">
        <f t="shared" si="215"/>
        <v>4.3636363636363633</v>
      </c>
      <c r="U969" s="11">
        <f t="shared" si="216"/>
        <v>83.025210084033617</v>
      </c>
      <c r="V969" s="11">
        <f t="shared" si="217"/>
        <v>4.6218487394957979</v>
      </c>
      <c r="W969" s="11">
        <f>IFERROR(H969/M969,Tabla2[[#This Row],[CARGA PRODUCCION (ANIMALES/HA)]])</f>
        <v>4.119718309859155</v>
      </c>
      <c r="X969" s="9">
        <f t="shared" si="218"/>
        <v>2023</v>
      </c>
      <c r="Y969" s="9">
        <f t="shared" si="219"/>
        <v>1</v>
      </c>
      <c r="Z969" s="9" t="e">
        <f t="shared" ca="1" si="220"/>
        <v>#NAME?</v>
      </c>
      <c r="AA969" s="12">
        <f t="shared" si="221"/>
        <v>117</v>
      </c>
      <c r="AB969" s="10">
        <f t="shared" si="222"/>
        <v>0.94017094017094016</v>
      </c>
      <c r="AC969" s="13">
        <f t="shared" si="223"/>
        <v>5.9829059829059839E-2</v>
      </c>
    </row>
    <row r="970" spans="1:29">
      <c r="A970" s="6">
        <v>44932</v>
      </c>
      <c r="B970" s="7" t="s">
        <v>88</v>
      </c>
      <c r="C970" s="7">
        <v>664</v>
      </c>
      <c r="D970" s="7">
        <v>15</v>
      </c>
      <c r="E970" s="7">
        <v>5</v>
      </c>
      <c r="F970" s="7">
        <v>15</v>
      </c>
      <c r="G970" s="7">
        <v>41</v>
      </c>
      <c r="H970" s="7">
        <v>47</v>
      </c>
      <c r="I970" s="7">
        <v>0</v>
      </c>
      <c r="J970" s="7">
        <v>0</v>
      </c>
      <c r="K970" s="7">
        <v>180</v>
      </c>
      <c r="L970" s="7">
        <v>10.8</v>
      </c>
      <c r="M970" s="28">
        <v>15</v>
      </c>
      <c r="N970" s="9">
        <f>IF(Tabla2[[#This Row],[LECHE RETIRO DIA]]&lt;&gt;ISBLANK(Tabla2[[#This Row],[LECHE RETIRO DIA]]),SUM(Tabla2[[#This Row],[LECHE TANQUE DIA]:[LECHE RETIRO DIA]]),SUM(Tabla2[[#This Row],[LECHE TANQUE DIA]:[LECHE AUTOCONSUMO DIA]]))</f>
        <v>699</v>
      </c>
      <c r="O970" s="10">
        <f t="shared" si="210"/>
        <v>0.94992846924177399</v>
      </c>
      <c r="P970" s="11">
        <f t="shared" si="211"/>
        <v>17.048780487804876</v>
      </c>
      <c r="Q970" s="11">
        <f t="shared" si="212"/>
        <v>16.195121951219512</v>
      </c>
      <c r="R970" s="11" t="str">
        <f t="shared" si="213"/>
        <v/>
      </c>
      <c r="S970" s="11">
        <f t="shared" si="214"/>
        <v>3.8833333333333333</v>
      </c>
      <c r="T970" s="11">
        <f t="shared" si="215"/>
        <v>4.3902439024390247</v>
      </c>
      <c r="U970" s="11">
        <f t="shared" si="216"/>
        <v>64.722222222222214</v>
      </c>
      <c r="V970" s="11">
        <f t="shared" si="217"/>
        <v>3.7962962962962958</v>
      </c>
      <c r="W970" s="11">
        <f>IFERROR(H970/M970,Tabla2[[#This Row],[CARGA PRODUCCION (ANIMALES/HA)]])</f>
        <v>3.1333333333333333</v>
      </c>
      <c r="X970" s="9">
        <f t="shared" si="218"/>
        <v>2023</v>
      </c>
      <c r="Y970" s="9">
        <f t="shared" si="219"/>
        <v>1</v>
      </c>
      <c r="Z970" s="9" t="e">
        <f t="shared" ca="1" si="220"/>
        <v>#NAME?</v>
      </c>
      <c r="AA970" s="12">
        <f t="shared" si="221"/>
        <v>47</v>
      </c>
      <c r="AB970" s="10">
        <f t="shared" si="222"/>
        <v>0.87234042553191493</v>
      </c>
      <c r="AC970" s="13">
        <f t="shared" si="223"/>
        <v>0.12765957446808507</v>
      </c>
    </row>
    <row r="971" spans="1:29">
      <c r="A971" s="6">
        <v>44933</v>
      </c>
      <c r="B971" s="7" t="s">
        <v>81</v>
      </c>
      <c r="C971" s="7">
        <v>2262</v>
      </c>
      <c r="D971" s="7">
        <v>50</v>
      </c>
      <c r="E971" s="7">
        <v>9</v>
      </c>
      <c r="F971" s="7">
        <v>50</v>
      </c>
      <c r="G971" s="7">
        <v>107</v>
      </c>
      <c r="H971" s="7">
        <v>110</v>
      </c>
      <c r="I971" s="7">
        <v>1</v>
      </c>
      <c r="J971" s="7">
        <v>12</v>
      </c>
      <c r="K971" s="7">
        <v>600</v>
      </c>
      <c r="L971" s="7">
        <v>25.2</v>
      </c>
      <c r="M971" s="8">
        <v>32.700000000000003</v>
      </c>
      <c r="N971" s="9">
        <f>IF(Tabla2[[#This Row],[LECHE RETIRO DIA]]&lt;&gt;ISBLANK(Tabla2[[#This Row],[LECHE RETIRO DIA]]),SUM(Tabla2[[#This Row],[LECHE TANQUE DIA]:[LECHE RETIRO DIA]]),SUM(Tabla2[[#This Row],[LECHE TANQUE DIA]:[LECHE AUTOCONSUMO DIA]]))</f>
        <v>2371</v>
      </c>
      <c r="O971" s="10">
        <f t="shared" si="210"/>
        <v>0.954027836355968</v>
      </c>
      <c r="P971" s="11">
        <f t="shared" si="211"/>
        <v>22.158878504672899</v>
      </c>
      <c r="Q971" s="11">
        <f t="shared" si="212"/>
        <v>21.140186915887849</v>
      </c>
      <c r="R971" s="11">
        <f t="shared" si="213"/>
        <v>4.166666666666667</v>
      </c>
      <c r="S971" s="11">
        <f t="shared" si="214"/>
        <v>3.9516666666666667</v>
      </c>
      <c r="T971" s="11">
        <f t="shared" si="215"/>
        <v>5.6074766355140184</v>
      </c>
      <c r="U971" s="11">
        <f t="shared" si="216"/>
        <v>94.087301587301596</v>
      </c>
      <c r="V971" s="11">
        <f t="shared" si="217"/>
        <v>4.246031746031746</v>
      </c>
      <c r="W971" s="11">
        <f>IFERROR(H971/M971,Tabla2[[#This Row],[CARGA PRODUCCION (ANIMALES/HA)]])</f>
        <v>3.3639143730886847</v>
      </c>
      <c r="X971" s="9">
        <f t="shared" si="218"/>
        <v>2023</v>
      </c>
      <c r="Y971" s="9">
        <f t="shared" si="219"/>
        <v>1</v>
      </c>
      <c r="Z971" s="9" t="e">
        <f t="shared" ca="1" si="220"/>
        <v>#NAME?</v>
      </c>
      <c r="AA971" s="12">
        <f t="shared" si="221"/>
        <v>110</v>
      </c>
      <c r="AB971" s="10">
        <f t="shared" si="222"/>
        <v>0.97272727272727277</v>
      </c>
      <c r="AC971" s="13">
        <f t="shared" si="223"/>
        <v>2.7272727272727226E-2</v>
      </c>
    </row>
    <row r="972" spans="1:29">
      <c r="A972" s="6">
        <v>44933</v>
      </c>
      <c r="B972" s="7" t="s">
        <v>83</v>
      </c>
      <c r="C972" s="7">
        <v>2145</v>
      </c>
      <c r="D972" s="7">
        <v>90</v>
      </c>
      <c r="E972" s="7">
        <v>9</v>
      </c>
      <c r="F972" s="7">
        <v>90</v>
      </c>
      <c r="G972" s="7">
        <v>124</v>
      </c>
      <c r="H972" s="7">
        <v>133</v>
      </c>
      <c r="I972" s="7">
        <v>4</v>
      </c>
      <c r="J972" s="7">
        <v>14</v>
      </c>
      <c r="K972" s="7">
        <v>680</v>
      </c>
      <c r="L972" s="7">
        <v>28.9</v>
      </c>
      <c r="M972" s="8">
        <v>35.5</v>
      </c>
      <c r="N972" s="9">
        <f>IF(Tabla2[[#This Row],[LECHE RETIRO DIA]]&lt;&gt;ISBLANK(Tabla2[[#This Row],[LECHE RETIRO DIA]]),SUM(Tabla2[[#This Row],[LECHE TANQUE DIA]:[LECHE RETIRO DIA]]),SUM(Tabla2[[#This Row],[LECHE TANQUE DIA]:[LECHE AUTOCONSUMO DIA]]))</f>
        <v>2334</v>
      </c>
      <c r="O972" s="10">
        <f t="shared" si="210"/>
        <v>0.91902313624678666</v>
      </c>
      <c r="P972" s="11">
        <f t="shared" si="211"/>
        <v>18.822580645161292</v>
      </c>
      <c r="Q972" s="11">
        <f t="shared" si="212"/>
        <v>17.298387096774192</v>
      </c>
      <c r="R972" s="11">
        <f t="shared" si="213"/>
        <v>6.4285714285714288</v>
      </c>
      <c r="S972" s="11">
        <f t="shared" si="214"/>
        <v>3.4323529411764704</v>
      </c>
      <c r="T972" s="11">
        <f t="shared" si="215"/>
        <v>5.4838709677419351</v>
      </c>
      <c r="U972" s="11">
        <f t="shared" si="216"/>
        <v>80.761245674740493</v>
      </c>
      <c r="V972" s="11">
        <f t="shared" si="217"/>
        <v>4.2906574394463668</v>
      </c>
      <c r="W972" s="11">
        <f>IFERROR(H972/M972,Tabla2[[#This Row],[CARGA PRODUCCION (ANIMALES/HA)]])</f>
        <v>3.7464788732394365</v>
      </c>
      <c r="X972" s="9">
        <f t="shared" si="218"/>
        <v>2023</v>
      </c>
      <c r="Y972" s="9">
        <f t="shared" si="219"/>
        <v>1</v>
      </c>
      <c r="Z972" s="9" t="e">
        <f t="shared" ca="1" si="220"/>
        <v>#NAME?</v>
      </c>
      <c r="AA972" s="12">
        <f t="shared" si="221"/>
        <v>133</v>
      </c>
      <c r="AB972" s="10">
        <f t="shared" si="222"/>
        <v>0.93233082706766912</v>
      </c>
      <c r="AC972" s="13">
        <f t="shared" si="223"/>
        <v>6.7669172932330879E-2</v>
      </c>
    </row>
    <row r="973" spans="1:29">
      <c r="A973" s="6">
        <v>44933</v>
      </c>
      <c r="B973" s="7" t="s">
        <v>84</v>
      </c>
      <c r="C973" s="7">
        <v>1924</v>
      </c>
      <c r="D973" s="7">
        <v>40</v>
      </c>
      <c r="E973" s="7">
        <v>9</v>
      </c>
      <c r="F973" s="7">
        <v>40</v>
      </c>
      <c r="G973" s="7">
        <v>109</v>
      </c>
      <c r="H973" s="7">
        <v>118</v>
      </c>
      <c r="I973" s="7">
        <v>0</v>
      </c>
      <c r="J973" s="7">
        <v>5</v>
      </c>
      <c r="K973" s="7">
        <v>480</v>
      </c>
      <c r="L973" s="7">
        <v>23.8</v>
      </c>
      <c r="M973" s="8">
        <v>28.4</v>
      </c>
      <c r="N973" s="9">
        <f>IF(Tabla2[[#This Row],[LECHE RETIRO DIA]]&lt;&gt;ISBLANK(Tabla2[[#This Row],[LECHE RETIRO DIA]]),SUM(Tabla2[[#This Row],[LECHE TANQUE DIA]:[LECHE RETIRO DIA]]),SUM(Tabla2[[#This Row],[LECHE TANQUE DIA]:[LECHE AUTOCONSUMO DIA]]))</f>
        <v>2013</v>
      </c>
      <c r="O973" s="10">
        <f t="shared" si="210"/>
        <v>0.95578738201689017</v>
      </c>
      <c r="P973" s="11">
        <f t="shared" si="211"/>
        <v>18.467889908256879</v>
      </c>
      <c r="Q973" s="11">
        <f t="shared" si="212"/>
        <v>17.651376146788991</v>
      </c>
      <c r="R973" s="11">
        <f t="shared" si="213"/>
        <v>8</v>
      </c>
      <c r="S973" s="11">
        <f t="shared" si="214"/>
        <v>4.1937499999999996</v>
      </c>
      <c r="T973" s="11">
        <f t="shared" si="215"/>
        <v>4.4036697247706424</v>
      </c>
      <c r="U973" s="11">
        <f t="shared" si="216"/>
        <v>84.579831932773104</v>
      </c>
      <c r="V973" s="11">
        <f t="shared" si="217"/>
        <v>4.579831932773109</v>
      </c>
      <c r="W973" s="11">
        <f>IFERROR(H973/M973,Tabla2[[#This Row],[CARGA PRODUCCION (ANIMALES/HA)]])</f>
        <v>4.154929577464789</v>
      </c>
      <c r="X973" s="9">
        <f t="shared" si="218"/>
        <v>2023</v>
      </c>
      <c r="Y973" s="9">
        <f t="shared" si="219"/>
        <v>1</v>
      </c>
      <c r="Z973" s="9" t="e">
        <f t="shared" ca="1" si="220"/>
        <v>#NAME?</v>
      </c>
      <c r="AA973" s="12">
        <f t="shared" si="221"/>
        <v>118</v>
      </c>
      <c r="AB973" s="10">
        <f t="shared" si="222"/>
        <v>0.92372881355932202</v>
      </c>
      <c r="AC973" s="13">
        <f t="shared" si="223"/>
        <v>7.6271186440677985E-2</v>
      </c>
    </row>
    <row r="974" spans="1:29">
      <c r="A974" s="6">
        <v>44933</v>
      </c>
      <c r="B974" s="7" t="s">
        <v>88</v>
      </c>
      <c r="C974" s="7">
        <v>717</v>
      </c>
      <c r="D974" s="7">
        <v>15</v>
      </c>
      <c r="E974" s="7">
        <v>5</v>
      </c>
      <c r="F974" s="7">
        <v>15</v>
      </c>
      <c r="G974" s="7">
        <v>41</v>
      </c>
      <c r="H974" s="7">
        <v>47</v>
      </c>
      <c r="I974" s="7">
        <v>0</v>
      </c>
      <c r="J974" s="7">
        <v>0</v>
      </c>
      <c r="K974" s="7">
        <v>180</v>
      </c>
      <c r="L974" s="7">
        <v>10.8</v>
      </c>
      <c r="M974" s="28">
        <v>15</v>
      </c>
      <c r="N974" s="9">
        <f>IF(Tabla2[[#This Row],[LECHE RETIRO DIA]]&lt;&gt;ISBLANK(Tabla2[[#This Row],[LECHE RETIRO DIA]]),SUM(Tabla2[[#This Row],[LECHE TANQUE DIA]:[LECHE RETIRO DIA]]),SUM(Tabla2[[#This Row],[LECHE TANQUE DIA]:[LECHE AUTOCONSUMO DIA]]))</f>
        <v>752</v>
      </c>
      <c r="O974" s="10">
        <f t="shared" si="210"/>
        <v>0.95345744680851063</v>
      </c>
      <c r="P974" s="11">
        <f t="shared" si="211"/>
        <v>18.341463414634145</v>
      </c>
      <c r="Q974" s="11">
        <f t="shared" si="212"/>
        <v>17.487804878048781</v>
      </c>
      <c r="R974" s="11" t="str">
        <f t="shared" si="213"/>
        <v/>
      </c>
      <c r="S974" s="11">
        <f t="shared" si="214"/>
        <v>4.177777777777778</v>
      </c>
      <c r="T974" s="11">
        <f t="shared" si="215"/>
        <v>4.3902439024390247</v>
      </c>
      <c r="U974" s="11">
        <f t="shared" si="216"/>
        <v>69.629629629629619</v>
      </c>
      <c r="V974" s="11">
        <f t="shared" si="217"/>
        <v>3.7962962962962958</v>
      </c>
      <c r="W974" s="11">
        <f>IFERROR(H974/M974,Tabla2[[#This Row],[CARGA PRODUCCION (ANIMALES/HA)]])</f>
        <v>3.1333333333333333</v>
      </c>
      <c r="X974" s="9">
        <f t="shared" si="218"/>
        <v>2023</v>
      </c>
      <c r="Y974" s="9">
        <f t="shared" si="219"/>
        <v>1</v>
      </c>
      <c r="Z974" s="9" t="e">
        <f t="shared" ca="1" si="220"/>
        <v>#NAME?</v>
      </c>
      <c r="AA974" s="12">
        <f t="shared" si="221"/>
        <v>47</v>
      </c>
      <c r="AB974" s="10">
        <f t="shared" si="222"/>
        <v>0.87234042553191493</v>
      </c>
      <c r="AC974" s="13">
        <f t="shared" si="223"/>
        <v>0.12765957446808507</v>
      </c>
    </row>
    <row r="975" spans="1:29">
      <c r="A975" s="6">
        <v>44934</v>
      </c>
      <c r="B975" s="7" t="s">
        <v>81</v>
      </c>
      <c r="C975" s="7">
        <v>2366</v>
      </c>
      <c r="D975" s="7">
        <v>50</v>
      </c>
      <c r="E975" s="7">
        <v>9</v>
      </c>
      <c r="F975" s="7">
        <v>50</v>
      </c>
      <c r="G975" s="7">
        <v>107</v>
      </c>
      <c r="H975" s="7">
        <v>110</v>
      </c>
      <c r="I975" s="7">
        <v>1</v>
      </c>
      <c r="J975" s="7">
        <v>12</v>
      </c>
      <c r="K975" s="7">
        <v>600</v>
      </c>
      <c r="L975" s="7">
        <v>25.2</v>
      </c>
      <c r="M975" s="8">
        <v>32.700000000000003</v>
      </c>
      <c r="N975" s="9">
        <f>IF(Tabla2[[#This Row],[LECHE RETIRO DIA]]&lt;&gt;ISBLANK(Tabla2[[#This Row],[LECHE RETIRO DIA]]),SUM(Tabla2[[#This Row],[LECHE TANQUE DIA]:[LECHE RETIRO DIA]]),SUM(Tabla2[[#This Row],[LECHE TANQUE DIA]:[LECHE AUTOCONSUMO DIA]]))</f>
        <v>2475</v>
      </c>
      <c r="O975" s="10">
        <f t="shared" si="210"/>
        <v>0.95595959595959601</v>
      </c>
      <c r="P975" s="11">
        <f t="shared" si="211"/>
        <v>23.130841121495326</v>
      </c>
      <c r="Q975" s="11">
        <f t="shared" si="212"/>
        <v>22.11214953271028</v>
      </c>
      <c r="R975" s="11">
        <f t="shared" si="213"/>
        <v>4.166666666666667</v>
      </c>
      <c r="S975" s="11">
        <f t="shared" si="214"/>
        <v>4.125</v>
      </c>
      <c r="T975" s="11">
        <f t="shared" si="215"/>
        <v>5.6074766355140184</v>
      </c>
      <c r="U975" s="11">
        <f t="shared" si="216"/>
        <v>98.214285714285722</v>
      </c>
      <c r="V975" s="11">
        <f t="shared" si="217"/>
        <v>4.246031746031746</v>
      </c>
      <c r="W975" s="11">
        <f>IFERROR(H975/M975,Tabla2[[#This Row],[CARGA PRODUCCION (ANIMALES/HA)]])</f>
        <v>3.3639143730886847</v>
      </c>
      <c r="X975" s="9">
        <f t="shared" si="218"/>
        <v>2023</v>
      </c>
      <c r="Y975" s="9">
        <f t="shared" si="219"/>
        <v>1</v>
      </c>
      <c r="Z975" s="9" t="e">
        <f t="shared" ca="1" si="220"/>
        <v>#NAME?</v>
      </c>
      <c r="AA975" s="12">
        <f t="shared" si="221"/>
        <v>110</v>
      </c>
      <c r="AB975" s="10">
        <f t="shared" si="222"/>
        <v>0.97272727272727277</v>
      </c>
      <c r="AC975" s="13">
        <f t="shared" si="223"/>
        <v>2.7272727272727226E-2</v>
      </c>
    </row>
    <row r="976" spans="1:29">
      <c r="A976" s="6">
        <v>44934</v>
      </c>
      <c r="B976" s="7" t="s">
        <v>83</v>
      </c>
      <c r="C976" s="7">
        <v>2168</v>
      </c>
      <c r="D976" s="7">
        <v>90</v>
      </c>
      <c r="E976" s="7">
        <v>9</v>
      </c>
      <c r="F976" s="7">
        <v>90</v>
      </c>
      <c r="G976" s="7">
        <v>124</v>
      </c>
      <c r="H976" s="7">
        <v>133</v>
      </c>
      <c r="I976" s="7">
        <v>4</v>
      </c>
      <c r="J976" s="7">
        <v>14</v>
      </c>
      <c r="K976" s="7">
        <v>680</v>
      </c>
      <c r="L976" s="7">
        <v>28.9</v>
      </c>
      <c r="M976" s="8">
        <v>35.5</v>
      </c>
      <c r="N976" s="9">
        <f>IF(Tabla2[[#This Row],[LECHE RETIRO DIA]]&lt;&gt;ISBLANK(Tabla2[[#This Row],[LECHE RETIRO DIA]]),SUM(Tabla2[[#This Row],[LECHE TANQUE DIA]:[LECHE RETIRO DIA]]),SUM(Tabla2[[#This Row],[LECHE TANQUE DIA]:[LECHE AUTOCONSUMO DIA]]))</f>
        <v>2357</v>
      </c>
      <c r="O976" s="10">
        <f t="shared" si="210"/>
        <v>0.91981332201951638</v>
      </c>
      <c r="P976" s="11">
        <f t="shared" si="211"/>
        <v>19.008064516129032</v>
      </c>
      <c r="Q976" s="11">
        <f t="shared" si="212"/>
        <v>17.483870967741936</v>
      </c>
      <c r="R976" s="11">
        <f t="shared" si="213"/>
        <v>6.4285714285714288</v>
      </c>
      <c r="S976" s="11">
        <f t="shared" si="214"/>
        <v>3.4661764705882354</v>
      </c>
      <c r="T976" s="11">
        <f t="shared" si="215"/>
        <v>5.4838709677419351</v>
      </c>
      <c r="U976" s="11">
        <f t="shared" si="216"/>
        <v>81.557093425605544</v>
      </c>
      <c r="V976" s="11">
        <f t="shared" si="217"/>
        <v>4.2906574394463668</v>
      </c>
      <c r="W976" s="11">
        <f>IFERROR(H976/M976,Tabla2[[#This Row],[CARGA PRODUCCION (ANIMALES/HA)]])</f>
        <v>3.7464788732394365</v>
      </c>
      <c r="X976" s="9">
        <f t="shared" si="218"/>
        <v>2023</v>
      </c>
      <c r="Y976" s="9">
        <f t="shared" si="219"/>
        <v>1</v>
      </c>
      <c r="Z976" s="9" t="e">
        <f t="shared" ca="1" si="220"/>
        <v>#NAME?</v>
      </c>
      <c r="AA976" s="12">
        <f t="shared" si="221"/>
        <v>133</v>
      </c>
      <c r="AB976" s="10">
        <f t="shared" si="222"/>
        <v>0.93233082706766912</v>
      </c>
      <c r="AC976" s="13">
        <f t="shared" si="223"/>
        <v>6.7669172932330879E-2</v>
      </c>
    </row>
    <row r="977" spans="1:29">
      <c r="A977" s="6">
        <v>44934</v>
      </c>
      <c r="B977" s="7" t="s">
        <v>84</v>
      </c>
      <c r="C977" s="7">
        <v>1936</v>
      </c>
      <c r="D977" s="7">
        <v>40</v>
      </c>
      <c r="E977" s="7">
        <v>9</v>
      </c>
      <c r="F977" s="7">
        <v>40</v>
      </c>
      <c r="G977" s="7">
        <v>109</v>
      </c>
      <c r="H977" s="7">
        <v>118</v>
      </c>
      <c r="I977" s="7">
        <v>0</v>
      </c>
      <c r="J977" s="7">
        <v>5</v>
      </c>
      <c r="K977" s="7">
        <v>480</v>
      </c>
      <c r="L977" s="7">
        <v>23.8</v>
      </c>
      <c r="M977" s="8">
        <v>28.4</v>
      </c>
      <c r="N977" s="9">
        <f>IF(Tabla2[[#This Row],[LECHE RETIRO DIA]]&lt;&gt;ISBLANK(Tabla2[[#This Row],[LECHE RETIRO DIA]]),SUM(Tabla2[[#This Row],[LECHE TANQUE DIA]:[LECHE RETIRO DIA]]),SUM(Tabla2[[#This Row],[LECHE TANQUE DIA]:[LECHE AUTOCONSUMO DIA]]))</f>
        <v>2025</v>
      </c>
      <c r="O977" s="10">
        <f t="shared" si="210"/>
        <v>0.95604938271604933</v>
      </c>
      <c r="P977" s="11">
        <f t="shared" si="211"/>
        <v>18.577981651376145</v>
      </c>
      <c r="Q977" s="11">
        <f t="shared" si="212"/>
        <v>17.761467889908257</v>
      </c>
      <c r="R977" s="11">
        <f t="shared" si="213"/>
        <v>8</v>
      </c>
      <c r="S977" s="11">
        <f t="shared" si="214"/>
        <v>4.21875</v>
      </c>
      <c r="T977" s="11">
        <f t="shared" si="215"/>
        <v>4.4036697247706424</v>
      </c>
      <c r="U977" s="11">
        <f t="shared" si="216"/>
        <v>85.084033613445371</v>
      </c>
      <c r="V977" s="11">
        <f t="shared" si="217"/>
        <v>4.579831932773109</v>
      </c>
      <c r="W977" s="11">
        <f>IFERROR(H977/M977,Tabla2[[#This Row],[CARGA PRODUCCION (ANIMALES/HA)]])</f>
        <v>4.154929577464789</v>
      </c>
      <c r="X977" s="9">
        <f t="shared" si="218"/>
        <v>2023</v>
      </c>
      <c r="Y977" s="9">
        <f t="shared" si="219"/>
        <v>1</v>
      </c>
      <c r="Z977" s="9" t="e">
        <f t="shared" ca="1" si="220"/>
        <v>#NAME?</v>
      </c>
      <c r="AA977" s="12">
        <f t="shared" si="221"/>
        <v>118</v>
      </c>
      <c r="AB977" s="10">
        <f t="shared" si="222"/>
        <v>0.92372881355932202</v>
      </c>
      <c r="AC977" s="13">
        <f t="shared" si="223"/>
        <v>7.6271186440677985E-2</v>
      </c>
    </row>
    <row r="978" spans="1:29">
      <c r="A978" s="6">
        <v>44934</v>
      </c>
      <c r="B978" s="7" t="s">
        <v>88</v>
      </c>
      <c r="C978" s="7">
        <v>664</v>
      </c>
      <c r="D978" s="7">
        <v>15</v>
      </c>
      <c r="E978" s="7">
        <v>5</v>
      </c>
      <c r="F978" s="7">
        <v>15</v>
      </c>
      <c r="G978" s="7">
        <v>41</v>
      </c>
      <c r="H978" s="7">
        <v>47</v>
      </c>
      <c r="I978" s="7">
        <v>0</v>
      </c>
      <c r="J978" s="7">
        <v>0</v>
      </c>
      <c r="K978" s="7">
        <v>180</v>
      </c>
      <c r="L978" s="7">
        <v>10.8</v>
      </c>
      <c r="M978" s="28">
        <v>15</v>
      </c>
      <c r="N978" s="9">
        <f>IF(Tabla2[[#This Row],[LECHE RETIRO DIA]]&lt;&gt;ISBLANK(Tabla2[[#This Row],[LECHE RETIRO DIA]]),SUM(Tabla2[[#This Row],[LECHE TANQUE DIA]:[LECHE RETIRO DIA]]),SUM(Tabla2[[#This Row],[LECHE TANQUE DIA]:[LECHE AUTOCONSUMO DIA]]))</f>
        <v>699</v>
      </c>
      <c r="O978" s="10">
        <f t="shared" si="210"/>
        <v>0.94992846924177399</v>
      </c>
      <c r="P978" s="11">
        <f t="shared" si="211"/>
        <v>17.048780487804876</v>
      </c>
      <c r="Q978" s="11">
        <f t="shared" si="212"/>
        <v>16.195121951219512</v>
      </c>
      <c r="R978" s="11" t="str">
        <f t="shared" si="213"/>
        <v/>
      </c>
      <c r="S978" s="11">
        <f t="shared" si="214"/>
        <v>3.8833333333333333</v>
      </c>
      <c r="T978" s="11">
        <f t="shared" si="215"/>
        <v>4.3902439024390247</v>
      </c>
      <c r="U978" s="11">
        <f t="shared" si="216"/>
        <v>64.722222222222214</v>
      </c>
      <c r="V978" s="11">
        <f t="shared" si="217"/>
        <v>3.7962962962962958</v>
      </c>
      <c r="W978" s="11">
        <f>IFERROR(H978/M978,Tabla2[[#This Row],[CARGA PRODUCCION (ANIMALES/HA)]])</f>
        <v>3.1333333333333333</v>
      </c>
      <c r="X978" s="9">
        <f t="shared" si="218"/>
        <v>2023</v>
      </c>
      <c r="Y978" s="9">
        <f t="shared" si="219"/>
        <v>1</v>
      </c>
      <c r="Z978" s="9" t="e">
        <f t="shared" ca="1" si="220"/>
        <v>#NAME?</v>
      </c>
      <c r="AA978" s="12">
        <f t="shared" si="221"/>
        <v>47</v>
      </c>
      <c r="AB978" s="10">
        <f t="shared" si="222"/>
        <v>0.87234042553191493</v>
      </c>
      <c r="AC978" s="13">
        <f t="shared" si="223"/>
        <v>0.12765957446808507</v>
      </c>
    </row>
    <row r="979" spans="1:29">
      <c r="A979" s="6">
        <v>44935</v>
      </c>
      <c r="B979" s="7" t="s">
        <v>81</v>
      </c>
      <c r="C979" s="7">
        <v>2319</v>
      </c>
      <c r="D979" s="7">
        <v>50</v>
      </c>
      <c r="E979" s="7">
        <v>9</v>
      </c>
      <c r="F979" s="7">
        <v>50</v>
      </c>
      <c r="G979" s="7">
        <v>106</v>
      </c>
      <c r="H979" s="7">
        <v>110</v>
      </c>
      <c r="I979" s="7">
        <v>1</v>
      </c>
      <c r="J979" s="7">
        <v>12</v>
      </c>
      <c r="K979" s="7">
        <v>600</v>
      </c>
      <c r="L979" s="7">
        <v>25.2</v>
      </c>
      <c r="M979" s="8">
        <v>32.700000000000003</v>
      </c>
      <c r="N979" s="9">
        <f>IF(Tabla2[[#This Row],[LECHE RETIRO DIA]]&lt;&gt;ISBLANK(Tabla2[[#This Row],[LECHE RETIRO DIA]]),SUM(Tabla2[[#This Row],[LECHE TANQUE DIA]:[LECHE RETIRO DIA]]),SUM(Tabla2[[#This Row],[LECHE TANQUE DIA]:[LECHE AUTOCONSUMO DIA]]))</f>
        <v>2428</v>
      </c>
      <c r="O979" s="10">
        <f t="shared" si="210"/>
        <v>0.9551070840197694</v>
      </c>
      <c r="P979" s="11">
        <f t="shared" si="211"/>
        <v>22.90566037735849</v>
      </c>
      <c r="Q979" s="11">
        <f t="shared" si="212"/>
        <v>21.877358490566039</v>
      </c>
      <c r="R979" s="11">
        <f t="shared" si="213"/>
        <v>4.166666666666667</v>
      </c>
      <c r="S979" s="11">
        <f t="shared" si="214"/>
        <v>4.0466666666666669</v>
      </c>
      <c r="T979" s="11">
        <f t="shared" si="215"/>
        <v>5.6603773584905657</v>
      </c>
      <c r="U979" s="11">
        <f t="shared" si="216"/>
        <v>96.349206349206355</v>
      </c>
      <c r="V979" s="11">
        <f t="shared" si="217"/>
        <v>4.2063492063492065</v>
      </c>
      <c r="W979" s="11">
        <f>IFERROR(H979/M979,Tabla2[[#This Row],[CARGA PRODUCCION (ANIMALES/HA)]])</f>
        <v>3.3639143730886847</v>
      </c>
      <c r="X979" s="9">
        <f t="shared" si="218"/>
        <v>2023</v>
      </c>
      <c r="Y979" s="9">
        <f t="shared" si="219"/>
        <v>1</v>
      </c>
      <c r="Z979" s="9" t="e">
        <f t="shared" ca="1" si="220"/>
        <v>#NAME?</v>
      </c>
      <c r="AA979" s="12">
        <f t="shared" si="221"/>
        <v>110</v>
      </c>
      <c r="AB979" s="10">
        <f t="shared" si="222"/>
        <v>0.96363636363636362</v>
      </c>
      <c r="AC979" s="13">
        <f t="shared" si="223"/>
        <v>3.6363636363636376E-2</v>
      </c>
    </row>
    <row r="980" spans="1:29">
      <c r="A980" s="6">
        <v>44935</v>
      </c>
      <c r="B980" s="7" t="s">
        <v>83</v>
      </c>
      <c r="C980" s="7">
        <v>2191</v>
      </c>
      <c r="D980" s="7">
        <v>90</v>
      </c>
      <c r="E980" s="7">
        <v>9</v>
      </c>
      <c r="F980" s="7">
        <v>90</v>
      </c>
      <c r="G980" s="7">
        <v>124</v>
      </c>
      <c r="H980" s="7">
        <v>133</v>
      </c>
      <c r="I980" s="7">
        <v>4</v>
      </c>
      <c r="J980" s="7">
        <v>14</v>
      </c>
      <c r="K980" s="7">
        <v>680</v>
      </c>
      <c r="L980" s="7">
        <v>28.9</v>
      </c>
      <c r="M980" s="8">
        <v>35.5</v>
      </c>
      <c r="N980" s="9">
        <f>IF(Tabla2[[#This Row],[LECHE RETIRO DIA]]&lt;&gt;ISBLANK(Tabla2[[#This Row],[LECHE RETIRO DIA]]),SUM(Tabla2[[#This Row],[LECHE TANQUE DIA]:[LECHE RETIRO DIA]]),SUM(Tabla2[[#This Row],[LECHE TANQUE DIA]:[LECHE AUTOCONSUMO DIA]]))</f>
        <v>2380</v>
      </c>
      <c r="O980" s="10">
        <f t="shared" si="210"/>
        <v>0.9205882352941176</v>
      </c>
      <c r="P980" s="11">
        <f t="shared" si="211"/>
        <v>19.193548387096776</v>
      </c>
      <c r="Q980" s="11">
        <f t="shared" si="212"/>
        <v>17.669354838709676</v>
      </c>
      <c r="R980" s="11">
        <f t="shared" si="213"/>
        <v>6.4285714285714288</v>
      </c>
      <c r="S980" s="11">
        <f t="shared" si="214"/>
        <v>3.5</v>
      </c>
      <c r="T980" s="11">
        <f t="shared" si="215"/>
        <v>5.4838709677419351</v>
      </c>
      <c r="U980" s="11">
        <f t="shared" si="216"/>
        <v>82.352941176470594</v>
      </c>
      <c r="V980" s="11">
        <f t="shared" si="217"/>
        <v>4.2906574394463668</v>
      </c>
      <c r="W980" s="11">
        <f>IFERROR(H980/M980,Tabla2[[#This Row],[CARGA PRODUCCION (ANIMALES/HA)]])</f>
        <v>3.7464788732394365</v>
      </c>
      <c r="X980" s="9">
        <f t="shared" si="218"/>
        <v>2023</v>
      </c>
      <c r="Y980" s="9">
        <f t="shared" si="219"/>
        <v>1</v>
      </c>
      <c r="Z980" s="9" t="e">
        <f t="shared" ca="1" si="220"/>
        <v>#NAME?</v>
      </c>
      <c r="AA980" s="12">
        <f t="shared" si="221"/>
        <v>133</v>
      </c>
      <c r="AB980" s="10">
        <f t="shared" si="222"/>
        <v>0.93233082706766912</v>
      </c>
      <c r="AC980" s="13">
        <f t="shared" si="223"/>
        <v>6.7669172932330879E-2</v>
      </c>
    </row>
    <row r="981" spans="1:29">
      <c r="A981" s="6">
        <v>44935</v>
      </c>
      <c r="B981" s="7" t="s">
        <v>84</v>
      </c>
      <c r="C981" s="7">
        <v>1936</v>
      </c>
      <c r="D981" s="7">
        <v>40</v>
      </c>
      <c r="E981" s="7">
        <v>9</v>
      </c>
      <c r="F981" s="7">
        <v>40</v>
      </c>
      <c r="G981" s="7">
        <v>109</v>
      </c>
      <c r="H981" s="7">
        <v>118</v>
      </c>
      <c r="I981" s="7">
        <v>0</v>
      </c>
      <c r="J981" s="7">
        <v>5</v>
      </c>
      <c r="K981" s="7">
        <v>480</v>
      </c>
      <c r="L981" s="7">
        <v>23.8</v>
      </c>
      <c r="M981" s="8">
        <v>28.4</v>
      </c>
      <c r="N981" s="9">
        <f>IF(Tabla2[[#This Row],[LECHE RETIRO DIA]]&lt;&gt;ISBLANK(Tabla2[[#This Row],[LECHE RETIRO DIA]]),SUM(Tabla2[[#This Row],[LECHE TANQUE DIA]:[LECHE RETIRO DIA]]),SUM(Tabla2[[#This Row],[LECHE TANQUE DIA]:[LECHE AUTOCONSUMO DIA]]))</f>
        <v>2025</v>
      </c>
      <c r="O981" s="10">
        <f t="shared" si="210"/>
        <v>0.95604938271604933</v>
      </c>
      <c r="P981" s="11">
        <f t="shared" si="211"/>
        <v>18.577981651376145</v>
      </c>
      <c r="Q981" s="11">
        <f t="shared" si="212"/>
        <v>17.761467889908257</v>
      </c>
      <c r="R981" s="11">
        <f t="shared" si="213"/>
        <v>8</v>
      </c>
      <c r="S981" s="11">
        <f t="shared" si="214"/>
        <v>4.21875</v>
      </c>
      <c r="T981" s="11">
        <f t="shared" si="215"/>
        <v>4.4036697247706424</v>
      </c>
      <c r="U981" s="11">
        <f t="shared" si="216"/>
        <v>85.084033613445371</v>
      </c>
      <c r="V981" s="11">
        <f t="shared" si="217"/>
        <v>4.579831932773109</v>
      </c>
      <c r="W981" s="11">
        <f>IFERROR(H981/M981,Tabla2[[#This Row],[CARGA PRODUCCION (ANIMALES/HA)]])</f>
        <v>4.154929577464789</v>
      </c>
      <c r="X981" s="9">
        <f t="shared" si="218"/>
        <v>2023</v>
      </c>
      <c r="Y981" s="9">
        <f t="shared" si="219"/>
        <v>1</v>
      </c>
      <c r="Z981" s="9" t="e">
        <f t="shared" ca="1" si="220"/>
        <v>#NAME?</v>
      </c>
      <c r="AA981" s="12">
        <f t="shared" si="221"/>
        <v>118</v>
      </c>
      <c r="AB981" s="10">
        <f t="shared" si="222"/>
        <v>0.92372881355932202</v>
      </c>
      <c r="AC981" s="13">
        <f t="shared" si="223"/>
        <v>7.6271186440677985E-2</v>
      </c>
    </row>
    <row r="982" spans="1:29">
      <c r="A982" s="6">
        <v>44935</v>
      </c>
      <c r="B982" s="7" t="s">
        <v>88</v>
      </c>
      <c r="C982" s="7">
        <v>748</v>
      </c>
      <c r="D982" s="7">
        <v>15</v>
      </c>
      <c r="E982" s="7">
        <v>5</v>
      </c>
      <c r="F982" s="7">
        <v>15</v>
      </c>
      <c r="G982" s="7">
        <v>41</v>
      </c>
      <c r="H982" s="7">
        <v>47</v>
      </c>
      <c r="I982" s="7">
        <v>0</v>
      </c>
      <c r="J982" s="7">
        <v>0</v>
      </c>
      <c r="K982" s="7">
        <v>180</v>
      </c>
      <c r="L982" s="7">
        <v>10.8</v>
      </c>
      <c r="M982" s="28">
        <v>15</v>
      </c>
      <c r="N982" s="9">
        <f>IF(Tabla2[[#This Row],[LECHE RETIRO DIA]]&lt;&gt;ISBLANK(Tabla2[[#This Row],[LECHE RETIRO DIA]]),SUM(Tabla2[[#This Row],[LECHE TANQUE DIA]:[LECHE RETIRO DIA]]),SUM(Tabla2[[#This Row],[LECHE TANQUE DIA]:[LECHE AUTOCONSUMO DIA]]))</f>
        <v>783</v>
      </c>
      <c r="O982" s="10">
        <f t="shared" ref="O982:O1045" si="224">IFERROR(C982/N982,"")</f>
        <v>0.95530012771392081</v>
      </c>
      <c r="P982" s="11">
        <f t="shared" ref="P982:P1045" si="225">IFERROR(N982/G982,"")</f>
        <v>19.097560975609756</v>
      </c>
      <c r="Q982" s="11">
        <f t="shared" ref="Q982:Q1045" si="226">IFERROR(C982/G982,"")</f>
        <v>18.243902439024389</v>
      </c>
      <c r="R982" s="11" t="str">
        <f t="shared" ref="R982:R1045" si="227">IFERROR(D982/J982,"")</f>
        <v/>
      </c>
      <c r="S982" s="11">
        <f t="shared" ref="S982:S1045" si="228">IFERROR(N982/K982,"")</f>
        <v>4.3499999999999996</v>
      </c>
      <c r="T982" s="11">
        <f t="shared" ref="T982:T1045" si="229">IFERROR(K982/G982,"")</f>
        <v>4.3902439024390247</v>
      </c>
      <c r="U982" s="11">
        <f t="shared" ref="U982:U1045" si="230">IFERROR(N982/L982,"")</f>
        <v>72.5</v>
      </c>
      <c r="V982" s="11">
        <f t="shared" ref="V982:V1045" si="231">IFERROR(G982/L982,"")</f>
        <v>3.7962962962962958</v>
      </c>
      <c r="W982" s="11">
        <f>IFERROR(H982/M982,Tabla2[[#This Row],[CARGA PRODUCCION (ANIMALES/HA)]])</f>
        <v>3.1333333333333333</v>
      </c>
      <c r="X982" s="9">
        <f t="shared" ref="X982:X1045" si="232">YEAR(A982)</f>
        <v>2023</v>
      </c>
      <c r="Y982" s="9">
        <f t="shared" ref="Y982:Y1045" si="233">MONTH(A982)</f>
        <v>1</v>
      </c>
      <c r="Z982" s="9" t="e">
        <f t="shared" ref="Z982:Z1045" ca="1" si="234">_xlfn.ISOWEEKNUM(A982)</f>
        <v>#NAME?</v>
      </c>
      <c r="AA982" s="12">
        <f t="shared" ref="AA982:AA1045" si="235">IF(H982&gt;0,H982,G982)</f>
        <v>47</v>
      </c>
      <c r="AB982" s="10">
        <f t="shared" ref="AB982:AB1045" si="236">IFERROR(G982/AA982,"")</f>
        <v>0.87234042553191493</v>
      </c>
      <c r="AC982" s="13">
        <f t="shared" ref="AC982:AC1045" si="237">IFERROR(1-AB982,"")</f>
        <v>0.12765957446808507</v>
      </c>
    </row>
    <row r="983" spans="1:29">
      <c r="A983" s="6">
        <v>44936</v>
      </c>
      <c r="B983" s="7" t="s">
        <v>81</v>
      </c>
      <c r="C983" s="7">
        <v>2375</v>
      </c>
      <c r="D983" s="7">
        <v>50</v>
      </c>
      <c r="E983" s="7">
        <v>9</v>
      </c>
      <c r="F983" s="7">
        <v>50</v>
      </c>
      <c r="G983" s="7">
        <v>107</v>
      </c>
      <c r="H983" s="7">
        <v>113</v>
      </c>
      <c r="I983" s="7">
        <v>1</v>
      </c>
      <c r="J983" s="7">
        <v>12</v>
      </c>
      <c r="K983" s="7">
        <v>600</v>
      </c>
      <c r="L983" s="7">
        <v>25.2</v>
      </c>
      <c r="M983" s="8">
        <v>32.700000000000003</v>
      </c>
      <c r="N983" s="9">
        <f>IF(Tabla2[[#This Row],[LECHE RETIRO DIA]]&lt;&gt;ISBLANK(Tabla2[[#This Row],[LECHE RETIRO DIA]]),SUM(Tabla2[[#This Row],[LECHE TANQUE DIA]:[LECHE RETIRO DIA]]),SUM(Tabla2[[#This Row],[LECHE TANQUE DIA]:[LECHE AUTOCONSUMO DIA]]))</f>
        <v>2484</v>
      </c>
      <c r="O983" s="10">
        <f t="shared" si="224"/>
        <v>0.9561191626409018</v>
      </c>
      <c r="P983" s="11">
        <f t="shared" si="225"/>
        <v>23.214953271028037</v>
      </c>
      <c r="Q983" s="11">
        <f t="shared" si="226"/>
        <v>22.196261682242991</v>
      </c>
      <c r="R983" s="11">
        <f t="shared" si="227"/>
        <v>4.166666666666667</v>
      </c>
      <c r="S983" s="11">
        <f t="shared" si="228"/>
        <v>4.1399999999999997</v>
      </c>
      <c r="T983" s="11">
        <f t="shared" si="229"/>
        <v>5.6074766355140184</v>
      </c>
      <c r="U983" s="11">
        <f t="shared" si="230"/>
        <v>98.571428571428569</v>
      </c>
      <c r="V983" s="11">
        <f t="shared" si="231"/>
        <v>4.246031746031746</v>
      </c>
      <c r="W983" s="11">
        <f>IFERROR(H983/M983,Tabla2[[#This Row],[CARGA PRODUCCION (ANIMALES/HA)]])</f>
        <v>3.4556574923547396</v>
      </c>
      <c r="X983" s="9">
        <f t="shared" si="232"/>
        <v>2023</v>
      </c>
      <c r="Y983" s="9">
        <f t="shared" si="233"/>
        <v>1</v>
      </c>
      <c r="Z983" s="9" t="e">
        <f t="shared" ca="1" si="234"/>
        <v>#NAME?</v>
      </c>
      <c r="AA983" s="12">
        <f t="shared" si="235"/>
        <v>113</v>
      </c>
      <c r="AB983" s="10">
        <f t="shared" si="236"/>
        <v>0.94690265486725667</v>
      </c>
      <c r="AC983" s="13">
        <f t="shared" si="237"/>
        <v>5.3097345132743334E-2</v>
      </c>
    </row>
    <row r="984" spans="1:29">
      <c r="A984" s="6">
        <v>44936</v>
      </c>
      <c r="B984" s="7" t="s">
        <v>83</v>
      </c>
      <c r="C984" s="7">
        <v>2195</v>
      </c>
      <c r="D984" s="7">
        <v>90</v>
      </c>
      <c r="E984" s="7">
        <v>9</v>
      </c>
      <c r="F984" s="7">
        <v>90</v>
      </c>
      <c r="G984" s="7">
        <v>124</v>
      </c>
      <c r="H984" s="7">
        <v>133</v>
      </c>
      <c r="I984" s="7">
        <v>4</v>
      </c>
      <c r="J984" s="7">
        <v>14</v>
      </c>
      <c r="K984" s="7">
        <v>680</v>
      </c>
      <c r="L984" s="7">
        <v>28.9</v>
      </c>
      <c r="M984" s="8">
        <v>35.5</v>
      </c>
      <c r="N984" s="9">
        <f>IF(Tabla2[[#This Row],[LECHE RETIRO DIA]]&lt;&gt;ISBLANK(Tabla2[[#This Row],[LECHE RETIRO DIA]]),SUM(Tabla2[[#This Row],[LECHE TANQUE DIA]:[LECHE RETIRO DIA]]),SUM(Tabla2[[#This Row],[LECHE TANQUE DIA]:[LECHE AUTOCONSUMO DIA]]))</f>
        <v>2384</v>
      </c>
      <c r="O984" s="10">
        <f t="shared" si="224"/>
        <v>0.92072147651006708</v>
      </c>
      <c r="P984" s="11">
        <f t="shared" si="225"/>
        <v>19.225806451612904</v>
      </c>
      <c r="Q984" s="11">
        <f t="shared" si="226"/>
        <v>17.701612903225808</v>
      </c>
      <c r="R984" s="11">
        <f t="shared" si="227"/>
        <v>6.4285714285714288</v>
      </c>
      <c r="S984" s="11">
        <f t="shared" si="228"/>
        <v>3.5058823529411764</v>
      </c>
      <c r="T984" s="11">
        <f t="shared" si="229"/>
        <v>5.4838709677419351</v>
      </c>
      <c r="U984" s="11">
        <f t="shared" si="230"/>
        <v>82.491349480968864</v>
      </c>
      <c r="V984" s="11">
        <f t="shared" si="231"/>
        <v>4.2906574394463668</v>
      </c>
      <c r="W984" s="11">
        <f>IFERROR(H984/M984,Tabla2[[#This Row],[CARGA PRODUCCION (ANIMALES/HA)]])</f>
        <v>3.7464788732394365</v>
      </c>
      <c r="X984" s="9">
        <f t="shared" si="232"/>
        <v>2023</v>
      </c>
      <c r="Y984" s="9">
        <f t="shared" si="233"/>
        <v>1</v>
      </c>
      <c r="Z984" s="9" t="e">
        <f t="shared" ca="1" si="234"/>
        <v>#NAME?</v>
      </c>
      <c r="AA984" s="12">
        <f t="shared" si="235"/>
        <v>133</v>
      </c>
      <c r="AB984" s="10">
        <f t="shared" si="236"/>
        <v>0.93233082706766912</v>
      </c>
      <c r="AC984" s="13">
        <f t="shared" si="237"/>
        <v>6.7669172932330879E-2</v>
      </c>
    </row>
    <row r="985" spans="1:29">
      <c r="A985" s="6">
        <v>44936</v>
      </c>
      <c r="B985" s="7" t="s">
        <v>84</v>
      </c>
      <c r="C985" s="7">
        <v>1949</v>
      </c>
      <c r="D985" s="7">
        <v>40</v>
      </c>
      <c r="E985" s="7">
        <v>9</v>
      </c>
      <c r="F985" s="7">
        <v>40</v>
      </c>
      <c r="G985" s="7">
        <v>109</v>
      </c>
      <c r="H985" s="7">
        <v>118</v>
      </c>
      <c r="I985" s="7">
        <v>0</v>
      </c>
      <c r="J985" s="7">
        <v>5</v>
      </c>
      <c r="K985" s="7">
        <v>480</v>
      </c>
      <c r="L985" s="7">
        <v>23.8</v>
      </c>
      <c r="M985" s="8">
        <v>28.4</v>
      </c>
      <c r="N985" s="9">
        <f>IF(Tabla2[[#This Row],[LECHE RETIRO DIA]]&lt;&gt;ISBLANK(Tabla2[[#This Row],[LECHE RETIRO DIA]]),SUM(Tabla2[[#This Row],[LECHE TANQUE DIA]:[LECHE RETIRO DIA]]),SUM(Tabla2[[#This Row],[LECHE TANQUE DIA]:[LECHE AUTOCONSUMO DIA]]))</f>
        <v>2038</v>
      </c>
      <c r="O985" s="10">
        <f t="shared" si="224"/>
        <v>0.95632973503434737</v>
      </c>
      <c r="P985" s="11">
        <f t="shared" si="225"/>
        <v>18.697247706422019</v>
      </c>
      <c r="Q985" s="11">
        <f t="shared" si="226"/>
        <v>17.880733944954127</v>
      </c>
      <c r="R985" s="11">
        <f t="shared" si="227"/>
        <v>8</v>
      </c>
      <c r="S985" s="11">
        <f t="shared" si="228"/>
        <v>4.2458333333333336</v>
      </c>
      <c r="T985" s="11">
        <f t="shared" si="229"/>
        <v>4.4036697247706424</v>
      </c>
      <c r="U985" s="11">
        <f t="shared" si="230"/>
        <v>85.630252100840337</v>
      </c>
      <c r="V985" s="11">
        <f t="shared" si="231"/>
        <v>4.579831932773109</v>
      </c>
      <c r="W985" s="11">
        <f>IFERROR(H985/M985,Tabla2[[#This Row],[CARGA PRODUCCION (ANIMALES/HA)]])</f>
        <v>4.154929577464789</v>
      </c>
      <c r="X985" s="9">
        <f t="shared" si="232"/>
        <v>2023</v>
      </c>
      <c r="Y985" s="9">
        <f t="shared" si="233"/>
        <v>1</v>
      </c>
      <c r="Z985" s="9" t="e">
        <f t="shared" ca="1" si="234"/>
        <v>#NAME?</v>
      </c>
      <c r="AA985" s="12">
        <f t="shared" si="235"/>
        <v>118</v>
      </c>
      <c r="AB985" s="10">
        <f t="shared" si="236"/>
        <v>0.92372881355932202</v>
      </c>
      <c r="AC985" s="13">
        <f t="shared" si="237"/>
        <v>7.6271186440677985E-2</v>
      </c>
    </row>
    <row r="986" spans="1:29">
      <c r="A986" s="6">
        <v>44936</v>
      </c>
      <c r="B986" s="7" t="s">
        <v>88</v>
      </c>
      <c r="C986" s="7">
        <v>652</v>
      </c>
      <c r="D986" s="7">
        <v>15</v>
      </c>
      <c r="E986" s="7">
        <v>5</v>
      </c>
      <c r="F986" s="7">
        <v>15</v>
      </c>
      <c r="G986" s="7">
        <v>41</v>
      </c>
      <c r="H986" s="7">
        <v>47</v>
      </c>
      <c r="I986" s="7">
        <v>0</v>
      </c>
      <c r="J986" s="7">
        <v>0</v>
      </c>
      <c r="K986" s="7">
        <v>180</v>
      </c>
      <c r="L986" s="7">
        <v>10.8</v>
      </c>
      <c r="M986" s="28">
        <v>15</v>
      </c>
      <c r="N986" s="9">
        <f>IF(Tabla2[[#This Row],[LECHE RETIRO DIA]]&lt;&gt;ISBLANK(Tabla2[[#This Row],[LECHE RETIRO DIA]]),SUM(Tabla2[[#This Row],[LECHE TANQUE DIA]:[LECHE RETIRO DIA]]),SUM(Tabla2[[#This Row],[LECHE TANQUE DIA]:[LECHE AUTOCONSUMO DIA]]))</f>
        <v>687</v>
      </c>
      <c r="O986" s="10">
        <f t="shared" si="224"/>
        <v>0.94905385735080061</v>
      </c>
      <c r="P986" s="11">
        <f t="shared" si="225"/>
        <v>16.756097560975611</v>
      </c>
      <c r="Q986" s="11">
        <f t="shared" si="226"/>
        <v>15.902439024390244</v>
      </c>
      <c r="R986" s="11" t="str">
        <f t="shared" si="227"/>
        <v/>
      </c>
      <c r="S986" s="11">
        <f t="shared" si="228"/>
        <v>3.8166666666666669</v>
      </c>
      <c r="T986" s="11">
        <f t="shared" si="229"/>
        <v>4.3902439024390247</v>
      </c>
      <c r="U986" s="11">
        <f t="shared" si="230"/>
        <v>63.611111111111107</v>
      </c>
      <c r="V986" s="11">
        <f t="shared" si="231"/>
        <v>3.7962962962962958</v>
      </c>
      <c r="W986" s="11">
        <f>IFERROR(H986/M986,Tabla2[[#This Row],[CARGA PRODUCCION (ANIMALES/HA)]])</f>
        <v>3.1333333333333333</v>
      </c>
      <c r="X986" s="9">
        <f t="shared" si="232"/>
        <v>2023</v>
      </c>
      <c r="Y986" s="9">
        <f t="shared" si="233"/>
        <v>1</v>
      </c>
      <c r="Z986" s="9" t="e">
        <f t="shared" ca="1" si="234"/>
        <v>#NAME?</v>
      </c>
      <c r="AA986" s="12">
        <f t="shared" si="235"/>
        <v>47</v>
      </c>
      <c r="AB986" s="10">
        <f t="shared" si="236"/>
        <v>0.87234042553191493</v>
      </c>
      <c r="AC986" s="13">
        <f t="shared" si="237"/>
        <v>0.12765957446808507</v>
      </c>
    </row>
    <row r="987" spans="1:29">
      <c r="A987" s="6">
        <v>44937</v>
      </c>
      <c r="B987" s="7" t="s">
        <v>81</v>
      </c>
      <c r="C987" s="7">
        <v>2295</v>
      </c>
      <c r="D987" s="7">
        <v>50</v>
      </c>
      <c r="E987" s="7">
        <v>9</v>
      </c>
      <c r="F987" s="7">
        <v>50</v>
      </c>
      <c r="G987" s="7">
        <v>100</v>
      </c>
      <c r="H987" s="7">
        <v>106</v>
      </c>
      <c r="I987" s="7">
        <v>0</v>
      </c>
      <c r="J987" s="7">
        <v>12</v>
      </c>
      <c r="K987" s="7">
        <v>600</v>
      </c>
      <c r="L987" s="7">
        <v>25.2</v>
      </c>
      <c r="M987" s="8">
        <v>32.700000000000003</v>
      </c>
      <c r="N987" s="9">
        <f>IF(Tabla2[[#This Row],[LECHE RETIRO DIA]]&lt;&gt;ISBLANK(Tabla2[[#This Row],[LECHE RETIRO DIA]]),SUM(Tabla2[[#This Row],[LECHE TANQUE DIA]:[LECHE RETIRO DIA]]),SUM(Tabla2[[#This Row],[LECHE TANQUE DIA]:[LECHE AUTOCONSUMO DIA]]))</f>
        <v>2404</v>
      </c>
      <c r="O987" s="10">
        <f t="shared" si="224"/>
        <v>0.9546589018302829</v>
      </c>
      <c r="P987" s="11">
        <f t="shared" si="225"/>
        <v>24.04</v>
      </c>
      <c r="Q987" s="11">
        <f t="shared" si="226"/>
        <v>22.95</v>
      </c>
      <c r="R987" s="11">
        <f t="shared" si="227"/>
        <v>4.166666666666667</v>
      </c>
      <c r="S987" s="11">
        <f t="shared" si="228"/>
        <v>4.0066666666666668</v>
      </c>
      <c r="T987" s="11">
        <f t="shared" si="229"/>
        <v>6</v>
      </c>
      <c r="U987" s="11">
        <f t="shared" si="230"/>
        <v>95.396825396825406</v>
      </c>
      <c r="V987" s="11">
        <f t="shared" si="231"/>
        <v>3.9682539682539684</v>
      </c>
      <c r="W987" s="11">
        <f>IFERROR(H987/M987,Tabla2[[#This Row],[CARGA PRODUCCION (ANIMALES/HA)]])</f>
        <v>3.2415902140672781</v>
      </c>
      <c r="X987" s="9">
        <f t="shared" si="232"/>
        <v>2023</v>
      </c>
      <c r="Y987" s="9">
        <f t="shared" si="233"/>
        <v>1</v>
      </c>
      <c r="Z987" s="9" t="e">
        <f t="shared" ca="1" si="234"/>
        <v>#NAME?</v>
      </c>
      <c r="AA987" s="12">
        <f t="shared" si="235"/>
        <v>106</v>
      </c>
      <c r="AB987" s="10">
        <f t="shared" si="236"/>
        <v>0.94339622641509435</v>
      </c>
      <c r="AC987" s="13">
        <f t="shared" si="237"/>
        <v>5.6603773584905648E-2</v>
      </c>
    </row>
    <row r="988" spans="1:29">
      <c r="A988" s="6">
        <v>44937</v>
      </c>
      <c r="B988" s="7" t="s">
        <v>83</v>
      </c>
      <c r="C988" s="7">
        <v>2227</v>
      </c>
      <c r="D988" s="7">
        <v>110</v>
      </c>
      <c r="E988" s="7">
        <v>9</v>
      </c>
      <c r="F988" s="7">
        <v>110</v>
      </c>
      <c r="G988" s="7">
        <v>124</v>
      </c>
      <c r="H988" s="7">
        <v>132</v>
      </c>
      <c r="I988" s="7">
        <v>4</v>
      </c>
      <c r="J988" s="7">
        <v>17</v>
      </c>
      <c r="K988" s="7">
        <v>680</v>
      </c>
      <c r="L988" s="7">
        <v>28.9</v>
      </c>
      <c r="M988" s="8">
        <v>35.5</v>
      </c>
      <c r="N988" s="9">
        <f>IF(Tabla2[[#This Row],[LECHE RETIRO DIA]]&lt;&gt;ISBLANK(Tabla2[[#This Row],[LECHE RETIRO DIA]]),SUM(Tabla2[[#This Row],[LECHE TANQUE DIA]:[LECHE RETIRO DIA]]),SUM(Tabla2[[#This Row],[LECHE TANQUE DIA]:[LECHE AUTOCONSUMO DIA]]))</f>
        <v>2456</v>
      </c>
      <c r="O988" s="10">
        <f t="shared" si="224"/>
        <v>0.90675895765472314</v>
      </c>
      <c r="P988" s="11">
        <f t="shared" si="225"/>
        <v>19.806451612903224</v>
      </c>
      <c r="Q988" s="11">
        <f t="shared" si="226"/>
        <v>17.95967741935484</v>
      </c>
      <c r="R988" s="11">
        <f t="shared" si="227"/>
        <v>6.4705882352941178</v>
      </c>
      <c r="S988" s="11">
        <f t="shared" si="228"/>
        <v>3.611764705882353</v>
      </c>
      <c r="T988" s="11">
        <f t="shared" si="229"/>
        <v>5.4838709677419351</v>
      </c>
      <c r="U988" s="11">
        <f t="shared" si="230"/>
        <v>84.982698961937714</v>
      </c>
      <c r="V988" s="11">
        <f t="shared" si="231"/>
        <v>4.2906574394463668</v>
      </c>
      <c r="W988" s="11">
        <f>IFERROR(H988/M988,Tabla2[[#This Row],[CARGA PRODUCCION (ANIMALES/HA)]])</f>
        <v>3.7183098591549295</v>
      </c>
      <c r="X988" s="9">
        <f t="shared" si="232"/>
        <v>2023</v>
      </c>
      <c r="Y988" s="9">
        <f t="shared" si="233"/>
        <v>1</v>
      </c>
      <c r="Z988" s="9" t="e">
        <f t="shared" ca="1" si="234"/>
        <v>#NAME?</v>
      </c>
      <c r="AA988" s="12">
        <f t="shared" si="235"/>
        <v>132</v>
      </c>
      <c r="AB988" s="10">
        <f t="shared" si="236"/>
        <v>0.93939393939393945</v>
      </c>
      <c r="AC988" s="13">
        <f t="shared" si="237"/>
        <v>6.0606060606060552E-2</v>
      </c>
    </row>
    <row r="989" spans="1:29">
      <c r="A989" s="6">
        <v>44937</v>
      </c>
      <c r="B989" s="7" t="s">
        <v>84</v>
      </c>
      <c r="C989" s="7">
        <v>1895</v>
      </c>
      <c r="D989" s="7">
        <v>40</v>
      </c>
      <c r="E989" s="7">
        <v>9</v>
      </c>
      <c r="F989" s="7">
        <v>40</v>
      </c>
      <c r="G989" s="7">
        <v>109</v>
      </c>
      <c r="H989" s="7">
        <v>118</v>
      </c>
      <c r="I989" s="7">
        <v>0</v>
      </c>
      <c r="J989" s="7">
        <v>5</v>
      </c>
      <c r="K989" s="7">
        <v>480</v>
      </c>
      <c r="L989" s="7">
        <v>23.8</v>
      </c>
      <c r="M989" s="8">
        <v>28.4</v>
      </c>
      <c r="N989" s="9">
        <f>IF(Tabla2[[#This Row],[LECHE RETIRO DIA]]&lt;&gt;ISBLANK(Tabla2[[#This Row],[LECHE RETIRO DIA]]),SUM(Tabla2[[#This Row],[LECHE TANQUE DIA]:[LECHE RETIRO DIA]]),SUM(Tabla2[[#This Row],[LECHE TANQUE DIA]:[LECHE AUTOCONSUMO DIA]]))</f>
        <v>1984</v>
      </c>
      <c r="O989" s="10">
        <f t="shared" si="224"/>
        <v>0.95514112903225812</v>
      </c>
      <c r="P989" s="11">
        <f t="shared" si="225"/>
        <v>18.201834862385322</v>
      </c>
      <c r="Q989" s="11">
        <f t="shared" si="226"/>
        <v>17.38532110091743</v>
      </c>
      <c r="R989" s="11">
        <f t="shared" si="227"/>
        <v>8</v>
      </c>
      <c r="S989" s="11">
        <f t="shared" si="228"/>
        <v>4.1333333333333337</v>
      </c>
      <c r="T989" s="11">
        <f t="shared" si="229"/>
        <v>4.4036697247706424</v>
      </c>
      <c r="U989" s="11">
        <f t="shared" si="230"/>
        <v>83.361344537815128</v>
      </c>
      <c r="V989" s="11">
        <f t="shared" si="231"/>
        <v>4.579831932773109</v>
      </c>
      <c r="W989" s="11">
        <f>IFERROR(H989/M989,Tabla2[[#This Row],[CARGA PRODUCCION (ANIMALES/HA)]])</f>
        <v>4.154929577464789</v>
      </c>
      <c r="X989" s="9">
        <f t="shared" si="232"/>
        <v>2023</v>
      </c>
      <c r="Y989" s="9">
        <f t="shared" si="233"/>
        <v>1</v>
      </c>
      <c r="Z989" s="9" t="e">
        <f t="shared" ca="1" si="234"/>
        <v>#NAME?</v>
      </c>
      <c r="AA989" s="12">
        <f t="shared" si="235"/>
        <v>118</v>
      </c>
      <c r="AB989" s="10">
        <f t="shared" si="236"/>
        <v>0.92372881355932202</v>
      </c>
      <c r="AC989" s="13">
        <f t="shared" si="237"/>
        <v>7.6271186440677985E-2</v>
      </c>
    </row>
    <row r="990" spans="1:29">
      <c r="A990" s="6">
        <v>44937</v>
      </c>
      <c r="B990" s="7" t="s">
        <v>88</v>
      </c>
      <c r="C990" s="7">
        <v>719</v>
      </c>
      <c r="D990" s="7">
        <v>15</v>
      </c>
      <c r="E990" s="7">
        <v>5</v>
      </c>
      <c r="F990" s="7">
        <v>15</v>
      </c>
      <c r="G990" s="7">
        <v>41</v>
      </c>
      <c r="H990" s="7">
        <v>47</v>
      </c>
      <c r="I990" s="7">
        <v>0</v>
      </c>
      <c r="J990" s="7">
        <v>0</v>
      </c>
      <c r="K990" s="7">
        <v>180</v>
      </c>
      <c r="L990" s="7">
        <v>10.8</v>
      </c>
      <c r="M990" s="28">
        <v>15</v>
      </c>
      <c r="N990" s="9">
        <f>IF(Tabla2[[#This Row],[LECHE RETIRO DIA]]&lt;&gt;ISBLANK(Tabla2[[#This Row],[LECHE RETIRO DIA]]),SUM(Tabla2[[#This Row],[LECHE TANQUE DIA]:[LECHE RETIRO DIA]]),SUM(Tabla2[[#This Row],[LECHE TANQUE DIA]:[LECHE AUTOCONSUMO DIA]]))</f>
        <v>754</v>
      </c>
      <c r="O990" s="10">
        <f t="shared" si="224"/>
        <v>0.95358090185676392</v>
      </c>
      <c r="P990" s="11">
        <f t="shared" si="225"/>
        <v>18.390243902439025</v>
      </c>
      <c r="Q990" s="11">
        <f t="shared" si="226"/>
        <v>17.536585365853657</v>
      </c>
      <c r="R990" s="11" t="str">
        <f t="shared" si="227"/>
        <v/>
      </c>
      <c r="S990" s="11">
        <f t="shared" si="228"/>
        <v>4.1888888888888891</v>
      </c>
      <c r="T990" s="11">
        <f t="shared" si="229"/>
        <v>4.3902439024390247</v>
      </c>
      <c r="U990" s="11">
        <f t="shared" si="230"/>
        <v>69.81481481481481</v>
      </c>
      <c r="V990" s="11">
        <f t="shared" si="231"/>
        <v>3.7962962962962958</v>
      </c>
      <c r="W990" s="11">
        <f>IFERROR(H990/M990,Tabla2[[#This Row],[CARGA PRODUCCION (ANIMALES/HA)]])</f>
        <v>3.1333333333333333</v>
      </c>
      <c r="X990" s="9">
        <f t="shared" si="232"/>
        <v>2023</v>
      </c>
      <c r="Y990" s="9">
        <f t="shared" si="233"/>
        <v>1</v>
      </c>
      <c r="Z990" s="9" t="e">
        <f t="shared" ca="1" si="234"/>
        <v>#NAME?</v>
      </c>
      <c r="AA990" s="12">
        <f t="shared" si="235"/>
        <v>47</v>
      </c>
      <c r="AB990" s="10">
        <f t="shared" si="236"/>
        <v>0.87234042553191493</v>
      </c>
      <c r="AC990" s="13">
        <f t="shared" si="237"/>
        <v>0.12765957446808507</v>
      </c>
    </row>
    <row r="991" spans="1:29">
      <c r="A991" s="6">
        <v>44938</v>
      </c>
      <c r="B991" s="7" t="s">
        <v>81</v>
      </c>
      <c r="C991" s="7">
        <v>2379</v>
      </c>
      <c r="D991" s="7">
        <v>50</v>
      </c>
      <c r="E991" s="7">
        <v>9</v>
      </c>
      <c r="F991" s="7">
        <v>50</v>
      </c>
      <c r="G991" s="7">
        <v>100</v>
      </c>
      <c r="H991" s="7">
        <v>106</v>
      </c>
      <c r="I991" s="7">
        <v>0</v>
      </c>
      <c r="J991" s="7">
        <v>4</v>
      </c>
      <c r="K991" s="7">
        <v>600</v>
      </c>
      <c r="L991" s="7">
        <v>25.2</v>
      </c>
      <c r="M991" s="8">
        <v>32.700000000000003</v>
      </c>
      <c r="N991" s="9">
        <f>IF(Tabla2[[#This Row],[LECHE RETIRO DIA]]&lt;&gt;ISBLANK(Tabla2[[#This Row],[LECHE RETIRO DIA]]),SUM(Tabla2[[#This Row],[LECHE TANQUE DIA]:[LECHE RETIRO DIA]]),SUM(Tabla2[[#This Row],[LECHE TANQUE DIA]:[LECHE AUTOCONSUMO DIA]]))</f>
        <v>2488</v>
      </c>
      <c r="O991" s="10">
        <f t="shared" si="224"/>
        <v>0.9561897106109325</v>
      </c>
      <c r="P991" s="11">
        <f t="shared" si="225"/>
        <v>24.88</v>
      </c>
      <c r="Q991" s="11">
        <f t="shared" si="226"/>
        <v>23.79</v>
      </c>
      <c r="R991" s="11">
        <f t="shared" si="227"/>
        <v>12.5</v>
      </c>
      <c r="S991" s="11">
        <f t="shared" si="228"/>
        <v>4.1466666666666665</v>
      </c>
      <c r="T991" s="11">
        <f t="shared" si="229"/>
        <v>6</v>
      </c>
      <c r="U991" s="11">
        <f t="shared" si="230"/>
        <v>98.730158730158735</v>
      </c>
      <c r="V991" s="11">
        <f t="shared" si="231"/>
        <v>3.9682539682539684</v>
      </c>
      <c r="W991" s="11">
        <f>IFERROR(H991/M991,Tabla2[[#This Row],[CARGA PRODUCCION (ANIMALES/HA)]])</f>
        <v>3.2415902140672781</v>
      </c>
      <c r="X991" s="9">
        <f t="shared" si="232"/>
        <v>2023</v>
      </c>
      <c r="Y991" s="9">
        <f t="shared" si="233"/>
        <v>1</v>
      </c>
      <c r="Z991" s="9" t="e">
        <f t="shared" ca="1" si="234"/>
        <v>#NAME?</v>
      </c>
      <c r="AA991" s="12">
        <f t="shared" si="235"/>
        <v>106</v>
      </c>
      <c r="AB991" s="10">
        <f t="shared" si="236"/>
        <v>0.94339622641509435</v>
      </c>
      <c r="AC991" s="13">
        <f t="shared" si="237"/>
        <v>5.6603773584905648E-2</v>
      </c>
    </row>
    <row r="992" spans="1:29">
      <c r="A992" s="6">
        <v>44938</v>
      </c>
      <c r="B992" s="7" t="s">
        <v>83</v>
      </c>
      <c r="C992" s="7">
        <v>2191</v>
      </c>
      <c r="D992" s="7">
        <v>110</v>
      </c>
      <c r="E992" s="7">
        <v>9</v>
      </c>
      <c r="F992" s="7">
        <v>110</v>
      </c>
      <c r="G992" s="7">
        <v>120</v>
      </c>
      <c r="H992" s="7">
        <v>132</v>
      </c>
      <c r="I992" s="7">
        <v>4</v>
      </c>
      <c r="J992" s="7">
        <v>17</v>
      </c>
      <c r="K992" s="7">
        <v>680</v>
      </c>
      <c r="L992" s="7">
        <v>28.9</v>
      </c>
      <c r="M992" s="8">
        <v>35.5</v>
      </c>
      <c r="N992" s="9">
        <f>IF(Tabla2[[#This Row],[LECHE RETIRO DIA]]&lt;&gt;ISBLANK(Tabla2[[#This Row],[LECHE RETIRO DIA]]),SUM(Tabla2[[#This Row],[LECHE TANQUE DIA]:[LECHE RETIRO DIA]]),SUM(Tabla2[[#This Row],[LECHE TANQUE DIA]:[LECHE AUTOCONSUMO DIA]]))</f>
        <v>2420</v>
      </c>
      <c r="O992" s="10">
        <f t="shared" si="224"/>
        <v>0.90537190082644625</v>
      </c>
      <c r="P992" s="11">
        <f t="shared" si="225"/>
        <v>20.166666666666668</v>
      </c>
      <c r="Q992" s="11">
        <f t="shared" si="226"/>
        <v>18.258333333333333</v>
      </c>
      <c r="R992" s="11">
        <f t="shared" si="227"/>
        <v>6.4705882352941178</v>
      </c>
      <c r="S992" s="11">
        <f t="shared" si="228"/>
        <v>3.5588235294117645</v>
      </c>
      <c r="T992" s="11">
        <f t="shared" si="229"/>
        <v>5.666666666666667</v>
      </c>
      <c r="U992" s="11">
        <f t="shared" si="230"/>
        <v>83.737024221453296</v>
      </c>
      <c r="V992" s="11">
        <f t="shared" si="231"/>
        <v>4.1522491349480974</v>
      </c>
      <c r="W992" s="11">
        <f>IFERROR(H992/M992,Tabla2[[#This Row],[CARGA PRODUCCION (ANIMALES/HA)]])</f>
        <v>3.7183098591549295</v>
      </c>
      <c r="X992" s="9">
        <f t="shared" si="232"/>
        <v>2023</v>
      </c>
      <c r="Y992" s="9">
        <f t="shared" si="233"/>
        <v>1</v>
      </c>
      <c r="Z992" s="9" t="e">
        <f t="shared" ca="1" si="234"/>
        <v>#NAME?</v>
      </c>
      <c r="AA992" s="12">
        <f t="shared" si="235"/>
        <v>132</v>
      </c>
      <c r="AB992" s="10">
        <f t="shared" si="236"/>
        <v>0.90909090909090906</v>
      </c>
      <c r="AC992" s="13">
        <f t="shared" si="237"/>
        <v>9.0909090909090939E-2</v>
      </c>
    </row>
    <row r="993" spans="1:29">
      <c r="A993" s="6">
        <v>44938</v>
      </c>
      <c r="B993" s="7" t="s">
        <v>84</v>
      </c>
      <c r="C993" s="7">
        <v>1928</v>
      </c>
      <c r="D993" s="7">
        <v>40</v>
      </c>
      <c r="E993" s="7">
        <v>9</v>
      </c>
      <c r="F993" s="7">
        <v>40</v>
      </c>
      <c r="G993" s="7">
        <v>109</v>
      </c>
      <c r="H993" s="7">
        <v>118</v>
      </c>
      <c r="I993" s="7">
        <v>0</v>
      </c>
      <c r="J993" s="7">
        <v>5</v>
      </c>
      <c r="K993" s="7">
        <v>480</v>
      </c>
      <c r="L993" s="7">
        <v>23.8</v>
      </c>
      <c r="M993" s="8">
        <v>28.4</v>
      </c>
      <c r="N993" s="9">
        <f>IF(Tabla2[[#This Row],[LECHE RETIRO DIA]]&lt;&gt;ISBLANK(Tabla2[[#This Row],[LECHE RETIRO DIA]]),SUM(Tabla2[[#This Row],[LECHE TANQUE DIA]:[LECHE RETIRO DIA]]),SUM(Tabla2[[#This Row],[LECHE TANQUE DIA]:[LECHE AUTOCONSUMO DIA]]))</f>
        <v>2017</v>
      </c>
      <c r="O993" s="10">
        <f t="shared" si="224"/>
        <v>0.95587506197322758</v>
      </c>
      <c r="P993" s="11">
        <f t="shared" si="225"/>
        <v>18.504587155963304</v>
      </c>
      <c r="Q993" s="11">
        <f t="shared" si="226"/>
        <v>17.688073394495412</v>
      </c>
      <c r="R993" s="11">
        <f t="shared" si="227"/>
        <v>8</v>
      </c>
      <c r="S993" s="11">
        <f t="shared" si="228"/>
        <v>4.2020833333333334</v>
      </c>
      <c r="T993" s="11">
        <f t="shared" si="229"/>
        <v>4.4036697247706424</v>
      </c>
      <c r="U993" s="11">
        <f t="shared" si="230"/>
        <v>84.747899159663859</v>
      </c>
      <c r="V993" s="11">
        <f t="shared" si="231"/>
        <v>4.579831932773109</v>
      </c>
      <c r="W993" s="11">
        <f>IFERROR(H993/M993,Tabla2[[#This Row],[CARGA PRODUCCION (ANIMALES/HA)]])</f>
        <v>4.154929577464789</v>
      </c>
      <c r="X993" s="9">
        <f t="shared" si="232"/>
        <v>2023</v>
      </c>
      <c r="Y993" s="9">
        <f t="shared" si="233"/>
        <v>1</v>
      </c>
      <c r="Z993" s="9" t="e">
        <f t="shared" ca="1" si="234"/>
        <v>#NAME?</v>
      </c>
      <c r="AA993" s="12">
        <f t="shared" si="235"/>
        <v>118</v>
      </c>
      <c r="AB993" s="10">
        <f t="shared" si="236"/>
        <v>0.92372881355932202</v>
      </c>
      <c r="AC993" s="13">
        <f t="shared" si="237"/>
        <v>7.6271186440677985E-2</v>
      </c>
    </row>
    <row r="994" spans="1:29">
      <c r="A994" s="6">
        <v>44938</v>
      </c>
      <c r="B994" s="7" t="s">
        <v>88</v>
      </c>
      <c r="C994" s="7">
        <v>618</v>
      </c>
      <c r="D994" s="7">
        <v>15</v>
      </c>
      <c r="E994" s="7">
        <v>5</v>
      </c>
      <c r="F994" s="7">
        <v>15</v>
      </c>
      <c r="G994" s="7">
        <v>41</v>
      </c>
      <c r="H994" s="7">
        <v>47</v>
      </c>
      <c r="I994" s="7">
        <v>0</v>
      </c>
      <c r="J994" s="7">
        <v>0</v>
      </c>
      <c r="K994" s="7">
        <v>180</v>
      </c>
      <c r="L994" s="7">
        <v>10.8</v>
      </c>
      <c r="M994" s="28">
        <v>15</v>
      </c>
      <c r="N994" s="9">
        <f>IF(Tabla2[[#This Row],[LECHE RETIRO DIA]]&lt;&gt;ISBLANK(Tabla2[[#This Row],[LECHE RETIRO DIA]]),SUM(Tabla2[[#This Row],[LECHE TANQUE DIA]:[LECHE RETIRO DIA]]),SUM(Tabla2[[#This Row],[LECHE TANQUE DIA]:[LECHE AUTOCONSUMO DIA]]))</f>
        <v>653</v>
      </c>
      <c r="O994" s="10">
        <f t="shared" si="224"/>
        <v>0.94640122511485447</v>
      </c>
      <c r="P994" s="11">
        <f t="shared" si="225"/>
        <v>15.926829268292684</v>
      </c>
      <c r="Q994" s="11">
        <f t="shared" si="226"/>
        <v>15.073170731707316</v>
      </c>
      <c r="R994" s="11" t="str">
        <f t="shared" si="227"/>
        <v/>
      </c>
      <c r="S994" s="11">
        <f t="shared" si="228"/>
        <v>3.6277777777777778</v>
      </c>
      <c r="T994" s="11">
        <f t="shared" si="229"/>
        <v>4.3902439024390247</v>
      </c>
      <c r="U994" s="11">
        <f t="shared" si="230"/>
        <v>60.462962962962962</v>
      </c>
      <c r="V994" s="11">
        <f t="shared" si="231"/>
        <v>3.7962962962962958</v>
      </c>
      <c r="W994" s="11">
        <f>IFERROR(H994/M994,Tabla2[[#This Row],[CARGA PRODUCCION (ANIMALES/HA)]])</f>
        <v>3.1333333333333333</v>
      </c>
      <c r="X994" s="9">
        <f t="shared" si="232"/>
        <v>2023</v>
      </c>
      <c r="Y994" s="9">
        <f t="shared" si="233"/>
        <v>1</v>
      </c>
      <c r="Z994" s="9" t="e">
        <f t="shared" ca="1" si="234"/>
        <v>#NAME?</v>
      </c>
      <c r="AA994" s="12">
        <f t="shared" si="235"/>
        <v>47</v>
      </c>
      <c r="AB994" s="10">
        <f t="shared" si="236"/>
        <v>0.87234042553191493</v>
      </c>
      <c r="AC994" s="13">
        <f t="shared" si="237"/>
        <v>0.12765957446808507</v>
      </c>
    </row>
    <row r="995" spans="1:29">
      <c r="A995" s="6">
        <v>44939</v>
      </c>
      <c r="B995" s="7" t="s">
        <v>81</v>
      </c>
      <c r="C995" s="7">
        <v>2420</v>
      </c>
      <c r="D995" s="7">
        <v>50</v>
      </c>
      <c r="E995" s="7">
        <v>9</v>
      </c>
      <c r="F995" s="7">
        <v>50</v>
      </c>
      <c r="G995" s="7">
        <v>102</v>
      </c>
      <c r="H995" s="7">
        <v>104</v>
      </c>
      <c r="I995" s="7">
        <v>0</v>
      </c>
      <c r="J995" s="7">
        <v>4</v>
      </c>
      <c r="K995" s="7">
        <v>600</v>
      </c>
      <c r="L995" s="7">
        <v>25.2</v>
      </c>
      <c r="M995" s="8">
        <v>32.700000000000003</v>
      </c>
      <c r="N995" s="9">
        <f>IF(Tabla2[[#This Row],[LECHE RETIRO DIA]]&lt;&gt;ISBLANK(Tabla2[[#This Row],[LECHE RETIRO DIA]]),SUM(Tabla2[[#This Row],[LECHE TANQUE DIA]:[LECHE RETIRO DIA]]),SUM(Tabla2[[#This Row],[LECHE TANQUE DIA]:[LECHE AUTOCONSUMO DIA]]))</f>
        <v>2529</v>
      </c>
      <c r="O995" s="10">
        <f t="shared" si="224"/>
        <v>0.95689996045867931</v>
      </c>
      <c r="P995" s="11">
        <f t="shared" si="225"/>
        <v>24.794117647058822</v>
      </c>
      <c r="Q995" s="11">
        <f t="shared" si="226"/>
        <v>23.725490196078432</v>
      </c>
      <c r="R995" s="11">
        <f t="shared" si="227"/>
        <v>12.5</v>
      </c>
      <c r="S995" s="11">
        <f t="shared" si="228"/>
        <v>4.2149999999999999</v>
      </c>
      <c r="T995" s="11">
        <f t="shared" si="229"/>
        <v>5.882352941176471</v>
      </c>
      <c r="U995" s="11">
        <f t="shared" si="230"/>
        <v>100.35714285714286</v>
      </c>
      <c r="V995" s="11">
        <f t="shared" si="231"/>
        <v>4.0476190476190474</v>
      </c>
      <c r="W995" s="11">
        <f>IFERROR(H995/M995,Tabla2[[#This Row],[CARGA PRODUCCION (ANIMALES/HA)]])</f>
        <v>3.1804281345565748</v>
      </c>
      <c r="X995" s="9">
        <f t="shared" si="232"/>
        <v>2023</v>
      </c>
      <c r="Y995" s="9">
        <f t="shared" si="233"/>
        <v>1</v>
      </c>
      <c r="Z995" s="9" t="e">
        <f t="shared" ca="1" si="234"/>
        <v>#NAME?</v>
      </c>
      <c r="AA995" s="12">
        <f t="shared" si="235"/>
        <v>104</v>
      </c>
      <c r="AB995" s="10">
        <f t="shared" si="236"/>
        <v>0.98076923076923073</v>
      </c>
      <c r="AC995" s="13">
        <f t="shared" si="237"/>
        <v>1.9230769230769273E-2</v>
      </c>
    </row>
    <row r="996" spans="1:29">
      <c r="A996" s="6">
        <v>44939</v>
      </c>
      <c r="B996" s="7" t="s">
        <v>83</v>
      </c>
      <c r="C996" s="7">
        <v>2260</v>
      </c>
      <c r="D996" s="7">
        <v>110</v>
      </c>
      <c r="E996" s="7">
        <v>9</v>
      </c>
      <c r="F996" s="7">
        <v>110</v>
      </c>
      <c r="G996" s="7">
        <v>120</v>
      </c>
      <c r="H996" s="7">
        <v>132</v>
      </c>
      <c r="I996" s="7">
        <v>4</v>
      </c>
      <c r="J996" s="7">
        <v>17</v>
      </c>
      <c r="K996" s="7">
        <v>680</v>
      </c>
      <c r="L996" s="7">
        <v>28.9</v>
      </c>
      <c r="M996" s="8">
        <v>35.5</v>
      </c>
      <c r="N996" s="9">
        <f>IF(Tabla2[[#This Row],[LECHE RETIRO DIA]]&lt;&gt;ISBLANK(Tabla2[[#This Row],[LECHE RETIRO DIA]]),SUM(Tabla2[[#This Row],[LECHE TANQUE DIA]:[LECHE RETIRO DIA]]),SUM(Tabla2[[#This Row],[LECHE TANQUE DIA]:[LECHE AUTOCONSUMO DIA]]))</f>
        <v>2489</v>
      </c>
      <c r="O996" s="10">
        <f t="shared" si="224"/>
        <v>0.90799517878666136</v>
      </c>
      <c r="P996" s="11">
        <f t="shared" si="225"/>
        <v>20.741666666666667</v>
      </c>
      <c r="Q996" s="11">
        <f t="shared" si="226"/>
        <v>18.833333333333332</v>
      </c>
      <c r="R996" s="11">
        <f t="shared" si="227"/>
        <v>6.4705882352941178</v>
      </c>
      <c r="S996" s="11">
        <f t="shared" si="228"/>
        <v>3.6602941176470587</v>
      </c>
      <c r="T996" s="11">
        <f t="shared" si="229"/>
        <v>5.666666666666667</v>
      </c>
      <c r="U996" s="11">
        <f t="shared" si="230"/>
        <v>86.124567474048447</v>
      </c>
      <c r="V996" s="11">
        <f t="shared" si="231"/>
        <v>4.1522491349480974</v>
      </c>
      <c r="W996" s="11">
        <f>IFERROR(H996/M996,Tabla2[[#This Row],[CARGA PRODUCCION (ANIMALES/HA)]])</f>
        <v>3.7183098591549295</v>
      </c>
      <c r="X996" s="9">
        <f t="shared" si="232"/>
        <v>2023</v>
      </c>
      <c r="Y996" s="9">
        <f t="shared" si="233"/>
        <v>1</v>
      </c>
      <c r="Z996" s="9" t="e">
        <f t="shared" ca="1" si="234"/>
        <v>#NAME?</v>
      </c>
      <c r="AA996" s="12">
        <f t="shared" si="235"/>
        <v>132</v>
      </c>
      <c r="AB996" s="10">
        <f t="shared" si="236"/>
        <v>0.90909090909090906</v>
      </c>
      <c r="AC996" s="13">
        <f t="shared" si="237"/>
        <v>9.0909090909090939E-2</v>
      </c>
    </row>
    <row r="997" spans="1:29">
      <c r="A997" s="6">
        <v>44939</v>
      </c>
      <c r="B997" s="7" t="s">
        <v>84</v>
      </c>
      <c r="C997" s="7">
        <v>1891</v>
      </c>
      <c r="D997" s="7">
        <v>40</v>
      </c>
      <c r="E997" s="7">
        <v>9</v>
      </c>
      <c r="F997" s="7">
        <v>40</v>
      </c>
      <c r="G997" s="7">
        <v>109</v>
      </c>
      <c r="H997" s="7">
        <v>118</v>
      </c>
      <c r="I997" s="7">
        <v>0</v>
      </c>
      <c r="J997" s="7">
        <v>5</v>
      </c>
      <c r="K997" s="7">
        <v>480</v>
      </c>
      <c r="L997" s="7">
        <v>23.8</v>
      </c>
      <c r="M997" s="8">
        <v>28.4</v>
      </c>
      <c r="N997" s="9">
        <f>IF(Tabla2[[#This Row],[LECHE RETIRO DIA]]&lt;&gt;ISBLANK(Tabla2[[#This Row],[LECHE RETIRO DIA]]),SUM(Tabla2[[#This Row],[LECHE TANQUE DIA]:[LECHE RETIRO DIA]]),SUM(Tabla2[[#This Row],[LECHE TANQUE DIA]:[LECHE AUTOCONSUMO DIA]]))</f>
        <v>1980</v>
      </c>
      <c r="O997" s="10">
        <f t="shared" si="224"/>
        <v>0.95505050505050504</v>
      </c>
      <c r="P997" s="11">
        <f t="shared" si="225"/>
        <v>18.165137614678898</v>
      </c>
      <c r="Q997" s="11">
        <f t="shared" si="226"/>
        <v>17.348623853211009</v>
      </c>
      <c r="R997" s="11">
        <f t="shared" si="227"/>
        <v>8</v>
      </c>
      <c r="S997" s="11">
        <f t="shared" si="228"/>
        <v>4.125</v>
      </c>
      <c r="T997" s="11">
        <f t="shared" si="229"/>
        <v>4.4036697247706424</v>
      </c>
      <c r="U997" s="11">
        <f t="shared" si="230"/>
        <v>83.193277310924373</v>
      </c>
      <c r="V997" s="11">
        <f t="shared" si="231"/>
        <v>4.579831932773109</v>
      </c>
      <c r="W997" s="11">
        <f>IFERROR(H997/M997,Tabla2[[#This Row],[CARGA PRODUCCION (ANIMALES/HA)]])</f>
        <v>4.154929577464789</v>
      </c>
      <c r="X997" s="9">
        <f t="shared" si="232"/>
        <v>2023</v>
      </c>
      <c r="Y997" s="9">
        <f t="shared" si="233"/>
        <v>1</v>
      </c>
      <c r="Z997" s="9" t="e">
        <f t="shared" ca="1" si="234"/>
        <v>#NAME?</v>
      </c>
      <c r="AA997" s="12">
        <f t="shared" si="235"/>
        <v>118</v>
      </c>
      <c r="AB997" s="10">
        <f t="shared" si="236"/>
        <v>0.92372881355932202</v>
      </c>
      <c r="AC997" s="13">
        <f t="shared" si="237"/>
        <v>7.6271186440677985E-2</v>
      </c>
    </row>
    <row r="998" spans="1:29">
      <c r="A998" s="6">
        <v>44939</v>
      </c>
      <c r="B998" s="7" t="s">
        <v>88</v>
      </c>
      <c r="C998" s="7">
        <v>626</v>
      </c>
      <c r="D998" s="7">
        <v>15</v>
      </c>
      <c r="E998" s="7">
        <v>5</v>
      </c>
      <c r="F998" s="7">
        <v>15</v>
      </c>
      <c r="G998" s="7">
        <v>41</v>
      </c>
      <c r="H998" s="7">
        <v>47</v>
      </c>
      <c r="I998" s="7">
        <v>0</v>
      </c>
      <c r="J998" s="7">
        <v>0</v>
      </c>
      <c r="K998" s="7">
        <v>180</v>
      </c>
      <c r="L998" s="7">
        <v>10.8</v>
      </c>
      <c r="M998" s="28">
        <v>15</v>
      </c>
      <c r="N998" s="9">
        <f>IF(Tabla2[[#This Row],[LECHE RETIRO DIA]]&lt;&gt;ISBLANK(Tabla2[[#This Row],[LECHE RETIRO DIA]]),SUM(Tabla2[[#This Row],[LECHE TANQUE DIA]:[LECHE RETIRO DIA]]),SUM(Tabla2[[#This Row],[LECHE TANQUE DIA]:[LECHE AUTOCONSUMO DIA]]))</f>
        <v>661</v>
      </c>
      <c r="O998" s="10">
        <f t="shared" si="224"/>
        <v>0.94704992435703483</v>
      </c>
      <c r="P998" s="11">
        <f t="shared" si="225"/>
        <v>16.121951219512194</v>
      </c>
      <c r="Q998" s="11">
        <f t="shared" si="226"/>
        <v>15.268292682926829</v>
      </c>
      <c r="R998" s="11" t="str">
        <f t="shared" si="227"/>
        <v/>
      </c>
      <c r="S998" s="11">
        <f t="shared" si="228"/>
        <v>3.6722222222222221</v>
      </c>
      <c r="T998" s="11">
        <f t="shared" si="229"/>
        <v>4.3902439024390247</v>
      </c>
      <c r="U998" s="11">
        <f t="shared" si="230"/>
        <v>61.203703703703702</v>
      </c>
      <c r="V998" s="11">
        <f t="shared" si="231"/>
        <v>3.7962962962962958</v>
      </c>
      <c r="W998" s="11">
        <f>IFERROR(H998/M998,Tabla2[[#This Row],[CARGA PRODUCCION (ANIMALES/HA)]])</f>
        <v>3.1333333333333333</v>
      </c>
      <c r="X998" s="9">
        <f t="shared" si="232"/>
        <v>2023</v>
      </c>
      <c r="Y998" s="9">
        <f t="shared" si="233"/>
        <v>1</v>
      </c>
      <c r="Z998" s="9" t="e">
        <f t="shared" ca="1" si="234"/>
        <v>#NAME?</v>
      </c>
      <c r="AA998" s="12">
        <f t="shared" si="235"/>
        <v>47</v>
      </c>
      <c r="AB998" s="10">
        <f t="shared" si="236"/>
        <v>0.87234042553191493</v>
      </c>
      <c r="AC998" s="13">
        <f t="shared" si="237"/>
        <v>0.12765957446808507</v>
      </c>
    </row>
    <row r="999" spans="1:29">
      <c r="A999" s="6">
        <v>44940</v>
      </c>
      <c r="B999" s="7" t="s">
        <v>81</v>
      </c>
      <c r="C999" s="7">
        <v>2366</v>
      </c>
      <c r="D999" s="7">
        <v>50</v>
      </c>
      <c r="E999" s="7">
        <v>9</v>
      </c>
      <c r="F999" s="7">
        <v>50</v>
      </c>
      <c r="G999" s="7">
        <v>102</v>
      </c>
      <c r="H999" s="7">
        <v>106</v>
      </c>
      <c r="I999" s="7">
        <v>0</v>
      </c>
      <c r="J999" s="7">
        <v>4</v>
      </c>
      <c r="K999" s="7">
        <v>600</v>
      </c>
      <c r="L999" s="7">
        <v>25.2</v>
      </c>
      <c r="M999" s="8">
        <v>32.700000000000003</v>
      </c>
      <c r="N999" s="9">
        <f>IF(Tabla2[[#This Row],[LECHE RETIRO DIA]]&lt;&gt;ISBLANK(Tabla2[[#This Row],[LECHE RETIRO DIA]]),SUM(Tabla2[[#This Row],[LECHE TANQUE DIA]:[LECHE RETIRO DIA]]),SUM(Tabla2[[#This Row],[LECHE TANQUE DIA]:[LECHE AUTOCONSUMO DIA]]))</f>
        <v>2475</v>
      </c>
      <c r="O999" s="10">
        <f t="shared" si="224"/>
        <v>0.95595959595959601</v>
      </c>
      <c r="P999" s="11">
        <f t="shared" si="225"/>
        <v>24.264705882352942</v>
      </c>
      <c r="Q999" s="11">
        <f t="shared" si="226"/>
        <v>23.196078431372548</v>
      </c>
      <c r="R999" s="11">
        <f t="shared" si="227"/>
        <v>12.5</v>
      </c>
      <c r="S999" s="11">
        <f t="shared" si="228"/>
        <v>4.125</v>
      </c>
      <c r="T999" s="11">
        <f t="shared" si="229"/>
        <v>5.882352941176471</v>
      </c>
      <c r="U999" s="11">
        <f t="shared" si="230"/>
        <v>98.214285714285722</v>
      </c>
      <c r="V999" s="11">
        <f t="shared" si="231"/>
        <v>4.0476190476190474</v>
      </c>
      <c r="W999" s="11">
        <f>IFERROR(H999/M999,Tabla2[[#This Row],[CARGA PRODUCCION (ANIMALES/HA)]])</f>
        <v>3.2415902140672781</v>
      </c>
      <c r="X999" s="9">
        <f t="shared" si="232"/>
        <v>2023</v>
      </c>
      <c r="Y999" s="9">
        <f t="shared" si="233"/>
        <v>1</v>
      </c>
      <c r="Z999" s="9" t="e">
        <f t="shared" ca="1" si="234"/>
        <v>#NAME?</v>
      </c>
      <c r="AA999" s="12">
        <f t="shared" si="235"/>
        <v>106</v>
      </c>
      <c r="AB999" s="10">
        <f t="shared" si="236"/>
        <v>0.96226415094339623</v>
      </c>
      <c r="AC999" s="13">
        <f t="shared" si="237"/>
        <v>3.7735849056603765E-2</v>
      </c>
    </row>
    <row r="1000" spans="1:29">
      <c r="A1000" s="6">
        <v>44940</v>
      </c>
      <c r="B1000" s="7" t="s">
        <v>83</v>
      </c>
      <c r="C1000" s="7">
        <v>2232</v>
      </c>
      <c r="D1000" s="7">
        <v>110</v>
      </c>
      <c r="E1000" s="7">
        <v>9</v>
      </c>
      <c r="F1000" s="7">
        <v>110</v>
      </c>
      <c r="G1000" s="7">
        <v>120</v>
      </c>
      <c r="H1000" s="7">
        <v>132</v>
      </c>
      <c r="I1000" s="7">
        <v>4</v>
      </c>
      <c r="J1000" s="7">
        <v>17</v>
      </c>
      <c r="K1000" s="7">
        <v>680</v>
      </c>
      <c r="L1000" s="7">
        <v>28.9</v>
      </c>
      <c r="M1000" s="8">
        <v>35.5</v>
      </c>
      <c r="N1000" s="9">
        <f>IF(Tabla2[[#This Row],[LECHE RETIRO DIA]]&lt;&gt;ISBLANK(Tabla2[[#This Row],[LECHE RETIRO DIA]]),SUM(Tabla2[[#This Row],[LECHE TANQUE DIA]:[LECHE RETIRO DIA]]),SUM(Tabla2[[#This Row],[LECHE TANQUE DIA]:[LECHE AUTOCONSUMO DIA]]))</f>
        <v>2461</v>
      </c>
      <c r="O1000" s="10">
        <f t="shared" si="224"/>
        <v>0.90694839496139779</v>
      </c>
      <c r="P1000" s="11">
        <f t="shared" si="225"/>
        <v>20.508333333333333</v>
      </c>
      <c r="Q1000" s="11">
        <f t="shared" si="226"/>
        <v>18.600000000000001</v>
      </c>
      <c r="R1000" s="11">
        <f t="shared" si="227"/>
        <v>6.4705882352941178</v>
      </c>
      <c r="S1000" s="11">
        <f t="shared" si="228"/>
        <v>3.6191176470588236</v>
      </c>
      <c r="T1000" s="11">
        <f t="shared" si="229"/>
        <v>5.666666666666667</v>
      </c>
      <c r="U1000" s="11">
        <f t="shared" si="230"/>
        <v>85.155709342560556</v>
      </c>
      <c r="V1000" s="11">
        <f t="shared" si="231"/>
        <v>4.1522491349480974</v>
      </c>
      <c r="W1000" s="11">
        <f>IFERROR(H1000/M1000,Tabla2[[#This Row],[CARGA PRODUCCION (ANIMALES/HA)]])</f>
        <v>3.7183098591549295</v>
      </c>
      <c r="X1000" s="9">
        <f t="shared" si="232"/>
        <v>2023</v>
      </c>
      <c r="Y1000" s="9">
        <f t="shared" si="233"/>
        <v>1</v>
      </c>
      <c r="Z1000" s="9" t="e">
        <f t="shared" ca="1" si="234"/>
        <v>#NAME?</v>
      </c>
      <c r="AA1000" s="12">
        <f t="shared" si="235"/>
        <v>132</v>
      </c>
      <c r="AB1000" s="10">
        <f t="shared" si="236"/>
        <v>0.90909090909090906</v>
      </c>
      <c r="AC1000" s="13">
        <f t="shared" si="237"/>
        <v>9.0909090909090939E-2</v>
      </c>
    </row>
    <row r="1001" spans="1:29">
      <c r="A1001" s="6">
        <v>44940</v>
      </c>
      <c r="B1001" s="7" t="s">
        <v>84</v>
      </c>
      <c r="C1001" s="7">
        <v>1874</v>
      </c>
      <c r="D1001" s="7">
        <v>40</v>
      </c>
      <c r="E1001" s="7">
        <v>9</v>
      </c>
      <c r="F1001" s="7">
        <v>40</v>
      </c>
      <c r="G1001" s="7">
        <v>109</v>
      </c>
      <c r="H1001" s="7">
        <v>118</v>
      </c>
      <c r="I1001" s="7">
        <v>0</v>
      </c>
      <c r="J1001" s="7">
        <v>5</v>
      </c>
      <c r="K1001" s="7">
        <v>480</v>
      </c>
      <c r="L1001" s="7">
        <v>23.8</v>
      </c>
      <c r="M1001" s="8">
        <v>28.4</v>
      </c>
      <c r="N1001" s="9">
        <f>IF(Tabla2[[#This Row],[LECHE RETIRO DIA]]&lt;&gt;ISBLANK(Tabla2[[#This Row],[LECHE RETIRO DIA]]),SUM(Tabla2[[#This Row],[LECHE TANQUE DIA]:[LECHE RETIRO DIA]]),SUM(Tabla2[[#This Row],[LECHE TANQUE DIA]:[LECHE AUTOCONSUMO DIA]]))</f>
        <v>1963</v>
      </c>
      <c r="O1001" s="10">
        <f t="shared" si="224"/>
        <v>0.95466123280692816</v>
      </c>
      <c r="P1001" s="11">
        <f t="shared" si="225"/>
        <v>18.009174311926607</v>
      </c>
      <c r="Q1001" s="11">
        <f t="shared" si="226"/>
        <v>17.192660550458715</v>
      </c>
      <c r="R1001" s="11">
        <f t="shared" si="227"/>
        <v>8</v>
      </c>
      <c r="S1001" s="11">
        <f t="shared" si="228"/>
        <v>4.0895833333333336</v>
      </c>
      <c r="T1001" s="11">
        <f t="shared" si="229"/>
        <v>4.4036697247706424</v>
      </c>
      <c r="U1001" s="11">
        <f t="shared" si="230"/>
        <v>82.47899159663865</v>
      </c>
      <c r="V1001" s="11">
        <f t="shared" si="231"/>
        <v>4.579831932773109</v>
      </c>
      <c r="W1001" s="11">
        <f>IFERROR(H1001/M1001,Tabla2[[#This Row],[CARGA PRODUCCION (ANIMALES/HA)]])</f>
        <v>4.154929577464789</v>
      </c>
      <c r="X1001" s="9">
        <f t="shared" si="232"/>
        <v>2023</v>
      </c>
      <c r="Y1001" s="9">
        <f t="shared" si="233"/>
        <v>1</v>
      </c>
      <c r="Z1001" s="9" t="e">
        <f t="shared" ca="1" si="234"/>
        <v>#NAME?</v>
      </c>
      <c r="AA1001" s="12">
        <f t="shared" si="235"/>
        <v>118</v>
      </c>
      <c r="AB1001" s="10">
        <f t="shared" si="236"/>
        <v>0.92372881355932202</v>
      </c>
      <c r="AC1001" s="13">
        <f t="shared" si="237"/>
        <v>7.6271186440677985E-2</v>
      </c>
    </row>
    <row r="1002" spans="1:29">
      <c r="A1002" s="6">
        <v>44940</v>
      </c>
      <c r="B1002" s="7" t="s">
        <v>88</v>
      </c>
      <c r="C1002" s="7">
        <v>585</v>
      </c>
      <c r="D1002" s="7">
        <v>15</v>
      </c>
      <c r="E1002" s="7">
        <v>5</v>
      </c>
      <c r="F1002" s="7">
        <v>15</v>
      </c>
      <c r="G1002" s="7">
        <v>41</v>
      </c>
      <c r="H1002" s="7">
        <v>47</v>
      </c>
      <c r="I1002" s="7">
        <v>0</v>
      </c>
      <c r="J1002" s="7">
        <v>0</v>
      </c>
      <c r="K1002" s="7">
        <v>180</v>
      </c>
      <c r="L1002" s="7">
        <v>10.8</v>
      </c>
      <c r="M1002" s="28">
        <v>15</v>
      </c>
      <c r="N1002" s="9">
        <f>IF(Tabla2[[#This Row],[LECHE RETIRO DIA]]&lt;&gt;ISBLANK(Tabla2[[#This Row],[LECHE RETIRO DIA]]),SUM(Tabla2[[#This Row],[LECHE TANQUE DIA]:[LECHE RETIRO DIA]]),SUM(Tabla2[[#This Row],[LECHE TANQUE DIA]:[LECHE AUTOCONSUMO DIA]]))</f>
        <v>620</v>
      </c>
      <c r="O1002" s="10">
        <f t="shared" si="224"/>
        <v>0.94354838709677424</v>
      </c>
      <c r="P1002" s="11">
        <f t="shared" si="225"/>
        <v>15.121951219512194</v>
      </c>
      <c r="Q1002" s="11">
        <f t="shared" si="226"/>
        <v>14.268292682926829</v>
      </c>
      <c r="R1002" s="11" t="str">
        <f t="shared" si="227"/>
        <v/>
      </c>
      <c r="S1002" s="11">
        <f t="shared" si="228"/>
        <v>3.4444444444444446</v>
      </c>
      <c r="T1002" s="11">
        <f t="shared" si="229"/>
        <v>4.3902439024390247</v>
      </c>
      <c r="U1002" s="11">
        <f t="shared" si="230"/>
        <v>57.407407407407405</v>
      </c>
      <c r="V1002" s="11">
        <f t="shared" si="231"/>
        <v>3.7962962962962958</v>
      </c>
      <c r="W1002" s="11">
        <f>IFERROR(H1002/M1002,Tabla2[[#This Row],[CARGA PRODUCCION (ANIMALES/HA)]])</f>
        <v>3.1333333333333333</v>
      </c>
      <c r="X1002" s="9">
        <f t="shared" si="232"/>
        <v>2023</v>
      </c>
      <c r="Y1002" s="9">
        <f t="shared" si="233"/>
        <v>1</v>
      </c>
      <c r="Z1002" s="9" t="e">
        <f t="shared" ca="1" si="234"/>
        <v>#NAME?</v>
      </c>
      <c r="AA1002" s="12">
        <f t="shared" si="235"/>
        <v>47</v>
      </c>
      <c r="AB1002" s="10">
        <f t="shared" si="236"/>
        <v>0.87234042553191493</v>
      </c>
      <c r="AC1002" s="13">
        <f t="shared" si="237"/>
        <v>0.12765957446808507</v>
      </c>
    </row>
    <row r="1003" spans="1:29">
      <c r="A1003" s="6">
        <v>44941</v>
      </c>
      <c r="B1003" s="7" t="s">
        <v>81</v>
      </c>
      <c r="C1003" s="7">
        <v>2402</v>
      </c>
      <c r="D1003" s="7">
        <v>30</v>
      </c>
      <c r="E1003" s="7">
        <v>9</v>
      </c>
      <c r="F1003" s="7">
        <v>30</v>
      </c>
      <c r="G1003" s="7">
        <v>102</v>
      </c>
      <c r="H1003" s="7">
        <v>105</v>
      </c>
      <c r="I1003" s="7">
        <v>0</v>
      </c>
      <c r="J1003" s="7">
        <v>5</v>
      </c>
      <c r="K1003" s="7">
        <v>600</v>
      </c>
      <c r="L1003" s="7">
        <v>25.2</v>
      </c>
      <c r="M1003" s="8">
        <v>32.700000000000003</v>
      </c>
      <c r="N1003" s="9">
        <f>IF(Tabla2[[#This Row],[LECHE RETIRO DIA]]&lt;&gt;ISBLANK(Tabla2[[#This Row],[LECHE RETIRO DIA]]),SUM(Tabla2[[#This Row],[LECHE TANQUE DIA]:[LECHE RETIRO DIA]]),SUM(Tabla2[[#This Row],[LECHE TANQUE DIA]:[LECHE AUTOCONSUMO DIA]]))</f>
        <v>2471</v>
      </c>
      <c r="O1003" s="10">
        <f t="shared" si="224"/>
        <v>0.97207608255766897</v>
      </c>
      <c r="P1003" s="11">
        <f t="shared" si="225"/>
        <v>24.225490196078432</v>
      </c>
      <c r="Q1003" s="11">
        <f t="shared" si="226"/>
        <v>23.549019607843139</v>
      </c>
      <c r="R1003" s="11">
        <f t="shared" si="227"/>
        <v>6</v>
      </c>
      <c r="S1003" s="11">
        <f t="shared" si="228"/>
        <v>4.1183333333333332</v>
      </c>
      <c r="T1003" s="11">
        <f t="shared" si="229"/>
        <v>5.882352941176471</v>
      </c>
      <c r="U1003" s="11">
        <f t="shared" si="230"/>
        <v>98.055555555555557</v>
      </c>
      <c r="V1003" s="11">
        <f t="shared" si="231"/>
        <v>4.0476190476190474</v>
      </c>
      <c r="W1003" s="11">
        <f>IFERROR(H1003/M1003,Tabla2[[#This Row],[CARGA PRODUCCION (ANIMALES/HA)]])</f>
        <v>3.2110091743119265</v>
      </c>
      <c r="X1003" s="9">
        <f t="shared" si="232"/>
        <v>2023</v>
      </c>
      <c r="Y1003" s="9">
        <f t="shared" si="233"/>
        <v>1</v>
      </c>
      <c r="Z1003" s="9" t="e">
        <f t="shared" ca="1" si="234"/>
        <v>#NAME?</v>
      </c>
      <c r="AA1003" s="12">
        <f t="shared" si="235"/>
        <v>105</v>
      </c>
      <c r="AB1003" s="10">
        <f t="shared" si="236"/>
        <v>0.97142857142857142</v>
      </c>
      <c r="AC1003" s="13">
        <f t="shared" si="237"/>
        <v>2.8571428571428581E-2</v>
      </c>
    </row>
    <row r="1004" spans="1:29">
      <c r="A1004" s="6">
        <v>44941</v>
      </c>
      <c r="B1004" s="7" t="s">
        <v>83</v>
      </c>
      <c r="C1004" s="7">
        <v>2289</v>
      </c>
      <c r="D1004" s="7">
        <v>110</v>
      </c>
      <c r="E1004" s="7">
        <v>9</v>
      </c>
      <c r="F1004" s="7">
        <v>110</v>
      </c>
      <c r="G1004" s="7">
        <v>120</v>
      </c>
      <c r="H1004" s="7">
        <v>132</v>
      </c>
      <c r="I1004" s="7">
        <v>4</v>
      </c>
      <c r="J1004" s="7">
        <v>17</v>
      </c>
      <c r="K1004" s="7">
        <v>680</v>
      </c>
      <c r="L1004" s="7">
        <v>28.9</v>
      </c>
      <c r="M1004" s="8">
        <v>35.5</v>
      </c>
      <c r="N1004" s="9">
        <f>IF(Tabla2[[#This Row],[LECHE RETIRO DIA]]&lt;&gt;ISBLANK(Tabla2[[#This Row],[LECHE RETIRO DIA]]),SUM(Tabla2[[#This Row],[LECHE TANQUE DIA]:[LECHE RETIRO DIA]]),SUM(Tabla2[[#This Row],[LECHE TANQUE DIA]:[LECHE AUTOCONSUMO DIA]]))</f>
        <v>2518</v>
      </c>
      <c r="O1004" s="10">
        <f t="shared" si="224"/>
        <v>0.90905480540111194</v>
      </c>
      <c r="P1004" s="11">
        <f t="shared" si="225"/>
        <v>20.983333333333334</v>
      </c>
      <c r="Q1004" s="11">
        <f t="shared" si="226"/>
        <v>19.074999999999999</v>
      </c>
      <c r="R1004" s="11">
        <f t="shared" si="227"/>
        <v>6.4705882352941178</v>
      </c>
      <c r="S1004" s="11">
        <f t="shared" si="228"/>
        <v>3.7029411764705884</v>
      </c>
      <c r="T1004" s="11">
        <f t="shared" si="229"/>
        <v>5.666666666666667</v>
      </c>
      <c r="U1004" s="11">
        <f t="shared" si="230"/>
        <v>87.12802768166091</v>
      </c>
      <c r="V1004" s="11">
        <f t="shared" si="231"/>
        <v>4.1522491349480974</v>
      </c>
      <c r="W1004" s="11">
        <f>IFERROR(H1004/M1004,Tabla2[[#This Row],[CARGA PRODUCCION (ANIMALES/HA)]])</f>
        <v>3.7183098591549295</v>
      </c>
      <c r="X1004" s="9">
        <f t="shared" si="232"/>
        <v>2023</v>
      </c>
      <c r="Y1004" s="9">
        <f t="shared" si="233"/>
        <v>1</v>
      </c>
      <c r="Z1004" s="9" t="e">
        <f t="shared" ca="1" si="234"/>
        <v>#NAME?</v>
      </c>
      <c r="AA1004" s="12">
        <f t="shared" si="235"/>
        <v>132</v>
      </c>
      <c r="AB1004" s="10">
        <f t="shared" si="236"/>
        <v>0.90909090909090906</v>
      </c>
      <c r="AC1004" s="13">
        <f t="shared" si="237"/>
        <v>9.0909090909090939E-2</v>
      </c>
    </row>
    <row r="1005" spans="1:29">
      <c r="A1005" s="6">
        <v>44941</v>
      </c>
      <c r="B1005" s="7" t="s">
        <v>84</v>
      </c>
      <c r="C1005" s="7">
        <v>1887</v>
      </c>
      <c r="D1005" s="7">
        <v>40</v>
      </c>
      <c r="E1005" s="7">
        <v>9</v>
      </c>
      <c r="F1005" s="7">
        <v>40</v>
      </c>
      <c r="G1005" s="7">
        <v>109</v>
      </c>
      <c r="H1005" s="7">
        <v>118</v>
      </c>
      <c r="I1005" s="7">
        <v>0</v>
      </c>
      <c r="J1005" s="7">
        <v>5</v>
      </c>
      <c r="K1005" s="7">
        <v>480</v>
      </c>
      <c r="L1005" s="7">
        <v>23.8</v>
      </c>
      <c r="M1005" s="8">
        <v>28.4</v>
      </c>
      <c r="N1005" s="9">
        <f>IF(Tabla2[[#This Row],[LECHE RETIRO DIA]]&lt;&gt;ISBLANK(Tabla2[[#This Row],[LECHE RETIRO DIA]]),SUM(Tabla2[[#This Row],[LECHE TANQUE DIA]:[LECHE RETIRO DIA]]),SUM(Tabla2[[#This Row],[LECHE TANQUE DIA]:[LECHE AUTOCONSUMO DIA]]))</f>
        <v>1976</v>
      </c>
      <c r="O1005" s="10">
        <f t="shared" si="224"/>
        <v>0.95495951417004044</v>
      </c>
      <c r="P1005" s="11">
        <f t="shared" si="225"/>
        <v>18.128440366972477</v>
      </c>
      <c r="Q1005" s="11">
        <f t="shared" si="226"/>
        <v>17.311926605504588</v>
      </c>
      <c r="R1005" s="11">
        <f t="shared" si="227"/>
        <v>8</v>
      </c>
      <c r="S1005" s="11">
        <f t="shared" si="228"/>
        <v>4.1166666666666663</v>
      </c>
      <c r="T1005" s="11">
        <f t="shared" si="229"/>
        <v>4.4036697247706424</v>
      </c>
      <c r="U1005" s="11">
        <f t="shared" si="230"/>
        <v>83.025210084033617</v>
      </c>
      <c r="V1005" s="11">
        <f t="shared" si="231"/>
        <v>4.579831932773109</v>
      </c>
      <c r="W1005" s="11">
        <f>IFERROR(H1005/M1005,Tabla2[[#This Row],[CARGA PRODUCCION (ANIMALES/HA)]])</f>
        <v>4.154929577464789</v>
      </c>
      <c r="X1005" s="9">
        <f t="shared" si="232"/>
        <v>2023</v>
      </c>
      <c r="Y1005" s="9">
        <f t="shared" si="233"/>
        <v>1</v>
      </c>
      <c r="Z1005" s="9" t="e">
        <f t="shared" ca="1" si="234"/>
        <v>#NAME?</v>
      </c>
      <c r="AA1005" s="12">
        <f t="shared" si="235"/>
        <v>118</v>
      </c>
      <c r="AB1005" s="10">
        <f t="shared" si="236"/>
        <v>0.92372881355932202</v>
      </c>
      <c r="AC1005" s="13">
        <f t="shared" si="237"/>
        <v>7.6271186440677985E-2</v>
      </c>
    </row>
    <row r="1006" spans="1:29">
      <c r="A1006" s="6">
        <v>44941</v>
      </c>
      <c r="B1006" s="7" t="s">
        <v>88</v>
      </c>
      <c r="C1006" s="7">
        <v>513</v>
      </c>
      <c r="D1006" s="7">
        <v>15</v>
      </c>
      <c r="E1006" s="7">
        <v>5</v>
      </c>
      <c r="F1006" s="7">
        <v>15</v>
      </c>
      <c r="G1006" s="7">
        <v>41</v>
      </c>
      <c r="H1006" s="7">
        <v>47</v>
      </c>
      <c r="I1006" s="7">
        <v>0</v>
      </c>
      <c r="J1006" s="7">
        <v>0</v>
      </c>
      <c r="K1006" s="7">
        <v>180</v>
      </c>
      <c r="L1006" s="7">
        <v>10.8</v>
      </c>
      <c r="M1006" s="28">
        <v>15</v>
      </c>
      <c r="N1006" s="9">
        <f>IF(Tabla2[[#This Row],[LECHE RETIRO DIA]]&lt;&gt;ISBLANK(Tabla2[[#This Row],[LECHE RETIRO DIA]]),SUM(Tabla2[[#This Row],[LECHE TANQUE DIA]:[LECHE RETIRO DIA]]),SUM(Tabla2[[#This Row],[LECHE TANQUE DIA]:[LECHE AUTOCONSUMO DIA]]))</f>
        <v>548</v>
      </c>
      <c r="O1006" s="10">
        <f t="shared" si="224"/>
        <v>0.93613138686131392</v>
      </c>
      <c r="P1006" s="11">
        <f t="shared" si="225"/>
        <v>13.365853658536585</v>
      </c>
      <c r="Q1006" s="11">
        <f t="shared" si="226"/>
        <v>12.512195121951219</v>
      </c>
      <c r="R1006" s="11" t="str">
        <f t="shared" si="227"/>
        <v/>
      </c>
      <c r="S1006" s="11">
        <f t="shared" si="228"/>
        <v>3.0444444444444443</v>
      </c>
      <c r="T1006" s="11">
        <f t="shared" si="229"/>
        <v>4.3902439024390247</v>
      </c>
      <c r="U1006" s="11">
        <f t="shared" si="230"/>
        <v>50.74074074074074</v>
      </c>
      <c r="V1006" s="11">
        <f t="shared" si="231"/>
        <v>3.7962962962962958</v>
      </c>
      <c r="W1006" s="11">
        <f>IFERROR(H1006/M1006,Tabla2[[#This Row],[CARGA PRODUCCION (ANIMALES/HA)]])</f>
        <v>3.1333333333333333</v>
      </c>
      <c r="X1006" s="9">
        <f t="shared" si="232"/>
        <v>2023</v>
      </c>
      <c r="Y1006" s="9">
        <f t="shared" si="233"/>
        <v>1</v>
      </c>
      <c r="Z1006" s="9" t="e">
        <f t="shared" ca="1" si="234"/>
        <v>#NAME?</v>
      </c>
      <c r="AA1006" s="12">
        <f t="shared" si="235"/>
        <v>47</v>
      </c>
      <c r="AB1006" s="10">
        <f t="shared" si="236"/>
        <v>0.87234042553191493</v>
      </c>
      <c r="AC1006" s="13">
        <f t="shared" si="237"/>
        <v>0.12765957446808507</v>
      </c>
    </row>
    <row r="1007" spans="1:29">
      <c r="A1007" s="6">
        <v>44942</v>
      </c>
      <c r="B1007" s="7" t="s">
        <v>81</v>
      </c>
      <c r="C1007" s="7">
        <v>2375</v>
      </c>
      <c r="D1007" s="7">
        <v>30</v>
      </c>
      <c r="E1007" s="7">
        <v>9</v>
      </c>
      <c r="F1007" s="7">
        <v>30</v>
      </c>
      <c r="G1007" s="7">
        <v>102</v>
      </c>
      <c r="H1007" s="7">
        <v>105</v>
      </c>
      <c r="I1007" s="7">
        <v>0</v>
      </c>
      <c r="J1007" s="7">
        <v>5</v>
      </c>
      <c r="K1007" s="7">
        <v>600</v>
      </c>
      <c r="L1007" s="7">
        <v>25.2</v>
      </c>
      <c r="M1007" s="8">
        <v>32.700000000000003</v>
      </c>
      <c r="N1007" s="9">
        <f>IF(Tabla2[[#This Row],[LECHE RETIRO DIA]]&lt;&gt;ISBLANK(Tabla2[[#This Row],[LECHE RETIRO DIA]]),SUM(Tabla2[[#This Row],[LECHE TANQUE DIA]:[LECHE RETIRO DIA]]),SUM(Tabla2[[#This Row],[LECHE TANQUE DIA]:[LECHE AUTOCONSUMO DIA]]))</f>
        <v>2444</v>
      </c>
      <c r="O1007" s="10">
        <f t="shared" si="224"/>
        <v>0.97176759410801961</v>
      </c>
      <c r="P1007" s="11">
        <f t="shared" si="225"/>
        <v>23.96078431372549</v>
      </c>
      <c r="Q1007" s="11">
        <f t="shared" si="226"/>
        <v>23.284313725490197</v>
      </c>
      <c r="R1007" s="11">
        <f t="shared" si="227"/>
        <v>6</v>
      </c>
      <c r="S1007" s="11">
        <f t="shared" si="228"/>
        <v>4.0733333333333333</v>
      </c>
      <c r="T1007" s="11">
        <f t="shared" si="229"/>
        <v>5.882352941176471</v>
      </c>
      <c r="U1007" s="11">
        <f t="shared" si="230"/>
        <v>96.984126984126988</v>
      </c>
      <c r="V1007" s="11">
        <f t="shared" si="231"/>
        <v>4.0476190476190474</v>
      </c>
      <c r="W1007" s="11">
        <f>IFERROR(H1007/M1007,Tabla2[[#This Row],[CARGA PRODUCCION (ANIMALES/HA)]])</f>
        <v>3.2110091743119265</v>
      </c>
      <c r="X1007" s="9">
        <f t="shared" si="232"/>
        <v>2023</v>
      </c>
      <c r="Y1007" s="9">
        <f t="shared" si="233"/>
        <v>1</v>
      </c>
      <c r="Z1007" s="9" t="e">
        <f t="shared" ca="1" si="234"/>
        <v>#NAME?</v>
      </c>
      <c r="AA1007" s="12">
        <f t="shared" si="235"/>
        <v>105</v>
      </c>
      <c r="AB1007" s="10">
        <f t="shared" si="236"/>
        <v>0.97142857142857142</v>
      </c>
      <c r="AC1007" s="13">
        <f t="shared" si="237"/>
        <v>2.8571428571428581E-2</v>
      </c>
    </row>
    <row r="1008" spans="1:29">
      <c r="A1008" s="6">
        <v>44942</v>
      </c>
      <c r="B1008" s="7" t="s">
        <v>83</v>
      </c>
      <c r="C1008" s="7">
        <v>2362</v>
      </c>
      <c r="D1008" s="7">
        <v>110</v>
      </c>
      <c r="E1008" s="7">
        <v>9</v>
      </c>
      <c r="F1008" s="7">
        <v>110</v>
      </c>
      <c r="G1008" s="7">
        <v>120</v>
      </c>
      <c r="H1008" s="7">
        <v>132</v>
      </c>
      <c r="I1008" s="7">
        <v>4</v>
      </c>
      <c r="J1008" s="7">
        <v>17</v>
      </c>
      <c r="K1008" s="7">
        <v>680</v>
      </c>
      <c r="L1008" s="7">
        <v>28.9</v>
      </c>
      <c r="M1008" s="8">
        <v>35.5</v>
      </c>
      <c r="N1008" s="9">
        <f>IF(Tabla2[[#This Row],[LECHE RETIRO DIA]]&lt;&gt;ISBLANK(Tabla2[[#This Row],[LECHE RETIRO DIA]]),SUM(Tabla2[[#This Row],[LECHE TANQUE DIA]:[LECHE RETIRO DIA]]),SUM(Tabla2[[#This Row],[LECHE TANQUE DIA]:[LECHE AUTOCONSUMO DIA]]))</f>
        <v>2591</v>
      </c>
      <c r="O1008" s="10">
        <f t="shared" si="224"/>
        <v>0.91161713624083363</v>
      </c>
      <c r="P1008" s="11">
        <f t="shared" si="225"/>
        <v>21.591666666666665</v>
      </c>
      <c r="Q1008" s="11">
        <f t="shared" si="226"/>
        <v>19.683333333333334</v>
      </c>
      <c r="R1008" s="11">
        <f t="shared" si="227"/>
        <v>6.4705882352941178</v>
      </c>
      <c r="S1008" s="11">
        <f t="shared" si="228"/>
        <v>3.8102941176470586</v>
      </c>
      <c r="T1008" s="11">
        <f t="shared" si="229"/>
        <v>5.666666666666667</v>
      </c>
      <c r="U1008" s="11">
        <f t="shared" si="230"/>
        <v>89.653979238754332</v>
      </c>
      <c r="V1008" s="11">
        <f t="shared" si="231"/>
        <v>4.1522491349480974</v>
      </c>
      <c r="W1008" s="11">
        <f>IFERROR(H1008/M1008,Tabla2[[#This Row],[CARGA PRODUCCION (ANIMALES/HA)]])</f>
        <v>3.7183098591549295</v>
      </c>
      <c r="X1008" s="9">
        <f t="shared" si="232"/>
        <v>2023</v>
      </c>
      <c r="Y1008" s="9">
        <f t="shared" si="233"/>
        <v>1</v>
      </c>
      <c r="Z1008" s="9" t="e">
        <f t="shared" ca="1" si="234"/>
        <v>#NAME?</v>
      </c>
      <c r="AA1008" s="12">
        <f t="shared" si="235"/>
        <v>132</v>
      </c>
      <c r="AB1008" s="10">
        <f t="shared" si="236"/>
        <v>0.90909090909090906</v>
      </c>
      <c r="AC1008" s="13">
        <f t="shared" si="237"/>
        <v>9.0909090909090939E-2</v>
      </c>
    </row>
    <row r="1009" spans="1:29">
      <c r="A1009" s="6">
        <v>44942</v>
      </c>
      <c r="B1009" s="7" t="s">
        <v>84</v>
      </c>
      <c r="C1009" s="7">
        <v>1882</v>
      </c>
      <c r="D1009" s="7">
        <v>40</v>
      </c>
      <c r="E1009" s="7">
        <v>9</v>
      </c>
      <c r="F1009" s="7">
        <v>40</v>
      </c>
      <c r="G1009" s="7">
        <v>109</v>
      </c>
      <c r="H1009" s="7">
        <v>118</v>
      </c>
      <c r="I1009" s="7">
        <v>0</v>
      </c>
      <c r="J1009" s="7">
        <v>5</v>
      </c>
      <c r="K1009" s="7">
        <v>480</v>
      </c>
      <c r="L1009" s="7">
        <v>23.8</v>
      </c>
      <c r="M1009" s="8">
        <v>28.4</v>
      </c>
      <c r="N1009" s="9">
        <f>IF(Tabla2[[#This Row],[LECHE RETIRO DIA]]&lt;&gt;ISBLANK(Tabla2[[#This Row],[LECHE RETIRO DIA]]),SUM(Tabla2[[#This Row],[LECHE TANQUE DIA]:[LECHE RETIRO DIA]]),SUM(Tabla2[[#This Row],[LECHE TANQUE DIA]:[LECHE AUTOCONSUMO DIA]]))</f>
        <v>1971</v>
      </c>
      <c r="O1009" s="10">
        <f t="shared" si="224"/>
        <v>0.95484525621511918</v>
      </c>
      <c r="P1009" s="11">
        <f t="shared" si="225"/>
        <v>18.082568807339449</v>
      </c>
      <c r="Q1009" s="11">
        <f t="shared" si="226"/>
        <v>17.26605504587156</v>
      </c>
      <c r="R1009" s="11">
        <f t="shared" si="227"/>
        <v>8</v>
      </c>
      <c r="S1009" s="11">
        <f t="shared" si="228"/>
        <v>4.1062500000000002</v>
      </c>
      <c r="T1009" s="11">
        <f t="shared" si="229"/>
        <v>4.4036697247706424</v>
      </c>
      <c r="U1009" s="11">
        <f t="shared" si="230"/>
        <v>82.815126050420162</v>
      </c>
      <c r="V1009" s="11">
        <f t="shared" si="231"/>
        <v>4.579831932773109</v>
      </c>
      <c r="W1009" s="11">
        <f>IFERROR(H1009/M1009,Tabla2[[#This Row],[CARGA PRODUCCION (ANIMALES/HA)]])</f>
        <v>4.154929577464789</v>
      </c>
      <c r="X1009" s="9">
        <f t="shared" si="232"/>
        <v>2023</v>
      </c>
      <c r="Y1009" s="9">
        <f t="shared" si="233"/>
        <v>1</v>
      </c>
      <c r="Z1009" s="9" t="e">
        <f t="shared" ca="1" si="234"/>
        <v>#NAME?</v>
      </c>
      <c r="AA1009" s="12">
        <f t="shared" si="235"/>
        <v>118</v>
      </c>
      <c r="AB1009" s="10">
        <f t="shared" si="236"/>
        <v>0.92372881355932202</v>
      </c>
      <c r="AC1009" s="13">
        <f t="shared" si="237"/>
        <v>7.6271186440677985E-2</v>
      </c>
    </row>
    <row r="1010" spans="1:29">
      <c r="A1010" s="6">
        <v>44942</v>
      </c>
      <c r="B1010" s="7" t="s">
        <v>88</v>
      </c>
      <c r="C1010" s="7">
        <v>533</v>
      </c>
      <c r="D1010" s="7">
        <v>15</v>
      </c>
      <c r="E1010" s="7">
        <v>5</v>
      </c>
      <c r="F1010" s="7">
        <v>15</v>
      </c>
      <c r="G1010" s="7">
        <v>41</v>
      </c>
      <c r="H1010" s="7">
        <v>47</v>
      </c>
      <c r="I1010" s="7">
        <v>0</v>
      </c>
      <c r="J1010" s="7">
        <v>0</v>
      </c>
      <c r="K1010" s="7">
        <v>180</v>
      </c>
      <c r="L1010" s="7">
        <v>10.8</v>
      </c>
      <c r="M1010" s="28">
        <v>15</v>
      </c>
      <c r="N1010" s="9">
        <f>IF(Tabla2[[#This Row],[LECHE RETIRO DIA]]&lt;&gt;ISBLANK(Tabla2[[#This Row],[LECHE RETIRO DIA]]),SUM(Tabla2[[#This Row],[LECHE TANQUE DIA]:[LECHE RETIRO DIA]]),SUM(Tabla2[[#This Row],[LECHE TANQUE DIA]:[LECHE AUTOCONSUMO DIA]]))</f>
        <v>568</v>
      </c>
      <c r="O1010" s="10">
        <f t="shared" si="224"/>
        <v>0.93838028169014087</v>
      </c>
      <c r="P1010" s="11">
        <f t="shared" si="225"/>
        <v>13.853658536585366</v>
      </c>
      <c r="Q1010" s="11">
        <f t="shared" si="226"/>
        <v>13</v>
      </c>
      <c r="R1010" s="11" t="str">
        <f t="shared" si="227"/>
        <v/>
      </c>
      <c r="S1010" s="11">
        <f t="shared" si="228"/>
        <v>3.1555555555555554</v>
      </c>
      <c r="T1010" s="11">
        <f t="shared" si="229"/>
        <v>4.3902439024390247</v>
      </c>
      <c r="U1010" s="11">
        <f t="shared" si="230"/>
        <v>52.592592592592588</v>
      </c>
      <c r="V1010" s="11">
        <f t="shared" si="231"/>
        <v>3.7962962962962958</v>
      </c>
      <c r="W1010" s="11">
        <f>IFERROR(H1010/M1010,Tabla2[[#This Row],[CARGA PRODUCCION (ANIMALES/HA)]])</f>
        <v>3.1333333333333333</v>
      </c>
      <c r="X1010" s="9">
        <f t="shared" si="232"/>
        <v>2023</v>
      </c>
      <c r="Y1010" s="9">
        <f t="shared" si="233"/>
        <v>1</v>
      </c>
      <c r="Z1010" s="9" t="e">
        <f t="shared" ca="1" si="234"/>
        <v>#NAME?</v>
      </c>
      <c r="AA1010" s="12">
        <f t="shared" si="235"/>
        <v>47</v>
      </c>
      <c r="AB1010" s="10">
        <f t="shared" si="236"/>
        <v>0.87234042553191493</v>
      </c>
      <c r="AC1010" s="13">
        <f t="shared" si="237"/>
        <v>0.12765957446808507</v>
      </c>
    </row>
    <row r="1011" spans="1:29">
      <c r="A1011" s="6">
        <v>44943</v>
      </c>
      <c r="B1011" s="7" t="s">
        <v>81</v>
      </c>
      <c r="C1011" s="7">
        <v>2411</v>
      </c>
      <c r="D1011" s="7">
        <v>30</v>
      </c>
      <c r="E1011" s="7">
        <v>9</v>
      </c>
      <c r="F1011" s="7">
        <v>30</v>
      </c>
      <c r="G1011" s="7">
        <v>102</v>
      </c>
      <c r="H1011" s="7">
        <v>105</v>
      </c>
      <c r="I1011" s="7">
        <v>0</v>
      </c>
      <c r="J1011" s="7">
        <v>5</v>
      </c>
      <c r="K1011" s="7">
        <v>600</v>
      </c>
      <c r="L1011" s="7">
        <v>25.2</v>
      </c>
      <c r="M1011" s="8">
        <v>32.700000000000003</v>
      </c>
      <c r="N1011" s="9">
        <f>IF(Tabla2[[#This Row],[LECHE RETIRO DIA]]&lt;&gt;ISBLANK(Tabla2[[#This Row],[LECHE RETIRO DIA]]),SUM(Tabla2[[#This Row],[LECHE TANQUE DIA]:[LECHE RETIRO DIA]]),SUM(Tabla2[[#This Row],[LECHE TANQUE DIA]:[LECHE AUTOCONSUMO DIA]]))</f>
        <v>2480</v>
      </c>
      <c r="O1011" s="10">
        <f t="shared" si="224"/>
        <v>0.9721774193548387</v>
      </c>
      <c r="P1011" s="11">
        <f t="shared" si="225"/>
        <v>24.313725490196077</v>
      </c>
      <c r="Q1011" s="11">
        <f t="shared" si="226"/>
        <v>23.637254901960784</v>
      </c>
      <c r="R1011" s="11">
        <f t="shared" si="227"/>
        <v>6</v>
      </c>
      <c r="S1011" s="11">
        <f t="shared" si="228"/>
        <v>4.1333333333333337</v>
      </c>
      <c r="T1011" s="11">
        <f t="shared" si="229"/>
        <v>5.882352941176471</v>
      </c>
      <c r="U1011" s="11">
        <f t="shared" si="230"/>
        <v>98.412698412698418</v>
      </c>
      <c r="V1011" s="11">
        <f t="shared" si="231"/>
        <v>4.0476190476190474</v>
      </c>
      <c r="W1011" s="11">
        <f>IFERROR(H1011/M1011,Tabla2[[#This Row],[CARGA PRODUCCION (ANIMALES/HA)]])</f>
        <v>3.2110091743119265</v>
      </c>
      <c r="X1011" s="9">
        <f t="shared" si="232"/>
        <v>2023</v>
      </c>
      <c r="Y1011" s="9">
        <f t="shared" si="233"/>
        <v>1</v>
      </c>
      <c r="Z1011" s="9" t="e">
        <f t="shared" ca="1" si="234"/>
        <v>#NAME?</v>
      </c>
      <c r="AA1011" s="12">
        <f t="shared" si="235"/>
        <v>105</v>
      </c>
      <c r="AB1011" s="10">
        <f t="shared" si="236"/>
        <v>0.97142857142857142</v>
      </c>
      <c r="AC1011" s="13">
        <f t="shared" si="237"/>
        <v>2.8571428571428581E-2</v>
      </c>
    </row>
    <row r="1012" spans="1:29">
      <c r="A1012" s="6">
        <v>44943</v>
      </c>
      <c r="B1012" s="7" t="s">
        <v>83</v>
      </c>
      <c r="C1012" s="7">
        <v>2304</v>
      </c>
      <c r="D1012" s="7">
        <v>110</v>
      </c>
      <c r="E1012" s="7">
        <v>9</v>
      </c>
      <c r="F1012" s="7">
        <v>110</v>
      </c>
      <c r="G1012" s="7">
        <v>120</v>
      </c>
      <c r="H1012" s="7">
        <v>132</v>
      </c>
      <c r="I1012" s="7">
        <v>4</v>
      </c>
      <c r="J1012" s="7">
        <v>17</v>
      </c>
      <c r="K1012" s="7">
        <v>680</v>
      </c>
      <c r="L1012" s="7">
        <v>28.9</v>
      </c>
      <c r="M1012" s="8">
        <v>35.5</v>
      </c>
      <c r="N1012" s="9">
        <f>IF(Tabla2[[#This Row],[LECHE RETIRO DIA]]&lt;&gt;ISBLANK(Tabla2[[#This Row],[LECHE RETIRO DIA]]),SUM(Tabla2[[#This Row],[LECHE TANQUE DIA]:[LECHE RETIRO DIA]]),SUM(Tabla2[[#This Row],[LECHE TANQUE DIA]:[LECHE AUTOCONSUMO DIA]]))</f>
        <v>2533</v>
      </c>
      <c r="O1012" s="10">
        <f t="shared" si="224"/>
        <v>0.90959336754836162</v>
      </c>
      <c r="P1012" s="11">
        <f t="shared" si="225"/>
        <v>21.108333333333334</v>
      </c>
      <c r="Q1012" s="11">
        <f t="shared" si="226"/>
        <v>19.2</v>
      </c>
      <c r="R1012" s="11">
        <f t="shared" si="227"/>
        <v>6.4705882352941178</v>
      </c>
      <c r="S1012" s="11">
        <f t="shared" si="228"/>
        <v>3.7250000000000001</v>
      </c>
      <c r="T1012" s="11">
        <f t="shared" si="229"/>
        <v>5.666666666666667</v>
      </c>
      <c r="U1012" s="11">
        <f t="shared" si="230"/>
        <v>87.64705882352942</v>
      </c>
      <c r="V1012" s="11">
        <f t="shared" si="231"/>
        <v>4.1522491349480974</v>
      </c>
      <c r="W1012" s="11">
        <f>IFERROR(H1012/M1012,Tabla2[[#This Row],[CARGA PRODUCCION (ANIMALES/HA)]])</f>
        <v>3.7183098591549295</v>
      </c>
      <c r="X1012" s="9">
        <f t="shared" si="232"/>
        <v>2023</v>
      </c>
      <c r="Y1012" s="9">
        <f t="shared" si="233"/>
        <v>1</v>
      </c>
      <c r="Z1012" s="9" t="e">
        <f t="shared" ca="1" si="234"/>
        <v>#NAME?</v>
      </c>
      <c r="AA1012" s="12">
        <f t="shared" si="235"/>
        <v>132</v>
      </c>
      <c r="AB1012" s="10">
        <f t="shared" si="236"/>
        <v>0.90909090909090906</v>
      </c>
      <c r="AC1012" s="13">
        <f t="shared" si="237"/>
        <v>9.0909090909090939E-2</v>
      </c>
    </row>
    <row r="1013" spans="1:29">
      <c r="A1013" s="6">
        <v>44943</v>
      </c>
      <c r="B1013" s="7" t="s">
        <v>84</v>
      </c>
      <c r="C1013" s="7">
        <v>1842</v>
      </c>
      <c r="D1013" s="7">
        <v>40</v>
      </c>
      <c r="E1013" s="7">
        <v>9</v>
      </c>
      <c r="F1013" s="7">
        <v>40</v>
      </c>
      <c r="G1013" s="7">
        <v>109</v>
      </c>
      <c r="H1013" s="7">
        <v>118</v>
      </c>
      <c r="I1013" s="7">
        <v>0</v>
      </c>
      <c r="J1013" s="7">
        <v>5</v>
      </c>
      <c r="K1013" s="7">
        <v>480</v>
      </c>
      <c r="L1013" s="7">
        <v>23.8</v>
      </c>
      <c r="M1013" s="8">
        <v>28.4</v>
      </c>
      <c r="N1013" s="9">
        <f>IF(Tabla2[[#This Row],[LECHE RETIRO DIA]]&lt;&gt;ISBLANK(Tabla2[[#This Row],[LECHE RETIRO DIA]]),SUM(Tabla2[[#This Row],[LECHE TANQUE DIA]:[LECHE RETIRO DIA]]),SUM(Tabla2[[#This Row],[LECHE TANQUE DIA]:[LECHE AUTOCONSUMO DIA]]))</f>
        <v>1931</v>
      </c>
      <c r="O1013" s="10">
        <f t="shared" si="224"/>
        <v>0.95390989124805803</v>
      </c>
      <c r="P1013" s="11">
        <f t="shared" si="225"/>
        <v>17.715596330275229</v>
      </c>
      <c r="Q1013" s="11">
        <f t="shared" si="226"/>
        <v>16.899082568807341</v>
      </c>
      <c r="R1013" s="11">
        <f t="shared" si="227"/>
        <v>8</v>
      </c>
      <c r="S1013" s="11">
        <f t="shared" si="228"/>
        <v>4.0229166666666663</v>
      </c>
      <c r="T1013" s="11">
        <f t="shared" si="229"/>
        <v>4.4036697247706424</v>
      </c>
      <c r="U1013" s="11">
        <f t="shared" si="230"/>
        <v>81.134453781512605</v>
      </c>
      <c r="V1013" s="11">
        <f t="shared" si="231"/>
        <v>4.579831932773109</v>
      </c>
      <c r="W1013" s="11">
        <f>IFERROR(H1013/M1013,Tabla2[[#This Row],[CARGA PRODUCCION (ANIMALES/HA)]])</f>
        <v>4.154929577464789</v>
      </c>
      <c r="X1013" s="9">
        <f t="shared" si="232"/>
        <v>2023</v>
      </c>
      <c r="Y1013" s="9">
        <f t="shared" si="233"/>
        <v>1</v>
      </c>
      <c r="Z1013" s="9" t="e">
        <f t="shared" ca="1" si="234"/>
        <v>#NAME?</v>
      </c>
      <c r="AA1013" s="12">
        <f t="shared" si="235"/>
        <v>118</v>
      </c>
      <c r="AB1013" s="10">
        <f t="shared" si="236"/>
        <v>0.92372881355932202</v>
      </c>
      <c r="AC1013" s="13">
        <f t="shared" si="237"/>
        <v>7.6271186440677985E-2</v>
      </c>
    </row>
    <row r="1014" spans="1:29">
      <c r="A1014" s="6">
        <v>44943</v>
      </c>
      <c r="B1014" s="7" t="s">
        <v>88</v>
      </c>
      <c r="C1014" s="7">
        <v>593</v>
      </c>
      <c r="D1014" s="7">
        <v>15</v>
      </c>
      <c r="E1014" s="7">
        <v>5</v>
      </c>
      <c r="F1014" s="7">
        <v>15</v>
      </c>
      <c r="G1014" s="7">
        <v>41</v>
      </c>
      <c r="H1014" s="7">
        <v>47</v>
      </c>
      <c r="I1014" s="7">
        <v>0</v>
      </c>
      <c r="J1014" s="7">
        <v>0</v>
      </c>
      <c r="K1014" s="7">
        <v>180</v>
      </c>
      <c r="L1014" s="7">
        <v>10.8</v>
      </c>
      <c r="M1014" s="28">
        <v>15</v>
      </c>
      <c r="N1014" s="9">
        <f>IF(Tabla2[[#This Row],[LECHE RETIRO DIA]]&lt;&gt;ISBLANK(Tabla2[[#This Row],[LECHE RETIRO DIA]]),SUM(Tabla2[[#This Row],[LECHE TANQUE DIA]:[LECHE RETIRO DIA]]),SUM(Tabla2[[#This Row],[LECHE TANQUE DIA]:[LECHE AUTOCONSUMO DIA]]))</f>
        <v>628</v>
      </c>
      <c r="O1014" s="10">
        <f t="shared" si="224"/>
        <v>0.94426751592356684</v>
      </c>
      <c r="P1014" s="11">
        <f t="shared" si="225"/>
        <v>15.317073170731707</v>
      </c>
      <c r="Q1014" s="11">
        <f t="shared" si="226"/>
        <v>14.463414634146341</v>
      </c>
      <c r="R1014" s="11" t="str">
        <f t="shared" si="227"/>
        <v/>
      </c>
      <c r="S1014" s="11">
        <f t="shared" si="228"/>
        <v>3.4888888888888889</v>
      </c>
      <c r="T1014" s="11">
        <f t="shared" si="229"/>
        <v>4.3902439024390247</v>
      </c>
      <c r="U1014" s="11">
        <f t="shared" si="230"/>
        <v>58.148148148148145</v>
      </c>
      <c r="V1014" s="11">
        <f t="shared" si="231"/>
        <v>3.7962962962962958</v>
      </c>
      <c r="W1014" s="11">
        <f>IFERROR(H1014/M1014,Tabla2[[#This Row],[CARGA PRODUCCION (ANIMALES/HA)]])</f>
        <v>3.1333333333333333</v>
      </c>
      <c r="X1014" s="9">
        <f t="shared" si="232"/>
        <v>2023</v>
      </c>
      <c r="Y1014" s="9">
        <f t="shared" si="233"/>
        <v>1</v>
      </c>
      <c r="Z1014" s="9" t="e">
        <f t="shared" ca="1" si="234"/>
        <v>#NAME?</v>
      </c>
      <c r="AA1014" s="12">
        <f t="shared" si="235"/>
        <v>47</v>
      </c>
      <c r="AB1014" s="10">
        <f t="shared" si="236"/>
        <v>0.87234042553191493</v>
      </c>
      <c r="AC1014" s="13">
        <f t="shared" si="237"/>
        <v>0.12765957446808507</v>
      </c>
    </row>
    <row r="1015" spans="1:29">
      <c r="A1015" s="6">
        <v>44944</v>
      </c>
      <c r="B1015" s="7" t="s">
        <v>81</v>
      </c>
      <c r="C1015" s="7">
        <v>2366</v>
      </c>
      <c r="D1015" s="7">
        <v>30</v>
      </c>
      <c r="E1015" s="7">
        <v>9</v>
      </c>
      <c r="F1015" s="7">
        <v>30</v>
      </c>
      <c r="G1015" s="7">
        <v>101</v>
      </c>
      <c r="H1015" s="7">
        <v>104</v>
      </c>
      <c r="I1015" s="7">
        <v>0</v>
      </c>
      <c r="J1015" s="7">
        <v>5</v>
      </c>
      <c r="K1015" s="7">
        <v>600</v>
      </c>
      <c r="L1015" s="7">
        <v>25.2</v>
      </c>
      <c r="M1015" s="8">
        <v>32.700000000000003</v>
      </c>
      <c r="N1015" s="9">
        <f>IF(Tabla2[[#This Row],[LECHE RETIRO DIA]]&lt;&gt;ISBLANK(Tabla2[[#This Row],[LECHE RETIRO DIA]]),SUM(Tabla2[[#This Row],[LECHE TANQUE DIA]:[LECHE RETIRO DIA]]),SUM(Tabla2[[#This Row],[LECHE TANQUE DIA]:[LECHE AUTOCONSUMO DIA]]))</f>
        <v>2435</v>
      </c>
      <c r="O1015" s="10">
        <f t="shared" si="224"/>
        <v>0.97166324435318274</v>
      </c>
      <c r="P1015" s="11">
        <f t="shared" si="225"/>
        <v>24.10891089108911</v>
      </c>
      <c r="Q1015" s="11">
        <f t="shared" si="226"/>
        <v>23.425742574257427</v>
      </c>
      <c r="R1015" s="11">
        <f t="shared" si="227"/>
        <v>6</v>
      </c>
      <c r="S1015" s="11">
        <f t="shared" si="228"/>
        <v>4.0583333333333336</v>
      </c>
      <c r="T1015" s="11">
        <f t="shared" si="229"/>
        <v>5.9405940594059405</v>
      </c>
      <c r="U1015" s="11">
        <f t="shared" si="230"/>
        <v>96.626984126984127</v>
      </c>
      <c r="V1015" s="11">
        <f t="shared" si="231"/>
        <v>4.0079365079365079</v>
      </c>
      <c r="W1015" s="11">
        <f>IFERROR(H1015/M1015,Tabla2[[#This Row],[CARGA PRODUCCION (ANIMALES/HA)]])</f>
        <v>3.1804281345565748</v>
      </c>
      <c r="X1015" s="9">
        <f t="shared" si="232"/>
        <v>2023</v>
      </c>
      <c r="Y1015" s="9">
        <f t="shared" si="233"/>
        <v>1</v>
      </c>
      <c r="Z1015" s="9" t="e">
        <f t="shared" ca="1" si="234"/>
        <v>#NAME?</v>
      </c>
      <c r="AA1015" s="12">
        <f t="shared" si="235"/>
        <v>104</v>
      </c>
      <c r="AB1015" s="10">
        <f t="shared" si="236"/>
        <v>0.97115384615384615</v>
      </c>
      <c r="AC1015" s="13">
        <f t="shared" si="237"/>
        <v>2.8846153846153855E-2</v>
      </c>
    </row>
    <row r="1016" spans="1:29">
      <c r="A1016" s="6">
        <v>44944</v>
      </c>
      <c r="B1016" s="7" t="s">
        <v>83</v>
      </c>
      <c r="C1016" s="7">
        <v>2362</v>
      </c>
      <c r="D1016" s="7">
        <v>110</v>
      </c>
      <c r="E1016" s="7">
        <v>9</v>
      </c>
      <c r="F1016" s="7">
        <v>110</v>
      </c>
      <c r="G1016" s="7">
        <v>120</v>
      </c>
      <c r="H1016" s="7">
        <v>132</v>
      </c>
      <c r="I1016" s="7">
        <v>4</v>
      </c>
      <c r="J1016" s="7">
        <v>17</v>
      </c>
      <c r="K1016" s="7">
        <v>680</v>
      </c>
      <c r="L1016" s="7">
        <v>28.9</v>
      </c>
      <c r="M1016" s="8">
        <v>35.5</v>
      </c>
      <c r="N1016" s="9">
        <f>IF(Tabla2[[#This Row],[LECHE RETIRO DIA]]&lt;&gt;ISBLANK(Tabla2[[#This Row],[LECHE RETIRO DIA]]),SUM(Tabla2[[#This Row],[LECHE TANQUE DIA]:[LECHE RETIRO DIA]]),SUM(Tabla2[[#This Row],[LECHE TANQUE DIA]:[LECHE AUTOCONSUMO DIA]]))</f>
        <v>2591</v>
      </c>
      <c r="O1016" s="10">
        <f t="shared" si="224"/>
        <v>0.91161713624083363</v>
      </c>
      <c r="P1016" s="11">
        <f t="shared" si="225"/>
        <v>21.591666666666665</v>
      </c>
      <c r="Q1016" s="11">
        <f t="shared" si="226"/>
        <v>19.683333333333334</v>
      </c>
      <c r="R1016" s="11">
        <f t="shared" si="227"/>
        <v>6.4705882352941178</v>
      </c>
      <c r="S1016" s="11">
        <f t="shared" si="228"/>
        <v>3.8102941176470586</v>
      </c>
      <c r="T1016" s="11">
        <f t="shared" si="229"/>
        <v>5.666666666666667</v>
      </c>
      <c r="U1016" s="11">
        <f t="shared" si="230"/>
        <v>89.653979238754332</v>
      </c>
      <c r="V1016" s="11">
        <f t="shared" si="231"/>
        <v>4.1522491349480974</v>
      </c>
      <c r="W1016" s="11">
        <f>IFERROR(H1016/M1016,Tabla2[[#This Row],[CARGA PRODUCCION (ANIMALES/HA)]])</f>
        <v>3.7183098591549295</v>
      </c>
      <c r="X1016" s="9">
        <f t="shared" si="232"/>
        <v>2023</v>
      </c>
      <c r="Y1016" s="9">
        <f t="shared" si="233"/>
        <v>1</v>
      </c>
      <c r="Z1016" s="9" t="e">
        <f t="shared" ca="1" si="234"/>
        <v>#NAME?</v>
      </c>
      <c r="AA1016" s="12">
        <f t="shared" si="235"/>
        <v>132</v>
      </c>
      <c r="AB1016" s="10">
        <f t="shared" si="236"/>
        <v>0.90909090909090906</v>
      </c>
      <c r="AC1016" s="13">
        <f t="shared" si="237"/>
        <v>9.0909090909090939E-2</v>
      </c>
    </row>
    <row r="1017" spans="1:29">
      <c r="A1017" s="6">
        <v>44944</v>
      </c>
      <c r="B1017" s="7" t="s">
        <v>84</v>
      </c>
      <c r="C1017" s="7">
        <v>1928</v>
      </c>
      <c r="D1017" s="7">
        <v>40</v>
      </c>
      <c r="E1017" s="7">
        <v>9</v>
      </c>
      <c r="F1017" s="7">
        <v>40</v>
      </c>
      <c r="G1017" s="7">
        <v>101</v>
      </c>
      <c r="H1017" s="7">
        <v>107</v>
      </c>
      <c r="I1017" s="7">
        <v>0</v>
      </c>
      <c r="J1017" s="7">
        <v>5</v>
      </c>
      <c r="K1017" s="7">
        <v>480</v>
      </c>
      <c r="L1017" s="7">
        <v>23.8</v>
      </c>
      <c r="M1017" s="8">
        <v>28.4</v>
      </c>
      <c r="N1017" s="9">
        <f>IF(Tabla2[[#This Row],[LECHE RETIRO DIA]]&lt;&gt;ISBLANK(Tabla2[[#This Row],[LECHE RETIRO DIA]]),SUM(Tabla2[[#This Row],[LECHE TANQUE DIA]:[LECHE RETIRO DIA]]),SUM(Tabla2[[#This Row],[LECHE TANQUE DIA]:[LECHE AUTOCONSUMO DIA]]))</f>
        <v>2017</v>
      </c>
      <c r="O1017" s="10">
        <f t="shared" si="224"/>
        <v>0.95587506197322758</v>
      </c>
      <c r="P1017" s="11">
        <f t="shared" si="225"/>
        <v>19.970297029702969</v>
      </c>
      <c r="Q1017" s="11">
        <f t="shared" si="226"/>
        <v>19.089108910891088</v>
      </c>
      <c r="R1017" s="11">
        <f t="shared" si="227"/>
        <v>8</v>
      </c>
      <c r="S1017" s="11">
        <f t="shared" si="228"/>
        <v>4.2020833333333334</v>
      </c>
      <c r="T1017" s="11">
        <f t="shared" si="229"/>
        <v>4.7524752475247523</v>
      </c>
      <c r="U1017" s="11">
        <f t="shared" si="230"/>
        <v>84.747899159663859</v>
      </c>
      <c r="V1017" s="11">
        <f t="shared" si="231"/>
        <v>4.2436974789915967</v>
      </c>
      <c r="W1017" s="11">
        <f>IFERROR(H1017/M1017,Tabla2[[#This Row],[CARGA PRODUCCION (ANIMALES/HA)]])</f>
        <v>3.767605633802817</v>
      </c>
      <c r="X1017" s="9">
        <f t="shared" si="232"/>
        <v>2023</v>
      </c>
      <c r="Y1017" s="9">
        <f t="shared" si="233"/>
        <v>1</v>
      </c>
      <c r="Z1017" s="9" t="e">
        <f t="shared" ca="1" si="234"/>
        <v>#NAME?</v>
      </c>
      <c r="AA1017" s="12">
        <f t="shared" si="235"/>
        <v>107</v>
      </c>
      <c r="AB1017" s="10">
        <f t="shared" si="236"/>
        <v>0.94392523364485981</v>
      </c>
      <c r="AC1017" s="13">
        <f t="shared" si="237"/>
        <v>5.6074766355140193E-2</v>
      </c>
    </row>
    <row r="1018" spans="1:29">
      <c r="A1018" s="6">
        <v>44944</v>
      </c>
      <c r="B1018" s="7" t="s">
        <v>88</v>
      </c>
      <c r="C1018" s="7">
        <v>533</v>
      </c>
      <c r="D1018" s="7">
        <v>15</v>
      </c>
      <c r="E1018" s="7">
        <v>5</v>
      </c>
      <c r="F1018" s="7">
        <v>15</v>
      </c>
      <c r="G1018" s="7">
        <v>41</v>
      </c>
      <c r="H1018" s="7">
        <v>47</v>
      </c>
      <c r="I1018" s="7">
        <v>0</v>
      </c>
      <c r="J1018" s="7">
        <v>0</v>
      </c>
      <c r="K1018" s="7">
        <v>180</v>
      </c>
      <c r="L1018" s="7">
        <v>10.8</v>
      </c>
      <c r="M1018" s="28">
        <v>15</v>
      </c>
      <c r="N1018" s="9">
        <f>IF(Tabla2[[#This Row],[LECHE RETIRO DIA]]&lt;&gt;ISBLANK(Tabla2[[#This Row],[LECHE RETIRO DIA]]),SUM(Tabla2[[#This Row],[LECHE TANQUE DIA]:[LECHE RETIRO DIA]]),SUM(Tabla2[[#This Row],[LECHE TANQUE DIA]:[LECHE AUTOCONSUMO DIA]]))</f>
        <v>568</v>
      </c>
      <c r="O1018" s="10">
        <f t="shared" si="224"/>
        <v>0.93838028169014087</v>
      </c>
      <c r="P1018" s="11">
        <f t="shared" si="225"/>
        <v>13.853658536585366</v>
      </c>
      <c r="Q1018" s="11">
        <f t="shared" si="226"/>
        <v>13</v>
      </c>
      <c r="R1018" s="11" t="str">
        <f t="shared" si="227"/>
        <v/>
      </c>
      <c r="S1018" s="11">
        <f t="shared" si="228"/>
        <v>3.1555555555555554</v>
      </c>
      <c r="T1018" s="11">
        <f t="shared" si="229"/>
        <v>4.3902439024390247</v>
      </c>
      <c r="U1018" s="11">
        <f t="shared" si="230"/>
        <v>52.592592592592588</v>
      </c>
      <c r="V1018" s="11">
        <f t="shared" si="231"/>
        <v>3.7962962962962958</v>
      </c>
      <c r="W1018" s="11">
        <f>IFERROR(H1018/M1018,Tabla2[[#This Row],[CARGA PRODUCCION (ANIMALES/HA)]])</f>
        <v>3.1333333333333333</v>
      </c>
      <c r="X1018" s="9">
        <f t="shared" si="232"/>
        <v>2023</v>
      </c>
      <c r="Y1018" s="9">
        <f t="shared" si="233"/>
        <v>1</v>
      </c>
      <c r="Z1018" s="9" t="e">
        <f t="shared" ca="1" si="234"/>
        <v>#NAME?</v>
      </c>
      <c r="AA1018" s="12">
        <f t="shared" si="235"/>
        <v>47</v>
      </c>
      <c r="AB1018" s="10">
        <f t="shared" si="236"/>
        <v>0.87234042553191493</v>
      </c>
      <c r="AC1018" s="13">
        <f t="shared" si="237"/>
        <v>0.12765957446808507</v>
      </c>
    </row>
    <row r="1019" spans="1:29">
      <c r="A1019" s="6">
        <v>44945</v>
      </c>
      <c r="B1019" s="7" t="s">
        <v>81</v>
      </c>
      <c r="C1019" s="7">
        <v>2356</v>
      </c>
      <c r="D1019" s="7">
        <v>30</v>
      </c>
      <c r="E1019" s="7">
        <v>9</v>
      </c>
      <c r="F1019" s="7">
        <v>30</v>
      </c>
      <c r="G1019" s="7">
        <v>101</v>
      </c>
      <c r="H1019" s="7">
        <v>104</v>
      </c>
      <c r="I1019" s="7">
        <v>0</v>
      </c>
      <c r="J1019" s="7">
        <v>5</v>
      </c>
      <c r="K1019" s="7">
        <v>600</v>
      </c>
      <c r="L1019" s="7">
        <v>25.2</v>
      </c>
      <c r="M1019" s="8">
        <v>32.700000000000003</v>
      </c>
      <c r="N1019" s="9">
        <f>IF(Tabla2[[#This Row],[LECHE RETIRO DIA]]&lt;&gt;ISBLANK(Tabla2[[#This Row],[LECHE RETIRO DIA]]),SUM(Tabla2[[#This Row],[LECHE TANQUE DIA]:[LECHE RETIRO DIA]]),SUM(Tabla2[[#This Row],[LECHE TANQUE DIA]:[LECHE AUTOCONSUMO DIA]]))</f>
        <v>2425</v>
      </c>
      <c r="O1019" s="10">
        <f t="shared" si="224"/>
        <v>0.97154639175257729</v>
      </c>
      <c r="P1019" s="11">
        <f t="shared" si="225"/>
        <v>24.009900990099009</v>
      </c>
      <c r="Q1019" s="11">
        <f t="shared" si="226"/>
        <v>23.326732673267326</v>
      </c>
      <c r="R1019" s="11">
        <f t="shared" si="227"/>
        <v>6</v>
      </c>
      <c r="S1019" s="11">
        <f t="shared" si="228"/>
        <v>4.041666666666667</v>
      </c>
      <c r="T1019" s="11">
        <f t="shared" si="229"/>
        <v>5.9405940594059405</v>
      </c>
      <c r="U1019" s="11">
        <f t="shared" si="230"/>
        <v>96.230158730158735</v>
      </c>
      <c r="V1019" s="11">
        <f t="shared" si="231"/>
        <v>4.0079365079365079</v>
      </c>
      <c r="W1019" s="11">
        <f>IFERROR(H1019/M1019,Tabla2[[#This Row],[CARGA PRODUCCION (ANIMALES/HA)]])</f>
        <v>3.1804281345565748</v>
      </c>
      <c r="X1019" s="9">
        <f t="shared" si="232"/>
        <v>2023</v>
      </c>
      <c r="Y1019" s="9">
        <f t="shared" si="233"/>
        <v>1</v>
      </c>
      <c r="Z1019" s="9" t="e">
        <f t="shared" ca="1" si="234"/>
        <v>#NAME?</v>
      </c>
      <c r="AA1019" s="12">
        <f t="shared" si="235"/>
        <v>104</v>
      </c>
      <c r="AB1019" s="10">
        <f t="shared" si="236"/>
        <v>0.97115384615384615</v>
      </c>
      <c r="AC1019" s="13">
        <f t="shared" si="237"/>
        <v>2.8846153846153855E-2</v>
      </c>
    </row>
    <row r="1020" spans="1:29">
      <c r="A1020" s="6">
        <v>44945</v>
      </c>
      <c r="B1020" s="7" t="s">
        <v>83</v>
      </c>
      <c r="C1020" s="7">
        <v>2256</v>
      </c>
      <c r="D1020" s="7">
        <v>110</v>
      </c>
      <c r="E1020" s="7">
        <v>9</v>
      </c>
      <c r="F1020" s="7">
        <v>110</v>
      </c>
      <c r="G1020" s="7">
        <v>121</v>
      </c>
      <c r="H1020" s="7">
        <v>133</v>
      </c>
      <c r="I1020" s="7">
        <v>4</v>
      </c>
      <c r="J1020" s="7">
        <v>8</v>
      </c>
      <c r="K1020" s="7">
        <v>680</v>
      </c>
      <c r="L1020" s="7">
        <v>28.9</v>
      </c>
      <c r="M1020" s="8">
        <v>35.5</v>
      </c>
      <c r="N1020" s="9">
        <f>IF(Tabla2[[#This Row],[LECHE RETIRO DIA]]&lt;&gt;ISBLANK(Tabla2[[#This Row],[LECHE RETIRO DIA]]),SUM(Tabla2[[#This Row],[LECHE TANQUE DIA]:[LECHE RETIRO DIA]]),SUM(Tabla2[[#This Row],[LECHE TANQUE DIA]:[LECHE AUTOCONSUMO DIA]]))</f>
        <v>2485</v>
      </c>
      <c r="O1020" s="10">
        <f t="shared" si="224"/>
        <v>0.90784708249496981</v>
      </c>
      <c r="P1020" s="11">
        <f t="shared" si="225"/>
        <v>20.537190082644628</v>
      </c>
      <c r="Q1020" s="11">
        <f t="shared" si="226"/>
        <v>18.644628099173552</v>
      </c>
      <c r="R1020" s="11">
        <f t="shared" si="227"/>
        <v>13.75</v>
      </c>
      <c r="S1020" s="11">
        <f t="shared" si="228"/>
        <v>3.6544117647058822</v>
      </c>
      <c r="T1020" s="11">
        <f t="shared" si="229"/>
        <v>5.6198347107438016</v>
      </c>
      <c r="U1020" s="11">
        <f t="shared" si="230"/>
        <v>85.986159169550177</v>
      </c>
      <c r="V1020" s="11">
        <f t="shared" si="231"/>
        <v>4.186851211072665</v>
      </c>
      <c r="W1020" s="11">
        <f>IFERROR(H1020/M1020,Tabla2[[#This Row],[CARGA PRODUCCION (ANIMALES/HA)]])</f>
        <v>3.7464788732394365</v>
      </c>
      <c r="X1020" s="9">
        <f t="shared" si="232"/>
        <v>2023</v>
      </c>
      <c r="Y1020" s="9">
        <f t="shared" si="233"/>
        <v>1</v>
      </c>
      <c r="Z1020" s="9" t="e">
        <f t="shared" ca="1" si="234"/>
        <v>#NAME?</v>
      </c>
      <c r="AA1020" s="12">
        <f t="shared" si="235"/>
        <v>133</v>
      </c>
      <c r="AB1020" s="10">
        <f t="shared" si="236"/>
        <v>0.90977443609022557</v>
      </c>
      <c r="AC1020" s="13">
        <f t="shared" si="237"/>
        <v>9.0225563909774431E-2</v>
      </c>
    </row>
    <row r="1021" spans="1:29">
      <c r="A1021" s="6">
        <v>44945</v>
      </c>
      <c r="B1021" s="7" t="s">
        <v>84</v>
      </c>
      <c r="C1021" s="7">
        <v>1858</v>
      </c>
      <c r="D1021" s="7">
        <v>40</v>
      </c>
      <c r="E1021" s="7">
        <v>9</v>
      </c>
      <c r="F1021" s="7">
        <v>40</v>
      </c>
      <c r="G1021" s="7">
        <v>101</v>
      </c>
      <c r="H1021" s="7">
        <v>107</v>
      </c>
      <c r="I1021" s="7">
        <v>0</v>
      </c>
      <c r="J1021" s="7">
        <v>5</v>
      </c>
      <c r="K1021" s="7">
        <v>480</v>
      </c>
      <c r="L1021" s="7">
        <v>23.8</v>
      </c>
      <c r="M1021" s="8">
        <v>28.4</v>
      </c>
      <c r="N1021" s="9">
        <f>IF(Tabla2[[#This Row],[LECHE RETIRO DIA]]&lt;&gt;ISBLANK(Tabla2[[#This Row],[LECHE RETIRO DIA]]),SUM(Tabla2[[#This Row],[LECHE TANQUE DIA]:[LECHE RETIRO DIA]]),SUM(Tabla2[[#This Row],[LECHE TANQUE DIA]:[LECHE AUTOCONSUMO DIA]]))</f>
        <v>1947</v>
      </c>
      <c r="O1021" s="10">
        <f t="shared" si="224"/>
        <v>0.95428864920390344</v>
      </c>
      <c r="P1021" s="11">
        <f t="shared" si="225"/>
        <v>19.277227722772277</v>
      </c>
      <c r="Q1021" s="11">
        <f t="shared" si="226"/>
        <v>18.396039603960396</v>
      </c>
      <c r="R1021" s="11">
        <f t="shared" si="227"/>
        <v>8</v>
      </c>
      <c r="S1021" s="11">
        <f t="shared" si="228"/>
        <v>4.0562500000000004</v>
      </c>
      <c r="T1021" s="11">
        <f t="shared" si="229"/>
        <v>4.7524752475247523</v>
      </c>
      <c r="U1021" s="11">
        <f t="shared" si="230"/>
        <v>81.806722689075627</v>
      </c>
      <c r="V1021" s="11">
        <f t="shared" si="231"/>
        <v>4.2436974789915967</v>
      </c>
      <c r="W1021" s="11">
        <f>IFERROR(H1021/M1021,Tabla2[[#This Row],[CARGA PRODUCCION (ANIMALES/HA)]])</f>
        <v>3.767605633802817</v>
      </c>
      <c r="X1021" s="9">
        <f t="shared" si="232"/>
        <v>2023</v>
      </c>
      <c r="Y1021" s="9">
        <f t="shared" si="233"/>
        <v>1</v>
      </c>
      <c r="Z1021" s="9" t="e">
        <f t="shared" ca="1" si="234"/>
        <v>#NAME?</v>
      </c>
      <c r="AA1021" s="12">
        <f t="shared" si="235"/>
        <v>107</v>
      </c>
      <c r="AB1021" s="10">
        <f t="shared" si="236"/>
        <v>0.94392523364485981</v>
      </c>
      <c r="AC1021" s="13">
        <f t="shared" si="237"/>
        <v>5.6074766355140193E-2</v>
      </c>
    </row>
    <row r="1022" spans="1:29">
      <c r="A1022" s="6">
        <v>44945</v>
      </c>
      <c r="B1022" s="7" t="s">
        <v>88</v>
      </c>
      <c r="C1022" s="7">
        <v>541</v>
      </c>
      <c r="D1022" s="7">
        <v>15</v>
      </c>
      <c r="E1022" s="7">
        <v>5</v>
      </c>
      <c r="F1022" s="7">
        <v>15</v>
      </c>
      <c r="G1022" s="7">
        <v>41</v>
      </c>
      <c r="H1022" s="7">
        <v>47</v>
      </c>
      <c r="I1022" s="7">
        <v>0</v>
      </c>
      <c r="J1022" s="7">
        <v>2</v>
      </c>
      <c r="K1022" s="7">
        <v>180</v>
      </c>
      <c r="L1022" s="7">
        <v>10.8</v>
      </c>
      <c r="M1022" s="28">
        <v>15</v>
      </c>
      <c r="N1022" s="9">
        <f>IF(Tabla2[[#This Row],[LECHE RETIRO DIA]]&lt;&gt;ISBLANK(Tabla2[[#This Row],[LECHE RETIRO DIA]]),SUM(Tabla2[[#This Row],[LECHE TANQUE DIA]:[LECHE RETIRO DIA]]),SUM(Tabla2[[#This Row],[LECHE TANQUE DIA]:[LECHE AUTOCONSUMO DIA]]))</f>
        <v>576</v>
      </c>
      <c r="O1022" s="10">
        <f t="shared" si="224"/>
        <v>0.93923611111111116</v>
      </c>
      <c r="P1022" s="11">
        <f t="shared" si="225"/>
        <v>14.048780487804878</v>
      </c>
      <c r="Q1022" s="11">
        <f t="shared" si="226"/>
        <v>13.195121951219512</v>
      </c>
      <c r="R1022" s="11">
        <f t="shared" si="227"/>
        <v>7.5</v>
      </c>
      <c r="S1022" s="11">
        <f t="shared" si="228"/>
        <v>3.2</v>
      </c>
      <c r="T1022" s="11">
        <f t="shared" si="229"/>
        <v>4.3902439024390247</v>
      </c>
      <c r="U1022" s="11">
        <f t="shared" si="230"/>
        <v>53.333333333333329</v>
      </c>
      <c r="V1022" s="11">
        <f t="shared" si="231"/>
        <v>3.7962962962962958</v>
      </c>
      <c r="W1022" s="11">
        <f>IFERROR(H1022/M1022,Tabla2[[#This Row],[CARGA PRODUCCION (ANIMALES/HA)]])</f>
        <v>3.1333333333333333</v>
      </c>
      <c r="X1022" s="9">
        <f t="shared" si="232"/>
        <v>2023</v>
      </c>
      <c r="Y1022" s="9">
        <f t="shared" si="233"/>
        <v>1</v>
      </c>
      <c r="Z1022" s="9" t="e">
        <f t="shared" ca="1" si="234"/>
        <v>#NAME?</v>
      </c>
      <c r="AA1022" s="12">
        <f t="shared" si="235"/>
        <v>47</v>
      </c>
      <c r="AB1022" s="10">
        <f t="shared" si="236"/>
        <v>0.87234042553191493</v>
      </c>
      <c r="AC1022" s="13">
        <f t="shared" si="237"/>
        <v>0.12765957446808507</v>
      </c>
    </row>
    <row r="1023" spans="1:29">
      <c r="A1023" s="6">
        <v>44946</v>
      </c>
      <c r="B1023" s="7" t="s">
        <v>81</v>
      </c>
      <c r="C1023" s="7">
        <v>2300</v>
      </c>
      <c r="D1023" s="7">
        <v>30</v>
      </c>
      <c r="E1023" s="7">
        <v>9</v>
      </c>
      <c r="F1023" s="7">
        <v>30</v>
      </c>
      <c r="G1023" s="7">
        <v>101</v>
      </c>
      <c r="H1023" s="7">
        <v>104</v>
      </c>
      <c r="I1023" s="7">
        <v>0</v>
      </c>
      <c r="J1023" s="7">
        <v>5</v>
      </c>
      <c r="K1023" s="7">
        <v>600</v>
      </c>
      <c r="L1023" s="7">
        <v>25.2</v>
      </c>
      <c r="M1023" s="8">
        <v>32.700000000000003</v>
      </c>
      <c r="N1023" s="9">
        <f>IF(Tabla2[[#This Row],[LECHE RETIRO DIA]]&lt;&gt;ISBLANK(Tabla2[[#This Row],[LECHE RETIRO DIA]]),SUM(Tabla2[[#This Row],[LECHE TANQUE DIA]:[LECHE RETIRO DIA]]),SUM(Tabla2[[#This Row],[LECHE TANQUE DIA]:[LECHE AUTOCONSUMO DIA]]))</f>
        <v>2369</v>
      </c>
      <c r="O1023" s="10">
        <f t="shared" si="224"/>
        <v>0.970873786407767</v>
      </c>
      <c r="P1023" s="11">
        <f t="shared" si="225"/>
        <v>23.455445544554454</v>
      </c>
      <c r="Q1023" s="11">
        <f t="shared" si="226"/>
        <v>22.772277227722771</v>
      </c>
      <c r="R1023" s="11">
        <f t="shared" si="227"/>
        <v>6</v>
      </c>
      <c r="S1023" s="11">
        <f t="shared" si="228"/>
        <v>3.9483333333333333</v>
      </c>
      <c r="T1023" s="11">
        <f t="shared" si="229"/>
        <v>5.9405940594059405</v>
      </c>
      <c r="U1023" s="11">
        <f t="shared" si="230"/>
        <v>94.007936507936506</v>
      </c>
      <c r="V1023" s="11">
        <f t="shared" si="231"/>
        <v>4.0079365079365079</v>
      </c>
      <c r="W1023" s="11">
        <f>IFERROR(H1023/M1023,Tabla2[[#This Row],[CARGA PRODUCCION (ANIMALES/HA)]])</f>
        <v>3.1804281345565748</v>
      </c>
      <c r="X1023" s="9">
        <f t="shared" si="232"/>
        <v>2023</v>
      </c>
      <c r="Y1023" s="9">
        <f t="shared" si="233"/>
        <v>1</v>
      </c>
      <c r="Z1023" s="9" t="e">
        <f t="shared" ca="1" si="234"/>
        <v>#NAME?</v>
      </c>
      <c r="AA1023" s="12">
        <f t="shared" si="235"/>
        <v>104</v>
      </c>
      <c r="AB1023" s="10">
        <f t="shared" si="236"/>
        <v>0.97115384615384615</v>
      </c>
      <c r="AC1023" s="13">
        <f t="shared" si="237"/>
        <v>2.8846153846153855E-2</v>
      </c>
    </row>
    <row r="1024" spans="1:29">
      <c r="A1024" s="6">
        <v>44946</v>
      </c>
      <c r="B1024" s="7" t="s">
        <v>83</v>
      </c>
      <c r="C1024" s="7">
        <v>2309</v>
      </c>
      <c r="D1024" s="7">
        <v>110</v>
      </c>
      <c r="E1024" s="7">
        <v>9</v>
      </c>
      <c r="F1024" s="7">
        <v>110</v>
      </c>
      <c r="G1024" s="7">
        <v>121</v>
      </c>
      <c r="H1024" s="7">
        <v>133</v>
      </c>
      <c r="I1024" s="7">
        <v>4</v>
      </c>
      <c r="J1024" s="7">
        <v>8</v>
      </c>
      <c r="K1024" s="7">
        <v>680</v>
      </c>
      <c r="L1024" s="7">
        <v>28.9</v>
      </c>
      <c r="M1024" s="8">
        <v>35.5</v>
      </c>
      <c r="N1024" s="9">
        <f>IF(Tabla2[[#This Row],[LECHE RETIRO DIA]]&lt;&gt;ISBLANK(Tabla2[[#This Row],[LECHE RETIRO DIA]]),SUM(Tabla2[[#This Row],[LECHE TANQUE DIA]:[LECHE RETIRO DIA]]),SUM(Tabla2[[#This Row],[LECHE TANQUE DIA]:[LECHE AUTOCONSUMO DIA]]))</f>
        <v>2538</v>
      </c>
      <c r="O1024" s="10">
        <f t="shared" si="224"/>
        <v>0.90977147360126087</v>
      </c>
      <c r="P1024" s="11">
        <f t="shared" si="225"/>
        <v>20.975206611570247</v>
      </c>
      <c r="Q1024" s="11">
        <f t="shared" si="226"/>
        <v>19.082644628099175</v>
      </c>
      <c r="R1024" s="11">
        <f t="shared" si="227"/>
        <v>13.75</v>
      </c>
      <c r="S1024" s="11">
        <f t="shared" si="228"/>
        <v>3.7323529411764707</v>
      </c>
      <c r="T1024" s="11">
        <f t="shared" si="229"/>
        <v>5.6198347107438016</v>
      </c>
      <c r="U1024" s="11">
        <f t="shared" si="230"/>
        <v>87.820069204152247</v>
      </c>
      <c r="V1024" s="11">
        <f t="shared" si="231"/>
        <v>4.186851211072665</v>
      </c>
      <c r="W1024" s="11">
        <f>IFERROR(H1024/M1024,Tabla2[[#This Row],[CARGA PRODUCCION (ANIMALES/HA)]])</f>
        <v>3.7464788732394365</v>
      </c>
      <c r="X1024" s="9">
        <f t="shared" si="232"/>
        <v>2023</v>
      </c>
      <c r="Y1024" s="9">
        <f t="shared" si="233"/>
        <v>1</v>
      </c>
      <c r="Z1024" s="9" t="e">
        <f t="shared" ca="1" si="234"/>
        <v>#NAME?</v>
      </c>
      <c r="AA1024" s="12">
        <f t="shared" si="235"/>
        <v>133</v>
      </c>
      <c r="AB1024" s="10">
        <f t="shared" si="236"/>
        <v>0.90977443609022557</v>
      </c>
      <c r="AC1024" s="13">
        <f t="shared" si="237"/>
        <v>9.0225563909774431E-2</v>
      </c>
    </row>
    <row r="1025" spans="1:29">
      <c r="A1025" s="6">
        <v>44946</v>
      </c>
      <c r="B1025" s="7" t="s">
        <v>84</v>
      </c>
      <c r="C1025" s="7">
        <v>1845</v>
      </c>
      <c r="D1025" s="7">
        <v>40</v>
      </c>
      <c r="E1025" s="7">
        <v>9</v>
      </c>
      <c r="F1025" s="7">
        <v>40</v>
      </c>
      <c r="G1025" s="7">
        <v>101</v>
      </c>
      <c r="H1025" s="7">
        <v>107</v>
      </c>
      <c r="I1025" s="7">
        <v>0</v>
      </c>
      <c r="J1025" s="7">
        <v>5</v>
      </c>
      <c r="K1025" s="7">
        <v>480</v>
      </c>
      <c r="L1025" s="7">
        <v>23.8</v>
      </c>
      <c r="M1025" s="8">
        <v>28.4</v>
      </c>
      <c r="N1025" s="9">
        <f>IF(Tabla2[[#This Row],[LECHE RETIRO DIA]]&lt;&gt;ISBLANK(Tabla2[[#This Row],[LECHE RETIRO DIA]]),SUM(Tabla2[[#This Row],[LECHE TANQUE DIA]:[LECHE RETIRO DIA]]),SUM(Tabla2[[#This Row],[LECHE TANQUE DIA]:[LECHE AUTOCONSUMO DIA]]))</f>
        <v>1934</v>
      </c>
      <c r="O1025" s="10">
        <f t="shared" si="224"/>
        <v>0.95398138572905899</v>
      </c>
      <c r="P1025" s="11">
        <f t="shared" si="225"/>
        <v>19.14851485148515</v>
      </c>
      <c r="Q1025" s="11">
        <f t="shared" si="226"/>
        <v>18.267326732673268</v>
      </c>
      <c r="R1025" s="11">
        <f t="shared" si="227"/>
        <v>8</v>
      </c>
      <c r="S1025" s="11">
        <f t="shared" si="228"/>
        <v>4.0291666666666668</v>
      </c>
      <c r="T1025" s="11">
        <f t="shared" si="229"/>
        <v>4.7524752475247523</v>
      </c>
      <c r="U1025" s="11">
        <f t="shared" si="230"/>
        <v>81.260504201680675</v>
      </c>
      <c r="V1025" s="11">
        <f t="shared" si="231"/>
        <v>4.2436974789915967</v>
      </c>
      <c r="W1025" s="11">
        <f>IFERROR(H1025/M1025,Tabla2[[#This Row],[CARGA PRODUCCION (ANIMALES/HA)]])</f>
        <v>3.767605633802817</v>
      </c>
      <c r="X1025" s="9">
        <f t="shared" si="232"/>
        <v>2023</v>
      </c>
      <c r="Y1025" s="9">
        <f t="shared" si="233"/>
        <v>1</v>
      </c>
      <c r="Z1025" s="9" t="e">
        <f t="shared" ca="1" si="234"/>
        <v>#NAME?</v>
      </c>
      <c r="AA1025" s="12">
        <f t="shared" si="235"/>
        <v>107</v>
      </c>
      <c r="AB1025" s="10">
        <f t="shared" si="236"/>
        <v>0.94392523364485981</v>
      </c>
      <c r="AC1025" s="13">
        <f t="shared" si="237"/>
        <v>5.6074766355140193E-2</v>
      </c>
    </row>
    <row r="1026" spans="1:29">
      <c r="A1026" s="6">
        <v>44946</v>
      </c>
      <c r="B1026" s="7" t="s">
        <v>88</v>
      </c>
      <c r="C1026" s="7">
        <v>537</v>
      </c>
      <c r="D1026" s="7">
        <v>15</v>
      </c>
      <c r="E1026" s="7">
        <v>5</v>
      </c>
      <c r="F1026" s="7">
        <v>15</v>
      </c>
      <c r="G1026" s="7">
        <v>41</v>
      </c>
      <c r="H1026" s="7">
        <v>47</v>
      </c>
      <c r="I1026" s="7">
        <v>0</v>
      </c>
      <c r="J1026" s="7">
        <v>2</v>
      </c>
      <c r="K1026" s="7">
        <v>180</v>
      </c>
      <c r="L1026" s="7">
        <v>10.8</v>
      </c>
      <c r="M1026" s="28">
        <v>15</v>
      </c>
      <c r="N1026" s="9">
        <f>IF(Tabla2[[#This Row],[LECHE RETIRO DIA]]&lt;&gt;ISBLANK(Tabla2[[#This Row],[LECHE RETIRO DIA]]),SUM(Tabla2[[#This Row],[LECHE TANQUE DIA]:[LECHE RETIRO DIA]]),SUM(Tabla2[[#This Row],[LECHE TANQUE DIA]:[LECHE AUTOCONSUMO DIA]]))</f>
        <v>572</v>
      </c>
      <c r="O1026" s="10">
        <f t="shared" si="224"/>
        <v>0.93881118881118886</v>
      </c>
      <c r="P1026" s="11">
        <f t="shared" si="225"/>
        <v>13.951219512195122</v>
      </c>
      <c r="Q1026" s="11">
        <f t="shared" si="226"/>
        <v>13.097560975609756</v>
      </c>
      <c r="R1026" s="11">
        <f t="shared" si="227"/>
        <v>7.5</v>
      </c>
      <c r="S1026" s="11">
        <f t="shared" si="228"/>
        <v>3.1777777777777776</v>
      </c>
      <c r="T1026" s="11">
        <f t="shared" si="229"/>
        <v>4.3902439024390247</v>
      </c>
      <c r="U1026" s="11">
        <f t="shared" si="230"/>
        <v>52.962962962962962</v>
      </c>
      <c r="V1026" s="11">
        <f t="shared" si="231"/>
        <v>3.7962962962962958</v>
      </c>
      <c r="W1026" s="11">
        <f>IFERROR(H1026/M1026,Tabla2[[#This Row],[CARGA PRODUCCION (ANIMALES/HA)]])</f>
        <v>3.1333333333333333</v>
      </c>
      <c r="X1026" s="9">
        <f t="shared" si="232"/>
        <v>2023</v>
      </c>
      <c r="Y1026" s="9">
        <f t="shared" si="233"/>
        <v>1</v>
      </c>
      <c r="Z1026" s="9" t="e">
        <f t="shared" ca="1" si="234"/>
        <v>#NAME?</v>
      </c>
      <c r="AA1026" s="12">
        <f t="shared" si="235"/>
        <v>47</v>
      </c>
      <c r="AB1026" s="10">
        <f t="shared" si="236"/>
        <v>0.87234042553191493</v>
      </c>
      <c r="AC1026" s="13">
        <f t="shared" si="237"/>
        <v>0.12765957446808507</v>
      </c>
    </row>
    <row r="1027" spans="1:29">
      <c r="A1027" s="6">
        <v>44947</v>
      </c>
      <c r="B1027" s="7" t="s">
        <v>81</v>
      </c>
      <c r="C1027" s="7">
        <v>2286</v>
      </c>
      <c r="D1027" s="7">
        <v>30</v>
      </c>
      <c r="E1027" s="7">
        <v>9</v>
      </c>
      <c r="F1027" s="7">
        <v>30</v>
      </c>
      <c r="G1027" s="7">
        <v>102</v>
      </c>
      <c r="H1027" s="7">
        <v>104</v>
      </c>
      <c r="I1027" s="7">
        <v>1</v>
      </c>
      <c r="J1027" s="7">
        <v>5</v>
      </c>
      <c r="K1027" s="7">
        <v>600</v>
      </c>
      <c r="L1027" s="7">
        <v>25.2</v>
      </c>
      <c r="M1027" s="8">
        <v>32.700000000000003</v>
      </c>
      <c r="N1027" s="9">
        <f>IF(Tabla2[[#This Row],[LECHE RETIRO DIA]]&lt;&gt;ISBLANK(Tabla2[[#This Row],[LECHE RETIRO DIA]]),SUM(Tabla2[[#This Row],[LECHE TANQUE DIA]:[LECHE RETIRO DIA]]),SUM(Tabla2[[#This Row],[LECHE TANQUE DIA]:[LECHE AUTOCONSUMO DIA]]))</f>
        <v>2355</v>
      </c>
      <c r="O1027" s="10">
        <f t="shared" si="224"/>
        <v>0.97070063694267517</v>
      </c>
      <c r="P1027" s="11">
        <f t="shared" si="225"/>
        <v>23.088235294117649</v>
      </c>
      <c r="Q1027" s="11">
        <f t="shared" si="226"/>
        <v>22.411764705882351</v>
      </c>
      <c r="R1027" s="11">
        <f t="shared" si="227"/>
        <v>6</v>
      </c>
      <c r="S1027" s="11">
        <f t="shared" si="228"/>
        <v>3.9249999999999998</v>
      </c>
      <c r="T1027" s="11">
        <f t="shared" si="229"/>
        <v>5.882352941176471</v>
      </c>
      <c r="U1027" s="11">
        <f t="shared" si="230"/>
        <v>93.452380952380949</v>
      </c>
      <c r="V1027" s="11">
        <f t="shared" si="231"/>
        <v>4.0476190476190474</v>
      </c>
      <c r="W1027" s="11">
        <f>IFERROR(H1027/M1027,Tabla2[[#This Row],[CARGA PRODUCCION (ANIMALES/HA)]])</f>
        <v>3.1804281345565748</v>
      </c>
      <c r="X1027" s="9">
        <f t="shared" si="232"/>
        <v>2023</v>
      </c>
      <c r="Y1027" s="9">
        <f t="shared" si="233"/>
        <v>1</v>
      </c>
      <c r="Z1027" s="9" t="e">
        <f t="shared" ca="1" si="234"/>
        <v>#NAME?</v>
      </c>
      <c r="AA1027" s="12">
        <f t="shared" si="235"/>
        <v>104</v>
      </c>
      <c r="AB1027" s="10">
        <f t="shared" si="236"/>
        <v>0.98076923076923073</v>
      </c>
      <c r="AC1027" s="13">
        <f t="shared" si="237"/>
        <v>1.9230769230769273E-2</v>
      </c>
    </row>
    <row r="1028" spans="1:29">
      <c r="A1028" s="6">
        <v>44947</v>
      </c>
      <c r="B1028" s="7" t="s">
        <v>83</v>
      </c>
      <c r="C1028" s="7">
        <v>2280</v>
      </c>
      <c r="D1028" s="7">
        <v>110</v>
      </c>
      <c r="E1028" s="7">
        <v>9</v>
      </c>
      <c r="F1028" s="7">
        <v>110</v>
      </c>
      <c r="G1028" s="7">
        <v>121</v>
      </c>
      <c r="H1028" s="7">
        <v>133</v>
      </c>
      <c r="I1028" s="7">
        <v>4</v>
      </c>
      <c r="J1028" s="7">
        <v>8</v>
      </c>
      <c r="K1028" s="7">
        <v>680</v>
      </c>
      <c r="L1028" s="7">
        <v>28.9</v>
      </c>
      <c r="M1028" s="8">
        <v>35.5</v>
      </c>
      <c r="N1028" s="9">
        <f>IF(Tabla2[[#This Row],[LECHE RETIRO DIA]]&lt;&gt;ISBLANK(Tabla2[[#This Row],[LECHE RETIRO DIA]]),SUM(Tabla2[[#This Row],[LECHE TANQUE DIA]:[LECHE RETIRO DIA]]),SUM(Tabla2[[#This Row],[LECHE TANQUE DIA]:[LECHE AUTOCONSUMO DIA]]))</f>
        <v>2509</v>
      </c>
      <c r="O1028" s="10">
        <f t="shared" si="224"/>
        <v>0.90872857712235955</v>
      </c>
      <c r="P1028" s="11">
        <f t="shared" si="225"/>
        <v>20.735537190082646</v>
      </c>
      <c r="Q1028" s="11">
        <f t="shared" si="226"/>
        <v>18.84297520661157</v>
      </c>
      <c r="R1028" s="11">
        <f t="shared" si="227"/>
        <v>13.75</v>
      </c>
      <c r="S1028" s="11">
        <f t="shared" si="228"/>
        <v>3.6897058823529414</v>
      </c>
      <c r="T1028" s="11">
        <f t="shared" si="229"/>
        <v>5.6198347107438016</v>
      </c>
      <c r="U1028" s="11">
        <f t="shared" si="230"/>
        <v>86.816608996539799</v>
      </c>
      <c r="V1028" s="11">
        <f t="shared" si="231"/>
        <v>4.186851211072665</v>
      </c>
      <c r="W1028" s="11">
        <f>IFERROR(H1028/M1028,Tabla2[[#This Row],[CARGA PRODUCCION (ANIMALES/HA)]])</f>
        <v>3.7464788732394365</v>
      </c>
      <c r="X1028" s="9">
        <f t="shared" si="232"/>
        <v>2023</v>
      </c>
      <c r="Y1028" s="9">
        <f t="shared" si="233"/>
        <v>1</v>
      </c>
      <c r="Z1028" s="9" t="e">
        <f t="shared" ca="1" si="234"/>
        <v>#NAME?</v>
      </c>
      <c r="AA1028" s="12">
        <f t="shared" si="235"/>
        <v>133</v>
      </c>
      <c r="AB1028" s="10">
        <f t="shared" si="236"/>
        <v>0.90977443609022557</v>
      </c>
      <c r="AC1028" s="13">
        <f t="shared" si="237"/>
        <v>9.0225563909774431E-2</v>
      </c>
    </row>
    <row r="1029" spans="1:29">
      <c r="A1029" s="6">
        <v>44947</v>
      </c>
      <c r="B1029" s="7" t="s">
        <v>84</v>
      </c>
      <c r="C1029" s="7">
        <v>1742</v>
      </c>
      <c r="D1029" s="7">
        <v>40</v>
      </c>
      <c r="E1029" s="7">
        <v>9</v>
      </c>
      <c r="F1029" s="7">
        <v>40</v>
      </c>
      <c r="G1029" s="7">
        <v>101</v>
      </c>
      <c r="H1029" s="7">
        <v>107</v>
      </c>
      <c r="I1029" s="7">
        <v>0</v>
      </c>
      <c r="J1029" s="7">
        <v>5</v>
      </c>
      <c r="K1029" s="7">
        <v>480</v>
      </c>
      <c r="L1029" s="7">
        <v>23.8</v>
      </c>
      <c r="M1029" s="8">
        <v>28.4</v>
      </c>
      <c r="N1029" s="9">
        <f>IF(Tabla2[[#This Row],[LECHE RETIRO DIA]]&lt;&gt;ISBLANK(Tabla2[[#This Row],[LECHE RETIRO DIA]]),SUM(Tabla2[[#This Row],[LECHE TANQUE DIA]:[LECHE RETIRO DIA]]),SUM(Tabla2[[#This Row],[LECHE TANQUE DIA]:[LECHE AUTOCONSUMO DIA]]))</f>
        <v>1831</v>
      </c>
      <c r="O1029" s="10">
        <f t="shared" si="224"/>
        <v>0.95139268159475698</v>
      </c>
      <c r="P1029" s="11">
        <f t="shared" si="225"/>
        <v>18.128712871287128</v>
      </c>
      <c r="Q1029" s="11">
        <f t="shared" si="226"/>
        <v>17.247524752475247</v>
      </c>
      <c r="R1029" s="11">
        <f t="shared" si="227"/>
        <v>8</v>
      </c>
      <c r="S1029" s="11">
        <f t="shared" si="228"/>
        <v>3.8145833333333332</v>
      </c>
      <c r="T1029" s="11">
        <f t="shared" si="229"/>
        <v>4.7524752475247523</v>
      </c>
      <c r="U1029" s="11">
        <f t="shared" si="230"/>
        <v>76.932773109243698</v>
      </c>
      <c r="V1029" s="11">
        <f t="shared" si="231"/>
        <v>4.2436974789915967</v>
      </c>
      <c r="W1029" s="11">
        <f>IFERROR(H1029/M1029,Tabla2[[#This Row],[CARGA PRODUCCION (ANIMALES/HA)]])</f>
        <v>3.767605633802817</v>
      </c>
      <c r="X1029" s="9">
        <f t="shared" si="232"/>
        <v>2023</v>
      </c>
      <c r="Y1029" s="9">
        <f t="shared" si="233"/>
        <v>1</v>
      </c>
      <c r="Z1029" s="9" t="e">
        <f t="shared" ca="1" si="234"/>
        <v>#NAME?</v>
      </c>
      <c r="AA1029" s="12">
        <f t="shared" si="235"/>
        <v>107</v>
      </c>
      <c r="AB1029" s="10">
        <f t="shared" si="236"/>
        <v>0.94392523364485981</v>
      </c>
      <c r="AC1029" s="13">
        <f t="shared" si="237"/>
        <v>5.6074766355140193E-2</v>
      </c>
    </row>
    <row r="1030" spans="1:29">
      <c r="A1030" s="6">
        <v>44947</v>
      </c>
      <c r="B1030" s="7" t="s">
        <v>88</v>
      </c>
      <c r="C1030" s="7">
        <v>553</v>
      </c>
      <c r="D1030" s="7">
        <v>15</v>
      </c>
      <c r="E1030" s="7">
        <v>5</v>
      </c>
      <c r="F1030" s="7">
        <v>15</v>
      </c>
      <c r="G1030" s="7">
        <v>41</v>
      </c>
      <c r="H1030" s="7">
        <v>47</v>
      </c>
      <c r="I1030" s="7">
        <v>0</v>
      </c>
      <c r="J1030" s="7">
        <v>2</v>
      </c>
      <c r="K1030" s="7">
        <v>180</v>
      </c>
      <c r="L1030" s="7">
        <v>10.8</v>
      </c>
      <c r="M1030" s="28">
        <v>15</v>
      </c>
      <c r="N1030" s="9">
        <f>IF(Tabla2[[#This Row],[LECHE RETIRO DIA]]&lt;&gt;ISBLANK(Tabla2[[#This Row],[LECHE RETIRO DIA]]),SUM(Tabla2[[#This Row],[LECHE TANQUE DIA]:[LECHE RETIRO DIA]]),SUM(Tabla2[[#This Row],[LECHE TANQUE DIA]:[LECHE AUTOCONSUMO DIA]]))</f>
        <v>588</v>
      </c>
      <c r="O1030" s="10">
        <f t="shared" si="224"/>
        <v>0.94047619047619047</v>
      </c>
      <c r="P1030" s="11">
        <f t="shared" si="225"/>
        <v>14.341463414634147</v>
      </c>
      <c r="Q1030" s="11">
        <f t="shared" si="226"/>
        <v>13.487804878048781</v>
      </c>
      <c r="R1030" s="11">
        <f t="shared" si="227"/>
        <v>7.5</v>
      </c>
      <c r="S1030" s="11">
        <f t="shared" si="228"/>
        <v>3.2666666666666666</v>
      </c>
      <c r="T1030" s="11">
        <f t="shared" si="229"/>
        <v>4.3902439024390247</v>
      </c>
      <c r="U1030" s="11">
        <f t="shared" si="230"/>
        <v>54.444444444444443</v>
      </c>
      <c r="V1030" s="11">
        <f t="shared" si="231"/>
        <v>3.7962962962962958</v>
      </c>
      <c r="W1030" s="11">
        <f>IFERROR(H1030/M1030,Tabla2[[#This Row],[CARGA PRODUCCION (ANIMALES/HA)]])</f>
        <v>3.1333333333333333</v>
      </c>
      <c r="X1030" s="9">
        <f t="shared" si="232"/>
        <v>2023</v>
      </c>
      <c r="Y1030" s="9">
        <f t="shared" si="233"/>
        <v>1</v>
      </c>
      <c r="Z1030" s="9" t="e">
        <f t="shared" ca="1" si="234"/>
        <v>#NAME?</v>
      </c>
      <c r="AA1030" s="12">
        <f t="shared" si="235"/>
        <v>47</v>
      </c>
      <c r="AB1030" s="10">
        <f t="shared" si="236"/>
        <v>0.87234042553191493</v>
      </c>
      <c r="AC1030" s="13">
        <f t="shared" si="237"/>
        <v>0.12765957446808507</v>
      </c>
    </row>
    <row r="1031" spans="1:29">
      <c r="A1031" s="6">
        <v>44948</v>
      </c>
      <c r="B1031" s="7" t="s">
        <v>81</v>
      </c>
      <c r="C1031" s="7">
        <v>2342</v>
      </c>
      <c r="D1031" s="7">
        <v>30</v>
      </c>
      <c r="E1031" s="7">
        <v>9</v>
      </c>
      <c r="F1031" s="7">
        <v>30</v>
      </c>
      <c r="G1031" s="7">
        <v>102</v>
      </c>
      <c r="H1031" s="7">
        <v>104</v>
      </c>
      <c r="I1031" s="7">
        <v>1</v>
      </c>
      <c r="J1031" s="7">
        <v>5</v>
      </c>
      <c r="K1031" s="7">
        <v>600</v>
      </c>
      <c r="L1031" s="7">
        <v>25.2</v>
      </c>
      <c r="M1031" s="8">
        <v>32.700000000000003</v>
      </c>
      <c r="N1031" s="9">
        <f>IF(Tabla2[[#This Row],[LECHE RETIRO DIA]]&lt;&gt;ISBLANK(Tabla2[[#This Row],[LECHE RETIRO DIA]]),SUM(Tabla2[[#This Row],[LECHE TANQUE DIA]:[LECHE RETIRO DIA]]),SUM(Tabla2[[#This Row],[LECHE TANQUE DIA]:[LECHE AUTOCONSUMO DIA]]))</f>
        <v>2411</v>
      </c>
      <c r="O1031" s="10">
        <f t="shared" si="224"/>
        <v>0.97138116963915389</v>
      </c>
      <c r="P1031" s="11">
        <f t="shared" si="225"/>
        <v>23.637254901960784</v>
      </c>
      <c r="Q1031" s="11">
        <f t="shared" si="226"/>
        <v>22.96078431372549</v>
      </c>
      <c r="R1031" s="11">
        <f t="shared" si="227"/>
        <v>6</v>
      </c>
      <c r="S1031" s="11">
        <f t="shared" si="228"/>
        <v>4.0183333333333335</v>
      </c>
      <c r="T1031" s="11">
        <f t="shared" si="229"/>
        <v>5.882352941176471</v>
      </c>
      <c r="U1031" s="11">
        <f t="shared" si="230"/>
        <v>95.674603174603178</v>
      </c>
      <c r="V1031" s="11">
        <f t="shared" si="231"/>
        <v>4.0476190476190474</v>
      </c>
      <c r="W1031" s="11">
        <f>IFERROR(H1031/M1031,Tabla2[[#This Row],[CARGA PRODUCCION (ANIMALES/HA)]])</f>
        <v>3.1804281345565748</v>
      </c>
      <c r="X1031" s="9">
        <f t="shared" si="232"/>
        <v>2023</v>
      </c>
      <c r="Y1031" s="9">
        <f t="shared" si="233"/>
        <v>1</v>
      </c>
      <c r="Z1031" s="9" t="e">
        <f t="shared" ca="1" si="234"/>
        <v>#NAME?</v>
      </c>
      <c r="AA1031" s="12">
        <f t="shared" si="235"/>
        <v>104</v>
      </c>
      <c r="AB1031" s="10">
        <f t="shared" si="236"/>
        <v>0.98076923076923073</v>
      </c>
      <c r="AC1031" s="13">
        <f t="shared" si="237"/>
        <v>1.9230769230769273E-2</v>
      </c>
    </row>
    <row r="1032" spans="1:29">
      <c r="A1032" s="6">
        <v>44948</v>
      </c>
      <c r="B1032" s="7" t="s">
        <v>83</v>
      </c>
      <c r="C1032" s="7">
        <v>2241</v>
      </c>
      <c r="D1032" s="7">
        <v>110</v>
      </c>
      <c r="E1032" s="7">
        <v>9</v>
      </c>
      <c r="F1032" s="7">
        <v>110</v>
      </c>
      <c r="G1032" s="7">
        <v>121</v>
      </c>
      <c r="H1032" s="7">
        <v>133</v>
      </c>
      <c r="I1032" s="7">
        <v>4</v>
      </c>
      <c r="J1032" s="7">
        <v>8</v>
      </c>
      <c r="K1032" s="7">
        <v>680</v>
      </c>
      <c r="L1032" s="7">
        <v>28.9</v>
      </c>
      <c r="M1032" s="8">
        <v>35.5</v>
      </c>
      <c r="N1032" s="9">
        <f>IF(Tabla2[[#This Row],[LECHE RETIRO DIA]]&lt;&gt;ISBLANK(Tabla2[[#This Row],[LECHE RETIRO DIA]]),SUM(Tabla2[[#This Row],[LECHE TANQUE DIA]:[LECHE RETIRO DIA]]),SUM(Tabla2[[#This Row],[LECHE TANQUE DIA]:[LECHE AUTOCONSUMO DIA]]))</f>
        <v>2470</v>
      </c>
      <c r="O1032" s="10">
        <f t="shared" si="224"/>
        <v>0.90728744939271255</v>
      </c>
      <c r="P1032" s="11">
        <f t="shared" si="225"/>
        <v>20.41322314049587</v>
      </c>
      <c r="Q1032" s="11">
        <f t="shared" si="226"/>
        <v>18.520661157024794</v>
      </c>
      <c r="R1032" s="11">
        <f t="shared" si="227"/>
        <v>13.75</v>
      </c>
      <c r="S1032" s="11">
        <f t="shared" si="228"/>
        <v>3.6323529411764706</v>
      </c>
      <c r="T1032" s="11">
        <f t="shared" si="229"/>
        <v>5.6198347107438016</v>
      </c>
      <c r="U1032" s="11">
        <f t="shared" si="230"/>
        <v>85.467128027681667</v>
      </c>
      <c r="V1032" s="11">
        <f t="shared" si="231"/>
        <v>4.186851211072665</v>
      </c>
      <c r="W1032" s="11">
        <f>IFERROR(H1032/M1032,Tabla2[[#This Row],[CARGA PRODUCCION (ANIMALES/HA)]])</f>
        <v>3.7464788732394365</v>
      </c>
      <c r="X1032" s="9">
        <f t="shared" si="232"/>
        <v>2023</v>
      </c>
      <c r="Y1032" s="9">
        <f t="shared" si="233"/>
        <v>1</v>
      </c>
      <c r="Z1032" s="9" t="e">
        <f t="shared" ca="1" si="234"/>
        <v>#NAME?</v>
      </c>
      <c r="AA1032" s="12">
        <f t="shared" si="235"/>
        <v>133</v>
      </c>
      <c r="AB1032" s="10">
        <f t="shared" si="236"/>
        <v>0.90977443609022557</v>
      </c>
      <c r="AC1032" s="13">
        <f t="shared" si="237"/>
        <v>9.0225563909774431E-2</v>
      </c>
    </row>
    <row r="1033" spans="1:29">
      <c r="A1033" s="6">
        <v>44948</v>
      </c>
      <c r="B1033" s="7" t="s">
        <v>84</v>
      </c>
      <c r="C1033" s="7">
        <v>1849</v>
      </c>
      <c r="D1033" s="7">
        <v>40</v>
      </c>
      <c r="E1033" s="7">
        <v>9</v>
      </c>
      <c r="F1033" s="7">
        <v>40</v>
      </c>
      <c r="G1033" s="7">
        <v>101</v>
      </c>
      <c r="H1033" s="7">
        <v>107</v>
      </c>
      <c r="I1033" s="7">
        <v>0</v>
      </c>
      <c r="J1033" s="7">
        <v>5</v>
      </c>
      <c r="K1033" s="7">
        <v>480</v>
      </c>
      <c r="L1033" s="7">
        <v>23.8</v>
      </c>
      <c r="M1033" s="8">
        <v>28.4</v>
      </c>
      <c r="N1033" s="9">
        <f>IF(Tabla2[[#This Row],[LECHE RETIRO DIA]]&lt;&gt;ISBLANK(Tabla2[[#This Row],[LECHE RETIRO DIA]]),SUM(Tabla2[[#This Row],[LECHE TANQUE DIA]:[LECHE RETIRO DIA]]),SUM(Tabla2[[#This Row],[LECHE TANQUE DIA]:[LECHE AUTOCONSUMO DIA]]))</f>
        <v>1938</v>
      </c>
      <c r="O1033" s="10">
        <f t="shared" si="224"/>
        <v>0.95407636738906088</v>
      </c>
      <c r="P1033" s="11">
        <f t="shared" si="225"/>
        <v>19.188118811881189</v>
      </c>
      <c r="Q1033" s="11">
        <f t="shared" si="226"/>
        <v>18.306930693069308</v>
      </c>
      <c r="R1033" s="11">
        <f t="shared" si="227"/>
        <v>8</v>
      </c>
      <c r="S1033" s="11">
        <f t="shared" si="228"/>
        <v>4.0374999999999996</v>
      </c>
      <c r="T1033" s="11">
        <f t="shared" si="229"/>
        <v>4.7524752475247523</v>
      </c>
      <c r="U1033" s="11">
        <f t="shared" si="230"/>
        <v>81.428571428571431</v>
      </c>
      <c r="V1033" s="11">
        <f t="shared" si="231"/>
        <v>4.2436974789915967</v>
      </c>
      <c r="W1033" s="11">
        <f>IFERROR(H1033/M1033,Tabla2[[#This Row],[CARGA PRODUCCION (ANIMALES/HA)]])</f>
        <v>3.767605633802817</v>
      </c>
      <c r="X1033" s="9">
        <f t="shared" si="232"/>
        <v>2023</v>
      </c>
      <c r="Y1033" s="9">
        <f t="shared" si="233"/>
        <v>1</v>
      </c>
      <c r="Z1033" s="9" t="e">
        <f t="shared" ca="1" si="234"/>
        <v>#NAME?</v>
      </c>
      <c r="AA1033" s="12">
        <f t="shared" si="235"/>
        <v>107</v>
      </c>
      <c r="AB1033" s="10">
        <f t="shared" si="236"/>
        <v>0.94392523364485981</v>
      </c>
      <c r="AC1033" s="13">
        <f t="shared" si="237"/>
        <v>5.6074766355140193E-2</v>
      </c>
    </row>
    <row r="1034" spans="1:29">
      <c r="A1034" s="6">
        <v>44948</v>
      </c>
      <c r="B1034" s="7" t="s">
        <v>88</v>
      </c>
      <c r="C1034" s="7">
        <v>597</v>
      </c>
      <c r="D1034" s="7">
        <v>15</v>
      </c>
      <c r="E1034" s="7">
        <v>5</v>
      </c>
      <c r="F1034" s="7">
        <v>15</v>
      </c>
      <c r="G1034" s="7">
        <v>41</v>
      </c>
      <c r="H1034" s="7">
        <v>47</v>
      </c>
      <c r="I1034" s="7">
        <v>0</v>
      </c>
      <c r="J1034" s="7">
        <v>2</v>
      </c>
      <c r="K1034" s="7">
        <v>180</v>
      </c>
      <c r="L1034" s="7">
        <v>10.8</v>
      </c>
      <c r="M1034" s="28">
        <v>15</v>
      </c>
      <c r="N1034" s="9">
        <f>IF(Tabla2[[#This Row],[LECHE RETIRO DIA]]&lt;&gt;ISBLANK(Tabla2[[#This Row],[LECHE RETIRO DIA]]),SUM(Tabla2[[#This Row],[LECHE TANQUE DIA]:[LECHE RETIRO DIA]]),SUM(Tabla2[[#This Row],[LECHE TANQUE DIA]:[LECHE AUTOCONSUMO DIA]]))</f>
        <v>632</v>
      </c>
      <c r="O1034" s="10">
        <f t="shared" si="224"/>
        <v>0.944620253164557</v>
      </c>
      <c r="P1034" s="11">
        <f t="shared" si="225"/>
        <v>15.414634146341463</v>
      </c>
      <c r="Q1034" s="11">
        <f t="shared" si="226"/>
        <v>14.560975609756097</v>
      </c>
      <c r="R1034" s="11">
        <f t="shared" si="227"/>
        <v>7.5</v>
      </c>
      <c r="S1034" s="11">
        <f t="shared" si="228"/>
        <v>3.5111111111111111</v>
      </c>
      <c r="T1034" s="11">
        <f t="shared" si="229"/>
        <v>4.3902439024390247</v>
      </c>
      <c r="U1034" s="11">
        <f t="shared" si="230"/>
        <v>58.518518518518512</v>
      </c>
      <c r="V1034" s="11">
        <f t="shared" si="231"/>
        <v>3.7962962962962958</v>
      </c>
      <c r="W1034" s="11">
        <f>IFERROR(H1034/M1034,Tabla2[[#This Row],[CARGA PRODUCCION (ANIMALES/HA)]])</f>
        <v>3.1333333333333333</v>
      </c>
      <c r="X1034" s="9">
        <f t="shared" si="232"/>
        <v>2023</v>
      </c>
      <c r="Y1034" s="9">
        <f t="shared" si="233"/>
        <v>1</v>
      </c>
      <c r="Z1034" s="9" t="e">
        <f t="shared" ca="1" si="234"/>
        <v>#NAME?</v>
      </c>
      <c r="AA1034" s="12">
        <f t="shared" si="235"/>
        <v>47</v>
      </c>
      <c r="AB1034" s="10">
        <f t="shared" si="236"/>
        <v>0.87234042553191493</v>
      </c>
      <c r="AC1034" s="13">
        <f t="shared" si="237"/>
        <v>0.12765957446808507</v>
      </c>
    </row>
    <row r="1035" spans="1:29">
      <c r="A1035" s="6">
        <v>44949</v>
      </c>
      <c r="B1035" s="7" t="s">
        <v>81</v>
      </c>
      <c r="C1035" s="7">
        <v>2319</v>
      </c>
      <c r="D1035" s="7">
        <v>30</v>
      </c>
      <c r="E1035" s="7">
        <v>9</v>
      </c>
      <c r="F1035" s="7">
        <v>30</v>
      </c>
      <c r="G1035" s="7">
        <v>102</v>
      </c>
      <c r="H1035" s="7">
        <v>104</v>
      </c>
      <c r="I1035" s="7">
        <v>1</v>
      </c>
      <c r="J1035" s="7">
        <v>5</v>
      </c>
      <c r="K1035" s="7">
        <v>600</v>
      </c>
      <c r="L1035" s="7">
        <v>23.4</v>
      </c>
      <c r="M1035" s="8">
        <v>31.04</v>
      </c>
      <c r="N1035" s="9">
        <f>IF(Tabla2[[#This Row],[LECHE RETIRO DIA]]&lt;&gt;ISBLANK(Tabla2[[#This Row],[LECHE RETIRO DIA]]),SUM(Tabla2[[#This Row],[LECHE TANQUE DIA]:[LECHE RETIRO DIA]]),SUM(Tabla2[[#This Row],[LECHE TANQUE DIA]:[LECHE AUTOCONSUMO DIA]]))</f>
        <v>2388</v>
      </c>
      <c r="O1035" s="10">
        <f t="shared" si="224"/>
        <v>0.97110552763819091</v>
      </c>
      <c r="P1035" s="11">
        <f t="shared" si="225"/>
        <v>23.411764705882351</v>
      </c>
      <c r="Q1035" s="11">
        <f t="shared" si="226"/>
        <v>22.735294117647058</v>
      </c>
      <c r="R1035" s="11">
        <f t="shared" si="227"/>
        <v>6</v>
      </c>
      <c r="S1035" s="11">
        <f t="shared" si="228"/>
        <v>3.98</v>
      </c>
      <c r="T1035" s="11">
        <f t="shared" si="229"/>
        <v>5.882352941176471</v>
      </c>
      <c r="U1035" s="11">
        <f t="shared" si="230"/>
        <v>102.05128205128206</v>
      </c>
      <c r="V1035" s="11">
        <f t="shared" si="231"/>
        <v>4.3589743589743595</v>
      </c>
      <c r="W1035" s="11">
        <f>IFERROR(H1035/M1035,Tabla2[[#This Row],[CARGA PRODUCCION (ANIMALES/HA)]])</f>
        <v>3.3505154639175259</v>
      </c>
      <c r="X1035" s="9">
        <f t="shared" si="232"/>
        <v>2023</v>
      </c>
      <c r="Y1035" s="9">
        <f t="shared" si="233"/>
        <v>1</v>
      </c>
      <c r="Z1035" s="9" t="e">
        <f t="shared" ca="1" si="234"/>
        <v>#NAME?</v>
      </c>
      <c r="AA1035" s="12">
        <f t="shared" si="235"/>
        <v>104</v>
      </c>
      <c r="AB1035" s="10">
        <f t="shared" si="236"/>
        <v>0.98076923076923073</v>
      </c>
      <c r="AC1035" s="13">
        <f t="shared" si="237"/>
        <v>1.9230769230769273E-2</v>
      </c>
    </row>
    <row r="1036" spans="1:29">
      <c r="A1036" s="6">
        <v>44949</v>
      </c>
      <c r="B1036" s="7" t="s">
        <v>83</v>
      </c>
      <c r="C1036" s="7">
        <v>2227</v>
      </c>
      <c r="D1036" s="7">
        <v>110</v>
      </c>
      <c r="E1036" s="7">
        <v>9</v>
      </c>
      <c r="F1036" s="7">
        <v>110</v>
      </c>
      <c r="G1036" s="7">
        <v>121</v>
      </c>
      <c r="H1036" s="7">
        <v>133</v>
      </c>
      <c r="I1036" s="7">
        <v>4</v>
      </c>
      <c r="J1036" s="7">
        <v>8</v>
      </c>
      <c r="K1036" s="7">
        <v>680</v>
      </c>
      <c r="L1036" s="7">
        <v>28.9</v>
      </c>
      <c r="M1036" s="8">
        <v>35.5</v>
      </c>
      <c r="N1036" s="9">
        <f>IF(Tabla2[[#This Row],[LECHE RETIRO DIA]]&lt;&gt;ISBLANK(Tabla2[[#This Row],[LECHE RETIRO DIA]]),SUM(Tabla2[[#This Row],[LECHE TANQUE DIA]:[LECHE RETIRO DIA]]),SUM(Tabla2[[#This Row],[LECHE TANQUE DIA]:[LECHE AUTOCONSUMO DIA]]))</f>
        <v>2456</v>
      </c>
      <c r="O1036" s="10">
        <f t="shared" si="224"/>
        <v>0.90675895765472314</v>
      </c>
      <c r="P1036" s="11">
        <f t="shared" si="225"/>
        <v>20.297520661157026</v>
      </c>
      <c r="Q1036" s="11">
        <f t="shared" si="226"/>
        <v>18.404958677685951</v>
      </c>
      <c r="R1036" s="11">
        <f t="shared" si="227"/>
        <v>13.75</v>
      </c>
      <c r="S1036" s="11">
        <f t="shared" si="228"/>
        <v>3.611764705882353</v>
      </c>
      <c r="T1036" s="11">
        <f t="shared" si="229"/>
        <v>5.6198347107438016</v>
      </c>
      <c r="U1036" s="11">
        <f t="shared" si="230"/>
        <v>84.982698961937714</v>
      </c>
      <c r="V1036" s="11">
        <f t="shared" si="231"/>
        <v>4.186851211072665</v>
      </c>
      <c r="W1036" s="11">
        <f>IFERROR(H1036/M1036,Tabla2[[#This Row],[CARGA PRODUCCION (ANIMALES/HA)]])</f>
        <v>3.7464788732394365</v>
      </c>
      <c r="X1036" s="9">
        <f t="shared" si="232"/>
        <v>2023</v>
      </c>
      <c r="Y1036" s="9">
        <f t="shared" si="233"/>
        <v>1</v>
      </c>
      <c r="Z1036" s="9" t="e">
        <f t="shared" ca="1" si="234"/>
        <v>#NAME?</v>
      </c>
      <c r="AA1036" s="12">
        <f t="shared" si="235"/>
        <v>133</v>
      </c>
      <c r="AB1036" s="10">
        <f t="shared" si="236"/>
        <v>0.90977443609022557</v>
      </c>
      <c r="AC1036" s="13">
        <f t="shared" si="237"/>
        <v>9.0225563909774431E-2</v>
      </c>
    </row>
    <row r="1037" spans="1:29">
      <c r="A1037" s="6">
        <v>44949</v>
      </c>
      <c r="B1037" s="7" t="s">
        <v>84</v>
      </c>
      <c r="C1037" s="7">
        <v>1791</v>
      </c>
      <c r="D1037" s="7">
        <v>40</v>
      </c>
      <c r="E1037" s="7">
        <v>9</v>
      </c>
      <c r="F1037" s="7">
        <v>40</v>
      </c>
      <c r="G1037" s="7">
        <v>101</v>
      </c>
      <c r="H1037" s="7">
        <v>107</v>
      </c>
      <c r="I1037" s="7">
        <v>0</v>
      </c>
      <c r="J1037" s="7">
        <v>5</v>
      </c>
      <c r="K1037" s="7">
        <v>480</v>
      </c>
      <c r="L1037" s="7">
        <v>23.8</v>
      </c>
      <c r="M1037" s="8">
        <v>28.4</v>
      </c>
      <c r="N1037" s="9">
        <f>IF(Tabla2[[#This Row],[LECHE RETIRO DIA]]&lt;&gt;ISBLANK(Tabla2[[#This Row],[LECHE RETIRO DIA]]),SUM(Tabla2[[#This Row],[LECHE TANQUE DIA]:[LECHE RETIRO DIA]]),SUM(Tabla2[[#This Row],[LECHE TANQUE DIA]:[LECHE AUTOCONSUMO DIA]]))</f>
        <v>1880</v>
      </c>
      <c r="O1037" s="10">
        <f t="shared" si="224"/>
        <v>0.95265957446808514</v>
      </c>
      <c r="P1037" s="11">
        <f t="shared" si="225"/>
        <v>18.613861386138613</v>
      </c>
      <c r="Q1037" s="11">
        <f t="shared" si="226"/>
        <v>17.732673267326732</v>
      </c>
      <c r="R1037" s="11">
        <f t="shared" si="227"/>
        <v>8</v>
      </c>
      <c r="S1037" s="11">
        <f t="shared" si="228"/>
        <v>3.9166666666666665</v>
      </c>
      <c r="T1037" s="11">
        <f t="shared" si="229"/>
        <v>4.7524752475247523</v>
      </c>
      <c r="U1037" s="11">
        <f t="shared" si="230"/>
        <v>78.991596638655466</v>
      </c>
      <c r="V1037" s="11">
        <f t="shared" si="231"/>
        <v>4.2436974789915967</v>
      </c>
      <c r="W1037" s="11">
        <f>IFERROR(H1037/M1037,Tabla2[[#This Row],[CARGA PRODUCCION (ANIMALES/HA)]])</f>
        <v>3.767605633802817</v>
      </c>
      <c r="X1037" s="9">
        <f t="shared" si="232"/>
        <v>2023</v>
      </c>
      <c r="Y1037" s="9">
        <f t="shared" si="233"/>
        <v>1</v>
      </c>
      <c r="Z1037" s="9" t="e">
        <f t="shared" ca="1" si="234"/>
        <v>#NAME?</v>
      </c>
      <c r="AA1037" s="12">
        <f t="shared" si="235"/>
        <v>107</v>
      </c>
      <c r="AB1037" s="10">
        <f t="shared" si="236"/>
        <v>0.94392523364485981</v>
      </c>
      <c r="AC1037" s="13">
        <f t="shared" si="237"/>
        <v>5.6074766355140193E-2</v>
      </c>
    </row>
    <row r="1038" spans="1:29">
      <c r="A1038" s="6">
        <v>44949</v>
      </c>
      <c r="B1038" s="7" t="s">
        <v>88</v>
      </c>
      <c r="C1038" s="7">
        <v>622</v>
      </c>
      <c r="D1038" s="7">
        <v>15</v>
      </c>
      <c r="E1038" s="7">
        <v>5</v>
      </c>
      <c r="F1038" s="7">
        <v>15</v>
      </c>
      <c r="G1038" s="7">
        <v>41</v>
      </c>
      <c r="H1038" s="7">
        <v>47</v>
      </c>
      <c r="I1038" s="7">
        <v>0</v>
      </c>
      <c r="J1038" s="7">
        <v>2</v>
      </c>
      <c r="K1038" s="7">
        <v>180</v>
      </c>
      <c r="L1038" s="7">
        <v>10.8</v>
      </c>
      <c r="M1038" s="28">
        <v>15</v>
      </c>
      <c r="N1038" s="9">
        <f>IF(Tabla2[[#This Row],[LECHE RETIRO DIA]]&lt;&gt;ISBLANK(Tabla2[[#This Row],[LECHE RETIRO DIA]]),SUM(Tabla2[[#This Row],[LECHE TANQUE DIA]:[LECHE RETIRO DIA]]),SUM(Tabla2[[#This Row],[LECHE TANQUE DIA]:[LECHE AUTOCONSUMO DIA]]))</f>
        <v>657</v>
      </c>
      <c r="O1038" s="10">
        <f t="shared" si="224"/>
        <v>0.94672754946727544</v>
      </c>
      <c r="P1038" s="11">
        <f t="shared" si="225"/>
        <v>16.024390243902438</v>
      </c>
      <c r="Q1038" s="11">
        <f t="shared" si="226"/>
        <v>15.170731707317072</v>
      </c>
      <c r="R1038" s="11">
        <f t="shared" si="227"/>
        <v>7.5</v>
      </c>
      <c r="S1038" s="11">
        <f t="shared" si="228"/>
        <v>3.65</v>
      </c>
      <c r="T1038" s="11">
        <f t="shared" si="229"/>
        <v>4.3902439024390247</v>
      </c>
      <c r="U1038" s="11">
        <f t="shared" si="230"/>
        <v>60.833333333333329</v>
      </c>
      <c r="V1038" s="11">
        <f t="shared" si="231"/>
        <v>3.7962962962962958</v>
      </c>
      <c r="W1038" s="11">
        <f>IFERROR(H1038/M1038,Tabla2[[#This Row],[CARGA PRODUCCION (ANIMALES/HA)]])</f>
        <v>3.1333333333333333</v>
      </c>
      <c r="X1038" s="9">
        <f t="shared" si="232"/>
        <v>2023</v>
      </c>
      <c r="Y1038" s="9">
        <f t="shared" si="233"/>
        <v>1</v>
      </c>
      <c r="Z1038" s="9" t="e">
        <f t="shared" ca="1" si="234"/>
        <v>#NAME?</v>
      </c>
      <c r="AA1038" s="12">
        <f t="shared" si="235"/>
        <v>47</v>
      </c>
      <c r="AB1038" s="10">
        <f t="shared" si="236"/>
        <v>0.87234042553191493</v>
      </c>
      <c r="AC1038" s="13">
        <f t="shared" si="237"/>
        <v>0.12765957446808507</v>
      </c>
    </row>
    <row r="1039" spans="1:29">
      <c r="A1039" s="6">
        <v>44950</v>
      </c>
      <c r="B1039" s="7" t="s">
        <v>81</v>
      </c>
      <c r="C1039" s="7">
        <v>2305</v>
      </c>
      <c r="D1039" s="7">
        <v>30</v>
      </c>
      <c r="E1039" s="7">
        <v>9</v>
      </c>
      <c r="F1039" s="7">
        <v>30</v>
      </c>
      <c r="G1039" s="7">
        <v>102</v>
      </c>
      <c r="H1039" s="7">
        <v>104</v>
      </c>
      <c r="I1039" s="7">
        <v>1</v>
      </c>
      <c r="J1039" s="7">
        <v>5</v>
      </c>
      <c r="K1039" s="7">
        <v>600</v>
      </c>
      <c r="L1039" s="7">
        <v>23.4</v>
      </c>
      <c r="M1039" s="8">
        <v>31.04</v>
      </c>
      <c r="N1039" s="9">
        <f>IF(Tabla2[[#This Row],[LECHE RETIRO DIA]]&lt;&gt;ISBLANK(Tabla2[[#This Row],[LECHE RETIRO DIA]]),SUM(Tabla2[[#This Row],[LECHE TANQUE DIA]:[LECHE RETIRO DIA]]),SUM(Tabla2[[#This Row],[LECHE TANQUE DIA]:[LECHE AUTOCONSUMO DIA]]))</f>
        <v>2374</v>
      </c>
      <c r="O1039" s="10">
        <f t="shared" si="224"/>
        <v>0.97093513058129743</v>
      </c>
      <c r="P1039" s="11">
        <f t="shared" si="225"/>
        <v>23.274509803921568</v>
      </c>
      <c r="Q1039" s="11">
        <f t="shared" si="226"/>
        <v>22.598039215686274</v>
      </c>
      <c r="R1039" s="11">
        <f t="shared" si="227"/>
        <v>6</v>
      </c>
      <c r="S1039" s="11">
        <f t="shared" si="228"/>
        <v>3.9566666666666666</v>
      </c>
      <c r="T1039" s="11">
        <f t="shared" si="229"/>
        <v>5.882352941176471</v>
      </c>
      <c r="U1039" s="11">
        <f t="shared" si="230"/>
        <v>101.45299145299145</v>
      </c>
      <c r="V1039" s="11">
        <f t="shared" si="231"/>
        <v>4.3589743589743595</v>
      </c>
      <c r="W1039" s="11">
        <f>IFERROR(H1039/M1039,Tabla2[[#This Row],[CARGA PRODUCCION (ANIMALES/HA)]])</f>
        <v>3.3505154639175259</v>
      </c>
      <c r="X1039" s="9">
        <f t="shared" si="232"/>
        <v>2023</v>
      </c>
      <c r="Y1039" s="9">
        <f t="shared" si="233"/>
        <v>1</v>
      </c>
      <c r="Z1039" s="9" t="e">
        <f t="shared" ca="1" si="234"/>
        <v>#NAME?</v>
      </c>
      <c r="AA1039" s="12">
        <f t="shared" si="235"/>
        <v>104</v>
      </c>
      <c r="AB1039" s="10">
        <f t="shared" si="236"/>
        <v>0.98076923076923073</v>
      </c>
      <c r="AC1039" s="13">
        <f t="shared" si="237"/>
        <v>1.9230769230769273E-2</v>
      </c>
    </row>
    <row r="1040" spans="1:29">
      <c r="A1040" s="6">
        <v>44950</v>
      </c>
      <c r="B1040" s="7" t="s">
        <v>83</v>
      </c>
      <c r="C1040" s="7">
        <v>2362</v>
      </c>
      <c r="D1040" s="7">
        <v>80</v>
      </c>
      <c r="E1040" s="7">
        <v>9</v>
      </c>
      <c r="F1040" s="7">
        <v>80</v>
      </c>
      <c r="G1040" s="7">
        <v>124</v>
      </c>
      <c r="H1040" s="7">
        <v>137</v>
      </c>
      <c r="I1040" s="7">
        <v>2</v>
      </c>
      <c r="J1040" s="7">
        <v>8</v>
      </c>
      <c r="K1040" s="7">
        <v>680</v>
      </c>
      <c r="L1040" s="7">
        <v>28.9</v>
      </c>
      <c r="M1040" s="8">
        <v>35.5</v>
      </c>
      <c r="N1040" s="9">
        <f>IF(Tabla2[[#This Row],[LECHE RETIRO DIA]]&lt;&gt;ISBLANK(Tabla2[[#This Row],[LECHE RETIRO DIA]]),SUM(Tabla2[[#This Row],[LECHE TANQUE DIA]:[LECHE RETIRO DIA]]),SUM(Tabla2[[#This Row],[LECHE TANQUE DIA]:[LECHE AUTOCONSUMO DIA]]))</f>
        <v>2531</v>
      </c>
      <c r="O1040" s="10">
        <f t="shared" si="224"/>
        <v>0.93322797313314898</v>
      </c>
      <c r="P1040" s="11">
        <f t="shared" si="225"/>
        <v>20.411290322580644</v>
      </c>
      <c r="Q1040" s="11">
        <f t="shared" si="226"/>
        <v>19.048387096774192</v>
      </c>
      <c r="R1040" s="11">
        <f t="shared" si="227"/>
        <v>10</v>
      </c>
      <c r="S1040" s="11">
        <f t="shared" si="228"/>
        <v>3.7220588235294119</v>
      </c>
      <c r="T1040" s="11">
        <f t="shared" si="229"/>
        <v>5.4838709677419351</v>
      </c>
      <c r="U1040" s="11">
        <f t="shared" si="230"/>
        <v>87.577854671280278</v>
      </c>
      <c r="V1040" s="11">
        <f t="shared" si="231"/>
        <v>4.2906574394463668</v>
      </c>
      <c r="W1040" s="11">
        <f>IFERROR(H1040/M1040,Tabla2[[#This Row],[CARGA PRODUCCION (ANIMALES/HA)]])</f>
        <v>3.859154929577465</v>
      </c>
      <c r="X1040" s="9">
        <f t="shared" si="232"/>
        <v>2023</v>
      </c>
      <c r="Y1040" s="9">
        <f t="shared" si="233"/>
        <v>1</v>
      </c>
      <c r="Z1040" s="9" t="e">
        <f t="shared" ca="1" si="234"/>
        <v>#NAME?</v>
      </c>
      <c r="AA1040" s="12">
        <f t="shared" si="235"/>
        <v>137</v>
      </c>
      <c r="AB1040" s="10">
        <f t="shared" si="236"/>
        <v>0.9051094890510949</v>
      </c>
      <c r="AC1040" s="13">
        <f t="shared" si="237"/>
        <v>9.4890510948905105E-2</v>
      </c>
    </row>
    <row r="1041" spans="1:30">
      <c r="A1041" s="6">
        <v>44950</v>
      </c>
      <c r="B1041" s="7" t="s">
        <v>84</v>
      </c>
      <c r="C1041" s="7">
        <v>1887</v>
      </c>
      <c r="D1041" s="7">
        <v>40</v>
      </c>
      <c r="E1041" s="7">
        <v>9</v>
      </c>
      <c r="F1041" s="7">
        <v>40</v>
      </c>
      <c r="G1041" s="7">
        <v>101</v>
      </c>
      <c r="H1041" s="7">
        <v>107</v>
      </c>
      <c r="I1041" s="7">
        <v>0</v>
      </c>
      <c r="J1041" s="7">
        <v>5</v>
      </c>
      <c r="K1041" s="7">
        <v>480</v>
      </c>
      <c r="L1041" s="7">
        <v>23.8</v>
      </c>
      <c r="M1041" s="8">
        <v>28.4</v>
      </c>
      <c r="N1041" s="9">
        <f>IF(Tabla2[[#This Row],[LECHE RETIRO DIA]]&lt;&gt;ISBLANK(Tabla2[[#This Row],[LECHE RETIRO DIA]]),SUM(Tabla2[[#This Row],[LECHE TANQUE DIA]:[LECHE RETIRO DIA]]),SUM(Tabla2[[#This Row],[LECHE TANQUE DIA]:[LECHE AUTOCONSUMO DIA]]))</f>
        <v>1976</v>
      </c>
      <c r="O1041" s="10">
        <f t="shared" si="224"/>
        <v>0.95495951417004044</v>
      </c>
      <c r="P1041" s="11">
        <f t="shared" si="225"/>
        <v>19.564356435643564</v>
      </c>
      <c r="Q1041" s="11">
        <f t="shared" si="226"/>
        <v>18.683168316831683</v>
      </c>
      <c r="R1041" s="11">
        <f t="shared" si="227"/>
        <v>8</v>
      </c>
      <c r="S1041" s="11">
        <f t="shared" si="228"/>
        <v>4.1166666666666663</v>
      </c>
      <c r="T1041" s="11">
        <f t="shared" si="229"/>
        <v>4.7524752475247523</v>
      </c>
      <c r="U1041" s="11">
        <f t="shared" si="230"/>
        <v>83.025210084033617</v>
      </c>
      <c r="V1041" s="11">
        <f t="shared" si="231"/>
        <v>4.2436974789915967</v>
      </c>
      <c r="W1041" s="11">
        <f>IFERROR(H1041/M1041,Tabla2[[#This Row],[CARGA PRODUCCION (ANIMALES/HA)]])</f>
        <v>3.767605633802817</v>
      </c>
      <c r="X1041" s="9">
        <f t="shared" si="232"/>
        <v>2023</v>
      </c>
      <c r="Y1041" s="9">
        <f t="shared" si="233"/>
        <v>1</v>
      </c>
      <c r="Z1041" s="9" t="e">
        <f t="shared" ca="1" si="234"/>
        <v>#NAME?</v>
      </c>
      <c r="AA1041" s="12">
        <f t="shared" si="235"/>
        <v>107</v>
      </c>
      <c r="AB1041" s="10">
        <f t="shared" si="236"/>
        <v>0.94392523364485981</v>
      </c>
      <c r="AC1041" s="13">
        <f t="shared" si="237"/>
        <v>5.6074766355140193E-2</v>
      </c>
    </row>
    <row r="1042" spans="1:30">
      <c r="A1042" s="6">
        <v>44950</v>
      </c>
      <c r="B1042" s="7" t="s">
        <v>88</v>
      </c>
      <c r="C1042" s="7">
        <v>565</v>
      </c>
      <c r="D1042" s="7">
        <v>15</v>
      </c>
      <c r="E1042" s="7">
        <v>5</v>
      </c>
      <c r="F1042" s="7">
        <v>15</v>
      </c>
      <c r="G1042" s="7">
        <v>38</v>
      </c>
      <c r="H1042" s="7">
        <v>38</v>
      </c>
      <c r="I1042" s="7">
        <v>0</v>
      </c>
      <c r="J1042" s="7">
        <v>2</v>
      </c>
      <c r="K1042" s="7">
        <v>180</v>
      </c>
      <c r="L1042" s="7">
        <v>10.8</v>
      </c>
      <c r="M1042" s="28">
        <v>15</v>
      </c>
      <c r="N1042" s="9">
        <f>IF(Tabla2[[#This Row],[LECHE RETIRO DIA]]&lt;&gt;ISBLANK(Tabla2[[#This Row],[LECHE RETIRO DIA]]),SUM(Tabla2[[#This Row],[LECHE TANQUE DIA]:[LECHE RETIRO DIA]]),SUM(Tabla2[[#This Row],[LECHE TANQUE DIA]:[LECHE AUTOCONSUMO DIA]]))</f>
        <v>600</v>
      </c>
      <c r="O1042" s="10">
        <f t="shared" si="224"/>
        <v>0.94166666666666665</v>
      </c>
      <c r="P1042" s="11">
        <f t="shared" si="225"/>
        <v>15.789473684210526</v>
      </c>
      <c r="Q1042" s="11">
        <f t="shared" si="226"/>
        <v>14.868421052631579</v>
      </c>
      <c r="R1042" s="11">
        <f t="shared" si="227"/>
        <v>7.5</v>
      </c>
      <c r="S1042" s="11">
        <f t="shared" si="228"/>
        <v>3.3333333333333335</v>
      </c>
      <c r="T1042" s="11">
        <f t="shared" si="229"/>
        <v>4.7368421052631575</v>
      </c>
      <c r="U1042" s="11">
        <f t="shared" si="230"/>
        <v>55.55555555555555</v>
      </c>
      <c r="V1042" s="11">
        <f t="shared" si="231"/>
        <v>3.5185185185185182</v>
      </c>
      <c r="W1042" s="11">
        <f>IFERROR(H1042/M1042,Tabla2[[#This Row],[CARGA PRODUCCION (ANIMALES/HA)]])</f>
        <v>2.5333333333333332</v>
      </c>
      <c r="X1042" s="9">
        <f t="shared" si="232"/>
        <v>2023</v>
      </c>
      <c r="Y1042" s="9">
        <f t="shared" si="233"/>
        <v>1</v>
      </c>
      <c r="Z1042" s="9" t="e">
        <f t="shared" ca="1" si="234"/>
        <v>#NAME?</v>
      </c>
      <c r="AA1042" s="12">
        <f t="shared" si="235"/>
        <v>38</v>
      </c>
      <c r="AB1042" s="10">
        <f t="shared" si="236"/>
        <v>1</v>
      </c>
      <c r="AC1042" s="13">
        <f t="shared" si="237"/>
        <v>0</v>
      </c>
    </row>
    <row r="1043" spans="1:30">
      <c r="A1043" s="6">
        <v>44951</v>
      </c>
      <c r="B1043" s="7" t="s">
        <v>81</v>
      </c>
      <c r="C1043" s="7">
        <v>2286</v>
      </c>
      <c r="D1043" s="7">
        <v>20</v>
      </c>
      <c r="E1043" s="7">
        <v>9</v>
      </c>
      <c r="F1043" s="7">
        <v>20</v>
      </c>
      <c r="G1043" s="7">
        <v>102</v>
      </c>
      <c r="H1043" s="7">
        <v>104</v>
      </c>
      <c r="I1043" s="7">
        <v>1</v>
      </c>
      <c r="J1043" s="7">
        <v>5</v>
      </c>
      <c r="K1043" s="7">
        <v>600</v>
      </c>
      <c r="L1043" s="7">
        <v>23.4</v>
      </c>
      <c r="M1043" s="8">
        <v>31.04</v>
      </c>
      <c r="N1043" s="9">
        <f>IF(Tabla2[[#This Row],[LECHE RETIRO DIA]]&lt;&gt;ISBLANK(Tabla2[[#This Row],[LECHE RETIRO DIA]]),SUM(Tabla2[[#This Row],[LECHE TANQUE DIA]:[LECHE RETIRO DIA]]),SUM(Tabla2[[#This Row],[LECHE TANQUE DIA]:[LECHE AUTOCONSUMO DIA]]))</f>
        <v>2335</v>
      </c>
      <c r="O1043" s="10">
        <f t="shared" si="224"/>
        <v>0.97901498929336184</v>
      </c>
      <c r="P1043" s="11">
        <f t="shared" si="225"/>
        <v>22.892156862745097</v>
      </c>
      <c r="Q1043" s="11">
        <f t="shared" si="226"/>
        <v>22.411764705882351</v>
      </c>
      <c r="R1043" s="11">
        <f t="shared" si="227"/>
        <v>4</v>
      </c>
      <c r="S1043" s="11">
        <f t="shared" si="228"/>
        <v>3.8916666666666666</v>
      </c>
      <c r="T1043" s="11">
        <f t="shared" si="229"/>
        <v>5.882352941176471</v>
      </c>
      <c r="U1043" s="11">
        <f t="shared" si="230"/>
        <v>99.786324786324798</v>
      </c>
      <c r="V1043" s="11">
        <f t="shared" si="231"/>
        <v>4.3589743589743595</v>
      </c>
      <c r="W1043" s="11">
        <f>IFERROR(H1043/M1043,Tabla2[[#This Row],[CARGA PRODUCCION (ANIMALES/HA)]])</f>
        <v>3.3505154639175259</v>
      </c>
      <c r="X1043" s="9">
        <f t="shared" si="232"/>
        <v>2023</v>
      </c>
      <c r="Y1043" s="9">
        <f t="shared" si="233"/>
        <v>1</v>
      </c>
      <c r="Z1043" s="9" t="e">
        <f t="shared" ca="1" si="234"/>
        <v>#NAME?</v>
      </c>
      <c r="AA1043" s="12">
        <f t="shared" si="235"/>
        <v>104</v>
      </c>
      <c r="AB1043" s="10">
        <f t="shared" si="236"/>
        <v>0.98076923076923073</v>
      </c>
      <c r="AC1043" s="13">
        <f t="shared" si="237"/>
        <v>1.9230769230769273E-2</v>
      </c>
    </row>
    <row r="1044" spans="1:30">
      <c r="A1044" s="6">
        <v>44951</v>
      </c>
      <c r="B1044" s="7" t="s">
        <v>83</v>
      </c>
      <c r="C1044" s="7">
        <v>2299</v>
      </c>
      <c r="D1044" s="7">
        <v>80</v>
      </c>
      <c r="E1044" s="7">
        <v>9</v>
      </c>
      <c r="F1044" s="7">
        <v>80</v>
      </c>
      <c r="G1044" s="7">
        <v>124</v>
      </c>
      <c r="H1044" s="7">
        <v>137</v>
      </c>
      <c r="I1044" s="7">
        <v>2</v>
      </c>
      <c r="J1044" s="7">
        <v>8</v>
      </c>
      <c r="K1044" s="7">
        <v>680</v>
      </c>
      <c r="L1044" s="7">
        <v>28.9</v>
      </c>
      <c r="M1044" s="8">
        <v>35.5</v>
      </c>
      <c r="N1044" s="9">
        <f>IF(Tabla2[[#This Row],[LECHE RETIRO DIA]]&lt;&gt;ISBLANK(Tabla2[[#This Row],[LECHE RETIRO DIA]]),SUM(Tabla2[[#This Row],[LECHE TANQUE DIA]:[LECHE RETIRO DIA]]),SUM(Tabla2[[#This Row],[LECHE TANQUE DIA]:[LECHE AUTOCONSUMO DIA]]))</f>
        <v>2468</v>
      </c>
      <c r="O1044" s="10">
        <f t="shared" si="224"/>
        <v>0.93152350081037272</v>
      </c>
      <c r="P1044" s="11">
        <f t="shared" si="225"/>
        <v>19.903225806451612</v>
      </c>
      <c r="Q1044" s="11">
        <f t="shared" si="226"/>
        <v>18.54032258064516</v>
      </c>
      <c r="R1044" s="11">
        <f t="shared" si="227"/>
        <v>10</v>
      </c>
      <c r="S1044" s="11">
        <f t="shared" si="228"/>
        <v>3.6294117647058823</v>
      </c>
      <c r="T1044" s="11">
        <f t="shared" si="229"/>
        <v>5.4838709677419351</v>
      </c>
      <c r="U1044" s="11">
        <f t="shared" si="230"/>
        <v>85.397923875432525</v>
      </c>
      <c r="V1044" s="11">
        <f t="shared" si="231"/>
        <v>4.2906574394463668</v>
      </c>
      <c r="W1044" s="11">
        <f>IFERROR(H1044/M1044,Tabla2[[#This Row],[CARGA PRODUCCION (ANIMALES/HA)]])</f>
        <v>3.859154929577465</v>
      </c>
      <c r="X1044" s="9">
        <f t="shared" si="232"/>
        <v>2023</v>
      </c>
      <c r="Y1044" s="9">
        <f t="shared" si="233"/>
        <v>1</v>
      </c>
      <c r="Z1044" s="9" t="e">
        <f t="shared" ca="1" si="234"/>
        <v>#NAME?</v>
      </c>
      <c r="AA1044" s="12">
        <f t="shared" si="235"/>
        <v>137</v>
      </c>
      <c r="AB1044" s="10">
        <f t="shared" si="236"/>
        <v>0.9051094890510949</v>
      </c>
      <c r="AC1044" s="13">
        <f t="shared" si="237"/>
        <v>9.4890510948905105E-2</v>
      </c>
    </row>
    <row r="1045" spans="1:30">
      <c r="A1045" s="6">
        <v>44951</v>
      </c>
      <c r="B1045" s="7" t="s">
        <v>84</v>
      </c>
      <c r="C1045" s="7">
        <v>1866</v>
      </c>
      <c r="D1045" s="7">
        <v>40</v>
      </c>
      <c r="E1045" s="7">
        <v>9</v>
      </c>
      <c r="F1045" s="7">
        <v>40</v>
      </c>
      <c r="G1045" s="7">
        <v>101</v>
      </c>
      <c r="H1045" s="7">
        <v>107</v>
      </c>
      <c r="I1045" s="7">
        <v>0</v>
      </c>
      <c r="J1045" s="7">
        <v>5</v>
      </c>
      <c r="K1045" s="7">
        <v>480</v>
      </c>
      <c r="L1045" s="7">
        <v>23.8</v>
      </c>
      <c r="M1045" s="8">
        <v>28.4</v>
      </c>
      <c r="N1045" s="9">
        <f>IF(Tabla2[[#This Row],[LECHE RETIRO DIA]]&lt;&gt;ISBLANK(Tabla2[[#This Row],[LECHE RETIRO DIA]]),SUM(Tabla2[[#This Row],[LECHE TANQUE DIA]:[LECHE RETIRO DIA]]),SUM(Tabla2[[#This Row],[LECHE TANQUE DIA]:[LECHE AUTOCONSUMO DIA]]))</f>
        <v>1955</v>
      </c>
      <c r="O1045" s="10">
        <f t="shared" si="224"/>
        <v>0.95447570332480813</v>
      </c>
      <c r="P1045" s="11">
        <f t="shared" si="225"/>
        <v>19.356435643564357</v>
      </c>
      <c r="Q1045" s="11">
        <f t="shared" si="226"/>
        <v>18.475247524752476</v>
      </c>
      <c r="R1045" s="11">
        <f t="shared" si="227"/>
        <v>8</v>
      </c>
      <c r="S1045" s="11">
        <f t="shared" si="228"/>
        <v>4.072916666666667</v>
      </c>
      <c r="T1045" s="11">
        <f t="shared" si="229"/>
        <v>4.7524752475247523</v>
      </c>
      <c r="U1045" s="11">
        <f t="shared" si="230"/>
        <v>82.142857142857139</v>
      </c>
      <c r="V1045" s="11">
        <f t="shared" si="231"/>
        <v>4.2436974789915967</v>
      </c>
      <c r="W1045" s="11">
        <f>IFERROR(H1045/M1045,Tabla2[[#This Row],[CARGA PRODUCCION (ANIMALES/HA)]])</f>
        <v>3.767605633802817</v>
      </c>
      <c r="X1045" s="9">
        <f t="shared" si="232"/>
        <v>2023</v>
      </c>
      <c r="Y1045" s="9">
        <f t="shared" si="233"/>
        <v>1</v>
      </c>
      <c r="Z1045" s="9" t="e">
        <f t="shared" ca="1" si="234"/>
        <v>#NAME?</v>
      </c>
      <c r="AA1045" s="12">
        <f t="shared" si="235"/>
        <v>107</v>
      </c>
      <c r="AB1045" s="10">
        <f t="shared" si="236"/>
        <v>0.94392523364485981</v>
      </c>
      <c r="AC1045" s="13">
        <f t="shared" si="237"/>
        <v>5.6074766355140193E-2</v>
      </c>
    </row>
    <row r="1046" spans="1:30">
      <c r="A1046" s="6">
        <v>44951</v>
      </c>
      <c r="B1046" s="7" t="s">
        <v>88</v>
      </c>
      <c r="C1046" s="7">
        <v>545</v>
      </c>
      <c r="D1046" s="7">
        <v>15</v>
      </c>
      <c r="E1046" s="7">
        <v>5</v>
      </c>
      <c r="F1046" s="7">
        <v>15</v>
      </c>
      <c r="G1046" s="7">
        <v>35</v>
      </c>
      <c r="H1046" s="7">
        <v>41</v>
      </c>
      <c r="I1046" s="7">
        <v>0</v>
      </c>
      <c r="J1046" s="7">
        <v>2</v>
      </c>
      <c r="K1046" s="7">
        <v>180</v>
      </c>
      <c r="L1046" s="7">
        <v>10.8</v>
      </c>
      <c r="M1046" s="28">
        <v>15</v>
      </c>
      <c r="N1046" s="9">
        <f>IF(Tabla2[[#This Row],[LECHE RETIRO DIA]]&lt;&gt;ISBLANK(Tabla2[[#This Row],[LECHE RETIRO DIA]]),SUM(Tabla2[[#This Row],[LECHE TANQUE DIA]:[LECHE RETIRO DIA]]),SUM(Tabla2[[#This Row],[LECHE TANQUE DIA]:[LECHE AUTOCONSUMO DIA]]))</f>
        <v>580</v>
      </c>
      <c r="O1046" s="10">
        <f t="shared" ref="O1046:O1109" si="238">IFERROR(C1046/N1046,"")</f>
        <v>0.93965517241379315</v>
      </c>
      <c r="P1046" s="11">
        <f t="shared" ref="P1046:P1109" si="239">IFERROR(N1046/G1046,"")</f>
        <v>16.571428571428573</v>
      </c>
      <c r="Q1046" s="11">
        <f t="shared" ref="Q1046:Q1109" si="240">IFERROR(C1046/G1046,"")</f>
        <v>15.571428571428571</v>
      </c>
      <c r="R1046" s="11">
        <f t="shared" ref="R1046:R1109" si="241">IFERROR(D1046/J1046,"")</f>
        <v>7.5</v>
      </c>
      <c r="S1046" s="11">
        <f t="shared" ref="S1046:S1109" si="242">IFERROR(N1046/K1046,"")</f>
        <v>3.2222222222222223</v>
      </c>
      <c r="T1046" s="11">
        <f t="shared" ref="T1046:T1109" si="243">IFERROR(K1046/G1046,"")</f>
        <v>5.1428571428571432</v>
      </c>
      <c r="U1046" s="11">
        <f t="shared" ref="U1046:U1109" si="244">IFERROR(N1046/L1046,"")</f>
        <v>53.703703703703702</v>
      </c>
      <c r="V1046" s="11">
        <f t="shared" ref="V1046:V1109" si="245">IFERROR(G1046/L1046,"")</f>
        <v>3.2407407407407405</v>
      </c>
      <c r="W1046" s="11">
        <f>IFERROR(H1046/M1046,Tabla2[[#This Row],[CARGA PRODUCCION (ANIMALES/HA)]])</f>
        <v>2.7333333333333334</v>
      </c>
      <c r="X1046" s="9">
        <f t="shared" ref="X1046:X1109" si="246">YEAR(A1046)</f>
        <v>2023</v>
      </c>
      <c r="Y1046" s="9">
        <f t="shared" ref="Y1046:Y1109" si="247">MONTH(A1046)</f>
        <v>1</v>
      </c>
      <c r="Z1046" s="9" t="e">
        <f t="shared" ref="Z1046:Z1109" ca="1" si="248">_xlfn.ISOWEEKNUM(A1046)</f>
        <v>#NAME?</v>
      </c>
      <c r="AA1046" s="12">
        <f t="shared" ref="AA1046:AA1109" si="249">IF(H1046&gt;0,H1046,G1046)</f>
        <v>41</v>
      </c>
      <c r="AB1046" s="10">
        <f t="shared" ref="AB1046:AB1109" si="250">IFERROR(G1046/AA1046,"")</f>
        <v>0.85365853658536583</v>
      </c>
      <c r="AC1046" s="13">
        <f t="shared" ref="AC1046:AC1109" si="251">IFERROR(1-AB1046,"")</f>
        <v>0.14634146341463417</v>
      </c>
    </row>
    <row r="1047" spans="1:30">
      <c r="A1047" s="60">
        <v>44952</v>
      </c>
      <c r="B1047" s="52" t="s">
        <v>81</v>
      </c>
      <c r="C1047" s="52">
        <v>2257</v>
      </c>
      <c r="D1047" s="52">
        <v>20</v>
      </c>
      <c r="E1047" s="52">
        <v>9</v>
      </c>
      <c r="F1047" s="52">
        <v>20</v>
      </c>
      <c r="G1047" s="52">
        <v>102</v>
      </c>
      <c r="H1047" s="52">
        <v>104</v>
      </c>
      <c r="I1047" s="52">
        <v>1</v>
      </c>
      <c r="J1047" s="52">
        <v>5</v>
      </c>
      <c r="K1047" s="52">
        <v>600</v>
      </c>
      <c r="L1047" s="52">
        <v>23.4</v>
      </c>
      <c r="M1047" s="53">
        <v>31.04</v>
      </c>
      <c r="N1047" s="54">
        <f>IF(Tabla2[[#This Row],[LECHE RETIRO DIA]]&lt;&gt;ISBLANK(Tabla2[[#This Row],[LECHE RETIRO DIA]]),SUM(Tabla2[[#This Row],[LECHE TANQUE DIA]:[LECHE RETIRO DIA]]),SUM(Tabla2[[#This Row],[LECHE TANQUE DIA]:[LECHE AUTOCONSUMO DIA]]))</f>
        <v>2306</v>
      </c>
      <c r="O1047" s="55">
        <f t="shared" si="238"/>
        <v>0.97875108412836076</v>
      </c>
      <c r="P1047" s="56">
        <f t="shared" si="239"/>
        <v>22.607843137254903</v>
      </c>
      <c r="Q1047" s="56">
        <f t="shared" si="240"/>
        <v>22.127450980392158</v>
      </c>
      <c r="R1047" s="56">
        <f t="shared" si="241"/>
        <v>4</v>
      </c>
      <c r="S1047" s="56">
        <f t="shared" si="242"/>
        <v>3.8433333333333333</v>
      </c>
      <c r="T1047" s="56">
        <f t="shared" si="243"/>
        <v>5.882352941176471</v>
      </c>
      <c r="U1047" s="56">
        <f t="shared" si="244"/>
        <v>98.547008547008559</v>
      </c>
      <c r="V1047" s="56">
        <f t="shared" si="245"/>
        <v>4.3589743589743595</v>
      </c>
      <c r="W1047" s="56">
        <f>IFERROR(H1047/M1047,Tabla2[[#This Row],[CARGA PRODUCCION (ANIMALES/HA)]])</f>
        <v>3.3505154639175259</v>
      </c>
      <c r="X1047" s="54">
        <f t="shared" si="246"/>
        <v>2023</v>
      </c>
      <c r="Y1047" s="54">
        <f t="shared" si="247"/>
        <v>1</v>
      </c>
      <c r="Z1047" s="54" t="e">
        <f t="shared" ca="1" si="248"/>
        <v>#NAME?</v>
      </c>
      <c r="AA1047" s="57">
        <f t="shared" si="249"/>
        <v>104</v>
      </c>
      <c r="AB1047" s="55">
        <f t="shared" si="250"/>
        <v>0.98076923076923073</v>
      </c>
      <c r="AC1047" s="58">
        <f t="shared" si="251"/>
        <v>1.9230769230769273E-2</v>
      </c>
      <c r="AD1047" s="52"/>
    </row>
    <row r="1048" spans="1:30">
      <c r="A1048" s="60">
        <v>44952</v>
      </c>
      <c r="B1048" s="52" t="s">
        <v>83</v>
      </c>
      <c r="C1048" s="52">
        <v>2323</v>
      </c>
      <c r="D1048" s="52">
        <v>80</v>
      </c>
      <c r="E1048" s="52">
        <v>9</v>
      </c>
      <c r="F1048" s="52">
        <v>80</v>
      </c>
      <c r="G1048" s="52">
        <v>124</v>
      </c>
      <c r="H1048" s="52">
        <v>137</v>
      </c>
      <c r="I1048" s="52">
        <v>2</v>
      </c>
      <c r="J1048" s="52">
        <v>9</v>
      </c>
      <c r="K1048" s="52">
        <v>680</v>
      </c>
      <c r="L1048" s="52">
        <v>29.8</v>
      </c>
      <c r="M1048" s="53">
        <v>36.590000000000003</v>
      </c>
      <c r="N1048" s="54">
        <f>IF(Tabla2[[#This Row],[LECHE RETIRO DIA]]&lt;&gt;ISBLANK(Tabla2[[#This Row],[LECHE RETIRO DIA]]),SUM(Tabla2[[#This Row],[LECHE TANQUE DIA]:[LECHE RETIRO DIA]]),SUM(Tabla2[[#This Row],[LECHE TANQUE DIA]:[LECHE AUTOCONSUMO DIA]]))</f>
        <v>2492</v>
      </c>
      <c r="O1048" s="55">
        <f t="shared" si="238"/>
        <v>0.9321829855537721</v>
      </c>
      <c r="P1048" s="56">
        <f t="shared" si="239"/>
        <v>20.096774193548388</v>
      </c>
      <c r="Q1048" s="56">
        <f t="shared" si="240"/>
        <v>18.733870967741936</v>
      </c>
      <c r="R1048" s="56">
        <f t="shared" si="241"/>
        <v>8.8888888888888893</v>
      </c>
      <c r="S1048" s="56">
        <f t="shared" si="242"/>
        <v>3.664705882352941</v>
      </c>
      <c r="T1048" s="56">
        <f t="shared" si="243"/>
        <v>5.4838709677419351</v>
      </c>
      <c r="U1048" s="56">
        <f t="shared" si="244"/>
        <v>83.624161073825505</v>
      </c>
      <c r="V1048" s="56">
        <f t="shared" si="245"/>
        <v>4.1610738255033555</v>
      </c>
      <c r="W1048" s="56">
        <f>IFERROR(H1048/M1048,Tabla2[[#This Row],[CARGA PRODUCCION (ANIMALES/HA)]])</f>
        <v>3.7441924022957087</v>
      </c>
      <c r="X1048" s="54">
        <f t="shared" si="246"/>
        <v>2023</v>
      </c>
      <c r="Y1048" s="54">
        <f t="shared" si="247"/>
        <v>1</v>
      </c>
      <c r="Z1048" s="54" t="e">
        <f t="shared" ca="1" si="248"/>
        <v>#NAME?</v>
      </c>
      <c r="AA1048" s="57">
        <f t="shared" si="249"/>
        <v>137</v>
      </c>
      <c r="AB1048" s="55">
        <f t="shared" si="250"/>
        <v>0.9051094890510949</v>
      </c>
      <c r="AC1048" s="58">
        <f t="shared" si="251"/>
        <v>9.4890510948905105E-2</v>
      </c>
      <c r="AD1048" s="52"/>
    </row>
    <row r="1049" spans="1:30">
      <c r="A1049" s="60">
        <v>44952</v>
      </c>
      <c r="B1049" s="52" t="s">
        <v>84</v>
      </c>
      <c r="C1049" s="52">
        <v>1858</v>
      </c>
      <c r="D1049" s="52">
        <v>40</v>
      </c>
      <c r="E1049" s="52">
        <v>9</v>
      </c>
      <c r="F1049" s="52">
        <v>40</v>
      </c>
      <c r="G1049" s="52">
        <v>101</v>
      </c>
      <c r="H1049" s="52">
        <v>107</v>
      </c>
      <c r="I1049" s="52">
        <v>0</v>
      </c>
      <c r="J1049" s="52">
        <v>5</v>
      </c>
      <c r="K1049" s="52">
        <v>480</v>
      </c>
      <c r="L1049" s="52">
        <v>26.01</v>
      </c>
      <c r="M1049" s="53">
        <v>34.119999999999997</v>
      </c>
      <c r="N1049" s="54">
        <f>IF(Tabla2[[#This Row],[LECHE RETIRO DIA]]&lt;&gt;ISBLANK(Tabla2[[#This Row],[LECHE RETIRO DIA]]),SUM(Tabla2[[#This Row],[LECHE TANQUE DIA]:[LECHE RETIRO DIA]]),SUM(Tabla2[[#This Row],[LECHE TANQUE DIA]:[LECHE AUTOCONSUMO DIA]]))</f>
        <v>1947</v>
      </c>
      <c r="O1049" s="55">
        <f t="shared" si="238"/>
        <v>0.95428864920390344</v>
      </c>
      <c r="P1049" s="56">
        <f t="shared" si="239"/>
        <v>19.277227722772277</v>
      </c>
      <c r="Q1049" s="56">
        <f t="shared" si="240"/>
        <v>18.396039603960396</v>
      </c>
      <c r="R1049" s="56">
        <f t="shared" si="241"/>
        <v>8</v>
      </c>
      <c r="S1049" s="56">
        <f t="shared" si="242"/>
        <v>4.0562500000000004</v>
      </c>
      <c r="T1049" s="56">
        <f t="shared" si="243"/>
        <v>4.7524752475247523</v>
      </c>
      <c r="U1049" s="56">
        <f t="shared" si="244"/>
        <v>74.855824682814301</v>
      </c>
      <c r="V1049" s="56">
        <f t="shared" si="245"/>
        <v>3.8831218762014608</v>
      </c>
      <c r="W1049" s="56">
        <f>IFERROR(H1049/M1049,Tabla2[[#This Row],[CARGA PRODUCCION (ANIMALES/HA)]])</f>
        <v>3.1359906213364597</v>
      </c>
      <c r="X1049" s="54">
        <f t="shared" si="246"/>
        <v>2023</v>
      </c>
      <c r="Y1049" s="54">
        <f t="shared" si="247"/>
        <v>1</v>
      </c>
      <c r="Z1049" s="54" t="e">
        <f t="shared" ca="1" si="248"/>
        <v>#NAME?</v>
      </c>
      <c r="AA1049" s="57">
        <f t="shared" si="249"/>
        <v>107</v>
      </c>
      <c r="AB1049" s="55">
        <f t="shared" si="250"/>
        <v>0.94392523364485981</v>
      </c>
      <c r="AC1049" s="58">
        <f t="shared" si="251"/>
        <v>5.6074766355140193E-2</v>
      </c>
      <c r="AD1049" s="52"/>
    </row>
    <row r="1050" spans="1:30">
      <c r="A1050" s="60">
        <v>44952</v>
      </c>
      <c r="B1050" s="52" t="s">
        <v>88</v>
      </c>
      <c r="C1050" s="52">
        <v>533</v>
      </c>
      <c r="D1050" s="52">
        <v>15</v>
      </c>
      <c r="E1050" s="52">
        <v>5</v>
      </c>
      <c r="F1050" s="52">
        <v>15</v>
      </c>
      <c r="G1050" s="52">
        <v>35</v>
      </c>
      <c r="H1050" s="52">
        <v>41</v>
      </c>
      <c r="I1050" s="52">
        <v>0</v>
      </c>
      <c r="J1050" s="52">
        <v>2</v>
      </c>
      <c r="K1050" s="52">
        <v>180</v>
      </c>
      <c r="L1050" s="52">
        <v>14</v>
      </c>
      <c r="M1050" s="28">
        <v>15</v>
      </c>
      <c r="N1050" s="54">
        <f>IF(Tabla2[[#This Row],[LECHE RETIRO DIA]]&lt;&gt;ISBLANK(Tabla2[[#This Row],[LECHE RETIRO DIA]]),SUM(Tabla2[[#This Row],[LECHE TANQUE DIA]:[LECHE RETIRO DIA]]),SUM(Tabla2[[#This Row],[LECHE TANQUE DIA]:[LECHE AUTOCONSUMO DIA]]))</f>
        <v>568</v>
      </c>
      <c r="O1050" s="55">
        <f t="shared" si="238"/>
        <v>0.93838028169014087</v>
      </c>
      <c r="P1050" s="56">
        <f t="shared" si="239"/>
        <v>16.228571428571428</v>
      </c>
      <c r="Q1050" s="56">
        <f t="shared" si="240"/>
        <v>15.228571428571428</v>
      </c>
      <c r="R1050" s="56">
        <f t="shared" si="241"/>
        <v>7.5</v>
      </c>
      <c r="S1050" s="56">
        <f t="shared" si="242"/>
        <v>3.1555555555555554</v>
      </c>
      <c r="T1050" s="56">
        <f t="shared" si="243"/>
        <v>5.1428571428571432</v>
      </c>
      <c r="U1050" s="56">
        <f t="shared" si="244"/>
        <v>40.571428571428569</v>
      </c>
      <c r="V1050" s="56">
        <f t="shared" si="245"/>
        <v>2.5</v>
      </c>
      <c r="W1050" s="56">
        <f>IFERROR(H1050/M1050,Tabla2[[#This Row],[CARGA PRODUCCION (ANIMALES/HA)]])</f>
        <v>2.7333333333333334</v>
      </c>
      <c r="X1050" s="54">
        <f t="shared" si="246"/>
        <v>2023</v>
      </c>
      <c r="Y1050" s="54">
        <f t="shared" si="247"/>
        <v>1</v>
      </c>
      <c r="Z1050" s="54" t="e">
        <f t="shared" ca="1" si="248"/>
        <v>#NAME?</v>
      </c>
      <c r="AA1050" s="57">
        <f t="shared" si="249"/>
        <v>41</v>
      </c>
      <c r="AB1050" s="55">
        <f t="shared" si="250"/>
        <v>0.85365853658536583</v>
      </c>
      <c r="AC1050" s="58">
        <f t="shared" si="251"/>
        <v>0.14634146341463417</v>
      </c>
      <c r="AD1050" s="52"/>
    </row>
    <row r="1051" spans="1:30">
      <c r="A1051" s="60">
        <v>44953</v>
      </c>
      <c r="B1051" s="52" t="s">
        <v>81</v>
      </c>
      <c r="C1051" s="52">
        <v>2210</v>
      </c>
      <c r="D1051" s="52">
        <v>20</v>
      </c>
      <c r="E1051" s="52">
        <v>9</v>
      </c>
      <c r="F1051" s="52">
        <v>20</v>
      </c>
      <c r="G1051" s="52">
        <v>102</v>
      </c>
      <c r="H1051" s="52">
        <v>104</v>
      </c>
      <c r="I1051" s="52">
        <v>1</v>
      </c>
      <c r="J1051" s="52">
        <v>5</v>
      </c>
      <c r="K1051" s="52">
        <v>600</v>
      </c>
      <c r="L1051" s="52">
        <v>23.4</v>
      </c>
      <c r="M1051" s="53">
        <v>31.04</v>
      </c>
      <c r="N1051" s="54">
        <f>IF(Tabla2[[#This Row],[LECHE RETIRO DIA]]&lt;&gt;ISBLANK(Tabla2[[#This Row],[LECHE RETIRO DIA]]),SUM(Tabla2[[#This Row],[LECHE TANQUE DIA]:[LECHE RETIRO DIA]]),SUM(Tabla2[[#This Row],[LECHE TANQUE DIA]:[LECHE AUTOCONSUMO DIA]]))</f>
        <v>2259</v>
      </c>
      <c r="O1051" s="55">
        <f t="shared" si="238"/>
        <v>0.97830898627711371</v>
      </c>
      <c r="P1051" s="56">
        <f t="shared" si="239"/>
        <v>22.147058823529413</v>
      </c>
      <c r="Q1051" s="56">
        <f t="shared" si="240"/>
        <v>21.666666666666668</v>
      </c>
      <c r="R1051" s="56">
        <f t="shared" si="241"/>
        <v>4</v>
      </c>
      <c r="S1051" s="56">
        <f t="shared" si="242"/>
        <v>3.7650000000000001</v>
      </c>
      <c r="T1051" s="56">
        <f t="shared" si="243"/>
        <v>5.882352941176471</v>
      </c>
      <c r="U1051" s="56">
        <f t="shared" si="244"/>
        <v>96.538461538461547</v>
      </c>
      <c r="V1051" s="56">
        <f t="shared" si="245"/>
        <v>4.3589743589743595</v>
      </c>
      <c r="W1051" s="56">
        <f>IFERROR(H1051/M1051,Tabla2[[#This Row],[CARGA PRODUCCION (ANIMALES/HA)]])</f>
        <v>3.3505154639175259</v>
      </c>
      <c r="X1051" s="54">
        <f t="shared" si="246"/>
        <v>2023</v>
      </c>
      <c r="Y1051" s="54">
        <f t="shared" si="247"/>
        <v>1</v>
      </c>
      <c r="Z1051" s="54" t="e">
        <f t="shared" ca="1" si="248"/>
        <v>#NAME?</v>
      </c>
      <c r="AA1051" s="57">
        <f t="shared" si="249"/>
        <v>104</v>
      </c>
      <c r="AB1051" s="55">
        <f t="shared" si="250"/>
        <v>0.98076923076923073</v>
      </c>
      <c r="AC1051" s="58">
        <f t="shared" si="251"/>
        <v>1.9230769230769273E-2</v>
      </c>
      <c r="AD1051" s="52"/>
    </row>
    <row r="1052" spans="1:30">
      <c r="A1052" s="60">
        <v>44953</v>
      </c>
      <c r="B1052" s="52" t="s">
        <v>83</v>
      </c>
      <c r="C1052" s="52">
        <v>2241</v>
      </c>
      <c r="D1052" s="52">
        <v>80</v>
      </c>
      <c r="E1052" s="52">
        <v>9</v>
      </c>
      <c r="F1052" s="52">
        <v>80</v>
      </c>
      <c r="G1052" s="52">
        <v>124</v>
      </c>
      <c r="H1052" s="52">
        <v>137</v>
      </c>
      <c r="I1052" s="52">
        <v>2</v>
      </c>
      <c r="J1052" s="52">
        <v>9</v>
      </c>
      <c r="K1052" s="52">
        <v>680</v>
      </c>
      <c r="L1052" s="52">
        <v>29.8</v>
      </c>
      <c r="M1052" s="53">
        <v>36.590000000000003</v>
      </c>
      <c r="N1052" s="54">
        <f>IF(Tabla2[[#This Row],[LECHE RETIRO DIA]]&lt;&gt;ISBLANK(Tabla2[[#This Row],[LECHE RETIRO DIA]]),SUM(Tabla2[[#This Row],[LECHE TANQUE DIA]:[LECHE RETIRO DIA]]),SUM(Tabla2[[#This Row],[LECHE TANQUE DIA]:[LECHE AUTOCONSUMO DIA]]))</f>
        <v>2410</v>
      </c>
      <c r="O1052" s="55">
        <f t="shared" si="238"/>
        <v>0.9298755186721992</v>
      </c>
      <c r="P1052" s="56">
        <f t="shared" si="239"/>
        <v>19.43548387096774</v>
      </c>
      <c r="Q1052" s="56">
        <f t="shared" si="240"/>
        <v>18.072580645161292</v>
      </c>
      <c r="R1052" s="56">
        <f t="shared" si="241"/>
        <v>8.8888888888888893</v>
      </c>
      <c r="S1052" s="56">
        <f t="shared" si="242"/>
        <v>3.5441176470588234</v>
      </c>
      <c r="T1052" s="56">
        <f t="shared" si="243"/>
        <v>5.4838709677419351</v>
      </c>
      <c r="U1052" s="56">
        <f t="shared" si="244"/>
        <v>80.872483221476514</v>
      </c>
      <c r="V1052" s="56">
        <f t="shared" si="245"/>
        <v>4.1610738255033555</v>
      </c>
      <c r="W1052" s="56">
        <f>IFERROR(H1052/M1052,Tabla2[[#This Row],[CARGA PRODUCCION (ANIMALES/HA)]])</f>
        <v>3.7441924022957087</v>
      </c>
      <c r="X1052" s="54">
        <f t="shared" si="246"/>
        <v>2023</v>
      </c>
      <c r="Y1052" s="54">
        <f t="shared" si="247"/>
        <v>1</v>
      </c>
      <c r="Z1052" s="54" t="e">
        <f t="shared" ca="1" si="248"/>
        <v>#NAME?</v>
      </c>
      <c r="AA1052" s="57">
        <f t="shared" si="249"/>
        <v>137</v>
      </c>
      <c r="AB1052" s="55">
        <f t="shared" si="250"/>
        <v>0.9051094890510949</v>
      </c>
      <c r="AC1052" s="58">
        <f t="shared" si="251"/>
        <v>9.4890510948905105E-2</v>
      </c>
      <c r="AD1052" s="52"/>
    </row>
    <row r="1053" spans="1:30">
      <c r="A1053" s="60">
        <v>44953</v>
      </c>
      <c r="B1053" s="52" t="s">
        <v>84</v>
      </c>
      <c r="C1053" s="52">
        <v>1812</v>
      </c>
      <c r="D1053" s="52">
        <v>40</v>
      </c>
      <c r="E1053" s="52">
        <v>9</v>
      </c>
      <c r="F1053" s="52">
        <v>40</v>
      </c>
      <c r="G1053" s="52">
        <v>101</v>
      </c>
      <c r="H1053" s="52">
        <v>107</v>
      </c>
      <c r="I1053" s="52">
        <v>0</v>
      </c>
      <c r="J1053" s="52">
        <v>5</v>
      </c>
      <c r="K1053" s="52">
        <v>480</v>
      </c>
      <c r="L1053" s="52">
        <v>26.01</v>
      </c>
      <c r="M1053" s="53">
        <v>34.119999999999997</v>
      </c>
      <c r="N1053" s="54">
        <f>IF(Tabla2[[#This Row],[LECHE RETIRO DIA]]&lt;&gt;ISBLANK(Tabla2[[#This Row],[LECHE RETIRO DIA]]),SUM(Tabla2[[#This Row],[LECHE TANQUE DIA]:[LECHE RETIRO DIA]]),SUM(Tabla2[[#This Row],[LECHE TANQUE DIA]:[LECHE AUTOCONSUMO DIA]]))</f>
        <v>1901</v>
      </c>
      <c r="O1053" s="55">
        <f t="shared" si="238"/>
        <v>0.95318253550762755</v>
      </c>
      <c r="P1053" s="56">
        <f t="shared" si="239"/>
        <v>18.821782178217823</v>
      </c>
      <c r="Q1053" s="56">
        <f t="shared" si="240"/>
        <v>17.940594059405942</v>
      </c>
      <c r="R1053" s="56">
        <f t="shared" si="241"/>
        <v>8</v>
      </c>
      <c r="S1053" s="56">
        <f t="shared" si="242"/>
        <v>3.9604166666666667</v>
      </c>
      <c r="T1053" s="56">
        <f t="shared" si="243"/>
        <v>4.7524752475247523</v>
      </c>
      <c r="U1053" s="56">
        <f t="shared" si="244"/>
        <v>73.087274125336407</v>
      </c>
      <c r="V1053" s="56">
        <f t="shared" si="245"/>
        <v>3.8831218762014608</v>
      </c>
      <c r="W1053" s="56">
        <f>IFERROR(H1053/M1053,Tabla2[[#This Row],[CARGA PRODUCCION (ANIMALES/HA)]])</f>
        <v>3.1359906213364597</v>
      </c>
      <c r="X1053" s="54">
        <f t="shared" si="246"/>
        <v>2023</v>
      </c>
      <c r="Y1053" s="54">
        <f t="shared" si="247"/>
        <v>1</v>
      </c>
      <c r="Z1053" s="54" t="e">
        <f t="shared" ca="1" si="248"/>
        <v>#NAME?</v>
      </c>
      <c r="AA1053" s="57">
        <f t="shared" si="249"/>
        <v>107</v>
      </c>
      <c r="AB1053" s="55">
        <f t="shared" si="250"/>
        <v>0.94392523364485981</v>
      </c>
      <c r="AC1053" s="58">
        <f t="shared" si="251"/>
        <v>5.6074766355140193E-2</v>
      </c>
      <c r="AD1053" s="52"/>
    </row>
    <row r="1054" spans="1:30">
      <c r="A1054" s="60">
        <v>44953</v>
      </c>
      <c r="B1054" s="52" t="s">
        <v>88</v>
      </c>
      <c r="C1054" s="52">
        <v>529</v>
      </c>
      <c r="D1054" s="52">
        <v>15</v>
      </c>
      <c r="E1054" s="52">
        <v>5</v>
      </c>
      <c r="F1054" s="52">
        <v>15</v>
      </c>
      <c r="G1054" s="52">
        <v>35</v>
      </c>
      <c r="H1054" s="52">
        <v>41</v>
      </c>
      <c r="I1054" s="52">
        <v>0</v>
      </c>
      <c r="J1054" s="52">
        <v>2</v>
      </c>
      <c r="K1054" s="52">
        <v>180</v>
      </c>
      <c r="L1054" s="52">
        <v>14</v>
      </c>
      <c r="M1054" s="28">
        <v>15</v>
      </c>
      <c r="N1054" s="54">
        <f>IF(Tabla2[[#This Row],[LECHE RETIRO DIA]]&lt;&gt;ISBLANK(Tabla2[[#This Row],[LECHE RETIRO DIA]]),SUM(Tabla2[[#This Row],[LECHE TANQUE DIA]:[LECHE RETIRO DIA]]),SUM(Tabla2[[#This Row],[LECHE TANQUE DIA]:[LECHE AUTOCONSUMO DIA]]))</f>
        <v>564</v>
      </c>
      <c r="O1054" s="55">
        <f t="shared" si="238"/>
        <v>0.93794326241134751</v>
      </c>
      <c r="P1054" s="56">
        <f t="shared" si="239"/>
        <v>16.114285714285714</v>
      </c>
      <c r="Q1054" s="56">
        <f t="shared" si="240"/>
        <v>15.114285714285714</v>
      </c>
      <c r="R1054" s="56">
        <f t="shared" si="241"/>
        <v>7.5</v>
      </c>
      <c r="S1054" s="56">
        <f t="shared" si="242"/>
        <v>3.1333333333333333</v>
      </c>
      <c r="T1054" s="56">
        <f t="shared" si="243"/>
        <v>5.1428571428571432</v>
      </c>
      <c r="U1054" s="56">
        <f t="shared" si="244"/>
        <v>40.285714285714285</v>
      </c>
      <c r="V1054" s="56">
        <f t="shared" si="245"/>
        <v>2.5</v>
      </c>
      <c r="W1054" s="56">
        <f>IFERROR(H1054/M1054,Tabla2[[#This Row],[CARGA PRODUCCION (ANIMALES/HA)]])</f>
        <v>2.7333333333333334</v>
      </c>
      <c r="X1054" s="54">
        <f t="shared" si="246"/>
        <v>2023</v>
      </c>
      <c r="Y1054" s="54">
        <f t="shared" si="247"/>
        <v>1</v>
      </c>
      <c r="Z1054" s="54" t="e">
        <f t="shared" ca="1" si="248"/>
        <v>#NAME?</v>
      </c>
      <c r="AA1054" s="57">
        <f t="shared" si="249"/>
        <v>41</v>
      </c>
      <c r="AB1054" s="55">
        <f t="shared" si="250"/>
        <v>0.85365853658536583</v>
      </c>
      <c r="AC1054" s="58">
        <f t="shared" si="251"/>
        <v>0.14634146341463417</v>
      </c>
      <c r="AD1054" s="52"/>
    </row>
    <row r="1055" spans="1:30">
      <c r="A1055" s="60">
        <v>44954</v>
      </c>
      <c r="B1055" s="52" t="s">
        <v>81</v>
      </c>
      <c r="C1055" s="52">
        <v>2234</v>
      </c>
      <c r="D1055" s="52">
        <v>20</v>
      </c>
      <c r="E1055" s="52">
        <v>9</v>
      </c>
      <c r="F1055" s="52">
        <v>20</v>
      </c>
      <c r="G1055" s="52">
        <v>102</v>
      </c>
      <c r="H1055" s="52">
        <v>104</v>
      </c>
      <c r="I1055" s="52">
        <v>1</v>
      </c>
      <c r="J1055" s="52">
        <v>5</v>
      </c>
      <c r="K1055" s="52">
        <v>600</v>
      </c>
      <c r="L1055" s="52">
        <v>23.4</v>
      </c>
      <c r="M1055" s="53">
        <v>31.04</v>
      </c>
      <c r="N1055" s="54">
        <f>IF(Tabla2[[#This Row],[LECHE RETIRO DIA]]&lt;&gt;ISBLANK(Tabla2[[#This Row],[LECHE RETIRO DIA]]),SUM(Tabla2[[#This Row],[LECHE TANQUE DIA]:[LECHE RETIRO DIA]]),SUM(Tabla2[[#This Row],[LECHE TANQUE DIA]:[LECHE AUTOCONSUMO DIA]]))</f>
        <v>2283</v>
      </c>
      <c r="O1055" s="55">
        <f t="shared" si="238"/>
        <v>0.97853701270258431</v>
      </c>
      <c r="P1055" s="56">
        <f t="shared" si="239"/>
        <v>22.382352941176471</v>
      </c>
      <c r="Q1055" s="56">
        <f t="shared" si="240"/>
        <v>21.901960784313726</v>
      </c>
      <c r="R1055" s="56">
        <f t="shared" si="241"/>
        <v>4</v>
      </c>
      <c r="S1055" s="56">
        <f t="shared" si="242"/>
        <v>3.8050000000000002</v>
      </c>
      <c r="T1055" s="56">
        <f t="shared" si="243"/>
        <v>5.882352941176471</v>
      </c>
      <c r="U1055" s="56">
        <f t="shared" si="244"/>
        <v>97.564102564102569</v>
      </c>
      <c r="V1055" s="56">
        <f t="shared" si="245"/>
        <v>4.3589743589743595</v>
      </c>
      <c r="W1055" s="56">
        <f>IFERROR(H1055/M1055,Tabla2[[#This Row],[CARGA PRODUCCION (ANIMALES/HA)]])</f>
        <v>3.3505154639175259</v>
      </c>
      <c r="X1055" s="54">
        <f t="shared" si="246"/>
        <v>2023</v>
      </c>
      <c r="Y1055" s="54">
        <f t="shared" si="247"/>
        <v>1</v>
      </c>
      <c r="Z1055" s="54" t="e">
        <f t="shared" ca="1" si="248"/>
        <v>#NAME?</v>
      </c>
      <c r="AA1055" s="57">
        <f t="shared" si="249"/>
        <v>104</v>
      </c>
      <c r="AB1055" s="55">
        <f t="shared" si="250"/>
        <v>0.98076923076923073</v>
      </c>
      <c r="AC1055" s="58">
        <f t="shared" si="251"/>
        <v>1.9230769230769273E-2</v>
      </c>
      <c r="AD1055" s="52"/>
    </row>
    <row r="1056" spans="1:30">
      <c r="A1056" s="60">
        <v>44954</v>
      </c>
      <c r="B1056" s="52" t="s">
        <v>83</v>
      </c>
      <c r="C1056" s="52">
        <v>2289</v>
      </c>
      <c r="D1056" s="52">
        <v>80</v>
      </c>
      <c r="E1056" s="52">
        <v>9</v>
      </c>
      <c r="F1056" s="52">
        <v>80</v>
      </c>
      <c r="G1056" s="52">
        <v>124</v>
      </c>
      <c r="H1056" s="52">
        <v>137</v>
      </c>
      <c r="I1056" s="52">
        <v>2</v>
      </c>
      <c r="J1056" s="52">
        <v>9</v>
      </c>
      <c r="K1056" s="52">
        <v>680</v>
      </c>
      <c r="L1056" s="52">
        <v>29.8</v>
      </c>
      <c r="M1056" s="53">
        <v>36.590000000000003</v>
      </c>
      <c r="N1056" s="54">
        <f>IF(Tabla2[[#This Row],[LECHE RETIRO DIA]]&lt;&gt;ISBLANK(Tabla2[[#This Row],[LECHE RETIRO DIA]]),SUM(Tabla2[[#This Row],[LECHE TANQUE DIA]:[LECHE RETIRO DIA]]),SUM(Tabla2[[#This Row],[LECHE TANQUE DIA]:[LECHE AUTOCONSUMO DIA]]))</f>
        <v>2458</v>
      </c>
      <c r="O1056" s="55">
        <f t="shared" si="238"/>
        <v>0.93124491456468672</v>
      </c>
      <c r="P1056" s="56">
        <f t="shared" si="239"/>
        <v>19.822580645161292</v>
      </c>
      <c r="Q1056" s="56">
        <f t="shared" si="240"/>
        <v>18.45967741935484</v>
      </c>
      <c r="R1056" s="56">
        <f t="shared" si="241"/>
        <v>8.8888888888888893</v>
      </c>
      <c r="S1056" s="56">
        <f t="shared" si="242"/>
        <v>3.6147058823529412</v>
      </c>
      <c r="T1056" s="56">
        <f t="shared" si="243"/>
        <v>5.4838709677419351</v>
      </c>
      <c r="U1056" s="56">
        <f t="shared" si="244"/>
        <v>82.483221476510067</v>
      </c>
      <c r="V1056" s="56">
        <f t="shared" si="245"/>
        <v>4.1610738255033555</v>
      </c>
      <c r="W1056" s="56">
        <f>IFERROR(H1056/M1056,Tabla2[[#This Row],[CARGA PRODUCCION (ANIMALES/HA)]])</f>
        <v>3.7441924022957087</v>
      </c>
      <c r="X1056" s="54">
        <f t="shared" si="246"/>
        <v>2023</v>
      </c>
      <c r="Y1056" s="54">
        <f t="shared" si="247"/>
        <v>1</v>
      </c>
      <c r="Z1056" s="54" t="e">
        <f t="shared" ca="1" si="248"/>
        <v>#NAME?</v>
      </c>
      <c r="AA1056" s="57">
        <f t="shared" si="249"/>
        <v>137</v>
      </c>
      <c r="AB1056" s="55">
        <f t="shared" si="250"/>
        <v>0.9051094890510949</v>
      </c>
      <c r="AC1056" s="58">
        <f t="shared" si="251"/>
        <v>9.4890510948905105E-2</v>
      </c>
      <c r="AD1056" s="52"/>
    </row>
    <row r="1057" spans="1:30">
      <c r="A1057" s="60">
        <v>44954</v>
      </c>
      <c r="B1057" s="52" t="s">
        <v>84</v>
      </c>
      <c r="C1057" s="52">
        <v>1858</v>
      </c>
      <c r="D1057" s="52">
        <v>40</v>
      </c>
      <c r="E1057" s="52">
        <v>9</v>
      </c>
      <c r="F1057" s="52">
        <v>40</v>
      </c>
      <c r="G1057" s="52">
        <v>102</v>
      </c>
      <c r="H1057" s="52">
        <v>119</v>
      </c>
      <c r="I1057" s="52">
        <v>0</v>
      </c>
      <c r="J1057" s="52">
        <v>5</v>
      </c>
      <c r="K1057" s="52">
        <v>480</v>
      </c>
      <c r="L1057" s="52">
        <v>26.01</v>
      </c>
      <c r="M1057" s="53">
        <v>34.119999999999997</v>
      </c>
      <c r="N1057" s="54">
        <f>IF(Tabla2[[#This Row],[LECHE RETIRO DIA]]&lt;&gt;ISBLANK(Tabla2[[#This Row],[LECHE RETIRO DIA]]),SUM(Tabla2[[#This Row],[LECHE TANQUE DIA]:[LECHE RETIRO DIA]]),SUM(Tabla2[[#This Row],[LECHE TANQUE DIA]:[LECHE AUTOCONSUMO DIA]]))</f>
        <v>1947</v>
      </c>
      <c r="O1057" s="55">
        <f t="shared" si="238"/>
        <v>0.95428864920390344</v>
      </c>
      <c r="P1057" s="56">
        <f t="shared" si="239"/>
        <v>19.088235294117649</v>
      </c>
      <c r="Q1057" s="56">
        <f t="shared" si="240"/>
        <v>18.215686274509803</v>
      </c>
      <c r="R1057" s="56">
        <f t="shared" si="241"/>
        <v>8</v>
      </c>
      <c r="S1057" s="56">
        <f t="shared" si="242"/>
        <v>4.0562500000000004</v>
      </c>
      <c r="T1057" s="56">
        <f t="shared" si="243"/>
        <v>4.7058823529411766</v>
      </c>
      <c r="U1057" s="56">
        <f t="shared" si="244"/>
        <v>74.855824682814301</v>
      </c>
      <c r="V1057" s="56">
        <f t="shared" si="245"/>
        <v>3.9215686274509802</v>
      </c>
      <c r="W1057" s="56">
        <f>IFERROR(H1057/M1057,Tabla2[[#This Row],[CARGA PRODUCCION (ANIMALES/HA)]])</f>
        <v>3.4876905041031656</v>
      </c>
      <c r="X1057" s="54">
        <f t="shared" si="246"/>
        <v>2023</v>
      </c>
      <c r="Y1057" s="54">
        <f t="shared" si="247"/>
        <v>1</v>
      </c>
      <c r="Z1057" s="54" t="e">
        <f t="shared" ca="1" si="248"/>
        <v>#NAME?</v>
      </c>
      <c r="AA1057" s="57">
        <f t="shared" si="249"/>
        <v>119</v>
      </c>
      <c r="AB1057" s="55">
        <f t="shared" si="250"/>
        <v>0.8571428571428571</v>
      </c>
      <c r="AC1057" s="58">
        <f t="shared" si="251"/>
        <v>0.1428571428571429</v>
      </c>
      <c r="AD1057" s="52"/>
    </row>
    <row r="1058" spans="1:30">
      <c r="A1058" s="6">
        <v>44954</v>
      </c>
      <c r="B1058" s="7" t="s">
        <v>88</v>
      </c>
      <c r="C1058" s="7">
        <v>521</v>
      </c>
      <c r="D1058" s="7">
        <v>15</v>
      </c>
      <c r="E1058" s="7">
        <v>5</v>
      </c>
      <c r="F1058" s="7">
        <v>15</v>
      </c>
      <c r="G1058" s="7">
        <v>36</v>
      </c>
      <c r="H1058" s="7">
        <v>41</v>
      </c>
      <c r="I1058" s="7">
        <v>0</v>
      </c>
      <c r="J1058" s="7">
        <v>2</v>
      </c>
      <c r="K1058" s="7">
        <v>180</v>
      </c>
      <c r="L1058" s="7">
        <v>14</v>
      </c>
      <c r="M1058" s="28">
        <v>15</v>
      </c>
      <c r="N1058" s="54">
        <f>IF(Tabla2[[#This Row],[LECHE RETIRO DIA]]&lt;&gt;ISBLANK(Tabla2[[#This Row],[LECHE RETIRO DIA]]),SUM(Tabla2[[#This Row],[LECHE TANQUE DIA]:[LECHE RETIRO DIA]]),SUM(Tabla2[[#This Row],[LECHE TANQUE DIA]:[LECHE AUTOCONSUMO DIA]]))</f>
        <v>556</v>
      </c>
      <c r="O1058" s="55">
        <f t="shared" si="238"/>
        <v>0.93705035971223016</v>
      </c>
      <c r="P1058" s="56">
        <f t="shared" si="239"/>
        <v>15.444444444444445</v>
      </c>
      <c r="Q1058" s="56">
        <f t="shared" si="240"/>
        <v>14.472222222222221</v>
      </c>
      <c r="R1058" s="56">
        <f t="shared" si="241"/>
        <v>7.5</v>
      </c>
      <c r="S1058" s="56">
        <f t="shared" si="242"/>
        <v>3.088888888888889</v>
      </c>
      <c r="T1058" s="56">
        <f t="shared" si="243"/>
        <v>5</v>
      </c>
      <c r="U1058" s="56">
        <f t="shared" si="244"/>
        <v>39.714285714285715</v>
      </c>
      <c r="V1058" s="56">
        <f t="shared" si="245"/>
        <v>2.5714285714285716</v>
      </c>
      <c r="W1058" s="56">
        <f>IFERROR(H1058/M1058,Tabla2[[#This Row],[CARGA PRODUCCION (ANIMALES/HA)]])</f>
        <v>2.7333333333333334</v>
      </c>
      <c r="X1058" s="54">
        <f t="shared" si="246"/>
        <v>2023</v>
      </c>
      <c r="Y1058" s="54">
        <f t="shared" si="247"/>
        <v>1</v>
      </c>
      <c r="Z1058" s="54" t="e">
        <f t="shared" ca="1" si="248"/>
        <v>#NAME?</v>
      </c>
      <c r="AA1058" s="57">
        <f t="shared" si="249"/>
        <v>41</v>
      </c>
      <c r="AB1058" s="55">
        <f t="shared" si="250"/>
        <v>0.87804878048780488</v>
      </c>
      <c r="AC1058" s="58">
        <f t="shared" si="251"/>
        <v>0.12195121951219512</v>
      </c>
    </row>
    <row r="1059" spans="1:30">
      <c r="A1059" s="6">
        <v>44955</v>
      </c>
      <c r="B1059" s="7" t="s">
        <v>81</v>
      </c>
      <c r="C1059" s="7">
        <v>2333</v>
      </c>
      <c r="D1059" s="7">
        <v>20</v>
      </c>
      <c r="E1059" s="7">
        <v>9</v>
      </c>
      <c r="F1059" s="7">
        <v>20</v>
      </c>
      <c r="G1059" s="7">
        <v>102</v>
      </c>
      <c r="H1059" s="7">
        <v>104</v>
      </c>
      <c r="I1059" s="7">
        <v>1</v>
      </c>
      <c r="J1059" s="7">
        <v>5</v>
      </c>
      <c r="K1059" s="7">
        <v>600</v>
      </c>
      <c r="L1059" s="7">
        <v>23.4</v>
      </c>
      <c r="M1059" s="8">
        <v>31.04</v>
      </c>
      <c r="N1059" s="54">
        <f>IF(Tabla2[[#This Row],[LECHE RETIRO DIA]]&lt;&gt;ISBLANK(Tabla2[[#This Row],[LECHE RETIRO DIA]]),SUM(Tabla2[[#This Row],[LECHE TANQUE DIA]:[LECHE RETIRO DIA]]),SUM(Tabla2[[#This Row],[LECHE TANQUE DIA]:[LECHE AUTOCONSUMO DIA]]))</f>
        <v>2382</v>
      </c>
      <c r="O1059" s="55">
        <f t="shared" si="238"/>
        <v>0.97942905121746426</v>
      </c>
      <c r="P1059" s="56">
        <f t="shared" si="239"/>
        <v>23.352941176470587</v>
      </c>
      <c r="Q1059" s="56">
        <f t="shared" si="240"/>
        <v>22.872549019607842</v>
      </c>
      <c r="R1059" s="56">
        <f t="shared" si="241"/>
        <v>4</v>
      </c>
      <c r="S1059" s="56">
        <f t="shared" si="242"/>
        <v>3.97</v>
      </c>
      <c r="T1059" s="56">
        <f t="shared" si="243"/>
        <v>5.882352941176471</v>
      </c>
      <c r="U1059" s="56">
        <f t="shared" si="244"/>
        <v>101.7948717948718</v>
      </c>
      <c r="V1059" s="56">
        <f t="shared" si="245"/>
        <v>4.3589743589743595</v>
      </c>
      <c r="W1059" s="56">
        <f>IFERROR(H1059/M1059,Tabla2[[#This Row],[CARGA PRODUCCION (ANIMALES/HA)]])</f>
        <v>3.3505154639175259</v>
      </c>
      <c r="X1059" s="54">
        <f t="shared" si="246"/>
        <v>2023</v>
      </c>
      <c r="Y1059" s="54">
        <f t="shared" si="247"/>
        <v>1</v>
      </c>
      <c r="Z1059" s="54" t="e">
        <f t="shared" ca="1" si="248"/>
        <v>#NAME?</v>
      </c>
      <c r="AA1059" s="57">
        <f t="shared" si="249"/>
        <v>104</v>
      </c>
      <c r="AB1059" s="55">
        <f t="shared" si="250"/>
        <v>0.98076923076923073</v>
      </c>
      <c r="AC1059" s="58">
        <f t="shared" si="251"/>
        <v>1.9230769230769273E-2</v>
      </c>
    </row>
    <row r="1060" spans="1:30">
      <c r="A1060" s="6">
        <v>44955</v>
      </c>
      <c r="B1060" s="7" t="s">
        <v>83</v>
      </c>
      <c r="C1060" s="7">
        <v>2338</v>
      </c>
      <c r="D1060" s="7">
        <v>80</v>
      </c>
      <c r="E1060" s="7">
        <v>9</v>
      </c>
      <c r="F1060" s="7">
        <v>80</v>
      </c>
      <c r="G1060" s="7">
        <v>124</v>
      </c>
      <c r="H1060" s="7">
        <v>137</v>
      </c>
      <c r="I1060" s="7">
        <v>2</v>
      </c>
      <c r="J1060" s="7">
        <v>9</v>
      </c>
      <c r="K1060" s="7">
        <v>680</v>
      </c>
      <c r="L1060" s="7">
        <v>29.8</v>
      </c>
      <c r="M1060" s="8">
        <v>36.590000000000003</v>
      </c>
      <c r="N1060" s="54">
        <f>IF(Tabla2[[#This Row],[LECHE RETIRO DIA]]&lt;&gt;ISBLANK(Tabla2[[#This Row],[LECHE RETIRO DIA]]),SUM(Tabla2[[#This Row],[LECHE TANQUE DIA]:[LECHE RETIRO DIA]]),SUM(Tabla2[[#This Row],[LECHE TANQUE DIA]:[LECHE AUTOCONSUMO DIA]]))</f>
        <v>2507</v>
      </c>
      <c r="O1060" s="55">
        <f t="shared" si="238"/>
        <v>0.93258875149581177</v>
      </c>
      <c r="P1060" s="56">
        <f t="shared" si="239"/>
        <v>20.217741935483872</v>
      </c>
      <c r="Q1060" s="56">
        <f t="shared" si="240"/>
        <v>18.85483870967742</v>
      </c>
      <c r="R1060" s="56">
        <f t="shared" si="241"/>
        <v>8.8888888888888893</v>
      </c>
      <c r="S1060" s="56">
        <f t="shared" si="242"/>
        <v>3.6867647058823527</v>
      </c>
      <c r="T1060" s="56">
        <f t="shared" si="243"/>
        <v>5.4838709677419351</v>
      </c>
      <c r="U1060" s="56">
        <f t="shared" si="244"/>
        <v>84.127516778523486</v>
      </c>
      <c r="V1060" s="56">
        <f t="shared" si="245"/>
        <v>4.1610738255033555</v>
      </c>
      <c r="W1060" s="56">
        <f>IFERROR(H1060/M1060,Tabla2[[#This Row],[CARGA PRODUCCION (ANIMALES/HA)]])</f>
        <v>3.7441924022957087</v>
      </c>
      <c r="X1060" s="54">
        <f t="shared" si="246"/>
        <v>2023</v>
      </c>
      <c r="Y1060" s="54">
        <f t="shared" si="247"/>
        <v>1</v>
      </c>
      <c r="Z1060" s="54" t="e">
        <f t="shared" ca="1" si="248"/>
        <v>#NAME?</v>
      </c>
      <c r="AA1060" s="57">
        <f t="shared" si="249"/>
        <v>137</v>
      </c>
      <c r="AB1060" s="55">
        <f t="shared" si="250"/>
        <v>0.9051094890510949</v>
      </c>
      <c r="AC1060" s="58">
        <f t="shared" si="251"/>
        <v>9.4890510948905105E-2</v>
      </c>
    </row>
    <row r="1061" spans="1:30">
      <c r="A1061" s="6">
        <v>44955</v>
      </c>
      <c r="B1061" s="7" t="s">
        <v>85</v>
      </c>
      <c r="C1061" s="7">
        <v>1775</v>
      </c>
      <c r="D1061" s="7">
        <v>40</v>
      </c>
      <c r="E1061" s="7">
        <v>9</v>
      </c>
      <c r="F1061" s="7">
        <v>40</v>
      </c>
      <c r="G1061" s="7">
        <v>102</v>
      </c>
      <c r="H1061" s="7">
        <v>119</v>
      </c>
      <c r="I1061" s="7">
        <v>0</v>
      </c>
      <c r="J1061" s="7">
        <v>5</v>
      </c>
      <c r="K1061" s="7">
        <v>480</v>
      </c>
      <c r="L1061" s="7">
        <v>26.01</v>
      </c>
      <c r="M1061" s="8">
        <v>34.119999999999997</v>
      </c>
      <c r="N1061" s="54">
        <f>IF(Tabla2[[#This Row],[LECHE RETIRO DIA]]&lt;&gt;ISBLANK(Tabla2[[#This Row],[LECHE RETIRO DIA]]),SUM(Tabla2[[#This Row],[LECHE TANQUE DIA]:[LECHE RETIRO DIA]]),SUM(Tabla2[[#This Row],[LECHE TANQUE DIA]:[LECHE AUTOCONSUMO DIA]]))</f>
        <v>1864</v>
      </c>
      <c r="O1061" s="55">
        <f t="shared" si="238"/>
        <v>0.95225321888412018</v>
      </c>
      <c r="P1061" s="56">
        <f t="shared" si="239"/>
        <v>18.274509803921568</v>
      </c>
      <c r="Q1061" s="56">
        <f t="shared" si="240"/>
        <v>17.401960784313726</v>
      </c>
      <c r="R1061" s="56">
        <f t="shared" si="241"/>
        <v>8</v>
      </c>
      <c r="S1061" s="56">
        <f t="shared" si="242"/>
        <v>3.8833333333333333</v>
      </c>
      <c r="T1061" s="56">
        <f t="shared" si="243"/>
        <v>4.7058823529411766</v>
      </c>
      <c r="U1061" s="56">
        <f t="shared" si="244"/>
        <v>71.664744329104181</v>
      </c>
      <c r="V1061" s="56">
        <f t="shared" si="245"/>
        <v>3.9215686274509802</v>
      </c>
      <c r="W1061" s="56">
        <f>IFERROR(H1061/M1061,Tabla2[[#This Row],[CARGA PRODUCCION (ANIMALES/HA)]])</f>
        <v>3.4876905041031656</v>
      </c>
      <c r="X1061" s="54">
        <f t="shared" si="246"/>
        <v>2023</v>
      </c>
      <c r="Y1061" s="54">
        <f t="shared" si="247"/>
        <v>1</v>
      </c>
      <c r="Z1061" s="54" t="e">
        <f t="shared" ca="1" si="248"/>
        <v>#NAME?</v>
      </c>
      <c r="AA1061" s="57">
        <f t="shared" si="249"/>
        <v>119</v>
      </c>
      <c r="AB1061" s="55">
        <f t="shared" si="250"/>
        <v>0.8571428571428571</v>
      </c>
      <c r="AC1061" s="58">
        <f t="shared" si="251"/>
        <v>0.1428571428571429</v>
      </c>
    </row>
    <row r="1062" spans="1:30">
      <c r="A1062" s="6">
        <v>44955</v>
      </c>
      <c r="B1062" s="7" t="s">
        <v>88</v>
      </c>
      <c r="C1062" s="7">
        <v>533</v>
      </c>
      <c r="D1062" s="7">
        <v>15</v>
      </c>
      <c r="E1062" s="7">
        <v>5</v>
      </c>
      <c r="F1062" s="7">
        <v>15</v>
      </c>
      <c r="G1062" s="7">
        <v>36</v>
      </c>
      <c r="H1062" s="7">
        <v>41</v>
      </c>
      <c r="I1062" s="7">
        <v>0</v>
      </c>
      <c r="J1062" s="7">
        <v>2</v>
      </c>
      <c r="K1062" s="7">
        <v>180</v>
      </c>
      <c r="L1062" s="7">
        <v>14</v>
      </c>
      <c r="M1062" s="28">
        <v>15</v>
      </c>
      <c r="N1062" s="54">
        <f>IF(Tabla2[[#This Row],[LECHE RETIRO DIA]]&lt;&gt;ISBLANK(Tabla2[[#This Row],[LECHE RETIRO DIA]]),SUM(Tabla2[[#This Row],[LECHE TANQUE DIA]:[LECHE RETIRO DIA]]),SUM(Tabla2[[#This Row],[LECHE TANQUE DIA]:[LECHE AUTOCONSUMO DIA]]))</f>
        <v>568</v>
      </c>
      <c r="O1062" s="55">
        <f t="shared" si="238"/>
        <v>0.93838028169014087</v>
      </c>
      <c r="P1062" s="56">
        <f t="shared" si="239"/>
        <v>15.777777777777779</v>
      </c>
      <c r="Q1062" s="56">
        <f t="shared" si="240"/>
        <v>14.805555555555555</v>
      </c>
      <c r="R1062" s="56">
        <f t="shared" si="241"/>
        <v>7.5</v>
      </c>
      <c r="S1062" s="56">
        <f t="shared" si="242"/>
        <v>3.1555555555555554</v>
      </c>
      <c r="T1062" s="56">
        <f t="shared" si="243"/>
        <v>5</v>
      </c>
      <c r="U1062" s="56">
        <f t="shared" si="244"/>
        <v>40.571428571428569</v>
      </c>
      <c r="V1062" s="56">
        <f t="shared" si="245"/>
        <v>2.5714285714285716</v>
      </c>
      <c r="W1062" s="56">
        <f>IFERROR(H1062/M1062,Tabla2[[#This Row],[CARGA PRODUCCION (ANIMALES/HA)]])</f>
        <v>2.7333333333333334</v>
      </c>
      <c r="X1062" s="54">
        <f t="shared" si="246"/>
        <v>2023</v>
      </c>
      <c r="Y1062" s="54">
        <f t="shared" si="247"/>
        <v>1</v>
      </c>
      <c r="Z1062" s="54" t="e">
        <f t="shared" ca="1" si="248"/>
        <v>#NAME?</v>
      </c>
      <c r="AA1062" s="57">
        <f t="shared" si="249"/>
        <v>41</v>
      </c>
      <c r="AB1062" s="55">
        <f t="shared" si="250"/>
        <v>0.87804878048780488</v>
      </c>
      <c r="AC1062" s="58">
        <f t="shared" si="251"/>
        <v>0.12195121951219512</v>
      </c>
    </row>
    <row r="1063" spans="1:30">
      <c r="A1063" s="6">
        <v>44956</v>
      </c>
      <c r="B1063" s="7" t="s">
        <v>81</v>
      </c>
      <c r="C1063" s="7">
        <v>2314</v>
      </c>
      <c r="D1063" s="7">
        <v>20</v>
      </c>
      <c r="E1063" s="7">
        <v>9</v>
      </c>
      <c r="F1063" s="7">
        <v>20</v>
      </c>
      <c r="G1063" s="7">
        <v>102</v>
      </c>
      <c r="H1063" s="7">
        <v>104</v>
      </c>
      <c r="I1063" s="7">
        <v>1</v>
      </c>
      <c r="J1063" s="7">
        <v>5</v>
      </c>
      <c r="K1063" s="7">
        <v>600</v>
      </c>
      <c r="L1063" s="7">
        <v>23.4</v>
      </c>
      <c r="M1063" s="8">
        <v>31.04</v>
      </c>
      <c r="N1063" s="54">
        <f>IF(Tabla2[[#This Row],[LECHE RETIRO DIA]]&lt;&gt;ISBLANK(Tabla2[[#This Row],[LECHE RETIRO DIA]]),SUM(Tabla2[[#This Row],[LECHE TANQUE DIA]:[LECHE RETIRO DIA]]),SUM(Tabla2[[#This Row],[LECHE TANQUE DIA]:[LECHE AUTOCONSUMO DIA]]))</f>
        <v>2363</v>
      </c>
      <c r="O1063" s="55">
        <f t="shared" si="238"/>
        <v>0.97926364790520526</v>
      </c>
      <c r="P1063" s="56">
        <f t="shared" si="239"/>
        <v>23.166666666666668</v>
      </c>
      <c r="Q1063" s="56">
        <f t="shared" si="240"/>
        <v>22.686274509803923</v>
      </c>
      <c r="R1063" s="56">
        <f t="shared" si="241"/>
        <v>4</v>
      </c>
      <c r="S1063" s="56">
        <f t="shared" si="242"/>
        <v>3.9383333333333335</v>
      </c>
      <c r="T1063" s="56">
        <f t="shared" si="243"/>
        <v>5.882352941176471</v>
      </c>
      <c r="U1063" s="56">
        <f t="shared" si="244"/>
        <v>100.98290598290599</v>
      </c>
      <c r="V1063" s="56">
        <f t="shared" si="245"/>
        <v>4.3589743589743595</v>
      </c>
      <c r="W1063" s="56">
        <f>IFERROR(H1063/M1063,Tabla2[[#This Row],[CARGA PRODUCCION (ANIMALES/HA)]])</f>
        <v>3.3505154639175259</v>
      </c>
      <c r="X1063" s="54">
        <f t="shared" si="246"/>
        <v>2023</v>
      </c>
      <c r="Y1063" s="54">
        <f t="shared" si="247"/>
        <v>1</v>
      </c>
      <c r="Z1063" s="54" t="e">
        <f t="shared" ca="1" si="248"/>
        <v>#NAME?</v>
      </c>
      <c r="AA1063" s="57">
        <f t="shared" si="249"/>
        <v>104</v>
      </c>
      <c r="AB1063" s="55">
        <f t="shared" si="250"/>
        <v>0.98076923076923073</v>
      </c>
      <c r="AC1063" s="58">
        <f t="shared" si="251"/>
        <v>1.9230769230769273E-2</v>
      </c>
    </row>
    <row r="1064" spans="1:30">
      <c r="A1064" s="6">
        <v>44956</v>
      </c>
      <c r="B1064" s="7" t="s">
        <v>83</v>
      </c>
      <c r="C1064" s="7">
        <v>2289</v>
      </c>
      <c r="D1064" s="7">
        <v>80</v>
      </c>
      <c r="E1064" s="7">
        <v>9</v>
      </c>
      <c r="F1064" s="7">
        <v>80</v>
      </c>
      <c r="G1064" s="7">
        <v>124</v>
      </c>
      <c r="H1064" s="7">
        <v>137</v>
      </c>
      <c r="I1064" s="7">
        <v>2</v>
      </c>
      <c r="J1064" s="7">
        <v>9</v>
      </c>
      <c r="K1064" s="7">
        <v>680</v>
      </c>
      <c r="L1064" s="7">
        <v>29.8</v>
      </c>
      <c r="M1064" s="8">
        <v>36.590000000000003</v>
      </c>
      <c r="N1064" s="54">
        <f>IF(Tabla2[[#This Row],[LECHE RETIRO DIA]]&lt;&gt;ISBLANK(Tabla2[[#This Row],[LECHE RETIRO DIA]]),SUM(Tabla2[[#This Row],[LECHE TANQUE DIA]:[LECHE RETIRO DIA]]),SUM(Tabla2[[#This Row],[LECHE TANQUE DIA]:[LECHE AUTOCONSUMO DIA]]))</f>
        <v>2458</v>
      </c>
      <c r="O1064" s="55">
        <f t="shared" si="238"/>
        <v>0.93124491456468672</v>
      </c>
      <c r="P1064" s="56">
        <f t="shared" si="239"/>
        <v>19.822580645161292</v>
      </c>
      <c r="Q1064" s="56">
        <f t="shared" si="240"/>
        <v>18.45967741935484</v>
      </c>
      <c r="R1064" s="56">
        <f t="shared" si="241"/>
        <v>8.8888888888888893</v>
      </c>
      <c r="S1064" s="56">
        <f t="shared" si="242"/>
        <v>3.6147058823529412</v>
      </c>
      <c r="T1064" s="56">
        <f t="shared" si="243"/>
        <v>5.4838709677419351</v>
      </c>
      <c r="U1064" s="56">
        <f t="shared" si="244"/>
        <v>82.483221476510067</v>
      </c>
      <c r="V1064" s="56">
        <f t="shared" si="245"/>
        <v>4.1610738255033555</v>
      </c>
      <c r="W1064" s="56">
        <f>IFERROR(H1064/M1064,Tabla2[[#This Row],[CARGA PRODUCCION (ANIMALES/HA)]])</f>
        <v>3.7441924022957087</v>
      </c>
      <c r="X1064" s="54">
        <f t="shared" si="246"/>
        <v>2023</v>
      </c>
      <c r="Y1064" s="54">
        <f t="shared" si="247"/>
        <v>1</v>
      </c>
      <c r="Z1064" s="54" t="e">
        <f t="shared" ca="1" si="248"/>
        <v>#NAME?</v>
      </c>
      <c r="AA1064" s="57">
        <f t="shared" si="249"/>
        <v>137</v>
      </c>
      <c r="AB1064" s="55">
        <f t="shared" si="250"/>
        <v>0.9051094890510949</v>
      </c>
      <c r="AC1064" s="58">
        <f t="shared" si="251"/>
        <v>9.4890510948905105E-2</v>
      </c>
    </row>
    <row r="1065" spans="1:30">
      <c r="A1065" s="6">
        <v>44956</v>
      </c>
      <c r="B1065" s="7" t="s">
        <v>85</v>
      </c>
      <c r="C1065" s="7">
        <v>1833</v>
      </c>
      <c r="D1065" s="7">
        <v>40</v>
      </c>
      <c r="E1065" s="7">
        <v>9</v>
      </c>
      <c r="F1065" s="7">
        <v>40</v>
      </c>
      <c r="G1065" s="7">
        <v>102</v>
      </c>
      <c r="H1065" s="7">
        <v>119</v>
      </c>
      <c r="I1065" s="7">
        <v>0</v>
      </c>
      <c r="J1065" s="7">
        <v>5</v>
      </c>
      <c r="K1065" s="7">
        <v>480</v>
      </c>
      <c r="L1065" s="7">
        <v>26.01</v>
      </c>
      <c r="M1065" s="8">
        <v>34.119999999999997</v>
      </c>
      <c r="N1065" s="54">
        <f>IF(Tabla2[[#This Row],[LECHE RETIRO DIA]]&lt;&gt;ISBLANK(Tabla2[[#This Row],[LECHE RETIRO DIA]]),SUM(Tabla2[[#This Row],[LECHE TANQUE DIA]:[LECHE RETIRO DIA]]),SUM(Tabla2[[#This Row],[LECHE TANQUE DIA]:[LECHE AUTOCONSUMO DIA]]))</f>
        <v>1922</v>
      </c>
      <c r="O1065" s="55">
        <f t="shared" si="238"/>
        <v>0.95369406867845996</v>
      </c>
      <c r="P1065" s="56">
        <f t="shared" si="239"/>
        <v>18.843137254901961</v>
      </c>
      <c r="Q1065" s="56">
        <f t="shared" si="240"/>
        <v>17.970588235294116</v>
      </c>
      <c r="R1065" s="56">
        <f t="shared" si="241"/>
        <v>8</v>
      </c>
      <c r="S1065" s="56">
        <f t="shared" si="242"/>
        <v>4.0041666666666664</v>
      </c>
      <c r="T1065" s="56">
        <f t="shared" si="243"/>
        <v>4.7058823529411766</v>
      </c>
      <c r="U1065" s="56">
        <f t="shared" si="244"/>
        <v>73.894655901576314</v>
      </c>
      <c r="V1065" s="56">
        <f t="shared" si="245"/>
        <v>3.9215686274509802</v>
      </c>
      <c r="W1065" s="56">
        <f>IFERROR(H1065/M1065,Tabla2[[#This Row],[CARGA PRODUCCION (ANIMALES/HA)]])</f>
        <v>3.4876905041031656</v>
      </c>
      <c r="X1065" s="54">
        <f t="shared" si="246"/>
        <v>2023</v>
      </c>
      <c r="Y1065" s="54">
        <f t="shared" si="247"/>
        <v>1</v>
      </c>
      <c r="Z1065" s="54" t="e">
        <f t="shared" ca="1" si="248"/>
        <v>#NAME?</v>
      </c>
      <c r="AA1065" s="57">
        <f t="shared" si="249"/>
        <v>119</v>
      </c>
      <c r="AB1065" s="55">
        <f t="shared" si="250"/>
        <v>0.8571428571428571</v>
      </c>
      <c r="AC1065" s="58">
        <f t="shared" si="251"/>
        <v>0.1428571428571429</v>
      </c>
    </row>
    <row r="1066" spans="1:30">
      <c r="A1066" s="6">
        <v>44956</v>
      </c>
      <c r="B1066" s="7" t="s">
        <v>88</v>
      </c>
      <c r="C1066" s="7">
        <v>537</v>
      </c>
      <c r="D1066" s="7">
        <v>15</v>
      </c>
      <c r="E1066" s="7">
        <v>5</v>
      </c>
      <c r="F1066" s="7">
        <v>15</v>
      </c>
      <c r="G1066" s="7">
        <v>37</v>
      </c>
      <c r="H1066" s="7">
        <v>41</v>
      </c>
      <c r="I1066" s="7">
        <v>0</v>
      </c>
      <c r="J1066" s="7">
        <v>2</v>
      </c>
      <c r="K1066" s="7">
        <v>180</v>
      </c>
      <c r="L1066" s="7">
        <v>14</v>
      </c>
      <c r="M1066" s="28">
        <v>15</v>
      </c>
      <c r="N1066" s="54">
        <f>IF(Tabla2[[#This Row],[LECHE RETIRO DIA]]&lt;&gt;ISBLANK(Tabla2[[#This Row],[LECHE RETIRO DIA]]),SUM(Tabla2[[#This Row],[LECHE TANQUE DIA]:[LECHE RETIRO DIA]]),SUM(Tabla2[[#This Row],[LECHE TANQUE DIA]:[LECHE AUTOCONSUMO DIA]]))</f>
        <v>572</v>
      </c>
      <c r="O1066" s="55">
        <f t="shared" si="238"/>
        <v>0.93881118881118886</v>
      </c>
      <c r="P1066" s="56">
        <f t="shared" si="239"/>
        <v>15.45945945945946</v>
      </c>
      <c r="Q1066" s="56">
        <f t="shared" si="240"/>
        <v>14.513513513513514</v>
      </c>
      <c r="R1066" s="56">
        <f t="shared" si="241"/>
        <v>7.5</v>
      </c>
      <c r="S1066" s="56">
        <f t="shared" si="242"/>
        <v>3.1777777777777776</v>
      </c>
      <c r="T1066" s="56">
        <f t="shared" si="243"/>
        <v>4.8648648648648649</v>
      </c>
      <c r="U1066" s="56">
        <f t="shared" si="244"/>
        <v>40.857142857142854</v>
      </c>
      <c r="V1066" s="56">
        <f t="shared" si="245"/>
        <v>2.6428571428571428</v>
      </c>
      <c r="W1066" s="56">
        <f>IFERROR(H1066/M1066,Tabla2[[#This Row],[CARGA PRODUCCION (ANIMALES/HA)]])</f>
        <v>2.7333333333333334</v>
      </c>
      <c r="X1066" s="54">
        <f t="shared" si="246"/>
        <v>2023</v>
      </c>
      <c r="Y1066" s="54">
        <f t="shared" si="247"/>
        <v>1</v>
      </c>
      <c r="Z1066" s="54" t="e">
        <f t="shared" ca="1" si="248"/>
        <v>#NAME?</v>
      </c>
      <c r="AA1066" s="57">
        <f t="shared" si="249"/>
        <v>41</v>
      </c>
      <c r="AB1066" s="55">
        <f t="shared" si="250"/>
        <v>0.90243902439024393</v>
      </c>
      <c r="AC1066" s="58">
        <f t="shared" si="251"/>
        <v>9.7560975609756073E-2</v>
      </c>
    </row>
    <row r="1067" spans="1:30">
      <c r="A1067" s="6">
        <v>44957</v>
      </c>
      <c r="B1067" s="7" t="s">
        <v>81</v>
      </c>
      <c r="C1067" s="7">
        <v>2319</v>
      </c>
      <c r="D1067" s="7">
        <v>20</v>
      </c>
      <c r="E1067" s="7">
        <v>9</v>
      </c>
      <c r="F1067" s="7">
        <v>20</v>
      </c>
      <c r="G1067" s="7">
        <v>102</v>
      </c>
      <c r="H1067" s="7">
        <v>104</v>
      </c>
      <c r="I1067" s="7">
        <v>1</v>
      </c>
      <c r="J1067" s="7">
        <v>5</v>
      </c>
      <c r="K1067" s="7">
        <v>600</v>
      </c>
      <c r="L1067" s="7">
        <v>23.4</v>
      </c>
      <c r="M1067" s="8">
        <v>31.04</v>
      </c>
      <c r="N1067" s="54">
        <f>IF(Tabla2[[#This Row],[LECHE RETIRO DIA]]&lt;&gt;ISBLANK(Tabla2[[#This Row],[LECHE RETIRO DIA]]),SUM(Tabla2[[#This Row],[LECHE TANQUE DIA]:[LECHE RETIRO DIA]]),SUM(Tabla2[[#This Row],[LECHE TANQUE DIA]:[LECHE AUTOCONSUMO DIA]]))</f>
        <v>2368</v>
      </c>
      <c r="O1067" s="55">
        <f t="shared" si="238"/>
        <v>0.97930743243243246</v>
      </c>
      <c r="P1067" s="56">
        <f t="shared" si="239"/>
        <v>23.215686274509803</v>
      </c>
      <c r="Q1067" s="56">
        <f t="shared" si="240"/>
        <v>22.735294117647058</v>
      </c>
      <c r="R1067" s="56">
        <f t="shared" si="241"/>
        <v>4</v>
      </c>
      <c r="S1067" s="56">
        <f t="shared" si="242"/>
        <v>3.9466666666666668</v>
      </c>
      <c r="T1067" s="56">
        <f t="shared" si="243"/>
        <v>5.882352941176471</v>
      </c>
      <c r="U1067" s="56">
        <f t="shared" si="244"/>
        <v>101.19658119658121</v>
      </c>
      <c r="V1067" s="56">
        <f t="shared" si="245"/>
        <v>4.3589743589743595</v>
      </c>
      <c r="W1067" s="56">
        <f>IFERROR(H1067/M1067,Tabla2[[#This Row],[CARGA PRODUCCION (ANIMALES/HA)]])</f>
        <v>3.3505154639175259</v>
      </c>
      <c r="X1067" s="54">
        <f t="shared" si="246"/>
        <v>2023</v>
      </c>
      <c r="Y1067" s="54">
        <f t="shared" si="247"/>
        <v>1</v>
      </c>
      <c r="Z1067" s="54" t="e">
        <f t="shared" ca="1" si="248"/>
        <v>#NAME?</v>
      </c>
      <c r="AA1067" s="57">
        <f t="shared" si="249"/>
        <v>104</v>
      </c>
      <c r="AB1067" s="55">
        <f t="shared" si="250"/>
        <v>0.98076923076923073</v>
      </c>
      <c r="AC1067" s="58">
        <f t="shared" si="251"/>
        <v>1.9230769230769273E-2</v>
      </c>
    </row>
    <row r="1068" spans="1:30">
      <c r="A1068" s="6">
        <v>44957</v>
      </c>
      <c r="B1068" s="7" t="s">
        <v>83</v>
      </c>
      <c r="C1068" s="7">
        <v>2314</v>
      </c>
      <c r="D1068" s="7">
        <v>80</v>
      </c>
      <c r="E1068" s="7">
        <v>9</v>
      </c>
      <c r="F1068" s="7">
        <v>80</v>
      </c>
      <c r="G1068" s="7">
        <v>124</v>
      </c>
      <c r="H1068" s="7">
        <v>137</v>
      </c>
      <c r="I1068" s="7">
        <v>2</v>
      </c>
      <c r="J1068" s="7">
        <v>9</v>
      </c>
      <c r="K1068" s="7">
        <v>680</v>
      </c>
      <c r="L1068" s="7">
        <v>29.8</v>
      </c>
      <c r="M1068" s="8">
        <v>36.590000000000003</v>
      </c>
      <c r="N1068" s="54">
        <f>IF(Tabla2[[#This Row],[LECHE RETIRO DIA]]&lt;&gt;ISBLANK(Tabla2[[#This Row],[LECHE RETIRO DIA]]),SUM(Tabla2[[#This Row],[LECHE TANQUE DIA]:[LECHE RETIRO DIA]]),SUM(Tabla2[[#This Row],[LECHE TANQUE DIA]:[LECHE AUTOCONSUMO DIA]]))</f>
        <v>2483</v>
      </c>
      <c r="O1068" s="55">
        <f t="shared" si="238"/>
        <v>0.93193717277486909</v>
      </c>
      <c r="P1068" s="56">
        <f t="shared" si="239"/>
        <v>20.024193548387096</v>
      </c>
      <c r="Q1068" s="56">
        <f t="shared" si="240"/>
        <v>18.661290322580644</v>
      </c>
      <c r="R1068" s="56">
        <f t="shared" si="241"/>
        <v>8.8888888888888893</v>
      </c>
      <c r="S1068" s="56">
        <f t="shared" si="242"/>
        <v>3.651470588235294</v>
      </c>
      <c r="T1068" s="56">
        <f t="shared" si="243"/>
        <v>5.4838709677419351</v>
      </c>
      <c r="U1068" s="56">
        <f t="shared" si="244"/>
        <v>83.322147651006716</v>
      </c>
      <c r="V1068" s="56">
        <f t="shared" si="245"/>
        <v>4.1610738255033555</v>
      </c>
      <c r="W1068" s="56">
        <f>IFERROR(H1068/M1068,Tabla2[[#This Row],[CARGA PRODUCCION (ANIMALES/HA)]])</f>
        <v>3.7441924022957087</v>
      </c>
      <c r="X1068" s="54">
        <f t="shared" si="246"/>
        <v>2023</v>
      </c>
      <c r="Y1068" s="54">
        <f t="shared" si="247"/>
        <v>1</v>
      </c>
      <c r="Z1068" s="54" t="e">
        <f t="shared" ca="1" si="248"/>
        <v>#NAME?</v>
      </c>
      <c r="AA1068" s="57">
        <f t="shared" si="249"/>
        <v>137</v>
      </c>
      <c r="AB1068" s="55">
        <f t="shared" si="250"/>
        <v>0.9051094890510949</v>
      </c>
      <c r="AC1068" s="58">
        <f t="shared" si="251"/>
        <v>9.4890510948905105E-2</v>
      </c>
    </row>
    <row r="1069" spans="1:30">
      <c r="A1069" s="6">
        <v>44957</v>
      </c>
      <c r="B1069" s="7" t="s">
        <v>85</v>
      </c>
      <c r="C1069" s="7">
        <v>1804</v>
      </c>
      <c r="D1069" s="7">
        <v>40</v>
      </c>
      <c r="E1069" s="7">
        <v>9</v>
      </c>
      <c r="F1069" s="7">
        <v>40</v>
      </c>
      <c r="G1069" s="7">
        <v>102</v>
      </c>
      <c r="H1069" s="7">
        <v>119</v>
      </c>
      <c r="I1069" s="7">
        <v>0</v>
      </c>
      <c r="J1069" s="7">
        <v>5</v>
      </c>
      <c r="K1069" s="7">
        <v>480</v>
      </c>
      <c r="L1069" s="7">
        <v>26.01</v>
      </c>
      <c r="M1069" s="8">
        <v>34.119999999999997</v>
      </c>
      <c r="N1069" s="54">
        <f>IF(Tabla2[[#This Row],[LECHE RETIRO DIA]]&lt;&gt;ISBLANK(Tabla2[[#This Row],[LECHE RETIRO DIA]]),SUM(Tabla2[[#This Row],[LECHE TANQUE DIA]:[LECHE RETIRO DIA]]),SUM(Tabla2[[#This Row],[LECHE TANQUE DIA]:[LECHE AUTOCONSUMO DIA]]))</f>
        <v>1893</v>
      </c>
      <c r="O1069" s="55">
        <f t="shared" si="238"/>
        <v>0.9529846804014791</v>
      </c>
      <c r="P1069" s="56">
        <f t="shared" si="239"/>
        <v>18.558823529411764</v>
      </c>
      <c r="Q1069" s="56">
        <f t="shared" si="240"/>
        <v>17.686274509803923</v>
      </c>
      <c r="R1069" s="56">
        <f t="shared" si="241"/>
        <v>8</v>
      </c>
      <c r="S1069" s="56">
        <f t="shared" si="242"/>
        <v>3.9437500000000001</v>
      </c>
      <c r="T1069" s="56">
        <f t="shared" si="243"/>
        <v>4.7058823529411766</v>
      </c>
      <c r="U1069" s="56">
        <f t="shared" si="244"/>
        <v>72.779700115340248</v>
      </c>
      <c r="V1069" s="56">
        <f t="shared" si="245"/>
        <v>3.9215686274509802</v>
      </c>
      <c r="W1069" s="56">
        <f>IFERROR(H1069/M1069,Tabla2[[#This Row],[CARGA PRODUCCION (ANIMALES/HA)]])</f>
        <v>3.4876905041031656</v>
      </c>
      <c r="X1069" s="54">
        <f t="shared" si="246"/>
        <v>2023</v>
      </c>
      <c r="Y1069" s="54">
        <f t="shared" si="247"/>
        <v>1</v>
      </c>
      <c r="Z1069" s="54" t="e">
        <f t="shared" ca="1" si="248"/>
        <v>#NAME?</v>
      </c>
      <c r="AA1069" s="57">
        <f t="shared" si="249"/>
        <v>119</v>
      </c>
      <c r="AB1069" s="55">
        <f t="shared" si="250"/>
        <v>0.8571428571428571</v>
      </c>
      <c r="AC1069" s="58">
        <f t="shared" si="251"/>
        <v>0.1428571428571429</v>
      </c>
    </row>
    <row r="1070" spans="1:30">
      <c r="A1070" s="6">
        <v>44957</v>
      </c>
      <c r="B1070" s="7" t="s">
        <v>88</v>
      </c>
      <c r="C1070" s="7">
        <v>557</v>
      </c>
      <c r="D1070" s="7">
        <v>15</v>
      </c>
      <c r="E1070" s="7">
        <v>5</v>
      </c>
      <c r="F1070" s="7">
        <v>15</v>
      </c>
      <c r="G1070" s="7">
        <v>37</v>
      </c>
      <c r="H1070" s="7">
        <v>41</v>
      </c>
      <c r="I1070" s="7">
        <v>0</v>
      </c>
      <c r="J1070" s="7">
        <v>2</v>
      </c>
      <c r="K1070" s="7">
        <v>180</v>
      </c>
      <c r="L1070" s="7">
        <v>14</v>
      </c>
      <c r="M1070" s="28">
        <v>15</v>
      </c>
      <c r="N1070" s="54">
        <f>IF(Tabla2[[#This Row],[LECHE RETIRO DIA]]&lt;&gt;ISBLANK(Tabla2[[#This Row],[LECHE RETIRO DIA]]),SUM(Tabla2[[#This Row],[LECHE TANQUE DIA]:[LECHE RETIRO DIA]]),SUM(Tabla2[[#This Row],[LECHE TANQUE DIA]:[LECHE AUTOCONSUMO DIA]]))</f>
        <v>592</v>
      </c>
      <c r="O1070" s="55">
        <f t="shared" si="238"/>
        <v>0.9408783783783784</v>
      </c>
      <c r="P1070" s="56">
        <f t="shared" si="239"/>
        <v>16</v>
      </c>
      <c r="Q1070" s="56">
        <f t="shared" si="240"/>
        <v>15.054054054054054</v>
      </c>
      <c r="R1070" s="56">
        <f t="shared" si="241"/>
        <v>7.5</v>
      </c>
      <c r="S1070" s="56">
        <f t="shared" si="242"/>
        <v>3.2888888888888888</v>
      </c>
      <c r="T1070" s="56">
        <f t="shared" si="243"/>
        <v>4.8648648648648649</v>
      </c>
      <c r="U1070" s="56">
        <f t="shared" si="244"/>
        <v>42.285714285714285</v>
      </c>
      <c r="V1070" s="56">
        <f t="shared" si="245"/>
        <v>2.6428571428571428</v>
      </c>
      <c r="W1070" s="56">
        <f>IFERROR(H1070/M1070,Tabla2[[#This Row],[CARGA PRODUCCION (ANIMALES/HA)]])</f>
        <v>2.7333333333333334</v>
      </c>
      <c r="X1070" s="54">
        <f t="shared" si="246"/>
        <v>2023</v>
      </c>
      <c r="Y1070" s="54">
        <f t="shared" si="247"/>
        <v>1</v>
      </c>
      <c r="Z1070" s="54" t="e">
        <f t="shared" ca="1" si="248"/>
        <v>#NAME?</v>
      </c>
      <c r="AA1070" s="57">
        <f t="shared" si="249"/>
        <v>41</v>
      </c>
      <c r="AB1070" s="55">
        <f t="shared" si="250"/>
        <v>0.90243902439024393</v>
      </c>
      <c r="AC1070" s="58">
        <f t="shared" si="251"/>
        <v>9.7560975609756073E-2</v>
      </c>
    </row>
    <row r="1071" spans="1:30">
      <c r="A1071" s="60">
        <v>44958</v>
      </c>
      <c r="B1071" s="52" t="s">
        <v>81</v>
      </c>
      <c r="C1071" s="52">
        <v>2314</v>
      </c>
      <c r="D1071" s="52">
        <v>20</v>
      </c>
      <c r="E1071" s="52">
        <v>9</v>
      </c>
      <c r="F1071" s="52">
        <v>20</v>
      </c>
      <c r="G1071" s="52">
        <v>103</v>
      </c>
      <c r="H1071" s="52">
        <v>105</v>
      </c>
      <c r="I1071" s="52">
        <v>1</v>
      </c>
      <c r="J1071" s="52">
        <v>5</v>
      </c>
      <c r="K1071" s="52">
        <v>600</v>
      </c>
      <c r="L1071" s="52">
        <v>23.4</v>
      </c>
      <c r="M1071" s="53">
        <v>31.04</v>
      </c>
      <c r="N1071" s="54">
        <f>IF(Tabla2[[#This Row],[LECHE RETIRO DIA]]&lt;&gt;ISBLANK(Tabla2[[#This Row],[LECHE RETIRO DIA]]),SUM(Tabla2[[#This Row],[LECHE TANQUE DIA]:[LECHE RETIRO DIA]]),SUM(Tabla2[[#This Row],[LECHE TANQUE DIA]:[LECHE AUTOCONSUMO DIA]]))</f>
        <v>2363</v>
      </c>
      <c r="O1071" s="55">
        <f t="shared" si="238"/>
        <v>0.97926364790520526</v>
      </c>
      <c r="P1071" s="56">
        <f t="shared" si="239"/>
        <v>22.941747572815533</v>
      </c>
      <c r="Q1071" s="56">
        <f t="shared" si="240"/>
        <v>22.466019417475728</v>
      </c>
      <c r="R1071" s="56">
        <f t="shared" si="241"/>
        <v>4</v>
      </c>
      <c r="S1071" s="56">
        <f t="shared" si="242"/>
        <v>3.9383333333333335</v>
      </c>
      <c r="T1071" s="56">
        <f t="shared" si="243"/>
        <v>5.825242718446602</v>
      </c>
      <c r="U1071" s="56">
        <f t="shared" si="244"/>
        <v>100.98290598290599</v>
      </c>
      <c r="V1071" s="56">
        <f t="shared" si="245"/>
        <v>4.4017094017094021</v>
      </c>
      <c r="W1071" s="56">
        <f>IFERROR(H1071/M1071,Tabla2[[#This Row],[CARGA PRODUCCION (ANIMALES/HA)]])</f>
        <v>3.3827319587628866</v>
      </c>
      <c r="X1071" s="54">
        <f t="shared" si="246"/>
        <v>2023</v>
      </c>
      <c r="Y1071" s="54">
        <f t="shared" si="247"/>
        <v>2</v>
      </c>
      <c r="Z1071" s="54" t="e">
        <f t="shared" ca="1" si="248"/>
        <v>#NAME?</v>
      </c>
      <c r="AA1071" s="57">
        <f t="shared" si="249"/>
        <v>105</v>
      </c>
      <c r="AB1071" s="55">
        <f t="shared" si="250"/>
        <v>0.98095238095238091</v>
      </c>
      <c r="AC1071" s="58">
        <f t="shared" si="251"/>
        <v>1.9047619047619091E-2</v>
      </c>
      <c r="AD1071" s="52"/>
    </row>
    <row r="1072" spans="1:30">
      <c r="A1072" s="60">
        <v>44958</v>
      </c>
      <c r="B1072" s="52" t="s">
        <v>83</v>
      </c>
      <c r="C1072" s="52">
        <v>2241</v>
      </c>
      <c r="D1072" s="52">
        <v>80</v>
      </c>
      <c r="E1072" s="52">
        <v>9</v>
      </c>
      <c r="F1072" s="52">
        <v>80</v>
      </c>
      <c r="G1072" s="52">
        <v>124</v>
      </c>
      <c r="H1072" s="52">
        <v>137</v>
      </c>
      <c r="I1072" s="52">
        <v>2</v>
      </c>
      <c r="J1072" s="52">
        <v>9</v>
      </c>
      <c r="K1072" s="52">
        <v>680</v>
      </c>
      <c r="L1072" s="52">
        <v>29.8</v>
      </c>
      <c r="M1072" s="53">
        <v>36.590000000000003</v>
      </c>
      <c r="N1072" s="54">
        <f>IF(Tabla2[[#This Row],[LECHE RETIRO DIA]]&lt;&gt;ISBLANK(Tabla2[[#This Row],[LECHE RETIRO DIA]]),SUM(Tabla2[[#This Row],[LECHE TANQUE DIA]:[LECHE RETIRO DIA]]),SUM(Tabla2[[#This Row],[LECHE TANQUE DIA]:[LECHE AUTOCONSUMO DIA]]))</f>
        <v>2410</v>
      </c>
      <c r="O1072" s="55">
        <f t="shared" si="238"/>
        <v>0.9298755186721992</v>
      </c>
      <c r="P1072" s="56">
        <f t="shared" si="239"/>
        <v>19.43548387096774</v>
      </c>
      <c r="Q1072" s="56">
        <f t="shared" si="240"/>
        <v>18.072580645161292</v>
      </c>
      <c r="R1072" s="56">
        <f t="shared" si="241"/>
        <v>8.8888888888888893</v>
      </c>
      <c r="S1072" s="56">
        <f t="shared" si="242"/>
        <v>3.5441176470588234</v>
      </c>
      <c r="T1072" s="56">
        <f t="shared" si="243"/>
        <v>5.4838709677419351</v>
      </c>
      <c r="U1072" s="56">
        <f t="shared" si="244"/>
        <v>80.872483221476514</v>
      </c>
      <c r="V1072" s="56">
        <f t="shared" si="245"/>
        <v>4.1610738255033555</v>
      </c>
      <c r="W1072" s="56">
        <f>IFERROR(H1072/M1072,Tabla2[[#This Row],[CARGA PRODUCCION (ANIMALES/HA)]])</f>
        <v>3.7441924022957087</v>
      </c>
      <c r="X1072" s="54">
        <f t="shared" si="246"/>
        <v>2023</v>
      </c>
      <c r="Y1072" s="54">
        <f t="shared" si="247"/>
        <v>2</v>
      </c>
      <c r="Z1072" s="54" t="e">
        <f t="shared" ca="1" si="248"/>
        <v>#NAME?</v>
      </c>
      <c r="AA1072" s="57">
        <f t="shared" si="249"/>
        <v>137</v>
      </c>
      <c r="AB1072" s="55">
        <f t="shared" si="250"/>
        <v>0.9051094890510949</v>
      </c>
      <c r="AC1072" s="58">
        <f t="shared" si="251"/>
        <v>9.4890510948905105E-2</v>
      </c>
      <c r="AD1072" s="52"/>
    </row>
    <row r="1073" spans="1:30">
      <c r="A1073" s="60">
        <v>44958</v>
      </c>
      <c r="B1073" s="52" t="s">
        <v>85</v>
      </c>
      <c r="C1073" s="52">
        <v>1829</v>
      </c>
      <c r="D1073" s="52">
        <v>40</v>
      </c>
      <c r="E1073" s="52">
        <v>9</v>
      </c>
      <c r="F1073" s="52">
        <v>40</v>
      </c>
      <c r="G1073" s="52">
        <v>102</v>
      </c>
      <c r="H1073" s="52">
        <v>119</v>
      </c>
      <c r="I1073" s="52">
        <v>0</v>
      </c>
      <c r="J1073" s="52">
        <v>5</v>
      </c>
      <c r="K1073" s="52">
        <v>480</v>
      </c>
      <c r="L1073" s="52">
        <v>26.01</v>
      </c>
      <c r="M1073" s="53">
        <v>34.119999999999997</v>
      </c>
      <c r="N1073" s="54">
        <f>IF(Tabla2[[#This Row],[LECHE RETIRO DIA]]&lt;&gt;ISBLANK(Tabla2[[#This Row],[LECHE RETIRO DIA]]),SUM(Tabla2[[#This Row],[LECHE TANQUE DIA]:[LECHE RETIRO DIA]]),SUM(Tabla2[[#This Row],[LECHE TANQUE DIA]:[LECHE AUTOCONSUMO DIA]]))</f>
        <v>1918</v>
      </c>
      <c r="O1073" s="55">
        <f t="shared" si="238"/>
        <v>0.95359749739311783</v>
      </c>
      <c r="P1073" s="56">
        <f t="shared" si="239"/>
        <v>18.803921568627452</v>
      </c>
      <c r="Q1073" s="56">
        <f t="shared" si="240"/>
        <v>17.931372549019606</v>
      </c>
      <c r="R1073" s="56">
        <f t="shared" si="241"/>
        <v>8</v>
      </c>
      <c r="S1073" s="56">
        <f t="shared" si="242"/>
        <v>3.9958333333333331</v>
      </c>
      <c r="T1073" s="56">
        <f t="shared" si="243"/>
        <v>4.7058823529411766</v>
      </c>
      <c r="U1073" s="56">
        <f t="shared" si="244"/>
        <v>73.740868896578235</v>
      </c>
      <c r="V1073" s="56">
        <f t="shared" si="245"/>
        <v>3.9215686274509802</v>
      </c>
      <c r="W1073" s="56">
        <f>IFERROR(H1073/M1073,Tabla2[[#This Row],[CARGA PRODUCCION (ANIMALES/HA)]])</f>
        <v>3.4876905041031656</v>
      </c>
      <c r="X1073" s="54">
        <f t="shared" si="246"/>
        <v>2023</v>
      </c>
      <c r="Y1073" s="54">
        <f t="shared" si="247"/>
        <v>2</v>
      </c>
      <c r="Z1073" s="54" t="e">
        <f t="shared" ca="1" si="248"/>
        <v>#NAME?</v>
      </c>
      <c r="AA1073" s="57">
        <f t="shared" si="249"/>
        <v>119</v>
      </c>
      <c r="AB1073" s="55">
        <f t="shared" si="250"/>
        <v>0.8571428571428571</v>
      </c>
      <c r="AC1073" s="58">
        <f t="shared" si="251"/>
        <v>0.1428571428571429</v>
      </c>
      <c r="AD1073" s="52"/>
    </row>
    <row r="1074" spans="1:30">
      <c r="A1074" s="60">
        <v>44958</v>
      </c>
      <c r="B1074" s="52" t="s">
        <v>88</v>
      </c>
      <c r="C1074" s="52">
        <v>590</v>
      </c>
      <c r="D1074" s="52">
        <v>15</v>
      </c>
      <c r="E1074" s="52">
        <v>5</v>
      </c>
      <c r="F1074" s="52">
        <v>15</v>
      </c>
      <c r="G1074" s="52">
        <v>37</v>
      </c>
      <c r="H1074" s="52">
        <v>41</v>
      </c>
      <c r="I1074" s="52">
        <v>0</v>
      </c>
      <c r="J1074" s="52">
        <v>2</v>
      </c>
      <c r="K1074" s="52">
        <v>180</v>
      </c>
      <c r="L1074" s="52">
        <v>14</v>
      </c>
      <c r="M1074" s="28">
        <v>15</v>
      </c>
      <c r="N1074" s="54">
        <f>IF(Tabla2[[#This Row],[LECHE RETIRO DIA]]&lt;&gt;ISBLANK(Tabla2[[#This Row],[LECHE RETIRO DIA]]),SUM(Tabla2[[#This Row],[LECHE TANQUE DIA]:[LECHE RETIRO DIA]]),SUM(Tabla2[[#This Row],[LECHE TANQUE DIA]:[LECHE AUTOCONSUMO DIA]]))</f>
        <v>625</v>
      </c>
      <c r="O1074" s="55">
        <f t="shared" si="238"/>
        <v>0.94399999999999995</v>
      </c>
      <c r="P1074" s="56">
        <f t="shared" si="239"/>
        <v>16.891891891891891</v>
      </c>
      <c r="Q1074" s="56">
        <f t="shared" si="240"/>
        <v>15.945945945945946</v>
      </c>
      <c r="R1074" s="56">
        <f t="shared" si="241"/>
        <v>7.5</v>
      </c>
      <c r="S1074" s="56">
        <f t="shared" si="242"/>
        <v>3.4722222222222223</v>
      </c>
      <c r="T1074" s="56">
        <f t="shared" si="243"/>
        <v>4.8648648648648649</v>
      </c>
      <c r="U1074" s="56">
        <f t="shared" si="244"/>
        <v>44.642857142857146</v>
      </c>
      <c r="V1074" s="56">
        <f t="shared" si="245"/>
        <v>2.6428571428571428</v>
      </c>
      <c r="W1074" s="56">
        <f>IFERROR(H1074/M1074,Tabla2[[#This Row],[CARGA PRODUCCION (ANIMALES/HA)]])</f>
        <v>2.7333333333333334</v>
      </c>
      <c r="X1074" s="54">
        <f t="shared" si="246"/>
        <v>2023</v>
      </c>
      <c r="Y1074" s="54">
        <f t="shared" si="247"/>
        <v>2</v>
      </c>
      <c r="Z1074" s="54" t="e">
        <f t="shared" ca="1" si="248"/>
        <v>#NAME?</v>
      </c>
      <c r="AA1074" s="57">
        <f t="shared" si="249"/>
        <v>41</v>
      </c>
      <c r="AB1074" s="55">
        <f t="shared" si="250"/>
        <v>0.90243902439024393</v>
      </c>
      <c r="AC1074" s="58">
        <f t="shared" si="251"/>
        <v>9.7560975609756073E-2</v>
      </c>
      <c r="AD1074" s="52"/>
    </row>
    <row r="1075" spans="1:30">
      <c r="A1075" s="6">
        <v>44959</v>
      </c>
      <c r="B1075" s="7" t="s">
        <v>81</v>
      </c>
      <c r="C1075" s="7">
        <v>2309</v>
      </c>
      <c r="D1075" s="7">
        <v>20</v>
      </c>
      <c r="E1075" s="7">
        <v>9</v>
      </c>
      <c r="F1075" s="7">
        <v>40</v>
      </c>
      <c r="G1075" s="7">
        <v>98</v>
      </c>
      <c r="H1075" s="7">
        <v>100</v>
      </c>
      <c r="I1075" s="7">
        <v>1</v>
      </c>
      <c r="J1075" s="7">
        <v>5</v>
      </c>
      <c r="K1075" s="7">
        <v>600</v>
      </c>
      <c r="L1075" s="7">
        <v>23.4</v>
      </c>
      <c r="M1075" s="8">
        <v>31.01</v>
      </c>
      <c r="N1075" s="9">
        <f>IF(Tabla2[[#This Row],[LECHE RETIRO DIA]]&lt;&gt;ISBLANK(Tabla2[[#This Row],[LECHE RETIRO DIA]]),SUM(Tabla2[[#This Row],[LECHE TANQUE DIA]:[LECHE RETIRO DIA]]),SUM(Tabla2[[#This Row],[LECHE TANQUE DIA]:[LECHE AUTOCONSUMO DIA]]))</f>
        <v>2378</v>
      </c>
      <c r="O1075" s="10">
        <f t="shared" si="238"/>
        <v>0.97098402018502938</v>
      </c>
      <c r="P1075" s="11">
        <f t="shared" si="239"/>
        <v>24.26530612244898</v>
      </c>
      <c r="Q1075" s="11">
        <f t="shared" si="240"/>
        <v>23.561224489795919</v>
      </c>
      <c r="R1075" s="11">
        <f t="shared" si="241"/>
        <v>4</v>
      </c>
      <c r="S1075" s="11">
        <f t="shared" si="242"/>
        <v>3.9633333333333334</v>
      </c>
      <c r="T1075" s="11">
        <f t="shared" si="243"/>
        <v>6.1224489795918364</v>
      </c>
      <c r="U1075" s="11">
        <f t="shared" si="244"/>
        <v>101.62393162393163</v>
      </c>
      <c r="V1075" s="11">
        <f t="shared" si="245"/>
        <v>4.1880341880341883</v>
      </c>
      <c r="W1075" s="11">
        <f>IFERROR(H1075/M1075,Tabla2[[#This Row],[CARGA PRODUCCION (ANIMALES/HA)]])</f>
        <v>3.224766204450177</v>
      </c>
      <c r="X1075" s="9">
        <f t="shared" si="246"/>
        <v>2023</v>
      </c>
      <c r="Y1075" s="9">
        <f t="shared" si="247"/>
        <v>2</v>
      </c>
      <c r="Z1075" s="9" t="e">
        <f t="shared" ca="1" si="248"/>
        <v>#NAME?</v>
      </c>
      <c r="AA1075" s="12">
        <f t="shared" si="249"/>
        <v>100</v>
      </c>
      <c r="AB1075" s="10">
        <f t="shared" si="250"/>
        <v>0.98</v>
      </c>
      <c r="AC1075" s="13">
        <f t="shared" si="251"/>
        <v>2.0000000000000018E-2</v>
      </c>
    </row>
    <row r="1076" spans="1:30">
      <c r="A1076" s="6">
        <v>44959</v>
      </c>
      <c r="B1076" s="7" t="s">
        <v>83</v>
      </c>
      <c r="C1076" s="7">
        <v>2241</v>
      </c>
      <c r="D1076" s="7">
        <v>80</v>
      </c>
      <c r="E1076" s="7">
        <v>9</v>
      </c>
      <c r="F1076" s="7">
        <v>80</v>
      </c>
      <c r="G1076" s="7">
        <v>124</v>
      </c>
      <c r="H1076" s="7">
        <v>137</v>
      </c>
      <c r="I1076" s="7">
        <v>2</v>
      </c>
      <c r="J1076" s="7">
        <v>9</v>
      </c>
      <c r="K1076" s="7">
        <v>680</v>
      </c>
      <c r="L1076" s="7">
        <v>29.8</v>
      </c>
      <c r="M1076" s="8">
        <v>36.590000000000003</v>
      </c>
      <c r="N1076" s="9">
        <f>IF(Tabla2[[#This Row],[LECHE RETIRO DIA]]&lt;&gt;ISBLANK(Tabla2[[#This Row],[LECHE RETIRO DIA]]),SUM(Tabla2[[#This Row],[LECHE TANQUE DIA]:[LECHE RETIRO DIA]]),SUM(Tabla2[[#This Row],[LECHE TANQUE DIA]:[LECHE AUTOCONSUMO DIA]]))</f>
        <v>2410</v>
      </c>
      <c r="O1076" s="10">
        <f t="shared" si="238"/>
        <v>0.9298755186721992</v>
      </c>
      <c r="P1076" s="11">
        <f t="shared" si="239"/>
        <v>19.43548387096774</v>
      </c>
      <c r="Q1076" s="11">
        <f t="shared" si="240"/>
        <v>18.072580645161292</v>
      </c>
      <c r="R1076" s="11">
        <f t="shared" si="241"/>
        <v>8.8888888888888893</v>
      </c>
      <c r="S1076" s="11">
        <f t="shared" si="242"/>
        <v>3.5441176470588234</v>
      </c>
      <c r="T1076" s="11">
        <f t="shared" si="243"/>
        <v>5.4838709677419351</v>
      </c>
      <c r="U1076" s="11">
        <f t="shared" si="244"/>
        <v>80.872483221476514</v>
      </c>
      <c r="V1076" s="11">
        <f t="shared" si="245"/>
        <v>4.1610738255033555</v>
      </c>
      <c r="W1076" s="11">
        <f>IFERROR(H1076/M1076,Tabla2[[#This Row],[CARGA PRODUCCION (ANIMALES/HA)]])</f>
        <v>3.7441924022957087</v>
      </c>
      <c r="X1076" s="9">
        <f t="shared" si="246"/>
        <v>2023</v>
      </c>
      <c r="Y1076" s="9">
        <f t="shared" si="247"/>
        <v>2</v>
      </c>
      <c r="Z1076" s="9" t="e">
        <f t="shared" ca="1" si="248"/>
        <v>#NAME?</v>
      </c>
      <c r="AA1076" s="12">
        <f t="shared" si="249"/>
        <v>137</v>
      </c>
      <c r="AB1076" s="10">
        <f t="shared" si="250"/>
        <v>0.9051094890510949</v>
      </c>
      <c r="AC1076" s="13">
        <f t="shared" si="251"/>
        <v>9.4890510948905105E-2</v>
      </c>
    </row>
    <row r="1077" spans="1:30">
      <c r="A1077" s="6">
        <v>44959</v>
      </c>
      <c r="B1077" s="7" t="s">
        <v>85</v>
      </c>
      <c r="C1077" s="7">
        <v>1862</v>
      </c>
      <c r="D1077" s="7">
        <v>40</v>
      </c>
      <c r="E1077" s="7">
        <v>9</v>
      </c>
      <c r="F1077" s="7">
        <v>40</v>
      </c>
      <c r="G1077" s="7">
        <v>102</v>
      </c>
      <c r="H1077" s="7">
        <v>119</v>
      </c>
      <c r="I1077" s="7">
        <v>0</v>
      </c>
      <c r="J1077" s="7">
        <v>5</v>
      </c>
      <c r="K1077" s="7">
        <v>480</v>
      </c>
      <c r="L1077" s="7">
        <v>26.01</v>
      </c>
      <c r="M1077" s="8">
        <v>34.119999999999997</v>
      </c>
      <c r="N1077" s="9">
        <f>IF(Tabla2[[#This Row],[LECHE RETIRO DIA]]&lt;&gt;ISBLANK(Tabla2[[#This Row],[LECHE RETIRO DIA]]),SUM(Tabla2[[#This Row],[LECHE TANQUE DIA]:[LECHE RETIRO DIA]]),SUM(Tabla2[[#This Row],[LECHE TANQUE DIA]:[LECHE AUTOCONSUMO DIA]]))</f>
        <v>1951</v>
      </c>
      <c r="O1077" s="10">
        <f t="shared" si="238"/>
        <v>0.95438236801640186</v>
      </c>
      <c r="P1077" s="11">
        <f t="shared" si="239"/>
        <v>19.127450980392158</v>
      </c>
      <c r="Q1077" s="11">
        <f t="shared" si="240"/>
        <v>18.254901960784313</v>
      </c>
      <c r="R1077" s="11">
        <f t="shared" si="241"/>
        <v>8</v>
      </c>
      <c r="S1077" s="11">
        <f t="shared" si="242"/>
        <v>4.0645833333333332</v>
      </c>
      <c r="T1077" s="11">
        <f t="shared" si="243"/>
        <v>4.7058823529411766</v>
      </c>
      <c r="U1077" s="11">
        <f t="shared" si="244"/>
        <v>75.009611687812381</v>
      </c>
      <c r="V1077" s="11">
        <f t="shared" si="245"/>
        <v>3.9215686274509802</v>
      </c>
      <c r="W1077" s="11">
        <f>IFERROR(H1077/M1077,Tabla2[[#This Row],[CARGA PRODUCCION (ANIMALES/HA)]])</f>
        <v>3.4876905041031656</v>
      </c>
      <c r="X1077" s="9">
        <f t="shared" si="246"/>
        <v>2023</v>
      </c>
      <c r="Y1077" s="9">
        <f t="shared" si="247"/>
        <v>2</v>
      </c>
      <c r="Z1077" s="9" t="e">
        <f t="shared" ca="1" si="248"/>
        <v>#NAME?</v>
      </c>
      <c r="AA1077" s="12">
        <f t="shared" si="249"/>
        <v>119</v>
      </c>
      <c r="AB1077" s="10">
        <f t="shared" si="250"/>
        <v>0.8571428571428571</v>
      </c>
      <c r="AC1077" s="13">
        <f t="shared" si="251"/>
        <v>0.1428571428571429</v>
      </c>
    </row>
    <row r="1078" spans="1:30">
      <c r="A1078" s="6">
        <v>44959</v>
      </c>
      <c r="B1078" s="7" t="s">
        <v>88</v>
      </c>
      <c r="C1078" s="7">
        <v>590</v>
      </c>
      <c r="D1078" s="7">
        <v>15</v>
      </c>
      <c r="E1078" s="7">
        <v>5</v>
      </c>
      <c r="F1078" s="7">
        <v>15</v>
      </c>
      <c r="G1078" s="7">
        <v>37</v>
      </c>
      <c r="H1078" s="7">
        <v>41</v>
      </c>
      <c r="I1078" s="7">
        <v>0</v>
      </c>
      <c r="J1078" s="7">
        <v>2</v>
      </c>
      <c r="K1078" s="7">
        <v>180</v>
      </c>
      <c r="L1078" s="7">
        <v>14</v>
      </c>
      <c r="M1078" s="28">
        <v>15</v>
      </c>
      <c r="N1078" s="9">
        <f>IF(Tabla2[[#This Row],[LECHE RETIRO DIA]]&lt;&gt;ISBLANK(Tabla2[[#This Row],[LECHE RETIRO DIA]]),SUM(Tabla2[[#This Row],[LECHE TANQUE DIA]:[LECHE RETIRO DIA]]),SUM(Tabla2[[#This Row],[LECHE TANQUE DIA]:[LECHE AUTOCONSUMO DIA]]))</f>
        <v>625</v>
      </c>
      <c r="O1078" s="10">
        <f t="shared" si="238"/>
        <v>0.94399999999999995</v>
      </c>
      <c r="P1078" s="11">
        <f t="shared" si="239"/>
        <v>16.891891891891891</v>
      </c>
      <c r="Q1078" s="11">
        <f t="shared" si="240"/>
        <v>15.945945945945946</v>
      </c>
      <c r="R1078" s="11">
        <f t="shared" si="241"/>
        <v>7.5</v>
      </c>
      <c r="S1078" s="11">
        <f t="shared" si="242"/>
        <v>3.4722222222222223</v>
      </c>
      <c r="T1078" s="11">
        <f t="shared" si="243"/>
        <v>4.8648648648648649</v>
      </c>
      <c r="U1078" s="11">
        <f t="shared" si="244"/>
        <v>44.642857142857146</v>
      </c>
      <c r="V1078" s="11">
        <f t="shared" si="245"/>
        <v>2.6428571428571428</v>
      </c>
      <c r="W1078" s="11">
        <f>IFERROR(H1078/M1078,Tabla2[[#This Row],[CARGA PRODUCCION (ANIMALES/HA)]])</f>
        <v>2.7333333333333334</v>
      </c>
      <c r="X1078" s="9">
        <f t="shared" si="246"/>
        <v>2023</v>
      </c>
      <c r="Y1078" s="9">
        <f t="shared" si="247"/>
        <v>2</v>
      </c>
      <c r="Z1078" s="9" t="e">
        <f t="shared" ca="1" si="248"/>
        <v>#NAME?</v>
      </c>
      <c r="AA1078" s="12">
        <f t="shared" si="249"/>
        <v>41</v>
      </c>
      <c r="AB1078" s="10">
        <f t="shared" si="250"/>
        <v>0.90243902439024393</v>
      </c>
      <c r="AC1078" s="13">
        <f t="shared" si="251"/>
        <v>9.7560975609756073E-2</v>
      </c>
    </row>
    <row r="1079" spans="1:30">
      <c r="A1079" s="60">
        <v>44960</v>
      </c>
      <c r="B1079" s="52" t="s">
        <v>81</v>
      </c>
      <c r="C1079" s="52">
        <v>2267</v>
      </c>
      <c r="D1079" s="52">
        <v>20</v>
      </c>
      <c r="E1079" s="52">
        <v>9</v>
      </c>
      <c r="F1079" s="52">
        <v>20</v>
      </c>
      <c r="G1079" s="52">
        <v>96</v>
      </c>
      <c r="H1079" s="52">
        <v>98</v>
      </c>
      <c r="I1079" s="52">
        <v>1</v>
      </c>
      <c r="J1079" s="52">
        <v>5</v>
      </c>
      <c r="K1079" s="52">
        <v>600</v>
      </c>
      <c r="L1079" s="52">
        <v>23.4</v>
      </c>
      <c r="M1079" s="53">
        <v>31.01</v>
      </c>
      <c r="N1079" s="54">
        <f>IF(Tabla2[[#This Row],[LECHE RETIRO DIA]]&lt;&gt;ISBLANK(Tabla2[[#This Row],[LECHE RETIRO DIA]]),SUM(Tabla2[[#This Row],[LECHE TANQUE DIA]:[LECHE RETIRO DIA]]),SUM(Tabla2[[#This Row],[LECHE TANQUE DIA]:[LECHE AUTOCONSUMO DIA]]))</f>
        <v>2316</v>
      </c>
      <c r="O1079" s="55">
        <f t="shared" si="238"/>
        <v>0.97884283246977544</v>
      </c>
      <c r="P1079" s="56">
        <f t="shared" si="239"/>
        <v>24.125</v>
      </c>
      <c r="Q1079" s="56">
        <f t="shared" si="240"/>
        <v>23.614583333333332</v>
      </c>
      <c r="R1079" s="56">
        <f t="shared" si="241"/>
        <v>4</v>
      </c>
      <c r="S1079" s="56">
        <f t="shared" si="242"/>
        <v>3.86</v>
      </c>
      <c r="T1079" s="56">
        <f t="shared" si="243"/>
        <v>6.25</v>
      </c>
      <c r="U1079" s="56">
        <f t="shared" si="244"/>
        <v>98.974358974358978</v>
      </c>
      <c r="V1079" s="56">
        <f t="shared" si="245"/>
        <v>4.1025641025641031</v>
      </c>
      <c r="W1079" s="56">
        <f>IFERROR(H1079/M1079,Tabla2[[#This Row],[CARGA PRODUCCION (ANIMALES/HA)]])</f>
        <v>3.1602708803611739</v>
      </c>
      <c r="X1079" s="54">
        <f t="shared" si="246"/>
        <v>2023</v>
      </c>
      <c r="Y1079" s="54">
        <f t="shared" si="247"/>
        <v>2</v>
      </c>
      <c r="Z1079" s="54" t="e">
        <f t="shared" ca="1" si="248"/>
        <v>#NAME?</v>
      </c>
      <c r="AA1079" s="57">
        <f t="shared" si="249"/>
        <v>98</v>
      </c>
      <c r="AB1079" s="55">
        <f t="shared" si="250"/>
        <v>0.97959183673469385</v>
      </c>
      <c r="AC1079" s="58">
        <f t="shared" si="251"/>
        <v>2.0408163265306145E-2</v>
      </c>
      <c r="AD1079" s="52"/>
    </row>
    <row r="1080" spans="1:30">
      <c r="A1080" s="60">
        <v>44960</v>
      </c>
      <c r="B1080" s="52" t="s">
        <v>83</v>
      </c>
      <c r="C1080" s="52">
        <v>2289</v>
      </c>
      <c r="D1080" s="52">
        <v>80</v>
      </c>
      <c r="E1080" s="52">
        <v>9</v>
      </c>
      <c r="F1080" s="52">
        <v>80</v>
      </c>
      <c r="G1080" s="52">
        <v>124</v>
      </c>
      <c r="H1080" s="52">
        <v>137</v>
      </c>
      <c r="I1080" s="52">
        <v>2</v>
      </c>
      <c r="J1080" s="52">
        <v>9</v>
      </c>
      <c r="K1080" s="52">
        <v>680</v>
      </c>
      <c r="L1080" s="52">
        <v>29.8</v>
      </c>
      <c r="M1080" s="53">
        <v>36.590000000000003</v>
      </c>
      <c r="N1080" s="54">
        <f>IF(Tabla2[[#This Row],[LECHE RETIRO DIA]]&lt;&gt;ISBLANK(Tabla2[[#This Row],[LECHE RETIRO DIA]]),SUM(Tabla2[[#This Row],[LECHE TANQUE DIA]:[LECHE RETIRO DIA]]),SUM(Tabla2[[#This Row],[LECHE TANQUE DIA]:[LECHE AUTOCONSUMO DIA]]))</f>
        <v>2458</v>
      </c>
      <c r="O1080" s="55">
        <f t="shared" si="238"/>
        <v>0.93124491456468672</v>
      </c>
      <c r="P1080" s="56">
        <f t="shared" si="239"/>
        <v>19.822580645161292</v>
      </c>
      <c r="Q1080" s="56">
        <f t="shared" si="240"/>
        <v>18.45967741935484</v>
      </c>
      <c r="R1080" s="56">
        <f t="shared" si="241"/>
        <v>8.8888888888888893</v>
      </c>
      <c r="S1080" s="56">
        <f t="shared" si="242"/>
        <v>3.6147058823529412</v>
      </c>
      <c r="T1080" s="56">
        <f t="shared" si="243"/>
        <v>5.4838709677419351</v>
      </c>
      <c r="U1080" s="56">
        <f t="shared" si="244"/>
        <v>82.483221476510067</v>
      </c>
      <c r="V1080" s="56">
        <f t="shared" si="245"/>
        <v>4.1610738255033555</v>
      </c>
      <c r="W1080" s="56">
        <f>IFERROR(H1080/M1080,Tabla2[[#This Row],[CARGA PRODUCCION (ANIMALES/HA)]])</f>
        <v>3.7441924022957087</v>
      </c>
      <c r="X1080" s="54">
        <f t="shared" si="246"/>
        <v>2023</v>
      </c>
      <c r="Y1080" s="54">
        <f t="shared" si="247"/>
        <v>2</v>
      </c>
      <c r="Z1080" s="54" t="e">
        <f t="shared" ca="1" si="248"/>
        <v>#NAME?</v>
      </c>
      <c r="AA1080" s="57">
        <f t="shared" si="249"/>
        <v>137</v>
      </c>
      <c r="AB1080" s="55">
        <f t="shared" si="250"/>
        <v>0.9051094890510949</v>
      </c>
      <c r="AC1080" s="58">
        <f t="shared" si="251"/>
        <v>9.4890510948905105E-2</v>
      </c>
      <c r="AD1080" s="52"/>
    </row>
    <row r="1081" spans="1:30">
      <c r="A1081" s="60">
        <v>44960</v>
      </c>
      <c r="B1081" s="52" t="s">
        <v>85</v>
      </c>
      <c r="C1081" s="52">
        <v>1833</v>
      </c>
      <c r="D1081" s="52">
        <v>40</v>
      </c>
      <c r="E1081" s="52">
        <v>9</v>
      </c>
      <c r="F1081" s="52">
        <v>40</v>
      </c>
      <c r="G1081" s="52">
        <v>102</v>
      </c>
      <c r="H1081" s="52">
        <v>119</v>
      </c>
      <c r="I1081" s="52">
        <v>0</v>
      </c>
      <c r="J1081" s="52">
        <v>5</v>
      </c>
      <c r="K1081" s="52">
        <v>480</v>
      </c>
      <c r="L1081" s="52">
        <v>26.01</v>
      </c>
      <c r="M1081" s="53">
        <v>34.119999999999997</v>
      </c>
      <c r="N1081" s="54">
        <f>IF(Tabla2[[#This Row],[LECHE RETIRO DIA]]&lt;&gt;ISBLANK(Tabla2[[#This Row],[LECHE RETIRO DIA]]),SUM(Tabla2[[#This Row],[LECHE TANQUE DIA]:[LECHE RETIRO DIA]]),SUM(Tabla2[[#This Row],[LECHE TANQUE DIA]:[LECHE AUTOCONSUMO DIA]]))</f>
        <v>1922</v>
      </c>
      <c r="O1081" s="55">
        <f t="shared" si="238"/>
        <v>0.95369406867845996</v>
      </c>
      <c r="P1081" s="56">
        <f t="shared" si="239"/>
        <v>18.843137254901961</v>
      </c>
      <c r="Q1081" s="56">
        <f t="shared" si="240"/>
        <v>17.970588235294116</v>
      </c>
      <c r="R1081" s="56">
        <f t="shared" si="241"/>
        <v>8</v>
      </c>
      <c r="S1081" s="56">
        <f t="shared" si="242"/>
        <v>4.0041666666666664</v>
      </c>
      <c r="T1081" s="56">
        <f t="shared" si="243"/>
        <v>4.7058823529411766</v>
      </c>
      <c r="U1081" s="56">
        <f t="shared" si="244"/>
        <v>73.894655901576314</v>
      </c>
      <c r="V1081" s="56">
        <f t="shared" si="245"/>
        <v>3.9215686274509802</v>
      </c>
      <c r="W1081" s="56">
        <f>IFERROR(H1081/M1081,Tabla2[[#This Row],[CARGA PRODUCCION (ANIMALES/HA)]])</f>
        <v>3.4876905041031656</v>
      </c>
      <c r="X1081" s="54">
        <f t="shared" si="246"/>
        <v>2023</v>
      </c>
      <c r="Y1081" s="54">
        <f t="shared" si="247"/>
        <v>2</v>
      </c>
      <c r="Z1081" s="54" t="e">
        <f t="shared" ca="1" si="248"/>
        <v>#NAME?</v>
      </c>
      <c r="AA1081" s="57">
        <f t="shared" si="249"/>
        <v>119</v>
      </c>
      <c r="AB1081" s="55">
        <f t="shared" si="250"/>
        <v>0.8571428571428571</v>
      </c>
      <c r="AC1081" s="58">
        <f t="shared" si="251"/>
        <v>0.1428571428571429</v>
      </c>
      <c r="AD1081" s="52"/>
    </row>
    <row r="1082" spans="1:30">
      <c r="A1082" s="60">
        <v>44960</v>
      </c>
      <c r="B1082" s="7" t="s">
        <v>88</v>
      </c>
      <c r="C1082" s="52">
        <v>593</v>
      </c>
      <c r="D1082" s="52">
        <v>15</v>
      </c>
      <c r="E1082" s="52">
        <v>5</v>
      </c>
      <c r="F1082" s="52">
        <v>15</v>
      </c>
      <c r="G1082" s="52">
        <v>37</v>
      </c>
      <c r="H1082" s="52">
        <v>41</v>
      </c>
      <c r="I1082" s="52">
        <v>0</v>
      </c>
      <c r="J1082" s="52">
        <v>2</v>
      </c>
      <c r="K1082" s="52">
        <v>180</v>
      </c>
      <c r="L1082" s="52">
        <v>14</v>
      </c>
      <c r="M1082" s="28">
        <v>15</v>
      </c>
      <c r="N1082" s="54">
        <f>IF(Tabla2[[#This Row],[LECHE RETIRO DIA]]&lt;&gt;ISBLANK(Tabla2[[#This Row],[LECHE RETIRO DIA]]),SUM(Tabla2[[#This Row],[LECHE TANQUE DIA]:[LECHE RETIRO DIA]]),SUM(Tabla2[[#This Row],[LECHE TANQUE DIA]:[LECHE AUTOCONSUMO DIA]]))</f>
        <v>628</v>
      </c>
      <c r="O1082" s="55">
        <f t="shared" si="238"/>
        <v>0.94426751592356684</v>
      </c>
      <c r="P1082" s="56">
        <f t="shared" si="239"/>
        <v>16.972972972972972</v>
      </c>
      <c r="Q1082" s="56">
        <f t="shared" si="240"/>
        <v>16.027027027027028</v>
      </c>
      <c r="R1082" s="56">
        <f t="shared" si="241"/>
        <v>7.5</v>
      </c>
      <c r="S1082" s="56">
        <f t="shared" si="242"/>
        <v>3.4888888888888889</v>
      </c>
      <c r="T1082" s="56">
        <f t="shared" si="243"/>
        <v>4.8648648648648649</v>
      </c>
      <c r="U1082" s="56">
        <f t="shared" si="244"/>
        <v>44.857142857142854</v>
      </c>
      <c r="V1082" s="56">
        <f t="shared" si="245"/>
        <v>2.6428571428571428</v>
      </c>
      <c r="W1082" s="56">
        <f>IFERROR(H1082/M1082,Tabla2[[#This Row],[CARGA PRODUCCION (ANIMALES/HA)]])</f>
        <v>2.7333333333333334</v>
      </c>
      <c r="X1082" s="54">
        <f t="shared" si="246"/>
        <v>2023</v>
      </c>
      <c r="Y1082" s="54">
        <f t="shared" si="247"/>
        <v>2</v>
      </c>
      <c r="Z1082" s="54" t="e">
        <f t="shared" ca="1" si="248"/>
        <v>#NAME?</v>
      </c>
      <c r="AA1082" s="57">
        <f t="shared" si="249"/>
        <v>41</v>
      </c>
      <c r="AB1082" s="55">
        <f t="shared" si="250"/>
        <v>0.90243902439024393</v>
      </c>
      <c r="AC1082" s="58">
        <f t="shared" si="251"/>
        <v>9.7560975609756073E-2</v>
      </c>
      <c r="AD1082" s="52"/>
    </row>
    <row r="1083" spans="1:30">
      <c r="A1083" s="60">
        <v>44961</v>
      </c>
      <c r="B1083" s="52" t="s">
        <v>81</v>
      </c>
      <c r="C1083" s="52">
        <v>2187</v>
      </c>
      <c r="D1083" s="52">
        <v>20</v>
      </c>
      <c r="E1083" s="52">
        <v>9</v>
      </c>
      <c r="F1083" s="52">
        <v>20</v>
      </c>
      <c r="G1083" s="52">
        <v>96</v>
      </c>
      <c r="H1083" s="52">
        <v>98</v>
      </c>
      <c r="I1083" s="52">
        <v>1</v>
      </c>
      <c r="J1083" s="52">
        <v>5</v>
      </c>
      <c r="K1083" s="52">
        <v>600</v>
      </c>
      <c r="L1083" s="52">
        <v>23.4</v>
      </c>
      <c r="M1083" s="53">
        <v>31.01</v>
      </c>
      <c r="N1083" s="54">
        <f>IF(Tabla2[[#This Row],[LECHE RETIRO DIA]]&lt;&gt;ISBLANK(Tabla2[[#This Row],[LECHE RETIRO DIA]]),SUM(Tabla2[[#This Row],[LECHE TANQUE DIA]:[LECHE RETIRO DIA]]),SUM(Tabla2[[#This Row],[LECHE TANQUE DIA]:[LECHE AUTOCONSUMO DIA]]))</f>
        <v>2236</v>
      </c>
      <c r="O1083" s="55">
        <f t="shared" si="238"/>
        <v>0.97808586762075134</v>
      </c>
      <c r="P1083" s="56">
        <f t="shared" si="239"/>
        <v>23.291666666666668</v>
      </c>
      <c r="Q1083" s="56">
        <f t="shared" si="240"/>
        <v>22.78125</v>
      </c>
      <c r="R1083" s="56">
        <f t="shared" si="241"/>
        <v>4</v>
      </c>
      <c r="S1083" s="56">
        <f t="shared" si="242"/>
        <v>3.7266666666666666</v>
      </c>
      <c r="T1083" s="56">
        <f t="shared" si="243"/>
        <v>6.25</v>
      </c>
      <c r="U1083" s="56">
        <f t="shared" si="244"/>
        <v>95.555555555555557</v>
      </c>
      <c r="V1083" s="56">
        <f t="shared" si="245"/>
        <v>4.1025641025641031</v>
      </c>
      <c r="W1083" s="56">
        <f>IFERROR(H1083/M1083,Tabla2[[#This Row],[CARGA PRODUCCION (ANIMALES/HA)]])</f>
        <v>3.1602708803611739</v>
      </c>
      <c r="X1083" s="54">
        <f t="shared" si="246"/>
        <v>2023</v>
      </c>
      <c r="Y1083" s="54">
        <f t="shared" si="247"/>
        <v>2</v>
      </c>
      <c r="Z1083" s="54" t="e">
        <f t="shared" ca="1" si="248"/>
        <v>#NAME?</v>
      </c>
      <c r="AA1083" s="57">
        <f t="shared" si="249"/>
        <v>98</v>
      </c>
      <c r="AB1083" s="55">
        <f t="shared" si="250"/>
        <v>0.97959183673469385</v>
      </c>
      <c r="AC1083" s="58">
        <f t="shared" si="251"/>
        <v>2.0408163265306145E-2</v>
      </c>
      <c r="AD1083" s="52"/>
    </row>
    <row r="1084" spans="1:30">
      <c r="A1084" s="6">
        <v>44961</v>
      </c>
      <c r="B1084" s="7" t="s">
        <v>83</v>
      </c>
      <c r="C1084" s="7">
        <v>2256</v>
      </c>
      <c r="D1084" s="7">
        <v>80</v>
      </c>
      <c r="E1084" s="7">
        <v>9</v>
      </c>
      <c r="F1084" s="7">
        <v>80</v>
      </c>
      <c r="G1084" s="7">
        <v>124</v>
      </c>
      <c r="H1084" s="7">
        <v>137</v>
      </c>
      <c r="I1084" s="7">
        <v>2</v>
      </c>
      <c r="J1084" s="7">
        <v>9</v>
      </c>
      <c r="K1084" s="7">
        <v>680</v>
      </c>
      <c r="L1084" s="7">
        <v>29.8</v>
      </c>
      <c r="M1084" s="8">
        <v>36.590000000000003</v>
      </c>
      <c r="N1084" s="9">
        <f>IF(Tabla2[[#This Row],[LECHE RETIRO DIA]]&lt;&gt;ISBLANK(Tabla2[[#This Row],[LECHE RETIRO DIA]]),SUM(Tabla2[[#This Row],[LECHE TANQUE DIA]:[LECHE RETIRO DIA]]),SUM(Tabla2[[#This Row],[LECHE TANQUE DIA]:[LECHE AUTOCONSUMO DIA]]))</f>
        <v>2425</v>
      </c>
      <c r="O1084" s="10">
        <f t="shared" si="238"/>
        <v>0.93030927835051547</v>
      </c>
      <c r="P1084" s="11">
        <f t="shared" si="239"/>
        <v>19.556451612903224</v>
      </c>
      <c r="Q1084" s="11">
        <f t="shared" si="240"/>
        <v>18.193548387096776</v>
      </c>
      <c r="R1084" s="11">
        <f t="shared" si="241"/>
        <v>8.8888888888888893</v>
      </c>
      <c r="S1084" s="11">
        <f t="shared" si="242"/>
        <v>3.5661764705882355</v>
      </c>
      <c r="T1084" s="11">
        <f t="shared" si="243"/>
        <v>5.4838709677419351</v>
      </c>
      <c r="U1084" s="11">
        <f t="shared" si="244"/>
        <v>81.375838926174495</v>
      </c>
      <c r="V1084" s="11">
        <f t="shared" si="245"/>
        <v>4.1610738255033555</v>
      </c>
      <c r="W1084" s="11">
        <f>IFERROR(H1084/M1084,Tabla2[[#This Row],[CARGA PRODUCCION (ANIMALES/HA)]])</f>
        <v>3.7441924022957087</v>
      </c>
      <c r="X1084" s="9">
        <f t="shared" si="246"/>
        <v>2023</v>
      </c>
      <c r="Y1084" s="9">
        <f t="shared" si="247"/>
        <v>2</v>
      </c>
      <c r="Z1084" s="9" t="e">
        <f t="shared" ca="1" si="248"/>
        <v>#NAME?</v>
      </c>
      <c r="AA1084" s="12">
        <f t="shared" si="249"/>
        <v>137</v>
      </c>
      <c r="AB1084" s="10">
        <f t="shared" si="250"/>
        <v>0.9051094890510949</v>
      </c>
      <c r="AC1084" s="13">
        <f t="shared" si="251"/>
        <v>9.4890510948905105E-2</v>
      </c>
    </row>
    <row r="1085" spans="1:30">
      <c r="A1085" s="6">
        <v>44961</v>
      </c>
      <c r="B1085" s="7" t="s">
        <v>85</v>
      </c>
      <c r="C1085" s="7">
        <v>1751</v>
      </c>
      <c r="D1085" s="7">
        <v>40</v>
      </c>
      <c r="E1085" s="7">
        <v>9</v>
      </c>
      <c r="F1085" s="7">
        <v>40</v>
      </c>
      <c r="G1085" s="7">
        <v>102</v>
      </c>
      <c r="H1085" s="7">
        <v>119</v>
      </c>
      <c r="I1085" s="7">
        <v>0</v>
      </c>
      <c r="J1085" s="7">
        <v>5</v>
      </c>
      <c r="K1085" s="7">
        <v>480</v>
      </c>
      <c r="L1085" s="7">
        <v>26.01</v>
      </c>
      <c r="M1085" s="8">
        <v>34.119999999999997</v>
      </c>
      <c r="N1085" s="9">
        <f>IF(Tabla2[[#This Row],[LECHE RETIRO DIA]]&lt;&gt;ISBLANK(Tabla2[[#This Row],[LECHE RETIRO DIA]]),SUM(Tabla2[[#This Row],[LECHE TANQUE DIA]:[LECHE RETIRO DIA]]),SUM(Tabla2[[#This Row],[LECHE TANQUE DIA]:[LECHE AUTOCONSUMO DIA]]))</f>
        <v>1840</v>
      </c>
      <c r="O1085" s="10">
        <f t="shared" si="238"/>
        <v>0.95163043478260867</v>
      </c>
      <c r="P1085" s="11">
        <f t="shared" si="239"/>
        <v>18.03921568627451</v>
      </c>
      <c r="Q1085" s="11">
        <f t="shared" si="240"/>
        <v>17.166666666666668</v>
      </c>
      <c r="R1085" s="11">
        <f t="shared" si="241"/>
        <v>8</v>
      </c>
      <c r="S1085" s="11">
        <f t="shared" si="242"/>
        <v>3.8333333333333335</v>
      </c>
      <c r="T1085" s="11">
        <f t="shared" si="243"/>
        <v>4.7058823529411766</v>
      </c>
      <c r="U1085" s="11">
        <f t="shared" si="244"/>
        <v>70.742022299115717</v>
      </c>
      <c r="V1085" s="11">
        <f t="shared" si="245"/>
        <v>3.9215686274509802</v>
      </c>
      <c r="W1085" s="11">
        <f>IFERROR(H1085/M1085,Tabla2[[#This Row],[CARGA PRODUCCION (ANIMALES/HA)]])</f>
        <v>3.4876905041031656</v>
      </c>
      <c r="X1085" s="9">
        <f t="shared" si="246"/>
        <v>2023</v>
      </c>
      <c r="Y1085" s="9">
        <f t="shared" si="247"/>
        <v>2</v>
      </c>
      <c r="Z1085" s="9" t="e">
        <f t="shared" ca="1" si="248"/>
        <v>#NAME?</v>
      </c>
      <c r="AA1085" s="12">
        <f t="shared" si="249"/>
        <v>119</v>
      </c>
      <c r="AB1085" s="10">
        <f t="shared" si="250"/>
        <v>0.8571428571428571</v>
      </c>
      <c r="AC1085" s="13">
        <f t="shared" si="251"/>
        <v>0.1428571428571429</v>
      </c>
    </row>
    <row r="1086" spans="1:30">
      <c r="A1086" s="6">
        <v>44961</v>
      </c>
      <c r="B1086" s="7" t="s">
        <v>88</v>
      </c>
      <c r="C1086" s="7">
        <v>601</v>
      </c>
      <c r="D1086" s="7">
        <v>15</v>
      </c>
      <c r="E1086" s="7">
        <v>5</v>
      </c>
      <c r="F1086" s="7">
        <v>15</v>
      </c>
      <c r="G1086" s="7">
        <v>37</v>
      </c>
      <c r="H1086" s="7">
        <v>41</v>
      </c>
      <c r="I1086" s="7">
        <v>0</v>
      </c>
      <c r="J1086" s="7">
        <v>2</v>
      </c>
      <c r="K1086" s="7">
        <v>180</v>
      </c>
      <c r="L1086" s="7">
        <v>14</v>
      </c>
      <c r="M1086" s="28">
        <v>15</v>
      </c>
      <c r="N1086" s="9">
        <f>IF(Tabla2[[#This Row],[LECHE RETIRO DIA]]&lt;&gt;ISBLANK(Tabla2[[#This Row],[LECHE RETIRO DIA]]),SUM(Tabla2[[#This Row],[LECHE TANQUE DIA]:[LECHE RETIRO DIA]]),SUM(Tabla2[[#This Row],[LECHE TANQUE DIA]:[LECHE AUTOCONSUMO DIA]]))</f>
        <v>636</v>
      </c>
      <c r="O1086" s="10">
        <f t="shared" si="238"/>
        <v>0.94496855345911945</v>
      </c>
      <c r="P1086" s="11">
        <f t="shared" si="239"/>
        <v>17.189189189189189</v>
      </c>
      <c r="Q1086" s="11">
        <f t="shared" si="240"/>
        <v>16.243243243243242</v>
      </c>
      <c r="R1086" s="11">
        <f t="shared" si="241"/>
        <v>7.5</v>
      </c>
      <c r="S1086" s="11">
        <f t="shared" si="242"/>
        <v>3.5333333333333332</v>
      </c>
      <c r="T1086" s="11">
        <f t="shared" si="243"/>
        <v>4.8648648648648649</v>
      </c>
      <c r="U1086" s="11">
        <f t="shared" si="244"/>
        <v>45.428571428571431</v>
      </c>
      <c r="V1086" s="11">
        <f t="shared" si="245"/>
        <v>2.6428571428571428</v>
      </c>
      <c r="W1086" s="11">
        <f>IFERROR(H1086/M1086,Tabla2[[#This Row],[CARGA PRODUCCION (ANIMALES/HA)]])</f>
        <v>2.7333333333333334</v>
      </c>
      <c r="X1086" s="9">
        <f t="shared" si="246"/>
        <v>2023</v>
      </c>
      <c r="Y1086" s="9">
        <f t="shared" si="247"/>
        <v>2</v>
      </c>
      <c r="Z1086" s="9" t="e">
        <f t="shared" ca="1" si="248"/>
        <v>#NAME?</v>
      </c>
      <c r="AA1086" s="12">
        <f t="shared" si="249"/>
        <v>41</v>
      </c>
      <c r="AB1086" s="10">
        <f t="shared" si="250"/>
        <v>0.90243902439024393</v>
      </c>
      <c r="AC1086" s="13">
        <f t="shared" si="251"/>
        <v>9.7560975609756073E-2</v>
      </c>
    </row>
    <row r="1087" spans="1:30">
      <c r="A1087" s="6">
        <v>44962</v>
      </c>
      <c r="B1087" s="7" t="s">
        <v>81</v>
      </c>
      <c r="C1087" s="52">
        <v>2236</v>
      </c>
      <c r="D1087" s="7">
        <v>20</v>
      </c>
      <c r="E1087" s="7">
        <v>9</v>
      </c>
      <c r="F1087" s="7">
        <v>20</v>
      </c>
      <c r="G1087" s="7">
        <v>96</v>
      </c>
      <c r="H1087" s="7">
        <v>98</v>
      </c>
      <c r="I1087" s="7">
        <v>1</v>
      </c>
      <c r="J1087" s="7">
        <v>5</v>
      </c>
      <c r="K1087" s="7">
        <v>600</v>
      </c>
      <c r="L1087" s="7">
        <v>23.4</v>
      </c>
      <c r="M1087" s="8">
        <v>31.01</v>
      </c>
      <c r="N1087" s="9">
        <f>IF(Tabla2[[#This Row],[LECHE RETIRO DIA]]&lt;&gt;ISBLANK(Tabla2[[#This Row],[LECHE RETIRO DIA]]),SUM(Tabla2[[#This Row],[LECHE TANQUE DIA]:[LECHE RETIRO DIA]]),SUM(Tabla2[[#This Row],[LECHE TANQUE DIA]:[LECHE AUTOCONSUMO DIA]]))</f>
        <v>2285</v>
      </c>
      <c r="O1087" s="10">
        <f t="shared" si="238"/>
        <v>0.97855579868708975</v>
      </c>
      <c r="P1087" s="11">
        <f t="shared" si="239"/>
        <v>23.802083333333332</v>
      </c>
      <c r="Q1087" s="11">
        <f t="shared" si="240"/>
        <v>23.291666666666668</v>
      </c>
      <c r="R1087" s="11">
        <f t="shared" si="241"/>
        <v>4</v>
      </c>
      <c r="S1087" s="11">
        <f t="shared" si="242"/>
        <v>3.8083333333333331</v>
      </c>
      <c r="T1087" s="11">
        <f t="shared" si="243"/>
        <v>6.25</v>
      </c>
      <c r="U1087" s="11">
        <f t="shared" si="244"/>
        <v>97.649572649572661</v>
      </c>
      <c r="V1087" s="11">
        <f t="shared" si="245"/>
        <v>4.1025641025641031</v>
      </c>
      <c r="W1087" s="11">
        <f>IFERROR(H1087/M1087,Tabla2[[#This Row],[CARGA PRODUCCION (ANIMALES/HA)]])</f>
        <v>3.1602708803611739</v>
      </c>
      <c r="X1087" s="9">
        <f t="shared" si="246"/>
        <v>2023</v>
      </c>
      <c r="Y1087" s="9">
        <f t="shared" si="247"/>
        <v>2</v>
      </c>
      <c r="Z1087" s="9" t="e">
        <f t="shared" ca="1" si="248"/>
        <v>#NAME?</v>
      </c>
      <c r="AA1087" s="12">
        <f t="shared" si="249"/>
        <v>98</v>
      </c>
      <c r="AB1087" s="10">
        <f t="shared" si="250"/>
        <v>0.97959183673469385</v>
      </c>
      <c r="AC1087" s="13">
        <f t="shared" si="251"/>
        <v>2.0408163265306145E-2</v>
      </c>
    </row>
    <row r="1088" spans="1:30">
      <c r="A1088" s="6">
        <v>44962</v>
      </c>
      <c r="B1088" s="7" t="s">
        <v>83</v>
      </c>
      <c r="C1088" s="7">
        <v>2260</v>
      </c>
      <c r="D1088" s="7">
        <v>80</v>
      </c>
      <c r="E1088" s="7">
        <v>9</v>
      </c>
      <c r="F1088" s="7">
        <v>80</v>
      </c>
      <c r="G1088" s="7">
        <v>124</v>
      </c>
      <c r="H1088" s="7">
        <v>137</v>
      </c>
      <c r="I1088" s="7">
        <v>2</v>
      </c>
      <c r="J1088" s="7">
        <v>9</v>
      </c>
      <c r="K1088" s="7">
        <v>680</v>
      </c>
      <c r="L1088" s="7">
        <v>29.8</v>
      </c>
      <c r="M1088" s="8">
        <v>36.590000000000003</v>
      </c>
      <c r="N1088" s="9">
        <f>IF(Tabla2[[#This Row],[LECHE RETIRO DIA]]&lt;&gt;ISBLANK(Tabla2[[#This Row],[LECHE RETIRO DIA]]),SUM(Tabla2[[#This Row],[LECHE TANQUE DIA]:[LECHE RETIRO DIA]]),SUM(Tabla2[[#This Row],[LECHE TANQUE DIA]:[LECHE AUTOCONSUMO DIA]]))</f>
        <v>2429</v>
      </c>
      <c r="O1088" s="10">
        <f t="shared" si="238"/>
        <v>0.93042404281597368</v>
      </c>
      <c r="P1088" s="11">
        <f t="shared" si="239"/>
        <v>19.588709677419356</v>
      </c>
      <c r="Q1088" s="11">
        <f t="shared" si="240"/>
        <v>18.225806451612904</v>
      </c>
      <c r="R1088" s="11">
        <f t="shared" si="241"/>
        <v>8.8888888888888893</v>
      </c>
      <c r="S1088" s="11">
        <f t="shared" si="242"/>
        <v>3.572058823529412</v>
      </c>
      <c r="T1088" s="11">
        <f t="shared" si="243"/>
        <v>5.4838709677419351</v>
      </c>
      <c r="U1088" s="11">
        <f t="shared" si="244"/>
        <v>81.510067114093957</v>
      </c>
      <c r="V1088" s="11">
        <f t="shared" si="245"/>
        <v>4.1610738255033555</v>
      </c>
      <c r="W1088" s="11">
        <f>IFERROR(H1088/M1088,Tabla2[[#This Row],[CARGA PRODUCCION (ANIMALES/HA)]])</f>
        <v>3.7441924022957087</v>
      </c>
      <c r="X1088" s="9">
        <f t="shared" si="246"/>
        <v>2023</v>
      </c>
      <c r="Y1088" s="9">
        <f t="shared" si="247"/>
        <v>2</v>
      </c>
      <c r="Z1088" s="9" t="e">
        <f t="shared" ca="1" si="248"/>
        <v>#NAME?</v>
      </c>
      <c r="AA1088" s="12">
        <f t="shared" si="249"/>
        <v>137</v>
      </c>
      <c r="AB1088" s="10">
        <f t="shared" si="250"/>
        <v>0.9051094890510949</v>
      </c>
      <c r="AC1088" s="13">
        <f t="shared" si="251"/>
        <v>9.4890510948905105E-2</v>
      </c>
    </row>
    <row r="1089" spans="1:30">
      <c r="A1089" s="6">
        <v>44962</v>
      </c>
      <c r="B1089" s="7" t="s">
        <v>85</v>
      </c>
      <c r="C1089" s="7">
        <v>1853</v>
      </c>
      <c r="D1089" s="7">
        <v>40</v>
      </c>
      <c r="E1089" s="7">
        <v>9</v>
      </c>
      <c r="F1089" s="7">
        <v>40</v>
      </c>
      <c r="G1089" s="7">
        <v>102</v>
      </c>
      <c r="H1089" s="7">
        <v>119</v>
      </c>
      <c r="I1089" s="7">
        <v>0</v>
      </c>
      <c r="J1089" s="7">
        <v>5</v>
      </c>
      <c r="K1089" s="7">
        <v>480</v>
      </c>
      <c r="L1089" s="7">
        <v>26.01</v>
      </c>
      <c r="M1089" s="8">
        <v>34.119999999999997</v>
      </c>
      <c r="N1089" s="9">
        <f>IF(Tabla2[[#This Row],[LECHE RETIRO DIA]]&lt;&gt;ISBLANK(Tabla2[[#This Row],[LECHE RETIRO DIA]]),SUM(Tabla2[[#This Row],[LECHE TANQUE DIA]:[LECHE RETIRO DIA]]),SUM(Tabla2[[#This Row],[LECHE TANQUE DIA]:[LECHE AUTOCONSUMO DIA]]))</f>
        <v>1942</v>
      </c>
      <c r="O1089" s="10">
        <f t="shared" si="238"/>
        <v>0.95417095777548921</v>
      </c>
      <c r="P1089" s="11">
        <f t="shared" si="239"/>
        <v>19.03921568627451</v>
      </c>
      <c r="Q1089" s="11">
        <f t="shared" si="240"/>
        <v>18.166666666666668</v>
      </c>
      <c r="R1089" s="11">
        <f t="shared" si="241"/>
        <v>8</v>
      </c>
      <c r="S1089" s="11">
        <f t="shared" si="242"/>
        <v>4.0458333333333334</v>
      </c>
      <c r="T1089" s="11">
        <f t="shared" si="243"/>
        <v>4.7058823529411766</v>
      </c>
      <c r="U1089" s="11">
        <f t="shared" si="244"/>
        <v>74.663590926566698</v>
      </c>
      <c r="V1089" s="11">
        <f t="shared" si="245"/>
        <v>3.9215686274509802</v>
      </c>
      <c r="W1089" s="11">
        <f>IFERROR(H1089/M1089,Tabla2[[#This Row],[CARGA PRODUCCION (ANIMALES/HA)]])</f>
        <v>3.4876905041031656</v>
      </c>
      <c r="X1089" s="9">
        <f t="shared" si="246"/>
        <v>2023</v>
      </c>
      <c r="Y1089" s="9">
        <f t="shared" si="247"/>
        <v>2</v>
      </c>
      <c r="Z1089" s="9" t="e">
        <f t="shared" ca="1" si="248"/>
        <v>#NAME?</v>
      </c>
      <c r="AA1089" s="12">
        <f t="shared" si="249"/>
        <v>119</v>
      </c>
      <c r="AB1089" s="10">
        <f t="shared" si="250"/>
        <v>0.8571428571428571</v>
      </c>
      <c r="AC1089" s="13">
        <f t="shared" si="251"/>
        <v>0.1428571428571429</v>
      </c>
    </row>
    <row r="1090" spans="1:30">
      <c r="A1090" s="6">
        <v>44962</v>
      </c>
      <c r="B1090" s="7" t="s">
        <v>88</v>
      </c>
      <c r="C1090" s="7">
        <v>601</v>
      </c>
      <c r="D1090" s="7">
        <v>15</v>
      </c>
      <c r="E1090" s="7">
        <v>5</v>
      </c>
      <c r="F1090" s="7">
        <v>15</v>
      </c>
      <c r="G1090" s="7">
        <v>37</v>
      </c>
      <c r="H1090" s="7">
        <v>41</v>
      </c>
      <c r="I1090" s="7">
        <v>0</v>
      </c>
      <c r="J1090" s="7">
        <v>2</v>
      </c>
      <c r="K1090" s="7">
        <v>180</v>
      </c>
      <c r="L1090" s="7">
        <v>14</v>
      </c>
      <c r="M1090" s="28">
        <v>15</v>
      </c>
      <c r="N1090" s="9">
        <f>IF(Tabla2[[#This Row],[LECHE RETIRO DIA]]&lt;&gt;ISBLANK(Tabla2[[#This Row],[LECHE RETIRO DIA]]),SUM(Tabla2[[#This Row],[LECHE TANQUE DIA]:[LECHE RETIRO DIA]]),SUM(Tabla2[[#This Row],[LECHE TANQUE DIA]:[LECHE AUTOCONSUMO DIA]]))</f>
        <v>636</v>
      </c>
      <c r="O1090" s="10">
        <f t="shared" si="238"/>
        <v>0.94496855345911945</v>
      </c>
      <c r="P1090" s="11">
        <f t="shared" si="239"/>
        <v>17.189189189189189</v>
      </c>
      <c r="Q1090" s="11">
        <f t="shared" si="240"/>
        <v>16.243243243243242</v>
      </c>
      <c r="R1090" s="11">
        <f t="shared" si="241"/>
        <v>7.5</v>
      </c>
      <c r="S1090" s="11">
        <f t="shared" si="242"/>
        <v>3.5333333333333332</v>
      </c>
      <c r="T1090" s="11">
        <f t="shared" si="243"/>
        <v>4.8648648648648649</v>
      </c>
      <c r="U1090" s="11">
        <f t="shared" si="244"/>
        <v>45.428571428571431</v>
      </c>
      <c r="V1090" s="11">
        <f t="shared" si="245"/>
        <v>2.6428571428571428</v>
      </c>
      <c r="W1090" s="11">
        <f>IFERROR(H1090/M1090,Tabla2[[#This Row],[CARGA PRODUCCION (ANIMALES/HA)]])</f>
        <v>2.7333333333333334</v>
      </c>
      <c r="X1090" s="9">
        <f t="shared" si="246"/>
        <v>2023</v>
      </c>
      <c r="Y1090" s="9">
        <f t="shared" si="247"/>
        <v>2</v>
      </c>
      <c r="Z1090" s="9" t="e">
        <f t="shared" ca="1" si="248"/>
        <v>#NAME?</v>
      </c>
      <c r="AA1090" s="12">
        <f t="shared" si="249"/>
        <v>41</v>
      </c>
      <c r="AB1090" s="10">
        <f t="shared" si="250"/>
        <v>0.90243902439024393</v>
      </c>
      <c r="AC1090" s="13">
        <f t="shared" si="251"/>
        <v>9.7560975609756073E-2</v>
      </c>
    </row>
    <row r="1091" spans="1:30">
      <c r="A1091" s="6">
        <v>44963</v>
      </c>
      <c r="B1091" s="7" t="s">
        <v>81</v>
      </c>
      <c r="C1091" s="52">
        <v>2248</v>
      </c>
      <c r="D1091" s="7">
        <v>20</v>
      </c>
      <c r="E1091" s="7">
        <v>9</v>
      </c>
      <c r="F1091" s="7">
        <v>20</v>
      </c>
      <c r="G1091" s="7">
        <v>96</v>
      </c>
      <c r="H1091" s="7">
        <v>98</v>
      </c>
      <c r="I1091" s="7">
        <v>1</v>
      </c>
      <c r="J1091" s="7">
        <v>5</v>
      </c>
      <c r="K1091" s="7">
        <v>600</v>
      </c>
      <c r="L1091" s="7">
        <v>23.4</v>
      </c>
      <c r="M1091" s="8">
        <v>31.01</v>
      </c>
      <c r="N1091" s="9">
        <f>IF(Tabla2[[#This Row],[LECHE RETIRO DIA]]&lt;&gt;ISBLANK(Tabla2[[#This Row],[LECHE RETIRO DIA]]),SUM(Tabla2[[#This Row],[LECHE TANQUE DIA]:[LECHE RETIRO DIA]]),SUM(Tabla2[[#This Row],[LECHE TANQUE DIA]:[LECHE AUTOCONSUMO DIA]]))</f>
        <v>2297</v>
      </c>
      <c r="O1091" s="10">
        <f t="shared" si="238"/>
        <v>0.97866782760121895</v>
      </c>
      <c r="P1091" s="11">
        <f t="shared" si="239"/>
        <v>23.927083333333332</v>
      </c>
      <c r="Q1091" s="11">
        <f t="shared" si="240"/>
        <v>23.416666666666668</v>
      </c>
      <c r="R1091" s="11">
        <f t="shared" si="241"/>
        <v>4</v>
      </c>
      <c r="S1091" s="11">
        <f t="shared" si="242"/>
        <v>3.8283333333333331</v>
      </c>
      <c r="T1091" s="11">
        <f t="shared" si="243"/>
        <v>6.25</v>
      </c>
      <c r="U1091" s="11">
        <f t="shared" si="244"/>
        <v>98.162393162393172</v>
      </c>
      <c r="V1091" s="11">
        <f t="shared" si="245"/>
        <v>4.1025641025641031</v>
      </c>
      <c r="W1091" s="11">
        <f>IFERROR(H1091/M1091,Tabla2[[#This Row],[CARGA PRODUCCION (ANIMALES/HA)]])</f>
        <v>3.1602708803611739</v>
      </c>
      <c r="X1091" s="9">
        <f t="shared" si="246"/>
        <v>2023</v>
      </c>
      <c r="Y1091" s="9">
        <f t="shared" si="247"/>
        <v>2</v>
      </c>
      <c r="Z1091" s="9" t="e">
        <f t="shared" ca="1" si="248"/>
        <v>#NAME?</v>
      </c>
      <c r="AA1091" s="12">
        <f t="shared" si="249"/>
        <v>98</v>
      </c>
      <c r="AB1091" s="10">
        <f t="shared" si="250"/>
        <v>0.97959183673469385</v>
      </c>
      <c r="AC1091" s="13">
        <f t="shared" si="251"/>
        <v>2.0408163265306145E-2</v>
      </c>
    </row>
    <row r="1092" spans="1:30">
      <c r="A1092" s="6">
        <v>44963</v>
      </c>
      <c r="B1092" s="7" t="s">
        <v>83</v>
      </c>
      <c r="C1092" s="7">
        <v>2328</v>
      </c>
      <c r="D1092" s="7">
        <v>80</v>
      </c>
      <c r="E1092" s="7">
        <v>9</v>
      </c>
      <c r="F1092" s="7">
        <v>80</v>
      </c>
      <c r="G1092" s="7">
        <v>124</v>
      </c>
      <c r="H1092" s="7">
        <v>137</v>
      </c>
      <c r="I1092" s="7">
        <v>2</v>
      </c>
      <c r="J1092" s="7">
        <v>7</v>
      </c>
      <c r="K1092" s="7">
        <v>680</v>
      </c>
      <c r="L1092" s="7">
        <v>29.8</v>
      </c>
      <c r="M1092" s="8">
        <v>36.590000000000003</v>
      </c>
      <c r="N1092" s="9">
        <f>IF(Tabla2[[#This Row],[LECHE RETIRO DIA]]&lt;&gt;ISBLANK(Tabla2[[#This Row],[LECHE RETIRO DIA]]),SUM(Tabla2[[#This Row],[LECHE TANQUE DIA]:[LECHE RETIRO DIA]]),SUM(Tabla2[[#This Row],[LECHE TANQUE DIA]:[LECHE AUTOCONSUMO DIA]]))</f>
        <v>2497</v>
      </c>
      <c r="O1092" s="10">
        <f t="shared" si="238"/>
        <v>0.93231878253904688</v>
      </c>
      <c r="P1092" s="11">
        <f t="shared" si="239"/>
        <v>20.137096774193548</v>
      </c>
      <c r="Q1092" s="11">
        <f t="shared" si="240"/>
        <v>18.774193548387096</v>
      </c>
      <c r="R1092" s="11">
        <f t="shared" si="241"/>
        <v>11.428571428571429</v>
      </c>
      <c r="S1092" s="11">
        <f t="shared" si="242"/>
        <v>3.6720588235294116</v>
      </c>
      <c r="T1092" s="11">
        <f t="shared" si="243"/>
        <v>5.4838709677419351</v>
      </c>
      <c r="U1092" s="11">
        <f t="shared" si="244"/>
        <v>83.791946308724832</v>
      </c>
      <c r="V1092" s="11">
        <f t="shared" si="245"/>
        <v>4.1610738255033555</v>
      </c>
      <c r="W1092" s="11">
        <f>IFERROR(H1092/M1092,Tabla2[[#This Row],[CARGA PRODUCCION (ANIMALES/HA)]])</f>
        <v>3.7441924022957087</v>
      </c>
      <c r="X1092" s="9">
        <f t="shared" si="246"/>
        <v>2023</v>
      </c>
      <c r="Y1092" s="9">
        <f t="shared" si="247"/>
        <v>2</v>
      </c>
      <c r="Z1092" s="9" t="e">
        <f t="shared" ca="1" si="248"/>
        <v>#NAME?</v>
      </c>
      <c r="AA1092" s="12">
        <f t="shared" si="249"/>
        <v>137</v>
      </c>
      <c r="AB1092" s="10">
        <f t="shared" si="250"/>
        <v>0.9051094890510949</v>
      </c>
      <c r="AC1092" s="13">
        <f t="shared" si="251"/>
        <v>9.4890510948905105E-2</v>
      </c>
    </row>
    <row r="1093" spans="1:30">
      <c r="A1093" s="6">
        <v>44963</v>
      </c>
      <c r="B1093" s="7" t="s">
        <v>85</v>
      </c>
      <c r="C1093" s="7">
        <v>1845</v>
      </c>
      <c r="D1093" s="7">
        <v>40</v>
      </c>
      <c r="E1093" s="7">
        <v>9</v>
      </c>
      <c r="F1093" s="7">
        <v>40</v>
      </c>
      <c r="G1093" s="7">
        <v>102</v>
      </c>
      <c r="H1093" s="7">
        <v>119</v>
      </c>
      <c r="I1093" s="7">
        <v>0</v>
      </c>
      <c r="J1093" s="7">
        <v>5</v>
      </c>
      <c r="K1093" s="7">
        <v>480</v>
      </c>
      <c r="L1093" s="7">
        <v>26.01</v>
      </c>
      <c r="M1093" s="8">
        <v>34.119999999999997</v>
      </c>
      <c r="N1093" s="9">
        <f>IF(Tabla2[[#This Row],[LECHE RETIRO DIA]]&lt;&gt;ISBLANK(Tabla2[[#This Row],[LECHE RETIRO DIA]]),SUM(Tabla2[[#This Row],[LECHE TANQUE DIA]:[LECHE RETIRO DIA]]),SUM(Tabla2[[#This Row],[LECHE TANQUE DIA]:[LECHE AUTOCONSUMO DIA]]))</f>
        <v>1934</v>
      </c>
      <c r="O1093" s="10">
        <f t="shared" si="238"/>
        <v>0.95398138572905899</v>
      </c>
      <c r="P1093" s="11">
        <f t="shared" si="239"/>
        <v>18.96078431372549</v>
      </c>
      <c r="Q1093" s="11">
        <f t="shared" si="240"/>
        <v>18.088235294117649</v>
      </c>
      <c r="R1093" s="11">
        <f t="shared" si="241"/>
        <v>8</v>
      </c>
      <c r="S1093" s="11">
        <f t="shared" si="242"/>
        <v>4.0291666666666668</v>
      </c>
      <c r="T1093" s="11">
        <f t="shared" si="243"/>
        <v>4.7058823529411766</v>
      </c>
      <c r="U1093" s="11">
        <f t="shared" si="244"/>
        <v>74.356016916570539</v>
      </c>
      <c r="V1093" s="11">
        <f t="shared" si="245"/>
        <v>3.9215686274509802</v>
      </c>
      <c r="W1093" s="11">
        <f>IFERROR(H1093/M1093,Tabla2[[#This Row],[CARGA PRODUCCION (ANIMALES/HA)]])</f>
        <v>3.4876905041031656</v>
      </c>
      <c r="X1093" s="9">
        <f t="shared" si="246"/>
        <v>2023</v>
      </c>
      <c r="Y1093" s="9">
        <f t="shared" si="247"/>
        <v>2</v>
      </c>
      <c r="Z1093" s="9" t="e">
        <f t="shared" ca="1" si="248"/>
        <v>#NAME?</v>
      </c>
      <c r="AA1093" s="12">
        <f t="shared" si="249"/>
        <v>119</v>
      </c>
      <c r="AB1093" s="10">
        <f t="shared" si="250"/>
        <v>0.8571428571428571</v>
      </c>
      <c r="AC1093" s="13">
        <f t="shared" si="251"/>
        <v>0.1428571428571429</v>
      </c>
    </row>
    <row r="1094" spans="1:30">
      <c r="A1094" s="6">
        <v>44963</v>
      </c>
      <c r="B1094" s="7" t="s">
        <v>88</v>
      </c>
      <c r="C1094" s="7">
        <v>612</v>
      </c>
      <c r="D1094" s="7">
        <v>15</v>
      </c>
      <c r="E1094" s="7">
        <v>5</v>
      </c>
      <c r="F1094" s="7">
        <v>15</v>
      </c>
      <c r="G1094" s="7">
        <v>37</v>
      </c>
      <c r="H1094" s="7">
        <v>41</v>
      </c>
      <c r="I1094" s="7">
        <v>0</v>
      </c>
      <c r="J1094" s="7">
        <v>2</v>
      </c>
      <c r="K1094" s="7">
        <v>180</v>
      </c>
      <c r="L1094" s="7">
        <v>14</v>
      </c>
      <c r="M1094" s="28">
        <v>15</v>
      </c>
      <c r="N1094" s="9">
        <f>IF(Tabla2[[#This Row],[LECHE RETIRO DIA]]&lt;&gt;ISBLANK(Tabla2[[#This Row],[LECHE RETIRO DIA]]),SUM(Tabla2[[#This Row],[LECHE TANQUE DIA]:[LECHE RETIRO DIA]]),SUM(Tabla2[[#This Row],[LECHE TANQUE DIA]:[LECHE AUTOCONSUMO DIA]]))</f>
        <v>647</v>
      </c>
      <c r="O1094" s="10">
        <f t="shared" si="238"/>
        <v>0.9459041731066461</v>
      </c>
      <c r="P1094" s="11">
        <f t="shared" si="239"/>
        <v>17.486486486486488</v>
      </c>
      <c r="Q1094" s="11">
        <f t="shared" si="240"/>
        <v>16.54054054054054</v>
      </c>
      <c r="R1094" s="11">
        <f t="shared" si="241"/>
        <v>7.5</v>
      </c>
      <c r="S1094" s="11">
        <f t="shared" si="242"/>
        <v>3.5944444444444446</v>
      </c>
      <c r="T1094" s="11">
        <f t="shared" si="243"/>
        <v>4.8648648648648649</v>
      </c>
      <c r="U1094" s="11">
        <f t="shared" si="244"/>
        <v>46.214285714285715</v>
      </c>
      <c r="V1094" s="11">
        <f t="shared" si="245"/>
        <v>2.6428571428571428</v>
      </c>
      <c r="W1094" s="11">
        <f>IFERROR(H1094/M1094,Tabla2[[#This Row],[CARGA PRODUCCION (ANIMALES/HA)]])</f>
        <v>2.7333333333333334</v>
      </c>
      <c r="X1094" s="9">
        <f t="shared" si="246"/>
        <v>2023</v>
      </c>
      <c r="Y1094" s="9">
        <f t="shared" si="247"/>
        <v>2</v>
      </c>
      <c r="Z1094" s="9" t="e">
        <f t="shared" ca="1" si="248"/>
        <v>#NAME?</v>
      </c>
      <c r="AA1094" s="12">
        <f t="shared" si="249"/>
        <v>41</v>
      </c>
      <c r="AB1094" s="10">
        <f t="shared" si="250"/>
        <v>0.90243902439024393</v>
      </c>
      <c r="AC1094" s="13">
        <f t="shared" si="251"/>
        <v>9.7560975609756073E-2</v>
      </c>
    </row>
    <row r="1095" spans="1:30">
      <c r="A1095" s="6">
        <v>44964</v>
      </c>
      <c r="B1095" s="7" t="s">
        <v>81</v>
      </c>
      <c r="C1095" s="52">
        <v>2203</v>
      </c>
      <c r="D1095" s="7">
        <v>20</v>
      </c>
      <c r="E1095" s="7">
        <v>9</v>
      </c>
      <c r="F1095" s="7">
        <v>20</v>
      </c>
      <c r="G1095" s="7">
        <v>97</v>
      </c>
      <c r="H1095" s="7">
        <v>99</v>
      </c>
      <c r="I1095" s="7">
        <v>1</v>
      </c>
      <c r="J1095" s="7">
        <v>5</v>
      </c>
      <c r="K1095" s="7">
        <v>600</v>
      </c>
      <c r="L1095" s="7">
        <v>23.4</v>
      </c>
      <c r="M1095" s="8">
        <v>31.01</v>
      </c>
      <c r="N1095" s="9">
        <f>IF(Tabla2[[#This Row],[LECHE RETIRO DIA]]&lt;&gt;ISBLANK(Tabla2[[#This Row],[LECHE RETIRO DIA]]),SUM(Tabla2[[#This Row],[LECHE TANQUE DIA]:[LECHE RETIRO DIA]]),SUM(Tabla2[[#This Row],[LECHE TANQUE DIA]:[LECHE AUTOCONSUMO DIA]]))</f>
        <v>2252</v>
      </c>
      <c r="O1095" s="10">
        <f t="shared" si="238"/>
        <v>0.97824156305506216</v>
      </c>
      <c r="P1095" s="11">
        <f t="shared" si="239"/>
        <v>23.216494845360824</v>
      </c>
      <c r="Q1095" s="11">
        <f t="shared" si="240"/>
        <v>22.711340206185568</v>
      </c>
      <c r="R1095" s="11">
        <f t="shared" si="241"/>
        <v>4</v>
      </c>
      <c r="S1095" s="11">
        <f t="shared" si="242"/>
        <v>3.7533333333333334</v>
      </c>
      <c r="T1095" s="11">
        <f t="shared" si="243"/>
        <v>6.1855670103092786</v>
      </c>
      <c r="U1095" s="11">
        <f t="shared" si="244"/>
        <v>96.239316239316238</v>
      </c>
      <c r="V1095" s="11">
        <f t="shared" si="245"/>
        <v>4.1452991452991457</v>
      </c>
      <c r="W1095" s="11">
        <f>IFERROR(H1095/M1095,Tabla2[[#This Row],[CARGA PRODUCCION (ANIMALES/HA)]])</f>
        <v>3.1925185424056752</v>
      </c>
      <c r="X1095" s="9">
        <f t="shared" si="246"/>
        <v>2023</v>
      </c>
      <c r="Y1095" s="9">
        <f t="shared" si="247"/>
        <v>2</v>
      </c>
      <c r="Z1095" s="9" t="e">
        <f t="shared" ca="1" si="248"/>
        <v>#NAME?</v>
      </c>
      <c r="AA1095" s="12">
        <f t="shared" si="249"/>
        <v>99</v>
      </c>
      <c r="AB1095" s="10">
        <f t="shared" si="250"/>
        <v>0.97979797979797978</v>
      </c>
      <c r="AC1095" s="13">
        <f t="shared" si="251"/>
        <v>2.0202020202020221E-2</v>
      </c>
    </row>
    <row r="1096" spans="1:30">
      <c r="A1096" s="6">
        <v>44964</v>
      </c>
      <c r="B1096" s="7" t="s">
        <v>83</v>
      </c>
      <c r="C1096" s="7">
        <v>2362</v>
      </c>
      <c r="D1096" s="7">
        <v>80</v>
      </c>
      <c r="E1096" s="7">
        <v>9</v>
      </c>
      <c r="F1096" s="7">
        <v>80</v>
      </c>
      <c r="G1096" s="7">
        <v>124</v>
      </c>
      <c r="H1096" s="7">
        <v>137</v>
      </c>
      <c r="I1096" s="7">
        <v>2</v>
      </c>
      <c r="J1096" s="7">
        <v>7</v>
      </c>
      <c r="K1096" s="7">
        <v>680</v>
      </c>
      <c r="L1096" s="7">
        <v>29.8</v>
      </c>
      <c r="M1096" s="8">
        <v>36.590000000000003</v>
      </c>
      <c r="N1096" s="9">
        <f>IF(Tabla2[[#This Row],[LECHE RETIRO DIA]]&lt;&gt;ISBLANK(Tabla2[[#This Row],[LECHE RETIRO DIA]]),SUM(Tabla2[[#This Row],[LECHE TANQUE DIA]:[LECHE RETIRO DIA]]),SUM(Tabla2[[#This Row],[LECHE TANQUE DIA]:[LECHE AUTOCONSUMO DIA]]))</f>
        <v>2531</v>
      </c>
      <c r="O1096" s="10">
        <f t="shared" si="238"/>
        <v>0.93322797313314898</v>
      </c>
      <c r="P1096" s="11">
        <f t="shared" si="239"/>
        <v>20.411290322580644</v>
      </c>
      <c r="Q1096" s="11">
        <f t="shared" si="240"/>
        <v>19.048387096774192</v>
      </c>
      <c r="R1096" s="11">
        <f t="shared" si="241"/>
        <v>11.428571428571429</v>
      </c>
      <c r="S1096" s="11">
        <f t="shared" si="242"/>
        <v>3.7220588235294119</v>
      </c>
      <c r="T1096" s="11">
        <f t="shared" si="243"/>
        <v>5.4838709677419351</v>
      </c>
      <c r="U1096" s="11">
        <f t="shared" si="244"/>
        <v>84.932885906040269</v>
      </c>
      <c r="V1096" s="11">
        <f t="shared" si="245"/>
        <v>4.1610738255033555</v>
      </c>
      <c r="W1096" s="11">
        <f>IFERROR(H1096/M1096,Tabla2[[#This Row],[CARGA PRODUCCION (ANIMALES/HA)]])</f>
        <v>3.7441924022957087</v>
      </c>
      <c r="X1096" s="9">
        <f t="shared" si="246"/>
        <v>2023</v>
      </c>
      <c r="Y1096" s="9">
        <f t="shared" si="247"/>
        <v>2</v>
      </c>
      <c r="Z1096" s="9" t="e">
        <f t="shared" ca="1" si="248"/>
        <v>#NAME?</v>
      </c>
      <c r="AA1096" s="12">
        <f t="shared" si="249"/>
        <v>137</v>
      </c>
      <c r="AB1096" s="10">
        <f t="shared" si="250"/>
        <v>0.9051094890510949</v>
      </c>
      <c r="AC1096" s="13">
        <f t="shared" si="251"/>
        <v>9.4890510948905105E-2</v>
      </c>
    </row>
    <row r="1097" spans="1:30">
      <c r="A1097" s="6">
        <v>44964</v>
      </c>
      <c r="B1097" s="7" t="s">
        <v>85</v>
      </c>
      <c r="C1097" s="7">
        <v>1816</v>
      </c>
      <c r="D1097" s="7">
        <v>40</v>
      </c>
      <c r="E1097" s="7">
        <v>9</v>
      </c>
      <c r="F1097" s="7">
        <v>40</v>
      </c>
      <c r="G1097" s="7">
        <v>102</v>
      </c>
      <c r="H1097" s="7">
        <v>119</v>
      </c>
      <c r="I1097" s="7">
        <v>0</v>
      </c>
      <c r="J1097" s="7">
        <v>5</v>
      </c>
      <c r="K1097" s="7">
        <v>480</v>
      </c>
      <c r="L1097" s="7">
        <v>26.01</v>
      </c>
      <c r="M1097" s="8">
        <v>34.119999999999997</v>
      </c>
      <c r="N1097" s="9">
        <f>IF(Tabla2[[#This Row],[LECHE RETIRO DIA]]&lt;&gt;ISBLANK(Tabla2[[#This Row],[LECHE RETIRO DIA]]),SUM(Tabla2[[#This Row],[LECHE TANQUE DIA]:[LECHE RETIRO DIA]]),SUM(Tabla2[[#This Row],[LECHE TANQUE DIA]:[LECHE AUTOCONSUMO DIA]]))</f>
        <v>1905</v>
      </c>
      <c r="O1097" s="10">
        <f t="shared" si="238"/>
        <v>0.95328083989501311</v>
      </c>
      <c r="P1097" s="11">
        <f t="shared" si="239"/>
        <v>18.676470588235293</v>
      </c>
      <c r="Q1097" s="11">
        <f t="shared" si="240"/>
        <v>17.803921568627452</v>
      </c>
      <c r="R1097" s="11">
        <f t="shared" si="241"/>
        <v>8</v>
      </c>
      <c r="S1097" s="11">
        <f t="shared" si="242"/>
        <v>3.96875</v>
      </c>
      <c r="T1097" s="11">
        <f t="shared" si="243"/>
        <v>4.7058823529411766</v>
      </c>
      <c r="U1097" s="11">
        <f t="shared" si="244"/>
        <v>73.241061130334487</v>
      </c>
      <c r="V1097" s="11">
        <f t="shared" si="245"/>
        <v>3.9215686274509802</v>
      </c>
      <c r="W1097" s="11">
        <f>IFERROR(H1097/M1097,Tabla2[[#This Row],[CARGA PRODUCCION (ANIMALES/HA)]])</f>
        <v>3.4876905041031656</v>
      </c>
      <c r="X1097" s="9">
        <f t="shared" si="246"/>
        <v>2023</v>
      </c>
      <c r="Y1097" s="9">
        <f t="shared" si="247"/>
        <v>2</v>
      </c>
      <c r="Z1097" s="9" t="e">
        <f t="shared" ca="1" si="248"/>
        <v>#NAME?</v>
      </c>
      <c r="AA1097" s="12">
        <f t="shared" si="249"/>
        <v>119</v>
      </c>
      <c r="AB1097" s="10">
        <f t="shared" si="250"/>
        <v>0.8571428571428571</v>
      </c>
      <c r="AC1097" s="13">
        <f t="shared" si="251"/>
        <v>0.1428571428571429</v>
      </c>
    </row>
    <row r="1098" spans="1:30">
      <c r="A1098" s="6">
        <v>44964</v>
      </c>
      <c r="B1098" s="7" t="s">
        <v>88</v>
      </c>
      <c r="C1098" s="7">
        <v>605</v>
      </c>
      <c r="D1098" s="7">
        <v>15</v>
      </c>
      <c r="E1098" s="7">
        <v>5</v>
      </c>
      <c r="F1098" s="7">
        <v>15</v>
      </c>
      <c r="G1098" s="7">
        <v>37</v>
      </c>
      <c r="H1098" s="7">
        <v>41</v>
      </c>
      <c r="I1098" s="7">
        <v>0</v>
      </c>
      <c r="J1098" s="7">
        <v>2</v>
      </c>
      <c r="K1098" s="7">
        <v>180</v>
      </c>
      <c r="L1098" s="7">
        <v>14</v>
      </c>
      <c r="M1098" s="28">
        <v>15</v>
      </c>
      <c r="N1098" s="9">
        <f>IF(Tabla2[[#This Row],[LECHE RETIRO DIA]]&lt;&gt;ISBLANK(Tabla2[[#This Row],[LECHE RETIRO DIA]]),SUM(Tabla2[[#This Row],[LECHE TANQUE DIA]:[LECHE RETIRO DIA]]),SUM(Tabla2[[#This Row],[LECHE TANQUE DIA]:[LECHE AUTOCONSUMO DIA]]))</f>
        <v>640</v>
      </c>
      <c r="O1098" s="10">
        <f t="shared" si="238"/>
        <v>0.9453125</v>
      </c>
      <c r="P1098" s="11">
        <f t="shared" si="239"/>
        <v>17.297297297297298</v>
      </c>
      <c r="Q1098" s="11">
        <f t="shared" si="240"/>
        <v>16.351351351351351</v>
      </c>
      <c r="R1098" s="11">
        <f t="shared" si="241"/>
        <v>7.5</v>
      </c>
      <c r="S1098" s="11">
        <f t="shared" si="242"/>
        <v>3.5555555555555554</v>
      </c>
      <c r="T1098" s="11">
        <f t="shared" si="243"/>
        <v>4.8648648648648649</v>
      </c>
      <c r="U1098" s="11">
        <f t="shared" si="244"/>
        <v>45.714285714285715</v>
      </c>
      <c r="V1098" s="11">
        <f t="shared" si="245"/>
        <v>2.6428571428571428</v>
      </c>
      <c r="W1098" s="11">
        <f>IFERROR(H1098/M1098,Tabla2[[#This Row],[CARGA PRODUCCION (ANIMALES/HA)]])</f>
        <v>2.7333333333333334</v>
      </c>
      <c r="X1098" s="9">
        <f t="shared" si="246"/>
        <v>2023</v>
      </c>
      <c r="Y1098" s="9">
        <f t="shared" si="247"/>
        <v>2</v>
      </c>
      <c r="Z1098" s="9" t="e">
        <f t="shared" ca="1" si="248"/>
        <v>#NAME?</v>
      </c>
      <c r="AA1098" s="12">
        <f t="shared" si="249"/>
        <v>41</v>
      </c>
      <c r="AB1098" s="10">
        <f t="shared" si="250"/>
        <v>0.90243902439024393</v>
      </c>
      <c r="AC1098" s="13">
        <f t="shared" si="251"/>
        <v>9.7560975609756073E-2</v>
      </c>
    </row>
    <row r="1099" spans="1:30">
      <c r="A1099" s="6">
        <v>44965</v>
      </c>
      <c r="B1099" s="7" t="s">
        <v>81</v>
      </c>
      <c r="C1099" s="52">
        <v>2319</v>
      </c>
      <c r="D1099" s="7">
        <v>20</v>
      </c>
      <c r="E1099" s="7">
        <v>9</v>
      </c>
      <c r="F1099" s="7">
        <v>20</v>
      </c>
      <c r="G1099" s="7">
        <v>97</v>
      </c>
      <c r="H1099" s="7">
        <v>99</v>
      </c>
      <c r="I1099" s="7">
        <v>1</v>
      </c>
      <c r="J1099" s="7">
        <v>5</v>
      </c>
      <c r="K1099" s="7">
        <v>600</v>
      </c>
      <c r="L1099" s="7">
        <v>23.4</v>
      </c>
      <c r="M1099" s="8">
        <v>31.01</v>
      </c>
      <c r="N1099" s="9">
        <f>IF(Tabla2[[#This Row],[LECHE RETIRO DIA]]&lt;&gt;ISBLANK(Tabla2[[#This Row],[LECHE RETIRO DIA]]),SUM(Tabla2[[#This Row],[LECHE TANQUE DIA]:[LECHE RETIRO DIA]]),SUM(Tabla2[[#This Row],[LECHE TANQUE DIA]:[LECHE AUTOCONSUMO DIA]]))</f>
        <v>2368</v>
      </c>
      <c r="O1099" s="10">
        <f t="shared" si="238"/>
        <v>0.97930743243243246</v>
      </c>
      <c r="P1099" s="11">
        <f t="shared" si="239"/>
        <v>24.412371134020617</v>
      </c>
      <c r="Q1099" s="11">
        <f t="shared" si="240"/>
        <v>23.907216494845361</v>
      </c>
      <c r="R1099" s="11">
        <f t="shared" si="241"/>
        <v>4</v>
      </c>
      <c r="S1099" s="11">
        <f t="shared" si="242"/>
        <v>3.9466666666666668</v>
      </c>
      <c r="T1099" s="11">
        <f t="shared" si="243"/>
        <v>6.1855670103092786</v>
      </c>
      <c r="U1099" s="11">
        <f t="shared" si="244"/>
        <v>101.19658119658121</v>
      </c>
      <c r="V1099" s="11">
        <f t="shared" si="245"/>
        <v>4.1452991452991457</v>
      </c>
      <c r="W1099" s="11">
        <f>IFERROR(H1099/M1099,Tabla2[[#This Row],[CARGA PRODUCCION (ANIMALES/HA)]])</f>
        <v>3.1925185424056752</v>
      </c>
      <c r="X1099" s="9">
        <f t="shared" si="246"/>
        <v>2023</v>
      </c>
      <c r="Y1099" s="9">
        <f t="shared" si="247"/>
        <v>2</v>
      </c>
      <c r="Z1099" s="9" t="e">
        <f t="shared" ca="1" si="248"/>
        <v>#NAME?</v>
      </c>
      <c r="AA1099" s="12">
        <f t="shared" si="249"/>
        <v>99</v>
      </c>
      <c r="AB1099" s="10">
        <f t="shared" si="250"/>
        <v>0.97979797979797978</v>
      </c>
      <c r="AC1099" s="13">
        <f t="shared" si="251"/>
        <v>2.0202020202020221E-2</v>
      </c>
    </row>
    <row r="1100" spans="1:30">
      <c r="A1100" s="6">
        <v>44965</v>
      </c>
      <c r="B1100" s="7" t="s">
        <v>83</v>
      </c>
      <c r="C1100" s="7">
        <v>2343</v>
      </c>
      <c r="D1100" s="7">
        <v>80</v>
      </c>
      <c r="E1100" s="7">
        <v>9</v>
      </c>
      <c r="F1100" s="7">
        <v>80</v>
      </c>
      <c r="G1100" s="7">
        <v>121</v>
      </c>
      <c r="H1100" s="7">
        <v>134</v>
      </c>
      <c r="I1100" s="7">
        <v>2</v>
      </c>
      <c r="J1100" s="7">
        <v>6</v>
      </c>
      <c r="K1100" s="7">
        <v>680</v>
      </c>
      <c r="L1100" s="7">
        <v>29.8</v>
      </c>
      <c r="M1100" s="8">
        <v>36.590000000000003</v>
      </c>
      <c r="N1100" s="9">
        <f>IF(Tabla2[[#This Row],[LECHE RETIRO DIA]]&lt;&gt;ISBLANK(Tabla2[[#This Row],[LECHE RETIRO DIA]]),SUM(Tabla2[[#This Row],[LECHE TANQUE DIA]:[LECHE RETIRO DIA]]),SUM(Tabla2[[#This Row],[LECHE TANQUE DIA]:[LECHE AUTOCONSUMO DIA]]))</f>
        <v>2512</v>
      </c>
      <c r="O1100" s="10">
        <f t="shared" si="238"/>
        <v>0.93272292993630568</v>
      </c>
      <c r="P1100" s="11">
        <f t="shared" si="239"/>
        <v>20.760330578512395</v>
      </c>
      <c r="Q1100" s="11">
        <f t="shared" si="240"/>
        <v>19.363636363636363</v>
      </c>
      <c r="R1100" s="11">
        <f t="shared" si="241"/>
        <v>13.333333333333334</v>
      </c>
      <c r="S1100" s="11">
        <f t="shared" si="242"/>
        <v>3.6941176470588237</v>
      </c>
      <c r="T1100" s="11">
        <f t="shared" si="243"/>
        <v>5.6198347107438016</v>
      </c>
      <c r="U1100" s="11">
        <f t="shared" si="244"/>
        <v>84.295302013422813</v>
      </c>
      <c r="V1100" s="11">
        <f t="shared" si="245"/>
        <v>4.0604026845637584</v>
      </c>
      <c r="W1100" s="11">
        <f>IFERROR(H1100/M1100,Tabla2[[#This Row],[CARGA PRODUCCION (ANIMALES/HA)]])</f>
        <v>3.6622027876468977</v>
      </c>
      <c r="X1100" s="9">
        <f t="shared" si="246"/>
        <v>2023</v>
      </c>
      <c r="Y1100" s="9">
        <f t="shared" si="247"/>
        <v>2</v>
      </c>
      <c r="Z1100" s="9" t="e">
        <f t="shared" ca="1" si="248"/>
        <v>#NAME?</v>
      </c>
      <c r="AA1100" s="12">
        <f t="shared" si="249"/>
        <v>134</v>
      </c>
      <c r="AB1100" s="10">
        <f t="shared" si="250"/>
        <v>0.90298507462686572</v>
      </c>
      <c r="AC1100" s="13">
        <f t="shared" si="251"/>
        <v>9.7014925373134275E-2</v>
      </c>
    </row>
    <row r="1101" spans="1:30">
      <c r="A1101" s="6">
        <v>44965</v>
      </c>
      <c r="B1101" s="7" t="s">
        <v>85</v>
      </c>
      <c r="C1101" s="7">
        <v>1812</v>
      </c>
      <c r="D1101" s="7">
        <v>40</v>
      </c>
      <c r="E1101" s="7">
        <v>9</v>
      </c>
      <c r="F1101" s="7">
        <v>40</v>
      </c>
      <c r="G1101" s="7">
        <v>102</v>
      </c>
      <c r="H1101" s="7">
        <v>119</v>
      </c>
      <c r="I1101" s="7">
        <v>0</v>
      </c>
      <c r="J1101" s="7">
        <v>5</v>
      </c>
      <c r="K1101" s="7">
        <v>480</v>
      </c>
      <c r="L1101" s="7">
        <v>26.01</v>
      </c>
      <c r="M1101" s="8">
        <v>34.119999999999997</v>
      </c>
      <c r="N1101" s="9">
        <f>IF(Tabla2[[#This Row],[LECHE RETIRO DIA]]&lt;&gt;ISBLANK(Tabla2[[#This Row],[LECHE RETIRO DIA]]),SUM(Tabla2[[#This Row],[LECHE TANQUE DIA]:[LECHE RETIRO DIA]]),SUM(Tabla2[[#This Row],[LECHE TANQUE DIA]:[LECHE AUTOCONSUMO DIA]]))</f>
        <v>1901</v>
      </c>
      <c r="O1101" s="10">
        <f t="shared" si="238"/>
        <v>0.95318253550762755</v>
      </c>
      <c r="P1101" s="11">
        <f t="shared" si="239"/>
        <v>18.637254901960784</v>
      </c>
      <c r="Q1101" s="11">
        <f t="shared" si="240"/>
        <v>17.764705882352942</v>
      </c>
      <c r="R1101" s="11">
        <f t="shared" si="241"/>
        <v>8</v>
      </c>
      <c r="S1101" s="11">
        <f t="shared" si="242"/>
        <v>3.9604166666666667</v>
      </c>
      <c r="T1101" s="11">
        <f t="shared" si="243"/>
        <v>4.7058823529411766</v>
      </c>
      <c r="U1101" s="11">
        <f t="shared" si="244"/>
        <v>73.087274125336407</v>
      </c>
      <c r="V1101" s="11">
        <f t="shared" si="245"/>
        <v>3.9215686274509802</v>
      </c>
      <c r="W1101" s="11">
        <f>IFERROR(H1101/M1101,Tabla2[[#This Row],[CARGA PRODUCCION (ANIMALES/HA)]])</f>
        <v>3.4876905041031656</v>
      </c>
      <c r="X1101" s="9">
        <f t="shared" si="246"/>
        <v>2023</v>
      </c>
      <c r="Y1101" s="9">
        <f t="shared" si="247"/>
        <v>2</v>
      </c>
      <c r="Z1101" s="9" t="e">
        <f t="shared" ca="1" si="248"/>
        <v>#NAME?</v>
      </c>
      <c r="AA1101" s="12">
        <f t="shared" si="249"/>
        <v>119</v>
      </c>
      <c r="AB1101" s="10">
        <f t="shared" si="250"/>
        <v>0.8571428571428571</v>
      </c>
      <c r="AC1101" s="13">
        <f t="shared" si="251"/>
        <v>0.1428571428571429</v>
      </c>
    </row>
    <row r="1102" spans="1:30">
      <c r="A1102" s="6">
        <v>44965</v>
      </c>
      <c r="B1102" s="7" t="s">
        <v>88</v>
      </c>
      <c r="C1102" s="7">
        <v>573</v>
      </c>
      <c r="D1102" s="7">
        <v>15</v>
      </c>
      <c r="E1102" s="7">
        <v>5</v>
      </c>
      <c r="F1102" s="7">
        <v>15</v>
      </c>
      <c r="G1102" s="7">
        <v>37</v>
      </c>
      <c r="H1102" s="7">
        <v>41</v>
      </c>
      <c r="I1102" s="7">
        <v>0</v>
      </c>
      <c r="J1102" s="7">
        <v>2</v>
      </c>
      <c r="K1102" s="7">
        <v>180</v>
      </c>
      <c r="L1102" s="7">
        <v>14</v>
      </c>
      <c r="M1102" s="28">
        <v>15</v>
      </c>
      <c r="N1102" s="9">
        <f>IF(Tabla2[[#This Row],[LECHE RETIRO DIA]]&lt;&gt;ISBLANK(Tabla2[[#This Row],[LECHE RETIRO DIA]]),SUM(Tabla2[[#This Row],[LECHE TANQUE DIA]:[LECHE RETIRO DIA]]),SUM(Tabla2[[#This Row],[LECHE TANQUE DIA]:[LECHE AUTOCONSUMO DIA]]))</f>
        <v>608</v>
      </c>
      <c r="O1102" s="10">
        <f t="shared" si="238"/>
        <v>0.94243421052631582</v>
      </c>
      <c r="P1102" s="11">
        <f t="shared" si="239"/>
        <v>16.432432432432432</v>
      </c>
      <c r="Q1102" s="11">
        <f t="shared" si="240"/>
        <v>15.486486486486486</v>
      </c>
      <c r="R1102" s="11">
        <f t="shared" si="241"/>
        <v>7.5</v>
      </c>
      <c r="S1102" s="11">
        <f t="shared" si="242"/>
        <v>3.3777777777777778</v>
      </c>
      <c r="T1102" s="11">
        <f t="shared" si="243"/>
        <v>4.8648648648648649</v>
      </c>
      <c r="U1102" s="11">
        <f t="shared" si="244"/>
        <v>43.428571428571431</v>
      </c>
      <c r="V1102" s="11">
        <f t="shared" si="245"/>
        <v>2.6428571428571428</v>
      </c>
      <c r="W1102" s="11">
        <f>IFERROR(H1102/M1102,Tabla2[[#This Row],[CARGA PRODUCCION (ANIMALES/HA)]])</f>
        <v>2.7333333333333334</v>
      </c>
      <c r="X1102" s="9">
        <f t="shared" si="246"/>
        <v>2023</v>
      </c>
      <c r="Y1102" s="9">
        <f t="shared" si="247"/>
        <v>2</v>
      </c>
      <c r="Z1102" s="9" t="e">
        <f t="shared" ca="1" si="248"/>
        <v>#NAME?</v>
      </c>
      <c r="AA1102" s="12">
        <f t="shared" si="249"/>
        <v>41</v>
      </c>
      <c r="AB1102" s="10">
        <f t="shared" si="250"/>
        <v>0.90243902439024393</v>
      </c>
      <c r="AC1102" s="13">
        <f t="shared" si="251"/>
        <v>9.7560975609756073E-2</v>
      </c>
    </row>
    <row r="1103" spans="1:30">
      <c r="A1103" s="60">
        <v>44966</v>
      </c>
      <c r="B1103" s="52" t="s">
        <v>81</v>
      </c>
      <c r="C1103" s="52">
        <v>2366</v>
      </c>
      <c r="D1103" s="52">
        <v>20</v>
      </c>
      <c r="E1103" s="52">
        <v>9</v>
      </c>
      <c r="F1103" s="52">
        <v>20</v>
      </c>
      <c r="G1103" s="52">
        <v>98</v>
      </c>
      <c r="H1103" s="52">
        <v>100</v>
      </c>
      <c r="I1103" s="52">
        <v>1</v>
      </c>
      <c r="J1103" s="52">
        <v>5</v>
      </c>
      <c r="K1103" s="52">
        <v>600</v>
      </c>
      <c r="L1103" s="52">
        <v>23.4</v>
      </c>
      <c r="M1103" s="53">
        <v>31.01</v>
      </c>
      <c r="N1103" s="54">
        <f>IF(Tabla2[[#This Row],[LECHE RETIRO DIA]]&lt;&gt;ISBLANK(Tabla2[[#This Row],[LECHE RETIRO DIA]]),SUM(Tabla2[[#This Row],[LECHE TANQUE DIA]:[LECHE RETIRO DIA]]),SUM(Tabla2[[#This Row],[LECHE TANQUE DIA]:[LECHE AUTOCONSUMO DIA]]))</f>
        <v>2415</v>
      </c>
      <c r="O1103" s="55">
        <f t="shared" si="238"/>
        <v>0.97971014492753628</v>
      </c>
      <c r="P1103" s="56">
        <f t="shared" si="239"/>
        <v>24.642857142857142</v>
      </c>
      <c r="Q1103" s="56">
        <f t="shared" si="240"/>
        <v>24.142857142857142</v>
      </c>
      <c r="R1103" s="56">
        <f t="shared" si="241"/>
        <v>4</v>
      </c>
      <c r="S1103" s="56">
        <f t="shared" si="242"/>
        <v>4.0250000000000004</v>
      </c>
      <c r="T1103" s="56">
        <f t="shared" si="243"/>
        <v>6.1224489795918364</v>
      </c>
      <c r="U1103" s="56">
        <f t="shared" si="244"/>
        <v>103.2051282051282</v>
      </c>
      <c r="V1103" s="56">
        <f t="shared" si="245"/>
        <v>4.1880341880341883</v>
      </c>
      <c r="W1103" s="56">
        <f>IFERROR(H1103/M1103,Tabla2[[#This Row],[CARGA PRODUCCION (ANIMALES/HA)]])</f>
        <v>3.224766204450177</v>
      </c>
      <c r="X1103" s="54">
        <f t="shared" si="246"/>
        <v>2023</v>
      </c>
      <c r="Y1103" s="54">
        <f t="shared" si="247"/>
        <v>2</v>
      </c>
      <c r="Z1103" s="54" t="e">
        <f t="shared" ca="1" si="248"/>
        <v>#NAME?</v>
      </c>
      <c r="AA1103" s="57">
        <f t="shared" si="249"/>
        <v>100</v>
      </c>
      <c r="AB1103" s="55">
        <f t="shared" si="250"/>
        <v>0.98</v>
      </c>
      <c r="AC1103" s="58">
        <f t="shared" si="251"/>
        <v>2.0000000000000018E-2</v>
      </c>
      <c r="AD1103" s="52"/>
    </row>
    <row r="1104" spans="1:30">
      <c r="A1104" s="6">
        <v>44966</v>
      </c>
      <c r="B1104" s="7" t="s">
        <v>83</v>
      </c>
      <c r="C1104" s="7">
        <v>2256</v>
      </c>
      <c r="D1104" s="7">
        <v>80</v>
      </c>
      <c r="E1104" s="7">
        <v>9</v>
      </c>
      <c r="F1104" s="7">
        <v>80</v>
      </c>
      <c r="G1104" s="7">
        <v>121</v>
      </c>
      <c r="H1104" s="7">
        <v>134</v>
      </c>
      <c r="I1104" s="7">
        <v>2</v>
      </c>
      <c r="J1104" s="7">
        <v>6</v>
      </c>
      <c r="K1104" s="7">
        <v>680</v>
      </c>
      <c r="L1104" s="7">
        <v>29.8</v>
      </c>
      <c r="M1104" s="8">
        <v>36.590000000000003</v>
      </c>
      <c r="N1104" s="9">
        <f>IF(Tabla2[[#This Row],[LECHE RETIRO DIA]]&lt;&gt;ISBLANK(Tabla2[[#This Row],[LECHE RETIRO DIA]]),SUM(Tabla2[[#This Row],[LECHE TANQUE DIA]:[LECHE RETIRO DIA]]),SUM(Tabla2[[#This Row],[LECHE TANQUE DIA]:[LECHE AUTOCONSUMO DIA]]))</f>
        <v>2425</v>
      </c>
      <c r="O1104" s="10">
        <f t="shared" si="238"/>
        <v>0.93030927835051547</v>
      </c>
      <c r="P1104" s="11">
        <f t="shared" si="239"/>
        <v>20.041322314049587</v>
      </c>
      <c r="Q1104" s="11">
        <f t="shared" si="240"/>
        <v>18.644628099173552</v>
      </c>
      <c r="R1104" s="11">
        <f t="shared" si="241"/>
        <v>13.333333333333334</v>
      </c>
      <c r="S1104" s="11">
        <f t="shared" si="242"/>
        <v>3.5661764705882355</v>
      </c>
      <c r="T1104" s="11">
        <f t="shared" si="243"/>
        <v>5.6198347107438016</v>
      </c>
      <c r="U1104" s="11">
        <f t="shared" si="244"/>
        <v>81.375838926174495</v>
      </c>
      <c r="V1104" s="11">
        <f t="shared" si="245"/>
        <v>4.0604026845637584</v>
      </c>
      <c r="W1104" s="11">
        <f>IFERROR(H1104/M1104,Tabla2[[#This Row],[CARGA PRODUCCION (ANIMALES/HA)]])</f>
        <v>3.6622027876468977</v>
      </c>
      <c r="X1104" s="9">
        <f t="shared" si="246"/>
        <v>2023</v>
      </c>
      <c r="Y1104" s="9">
        <f t="shared" si="247"/>
        <v>2</v>
      </c>
      <c r="Z1104" s="9" t="e">
        <f t="shared" ca="1" si="248"/>
        <v>#NAME?</v>
      </c>
      <c r="AA1104" s="12">
        <f t="shared" si="249"/>
        <v>134</v>
      </c>
      <c r="AB1104" s="10">
        <f t="shared" si="250"/>
        <v>0.90298507462686572</v>
      </c>
      <c r="AC1104" s="13">
        <f t="shared" si="251"/>
        <v>9.7014925373134275E-2</v>
      </c>
    </row>
    <row r="1105" spans="1:30">
      <c r="A1105" s="6">
        <v>44966</v>
      </c>
      <c r="B1105" s="7" t="s">
        <v>85</v>
      </c>
      <c r="C1105" s="7">
        <v>1907</v>
      </c>
      <c r="D1105" s="7">
        <v>40</v>
      </c>
      <c r="E1105" s="7">
        <v>9</v>
      </c>
      <c r="F1105" s="7">
        <v>40</v>
      </c>
      <c r="G1105" s="7">
        <v>102</v>
      </c>
      <c r="H1105" s="7">
        <v>119</v>
      </c>
      <c r="I1105" s="7">
        <v>0</v>
      </c>
      <c r="J1105" s="7">
        <v>5</v>
      </c>
      <c r="K1105" s="7">
        <v>480</v>
      </c>
      <c r="L1105" s="7">
        <v>26.01</v>
      </c>
      <c r="M1105" s="8">
        <v>34.119999999999997</v>
      </c>
      <c r="N1105" s="9">
        <f>IF(Tabla2[[#This Row],[LECHE RETIRO DIA]]&lt;&gt;ISBLANK(Tabla2[[#This Row],[LECHE RETIRO DIA]]),SUM(Tabla2[[#This Row],[LECHE TANQUE DIA]:[LECHE RETIRO DIA]]),SUM(Tabla2[[#This Row],[LECHE TANQUE DIA]:[LECHE AUTOCONSUMO DIA]]))</f>
        <v>1996</v>
      </c>
      <c r="O1105" s="10">
        <f t="shared" si="238"/>
        <v>0.95541082164328661</v>
      </c>
      <c r="P1105" s="11">
        <f t="shared" si="239"/>
        <v>19.568627450980394</v>
      </c>
      <c r="Q1105" s="11">
        <f t="shared" si="240"/>
        <v>18.696078431372548</v>
      </c>
      <c r="R1105" s="11">
        <f t="shared" si="241"/>
        <v>8</v>
      </c>
      <c r="S1105" s="11">
        <f t="shared" si="242"/>
        <v>4.1583333333333332</v>
      </c>
      <c r="T1105" s="11">
        <f t="shared" si="243"/>
        <v>4.7058823529411766</v>
      </c>
      <c r="U1105" s="11">
        <f t="shared" si="244"/>
        <v>76.739715494040752</v>
      </c>
      <c r="V1105" s="11">
        <f t="shared" si="245"/>
        <v>3.9215686274509802</v>
      </c>
      <c r="W1105" s="11">
        <f>IFERROR(H1105/M1105,Tabla2[[#This Row],[CARGA PRODUCCION (ANIMALES/HA)]])</f>
        <v>3.4876905041031656</v>
      </c>
      <c r="X1105" s="9">
        <f t="shared" si="246"/>
        <v>2023</v>
      </c>
      <c r="Y1105" s="9">
        <f t="shared" si="247"/>
        <v>2</v>
      </c>
      <c r="Z1105" s="9" t="e">
        <f t="shared" ca="1" si="248"/>
        <v>#NAME?</v>
      </c>
      <c r="AA1105" s="12">
        <f t="shared" si="249"/>
        <v>119</v>
      </c>
      <c r="AB1105" s="10">
        <f t="shared" si="250"/>
        <v>0.8571428571428571</v>
      </c>
      <c r="AC1105" s="13">
        <f t="shared" si="251"/>
        <v>0.1428571428571429</v>
      </c>
    </row>
    <row r="1106" spans="1:30">
      <c r="A1106" s="6">
        <v>44966</v>
      </c>
      <c r="B1106" s="7" t="s">
        <v>88</v>
      </c>
      <c r="C1106" s="7">
        <v>577</v>
      </c>
      <c r="D1106" s="7">
        <v>15</v>
      </c>
      <c r="E1106" s="7">
        <v>5</v>
      </c>
      <c r="F1106" s="7">
        <v>15</v>
      </c>
      <c r="G1106" s="7">
        <v>37</v>
      </c>
      <c r="H1106" s="7">
        <v>39</v>
      </c>
      <c r="I1106" s="7">
        <v>0</v>
      </c>
      <c r="J1106" s="7">
        <v>2</v>
      </c>
      <c r="K1106" s="7">
        <v>180</v>
      </c>
      <c r="L1106" s="7">
        <v>14</v>
      </c>
      <c r="M1106" s="28">
        <v>15</v>
      </c>
      <c r="N1106" s="9">
        <f>IF(Tabla2[[#This Row],[LECHE RETIRO DIA]]&lt;&gt;ISBLANK(Tabla2[[#This Row],[LECHE RETIRO DIA]]),SUM(Tabla2[[#This Row],[LECHE TANQUE DIA]:[LECHE RETIRO DIA]]),SUM(Tabla2[[#This Row],[LECHE TANQUE DIA]:[LECHE AUTOCONSUMO DIA]]))</f>
        <v>612</v>
      </c>
      <c r="O1106" s="10">
        <f t="shared" si="238"/>
        <v>0.94281045751633985</v>
      </c>
      <c r="P1106" s="11">
        <f t="shared" si="239"/>
        <v>16.54054054054054</v>
      </c>
      <c r="Q1106" s="11">
        <f t="shared" si="240"/>
        <v>15.594594594594595</v>
      </c>
      <c r="R1106" s="11">
        <f t="shared" si="241"/>
        <v>7.5</v>
      </c>
      <c r="S1106" s="11">
        <f t="shared" si="242"/>
        <v>3.4</v>
      </c>
      <c r="T1106" s="11">
        <f t="shared" si="243"/>
        <v>4.8648648648648649</v>
      </c>
      <c r="U1106" s="11">
        <f t="shared" si="244"/>
        <v>43.714285714285715</v>
      </c>
      <c r="V1106" s="11">
        <f t="shared" si="245"/>
        <v>2.6428571428571428</v>
      </c>
      <c r="W1106" s="11">
        <f>IFERROR(H1106/M1106,Tabla2[[#This Row],[CARGA PRODUCCION (ANIMALES/HA)]])</f>
        <v>2.6</v>
      </c>
      <c r="X1106" s="9">
        <f t="shared" si="246"/>
        <v>2023</v>
      </c>
      <c r="Y1106" s="9">
        <f t="shared" si="247"/>
        <v>2</v>
      </c>
      <c r="Z1106" s="9" t="e">
        <f t="shared" ca="1" si="248"/>
        <v>#NAME?</v>
      </c>
      <c r="AA1106" s="12">
        <f t="shared" si="249"/>
        <v>39</v>
      </c>
      <c r="AB1106" s="10">
        <f t="shared" si="250"/>
        <v>0.94871794871794868</v>
      </c>
      <c r="AC1106" s="13">
        <f t="shared" si="251"/>
        <v>5.1282051282051322E-2</v>
      </c>
    </row>
    <row r="1107" spans="1:30">
      <c r="A1107" s="6">
        <v>44967</v>
      </c>
      <c r="B1107" s="7" t="s">
        <v>81</v>
      </c>
      <c r="C1107" s="52">
        <v>2332</v>
      </c>
      <c r="D1107" s="7">
        <v>20</v>
      </c>
      <c r="E1107" s="7">
        <v>9</v>
      </c>
      <c r="F1107" s="7">
        <v>20</v>
      </c>
      <c r="G1107" s="7">
        <v>98</v>
      </c>
      <c r="H1107" s="7">
        <v>100</v>
      </c>
      <c r="I1107" s="7">
        <v>1</v>
      </c>
      <c r="J1107" s="7">
        <v>6</v>
      </c>
      <c r="K1107" s="7">
        <v>600</v>
      </c>
      <c r="L1107" s="7">
        <v>23.4</v>
      </c>
      <c r="M1107" s="8">
        <v>31.01</v>
      </c>
      <c r="N1107" s="9">
        <f>IF(Tabla2[[#This Row],[LECHE RETIRO DIA]]&lt;&gt;ISBLANK(Tabla2[[#This Row],[LECHE RETIRO DIA]]),SUM(Tabla2[[#This Row],[LECHE TANQUE DIA]:[LECHE RETIRO DIA]]),SUM(Tabla2[[#This Row],[LECHE TANQUE DIA]:[LECHE AUTOCONSUMO DIA]]))</f>
        <v>2381</v>
      </c>
      <c r="O1107" s="10">
        <f t="shared" si="238"/>
        <v>0.97942041159176818</v>
      </c>
      <c r="P1107" s="11">
        <f t="shared" si="239"/>
        <v>24.295918367346939</v>
      </c>
      <c r="Q1107" s="11">
        <f t="shared" si="240"/>
        <v>23.795918367346939</v>
      </c>
      <c r="R1107" s="11">
        <f t="shared" si="241"/>
        <v>3.3333333333333335</v>
      </c>
      <c r="S1107" s="11">
        <f t="shared" si="242"/>
        <v>3.9683333333333333</v>
      </c>
      <c r="T1107" s="11">
        <f t="shared" si="243"/>
        <v>6.1224489795918364</v>
      </c>
      <c r="U1107" s="11">
        <f t="shared" si="244"/>
        <v>101.75213675213676</v>
      </c>
      <c r="V1107" s="11">
        <f t="shared" si="245"/>
        <v>4.1880341880341883</v>
      </c>
      <c r="W1107" s="11">
        <f>IFERROR(H1107/M1107,Tabla2[[#This Row],[CARGA PRODUCCION (ANIMALES/HA)]])</f>
        <v>3.224766204450177</v>
      </c>
      <c r="X1107" s="9">
        <f t="shared" si="246"/>
        <v>2023</v>
      </c>
      <c r="Y1107" s="9">
        <f t="shared" si="247"/>
        <v>2</v>
      </c>
      <c r="Z1107" s="9" t="e">
        <f t="shared" ca="1" si="248"/>
        <v>#NAME?</v>
      </c>
      <c r="AA1107" s="12">
        <f t="shared" si="249"/>
        <v>100</v>
      </c>
      <c r="AB1107" s="10">
        <f t="shared" si="250"/>
        <v>0.98</v>
      </c>
      <c r="AC1107" s="13">
        <f t="shared" si="251"/>
        <v>2.0000000000000018E-2</v>
      </c>
    </row>
    <row r="1108" spans="1:30">
      <c r="A1108" s="6">
        <v>44967</v>
      </c>
      <c r="B1108" s="7" t="s">
        <v>83</v>
      </c>
      <c r="C1108" s="7">
        <v>2354</v>
      </c>
      <c r="D1108" s="7">
        <v>80</v>
      </c>
      <c r="E1108" s="7">
        <v>9</v>
      </c>
      <c r="F1108" s="7">
        <v>80</v>
      </c>
      <c r="G1108" s="7">
        <v>121</v>
      </c>
      <c r="H1108" s="7">
        <v>134</v>
      </c>
      <c r="I1108" s="7">
        <v>2</v>
      </c>
      <c r="J1108" s="7">
        <v>6</v>
      </c>
      <c r="K1108" s="7">
        <v>680</v>
      </c>
      <c r="L1108" s="7">
        <v>29.8</v>
      </c>
      <c r="M1108" s="8">
        <v>36.590000000000003</v>
      </c>
      <c r="N1108" s="9">
        <f>IF(Tabla2[[#This Row],[LECHE RETIRO DIA]]&lt;&gt;ISBLANK(Tabla2[[#This Row],[LECHE RETIRO DIA]]),SUM(Tabla2[[#This Row],[LECHE TANQUE DIA]:[LECHE RETIRO DIA]]),SUM(Tabla2[[#This Row],[LECHE TANQUE DIA]:[LECHE AUTOCONSUMO DIA]]))</f>
        <v>2523</v>
      </c>
      <c r="O1108" s="10">
        <f t="shared" si="238"/>
        <v>0.9330162504954419</v>
      </c>
      <c r="P1108" s="11">
        <f t="shared" si="239"/>
        <v>20.851239669421489</v>
      </c>
      <c r="Q1108" s="11">
        <f t="shared" si="240"/>
        <v>19.454545454545453</v>
      </c>
      <c r="R1108" s="11">
        <f t="shared" si="241"/>
        <v>13.333333333333334</v>
      </c>
      <c r="S1108" s="11">
        <f t="shared" si="242"/>
        <v>3.710294117647059</v>
      </c>
      <c r="T1108" s="11">
        <f t="shared" si="243"/>
        <v>5.6198347107438016</v>
      </c>
      <c r="U1108" s="11">
        <f t="shared" si="244"/>
        <v>84.664429530201346</v>
      </c>
      <c r="V1108" s="11">
        <f t="shared" si="245"/>
        <v>4.0604026845637584</v>
      </c>
      <c r="W1108" s="11">
        <f>IFERROR(H1108/M1108,Tabla2[[#This Row],[CARGA PRODUCCION (ANIMALES/HA)]])</f>
        <v>3.6622027876468977</v>
      </c>
      <c r="X1108" s="9">
        <f t="shared" si="246"/>
        <v>2023</v>
      </c>
      <c r="Y1108" s="9">
        <f t="shared" si="247"/>
        <v>2</v>
      </c>
      <c r="Z1108" s="9" t="e">
        <f t="shared" ca="1" si="248"/>
        <v>#NAME?</v>
      </c>
      <c r="AA1108" s="12">
        <f t="shared" si="249"/>
        <v>134</v>
      </c>
      <c r="AB1108" s="10">
        <f t="shared" si="250"/>
        <v>0.90298507462686572</v>
      </c>
      <c r="AC1108" s="13">
        <f t="shared" si="251"/>
        <v>9.7014925373134275E-2</v>
      </c>
    </row>
    <row r="1109" spans="1:30">
      <c r="A1109" s="6">
        <v>44967</v>
      </c>
      <c r="B1109" s="7" t="s">
        <v>85</v>
      </c>
      <c r="C1109" s="7">
        <v>1849</v>
      </c>
      <c r="D1109" s="7">
        <v>40</v>
      </c>
      <c r="E1109" s="7">
        <v>9</v>
      </c>
      <c r="F1109" s="7">
        <v>40</v>
      </c>
      <c r="G1109" s="7">
        <v>102</v>
      </c>
      <c r="H1109" s="7">
        <v>119</v>
      </c>
      <c r="I1109" s="7">
        <v>0</v>
      </c>
      <c r="J1109" s="7">
        <v>5</v>
      </c>
      <c r="K1109" s="7">
        <v>480</v>
      </c>
      <c r="L1109" s="7">
        <v>26.01</v>
      </c>
      <c r="M1109" s="8">
        <v>34.119999999999997</v>
      </c>
      <c r="N1109" s="9">
        <f>IF(Tabla2[[#This Row],[LECHE RETIRO DIA]]&lt;&gt;ISBLANK(Tabla2[[#This Row],[LECHE RETIRO DIA]]),SUM(Tabla2[[#This Row],[LECHE TANQUE DIA]:[LECHE RETIRO DIA]]),SUM(Tabla2[[#This Row],[LECHE TANQUE DIA]:[LECHE AUTOCONSUMO DIA]]))</f>
        <v>1938</v>
      </c>
      <c r="O1109" s="10">
        <f t="shared" si="238"/>
        <v>0.95407636738906088</v>
      </c>
      <c r="P1109" s="11">
        <f t="shared" si="239"/>
        <v>19</v>
      </c>
      <c r="Q1109" s="11">
        <f t="shared" si="240"/>
        <v>18.127450980392158</v>
      </c>
      <c r="R1109" s="11">
        <f t="shared" si="241"/>
        <v>8</v>
      </c>
      <c r="S1109" s="11">
        <f t="shared" si="242"/>
        <v>4.0374999999999996</v>
      </c>
      <c r="T1109" s="11">
        <f t="shared" si="243"/>
        <v>4.7058823529411766</v>
      </c>
      <c r="U1109" s="11">
        <f t="shared" si="244"/>
        <v>74.509803921568619</v>
      </c>
      <c r="V1109" s="11">
        <f t="shared" si="245"/>
        <v>3.9215686274509802</v>
      </c>
      <c r="W1109" s="11">
        <f>IFERROR(H1109/M1109,Tabla2[[#This Row],[CARGA PRODUCCION (ANIMALES/HA)]])</f>
        <v>3.4876905041031656</v>
      </c>
      <c r="X1109" s="9">
        <f t="shared" si="246"/>
        <v>2023</v>
      </c>
      <c r="Y1109" s="9">
        <f t="shared" si="247"/>
        <v>2</v>
      </c>
      <c r="Z1109" s="9" t="e">
        <f t="shared" ca="1" si="248"/>
        <v>#NAME?</v>
      </c>
      <c r="AA1109" s="12">
        <f t="shared" si="249"/>
        <v>119</v>
      </c>
      <c r="AB1109" s="10">
        <f t="shared" si="250"/>
        <v>0.8571428571428571</v>
      </c>
      <c r="AC1109" s="13">
        <f t="shared" si="251"/>
        <v>0.1428571428571429</v>
      </c>
    </row>
    <row r="1110" spans="1:30">
      <c r="A1110" s="6">
        <v>44967</v>
      </c>
      <c r="B1110" s="7" t="s">
        <v>88</v>
      </c>
      <c r="C1110" s="7">
        <v>550</v>
      </c>
      <c r="D1110" s="7">
        <v>15</v>
      </c>
      <c r="E1110" s="7">
        <v>5</v>
      </c>
      <c r="F1110" s="7">
        <v>15</v>
      </c>
      <c r="G1110" s="7">
        <v>37</v>
      </c>
      <c r="H1110" s="7">
        <v>39</v>
      </c>
      <c r="I1110" s="7">
        <v>0</v>
      </c>
      <c r="J1110" s="7">
        <v>2</v>
      </c>
      <c r="K1110" s="7">
        <v>180</v>
      </c>
      <c r="L1110" s="7">
        <v>14</v>
      </c>
      <c r="M1110" s="28">
        <v>15</v>
      </c>
      <c r="N1110" s="9">
        <f>IF(Tabla2[[#This Row],[LECHE RETIRO DIA]]&lt;&gt;ISBLANK(Tabla2[[#This Row],[LECHE RETIRO DIA]]),SUM(Tabla2[[#This Row],[LECHE TANQUE DIA]:[LECHE RETIRO DIA]]),SUM(Tabla2[[#This Row],[LECHE TANQUE DIA]:[LECHE AUTOCONSUMO DIA]]))</f>
        <v>585</v>
      </c>
      <c r="O1110" s="10">
        <f t="shared" ref="O1110:O1138" si="252">IFERROR(C1110/N1110,"")</f>
        <v>0.94017094017094016</v>
      </c>
      <c r="P1110" s="11">
        <f t="shared" ref="P1110:P1138" si="253">IFERROR(N1110/G1110,"")</f>
        <v>15.810810810810811</v>
      </c>
      <c r="Q1110" s="11">
        <f t="shared" ref="Q1110:Q1138" si="254">IFERROR(C1110/G1110,"")</f>
        <v>14.864864864864865</v>
      </c>
      <c r="R1110" s="11">
        <f t="shared" ref="R1110:R1138" si="255">IFERROR(D1110/J1110,"")</f>
        <v>7.5</v>
      </c>
      <c r="S1110" s="11">
        <f t="shared" ref="S1110:S1138" si="256">IFERROR(N1110/K1110,"")</f>
        <v>3.25</v>
      </c>
      <c r="T1110" s="11">
        <f t="shared" ref="T1110:T1138" si="257">IFERROR(K1110/G1110,"")</f>
        <v>4.8648648648648649</v>
      </c>
      <c r="U1110" s="11">
        <f t="shared" ref="U1110:U1138" si="258">IFERROR(N1110/L1110,"")</f>
        <v>41.785714285714285</v>
      </c>
      <c r="V1110" s="11">
        <f t="shared" ref="V1110:V1138" si="259">IFERROR(G1110/L1110,"")</f>
        <v>2.6428571428571428</v>
      </c>
      <c r="W1110" s="11">
        <f>IFERROR(H1110/M1110,Tabla2[[#This Row],[CARGA PRODUCCION (ANIMALES/HA)]])</f>
        <v>2.6</v>
      </c>
      <c r="X1110" s="9">
        <f t="shared" ref="X1110:X1138" si="260">YEAR(A1110)</f>
        <v>2023</v>
      </c>
      <c r="Y1110" s="9">
        <f t="shared" ref="Y1110:Y1138" si="261">MONTH(A1110)</f>
        <v>2</v>
      </c>
      <c r="Z1110" s="9" t="e">
        <f t="shared" ref="Z1110:Z1138" ca="1" si="262">_xlfn.ISOWEEKNUM(A1110)</f>
        <v>#NAME?</v>
      </c>
      <c r="AA1110" s="12">
        <f t="shared" ref="AA1110:AA1138" si="263">IF(H1110&gt;0,H1110,G1110)</f>
        <v>39</v>
      </c>
      <c r="AB1110" s="10">
        <f t="shared" ref="AB1110:AB1138" si="264">IFERROR(G1110/AA1110,"")</f>
        <v>0.94871794871794868</v>
      </c>
      <c r="AC1110" s="13">
        <f t="shared" ref="AC1110:AC1173" si="265">IFERROR(1-AB1110,"")</f>
        <v>5.1282051282051322E-2</v>
      </c>
    </row>
    <row r="1111" spans="1:30">
      <c r="A1111" s="60">
        <v>44968</v>
      </c>
      <c r="B1111" s="52" t="s">
        <v>81</v>
      </c>
      <c r="C1111" s="52">
        <v>2332</v>
      </c>
      <c r="D1111" s="52">
        <v>20</v>
      </c>
      <c r="E1111" s="52">
        <v>9</v>
      </c>
      <c r="F1111" s="52">
        <v>20</v>
      </c>
      <c r="G1111" s="52">
        <v>98</v>
      </c>
      <c r="H1111" s="52">
        <v>100</v>
      </c>
      <c r="I1111" s="52">
        <v>1</v>
      </c>
      <c r="J1111" s="52">
        <v>6</v>
      </c>
      <c r="K1111" s="52">
        <v>600</v>
      </c>
      <c r="L1111" s="52">
        <v>23.4</v>
      </c>
      <c r="M1111" s="53">
        <v>31.01</v>
      </c>
      <c r="N1111" s="54">
        <f>IF(Tabla2[[#This Row],[LECHE RETIRO DIA]]&lt;&gt;ISBLANK(Tabla2[[#This Row],[LECHE RETIRO DIA]]),SUM(Tabla2[[#This Row],[LECHE TANQUE DIA]:[LECHE RETIRO DIA]]),SUM(Tabla2[[#This Row],[LECHE TANQUE DIA]:[LECHE AUTOCONSUMO DIA]]))</f>
        <v>2381</v>
      </c>
      <c r="O1111" s="55">
        <f t="shared" si="252"/>
        <v>0.97942041159176818</v>
      </c>
      <c r="P1111" s="56">
        <f t="shared" si="253"/>
        <v>24.295918367346939</v>
      </c>
      <c r="Q1111" s="56">
        <f t="shared" si="254"/>
        <v>23.795918367346939</v>
      </c>
      <c r="R1111" s="56">
        <f t="shared" si="255"/>
        <v>3.3333333333333335</v>
      </c>
      <c r="S1111" s="56">
        <f t="shared" si="256"/>
        <v>3.9683333333333333</v>
      </c>
      <c r="T1111" s="56">
        <f t="shared" si="257"/>
        <v>6.1224489795918364</v>
      </c>
      <c r="U1111" s="56">
        <f t="shared" si="258"/>
        <v>101.75213675213676</v>
      </c>
      <c r="V1111" s="56">
        <f t="shared" si="259"/>
        <v>4.1880341880341883</v>
      </c>
      <c r="W1111" s="56">
        <f>IFERROR(H1111/M1111,Tabla2[[#This Row],[CARGA PRODUCCION (ANIMALES/HA)]])</f>
        <v>3.224766204450177</v>
      </c>
      <c r="X1111" s="54">
        <f t="shared" si="260"/>
        <v>2023</v>
      </c>
      <c r="Y1111" s="54">
        <f t="shared" si="261"/>
        <v>2</v>
      </c>
      <c r="Z1111" s="54" t="e">
        <f t="shared" ca="1" si="262"/>
        <v>#NAME?</v>
      </c>
      <c r="AA1111" s="57">
        <f t="shared" si="263"/>
        <v>100</v>
      </c>
      <c r="AB1111" s="55">
        <f t="shared" si="264"/>
        <v>0.98</v>
      </c>
      <c r="AC1111" s="58">
        <f t="shared" si="265"/>
        <v>2.0000000000000018E-2</v>
      </c>
      <c r="AD1111" s="52"/>
    </row>
    <row r="1112" spans="1:30">
      <c r="A1112" s="60">
        <v>44968</v>
      </c>
      <c r="B1112" s="52" t="s">
        <v>83</v>
      </c>
      <c r="C1112" s="7">
        <v>2354</v>
      </c>
      <c r="D1112" s="52">
        <v>80</v>
      </c>
      <c r="E1112" s="52">
        <v>9</v>
      </c>
      <c r="F1112" s="52">
        <v>80</v>
      </c>
      <c r="G1112" s="52">
        <v>121</v>
      </c>
      <c r="H1112" s="52">
        <v>134</v>
      </c>
      <c r="I1112" s="52">
        <v>2</v>
      </c>
      <c r="J1112" s="52">
        <v>6</v>
      </c>
      <c r="K1112" s="52">
        <v>680</v>
      </c>
      <c r="L1112" s="52">
        <v>29.8</v>
      </c>
      <c r="M1112" s="53">
        <v>36.590000000000003</v>
      </c>
      <c r="N1112" s="54">
        <f>IF(Tabla2[[#This Row],[LECHE RETIRO DIA]]&lt;&gt;ISBLANK(Tabla2[[#This Row],[LECHE RETIRO DIA]]),SUM(Tabla2[[#This Row],[LECHE TANQUE DIA]:[LECHE RETIRO DIA]]),SUM(Tabla2[[#This Row],[LECHE TANQUE DIA]:[LECHE AUTOCONSUMO DIA]]))</f>
        <v>2523</v>
      </c>
      <c r="O1112" s="55">
        <f t="shared" si="252"/>
        <v>0.9330162504954419</v>
      </c>
      <c r="P1112" s="56">
        <f t="shared" si="253"/>
        <v>20.851239669421489</v>
      </c>
      <c r="Q1112" s="56">
        <f t="shared" si="254"/>
        <v>19.454545454545453</v>
      </c>
      <c r="R1112" s="56">
        <f t="shared" si="255"/>
        <v>13.333333333333334</v>
      </c>
      <c r="S1112" s="56">
        <f t="shared" si="256"/>
        <v>3.710294117647059</v>
      </c>
      <c r="T1112" s="56">
        <f t="shared" si="257"/>
        <v>5.6198347107438016</v>
      </c>
      <c r="U1112" s="56">
        <f t="shared" si="258"/>
        <v>84.664429530201346</v>
      </c>
      <c r="V1112" s="56">
        <f t="shared" si="259"/>
        <v>4.0604026845637584</v>
      </c>
      <c r="W1112" s="56">
        <f>IFERROR(H1112/M1112,Tabla2[[#This Row],[CARGA PRODUCCION (ANIMALES/HA)]])</f>
        <v>3.6622027876468977</v>
      </c>
      <c r="X1112" s="54">
        <f t="shared" si="260"/>
        <v>2023</v>
      </c>
      <c r="Y1112" s="54">
        <f t="shared" si="261"/>
        <v>2</v>
      </c>
      <c r="Z1112" s="54" t="e">
        <f t="shared" ca="1" si="262"/>
        <v>#NAME?</v>
      </c>
      <c r="AA1112" s="57">
        <f t="shared" si="263"/>
        <v>134</v>
      </c>
      <c r="AB1112" s="55">
        <f t="shared" si="264"/>
        <v>0.90298507462686572</v>
      </c>
      <c r="AC1112" s="58">
        <f t="shared" si="265"/>
        <v>9.7014925373134275E-2</v>
      </c>
      <c r="AD1112" s="52"/>
    </row>
    <row r="1113" spans="1:30">
      <c r="A1113" s="60">
        <v>44968</v>
      </c>
      <c r="B1113" s="52" t="s">
        <v>85</v>
      </c>
      <c r="C1113" s="7">
        <v>1775</v>
      </c>
      <c r="D1113" s="52">
        <v>40</v>
      </c>
      <c r="E1113" s="52">
        <v>9</v>
      </c>
      <c r="F1113" s="52">
        <v>40</v>
      </c>
      <c r="G1113" s="52">
        <v>102</v>
      </c>
      <c r="H1113" s="52">
        <v>119</v>
      </c>
      <c r="I1113" s="52">
        <v>0</v>
      </c>
      <c r="J1113" s="52">
        <v>5</v>
      </c>
      <c r="K1113" s="52">
        <v>480</v>
      </c>
      <c r="L1113" s="52">
        <v>26.01</v>
      </c>
      <c r="M1113" s="53">
        <v>34.119999999999997</v>
      </c>
      <c r="N1113" s="54">
        <f>IF(Tabla2[[#This Row],[LECHE RETIRO DIA]]&lt;&gt;ISBLANK(Tabla2[[#This Row],[LECHE RETIRO DIA]]),SUM(Tabla2[[#This Row],[LECHE TANQUE DIA]:[LECHE RETIRO DIA]]),SUM(Tabla2[[#This Row],[LECHE TANQUE DIA]:[LECHE AUTOCONSUMO DIA]]))</f>
        <v>1864</v>
      </c>
      <c r="O1113" s="55">
        <f t="shared" si="252"/>
        <v>0.95225321888412018</v>
      </c>
      <c r="P1113" s="56">
        <f t="shared" si="253"/>
        <v>18.274509803921568</v>
      </c>
      <c r="Q1113" s="56">
        <f t="shared" si="254"/>
        <v>17.401960784313726</v>
      </c>
      <c r="R1113" s="56">
        <f t="shared" si="255"/>
        <v>8</v>
      </c>
      <c r="S1113" s="56">
        <f t="shared" si="256"/>
        <v>3.8833333333333333</v>
      </c>
      <c r="T1113" s="56">
        <f t="shared" si="257"/>
        <v>4.7058823529411766</v>
      </c>
      <c r="U1113" s="56">
        <f t="shared" si="258"/>
        <v>71.664744329104181</v>
      </c>
      <c r="V1113" s="56">
        <f t="shared" si="259"/>
        <v>3.9215686274509802</v>
      </c>
      <c r="W1113" s="56">
        <f>IFERROR(H1113/M1113,Tabla2[[#This Row],[CARGA PRODUCCION (ANIMALES/HA)]])</f>
        <v>3.4876905041031656</v>
      </c>
      <c r="X1113" s="54">
        <f t="shared" si="260"/>
        <v>2023</v>
      </c>
      <c r="Y1113" s="54">
        <f t="shared" si="261"/>
        <v>2</v>
      </c>
      <c r="Z1113" s="54" t="e">
        <f t="shared" ca="1" si="262"/>
        <v>#NAME?</v>
      </c>
      <c r="AA1113" s="57">
        <f t="shared" si="263"/>
        <v>119</v>
      </c>
      <c r="AB1113" s="55">
        <f t="shared" si="264"/>
        <v>0.8571428571428571</v>
      </c>
      <c r="AC1113" s="58">
        <f t="shared" si="265"/>
        <v>0.1428571428571429</v>
      </c>
      <c r="AD1113" s="52"/>
    </row>
    <row r="1114" spans="1:30">
      <c r="A1114" s="60">
        <v>44968</v>
      </c>
      <c r="B1114" s="52" t="s">
        <v>88</v>
      </c>
      <c r="C1114" s="7">
        <v>565</v>
      </c>
      <c r="D1114" s="52">
        <v>15</v>
      </c>
      <c r="E1114" s="52">
        <v>5</v>
      </c>
      <c r="F1114" s="52">
        <v>15</v>
      </c>
      <c r="G1114" s="52">
        <v>37</v>
      </c>
      <c r="H1114" s="52">
        <v>39</v>
      </c>
      <c r="I1114" s="52">
        <v>0</v>
      </c>
      <c r="J1114" s="52">
        <v>2</v>
      </c>
      <c r="K1114" s="52">
        <v>180</v>
      </c>
      <c r="L1114" s="52">
        <v>14</v>
      </c>
      <c r="M1114" s="28">
        <v>15</v>
      </c>
      <c r="N1114" s="54">
        <f>IF(Tabla2[[#This Row],[LECHE RETIRO DIA]]&lt;&gt;ISBLANK(Tabla2[[#This Row],[LECHE RETIRO DIA]]),SUM(Tabla2[[#This Row],[LECHE TANQUE DIA]:[LECHE RETIRO DIA]]),SUM(Tabla2[[#This Row],[LECHE TANQUE DIA]:[LECHE AUTOCONSUMO DIA]]))</f>
        <v>600</v>
      </c>
      <c r="O1114" s="55">
        <f t="shared" si="252"/>
        <v>0.94166666666666665</v>
      </c>
      <c r="P1114" s="56">
        <f t="shared" si="253"/>
        <v>16.216216216216218</v>
      </c>
      <c r="Q1114" s="56">
        <f t="shared" si="254"/>
        <v>15.27027027027027</v>
      </c>
      <c r="R1114" s="56">
        <f t="shared" si="255"/>
        <v>7.5</v>
      </c>
      <c r="S1114" s="56">
        <f t="shared" si="256"/>
        <v>3.3333333333333335</v>
      </c>
      <c r="T1114" s="56">
        <f t="shared" si="257"/>
        <v>4.8648648648648649</v>
      </c>
      <c r="U1114" s="56">
        <f t="shared" si="258"/>
        <v>42.857142857142854</v>
      </c>
      <c r="V1114" s="56">
        <f t="shared" si="259"/>
        <v>2.6428571428571428</v>
      </c>
      <c r="W1114" s="56">
        <f>IFERROR(H1114/M1114,Tabla2[[#This Row],[CARGA PRODUCCION (ANIMALES/HA)]])</f>
        <v>2.6</v>
      </c>
      <c r="X1114" s="54">
        <f t="shared" si="260"/>
        <v>2023</v>
      </c>
      <c r="Y1114" s="54">
        <f t="shared" si="261"/>
        <v>2</v>
      </c>
      <c r="Z1114" s="54" t="e">
        <f t="shared" ca="1" si="262"/>
        <v>#NAME?</v>
      </c>
      <c r="AA1114" s="57">
        <f t="shared" si="263"/>
        <v>39</v>
      </c>
      <c r="AB1114" s="55">
        <f t="shared" si="264"/>
        <v>0.94871794871794868</v>
      </c>
      <c r="AC1114" s="58">
        <f t="shared" si="265"/>
        <v>5.1282051282051322E-2</v>
      </c>
      <c r="AD1114" s="52"/>
    </row>
    <row r="1115" spans="1:30">
      <c r="A1115" s="60">
        <v>44969</v>
      </c>
      <c r="B1115" s="52" t="s">
        <v>81</v>
      </c>
      <c r="C1115" s="52">
        <v>2267</v>
      </c>
      <c r="D1115" s="52">
        <v>20</v>
      </c>
      <c r="E1115" s="52">
        <v>9</v>
      </c>
      <c r="F1115" s="52">
        <v>20</v>
      </c>
      <c r="G1115" s="52">
        <v>98</v>
      </c>
      <c r="H1115" s="52">
        <v>100</v>
      </c>
      <c r="I1115" s="52">
        <v>1</v>
      </c>
      <c r="J1115" s="52">
        <v>6</v>
      </c>
      <c r="K1115" s="52">
        <v>600</v>
      </c>
      <c r="L1115" s="52">
        <v>23.4</v>
      </c>
      <c r="M1115" s="53">
        <v>31.01</v>
      </c>
      <c r="N1115" s="54">
        <f>IF(Tabla2[[#This Row],[LECHE RETIRO DIA]]&lt;&gt;ISBLANK(Tabla2[[#This Row],[LECHE RETIRO DIA]]),SUM(Tabla2[[#This Row],[LECHE TANQUE DIA]:[LECHE RETIRO DIA]]),SUM(Tabla2[[#This Row],[LECHE TANQUE DIA]:[LECHE AUTOCONSUMO DIA]]))</f>
        <v>2316</v>
      </c>
      <c r="O1115" s="55">
        <f t="shared" si="252"/>
        <v>0.97884283246977544</v>
      </c>
      <c r="P1115" s="56">
        <f t="shared" si="253"/>
        <v>23.632653061224488</v>
      </c>
      <c r="Q1115" s="56">
        <f t="shared" si="254"/>
        <v>23.132653061224488</v>
      </c>
      <c r="R1115" s="56">
        <f t="shared" si="255"/>
        <v>3.3333333333333335</v>
      </c>
      <c r="S1115" s="56">
        <f t="shared" si="256"/>
        <v>3.86</v>
      </c>
      <c r="T1115" s="56">
        <f t="shared" si="257"/>
        <v>6.1224489795918364</v>
      </c>
      <c r="U1115" s="56">
        <f t="shared" si="258"/>
        <v>98.974358974358978</v>
      </c>
      <c r="V1115" s="56">
        <f t="shared" si="259"/>
        <v>4.1880341880341883</v>
      </c>
      <c r="W1115" s="56">
        <f>IFERROR(H1115/M1115,Tabla2[[#This Row],[CARGA PRODUCCION (ANIMALES/HA)]])</f>
        <v>3.224766204450177</v>
      </c>
      <c r="X1115" s="54">
        <f t="shared" si="260"/>
        <v>2023</v>
      </c>
      <c r="Y1115" s="54">
        <f t="shared" si="261"/>
        <v>2</v>
      </c>
      <c r="Z1115" s="54" t="e">
        <f t="shared" ca="1" si="262"/>
        <v>#NAME?</v>
      </c>
      <c r="AA1115" s="57">
        <f t="shared" si="263"/>
        <v>100</v>
      </c>
      <c r="AB1115" s="55">
        <f t="shared" si="264"/>
        <v>0.98</v>
      </c>
      <c r="AC1115" s="58">
        <f t="shared" si="265"/>
        <v>2.0000000000000018E-2</v>
      </c>
      <c r="AD1115" s="52"/>
    </row>
    <row r="1116" spans="1:30">
      <c r="A1116" s="60">
        <v>44969</v>
      </c>
      <c r="B1116" s="52" t="s">
        <v>83</v>
      </c>
      <c r="C1116" s="52">
        <v>2391</v>
      </c>
      <c r="D1116" s="52">
        <v>80</v>
      </c>
      <c r="E1116" s="52">
        <v>9</v>
      </c>
      <c r="F1116" s="52">
        <v>80</v>
      </c>
      <c r="G1116" s="52">
        <v>121</v>
      </c>
      <c r="H1116" s="52">
        <v>134</v>
      </c>
      <c r="I1116" s="52">
        <v>2</v>
      </c>
      <c r="J1116" s="52">
        <v>6</v>
      </c>
      <c r="K1116" s="52">
        <v>680</v>
      </c>
      <c r="L1116" s="52">
        <v>29.8</v>
      </c>
      <c r="M1116" s="53">
        <v>36.590000000000003</v>
      </c>
      <c r="N1116" s="54">
        <f>IF(Tabla2[[#This Row],[LECHE RETIRO DIA]]&lt;&gt;ISBLANK(Tabla2[[#This Row],[LECHE RETIRO DIA]]),SUM(Tabla2[[#This Row],[LECHE TANQUE DIA]:[LECHE RETIRO DIA]]),SUM(Tabla2[[#This Row],[LECHE TANQUE DIA]:[LECHE AUTOCONSUMO DIA]]))</f>
        <v>2560</v>
      </c>
      <c r="O1116" s="55">
        <f t="shared" si="252"/>
        <v>0.93398437499999998</v>
      </c>
      <c r="P1116" s="56">
        <f t="shared" si="253"/>
        <v>21.15702479338843</v>
      </c>
      <c r="Q1116" s="56">
        <f t="shared" si="254"/>
        <v>19.760330578512395</v>
      </c>
      <c r="R1116" s="56">
        <f t="shared" si="255"/>
        <v>13.333333333333334</v>
      </c>
      <c r="S1116" s="56">
        <f t="shared" si="256"/>
        <v>3.7647058823529411</v>
      </c>
      <c r="T1116" s="56">
        <f t="shared" si="257"/>
        <v>5.6198347107438016</v>
      </c>
      <c r="U1116" s="56">
        <f t="shared" si="258"/>
        <v>85.90604026845638</v>
      </c>
      <c r="V1116" s="56">
        <f t="shared" si="259"/>
        <v>4.0604026845637584</v>
      </c>
      <c r="W1116" s="56">
        <f>IFERROR(H1116/M1116,Tabla2[[#This Row],[CARGA PRODUCCION (ANIMALES/HA)]])</f>
        <v>3.6622027876468977</v>
      </c>
      <c r="X1116" s="54">
        <f t="shared" si="260"/>
        <v>2023</v>
      </c>
      <c r="Y1116" s="54">
        <f t="shared" si="261"/>
        <v>2</v>
      </c>
      <c r="Z1116" s="54" t="e">
        <f t="shared" ca="1" si="262"/>
        <v>#NAME?</v>
      </c>
      <c r="AA1116" s="57">
        <f t="shared" si="263"/>
        <v>134</v>
      </c>
      <c r="AB1116" s="55">
        <f t="shared" si="264"/>
        <v>0.90298507462686572</v>
      </c>
      <c r="AC1116" s="58">
        <f t="shared" si="265"/>
        <v>9.7014925373134275E-2</v>
      </c>
      <c r="AD1116" s="52"/>
    </row>
    <row r="1117" spans="1:30">
      <c r="A1117" s="60">
        <v>44969</v>
      </c>
      <c r="B1117" s="52" t="s">
        <v>85</v>
      </c>
      <c r="C1117" s="52">
        <v>1849</v>
      </c>
      <c r="D1117" s="52">
        <v>40</v>
      </c>
      <c r="E1117" s="52">
        <v>9</v>
      </c>
      <c r="F1117" s="52">
        <v>40</v>
      </c>
      <c r="G1117" s="52">
        <v>102</v>
      </c>
      <c r="H1117" s="52">
        <v>119</v>
      </c>
      <c r="I1117" s="52">
        <v>0</v>
      </c>
      <c r="J1117" s="52">
        <v>5</v>
      </c>
      <c r="K1117" s="52">
        <v>480</v>
      </c>
      <c r="L1117" s="52">
        <v>26.01</v>
      </c>
      <c r="M1117" s="53">
        <v>34.119999999999997</v>
      </c>
      <c r="N1117" s="54">
        <f>IF(Tabla2[[#This Row],[LECHE RETIRO DIA]]&lt;&gt;ISBLANK(Tabla2[[#This Row],[LECHE RETIRO DIA]]),SUM(Tabla2[[#This Row],[LECHE TANQUE DIA]:[LECHE RETIRO DIA]]),SUM(Tabla2[[#This Row],[LECHE TANQUE DIA]:[LECHE AUTOCONSUMO DIA]]))</f>
        <v>1938</v>
      </c>
      <c r="O1117" s="55">
        <f t="shared" si="252"/>
        <v>0.95407636738906088</v>
      </c>
      <c r="P1117" s="56">
        <f t="shared" si="253"/>
        <v>19</v>
      </c>
      <c r="Q1117" s="56">
        <f t="shared" si="254"/>
        <v>18.127450980392158</v>
      </c>
      <c r="R1117" s="56">
        <f t="shared" si="255"/>
        <v>8</v>
      </c>
      <c r="S1117" s="56">
        <f t="shared" si="256"/>
        <v>4.0374999999999996</v>
      </c>
      <c r="T1117" s="56">
        <f t="shared" si="257"/>
        <v>4.7058823529411766</v>
      </c>
      <c r="U1117" s="56">
        <f t="shared" si="258"/>
        <v>74.509803921568619</v>
      </c>
      <c r="V1117" s="56">
        <f t="shared" si="259"/>
        <v>3.9215686274509802</v>
      </c>
      <c r="W1117" s="56">
        <f>IFERROR(H1117/M1117,Tabla2[[#This Row],[CARGA PRODUCCION (ANIMALES/HA)]])</f>
        <v>3.4876905041031656</v>
      </c>
      <c r="X1117" s="54">
        <f t="shared" si="260"/>
        <v>2023</v>
      </c>
      <c r="Y1117" s="54">
        <f t="shared" si="261"/>
        <v>2</v>
      </c>
      <c r="Z1117" s="54" t="e">
        <f t="shared" ca="1" si="262"/>
        <v>#NAME?</v>
      </c>
      <c r="AA1117" s="57">
        <f t="shared" si="263"/>
        <v>119</v>
      </c>
      <c r="AB1117" s="55">
        <f t="shared" si="264"/>
        <v>0.8571428571428571</v>
      </c>
      <c r="AC1117" s="58">
        <f t="shared" si="265"/>
        <v>0.1428571428571429</v>
      </c>
      <c r="AD1117" s="52"/>
    </row>
    <row r="1118" spans="1:30">
      <c r="A1118" s="60">
        <v>44969</v>
      </c>
      <c r="B1118" s="52" t="s">
        <v>88</v>
      </c>
      <c r="C1118" s="52">
        <v>551</v>
      </c>
      <c r="D1118" s="52">
        <v>15</v>
      </c>
      <c r="E1118" s="52">
        <v>5</v>
      </c>
      <c r="F1118" s="52">
        <v>15</v>
      </c>
      <c r="G1118" s="52">
        <v>37</v>
      </c>
      <c r="H1118" s="52">
        <v>39</v>
      </c>
      <c r="I1118" s="52">
        <v>0</v>
      </c>
      <c r="J1118" s="52">
        <v>2</v>
      </c>
      <c r="K1118" s="52">
        <v>180</v>
      </c>
      <c r="L1118" s="52">
        <v>14</v>
      </c>
      <c r="M1118" s="28">
        <v>15</v>
      </c>
      <c r="N1118" s="54">
        <f>IF(Tabla2[[#This Row],[LECHE RETIRO DIA]]&lt;&gt;ISBLANK(Tabla2[[#This Row],[LECHE RETIRO DIA]]),SUM(Tabla2[[#This Row],[LECHE TANQUE DIA]:[LECHE RETIRO DIA]]),SUM(Tabla2[[#This Row],[LECHE TANQUE DIA]:[LECHE AUTOCONSUMO DIA]]))</f>
        <v>586</v>
      </c>
      <c r="O1118" s="55">
        <f t="shared" si="252"/>
        <v>0.94027303754266212</v>
      </c>
      <c r="P1118" s="56">
        <f t="shared" si="253"/>
        <v>15.837837837837839</v>
      </c>
      <c r="Q1118" s="56">
        <f t="shared" si="254"/>
        <v>14.891891891891891</v>
      </c>
      <c r="R1118" s="56">
        <f t="shared" si="255"/>
        <v>7.5</v>
      </c>
      <c r="S1118" s="56">
        <f t="shared" si="256"/>
        <v>3.2555555555555555</v>
      </c>
      <c r="T1118" s="56">
        <f t="shared" si="257"/>
        <v>4.8648648648648649</v>
      </c>
      <c r="U1118" s="56">
        <f t="shared" si="258"/>
        <v>41.857142857142854</v>
      </c>
      <c r="V1118" s="56">
        <f t="shared" si="259"/>
        <v>2.6428571428571428</v>
      </c>
      <c r="W1118" s="56">
        <f>IFERROR(H1118/M1118,Tabla2[[#This Row],[CARGA PRODUCCION (ANIMALES/HA)]])</f>
        <v>2.6</v>
      </c>
      <c r="X1118" s="54">
        <f t="shared" si="260"/>
        <v>2023</v>
      </c>
      <c r="Y1118" s="54">
        <f t="shared" si="261"/>
        <v>2</v>
      </c>
      <c r="Z1118" s="54" t="e">
        <f t="shared" ca="1" si="262"/>
        <v>#NAME?</v>
      </c>
      <c r="AA1118" s="57">
        <f t="shared" si="263"/>
        <v>39</v>
      </c>
      <c r="AB1118" s="55">
        <f t="shared" si="264"/>
        <v>0.94871794871794868</v>
      </c>
      <c r="AC1118" s="58">
        <f t="shared" si="265"/>
        <v>5.1282051282051322E-2</v>
      </c>
      <c r="AD1118" s="52"/>
    </row>
    <row r="1119" spans="1:30">
      <c r="A1119" s="60">
        <v>44970</v>
      </c>
      <c r="B1119" s="52" t="s">
        <v>81</v>
      </c>
      <c r="C1119" s="52">
        <v>2281</v>
      </c>
      <c r="D1119" s="52">
        <v>20</v>
      </c>
      <c r="E1119" s="52">
        <v>9</v>
      </c>
      <c r="F1119" s="52">
        <v>20</v>
      </c>
      <c r="G1119" s="52">
        <v>100</v>
      </c>
      <c r="H1119" s="52">
        <v>0</v>
      </c>
      <c r="I1119" s="52">
        <v>1</v>
      </c>
      <c r="J1119" s="52">
        <v>6</v>
      </c>
      <c r="K1119" s="52">
        <v>600</v>
      </c>
      <c r="L1119" s="52">
        <v>23.4</v>
      </c>
      <c r="M1119" s="53">
        <v>31.01</v>
      </c>
      <c r="N1119" s="54">
        <f>IF(Tabla2[[#This Row],[LECHE RETIRO DIA]]&lt;&gt;ISBLANK(Tabla2[[#This Row],[LECHE RETIRO DIA]]),SUM(Tabla2[[#This Row],[LECHE TANQUE DIA]:[LECHE RETIRO DIA]]),SUM(Tabla2[[#This Row],[LECHE TANQUE DIA]:[LECHE AUTOCONSUMO DIA]]))</f>
        <v>2330</v>
      </c>
      <c r="O1119" s="55">
        <f t="shared" si="252"/>
        <v>0.97896995708154511</v>
      </c>
      <c r="P1119" s="56">
        <f t="shared" si="253"/>
        <v>23.3</v>
      </c>
      <c r="Q1119" s="56">
        <f t="shared" si="254"/>
        <v>22.81</v>
      </c>
      <c r="R1119" s="56">
        <f t="shared" si="255"/>
        <v>3.3333333333333335</v>
      </c>
      <c r="S1119" s="56">
        <f t="shared" si="256"/>
        <v>3.8833333333333333</v>
      </c>
      <c r="T1119" s="56">
        <f t="shared" si="257"/>
        <v>6</v>
      </c>
      <c r="U1119" s="56">
        <f t="shared" si="258"/>
        <v>99.572649572649581</v>
      </c>
      <c r="V1119" s="56">
        <f t="shared" si="259"/>
        <v>4.2735042735042734</v>
      </c>
      <c r="W1119" s="56">
        <f>IFERROR(H1119/M1119,Tabla2[[#This Row],[CARGA PRODUCCION (ANIMALES/HA)]])</f>
        <v>0</v>
      </c>
      <c r="X1119" s="54">
        <f t="shared" si="260"/>
        <v>2023</v>
      </c>
      <c r="Y1119" s="54">
        <f t="shared" si="261"/>
        <v>2</v>
      </c>
      <c r="Z1119" s="54" t="e">
        <f t="shared" ca="1" si="262"/>
        <v>#NAME?</v>
      </c>
      <c r="AA1119" s="57">
        <f t="shared" si="263"/>
        <v>100</v>
      </c>
      <c r="AB1119" s="55">
        <f t="shared" si="264"/>
        <v>1</v>
      </c>
      <c r="AC1119" s="58">
        <f t="shared" si="265"/>
        <v>0</v>
      </c>
      <c r="AD1119" s="52"/>
    </row>
    <row r="1120" spans="1:30">
      <c r="A1120" s="60">
        <v>44970</v>
      </c>
      <c r="B1120" s="52" t="s">
        <v>83</v>
      </c>
      <c r="C1120" s="52">
        <v>2323</v>
      </c>
      <c r="D1120" s="52">
        <v>80</v>
      </c>
      <c r="E1120" s="52">
        <v>9</v>
      </c>
      <c r="F1120" s="52">
        <v>80</v>
      </c>
      <c r="G1120" s="52">
        <v>121</v>
      </c>
      <c r="H1120" s="52">
        <v>134</v>
      </c>
      <c r="I1120" s="52">
        <v>2</v>
      </c>
      <c r="J1120" s="52">
        <v>6</v>
      </c>
      <c r="K1120" s="52">
        <v>680</v>
      </c>
      <c r="L1120" s="52">
        <v>29.8</v>
      </c>
      <c r="M1120" s="53">
        <v>36.590000000000003</v>
      </c>
      <c r="N1120" s="54">
        <f>IF(Tabla2[[#This Row],[LECHE RETIRO DIA]]&lt;&gt;ISBLANK(Tabla2[[#This Row],[LECHE RETIRO DIA]]),SUM(Tabla2[[#This Row],[LECHE TANQUE DIA]:[LECHE RETIRO DIA]]),SUM(Tabla2[[#This Row],[LECHE TANQUE DIA]:[LECHE AUTOCONSUMO DIA]]))</f>
        <v>2492</v>
      </c>
      <c r="O1120" s="55">
        <f t="shared" si="252"/>
        <v>0.9321829855537721</v>
      </c>
      <c r="P1120" s="56">
        <f t="shared" si="253"/>
        <v>20.595041322314049</v>
      </c>
      <c r="Q1120" s="56">
        <f t="shared" si="254"/>
        <v>19.198347107438018</v>
      </c>
      <c r="R1120" s="56">
        <f t="shared" si="255"/>
        <v>13.333333333333334</v>
      </c>
      <c r="S1120" s="56">
        <f t="shared" si="256"/>
        <v>3.664705882352941</v>
      </c>
      <c r="T1120" s="56">
        <f t="shared" si="257"/>
        <v>5.6198347107438016</v>
      </c>
      <c r="U1120" s="56">
        <f t="shared" si="258"/>
        <v>83.624161073825505</v>
      </c>
      <c r="V1120" s="56">
        <f t="shared" si="259"/>
        <v>4.0604026845637584</v>
      </c>
      <c r="W1120" s="56">
        <f>IFERROR(H1120/M1120,Tabla2[[#This Row],[CARGA PRODUCCION (ANIMALES/HA)]])</f>
        <v>3.6622027876468977</v>
      </c>
      <c r="X1120" s="54">
        <f t="shared" si="260"/>
        <v>2023</v>
      </c>
      <c r="Y1120" s="54">
        <f t="shared" si="261"/>
        <v>2</v>
      </c>
      <c r="Z1120" s="54" t="e">
        <f t="shared" ca="1" si="262"/>
        <v>#NAME?</v>
      </c>
      <c r="AA1120" s="57">
        <f t="shared" si="263"/>
        <v>134</v>
      </c>
      <c r="AB1120" s="55">
        <f t="shared" si="264"/>
        <v>0.90298507462686572</v>
      </c>
      <c r="AC1120" s="58">
        <f t="shared" si="265"/>
        <v>9.7014925373134275E-2</v>
      </c>
      <c r="AD1120" s="52"/>
    </row>
    <row r="1121" spans="1:30">
      <c r="A1121" s="60">
        <v>44970</v>
      </c>
      <c r="B1121" s="52" t="s">
        <v>85</v>
      </c>
      <c r="C1121" s="52">
        <v>1816</v>
      </c>
      <c r="D1121" s="52">
        <v>40</v>
      </c>
      <c r="E1121" s="52">
        <v>9</v>
      </c>
      <c r="F1121" s="52">
        <v>40</v>
      </c>
      <c r="G1121" s="52">
        <v>102</v>
      </c>
      <c r="H1121" s="52">
        <v>119</v>
      </c>
      <c r="I1121" s="52">
        <v>0</v>
      </c>
      <c r="J1121" s="52">
        <v>5</v>
      </c>
      <c r="K1121" s="52">
        <v>480</v>
      </c>
      <c r="L1121" s="52">
        <v>26.01</v>
      </c>
      <c r="M1121" s="53">
        <v>34.119999999999997</v>
      </c>
      <c r="N1121" s="54">
        <f>IF(Tabla2[[#This Row],[LECHE RETIRO DIA]]&lt;&gt;ISBLANK(Tabla2[[#This Row],[LECHE RETIRO DIA]]),SUM(Tabla2[[#This Row],[LECHE TANQUE DIA]:[LECHE RETIRO DIA]]),SUM(Tabla2[[#This Row],[LECHE TANQUE DIA]:[LECHE AUTOCONSUMO DIA]]))</f>
        <v>1905</v>
      </c>
      <c r="O1121" s="55">
        <f t="shared" si="252"/>
        <v>0.95328083989501311</v>
      </c>
      <c r="P1121" s="56">
        <f t="shared" si="253"/>
        <v>18.676470588235293</v>
      </c>
      <c r="Q1121" s="56">
        <f t="shared" si="254"/>
        <v>17.803921568627452</v>
      </c>
      <c r="R1121" s="56">
        <f t="shared" si="255"/>
        <v>8</v>
      </c>
      <c r="S1121" s="56">
        <f t="shared" si="256"/>
        <v>3.96875</v>
      </c>
      <c r="T1121" s="56">
        <f t="shared" si="257"/>
        <v>4.7058823529411766</v>
      </c>
      <c r="U1121" s="56">
        <f t="shared" si="258"/>
        <v>73.241061130334487</v>
      </c>
      <c r="V1121" s="56">
        <f t="shared" si="259"/>
        <v>3.9215686274509802</v>
      </c>
      <c r="W1121" s="56">
        <f>IFERROR(H1121/M1121,Tabla2[[#This Row],[CARGA PRODUCCION (ANIMALES/HA)]])</f>
        <v>3.4876905041031656</v>
      </c>
      <c r="X1121" s="54">
        <f t="shared" si="260"/>
        <v>2023</v>
      </c>
      <c r="Y1121" s="54">
        <f t="shared" si="261"/>
        <v>2</v>
      </c>
      <c r="Z1121" s="54" t="e">
        <f t="shared" ca="1" si="262"/>
        <v>#NAME?</v>
      </c>
      <c r="AA1121" s="57">
        <f t="shared" si="263"/>
        <v>119</v>
      </c>
      <c r="AB1121" s="55">
        <f t="shared" si="264"/>
        <v>0.8571428571428571</v>
      </c>
      <c r="AC1121" s="58">
        <f t="shared" si="265"/>
        <v>0.1428571428571429</v>
      </c>
      <c r="AD1121" s="52"/>
    </row>
    <row r="1122" spans="1:30">
      <c r="A1122" s="60">
        <v>44970</v>
      </c>
      <c r="B1122" s="52" t="s">
        <v>88</v>
      </c>
      <c r="C1122" s="52">
        <v>565</v>
      </c>
      <c r="D1122" s="52">
        <v>15</v>
      </c>
      <c r="E1122" s="52">
        <v>5</v>
      </c>
      <c r="F1122" s="52">
        <v>15</v>
      </c>
      <c r="G1122" s="52">
        <v>37</v>
      </c>
      <c r="H1122" s="52">
        <v>39</v>
      </c>
      <c r="I1122" s="52">
        <v>0</v>
      </c>
      <c r="J1122" s="52">
        <v>2</v>
      </c>
      <c r="K1122" s="52">
        <v>180</v>
      </c>
      <c r="L1122" s="52">
        <v>14</v>
      </c>
      <c r="M1122" s="28">
        <v>15</v>
      </c>
      <c r="N1122" s="54">
        <f>IF(Tabla2[[#This Row],[LECHE RETIRO DIA]]&lt;&gt;ISBLANK(Tabla2[[#This Row],[LECHE RETIRO DIA]]),SUM(Tabla2[[#This Row],[LECHE TANQUE DIA]:[LECHE RETIRO DIA]]),SUM(Tabla2[[#This Row],[LECHE TANQUE DIA]:[LECHE AUTOCONSUMO DIA]]))</f>
        <v>600</v>
      </c>
      <c r="O1122" s="55">
        <f t="shared" si="252"/>
        <v>0.94166666666666665</v>
      </c>
      <c r="P1122" s="56">
        <f t="shared" si="253"/>
        <v>16.216216216216218</v>
      </c>
      <c r="Q1122" s="56">
        <f t="shared" si="254"/>
        <v>15.27027027027027</v>
      </c>
      <c r="R1122" s="56">
        <f t="shared" si="255"/>
        <v>7.5</v>
      </c>
      <c r="S1122" s="56">
        <f t="shared" si="256"/>
        <v>3.3333333333333335</v>
      </c>
      <c r="T1122" s="56">
        <f t="shared" si="257"/>
        <v>4.8648648648648649</v>
      </c>
      <c r="U1122" s="56">
        <f t="shared" si="258"/>
        <v>42.857142857142854</v>
      </c>
      <c r="V1122" s="56">
        <f t="shared" si="259"/>
        <v>2.6428571428571428</v>
      </c>
      <c r="W1122" s="56">
        <f>IFERROR(H1122/M1122,Tabla2[[#This Row],[CARGA PRODUCCION (ANIMALES/HA)]])</f>
        <v>2.6</v>
      </c>
      <c r="X1122" s="54">
        <f t="shared" si="260"/>
        <v>2023</v>
      </c>
      <c r="Y1122" s="54">
        <f t="shared" si="261"/>
        <v>2</v>
      </c>
      <c r="Z1122" s="54" t="e">
        <f t="shared" ca="1" si="262"/>
        <v>#NAME?</v>
      </c>
      <c r="AA1122" s="57">
        <f t="shared" si="263"/>
        <v>39</v>
      </c>
      <c r="AB1122" s="55">
        <f t="shared" si="264"/>
        <v>0.94871794871794868</v>
      </c>
      <c r="AC1122" s="58">
        <f t="shared" si="265"/>
        <v>5.1282051282051322E-2</v>
      </c>
      <c r="AD1122" s="52"/>
    </row>
    <row r="1123" spans="1:30">
      <c r="A1123" s="60">
        <v>44971</v>
      </c>
      <c r="B1123" s="52" t="s">
        <v>81</v>
      </c>
      <c r="C1123" s="52">
        <v>2248</v>
      </c>
      <c r="D1123" s="52">
        <v>20</v>
      </c>
      <c r="E1123" s="52">
        <v>9</v>
      </c>
      <c r="F1123" s="52">
        <v>20</v>
      </c>
      <c r="G1123" s="52">
        <v>100</v>
      </c>
      <c r="H1123" s="52">
        <v>100</v>
      </c>
      <c r="I1123" s="52">
        <v>1</v>
      </c>
      <c r="J1123" s="52">
        <v>6</v>
      </c>
      <c r="K1123" s="52">
        <v>600</v>
      </c>
      <c r="L1123" s="52">
        <v>23.4</v>
      </c>
      <c r="M1123" s="53">
        <v>31.01</v>
      </c>
      <c r="N1123" s="54">
        <f>IF(Tabla2[[#This Row],[LECHE RETIRO DIA]]&lt;&gt;ISBLANK(Tabla2[[#This Row],[LECHE RETIRO DIA]]),SUM(Tabla2[[#This Row],[LECHE TANQUE DIA]:[LECHE RETIRO DIA]]),SUM(Tabla2[[#This Row],[LECHE TANQUE DIA]:[LECHE AUTOCONSUMO DIA]]))</f>
        <v>2297</v>
      </c>
      <c r="O1123" s="55">
        <f t="shared" si="252"/>
        <v>0.97866782760121895</v>
      </c>
      <c r="P1123" s="56">
        <f t="shared" si="253"/>
        <v>22.97</v>
      </c>
      <c r="Q1123" s="56">
        <f t="shared" si="254"/>
        <v>22.48</v>
      </c>
      <c r="R1123" s="56">
        <f t="shared" si="255"/>
        <v>3.3333333333333335</v>
      </c>
      <c r="S1123" s="56">
        <f t="shared" si="256"/>
        <v>3.8283333333333331</v>
      </c>
      <c r="T1123" s="56">
        <f t="shared" si="257"/>
        <v>6</v>
      </c>
      <c r="U1123" s="56">
        <f t="shared" si="258"/>
        <v>98.162393162393172</v>
      </c>
      <c r="V1123" s="56">
        <f t="shared" si="259"/>
        <v>4.2735042735042734</v>
      </c>
      <c r="W1123" s="56">
        <f>IFERROR(H1123/M1123,Tabla2[[#This Row],[CARGA PRODUCCION (ANIMALES/HA)]])</f>
        <v>3.224766204450177</v>
      </c>
      <c r="X1123" s="54">
        <f t="shared" si="260"/>
        <v>2023</v>
      </c>
      <c r="Y1123" s="54">
        <f t="shared" si="261"/>
        <v>2</v>
      </c>
      <c r="Z1123" s="54" t="e">
        <f t="shared" ca="1" si="262"/>
        <v>#NAME?</v>
      </c>
      <c r="AA1123" s="57">
        <f t="shared" si="263"/>
        <v>100</v>
      </c>
      <c r="AB1123" s="55">
        <f t="shared" si="264"/>
        <v>1</v>
      </c>
      <c r="AC1123" s="58">
        <f t="shared" si="265"/>
        <v>0</v>
      </c>
      <c r="AD1123" s="52"/>
    </row>
    <row r="1124" spans="1:30">
      <c r="A1124" s="60">
        <v>44971</v>
      </c>
      <c r="B1124" s="52" t="s">
        <v>83</v>
      </c>
      <c r="C1124" s="52">
        <v>2285</v>
      </c>
      <c r="D1124" s="52">
        <v>80</v>
      </c>
      <c r="E1124" s="52">
        <v>9</v>
      </c>
      <c r="F1124" s="52">
        <v>80</v>
      </c>
      <c r="G1124" s="52">
        <v>121</v>
      </c>
      <c r="H1124" s="52">
        <v>134</v>
      </c>
      <c r="I1124" s="52">
        <v>2</v>
      </c>
      <c r="J1124" s="52">
        <v>6</v>
      </c>
      <c r="K1124" s="52">
        <v>680</v>
      </c>
      <c r="L1124" s="52">
        <v>29.8</v>
      </c>
      <c r="M1124" s="53">
        <v>36.590000000000003</v>
      </c>
      <c r="N1124" s="54">
        <f>IF(Tabla2[[#This Row],[LECHE RETIRO DIA]]&lt;&gt;ISBLANK(Tabla2[[#This Row],[LECHE RETIRO DIA]]),SUM(Tabla2[[#This Row],[LECHE TANQUE DIA]:[LECHE RETIRO DIA]]),SUM(Tabla2[[#This Row],[LECHE TANQUE DIA]:[LECHE AUTOCONSUMO DIA]]))</f>
        <v>2454</v>
      </c>
      <c r="O1124" s="55">
        <f t="shared" si="252"/>
        <v>0.93113284433577836</v>
      </c>
      <c r="P1124" s="56">
        <f t="shared" si="253"/>
        <v>20.280991735537189</v>
      </c>
      <c r="Q1124" s="56">
        <f t="shared" si="254"/>
        <v>18.884297520661157</v>
      </c>
      <c r="R1124" s="56">
        <f t="shared" si="255"/>
        <v>13.333333333333334</v>
      </c>
      <c r="S1124" s="56">
        <f t="shared" si="256"/>
        <v>3.6088235294117648</v>
      </c>
      <c r="T1124" s="56">
        <f t="shared" si="257"/>
        <v>5.6198347107438016</v>
      </c>
      <c r="U1124" s="56">
        <f t="shared" si="258"/>
        <v>82.348993288590606</v>
      </c>
      <c r="V1124" s="56">
        <f t="shared" si="259"/>
        <v>4.0604026845637584</v>
      </c>
      <c r="W1124" s="56">
        <f>IFERROR(H1124/M1124,Tabla2[[#This Row],[CARGA PRODUCCION (ANIMALES/HA)]])</f>
        <v>3.6622027876468977</v>
      </c>
      <c r="X1124" s="54">
        <f t="shared" si="260"/>
        <v>2023</v>
      </c>
      <c r="Y1124" s="54">
        <f t="shared" si="261"/>
        <v>2</v>
      </c>
      <c r="Z1124" s="54" t="e">
        <f t="shared" ca="1" si="262"/>
        <v>#NAME?</v>
      </c>
      <c r="AA1124" s="57">
        <f t="shared" si="263"/>
        <v>134</v>
      </c>
      <c r="AB1124" s="55">
        <f t="shared" si="264"/>
        <v>0.90298507462686572</v>
      </c>
      <c r="AC1124" s="58">
        <f t="shared" si="265"/>
        <v>9.7014925373134275E-2</v>
      </c>
      <c r="AD1124" s="52"/>
    </row>
    <row r="1125" spans="1:30">
      <c r="A1125" s="60">
        <v>44971</v>
      </c>
      <c r="B1125" s="52" t="s">
        <v>85</v>
      </c>
      <c r="C1125" s="52">
        <v>1866</v>
      </c>
      <c r="D1125" s="52">
        <v>40</v>
      </c>
      <c r="E1125" s="52">
        <v>9</v>
      </c>
      <c r="F1125" s="52">
        <v>40</v>
      </c>
      <c r="G1125" s="52">
        <v>102</v>
      </c>
      <c r="H1125" s="52">
        <v>119</v>
      </c>
      <c r="I1125" s="52">
        <v>0</v>
      </c>
      <c r="J1125" s="52">
        <v>5</v>
      </c>
      <c r="K1125" s="52">
        <v>480</v>
      </c>
      <c r="L1125" s="52">
        <v>26.01</v>
      </c>
      <c r="M1125" s="53">
        <v>34.119999999999997</v>
      </c>
      <c r="N1125" s="54">
        <f>IF(Tabla2[[#This Row],[LECHE RETIRO DIA]]&lt;&gt;ISBLANK(Tabla2[[#This Row],[LECHE RETIRO DIA]]),SUM(Tabla2[[#This Row],[LECHE TANQUE DIA]:[LECHE RETIRO DIA]]),SUM(Tabla2[[#This Row],[LECHE TANQUE DIA]:[LECHE AUTOCONSUMO DIA]]))</f>
        <v>1955</v>
      </c>
      <c r="O1125" s="55">
        <f t="shared" si="252"/>
        <v>0.95447570332480813</v>
      </c>
      <c r="P1125" s="56">
        <f t="shared" si="253"/>
        <v>19.166666666666668</v>
      </c>
      <c r="Q1125" s="56">
        <f t="shared" si="254"/>
        <v>18.294117647058822</v>
      </c>
      <c r="R1125" s="56">
        <f t="shared" si="255"/>
        <v>8</v>
      </c>
      <c r="S1125" s="56">
        <f t="shared" si="256"/>
        <v>4.072916666666667</v>
      </c>
      <c r="T1125" s="56">
        <f t="shared" si="257"/>
        <v>4.7058823529411766</v>
      </c>
      <c r="U1125" s="56">
        <f t="shared" si="258"/>
        <v>75.163398692810446</v>
      </c>
      <c r="V1125" s="56">
        <f t="shared" si="259"/>
        <v>3.9215686274509802</v>
      </c>
      <c r="W1125" s="56">
        <f>IFERROR(H1125/M1125,Tabla2[[#This Row],[CARGA PRODUCCION (ANIMALES/HA)]])</f>
        <v>3.4876905041031656</v>
      </c>
      <c r="X1125" s="54">
        <f t="shared" si="260"/>
        <v>2023</v>
      </c>
      <c r="Y1125" s="54">
        <f t="shared" si="261"/>
        <v>2</v>
      </c>
      <c r="Z1125" s="54" t="e">
        <f t="shared" ca="1" si="262"/>
        <v>#NAME?</v>
      </c>
      <c r="AA1125" s="57">
        <f t="shared" si="263"/>
        <v>119</v>
      </c>
      <c r="AB1125" s="55">
        <f t="shared" si="264"/>
        <v>0.8571428571428571</v>
      </c>
      <c r="AC1125" s="58">
        <f t="shared" si="265"/>
        <v>0.1428571428571429</v>
      </c>
      <c r="AD1125" s="52"/>
    </row>
    <row r="1126" spans="1:30">
      <c r="A1126" s="60">
        <v>44971</v>
      </c>
      <c r="B1126" s="52" t="s">
        <v>88</v>
      </c>
      <c r="C1126" s="52">
        <v>515</v>
      </c>
      <c r="D1126" s="52">
        <v>15</v>
      </c>
      <c r="E1126" s="52">
        <v>5</v>
      </c>
      <c r="F1126" s="52">
        <v>15</v>
      </c>
      <c r="G1126" s="52">
        <v>37</v>
      </c>
      <c r="H1126" s="52">
        <v>39</v>
      </c>
      <c r="I1126" s="52">
        <v>1</v>
      </c>
      <c r="J1126" s="52">
        <v>2</v>
      </c>
      <c r="K1126" s="52">
        <v>180</v>
      </c>
      <c r="L1126" s="52">
        <v>14</v>
      </c>
      <c r="M1126" s="28">
        <v>15</v>
      </c>
      <c r="N1126" s="54">
        <f>IF(Tabla2[[#This Row],[LECHE RETIRO DIA]]&lt;&gt;ISBLANK(Tabla2[[#This Row],[LECHE RETIRO DIA]]),SUM(Tabla2[[#This Row],[LECHE TANQUE DIA]:[LECHE RETIRO DIA]]),SUM(Tabla2[[#This Row],[LECHE TANQUE DIA]:[LECHE AUTOCONSUMO DIA]]))</f>
        <v>550</v>
      </c>
      <c r="O1126" s="55">
        <f t="shared" si="252"/>
        <v>0.9363636363636364</v>
      </c>
      <c r="P1126" s="56">
        <f t="shared" si="253"/>
        <v>14.864864864864865</v>
      </c>
      <c r="Q1126" s="56">
        <f t="shared" si="254"/>
        <v>13.918918918918919</v>
      </c>
      <c r="R1126" s="56">
        <f t="shared" si="255"/>
        <v>7.5</v>
      </c>
      <c r="S1126" s="56">
        <f t="shared" si="256"/>
        <v>3.0555555555555554</v>
      </c>
      <c r="T1126" s="56">
        <f t="shared" si="257"/>
        <v>4.8648648648648649</v>
      </c>
      <c r="U1126" s="56">
        <f t="shared" si="258"/>
        <v>39.285714285714285</v>
      </c>
      <c r="V1126" s="56">
        <f t="shared" si="259"/>
        <v>2.6428571428571428</v>
      </c>
      <c r="W1126" s="56">
        <f>IFERROR(H1126/M1126,Tabla2[[#This Row],[CARGA PRODUCCION (ANIMALES/HA)]])</f>
        <v>2.6</v>
      </c>
      <c r="X1126" s="54">
        <f t="shared" si="260"/>
        <v>2023</v>
      </c>
      <c r="Y1126" s="54">
        <f t="shared" si="261"/>
        <v>2</v>
      </c>
      <c r="Z1126" s="54" t="e">
        <f t="shared" ca="1" si="262"/>
        <v>#NAME?</v>
      </c>
      <c r="AA1126" s="57">
        <f t="shared" si="263"/>
        <v>39</v>
      </c>
      <c r="AB1126" s="55">
        <f t="shared" si="264"/>
        <v>0.94871794871794868</v>
      </c>
      <c r="AC1126" s="58">
        <f t="shared" si="265"/>
        <v>5.1282051282051322E-2</v>
      </c>
      <c r="AD1126" s="52"/>
    </row>
    <row r="1127" spans="1:30">
      <c r="A1127" s="60">
        <v>44972</v>
      </c>
      <c r="B1127" s="52" t="s">
        <v>81</v>
      </c>
      <c r="C1127" s="52">
        <v>2328</v>
      </c>
      <c r="D1127" s="52">
        <v>20</v>
      </c>
      <c r="E1127" s="52">
        <v>9</v>
      </c>
      <c r="F1127" s="52">
        <v>20</v>
      </c>
      <c r="G1127" s="52">
        <v>100</v>
      </c>
      <c r="H1127" s="52">
        <v>100</v>
      </c>
      <c r="I1127" s="52">
        <v>2</v>
      </c>
      <c r="J1127" s="52">
        <v>11</v>
      </c>
      <c r="K1127" s="52">
        <v>600</v>
      </c>
      <c r="L1127" s="52">
        <v>23.4</v>
      </c>
      <c r="M1127" s="53">
        <v>31.01</v>
      </c>
      <c r="N1127" s="54">
        <f>IF(Tabla2[[#This Row],[LECHE RETIRO DIA]]&lt;&gt;ISBLANK(Tabla2[[#This Row],[LECHE RETIRO DIA]]),SUM(Tabla2[[#This Row],[LECHE TANQUE DIA]:[LECHE RETIRO DIA]]),SUM(Tabla2[[#This Row],[LECHE TANQUE DIA]:[LECHE AUTOCONSUMO DIA]]))</f>
        <v>2377</v>
      </c>
      <c r="O1127" s="55">
        <f t="shared" si="252"/>
        <v>0.97938578039545643</v>
      </c>
      <c r="P1127" s="56">
        <f t="shared" si="253"/>
        <v>23.77</v>
      </c>
      <c r="Q1127" s="56">
        <f t="shared" si="254"/>
        <v>23.28</v>
      </c>
      <c r="R1127" s="56">
        <f t="shared" si="255"/>
        <v>1.8181818181818181</v>
      </c>
      <c r="S1127" s="56">
        <f t="shared" si="256"/>
        <v>3.9616666666666664</v>
      </c>
      <c r="T1127" s="56">
        <f t="shared" si="257"/>
        <v>6</v>
      </c>
      <c r="U1127" s="56">
        <f t="shared" si="258"/>
        <v>101.58119658119659</v>
      </c>
      <c r="V1127" s="56">
        <f t="shared" si="259"/>
        <v>4.2735042735042734</v>
      </c>
      <c r="W1127" s="56">
        <f>IFERROR(H1127/M1127,Tabla2[[#This Row],[CARGA PRODUCCION (ANIMALES/HA)]])</f>
        <v>3.224766204450177</v>
      </c>
      <c r="X1127" s="54">
        <f t="shared" si="260"/>
        <v>2023</v>
      </c>
      <c r="Y1127" s="54">
        <f t="shared" si="261"/>
        <v>2</v>
      </c>
      <c r="Z1127" s="54" t="e">
        <f t="shared" ca="1" si="262"/>
        <v>#NAME?</v>
      </c>
      <c r="AA1127" s="57">
        <f t="shared" si="263"/>
        <v>100</v>
      </c>
      <c r="AB1127" s="55">
        <f t="shared" si="264"/>
        <v>1</v>
      </c>
      <c r="AC1127" s="58">
        <f t="shared" si="265"/>
        <v>0</v>
      </c>
      <c r="AD1127" s="52"/>
    </row>
    <row r="1128" spans="1:30">
      <c r="A1128" s="60">
        <v>44972</v>
      </c>
      <c r="B1128" s="52" t="s">
        <v>88</v>
      </c>
      <c r="C1128" s="52">
        <v>539</v>
      </c>
      <c r="D1128" s="52">
        <v>15</v>
      </c>
      <c r="E1128" s="52">
        <v>5</v>
      </c>
      <c r="F1128" s="52">
        <v>15</v>
      </c>
      <c r="G1128" s="52">
        <v>37</v>
      </c>
      <c r="H1128" s="52">
        <v>42</v>
      </c>
      <c r="I1128" s="52">
        <v>1</v>
      </c>
      <c r="J1128" s="52">
        <v>2</v>
      </c>
      <c r="K1128" s="52">
        <v>180</v>
      </c>
      <c r="L1128" s="52">
        <v>14</v>
      </c>
      <c r="M1128" s="28">
        <v>15</v>
      </c>
      <c r="N1128" s="54">
        <f>IF(Tabla2[[#This Row],[LECHE RETIRO DIA]]&lt;&gt;ISBLANK(Tabla2[[#This Row],[LECHE RETIRO DIA]]),SUM(Tabla2[[#This Row],[LECHE TANQUE DIA]:[LECHE RETIRO DIA]]),SUM(Tabla2[[#This Row],[LECHE TANQUE DIA]:[LECHE AUTOCONSUMO DIA]]))</f>
        <v>574</v>
      </c>
      <c r="O1128" s="55">
        <f t="shared" si="252"/>
        <v>0.93902439024390238</v>
      </c>
      <c r="P1128" s="56">
        <f t="shared" si="253"/>
        <v>15.513513513513514</v>
      </c>
      <c r="Q1128" s="56">
        <f t="shared" si="254"/>
        <v>14.567567567567568</v>
      </c>
      <c r="R1128" s="56">
        <f t="shared" si="255"/>
        <v>7.5</v>
      </c>
      <c r="S1128" s="56">
        <f t="shared" si="256"/>
        <v>3.1888888888888891</v>
      </c>
      <c r="T1128" s="56">
        <f t="shared" si="257"/>
        <v>4.8648648648648649</v>
      </c>
      <c r="U1128" s="56">
        <f t="shared" si="258"/>
        <v>41</v>
      </c>
      <c r="V1128" s="56">
        <f t="shared" si="259"/>
        <v>2.6428571428571428</v>
      </c>
      <c r="W1128" s="56">
        <f>IFERROR(H1128/M1128,Tabla2[[#This Row],[CARGA PRODUCCION (ANIMALES/HA)]])</f>
        <v>2.8</v>
      </c>
      <c r="X1128" s="54">
        <f t="shared" si="260"/>
        <v>2023</v>
      </c>
      <c r="Y1128" s="54">
        <f t="shared" si="261"/>
        <v>2</v>
      </c>
      <c r="Z1128" s="54" t="e">
        <f t="shared" ca="1" si="262"/>
        <v>#NAME?</v>
      </c>
      <c r="AA1128" s="57">
        <f t="shared" si="263"/>
        <v>42</v>
      </c>
      <c r="AB1128" s="55">
        <f t="shared" si="264"/>
        <v>0.88095238095238093</v>
      </c>
      <c r="AC1128" s="58">
        <f t="shared" si="265"/>
        <v>0.11904761904761907</v>
      </c>
      <c r="AD1128" s="52"/>
    </row>
    <row r="1129" spans="1:30">
      <c r="A1129" s="60">
        <v>44972</v>
      </c>
      <c r="B1129" s="52" t="s">
        <v>83</v>
      </c>
      <c r="C1129" s="52">
        <v>2377</v>
      </c>
      <c r="D1129" s="52">
        <v>80</v>
      </c>
      <c r="E1129" s="52">
        <v>9</v>
      </c>
      <c r="F1129" s="52">
        <v>80</v>
      </c>
      <c r="G1129" s="52">
        <v>121</v>
      </c>
      <c r="H1129" s="52">
        <v>134</v>
      </c>
      <c r="I1129" s="52">
        <v>2</v>
      </c>
      <c r="J1129" s="52">
        <v>6</v>
      </c>
      <c r="K1129" s="52">
        <v>680</v>
      </c>
      <c r="L1129" s="52">
        <v>29.8</v>
      </c>
      <c r="M1129" s="53">
        <v>36.590000000000003</v>
      </c>
      <c r="N1129" s="54">
        <f>IF(Tabla2[[#This Row],[LECHE RETIRO DIA]]&lt;&gt;ISBLANK(Tabla2[[#This Row],[LECHE RETIRO DIA]]),SUM(Tabla2[[#This Row],[LECHE TANQUE DIA]:[LECHE RETIRO DIA]]),SUM(Tabla2[[#This Row],[LECHE TANQUE DIA]:[LECHE AUTOCONSUMO DIA]]))</f>
        <v>2546</v>
      </c>
      <c r="O1129" s="55">
        <f t="shared" si="252"/>
        <v>0.93362136684996078</v>
      </c>
      <c r="P1129" s="56">
        <f t="shared" si="253"/>
        <v>21.041322314049587</v>
      </c>
      <c r="Q1129" s="56">
        <f t="shared" si="254"/>
        <v>19.644628099173552</v>
      </c>
      <c r="R1129" s="56">
        <f t="shared" si="255"/>
        <v>13.333333333333334</v>
      </c>
      <c r="S1129" s="56">
        <f t="shared" si="256"/>
        <v>3.7441176470588236</v>
      </c>
      <c r="T1129" s="56">
        <f t="shared" si="257"/>
        <v>5.6198347107438016</v>
      </c>
      <c r="U1129" s="56">
        <f t="shared" si="258"/>
        <v>85.43624161073825</v>
      </c>
      <c r="V1129" s="56">
        <f t="shared" si="259"/>
        <v>4.0604026845637584</v>
      </c>
      <c r="W1129" s="56">
        <f>IFERROR(H1129/M1129,Tabla2[[#This Row],[CARGA PRODUCCION (ANIMALES/HA)]])</f>
        <v>3.6622027876468977</v>
      </c>
      <c r="X1129" s="54">
        <f t="shared" si="260"/>
        <v>2023</v>
      </c>
      <c r="Y1129" s="54">
        <f t="shared" si="261"/>
        <v>2</v>
      </c>
      <c r="Z1129" s="54" t="e">
        <f t="shared" ca="1" si="262"/>
        <v>#NAME?</v>
      </c>
      <c r="AA1129" s="57">
        <f t="shared" si="263"/>
        <v>134</v>
      </c>
      <c r="AB1129" s="55">
        <f t="shared" si="264"/>
        <v>0.90298507462686572</v>
      </c>
      <c r="AC1129" s="58">
        <f t="shared" si="265"/>
        <v>9.7014925373134275E-2</v>
      </c>
      <c r="AD1129" s="52"/>
    </row>
    <row r="1130" spans="1:30">
      <c r="A1130" s="60">
        <v>44972</v>
      </c>
      <c r="B1130" s="52" t="s">
        <v>85</v>
      </c>
      <c r="C1130" s="52">
        <v>1866</v>
      </c>
      <c r="D1130" s="52">
        <v>40</v>
      </c>
      <c r="E1130" s="52">
        <v>9</v>
      </c>
      <c r="F1130" s="52">
        <v>40</v>
      </c>
      <c r="G1130" s="52">
        <v>105</v>
      </c>
      <c r="H1130" s="52">
        <v>117</v>
      </c>
      <c r="I1130" s="52">
        <v>0</v>
      </c>
      <c r="J1130" s="52">
        <v>5</v>
      </c>
      <c r="K1130" s="52">
        <v>480</v>
      </c>
      <c r="L1130" s="52">
        <v>26.01</v>
      </c>
      <c r="M1130" s="53">
        <v>34.119999999999997</v>
      </c>
      <c r="N1130" s="54">
        <f>IF(Tabla2[[#This Row],[LECHE RETIRO DIA]]&lt;&gt;ISBLANK(Tabla2[[#This Row],[LECHE RETIRO DIA]]),SUM(Tabla2[[#This Row],[LECHE TANQUE DIA]:[LECHE RETIRO DIA]]),SUM(Tabla2[[#This Row],[LECHE TANQUE DIA]:[LECHE AUTOCONSUMO DIA]]))</f>
        <v>1955</v>
      </c>
      <c r="O1130" s="55">
        <f t="shared" si="252"/>
        <v>0.95447570332480813</v>
      </c>
      <c r="P1130" s="56">
        <f t="shared" si="253"/>
        <v>18.61904761904762</v>
      </c>
      <c r="Q1130" s="56">
        <f t="shared" si="254"/>
        <v>17.771428571428572</v>
      </c>
      <c r="R1130" s="56">
        <f t="shared" si="255"/>
        <v>8</v>
      </c>
      <c r="S1130" s="56">
        <f t="shared" si="256"/>
        <v>4.072916666666667</v>
      </c>
      <c r="T1130" s="56">
        <f t="shared" si="257"/>
        <v>4.5714285714285712</v>
      </c>
      <c r="U1130" s="56">
        <f t="shared" si="258"/>
        <v>75.163398692810446</v>
      </c>
      <c r="V1130" s="56">
        <f t="shared" si="259"/>
        <v>4.0369088811995386</v>
      </c>
      <c r="W1130" s="56">
        <f>IFERROR(H1130/M1130,Tabla2[[#This Row],[CARGA PRODUCCION (ANIMALES/HA)]])</f>
        <v>3.4290738569753811</v>
      </c>
      <c r="X1130" s="54">
        <f t="shared" si="260"/>
        <v>2023</v>
      </c>
      <c r="Y1130" s="54">
        <f t="shared" si="261"/>
        <v>2</v>
      </c>
      <c r="Z1130" s="54" t="e">
        <f t="shared" ca="1" si="262"/>
        <v>#NAME?</v>
      </c>
      <c r="AA1130" s="57">
        <f t="shared" si="263"/>
        <v>117</v>
      </c>
      <c r="AB1130" s="55">
        <f t="shared" si="264"/>
        <v>0.89743589743589747</v>
      </c>
      <c r="AC1130" s="58">
        <f t="shared" si="265"/>
        <v>0.10256410256410253</v>
      </c>
      <c r="AD1130" s="52"/>
    </row>
    <row r="1131" spans="1:30">
      <c r="A1131" s="60">
        <v>44973</v>
      </c>
      <c r="B1131" s="52" t="s">
        <v>81</v>
      </c>
      <c r="C1131" s="52">
        <v>2272</v>
      </c>
      <c r="D1131" s="52">
        <v>20</v>
      </c>
      <c r="E1131" s="52">
        <v>9</v>
      </c>
      <c r="F1131" s="52">
        <v>20</v>
      </c>
      <c r="G1131" s="52">
        <v>101</v>
      </c>
      <c r="H1131" s="52">
        <v>101</v>
      </c>
      <c r="I1131" s="52">
        <v>2</v>
      </c>
      <c r="J1131" s="52">
        <v>11</v>
      </c>
      <c r="K1131" s="52">
        <v>600</v>
      </c>
      <c r="L1131" s="52">
        <v>23.4</v>
      </c>
      <c r="M1131" s="53">
        <v>31.01</v>
      </c>
      <c r="N1131" s="54">
        <f>IF(Tabla2[[#This Row],[LECHE RETIRO DIA]]&lt;&gt;ISBLANK(Tabla2[[#This Row],[LECHE RETIRO DIA]]),SUM(Tabla2[[#This Row],[LECHE TANQUE DIA]:[LECHE RETIRO DIA]]),SUM(Tabla2[[#This Row],[LECHE TANQUE DIA]:[LECHE AUTOCONSUMO DIA]]))</f>
        <v>2321</v>
      </c>
      <c r="O1131" s="55">
        <f t="shared" si="252"/>
        <v>0.97888841016803108</v>
      </c>
      <c r="P1131" s="56">
        <f t="shared" si="253"/>
        <v>22.980198019801982</v>
      </c>
      <c r="Q1131" s="56">
        <f t="shared" si="254"/>
        <v>22.495049504950494</v>
      </c>
      <c r="R1131" s="56">
        <f t="shared" si="255"/>
        <v>1.8181818181818181</v>
      </c>
      <c r="S1131" s="56">
        <f t="shared" si="256"/>
        <v>3.8683333333333332</v>
      </c>
      <c r="T1131" s="56">
        <f t="shared" si="257"/>
        <v>5.9405940594059405</v>
      </c>
      <c r="U1131" s="56">
        <f t="shared" si="258"/>
        <v>99.188034188034194</v>
      </c>
      <c r="V1131" s="56">
        <f t="shared" si="259"/>
        <v>4.3162393162393169</v>
      </c>
      <c r="W1131" s="56">
        <f>IFERROR(H1131/M1131,Tabla2[[#This Row],[CARGA PRODUCCION (ANIMALES/HA)]])</f>
        <v>3.2570138664946788</v>
      </c>
      <c r="X1131" s="54">
        <f t="shared" si="260"/>
        <v>2023</v>
      </c>
      <c r="Y1131" s="54">
        <f t="shared" si="261"/>
        <v>2</v>
      </c>
      <c r="Z1131" s="54" t="e">
        <f t="shared" ca="1" si="262"/>
        <v>#NAME?</v>
      </c>
      <c r="AA1131" s="57">
        <f t="shared" si="263"/>
        <v>101</v>
      </c>
      <c r="AB1131" s="55">
        <f t="shared" si="264"/>
        <v>1</v>
      </c>
      <c r="AC1131" s="58">
        <f t="shared" si="265"/>
        <v>0</v>
      </c>
      <c r="AD1131" s="52"/>
    </row>
    <row r="1132" spans="1:30">
      <c r="A1132" s="60">
        <v>44973</v>
      </c>
      <c r="B1132" s="52" t="s">
        <v>83</v>
      </c>
      <c r="C1132" s="52">
        <v>2314</v>
      </c>
      <c r="D1132" s="52">
        <v>80</v>
      </c>
      <c r="E1132" s="52">
        <v>9</v>
      </c>
      <c r="F1132" s="52">
        <v>80</v>
      </c>
      <c r="G1132" s="52">
        <v>121</v>
      </c>
      <c r="H1132" s="52">
        <v>134</v>
      </c>
      <c r="I1132" s="52">
        <v>2</v>
      </c>
      <c r="J1132" s="52">
        <v>6</v>
      </c>
      <c r="K1132" s="52">
        <v>680</v>
      </c>
      <c r="L1132" s="52">
        <v>29.8</v>
      </c>
      <c r="M1132" s="53">
        <v>36.590000000000003</v>
      </c>
      <c r="N1132" s="54">
        <f>IF(Tabla2[[#This Row],[LECHE RETIRO DIA]]&lt;&gt;ISBLANK(Tabla2[[#This Row],[LECHE RETIRO DIA]]),SUM(Tabla2[[#This Row],[LECHE TANQUE DIA]:[LECHE RETIRO DIA]]),SUM(Tabla2[[#This Row],[LECHE TANQUE DIA]:[LECHE AUTOCONSUMO DIA]]))</f>
        <v>2483</v>
      </c>
      <c r="O1132" s="55">
        <f t="shared" si="252"/>
        <v>0.93193717277486909</v>
      </c>
      <c r="P1132" s="56">
        <f t="shared" si="253"/>
        <v>20.520661157024794</v>
      </c>
      <c r="Q1132" s="56">
        <f t="shared" si="254"/>
        <v>19.123966942148762</v>
      </c>
      <c r="R1132" s="56">
        <f t="shared" si="255"/>
        <v>13.333333333333334</v>
      </c>
      <c r="S1132" s="56">
        <f t="shared" si="256"/>
        <v>3.651470588235294</v>
      </c>
      <c r="T1132" s="56">
        <f t="shared" si="257"/>
        <v>5.6198347107438016</v>
      </c>
      <c r="U1132" s="56">
        <f t="shared" si="258"/>
        <v>83.322147651006716</v>
      </c>
      <c r="V1132" s="56">
        <f t="shared" si="259"/>
        <v>4.0604026845637584</v>
      </c>
      <c r="W1132" s="56">
        <f>IFERROR(H1132/M1132,Tabla2[[#This Row],[CARGA PRODUCCION (ANIMALES/HA)]])</f>
        <v>3.6622027876468977</v>
      </c>
      <c r="X1132" s="54">
        <f t="shared" si="260"/>
        <v>2023</v>
      </c>
      <c r="Y1132" s="54">
        <f t="shared" si="261"/>
        <v>2</v>
      </c>
      <c r="Z1132" s="54" t="e">
        <f t="shared" ca="1" si="262"/>
        <v>#NAME?</v>
      </c>
      <c r="AA1132" s="57">
        <f t="shared" si="263"/>
        <v>134</v>
      </c>
      <c r="AB1132" s="55">
        <f t="shared" si="264"/>
        <v>0.90298507462686572</v>
      </c>
      <c r="AC1132" s="58">
        <f t="shared" si="265"/>
        <v>9.7014925373134275E-2</v>
      </c>
      <c r="AD1132" s="52"/>
    </row>
    <row r="1133" spans="1:30">
      <c r="A1133" s="60">
        <v>44973</v>
      </c>
      <c r="B1133" s="52" t="s">
        <v>85</v>
      </c>
      <c r="C1133" s="52">
        <v>1870</v>
      </c>
      <c r="D1133" s="52">
        <v>40</v>
      </c>
      <c r="E1133" s="52">
        <v>9</v>
      </c>
      <c r="F1133" s="52">
        <v>40</v>
      </c>
      <c r="G1133" s="52">
        <v>105</v>
      </c>
      <c r="H1133" s="52">
        <v>117</v>
      </c>
      <c r="I1133" s="52">
        <v>0</v>
      </c>
      <c r="J1133" s="52">
        <v>5</v>
      </c>
      <c r="K1133" s="52">
        <v>480</v>
      </c>
      <c r="L1133" s="52">
        <v>26.01</v>
      </c>
      <c r="M1133" s="53">
        <v>34.119999999999997</v>
      </c>
      <c r="N1133" s="54">
        <f>IF(Tabla2[[#This Row],[LECHE RETIRO DIA]]&lt;&gt;ISBLANK(Tabla2[[#This Row],[LECHE RETIRO DIA]]),SUM(Tabla2[[#This Row],[LECHE TANQUE DIA]:[LECHE RETIRO DIA]]),SUM(Tabla2[[#This Row],[LECHE TANQUE DIA]:[LECHE AUTOCONSUMO DIA]]))</f>
        <v>1959</v>
      </c>
      <c r="O1133" s="55">
        <f t="shared" si="252"/>
        <v>0.95456865747830522</v>
      </c>
      <c r="P1133" s="56">
        <f t="shared" si="253"/>
        <v>18.657142857142858</v>
      </c>
      <c r="Q1133" s="56">
        <f t="shared" si="254"/>
        <v>17.80952380952381</v>
      </c>
      <c r="R1133" s="56">
        <f t="shared" si="255"/>
        <v>8</v>
      </c>
      <c r="S1133" s="56">
        <f t="shared" si="256"/>
        <v>4.0812499999999998</v>
      </c>
      <c r="T1133" s="56">
        <f t="shared" si="257"/>
        <v>4.5714285714285712</v>
      </c>
      <c r="U1133" s="56">
        <f t="shared" si="258"/>
        <v>75.317185697808526</v>
      </c>
      <c r="V1133" s="56">
        <f t="shared" si="259"/>
        <v>4.0369088811995386</v>
      </c>
      <c r="W1133" s="56">
        <f>IFERROR(H1133/M1133,Tabla2[[#This Row],[CARGA PRODUCCION (ANIMALES/HA)]])</f>
        <v>3.4290738569753811</v>
      </c>
      <c r="X1133" s="54">
        <f t="shared" si="260"/>
        <v>2023</v>
      </c>
      <c r="Y1133" s="54">
        <f t="shared" si="261"/>
        <v>2</v>
      </c>
      <c r="Z1133" s="54" t="e">
        <f t="shared" ca="1" si="262"/>
        <v>#NAME?</v>
      </c>
      <c r="AA1133" s="57">
        <f t="shared" si="263"/>
        <v>117</v>
      </c>
      <c r="AB1133" s="55">
        <f t="shared" si="264"/>
        <v>0.89743589743589747</v>
      </c>
      <c r="AC1133" s="58">
        <f t="shared" si="265"/>
        <v>0.10256410256410253</v>
      </c>
      <c r="AD1133" s="52"/>
    </row>
    <row r="1134" spans="1:30">
      <c r="A1134" s="60">
        <v>44973</v>
      </c>
      <c r="B1134" s="52" t="s">
        <v>88</v>
      </c>
      <c r="C1134" s="52">
        <v>573</v>
      </c>
      <c r="D1134" s="52">
        <v>15</v>
      </c>
      <c r="E1134" s="52">
        <v>5</v>
      </c>
      <c r="F1134" s="52">
        <v>15</v>
      </c>
      <c r="G1134" s="52">
        <v>37</v>
      </c>
      <c r="H1134" s="52">
        <v>42</v>
      </c>
      <c r="I1134" s="52">
        <v>1</v>
      </c>
      <c r="J1134" s="52">
        <v>2</v>
      </c>
      <c r="K1134" s="52">
        <v>180</v>
      </c>
      <c r="L1134" s="52">
        <v>14</v>
      </c>
      <c r="M1134" s="28">
        <v>15</v>
      </c>
      <c r="N1134" s="54">
        <f>IF(Tabla2[[#This Row],[LECHE RETIRO DIA]]&lt;&gt;ISBLANK(Tabla2[[#This Row],[LECHE RETIRO DIA]]),SUM(Tabla2[[#This Row],[LECHE TANQUE DIA]:[LECHE RETIRO DIA]]),SUM(Tabla2[[#This Row],[LECHE TANQUE DIA]:[LECHE AUTOCONSUMO DIA]]))</f>
        <v>608</v>
      </c>
      <c r="O1134" s="55">
        <f t="shared" si="252"/>
        <v>0.94243421052631582</v>
      </c>
      <c r="P1134" s="56">
        <f t="shared" si="253"/>
        <v>16.432432432432432</v>
      </c>
      <c r="Q1134" s="56">
        <f t="shared" si="254"/>
        <v>15.486486486486486</v>
      </c>
      <c r="R1134" s="56">
        <f t="shared" si="255"/>
        <v>7.5</v>
      </c>
      <c r="S1134" s="56">
        <f t="shared" si="256"/>
        <v>3.3777777777777778</v>
      </c>
      <c r="T1134" s="56">
        <f t="shared" si="257"/>
        <v>4.8648648648648649</v>
      </c>
      <c r="U1134" s="56">
        <f t="shared" si="258"/>
        <v>43.428571428571431</v>
      </c>
      <c r="V1134" s="56">
        <f t="shared" si="259"/>
        <v>2.6428571428571428</v>
      </c>
      <c r="W1134" s="56">
        <f>IFERROR(H1134/M1134,Tabla2[[#This Row],[CARGA PRODUCCION (ANIMALES/HA)]])</f>
        <v>2.8</v>
      </c>
      <c r="X1134" s="54">
        <f t="shared" si="260"/>
        <v>2023</v>
      </c>
      <c r="Y1134" s="54">
        <f t="shared" si="261"/>
        <v>2</v>
      </c>
      <c r="Z1134" s="54" t="e">
        <f t="shared" ca="1" si="262"/>
        <v>#NAME?</v>
      </c>
      <c r="AA1134" s="57">
        <f t="shared" si="263"/>
        <v>42</v>
      </c>
      <c r="AB1134" s="55">
        <f t="shared" si="264"/>
        <v>0.88095238095238093</v>
      </c>
      <c r="AC1134" s="58">
        <f t="shared" si="265"/>
        <v>0.11904761904761907</v>
      </c>
      <c r="AD1134" s="52"/>
    </row>
    <row r="1135" spans="1:30">
      <c r="A1135" s="60">
        <v>44974</v>
      </c>
      <c r="B1135" s="52" t="s">
        <v>81</v>
      </c>
      <c r="C1135" s="52">
        <v>2286</v>
      </c>
      <c r="D1135" s="52">
        <v>20</v>
      </c>
      <c r="E1135" s="52">
        <v>9</v>
      </c>
      <c r="F1135" s="52">
        <v>20</v>
      </c>
      <c r="G1135" s="52">
        <v>101</v>
      </c>
      <c r="H1135" s="52">
        <v>101</v>
      </c>
      <c r="I1135" s="52">
        <v>2</v>
      </c>
      <c r="J1135" s="52">
        <v>11</v>
      </c>
      <c r="K1135" s="52">
        <v>600</v>
      </c>
      <c r="L1135" s="52">
        <v>23.4</v>
      </c>
      <c r="M1135" s="53">
        <v>31.01</v>
      </c>
      <c r="N1135" s="54">
        <f>IF(Tabla2[[#This Row],[LECHE RETIRO DIA]]&lt;&gt;ISBLANK(Tabla2[[#This Row],[LECHE RETIRO DIA]]),SUM(Tabla2[[#This Row],[LECHE TANQUE DIA]:[LECHE RETIRO DIA]]),SUM(Tabla2[[#This Row],[LECHE TANQUE DIA]:[LECHE AUTOCONSUMO DIA]]))</f>
        <v>2335</v>
      </c>
      <c r="O1135" s="55">
        <f t="shared" si="252"/>
        <v>0.97901498929336184</v>
      </c>
      <c r="P1135" s="56">
        <f t="shared" si="253"/>
        <v>23.118811881188119</v>
      </c>
      <c r="Q1135" s="56">
        <f t="shared" si="254"/>
        <v>22.633663366336634</v>
      </c>
      <c r="R1135" s="56">
        <f t="shared" si="255"/>
        <v>1.8181818181818181</v>
      </c>
      <c r="S1135" s="56">
        <f t="shared" si="256"/>
        <v>3.8916666666666666</v>
      </c>
      <c r="T1135" s="56">
        <f t="shared" si="257"/>
        <v>5.9405940594059405</v>
      </c>
      <c r="U1135" s="56">
        <f t="shared" si="258"/>
        <v>99.786324786324798</v>
      </c>
      <c r="V1135" s="56">
        <f t="shared" si="259"/>
        <v>4.3162393162393169</v>
      </c>
      <c r="W1135" s="56">
        <f>IFERROR(H1135/M1135,Tabla2[[#This Row],[CARGA PRODUCCION (ANIMALES/HA)]])</f>
        <v>3.2570138664946788</v>
      </c>
      <c r="X1135" s="54">
        <f t="shared" si="260"/>
        <v>2023</v>
      </c>
      <c r="Y1135" s="54">
        <f t="shared" si="261"/>
        <v>2</v>
      </c>
      <c r="Z1135" s="54" t="e">
        <f t="shared" ca="1" si="262"/>
        <v>#NAME?</v>
      </c>
      <c r="AA1135" s="57">
        <f t="shared" si="263"/>
        <v>101</v>
      </c>
      <c r="AB1135" s="55">
        <f t="shared" si="264"/>
        <v>1</v>
      </c>
      <c r="AC1135" s="58">
        <f t="shared" si="265"/>
        <v>0</v>
      </c>
      <c r="AD1135" s="52"/>
    </row>
    <row r="1136" spans="1:30">
      <c r="A1136" s="60">
        <v>44974</v>
      </c>
      <c r="B1136" s="52" t="s">
        <v>83</v>
      </c>
      <c r="C1136" s="52">
        <v>2304</v>
      </c>
      <c r="D1136" s="52">
        <v>80</v>
      </c>
      <c r="E1136" s="52">
        <v>9</v>
      </c>
      <c r="F1136" s="52">
        <v>80</v>
      </c>
      <c r="G1136" s="52">
        <v>121</v>
      </c>
      <c r="H1136" s="52">
        <v>134</v>
      </c>
      <c r="I1136" s="52">
        <v>2</v>
      </c>
      <c r="J1136" s="52">
        <v>6</v>
      </c>
      <c r="K1136" s="52">
        <v>680</v>
      </c>
      <c r="L1136" s="52">
        <v>29.8</v>
      </c>
      <c r="M1136" s="53">
        <v>36.590000000000003</v>
      </c>
      <c r="N1136" s="54">
        <f>IF(Tabla2[[#This Row],[LECHE RETIRO DIA]]&lt;&gt;ISBLANK(Tabla2[[#This Row],[LECHE RETIRO DIA]]),SUM(Tabla2[[#This Row],[LECHE TANQUE DIA]:[LECHE RETIRO DIA]]),SUM(Tabla2[[#This Row],[LECHE TANQUE DIA]:[LECHE AUTOCONSUMO DIA]]))</f>
        <v>2473</v>
      </c>
      <c r="O1136" s="55">
        <f t="shared" si="252"/>
        <v>0.9316619490497372</v>
      </c>
      <c r="P1136" s="56">
        <f t="shared" si="253"/>
        <v>20.438016528925619</v>
      </c>
      <c r="Q1136" s="56">
        <f t="shared" si="254"/>
        <v>19.041322314049587</v>
      </c>
      <c r="R1136" s="56">
        <f t="shared" si="255"/>
        <v>13.333333333333334</v>
      </c>
      <c r="S1136" s="56">
        <f t="shared" si="256"/>
        <v>3.6367647058823529</v>
      </c>
      <c r="T1136" s="56">
        <f t="shared" si="257"/>
        <v>5.6198347107438016</v>
      </c>
      <c r="U1136" s="56">
        <f t="shared" si="258"/>
        <v>82.986577181208048</v>
      </c>
      <c r="V1136" s="56">
        <f t="shared" si="259"/>
        <v>4.0604026845637584</v>
      </c>
      <c r="W1136" s="56">
        <f>IFERROR(H1136/M1136,Tabla2[[#This Row],[CARGA PRODUCCION (ANIMALES/HA)]])</f>
        <v>3.6622027876468977</v>
      </c>
      <c r="X1136" s="54">
        <f t="shared" si="260"/>
        <v>2023</v>
      </c>
      <c r="Y1136" s="54">
        <f t="shared" si="261"/>
        <v>2</v>
      </c>
      <c r="Z1136" s="54" t="e">
        <f t="shared" ca="1" si="262"/>
        <v>#NAME?</v>
      </c>
      <c r="AA1136" s="57">
        <f t="shared" si="263"/>
        <v>134</v>
      </c>
      <c r="AB1136" s="55">
        <f t="shared" si="264"/>
        <v>0.90298507462686572</v>
      </c>
      <c r="AC1136" s="58">
        <f t="shared" si="265"/>
        <v>9.7014925373134275E-2</v>
      </c>
      <c r="AD1136" s="52"/>
    </row>
    <row r="1137" spans="1:30">
      <c r="A1137" s="60">
        <v>44974</v>
      </c>
      <c r="B1137" s="52" t="s">
        <v>85</v>
      </c>
      <c r="C1137" s="52">
        <v>1903</v>
      </c>
      <c r="D1137" s="52">
        <v>40</v>
      </c>
      <c r="E1137" s="52">
        <v>9</v>
      </c>
      <c r="F1137" s="52">
        <v>40</v>
      </c>
      <c r="G1137" s="52">
        <v>105</v>
      </c>
      <c r="H1137" s="52">
        <v>117</v>
      </c>
      <c r="I1137" s="52">
        <v>0</v>
      </c>
      <c r="J1137" s="52">
        <v>5</v>
      </c>
      <c r="K1137" s="52">
        <v>480</v>
      </c>
      <c r="L1137" s="52">
        <v>26.01</v>
      </c>
      <c r="M1137" s="53">
        <v>34.119999999999997</v>
      </c>
      <c r="N1137" s="54">
        <f>IF(Tabla2[[#This Row],[LECHE RETIRO DIA]]&lt;&gt;ISBLANK(Tabla2[[#This Row],[LECHE RETIRO DIA]]),SUM(Tabla2[[#This Row],[LECHE TANQUE DIA]:[LECHE RETIRO DIA]]),SUM(Tabla2[[#This Row],[LECHE TANQUE DIA]:[LECHE AUTOCONSUMO DIA]]))</f>
        <v>1992</v>
      </c>
      <c r="O1137" s="55">
        <f t="shared" si="252"/>
        <v>0.95532128514056225</v>
      </c>
      <c r="P1137" s="56">
        <f t="shared" si="253"/>
        <v>18.971428571428572</v>
      </c>
      <c r="Q1137" s="56">
        <f t="shared" si="254"/>
        <v>18.123809523809523</v>
      </c>
      <c r="R1137" s="56">
        <f t="shared" si="255"/>
        <v>8</v>
      </c>
      <c r="S1137" s="56">
        <f t="shared" si="256"/>
        <v>4.1500000000000004</v>
      </c>
      <c r="T1137" s="56">
        <f t="shared" si="257"/>
        <v>4.5714285714285712</v>
      </c>
      <c r="U1137" s="56">
        <f t="shared" si="258"/>
        <v>76.585928489042672</v>
      </c>
      <c r="V1137" s="56">
        <f t="shared" si="259"/>
        <v>4.0369088811995386</v>
      </c>
      <c r="W1137" s="56">
        <f>IFERROR(H1137/M1137,Tabla2[[#This Row],[CARGA PRODUCCION (ANIMALES/HA)]])</f>
        <v>3.4290738569753811</v>
      </c>
      <c r="X1137" s="54">
        <f t="shared" si="260"/>
        <v>2023</v>
      </c>
      <c r="Y1137" s="54">
        <f t="shared" si="261"/>
        <v>2</v>
      </c>
      <c r="Z1137" s="54" t="e">
        <f t="shared" ca="1" si="262"/>
        <v>#NAME?</v>
      </c>
      <c r="AA1137" s="57">
        <f t="shared" si="263"/>
        <v>117</v>
      </c>
      <c r="AB1137" s="55">
        <f t="shared" si="264"/>
        <v>0.89743589743589747</v>
      </c>
      <c r="AC1137" s="58">
        <f t="shared" si="265"/>
        <v>0.10256410256410253</v>
      </c>
      <c r="AD1137" s="52"/>
    </row>
    <row r="1138" spans="1:30">
      <c r="A1138" s="60">
        <v>44974</v>
      </c>
      <c r="B1138" s="52" t="s">
        <v>88</v>
      </c>
      <c r="C1138" s="52">
        <v>537</v>
      </c>
      <c r="D1138" s="52">
        <v>15</v>
      </c>
      <c r="E1138" s="52">
        <v>5</v>
      </c>
      <c r="F1138" s="52">
        <v>15</v>
      </c>
      <c r="G1138" s="52">
        <v>37</v>
      </c>
      <c r="H1138" s="52">
        <v>42</v>
      </c>
      <c r="I1138" s="52">
        <v>1</v>
      </c>
      <c r="J1138" s="52">
        <v>2</v>
      </c>
      <c r="K1138" s="52">
        <v>180</v>
      </c>
      <c r="L1138" s="52">
        <v>14</v>
      </c>
      <c r="M1138" s="28">
        <v>15</v>
      </c>
      <c r="N1138" s="54">
        <f>IF(Tabla2[[#This Row],[LECHE RETIRO DIA]]&lt;&gt;ISBLANK(Tabla2[[#This Row],[LECHE RETIRO DIA]]),SUM(Tabla2[[#This Row],[LECHE TANQUE DIA]:[LECHE RETIRO DIA]]),SUM(Tabla2[[#This Row],[LECHE TANQUE DIA]:[LECHE AUTOCONSUMO DIA]]))</f>
        <v>572</v>
      </c>
      <c r="O1138" s="55">
        <f t="shared" si="252"/>
        <v>0.93881118881118886</v>
      </c>
      <c r="P1138" s="56">
        <f t="shared" si="253"/>
        <v>15.45945945945946</v>
      </c>
      <c r="Q1138" s="56">
        <f t="shared" si="254"/>
        <v>14.513513513513514</v>
      </c>
      <c r="R1138" s="56">
        <f t="shared" si="255"/>
        <v>7.5</v>
      </c>
      <c r="S1138" s="56">
        <f t="shared" si="256"/>
        <v>3.1777777777777776</v>
      </c>
      <c r="T1138" s="56">
        <f t="shared" si="257"/>
        <v>4.8648648648648649</v>
      </c>
      <c r="U1138" s="56">
        <f t="shared" si="258"/>
        <v>40.857142857142854</v>
      </c>
      <c r="V1138" s="56">
        <f t="shared" si="259"/>
        <v>2.6428571428571428</v>
      </c>
      <c r="W1138" s="56">
        <f>IFERROR(H1138/M1138,Tabla2[[#This Row],[CARGA PRODUCCION (ANIMALES/HA)]])</f>
        <v>2.8</v>
      </c>
      <c r="X1138" s="54">
        <f t="shared" si="260"/>
        <v>2023</v>
      </c>
      <c r="Y1138" s="54">
        <f t="shared" si="261"/>
        <v>2</v>
      </c>
      <c r="Z1138" s="54" t="e">
        <f t="shared" ca="1" si="262"/>
        <v>#NAME?</v>
      </c>
      <c r="AA1138" s="57">
        <f t="shared" si="263"/>
        <v>42</v>
      </c>
      <c r="AB1138" s="55">
        <f t="shared" si="264"/>
        <v>0.88095238095238093</v>
      </c>
      <c r="AC1138" s="58">
        <f t="shared" si="265"/>
        <v>0.11904761904761907</v>
      </c>
      <c r="AD1138" s="52"/>
    </row>
    <row r="1139" spans="1:30">
      <c r="A1139" s="6">
        <v>44975</v>
      </c>
      <c r="B1139" s="7" t="s">
        <v>81</v>
      </c>
      <c r="C1139" s="7">
        <v>2281</v>
      </c>
      <c r="D1139" s="7">
        <v>20</v>
      </c>
      <c r="E1139" s="7">
        <v>9</v>
      </c>
      <c r="F1139" s="7">
        <v>20</v>
      </c>
      <c r="G1139" s="7">
        <v>101</v>
      </c>
      <c r="H1139" s="7">
        <v>101</v>
      </c>
      <c r="I1139" s="7">
        <v>2</v>
      </c>
      <c r="J1139" s="7">
        <v>11</v>
      </c>
      <c r="K1139" s="7">
        <v>600</v>
      </c>
      <c r="L1139" s="7">
        <v>23.4</v>
      </c>
      <c r="M1139" s="8">
        <v>31.01</v>
      </c>
      <c r="N1139" s="54">
        <f>IF(Tabla2[[#This Row],[LECHE RETIRO DIA]]&lt;&gt;ISBLANK(Tabla2[[#This Row],[LECHE RETIRO DIA]]),SUM(Tabla2[[#This Row],[LECHE TANQUE DIA]:[LECHE RETIRO DIA]]),SUM(Tabla2[[#This Row],[LECHE TANQUE DIA]:[LECHE AUTOCONSUMO DIA]]))</f>
        <v>2330</v>
      </c>
      <c r="O1139" s="55" t="str">
        <f>IFERROR(#REF!/N1139,"")</f>
        <v/>
      </c>
      <c r="P1139" s="56" t="str">
        <f>IFERROR(N1139/#REF!,"")</f>
        <v/>
      </c>
      <c r="Q1139" s="56" t="str">
        <f>IFERROR(#REF!/#REF!,"")</f>
        <v/>
      </c>
      <c r="R1139" s="56" t="str">
        <f>IFERROR(#REF!/#REF!,"")</f>
        <v/>
      </c>
      <c r="S1139" s="56" t="str">
        <f>IFERROR(N1139/#REF!,"")</f>
        <v/>
      </c>
      <c r="T1139" s="56" t="str">
        <f>IFERROR(#REF!/#REF!,"")</f>
        <v/>
      </c>
      <c r="U1139" s="56" t="str">
        <f>IFERROR(N1139/#REF!,"")</f>
        <v/>
      </c>
      <c r="V1139" s="56" t="str">
        <f>IFERROR(#REF!/#REF!,"")</f>
        <v/>
      </c>
      <c r="W1139" s="56" t="str">
        <f>IFERROR(#REF!/#REF!,Tabla2[[#This Row],[CARGA PRODUCCION (ANIMALES/HA)]])</f>
        <v/>
      </c>
      <c r="X1139" s="54" t="e">
        <f>YEAR(#REF!)</f>
        <v>#REF!</v>
      </c>
      <c r="Y1139" s="54" t="e">
        <f>MONTH(#REF!)</f>
        <v>#REF!</v>
      </c>
      <c r="Z1139" s="54" t="e">
        <f>_xlfn.ISOWEEKNUM(#REF!)</f>
        <v>#REF!</v>
      </c>
      <c r="AA1139" s="57" t="e">
        <f>IF(#REF!&gt;0,#REF!,#REF!)</f>
        <v>#REF!</v>
      </c>
      <c r="AB1139" s="55" t="str">
        <f>IFERROR(#REF!/AA1139,"")</f>
        <v/>
      </c>
      <c r="AC1139" s="58" t="str">
        <f t="shared" si="265"/>
        <v/>
      </c>
      <c r="AD1139" s="52"/>
    </row>
    <row r="1140" spans="1:30">
      <c r="A1140" s="6">
        <v>44975</v>
      </c>
      <c r="B1140" s="7" t="s">
        <v>83</v>
      </c>
      <c r="C1140" s="7">
        <v>2304</v>
      </c>
      <c r="D1140" s="7">
        <v>80</v>
      </c>
      <c r="E1140" s="7">
        <v>9</v>
      </c>
      <c r="F1140" s="7">
        <v>80</v>
      </c>
      <c r="G1140" s="7">
        <v>121</v>
      </c>
      <c r="H1140" s="7">
        <v>134</v>
      </c>
      <c r="I1140" s="7">
        <v>2</v>
      </c>
      <c r="J1140" s="7">
        <v>6</v>
      </c>
      <c r="K1140" s="7">
        <v>680</v>
      </c>
      <c r="L1140" s="7">
        <v>29.8</v>
      </c>
      <c r="M1140" s="8">
        <v>36.590000000000003</v>
      </c>
      <c r="N1140" s="54">
        <f>IF(Tabla2[[#This Row],[LECHE RETIRO DIA]]&lt;&gt;ISBLANK(Tabla2[[#This Row],[LECHE RETIRO DIA]]),SUM(Tabla2[[#This Row],[LECHE TANQUE DIA]:[LECHE RETIRO DIA]]),SUM(Tabla2[[#This Row],[LECHE TANQUE DIA]:[LECHE AUTOCONSUMO DIA]]))</f>
        <v>2473</v>
      </c>
      <c r="O1140" s="55" t="str">
        <f>IFERROR(#REF!/N1140,"")</f>
        <v/>
      </c>
      <c r="P1140" s="56" t="str">
        <f>IFERROR(N1140/#REF!,"")</f>
        <v/>
      </c>
      <c r="Q1140" s="56" t="str">
        <f>IFERROR(#REF!/#REF!,"")</f>
        <v/>
      </c>
      <c r="R1140" s="56" t="str">
        <f>IFERROR(#REF!/#REF!,"")</f>
        <v/>
      </c>
      <c r="S1140" s="56" t="str">
        <f>IFERROR(N1140/#REF!,"")</f>
        <v/>
      </c>
      <c r="T1140" s="56" t="str">
        <f>IFERROR(#REF!/#REF!,"")</f>
        <v/>
      </c>
      <c r="U1140" s="56" t="str">
        <f>IFERROR(N1140/#REF!,"")</f>
        <v/>
      </c>
      <c r="V1140" s="56" t="str">
        <f>IFERROR(#REF!/#REF!,"")</f>
        <v/>
      </c>
      <c r="W1140" s="56" t="str">
        <f>IFERROR(#REF!/#REF!,Tabla2[[#This Row],[CARGA PRODUCCION (ANIMALES/HA)]])</f>
        <v/>
      </c>
      <c r="X1140" s="54" t="e">
        <f>YEAR(#REF!)</f>
        <v>#REF!</v>
      </c>
      <c r="Y1140" s="54" t="e">
        <f>MONTH(#REF!)</f>
        <v>#REF!</v>
      </c>
      <c r="Z1140" s="54" t="e">
        <f>_xlfn.ISOWEEKNUM(#REF!)</f>
        <v>#REF!</v>
      </c>
      <c r="AA1140" s="57" t="e">
        <f>IF(#REF!&gt;0,#REF!,#REF!)</f>
        <v>#REF!</v>
      </c>
      <c r="AB1140" s="55" t="str">
        <f>IFERROR(#REF!/AA1140,"")</f>
        <v/>
      </c>
      <c r="AC1140" s="58" t="str">
        <f t="shared" si="265"/>
        <v/>
      </c>
      <c r="AD1140" s="52"/>
    </row>
    <row r="1141" spans="1:30">
      <c r="A1141" s="6">
        <v>44975</v>
      </c>
      <c r="B1141" s="7" t="s">
        <v>85</v>
      </c>
      <c r="C1141" s="7">
        <v>1849</v>
      </c>
      <c r="D1141" s="7">
        <v>40</v>
      </c>
      <c r="E1141" s="7">
        <v>9</v>
      </c>
      <c r="F1141" s="7">
        <v>40</v>
      </c>
      <c r="G1141" s="7">
        <v>105</v>
      </c>
      <c r="H1141" s="7">
        <v>117</v>
      </c>
      <c r="I1141" s="7">
        <v>0</v>
      </c>
      <c r="J1141" s="7">
        <v>5</v>
      </c>
      <c r="K1141" s="7">
        <v>480</v>
      </c>
      <c r="L1141" s="7">
        <v>26.01</v>
      </c>
      <c r="M1141" s="8">
        <v>34.119999999999997</v>
      </c>
      <c r="N1141" s="54">
        <f>IF(Tabla2[[#This Row],[LECHE RETIRO DIA]]&lt;&gt;ISBLANK(Tabla2[[#This Row],[LECHE RETIRO DIA]]),SUM(Tabla2[[#This Row],[LECHE TANQUE DIA]:[LECHE RETIRO DIA]]),SUM(Tabla2[[#This Row],[LECHE TANQUE DIA]:[LECHE AUTOCONSUMO DIA]]))</f>
        <v>1938</v>
      </c>
      <c r="O1141" s="55" t="str">
        <f>IFERROR(#REF!/N1141,"")</f>
        <v/>
      </c>
      <c r="P1141" s="56" t="str">
        <f>IFERROR(N1141/#REF!,"")</f>
        <v/>
      </c>
      <c r="Q1141" s="56" t="str">
        <f>IFERROR(#REF!/#REF!,"")</f>
        <v/>
      </c>
      <c r="R1141" s="56" t="str">
        <f>IFERROR(#REF!/#REF!,"")</f>
        <v/>
      </c>
      <c r="S1141" s="56" t="str">
        <f>IFERROR(N1141/#REF!,"")</f>
        <v/>
      </c>
      <c r="T1141" s="56" t="str">
        <f>IFERROR(#REF!/#REF!,"")</f>
        <v/>
      </c>
      <c r="U1141" s="56" t="str">
        <f>IFERROR(N1141/#REF!,"")</f>
        <v/>
      </c>
      <c r="V1141" s="56" t="str">
        <f>IFERROR(#REF!/#REF!,"")</f>
        <v/>
      </c>
      <c r="W1141" s="56" t="str">
        <f>IFERROR(#REF!/#REF!,Tabla2[[#This Row],[CARGA PRODUCCION (ANIMALES/HA)]])</f>
        <v/>
      </c>
      <c r="X1141" s="54" t="e">
        <f>YEAR(#REF!)</f>
        <v>#REF!</v>
      </c>
      <c r="Y1141" s="54" t="e">
        <f>MONTH(#REF!)</f>
        <v>#REF!</v>
      </c>
      <c r="Z1141" s="54" t="e">
        <f>_xlfn.ISOWEEKNUM(#REF!)</f>
        <v>#REF!</v>
      </c>
      <c r="AA1141" s="57" t="e">
        <f>IF(#REF!&gt;0,#REF!,#REF!)</f>
        <v>#REF!</v>
      </c>
      <c r="AB1141" s="55" t="str">
        <f>IFERROR(#REF!/AA1141,"")</f>
        <v/>
      </c>
      <c r="AC1141" s="58" t="str">
        <f t="shared" si="265"/>
        <v/>
      </c>
      <c r="AD1141" s="52"/>
    </row>
    <row r="1142" spans="1:30">
      <c r="A1142" s="6">
        <v>44975</v>
      </c>
      <c r="B1142" s="7" t="s">
        <v>88</v>
      </c>
      <c r="C1142" s="7">
        <v>535</v>
      </c>
      <c r="D1142" s="7">
        <v>15</v>
      </c>
      <c r="E1142" s="7">
        <v>5</v>
      </c>
      <c r="F1142" s="7">
        <v>15</v>
      </c>
      <c r="G1142" s="7">
        <v>37</v>
      </c>
      <c r="H1142" s="7">
        <v>42</v>
      </c>
      <c r="I1142" s="7">
        <v>1</v>
      </c>
      <c r="J1142" s="7">
        <v>2</v>
      </c>
      <c r="K1142" s="7">
        <v>180</v>
      </c>
      <c r="L1142" s="7">
        <v>14</v>
      </c>
      <c r="M1142" s="28">
        <v>15</v>
      </c>
      <c r="N1142" s="54">
        <f>IF(Tabla2[[#This Row],[LECHE RETIRO DIA]]&lt;&gt;ISBLANK(Tabla2[[#This Row],[LECHE RETIRO DIA]]),SUM(Tabla2[[#This Row],[LECHE TANQUE DIA]:[LECHE RETIRO DIA]]),SUM(Tabla2[[#This Row],[LECHE TANQUE DIA]:[LECHE AUTOCONSUMO DIA]]))</f>
        <v>570</v>
      </c>
      <c r="O1142" s="55" t="str">
        <f>IFERROR(#REF!/N1142,"")</f>
        <v/>
      </c>
      <c r="P1142" s="56" t="str">
        <f>IFERROR(N1142/#REF!,"")</f>
        <v/>
      </c>
      <c r="Q1142" s="56" t="str">
        <f>IFERROR(#REF!/#REF!,"")</f>
        <v/>
      </c>
      <c r="R1142" s="56" t="str">
        <f>IFERROR(#REF!/#REF!,"")</f>
        <v/>
      </c>
      <c r="S1142" s="56" t="str">
        <f>IFERROR(N1142/#REF!,"")</f>
        <v/>
      </c>
      <c r="T1142" s="56" t="str">
        <f>IFERROR(#REF!/#REF!,"")</f>
        <v/>
      </c>
      <c r="U1142" s="56" t="str">
        <f>IFERROR(N1142/#REF!,"")</f>
        <v/>
      </c>
      <c r="V1142" s="56" t="str">
        <f>IFERROR(#REF!/#REF!,"")</f>
        <v/>
      </c>
      <c r="W1142" s="56" t="str">
        <f>IFERROR(#REF!/#REF!,Tabla2[[#This Row],[CARGA PRODUCCION (ANIMALES/HA)]])</f>
        <v/>
      </c>
      <c r="X1142" s="54" t="e">
        <f>YEAR(#REF!)</f>
        <v>#REF!</v>
      </c>
      <c r="Y1142" s="54" t="e">
        <f>MONTH(#REF!)</f>
        <v>#REF!</v>
      </c>
      <c r="Z1142" s="54" t="e">
        <f>_xlfn.ISOWEEKNUM(#REF!)</f>
        <v>#REF!</v>
      </c>
      <c r="AA1142" s="57" t="e">
        <f>IF(#REF!&gt;0,#REF!,#REF!)</f>
        <v>#REF!</v>
      </c>
      <c r="AB1142" s="55" t="str">
        <f>IFERROR(#REF!/AA1142,"")</f>
        <v/>
      </c>
      <c r="AC1142" s="58" t="str">
        <f t="shared" si="265"/>
        <v/>
      </c>
      <c r="AD1142" s="52"/>
    </row>
    <row r="1143" spans="1:30">
      <c r="A1143" s="6">
        <v>44976</v>
      </c>
      <c r="B1143" s="7" t="s">
        <v>81</v>
      </c>
      <c r="C1143" s="7">
        <v>2300</v>
      </c>
      <c r="D1143" s="7">
        <v>20</v>
      </c>
      <c r="E1143" s="7">
        <v>9</v>
      </c>
      <c r="F1143" s="7">
        <v>20</v>
      </c>
      <c r="G1143" s="7">
        <v>102</v>
      </c>
      <c r="H1143" s="7">
        <v>102</v>
      </c>
      <c r="I1143" s="7">
        <v>2</v>
      </c>
      <c r="J1143" s="7">
        <v>12</v>
      </c>
      <c r="K1143" s="7">
        <v>600</v>
      </c>
      <c r="L1143" s="7">
        <v>23.4</v>
      </c>
      <c r="M1143" s="8">
        <v>31.01</v>
      </c>
      <c r="N1143" s="54">
        <f>IF(Tabla2[[#This Row],[LECHE RETIRO DIA]]&lt;&gt;ISBLANK(Tabla2[[#This Row],[LECHE RETIRO DIA]]),SUM(Tabla2[[#This Row],[LECHE TANQUE DIA]:[LECHE RETIRO DIA]]),SUM(Tabla2[[#This Row],[LECHE TANQUE DIA]:[LECHE AUTOCONSUMO DIA]]))</f>
        <v>2349</v>
      </c>
      <c r="O1143" s="55" t="str">
        <f>IFERROR(#REF!/N1143,"")</f>
        <v/>
      </c>
      <c r="P1143" s="56" t="str">
        <f>IFERROR(N1143/#REF!,"")</f>
        <v/>
      </c>
      <c r="Q1143" s="56" t="str">
        <f>IFERROR(#REF!/#REF!,"")</f>
        <v/>
      </c>
      <c r="R1143" s="56" t="str">
        <f>IFERROR(#REF!/#REF!,"")</f>
        <v/>
      </c>
      <c r="S1143" s="56" t="str">
        <f>IFERROR(N1143/#REF!,"")</f>
        <v/>
      </c>
      <c r="T1143" s="56" t="str">
        <f>IFERROR(#REF!/#REF!,"")</f>
        <v/>
      </c>
      <c r="U1143" s="56" t="str">
        <f>IFERROR(N1143/#REF!,"")</f>
        <v/>
      </c>
      <c r="V1143" s="56" t="str">
        <f>IFERROR(#REF!/#REF!,"")</f>
        <v/>
      </c>
      <c r="W1143" s="56" t="str">
        <f>IFERROR(#REF!/#REF!,Tabla2[[#This Row],[CARGA PRODUCCION (ANIMALES/HA)]])</f>
        <v/>
      </c>
      <c r="X1143" s="54" t="e">
        <f>YEAR(#REF!)</f>
        <v>#REF!</v>
      </c>
      <c r="Y1143" s="54" t="e">
        <f>MONTH(#REF!)</f>
        <v>#REF!</v>
      </c>
      <c r="Z1143" s="54" t="e">
        <f>_xlfn.ISOWEEKNUM(#REF!)</f>
        <v>#REF!</v>
      </c>
      <c r="AA1143" s="57" t="e">
        <f>IF(#REF!&gt;0,#REF!,#REF!)</f>
        <v>#REF!</v>
      </c>
      <c r="AB1143" s="55" t="str">
        <f>IFERROR(#REF!/AA1143,"")</f>
        <v/>
      </c>
      <c r="AC1143" s="58" t="str">
        <f t="shared" si="265"/>
        <v/>
      </c>
      <c r="AD1143" s="52"/>
    </row>
    <row r="1144" spans="1:30">
      <c r="A1144" s="6">
        <v>44976</v>
      </c>
      <c r="B1144" s="7" t="s">
        <v>83</v>
      </c>
      <c r="C1144" s="7">
        <v>2280</v>
      </c>
      <c r="D1144" s="7">
        <v>80</v>
      </c>
      <c r="E1144" s="7">
        <v>9</v>
      </c>
      <c r="F1144" s="7">
        <v>80</v>
      </c>
      <c r="G1144" s="7">
        <v>121</v>
      </c>
      <c r="H1144" s="7">
        <v>134</v>
      </c>
      <c r="I1144" s="7">
        <v>2</v>
      </c>
      <c r="J1144" s="7">
        <v>6</v>
      </c>
      <c r="K1144" s="7">
        <v>680</v>
      </c>
      <c r="L1144" s="7">
        <v>29.8</v>
      </c>
      <c r="M1144" s="8">
        <v>36.590000000000003</v>
      </c>
      <c r="N1144" s="54">
        <f>IF(Tabla2[[#This Row],[LECHE RETIRO DIA]]&lt;&gt;ISBLANK(Tabla2[[#This Row],[LECHE RETIRO DIA]]),SUM(Tabla2[[#This Row],[LECHE TANQUE DIA]:[LECHE RETIRO DIA]]),SUM(Tabla2[[#This Row],[LECHE TANQUE DIA]:[LECHE AUTOCONSUMO DIA]]))</f>
        <v>2449</v>
      </c>
      <c r="O1144" s="55" t="str">
        <f>IFERROR(#REF!/N1144,"")</f>
        <v/>
      </c>
      <c r="P1144" s="56" t="str">
        <f>IFERROR(N1144/#REF!,"")</f>
        <v/>
      </c>
      <c r="Q1144" s="56" t="str">
        <f>IFERROR(#REF!/#REF!,"")</f>
        <v/>
      </c>
      <c r="R1144" s="56" t="str">
        <f>IFERROR(#REF!/#REF!,"")</f>
        <v/>
      </c>
      <c r="S1144" s="56" t="str">
        <f>IFERROR(N1144/#REF!,"")</f>
        <v/>
      </c>
      <c r="T1144" s="56" t="str">
        <f>IFERROR(#REF!/#REF!,"")</f>
        <v/>
      </c>
      <c r="U1144" s="56" t="str">
        <f>IFERROR(N1144/#REF!,"")</f>
        <v/>
      </c>
      <c r="V1144" s="56" t="str">
        <f>IFERROR(#REF!/#REF!,"")</f>
        <v/>
      </c>
      <c r="W1144" s="56" t="str">
        <f>IFERROR(#REF!/#REF!,Tabla2[[#This Row],[CARGA PRODUCCION (ANIMALES/HA)]])</f>
        <v/>
      </c>
      <c r="X1144" s="54" t="e">
        <f>YEAR(#REF!)</f>
        <v>#REF!</v>
      </c>
      <c r="Y1144" s="54" t="e">
        <f>MONTH(#REF!)</f>
        <v>#REF!</v>
      </c>
      <c r="Z1144" s="54" t="e">
        <f>_xlfn.ISOWEEKNUM(#REF!)</f>
        <v>#REF!</v>
      </c>
      <c r="AA1144" s="57" t="e">
        <f>IF(#REF!&gt;0,#REF!,#REF!)</f>
        <v>#REF!</v>
      </c>
      <c r="AB1144" s="55" t="str">
        <f>IFERROR(#REF!/AA1144,"")</f>
        <v/>
      </c>
      <c r="AC1144" s="58" t="str">
        <f t="shared" si="265"/>
        <v/>
      </c>
      <c r="AD1144" s="52"/>
    </row>
    <row r="1145" spans="1:30">
      <c r="A1145" s="6">
        <v>44976</v>
      </c>
      <c r="B1145" s="7" t="s">
        <v>85</v>
      </c>
      <c r="C1145" s="7">
        <v>1903</v>
      </c>
      <c r="D1145" s="7">
        <v>40</v>
      </c>
      <c r="E1145" s="7">
        <v>9</v>
      </c>
      <c r="F1145" s="7">
        <v>40</v>
      </c>
      <c r="G1145" s="7">
        <v>104</v>
      </c>
      <c r="H1145" s="7">
        <v>117</v>
      </c>
      <c r="I1145" s="7">
        <v>0</v>
      </c>
      <c r="J1145" s="7">
        <v>5</v>
      </c>
      <c r="K1145" s="7">
        <v>480</v>
      </c>
      <c r="L1145" s="7">
        <v>26.01</v>
      </c>
      <c r="M1145" s="8">
        <v>34.119999999999997</v>
      </c>
      <c r="N1145" s="54">
        <f>IF(Tabla2[[#This Row],[LECHE RETIRO DIA]]&lt;&gt;ISBLANK(Tabla2[[#This Row],[LECHE RETIRO DIA]]),SUM(Tabla2[[#This Row],[LECHE TANQUE DIA]:[LECHE RETIRO DIA]]),SUM(Tabla2[[#This Row],[LECHE TANQUE DIA]:[LECHE AUTOCONSUMO DIA]]))</f>
        <v>1992</v>
      </c>
      <c r="O1145" s="55" t="str">
        <f>IFERROR(#REF!/N1145,"")</f>
        <v/>
      </c>
      <c r="P1145" s="56" t="str">
        <f>IFERROR(N1145/#REF!,"")</f>
        <v/>
      </c>
      <c r="Q1145" s="56" t="str">
        <f>IFERROR(#REF!/#REF!,"")</f>
        <v/>
      </c>
      <c r="R1145" s="56" t="str">
        <f>IFERROR(#REF!/#REF!,"")</f>
        <v/>
      </c>
      <c r="S1145" s="56" t="str">
        <f>IFERROR(N1145/#REF!,"")</f>
        <v/>
      </c>
      <c r="T1145" s="56" t="str">
        <f>IFERROR(#REF!/#REF!,"")</f>
        <v/>
      </c>
      <c r="U1145" s="56" t="str">
        <f>IFERROR(N1145/#REF!,"")</f>
        <v/>
      </c>
      <c r="V1145" s="56" t="str">
        <f>IFERROR(#REF!/#REF!,"")</f>
        <v/>
      </c>
      <c r="W1145" s="56" t="str">
        <f>IFERROR(#REF!/#REF!,Tabla2[[#This Row],[CARGA PRODUCCION (ANIMALES/HA)]])</f>
        <v/>
      </c>
      <c r="X1145" s="54" t="e">
        <f>YEAR(#REF!)</f>
        <v>#REF!</v>
      </c>
      <c r="Y1145" s="54" t="e">
        <f>MONTH(#REF!)</f>
        <v>#REF!</v>
      </c>
      <c r="Z1145" s="54" t="e">
        <f>_xlfn.ISOWEEKNUM(#REF!)</f>
        <v>#REF!</v>
      </c>
      <c r="AA1145" s="57" t="e">
        <f>IF(#REF!&gt;0,#REF!,#REF!)</f>
        <v>#REF!</v>
      </c>
      <c r="AB1145" s="55" t="str">
        <f>IFERROR(#REF!/AA1145,"")</f>
        <v/>
      </c>
      <c r="AC1145" s="58" t="str">
        <f t="shared" si="265"/>
        <v/>
      </c>
      <c r="AD1145" s="52"/>
    </row>
    <row r="1146" spans="1:30">
      <c r="A1146" s="6">
        <v>44976</v>
      </c>
      <c r="B1146" s="7" t="s">
        <v>88</v>
      </c>
      <c r="C1146" s="7">
        <v>557</v>
      </c>
      <c r="D1146" s="7">
        <v>15</v>
      </c>
      <c r="E1146" s="7">
        <v>5</v>
      </c>
      <c r="F1146" s="7">
        <v>15</v>
      </c>
      <c r="G1146" s="7">
        <v>37</v>
      </c>
      <c r="H1146" s="7">
        <v>42</v>
      </c>
      <c r="I1146" s="7">
        <v>1</v>
      </c>
      <c r="J1146" s="7">
        <v>2</v>
      </c>
      <c r="K1146" s="7">
        <v>180</v>
      </c>
      <c r="L1146" s="7">
        <v>14</v>
      </c>
      <c r="M1146" s="28">
        <v>15</v>
      </c>
      <c r="N1146" s="54">
        <f>IF(Tabla2[[#This Row],[LECHE RETIRO DIA]]&lt;&gt;ISBLANK(Tabla2[[#This Row],[LECHE RETIRO DIA]]),SUM(Tabla2[[#This Row],[LECHE TANQUE DIA]:[LECHE RETIRO DIA]]),SUM(Tabla2[[#This Row],[LECHE TANQUE DIA]:[LECHE AUTOCONSUMO DIA]]))</f>
        <v>592</v>
      </c>
      <c r="O1146" s="55" t="str">
        <f>IFERROR(#REF!/N1146,"")</f>
        <v/>
      </c>
      <c r="P1146" s="56" t="str">
        <f>IFERROR(N1146/#REF!,"")</f>
        <v/>
      </c>
      <c r="Q1146" s="56" t="str">
        <f>IFERROR(#REF!/#REF!,"")</f>
        <v/>
      </c>
      <c r="R1146" s="56" t="str">
        <f>IFERROR(#REF!/#REF!,"")</f>
        <v/>
      </c>
      <c r="S1146" s="56" t="str">
        <f>IFERROR(N1146/#REF!,"")</f>
        <v/>
      </c>
      <c r="T1146" s="56" t="str">
        <f>IFERROR(#REF!/#REF!,"")</f>
        <v/>
      </c>
      <c r="U1146" s="56" t="str">
        <f>IFERROR(N1146/#REF!,"")</f>
        <v/>
      </c>
      <c r="V1146" s="56" t="str">
        <f>IFERROR(#REF!/#REF!,"")</f>
        <v/>
      </c>
      <c r="W1146" s="56" t="str">
        <f>IFERROR(#REF!/#REF!,Tabla2[[#This Row],[CARGA PRODUCCION (ANIMALES/HA)]])</f>
        <v/>
      </c>
      <c r="X1146" s="54" t="e">
        <f>YEAR(#REF!)</f>
        <v>#REF!</v>
      </c>
      <c r="Y1146" s="54" t="e">
        <f>MONTH(#REF!)</f>
        <v>#REF!</v>
      </c>
      <c r="Z1146" s="54" t="e">
        <f>_xlfn.ISOWEEKNUM(#REF!)</f>
        <v>#REF!</v>
      </c>
      <c r="AA1146" s="57" t="e">
        <f>IF(#REF!&gt;0,#REF!,#REF!)</f>
        <v>#REF!</v>
      </c>
      <c r="AB1146" s="55" t="str">
        <f>IFERROR(#REF!/AA1146,"")</f>
        <v/>
      </c>
      <c r="AC1146" s="58" t="str">
        <f t="shared" si="265"/>
        <v/>
      </c>
      <c r="AD1146" s="52"/>
    </row>
    <row r="1147" spans="1:30">
      <c r="A1147" s="6">
        <v>44977</v>
      </c>
      <c r="B1147" s="7" t="s">
        <v>81</v>
      </c>
      <c r="C1147" s="7">
        <v>2356</v>
      </c>
      <c r="D1147" s="7">
        <v>20</v>
      </c>
      <c r="E1147" s="7">
        <v>9</v>
      </c>
      <c r="F1147" s="7">
        <v>20</v>
      </c>
      <c r="G1147" s="7">
        <v>102</v>
      </c>
      <c r="H1147" s="7">
        <v>102</v>
      </c>
      <c r="I1147" s="7">
        <v>2</v>
      </c>
      <c r="J1147" s="7">
        <v>12</v>
      </c>
      <c r="K1147" s="7">
        <v>600</v>
      </c>
      <c r="L1147" s="7">
        <v>23.4</v>
      </c>
      <c r="M1147" s="8">
        <v>31.01</v>
      </c>
      <c r="N1147" s="54">
        <f>IF(Tabla2[[#This Row],[LECHE RETIRO DIA]]&lt;&gt;ISBLANK(Tabla2[[#This Row],[LECHE RETIRO DIA]]),SUM(Tabla2[[#This Row],[LECHE TANQUE DIA]:[LECHE RETIRO DIA]]),SUM(Tabla2[[#This Row],[LECHE TANQUE DIA]:[LECHE AUTOCONSUMO DIA]]))</f>
        <v>2405</v>
      </c>
      <c r="O1147" s="55" t="str">
        <f>IFERROR(#REF!/N1147,"")</f>
        <v/>
      </c>
      <c r="P1147" s="56" t="str">
        <f>IFERROR(N1147/#REF!,"")</f>
        <v/>
      </c>
      <c r="Q1147" s="56" t="str">
        <f>IFERROR(#REF!/#REF!,"")</f>
        <v/>
      </c>
      <c r="R1147" s="56" t="str">
        <f>IFERROR(#REF!/#REF!,"")</f>
        <v/>
      </c>
      <c r="S1147" s="56" t="str">
        <f>IFERROR(N1147/#REF!,"")</f>
        <v/>
      </c>
      <c r="T1147" s="56" t="str">
        <f>IFERROR(#REF!/#REF!,"")</f>
        <v/>
      </c>
      <c r="U1147" s="56" t="str">
        <f>IFERROR(N1147/#REF!,"")</f>
        <v/>
      </c>
      <c r="V1147" s="56" t="str">
        <f>IFERROR(#REF!/#REF!,"")</f>
        <v/>
      </c>
      <c r="W1147" s="56" t="str">
        <f>IFERROR(#REF!/#REF!,Tabla2[[#This Row],[CARGA PRODUCCION (ANIMALES/HA)]])</f>
        <v/>
      </c>
      <c r="X1147" s="54" t="e">
        <f>YEAR(#REF!)</f>
        <v>#REF!</v>
      </c>
      <c r="Y1147" s="54" t="e">
        <f>MONTH(#REF!)</f>
        <v>#REF!</v>
      </c>
      <c r="Z1147" s="54" t="e">
        <f>_xlfn.ISOWEEKNUM(#REF!)</f>
        <v>#REF!</v>
      </c>
      <c r="AA1147" s="57" t="e">
        <f>IF(#REF!&gt;0,#REF!,#REF!)</f>
        <v>#REF!</v>
      </c>
      <c r="AB1147" s="55" t="str">
        <f>IFERROR(#REF!/AA1147,"")</f>
        <v/>
      </c>
      <c r="AC1147" s="58" t="str">
        <f t="shared" si="265"/>
        <v/>
      </c>
      <c r="AD1147" s="52"/>
    </row>
    <row r="1148" spans="1:30">
      <c r="A1148" s="60">
        <v>44977</v>
      </c>
      <c r="B1148" s="52" t="s">
        <v>83</v>
      </c>
      <c r="C1148" s="52">
        <v>2232</v>
      </c>
      <c r="D1148" s="52">
        <v>80</v>
      </c>
      <c r="E1148" s="52">
        <v>9</v>
      </c>
      <c r="F1148" s="52">
        <v>80</v>
      </c>
      <c r="G1148" s="52">
        <v>121</v>
      </c>
      <c r="H1148" s="52">
        <v>134</v>
      </c>
      <c r="I1148" s="52">
        <v>2</v>
      </c>
      <c r="J1148" s="52">
        <v>6</v>
      </c>
      <c r="K1148" s="52">
        <v>680</v>
      </c>
      <c r="L1148" s="52">
        <v>29.8</v>
      </c>
      <c r="M1148" s="53">
        <v>36.590000000000003</v>
      </c>
      <c r="N1148" s="54">
        <f>IF(Tabla2[[#This Row],[LECHE RETIRO DIA]]&lt;&gt;ISBLANK(Tabla2[[#This Row],[LECHE RETIRO DIA]]),SUM(Tabla2[[#This Row],[LECHE TANQUE DIA]:[LECHE RETIRO DIA]]),SUM(Tabla2[[#This Row],[LECHE TANQUE DIA]:[LECHE AUTOCONSUMO DIA]]))</f>
        <v>2401</v>
      </c>
      <c r="O1148" s="55">
        <f t="shared" ref="O1148:O1211" si="266">IFERROR(C1148/N1148,"")</f>
        <v>0.929612661391087</v>
      </c>
      <c r="P1148" s="56">
        <f t="shared" ref="P1148:P1211" si="267">IFERROR(N1148/G1148,"")</f>
        <v>19.84297520661157</v>
      </c>
      <c r="Q1148" s="56">
        <f t="shared" ref="Q1148:Q1211" si="268">IFERROR(C1148/G1148,"")</f>
        <v>18.446280991735538</v>
      </c>
      <c r="R1148" s="56">
        <f t="shared" ref="R1148:R1211" si="269">IFERROR(D1148/J1148,"")</f>
        <v>13.333333333333334</v>
      </c>
      <c r="S1148" s="56">
        <f t="shared" ref="S1148:S1211" si="270">IFERROR(N1148/K1148,"")</f>
        <v>3.5308823529411764</v>
      </c>
      <c r="T1148" s="56">
        <f t="shared" ref="T1148:T1211" si="271">IFERROR(K1148/G1148,"")</f>
        <v>5.6198347107438016</v>
      </c>
      <c r="U1148" s="56">
        <f t="shared" ref="U1148:U1211" si="272">IFERROR(N1148/L1148,"")</f>
        <v>80.570469798657712</v>
      </c>
      <c r="V1148" s="56">
        <f t="shared" ref="V1148:V1211" si="273">IFERROR(G1148/L1148,"")</f>
        <v>4.0604026845637584</v>
      </c>
      <c r="W1148" s="56">
        <f>IFERROR(H1148/M1148,Tabla2[[#This Row],[CARGA PRODUCCION (ANIMALES/HA)]])</f>
        <v>3.6622027876468977</v>
      </c>
      <c r="X1148" s="54">
        <f t="shared" ref="X1148:X1211" si="274">YEAR(A1148)</f>
        <v>2023</v>
      </c>
      <c r="Y1148" s="54">
        <f t="shared" ref="Y1148:Y1211" si="275">MONTH(A1148)</f>
        <v>2</v>
      </c>
      <c r="Z1148" s="54" t="e">
        <f t="shared" ref="Z1148:Z1211" ca="1" si="276">_xlfn.ISOWEEKNUM(A1148)</f>
        <v>#NAME?</v>
      </c>
      <c r="AA1148" s="57">
        <f t="shared" ref="AA1148:AA1211" si="277">IF(H1148&gt;0,H1148,G1148)</f>
        <v>134</v>
      </c>
      <c r="AB1148" s="55">
        <f t="shared" ref="AB1148:AB1211" si="278">IFERROR(G1148/AA1148,"")</f>
        <v>0.90298507462686572</v>
      </c>
      <c r="AC1148" s="58">
        <f t="shared" si="265"/>
        <v>9.7014925373134275E-2</v>
      </c>
      <c r="AD1148" s="52"/>
    </row>
    <row r="1149" spans="1:30">
      <c r="A1149" s="60">
        <v>44977</v>
      </c>
      <c r="B1149" s="52" t="s">
        <v>85</v>
      </c>
      <c r="C1149" s="52">
        <v>1899</v>
      </c>
      <c r="D1149" s="52">
        <v>40</v>
      </c>
      <c r="E1149" s="52">
        <v>9</v>
      </c>
      <c r="F1149" s="52">
        <v>40</v>
      </c>
      <c r="G1149" s="52">
        <v>104</v>
      </c>
      <c r="H1149" s="52">
        <v>117</v>
      </c>
      <c r="I1149" s="52">
        <v>0</v>
      </c>
      <c r="J1149" s="52">
        <v>5</v>
      </c>
      <c r="K1149" s="52">
        <v>480</v>
      </c>
      <c r="L1149" s="52">
        <v>26.01</v>
      </c>
      <c r="M1149" s="53">
        <v>34.119999999999997</v>
      </c>
      <c r="N1149" s="54">
        <f>IF(Tabla2[[#This Row],[LECHE RETIRO DIA]]&lt;&gt;ISBLANK(Tabla2[[#This Row],[LECHE RETIRO DIA]]),SUM(Tabla2[[#This Row],[LECHE TANQUE DIA]:[LECHE RETIRO DIA]]),SUM(Tabla2[[#This Row],[LECHE TANQUE DIA]:[LECHE AUTOCONSUMO DIA]]))</f>
        <v>1988</v>
      </c>
      <c r="O1149" s="55">
        <f t="shared" si="266"/>
        <v>0.95523138832997989</v>
      </c>
      <c r="P1149" s="56">
        <f t="shared" si="267"/>
        <v>19.115384615384617</v>
      </c>
      <c r="Q1149" s="56">
        <f t="shared" si="268"/>
        <v>18.259615384615383</v>
      </c>
      <c r="R1149" s="56">
        <f t="shared" si="269"/>
        <v>8</v>
      </c>
      <c r="S1149" s="56">
        <f t="shared" si="270"/>
        <v>4.1416666666666666</v>
      </c>
      <c r="T1149" s="56">
        <f t="shared" si="271"/>
        <v>4.615384615384615</v>
      </c>
      <c r="U1149" s="56">
        <f t="shared" si="272"/>
        <v>76.432141484044593</v>
      </c>
      <c r="V1149" s="56">
        <f t="shared" si="273"/>
        <v>3.9984621299500192</v>
      </c>
      <c r="W1149" s="56">
        <f>IFERROR(H1149/M1149,Tabla2[[#This Row],[CARGA PRODUCCION (ANIMALES/HA)]])</f>
        <v>3.4290738569753811</v>
      </c>
      <c r="X1149" s="54">
        <f t="shared" si="274"/>
        <v>2023</v>
      </c>
      <c r="Y1149" s="54">
        <f t="shared" si="275"/>
        <v>2</v>
      </c>
      <c r="Z1149" s="54" t="e">
        <f t="shared" ca="1" si="276"/>
        <v>#NAME?</v>
      </c>
      <c r="AA1149" s="57">
        <f t="shared" si="277"/>
        <v>117</v>
      </c>
      <c r="AB1149" s="55">
        <f t="shared" si="278"/>
        <v>0.88888888888888884</v>
      </c>
      <c r="AC1149" s="58">
        <f t="shared" si="265"/>
        <v>0.11111111111111116</v>
      </c>
      <c r="AD1149" s="52"/>
    </row>
    <row r="1150" spans="1:30">
      <c r="A1150" s="60">
        <v>44977</v>
      </c>
      <c r="B1150" s="52" t="s">
        <v>88</v>
      </c>
      <c r="C1150" s="52">
        <v>509</v>
      </c>
      <c r="D1150" s="52">
        <v>15</v>
      </c>
      <c r="E1150" s="52">
        <v>5</v>
      </c>
      <c r="F1150" s="52">
        <v>15</v>
      </c>
      <c r="G1150" s="52">
        <v>37</v>
      </c>
      <c r="H1150" s="52">
        <v>42</v>
      </c>
      <c r="I1150" s="52">
        <v>1</v>
      </c>
      <c r="J1150" s="52">
        <v>2</v>
      </c>
      <c r="K1150" s="52">
        <v>180</v>
      </c>
      <c r="L1150" s="52">
        <v>14</v>
      </c>
      <c r="M1150" s="28">
        <v>15</v>
      </c>
      <c r="N1150" s="54">
        <f>IF(Tabla2[[#This Row],[LECHE RETIRO DIA]]&lt;&gt;ISBLANK(Tabla2[[#This Row],[LECHE RETIRO DIA]]),SUM(Tabla2[[#This Row],[LECHE TANQUE DIA]:[LECHE RETIRO DIA]]),SUM(Tabla2[[#This Row],[LECHE TANQUE DIA]:[LECHE AUTOCONSUMO DIA]]))</f>
        <v>544</v>
      </c>
      <c r="O1150" s="55">
        <f t="shared" si="266"/>
        <v>0.93566176470588236</v>
      </c>
      <c r="P1150" s="56">
        <f t="shared" si="267"/>
        <v>14.702702702702704</v>
      </c>
      <c r="Q1150" s="56">
        <f t="shared" si="268"/>
        <v>13.756756756756756</v>
      </c>
      <c r="R1150" s="56">
        <f t="shared" si="269"/>
        <v>7.5</v>
      </c>
      <c r="S1150" s="56">
        <f t="shared" si="270"/>
        <v>3.0222222222222221</v>
      </c>
      <c r="T1150" s="56">
        <f t="shared" si="271"/>
        <v>4.8648648648648649</v>
      </c>
      <c r="U1150" s="56">
        <f t="shared" si="272"/>
        <v>38.857142857142854</v>
      </c>
      <c r="V1150" s="56">
        <f t="shared" si="273"/>
        <v>2.6428571428571428</v>
      </c>
      <c r="W1150" s="56">
        <f>IFERROR(H1150/M1150,Tabla2[[#This Row],[CARGA PRODUCCION (ANIMALES/HA)]])</f>
        <v>2.8</v>
      </c>
      <c r="X1150" s="54">
        <f t="shared" si="274"/>
        <v>2023</v>
      </c>
      <c r="Y1150" s="54">
        <f t="shared" si="275"/>
        <v>2</v>
      </c>
      <c r="Z1150" s="54" t="e">
        <f t="shared" ca="1" si="276"/>
        <v>#NAME?</v>
      </c>
      <c r="AA1150" s="57">
        <f t="shared" si="277"/>
        <v>42</v>
      </c>
      <c r="AB1150" s="55">
        <f t="shared" si="278"/>
        <v>0.88095238095238093</v>
      </c>
      <c r="AC1150" s="58">
        <f t="shared" si="265"/>
        <v>0.11904761904761907</v>
      </c>
      <c r="AD1150" s="52"/>
    </row>
    <row r="1151" spans="1:30">
      <c r="A1151" s="60">
        <v>44978</v>
      </c>
      <c r="B1151" s="52" t="s">
        <v>81</v>
      </c>
      <c r="C1151" s="52">
        <v>2328</v>
      </c>
      <c r="D1151" s="52">
        <v>20</v>
      </c>
      <c r="E1151" s="52">
        <v>9</v>
      </c>
      <c r="F1151" s="52">
        <v>20</v>
      </c>
      <c r="G1151" s="52">
        <v>101</v>
      </c>
      <c r="H1151" s="52">
        <v>102</v>
      </c>
      <c r="I1151" s="52">
        <v>2</v>
      </c>
      <c r="J1151" s="52">
        <v>12</v>
      </c>
      <c r="K1151" s="52">
        <v>600</v>
      </c>
      <c r="L1151" s="52">
        <v>23.4</v>
      </c>
      <c r="M1151" s="53">
        <v>31.01</v>
      </c>
      <c r="N1151" s="54">
        <f>IF(Tabla2[[#This Row],[LECHE RETIRO DIA]]&lt;&gt;ISBLANK(Tabla2[[#This Row],[LECHE RETIRO DIA]]),SUM(Tabla2[[#This Row],[LECHE TANQUE DIA]:[LECHE RETIRO DIA]]),SUM(Tabla2[[#This Row],[LECHE TANQUE DIA]:[LECHE AUTOCONSUMO DIA]]))</f>
        <v>2377</v>
      </c>
      <c r="O1151" s="55">
        <f t="shared" si="266"/>
        <v>0.97938578039545643</v>
      </c>
      <c r="P1151" s="56">
        <f t="shared" si="267"/>
        <v>23.534653465346533</v>
      </c>
      <c r="Q1151" s="56">
        <f t="shared" si="268"/>
        <v>23.049504950495049</v>
      </c>
      <c r="R1151" s="56">
        <f t="shared" si="269"/>
        <v>1.6666666666666667</v>
      </c>
      <c r="S1151" s="56">
        <f t="shared" si="270"/>
        <v>3.9616666666666664</v>
      </c>
      <c r="T1151" s="56">
        <f t="shared" si="271"/>
        <v>5.9405940594059405</v>
      </c>
      <c r="U1151" s="56">
        <f t="shared" si="272"/>
        <v>101.58119658119659</v>
      </c>
      <c r="V1151" s="56">
        <f t="shared" si="273"/>
        <v>4.3162393162393169</v>
      </c>
      <c r="W1151" s="56">
        <f>IFERROR(H1151/M1151,Tabla2[[#This Row],[CARGA PRODUCCION (ANIMALES/HA)]])</f>
        <v>3.2892615285391806</v>
      </c>
      <c r="X1151" s="54">
        <f t="shared" si="274"/>
        <v>2023</v>
      </c>
      <c r="Y1151" s="54">
        <f t="shared" si="275"/>
        <v>2</v>
      </c>
      <c r="Z1151" s="54" t="e">
        <f t="shared" ca="1" si="276"/>
        <v>#NAME?</v>
      </c>
      <c r="AA1151" s="57">
        <f t="shared" si="277"/>
        <v>102</v>
      </c>
      <c r="AB1151" s="55">
        <f t="shared" si="278"/>
        <v>0.99019607843137258</v>
      </c>
      <c r="AC1151" s="58">
        <f t="shared" si="265"/>
        <v>9.8039215686274161E-3</v>
      </c>
      <c r="AD1151" s="52"/>
    </row>
    <row r="1152" spans="1:30">
      <c r="A1152" s="60">
        <v>44978</v>
      </c>
      <c r="B1152" s="52" t="s">
        <v>83</v>
      </c>
      <c r="C1152" s="52">
        <v>2280</v>
      </c>
      <c r="D1152" s="52">
        <v>80</v>
      </c>
      <c r="E1152" s="52">
        <v>9</v>
      </c>
      <c r="F1152" s="52">
        <v>80</v>
      </c>
      <c r="G1152" s="52">
        <v>121</v>
      </c>
      <c r="H1152" s="52">
        <v>134</v>
      </c>
      <c r="I1152" s="52">
        <v>2</v>
      </c>
      <c r="J1152" s="52">
        <v>6</v>
      </c>
      <c r="K1152" s="52">
        <v>680</v>
      </c>
      <c r="L1152" s="52">
        <v>29.8</v>
      </c>
      <c r="M1152" s="53">
        <v>36.590000000000003</v>
      </c>
      <c r="N1152" s="54">
        <f>IF(Tabla2[[#This Row],[LECHE RETIRO DIA]]&lt;&gt;ISBLANK(Tabla2[[#This Row],[LECHE RETIRO DIA]]),SUM(Tabla2[[#This Row],[LECHE TANQUE DIA]:[LECHE RETIRO DIA]]),SUM(Tabla2[[#This Row],[LECHE TANQUE DIA]:[LECHE AUTOCONSUMO DIA]]))</f>
        <v>2449</v>
      </c>
      <c r="O1152" s="55">
        <f t="shared" si="266"/>
        <v>0.93099224173131889</v>
      </c>
      <c r="P1152" s="56">
        <f t="shared" si="267"/>
        <v>20.239669421487605</v>
      </c>
      <c r="Q1152" s="56">
        <f t="shared" si="268"/>
        <v>18.84297520661157</v>
      </c>
      <c r="R1152" s="56">
        <f t="shared" si="269"/>
        <v>13.333333333333334</v>
      </c>
      <c r="S1152" s="56">
        <f t="shared" si="270"/>
        <v>3.6014705882352942</v>
      </c>
      <c r="T1152" s="56">
        <f t="shared" si="271"/>
        <v>5.6198347107438016</v>
      </c>
      <c r="U1152" s="56">
        <f t="shared" si="272"/>
        <v>82.181208053691279</v>
      </c>
      <c r="V1152" s="56">
        <f t="shared" si="273"/>
        <v>4.0604026845637584</v>
      </c>
      <c r="W1152" s="56">
        <f>IFERROR(H1152/M1152,Tabla2[[#This Row],[CARGA PRODUCCION (ANIMALES/HA)]])</f>
        <v>3.6622027876468977</v>
      </c>
      <c r="X1152" s="54">
        <f t="shared" si="274"/>
        <v>2023</v>
      </c>
      <c r="Y1152" s="54">
        <f t="shared" si="275"/>
        <v>2</v>
      </c>
      <c r="Z1152" s="54" t="e">
        <f t="shared" ca="1" si="276"/>
        <v>#NAME?</v>
      </c>
      <c r="AA1152" s="57">
        <f t="shared" si="277"/>
        <v>134</v>
      </c>
      <c r="AB1152" s="55">
        <f t="shared" si="278"/>
        <v>0.90298507462686572</v>
      </c>
      <c r="AC1152" s="58">
        <f t="shared" si="265"/>
        <v>9.7014925373134275E-2</v>
      </c>
      <c r="AD1152" s="52"/>
    </row>
    <row r="1153" spans="1:30">
      <c r="A1153" s="60">
        <v>44978</v>
      </c>
      <c r="B1153" s="52" t="s">
        <v>85</v>
      </c>
      <c r="C1153" s="52">
        <v>1866</v>
      </c>
      <c r="D1153" s="52">
        <v>40</v>
      </c>
      <c r="E1153" s="52">
        <v>9</v>
      </c>
      <c r="F1153" s="52">
        <v>40</v>
      </c>
      <c r="G1153" s="52">
        <v>104</v>
      </c>
      <c r="H1153" s="52">
        <v>117</v>
      </c>
      <c r="I1153" s="52">
        <v>0</v>
      </c>
      <c r="J1153" s="52">
        <v>5</v>
      </c>
      <c r="K1153" s="52">
        <v>480</v>
      </c>
      <c r="L1153" s="52">
        <v>26.01</v>
      </c>
      <c r="M1153" s="53">
        <v>34.119999999999997</v>
      </c>
      <c r="N1153" s="54">
        <f>IF(Tabla2[[#This Row],[LECHE RETIRO DIA]]&lt;&gt;ISBLANK(Tabla2[[#This Row],[LECHE RETIRO DIA]]),SUM(Tabla2[[#This Row],[LECHE TANQUE DIA]:[LECHE RETIRO DIA]]),SUM(Tabla2[[#This Row],[LECHE TANQUE DIA]:[LECHE AUTOCONSUMO DIA]]))</f>
        <v>1955</v>
      </c>
      <c r="O1153" s="55">
        <f t="shared" si="266"/>
        <v>0.95447570332480813</v>
      </c>
      <c r="P1153" s="56">
        <f t="shared" si="267"/>
        <v>18.798076923076923</v>
      </c>
      <c r="Q1153" s="56">
        <f t="shared" si="268"/>
        <v>17.942307692307693</v>
      </c>
      <c r="R1153" s="56">
        <f t="shared" si="269"/>
        <v>8</v>
      </c>
      <c r="S1153" s="56">
        <f t="shared" si="270"/>
        <v>4.072916666666667</v>
      </c>
      <c r="T1153" s="56">
        <f t="shared" si="271"/>
        <v>4.615384615384615</v>
      </c>
      <c r="U1153" s="56">
        <f t="shared" si="272"/>
        <v>75.163398692810446</v>
      </c>
      <c r="V1153" s="56">
        <f t="shared" si="273"/>
        <v>3.9984621299500192</v>
      </c>
      <c r="W1153" s="56">
        <f>IFERROR(H1153/M1153,Tabla2[[#This Row],[CARGA PRODUCCION (ANIMALES/HA)]])</f>
        <v>3.4290738569753811</v>
      </c>
      <c r="X1153" s="54">
        <f t="shared" si="274"/>
        <v>2023</v>
      </c>
      <c r="Y1153" s="54">
        <f t="shared" si="275"/>
        <v>2</v>
      </c>
      <c r="Z1153" s="54" t="e">
        <f t="shared" ca="1" si="276"/>
        <v>#NAME?</v>
      </c>
      <c r="AA1153" s="57">
        <f t="shared" si="277"/>
        <v>117</v>
      </c>
      <c r="AB1153" s="55">
        <f t="shared" si="278"/>
        <v>0.88888888888888884</v>
      </c>
      <c r="AC1153" s="58">
        <f t="shared" si="265"/>
        <v>0.11111111111111116</v>
      </c>
      <c r="AD1153" s="52"/>
    </row>
    <row r="1154" spans="1:30">
      <c r="A1154" s="60">
        <v>44978</v>
      </c>
      <c r="B1154" s="52" t="s">
        <v>88</v>
      </c>
      <c r="C1154" s="52">
        <v>529</v>
      </c>
      <c r="D1154" s="52">
        <v>15</v>
      </c>
      <c r="E1154" s="52">
        <v>5</v>
      </c>
      <c r="F1154" s="52">
        <v>15</v>
      </c>
      <c r="G1154" s="52">
        <v>37</v>
      </c>
      <c r="H1154" s="52">
        <v>42</v>
      </c>
      <c r="I1154" s="52">
        <v>1</v>
      </c>
      <c r="J1154" s="52">
        <v>2</v>
      </c>
      <c r="K1154" s="52">
        <v>180</v>
      </c>
      <c r="L1154" s="52">
        <v>14</v>
      </c>
      <c r="M1154" s="28">
        <v>15</v>
      </c>
      <c r="N1154" s="54">
        <f>IF(Tabla2[[#This Row],[LECHE RETIRO DIA]]&lt;&gt;ISBLANK(Tabla2[[#This Row],[LECHE RETIRO DIA]]),SUM(Tabla2[[#This Row],[LECHE TANQUE DIA]:[LECHE RETIRO DIA]]),SUM(Tabla2[[#This Row],[LECHE TANQUE DIA]:[LECHE AUTOCONSUMO DIA]]))</f>
        <v>564</v>
      </c>
      <c r="O1154" s="55">
        <f t="shared" si="266"/>
        <v>0.93794326241134751</v>
      </c>
      <c r="P1154" s="56">
        <f t="shared" si="267"/>
        <v>15.243243243243244</v>
      </c>
      <c r="Q1154" s="56">
        <f t="shared" si="268"/>
        <v>14.297297297297296</v>
      </c>
      <c r="R1154" s="56">
        <f t="shared" si="269"/>
        <v>7.5</v>
      </c>
      <c r="S1154" s="56">
        <f t="shared" si="270"/>
        <v>3.1333333333333333</v>
      </c>
      <c r="T1154" s="56">
        <f t="shared" si="271"/>
        <v>4.8648648648648649</v>
      </c>
      <c r="U1154" s="56">
        <f t="shared" si="272"/>
        <v>40.285714285714285</v>
      </c>
      <c r="V1154" s="56">
        <f t="shared" si="273"/>
        <v>2.6428571428571428</v>
      </c>
      <c r="W1154" s="56">
        <f>IFERROR(H1154/M1154,Tabla2[[#This Row],[CARGA PRODUCCION (ANIMALES/HA)]])</f>
        <v>2.8</v>
      </c>
      <c r="X1154" s="54">
        <f t="shared" si="274"/>
        <v>2023</v>
      </c>
      <c r="Y1154" s="54">
        <f t="shared" si="275"/>
        <v>2</v>
      </c>
      <c r="Z1154" s="54" t="e">
        <f t="shared" ca="1" si="276"/>
        <v>#NAME?</v>
      </c>
      <c r="AA1154" s="57">
        <f t="shared" si="277"/>
        <v>42</v>
      </c>
      <c r="AB1154" s="55">
        <f t="shared" si="278"/>
        <v>0.88095238095238093</v>
      </c>
      <c r="AC1154" s="58">
        <f t="shared" si="265"/>
        <v>0.11904761904761907</v>
      </c>
      <c r="AD1154" s="52"/>
    </row>
    <row r="1155" spans="1:30">
      <c r="A1155" s="60">
        <v>44979</v>
      </c>
      <c r="B1155" s="52" t="s">
        <v>81</v>
      </c>
      <c r="C1155" s="52">
        <v>2295</v>
      </c>
      <c r="D1155" s="52">
        <v>20</v>
      </c>
      <c r="E1155" s="52">
        <v>9</v>
      </c>
      <c r="F1155" s="52">
        <v>20</v>
      </c>
      <c r="G1155" s="52">
        <v>101</v>
      </c>
      <c r="H1155" s="52">
        <v>102</v>
      </c>
      <c r="I1155" s="52">
        <v>2</v>
      </c>
      <c r="J1155" s="52">
        <v>12</v>
      </c>
      <c r="K1155" s="52">
        <v>600</v>
      </c>
      <c r="L1155" s="52">
        <v>23.4</v>
      </c>
      <c r="M1155" s="53">
        <v>31.01</v>
      </c>
      <c r="N1155" s="54">
        <f>IF(Tabla2[[#This Row],[LECHE RETIRO DIA]]&lt;&gt;ISBLANK(Tabla2[[#This Row],[LECHE RETIRO DIA]]),SUM(Tabla2[[#This Row],[LECHE TANQUE DIA]:[LECHE RETIRO DIA]]),SUM(Tabla2[[#This Row],[LECHE TANQUE DIA]:[LECHE AUTOCONSUMO DIA]]))</f>
        <v>2344</v>
      </c>
      <c r="O1155" s="55">
        <f t="shared" si="266"/>
        <v>0.97909556313993173</v>
      </c>
      <c r="P1155" s="56">
        <f t="shared" si="267"/>
        <v>23.207920792079207</v>
      </c>
      <c r="Q1155" s="56">
        <f t="shared" si="268"/>
        <v>22.722772277227723</v>
      </c>
      <c r="R1155" s="56">
        <f t="shared" si="269"/>
        <v>1.6666666666666667</v>
      </c>
      <c r="S1155" s="56">
        <f t="shared" si="270"/>
        <v>3.9066666666666667</v>
      </c>
      <c r="T1155" s="56">
        <f t="shared" si="271"/>
        <v>5.9405940594059405</v>
      </c>
      <c r="U1155" s="56">
        <f t="shared" si="272"/>
        <v>100.17094017094017</v>
      </c>
      <c r="V1155" s="56">
        <f t="shared" si="273"/>
        <v>4.3162393162393169</v>
      </c>
      <c r="W1155" s="56">
        <f>IFERROR(H1155/M1155,Tabla2[[#This Row],[CARGA PRODUCCION (ANIMALES/HA)]])</f>
        <v>3.2892615285391806</v>
      </c>
      <c r="X1155" s="54">
        <f t="shared" si="274"/>
        <v>2023</v>
      </c>
      <c r="Y1155" s="54">
        <f t="shared" si="275"/>
        <v>2</v>
      </c>
      <c r="Z1155" s="54" t="e">
        <f t="shared" ca="1" si="276"/>
        <v>#NAME?</v>
      </c>
      <c r="AA1155" s="57">
        <f t="shared" si="277"/>
        <v>102</v>
      </c>
      <c r="AB1155" s="55">
        <f t="shared" si="278"/>
        <v>0.99019607843137258</v>
      </c>
      <c r="AC1155" s="58">
        <f t="shared" si="265"/>
        <v>9.8039215686274161E-3</v>
      </c>
      <c r="AD1155" s="52"/>
    </row>
    <row r="1156" spans="1:30">
      <c r="A1156" s="60">
        <v>44979</v>
      </c>
      <c r="B1156" s="52" t="s">
        <v>83</v>
      </c>
      <c r="C1156" s="52">
        <v>2294</v>
      </c>
      <c r="D1156" s="52">
        <v>80</v>
      </c>
      <c r="E1156" s="52">
        <v>9</v>
      </c>
      <c r="F1156" s="52">
        <v>80</v>
      </c>
      <c r="G1156" s="52">
        <v>121</v>
      </c>
      <c r="H1156" s="52">
        <v>134</v>
      </c>
      <c r="I1156" s="52">
        <v>2</v>
      </c>
      <c r="J1156" s="52">
        <v>6</v>
      </c>
      <c r="K1156" s="52">
        <v>680</v>
      </c>
      <c r="L1156" s="52">
        <v>29.8</v>
      </c>
      <c r="M1156" s="53">
        <v>36.590000000000003</v>
      </c>
      <c r="N1156" s="54">
        <f>IF(Tabla2[[#This Row],[LECHE RETIRO DIA]]&lt;&gt;ISBLANK(Tabla2[[#This Row],[LECHE RETIRO DIA]]),SUM(Tabla2[[#This Row],[LECHE TANQUE DIA]:[LECHE RETIRO DIA]]),SUM(Tabla2[[#This Row],[LECHE TANQUE DIA]:[LECHE AUTOCONSUMO DIA]]))</f>
        <v>2463</v>
      </c>
      <c r="O1156" s="55">
        <f t="shared" si="266"/>
        <v>0.93138449045879013</v>
      </c>
      <c r="P1156" s="56">
        <f t="shared" si="267"/>
        <v>20.355371900826448</v>
      </c>
      <c r="Q1156" s="56">
        <f t="shared" si="268"/>
        <v>18.958677685950413</v>
      </c>
      <c r="R1156" s="56">
        <f t="shared" si="269"/>
        <v>13.333333333333334</v>
      </c>
      <c r="S1156" s="56">
        <f t="shared" si="270"/>
        <v>3.6220588235294118</v>
      </c>
      <c r="T1156" s="56">
        <f t="shared" si="271"/>
        <v>5.6198347107438016</v>
      </c>
      <c r="U1156" s="56">
        <f t="shared" si="272"/>
        <v>82.651006711409394</v>
      </c>
      <c r="V1156" s="56">
        <f t="shared" si="273"/>
        <v>4.0604026845637584</v>
      </c>
      <c r="W1156" s="56">
        <f>IFERROR(H1156/M1156,Tabla2[[#This Row],[CARGA PRODUCCION (ANIMALES/HA)]])</f>
        <v>3.6622027876468977</v>
      </c>
      <c r="X1156" s="54">
        <f t="shared" si="274"/>
        <v>2023</v>
      </c>
      <c r="Y1156" s="54">
        <f t="shared" si="275"/>
        <v>2</v>
      </c>
      <c r="Z1156" s="54" t="e">
        <f t="shared" ca="1" si="276"/>
        <v>#NAME?</v>
      </c>
      <c r="AA1156" s="57">
        <f t="shared" si="277"/>
        <v>134</v>
      </c>
      <c r="AB1156" s="55">
        <f t="shared" si="278"/>
        <v>0.90298507462686572</v>
      </c>
      <c r="AC1156" s="58">
        <f t="shared" si="265"/>
        <v>9.7014925373134275E-2</v>
      </c>
      <c r="AD1156" s="52"/>
    </row>
    <row r="1157" spans="1:30">
      <c r="A1157" s="60">
        <v>44979</v>
      </c>
      <c r="B1157" s="52" t="s">
        <v>85</v>
      </c>
      <c r="C1157" s="52">
        <v>1804</v>
      </c>
      <c r="D1157" s="52">
        <v>40</v>
      </c>
      <c r="E1157" s="52">
        <v>9</v>
      </c>
      <c r="F1157" s="52">
        <v>40</v>
      </c>
      <c r="G1157" s="52">
        <v>104</v>
      </c>
      <c r="H1157" s="52">
        <v>117</v>
      </c>
      <c r="I1157" s="52">
        <v>0</v>
      </c>
      <c r="J1157" s="52">
        <v>5</v>
      </c>
      <c r="K1157" s="52">
        <v>480</v>
      </c>
      <c r="L1157" s="52">
        <v>26.01</v>
      </c>
      <c r="M1157" s="53">
        <v>34.119999999999997</v>
      </c>
      <c r="N1157" s="54">
        <f>IF(Tabla2[[#This Row],[LECHE RETIRO DIA]]&lt;&gt;ISBLANK(Tabla2[[#This Row],[LECHE RETIRO DIA]]),SUM(Tabla2[[#This Row],[LECHE TANQUE DIA]:[LECHE RETIRO DIA]]),SUM(Tabla2[[#This Row],[LECHE TANQUE DIA]:[LECHE AUTOCONSUMO DIA]]))</f>
        <v>1893</v>
      </c>
      <c r="O1157" s="55">
        <f t="shared" si="266"/>
        <v>0.9529846804014791</v>
      </c>
      <c r="P1157" s="56">
        <f t="shared" si="267"/>
        <v>18.201923076923077</v>
      </c>
      <c r="Q1157" s="56">
        <f t="shared" si="268"/>
        <v>17.346153846153847</v>
      </c>
      <c r="R1157" s="56">
        <f t="shared" si="269"/>
        <v>8</v>
      </c>
      <c r="S1157" s="56">
        <f t="shared" si="270"/>
        <v>3.9437500000000001</v>
      </c>
      <c r="T1157" s="56">
        <f t="shared" si="271"/>
        <v>4.615384615384615</v>
      </c>
      <c r="U1157" s="56">
        <f t="shared" si="272"/>
        <v>72.779700115340248</v>
      </c>
      <c r="V1157" s="56">
        <f t="shared" si="273"/>
        <v>3.9984621299500192</v>
      </c>
      <c r="W1157" s="56">
        <f>IFERROR(H1157/M1157,Tabla2[[#This Row],[CARGA PRODUCCION (ANIMALES/HA)]])</f>
        <v>3.4290738569753811</v>
      </c>
      <c r="X1157" s="54">
        <f t="shared" si="274"/>
        <v>2023</v>
      </c>
      <c r="Y1157" s="54">
        <f t="shared" si="275"/>
        <v>2</v>
      </c>
      <c r="Z1157" s="54" t="e">
        <f t="shared" ca="1" si="276"/>
        <v>#NAME?</v>
      </c>
      <c r="AA1157" s="57">
        <f t="shared" si="277"/>
        <v>117</v>
      </c>
      <c r="AB1157" s="55">
        <f t="shared" si="278"/>
        <v>0.88888888888888884</v>
      </c>
      <c r="AC1157" s="58">
        <f t="shared" si="265"/>
        <v>0.11111111111111116</v>
      </c>
      <c r="AD1157" s="52"/>
    </row>
    <row r="1158" spans="1:30">
      <c r="A1158" s="60">
        <v>44979</v>
      </c>
      <c r="B1158" s="52" t="s">
        <v>88</v>
      </c>
      <c r="C1158" s="52">
        <v>517</v>
      </c>
      <c r="D1158" s="52">
        <v>15</v>
      </c>
      <c r="E1158" s="52">
        <v>5</v>
      </c>
      <c r="F1158" s="52">
        <v>15</v>
      </c>
      <c r="G1158" s="52">
        <v>38</v>
      </c>
      <c r="H1158" s="52">
        <v>42</v>
      </c>
      <c r="I1158" s="52">
        <v>1</v>
      </c>
      <c r="J1158" s="52">
        <v>2</v>
      </c>
      <c r="K1158" s="52">
        <v>180</v>
      </c>
      <c r="L1158" s="52">
        <v>14</v>
      </c>
      <c r="M1158" s="28">
        <v>15</v>
      </c>
      <c r="N1158" s="54">
        <f>IF(Tabla2[[#This Row],[LECHE RETIRO DIA]]&lt;&gt;ISBLANK(Tabla2[[#This Row],[LECHE RETIRO DIA]]),SUM(Tabla2[[#This Row],[LECHE TANQUE DIA]:[LECHE RETIRO DIA]]),SUM(Tabla2[[#This Row],[LECHE TANQUE DIA]:[LECHE AUTOCONSUMO DIA]]))</f>
        <v>552</v>
      </c>
      <c r="O1158" s="55">
        <f t="shared" si="266"/>
        <v>0.93659420289855078</v>
      </c>
      <c r="P1158" s="56">
        <f t="shared" si="267"/>
        <v>14.526315789473685</v>
      </c>
      <c r="Q1158" s="56">
        <f t="shared" si="268"/>
        <v>13.605263157894736</v>
      </c>
      <c r="R1158" s="56">
        <f t="shared" si="269"/>
        <v>7.5</v>
      </c>
      <c r="S1158" s="56">
        <f t="shared" si="270"/>
        <v>3.0666666666666669</v>
      </c>
      <c r="T1158" s="56">
        <f t="shared" si="271"/>
        <v>4.7368421052631575</v>
      </c>
      <c r="U1158" s="56">
        <f t="shared" si="272"/>
        <v>39.428571428571431</v>
      </c>
      <c r="V1158" s="56">
        <f t="shared" si="273"/>
        <v>2.7142857142857144</v>
      </c>
      <c r="W1158" s="56">
        <f>IFERROR(H1158/M1158,Tabla2[[#This Row],[CARGA PRODUCCION (ANIMALES/HA)]])</f>
        <v>2.8</v>
      </c>
      <c r="X1158" s="54">
        <f t="shared" si="274"/>
        <v>2023</v>
      </c>
      <c r="Y1158" s="54">
        <f t="shared" si="275"/>
        <v>2</v>
      </c>
      <c r="Z1158" s="54" t="e">
        <f t="shared" ca="1" si="276"/>
        <v>#NAME?</v>
      </c>
      <c r="AA1158" s="57">
        <f t="shared" si="277"/>
        <v>42</v>
      </c>
      <c r="AB1158" s="55">
        <f t="shared" si="278"/>
        <v>0.90476190476190477</v>
      </c>
      <c r="AC1158" s="58">
        <f t="shared" si="265"/>
        <v>9.5238095238095233E-2</v>
      </c>
      <c r="AD1158" s="52"/>
    </row>
    <row r="1159" spans="1:30">
      <c r="A1159" s="60">
        <v>44980</v>
      </c>
      <c r="B1159" s="52" t="s">
        <v>81</v>
      </c>
      <c r="C1159" s="52">
        <v>2257</v>
      </c>
      <c r="D1159" s="52">
        <v>20</v>
      </c>
      <c r="E1159" s="52">
        <v>9</v>
      </c>
      <c r="F1159" s="52">
        <v>20</v>
      </c>
      <c r="G1159" s="52">
        <v>101</v>
      </c>
      <c r="H1159" s="52">
        <v>102</v>
      </c>
      <c r="I1159" s="52">
        <v>2</v>
      </c>
      <c r="J1159" s="52">
        <v>12</v>
      </c>
      <c r="K1159" s="52">
        <v>600</v>
      </c>
      <c r="L1159" s="52">
        <v>23.4</v>
      </c>
      <c r="M1159" s="53">
        <v>31.01</v>
      </c>
      <c r="N1159" s="54">
        <f>IF(Tabla2[[#This Row],[LECHE RETIRO DIA]]&lt;&gt;ISBLANK(Tabla2[[#This Row],[LECHE RETIRO DIA]]),SUM(Tabla2[[#This Row],[LECHE TANQUE DIA]:[LECHE RETIRO DIA]]),SUM(Tabla2[[#This Row],[LECHE TANQUE DIA]:[LECHE AUTOCONSUMO DIA]]))</f>
        <v>2306</v>
      </c>
      <c r="O1159" s="55">
        <f t="shared" si="266"/>
        <v>0.97875108412836076</v>
      </c>
      <c r="P1159" s="56">
        <f t="shared" si="267"/>
        <v>22.831683168316832</v>
      </c>
      <c r="Q1159" s="56">
        <f t="shared" si="268"/>
        <v>22.346534653465348</v>
      </c>
      <c r="R1159" s="56">
        <f t="shared" si="269"/>
        <v>1.6666666666666667</v>
      </c>
      <c r="S1159" s="56">
        <f t="shared" si="270"/>
        <v>3.8433333333333333</v>
      </c>
      <c r="T1159" s="56">
        <f t="shared" si="271"/>
        <v>5.9405940594059405</v>
      </c>
      <c r="U1159" s="56">
        <f t="shared" si="272"/>
        <v>98.547008547008559</v>
      </c>
      <c r="V1159" s="56">
        <f t="shared" si="273"/>
        <v>4.3162393162393169</v>
      </c>
      <c r="W1159" s="56">
        <f>IFERROR(H1159/M1159,Tabla2[[#This Row],[CARGA PRODUCCION (ANIMALES/HA)]])</f>
        <v>3.2892615285391806</v>
      </c>
      <c r="X1159" s="54">
        <f t="shared" si="274"/>
        <v>2023</v>
      </c>
      <c r="Y1159" s="54">
        <f t="shared" si="275"/>
        <v>2</v>
      </c>
      <c r="Z1159" s="54" t="e">
        <f t="shared" ca="1" si="276"/>
        <v>#NAME?</v>
      </c>
      <c r="AA1159" s="57">
        <f t="shared" si="277"/>
        <v>102</v>
      </c>
      <c r="AB1159" s="55">
        <f t="shared" si="278"/>
        <v>0.99019607843137258</v>
      </c>
      <c r="AC1159" s="58">
        <f t="shared" si="265"/>
        <v>9.8039215686274161E-3</v>
      </c>
      <c r="AD1159" s="52"/>
    </row>
    <row r="1160" spans="1:30">
      <c r="A1160" s="60">
        <v>44980</v>
      </c>
      <c r="B1160" s="52" t="s">
        <v>83</v>
      </c>
      <c r="C1160" s="52">
        <v>2163</v>
      </c>
      <c r="D1160" s="52">
        <v>80</v>
      </c>
      <c r="E1160" s="52">
        <v>9</v>
      </c>
      <c r="F1160" s="52">
        <v>80</v>
      </c>
      <c r="G1160" s="52">
        <v>121</v>
      </c>
      <c r="H1160" s="52">
        <v>134</v>
      </c>
      <c r="I1160" s="52">
        <v>2</v>
      </c>
      <c r="J1160" s="52">
        <v>6</v>
      </c>
      <c r="K1160" s="52">
        <v>680</v>
      </c>
      <c r="L1160" s="52">
        <v>29.8</v>
      </c>
      <c r="M1160" s="53">
        <v>36.590000000000003</v>
      </c>
      <c r="N1160" s="54">
        <f>IF(Tabla2[[#This Row],[LECHE RETIRO DIA]]&lt;&gt;ISBLANK(Tabla2[[#This Row],[LECHE RETIRO DIA]]),SUM(Tabla2[[#This Row],[LECHE TANQUE DIA]:[LECHE RETIRO DIA]]),SUM(Tabla2[[#This Row],[LECHE TANQUE DIA]:[LECHE AUTOCONSUMO DIA]]))</f>
        <v>2332</v>
      </c>
      <c r="O1160" s="55">
        <f t="shared" si="266"/>
        <v>0.9275300171526587</v>
      </c>
      <c r="P1160" s="56">
        <f t="shared" si="267"/>
        <v>19.272727272727273</v>
      </c>
      <c r="Q1160" s="56">
        <f t="shared" si="268"/>
        <v>17.876033057851238</v>
      </c>
      <c r="R1160" s="56">
        <f t="shared" si="269"/>
        <v>13.333333333333334</v>
      </c>
      <c r="S1160" s="56">
        <f t="shared" si="270"/>
        <v>3.4294117647058822</v>
      </c>
      <c r="T1160" s="56">
        <f t="shared" si="271"/>
        <v>5.6198347107438016</v>
      </c>
      <c r="U1160" s="56">
        <f t="shared" si="272"/>
        <v>78.255033557046971</v>
      </c>
      <c r="V1160" s="56">
        <f t="shared" si="273"/>
        <v>4.0604026845637584</v>
      </c>
      <c r="W1160" s="56">
        <f>IFERROR(H1160/M1160,Tabla2[[#This Row],[CARGA PRODUCCION (ANIMALES/HA)]])</f>
        <v>3.6622027876468977</v>
      </c>
      <c r="X1160" s="54">
        <f t="shared" si="274"/>
        <v>2023</v>
      </c>
      <c r="Y1160" s="54">
        <f t="shared" si="275"/>
        <v>2</v>
      </c>
      <c r="Z1160" s="54" t="e">
        <f t="shared" ca="1" si="276"/>
        <v>#NAME?</v>
      </c>
      <c r="AA1160" s="57">
        <f t="shared" si="277"/>
        <v>134</v>
      </c>
      <c r="AB1160" s="55">
        <f t="shared" si="278"/>
        <v>0.90298507462686572</v>
      </c>
      <c r="AC1160" s="58">
        <f t="shared" si="265"/>
        <v>9.7014925373134275E-2</v>
      </c>
      <c r="AD1160" s="52"/>
    </row>
    <row r="1161" spans="1:30">
      <c r="A1161" s="60">
        <v>44980</v>
      </c>
      <c r="B1161" s="52" t="s">
        <v>85</v>
      </c>
      <c r="C1161" s="52">
        <v>1849</v>
      </c>
      <c r="D1161" s="52">
        <v>40</v>
      </c>
      <c r="E1161" s="52">
        <v>9</v>
      </c>
      <c r="F1161" s="52">
        <v>40</v>
      </c>
      <c r="G1161" s="52">
        <v>104</v>
      </c>
      <c r="H1161" s="52">
        <v>117</v>
      </c>
      <c r="I1161" s="52">
        <v>0</v>
      </c>
      <c r="J1161" s="52">
        <v>5</v>
      </c>
      <c r="K1161" s="52">
        <v>480</v>
      </c>
      <c r="L1161" s="52">
        <v>26.01</v>
      </c>
      <c r="M1161" s="53">
        <v>34.119999999999997</v>
      </c>
      <c r="N1161" s="54">
        <f>IF(Tabla2[[#This Row],[LECHE RETIRO DIA]]&lt;&gt;ISBLANK(Tabla2[[#This Row],[LECHE RETIRO DIA]]),SUM(Tabla2[[#This Row],[LECHE TANQUE DIA]:[LECHE RETIRO DIA]]),SUM(Tabla2[[#This Row],[LECHE TANQUE DIA]:[LECHE AUTOCONSUMO DIA]]))</f>
        <v>1938</v>
      </c>
      <c r="O1161" s="55">
        <f t="shared" si="266"/>
        <v>0.95407636738906088</v>
      </c>
      <c r="P1161" s="56">
        <f t="shared" si="267"/>
        <v>18.634615384615383</v>
      </c>
      <c r="Q1161" s="56">
        <f t="shared" si="268"/>
        <v>17.778846153846153</v>
      </c>
      <c r="R1161" s="56">
        <f t="shared" si="269"/>
        <v>8</v>
      </c>
      <c r="S1161" s="56">
        <f t="shared" si="270"/>
        <v>4.0374999999999996</v>
      </c>
      <c r="T1161" s="56">
        <f t="shared" si="271"/>
        <v>4.615384615384615</v>
      </c>
      <c r="U1161" s="56">
        <f t="shared" si="272"/>
        <v>74.509803921568619</v>
      </c>
      <c r="V1161" s="56">
        <f t="shared" si="273"/>
        <v>3.9984621299500192</v>
      </c>
      <c r="W1161" s="56">
        <f>IFERROR(H1161/M1161,Tabla2[[#This Row],[CARGA PRODUCCION (ANIMALES/HA)]])</f>
        <v>3.4290738569753811</v>
      </c>
      <c r="X1161" s="54">
        <f t="shared" si="274"/>
        <v>2023</v>
      </c>
      <c r="Y1161" s="54">
        <f t="shared" si="275"/>
        <v>2</v>
      </c>
      <c r="Z1161" s="54" t="e">
        <f t="shared" ca="1" si="276"/>
        <v>#NAME?</v>
      </c>
      <c r="AA1161" s="57">
        <f t="shared" si="277"/>
        <v>117</v>
      </c>
      <c r="AB1161" s="55">
        <f t="shared" si="278"/>
        <v>0.88888888888888884</v>
      </c>
      <c r="AC1161" s="58">
        <f t="shared" si="265"/>
        <v>0.11111111111111116</v>
      </c>
      <c r="AD1161" s="52"/>
    </row>
    <row r="1162" spans="1:30">
      <c r="A1162" s="60">
        <v>44980</v>
      </c>
      <c r="B1162" s="52" t="s">
        <v>88</v>
      </c>
      <c r="C1162" s="52">
        <v>563</v>
      </c>
      <c r="D1162" s="52">
        <v>15</v>
      </c>
      <c r="E1162" s="52">
        <v>5</v>
      </c>
      <c r="F1162" s="52">
        <v>15</v>
      </c>
      <c r="G1162" s="52">
        <v>37</v>
      </c>
      <c r="H1162" s="52">
        <v>42</v>
      </c>
      <c r="I1162" s="52">
        <v>1</v>
      </c>
      <c r="J1162" s="52">
        <v>2</v>
      </c>
      <c r="K1162" s="52">
        <v>180</v>
      </c>
      <c r="L1162" s="52">
        <v>14</v>
      </c>
      <c r="M1162" s="28">
        <v>15</v>
      </c>
      <c r="N1162" s="54">
        <f>IF(Tabla2[[#This Row],[LECHE RETIRO DIA]]&lt;&gt;ISBLANK(Tabla2[[#This Row],[LECHE RETIRO DIA]]),SUM(Tabla2[[#This Row],[LECHE TANQUE DIA]:[LECHE RETIRO DIA]]),SUM(Tabla2[[#This Row],[LECHE TANQUE DIA]:[LECHE AUTOCONSUMO DIA]]))</f>
        <v>598</v>
      </c>
      <c r="O1162" s="55">
        <f t="shared" si="266"/>
        <v>0.94147157190635455</v>
      </c>
      <c r="P1162" s="56">
        <f t="shared" si="267"/>
        <v>16.162162162162161</v>
      </c>
      <c r="Q1162" s="56">
        <f t="shared" si="268"/>
        <v>15.216216216216216</v>
      </c>
      <c r="R1162" s="56">
        <f t="shared" si="269"/>
        <v>7.5</v>
      </c>
      <c r="S1162" s="56">
        <f t="shared" si="270"/>
        <v>3.3222222222222224</v>
      </c>
      <c r="T1162" s="56">
        <f t="shared" si="271"/>
        <v>4.8648648648648649</v>
      </c>
      <c r="U1162" s="56">
        <f t="shared" si="272"/>
        <v>42.714285714285715</v>
      </c>
      <c r="V1162" s="56">
        <f t="shared" si="273"/>
        <v>2.6428571428571428</v>
      </c>
      <c r="W1162" s="56">
        <f>IFERROR(H1162/M1162,Tabla2[[#This Row],[CARGA PRODUCCION (ANIMALES/HA)]])</f>
        <v>2.8</v>
      </c>
      <c r="X1162" s="54">
        <f t="shared" si="274"/>
        <v>2023</v>
      </c>
      <c r="Y1162" s="54">
        <f t="shared" si="275"/>
        <v>2</v>
      </c>
      <c r="Z1162" s="54" t="e">
        <f t="shared" ca="1" si="276"/>
        <v>#NAME?</v>
      </c>
      <c r="AA1162" s="57">
        <f t="shared" si="277"/>
        <v>42</v>
      </c>
      <c r="AB1162" s="55">
        <f t="shared" si="278"/>
        <v>0.88095238095238093</v>
      </c>
      <c r="AC1162" s="58">
        <f t="shared" si="265"/>
        <v>0.11904761904761907</v>
      </c>
      <c r="AD1162" s="52"/>
    </row>
    <row r="1163" spans="1:30">
      <c r="A1163" s="60">
        <v>44981</v>
      </c>
      <c r="B1163" s="52" t="s">
        <v>81</v>
      </c>
      <c r="C1163" s="52">
        <v>2257</v>
      </c>
      <c r="D1163" s="52">
        <v>20</v>
      </c>
      <c r="E1163" s="52">
        <v>9</v>
      </c>
      <c r="F1163" s="52">
        <v>20</v>
      </c>
      <c r="G1163" s="52">
        <v>101</v>
      </c>
      <c r="H1163" s="52">
        <v>102</v>
      </c>
      <c r="I1163" s="52">
        <v>2</v>
      </c>
      <c r="J1163" s="52">
        <v>12</v>
      </c>
      <c r="K1163" s="52">
        <v>600</v>
      </c>
      <c r="L1163" s="52">
        <v>23.4</v>
      </c>
      <c r="M1163" s="53">
        <v>31.01</v>
      </c>
      <c r="N1163" s="54">
        <f>IF(Tabla2[[#This Row],[LECHE RETIRO DIA]]&lt;&gt;ISBLANK(Tabla2[[#This Row],[LECHE RETIRO DIA]]),SUM(Tabla2[[#This Row],[LECHE TANQUE DIA]:[LECHE RETIRO DIA]]),SUM(Tabla2[[#This Row],[LECHE TANQUE DIA]:[LECHE AUTOCONSUMO DIA]]))</f>
        <v>2306</v>
      </c>
      <c r="O1163" s="55">
        <f t="shared" si="266"/>
        <v>0.97875108412836076</v>
      </c>
      <c r="P1163" s="56">
        <f t="shared" si="267"/>
        <v>22.831683168316832</v>
      </c>
      <c r="Q1163" s="56">
        <f t="shared" si="268"/>
        <v>22.346534653465348</v>
      </c>
      <c r="R1163" s="56">
        <f t="shared" si="269"/>
        <v>1.6666666666666667</v>
      </c>
      <c r="S1163" s="56">
        <f t="shared" si="270"/>
        <v>3.8433333333333333</v>
      </c>
      <c r="T1163" s="56">
        <f t="shared" si="271"/>
        <v>5.9405940594059405</v>
      </c>
      <c r="U1163" s="56">
        <f t="shared" si="272"/>
        <v>98.547008547008559</v>
      </c>
      <c r="V1163" s="56">
        <f t="shared" si="273"/>
        <v>4.3162393162393169</v>
      </c>
      <c r="W1163" s="56">
        <f>IFERROR(H1163/M1163,Tabla2[[#This Row],[CARGA PRODUCCION (ANIMALES/HA)]])</f>
        <v>3.2892615285391806</v>
      </c>
      <c r="X1163" s="54">
        <f t="shared" si="274"/>
        <v>2023</v>
      </c>
      <c r="Y1163" s="54">
        <f t="shared" si="275"/>
        <v>2</v>
      </c>
      <c r="Z1163" s="54" t="e">
        <f t="shared" ca="1" si="276"/>
        <v>#NAME?</v>
      </c>
      <c r="AA1163" s="57">
        <f t="shared" si="277"/>
        <v>102</v>
      </c>
      <c r="AB1163" s="55">
        <f t="shared" si="278"/>
        <v>0.99019607843137258</v>
      </c>
      <c r="AC1163" s="58">
        <f t="shared" si="265"/>
        <v>9.8039215686274161E-3</v>
      </c>
      <c r="AD1163" s="52"/>
    </row>
    <row r="1164" spans="1:30">
      <c r="A1164" s="60">
        <v>44981</v>
      </c>
      <c r="B1164" s="52" t="s">
        <v>83</v>
      </c>
      <c r="C1164" s="52">
        <v>2172</v>
      </c>
      <c r="D1164" s="52">
        <v>80</v>
      </c>
      <c r="E1164" s="52">
        <v>9</v>
      </c>
      <c r="F1164" s="52">
        <v>80</v>
      </c>
      <c r="G1164" s="52">
        <v>121</v>
      </c>
      <c r="H1164" s="52">
        <v>134</v>
      </c>
      <c r="I1164" s="52">
        <v>2</v>
      </c>
      <c r="J1164" s="52">
        <v>6</v>
      </c>
      <c r="K1164" s="52">
        <v>680</v>
      </c>
      <c r="L1164" s="52">
        <v>29.8</v>
      </c>
      <c r="M1164" s="53">
        <v>36.590000000000003</v>
      </c>
      <c r="N1164" s="54">
        <f>IF(Tabla2[[#This Row],[LECHE RETIRO DIA]]&lt;&gt;ISBLANK(Tabla2[[#This Row],[LECHE RETIRO DIA]]),SUM(Tabla2[[#This Row],[LECHE TANQUE DIA]:[LECHE RETIRO DIA]]),SUM(Tabla2[[#This Row],[LECHE TANQUE DIA]:[LECHE AUTOCONSUMO DIA]]))</f>
        <v>2341</v>
      </c>
      <c r="O1164" s="55">
        <f t="shared" si="266"/>
        <v>0.92780862879111492</v>
      </c>
      <c r="P1164" s="56">
        <f t="shared" si="267"/>
        <v>19.347107438016529</v>
      </c>
      <c r="Q1164" s="56">
        <f t="shared" si="268"/>
        <v>17.950413223140497</v>
      </c>
      <c r="R1164" s="56">
        <f t="shared" si="269"/>
        <v>13.333333333333334</v>
      </c>
      <c r="S1164" s="56">
        <f t="shared" si="270"/>
        <v>3.4426470588235296</v>
      </c>
      <c r="T1164" s="56">
        <f t="shared" si="271"/>
        <v>5.6198347107438016</v>
      </c>
      <c r="U1164" s="56">
        <f t="shared" si="272"/>
        <v>78.557046979865774</v>
      </c>
      <c r="V1164" s="56">
        <f t="shared" si="273"/>
        <v>4.0604026845637584</v>
      </c>
      <c r="W1164" s="56">
        <f>IFERROR(H1164/M1164,Tabla2[[#This Row],[CARGA PRODUCCION (ANIMALES/HA)]])</f>
        <v>3.6622027876468977</v>
      </c>
      <c r="X1164" s="54">
        <f t="shared" si="274"/>
        <v>2023</v>
      </c>
      <c r="Y1164" s="54">
        <f t="shared" si="275"/>
        <v>2</v>
      </c>
      <c r="Z1164" s="54" t="e">
        <f t="shared" ca="1" si="276"/>
        <v>#NAME?</v>
      </c>
      <c r="AA1164" s="57">
        <f t="shared" si="277"/>
        <v>134</v>
      </c>
      <c r="AB1164" s="55">
        <f t="shared" si="278"/>
        <v>0.90298507462686572</v>
      </c>
      <c r="AC1164" s="58">
        <f t="shared" si="265"/>
        <v>9.7014925373134275E-2</v>
      </c>
      <c r="AD1164" s="52"/>
    </row>
    <row r="1165" spans="1:30">
      <c r="A1165" s="60">
        <v>44981</v>
      </c>
      <c r="B1165" s="52" t="s">
        <v>85</v>
      </c>
      <c r="C1165" s="52">
        <v>1783</v>
      </c>
      <c r="D1165" s="52">
        <v>40</v>
      </c>
      <c r="E1165" s="52">
        <v>9</v>
      </c>
      <c r="F1165" s="52">
        <v>40</v>
      </c>
      <c r="G1165" s="52">
        <v>104</v>
      </c>
      <c r="H1165" s="52">
        <v>117</v>
      </c>
      <c r="I1165" s="52">
        <v>0</v>
      </c>
      <c r="J1165" s="52">
        <v>5</v>
      </c>
      <c r="K1165" s="52">
        <v>480</v>
      </c>
      <c r="L1165" s="52">
        <v>26.01</v>
      </c>
      <c r="M1165" s="53">
        <v>34.119999999999997</v>
      </c>
      <c r="N1165" s="54">
        <f>IF(Tabla2[[#This Row],[LECHE RETIRO DIA]]&lt;&gt;ISBLANK(Tabla2[[#This Row],[LECHE RETIRO DIA]]),SUM(Tabla2[[#This Row],[LECHE TANQUE DIA]:[LECHE RETIRO DIA]]),SUM(Tabla2[[#This Row],[LECHE TANQUE DIA]:[LECHE AUTOCONSUMO DIA]]))</f>
        <v>1872</v>
      </c>
      <c r="O1165" s="55">
        <f t="shared" si="266"/>
        <v>0.9524572649572649</v>
      </c>
      <c r="P1165" s="56">
        <f t="shared" si="267"/>
        <v>18</v>
      </c>
      <c r="Q1165" s="56">
        <f t="shared" si="268"/>
        <v>17.14423076923077</v>
      </c>
      <c r="R1165" s="56">
        <f t="shared" si="269"/>
        <v>8</v>
      </c>
      <c r="S1165" s="56">
        <f t="shared" si="270"/>
        <v>3.9</v>
      </c>
      <c r="T1165" s="56">
        <f t="shared" si="271"/>
        <v>4.615384615384615</v>
      </c>
      <c r="U1165" s="56">
        <f t="shared" si="272"/>
        <v>71.97231833910034</v>
      </c>
      <c r="V1165" s="56">
        <f t="shared" si="273"/>
        <v>3.9984621299500192</v>
      </c>
      <c r="W1165" s="56">
        <f>IFERROR(H1165/M1165,Tabla2[[#This Row],[CARGA PRODUCCION (ANIMALES/HA)]])</f>
        <v>3.4290738569753811</v>
      </c>
      <c r="X1165" s="54">
        <f t="shared" si="274"/>
        <v>2023</v>
      </c>
      <c r="Y1165" s="54">
        <f t="shared" si="275"/>
        <v>2</v>
      </c>
      <c r="Z1165" s="54" t="e">
        <f t="shared" ca="1" si="276"/>
        <v>#NAME?</v>
      </c>
      <c r="AA1165" s="57">
        <f t="shared" si="277"/>
        <v>117</v>
      </c>
      <c r="AB1165" s="55">
        <f t="shared" si="278"/>
        <v>0.88888888888888884</v>
      </c>
      <c r="AC1165" s="58">
        <f t="shared" si="265"/>
        <v>0.11111111111111116</v>
      </c>
      <c r="AD1165" s="52"/>
    </row>
    <row r="1166" spans="1:30">
      <c r="A1166" s="60">
        <v>44981</v>
      </c>
      <c r="B1166" s="52" t="s">
        <v>88</v>
      </c>
      <c r="C1166" s="52">
        <v>513</v>
      </c>
      <c r="D1166" s="52">
        <v>15</v>
      </c>
      <c r="E1166" s="52">
        <v>5</v>
      </c>
      <c r="F1166" s="52">
        <v>15</v>
      </c>
      <c r="G1166" s="52">
        <v>37</v>
      </c>
      <c r="H1166" s="52">
        <v>42</v>
      </c>
      <c r="I1166" s="52">
        <v>1</v>
      </c>
      <c r="J1166" s="52">
        <v>2</v>
      </c>
      <c r="K1166" s="52">
        <v>180</v>
      </c>
      <c r="L1166" s="52">
        <v>14</v>
      </c>
      <c r="M1166" s="28">
        <v>15</v>
      </c>
      <c r="N1166" s="54">
        <f>IF(Tabla2[[#This Row],[LECHE RETIRO DIA]]&lt;&gt;ISBLANK(Tabla2[[#This Row],[LECHE RETIRO DIA]]),SUM(Tabla2[[#This Row],[LECHE TANQUE DIA]:[LECHE RETIRO DIA]]),SUM(Tabla2[[#This Row],[LECHE TANQUE DIA]:[LECHE AUTOCONSUMO DIA]]))</f>
        <v>548</v>
      </c>
      <c r="O1166" s="55">
        <f t="shared" si="266"/>
        <v>0.93613138686131392</v>
      </c>
      <c r="P1166" s="56">
        <f t="shared" si="267"/>
        <v>14.810810810810811</v>
      </c>
      <c r="Q1166" s="56">
        <f t="shared" si="268"/>
        <v>13.864864864864865</v>
      </c>
      <c r="R1166" s="56">
        <f t="shared" si="269"/>
        <v>7.5</v>
      </c>
      <c r="S1166" s="56">
        <f t="shared" si="270"/>
        <v>3.0444444444444443</v>
      </c>
      <c r="T1166" s="56">
        <f t="shared" si="271"/>
        <v>4.8648648648648649</v>
      </c>
      <c r="U1166" s="56">
        <f t="shared" si="272"/>
        <v>39.142857142857146</v>
      </c>
      <c r="V1166" s="56">
        <f t="shared" si="273"/>
        <v>2.6428571428571428</v>
      </c>
      <c r="W1166" s="56">
        <f>IFERROR(H1166/M1166,Tabla2[[#This Row],[CARGA PRODUCCION (ANIMALES/HA)]])</f>
        <v>2.8</v>
      </c>
      <c r="X1166" s="54">
        <f t="shared" si="274"/>
        <v>2023</v>
      </c>
      <c r="Y1166" s="54">
        <f t="shared" si="275"/>
        <v>2</v>
      </c>
      <c r="Z1166" s="54" t="e">
        <f t="shared" ca="1" si="276"/>
        <v>#NAME?</v>
      </c>
      <c r="AA1166" s="57">
        <f t="shared" si="277"/>
        <v>42</v>
      </c>
      <c r="AB1166" s="55">
        <f t="shared" si="278"/>
        <v>0.88095238095238093</v>
      </c>
      <c r="AC1166" s="58">
        <f t="shared" si="265"/>
        <v>0.11904761904761907</v>
      </c>
      <c r="AD1166" s="52"/>
    </row>
    <row r="1167" spans="1:30">
      <c r="A1167" s="60">
        <v>44982</v>
      </c>
      <c r="B1167" s="52" t="s">
        <v>81</v>
      </c>
      <c r="C1167" s="52">
        <v>2146</v>
      </c>
      <c r="D1167" s="52">
        <v>20</v>
      </c>
      <c r="E1167" s="52">
        <v>9</v>
      </c>
      <c r="F1167" s="52">
        <v>20</v>
      </c>
      <c r="G1167" s="52">
        <v>95</v>
      </c>
      <c r="H1167" s="52">
        <v>96</v>
      </c>
      <c r="I1167" s="52">
        <v>2</v>
      </c>
      <c r="J1167" s="52">
        <v>12</v>
      </c>
      <c r="K1167" s="52">
        <v>600</v>
      </c>
      <c r="L1167" s="52">
        <v>23.4</v>
      </c>
      <c r="M1167" s="53">
        <v>31.01</v>
      </c>
      <c r="N1167" s="54">
        <f>IF(Tabla2[[#This Row],[LECHE RETIRO DIA]]&lt;&gt;ISBLANK(Tabla2[[#This Row],[LECHE RETIRO DIA]]),SUM(Tabla2[[#This Row],[LECHE TANQUE DIA]:[LECHE RETIRO DIA]]),SUM(Tabla2[[#This Row],[LECHE TANQUE DIA]:[LECHE AUTOCONSUMO DIA]]))</f>
        <v>2195</v>
      </c>
      <c r="O1167" s="55">
        <f t="shared" si="266"/>
        <v>0.97767653758542139</v>
      </c>
      <c r="P1167" s="56">
        <f t="shared" si="267"/>
        <v>23.105263157894736</v>
      </c>
      <c r="Q1167" s="56">
        <f t="shared" si="268"/>
        <v>22.589473684210525</v>
      </c>
      <c r="R1167" s="56">
        <f t="shared" si="269"/>
        <v>1.6666666666666667</v>
      </c>
      <c r="S1167" s="56">
        <f t="shared" si="270"/>
        <v>3.6583333333333332</v>
      </c>
      <c r="T1167" s="56">
        <f t="shared" si="271"/>
        <v>6.3157894736842106</v>
      </c>
      <c r="U1167" s="56">
        <f t="shared" si="272"/>
        <v>93.803418803418808</v>
      </c>
      <c r="V1167" s="56">
        <f t="shared" si="273"/>
        <v>4.0598290598290605</v>
      </c>
      <c r="W1167" s="56">
        <f>IFERROR(H1167/M1167,Tabla2[[#This Row],[CARGA PRODUCCION (ANIMALES/HA)]])</f>
        <v>3.0957755562721703</v>
      </c>
      <c r="X1167" s="54">
        <f t="shared" si="274"/>
        <v>2023</v>
      </c>
      <c r="Y1167" s="54">
        <f t="shared" si="275"/>
        <v>2</v>
      </c>
      <c r="Z1167" s="54" t="e">
        <f t="shared" ca="1" si="276"/>
        <v>#NAME?</v>
      </c>
      <c r="AA1167" s="57">
        <f t="shared" si="277"/>
        <v>96</v>
      </c>
      <c r="AB1167" s="55">
        <f t="shared" si="278"/>
        <v>0.98958333333333337</v>
      </c>
      <c r="AC1167" s="58">
        <f t="shared" si="265"/>
        <v>1.041666666666663E-2</v>
      </c>
      <c r="AD1167" s="52"/>
    </row>
    <row r="1168" spans="1:30">
      <c r="A1168" s="60">
        <v>44982</v>
      </c>
      <c r="B1168" s="52" t="s">
        <v>83</v>
      </c>
      <c r="C1168" s="52">
        <v>2209</v>
      </c>
      <c r="D1168" s="52">
        <v>80</v>
      </c>
      <c r="E1168" s="52">
        <v>9</v>
      </c>
      <c r="F1168" s="52">
        <v>80</v>
      </c>
      <c r="G1168" s="52">
        <v>118</v>
      </c>
      <c r="H1168" s="52">
        <v>124</v>
      </c>
      <c r="I1168" s="52">
        <v>2</v>
      </c>
      <c r="J1168" s="52">
        <v>6</v>
      </c>
      <c r="K1168" s="52">
        <v>680</v>
      </c>
      <c r="L1168" s="52">
        <v>29.8</v>
      </c>
      <c r="M1168" s="53">
        <v>36.590000000000003</v>
      </c>
      <c r="N1168" s="54">
        <f>IF(Tabla2[[#This Row],[LECHE RETIRO DIA]]&lt;&gt;ISBLANK(Tabla2[[#This Row],[LECHE RETIRO DIA]]),SUM(Tabla2[[#This Row],[LECHE TANQUE DIA]:[LECHE RETIRO DIA]]),SUM(Tabla2[[#This Row],[LECHE TANQUE DIA]:[LECHE AUTOCONSUMO DIA]]))</f>
        <v>2378</v>
      </c>
      <c r="O1168" s="55">
        <f t="shared" si="266"/>
        <v>0.92893187552565182</v>
      </c>
      <c r="P1168" s="56">
        <f t="shared" si="267"/>
        <v>20.152542372881356</v>
      </c>
      <c r="Q1168" s="56">
        <f t="shared" si="268"/>
        <v>18.720338983050848</v>
      </c>
      <c r="R1168" s="56">
        <f t="shared" si="269"/>
        <v>13.333333333333334</v>
      </c>
      <c r="S1168" s="56">
        <f t="shared" si="270"/>
        <v>3.4970588235294118</v>
      </c>
      <c r="T1168" s="56">
        <f t="shared" si="271"/>
        <v>5.7627118644067794</v>
      </c>
      <c r="U1168" s="56">
        <f t="shared" si="272"/>
        <v>79.798657718120808</v>
      </c>
      <c r="V1168" s="56">
        <f t="shared" si="273"/>
        <v>3.9597315436241609</v>
      </c>
      <c r="W1168" s="56">
        <f>IFERROR(H1168/M1168,Tabla2[[#This Row],[CARGA PRODUCCION (ANIMALES/HA)]])</f>
        <v>3.3889040721508605</v>
      </c>
      <c r="X1168" s="54">
        <f t="shared" si="274"/>
        <v>2023</v>
      </c>
      <c r="Y1168" s="54">
        <f t="shared" si="275"/>
        <v>2</v>
      </c>
      <c r="Z1168" s="54" t="e">
        <f t="shared" ca="1" si="276"/>
        <v>#NAME?</v>
      </c>
      <c r="AA1168" s="57">
        <f t="shared" si="277"/>
        <v>124</v>
      </c>
      <c r="AB1168" s="55">
        <f t="shared" si="278"/>
        <v>0.95161290322580649</v>
      </c>
      <c r="AC1168" s="58">
        <f t="shared" si="265"/>
        <v>4.8387096774193505E-2</v>
      </c>
      <c r="AD1168" s="52"/>
    </row>
    <row r="1169" spans="1:30">
      <c r="A1169" s="60">
        <v>44982</v>
      </c>
      <c r="B1169" s="52" t="s">
        <v>85</v>
      </c>
      <c r="C1169" s="52">
        <v>1837</v>
      </c>
      <c r="D1169" s="52"/>
      <c r="E1169" s="52"/>
      <c r="F1169" s="52"/>
      <c r="G1169" s="52"/>
      <c r="H1169" s="52"/>
      <c r="I1169" s="52"/>
      <c r="J1169" s="52"/>
      <c r="K1169" s="52"/>
      <c r="L1169" s="52"/>
      <c r="M1169" s="53"/>
      <c r="N1169" s="54">
        <f>IF(Tabla2[[#This Row],[LECHE RETIRO DIA]]&lt;&gt;ISBLANK(Tabla2[[#This Row],[LECHE RETIRO DIA]]),SUM(Tabla2[[#This Row],[LECHE TANQUE DIA]:[LECHE RETIRO DIA]]),SUM(Tabla2[[#This Row],[LECHE TANQUE DIA]:[LECHE AUTOCONSUMO DIA]]))</f>
        <v>1837</v>
      </c>
      <c r="O1169" s="55">
        <f t="shared" si="266"/>
        <v>1</v>
      </c>
      <c r="P1169" s="56" t="str">
        <f t="shared" si="267"/>
        <v/>
      </c>
      <c r="Q1169" s="56" t="str">
        <f t="shared" si="268"/>
        <v/>
      </c>
      <c r="R1169" s="56" t="str">
        <f t="shared" si="269"/>
        <v/>
      </c>
      <c r="S1169" s="56" t="str">
        <f t="shared" si="270"/>
        <v/>
      </c>
      <c r="T1169" s="56" t="str">
        <f t="shared" si="271"/>
        <v/>
      </c>
      <c r="U1169" s="56" t="str">
        <f t="shared" si="272"/>
        <v/>
      </c>
      <c r="V1169" s="56" t="str">
        <f t="shared" si="273"/>
        <v/>
      </c>
      <c r="W1169" s="56" t="str">
        <f>IFERROR(H1169/M1169,Tabla2[[#This Row],[CARGA PRODUCCION (ANIMALES/HA)]])</f>
        <v/>
      </c>
      <c r="X1169" s="54">
        <f t="shared" si="274"/>
        <v>2023</v>
      </c>
      <c r="Y1169" s="54">
        <f t="shared" si="275"/>
        <v>2</v>
      </c>
      <c r="Z1169" s="54" t="e">
        <f t="shared" ca="1" si="276"/>
        <v>#NAME?</v>
      </c>
      <c r="AA1169" s="57">
        <f t="shared" si="277"/>
        <v>0</v>
      </c>
      <c r="AB1169" s="55" t="str">
        <f t="shared" si="278"/>
        <v/>
      </c>
      <c r="AC1169" s="58" t="str">
        <f t="shared" si="265"/>
        <v/>
      </c>
      <c r="AD1169" s="52"/>
    </row>
    <row r="1170" spans="1:30">
      <c r="A1170" s="60">
        <v>44982</v>
      </c>
      <c r="B1170" s="52" t="s">
        <v>88</v>
      </c>
      <c r="C1170" s="52">
        <v>557</v>
      </c>
      <c r="D1170" s="52">
        <v>15</v>
      </c>
      <c r="E1170" s="52">
        <v>5</v>
      </c>
      <c r="F1170" s="52">
        <v>15</v>
      </c>
      <c r="G1170" s="52">
        <v>37</v>
      </c>
      <c r="H1170" s="52">
        <v>42</v>
      </c>
      <c r="I1170" s="52">
        <v>1</v>
      </c>
      <c r="J1170" s="52">
        <v>2</v>
      </c>
      <c r="K1170" s="52">
        <v>180</v>
      </c>
      <c r="L1170" s="52">
        <v>14</v>
      </c>
      <c r="M1170" s="28">
        <v>15</v>
      </c>
      <c r="N1170" s="54">
        <f>IF(Tabla2[[#This Row],[LECHE RETIRO DIA]]&lt;&gt;ISBLANK(Tabla2[[#This Row],[LECHE RETIRO DIA]]),SUM(Tabla2[[#This Row],[LECHE TANQUE DIA]:[LECHE RETIRO DIA]]),SUM(Tabla2[[#This Row],[LECHE TANQUE DIA]:[LECHE AUTOCONSUMO DIA]]))</f>
        <v>592</v>
      </c>
      <c r="O1170" s="55">
        <f t="shared" si="266"/>
        <v>0.9408783783783784</v>
      </c>
      <c r="P1170" s="56">
        <f t="shared" si="267"/>
        <v>16</v>
      </c>
      <c r="Q1170" s="56">
        <f t="shared" si="268"/>
        <v>15.054054054054054</v>
      </c>
      <c r="R1170" s="56">
        <f t="shared" si="269"/>
        <v>7.5</v>
      </c>
      <c r="S1170" s="56">
        <f t="shared" si="270"/>
        <v>3.2888888888888888</v>
      </c>
      <c r="T1170" s="56">
        <f t="shared" si="271"/>
        <v>4.8648648648648649</v>
      </c>
      <c r="U1170" s="56">
        <f t="shared" si="272"/>
        <v>42.285714285714285</v>
      </c>
      <c r="V1170" s="56">
        <f t="shared" si="273"/>
        <v>2.6428571428571428</v>
      </c>
      <c r="W1170" s="56">
        <f>IFERROR(H1170/M1170,Tabla2[[#This Row],[CARGA PRODUCCION (ANIMALES/HA)]])</f>
        <v>2.8</v>
      </c>
      <c r="X1170" s="54">
        <f t="shared" si="274"/>
        <v>2023</v>
      </c>
      <c r="Y1170" s="54">
        <f t="shared" si="275"/>
        <v>2</v>
      </c>
      <c r="Z1170" s="54" t="e">
        <f t="shared" ca="1" si="276"/>
        <v>#NAME?</v>
      </c>
      <c r="AA1170" s="57">
        <f t="shared" si="277"/>
        <v>42</v>
      </c>
      <c r="AB1170" s="55">
        <f t="shared" si="278"/>
        <v>0.88095238095238093</v>
      </c>
      <c r="AC1170" s="58">
        <f t="shared" si="265"/>
        <v>0.11904761904761907</v>
      </c>
      <c r="AD1170" s="52"/>
    </row>
    <row r="1171" spans="1:30">
      <c r="A1171" s="60">
        <v>44983</v>
      </c>
      <c r="B1171" s="52" t="s">
        <v>81</v>
      </c>
      <c r="C1171" s="52">
        <v>2155</v>
      </c>
      <c r="D1171" s="52">
        <v>20</v>
      </c>
      <c r="E1171" s="52">
        <v>9</v>
      </c>
      <c r="F1171" s="52">
        <v>20</v>
      </c>
      <c r="G1171" s="52">
        <v>96</v>
      </c>
      <c r="H1171" s="52">
        <v>96</v>
      </c>
      <c r="I1171" s="52">
        <v>2</v>
      </c>
      <c r="J1171" s="52">
        <v>12</v>
      </c>
      <c r="K1171" s="52">
        <v>600</v>
      </c>
      <c r="L1171" s="52">
        <v>23.4</v>
      </c>
      <c r="M1171" s="53">
        <v>31.01</v>
      </c>
      <c r="N1171" s="54">
        <f>IF(Tabla2[[#This Row],[LECHE RETIRO DIA]]&lt;&gt;ISBLANK(Tabla2[[#This Row],[LECHE RETIRO DIA]]),SUM(Tabla2[[#This Row],[LECHE TANQUE DIA]:[LECHE RETIRO DIA]]),SUM(Tabla2[[#This Row],[LECHE TANQUE DIA]:[LECHE AUTOCONSUMO DIA]]))</f>
        <v>2204</v>
      </c>
      <c r="O1171" s="55">
        <f t="shared" si="266"/>
        <v>0.97776769509981853</v>
      </c>
      <c r="P1171" s="56">
        <f t="shared" si="267"/>
        <v>22.958333333333332</v>
      </c>
      <c r="Q1171" s="56">
        <f t="shared" si="268"/>
        <v>22.447916666666668</v>
      </c>
      <c r="R1171" s="56">
        <f t="shared" si="269"/>
        <v>1.6666666666666667</v>
      </c>
      <c r="S1171" s="56">
        <f t="shared" si="270"/>
        <v>3.6733333333333333</v>
      </c>
      <c r="T1171" s="56">
        <f t="shared" si="271"/>
        <v>6.25</v>
      </c>
      <c r="U1171" s="56">
        <f t="shared" si="272"/>
        <v>94.188034188034194</v>
      </c>
      <c r="V1171" s="56">
        <f t="shared" si="273"/>
        <v>4.1025641025641031</v>
      </c>
      <c r="W1171" s="56">
        <f>IFERROR(H1171/M1171,Tabla2[[#This Row],[CARGA PRODUCCION (ANIMALES/HA)]])</f>
        <v>3.0957755562721703</v>
      </c>
      <c r="X1171" s="54">
        <f t="shared" si="274"/>
        <v>2023</v>
      </c>
      <c r="Y1171" s="54">
        <f t="shared" si="275"/>
        <v>2</v>
      </c>
      <c r="Z1171" s="54" t="e">
        <f t="shared" ca="1" si="276"/>
        <v>#NAME?</v>
      </c>
      <c r="AA1171" s="57">
        <f t="shared" si="277"/>
        <v>96</v>
      </c>
      <c r="AB1171" s="55">
        <f t="shared" si="278"/>
        <v>1</v>
      </c>
      <c r="AC1171" s="58">
        <f t="shared" si="265"/>
        <v>0</v>
      </c>
      <c r="AD1171" s="52"/>
    </row>
    <row r="1172" spans="1:30">
      <c r="A1172" s="60">
        <v>44983</v>
      </c>
      <c r="B1172" s="52" t="s">
        <v>83</v>
      </c>
      <c r="C1172" s="52">
        <v>2232</v>
      </c>
      <c r="D1172" s="52">
        <v>80</v>
      </c>
      <c r="E1172" s="52">
        <v>9</v>
      </c>
      <c r="F1172" s="52">
        <v>80</v>
      </c>
      <c r="G1172" s="52">
        <v>118</v>
      </c>
      <c r="H1172" s="52">
        <v>124</v>
      </c>
      <c r="I1172" s="52">
        <v>2</v>
      </c>
      <c r="J1172" s="52">
        <v>6</v>
      </c>
      <c r="K1172" s="52">
        <v>680</v>
      </c>
      <c r="L1172" s="52">
        <v>29.8</v>
      </c>
      <c r="M1172" s="53">
        <v>36.590000000000003</v>
      </c>
      <c r="N1172" s="54">
        <f>IF(Tabla2[[#This Row],[LECHE RETIRO DIA]]&lt;&gt;ISBLANK(Tabla2[[#This Row],[LECHE RETIRO DIA]]),SUM(Tabla2[[#This Row],[LECHE TANQUE DIA]:[LECHE RETIRO DIA]]),SUM(Tabla2[[#This Row],[LECHE TANQUE DIA]:[LECHE AUTOCONSUMO DIA]]))</f>
        <v>2401</v>
      </c>
      <c r="O1172" s="55">
        <f t="shared" si="266"/>
        <v>0.929612661391087</v>
      </c>
      <c r="P1172" s="56">
        <f t="shared" si="267"/>
        <v>20.347457627118644</v>
      </c>
      <c r="Q1172" s="56">
        <f t="shared" si="268"/>
        <v>18.915254237288135</v>
      </c>
      <c r="R1172" s="56">
        <f t="shared" si="269"/>
        <v>13.333333333333334</v>
      </c>
      <c r="S1172" s="56">
        <f t="shared" si="270"/>
        <v>3.5308823529411764</v>
      </c>
      <c r="T1172" s="56">
        <f t="shared" si="271"/>
        <v>5.7627118644067794</v>
      </c>
      <c r="U1172" s="56">
        <f t="shared" si="272"/>
        <v>80.570469798657712</v>
      </c>
      <c r="V1172" s="56">
        <f t="shared" si="273"/>
        <v>3.9597315436241609</v>
      </c>
      <c r="W1172" s="56">
        <f>IFERROR(H1172/M1172,Tabla2[[#This Row],[CARGA PRODUCCION (ANIMALES/HA)]])</f>
        <v>3.3889040721508605</v>
      </c>
      <c r="X1172" s="54">
        <f t="shared" si="274"/>
        <v>2023</v>
      </c>
      <c r="Y1172" s="54">
        <f t="shared" si="275"/>
        <v>2</v>
      </c>
      <c r="Z1172" s="54" t="e">
        <f t="shared" ca="1" si="276"/>
        <v>#NAME?</v>
      </c>
      <c r="AA1172" s="57">
        <f t="shared" si="277"/>
        <v>124</v>
      </c>
      <c r="AB1172" s="55">
        <f t="shared" si="278"/>
        <v>0.95161290322580649</v>
      </c>
      <c r="AC1172" s="58">
        <f t="shared" si="265"/>
        <v>4.8387096774193505E-2</v>
      </c>
      <c r="AD1172" s="52"/>
    </row>
    <row r="1173" spans="1:30">
      <c r="A1173" s="60">
        <v>44983</v>
      </c>
      <c r="B1173" s="52" t="s">
        <v>85</v>
      </c>
      <c r="C1173" s="52">
        <v>1858</v>
      </c>
      <c r="D1173" s="52">
        <v>40</v>
      </c>
      <c r="E1173" s="52">
        <v>9</v>
      </c>
      <c r="F1173" s="52">
        <v>40</v>
      </c>
      <c r="G1173" s="52">
        <v>101</v>
      </c>
      <c r="H1173" s="52">
        <v>117</v>
      </c>
      <c r="I1173" s="52">
        <v>0</v>
      </c>
      <c r="J1173" s="52">
        <v>5</v>
      </c>
      <c r="K1173" s="52">
        <v>480</v>
      </c>
      <c r="L1173" s="52">
        <v>26.01</v>
      </c>
      <c r="M1173" s="53">
        <v>34.119999999999997</v>
      </c>
      <c r="N1173" s="54">
        <f>IF(Tabla2[[#This Row],[LECHE RETIRO DIA]]&lt;&gt;ISBLANK(Tabla2[[#This Row],[LECHE RETIRO DIA]]),SUM(Tabla2[[#This Row],[LECHE TANQUE DIA]:[LECHE RETIRO DIA]]),SUM(Tabla2[[#This Row],[LECHE TANQUE DIA]:[LECHE AUTOCONSUMO DIA]]))</f>
        <v>1947</v>
      </c>
      <c r="O1173" s="55">
        <f t="shared" si="266"/>
        <v>0.95428864920390344</v>
      </c>
      <c r="P1173" s="56">
        <f t="shared" si="267"/>
        <v>19.277227722772277</v>
      </c>
      <c r="Q1173" s="56">
        <f t="shared" si="268"/>
        <v>18.396039603960396</v>
      </c>
      <c r="R1173" s="56">
        <f t="shared" si="269"/>
        <v>8</v>
      </c>
      <c r="S1173" s="56">
        <f t="shared" si="270"/>
        <v>4.0562500000000004</v>
      </c>
      <c r="T1173" s="56">
        <f t="shared" si="271"/>
        <v>4.7524752475247523</v>
      </c>
      <c r="U1173" s="56">
        <f t="shared" si="272"/>
        <v>74.855824682814301</v>
      </c>
      <c r="V1173" s="56">
        <f t="shared" si="273"/>
        <v>3.8831218762014608</v>
      </c>
      <c r="W1173" s="56">
        <f>IFERROR(H1173/M1173,Tabla2[[#This Row],[CARGA PRODUCCION (ANIMALES/HA)]])</f>
        <v>3.4290738569753811</v>
      </c>
      <c r="X1173" s="54">
        <f t="shared" si="274"/>
        <v>2023</v>
      </c>
      <c r="Y1173" s="54">
        <f t="shared" si="275"/>
        <v>2</v>
      </c>
      <c r="Z1173" s="54" t="e">
        <f t="shared" ca="1" si="276"/>
        <v>#NAME?</v>
      </c>
      <c r="AA1173" s="57">
        <f t="shared" si="277"/>
        <v>117</v>
      </c>
      <c r="AB1173" s="55">
        <f t="shared" si="278"/>
        <v>0.86324786324786329</v>
      </c>
      <c r="AC1173" s="58">
        <f t="shared" si="265"/>
        <v>0.13675213675213671</v>
      </c>
      <c r="AD1173" s="52"/>
    </row>
    <row r="1174" spans="1:30">
      <c r="A1174" s="60">
        <v>44983</v>
      </c>
      <c r="B1174" s="52" t="s">
        <v>88</v>
      </c>
      <c r="C1174" s="52">
        <v>605</v>
      </c>
      <c r="D1174" s="52">
        <v>15</v>
      </c>
      <c r="E1174" s="52">
        <v>5</v>
      </c>
      <c r="F1174" s="52">
        <v>15</v>
      </c>
      <c r="G1174" s="52">
        <v>37</v>
      </c>
      <c r="H1174" s="52">
        <v>42</v>
      </c>
      <c r="I1174" s="52">
        <v>1</v>
      </c>
      <c r="J1174" s="52">
        <v>2</v>
      </c>
      <c r="K1174" s="52">
        <v>180</v>
      </c>
      <c r="L1174" s="52">
        <v>14</v>
      </c>
      <c r="M1174" s="28">
        <v>15</v>
      </c>
      <c r="N1174" s="54">
        <f>IF(Tabla2[[#This Row],[LECHE RETIRO DIA]]&lt;&gt;ISBLANK(Tabla2[[#This Row],[LECHE RETIRO DIA]]),SUM(Tabla2[[#This Row],[LECHE TANQUE DIA]:[LECHE RETIRO DIA]]),SUM(Tabla2[[#This Row],[LECHE TANQUE DIA]:[LECHE AUTOCONSUMO DIA]]))</f>
        <v>640</v>
      </c>
      <c r="O1174" s="55">
        <f t="shared" si="266"/>
        <v>0.9453125</v>
      </c>
      <c r="P1174" s="56">
        <f t="shared" si="267"/>
        <v>17.297297297297298</v>
      </c>
      <c r="Q1174" s="56">
        <f t="shared" si="268"/>
        <v>16.351351351351351</v>
      </c>
      <c r="R1174" s="56">
        <f t="shared" si="269"/>
        <v>7.5</v>
      </c>
      <c r="S1174" s="56">
        <f t="shared" si="270"/>
        <v>3.5555555555555554</v>
      </c>
      <c r="T1174" s="56">
        <f t="shared" si="271"/>
        <v>4.8648648648648649</v>
      </c>
      <c r="U1174" s="56">
        <f t="shared" si="272"/>
        <v>45.714285714285715</v>
      </c>
      <c r="V1174" s="56">
        <f t="shared" si="273"/>
        <v>2.6428571428571428</v>
      </c>
      <c r="W1174" s="56">
        <f>IFERROR(H1174/M1174,Tabla2[[#This Row],[CARGA PRODUCCION (ANIMALES/HA)]])</f>
        <v>2.8</v>
      </c>
      <c r="X1174" s="54">
        <f t="shared" si="274"/>
        <v>2023</v>
      </c>
      <c r="Y1174" s="54">
        <f t="shared" si="275"/>
        <v>2</v>
      </c>
      <c r="Z1174" s="54" t="e">
        <f t="shared" ca="1" si="276"/>
        <v>#NAME?</v>
      </c>
      <c r="AA1174" s="57">
        <f t="shared" si="277"/>
        <v>42</v>
      </c>
      <c r="AB1174" s="55">
        <f t="shared" si="278"/>
        <v>0.88095238095238093</v>
      </c>
      <c r="AC1174" s="58">
        <f t="shared" ref="AC1174:AC1237" si="279">IFERROR(1-AB1174,"")</f>
        <v>0.11904761904761907</v>
      </c>
      <c r="AD1174" s="52"/>
    </row>
    <row r="1175" spans="1:30">
      <c r="A1175" s="60">
        <v>44984</v>
      </c>
      <c r="B1175" s="52" t="s">
        <v>81</v>
      </c>
      <c r="C1175" s="52">
        <v>2220</v>
      </c>
      <c r="D1175" s="52">
        <v>20</v>
      </c>
      <c r="E1175" s="52">
        <v>9</v>
      </c>
      <c r="F1175" s="52">
        <v>20</v>
      </c>
      <c r="G1175" s="52">
        <v>96</v>
      </c>
      <c r="H1175" s="52">
        <v>97</v>
      </c>
      <c r="I1175" s="52">
        <v>2</v>
      </c>
      <c r="J1175" s="52">
        <v>11</v>
      </c>
      <c r="K1175" s="52">
        <v>600</v>
      </c>
      <c r="L1175" s="52">
        <v>23.4</v>
      </c>
      <c r="M1175" s="53">
        <v>31.01</v>
      </c>
      <c r="N1175" s="54">
        <f>IF(Tabla2[[#This Row],[LECHE RETIRO DIA]]&lt;&gt;ISBLANK(Tabla2[[#This Row],[LECHE RETIRO DIA]]),SUM(Tabla2[[#This Row],[LECHE TANQUE DIA]:[LECHE RETIRO DIA]]),SUM(Tabla2[[#This Row],[LECHE TANQUE DIA]:[LECHE AUTOCONSUMO DIA]]))</f>
        <v>2269</v>
      </c>
      <c r="O1175" s="55">
        <f t="shared" si="266"/>
        <v>0.9784045835169678</v>
      </c>
      <c r="P1175" s="56">
        <f t="shared" si="267"/>
        <v>23.635416666666668</v>
      </c>
      <c r="Q1175" s="56">
        <f t="shared" si="268"/>
        <v>23.125</v>
      </c>
      <c r="R1175" s="56">
        <f t="shared" si="269"/>
        <v>1.8181818181818181</v>
      </c>
      <c r="S1175" s="56">
        <f t="shared" si="270"/>
        <v>3.7816666666666667</v>
      </c>
      <c r="T1175" s="56">
        <f t="shared" si="271"/>
        <v>6.25</v>
      </c>
      <c r="U1175" s="56">
        <f t="shared" si="272"/>
        <v>96.965811965811966</v>
      </c>
      <c r="V1175" s="56">
        <f t="shared" si="273"/>
        <v>4.1025641025641031</v>
      </c>
      <c r="W1175" s="56">
        <f>IFERROR(H1175/M1175,Tabla2[[#This Row],[CARGA PRODUCCION (ANIMALES/HA)]])</f>
        <v>3.1280232183166721</v>
      </c>
      <c r="X1175" s="54">
        <f t="shared" si="274"/>
        <v>2023</v>
      </c>
      <c r="Y1175" s="54">
        <f t="shared" si="275"/>
        <v>2</v>
      </c>
      <c r="Z1175" s="54" t="e">
        <f t="shared" ca="1" si="276"/>
        <v>#NAME?</v>
      </c>
      <c r="AA1175" s="57">
        <f t="shared" si="277"/>
        <v>97</v>
      </c>
      <c r="AB1175" s="55">
        <f t="shared" si="278"/>
        <v>0.98969072164948457</v>
      </c>
      <c r="AC1175" s="58">
        <f t="shared" si="279"/>
        <v>1.0309278350515427E-2</v>
      </c>
      <c r="AD1175" s="52"/>
    </row>
    <row r="1176" spans="1:30">
      <c r="A1176" s="60">
        <v>44984</v>
      </c>
      <c r="B1176" s="52" t="s">
        <v>83</v>
      </c>
      <c r="C1176" s="52">
        <v>2294</v>
      </c>
      <c r="D1176" s="52">
        <v>80</v>
      </c>
      <c r="E1176" s="52">
        <v>9</v>
      </c>
      <c r="F1176" s="52">
        <v>80</v>
      </c>
      <c r="G1176" s="52">
        <v>118</v>
      </c>
      <c r="H1176" s="52">
        <v>124</v>
      </c>
      <c r="I1176" s="52">
        <v>2</v>
      </c>
      <c r="J1176" s="52">
        <v>6</v>
      </c>
      <c r="K1176" s="52">
        <v>680</v>
      </c>
      <c r="L1176" s="52">
        <v>29.8</v>
      </c>
      <c r="M1176" s="53">
        <v>36.590000000000003</v>
      </c>
      <c r="N1176" s="54">
        <f>IF(Tabla2[[#This Row],[LECHE RETIRO DIA]]&lt;&gt;ISBLANK(Tabla2[[#This Row],[LECHE RETIRO DIA]]),SUM(Tabla2[[#This Row],[LECHE TANQUE DIA]:[LECHE RETIRO DIA]]),SUM(Tabla2[[#This Row],[LECHE TANQUE DIA]:[LECHE AUTOCONSUMO DIA]]))</f>
        <v>2463</v>
      </c>
      <c r="O1176" s="55">
        <f t="shared" si="266"/>
        <v>0.93138449045879013</v>
      </c>
      <c r="P1176" s="56">
        <f t="shared" si="267"/>
        <v>20.872881355932204</v>
      </c>
      <c r="Q1176" s="56">
        <f t="shared" si="268"/>
        <v>19.440677966101696</v>
      </c>
      <c r="R1176" s="56">
        <f t="shared" si="269"/>
        <v>13.333333333333334</v>
      </c>
      <c r="S1176" s="56">
        <f t="shared" si="270"/>
        <v>3.6220588235294118</v>
      </c>
      <c r="T1176" s="56">
        <f t="shared" si="271"/>
        <v>5.7627118644067794</v>
      </c>
      <c r="U1176" s="56">
        <f t="shared" si="272"/>
        <v>82.651006711409394</v>
      </c>
      <c r="V1176" s="56">
        <f t="shared" si="273"/>
        <v>3.9597315436241609</v>
      </c>
      <c r="W1176" s="56">
        <f>IFERROR(H1176/M1176,Tabla2[[#This Row],[CARGA PRODUCCION (ANIMALES/HA)]])</f>
        <v>3.3889040721508605</v>
      </c>
      <c r="X1176" s="54">
        <f t="shared" si="274"/>
        <v>2023</v>
      </c>
      <c r="Y1176" s="54">
        <f t="shared" si="275"/>
        <v>2</v>
      </c>
      <c r="Z1176" s="54" t="e">
        <f t="shared" ca="1" si="276"/>
        <v>#NAME?</v>
      </c>
      <c r="AA1176" s="57">
        <f t="shared" si="277"/>
        <v>124</v>
      </c>
      <c r="AB1176" s="55">
        <f t="shared" si="278"/>
        <v>0.95161290322580649</v>
      </c>
      <c r="AC1176" s="58">
        <f t="shared" si="279"/>
        <v>4.8387096774193505E-2</v>
      </c>
      <c r="AD1176" s="52"/>
    </row>
    <row r="1177" spans="1:30">
      <c r="A1177" s="60">
        <v>44984</v>
      </c>
      <c r="B1177" s="52" t="s">
        <v>85</v>
      </c>
      <c r="C1177" s="52">
        <v>1795</v>
      </c>
      <c r="D1177" s="52">
        <v>40</v>
      </c>
      <c r="E1177" s="52">
        <v>9</v>
      </c>
      <c r="F1177" s="52">
        <v>40</v>
      </c>
      <c r="G1177" s="52">
        <v>101</v>
      </c>
      <c r="H1177" s="52">
        <v>117</v>
      </c>
      <c r="I1177" s="52">
        <v>0</v>
      </c>
      <c r="J1177" s="52">
        <v>5</v>
      </c>
      <c r="K1177" s="52">
        <v>480</v>
      </c>
      <c r="L1177" s="52">
        <v>26.01</v>
      </c>
      <c r="M1177" s="53">
        <v>34.119999999999997</v>
      </c>
      <c r="N1177" s="54"/>
      <c r="O1177" s="55" t="str">
        <f t="shared" si="266"/>
        <v/>
      </c>
      <c r="P1177" s="56">
        <f t="shared" si="267"/>
        <v>0</v>
      </c>
      <c r="Q1177" s="56">
        <f t="shared" si="268"/>
        <v>17.772277227722771</v>
      </c>
      <c r="R1177" s="56">
        <f t="shared" si="269"/>
        <v>8</v>
      </c>
      <c r="S1177" s="56">
        <f t="shared" si="270"/>
        <v>0</v>
      </c>
      <c r="T1177" s="56">
        <f t="shared" si="271"/>
        <v>4.7524752475247523</v>
      </c>
      <c r="U1177" s="56">
        <f t="shared" si="272"/>
        <v>0</v>
      </c>
      <c r="V1177" s="56">
        <f t="shared" si="273"/>
        <v>3.8831218762014608</v>
      </c>
      <c r="W1177" s="56">
        <f>IFERROR(H1177/M1177,Tabla2[[#This Row],[CARGA PRODUCCION (ANIMALES/HA)]])</f>
        <v>3.4290738569753811</v>
      </c>
      <c r="X1177" s="54">
        <f t="shared" si="274"/>
        <v>2023</v>
      </c>
      <c r="Y1177" s="54">
        <f t="shared" si="275"/>
        <v>2</v>
      </c>
      <c r="Z1177" s="54" t="e">
        <f t="shared" ca="1" si="276"/>
        <v>#NAME?</v>
      </c>
      <c r="AA1177" s="57">
        <f t="shared" si="277"/>
        <v>117</v>
      </c>
      <c r="AB1177" s="55">
        <f t="shared" si="278"/>
        <v>0.86324786324786329</v>
      </c>
      <c r="AC1177" s="58">
        <f t="shared" si="279"/>
        <v>0.13675213675213671</v>
      </c>
      <c r="AD1177" s="52"/>
    </row>
    <row r="1178" spans="1:30">
      <c r="A1178" s="60">
        <v>44984</v>
      </c>
      <c r="B1178" s="52" t="s">
        <v>88</v>
      </c>
      <c r="C1178" s="52">
        <v>563</v>
      </c>
      <c r="D1178" s="52">
        <v>15</v>
      </c>
      <c r="E1178" s="52">
        <v>5</v>
      </c>
      <c r="F1178" s="52">
        <v>15</v>
      </c>
      <c r="G1178" s="52">
        <v>37</v>
      </c>
      <c r="H1178" s="52">
        <v>42</v>
      </c>
      <c r="I1178" s="52">
        <v>1</v>
      </c>
      <c r="J1178" s="52">
        <v>2</v>
      </c>
      <c r="K1178" s="52">
        <v>180</v>
      </c>
      <c r="L1178" s="52">
        <v>14</v>
      </c>
      <c r="M1178" s="28">
        <v>15</v>
      </c>
      <c r="N1178" s="54">
        <f>IF(Tabla2[[#This Row],[LECHE RETIRO DIA]]&lt;&gt;ISBLANK(Tabla2[[#This Row],[LECHE RETIRO DIA]]),SUM(Tabla2[[#This Row],[LECHE TANQUE DIA]:[LECHE RETIRO DIA]]),SUM(Tabla2[[#This Row],[LECHE TANQUE DIA]:[LECHE AUTOCONSUMO DIA]]))</f>
        <v>598</v>
      </c>
      <c r="O1178" s="55">
        <f t="shared" si="266"/>
        <v>0.94147157190635455</v>
      </c>
      <c r="P1178" s="56">
        <f t="shared" si="267"/>
        <v>16.162162162162161</v>
      </c>
      <c r="Q1178" s="56">
        <f t="shared" si="268"/>
        <v>15.216216216216216</v>
      </c>
      <c r="R1178" s="56">
        <f t="shared" si="269"/>
        <v>7.5</v>
      </c>
      <c r="S1178" s="56">
        <f t="shared" si="270"/>
        <v>3.3222222222222224</v>
      </c>
      <c r="T1178" s="56">
        <f t="shared" si="271"/>
        <v>4.8648648648648649</v>
      </c>
      <c r="U1178" s="56">
        <f t="shared" si="272"/>
        <v>42.714285714285715</v>
      </c>
      <c r="V1178" s="56">
        <f t="shared" si="273"/>
        <v>2.6428571428571428</v>
      </c>
      <c r="W1178" s="56">
        <f>IFERROR(H1178/M1178,Tabla2[[#This Row],[CARGA PRODUCCION (ANIMALES/HA)]])</f>
        <v>2.8</v>
      </c>
      <c r="X1178" s="54">
        <f t="shared" si="274"/>
        <v>2023</v>
      </c>
      <c r="Y1178" s="54">
        <f t="shared" si="275"/>
        <v>2</v>
      </c>
      <c r="Z1178" s="54" t="e">
        <f t="shared" ca="1" si="276"/>
        <v>#NAME?</v>
      </c>
      <c r="AA1178" s="57">
        <f t="shared" si="277"/>
        <v>42</v>
      </c>
      <c r="AB1178" s="55">
        <f t="shared" si="278"/>
        <v>0.88095238095238093</v>
      </c>
      <c r="AC1178" s="58">
        <f t="shared" si="279"/>
        <v>0.11904761904761907</v>
      </c>
      <c r="AD1178" s="52"/>
    </row>
    <row r="1179" spans="1:30">
      <c r="A1179" s="60">
        <v>44985</v>
      </c>
      <c r="B1179" s="52" t="s">
        <v>81</v>
      </c>
      <c r="C1179" s="52">
        <v>2281</v>
      </c>
      <c r="D1179" s="52">
        <v>20</v>
      </c>
      <c r="E1179" s="52">
        <v>9</v>
      </c>
      <c r="F1179" s="52">
        <v>20</v>
      </c>
      <c r="G1179" s="52">
        <v>96</v>
      </c>
      <c r="H1179" s="52">
        <v>97</v>
      </c>
      <c r="I1179" s="52">
        <v>2</v>
      </c>
      <c r="J1179" s="52">
        <v>11</v>
      </c>
      <c r="K1179" s="52">
        <v>600</v>
      </c>
      <c r="L1179" s="52">
        <v>23.4</v>
      </c>
      <c r="M1179" s="53">
        <v>31.01</v>
      </c>
      <c r="N1179" s="54">
        <f>IF(Tabla2[[#This Row],[LECHE RETIRO DIA]]&lt;&gt;ISBLANK(Tabla2[[#This Row],[LECHE RETIRO DIA]]),SUM(Tabla2[[#This Row],[LECHE TANQUE DIA]:[LECHE RETIRO DIA]]),SUM(Tabla2[[#This Row],[LECHE TANQUE DIA]:[LECHE AUTOCONSUMO DIA]]))</f>
        <v>2330</v>
      </c>
      <c r="O1179" s="55">
        <f t="shared" si="266"/>
        <v>0.97896995708154511</v>
      </c>
      <c r="P1179" s="56">
        <f t="shared" si="267"/>
        <v>24.270833333333332</v>
      </c>
      <c r="Q1179" s="56">
        <f t="shared" si="268"/>
        <v>23.760416666666668</v>
      </c>
      <c r="R1179" s="56">
        <f t="shared" si="269"/>
        <v>1.8181818181818181</v>
      </c>
      <c r="S1179" s="56">
        <f t="shared" si="270"/>
        <v>3.8833333333333333</v>
      </c>
      <c r="T1179" s="56">
        <f t="shared" si="271"/>
        <v>6.25</v>
      </c>
      <c r="U1179" s="56">
        <f t="shared" si="272"/>
        <v>99.572649572649581</v>
      </c>
      <c r="V1179" s="56">
        <f t="shared" si="273"/>
        <v>4.1025641025641031</v>
      </c>
      <c r="W1179" s="56">
        <f>IFERROR(H1179/M1179,Tabla2[[#This Row],[CARGA PRODUCCION (ANIMALES/HA)]])</f>
        <v>3.1280232183166721</v>
      </c>
      <c r="X1179" s="54">
        <f t="shared" si="274"/>
        <v>2023</v>
      </c>
      <c r="Y1179" s="54">
        <f t="shared" si="275"/>
        <v>2</v>
      </c>
      <c r="Z1179" s="54" t="e">
        <f t="shared" ca="1" si="276"/>
        <v>#NAME?</v>
      </c>
      <c r="AA1179" s="57">
        <f t="shared" si="277"/>
        <v>97</v>
      </c>
      <c r="AB1179" s="55">
        <f t="shared" si="278"/>
        <v>0.98969072164948457</v>
      </c>
      <c r="AC1179" s="58">
        <f t="shared" si="279"/>
        <v>1.0309278350515427E-2</v>
      </c>
      <c r="AD1179" s="52"/>
    </row>
    <row r="1180" spans="1:30">
      <c r="A1180" s="60">
        <v>44985</v>
      </c>
      <c r="B1180" s="52" t="s">
        <v>83</v>
      </c>
      <c r="C1180" s="52">
        <v>2382</v>
      </c>
      <c r="D1180" s="52">
        <v>80</v>
      </c>
      <c r="E1180" s="52">
        <v>9</v>
      </c>
      <c r="F1180" s="52">
        <v>80</v>
      </c>
      <c r="G1180" s="52">
        <v>118</v>
      </c>
      <c r="H1180" s="52">
        <v>124</v>
      </c>
      <c r="I1180" s="52">
        <v>2</v>
      </c>
      <c r="J1180" s="52">
        <v>6</v>
      </c>
      <c r="K1180" s="52">
        <v>680</v>
      </c>
      <c r="L1180" s="52">
        <v>29.8</v>
      </c>
      <c r="M1180" s="53">
        <v>36.590000000000003</v>
      </c>
      <c r="N1180" s="54">
        <f>IF(Tabla2[[#This Row],[LECHE RETIRO DIA]]&lt;&gt;ISBLANK(Tabla2[[#This Row],[LECHE RETIRO DIA]]),SUM(Tabla2[[#This Row],[LECHE TANQUE DIA]:[LECHE RETIRO DIA]]),SUM(Tabla2[[#This Row],[LECHE TANQUE DIA]:[LECHE AUTOCONSUMO DIA]]))</f>
        <v>2551</v>
      </c>
      <c r="O1180" s="55">
        <f t="shared" si="266"/>
        <v>0.93375147001176007</v>
      </c>
      <c r="P1180" s="56">
        <f t="shared" si="267"/>
        <v>21.618644067796609</v>
      </c>
      <c r="Q1180" s="56">
        <f t="shared" si="268"/>
        <v>20.1864406779661</v>
      </c>
      <c r="R1180" s="56">
        <f t="shared" si="269"/>
        <v>13.333333333333334</v>
      </c>
      <c r="S1180" s="56">
        <f t="shared" si="270"/>
        <v>3.7514705882352941</v>
      </c>
      <c r="T1180" s="56">
        <f t="shared" si="271"/>
        <v>5.7627118644067794</v>
      </c>
      <c r="U1180" s="56">
        <f t="shared" si="272"/>
        <v>85.604026845637577</v>
      </c>
      <c r="V1180" s="56">
        <f t="shared" si="273"/>
        <v>3.9597315436241609</v>
      </c>
      <c r="W1180" s="56">
        <f>IFERROR(H1180/M1180,Tabla2[[#This Row],[CARGA PRODUCCION (ANIMALES/HA)]])</f>
        <v>3.3889040721508605</v>
      </c>
      <c r="X1180" s="54">
        <f t="shared" si="274"/>
        <v>2023</v>
      </c>
      <c r="Y1180" s="54">
        <f t="shared" si="275"/>
        <v>2</v>
      </c>
      <c r="Z1180" s="54" t="e">
        <f t="shared" ca="1" si="276"/>
        <v>#NAME?</v>
      </c>
      <c r="AA1180" s="57">
        <f t="shared" si="277"/>
        <v>124</v>
      </c>
      <c r="AB1180" s="55">
        <f t="shared" si="278"/>
        <v>0.95161290322580649</v>
      </c>
      <c r="AC1180" s="58">
        <f t="shared" si="279"/>
        <v>4.8387096774193505E-2</v>
      </c>
      <c r="AD1180" s="52"/>
    </row>
    <row r="1181" spans="1:30">
      <c r="A1181" s="60">
        <v>44985</v>
      </c>
      <c r="B1181" s="52" t="s">
        <v>85</v>
      </c>
      <c r="C1181" s="52">
        <v>1795</v>
      </c>
      <c r="D1181" s="52">
        <v>40</v>
      </c>
      <c r="E1181" s="52">
        <v>9</v>
      </c>
      <c r="F1181" s="52">
        <v>40</v>
      </c>
      <c r="G1181" s="52">
        <v>101</v>
      </c>
      <c r="H1181" s="52">
        <v>117</v>
      </c>
      <c r="I1181" s="52">
        <v>0</v>
      </c>
      <c r="J1181" s="52">
        <v>5</v>
      </c>
      <c r="K1181" s="52">
        <v>480</v>
      </c>
      <c r="L1181" s="52">
        <v>26.01</v>
      </c>
      <c r="M1181" s="53">
        <v>34.119999999999997</v>
      </c>
      <c r="N1181" s="54">
        <f>IF(Tabla2[[#This Row],[LECHE RETIRO DIA]]&lt;&gt;ISBLANK(Tabla2[[#This Row],[LECHE RETIRO DIA]]),SUM(Tabla2[[#This Row],[LECHE TANQUE DIA]:[LECHE RETIRO DIA]]),SUM(Tabla2[[#This Row],[LECHE TANQUE DIA]:[LECHE AUTOCONSUMO DIA]]))</f>
        <v>1884</v>
      </c>
      <c r="O1181" s="55">
        <f t="shared" si="266"/>
        <v>0.95276008492568998</v>
      </c>
      <c r="P1181" s="56">
        <f t="shared" si="267"/>
        <v>18.653465346534652</v>
      </c>
      <c r="Q1181" s="56">
        <f t="shared" si="268"/>
        <v>17.772277227722771</v>
      </c>
      <c r="R1181" s="56">
        <f t="shared" si="269"/>
        <v>8</v>
      </c>
      <c r="S1181" s="56">
        <f t="shared" si="270"/>
        <v>3.9249999999999998</v>
      </c>
      <c r="T1181" s="56">
        <f t="shared" si="271"/>
        <v>4.7524752475247523</v>
      </c>
      <c r="U1181" s="56">
        <f t="shared" si="272"/>
        <v>72.433679354094579</v>
      </c>
      <c r="V1181" s="56">
        <f t="shared" si="273"/>
        <v>3.8831218762014608</v>
      </c>
      <c r="W1181" s="56">
        <f>IFERROR(H1181/M1181,Tabla2[[#This Row],[CARGA PRODUCCION (ANIMALES/HA)]])</f>
        <v>3.4290738569753811</v>
      </c>
      <c r="X1181" s="54">
        <f t="shared" si="274"/>
        <v>2023</v>
      </c>
      <c r="Y1181" s="54">
        <f t="shared" si="275"/>
        <v>2</v>
      </c>
      <c r="Z1181" s="54" t="e">
        <f t="shared" ca="1" si="276"/>
        <v>#NAME?</v>
      </c>
      <c r="AA1181" s="57">
        <f t="shared" si="277"/>
        <v>117</v>
      </c>
      <c r="AB1181" s="55">
        <f t="shared" si="278"/>
        <v>0.86324786324786329</v>
      </c>
      <c r="AC1181" s="58">
        <f t="shared" si="279"/>
        <v>0.13675213675213671</v>
      </c>
      <c r="AD1181" s="52"/>
    </row>
    <row r="1182" spans="1:30">
      <c r="A1182" s="60">
        <v>44985</v>
      </c>
      <c r="B1182" s="52" t="s">
        <v>88</v>
      </c>
      <c r="C1182" s="52">
        <v>581</v>
      </c>
      <c r="D1182" s="52">
        <v>15</v>
      </c>
      <c r="E1182" s="52">
        <v>5</v>
      </c>
      <c r="F1182" s="52">
        <v>15</v>
      </c>
      <c r="G1182" s="52">
        <v>37</v>
      </c>
      <c r="H1182" s="52">
        <v>42</v>
      </c>
      <c r="I1182" s="52">
        <v>1</v>
      </c>
      <c r="J1182" s="52">
        <v>2</v>
      </c>
      <c r="K1182" s="52">
        <v>180</v>
      </c>
      <c r="L1182" s="52">
        <v>14</v>
      </c>
      <c r="M1182" s="28">
        <v>15</v>
      </c>
      <c r="N1182" s="54">
        <f>IF(Tabla2[[#This Row],[LECHE RETIRO DIA]]&lt;&gt;ISBLANK(Tabla2[[#This Row],[LECHE RETIRO DIA]]),SUM(Tabla2[[#This Row],[LECHE TANQUE DIA]:[LECHE RETIRO DIA]]),SUM(Tabla2[[#This Row],[LECHE TANQUE DIA]:[LECHE AUTOCONSUMO DIA]]))</f>
        <v>616</v>
      </c>
      <c r="O1182" s="55">
        <f t="shared" si="266"/>
        <v>0.94318181818181823</v>
      </c>
      <c r="P1182" s="56">
        <f t="shared" si="267"/>
        <v>16.648648648648649</v>
      </c>
      <c r="Q1182" s="56">
        <f t="shared" si="268"/>
        <v>15.702702702702704</v>
      </c>
      <c r="R1182" s="56">
        <f t="shared" si="269"/>
        <v>7.5</v>
      </c>
      <c r="S1182" s="56">
        <f t="shared" si="270"/>
        <v>3.4222222222222221</v>
      </c>
      <c r="T1182" s="56">
        <f t="shared" si="271"/>
        <v>4.8648648648648649</v>
      </c>
      <c r="U1182" s="56">
        <f t="shared" si="272"/>
        <v>44</v>
      </c>
      <c r="V1182" s="56">
        <f t="shared" si="273"/>
        <v>2.6428571428571428</v>
      </c>
      <c r="W1182" s="56">
        <f>IFERROR(H1182/M1182,Tabla2[[#This Row],[CARGA PRODUCCION (ANIMALES/HA)]])</f>
        <v>2.8</v>
      </c>
      <c r="X1182" s="54">
        <f t="shared" si="274"/>
        <v>2023</v>
      </c>
      <c r="Y1182" s="54">
        <f t="shared" si="275"/>
        <v>2</v>
      </c>
      <c r="Z1182" s="54" t="e">
        <f t="shared" ca="1" si="276"/>
        <v>#NAME?</v>
      </c>
      <c r="AA1182" s="57">
        <f t="shared" si="277"/>
        <v>42</v>
      </c>
      <c r="AB1182" s="55">
        <f t="shared" si="278"/>
        <v>0.88095238095238093</v>
      </c>
      <c r="AC1182" s="58">
        <f t="shared" si="279"/>
        <v>0.11904761904761907</v>
      </c>
      <c r="AD1182" s="52"/>
    </row>
    <row r="1183" spans="1:30">
      <c r="A1183" s="60">
        <v>44986</v>
      </c>
      <c r="B1183" s="52" t="s">
        <v>81</v>
      </c>
      <c r="C1183" s="52">
        <v>2272</v>
      </c>
      <c r="D1183" s="52">
        <v>20</v>
      </c>
      <c r="E1183" s="52">
        <v>9</v>
      </c>
      <c r="F1183" s="52">
        <v>20</v>
      </c>
      <c r="G1183" s="52">
        <v>96</v>
      </c>
      <c r="H1183" s="52">
        <v>97</v>
      </c>
      <c r="I1183" s="52">
        <v>2</v>
      </c>
      <c r="J1183" s="52">
        <v>13</v>
      </c>
      <c r="K1183" s="52">
        <v>600</v>
      </c>
      <c r="L1183" s="52">
        <v>23.4</v>
      </c>
      <c r="M1183" s="53">
        <v>31.01</v>
      </c>
      <c r="N1183" s="54">
        <f>IF(Tabla2[[#This Row],[LECHE RETIRO DIA]]&lt;&gt;ISBLANK(Tabla2[[#This Row],[LECHE RETIRO DIA]]),SUM(Tabla2[[#This Row],[LECHE TANQUE DIA]:[LECHE RETIRO DIA]]),SUM(Tabla2[[#This Row],[LECHE TANQUE DIA]:[LECHE AUTOCONSUMO DIA]]))</f>
        <v>2321</v>
      </c>
      <c r="O1183" s="55">
        <f t="shared" si="266"/>
        <v>0.97888841016803108</v>
      </c>
      <c r="P1183" s="56">
        <f t="shared" si="267"/>
        <v>24.177083333333332</v>
      </c>
      <c r="Q1183" s="56">
        <f t="shared" si="268"/>
        <v>23.666666666666668</v>
      </c>
      <c r="R1183" s="56">
        <f t="shared" si="269"/>
        <v>1.5384615384615385</v>
      </c>
      <c r="S1183" s="56">
        <f t="shared" si="270"/>
        <v>3.8683333333333332</v>
      </c>
      <c r="T1183" s="56">
        <f t="shared" si="271"/>
        <v>6.25</v>
      </c>
      <c r="U1183" s="56">
        <f t="shared" si="272"/>
        <v>99.188034188034194</v>
      </c>
      <c r="V1183" s="56">
        <f t="shared" si="273"/>
        <v>4.1025641025641031</v>
      </c>
      <c r="W1183" s="56">
        <f>IFERROR(H1183/M1183,Tabla2[[#This Row],[CARGA PRODUCCION (ANIMALES/HA)]])</f>
        <v>3.1280232183166721</v>
      </c>
      <c r="X1183" s="54">
        <f t="shared" si="274"/>
        <v>2023</v>
      </c>
      <c r="Y1183" s="54">
        <f t="shared" si="275"/>
        <v>3</v>
      </c>
      <c r="Z1183" s="54" t="e">
        <f t="shared" ca="1" si="276"/>
        <v>#NAME?</v>
      </c>
      <c r="AA1183" s="57">
        <f t="shared" si="277"/>
        <v>97</v>
      </c>
      <c r="AB1183" s="55">
        <f t="shared" si="278"/>
        <v>0.98969072164948457</v>
      </c>
      <c r="AC1183" s="58">
        <f t="shared" si="279"/>
        <v>1.0309278350515427E-2</v>
      </c>
      <c r="AD1183" s="52"/>
    </row>
    <row r="1184" spans="1:30">
      <c r="A1184" s="60">
        <v>44986</v>
      </c>
      <c r="B1184" s="52" t="s">
        <v>83</v>
      </c>
      <c r="C1184" s="52">
        <v>2386</v>
      </c>
      <c r="D1184" s="52">
        <v>80</v>
      </c>
      <c r="E1184" s="52">
        <v>9</v>
      </c>
      <c r="F1184" s="52">
        <v>80</v>
      </c>
      <c r="G1184" s="52">
        <v>118</v>
      </c>
      <c r="H1184" s="52">
        <v>124</v>
      </c>
      <c r="I1184" s="52">
        <v>2</v>
      </c>
      <c r="J1184" s="52">
        <v>6</v>
      </c>
      <c r="K1184" s="52">
        <v>680</v>
      </c>
      <c r="L1184" s="52">
        <v>29.8</v>
      </c>
      <c r="M1184" s="53">
        <v>36.590000000000003</v>
      </c>
      <c r="N1184" s="54">
        <f>IF(Tabla2[[#This Row],[LECHE RETIRO DIA]]&lt;&gt;ISBLANK(Tabla2[[#This Row],[LECHE RETIRO DIA]]),SUM(Tabla2[[#This Row],[LECHE TANQUE DIA]:[LECHE RETIRO DIA]]),SUM(Tabla2[[#This Row],[LECHE TANQUE DIA]:[LECHE AUTOCONSUMO DIA]]))</f>
        <v>2555</v>
      </c>
      <c r="O1184" s="55">
        <f t="shared" si="266"/>
        <v>0.9338551859099804</v>
      </c>
      <c r="P1184" s="56">
        <f t="shared" si="267"/>
        <v>21.652542372881356</v>
      </c>
      <c r="Q1184" s="56">
        <f t="shared" si="268"/>
        <v>20.220338983050848</v>
      </c>
      <c r="R1184" s="56">
        <f t="shared" si="269"/>
        <v>13.333333333333334</v>
      </c>
      <c r="S1184" s="56">
        <f t="shared" si="270"/>
        <v>3.7573529411764706</v>
      </c>
      <c r="T1184" s="56">
        <f t="shared" si="271"/>
        <v>5.7627118644067794</v>
      </c>
      <c r="U1184" s="56">
        <f t="shared" si="272"/>
        <v>85.738255033557039</v>
      </c>
      <c r="V1184" s="56">
        <f t="shared" si="273"/>
        <v>3.9597315436241609</v>
      </c>
      <c r="W1184" s="56">
        <f>IFERROR(H1184/M1184,Tabla2[[#This Row],[CARGA PRODUCCION (ANIMALES/HA)]])</f>
        <v>3.3889040721508605</v>
      </c>
      <c r="X1184" s="54">
        <f t="shared" si="274"/>
        <v>2023</v>
      </c>
      <c r="Y1184" s="54">
        <f t="shared" si="275"/>
        <v>3</v>
      </c>
      <c r="Z1184" s="54" t="e">
        <f t="shared" ca="1" si="276"/>
        <v>#NAME?</v>
      </c>
      <c r="AA1184" s="57">
        <f t="shared" si="277"/>
        <v>124</v>
      </c>
      <c r="AB1184" s="55">
        <f t="shared" si="278"/>
        <v>0.95161290322580649</v>
      </c>
      <c r="AC1184" s="58">
        <f t="shared" si="279"/>
        <v>4.8387096774193505E-2</v>
      </c>
      <c r="AD1184" s="52"/>
    </row>
    <row r="1185" spans="1:30">
      <c r="A1185" s="60">
        <v>44986</v>
      </c>
      <c r="B1185" s="52" t="s">
        <v>85</v>
      </c>
      <c r="C1185" s="52">
        <v>1816</v>
      </c>
      <c r="D1185" s="52">
        <v>40</v>
      </c>
      <c r="E1185" s="52">
        <v>9</v>
      </c>
      <c r="F1185" s="52">
        <v>40</v>
      </c>
      <c r="G1185" s="52">
        <v>101</v>
      </c>
      <c r="H1185" s="52">
        <v>117</v>
      </c>
      <c r="I1185" s="52">
        <v>0</v>
      </c>
      <c r="J1185" s="52">
        <v>5</v>
      </c>
      <c r="K1185" s="52">
        <v>480</v>
      </c>
      <c r="L1185" s="52">
        <v>26.01</v>
      </c>
      <c r="M1185" s="53">
        <v>34.119999999999997</v>
      </c>
      <c r="N1185" s="54">
        <f>IF(Tabla2[[#This Row],[LECHE RETIRO DIA]]&lt;&gt;ISBLANK(Tabla2[[#This Row],[LECHE RETIRO DIA]]),SUM(Tabla2[[#This Row],[LECHE TANQUE DIA]:[LECHE RETIRO DIA]]),SUM(Tabla2[[#This Row],[LECHE TANQUE DIA]:[LECHE AUTOCONSUMO DIA]]))</f>
        <v>1905</v>
      </c>
      <c r="O1185" s="55">
        <f t="shared" si="266"/>
        <v>0.95328083989501311</v>
      </c>
      <c r="P1185" s="56">
        <f t="shared" si="267"/>
        <v>18.861386138613863</v>
      </c>
      <c r="Q1185" s="56">
        <f t="shared" si="268"/>
        <v>17.980198019801982</v>
      </c>
      <c r="R1185" s="56">
        <f t="shared" si="269"/>
        <v>8</v>
      </c>
      <c r="S1185" s="56">
        <f t="shared" si="270"/>
        <v>3.96875</v>
      </c>
      <c r="T1185" s="56">
        <f t="shared" si="271"/>
        <v>4.7524752475247523</v>
      </c>
      <c r="U1185" s="56">
        <f t="shared" si="272"/>
        <v>73.241061130334487</v>
      </c>
      <c r="V1185" s="56">
        <f t="shared" si="273"/>
        <v>3.8831218762014608</v>
      </c>
      <c r="W1185" s="56">
        <f>IFERROR(H1185/M1185,Tabla2[[#This Row],[CARGA PRODUCCION (ANIMALES/HA)]])</f>
        <v>3.4290738569753811</v>
      </c>
      <c r="X1185" s="54">
        <f t="shared" si="274"/>
        <v>2023</v>
      </c>
      <c r="Y1185" s="54">
        <f t="shared" si="275"/>
        <v>3</v>
      </c>
      <c r="Z1185" s="54" t="e">
        <f t="shared" ca="1" si="276"/>
        <v>#NAME?</v>
      </c>
      <c r="AA1185" s="57">
        <f t="shared" si="277"/>
        <v>117</v>
      </c>
      <c r="AB1185" s="55">
        <f t="shared" si="278"/>
        <v>0.86324786324786329</v>
      </c>
      <c r="AC1185" s="58">
        <f t="shared" si="279"/>
        <v>0.13675213675213671</v>
      </c>
      <c r="AD1185" s="52"/>
    </row>
    <row r="1186" spans="1:30">
      <c r="A1186" s="60">
        <v>44986</v>
      </c>
      <c r="B1186" s="52" t="s">
        <v>88</v>
      </c>
      <c r="C1186" s="52">
        <v>605</v>
      </c>
      <c r="D1186" s="52">
        <v>15</v>
      </c>
      <c r="E1186" s="52">
        <v>5</v>
      </c>
      <c r="F1186" s="52">
        <v>15</v>
      </c>
      <c r="G1186" s="52">
        <v>38</v>
      </c>
      <c r="H1186" s="52">
        <v>43</v>
      </c>
      <c r="I1186" s="52">
        <v>1</v>
      </c>
      <c r="J1186" s="52">
        <v>2</v>
      </c>
      <c r="K1186" s="52">
        <v>180</v>
      </c>
      <c r="L1186" s="52">
        <v>14</v>
      </c>
      <c r="M1186" s="28">
        <v>15</v>
      </c>
      <c r="N1186" s="54">
        <f>IF(Tabla2[[#This Row],[LECHE RETIRO DIA]]&lt;&gt;ISBLANK(Tabla2[[#This Row],[LECHE RETIRO DIA]]),SUM(Tabla2[[#This Row],[LECHE TANQUE DIA]:[LECHE RETIRO DIA]]),SUM(Tabla2[[#This Row],[LECHE TANQUE DIA]:[LECHE AUTOCONSUMO DIA]]))</f>
        <v>640</v>
      </c>
      <c r="O1186" s="55">
        <f t="shared" si="266"/>
        <v>0.9453125</v>
      </c>
      <c r="P1186" s="56">
        <f t="shared" si="267"/>
        <v>16.842105263157894</v>
      </c>
      <c r="Q1186" s="56">
        <f t="shared" si="268"/>
        <v>15.921052631578947</v>
      </c>
      <c r="R1186" s="56">
        <f t="shared" si="269"/>
        <v>7.5</v>
      </c>
      <c r="S1186" s="56">
        <f t="shared" si="270"/>
        <v>3.5555555555555554</v>
      </c>
      <c r="T1186" s="56">
        <f t="shared" si="271"/>
        <v>4.7368421052631575</v>
      </c>
      <c r="U1186" s="56">
        <f t="shared" si="272"/>
        <v>45.714285714285715</v>
      </c>
      <c r="V1186" s="56">
        <f t="shared" si="273"/>
        <v>2.7142857142857144</v>
      </c>
      <c r="W1186" s="56">
        <f>IFERROR(H1186/M1186,Tabla2[[#This Row],[CARGA PRODUCCION (ANIMALES/HA)]])</f>
        <v>2.8666666666666667</v>
      </c>
      <c r="X1186" s="54">
        <f t="shared" si="274"/>
        <v>2023</v>
      </c>
      <c r="Y1186" s="54">
        <f t="shared" si="275"/>
        <v>3</v>
      </c>
      <c r="Z1186" s="54" t="e">
        <f t="shared" ca="1" si="276"/>
        <v>#NAME?</v>
      </c>
      <c r="AA1186" s="57">
        <f t="shared" si="277"/>
        <v>43</v>
      </c>
      <c r="AB1186" s="55">
        <f t="shared" si="278"/>
        <v>0.88372093023255816</v>
      </c>
      <c r="AC1186" s="58">
        <f t="shared" si="279"/>
        <v>0.11627906976744184</v>
      </c>
      <c r="AD1186" s="52"/>
    </row>
    <row r="1187" spans="1:30">
      <c r="A1187" s="60">
        <v>44987</v>
      </c>
      <c r="B1187" s="52" t="s">
        <v>81</v>
      </c>
      <c r="C1187" s="52">
        <v>2210</v>
      </c>
      <c r="D1187" s="52">
        <v>20</v>
      </c>
      <c r="E1187" s="52">
        <v>9</v>
      </c>
      <c r="F1187" s="52">
        <v>20</v>
      </c>
      <c r="G1187" s="52">
        <v>96</v>
      </c>
      <c r="H1187" s="52">
        <v>97</v>
      </c>
      <c r="I1187" s="52">
        <v>2</v>
      </c>
      <c r="J1187" s="52">
        <v>13</v>
      </c>
      <c r="K1187" s="52">
        <v>600</v>
      </c>
      <c r="L1187" s="52">
        <v>23.4</v>
      </c>
      <c r="M1187" s="53">
        <v>31.01</v>
      </c>
      <c r="N1187" s="54">
        <f>IF(Tabla2[[#This Row],[LECHE RETIRO DIA]]&lt;&gt;ISBLANK(Tabla2[[#This Row],[LECHE RETIRO DIA]]),SUM(Tabla2[[#This Row],[LECHE TANQUE DIA]:[LECHE RETIRO DIA]]),SUM(Tabla2[[#This Row],[LECHE TANQUE DIA]:[LECHE AUTOCONSUMO DIA]]))</f>
        <v>2259</v>
      </c>
      <c r="O1187" s="55">
        <f t="shared" si="266"/>
        <v>0.97830898627711371</v>
      </c>
      <c r="P1187" s="56">
        <f t="shared" si="267"/>
        <v>23.53125</v>
      </c>
      <c r="Q1187" s="56">
        <f t="shared" si="268"/>
        <v>23.020833333333332</v>
      </c>
      <c r="R1187" s="56">
        <f t="shared" si="269"/>
        <v>1.5384615384615385</v>
      </c>
      <c r="S1187" s="56">
        <f t="shared" si="270"/>
        <v>3.7650000000000001</v>
      </c>
      <c r="T1187" s="56">
        <f t="shared" si="271"/>
        <v>6.25</v>
      </c>
      <c r="U1187" s="56">
        <f t="shared" si="272"/>
        <v>96.538461538461547</v>
      </c>
      <c r="V1187" s="56">
        <f t="shared" si="273"/>
        <v>4.1025641025641031</v>
      </c>
      <c r="W1187" s="56">
        <f>IFERROR(H1187/M1187,Tabla2[[#This Row],[CARGA PRODUCCION (ANIMALES/HA)]])</f>
        <v>3.1280232183166721</v>
      </c>
      <c r="X1187" s="54">
        <f t="shared" si="274"/>
        <v>2023</v>
      </c>
      <c r="Y1187" s="54">
        <f t="shared" si="275"/>
        <v>3</v>
      </c>
      <c r="Z1187" s="54" t="e">
        <f t="shared" ca="1" si="276"/>
        <v>#NAME?</v>
      </c>
      <c r="AA1187" s="57">
        <f t="shared" si="277"/>
        <v>97</v>
      </c>
      <c r="AB1187" s="55">
        <f t="shared" si="278"/>
        <v>0.98969072164948457</v>
      </c>
      <c r="AC1187" s="58">
        <f t="shared" si="279"/>
        <v>1.0309278350515427E-2</v>
      </c>
      <c r="AD1187" s="52"/>
    </row>
    <row r="1188" spans="1:30">
      <c r="A1188" s="60">
        <v>44987</v>
      </c>
      <c r="B1188" s="52" t="s">
        <v>83</v>
      </c>
      <c r="C1188" s="52">
        <v>2386</v>
      </c>
      <c r="D1188" s="52">
        <v>80</v>
      </c>
      <c r="E1188" s="52">
        <v>9</v>
      </c>
      <c r="F1188" s="52">
        <v>80</v>
      </c>
      <c r="G1188" s="52">
        <v>118</v>
      </c>
      <c r="H1188" s="52">
        <v>124</v>
      </c>
      <c r="I1188" s="52">
        <v>2</v>
      </c>
      <c r="J1188" s="52">
        <v>6</v>
      </c>
      <c r="K1188" s="52">
        <v>680</v>
      </c>
      <c r="L1188" s="52">
        <v>29.8</v>
      </c>
      <c r="M1188" s="53">
        <v>36.590000000000003</v>
      </c>
      <c r="N1188" s="54">
        <f>IF(Tabla2[[#This Row],[LECHE RETIRO DIA]]&lt;&gt;ISBLANK(Tabla2[[#This Row],[LECHE RETIRO DIA]]),SUM(Tabla2[[#This Row],[LECHE TANQUE DIA]:[LECHE RETIRO DIA]]),SUM(Tabla2[[#This Row],[LECHE TANQUE DIA]:[LECHE AUTOCONSUMO DIA]]))</f>
        <v>2555</v>
      </c>
      <c r="O1188" s="55">
        <f t="shared" si="266"/>
        <v>0.9338551859099804</v>
      </c>
      <c r="P1188" s="56">
        <f t="shared" si="267"/>
        <v>21.652542372881356</v>
      </c>
      <c r="Q1188" s="56">
        <f t="shared" si="268"/>
        <v>20.220338983050848</v>
      </c>
      <c r="R1188" s="56">
        <f t="shared" si="269"/>
        <v>13.333333333333334</v>
      </c>
      <c r="S1188" s="56">
        <f t="shared" si="270"/>
        <v>3.7573529411764706</v>
      </c>
      <c r="T1188" s="56">
        <f t="shared" si="271"/>
        <v>5.7627118644067794</v>
      </c>
      <c r="U1188" s="56">
        <f t="shared" si="272"/>
        <v>85.738255033557039</v>
      </c>
      <c r="V1188" s="56">
        <f t="shared" si="273"/>
        <v>3.9597315436241609</v>
      </c>
      <c r="W1188" s="56">
        <f>IFERROR(H1188/M1188,Tabla2[[#This Row],[CARGA PRODUCCION (ANIMALES/HA)]])</f>
        <v>3.3889040721508605</v>
      </c>
      <c r="X1188" s="54">
        <f t="shared" si="274"/>
        <v>2023</v>
      </c>
      <c r="Y1188" s="54">
        <f t="shared" si="275"/>
        <v>3</v>
      </c>
      <c r="Z1188" s="54" t="e">
        <f t="shared" ca="1" si="276"/>
        <v>#NAME?</v>
      </c>
      <c r="AA1188" s="57">
        <f t="shared" si="277"/>
        <v>124</v>
      </c>
      <c r="AB1188" s="55">
        <f t="shared" si="278"/>
        <v>0.95161290322580649</v>
      </c>
      <c r="AC1188" s="58">
        <f t="shared" si="279"/>
        <v>4.8387096774193505E-2</v>
      </c>
      <c r="AD1188" s="52"/>
    </row>
    <row r="1189" spans="1:30">
      <c r="A1189" s="60">
        <v>44987</v>
      </c>
      <c r="B1189" s="52" t="s">
        <v>85</v>
      </c>
      <c r="C1189" s="52">
        <v>1779</v>
      </c>
      <c r="D1189" s="52">
        <v>40</v>
      </c>
      <c r="E1189" s="52">
        <v>9</v>
      </c>
      <c r="F1189" s="52">
        <v>40</v>
      </c>
      <c r="G1189" s="52">
        <v>101</v>
      </c>
      <c r="H1189" s="52">
        <v>117</v>
      </c>
      <c r="I1189" s="52">
        <v>0</v>
      </c>
      <c r="J1189" s="52">
        <v>5</v>
      </c>
      <c r="K1189" s="52">
        <v>480</v>
      </c>
      <c r="L1189" s="52">
        <v>26.01</v>
      </c>
      <c r="M1189" s="53">
        <v>34.119999999999997</v>
      </c>
      <c r="N1189" s="54">
        <f>IF(Tabla2[[#This Row],[LECHE RETIRO DIA]]&lt;&gt;ISBLANK(Tabla2[[#This Row],[LECHE RETIRO DIA]]),SUM(Tabla2[[#This Row],[LECHE TANQUE DIA]:[LECHE RETIRO DIA]]),SUM(Tabla2[[#This Row],[LECHE TANQUE DIA]:[LECHE AUTOCONSUMO DIA]]))</f>
        <v>1868</v>
      </c>
      <c r="O1189" s="55">
        <f t="shared" si="266"/>
        <v>0.95235546038543895</v>
      </c>
      <c r="P1189" s="56">
        <f t="shared" si="267"/>
        <v>18.495049504950494</v>
      </c>
      <c r="Q1189" s="56">
        <f t="shared" si="268"/>
        <v>17.613861386138613</v>
      </c>
      <c r="R1189" s="56">
        <f t="shared" si="269"/>
        <v>8</v>
      </c>
      <c r="S1189" s="56">
        <f t="shared" si="270"/>
        <v>3.8916666666666666</v>
      </c>
      <c r="T1189" s="56">
        <f t="shared" si="271"/>
        <v>4.7524752475247523</v>
      </c>
      <c r="U1189" s="56">
        <f t="shared" si="272"/>
        <v>71.818531334102261</v>
      </c>
      <c r="V1189" s="56">
        <f t="shared" si="273"/>
        <v>3.8831218762014608</v>
      </c>
      <c r="W1189" s="56">
        <f>IFERROR(H1189/M1189,Tabla2[[#This Row],[CARGA PRODUCCION (ANIMALES/HA)]])</f>
        <v>3.4290738569753811</v>
      </c>
      <c r="X1189" s="54">
        <f t="shared" si="274"/>
        <v>2023</v>
      </c>
      <c r="Y1189" s="54">
        <f t="shared" si="275"/>
        <v>3</v>
      </c>
      <c r="Z1189" s="54" t="e">
        <f t="shared" ca="1" si="276"/>
        <v>#NAME?</v>
      </c>
      <c r="AA1189" s="57">
        <f t="shared" si="277"/>
        <v>117</v>
      </c>
      <c r="AB1189" s="55">
        <f t="shared" si="278"/>
        <v>0.86324786324786329</v>
      </c>
      <c r="AC1189" s="58">
        <f t="shared" si="279"/>
        <v>0.13675213675213671</v>
      </c>
      <c r="AD1189" s="52"/>
    </row>
    <row r="1190" spans="1:30">
      <c r="A1190" s="60">
        <v>44987</v>
      </c>
      <c r="B1190" s="52" t="s">
        <v>88</v>
      </c>
      <c r="C1190" s="52">
        <v>557</v>
      </c>
      <c r="D1190" s="52">
        <v>15</v>
      </c>
      <c r="E1190" s="52">
        <v>5</v>
      </c>
      <c r="F1190" s="52">
        <v>15</v>
      </c>
      <c r="G1190" s="52">
        <v>38</v>
      </c>
      <c r="H1190" s="52">
        <v>43</v>
      </c>
      <c r="I1190" s="52">
        <v>1</v>
      </c>
      <c r="J1190" s="52">
        <v>2</v>
      </c>
      <c r="K1190" s="52">
        <v>180</v>
      </c>
      <c r="L1190" s="52">
        <v>14</v>
      </c>
      <c r="M1190" s="28">
        <v>15</v>
      </c>
      <c r="N1190" s="54">
        <f>IF(Tabla2[[#This Row],[LECHE RETIRO DIA]]&lt;&gt;ISBLANK(Tabla2[[#This Row],[LECHE RETIRO DIA]]),SUM(Tabla2[[#This Row],[LECHE TANQUE DIA]:[LECHE RETIRO DIA]]),SUM(Tabla2[[#This Row],[LECHE TANQUE DIA]:[LECHE AUTOCONSUMO DIA]]))</f>
        <v>592</v>
      </c>
      <c r="O1190" s="55">
        <f t="shared" si="266"/>
        <v>0.9408783783783784</v>
      </c>
      <c r="P1190" s="56">
        <f t="shared" si="267"/>
        <v>15.578947368421053</v>
      </c>
      <c r="Q1190" s="56">
        <f t="shared" si="268"/>
        <v>14.657894736842104</v>
      </c>
      <c r="R1190" s="56">
        <f t="shared" si="269"/>
        <v>7.5</v>
      </c>
      <c r="S1190" s="56">
        <f t="shared" si="270"/>
        <v>3.2888888888888888</v>
      </c>
      <c r="T1190" s="56">
        <f t="shared" si="271"/>
        <v>4.7368421052631575</v>
      </c>
      <c r="U1190" s="56">
        <f t="shared" si="272"/>
        <v>42.285714285714285</v>
      </c>
      <c r="V1190" s="56">
        <f t="shared" si="273"/>
        <v>2.7142857142857144</v>
      </c>
      <c r="W1190" s="56">
        <f>IFERROR(H1190/M1190,Tabla2[[#This Row],[CARGA PRODUCCION (ANIMALES/HA)]])</f>
        <v>2.8666666666666667</v>
      </c>
      <c r="X1190" s="54">
        <f t="shared" si="274"/>
        <v>2023</v>
      </c>
      <c r="Y1190" s="54">
        <f t="shared" si="275"/>
        <v>3</v>
      </c>
      <c r="Z1190" s="54" t="e">
        <f t="shared" ca="1" si="276"/>
        <v>#NAME?</v>
      </c>
      <c r="AA1190" s="57">
        <f t="shared" si="277"/>
        <v>43</v>
      </c>
      <c r="AB1190" s="55">
        <f t="shared" si="278"/>
        <v>0.88372093023255816</v>
      </c>
      <c r="AC1190" s="58">
        <f t="shared" si="279"/>
        <v>0.11627906976744184</v>
      </c>
      <c r="AD1190" s="52"/>
    </row>
    <row r="1191" spans="1:30">
      <c r="A1191" s="60">
        <v>44988</v>
      </c>
      <c r="B1191" s="52" t="s">
        <v>81</v>
      </c>
      <c r="C1191" s="52">
        <v>2319</v>
      </c>
      <c r="D1191" s="52">
        <v>20</v>
      </c>
      <c r="E1191" s="52">
        <v>9</v>
      </c>
      <c r="F1191" s="52">
        <v>20</v>
      </c>
      <c r="G1191" s="52">
        <v>97</v>
      </c>
      <c r="H1191" s="52">
        <v>100</v>
      </c>
      <c r="I1191" s="52">
        <v>2</v>
      </c>
      <c r="J1191" s="52">
        <v>13</v>
      </c>
      <c r="K1191" s="52">
        <v>600</v>
      </c>
      <c r="L1191" s="52">
        <v>23.4</v>
      </c>
      <c r="M1191" s="53">
        <v>31.01</v>
      </c>
      <c r="N1191" s="54">
        <f>IF(Tabla2[[#This Row],[LECHE RETIRO DIA]]&lt;&gt;ISBLANK(Tabla2[[#This Row],[LECHE RETIRO DIA]]),SUM(Tabla2[[#This Row],[LECHE TANQUE DIA]:[LECHE RETIRO DIA]]),SUM(Tabla2[[#This Row],[LECHE TANQUE DIA]:[LECHE AUTOCONSUMO DIA]]))</f>
        <v>2368</v>
      </c>
      <c r="O1191" s="55">
        <f t="shared" si="266"/>
        <v>0.97930743243243246</v>
      </c>
      <c r="P1191" s="56">
        <f t="shared" si="267"/>
        <v>24.412371134020617</v>
      </c>
      <c r="Q1191" s="56">
        <f t="shared" si="268"/>
        <v>23.907216494845361</v>
      </c>
      <c r="R1191" s="56">
        <f t="shared" si="269"/>
        <v>1.5384615384615385</v>
      </c>
      <c r="S1191" s="56">
        <f t="shared" si="270"/>
        <v>3.9466666666666668</v>
      </c>
      <c r="T1191" s="56">
        <f t="shared" si="271"/>
        <v>6.1855670103092786</v>
      </c>
      <c r="U1191" s="56">
        <f t="shared" si="272"/>
        <v>101.19658119658121</v>
      </c>
      <c r="V1191" s="56">
        <f t="shared" si="273"/>
        <v>4.1452991452991457</v>
      </c>
      <c r="W1191" s="56">
        <f>IFERROR(H1191/M1191,Tabla2[[#This Row],[CARGA PRODUCCION (ANIMALES/HA)]])</f>
        <v>3.224766204450177</v>
      </c>
      <c r="X1191" s="54">
        <f t="shared" si="274"/>
        <v>2023</v>
      </c>
      <c r="Y1191" s="54">
        <f t="shared" si="275"/>
        <v>3</v>
      </c>
      <c r="Z1191" s="54" t="e">
        <f t="shared" ca="1" si="276"/>
        <v>#NAME?</v>
      </c>
      <c r="AA1191" s="57">
        <f t="shared" si="277"/>
        <v>100</v>
      </c>
      <c r="AB1191" s="55">
        <f t="shared" si="278"/>
        <v>0.97</v>
      </c>
      <c r="AC1191" s="58">
        <f t="shared" si="279"/>
        <v>3.0000000000000027E-2</v>
      </c>
      <c r="AD1191" s="52"/>
    </row>
    <row r="1192" spans="1:30">
      <c r="A1192" s="60">
        <v>44988</v>
      </c>
      <c r="B1192" s="52" t="s">
        <v>83</v>
      </c>
      <c r="C1192" s="52">
        <v>2375</v>
      </c>
      <c r="D1192" s="52">
        <v>80</v>
      </c>
      <c r="E1192" s="52">
        <v>9</v>
      </c>
      <c r="F1192" s="52">
        <v>80</v>
      </c>
      <c r="G1192" s="52">
        <v>118</v>
      </c>
      <c r="H1192" s="52">
        <v>124</v>
      </c>
      <c r="I1192" s="52">
        <v>2</v>
      </c>
      <c r="J1192" s="52">
        <v>6</v>
      </c>
      <c r="K1192" s="52">
        <v>680</v>
      </c>
      <c r="L1192" s="52">
        <v>29.8</v>
      </c>
      <c r="M1192" s="53">
        <v>36.590000000000003</v>
      </c>
      <c r="N1192" s="54">
        <f>IF(Tabla2[[#This Row],[LECHE RETIRO DIA]]&lt;&gt;ISBLANK(Tabla2[[#This Row],[LECHE RETIRO DIA]]),SUM(Tabla2[[#This Row],[LECHE TANQUE DIA]:[LECHE RETIRO DIA]]),SUM(Tabla2[[#This Row],[LECHE TANQUE DIA]:[LECHE AUTOCONSUMO DIA]]))</f>
        <v>2544</v>
      </c>
      <c r="O1192" s="55">
        <f t="shared" si="266"/>
        <v>0.93356918238993714</v>
      </c>
      <c r="P1192" s="56">
        <f t="shared" si="267"/>
        <v>21.559322033898304</v>
      </c>
      <c r="Q1192" s="56">
        <f t="shared" si="268"/>
        <v>20.127118644067796</v>
      </c>
      <c r="R1192" s="56">
        <f t="shared" si="269"/>
        <v>13.333333333333334</v>
      </c>
      <c r="S1192" s="56">
        <f t="shared" si="270"/>
        <v>3.7411764705882353</v>
      </c>
      <c r="T1192" s="56">
        <f t="shared" si="271"/>
        <v>5.7627118644067794</v>
      </c>
      <c r="U1192" s="56">
        <f t="shared" si="272"/>
        <v>85.369127516778519</v>
      </c>
      <c r="V1192" s="56">
        <f t="shared" si="273"/>
        <v>3.9597315436241609</v>
      </c>
      <c r="W1192" s="56">
        <f>IFERROR(H1192/M1192,Tabla2[[#This Row],[CARGA PRODUCCION (ANIMALES/HA)]])</f>
        <v>3.3889040721508605</v>
      </c>
      <c r="X1192" s="54">
        <f t="shared" si="274"/>
        <v>2023</v>
      </c>
      <c r="Y1192" s="54">
        <f t="shared" si="275"/>
        <v>3</v>
      </c>
      <c r="Z1192" s="54" t="e">
        <f t="shared" ca="1" si="276"/>
        <v>#NAME?</v>
      </c>
      <c r="AA1192" s="57">
        <f t="shared" si="277"/>
        <v>124</v>
      </c>
      <c r="AB1192" s="55">
        <f t="shared" si="278"/>
        <v>0.95161290322580649</v>
      </c>
      <c r="AC1192" s="58">
        <f t="shared" si="279"/>
        <v>4.8387096774193505E-2</v>
      </c>
      <c r="AD1192" s="52"/>
    </row>
    <row r="1193" spans="1:30">
      <c r="A1193" s="60">
        <v>44988</v>
      </c>
      <c r="B1193" s="52" t="s">
        <v>85</v>
      </c>
      <c r="C1193" s="52">
        <v>1791</v>
      </c>
      <c r="D1193" s="52">
        <v>40</v>
      </c>
      <c r="E1193" s="52">
        <v>9</v>
      </c>
      <c r="F1193" s="52">
        <v>40</v>
      </c>
      <c r="G1193" s="52">
        <v>101</v>
      </c>
      <c r="H1193" s="52">
        <v>117</v>
      </c>
      <c r="I1193" s="52">
        <v>0</v>
      </c>
      <c r="J1193" s="52">
        <v>5</v>
      </c>
      <c r="K1193" s="52">
        <v>480</v>
      </c>
      <c r="L1193" s="52">
        <v>26.01</v>
      </c>
      <c r="M1193" s="53">
        <v>34.119999999999997</v>
      </c>
      <c r="N1193" s="54">
        <f>IF(Tabla2[[#This Row],[LECHE RETIRO DIA]]&lt;&gt;ISBLANK(Tabla2[[#This Row],[LECHE RETIRO DIA]]),SUM(Tabla2[[#This Row],[LECHE TANQUE DIA]:[LECHE RETIRO DIA]]),SUM(Tabla2[[#This Row],[LECHE TANQUE DIA]:[LECHE AUTOCONSUMO DIA]]))</f>
        <v>1880</v>
      </c>
      <c r="O1193" s="55">
        <f t="shared" si="266"/>
        <v>0.95265957446808514</v>
      </c>
      <c r="P1193" s="56">
        <f t="shared" si="267"/>
        <v>18.613861386138613</v>
      </c>
      <c r="Q1193" s="56">
        <f t="shared" si="268"/>
        <v>17.732673267326732</v>
      </c>
      <c r="R1193" s="56">
        <f t="shared" si="269"/>
        <v>8</v>
      </c>
      <c r="S1193" s="56">
        <f t="shared" si="270"/>
        <v>3.9166666666666665</v>
      </c>
      <c r="T1193" s="56">
        <f t="shared" si="271"/>
        <v>4.7524752475247523</v>
      </c>
      <c r="U1193" s="56">
        <f t="shared" si="272"/>
        <v>72.2798923490965</v>
      </c>
      <c r="V1193" s="56">
        <f t="shared" si="273"/>
        <v>3.8831218762014608</v>
      </c>
      <c r="W1193" s="56">
        <f>IFERROR(H1193/M1193,Tabla2[[#This Row],[CARGA PRODUCCION (ANIMALES/HA)]])</f>
        <v>3.4290738569753811</v>
      </c>
      <c r="X1193" s="54">
        <f t="shared" si="274"/>
        <v>2023</v>
      </c>
      <c r="Y1193" s="54">
        <f t="shared" si="275"/>
        <v>3</v>
      </c>
      <c r="Z1193" s="54" t="e">
        <f t="shared" ca="1" si="276"/>
        <v>#NAME?</v>
      </c>
      <c r="AA1193" s="57">
        <f t="shared" si="277"/>
        <v>117</v>
      </c>
      <c r="AB1193" s="55">
        <f t="shared" si="278"/>
        <v>0.86324786324786329</v>
      </c>
      <c r="AC1193" s="58">
        <f t="shared" si="279"/>
        <v>0.13675213675213671</v>
      </c>
      <c r="AD1193" s="52"/>
    </row>
    <row r="1194" spans="1:30">
      <c r="A1194" s="60">
        <v>44988</v>
      </c>
      <c r="B1194" s="52" t="s">
        <v>88</v>
      </c>
      <c r="C1194" s="52">
        <v>640</v>
      </c>
      <c r="D1194" s="52">
        <v>15</v>
      </c>
      <c r="E1194" s="52">
        <v>5</v>
      </c>
      <c r="F1194" s="52">
        <v>15</v>
      </c>
      <c r="G1194" s="52">
        <v>37</v>
      </c>
      <c r="H1194" s="52">
        <v>43</v>
      </c>
      <c r="I1194" s="52">
        <v>1</v>
      </c>
      <c r="J1194" s="52">
        <v>2</v>
      </c>
      <c r="K1194" s="52">
        <v>180</v>
      </c>
      <c r="L1194" s="52">
        <v>14</v>
      </c>
      <c r="M1194" s="28">
        <v>15</v>
      </c>
      <c r="N1194" s="54">
        <f>IF(Tabla2[[#This Row],[LECHE RETIRO DIA]]&lt;&gt;ISBLANK(Tabla2[[#This Row],[LECHE RETIRO DIA]]),SUM(Tabla2[[#This Row],[LECHE TANQUE DIA]:[LECHE RETIRO DIA]]),SUM(Tabla2[[#This Row],[LECHE TANQUE DIA]:[LECHE AUTOCONSUMO DIA]]))</f>
        <v>675</v>
      </c>
      <c r="O1194" s="55">
        <f t="shared" si="266"/>
        <v>0.94814814814814818</v>
      </c>
      <c r="P1194" s="56">
        <f t="shared" si="267"/>
        <v>18.243243243243242</v>
      </c>
      <c r="Q1194" s="56">
        <f t="shared" si="268"/>
        <v>17.297297297297298</v>
      </c>
      <c r="R1194" s="56">
        <f t="shared" si="269"/>
        <v>7.5</v>
      </c>
      <c r="S1194" s="56">
        <f t="shared" si="270"/>
        <v>3.75</v>
      </c>
      <c r="T1194" s="56">
        <f t="shared" si="271"/>
        <v>4.8648648648648649</v>
      </c>
      <c r="U1194" s="56">
        <f t="shared" si="272"/>
        <v>48.214285714285715</v>
      </c>
      <c r="V1194" s="56">
        <f t="shared" si="273"/>
        <v>2.6428571428571428</v>
      </c>
      <c r="W1194" s="56">
        <f>IFERROR(H1194/M1194,Tabla2[[#This Row],[CARGA PRODUCCION (ANIMALES/HA)]])</f>
        <v>2.8666666666666667</v>
      </c>
      <c r="X1194" s="54">
        <f t="shared" si="274"/>
        <v>2023</v>
      </c>
      <c r="Y1194" s="54">
        <f t="shared" si="275"/>
        <v>3</v>
      </c>
      <c r="Z1194" s="54" t="e">
        <f t="shared" ca="1" si="276"/>
        <v>#NAME?</v>
      </c>
      <c r="AA1194" s="57">
        <f t="shared" si="277"/>
        <v>43</v>
      </c>
      <c r="AB1194" s="55">
        <f t="shared" si="278"/>
        <v>0.86046511627906974</v>
      </c>
      <c r="AC1194" s="58">
        <f t="shared" si="279"/>
        <v>0.13953488372093026</v>
      </c>
      <c r="AD1194" s="52"/>
    </row>
    <row r="1195" spans="1:30">
      <c r="A1195" s="60">
        <v>44989</v>
      </c>
      <c r="B1195" s="52" t="s">
        <v>81</v>
      </c>
      <c r="C1195" s="52">
        <v>2253</v>
      </c>
      <c r="D1195" s="52">
        <v>20</v>
      </c>
      <c r="E1195" s="52">
        <v>9</v>
      </c>
      <c r="F1195" s="52">
        <v>20</v>
      </c>
      <c r="G1195" s="52">
        <v>97</v>
      </c>
      <c r="H1195" s="52">
        <v>100</v>
      </c>
      <c r="I1195" s="52">
        <v>2</v>
      </c>
      <c r="J1195" s="52">
        <v>13</v>
      </c>
      <c r="K1195" s="52">
        <v>600</v>
      </c>
      <c r="L1195" s="52">
        <v>23.4</v>
      </c>
      <c r="M1195" s="53">
        <v>31.01</v>
      </c>
      <c r="N1195" s="54">
        <f>IF(Tabla2[[#This Row],[LECHE RETIRO DIA]]&lt;&gt;ISBLANK(Tabla2[[#This Row],[LECHE RETIRO DIA]]),SUM(Tabla2[[#This Row],[LECHE TANQUE DIA]:[LECHE RETIRO DIA]]),SUM(Tabla2[[#This Row],[LECHE TANQUE DIA]:[LECHE AUTOCONSUMO DIA]]))</f>
        <v>2302</v>
      </c>
      <c r="O1195" s="55">
        <f t="shared" si="266"/>
        <v>0.97871416159860991</v>
      </c>
      <c r="P1195" s="56">
        <f t="shared" si="267"/>
        <v>23.731958762886599</v>
      </c>
      <c r="Q1195" s="56">
        <f t="shared" si="268"/>
        <v>23.226804123711339</v>
      </c>
      <c r="R1195" s="56">
        <f t="shared" si="269"/>
        <v>1.5384615384615385</v>
      </c>
      <c r="S1195" s="56">
        <f t="shared" si="270"/>
        <v>3.8366666666666664</v>
      </c>
      <c r="T1195" s="56">
        <f t="shared" si="271"/>
        <v>6.1855670103092786</v>
      </c>
      <c r="U1195" s="56">
        <f t="shared" si="272"/>
        <v>98.376068376068389</v>
      </c>
      <c r="V1195" s="56">
        <f t="shared" si="273"/>
        <v>4.1452991452991457</v>
      </c>
      <c r="W1195" s="56">
        <f>IFERROR(H1195/M1195,Tabla2[[#This Row],[CARGA PRODUCCION (ANIMALES/HA)]])</f>
        <v>3.224766204450177</v>
      </c>
      <c r="X1195" s="54">
        <f t="shared" si="274"/>
        <v>2023</v>
      </c>
      <c r="Y1195" s="54">
        <f t="shared" si="275"/>
        <v>3</v>
      </c>
      <c r="Z1195" s="54" t="e">
        <f t="shared" ca="1" si="276"/>
        <v>#NAME?</v>
      </c>
      <c r="AA1195" s="57">
        <f t="shared" si="277"/>
        <v>100</v>
      </c>
      <c r="AB1195" s="55">
        <f t="shared" si="278"/>
        <v>0.97</v>
      </c>
      <c r="AC1195" s="58">
        <f t="shared" si="279"/>
        <v>3.0000000000000027E-2</v>
      </c>
      <c r="AD1195" s="52"/>
    </row>
    <row r="1196" spans="1:30">
      <c r="A1196" s="60">
        <v>44989</v>
      </c>
      <c r="B1196" s="52" t="s">
        <v>83</v>
      </c>
      <c r="C1196" s="52">
        <v>2338</v>
      </c>
      <c r="D1196" s="52">
        <v>80</v>
      </c>
      <c r="E1196" s="52">
        <v>9</v>
      </c>
      <c r="F1196" s="52">
        <v>80</v>
      </c>
      <c r="G1196" s="52">
        <v>118</v>
      </c>
      <c r="H1196" s="52">
        <v>124</v>
      </c>
      <c r="I1196" s="52">
        <v>2</v>
      </c>
      <c r="J1196" s="52">
        <v>6</v>
      </c>
      <c r="K1196" s="52">
        <v>680</v>
      </c>
      <c r="L1196" s="52">
        <v>29.8</v>
      </c>
      <c r="M1196" s="53">
        <v>36.590000000000003</v>
      </c>
      <c r="N1196" s="54">
        <f>IF(Tabla2[[#This Row],[LECHE RETIRO DIA]]&lt;&gt;ISBLANK(Tabla2[[#This Row],[LECHE RETIRO DIA]]),SUM(Tabla2[[#This Row],[LECHE TANQUE DIA]:[LECHE RETIRO DIA]]),SUM(Tabla2[[#This Row],[LECHE TANQUE DIA]:[LECHE AUTOCONSUMO DIA]]))</f>
        <v>2507</v>
      </c>
      <c r="O1196" s="55">
        <f t="shared" si="266"/>
        <v>0.93258875149581177</v>
      </c>
      <c r="P1196" s="56">
        <f t="shared" si="267"/>
        <v>21.245762711864408</v>
      </c>
      <c r="Q1196" s="56">
        <f t="shared" si="268"/>
        <v>19.8135593220339</v>
      </c>
      <c r="R1196" s="56">
        <f t="shared" si="269"/>
        <v>13.333333333333334</v>
      </c>
      <c r="S1196" s="56">
        <f t="shared" si="270"/>
        <v>3.6867647058823527</v>
      </c>
      <c r="T1196" s="56">
        <f t="shared" si="271"/>
        <v>5.7627118644067794</v>
      </c>
      <c r="U1196" s="56">
        <f t="shared" si="272"/>
        <v>84.127516778523486</v>
      </c>
      <c r="V1196" s="56">
        <f t="shared" si="273"/>
        <v>3.9597315436241609</v>
      </c>
      <c r="W1196" s="56">
        <f>IFERROR(H1196/M1196,Tabla2[[#This Row],[CARGA PRODUCCION (ANIMALES/HA)]])</f>
        <v>3.3889040721508605</v>
      </c>
      <c r="X1196" s="54">
        <f t="shared" si="274"/>
        <v>2023</v>
      </c>
      <c r="Y1196" s="54">
        <f t="shared" si="275"/>
        <v>3</v>
      </c>
      <c r="Z1196" s="54" t="e">
        <f t="shared" ca="1" si="276"/>
        <v>#NAME?</v>
      </c>
      <c r="AA1196" s="57">
        <f t="shared" si="277"/>
        <v>124</v>
      </c>
      <c r="AB1196" s="55">
        <f t="shared" si="278"/>
        <v>0.95161290322580649</v>
      </c>
      <c r="AC1196" s="58">
        <f t="shared" si="279"/>
        <v>4.8387096774193505E-2</v>
      </c>
      <c r="AD1196" s="52"/>
    </row>
    <row r="1197" spans="1:30">
      <c r="A1197" s="60">
        <v>44989</v>
      </c>
      <c r="B1197" s="52" t="s">
        <v>85</v>
      </c>
      <c r="C1197" s="52">
        <v>1804</v>
      </c>
      <c r="D1197" s="52">
        <v>40</v>
      </c>
      <c r="E1197" s="52">
        <v>9</v>
      </c>
      <c r="F1197" s="52">
        <v>40</v>
      </c>
      <c r="G1197" s="52">
        <v>101</v>
      </c>
      <c r="H1197" s="52">
        <v>117</v>
      </c>
      <c r="I1197" s="52">
        <v>0</v>
      </c>
      <c r="J1197" s="52">
        <v>5</v>
      </c>
      <c r="K1197" s="52">
        <v>480</v>
      </c>
      <c r="L1197" s="52">
        <v>26.01</v>
      </c>
      <c r="M1197" s="53">
        <v>34.119999999999997</v>
      </c>
      <c r="N1197" s="54">
        <f>IF(Tabla2[[#This Row],[LECHE RETIRO DIA]]&lt;&gt;ISBLANK(Tabla2[[#This Row],[LECHE RETIRO DIA]]),SUM(Tabla2[[#This Row],[LECHE TANQUE DIA]:[LECHE RETIRO DIA]]),SUM(Tabla2[[#This Row],[LECHE TANQUE DIA]:[LECHE AUTOCONSUMO DIA]]))</f>
        <v>1893</v>
      </c>
      <c r="O1197" s="55">
        <f t="shared" si="266"/>
        <v>0.9529846804014791</v>
      </c>
      <c r="P1197" s="56">
        <f t="shared" si="267"/>
        <v>18.742574257425744</v>
      </c>
      <c r="Q1197" s="56">
        <f t="shared" si="268"/>
        <v>17.861386138613863</v>
      </c>
      <c r="R1197" s="56">
        <f t="shared" si="269"/>
        <v>8</v>
      </c>
      <c r="S1197" s="56">
        <f t="shared" si="270"/>
        <v>3.9437500000000001</v>
      </c>
      <c r="T1197" s="56">
        <f t="shared" si="271"/>
        <v>4.7524752475247523</v>
      </c>
      <c r="U1197" s="56">
        <f t="shared" si="272"/>
        <v>72.779700115340248</v>
      </c>
      <c r="V1197" s="56">
        <f t="shared" si="273"/>
        <v>3.8831218762014608</v>
      </c>
      <c r="W1197" s="56">
        <f>IFERROR(H1197/M1197,Tabla2[[#This Row],[CARGA PRODUCCION (ANIMALES/HA)]])</f>
        <v>3.4290738569753811</v>
      </c>
      <c r="X1197" s="54">
        <f t="shared" si="274"/>
        <v>2023</v>
      </c>
      <c r="Y1197" s="54">
        <f t="shared" si="275"/>
        <v>3</v>
      </c>
      <c r="Z1197" s="54" t="e">
        <f t="shared" ca="1" si="276"/>
        <v>#NAME?</v>
      </c>
      <c r="AA1197" s="57">
        <f t="shared" si="277"/>
        <v>117</v>
      </c>
      <c r="AB1197" s="55">
        <f t="shared" si="278"/>
        <v>0.86324786324786329</v>
      </c>
      <c r="AC1197" s="58">
        <f t="shared" si="279"/>
        <v>0.13675213675213671</v>
      </c>
      <c r="AD1197" s="52"/>
    </row>
    <row r="1198" spans="1:30">
      <c r="A1198" s="60">
        <v>44989</v>
      </c>
      <c r="B1198" s="52" t="s">
        <v>88</v>
      </c>
      <c r="C1198" s="52">
        <v>609</v>
      </c>
      <c r="D1198" s="52">
        <v>15</v>
      </c>
      <c r="E1198" s="52">
        <v>5</v>
      </c>
      <c r="F1198" s="52">
        <v>15</v>
      </c>
      <c r="G1198" s="52">
        <v>37</v>
      </c>
      <c r="H1198" s="52">
        <v>43</v>
      </c>
      <c r="I1198" s="52">
        <v>1</v>
      </c>
      <c r="J1198" s="52">
        <v>2</v>
      </c>
      <c r="K1198" s="52">
        <v>180</v>
      </c>
      <c r="L1198" s="52">
        <v>14</v>
      </c>
      <c r="M1198" s="28">
        <v>15</v>
      </c>
      <c r="N1198" s="54">
        <f>IF(Tabla2[[#This Row],[LECHE RETIRO DIA]]&lt;&gt;ISBLANK(Tabla2[[#This Row],[LECHE RETIRO DIA]]),SUM(Tabla2[[#This Row],[LECHE TANQUE DIA]:[LECHE RETIRO DIA]]),SUM(Tabla2[[#This Row],[LECHE TANQUE DIA]:[LECHE AUTOCONSUMO DIA]]))</f>
        <v>644</v>
      </c>
      <c r="O1198" s="55">
        <f t="shared" si="266"/>
        <v>0.94565217391304346</v>
      </c>
      <c r="P1198" s="56">
        <f t="shared" si="267"/>
        <v>17.405405405405407</v>
      </c>
      <c r="Q1198" s="56">
        <f t="shared" si="268"/>
        <v>16.45945945945946</v>
      </c>
      <c r="R1198" s="56">
        <f t="shared" si="269"/>
        <v>7.5</v>
      </c>
      <c r="S1198" s="56">
        <f t="shared" si="270"/>
        <v>3.5777777777777779</v>
      </c>
      <c r="T1198" s="56">
        <f t="shared" si="271"/>
        <v>4.8648648648648649</v>
      </c>
      <c r="U1198" s="56">
        <f t="shared" si="272"/>
        <v>46</v>
      </c>
      <c r="V1198" s="56">
        <f t="shared" si="273"/>
        <v>2.6428571428571428</v>
      </c>
      <c r="W1198" s="56">
        <f>IFERROR(H1198/M1198,Tabla2[[#This Row],[CARGA PRODUCCION (ANIMALES/HA)]])</f>
        <v>2.8666666666666667</v>
      </c>
      <c r="X1198" s="54">
        <f t="shared" si="274"/>
        <v>2023</v>
      </c>
      <c r="Y1198" s="54">
        <f t="shared" si="275"/>
        <v>3</v>
      </c>
      <c r="Z1198" s="54" t="e">
        <f t="shared" ca="1" si="276"/>
        <v>#NAME?</v>
      </c>
      <c r="AA1198" s="57">
        <f t="shared" si="277"/>
        <v>43</v>
      </c>
      <c r="AB1198" s="55">
        <f t="shared" si="278"/>
        <v>0.86046511627906974</v>
      </c>
      <c r="AC1198" s="58">
        <f t="shared" si="279"/>
        <v>0.13953488372093026</v>
      </c>
      <c r="AD1198" s="52"/>
    </row>
    <row r="1199" spans="1:30">
      <c r="A1199" s="60">
        <v>44990</v>
      </c>
      <c r="B1199" s="52" t="s">
        <v>81</v>
      </c>
      <c r="C1199" s="52">
        <v>2290</v>
      </c>
      <c r="D1199" s="52">
        <v>20</v>
      </c>
      <c r="E1199" s="52">
        <v>9</v>
      </c>
      <c r="F1199" s="52">
        <v>20</v>
      </c>
      <c r="G1199" s="52">
        <v>97</v>
      </c>
      <c r="H1199" s="52">
        <v>100</v>
      </c>
      <c r="I1199" s="52">
        <v>2</v>
      </c>
      <c r="J1199" s="52">
        <v>13</v>
      </c>
      <c r="K1199" s="52">
        <v>600</v>
      </c>
      <c r="L1199" s="52">
        <v>23.4</v>
      </c>
      <c r="M1199" s="53">
        <v>31.01</v>
      </c>
      <c r="N1199" s="54">
        <f>IF(Tabla2[[#This Row],[LECHE RETIRO DIA]]&lt;&gt;ISBLANK(Tabla2[[#This Row],[LECHE RETIRO DIA]]),SUM(Tabla2[[#This Row],[LECHE TANQUE DIA]:[LECHE RETIRO DIA]]),SUM(Tabla2[[#This Row],[LECHE TANQUE DIA]:[LECHE AUTOCONSUMO DIA]]))</f>
        <v>2339</v>
      </c>
      <c r="O1199" s="55">
        <f t="shared" si="266"/>
        <v>0.97905087644292432</v>
      </c>
      <c r="P1199" s="56">
        <f t="shared" si="267"/>
        <v>24.11340206185567</v>
      </c>
      <c r="Q1199" s="56">
        <f t="shared" si="268"/>
        <v>23.608247422680414</v>
      </c>
      <c r="R1199" s="56">
        <f t="shared" si="269"/>
        <v>1.5384615384615385</v>
      </c>
      <c r="S1199" s="56">
        <f t="shared" si="270"/>
        <v>3.8983333333333334</v>
      </c>
      <c r="T1199" s="56">
        <f t="shared" si="271"/>
        <v>6.1855670103092786</v>
      </c>
      <c r="U1199" s="56">
        <f t="shared" si="272"/>
        <v>99.957264957264968</v>
      </c>
      <c r="V1199" s="56">
        <f t="shared" si="273"/>
        <v>4.1452991452991457</v>
      </c>
      <c r="W1199" s="56">
        <f>IFERROR(H1199/M1199,Tabla2[[#This Row],[CARGA PRODUCCION (ANIMALES/HA)]])</f>
        <v>3.224766204450177</v>
      </c>
      <c r="X1199" s="54">
        <f t="shared" si="274"/>
        <v>2023</v>
      </c>
      <c r="Y1199" s="54">
        <f t="shared" si="275"/>
        <v>3</v>
      </c>
      <c r="Z1199" s="54" t="e">
        <f t="shared" ca="1" si="276"/>
        <v>#NAME?</v>
      </c>
      <c r="AA1199" s="57">
        <f t="shared" si="277"/>
        <v>100</v>
      </c>
      <c r="AB1199" s="55">
        <f t="shared" si="278"/>
        <v>0.97</v>
      </c>
      <c r="AC1199" s="58">
        <f t="shared" si="279"/>
        <v>3.0000000000000027E-2</v>
      </c>
      <c r="AD1199" s="52"/>
    </row>
    <row r="1200" spans="1:30">
      <c r="A1200" s="60">
        <v>44990</v>
      </c>
      <c r="B1200" s="52" t="s">
        <v>83</v>
      </c>
      <c r="C1200" s="52">
        <v>2289</v>
      </c>
      <c r="D1200" s="52">
        <v>80</v>
      </c>
      <c r="E1200" s="52">
        <v>9</v>
      </c>
      <c r="F1200" s="52">
        <v>80</v>
      </c>
      <c r="G1200" s="52">
        <v>118</v>
      </c>
      <c r="H1200" s="52">
        <v>124</v>
      </c>
      <c r="I1200" s="52">
        <v>2</v>
      </c>
      <c r="J1200" s="52">
        <v>6</v>
      </c>
      <c r="K1200" s="52">
        <v>680</v>
      </c>
      <c r="L1200" s="52">
        <v>29.8</v>
      </c>
      <c r="M1200" s="53">
        <v>36.590000000000003</v>
      </c>
      <c r="N1200" s="54">
        <f>IF(Tabla2[[#This Row],[LECHE RETIRO DIA]]&lt;&gt;ISBLANK(Tabla2[[#This Row],[LECHE RETIRO DIA]]),SUM(Tabla2[[#This Row],[LECHE TANQUE DIA]:[LECHE RETIRO DIA]]),SUM(Tabla2[[#This Row],[LECHE TANQUE DIA]:[LECHE AUTOCONSUMO DIA]]))</f>
        <v>2458</v>
      </c>
      <c r="O1200" s="55">
        <f t="shared" si="266"/>
        <v>0.93124491456468672</v>
      </c>
      <c r="P1200" s="56">
        <f t="shared" si="267"/>
        <v>20.83050847457627</v>
      </c>
      <c r="Q1200" s="56">
        <f t="shared" si="268"/>
        <v>19.398305084745761</v>
      </c>
      <c r="R1200" s="56">
        <f t="shared" si="269"/>
        <v>13.333333333333334</v>
      </c>
      <c r="S1200" s="56">
        <f t="shared" si="270"/>
        <v>3.6147058823529412</v>
      </c>
      <c r="T1200" s="56">
        <f t="shared" si="271"/>
        <v>5.7627118644067794</v>
      </c>
      <c r="U1200" s="56">
        <f t="shared" si="272"/>
        <v>82.483221476510067</v>
      </c>
      <c r="V1200" s="56">
        <f t="shared" si="273"/>
        <v>3.9597315436241609</v>
      </c>
      <c r="W1200" s="56">
        <f>IFERROR(H1200/M1200,Tabla2[[#This Row],[CARGA PRODUCCION (ANIMALES/HA)]])</f>
        <v>3.3889040721508605</v>
      </c>
      <c r="X1200" s="54">
        <f t="shared" si="274"/>
        <v>2023</v>
      </c>
      <c r="Y1200" s="54">
        <f t="shared" si="275"/>
        <v>3</v>
      </c>
      <c r="Z1200" s="54" t="e">
        <f t="shared" ca="1" si="276"/>
        <v>#NAME?</v>
      </c>
      <c r="AA1200" s="57">
        <f t="shared" si="277"/>
        <v>124</v>
      </c>
      <c r="AB1200" s="55">
        <f t="shared" si="278"/>
        <v>0.95161290322580649</v>
      </c>
      <c r="AC1200" s="58">
        <f t="shared" si="279"/>
        <v>4.8387096774193505E-2</v>
      </c>
      <c r="AD1200" s="52"/>
    </row>
    <row r="1201" spans="1:30">
      <c r="A1201" s="60">
        <v>44990</v>
      </c>
      <c r="B1201" s="52" t="s">
        <v>85</v>
      </c>
      <c r="C1201" s="52">
        <v>1754</v>
      </c>
      <c r="D1201" s="52">
        <v>40</v>
      </c>
      <c r="E1201" s="52">
        <v>9</v>
      </c>
      <c r="F1201" s="52">
        <v>40</v>
      </c>
      <c r="G1201" s="52">
        <v>101</v>
      </c>
      <c r="H1201" s="52">
        <v>117</v>
      </c>
      <c r="I1201" s="52">
        <v>0</v>
      </c>
      <c r="J1201" s="52">
        <v>5</v>
      </c>
      <c r="K1201" s="52">
        <v>480</v>
      </c>
      <c r="L1201" s="52">
        <v>26.01</v>
      </c>
      <c r="M1201" s="53">
        <v>34.119999999999997</v>
      </c>
      <c r="N1201" s="54">
        <f>IF(Tabla2[[#This Row],[LECHE RETIRO DIA]]&lt;&gt;ISBLANK(Tabla2[[#This Row],[LECHE RETIRO DIA]]),SUM(Tabla2[[#This Row],[LECHE TANQUE DIA]:[LECHE RETIRO DIA]]),SUM(Tabla2[[#This Row],[LECHE TANQUE DIA]:[LECHE AUTOCONSUMO DIA]]))</f>
        <v>1843</v>
      </c>
      <c r="O1201" s="55">
        <f t="shared" si="266"/>
        <v>0.95170916983179599</v>
      </c>
      <c r="P1201" s="56">
        <f t="shared" si="267"/>
        <v>18.247524752475247</v>
      </c>
      <c r="Q1201" s="56">
        <f t="shared" si="268"/>
        <v>17.366336633663366</v>
      </c>
      <c r="R1201" s="56">
        <f t="shared" si="269"/>
        <v>8</v>
      </c>
      <c r="S1201" s="56">
        <f t="shared" si="270"/>
        <v>3.8395833333333331</v>
      </c>
      <c r="T1201" s="56">
        <f t="shared" si="271"/>
        <v>4.7524752475247523</v>
      </c>
      <c r="U1201" s="56">
        <f t="shared" si="272"/>
        <v>70.857362552864274</v>
      </c>
      <c r="V1201" s="56">
        <f t="shared" si="273"/>
        <v>3.8831218762014608</v>
      </c>
      <c r="W1201" s="56">
        <f>IFERROR(H1201/M1201,Tabla2[[#This Row],[CARGA PRODUCCION (ANIMALES/HA)]])</f>
        <v>3.4290738569753811</v>
      </c>
      <c r="X1201" s="54">
        <f t="shared" si="274"/>
        <v>2023</v>
      </c>
      <c r="Y1201" s="54">
        <f t="shared" si="275"/>
        <v>3</v>
      </c>
      <c r="Z1201" s="54" t="e">
        <f t="shared" ca="1" si="276"/>
        <v>#NAME?</v>
      </c>
      <c r="AA1201" s="57">
        <f t="shared" si="277"/>
        <v>117</v>
      </c>
      <c r="AB1201" s="55">
        <f t="shared" si="278"/>
        <v>0.86324786324786329</v>
      </c>
      <c r="AC1201" s="58">
        <f t="shared" si="279"/>
        <v>0.13675213675213671</v>
      </c>
      <c r="AD1201" s="52"/>
    </row>
    <row r="1202" spans="1:30">
      <c r="A1202" s="60">
        <v>44990</v>
      </c>
      <c r="B1202" s="52" t="s">
        <v>88</v>
      </c>
      <c r="C1202" s="52">
        <v>653</v>
      </c>
      <c r="D1202" s="52">
        <v>15</v>
      </c>
      <c r="E1202" s="52">
        <v>5</v>
      </c>
      <c r="F1202" s="52">
        <v>15</v>
      </c>
      <c r="G1202" s="52">
        <v>37</v>
      </c>
      <c r="H1202" s="52">
        <v>43</v>
      </c>
      <c r="I1202" s="52">
        <v>1</v>
      </c>
      <c r="J1202" s="52">
        <v>2</v>
      </c>
      <c r="K1202" s="52">
        <v>180</v>
      </c>
      <c r="L1202" s="52">
        <v>14</v>
      </c>
      <c r="M1202" s="53">
        <v>15</v>
      </c>
      <c r="N1202" s="54">
        <f>IF(Tabla2[[#This Row],[LECHE RETIRO DIA]]&lt;&gt;ISBLANK(Tabla2[[#This Row],[LECHE RETIRO DIA]]),SUM(Tabla2[[#This Row],[LECHE TANQUE DIA]:[LECHE RETIRO DIA]]),SUM(Tabla2[[#This Row],[LECHE TANQUE DIA]:[LECHE AUTOCONSUMO DIA]]))</f>
        <v>688</v>
      </c>
      <c r="O1202" s="55">
        <f t="shared" si="266"/>
        <v>0.94912790697674421</v>
      </c>
      <c r="P1202" s="56">
        <f t="shared" si="267"/>
        <v>18.594594594594593</v>
      </c>
      <c r="Q1202" s="56">
        <f t="shared" si="268"/>
        <v>17.648648648648649</v>
      </c>
      <c r="R1202" s="56">
        <f t="shared" si="269"/>
        <v>7.5</v>
      </c>
      <c r="S1202" s="56">
        <f t="shared" si="270"/>
        <v>3.8222222222222224</v>
      </c>
      <c r="T1202" s="56">
        <f t="shared" si="271"/>
        <v>4.8648648648648649</v>
      </c>
      <c r="U1202" s="56">
        <f t="shared" si="272"/>
        <v>49.142857142857146</v>
      </c>
      <c r="V1202" s="56">
        <f t="shared" si="273"/>
        <v>2.6428571428571428</v>
      </c>
      <c r="W1202" s="56">
        <f>IFERROR(H1202/M1202,Tabla2[[#This Row],[CARGA PRODUCCION (ANIMALES/HA)]])</f>
        <v>2.8666666666666667</v>
      </c>
      <c r="X1202" s="54">
        <f t="shared" si="274"/>
        <v>2023</v>
      </c>
      <c r="Y1202" s="54">
        <f t="shared" si="275"/>
        <v>3</v>
      </c>
      <c r="Z1202" s="54" t="e">
        <f t="shared" ca="1" si="276"/>
        <v>#NAME?</v>
      </c>
      <c r="AA1202" s="57">
        <f t="shared" si="277"/>
        <v>43</v>
      </c>
      <c r="AB1202" s="55">
        <f t="shared" si="278"/>
        <v>0.86046511627906974</v>
      </c>
      <c r="AC1202" s="58">
        <f t="shared" si="279"/>
        <v>0.13953488372093026</v>
      </c>
      <c r="AD1202" s="52"/>
    </row>
    <row r="1203" spans="1:30">
      <c r="A1203" s="60">
        <v>44991</v>
      </c>
      <c r="B1203" s="52" t="s">
        <v>81</v>
      </c>
      <c r="C1203" s="52">
        <v>2342</v>
      </c>
      <c r="D1203" s="52">
        <v>20</v>
      </c>
      <c r="E1203" s="52">
        <v>9</v>
      </c>
      <c r="F1203" s="52">
        <v>20</v>
      </c>
      <c r="G1203" s="52">
        <v>98</v>
      </c>
      <c r="H1203" s="52">
        <v>101</v>
      </c>
      <c r="I1203" s="52">
        <v>2</v>
      </c>
      <c r="J1203" s="52">
        <v>13</v>
      </c>
      <c r="K1203" s="52">
        <v>600</v>
      </c>
      <c r="L1203" s="52">
        <v>23.4</v>
      </c>
      <c r="M1203" s="53">
        <v>31.01</v>
      </c>
      <c r="N1203" s="54">
        <f>IF(Tabla2[[#This Row],[LECHE RETIRO DIA]]&lt;&gt;ISBLANK(Tabla2[[#This Row],[LECHE RETIRO DIA]]),SUM(Tabla2[[#This Row],[LECHE TANQUE DIA]:[LECHE RETIRO DIA]]),SUM(Tabla2[[#This Row],[LECHE TANQUE DIA]:[LECHE AUTOCONSUMO DIA]]))</f>
        <v>2391</v>
      </c>
      <c r="O1203" s="55">
        <f t="shared" si="266"/>
        <v>0.97950648264324547</v>
      </c>
      <c r="P1203" s="56">
        <f t="shared" si="267"/>
        <v>24.397959183673468</v>
      </c>
      <c r="Q1203" s="56">
        <f t="shared" si="268"/>
        <v>23.897959183673468</v>
      </c>
      <c r="R1203" s="56">
        <f t="shared" si="269"/>
        <v>1.5384615384615385</v>
      </c>
      <c r="S1203" s="56">
        <f t="shared" si="270"/>
        <v>3.9849999999999999</v>
      </c>
      <c r="T1203" s="56">
        <f t="shared" si="271"/>
        <v>6.1224489795918364</v>
      </c>
      <c r="U1203" s="56">
        <f t="shared" si="272"/>
        <v>102.17948717948718</v>
      </c>
      <c r="V1203" s="56">
        <f t="shared" si="273"/>
        <v>4.1880341880341883</v>
      </c>
      <c r="W1203" s="56">
        <f>IFERROR(H1203/M1203,Tabla2[[#This Row],[CARGA PRODUCCION (ANIMALES/HA)]])</f>
        <v>3.2570138664946788</v>
      </c>
      <c r="X1203" s="54">
        <f t="shared" si="274"/>
        <v>2023</v>
      </c>
      <c r="Y1203" s="54">
        <f t="shared" si="275"/>
        <v>3</v>
      </c>
      <c r="Z1203" s="54" t="e">
        <f t="shared" ca="1" si="276"/>
        <v>#NAME?</v>
      </c>
      <c r="AA1203" s="57">
        <f t="shared" si="277"/>
        <v>101</v>
      </c>
      <c r="AB1203" s="55">
        <f t="shared" si="278"/>
        <v>0.97029702970297027</v>
      </c>
      <c r="AC1203" s="58">
        <f t="shared" si="279"/>
        <v>2.9702970297029729E-2</v>
      </c>
      <c r="AD1203" s="52"/>
    </row>
    <row r="1204" spans="1:30">
      <c r="A1204" s="60">
        <v>44991</v>
      </c>
      <c r="B1204" s="52" t="s">
        <v>83</v>
      </c>
      <c r="C1204" s="52">
        <v>2333</v>
      </c>
      <c r="D1204" s="52">
        <v>80</v>
      </c>
      <c r="E1204" s="52">
        <v>9</v>
      </c>
      <c r="F1204" s="52">
        <v>80</v>
      </c>
      <c r="G1204" s="52">
        <v>118</v>
      </c>
      <c r="H1204" s="52">
        <v>124</v>
      </c>
      <c r="I1204" s="52">
        <v>2</v>
      </c>
      <c r="J1204" s="52">
        <v>6</v>
      </c>
      <c r="K1204" s="52">
        <v>680</v>
      </c>
      <c r="L1204" s="52">
        <v>29.8</v>
      </c>
      <c r="M1204" s="53">
        <v>36.590000000000003</v>
      </c>
      <c r="N1204" s="54">
        <f>IF(Tabla2[[#This Row],[LECHE RETIRO DIA]]&lt;&gt;ISBLANK(Tabla2[[#This Row],[LECHE RETIRO DIA]]),SUM(Tabla2[[#This Row],[LECHE TANQUE DIA]:[LECHE RETIRO DIA]]),SUM(Tabla2[[#This Row],[LECHE TANQUE DIA]:[LECHE AUTOCONSUMO DIA]]))</f>
        <v>2502</v>
      </c>
      <c r="O1204" s="55">
        <f t="shared" si="266"/>
        <v>0.93245403677058358</v>
      </c>
      <c r="P1204" s="56">
        <f t="shared" si="267"/>
        <v>21.203389830508474</v>
      </c>
      <c r="Q1204" s="56">
        <f t="shared" si="268"/>
        <v>19.771186440677965</v>
      </c>
      <c r="R1204" s="56">
        <f t="shared" si="269"/>
        <v>13.333333333333334</v>
      </c>
      <c r="S1204" s="56">
        <f t="shared" si="270"/>
        <v>3.6794117647058822</v>
      </c>
      <c r="T1204" s="56">
        <f t="shared" si="271"/>
        <v>5.7627118644067794</v>
      </c>
      <c r="U1204" s="56">
        <f t="shared" si="272"/>
        <v>83.959731543624159</v>
      </c>
      <c r="V1204" s="56">
        <f t="shared" si="273"/>
        <v>3.9597315436241609</v>
      </c>
      <c r="W1204" s="56">
        <f>IFERROR(H1204/M1204,Tabla2[[#This Row],[CARGA PRODUCCION (ANIMALES/HA)]])</f>
        <v>3.3889040721508605</v>
      </c>
      <c r="X1204" s="54">
        <f t="shared" si="274"/>
        <v>2023</v>
      </c>
      <c r="Y1204" s="54">
        <f t="shared" si="275"/>
        <v>3</v>
      </c>
      <c r="Z1204" s="54" t="e">
        <f t="shared" ca="1" si="276"/>
        <v>#NAME?</v>
      </c>
      <c r="AA1204" s="57">
        <f t="shared" si="277"/>
        <v>124</v>
      </c>
      <c r="AB1204" s="55">
        <f t="shared" si="278"/>
        <v>0.95161290322580649</v>
      </c>
      <c r="AC1204" s="58">
        <f t="shared" si="279"/>
        <v>4.8387096774193505E-2</v>
      </c>
      <c r="AD1204" s="52"/>
    </row>
    <row r="1205" spans="1:30">
      <c r="A1205" s="60">
        <v>44991</v>
      </c>
      <c r="B1205" s="52" t="s">
        <v>85</v>
      </c>
      <c r="C1205" s="52">
        <v>1804</v>
      </c>
      <c r="D1205" s="52">
        <v>40</v>
      </c>
      <c r="E1205" s="52">
        <v>9</v>
      </c>
      <c r="F1205" s="52">
        <v>40</v>
      </c>
      <c r="G1205" s="52">
        <v>101</v>
      </c>
      <c r="H1205" s="52">
        <v>117</v>
      </c>
      <c r="I1205" s="52">
        <v>0</v>
      </c>
      <c r="J1205" s="52">
        <v>5</v>
      </c>
      <c r="K1205" s="52">
        <v>480</v>
      </c>
      <c r="L1205" s="52">
        <v>26.01</v>
      </c>
      <c r="M1205" s="53">
        <v>34.119999999999997</v>
      </c>
      <c r="N1205" s="54">
        <f>IF(Tabla2[[#This Row],[LECHE RETIRO DIA]]&lt;&gt;ISBLANK(Tabla2[[#This Row],[LECHE RETIRO DIA]]),SUM(Tabla2[[#This Row],[LECHE TANQUE DIA]:[LECHE RETIRO DIA]]),SUM(Tabla2[[#This Row],[LECHE TANQUE DIA]:[LECHE AUTOCONSUMO DIA]]))</f>
        <v>1893</v>
      </c>
      <c r="O1205" s="55">
        <f t="shared" si="266"/>
        <v>0.9529846804014791</v>
      </c>
      <c r="P1205" s="56">
        <f t="shared" si="267"/>
        <v>18.742574257425744</v>
      </c>
      <c r="Q1205" s="56">
        <f t="shared" si="268"/>
        <v>17.861386138613863</v>
      </c>
      <c r="R1205" s="56">
        <f t="shared" si="269"/>
        <v>8</v>
      </c>
      <c r="S1205" s="56">
        <f t="shared" si="270"/>
        <v>3.9437500000000001</v>
      </c>
      <c r="T1205" s="56">
        <f t="shared" si="271"/>
        <v>4.7524752475247523</v>
      </c>
      <c r="U1205" s="56">
        <f t="shared" si="272"/>
        <v>72.779700115340248</v>
      </c>
      <c r="V1205" s="56">
        <f t="shared" si="273"/>
        <v>3.8831218762014608</v>
      </c>
      <c r="W1205" s="56">
        <f>IFERROR(H1205/M1205,Tabla2[[#This Row],[CARGA PRODUCCION (ANIMALES/HA)]])</f>
        <v>3.4290738569753811</v>
      </c>
      <c r="X1205" s="54">
        <f t="shared" si="274"/>
        <v>2023</v>
      </c>
      <c r="Y1205" s="54">
        <f t="shared" si="275"/>
        <v>3</v>
      </c>
      <c r="Z1205" s="54" t="e">
        <f t="shared" ca="1" si="276"/>
        <v>#NAME?</v>
      </c>
      <c r="AA1205" s="57">
        <f t="shared" si="277"/>
        <v>117</v>
      </c>
      <c r="AB1205" s="55">
        <f t="shared" si="278"/>
        <v>0.86324786324786329</v>
      </c>
      <c r="AC1205" s="58">
        <f t="shared" si="279"/>
        <v>0.13675213675213671</v>
      </c>
      <c r="AD1205" s="52"/>
    </row>
    <row r="1206" spans="1:30">
      <c r="A1206" s="60">
        <v>44991</v>
      </c>
      <c r="B1206" s="52" t="s">
        <v>88</v>
      </c>
      <c r="C1206" s="52">
        <v>653</v>
      </c>
      <c r="D1206" s="52">
        <v>15</v>
      </c>
      <c r="E1206" s="52">
        <v>5</v>
      </c>
      <c r="F1206" s="52">
        <v>15</v>
      </c>
      <c r="G1206" s="52">
        <v>37</v>
      </c>
      <c r="H1206" s="52">
        <v>43</v>
      </c>
      <c r="I1206" s="52">
        <v>1</v>
      </c>
      <c r="J1206" s="52">
        <v>2</v>
      </c>
      <c r="K1206" s="52">
        <v>180</v>
      </c>
      <c r="L1206" s="52">
        <v>14</v>
      </c>
      <c r="M1206" s="53">
        <v>15</v>
      </c>
      <c r="N1206" s="54">
        <f>IF(Tabla2[[#This Row],[LECHE RETIRO DIA]]&lt;&gt;ISBLANK(Tabla2[[#This Row],[LECHE RETIRO DIA]]),SUM(Tabla2[[#This Row],[LECHE TANQUE DIA]:[LECHE RETIRO DIA]]),SUM(Tabla2[[#This Row],[LECHE TANQUE DIA]:[LECHE AUTOCONSUMO DIA]]))</f>
        <v>688</v>
      </c>
      <c r="O1206" s="55">
        <f t="shared" si="266"/>
        <v>0.94912790697674421</v>
      </c>
      <c r="P1206" s="56">
        <f t="shared" si="267"/>
        <v>18.594594594594593</v>
      </c>
      <c r="Q1206" s="56">
        <f t="shared" si="268"/>
        <v>17.648648648648649</v>
      </c>
      <c r="R1206" s="56">
        <f t="shared" si="269"/>
        <v>7.5</v>
      </c>
      <c r="S1206" s="56">
        <f t="shared" si="270"/>
        <v>3.8222222222222224</v>
      </c>
      <c r="T1206" s="56">
        <f t="shared" si="271"/>
        <v>4.8648648648648649</v>
      </c>
      <c r="U1206" s="56">
        <f t="shared" si="272"/>
        <v>49.142857142857146</v>
      </c>
      <c r="V1206" s="56">
        <f t="shared" si="273"/>
        <v>2.6428571428571428</v>
      </c>
      <c r="W1206" s="56">
        <f>IFERROR(H1206/M1206,Tabla2[[#This Row],[CARGA PRODUCCION (ANIMALES/HA)]])</f>
        <v>2.8666666666666667</v>
      </c>
      <c r="X1206" s="54">
        <f t="shared" si="274"/>
        <v>2023</v>
      </c>
      <c r="Y1206" s="54">
        <f t="shared" si="275"/>
        <v>3</v>
      </c>
      <c r="Z1206" s="54" t="e">
        <f t="shared" ca="1" si="276"/>
        <v>#NAME?</v>
      </c>
      <c r="AA1206" s="57">
        <f t="shared" si="277"/>
        <v>43</v>
      </c>
      <c r="AB1206" s="55">
        <f t="shared" si="278"/>
        <v>0.86046511627906974</v>
      </c>
      <c r="AC1206" s="58">
        <f t="shared" si="279"/>
        <v>0.13953488372093026</v>
      </c>
      <c r="AD1206" s="52"/>
    </row>
    <row r="1207" spans="1:30">
      <c r="A1207" s="60">
        <v>44992</v>
      </c>
      <c r="B1207" s="52" t="s">
        <v>81</v>
      </c>
      <c r="C1207" s="52">
        <v>2285</v>
      </c>
      <c r="D1207" s="52">
        <v>30</v>
      </c>
      <c r="E1207" s="52">
        <v>9</v>
      </c>
      <c r="F1207" s="52">
        <v>30</v>
      </c>
      <c r="G1207" s="52">
        <v>98</v>
      </c>
      <c r="H1207" s="52">
        <v>101</v>
      </c>
      <c r="I1207" s="52">
        <v>2</v>
      </c>
      <c r="J1207" s="52">
        <v>13</v>
      </c>
      <c r="K1207" s="52">
        <v>600</v>
      </c>
      <c r="L1207" s="52">
        <v>23.4</v>
      </c>
      <c r="M1207" s="53">
        <v>31.01</v>
      </c>
      <c r="N1207" s="54">
        <f>IF(Tabla2[[#This Row],[LECHE RETIRO DIA]]&lt;&gt;ISBLANK(Tabla2[[#This Row],[LECHE RETIRO DIA]]),SUM(Tabla2[[#This Row],[LECHE TANQUE DIA]:[LECHE RETIRO DIA]]),SUM(Tabla2[[#This Row],[LECHE TANQUE DIA]:[LECHE AUTOCONSUMO DIA]]))</f>
        <v>2354</v>
      </c>
      <c r="O1207" s="55">
        <f t="shared" si="266"/>
        <v>0.97068819031435849</v>
      </c>
      <c r="P1207" s="56">
        <f t="shared" si="267"/>
        <v>24.020408163265305</v>
      </c>
      <c r="Q1207" s="56">
        <f t="shared" si="268"/>
        <v>23.316326530612244</v>
      </c>
      <c r="R1207" s="56">
        <f t="shared" si="269"/>
        <v>2.3076923076923075</v>
      </c>
      <c r="S1207" s="56">
        <f t="shared" si="270"/>
        <v>3.9233333333333333</v>
      </c>
      <c r="T1207" s="56">
        <f t="shared" si="271"/>
        <v>6.1224489795918364</v>
      </c>
      <c r="U1207" s="56">
        <f t="shared" si="272"/>
        <v>100.5982905982906</v>
      </c>
      <c r="V1207" s="56">
        <f t="shared" si="273"/>
        <v>4.1880341880341883</v>
      </c>
      <c r="W1207" s="56">
        <f>IFERROR(H1207/M1207,Tabla2[[#This Row],[CARGA PRODUCCION (ANIMALES/HA)]])</f>
        <v>3.2570138664946788</v>
      </c>
      <c r="X1207" s="54">
        <f t="shared" si="274"/>
        <v>2023</v>
      </c>
      <c r="Y1207" s="54">
        <f t="shared" si="275"/>
        <v>3</v>
      </c>
      <c r="Z1207" s="54" t="e">
        <f t="shared" ca="1" si="276"/>
        <v>#NAME?</v>
      </c>
      <c r="AA1207" s="57">
        <f t="shared" si="277"/>
        <v>101</v>
      </c>
      <c r="AB1207" s="55">
        <f t="shared" si="278"/>
        <v>0.97029702970297027</v>
      </c>
      <c r="AC1207" s="58">
        <f t="shared" si="279"/>
        <v>2.9702970297029729E-2</v>
      </c>
      <c r="AD1207" s="52"/>
    </row>
    <row r="1208" spans="1:30">
      <c r="A1208" s="60">
        <v>44992</v>
      </c>
      <c r="B1208" s="52" t="s">
        <v>83</v>
      </c>
      <c r="C1208" s="52">
        <v>2338</v>
      </c>
      <c r="D1208" s="52">
        <v>80</v>
      </c>
      <c r="E1208" s="52">
        <v>9</v>
      </c>
      <c r="F1208" s="52">
        <v>80</v>
      </c>
      <c r="G1208" s="52">
        <v>118</v>
      </c>
      <c r="H1208" s="52">
        <v>124</v>
      </c>
      <c r="I1208" s="52">
        <v>2</v>
      </c>
      <c r="J1208" s="52">
        <v>6</v>
      </c>
      <c r="K1208" s="52">
        <v>680</v>
      </c>
      <c r="L1208" s="52">
        <v>29.8</v>
      </c>
      <c r="M1208" s="53">
        <v>36.590000000000003</v>
      </c>
      <c r="N1208" s="54">
        <f>IF(Tabla2[[#This Row],[LECHE RETIRO DIA]]&lt;&gt;ISBLANK(Tabla2[[#This Row],[LECHE RETIRO DIA]]),SUM(Tabla2[[#This Row],[LECHE TANQUE DIA]:[LECHE RETIRO DIA]]),SUM(Tabla2[[#This Row],[LECHE TANQUE DIA]:[LECHE AUTOCONSUMO DIA]]))</f>
        <v>2507</v>
      </c>
      <c r="O1208" s="55">
        <f t="shared" si="266"/>
        <v>0.93258875149581177</v>
      </c>
      <c r="P1208" s="56">
        <f t="shared" si="267"/>
        <v>21.245762711864408</v>
      </c>
      <c r="Q1208" s="56">
        <f t="shared" si="268"/>
        <v>19.8135593220339</v>
      </c>
      <c r="R1208" s="56">
        <f t="shared" si="269"/>
        <v>13.333333333333334</v>
      </c>
      <c r="S1208" s="56">
        <f t="shared" si="270"/>
        <v>3.6867647058823527</v>
      </c>
      <c r="T1208" s="56">
        <f t="shared" si="271"/>
        <v>5.7627118644067794</v>
      </c>
      <c r="U1208" s="56">
        <f t="shared" si="272"/>
        <v>84.127516778523486</v>
      </c>
      <c r="V1208" s="56">
        <f t="shared" si="273"/>
        <v>3.9597315436241609</v>
      </c>
      <c r="W1208" s="56">
        <f>IFERROR(H1208/M1208,Tabla2[[#This Row],[CARGA PRODUCCION (ANIMALES/HA)]])</f>
        <v>3.3889040721508605</v>
      </c>
      <c r="X1208" s="54">
        <f t="shared" si="274"/>
        <v>2023</v>
      </c>
      <c r="Y1208" s="54">
        <f t="shared" si="275"/>
        <v>3</v>
      </c>
      <c r="Z1208" s="54" t="e">
        <f t="shared" ca="1" si="276"/>
        <v>#NAME?</v>
      </c>
      <c r="AA1208" s="57">
        <f t="shared" si="277"/>
        <v>124</v>
      </c>
      <c r="AB1208" s="55">
        <f t="shared" si="278"/>
        <v>0.95161290322580649</v>
      </c>
      <c r="AC1208" s="58">
        <f t="shared" si="279"/>
        <v>4.8387096774193505E-2</v>
      </c>
      <c r="AD1208" s="52"/>
    </row>
    <row r="1209" spans="1:30">
      <c r="A1209" s="60">
        <v>44992</v>
      </c>
      <c r="B1209" s="52" t="s">
        <v>85</v>
      </c>
      <c r="C1209" s="52">
        <v>1866</v>
      </c>
      <c r="D1209" s="52">
        <v>40</v>
      </c>
      <c r="E1209" s="52">
        <v>9</v>
      </c>
      <c r="F1209" s="52">
        <v>40</v>
      </c>
      <c r="G1209" s="52">
        <v>101</v>
      </c>
      <c r="H1209" s="52">
        <v>117</v>
      </c>
      <c r="I1209" s="52">
        <v>0</v>
      </c>
      <c r="J1209" s="52">
        <v>5</v>
      </c>
      <c r="K1209" s="52">
        <v>480</v>
      </c>
      <c r="L1209" s="52">
        <v>26.01</v>
      </c>
      <c r="M1209" s="53">
        <v>34.119999999999997</v>
      </c>
      <c r="N1209" s="54">
        <f>IF(Tabla2[[#This Row],[LECHE RETIRO DIA]]&lt;&gt;ISBLANK(Tabla2[[#This Row],[LECHE RETIRO DIA]]),SUM(Tabla2[[#This Row],[LECHE TANQUE DIA]:[LECHE RETIRO DIA]]),SUM(Tabla2[[#This Row],[LECHE TANQUE DIA]:[LECHE AUTOCONSUMO DIA]]))</f>
        <v>1955</v>
      </c>
      <c r="O1209" s="55">
        <f t="shared" si="266"/>
        <v>0.95447570332480813</v>
      </c>
      <c r="P1209" s="56">
        <f t="shared" si="267"/>
        <v>19.356435643564357</v>
      </c>
      <c r="Q1209" s="56">
        <f t="shared" si="268"/>
        <v>18.475247524752476</v>
      </c>
      <c r="R1209" s="56">
        <f t="shared" si="269"/>
        <v>8</v>
      </c>
      <c r="S1209" s="56">
        <f t="shared" si="270"/>
        <v>4.072916666666667</v>
      </c>
      <c r="T1209" s="56">
        <f t="shared" si="271"/>
        <v>4.7524752475247523</v>
      </c>
      <c r="U1209" s="56">
        <f t="shared" si="272"/>
        <v>75.163398692810446</v>
      </c>
      <c r="V1209" s="56">
        <f t="shared" si="273"/>
        <v>3.8831218762014608</v>
      </c>
      <c r="W1209" s="56">
        <f>IFERROR(H1209/M1209,Tabla2[[#This Row],[CARGA PRODUCCION (ANIMALES/HA)]])</f>
        <v>3.4290738569753811</v>
      </c>
      <c r="X1209" s="54">
        <f t="shared" si="274"/>
        <v>2023</v>
      </c>
      <c r="Y1209" s="54">
        <f t="shared" si="275"/>
        <v>3</v>
      </c>
      <c r="Z1209" s="54" t="e">
        <f t="shared" ca="1" si="276"/>
        <v>#NAME?</v>
      </c>
      <c r="AA1209" s="57">
        <f t="shared" si="277"/>
        <v>117</v>
      </c>
      <c r="AB1209" s="55">
        <f t="shared" si="278"/>
        <v>0.86324786324786329</v>
      </c>
      <c r="AC1209" s="58">
        <f t="shared" si="279"/>
        <v>0.13675213675213671</v>
      </c>
      <c r="AD1209" s="52"/>
    </row>
    <row r="1210" spans="1:30">
      <c r="A1210" s="60">
        <v>44992</v>
      </c>
      <c r="B1210" s="52" t="s">
        <v>88</v>
      </c>
      <c r="C1210" s="52">
        <v>691</v>
      </c>
      <c r="D1210" s="52">
        <v>15</v>
      </c>
      <c r="E1210" s="52">
        <v>5</v>
      </c>
      <c r="F1210" s="52">
        <v>15</v>
      </c>
      <c r="G1210" s="52">
        <v>37</v>
      </c>
      <c r="H1210" s="52">
        <v>43</v>
      </c>
      <c r="I1210" s="52">
        <v>1</v>
      </c>
      <c r="J1210" s="52">
        <v>2</v>
      </c>
      <c r="K1210" s="52">
        <v>180</v>
      </c>
      <c r="L1210" s="52">
        <v>14</v>
      </c>
      <c r="M1210" s="53">
        <v>15</v>
      </c>
      <c r="N1210" s="54">
        <f>IF(Tabla2[[#This Row],[LECHE RETIRO DIA]]&lt;&gt;ISBLANK(Tabla2[[#This Row],[LECHE RETIRO DIA]]),SUM(Tabla2[[#This Row],[LECHE TANQUE DIA]:[LECHE RETIRO DIA]]),SUM(Tabla2[[#This Row],[LECHE TANQUE DIA]:[LECHE AUTOCONSUMO DIA]]))</f>
        <v>726</v>
      </c>
      <c r="O1210" s="55">
        <f t="shared" si="266"/>
        <v>0.95179063360881544</v>
      </c>
      <c r="P1210" s="56">
        <f t="shared" si="267"/>
        <v>19.621621621621621</v>
      </c>
      <c r="Q1210" s="56">
        <f t="shared" si="268"/>
        <v>18.675675675675677</v>
      </c>
      <c r="R1210" s="56">
        <f t="shared" si="269"/>
        <v>7.5</v>
      </c>
      <c r="S1210" s="56">
        <f t="shared" si="270"/>
        <v>4.0333333333333332</v>
      </c>
      <c r="T1210" s="56">
        <f t="shared" si="271"/>
        <v>4.8648648648648649</v>
      </c>
      <c r="U1210" s="56">
        <f t="shared" si="272"/>
        <v>51.857142857142854</v>
      </c>
      <c r="V1210" s="56">
        <f t="shared" si="273"/>
        <v>2.6428571428571428</v>
      </c>
      <c r="W1210" s="56">
        <f>IFERROR(H1210/M1210,Tabla2[[#This Row],[CARGA PRODUCCION (ANIMALES/HA)]])</f>
        <v>2.8666666666666667</v>
      </c>
      <c r="X1210" s="54">
        <f t="shared" si="274"/>
        <v>2023</v>
      </c>
      <c r="Y1210" s="54">
        <f t="shared" si="275"/>
        <v>3</v>
      </c>
      <c r="Z1210" s="54" t="e">
        <f t="shared" ca="1" si="276"/>
        <v>#NAME?</v>
      </c>
      <c r="AA1210" s="57">
        <f t="shared" si="277"/>
        <v>43</v>
      </c>
      <c r="AB1210" s="55">
        <f t="shared" si="278"/>
        <v>0.86046511627906974</v>
      </c>
      <c r="AC1210" s="58">
        <f t="shared" si="279"/>
        <v>0.13953488372093026</v>
      </c>
      <c r="AD1210" s="52"/>
    </row>
    <row r="1211" spans="1:30">
      <c r="A1211" s="60">
        <v>44993</v>
      </c>
      <c r="B1211" s="52" t="s">
        <v>81</v>
      </c>
      <c r="C1211" s="52">
        <v>2285</v>
      </c>
      <c r="D1211" s="52">
        <v>30</v>
      </c>
      <c r="E1211" s="52">
        <v>9</v>
      </c>
      <c r="F1211" s="52">
        <v>30</v>
      </c>
      <c r="G1211" s="52">
        <v>98</v>
      </c>
      <c r="H1211" s="52">
        <v>101</v>
      </c>
      <c r="I1211" s="52">
        <v>2</v>
      </c>
      <c r="J1211" s="52">
        <v>13</v>
      </c>
      <c r="K1211" s="52">
        <v>600</v>
      </c>
      <c r="L1211" s="52">
        <v>23.4</v>
      </c>
      <c r="M1211" s="53">
        <v>31.01</v>
      </c>
      <c r="N1211" s="54">
        <f>IF(Tabla2[[#This Row],[LECHE RETIRO DIA]]&lt;&gt;ISBLANK(Tabla2[[#This Row],[LECHE RETIRO DIA]]),SUM(Tabla2[[#This Row],[LECHE TANQUE DIA]:[LECHE RETIRO DIA]]),SUM(Tabla2[[#This Row],[LECHE TANQUE DIA]:[LECHE AUTOCONSUMO DIA]]))</f>
        <v>2354</v>
      </c>
      <c r="O1211" s="55">
        <f t="shared" si="266"/>
        <v>0.97068819031435849</v>
      </c>
      <c r="P1211" s="56">
        <f t="shared" si="267"/>
        <v>24.020408163265305</v>
      </c>
      <c r="Q1211" s="56">
        <f t="shared" si="268"/>
        <v>23.316326530612244</v>
      </c>
      <c r="R1211" s="56">
        <f t="shared" si="269"/>
        <v>2.3076923076923075</v>
      </c>
      <c r="S1211" s="56">
        <f t="shared" si="270"/>
        <v>3.9233333333333333</v>
      </c>
      <c r="T1211" s="56">
        <f t="shared" si="271"/>
        <v>6.1224489795918364</v>
      </c>
      <c r="U1211" s="56">
        <f t="shared" si="272"/>
        <v>100.5982905982906</v>
      </c>
      <c r="V1211" s="56">
        <f t="shared" si="273"/>
        <v>4.1880341880341883</v>
      </c>
      <c r="W1211" s="56">
        <f>IFERROR(H1211/M1211,Tabla2[[#This Row],[CARGA PRODUCCION (ANIMALES/HA)]])</f>
        <v>3.2570138664946788</v>
      </c>
      <c r="X1211" s="54">
        <f t="shared" si="274"/>
        <v>2023</v>
      </c>
      <c r="Y1211" s="54">
        <f t="shared" si="275"/>
        <v>3</v>
      </c>
      <c r="Z1211" s="54" t="e">
        <f t="shared" ca="1" si="276"/>
        <v>#NAME?</v>
      </c>
      <c r="AA1211" s="57">
        <f t="shared" si="277"/>
        <v>101</v>
      </c>
      <c r="AB1211" s="55">
        <f t="shared" si="278"/>
        <v>0.97029702970297027</v>
      </c>
      <c r="AC1211" s="58">
        <f t="shared" si="279"/>
        <v>2.9702970297029729E-2</v>
      </c>
      <c r="AD1211" s="52"/>
    </row>
    <row r="1212" spans="1:30">
      <c r="A1212" s="60">
        <v>44993</v>
      </c>
      <c r="B1212" s="52" t="s">
        <v>83</v>
      </c>
      <c r="C1212" s="52">
        <v>2377</v>
      </c>
      <c r="D1212" s="52">
        <v>80</v>
      </c>
      <c r="E1212" s="52">
        <v>9</v>
      </c>
      <c r="F1212" s="52">
        <v>80</v>
      </c>
      <c r="G1212" s="52">
        <v>118</v>
      </c>
      <c r="H1212" s="52">
        <v>124</v>
      </c>
      <c r="I1212" s="52">
        <v>2</v>
      </c>
      <c r="J1212" s="52">
        <v>6</v>
      </c>
      <c r="K1212" s="52">
        <v>680</v>
      </c>
      <c r="L1212" s="52">
        <v>29.8</v>
      </c>
      <c r="M1212" s="53">
        <v>36.590000000000003</v>
      </c>
      <c r="N1212" s="54">
        <f>IF(Tabla2[[#This Row],[LECHE RETIRO DIA]]&lt;&gt;ISBLANK(Tabla2[[#This Row],[LECHE RETIRO DIA]]),SUM(Tabla2[[#This Row],[LECHE TANQUE DIA]:[LECHE RETIRO DIA]]),SUM(Tabla2[[#This Row],[LECHE TANQUE DIA]:[LECHE AUTOCONSUMO DIA]]))</f>
        <v>2546</v>
      </c>
      <c r="O1212" s="55">
        <f t="shared" ref="O1212:O1275" si="280">IFERROR(C1212/N1212,"")</f>
        <v>0.93362136684996078</v>
      </c>
      <c r="P1212" s="56">
        <f t="shared" ref="P1212:P1275" si="281">IFERROR(N1212/G1212,"")</f>
        <v>21.576271186440678</v>
      </c>
      <c r="Q1212" s="56">
        <f t="shared" ref="Q1212:Q1275" si="282">IFERROR(C1212/G1212,"")</f>
        <v>20.14406779661017</v>
      </c>
      <c r="R1212" s="56">
        <f t="shared" ref="R1212:R1275" si="283">IFERROR(D1212/J1212,"")</f>
        <v>13.333333333333334</v>
      </c>
      <c r="S1212" s="56">
        <f t="shared" ref="S1212:S1275" si="284">IFERROR(N1212/K1212,"")</f>
        <v>3.7441176470588236</v>
      </c>
      <c r="T1212" s="56">
        <f t="shared" ref="T1212:T1275" si="285">IFERROR(K1212/G1212,"")</f>
        <v>5.7627118644067794</v>
      </c>
      <c r="U1212" s="56">
        <f t="shared" ref="U1212:U1275" si="286">IFERROR(N1212/L1212,"")</f>
        <v>85.43624161073825</v>
      </c>
      <c r="V1212" s="56">
        <f t="shared" ref="V1212:V1275" si="287">IFERROR(G1212/L1212,"")</f>
        <v>3.9597315436241609</v>
      </c>
      <c r="W1212" s="56">
        <f>IFERROR(H1212/M1212,Tabla2[[#This Row],[CARGA PRODUCCION (ANIMALES/HA)]])</f>
        <v>3.3889040721508605</v>
      </c>
      <c r="X1212" s="54">
        <f t="shared" ref="X1212:X1275" si="288">YEAR(A1212)</f>
        <v>2023</v>
      </c>
      <c r="Y1212" s="54">
        <f t="shared" ref="Y1212:Y1275" si="289">MONTH(A1212)</f>
        <v>3</v>
      </c>
      <c r="Z1212" s="54" t="e">
        <f t="shared" ref="Z1212:Z1275" ca="1" si="290">_xlfn.ISOWEEKNUM(A1212)</f>
        <v>#NAME?</v>
      </c>
      <c r="AA1212" s="57">
        <f t="shared" ref="AA1212:AA1275" si="291">IF(H1212&gt;0,H1212,G1212)</f>
        <v>124</v>
      </c>
      <c r="AB1212" s="55">
        <f t="shared" ref="AB1212:AB1275" si="292">IFERROR(G1212/AA1212,"")</f>
        <v>0.95161290322580649</v>
      </c>
      <c r="AC1212" s="58">
        <f t="shared" si="279"/>
        <v>4.8387096774193505E-2</v>
      </c>
      <c r="AD1212" s="52"/>
    </row>
    <row r="1213" spans="1:30">
      <c r="A1213" s="60">
        <v>44993</v>
      </c>
      <c r="B1213" s="52" t="s">
        <v>85</v>
      </c>
      <c r="C1213" s="52">
        <v>1833</v>
      </c>
      <c r="D1213" s="52">
        <v>40</v>
      </c>
      <c r="E1213" s="52">
        <v>9</v>
      </c>
      <c r="F1213" s="52">
        <v>40</v>
      </c>
      <c r="G1213" s="52">
        <v>103</v>
      </c>
      <c r="H1213" s="52">
        <v>124</v>
      </c>
      <c r="I1213" s="52">
        <v>0</v>
      </c>
      <c r="J1213" s="52">
        <v>5</v>
      </c>
      <c r="K1213" s="52">
        <v>480</v>
      </c>
      <c r="L1213" s="52">
        <v>26.01</v>
      </c>
      <c r="M1213" s="53">
        <v>34.119999999999997</v>
      </c>
      <c r="N1213" s="54">
        <f>IF(Tabla2[[#This Row],[LECHE RETIRO DIA]]&lt;&gt;ISBLANK(Tabla2[[#This Row],[LECHE RETIRO DIA]]),SUM(Tabla2[[#This Row],[LECHE TANQUE DIA]:[LECHE RETIRO DIA]]),SUM(Tabla2[[#This Row],[LECHE TANQUE DIA]:[LECHE AUTOCONSUMO DIA]]))</f>
        <v>1922</v>
      </c>
      <c r="O1213" s="55">
        <f t="shared" si="280"/>
        <v>0.95369406867845996</v>
      </c>
      <c r="P1213" s="56">
        <f t="shared" si="281"/>
        <v>18.660194174757283</v>
      </c>
      <c r="Q1213" s="56">
        <f t="shared" si="282"/>
        <v>17.796116504854368</v>
      </c>
      <c r="R1213" s="56">
        <f t="shared" si="283"/>
        <v>8</v>
      </c>
      <c r="S1213" s="56">
        <f t="shared" si="284"/>
        <v>4.0041666666666664</v>
      </c>
      <c r="T1213" s="56">
        <f t="shared" si="285"/>
        <v>4.6601941747572813</v>
      </c>
      <c r="U1213" s="56">
        <f t="shared" si="286"/>
        <v>73.894655901576314</v>
      </c>
      <c r="V1213" s="56">
        <f t="shared" si="287"/>
        <v>3.9600153787004997</v>
      </c>
      <c r="W1213" s="56">
        <f>IFERROR(H1213/M1213,Tabla2[[#This Row],[CARGA PRODUCCION (ANIMALES/HA)]])</f>
        <v>3.6342321219226261</v>
      </c>
      <c r="X1213" s="54">
        <f t="shared" si="288"/>
        <v>2023</v>
      </c>
      <c r="Y1213" s="54">
        <f t="shared" si="289"/>
        <v>3</v>
      </c>
      <c r="Z1213" s="54" t="e">
        <f t="shared" ca="1" si="290"/>
        <v>#NAME?</v>
      </c>
      <c r="AA1213" s="57">
        <f t="shared" si="291"/>
        <v>124</v>
      </c>
      <c r="AB1213" s="55">
        <f t="shared" si="292"/>
        <v>0.83064516129032262</v>
      </c>
      <c r="AC1213" s="58">
        <f t="shared" si="279"/>
        <v>0.16935483870967738</v>
      </c>
      <c r="AD1213" s="52"/>
    </row>
    <row r="1214" spans="1:30">
      <c r="A1214" s="60">
        <v>44993</v>
      </c>
      <c r="B1214" s="52" t="s">
        <v>88</v>
      </c>
      <c r="C1214" s="52">
        <v>691</v>
      </c>
      <c r="D1214" s="52">
        <v>15</v>
      </c>
      <c r="E1214" s="52">
        <v>5</v>
      </c>
      <c r="F1214" s="52">
        <v>15</v>
      </c>
      <c r="G1214" s="52">
        <v>37</v>
      </c>
      <c r="H1214" s="52">
        <v>43</v>
      </c>
      <c r="I1214" s="52">
        <v>1</v>
      </c>
      <c r="J1214" s="52">
        <v>2</v>
      </c>
      <c r="K1214" s="52">
        <v>180</v>
      </c>
      <c r="L1214" s="52">
        <v>14</v>
      </c>
      <c r="M1214" s="53">
        <v>15</v>
      </c>
      <c r="N1214" s="54">
        <f>IF(Tabla2[[#This Row],[LECHE RETIRO DIA]]&lt;&gt;ISBLANK(Tabla2[[#This Row],[LECHE RETIRO DIA]]),SUM(Tabla2[[#This Row],[LECHE TANQUE DIA]:[LECHE RETIRO DIA]]),SUM(Tabla2[[#This Row],[LECHE TANQUE DIA]:[LECHE AUTOCONSUMO DIA]]))</f>
        <v>726</v>
      </c>
      <c r="O1214" s="55">
        <f t="shared" si="280"/>
        <v>0.95179063360881544</v>
      </c>
      <c r="P1214" s="56">
        <f t="shared" si="281"/>
        <v>19.621621621621621</v>
      </c>
      <c r="Q1214" s="56">
        <f t="shared" si="282"/>
        <v>18.675675675675677</v>
      </c>
      <c r="R1214" s="56">
        <f t="shared" si="283"/>
        <v>7.5</v>
      </c>
      <c r="S1214" s="56">
        <f t="shared" si="284"/>
        <v>4.0333333333333332</v>
      </c>
      <c r="T1214" s="56">
        <f t="shared" si="285"/>
        <v>4.8648648648648649</v>
      </c>
      <c r="U1214" s="56">
        <f t="shared" si="286"/>
        <v>51.857142857142854</v>
      </c>
      <c r="V1214" s="56">
        <f t="shared" si="287"/>
        <v>2.6428571428571428</v>
      </c>
      <c r="W1214" s="56">
        <f>IFERROR(H1214/M1214,Tabla2[[#This Row],[CARGA PRODUCCION (ANIMALES/HA)]])</f>
        <v>2.8666666666666667</v>
      </c>
      <c r="X1214" s="54">
        <f t="shared" si="288"/>
        <v>2023</v>
      </c>
      <c r="Y1214" s="54">
        <f t="shared" si="289"/>
        <v>3</v>
      </c>
      <c r="Z1214" s="54" t="e">
        <f t="shared" ca="1" si="290"/>
        <v>#NAME?</v>
      </c>
      <c r="AA1214" s="57">
        <f t="shared" si="291"/>
        <v>43</v>
      </c>
      <c r="AB1214" s="55">
        <f t="shared" si="292"/>
        <v>0.86046511627906974</v>
      </c>
      <c r="AC1214" s="58">
        <f t="shared" si="279"/>
        <v>0.13953488372093026</v>
      </c>
      <c r="AD1214" s="52"/>
    </row>
    <row r="1215" spans="1:30">
      <c r="A1215" s="60">
        <v>44994</v>
      </c>
      <c r="B1215" s="52" t="s">
        <v>81</v>
      </c>
      <c r="C1215" s="52">
        <v>2276</v>
      </c>
      <c r="D1215" s="52">
        <v>30</v>
      </c>
      <c r="E1215" s="52">
        <v>9</v>
      </c>
      <c r="F1215" s="52">
        <v>30</v>
      </c>
      <c r="G1215" s="52">
        <v>98</v>
      </c>
      <c r="H1215" s="52">
        <v>101</v>
      </c>
      <c r="I1215" s="52">
        <v>2</v>
      </c>
      <c r="J1215" s="52">
        <v>13</v>
      </c>
      <c r="K1215" s="52">
        <v>600</v>
      </c>
      <c r="L1215" s="52">
        <v>23.4</v>
      </c>
      <c r="M1215" s="53">
        <v>31.01</v>
      </c>
      <c r="N1215" s="54">
        <f>IF(Tabla2[[#This Row],[LECHE RETIRO DIA]]&lt;&gt;ISBLANK(Tabla2[[#This Row],[LECHE RETIRO DIA]]),SUM(Tabla2[[#This Row],[LECHE TANQUE DIA]:[LECHE RETIRO DIA]]),SUM(Tabla2[[#This Row],[LECHE TANQUE DIA]:[LECHE AUTOCONSUMO DIA]]))</f>
        <v>2345</v>
      </c>
      <c r="O1215" s="55">
        <f t="shared" si="280"/>
        <v>0.97057569296375268</v>
      </c>
      <c r="P1215" s="56">
        <f t="shared" si="281"/>
        <v>23.928571428571427</v>
      </c>
      <c r="Q1215" s="56">
        <f t="shared" si="282"/>
        <v>23.224489795918366</v>
      </c>
      <c r="R1215" s="56">
        <f t="shared" si="283"/>
        <v>2.3076923076923075</v>
      </c>
      <c r="S1215" s="56">
        <f t="shared" si="284"/>
        <v>3.9083333333333332</v>
      </c>
      <c r="T1215" s="56">
        <f t="shared" si="285"/>
        <v>6.1224489795918364</v>
      </c>
      <c r="U1215" s="56">
        <f t="shared" si="286"/>
        <v>100.21367521367522</v>
      </c>
      <c r="V1215" s="56">
        <f t="shared" si="287"/>
        <v>4.1880341880341883</v>
      </c>
      <c r="W1215" s="56">
        <f>IFERROR(H1215/M1215,Tabla2[[#This Row],[CARGA PRODUCCION (ANIMALES/HA)]])</f>
        <v>3.2570138664946788</v>
      </c>
      <c r="X1215" s="54">
        <f t="shared" si="288"/>
        <v>2023</v>
      </c>
      <c r="Y1215" s="54">
        <f t="shared" si="289"/>
        <v>3</v>
      </c>
      <c r="Z1215" s="54" t="e">
        <f t="shared" ca="1" si="290"/>
        <v>#NAME?</v>
      </c>
      <c r="AA1215" s="57">
        <f t="shared" si="291"/>
        <v>101</v>
      </c>
      <c r="AB1215" s="55">
        <f t="shared" si="292"/>
        <v>0.97029702970297027</v>
      </c>
      <c r="AC1215" s="58">
        <f t="shared" si="279"/>
        <v>2.9702970297029729E-2</v>
      </c>
      <c r="AD1215" s="52"/>
    </row>
    <row r="1216" spans="1:30">
      <c r="A1216" s="60">
        <v>44994</v>
      </c>
      <c r="B1216" s="52" t="s">
        <v>83</v>
      </c>
      <c r="C1216" s="52">
        <v>2353</v>
      </c>
      <c r="D1216" s="52">
        <v>80</v>
      </c>
      <c r="E1216" s="52">
        <v>9</v>
      </c>
      <c r="F1216" s="52">
        <v>80</v>
      </c>
      <c r="G1216" s="52">
        <v>118</v>
      </c>
      <c r="H1216" s="52">
        <v>124</v>
      </c>
      <c r="I1216" s="52">
        <v>2</v>
      </c>
      <c r="J1216" s="52">
        <v>6</v>
      </c>
      <c r="K1216" s="52">
        <v>680</v>
      </c>
      <c r="L1216" s="52">
        <v>29.8</v>
      </c>
      <c r="M1216" s="53">
        <v>36.590000000000003</v>
      </c>
      <c r="N1216" s="54">
        <f>IF(Tabla2[[#This Row],[LECHE RETIRO DIA]]&lt;&gt;ISBLANK(Tabla2[[#This Row],[LECHE RETIRO DIA]]),SUM(Tabla2[[#This Row],[LECHE TANQUE DIA]:[LECHE RETIRO DIA]]),SUM(Tabla2[[#This Row],[LECHE TANQUE DIA]:[LECHE AUTOCONSUMO DIA]]))</f>
        <v>2522</v>
      </c>
      <c r="O1216" s="55">
        <f t="shared" si="280"/>
        <v>0.9329896907216495</v>
      </c>
      <c r="P1216" s="56">
        <f t="shared" si="281"/>
        <v>21.372881355932204</v>
      </c>
      <c r="Q1216" s="56">
        <f t="shared" si="282"/>
        <v>19.940677966101696</v>
      </c>
      <c r="R1216" s="56">
        <f t="shared" si="283"/>
        <v>13.333333333333334</v>
      </c>
      <c r="S1216" s="56">
        <f t="shared" si="284"/>
        <v>3.7088235294117649</v>
      </c>
      <c r="T1216" s="56">
        <f t="shared" si="285"/>
        <v>5.7627118644067794</v>
      </c>
      <c r="U1216" s="56">
        <f t="shared" si="286"/>
        <v>84.630872483221481</v>
      </c>
      <c r="V1216" s="56">
        <f t="shared" si="287"/>
        <v>3.9597315436241609</v>
      </c>
      <c r="W1216" s="56">
        <f>IFERROR(H1216/M1216,Tabla2[[#This Row],[CARGA PRODUCCION (ANIMALES/HA)]])</f>
        <v>3.3889040721508605</v>
      </c>
      <c r="X1216" s="54">
        <f t="shared" si="288"/>
        <v>2023</v>
      </c>
      <c r="Y1216" s="54">
        <f t="shared" si="289"/>
        <v>3</v>
      </c>
      <c r="Z1216" s="54" t="e">
        <f t="shared" ca="1" si="290"/>
        <v>#NAME?</v>
      </c>
      <c r="AA1216" s="57">
        <f t="shared" si="291"/>
        <v>124</v>
      </c>
      <c r="AB1216" s="55">
        <f t="shared" si="292"/>
        <v>0.95161290322580649</v>
      </c>
      <c r="AC1216" s="58">
        <f t="shared" si="279"/>
        <v>4.8387096774193505E-2</v>
      </c>
      <c r="AD1216" s="52"/>
    </row>
    <row r="1217" spans="1:30">
      <c r="A1217" s="60">
        <v>44994</v>
      </c>
      <c r="B1217" s="52" t="s">
        <v>85</v>
      </c>
      <c r="C1217" s="52">
        <v>1783</v>
      </c>
      <c r="D1217" s="52">
        <v>40</v>
      </c>
      <c r="E1217" s="52">
        <v>9</v>
      </c>
      <c r="F1217" s="52">
        <v>40</v>
      </c>
      <c r="G1217" s="52">
        <v>103</v>
      </c>
      <c r="H1217" s="52">
        <v>124</v>
      </c>
      <c r="I1217" s="52">
        <v>0</v>
      </c>
      <c r="J1217" s="52">
        <v>5</v>
      </c>
      <c r="K1217" s="52">
        <v>480</v>
      </c>
      <c r="L1217" s="52">
        <v>26.01</v>
      </c>
      <c r="M1217" s="53">
        <v>34.119999999999997</v>
      </c>
      <c r="N1217" s="54">
        <f>IF(Tabla2[[#This Row],[LECHE RETIRO DIA]]&lt;&gt;ISBLANK(Tabla2[[#This Row],[LECHE RETIRO DIA]]),SUM(Tabla2[[#This Row],[LECHE TANQUE DIA]:[LECHE RETIRO DIA]]),SUM(Tabla2[[#This Row],[LECHE TANQUE DIA]:[LECHE AUTOCONSUMO DIA]]))</f>
        <v>1872</v>
      </c>
      <c r="O1217" s="55">
        <f t="shared" si="280"/>
        <v>0.9524572649572649</v>
      </c>
      <c r="P1217" s="56">
        <f t="shared" si="281"/>
        <v>18.174757281553397</v>
      </c>
      <c r="Q1217" s="56">
        <f t="shared" si="282"/>
        <v>17.310679611650485</v>
      </c>
      <c r="R1217" s="56">
        <f t="shared" si="283"/>
        <v>8</v>
      </c>
      <c r="S1217" s="56">
        <f t="shared" si="284"/>
        <v>3.9</v>
      </c>
      <c r="T1217" s="56">
        <f t="shared" si="285"/>
        <v>4.6601941747572813</v>
      </c>
      <c r="U1217" s="56">
        <f t="shared" si="286"/>
        <v>71.97231833910034</v>
      </c>
      <c r="V1217" s="56">
        <f t="shared" si="287"/>
        <v>3.9600153787004997</v>
      </c>
      <c r="W1217" s="56">
        <f>IFERROR(H1217/M1217,Tabla2[[#This Row],[CARGA PRODUCCION (ANIMALES/HA)]])</f>
        <v>3.6342321219226261</v>
      </c>
      <c r="X1217" s="54">
        <f t="shared" si="288"/>
        <v>2023</v>
      </c>
      <c r="Y1217" s="54">
        <f t="shared" si="289"/>
        <v>3</v>
      </c>
      <c r="Z1217" s="54" t="e">
        <f t="shared" ca="1" si="290"/>
        <v>#NAME?</v>
      </c>
      <c r="AA1217" s="57">
        <f t="shared" si="291"/>
        <v>124</v>
      </c>
      <c r="AB1217" s="55">
        <f t="shared" si="292"/>
        <v>0.83064516129032262</v>
      </c>
      <c r="AC1217" s="58">
        <f t="shared" si="279"/>
        <v>0.16935483870967738</v>
      </c>
      <c r="AD1217" s="52"/>
    </row>
    <row r="1218" spans="1:30">
      <c r="A1218" s="60">
        <v>44994</v>
      </c>
      <c r="B1218" s="52" t="s">
        <v>88</v>
      </c>
      <c r="C1218" s="52">
        <v>677</v>
      </c>
      <c r="D1218" s="52">
        <v>15</v>
      </c>
      <c r="E1218" s="52">
        <v>5</v>
      </c>
      <c r="F1218" s="52">
        <v>15</v>
      </c>
      <c r="G1218" s="52">
        <v>37</v>
      </c>
      <c r="H1218" s="52">
        <v>43</v>
      </c>
      <c r="I1218" s="52">
        <v>1</v>
      </c>
      <c r="J1218" s="52">
        <v>2</v>
      </c>
      <c r="K1218" s="52">
        <v>180</v>
      </c>
      <c r="L1218" s="52">
        <v>14</v>
      </c>
      <c r="M1218" s="53">
        <v>15</v>
      </c>
      <c r="N1218" s="54">
        <f>IF(Tabla2[[#This Row],[LECHE RETIRO DIA]]&lt;&gt;ISBLANK(Tabla2[[#This Row],[LECHE RETIRO DIA]]),SUM(Tabla2[[#This Row],[LECHE TANQUE DIA]:[LECHE RETIRO DIA]]),SUM(Tabla2[[#This Row],[LECHE TANQUE DIA]:[LECHE AUTOCONSUMO DIA]]))</f>
        <v>712</v>
      </c>
      <c r="O1218" s="55">
        <f t="shared" si="280"/>
        <v>0.9508426966292135</v>
      </c>
      <c r="P1218" s="56">
        <f t="shared" si="281"/>
        <v>19.243243243243242</v>
      </c>
      <c r="Q1218" s="56">
        <f t="shared" si="282"/>
        <v>18.297297297297298</v>
      </c>
      <c r="R1218" s="56">
        <f t="shared" si="283"/>
        <v>7.5</v>
      </c>
      <c r="S1218" s="56">
        <f t="shared" si="284"/>
        <v>3.9555555555555557</v>
      </c>
      <c r="T1218" s="56">
        <f t="shared" si="285"/>
        <v>4.8648648648648649</v>
      </c>
      <c r="U1218" s="56">
        <f t="shared" si="286"/>
        <v>50.857142857142854</v>
      </c>
      <c r="V1218" s="56">
        <f t="shared" si="287"/>
        <v>2.6428571428571428</v>
      </c>
      <c r="W1218" s="56">
        <f>IFERROR(H1218/M1218,Tabla2[[#This Row],[CARGA PRODUCCION (ANIMALES/HA)]])</f>
        <v>2.8666666666666667</v>
      </c>
      <c r="X1218" s="54">
        <f t="shared" si="288"/>
        <v>2023</v>
      </c>
      <c r="Y1218" s="54">
        <f t="shared" si="289"/>
        <v>3</v>
      </c>
      <c r="Z1218" s="54" t="e">
        <f t="shared" ca="1" si="290"/>
        <v>#NAME?</v>
      </c>
      <c r="AA1218" s="57">
        <f t="shared" si="291"/>
        <v>43</v>
      </c>
      <c r="AB1218" s="55">
        <f t="shared" si="292"/>
        <v>0.86046511627906974</v>
      </c>
      <c r="AC1218" s="58">
        <f t="shared" si="279"/>
        <v>0.13953488372093026</v>
      </c>
      <c r="AD1218" s="52"/>
    </row>
    <row r="1219" spans="1:30">
      <c r="A1219" s="60">
        <v>44995</v>
      </c>
      <c r="B1219" s="52" t="s">
        <v>81</v>
      </c>
      <c r="C1219" s="52">
        <v>2305</v>
      </c>
      <c r="D1219" s="52">
        <v>30</v>
      </c>
      <c r="E1219" s="52">
        <v>9</v>
      </c>
      <c r="F1219" s="52">
        <v>30</v>
      </c>
      <c r="G1219" s="52">
        <v>99</v>
      </c>
      <c r="H1219" s="52">
        <v>102</v>
      </c>
      <c r="I1219" s="52">
        <v>2</v>
      </c>
      <c r="J1219" s="52">
        <v>14</v>
      </c>
      <c r="K1219" s="52">
        <v>600</v>
      </c>
      <c r="L1219" s="52">
        <v>23.4</v>
      </c>
      <c r="M1219" s="53">
        <v>31.01</v>
      </c>
      <c r="N1219" s="54">
        <f>IF(Tabla2[[#This Row],[LECHE RETIRO DIA]]&lt;&gt;ISBLANK(Tabla2[[#This Row],[LECHE RETIRO DIA]]),SUM(Tabla2[[#This Row],[LECHE TANQUE DIA]:[LECHE RETIRO DIA]]),SUM(Tabla2[[#This Row],[LECHE TANQUE DIA]:[LECHE AUTOCONSUMO DIA]]))</f>
        <v>2374</v>
      </c>
      <c r="O1219" s="55">
        <f t="shared" si="280"/>
        <v>0.97093513058129743</v>
      </c>
      <c r="P1219" s="56">
        <f t="shared" si="281"/>
        <v>23.979797979797979</v>
      </c>
      <c r="Q1219" s="56">
        <f t="shared" si="282"/>
        <v>23.282828282828284</v>
      </c>
      <c r="R1219" s="56">
        <f t="shared" si="283"/>
        <v>2.1428571428571428</v>
      </c>
      <c r="S1219" s="56">
        <f t="shared" si="284"/>
        <v>3.9566666666666666</v>
      </c>
      <c r="T1219" s="56">
        <f t="shared" si="285"/>
        <v>6.0606060606060606</v>
      </c>
      <c r="U1219" s="56">
        <f t="shared" si="286"/>
        <v>101.45299145299145</v>
      </c>
      <c r="V1219" s="56">
        <f t="shared" si="287"/>
        <v>4.2307692307692308</v>
      </c>
      <c r="W1219" s="56">
        <f>IFERROR(H1219/M1219,Tabla2[[#This Row],[CARGA PRODUCCION (ANIMALES/HA)]])</f>
        <v>3.2892615285391806</v>
      </c>
      <c r="X1219" s="54">
        <f t="shared" si="288"/>
        <v>2023</v>
      </c>
      <c r="Y1219" s="54">
        <f t="shared" si="289"/>
        <v>3</v>
      </c>
      <c r="Z1219" s="54" t="e">
        <f t="shared" ca="1" si="290"/>
        <v>#NAME?</v>
      </c>
      <c r="AA1219" s="57">
        <f t="shared" si="291"/>
        <v>102</v>
      </c>
      <c r="AB1219" s="55">
        <f t="shared" si="292"/>
        <v>0.97058823529411764</v>
      </c>
      <c r="AC1219" s="58">
        <f t="shared" si="279"/>
        <v>2.9411764705882359E-2</v>
      </c>
      <c r="AD1219" s="52"/>
    </row>
    <row r="1220" spans="1:30">
      <c r="A1220" s="60">
        <v>44995</v>
      </c>
      <c r="B1220" s="52" t="s">
        <v>83</v>
      </c>
      <c r="C1220" s="52">
        <v>2304</v>
      </c>
      <c r="D1220" s="52">
        <v>80</v>
      </c>
      <c r="E1220" s="52">
        <v>9</v>
      </c>
      <c r="F1220" s="52">
        <v>80</v>
      </c>
      <c r="G1220" s="52">
        <v>120</v>
      </c>
      <c r="H1220" s="52">
        <v>142</v>
      </c>
      <c r="I1220" s="52">
        <v>2</v>
      </c>
      <c r="J1220" s="52">
        <v>6</v>
      </c>
      <c r="K1220" s="52">
        <v>680</v>
      </c>
      <c r="L1220" s="52">
        <v>29.8</v>
      </c>
      <c r="M1220" s="53">
        <v>36.590000000000003</v>
      </c>
      <c r="N1220" s="54">
        <f>IF(Tabla2[[#This Row],[LECHE RETIRO DIA]]&lt;&gt;ISBLANK(Tabla2[[#This Row],[LECHE RETIRO DIA]]),SUM(Tabla2[[#This Row],[LECHE TANQUE DIA]:[LECHE RETIRO DIA]]),SUM(Tabla2[[#This Row],[LECHE TANQUE DIA]:[LECHE AUTOCONSUMO DIA]]))</f>
        <v>2473</v>
      </c>
      <c r="O1220" s="55">
        <f t="shared" si="280"/>
        <v>0.9316619490497372</v>
      </c>
      <c r="P1220" s="56">
        <f t="shared" si="281"/>
        <v>20.608333333333334</v>
      </c>
      <c r="Q1220" s="56">
        <f t="shared" si="282"/>
        <v>19.2</v>
      </c>
      <c r="R1220" s="56">
        <f t="shared" si="283"/>
        <v>13.333333333333334</v>
      </c>
      <c r="S1220" s="56">
        <f t="shared" si="284"/>
        <v>3.6367647058823529</v>
      </c>
      <c r="T1220" s="56">
        <f t="shared" si="285"/>
        <v>5.666666666666667</v>
      </c>
      <c r="U1220" s="56">
        <f t="shared" si="286"/>
        <v>82.986577181208048</v>
      </c>
      <c r="V1220" s="56">
        <f t="shared" si="287"/>
        <v>4.0268456375838921</v>
      </c>
      <c r="W1220" s="56">
        <f>IFERROR(H1220/M1220,Tabla2[[#This Row],[CARGA PRODUCCION (ANIMALES/HA)]])</f>
        <v>3.8808417600437273</v>
      </c>
      <c r="X1220" s="54">
        <f t="shared" si="288"/>
        <v>2023</v>
      </c>
      <c r="Y1220" s="54">
        <f t="shared" si="289"/>
        <v>3</v>
      </c>
      <c r="Z1220" s="54" t="e">
        <f t="shared" ca="1" si="290"/>
        <v>#NAME?</v>
      </c>
      <c r="AA1220" s="57">
        <f t="shared" si="291"/>
        <v>142</v>
      </c>
      <c r="AB1220" s="55">
        <f t="shared" si="292"/>
        <v>0.84507042253521125</v>
      </c>
      <c r="AC1220" s="58">
        <f t="shared" si="279"/>
        <v>0.15492957746478875</v>
      </c>
      <c r="AD1220" s="52"/>
    </row>
    <row r="1221" spans="1:30">
      <c r="A1221" s="60">
        <v>44995</v>
      </c>
      <c r="B1221" s="52" t="s">
        <v>85</v>
      </c>
      <c r="C1221" s="52">
        <v>1816</v>
      </c>
      <c r="D1221" s="52">
        <v>40</v>
      </c>
      <c r="E1221" s="52">
        <v>9</v>
      </c>
      <c r="F1221" s="52">
        <v>40</v>
      </c>
      <c r="G1221" s="52">
        <v>103</v>
      </c>
      <c r="H1221" s="52">
        <v>124</v>
      </c>
      <c r="I1221" s="52">
        <v>0</v>
      </c>
      <c r="J1221" s="52">
        <v>5</v>
      </c>
      <c r="K1221" s="52">
        <v>480</v>
      </c>
      <c r="L1221" s="52">
        <v>26.01</v>
      </c>
      <c r="M1221" s="53">
        <v>34.119999999999997</v>
      </c>
      <c r="N1221" s="54">
        <f>IF(Tabla2[[#This Row],[LECHE RETIRO DIA]]&lt;&gt;ISBLANK(Tabla2[[#This Row],[LECHE RETIRO DIA]]),SUM(Tabla2[[#This Row],[LECHE TANQUE DIA]:[LECHE RETIRO DIA]]),SUM(Tabla2[[#This Row],[LECHE TANQUE DIA]:[LECHE AUTOCONSUMO DIA]]))</f>
        <v>1905</v>
      </c>
      <c r="O1221" s="55">
        <f t="shared" si="280"/>
        <v>0.95328083989501311</v>
      </c>
      <c r="P1221" s="56">
        <f t="shared" si="281"/>
        <v>18.49514563106796</v>
      </c>
      <c r="Q1221" s="56">
        <f t="shared" si="282"/>
        <v>17.631067961165048</v>
      </c>
      <c r="R1221" s="56">
        <f t="shared" si="283"/>
        <v>8</v>
      </c>
      <c r="S1221" s="56">
        <f t="shared" si="284"/>
        <v>3.96875</v>
      </c>
      <c r="T1221" s="56">
        <f t="shared" si="285"/>
        <v>4.6601941747572813</v>
      </c>
      <c r="U1221" s="56">
        <f t="shared" si="286"/>
        <v>73.241061130334487</v>
      </c>
      <c r="V1221" s="56">
        <f t="shared" si="287"/>
        <v>3.9600153787004997</v>
      </c>
      <c r="W1221" s="56">
        <f>IFERROR(H1221/M1221,Tabla2[[#This Row],[CARGA PRODUCCION (ANIMALES/HA)]])</f>
        <v>3.6342321219226261</v>
      </c>
      <c r="X1221" s="54">
        <f t="shared" si="288"/>
        <v>2023</v>
      </c>
      <c r="Y1221" s="54">
        <f t="shared" si="289"/>
        <v>3</v>
      </c>
      <c r="Z1221" s="54" t="e">
        <f t="shared" ca="1" si="290"/>
        <v>#NAME?</v>
      </c>
      <c r="AA1221" s="57">
        <f t="shared" si="291"/>
        <v>124</v>
      </c>
      <c r="AB1221" s="55">
        <f t="shared" si="292"/>
        <v>0.83064516129032262</v>
      </c>
      <c r="AC1221" s="58">
        <f t="shared" si="279"/>
        <v>0.16935483870967738</v>
      </c>
      <c r="AD1221" s="52"/>
    </row>
    <row r="1222" spans="1:30">
      <c r="A1222" s="60">
        <v>44995</v>
      </c>
      <c r="B1222" s="52" t="s">
        <v>88</v>
      </c>
      <c r="C1222" s="52">
        <v>617</v>
      </c>
      <c r="D1222" s="52">
        <v>15</v>
      </c>
      <c r="E1222" s="52">
        <v>5</v>
      </c>
      <c r="F1222" s="52">
        <v>15</v>
      </c>
      <c r="G1222" s="52">
        <v>36</v>
      </c>
      <c r="H1222" s="52">
        <v>44</v>
      </c>
      <c r="I1222" s="52">
        <v>1</v>
      </c>
      <c r="J1222" s="52">
        <v>2</v>
      </c>
      <c r="K1222" s="52">
        <v>180</v>
      </c>
      <c r="L1222" s="52">
        <v>14</v>
      </c>
      <c r="M1222" s="53">
        <v>15</v>
      </c>
      <c r="N1222" s="54">
        <f>IF(Tabla2[[#This Row],[LECHE RETIRO DIA]]&lt;&gt;ISBLANK(Tabla2[[#This Row],[LECHE RETIRO DIA]]),SUM(Tabla2[[#This Row],[LECHE TANQUE DIA]:[LECHE RETIRO DIA]]),SUM(Tabla2[[#This Row],[LECHE TANQUE DIA]:[LECHE AUTOCONSUMO DIA]]))</f>
        <v>652</v>
      </c>
      <c r="O1222" s="55">
        <f t="shared" si="280"/>
        <v>0.94631901840490795</v>
      </c>
      <c r="P1222" s="56">
        <f t="shared" si="281"/>
        <v>18.111111111111111</v>
      </c>
      <c r="Q1222" s="56">
        <f t="shared" si="282"/>
        <v>17.138888888888889</v>
      </c>
      <c r="R1222" s="56">
        <f t="shared" si="283"/>
        <v>7.5</v>
      </c>
      <c r="S1222" s="56">
        <f t="shared" si="284"/>
        <v>3.6222222222222222</v>
      </c>
      <c r="T1222" s="56">
        <f t="shared" si="285"/>
        <v>5</v>
      </c>
      <c r="U1222" s="56">
        <f t="shared" si="286"/>
        <v>46.571428571428569</v>
      </c>
      <c r="V1222" s="56">
        <f t="shared" si="287"/>
        <v>2.5714285714285716</v>
      </c>
      <c r="W1222" s="56">
        <f>IFERROR(H1222/M1222,Tabla2[[#This Row],[CARGA PRODUCCION (ANIMALES/HA)]])</f>
        <v>2.9333333333333331</v>
      </c>
      <c r="X1222" s="54">
        <f t="shared" si="288"/>
        <v>2023</v>
      </c>
      <c r="Y1222" s="54">
        <f t="shared" si="289"/>
        <v>3</v>
      </c>
      <c r="Z1222" s="54" t="e">
        <f t="shared" ca="1" si="290"/>
        <v>#NAME?</v>
      </c>
      <c r="AA1222" s="57">
        <f t="shared" si="291"/>
        <v>44</v>
      </c>
      <c r="AB1222" s="55">
        <f t="shared" si="292"/>
        <v>0.81818181818181823</v>
      </c>
      <c r="AC1222" s="58">
        <f t="shared" si="279"/>
        <v>0.18181818181818177</v>
      </c>
      <c r="AD1222" s="52"/>
    </row>
    <row r="1223" spans="1:30">
      <c r="A1223" s="60">
        <v>44996</v>
      </c>
      <c r="B1223" s="52" t="s">
        <v>81</v>
      </c>
      <c r="C1223" s="52">
        <v>2333</v>
      </c>
      <c r="D1223" s="52">
        <v>30</v>
      </c>
      <c r="E1223" s="52">
        <v>9</v>
      </c>
      <c r="F1223" s="52">
        <v>30</v>
      </c>
      <c r="G1223" s="52">
        <v>99</v>
      </c>
      <c r="H1223" s="52">
        <v>102</v>
      </c>
      <c r="I1223" s="52">
        <v>2</v>
      </c>
      <c r="J1223" s="52">
        <v>14</v>
      </c>
      <c r="K1223" s="52">
        <v>600</v>
      </c>
      <c r="L1223" s="52">
        <v>23.4</v>
      </c>
      <c r="M1223" s="53">
        <v>31.01</v>
      </c>
      <c r="N1223" s="54">
        <f>IF(Tabla2[[#This Row],[LECHE RETIRO DIA]]&lt;&gt;ISBLANK(Tabla2[[#This Row],[LECHE RETIRO DIA]]),SUM(Tabla2[[#This Row],[LECHE TANQUE DIA]:[LECHE RETIRO DIA]]),SUM(Tabla2[[#This Row],[LECHE TANQUE DIA]:[LECHE AUTOCONSUMO DIA]]))</f>
        <v>2402</v>
      </c>
      <c r="O1223" s="55">
        <f t="shared" si="280"/>
        <v>0.97127393838467946</v>
      </c>
      <c r="P1223" s="56">
        <f t="shared" si="281"/>
        <v>24.262626262626263</v>
      </c>
      <c r="Q1223" s="56">
        <f t="shared" si="282"/>
        <v>23.565656565656564</v>
      </c>
      <c r="R1223" s="56">
        <f t="shared" si="283"/>
        <v>2.1428571428571428</v>
      </c>
      <c r="S1223" s="56">
        <f t="shared" si="284"/>
        <v>4.003333333333333</v>
      </c>
      <c r="T1223" s="56">
        <f t="shared" si="285"/>
        <v>6.0606060606060606</v>
      </c>
      <c r="U1223" s="56">
        <f t="shared" si="286"/>
        <v>102.64957264957266</v>
      </c>
      <c r="V1223" s="56">
        <f t="shared" si="287"/>
        <v>4.2307692307692308</v>
      </c>
      <c r="W1223" s="56">
        <f>IFERROR(H1223/M1223,Tabla2[[#This Row],[CARGA PRODUCCION (ANIMALES/HA)]])</f>
        <v>3.2892615285391806</v>
      </c>
      <c r="X1223" s="54">
        <f t="shared" si="288"/>
        <v>2023</v>
      </c>
      <c r="Y1223" s="54">
        <f t="shared" si="289"/>
        <v>3</v>
      </c>
      <c r="Z1223" s="54" t="e">
        <f t="shared" ca="1" si="290"/>
        <v>#NAME?</v>
      </c>
      <c r="AA1223" s="57">
        <f t="shared" si="291"/>
        <v>102</v>
      </c>
      <c r="AB1223" s="55">
        <f t="shared" si="292"/>
        <v>0.97058823529411764</v>
      </c>
      <c r="AC1223" s="58">
        <f t="shared" si="279"/>
        <v>2.9411764705882359E-2</v>
      </c>
      <c r="AD1223" s="52"/>
    </row>
    <row r="1224" spans="1:30">
      <c r="A1224" s="60">
        <v>44996</v>
      </c>
      <c r="B1224" s="52" t="s">
        <v>83</v>
      </c>
      <c r="C1224" s="52">
        <v>2172</v>
      </c>
      <c r="D1224" s="52">
        <v>80</v>
      </c>
      <c r="E1224" s="52">
        <v>9</v>
      </c>
      <c r="F1224" s="52">
        <v>80</v>
      </c>
      <c r="G1224" s="52">
        <v>120</v>
      </c>
      <c r="H1224" s="52">
        <v>142</v>
      </c>
      <c r="I1224" s="52">
        <v>2</v>
      </c>
      <c r="J1224" s="52">
        <v>6</v>
      </c>
      <c r="K1224" s="52">
        <v>680</v>
      </c>
      <c r="L1224" s="52">
        <v>29.8</v>
      </c>
      <c r="M1224" s="53">
        <v>36.590000000000003</v>
      </c>
      <c r="N1224" s="54">
        <f>IF(Tabla2[[#This Row],[LECHE RETIRO DIA]]&lt;&gt;ISBLANK(Tabla2[[#This Row],[LECHE RETIRO DIA]]),SUM(Tabla2[[#This Row],[LECHE TANQUE DIA]:[LECHE RETIRO DIA]]),SUM(Tabla2[[#This Row],[LECHE TANQUE DIA]:[LECHE AUTOCONSUMO DIA]]))</f>
        <v>2341</v>
      </c>
      <c r="O1224" s="55">
        <f t="shared" si="280"/>
        <v>0.92780862879111492</v>
      </c>
      <c r="P1224" s="56">
        <f t="shared" si="281"/>
        <v>19.508333333333333</v>
      </c>
      <c r="Q1224" s="56">
        <f t="shared" si="282"/>
        <v>18.100000000000001</v>
      </c>
      <c r="R1224" s="56">
        <f t="shared" si="283"/>
        <v>13.333333333333334</v>
      </c>
      <c r="S1224" s="56">
        <f t="shared" si="284"/>
        <v>3.4426470588235296</v>
      </c>
      <c r="T1224" s="56">
        <f t="shared" si="285"/>
        <v>5.666666666666667</v>
      </c>
      <c r="U1224" s="56">
        <f t="shared" si="286"/>
        <v>78.557046979865774</v>
      </c>
      <c r="V1224" s="56">
        <f t="shared" si="287"/>
        <v>4.0268456375838921</v>
      </c>
      <c r="W1224" s="56">
        <f>IFERROR(H1224/M1224,Tabla2[[#This Row],[CARGA PRODUCCION (ANIMALES/HA)]])</f>
        <v>3.8808417600437273</v>
      </c>
      <c r="X1224" s="54">
        <f t="shared" si="288"/>
        <v>2023</v>
      </c>
      <c r="Y1224" s="54">
        <f t="shared" si="289"/>
        <v>3</v>
      </c>
      <c r="Z1224" s="54" t="e">
        <f t="shared" ca="1" si="290"/>
        <v>#NAME?</v>
      </c>
      <c r="AA1224" s="57">
        <f t="shared" si="291"/>
        <v>142</v>
      </c>
      <c r="AB1224" s="55">
        <f t="shared" si="292"/>
        <v>0.84507042253521125</v>
      </c>
      <c r="AC1224" s="58">
        <f t="shared" si="279"/>
        <v>0.15492957746478875</v>
      </c>
      <c r="AD1224" s="52"/>
    </row>
    <row r="1225" spans="1:30">
      <c r="A1225" s="60">
        <v>44996</v>
      </c>
      <c r="B1225" s="52" t="s">
        <v>85</v>
      </c>
      <c r="C1225" s="52">
        <v>1816</v>
      </c>
      <c r="D1225" s="52">
        <v>40</v>
      </c>
      <c r="E1225" s="52">
        <v>9</v>
      </c>
      <c r="F1225" s="52">
        <v>40</v>
      </c>
      <c r="G1225" s="52">
        <v>103</v>
      </c>
      <c r="H1225" s="52">
        <v>124</v>
      </c>
      <c r="I1225" s="52">
        <v>0</v>
      </c>
      <c r="J1225" s="52">
        <v>5</v>
      </c>
      <c r="K1225" s="52">
        <v>480</v>
      </c>
      <c r="L1225" s="52">
        <v>26.01</v>
      </c>
      <c r="M1225" s="53">
        <v>34.119999999999997</v>
      </c>
      <c r="N1225" s="54">
        <f>IF(Tabla2[[#This Row],[LECHE RETIRO DIA]]&lt;&gt;ISBLANK(Tabla2[[#This Row],[LECHE RETIRO DIA]]),SUM(Tabla2[[#This Row],[LECHE TANQUE DIA]:[LECHE RETIRO DIA]]),SUM(Tabla2[[#This Row],[LECHE TANQUE DIA]:[LECHE AUTOCONSUMO DIA]]))</f>
        <v>1905</v>
      </c>
      <c r="O1225" s="55">
        <f t="shared" si="280"/>
        <v>0.95328083989501311</v>
      </c>
      <c r="P1225" s="56">
        <f t="shared" si="281"/>
        <v>18.49514563106796</v>
      </c>
      <c r="Q1225" s="56">
        <f t="shared" si="282"/>
        <v>17.631067961165048</v>
      </c>
      <c r="R1225" s="56">
        <f t="shared" si="283"/>
        <v>8</v>
      </c>
      <c r="S1225" s="56">
        <f t="shared" si="284"/>
        <v>3.96875</v>
      </c>
      <c r="T1225" s="56">
        <f t="shared" si="285"/>
        <v>4.6601941747572813</v>
      </c>
      <c r="U1225" s="56">
        <f t="shared" si="286"/>
        <v>73.241061130334487</v>
      </c>
      <c r="V1225" s="56">
        <f t="shared" si="287"/>
        <v>3.9600153787004997</v>
      </c>
      <c r="W1225" s="56">
        <f>IFERROR(H1225/M1225,Tabla2[[#This Row],[CARGA PRODUCCION (ANIMALES/HA)]])</f>
        <v>3.6342321219226261</v>
      </c>
      <c r="X1225" s="54">
        <f t="shared" si="288"/>
        <v>2023</v>
      </c>
      <c r="Y1225" s="54">
        <f t="shared" si="289"/>
        <v>3</v>
      </c>
      <c r="Z1225" s="54" t="e">
        <f t="shared" ca="1" si="290"/>
        <v>#NAME?</v>
      </c>
      <c r="AA1225" s="57">
        <f t="shared" si="291"/>
        <v>124</v>
      </c>
      <c r="AB1225" s="55">
        <f t="shared" si="292"/>
        <v>0.83064516129032262</v>
      </c>
      <c r="AC1225" s="58">
        <f t="shared" si="279"/>
        <v>0.16935483870967738</v>
      </c>
      <c r="AD1225" s="52"/>
    </row>
    <row r="1226" spans="1:30">
      <c r="A1226" s="60">
        <v>44996</v>
      </c>
      <c r="B1226" s="52" t="s">
        <v>88</v>
      </c>
      <c r="C1226" s="52">
        <v>617</v>
      </c>
      <c r="D1226" s="52">
        <v>15</v>
      </c>
      <c r="E1226" s="52">
        <v>5</v>
      </c>
      <c r="F1226" s="52">
        <v>15</v>
      </c>
      <c r="G1226" s="52">
        <v>36</v>
      </c>
      <c r="H1226" s="52">
        <v>44</v>
      </c>
      <c r="I1226" s="52">
        <v>1</v>
      </c>
      <c r="J1226" s="52">
        <v>2</v>
      </c>
      <c r="K1226" s="52">
        <v>180</v>
      </c>
      <c r="L1226" s="52">
        <v>14</v>
      </c>
      <c r="M1226" s="53">
        <v>15</v>
      </c>
      <c r="N1226" s="54">
        <f>IF(Tabla2[[#This Row],[LECHE RETIRO DIA]]&lt;&gt;ISBLANK(Tabla2[[#This Row],[LECHE RETIRO DIA]]),SUM(Tabla2[[#This Row],[LECHE TANQUE DIA]:[LECHE RETIRO DIA]]),SUM(Tabla2[[#This Row],[LECHE TANQUE DIA]:[LECHE AUTOCONSUMO DIA]]))</f>
        <v>652</v>
      </c>
      <c r="O1226" s="55">
        <f t="shared" si="280"/>
        <v>0.94631901840490795</v>
      </c>
      <c r="P1226" s="56">
        <f t="shared" si="281"/>
        <v>18.111111111111111</v>
      </c>
      <c r="Q1226" s="56">
        <f t="shared" si="282"/>
        <v>17.138888888888889</v>
      </c>
      <c r="R1226" s="56">
        <f t="shared" si="283"/>
        <v>7.5</v>
      </c>
      <c r="S1226" s="56">
        <f t="shared" si="284"/>
        <v>3.6222222222222222</v>
      </c>
      <c r="T1226" s="56">
        <f t="shared" si="285"/>
        <v>5</v>
      </c>
      <c r="U1226" s="56">
        <f t="shared" si="286"/>
        <v>46.571428571428569</v>
      </c>
      <c r="V1226" s="56">
        <f t="shared" si="287"/>
        <v>2.5714285714285716</v>
      </c>
      <c r="W1226" s="56">
        <f>IFERROR(H1226/M1226,Tabla2[[#This Row],[CARGA PRODUCCION (ANIMALES/HA)]])</f>
        <v>2.9333333333333331</v>
      </c>
      <c r="X1226" s="54">
        <f t="shared" si="288"/>
        <v>2023</v>
      </c>
      <c r="Y1226" s="54">
        <f t="shared" si="289"/>
        <v>3</v>
      </c>
      <c r="Z1226" s="54" t="e">
        <f t="shared" ca="1" si="290"/>
        <v>#NAME?</v>
      </c>
      <c r="AA1226" s="57">
        <f t="shared" si="291"/>
        <v>44</v>
      </c>
      <c r="AB1226" s="55">
        <f t="shared" si="292"/>
        <v>0.81818181818181823</v>
      </c>
      <c r="AC1226" s="58">
        <f t="shared" si="279"/>
        <v>0.18181818181818177</v>
      </c>
      <c r="AD1226" s="52"/>
    </row>
    <row r="1227" spans="1:30">
      <c r="A1227" s="60">
        <v>44997</v>
      </c>
      <c r="B1227" s="52" t="s">
        <v>81</v>
      </c>
      <c r="C1227" s="52">
        <v>2361</v>
      </c>
      <c r="D1227" s="52">
        <v>30</v>
      </c>
      <c r="E1227" s="52">
        <v>9</v>
      </c>
      <c r="F1227" s="52">
        <v>30</v>
      </c>
      <c r="G1227" s="52">
        <v>100</v>
      </c>
      <c r="H1227" s="52">
        <v>103</v>
      </c>
      <c r="I1227" s="52">
        <v>2</v>
      </c>
      <c r="J1227" s="52">
        <v>14</v>
      </c>
      <c r="K1227" s="52">
        <v>600</v>
      </c>
      <c r="L1227" s="52">
        <v>23.4</v>
      </c>
      <c r="M1227" s="53">
        <v>31.01</v>
      </c>
      <c r="N1227" s="54">
        <f>IF(Tabla2[[#This Row],[LECHE RETIRO DIA]]&lt;&gt;ISBLANK(Tabla2[[#This Row],[LECHE RETIRO DIA]]),SUM(Tabla2[[#This Row],[LECHE TANQUE DIA]:[LECHE RETIRO DIA]]),SUM(Tabla2[[#This Row],[LECHE TANQUE DIA]:[LECHE AUTOCONSUMO DIA]]))</f>
        <v>2430</v>
      </c>
      <c r="O1227" s="55">
        <f t="shared" si="280"/>
        <v>0.97160493827160499</v>
      </c>
      <c r="P1227" s="56">
        <f t="shared" si="281"/>
        <v>24.3</v>
      </c>
      <c r="Q1227" s="56">
        <f t="shared" si="282"/>
        <v>23.61</v>
      </c>
      <c r="R1227" s="56">
        <f t="shared" si="283"/>
        <v>2.1428571428571428</v>
      </c>
      <c r="S1227" s="56">
        <f t="shared" si="284"/>
        <v>4.05</v>
      </c>
      <c r="T1227" s="56">
        <f t="shared" si="285"/>
        <v>6</v>
      </c>
      <c r="U1227" s="56">
        <f t="shared" si="286"/>
        <v>103.84615384615385</v>
      </c>
      <c r="V1227" s="56">
        <f t="shared" si="287"/>
        <v>4.2735042735042734</v>
      </c>
      <c r="W1227" s="56">
        <f>IFERROR(H1227/M1227,Tabla2[[#This Row],[CARGA PRODUCCION (ANIMALES/HA)]])</f>
        <v>3.3215091905836824</v>
      </c>
      <c r="X1227" s="54">
        <f t="shared" si="288"/>
        <v>2023</v>
      </c>
      <c r="Y1227" s="54">
        <f t="shared" si="289"/>
        <v>3</v>
      </c>
      <c r="Z1227" s="54" t="e">
        <f t="shared" ca="1" si="290"/>
        <v>#NAME?</v>
      </c>
      <c r="AA1227" s="57">
        <f t="shared" si="291"/>
        <v>103</v>
      </c>
      <c r="AB1227" s="55">
        <f t="shared" si="292"/>
        <v>0.970873786407767</v>
      </c>
      <c r="AC1227" s="58">
        <f t="shared" si="279"/>
        <v>2.9126213592232997E-2</v>
      </c>
      <c r="AD1227" s="52"/>
    </row>
    <row r="1228" spans="1:30">
      <c r="A1228" s="60">
        <v>44997</v>
      </c>
      <c r="B1228" s="52" t="s">
        <v>83</v>
      </c>
      <c r="C1228" s="52">
        <v>2200</v>
      </c>
      <c r="D1228" s="52">
        <v>80</v>
      </c>
      <c r="E1228" s="52">
        <v>9</v>
      </c>
      <c r="F1228" s="52">
        <v>80</v>
      </c>
      <c r="G1228" s="52">
        <v>120</v>
      </c>
      <c r="H1228" s="52">
        <v>142</v>
      </c>
      <c r="I1228" s="52">
        <v>2</v>
      </c>
      <c r="J1228" s="52">
        <v>6</v>
      </c>
      <c r="K1228" s="52">
        <v>680</v>
      </c>
      <c r="L1228" s="52">
        <v>29.8</v>
      </c>
      <c r="M1228" s="53">
        <v>36.590000000000003</v>
      </c>
      <c r="N1228" s="54">
        <f>IF(Tabla2[[#This Row],[LECHE RETIRO DIA]]&lt;&gt;ISBLANK(Tabla2[[#This Row],[LECHE RETIRO DIA]]),SUM(Tabla2[[#This Row],[LECHE TANQUE DIA]:[LECHE RETIRO DIA]]),SUM(Tabla2[[#This Row],[LECHE TANQUE DIA]:[LECHE AUTOCONSUMO DIA]]))</f>
        <v>2369</v>
      </c>
      <c r="O1228" s="55">
        <f t="shared" si="280"/>
        <v>0.92866188265090754</v>
      </c>
      <c r="P1228" s="56">
        <f t="shared" si="281"/>
        <v>19.741666666666667</v>
      </c>
      <c r="Q1228" s="56">
        <f t="shared" si="282"/>
        <v>18.333333333333332</v>
      </c>
      <c r="R1228" s="56">
        <f t="shared" si="283"/>
        <v>13.333333333333334</v>
      </c>
      <c r="S1228" s="56">
        <f t="shared" si="284"/>
        <v>3.4838235294117648</v>
      </c>
      <c r="T1228" s="56">
        <f t="shared" si="285"/>
        <v>5.666666666666667</v>
      </c>
      <c r="U1228" s="56">
        <f t="shared" si="286"/>
        <v>79.496644295302005</v>
      </c>
      <c r="V1228" s="56">
        <f t="shared" si="287"/>
        <v>4.0268456375838921</v>
      </c>
      <c r="W1228" s="56">
        <f>IFERROR(H1228/M1228,Tabla2[[#This Row],[CARGA PRODUCCION (ANIMALES/HA)]])</f>
        <v>3.8808417600437273</v>
      </c>
      <c r="X1228" s="54">
        <f t="shared" si="288"/>
        <v>2023</v>
      </c>
      <c r="Y1228" s="54">
        <f t="shared" si="289"/>
        <v>3</v>
      </c>
      <c r="Z1228" s="54" t="e">
        <f t="shared" ca="1" si="290"/>
        <v>#NAME?</v>
      </c>
      <c r="AA1228" s="57">
        <f t="shared" si="291"/>
        <v>142</v>
      </c>
      <c r="AB1228" s="55">
        <f t="shared" si="292"/>
        <v>0.84507042253521125</v>
      </c>
      <c r="AC1228" s="58">
        <f t="shared" si="279"/>
        <v>0.15492957746478875</v>
      </c>
      <c r="AD1228" s="52"/>
    </row>
    <row r="1229" spans="1:30">
      <c r="A1229" s="60">
        <v>44997</v>
      </c>
      <c r="B1229" s="52" t="s">
        <v>85</v>
      </c>
      <c r="C1229" s="52">
        <v>1762</v>
      </c>
      <c r="D1229" s="52">
        <v>40</v>
      </c>
      <c r="E1229" s="52">
        <v>9</v>
      </c>
      <c r="F1229" s="52">
        <v>40</v>
      </c>
      <c r="G1229" s="52">
        <v>103</v>
      </c>
      <c r="H1229" s="52">
        <v>124</v>
      </c>
      <c r="I1229" s="52">
        <v>0</v>
      </c>
      <c r="J1229" s="52">
        <v>5</v>
      </c>
      <c r="K1229" s="52">
        <v>480</v>
      </c>
      <c r="L1229" s="52">
        <v>26.01</v>
      </c>
      <c r="M1229" s="53">
        <v>34.119999999999997</v>
      </c>
      <c r="N1229" s="54">
        <f>IF(Tabla2[[#This Row],[LECHE RETIRO DIA]]&lt;&gt;ISBLANK(Tabla2[[#This Row],[LECHE RETIRO DIA]]),SUM(Tabla2[[#This Row],[LECHE TANQUE DIA]:[LECHE RETIRO DIA]]),SUM(Tabla2[[#This Row],[LECHE TANQUE DIA]:[LECHE AUTOCONSUMO DIA]]))</f>
        <v>1851</v>
      </c>
      <c r="O1229" s="55">
        <f t="shared" si="280"/>
        <v>0.95191788222582385</v>
      </c>
      <c r="P1229" s="56">
        <f t="shared" si="281"/>
        <v>17.970873786407768</v>
      </c>
      <c r="Q1229" s="56">
        <f t="shared" si="282"/>
        <v>17.106796116504853</v>
      </c>
      <c r="R1229" s="56">
        <f t="shared" si="283"/>
        <v>8</v>
      </c>
      <c r="S1229" s="56">
        <f t="shared" si="284"/>
        <v>3.8562500000000002</v>
      </c>
      <c r="T1229" s="56">
        <f t="shared" si="285"/>
        <v>4.6601941747572813</v>
      </c>
      <c r="U1229" s="56">
        <f t="shared" si="286"/>
        <v>71.164936562860433</v>
      </c>
      <c r="V1229" s="56">
        <f t="shared" si="287"/>
        <v>3.9600153787004997</v>
      </c>
      <c r="W1229" s="56">
        <f>IFERROR(H1229/M1229,Tabla2[[#This Row],[CARGA PRODUCCION (ANIMALES/HA)]])</f>
        <v>3.6342321219226261</v>
      </c>
      <c r="X1229" s="54">
        <f t="shared" si="288"/>
        <v>2023</v>
      </c>
      <c r="Y1229" s="54">
        <f t="shared" si="289"/>
        <v>3</v>
      </c>
      <c r="Z1229" s="54" t="e">
        <f t="shared" ca="1" si="290"/>
        <v>#NAME?</v>
      </c>
      <c r="AA1229" s="57">
        <f t="shared" si="291"/>
        <v>124</v>
      </c>
      <c r="AB1229" s="55">
        <f t="shared" si="292"/>
        <v>0.83064516129032262</v>
      </c>
      <c r="AC1229" s="58">
        <f t="shared" si="279"/>
        <v>0.16935483870967738</v>
      </c>
      <c r="AD1229" s="52"/>
    </row>
    <row r="1230" spans="1:30">
      <c r="A1230" s="60">
        <v>44997</v>
      </c>
      <c r="B1230" s="52" t="s">
        <v>88</v>
      </c>
      <c r="C1230" s="52">
        <v>633</v>
      </c>
      <c r="D1230" s="52">
        <v>15</v>
      </c>
      <c r="E1230" s="52">
        <v>5</v>
      </c>
      <c r="F1230" s="52">
        <v>15</v>
      </c>
      <c r="G1230" s="52">
        <v>36</v>
      </c>
      <c r="H1230" s="52">
        <v>44</v>
      </c>
      <c r="I1230" s="52">
        <v>1</v>
      </c>
      <c r="J1230" s="52">
        <v>2</v>
      </c>
      <c r="K1230" s="52">
        <v>180</v>
      </c>
      <c r="L1230" s="52">
        <v>14</v>
      </c>
      <c r="M1230" s="53">
        <v>15</v>
      </c>
      <c r="N1230" s="54">
        <f>IF(Tabla2[[#This Row],[LECHE RETIRO DIA]]&lt;&gt;ISBLANK(Tabla2[[#This Row],[LECHE RETIRO DIA]]),SUM(Tabla2[[#This Row],[LECHE TANQUE DIA]:[LECHE RETIRO DIA]]),SUM(Tabla2[[#This Row],[LECHE TANQUE DIA]:[LECHE AUTOCONSUMO DIA]]))</f>
        <v>668</v>
      </c>
      <c r="O1230" s="55">
        <f t="shared" si="280"/>
        <v>0.94760479041916168</v>
      </c>
      <c r="P1230" s="56">
        <f t="shared" si="281"/>
        <v>18.555555555555557</v>
      </c>
      <c r="Q1230" s="56">
        <f t="shared" si="282"/>
        <v>17.583333333333332</v>
      </c>
      <c r="R1230" s="56">
        <f t="shared" si="283"/>
        <v>7.5</v>
      </c>
      <c r="S1230" s="56">
        <f t="shared" si="284"/>
        <v>3.7111111111111112</v>
      </c>
      <c r="T1230" s="56">
        <f t="shared" si="285"/>
        <v>5</v>
      </c>
      <c r="U1230" s="56">
        <f t="shared" si="286"/>
        <v>47.714285714285715</v>
      </c>
      <c r="V1230" s="56">
        <f t="shared" si="287"/>
        <v>2.5714285714285716</v>
      </c>
      <c r="W1230" s="56">
        <f>IFERROR(H1230/M1230,Tabla2[[#This Row],[CARGA PRODUCCION (ANIMALES/HA)]])</f>
        <v>2.9333333333333331</v>
      </c>
      <c r="X1230" s="54">
        <f t="shared" si="288"/>
        <v>2023</v>
      </c>
      <c r="Y1230" s="54">
        <f t="shared" si="289"/>
        <v>3</v>
      </c>
      <c r="Z1230" s="54" t="e">
        <f t="shared" ca="1" si="290"/>
        <v>#NAME?</v>
      </c>
      <c r="AA1230" s="57">
        <f t="shared" si="291"/>
        <v>44</v>
      </c>
      <c r="AB1230" s="55">
        <f t="shared" si="292"/>
        <v>0.81818181818181823</v>
      </c>
      <c r="AC1230" s="58">
        <f t="shared" si="279"/>
        <v>0.18181818181818177</v>
      </c>
      <c r="AD1230" s="52"/>
    </row>
    <row r="1231" spans="1:30">
      <c r="A1231" s="60">
        <v>44998</v>
      </c>
      <c r="B1231" s="52" t="s">
        <v>81</v>
      </c>
      <c r="C1231" s="52">
        <v>2398</v>
      </c>
      <c r="D1231" s="52">
        <v>30</v>
      </c>
      <c r="E1231" s="52">
        <v>9</v>
      </c>
      <c r="F1231" s="52">
        <v>30</v>
      </c>
      <c r="G1231" s="52">
        <v>100</v>
      </c>
      <c r="H1231" s="52">
        <v>103</v>
      </c>
      <c r="I1231" s="52">
        <v>2</v>
      </c>
      <c r="J1231" s="52">
        <v>14</v>
      </c>
      <c r="K1231" s="52">
        <v>600</v>
      </c>
      <c r="L1231" s="52">
        <v>23.4</v>
      </c>
      <c r="M1231" s="53">
        <v>31.01</v>
      </c>
      <c r="N1231" s="54">
        <f>IF(Tabla2[[#This Row],[LECHE RETIRO DIA]]&lt;&gt;ISBLANK(Tabla2[[#This Row],[LECHE RETIRO DIA]]),SUM(Tabla2[[#This Row],[LECHE TANQUE DIA]:[LECHE RETIRO DIA]]),SUM(Tabla2[[#This Row],[LECHE TANQUE DIA]:[LECHE AUTOCONSUMO DIA]]))</f>
        <v>2467</v>
      </c>
      <c r="O1231" s="55">
        <f t="shared" si="280"/>
        <v>0.97203080664775032</v>
      </c>
      <c r="P1231" s="56">
        <f t="shared" si="281"/>
        <v>24.67</v>
      </c>
      <c r="Q1231" s="56">
        <f t="shared" si="282"/>
        <v>23.98</v>
      </c>
      <c r="R1231" s="56">
        <f t="shared" si="283"/>
        <v>2.1428571428571428</v>
      </c>
      <c r="S1231" s="56">
        <f t="shared" si="284"/>
        <v>4.1116666666666664</v>
      </c>
      <c r="T1231" s="56">
        <f t="shared" si="285"/>
        <v>6</v>
      </c>
      <c r="U1231" s="56">
        <f t="shared" si="286"/>
        <v>105.42735042735043</v>
      </c>
      <c r="V1231" s="56">
        <f t="shared" si="287"/>
        <v>4.2735042735042734</v>
      </c>
      <c r="W1231" s="56">
        <f>IFERROR(H1231/M1231,Tabla2[[#This Row],[CARGA PRODUCCION (ANIMALES/HA)]])</f>
        <v>3.3215091905836824</v>
      </c>
      <c r="X1231" s="54">
        <f t="shared" si="288"/>
        <v>2023</v>
      </c>
      <c r="Y1231" s="54">
        <f t="shared" si="289"/>
        <v>3</v>
      </c>
      <c r="Z1231" s="54" t="e">
        <f t="shared" ca="1" si="290"/>
        <v>#NAME?</v>
      </c>
      <c r="AA1231" s="57">
        <f t="shared" si="291"/>
        <v>103</v>
      </c>
      <c r="AB1231" s="55">
        <f t="shared" si="292"/>
        <v>0.970873786407767</v>
      </c>
      <c r="AC1231" s="58">
        <f t="shared" si="279"/>
        <v>2.9126213592232997E-2</v>
      </c>
      <c r="AD1231" s="52"/>
    </row>
    <row r="1232" spans="1:30">
      <c r="A1232" s="60">
        <v>44998</v>
      </c>
      <c r="B1232" s="52" t="s">
        <v>83</v>
      </c>
      <c r="C1232" s="52">
        <v>2251</v>
      </c>
      <c r="D1232" s="52">
        <v>80</v>
      </c>
      <c r="E1232" s="52">
        <v>9</v>
      </c>
      <c r="F1232" s="52">
        <v>80</v>
      </c>
      <c r="G1232" s="52">
        <v>122</v>
      </c>
      <c r="H1232" s="52">
        <v>142</v>
      </c>
      <c r="I1232" s="52">
        <v>2</v>
      </c>
      <c r="J1232" s="52">
        <v>6</v>
      </c>
      <c r="K1232" s="52">
        <v>680</v>
      </c>
      <c r="L1232" s="52">
        <v>29.8</v>
      </c>
      <c r="M1232" s="53">
        <v>36.590000000000003</v>
      </c>
      <c r="N1232" s="54">
        <f>IF(Tabla2[[#This Row],[LECHE RETIRO DIA]]&lt;&gt;ISBLANK(Tabla2[[#This Row],[LECHE RETIRO DIA]]),SUM(Tabla2[[#This Row],[LECHE TANQUE DIA]:[LECHE RETIRO DIA]]),SUM(Tabla2[[#This Row],[LECHE TANQUE DIA]:[LECHE AUTOCONSUMO DIA]]))</f>
        <v>2420</v>
      </c>
      <c r="O1232" s="55">
        <f t="shared" si="280"/>
        <v>0.93016528925619835</v>
      </c>
      <c r="P1232" s="56">
        <f t="shared" si="281"/>
        <v>19.83606557377049</v>
      </c>
      <c r="Q1232" s="56">
        <f t="shared" si="282"/>
        <v>18.450819672131146</v>
      </c>
      <c r="R1232" s="56">
        <f t="shared" si="283"/>
        <v>13.333333333333334</v>
      </c>
      <c r="S1232" s="56">
        <f t="shared" si="284"/>
        <v>3.5588235294117645</v>
      </c>
      <c r="T1232" s="56">
        <f t="shared" si="285"/>
        <v>5.5737704918032787</v>
      </c>
      <c r="U1232" s="56">
        <f t="shared" si="286"/>
        <v>81.208053691275168</v>
      </c>
      <c r="V1232" s="56">
        <f t="shared" si="287"/>
        <v>4.0939597315436238</v>
      </c>
      <c r="W1232" s="56">
        <f>IFERROR(H1232/M1232,Tabla2[[#This Row],[CARGA PRODUCCION (ANIMALES/HA)]])</f>
        <v>3.8808417600437273</v>
      </c>
      <c r="X1232" s="54">
        <f t="shared" si="288"/>
        <v>2023</v>
      </c>
      <c r="Y1232" s="54">
        <f t="shared" si="289"/>
        <v>3</v>
      </c>
      <c r="Z1232" s="54" t="e">
        <f t="shared" ca="1" si="290"/>
        <v>#NAME?</v>
      </c>
      <c r="AA1232" s="57">
        <f t="shared" si="291"/>
        <v>142</v>
      </c>
      <c r="AB1232" s="55">
        <f t="shared" si="292"/>
        <v>0.85915492957746475</v>
      </c>
      <c r="AC1232" s="58">
        <f t="shared" si="279"/>
        <v>0.14084507042253525</v>
      </c>
      <c r="AD1232" s="52"/>
    </row>
    <row r="1233" spans="1:30">
      <c r="A1233" s="60">
        <v>44998</v>
      </c>
      <c r="B1233" s="52" t="s">
        <v>85</v>
      </c>
      <c r="C1233" s="52">
        <v>1878</v>
      </c>
      <c r="D1233" s="52">
        <v>40</v>
      </c>
      <c r="E1233" s="52">
        <v>9</v>
      </c>
      <c r="F1233" s="52">
        <v>40</v>
      </c>
      <c r="G1233" s="52">
        <v>105</v>
      </c>
      <c r="H1233" s="52">
        <v>125</v>
      </c>
      <c r="I1233" s="52">
        <v>0</v>
      </c>
      <c r="J1233" s="52">
        <v>5</v>
      </c>
      <c r="K1233" s="52">
        <v>480</v>
      </c>
      <c r="L1233" s="52">
        <v>26.01</v>
      </c>
      <c r="M1233" s="53">
        <v>34.119999999999997</v>
      </c>
      <c r="N1233" s="54">
        <f>IF(Tabla2[[#This Row],[LECHE RETIRO DIA]]&lt;&gt;ISBLANK(Tabla2[[#This Row],[LECHE RETIRO DIA]]),SUM(Tabla2[[#This Row],[LECHE TANQUE DIA]:[LECHE RETIRO DIA]]),SUM(Tabla2[[#This Row],[LECHE TANQUE DIA]:[LECHE AUTOCONSUMO DIA]]))</f>
        <v>1967</v>
      </c>
      <c r="O1233" s="55">
        <f t="shared" si="280"/>
        <v>0.95475343162175907</v>
      </c>
      <c r="P1233" s="56">
        <f t="shared" si="281"/>
        <v>18.733333333333334</v>
      </c>
      <c r="Q1233" s="56">
        <f t="shared" si="282"/>
        <v>17.885714285714286</v>
      </c>
      <c r="R1233" s="56">
        <f t="shared" si="283"/>
        <v>8</v>
      </c>
      <c r="S1233" s="56">
        <f t="shared" si="284"/>
        <v>4.0979166666666664</v>
      </c>
      <c r="T1233" s="56">
        <f t="shared" si="285"/>
        <v>4.5714285714285712</v>
      </c>
      <c r="U1233" s="56">
        <f t="shared" si="286"/>
        <v>75.624759707804685</v>
      </c>
      <c r="V1233" s="56">
        <f t="shared" si="287"/>
        <v>4.0369088811995386</v>
      </c>
      <c r="W1233" s="56">
        <f>IFERROR(H1233/M1233,Tabla2[[#This Row],[CARGA PRODUCCION (ANIMALES/HA)]])</f>
        <v>3.6635404454865186</v>
      </c>
      <c r="X1233" s="54">
        <f t="shared" si="288"/>
        <v>2023</v>
      </c>
      <c r="Y1233" s="54">
        <f t="shared" si="289"/>
        <v>3</v>
      </c>
      <c r="Z1233" s="54" t="e">
        <f t="shared" ca="1" si="290"/>
        <v>#NAME?</v>
      </c>
      <c r="AA1233" s="57">
        <f t="shared" si="291"/>
        <v>125</v>
      </c>
      <c r="AB1233" s="55">
        <f t="shared" si="292"/>
        <v>0.84</v>
      </c>
      <c r="AC1233" s="58">
        <f t="shared" si="279"/>
        <v>0.16000000000000003</v>
      </c>
      <c r="AD1233" s="52"/>
    </row>
    <row r="1234" spans="1:30">
      <c r="A1234" s="60">
        <v>44998</v>
      </c>
      <c r="B1234" s="52" t="s">
        <v>88</v>
      </c>
      <c r="C1234" s="52">
        <v>635</v>
      </c>
      <c r="D1234" s="52">
        <v>15</v>
      </c>
      <c r="E1234" s="52">
        <v>5</v>
      </c>
      <c r="F1234" s="52">
        <v>15</v>
      </c>
      <c r="G1234" s="52">
        <v>36</v>
      </c>
      <c r="H1234" s="52">
        <v>44</v>
      </c>
      <c r="I1234" s="52">
        <v>1</v>
      </c>
      <c r="J1234" s="52">
        <v>2</v>
      </c>
      <c r="K1234" s="52">
        <v>180</v>
      </c>
      <c r="L1234" s="52">
        <v>14</v>
      </c>
      <c r="M1234" s="53">
        <v>15</v>
      </c>
      <c r="N1234" s="54">
        <f>IF(Tabla2[[#This Row],[LECHE RETIRO DIA]]&lt;&gt;ISBLANK(Tabla2[[#This Row],[LECHE RETIRO DIA]]),SUM(Tabla2[[#This Row],[LECHE TANQUE DIA]:[LECHE RETIRO DIA]]),SUM(Tabla2[[#This Row],[LECHE TANQUE DIA]:[LECHE AUTOCONSUMO DIA]]))</f>
        <v>670</v>
      </c>
      <c r="O1234" s="55">
        <f t="shared" si="280"/>
        <v>0.94776119402985071</v>
      </c>
      <c r="P1234" s="56">
        <f t="shared" si="281"/>
        <v>18.611111111111111</v>
      </c>
      <c r="Q1234" s="56">
        <f t="shared" si="282"/>
        <v>17.638888888888889</v>
      </c>
      <c r="R1234" s="56">
        <f t="shared" si="283"/>
        <v>7.5</v>
      </c>
      <c r="S1234" s="56">
        <f t="shared" si="284"/>
        <v>3.7222222222222223</v>
      </c>
      <c r="T1234" s="56">
        <f t="shared" si="285"/>
        <v>5</v>
      </c>
      <c r="U1234" s="56">
        <f t="shared" si="286"/>
        <v>47.857142857142854</v>
      </c>
      <c r="V1234" s="56">
        <f t="shared" si="287"/>
        <v>2.5714285714285716</v>
      </c>
      <c r="W1234" s="56">
        <f>IFERROR(H1234/M1234,Tabla2[[#This Row],[CARGA PRODUCCION (ANIMALES/HA)]])</f>
        <v>2.9333333333333331</v>
      </c>
      <c r="X1234" s="54">
        <f t="shared" si="288"/>
        <v>2023</v>
      </c>
      <c r="Y1234" s="54">
        <f t="shared" si="289"/>
        <v>3</v>
      </c>
      <c r="Z1234" s="54" t="e">
        <f t="shared" ca="1" si="290"/>
        <v>#NAME?</v>
      </c>
      <c r="AA1234" s="57">
        <f t="shared" si="291"/>
        <v>44</v>
      </c>
      <c r="AB1234" s="55">
        <f t="shared" si="292"/>
        <v>0.81818181818181823</v>
      </c>
      <c r="AC1234" s="58">
        <f t="shared" si="279"/>
        <v>0.18181818181818177</v>
      </c>
      <c r="AD1234" s="52"/>
    </row>
    <row r="1235" spans="1:30">
      <c r="A1235" s="60">
        <v>44999</v>
      </c>
      <c r="B1235" s="52" t="s">
        <v>81</v>
      </c>
      <c r="C1235" s="52">
        <v>2347</v>
      </c>
      <c r="D1235" s="52">
        <v>30</v>
      </c>
      <c r="E1235" s="52">
        <v>9</v>
      </c>
      <c r="F1235" s="52">
        <v>30</v>
      </c>
      <c r="G1235" s="52">
        <v>100</v>
      </c>
      <c r="H1235" s="52">
        <v>103</v>
      </c>
      <c r="I1235" s="52">
        <v>2</v>
      </c>
      <c r="J1235" s="52">
        <v>14</v>
      </c>
      <c r="K1235" s="52">
        <v>600</v>
      </c>
      <c r="L1235" s="52">
        <v>23.4</v>
      </c>
      <c r="M1235" s="53">
        <v>31.01</v>
      </c>
      <c r="N1235" s="54">
        <f>IF(Tabla2[[#This Row],[LECHE RETIRO DIA]]&lt;&gt;ISBLANK(Tabla2[[#This Row],[LECHE RETIRO DIA]]),SUM(Tabla2[[#This Row],[LECHE TANQUE DIA]:[LECHE RETIRO DIA]]),SUM(Tabla2[[#This Row],[LECHE TANQUE DIA]:[LECHE AUTOCONSUMO DIA]]))</f>
        <v>2416</v>
      </c>
      <c r="O1235" s="55">
        <f t="shared" si="280"/>
        <v>0.97144039735099341</v>
      </c>
      <c r="P1235" s="56">
        <f t="shared" si="281"/>
        <v>24.16</v>
      </c>
      <c r="Q1235" s="56">
        <f t="shared" si="282"/>
        <v>23.47</v>
      </c>
      <c r="R1235" s="56">
        <f t="shared" si="283"/>
        <v>2.1428571428571428</v>
      </c>
      <c r="S1235" s="56">
        <f t="shared" si="284"/>
        <v>4.0266666666666664</v>
      </c>
      <c r="T1235" s="56">
        <f t="shared" si="285"/>
        <v>6</v>
      </c>
      <c r="U1235" s="56">
        <f t="shared" si="286"/>
        <v>103.24786324786325</v>
      </c>
      <c r="V1235" s="56">
        <f t="shared" si="287"/>
        <v>4.2735042735042734</v>
      </c>
      <c r="W1235" s="56">
        <f>IFERROR(H1235/M1235,Tabla2[[#This Row],[CARGA PRODUCCION (ANIMALES/HA)]])</f>
        <v>3.3215091905836824</v>
      </c>
      <c r="X1235" s="54">
        <f t="shared" si="288"/>
        <v>2023</v>
      </c>
      <c r="Y1235" s="54">
        <f t="shared" si="289"/>
        <v>3</v>
      </c>
      <c r="Z1235" s="54" t="e">
        <f t="shared" ca="1" si="290"/>
        <v>#NAME?</v>
      </c>
      <c r="AA1235" s="57">
        <f t="shared" si="291"/>
        <v>103</v>
      </c>
      <c r="AB1235" s="55">
        <f t="shared" si="292"/>
        <v>0.970873786407767</v>
      </c>
      <c r="AC1235" s="58">
        <f t="shared" si="279"/>
        <v>2.9126213592232997E-2</v>
      </c>
      <c r="AD1235" s="52"/>
    </row>
    <row r="1236" spans="1:30">
      <c r="A1236" s="60">
        <v>44999</v>
      </c>
      <c r="B1236" s="52" t="s">
        <v>83</v>
      </c>
      <c r="C1236" s="52">
        <v>2323</v>
      </c>
      <c r="D1236" s="52">
        <v>80</v>
      </c>
      <c r="E1236" s="52">
        <v>9</v>
      </c>
      <c r="F1236" s="52">
        <v>80</v>
      </c>
      <c r="G1236" s="52">
        <v>122</v>
      </c>
      <c r="H1236" s="52">
        <v>142</v>
      </c>
      <c r="I1236" s="52">
        <v>2</v>
      </c>
      <c r="J1236" s="52">
        <v>6</v>
      </c>
      <c r="K1236" s="52">
        <v>680</v>
      </c>
      <c r="L1236" s="52">
        <v>29.8</v>
      </c>
      <c r="M1236" s="53">
        <v>36.590000000000003</v>
      </c>
      <c r="N1236" s="54">
        <f>IF(Tabla2[[#This Row],[LECHE RETIRO DIA]]&lt;&gt;ISBLANK(Tabla2[[#This Row],[LECHE RETIRO DIA]]),SUM(Tabla2[[#This Row],[LECHE TANQUE DIA]:[LECHE RETIRO DIA]]),SUM(Tabla2[[#This Row],[LECHE TANQUE DIA]:[LECHE AUTOCONSUMO DIA]]))</f>
        <v>2492</v>
      </c>
      <c r="O1236" s="55">
        <f t="shared" si="280"/>
        <v>0.9321829855537721</v>
      </c>
      <c r="P1236" s="56">
        <f t="shared" si="281"/>
        <v>20.42622950819672</v>
      </c>
      <c r="Q1236" s="56">
        <f t="shared" si="282"/>
        <v>19.040983606557376</v>
      </c>
      <c r="R1236" s="56">
        <f t="shared" si="283"/>
        <v>13.333333333333334</v>
      </c>
      <c r="S1236" s="56">
        <f t="shared" si="284"/>
        <v>3.664705882352941</v>
      </c>
      <c r="T1236" s="56">
        <f t="shared" si="285"/>
        <v>5.5737704918032787</v>
      </c>
      <c r="U1236" s="56">
        <f t="shared" si="286"/>
        <v>83.624161073825505</v>
      </c>
      <c r="V1236" s="56">
        <f t="shared" si="287"/>
        <v>4.0939597315436238</v>
      </c>
      <c r="W1236" s="56">
        <f>IFERROR(H1236/M1236,Tabla2[[#This Row],[CARGA PRODUCCION (ANIMALES/HA)]])</f>
        <v>3.8808417600437273</v>
      </c>
      <c r="X1236" s="54">
        <f t="shared" si="288"/>
        <v>2023</v>
      </c>
      <c r="Y1236" s="54">
        <f t="shared" si="289"/>
        <v>3</v>
      </c>
      <c r="Z1236" s="54" t="e">
        <f t="shared" ca="1" si="290"/>
        <v>#NAME?</v>
      </c>
      <c r="AA1236" s="57">
        <f t="shared" si="291"/>
        <v>142</v>
      </c>
      <c r="AB1236" s="55">
        <f t="shared" si="292"/>
        <v>0.85915492957746475</v>
      </c>
      <c r="AC1236" s="58">
        <f t="shared" si="279"/>
        <v>0.14084507042253525</v>
      </c>
      <c r="AD1236" s="52"/>
    </row>
    <row r="1237" spans="1:30">
      <c r="A1237" s="60">
        <v>44999</v>
      </c>
      <c r="B1237" s="52" t="s">
        <v>85</v>
      </c>
      <c r="C1237" s="52">
        <v>1895</v>
      </c>
      <c r="D1237" s="52">
        <v>40</v>
      </c>
      <c r="E1237" s="52">
        <v>9</v>
      </c>
      <c r="F1237" s="52">
        <v>40</v>
      </c>
      <c r="G1237" s="52">
        <v>105</v>
      </c>
      <c r="H1237" s="52">
        <v>125</v>
      </c>
      <c r="I1237" s="52">
        <v>0</v>
      </c>
      <c r="J1237" s="52">
        <v>5</v>
      </c>
      <c r="K1237" s="52">
        <v>480</v>
      </c>
      <c r="L1237" s="52">
        <v>26.01</v>
      </c>
      <c r="M1237" s="53">
        <v>34.119999999999997</v>
      </c>
      <c r="N1237" s="54">
        <f>IF(Tabla2[[#This Row],[LECHE RETIRO DIA]]&lt;&gt;ISBLANK(Tabla2[[#This Row],[LECHE RETIRO DIA]]),SUM(Tabla2[[#This Row],[LECHE TANQUE DIA]:[LECHE RETIRO DIA]]),SUM(Tabla2[[#This Row],[LECHE TANQUE DIA]:[LECHE AUTOCONSUMO DIA]]))</f>
        <v>1984</v>
      </c>
      <c r="O1237" s="55">
        <f t="shared" si="280"/>
        <v>0.95514112903225812</v>
      </c>
      <c r="P1237" s="56">
        <f t="shared" si="281"/>
        <v>18.895238095238096</v>
      </c>
      <c r="Q1237" s="56">
        <f t="shared" si="282"/>
        <v>18.047619047619047</v>
      </c>
      <c r="R1237" s="56">
        <f t="shared" si="283"/>
        <v>8</v>
      </c>
      <c r="S1237" s="56">
        <f t="shared" si="284"/>
        <v>4.1333333333333337</v>
      </c>
      <c r="T1237" s="56">
        <f t="shared" si="285"/>
        <v>4.5714285714285712</v>
      </c>
      <c r="U1237" s="56">
        <f t="shared" si="286"/>
        <v>76.278354479046513</v>
      </c>
      <c r="V1237" s="56">
        <f t="shared" si="287"/>
        <v>4.0369088811995386</v>
      </c>
      <c r="W1237" s="56">
        <f>IFERROR(H1237/M1237,Tabla2[[#This Row],[CARGA PRODUCCION (ANIMALES/HA)]])</f>
        <v>3.6635404454865186</v>
      </c>
      <c r="X1237" s="54">
        <f t="shared" si="288"/>
        <v>2023</v>
      </c>
      <c r="Y1237" s="54">
        <f t="shared" si="289"/>
        <v>3</v>
      </c>
      <c r="Z1237" s="54" t="e">
        <f t="shared" ca="1" si="290"/>
        <v>#NAME?</v>
      </c>
      <c r="AA1237" s="57">
        <f t="shared" si="291"/>
        <v>125</v>
      </c>
      <c r="AB1237" s="55">
        <f t="shared" si="292"/>
        <v>0.84</v>
      </c>
      <c r="AC1237" s="58">
        <f t="shared" si="279"/>
        <v>0.16000000000000003</v>
      </c>
      <c r="AD1237" s="52"/>
    </row>
    <row r="1238" spans="1:30">
      <c r="A1238" s="60">
        <v>44999</v>
      </c>
      <c r="B1238" s="52" t="s">
        <v>88</v>
      </c>
      <c r="C1238" s="52">
        <v>628</v>
      </c>
      <c r="D1238" s="52">
        <v>15</v>
      </c>
      <c r="E1238" s="52">
        <v>5</v>
      </c>
      <c r="F1238" s="52">
        <v>15</v>
      </c>
      <c r="G1238" s="52">
        <v>38</v>
      </c>
      <c r="H1238" s="52">
        <v>44</v>
      </c>
      <c r="I1238" s="52">
        <v>1</v>
      </c>
      <c r="J1238" s="52">
        <v>2</v>
      </c>
      <c r="K1238" s="52">
        <v>180</v>
      </c>
      <c r="L1238" s="52">
        <v>14</v>
      </c>
      <c r="M1238" s="53">
        <v>15</v>
      </c>
      <c r="N1238" s="54">
        <f>IF(Tabla2[[#This Row],[LECHE RETIRO DIA]]&lt;&gt;ISBLANK(Tabla2[[#This Row],[LECHE RETIRO DIA]]),SUM(Tabla2[[#This Row],[LECHE TANQUE DIA]:[LECHE RETIRO DIA]]),SUM(Tabla2[[#This Row],[LECHE TANQUE DIA]:[LECHE AUTOCONSUMO DIA]]))</f>
        <v>663</v>
      </c>
      <c r="O1238" s="55">
        <f t="shared" si="280"/>
        <v>0.947209653092006</v>
      </c>
      <c r="P1238" s="56">
        <f t="shared" si="281"/>
        <v>17.44736842105263</v>
      </c>
      <c r="Q1238" s="56">
        <f t="shared" si="282"/>
        <v>16.526315789473685</v>
      </c>
      <c r="R1238" s="56">
        <f t="shared" si="283"/>
        <v>7.5</v>
      </c>
      <c r="S1238" s="56">
        <f t="shared" si="284"/>
        <v>3.6833333333333331</v>
      </c>
      <c r="T1238" s="56">
        <f t="shared" si="285"/>
        <v>4.7368421052631575</v>
      </c>
      <c r="U1238" s="56">
        <f t="shared" si="286"/>
        <v>47.357142857142854</v>
      </c>
      <c r="V1238" s="56">
        <f t="shared" si="287"/>
        <v>2.7142857142857144</v>
      </c>
      <c r="W1238" s="56">
        <f>IFERROR(H1238/M1238,Tabla2[[#This Row],[CARGA PRODUCCION (ANIMALES/HA)]])</f>
        <v>2.9333333333333331</v>
      </c>
      <c r="X1238" s="54">
        <f t="shared" si="288"/>
        <v>2023</v>
      </c>
      <c r="Y1238" s="54">
        <f t="shared" si="289"/>
        <v>3</v>
      </c>
      <c r="Z1238" s="54" t="e">
        <f t="shared" ca="1" si="290"/>
        <v>#NAME?</v>
      </c>
      <c r="AA1238" s="57">
        <f t="shared" si="291"/>
        <v>44</v>
      </c>
      <c r="AB1238" s="55">
        <f t="shared" si="292"/>
        <v>0.86363636363636365</v>
      </c>
      <c r="AC1238" s="58">
        <f t="shared" ref="AC1238:AC1301" si="293">IFERROR(1-AB1238,"")</f>
        <v>0.13636363636363635</v>
      </c>
      <c r="AD1238" s="52"/>
    </row>
    <row r="1239" spans="1:30">
      <c r="A1239" s="60">
        <v>45000</v>
      </c>
      <c r="B1239" s="52" t="s">
        <v>81</v>
      </c>
      <c r="C1239" s="52">
        <v>2319</v>
      </c>
      <c r="D1239" s="52">
        <v>30</v>
      </c>
      <c r="E1239" s="52">
        <v>9</v>
      </c>
      <c r="F1239" s="52">
        <v>30</v>
      </c>
      <c r="G1239" s="52">
        <v>100</v>
      </c>
      <c r="H1239" s="52">
        <v>103</v>
      </c>
      <c r="I1239" s="52">
        <v>2</v>
      </c>
      <c r="J1239" s="52">
        <v>14</v>
      </c>
      <c r="K1239" s="52">
        <v>600</v>
      </c>
      <c r="L1239" s="52">
        <v>23.4</v>
      </c>
      <c r="M1239" s="53">
        <v>31.01</v>
      </c>
      <c r="N1239" s="54">
        <f>IF(Tabla2[[#This Row],[LECHE RETIRO DIA]]&lt;&gt;ISBLANK(Tabla2[[#This Row],[LECHE RETIRO DIA]]),SUM(Tabla2[[#This Row],[LECHE TANQUE DIA]:[LECHE RETIRO DIA]]),SUM(Tabla2[[#This Row],[LECHE TANQUE DIA]:[LECHE AUTOCONSUMO DIA]]))</f>
        <v>2388</v>
      </c>
      <c r="O1239" s="55">
        <f t="shared" si="280"/>
        <v>0.97110552763819091</v>
      </c>
      <c r="P1239" s="56">
        <f t="shared" si="281"/>
        <v>23.88</v>
      </c>
      <c r="Q1239" s="56">
        <f t="shared" si="282"/>
        <v>23.19</v>
      </c>
      <c r="R1239" s="56">
        <f t="shared" si="283"/>
        <v>2.1428571428571428</v>
      </c>
      <c r="S1239" s="56">
        <f t="shared" si="284"/>
        <v>3.98</v>
      </c>
      <c r="T1239" s="56">
        <f t="shared" si="285"/>
        <v>6</v>
      </c>
      <c r="U1239" s="56">
        <f t="shared" si="286"/>
        <v>102.05128205128206</v>
      </c>
      <c r="V1239" s="56">
        <f t="shared" si="287"/>
        <v>4.2735042735042734</v>
      </c>
      <c r="W1239" s="56">
        <f>IFERROR(H1239/M1239,Tabla2[[#This Row],[CARGA PRODUCCION (ANIMALES/HA)]])</f>
        <v>3.3215091905836824</v>
      </c>
      <c r="X1239" s="54">
        <f t="shared" si="288"/>
        <v>2023</v>
      </c>
      <c r="Y1239" s="54">
        <f t="shared" si="289"/>
        <v>3</v>
      </c>
      <c r="Z1239" s="54" t="e">
        <f t="shared" ca="1" si="290"/>
        <v>#NAME?</v>
      </c>
      <c r="AA1239" s="57">
        <f t="shared" si="291"/>
        <v>103</v>
      </c>
      <c r="AB1239" s="55">
        <f t="shared" si="292"/>
        <v>0.970873786407767</v>
      </c>
      <c r="AC1239" s="58">
        <f t="shared" si="293"/>
        <v>2.9126213592232997E-2</v>
      </c>
      <c r="AD1239" s="52"/>
    </row>
    <row r="1240" spans="1:30">
      <c r="A1240" s="60">
        <v>45000</v>
      </c>
      <c r="B1240" s="52" t="s">
        <v>83</v>
      </c>
      <c r="C1240" s="52">
        <v>2251</v>
      </c>
      <c r="D1240" s="52">
        <v>90</v>
      </c>
      <c r="E1240" s="52">
        <v>9</v>
      </c>
      <c r="F1240" s="52">
        <v>80</v>
      </c>
      <c r="G1240" s="52">
        <v>122</v>
      </c>
      <c r="H1240" s="52">
        <v>142</v>
      </c>
      <c r="I1240" s="52">
        <v>2</v>
      </c>
      <c r="J1240" s="52">
        <v>8</v>
      </c>
      <c r="K1240" s="52">
        <v>680</v>
      </c>
      <c r="L1240" s="52">
        <v>29.8</v>
      </c>
      <c r="M1240" s="53">
        <v>36.590000000000003</v>
      </c>
      <c r="N1240" s="54">
        <f>IF(Tabla2[[#This Row],[LECHE RETIRO DIA]]&lt;&gt;ISBLANK(Tabla2[[#This Row],[LECHE RETIRO DIA]]),SUM(Tabla2[[#This Row],[LECHE TANQUE DIA]:[LECHE RETIRO DIA]]),SUM(Tabla2[[#This Row],[LECHE TANQUE DIA]:[LECHE AUTOCONSUMO DIA]]))</f>
        <v>2430</v>
      </c>
      <c r="O1240" s="55">
        <f t="shared" si="280"/>
        <v>0.92633744855967082</v>
      </c>
      <c r="P1240" s="56">
        <f t="shared" si="281"/>
        <v>19.918032786885245</v>
      </c>
      <c r="Q1240" s="56">
        <f t="shared" si="282"/>
        <v>18.450819672131146</v>
      </c>
      <c r="R1240" s="56">
        <f t="shared" si="283"/>
        <v>11.25</v>
      </c>
      <c r="S1240" s="56">
        <f t="shared" si="284"/>
        <v>3.5735294117647061</v>
      </c>
      <c r="T1240" s="56">
        <f t="shared" si="285"/>
        <v>5.5737704918032787</v>
      </c>
      <c r="U1240" s="56">
        <f t="shared" si="286"/>
        <v>81.543624161073822</v>
      </c>
      <c r="V1240" s="56">
        <f t="shared" si="287"/>
        <v>4.0939597315436238</v>
      </c>
      <c r="W1240" s="56">
        <f>IFERROR(H1240/M1240,Tabla2[[#This Row],[CARGA PRODUCCION (ANIMALES/HA)]])</f>
        <v>3.8808417600437273</v>
      </c>
      <c r="X1240" s="54">
        <f t="shared" si="288"/>
        <v>2023</v>
      </c>
      <c r="Y1240" s="54">
        <f t="shared" si="289"/>
        <v>3</v>
      </c>
      <c r="Z1240" s="54" t="e">
        <f t="shared" ca="1" si="290"/>
        <v>#NAME?</v>
      </c>
      <c r="AA1240" s="57">
        <f t="shared" si="291"/>
        <v>142</v>
      </c>
      <c r="AB1240" s="55">
        <f t="shared" si="292"/>
        <v>0.85915492957746475</v>
      </c>
      <c r="AC1240" s="58">
        <f t="shared" si="293"/>
        <v>0.14084507042253525</v>
      </c>
      <c r="AD1240" s="52"/>
    </row>
    <row r="1241" spans="1:30">
      <c r="A1241" s="60">
        <v>45000</v>
      </c>
      <c r="B1241" s="52" t="s">
        <v>85</v>
      </c>
      <c r="C1241" s="52">
        <v>1845</v>
      </c>
      <c r="D1241" s="52">
        <v>40</v>
      </c>
      <c r="E1241" s="52">
        <v>9</v>
      </c>
      <c r="F1241" s="52">
        <v>40</v>
      </c>
      <c r="G1241" s="52">
        <v>105</v>
      </c>
      <c r="H1241" s="52">
        <v>125</v>
      </c>
      <c r="I1241" s="52">
        <v>0</v>
      </c>
      <c r="J1241" s="52">
        <v>5</v>
      </c>
      <c r="K1241" s="52">
        <v>480</v>
      </c>
      <c r="L1241" s="52">
        <v>26.01</v>
      </c>
      <c r="M1241" s="53">
        <v>34.119999999999997</v>
      </c>
      <c r="N1241" s="54">
        <f>IF(Tabla2[[#This Row],[LECHE RETIRO DIA]]&lt;&gt;ISBLANK(Tabla2[[#This Row],[LECHE RETIRO DIA]]),SUM(Tabla2[[#This Row],[LECHE TANQUE DIA]:[LECHE RETIRO DIA]]),SUM(Tabla2[[#This Row],[LECHE TANQUE DIA]:[LECHE AUTOCONSUMO DIA]]))</f>
        <v>1934</v>
      </c>
      <c r="O1241" s="55">
        <f t="shared" si="280"/>
        <v>0.95398138572905899</v>
      </c>
      <c r="P1241" s="56">
        <f t="shared" si="281"/>
        <v>18.419047619047618</v>
      </c>
      <c r="Q1241" s="56">
        <f t="shared" si="282"/>
        <v>17.571428571428573</v>
      </c>
      <c r="R1241" s="56">
        <f t="shared" si="283"/>
        <v>8</v>
      </c>
      <c r="S1241" s="56">
        <f t="shared" si="284"/>
        <v>4.0291666666666668</v>
      </c>
      <c r="T1241" s="56">
        <f t="shared" si="285"/>
        <v>4.5714285714285712</v>
      </c>
      <c r="U1241" s="56">
        <f t="shared" si="286"/>
        <v>74.356016916570539</v>
      </c>
      <c r="V1241" s="56">
        <f t="shared" si="287"/>
        <v>4.0369088811995386</v>
      </c>
      <c r="W1241" s="56">
        <f>IFERROR(H1241/M1241,Tabla2[[#This Row],[CARGA PRODUCCION (ANIMALES/HA)]])</f>
        <v>3.6635404454865186</v>
      </c>
      <c r="X1241" s="54">
        <f t="shared" si="288"/>
        <v>2023</v>
      </c>
      <c r="Y1241" s="54">
        <f t="shared" si="289"/>
        <v>3</v>
      </c>
      <c r="Z1241" s="54" t="e">
        <f t="shared" ca="1" si="290"/>
        <v>#NAME?</v>
      </c>
      <c r="AA1241" s="57">
        <f t="shared" si="291"/>
        <v>125</v>
      </c>
      <c r="AB1241" s="55">
        <f t="shared" si="292"/>
        <v>0.84</v>
      </c>
      <c r="AC1241" s="58">
        <f t="shared" si="293"/>
        <v>0.16000000000000003</v>
      </c>
      <c r="AD1241" s="52"/>
    </row>
    <row r="1242" spans="1:30">
      <c r="A1242" s="60">
        <v>45000</v>
      </c>
      <c r="B1242" s="52" t="s">
        <v>88</v>
      </c>
      <c r="C1242" s="52">
        <v>612</v>
      </c>
      <c r="D1242" s="52">
        <v>15</v>
      </c>
      <c r="E1242" s="52">
        <v>5</v>
      </c>
      <c r="F1242" s="52">
        <v>15</v>
      </c>
      <c r="G1242" s="52">
        <v>38</v>
      </c>
      <c r="H1242" s="52">
        <v>44</v>
      </c>
      <c r="I1242" s="52">
        <v>2</v>
      </c>
      <c r="J1242" s="52">
        <v>2</v>
      </c>
      <c r="K1242" s="52">
        <v>180</v>
      </c>
      <c r="L1242" s="52">
        <v>14</v>
      </c>
      <c r="M1242" s="53">
        <v>15</v>
      </c>
      <c r="N1242" s="54">
        <f>IF(Tabla2[[#This Row],[LECHE RETIRO DIA]]&lt;&gt;ISBLANK(Tabla2[[#This Row],[LECHE RETIRO DIA]]),SUM(Tabla2[[#This Row],[LECHE TANQUE DIA]:[LECHE RETIRO DIA]]),SUM(Tabla2[[#This Row],[LECHE TANQUE DIA]:[LECHE AUTOCONSUMO DIA]]))</f>
        <v>647</v>
      </c>
      <c r="O1242" s="55">
        <f t="shared" si="280"/>
        <v>0.9459041731066461</v>
      </c>
      <c r="P1242" s="56">
        <f t="shared" si="281"/>
        <v>17.026315789473685</v>
      </c>
      <c r="Q1242" s="56">
        <f t="shared" si="282"/>
        <v>16.105263157894736</v>
      </c>
      <c r="R1242" s="56">
        <f t="shared" si="283"/>
        <v>7.5</v>
      </c>
      <c r="S1242" s="56">
        <f t="shared" si="284"/>
        <v>3.5944444444444446</v>
      </c>
      <c r="T1242" s="56">
        <f t="shared" si="285"/>
        <v>4.7368421052631575</v>
      </c>
      <c r="U1242" s="56">
        <f t="shared" si="286"/>
        <v>46.214285714285715</v>
      </c>
      <c r="V1242" s="56">
        <f t="shared" si="287"/>
        <v>2.7142857142857144</v>
      </c>
      <c r="W1242" s="56">
        <f>IFERROR(H1242/M1242,Tabla2[[#This Row],[CARGA PRODUCCION (ANIMALES/HA)]])</f>
        <v>2.9333333333333331</v>
      </c>
      <c r="X1242" s="54">
        <f t="shared" si="288"/>
        <v>2023</v>
      </c>
      <c r="Y1242" s="54">
        <f t="shared" si="289"/>
        <v>3</v>
      </c>
      <c r="Z1242" s="54" t="e">
        <f t="shared" ca="1" si="290"/>
        <v>#NAME?</v>
      </c>
      <c r="AA1242" s="57">
        <f t="shared" si="291"/>
        <v>44</v>
      </c>
      <c r="AB1242" s="55">
        <f t="shared" si="292"/>
        <v>0.86363636363636365</v>
      </c>
      <c r="AC1242" s="58">
        <f t="shared" si="293"/>
        <v>0.13636363636363635</v>
      </c>
      <c r="AD1242" s="52"/>
    </row>
    <row r="1243" spans="1:30">
      <c r="A1243" s="60">
        <v>45001</v>
      </c>
      <c r="B1243" s="52" t="s">
        <v>81</v>
      </c>
      <c r="C1243" s="52">
        <v>2319</v>
      </c>
      <c r="D1243" s="52">
        <v>30</v>
      </c>
      <c r="E1243" s="52">
        <v>9</v>
      </c>
      <c r="F1243" s="52">
        <v>30</v>
      </c>
      <c r="G1243" s="52">
        <v>104</v>
      </c>
      <c r="H1243" s="52">
        <v>106</v>
      </c>
      <c r="I1243" s="52">
        <v>1</v>
      </c>
      <c r="J1243" s="52">
        <v>14</v>
      </c>
      <c r="K1243" s="52">
        <v>600</v>
      </c>
      <c r="L1243" s="52">
        <v>23.4</v>
      </c>
      <c r="M1243" s="53">
        <v>31.01</v>
      </c>
      <c r="N1243" s="54">
        <f>IF(Tabla2[[#This Row],[LECHE RETIRO DIA]]&lt;&gt;ISBLANK(Tabla2[[#This Row],[LECHE RETIRO DIA]]),SUM(Tabla2[[#This Row],[LECHE TANQUE DIA]:[LECHE RETIRO DIA]]),SUM(Tabla2[[#This Row],[LECHE TANQUE DIA]:[LECHE AUTOCONSUMO DIA]]))</f>
        <v>2388</v>
      </c>
      <c r="O1243" s="55">
        <f t="shared" si="280"/>
        <v>0.97110552763819091</v>
      </c>
      <c r="P1243" s="56">
        <f t="shared" si="281"/>
        <v>22.96153846153846</v>
      </c>
      <c r="Q1243" s="56">
        <f t="shared" si="282"/>
        <v>22.298076923076923</v>
      </c>
      <c r="R1243" s="56">
        <f t="shared" si="283"/>
        <v>2.1428571428571428</v>
      </c>
      <c r="S1243" s="56">
        <f t="shared" si="284"/>
        <v>3.98</v>
      </c>
      <c r="T1243" s="56">
        <f t="shared" si="285"/>
        <v>5.7692307692307692</v>
      </c>
      <c r="U1243" s="56">
        <f t="shared" si="286"/>
        <v>102.05128205128206</v>
      </c>
      <c r="V1243" s="56">
        <f t="shared" si="287"/>
        <v>4.4444444444444446</v>
      </c>
      <c r="W1243" s="56">
        <f>IFERROR(H1243/M1243,Tabla2[[#This Row],[CARGA PRODUCCION (ANIMALES/HA)]])</f>
        <v>3.4182521767171878</v>
      </c>
      <c r="X1243" s="54">
        <f t="shared" si="288"/>
        <v>2023</v>
      </c>
      <c r="Y1243" s="54">
        <f t="shared" si="289"/>
        <v>3</v>
      </c>
      <c r="Z1243" s="54" t="e">
        <f t="shared" ca="1" si="290"/>
        <v>#NAME?</v>
      </c>
      <c r="AA1243" s="57">
        <f t="shared" si="291"/>
        <v>106</v>
      </c>
      <c r="AB1243" s="55">
        <f t="shared" si="292"/>
        <v>0.98113207547169812</v>
      </c>
      <c r="AC1243" s="58">
        <f t="shared" si="293"/>
        <v>1.8867924528301883E-2</v>
      </c>
      <c r="AD1243" s="52"/>
    </row>
    <row r="1244" spans="1:30">
      <c r="A1244" s="60">
        <v>45001</v>
      </c>
      <c r="B1244" s="52" t="s">
        <v>83</v>
      </c>
      <c r="C1244" s="52">
        <v>2333</v>
      </c>
      <c r="D1244" s="52">
        <v>90</v>
      </c>
      <c r="E1244" s="52">
        <v>9</v>
      </c>
      <c r="F1244" s="52">
        <v>80</v>
      </c>
      <c r="G1244" s="52">
        <v>122</v>
      </c>
      <c r="H1244" s="52">
        <v>142</v>
      </c>
      <c r="I1244" s="52">
        <v>2</v>
      </c>
      <c r="J1244" s="52">
        <v>8</v>
      </c>
      <c r="K1244" s="52">
        <v>680</v>
      </c>
      <c r="L1244" s="52">
        <v>29.8</v>
      </c>
      <c r="M1244" s="53">
        <v>36.590000000000003</v>
      </c>
      <c r="N1244" s="54">
        <f>IF(Tabla2[[#This Row],[LECHE RETIRO DIA]]&lt;&gt;ISBLANK(Tabla2[[#This Row],[LECHE RETIRO DIA]]),SUM(Tabla2[[#This Row],[LECHE TANQUE DIA]:[LECHE RETIRO DIA]]),SUM(Tabla2[[#This Row],[LECHE TANQUE DIA]:[LECHE AUTOCONSUMO DIA]]))</f>
        <v>2512</v>
      </c>
      <c r="O1244" s="55">
        <f t="shared" si="280"/>
        <v>0.92874203821656054</v>
      </c>
      <c r="P1244" s="56">
        <f t="shared" si="281"/>
        <v>20.590163934426229</v>
      </c>
      <c r="Q1244" s="56">
        <f t="shared" si="282"/>
        <v>19.122950819672131</v>
      </c>
      <c r="R1244" s="56">
        <f t="shared" si="283"/>
        <v>11.25</v>
      </c>
      <c r="S1244" s="56">
        <f t="shared" si="284"/>
        <v>3.6941176470588237</v>
      </c>
      <c r="T1244" s="56">
        <f t="shared" si="285"/>
        <v>5.5737704918032787</v>
      </c>
      <c r="U1244" s="56">
        <f t="shared" si="286"/>
        <v>84.295302013422813</v>
      </c>
      <c r="V1244" s="56">
        <f t="shared" si="287"/>
        <v>4.0939597315436238</v>
      </c>
      <c r="W1244" s="56">
        <f>IFERROR(H1244/M1244,Tabla2[[#This Row],[CARGA PRODUCCION (ANIMALES/HA)]])</f>
        <v>3.8808417600437273</v>
      </c>
      <c r="X1244" s="54">
        <f t="shared" si="288"/>
        <v>2023</v>
      </c>
      <c r="Y1244" s="54">
        <f t="shared" si="289"/>
        <v>3</v>
      </c>
      <c r="Z1244" s="54" t="e">
        <f t="shared" ca="1" si="290"/>
        <v>#NAME?</v>
      </c>
      <c r="AA1244" s="57">
        <f t="shared" si="291"/>
        <v>142</v>
      </c>
      <c r="AB1244" s="55">
        <f t="shared" si="292"/>
        <v>0.85915492957746475</v>
      </c>
      <c r="AC1244" s="58">
        <f t="shared" si="293"/>
        <v>0.14084507042253525</v>
      </c>
      <c r="AD1244" s="52"/>
    </row>
    <row r="1245" spans="1:30">
      <c r="A1245" s="60">
        <v>45001</v>
      </c>
      <c r="B1245" s="52" t="s">
        <v>85</v>
      </c>
      <c r="C1245" s="52">
        <v>1895</v>
      </c>
      <c r="D1245" s="52">
        <v>40</v>
      </c>
      <c r="E1245" s="52">
        <v>9</v>
      </c>
      <c r="F1245" s="52">
        <v>40</v>
      </c>
      <c r="G1245" s="52">
        <v>105</v>
      </c>
      <c r="H1245" s="52">
        <v>125</v>
      </c>
      <c r="I1245" s="52">
        <v>0</v>
      </c>
      <c r="J1245" s="52">
        <v>5</v>
      </c>
      <c r="K1245" s="52">
        <v>480</v>
      </c>
      <c r="L1245" s="52">
        <v>26.01</v>
      </c>
      <c r="M1245" s="53">
        <v>34.119999999999997</v>
      </c>
      <c r="N1245" s="54">
        <f>IF(Tabla2[[#This Row],[LECHE RETIRO DIA]]&lt;&gt;ISBLANK(Tabla2[[#This Row],[LECHE RETIRO DIA]]),SUM(Tabla2[[#This Row],[LECHE TANQUE DIA]:[LECHE RETIRO DIA]]),SUM(Tabla2[[#This Row],[LECHE TANQUE DIA]:[LECHE AUTOCONSUMO DIA]]))</f>
        <v>1984</v>
      </c>
      <c r="O1245" s="55">
        <f t="shared" si="280"/>
        <v>0.95514112903225812</v>
      </c>
      <c r="P1245" s="56">
        <f t="shared" si="281"/>
        <v>18.895238095238096</v>
      </c>
      <c r="Q1245" s="56">
        <f t="shared" si="282"/>
        <v>18.047619047619047</v>
      </c>
      <c r="R1245" s="56">
        <f t="shared" si="283"/>
        <v>8</v>
      </c>
      <c r="S1245" s="56">
        <f t="shared" si="284"/>
        <v>4.1333333333333337</v>
      </c>
      <c r="T1245" s="56">
        <f t="shared" si="285"/>
        <v>4.5714285714285712</v>
      </c>
      <c r="U1245" s="56">
        <f t="shared" si="286"/>
        <v>76.278354479046513</v>
      </c>
      <c r="V1245" s="56">
        <f t="shared" si="287"/>
        <v>4.0369088811995386</v>
      </c>
      <c r="W1245" s="56">
        <f>IFERROR(H1245/M1245,Tabla2[[#This Row],[CARGA PRODUCCION (ANIMALES/HA)]])</f>
        <v>3.6635404454865186</v>
      </c>
      <c r="X1245" s="54">
        <f t="shared" si="288"/>
        <v>2023</v>
      </c>
      <c r="Y1245" s="54">
        <f t="shared" si="289"/>
        <v>3</v>
      </c>
      <c r="Z1245" s="54" t="e">
        <f t="shared" ca="1" si="290"/>
        <v>#NAME?</v>
      </c>
      <c r="AA1245" s="57">
        <f t="shared" si="291"/>
        <v>125</v>
      </c>
      <c r="AB1245" s="55">
        <f t="shared" si="292"/>
        <v>0.84</v>
      </c>
      <c r="AC1245" s="58">
        <f t="shared" si="293"/>
        <v>0.16000000000000003</v>
      </c>
      <c r="AD1245" s="52"/>
    </row>
    <row r="1246" spans="1:30">
      <c r="A1246" s="60">
        <v>45001</v>
      </c>
      <c r="B1246" s="52" t="s">
        <v>88</v>
      </c>
      <c r="C1246" s="52">
        <v>579</v>
      </c>
      <c r="D1246" s="52">
        <v>15</v>
      </c>
      <c r="E1246" s="52">
        <v>5</v>
      </c>
      <c r="F1246" s="52">
        <v>15</v>
      </c>
      <c r="G1246" s="52">
        <v>36</v>
      </c>
      <c r="H1246" s="52">
        <v>42</v>
      </c>
      <c r="I1246" s="52">
        <v>1</v>
      </c>
      <c r="J1246" s="52">
        <v>2</v>
      </c>
      <c r="K1246" s="52">
        <v>180</v>
      </c>
      <c r="L1246" s="52">
        <v>14</v>
      </c>
      <c r="M1246" s="53">
        <v>15</v>
      </c>
      <c r="N1246" s="54">
        <f>IF(Tabla2[[#This Row],[LECHE RETIRO DIA]]&lt;&gt;ISBLANK(Tabla2[[#This Row],[LECHE RETIRO DIA]]),SUM(Tabla2[[#This Row],[LECHE TANQUE DIA]:[LECHE RETIRO DIA]]),SUM(Tabla2[[#This Row],[LECHE TANQUE DIA]:[LECHE AUTOCONSUMO DIA]]))</f>
        <v>614</v>
      </c>
      <c r="O1246" s="55">
        <f t="shared" si="280"/>
        <v>0.94299674267100975</v>
      </c>
      <c r="P1246" s="56">
        <f t="shared" si="281"/>
        <v>17.055555555555557</v>
      </c>
      <c r="Q1246" s="56">
        <f t="shared" si="282"/>
        <v>16.083333333333332</v>
      </c>
      <c r="R1246" s="56">
        <f t="shared" si="283"/>
        <v>7.5</v>
      </c>
      <c r="S1246" s="56">
        <f t="shared" si="284"/>
        <v>3.411111111111111</v>
      </c>
      <c r="T1246" s="56">
        <f t="shared" si="285"/>
        <v>5</v>
      </c>
      <c r="U1246" s="56">
        <f t="shared" si="286"/>
        <v>43.857142857142854</v>
      </c>
      <c r="V1246" s="56">
        <f t="shared" si="287"/>
        <v>2.5714285714285716</v>
      </c>
      <c r="W1246" s="56">
        <f>IFERROR(H1246/M1246,Tabla2[[#This Row],[CARGA PRODUCCION (ANIMALES/HA)]])</f>
        <v>2.8</v>
      </c>
      <c r="X1246" s="54">
        <f t="shared" si="288"/>
        <v>2023</v>
      </c>
      <c r="Y1246" s="54">
        <f t="shared" si="289"/>
        <v>3</v>
      </c>
      <c r="Z1246" s="54" t="e">
        <f t="shared" ca="1" si="290"/>
        <v>#NAME?</v>
      </c>
      <c r="AA1246" s="57">
        <f t="shared" si="291"/>
        <v>42</v>
      </c>
      <c r="AB1246" s="55">
        <f t="shared" si="292"/>
        <v>0.8571428571428571</v>
      </c>
      <c r="AC1246" s="58">
        <f t="shared" si="293"/>
        <v>0.1428571428571429</v>
      </c>
      <c r="AD1246" s="52"/>
    </row>
    <row r="1247" spans="1:30">
      <c r="A1247" s="60">
        <v>45002</v>
      </c>
      <c r="B1247" s="52" t="s">
        <v>81</v>
      </c>
      <c r="C1247" s="52">
        <v>2361</v>
      </c>
      <c r="D1247" s="52">
        <v>30</v>
      </c>
      <c r="E1247" s="52">
        <v>9</v>
      </c>
      <c r="F1247" s="52">
        <v>30</v>
      </c>
      <c r="G1247" s="52">
        <v>102</v>
      </c>
      <c r="H1247" s="52">
        <v>104</v>
      </c>
      <c r="I1247" s="52">
        <v>1</v>
      </c>
      <c r="J1247" s="52">
        <v>14</v>
      </c>
      <c r="K1247" s="52">
        <v>600</v>
      </c>
      <c r="L1247" s="52">
        <v>23.4</v>
      </c>
      <c r="M1247" s="53">
        <v>31.01</v>
      </c>
      <c r="N1247" s="54">
        <f>IF(Tabla2[[#This Row],[LECHE RETIRO DIA]]&lt;&gt;ISBLANK(Tabla2[[#This Row],[LECHE RETIRO DIA]]),SUM(Tabla2[[#This Row],[LECHE TANQUE DIA]:[LECHE RETIRO DIA]]),SUM(Tabla2[[#This Row],[LECHE TANQUE DIA]:[LECHE AUTOCONSUMO DIA]]))</f>
        <v>2430</v>
      </c>
      <c r="O1247" s="55">
        <f t="shared" si="280"/>
        <v>0.97160493827160499</v>
      </c>
      <c r="P1247" s="56">
        <f t="shared" si="281"/>
        <v>23.823529411764707</v>
      </c>
      <c r="Q1247" s="56">
        <f t="shared" si="282"/>
        <v>23.147058823529413</v>
      </c>
      <c r="R1247" s="56">
        <f t="shared" si="283"/>
        <v>2.1428571428571428</v>
      </c>
      <c r="S1247" s="56">
        <f t="shared" si="284"/>
        <v>4.05</v>
      </c>
      <c r="T1247" s="56">
        <f t="shared" si="285"/>
        <v>5.882352941176471</v>
      </c>
      <c r="U1247" s="56">
        <f t="shared" si="286"/>
        <v>103.84615384615385</v>
      </c>
      <c r="V1247" s="56">
        <f t="shared" si="287"/>
        <v>4.3589743589743595</v>
      </c>
      <c r="W1247" s="56">
        <f>IFERROR(H1247/M1247,Tabla2[[#This Row],[CARGA PRODUCCION (ANIMALES/HA)]])</f>
        <v>3.3537568526281842</v>
      </c>
      <c r="X1247" s="54">
        <f t="shared" si="288"/>
        <v>2023</v>
      </c>
      <c r="Y1247" s="54">
        <f t="shared" si="289"/>
        <v>3</v>
      </c>
      <c r="Z1247" s="54" t="e">
        <f t="shared" ca="1" si="290"/>
        <v>#NAME?</v>
      </c>
      <c r="AA1247" s="57">
        <f t="shared" si="291"/>
        <v>104</v>
      </c>
      <c r="AB1247" s="55">
        <f t="shared" si="292"/>
        <v>0.98076923076923073</v>
      </c>
      <c r="AC1247" s="58">
        <f t="shared" si="293"/>
        <v>1.9230769230769273E-2</v>
      </c>
      <c r="AD1247" s="52"/>
    </row>
    <row r="1248" spans="1:30">
      <c r="A1248" s="60">
        <v>45002</v>
      </c>
      <c r="B1248" s="52" t="s">
        <v>83</v>
      </c>
      <c r="C1248" s="52">
        <v>2314</v>
      </c>
      <c r="D1248" s="52">
        <v>30</v>
      </c>
      <c r="E1248" s="52">
        <v>9</v>
      </c>
      <c r="F1248" s="52">
        <v>30</v>
      </c>
      <c r="G1248" s="52">
        <v>123</v>
      </c>
      <c r="H1248" s="52">
        <v>142</v>
      </c>
      <c r="I1248" s="52">
        <v>2</v>
      </c>
      <c r="J1248" s="52">
        <v>8</v>
      </c>
      <c r="K1248" s="52">
        <v>680</v>
      </c>
      <c r="L1248" s="52">
        <v>29.8</v>
      </c>
      <c r="M1248" s="53">
        <v>36.590000000000003</v>
      </c>
      <c r="N1248" s="54">
        <f>IF(Tabla2[[#This Row],[LECHE RETIRO DIA]]&lt;&gt;ISBLANK(Tabla2[[#This Row],[LECHE RETIRO DIA]]),SUM(Tabla2[[#This Row],[LECHE TANQUE DIA]:[LECHE RETIRO DIA]]),SUM(Tabla2[[#This Row],[LECHE TANQUE DIA]:[LECHE AUTOCONSUMO DIA]]))</f>
        <v>2383</v>
      </c>
      <c r="O1248" s="55">
        <f t="shared" si="280"/>
        <v>0.97104490138480903</v>
      </c>
      <c r="P1248" s="56">
        <f t="shared" si="281"/>
        <v>19.373983739837399</v>
      </c>
      <c r="Q1248" s="56">
        <f t="shared" si="282"/>
        <v>18.8130081300813</v>
      </c>
      <c r="R1248" s="56">
        <f t="shared" si="283"/>
        <v>3.75</v>
      </c>
      <c r="S1248" s="56">
        <f t="shared" si="284"/>
        <v>3.5044117647058823</v>
      </c>
      <c r="T1248" s="56">
        <f t="shared" si="285"/>
        <v>5.5284552845528454</v>
      </c>
      <c r="U1248" s="56">
        <f t="shared" si="286"/>
        <v>79.966442953020135</v>
      </c>
      <c r="V1248" s="56">
        <f t="shared" si="287"/>
        <v>4.1275167785234901</v>
      </c>
      <c r="W1248" s="56">
        <f>IFERROR(H1248/M1248,Tabla2[[#This Row],[CARGA PRODUCCION (ANIMALES/HA)]])</f>
        <v>3.8808417600437273</v>
      </c>
      <c r="X1248" s="54">
        <f t="shared" si="288"/>
        <v>2023</v>
      </c>
      <c r="Y1248" s="54">
        <f t="shared" si="289"/>
        <v>3</v>
      </c>
      <c r="Z1248" s="54" t="e">
        <f t="shared" ca="1" si="290"/>
        <v>#NAME?</v>
      </c>
      <c r="AA1248" s="57">
        <f t="shared" si="291"/>
        <v>142</v>
      </c>
      <c r="AB1248" s="55">
        <f t="shared" si="292"/>
        <v>0.86619718309859151</v>
      </c>
      <c r="AC1248" s="58">
        <f t="shared" si="293"/>
        <v>0.13380281690140849</v>
      </c>
      <c r="AD1248" s="52"/>
    </row>
    <row r="1249" spans="1:30">
      <c r="A1249" s="60">
        <v>45002</v>
      </c>
      <c r="B1249" s="52" t="s">
        <v>85</v>
      </c>
      <c r="C1249" s="52">
        <v>1820</v>
      </c>
      <c r="D1249" s="52">
        <v>40</v>
      </c>
      <c r="E1249" s="52">
        <v>9</v>
      </c>
      <c r="F1249" s="52">
        <v>40</v>
      </c>
      <c r="G1249" s="52">
        <v>101</v>
      </c>
      <c r="H1249" s="52">
        <v>121</v>
      </c>
      <c r="I1249" s="52">
        <v>0</v>
      </c>
      <c r="J1249" s="52">
        <v>5</v>
      </c>
      <c r="K1249" s="52">
        <v>480</v>
      </c>
      <c r="L1249" s="52">
        <v>26.01</v>
      </c>
      <c r="M1249" s="53">
        <v>34.119999999999997</v>
      </c>
      <c r="N1249" s="54">
        <f>IF(Tabla2[[#This Row],[LECHE RETIRO DIA]]&lt;&gt;ISBLANK(Tabla2[[#This Row],[LECHE RETIRO DIA]]),SUM(Tabla2[[#This Row],[LECHE TANQUE DIA]:[LECHE RETIRO DIA]]),SUM(Tabla2[[#This Row],[LECHE TANQUE DIA]:[LECHE AUTOCONSUMO DIA]]))</f>
        <v>1909</v>
      </c>
      <c r="O1249" s="55">
        <f t="shared" si="280"/>
        <v>0.95337873232058667</v>
      </c>
      <c r="P1249" s="56">
        <f t="shared" si="281"/>
        <v>18.900990099009903</v>
      </c>
      <c r="Q1249" s="56">
        <f t="shared" si="282"/>
        <v>18.019801980198018</v>
      </c>
      <c r="R1249" s="56">
        <f t="shared" si="283"/>
        <v>8</v>
      </c>
      <c r="S1249" s="56">
        <f t="shared" si="284"/>
        <v>3.9770833333333333</v>
      </c>
      <c r="T1249" s="56">
        <f t="shared" si="285"/>
        <v>4.7524752475247523</v>
      </c>
      <c r="U1249" s="56">
        <f t="shared" si="286"/>
        <v>73.394848135332566</v>
      </c>
      <c r="V1249" s="56">
        <f t="shared" si="287"/>
        <v>3.8831218762014608</v>
      </c>
      <c r="W1249" s="56">
        <f>IFERROR(H1249/M1249,Tabla2[[#This Row],[CARGA PRODUCCION (ANIMALES/HA)]])</f>
        <v>3.5463071512309496</v>
      </c>
      <c r="X1249" s="54">
        <f t="shared" si="288"/>
        <v>2023</v>
      </c>
      <c r="Y1249" s="54">
        <f t="shared" si="289"/>
        <v>3</v>
      </c>
      <c r="Z1249" s="54" t="e">
        <f t="shared" ca="1" si="290"/>
        <v>#NAME?</v>
      </c>
      <c r="AA1249" s="57">
        <f t="shared" si="291"/>
        <v>121</v>
      </c>
      <c r="AB1249" s="55">
        <f t="shared" si="292"/>
        <v>0.83471074380165289</v>
      </c>
      <c r="AC1249" s="58">
        <f t="shared" si="293"/>
        <v>0.16528925619834711</v>
      </c>
      <c r="AD1249" s="52"/>
    </row>
    <row r="1250" spans="1:30">
      <c r="A1250" s="60">
        <v>45002</v>
      </c>
      <c r="B1250" s="52" t="s">
        <v>88</v>
      </c>
      <c r="C1250" s="52">
        <v>618</v>
      </c>
      <c r="D1250" s="52">
        <v>15</v>
      </c>
      <c r="E1250" s="52">
        <v>5</v>
      </c>
      <c r="F1250" s="52">
        <v>15</v>
      </c>
      <c r="G1250" s="52">
        <v>36</v>
      </c>
      <c r="H1250" s="52">
        <v>42</v>
      </c>
      <c r="I1250" s="52">
        <v>1</v>
      </c>
      <c r="J1250" s="52">
        <v>2</v>
      </c>
      <c r="K1250" s="52">
        <v>180</v>
      </c>
      <c r="L1250" s="52">
        <v>14</v>
      </c>
      <c r="M1250" s="53">
        <v>15</v>
      </c>
      <c r="N1250" s="54">
        <f>IF(Tabla2[[#This Row],[LECHE RETIRO DIA]]&lt;&gt;ISBLANK(Tabla2[[#This Row],[LECHE RETIRO DIA]]),SUM(Tabla2[[#This Row],[LECHE TANQUE DIA]:[LECHE RETIRO DIA]]),SUM(Tabla2[[#This Row],[LECHE TANQUE DIA]:[LECHE AUTOCONSUMO DIA]]))</f>
        <v>653</v>
      </c>
      <c r="O1250" s="55">
        <f t="shared" si="280"/>
        <v>0.94640122511485447</v>
      </c>
      <c r="P1250" s="56">
        <f t="shared" si="281"/>
        <v>18.138888888888889</v>
      </c>
      <c r="Q1250" s="56">
        <f t="shared" si="282"/>
        <v>17.166666666666668</v>
      </c>
      <c r="R1250" s="56">
        <f t="shared" si="283"/>
        <v>7.5</v>
      </c>
      <c r="S1250" s="56">
        <f t="shared" si="284"/>
        <v>3.6277777777777778</v>
      </c>
      <c r="T1250" s="56">
        <f t="shared" si="285"/>
        <v>5</v>
      </c>
      <c r="U1250" s="56">
        <f t="shared" si="286"/>
        <v>46.642857142857146</v>
      </c>
      <c r="V1250" s="56">
        <f t="shared" si="287"/>
        <v>2.5714285714285716</v>
      </c>
      <c r="W1250" s="56">
        <f>IFERROR(H1250/M1250,Tabla2[[#This Row],[CARGA PRODUCCION (ANIMALES/HA)]])</f>
        <v>2.8</v>
      </c>
      <c r="X1250" s="54">
        <f t="shared" si="288"/>
        <v>2023</v>
      </c>
      <c r="Y1250" s="54">
        <f t="shared" si="289"/>
        <v>3</v>
      </c>
      <c r="Z1250" s="54" t="e">
        <f t="shared" ca="1" si="290"/>
        <v>#NAME?</v>
      </c>
      <c r="AA1250" s="57">
        <f t="shared" si="291"/>
        <v>42</v>
      </c>
      <c r="AB1250" s="55">
        <f t="shared" si="292"/>
        <v>0.8571428571428571</v>
      </c>
      <c r="AC1250" s="58">
        <f t="shared" si="293"/>
        <v>0.1428571428571429</v>
      </c>
      <c r="AD1250" s="52"/>
    </row>
    <row r="1251" spans="1:30">
      <c r="A1251" s="60">
        <v>45003</v>
      </c>
      <c r="B1251" s="52" t="s">
        <v>81</v>
      </c>
      <c r="C1251" s="52">
        <v>2366</v>
      </c>
      <c r="D1251" s="52">
        <v>30</v>
      </c>
      <c r="E1251" s="52">
        <v>9</v>
      </c>
      <c r="F1251" s="52">
        <v>30</v>
      </c>
      <c r="G1251" s="52">
        <v>102</v>
      </c>
      <c r="H1251" s="52">
        <v>104</v>
      </c>
      <c r="I1251" s="52">
        <v>1</v>
      </c>
      <c r="J1251" s="52">
        <v>14</v>
      </c>
      <c r="K1251" s="52">
        <v>600</v>
      </c>
      <c r="L1251" s="52">
        <v>23.4</v>
      </c>
      <c r="M1251" s="53">
        <v>31.01</v>
      </c>
      <c r="N1251" s="54">
        <f>IF(Tabla2[[#This Row],[LECHE RETIRO DIA]]&lt;&gt;ISBLANK(Tabla2[[#This Row],[LECHE RETIRO DIA]]),SUM(Tabla2[[#This Row],[LECHE TANQUE DIA]:[LECHE RETIRO DIA]]),SUM(Tabla2[[#This Row],[LECHE TANQUE DIA]:[LECHE AUTOCONSUMO DIA]]))</f>
        <v>2435</v>
      </c>
      <c r="O1251" s="55">
        <f t="shared" si="280"/>
        <v>0.97166324435318274</v>
      </c>
      <c r="P1251" s="56">
        <f t="shared" si="281"/>
        <v>23.872549019607842</v>
      </c>
      <c r="Q1251" s="56">
        <f t="shared" si="282"/>
        <v>23.196078431372548</v>
      </c>
      <c r="R1251" s="56">
        <f t="shared" si="283"/>
        <v>2.1428571428571428</v>
      </c>
      <c r="S1251" s="56">
        <f t="shared" si="284"/>
        <v>4.0583333333333336</v>
      </c>
      <c r="T1251" s="56">
        <f t="shared" si="285"/>
        <v>5.882352941176471</v>
      </c>
      <c r="U1251" s="56">
        <f t="shared" si="286"/>
        <v>104.05982905982907</v>
      </c>
      <c r="V1251" s="56">
        <f t="shared" si="287"/>
        <v>4.3589743589743595</v>
      </c>
      <c r="W1251" s="56">
        <f>IFERROR(H1251/M1251,Tabla2[[#This Row],[CARGA PRODUCCION (ANIMALES/HA)]])</f>
        <v>3.3537568526281842</v>
      </c>
      <c r="X1251" s="54">
        <f t="shared" si="288"/>
        <v>2023</v>
      </c>
      <c r="Y1251" s="54">
        <f t="shared" si="289"/>
        <v>3</v>
      </c>
      <c r="Z1251" s="54" t="e">
        <f t="shared" ca="1" si="290"/>
        <v>#NAME?</v>
      </c>
      <c r="AA1251" s="57">
        <f t="shared" si="291"/>
        <v>104</v>
      </c>
      <c r="AB1251" s="55">
        <f t="shared" si="292"/>
        <v>0.98076923076923073</v>
      </c>
      <c r="AC1251" s="58">
        <f t="shared" si="293"/>
        <v>1.9230769230769273E-2</v>
      </c>
      <c r="AD1251" s="52"/>
    </row>
    <row r="1252" spans="1:30">
      <c r="A1252" s="60">
        <v>45003</v>
      </c>
      <c r="B1252" s="52" t="s">
        <v>83</v>
      </c>
      <c r="C1252" s="52">
        <v>2304</v>
      </c>
      <c r="D1252" s="52">
        <v>30</v>
      </c>
      <c r="E1252" s="52">
        <v>9</v>
      </c>
      <c r="F1252" s="52">
        <v>30</v>
      </c>
      <c r="G1252" s="52">
        <v>123</v>
      </c>
      <c r="H1252" s="52">
        <v>142</v>
      </c>
      <c r="I1252" s="52">
        <v>2</v>
      </c>
      <c r="J1252" s="52">
        <v>8</v>
      </c>
      <c r="K1252" s="52">
        <v>680</v>
      </c>
      <c r="L1252" s="52">
        <v>29.8</v>
      </c>
      <c r="M1252" s="53">
        <v>36.590000000000003</v>
      </c>
      <c r="N1252" s="54">
        <f>IF(Tabla2[[#This Row],[LECHE RETIRO DIA]]&lt;&gt;ISBLANK(Tabla2[[#This Row],[LECHE RETIRO DIA]]),SUM(Tabla2[[#This Row],[LECHE TANQUE DIA]:[LECHE RETIRO DIA]]),SUM(Tabla2[[#This Row],[LECHE TANQUE DIA]:[LECHE AUTOCONSUMO DIA]]))</f>
        <v>2373</v>
      </c>
      <c r="O1252" s="55">
        <f t="shared" si="280"/>
        <v>0.97092288242730718</v>
      </c>
      <c r="P1252" s="56">
        <f t="shared" si="281"/>
        <v>19.292682926829269</v>
      </c>
      <c r="Q1252" s="56">
        <f t="shared" si="282"/>
        <v>18.73170731707317</v>
      </c>
      <c r="R1252" s="56">
        <f t="shared" si="283"/>
        <v>3.75</v>
      </c>
      <c r="S1252" s="56">
        <f t="shared" si="284"/>
        <v>3.4897058823529412</v>
      </c>
      <c r="T1252" s="56">
        <f t="shared" si="285"/>
        <v>5.5284552845528454</v>
      </c>
      <c r="U1252" s="56">
        <f t="shared" si="286"/>
        <v>79.630872483221481</v>
      </c>
      <c r="V1252" s="56">
        <f t="shared" si="287"/>
        <v>4.1275167785234901</v>
      </c>
      <c r="W1252" s="56">
        <f>IFERROR(H1252/M1252,Tabla2[[#This Row],[CARGA PRODUCCION (ANIMALES/HA)]])</f>
        <v>3.8808417600437273</v>
      </c>
      <c r="X1252" s="54">
        <f t="shared" si="288"/>
        <v>2023</v>
      </c>
      <c r="Y1252" s="54">
        <f t="shared" si="289"/>
        <v>3</v>
      </c>
      <c r="Z1252" s="54" t="e">
        <f t="shared" ca="1" si="290"/>
        <v>#NAME?</v>
      </c>
      <c r="AA1252" s="57">
        <f t="shared" si="291"/>
        <v>142</v>
      </c>
      <c r="AB1252" s="55">
        <f t="shared" si="292"/>
        <v>0.86619718309859151</v>
      </c>
      <c r="AC1252" s="58">
        <f t="shared" si="293"/>
        <v>0.13380281690140849</v>
      </c>
      <c r="AD1252" s="52"/>
    </row>
    <row r="1253" spans="1:30">
      <c r="A1253" s="60">
        <v>45003</v>
      </c>
      <c r="B1253" s="52" t="s">
        <v>85</v>
      </c>
      <c r="C1253" s="52">
        <v>1866</v>
      </c>
      <c r="D1253" s="52">
        <v>40</v>
      </c>
      <c r="E1253" s="52">
        <v>9</v>
      </c>
      <c r="F1253" s="52">
        <v>40</v>
      </c>
      <c r="G1253" s="52">
        <v>103</v>
      </c>
      <c r="H1253" s="52">
        <v>123</v>
      </c>
      <c r="I1253" s="52">
        <v>0</v>
      </c>
      <c r="J1253" s="52">
        <v>5</v>
      </c>
      <c r="K1253" s="52">
        <v>480</v>
      </c>
      <c r="L1253" s="52">
        <v>26.01</v>
      </c>
      <c r="M1253" s="53">
        <v>34.119999999999997</v>
      </c>
      <c r="N1253" s="54">
        <f>IF(Tabla2[[#This Row],[LECHE RETIRO DIA]]&lt;&gt;ISBLANK(Tabla2[[#This Row],[LECHE RETIRO DIA]]),SUM(Tabla2[[#This Row],[LECHE TANQUE DIA]:[LECHE RETIRO DIA]]),SUM(Tabla2[[#This Row],[LECHE TANQUE DIA]:[LECHE AUTOCONSUMO DIA]]))</f>
        <v>1955</v>
      </c>
      <c r="O1253" s="55">
        <f t="shared" si="280"/>
        <v>0.95447570332480813</v>
      </c>
      <c r="P1253" s="56">
        <f t="shared" si="281"/>
        <v>18.980582524271846</v>
      </c>
      <c r="Q1253" s="56">
        <f t="shared" si="282"/>
        <v>18.116504854368934</v>
      </c>
      <c r="R1253" s="56">
        <f t="shared" si="283"/>
        <v>8</v>
      </c>
      <c r="S1253" s="56">
        <f t="shared" si="284"/>
        <v>4.072916666666667</v>
      </c>
      <c r="T1253" s="56">
        <f t="shared" si="285"/>
        <v>4.6601941747572813</v>
      </c>
      <c r="U1253" s="56">
        <f t="shared" si="286"/>
        <v>75.163398692810446</v>
      </c>
      <c r="V1253" s="56">
        <f t="shared" si="287"/>
        <v>3.9600153787004997</v>
      </c>
      <c r="W1253" s="56">
        <f>IFERROR(H1253/M1253,Tabla2[[#This Row],[CARGA PRODUCCION (ANIMALES/HA)]])</f>
        <v>3.6049237983587341</v>
      </c>
      <c r="X1253" s="54">
        <f t="shared" si="288"/>
        <v>2023</v>
      </c>
      <c r="Y1253" s="54">
        <f t="shared" si="289"/>
        <v>3</v>
      </c>
      <c r="Z1253" s="54" t="e">
        <f t="shared" ca="1" si="290"/>
        <v>#NAME?</v>
      </c>
      <c r="AA1253" s="57">
        <f t="shared" si="291"/>
        <v>123</v>
      </c>
      <c r="AB1253" s="55">
        <f t="shared" si="292"/>
        <v>0.83739837398373984</v>
      </c>
      <c r="AC1253" s="58">
        <f t="shared" si="293"/>
        <v>0.16260162601626016</v>
      </c>
      <c r="AD1253" s="52"/>
    </row>
    <row r="1254" spans="1:30">
      <c r="A1254" s="60">
        <v>45003</v>
      </c>
      <c r="B1254" s="52" t="s">
        <v>88</v>
      </c>
      <c r="C1254" s="52">
        <v>589</v>
      </c>
      <c r="D1254" s="52">
        <v>15</v>
      </c>
      <c r="E1254" s="52">
        <v>5</v>
      </c>
      <c r="F1254" s="52">
        <v>15</v>
      </c>
      <c r="G1254" s="52">
        <v>36</v>
      </c>
      <c r="H1254" s="52">
        <v>42</v>
      </c>
      <c r="I1254" s="52">
        <v>1</v>
      </c>
      <c r="J1254" s="52">
        <v>2</v>
      </c>
      <c r="K1254" s="52">
        <v>180</v>
      </c>
      <c r="L1254" s="52">
        <v>14</v>
      </c>
      <c r="M1254" s="53">
        <v>15</v>
      </c>
      <c r="N1254" s="54">
        <f>IF(Tabla2[[#This Row],[LECHE RETIRO DIA]]&lt;&gt;ISBLANK(Tabla2[[#This Row],[LECHE RETIRO DIA]]),SUM(Tabla2[[#This Row],[LECHE TANQUE DIA]:[LECHE RETIRO DIA]]),SUM(Tabla2[[#This Row],[LECHE TANQUE DIA]:[LECHE AUTOCONSUMO DIA]]))</f>
        <v>624</v>
      </c>
      <c r="O1254" s="55">
        <f t="shared" si="280"/>
        <v>0.94391025641025639</v>
      </c>
      <c r="P1254" s="56">
        <f t="shared" si="281"/>
        <v>17.333333333333332</v>
      </c>
      <c r="Q1254" s="56">
        <f t="shared" si="282"/>
        <v>16.361111111111111</v>
      </c>
      <c r="R1254" s="56">
        <f t="shared" si="283"/>
        <v>7.5</v>
      </c>
      <c r="S1254" s="56">
        <f t="shared" si="284"/>
        <v>3.4666666666666668</v>
      </c>
      <c r="T1254" s="56">
        <f t="shared" si="285"/>
        <v>5</v>
      </c>
      <c r="U1254" s="56">
        <f t="shared" si="286"/>
        <v>44.571428571428569</v>
      </c>
      <c r="V1254" s="56">
        <f t="shared" si="287"/>
        <v>2.5714285714285716</v>
      </c>
      <c r="W1254" s="56">
        <f>IFERROR(H1254/M1254,Tabla2[[#This Row],[CARGA PRODUCCION (ANIMALES/HA)]])</f>
        <v>2.8</v>
      </c>
      <c r="X1254" s="54">
        <f t="shared" si="288"/>
        <v>2023</v>
      </c>
      <c r="Y1254" s="54">
        <f t="shared" si="289"/>
        <v>3</v>
      </c>
      <c r="Z1254" s="54" t="e">
        <f t="shared" ca="1" si="290"/>
        <v>#NAME?</v>
      </c>
      <c r="AA1254" s="57">
        <f t="shared" si="291"/>
        <v>42</v>
      </c>
      <c r="AB1254" s="55">
        <f t="shared" si="292"/>
        <v>0.8571428571428571</v>
      </c>
      <c r="AC1254" s="58">
        <f t="shared" si="293"/>
        <v>0.1428571428571429</v>
      </c>
      <c r="AD1254" s="52"/>
    </row>
    <row r="1255" spans="1:30">
      <c r="A1255" s="60">
        <v>45004</v>
      </c>
      <c r="B1255" s="52" t="s">
        <v>81</v>
      </c>
      <c r="C1255" s="52">
        <v>2443</v>
      </c>
      <c r="D1255" s="52">
        <v>30</v>
      </c>
      <c r="E1255" s="52">
        <v>9</v>
      </c>
      <c r="F1255" s="52">
        <v>30</v>
      </c>
      <c r="G1255" s="52">
        <v>102</v>
      </c>
      <c r="H1255" s="52">
        <v>104</v>
      </c>
      <c r="I1255" s="52">
        <v>1</v>
      </c>
      <c r="J1255" s="52">
        <v>14</v>
      </c>
      <c r="K1255" s="52">
        <v>600</v>
      </c>
      <c r="L1255" s="52">
        <v>23.4</v>
      </c>
      <c r="M1255" s="53">
        <v>31.01</v>
      </c>
      <c r="N1255" s="54">
        <f>IF(Tabla2[[#This Row],[LECHE RETIRO DIA]]&lt;&gt;ISBLANK(Tabla2[[#This Row],[LECHE RETIRO DIA]]),SUM(Tabla2[[#This Row],[LECHE TANQUE DIA]:[LECHE RETIRO DIA]]),SUM(Tabla2[[#This Row],[LECHE TANQUE DIA]:[LECHE AUTOCONSUMO DIA]]))</f>
        <v>2512</v>
      </c>
      <c r="O1255" s="55">
        <f t="shared" si="280"/>
        <v>0.97253184713375795</v>
      </c>
      <c r="P1255" s="56">
        <f t="shared" si="281"/>
        <v>24.627450980392158</v>
      </c>
      <c r="Q1255" s="56">
        <f t="shared" si="282"/>
        <v>23.950980392156861</v>
      </c>
      <c r="R1255" s="56">
        <f t="shared" si="283"/>
        <v>2.1428571428571428</v>
      </c>
      <c r="S1255" s="56">
        <f t="shared" si="284"/>
        <v>4.1866666666666665</v>
      </c>
      <c r="T1255" s="56">
        <f t="shared" si="285"/>
        <v>5.882352941176471</v>
      </c>
      <c r="U1255" s="56">
        <f t="shared" si="286"/>
        <v>107.35042735042735</v>
      </c>
      <c r="V1255" s="56">
        <f t="shared" si="287"/>
        <v>4.3589743589743595</v>
      </c>
      <c r="W1255" s="56">
        <f>IFERROR(H1255/M1255,Tabla2[[#This Row],[CARGA PRODUCCION (ANIMALES/HA)]])</f>
        <v>3.3537568526281842</v>
      </c>
      <c r="X1255" s="54">
        <f t="shared" si="288"/>
        <v>2023</v>
      </c>
      <c r="Y1255" s="54">
        <f t="shared" si="289"/>
        <v>3</v>
      </c>
      <c r="Z1255" s="54" t="e">
        <f t="shared" ca="1" si="290"/>
        <v>#NAME?</v>
      </c>
      <c r="AA1255" s="57">
        <f t="shared" si="291"/>
        <v>104</v>
      </c>
      <c r="AB1255" s="55">
        <f t="shared" si="292"/>
        <v>0.98076923076923073</v>
      </c>
      <c r="AC1255" s="58">
        <f t="shared" si="293"/>
        <v>1.9230769230769273E-2</v>
      </c>
      <c r="AD1255" s="52"/>
    </row>
    <row r="1256" spans="1:30">
      <c r="A1256" s="60">
        <v>45004</v>
      </c>
      <c r="B1256" s="52" t="s">
        <v>83</v>
      </c>
      <c r="C1256" s="52">
        <v>2333</v>
      </c>
      <c r="D1256" s="52">
        <v>30</v>
      </c>
      <c r="E1256" s="52">
        <v>9</v>
      </c>
      <c r="F1256" s="52">
        <v>30</v>
      </c>
      <c r="G1256" s="52">
        <v>123</v>
      </c>
      <c r="H1256" s="52">
        <v>142</v>
      </c>
      <c r="I1256" s="52">
        <v>2</v>
      </c>
      <c r="J1256" s="52">
        <v>8</v>
      </c>
      <c r="K1256" s="52">
        <v>680</v>
      </c>
      <c r="L1256" s="52">
        <v>29.8</v>
      </c>
      <c r="M1256" s="53">
        <v>36.590000000000003</v>
      </c>
      <c r="N1256" s="54">
        <f>IF(Tabla2[[#This Row],[LECHE RETIRO DIA]]&lt;&gt;ISBLANK(Tabla2[[#This Row],[LECHE RETIRO DIA]]),SUM(Tabla2[[#This Row],[LECHE TANQUE DIA]:[LECHE RETIRO DIA]]),SUM(Tabla2[[#This Row],[LECHE TANQUE DIA]:[LECHE AUTOCONSUMO DIA]]))</f>
        <v>2402</v>
      </c>
      <c r="O1256" s="55">
        <f t="shared" si="280"/>
        <v>0.97127393838467946</v>
      </c>
      <c r="P1256" s="56">
        <f t="shared" si="281"/>
        <v>19.528455284552845</v>
      </c>
      <c r="Q1256" s="56">
        <f t="shared" si="282"/>
        <v>18.967479674796749</v>
      </c>
      <c r="R1256" s="56">
        <f t="shared" si="283"/>
        <v>3.75</v>
      </c>
      <c r="S1256" s="56">
        <f t="shared" si="284"/>
        <v>3.5323529411764705</v>
      </c>
      <c r="T1256" s="56">
        <f t="shared" si="285"/>
        <v>5.5284552845528454</v>
      </c>
      <c r="U1256" s="56">
        <f t="shared" si="286"/>
        <v>80.604026845637577</v>
      </c>
      <c r="V1256" s="56">
        <f t="shared" si="287"/>
        <v>4.1275167785234901</v>
      </c>
      <c r="W1256" s="56">
        <f>IFERROR(H1256/M1256,Tabla2[[#This Row],[CARGA PRODUCCION (ANIMALES/HA)]])</f>
        <v>3.8808417600437273</v>
      </c>
      <c r="X1256" s="54">
        <f t="shared" si="288"/>
        <v>2023</v>
      </c>
      <c r="Y1256" s="54">
        <f t="shared" si="289"/>
        <v>3</v>
      </c>
      <c r="Z1256" s="54" t="e">
        <f t="shared" ca="1" si="290"/>
        <v>#NAME?</v>
      </c>
      <c r="AA1256" s="57">
        <f t="shared" si="291"/>
        <v>142</v>
      </c>
      <c r="AB1256" s="55">
        <f t="shared" si="292"/>
        <v>0.86619718309859151</v>
      </c>
      <c r="AC1256" s="58">
        <f t="shared" si="293"/>
        <v>0.13380281690140849</v>
      </c>
      <c r="AD1256" s="52"/>
    </row>
    <row r="1257" spans="1:30">
      <c r="A1257" s="60">
        <v>45004</v>
      </c>
      <c r="B1257" s="52" t="s">
        <v>85</v>
      </c>
      <c r="C1257" s="52">
        <v>1862</v>
      </c>
      <c r="D1257" s="52">
        <v>40</v>
      </c>
      <c r="E1257" s="52">
        <v>9</v>
      </c>
      <c r="F1257" s="52">
        <v>40</v>
      </c>
      <c r="G1257" s="52">
        <v>103</v>
      </c>
      <c r="H1257" s="52">
        <v>123</v>
      </c>
      <c r="I1257" s="52">
        <v>0</v>
      </c>
      <c r="J1257" s="52">
        <v>5</v>
      </c>
      <c r="K1257" s="52">
        <v>480</v>
      </c>
      <c r="L1257" s="52">
        <v>26.01</v>
      </c>
      <c r="M1257" s="53">
        <v>34.119999999999997</v>
      </c>
      <c r="N1257" s="54">
        <f>IF(Tabla2[[#This Row],[LECHE RETIRO DIA]]&lt;&gt;ISBLANK(Tabla2[[#This Row],[LECHE RETIRO DIA]]),SUM(Tabla2[[#This Row],[LECHE TANQUE DIA]:[LECHE RETIRO DIA]]),SUM(Tabla2[[#This Row],[LECHE TANQUE DIA]:[LECHE AUTOCONSUMO DIA]]))</f>
        <v>1951</v>
      </c>
      <c r="O1257" s="55">
        <f t="shared" si="280"/>
        <v>0.95438236801640186</v>
      </c>
      <c r="P1257" s="56">
        <f t="shared" si="281"/>
        <v>18.941747572815533</v>
      </c>
      <c r="Q1257" s="56">
        <f t="shared" si="282"/>
        <v>18.077669902912621</v>
      </c>
      <c r="R1257" s="56">
        <f t="shared" si="283"/>
        <v>8</v>
      </c>
      <c r="S1257" s="56">
        <f t="shared" si="284"/>
        <v>4.0645833333333332</v>
      </c>
      <c r="T1257" s="56">
        <f t="shared" si="285"/>
        <v>4.6601941747572813</v>
      </c>
      <c r="U1257" s="56">
        <f t="shared" si="286"/>
        <v>75.009611687812381</v>
      </c>
      <c r="V1257" s="56">
        <f t="shared" si="287"/>
        <v>3.9600153787004997</v>
      </c>
      <c r="W1257" s="56">
        <f>IFERROR(H1257/M1257,Tabla2[[#This Row],[CARGA PRODUCCION (ANIMALES/HA)]])</f>
        <v>3.6049237983587341</v>
      </c>
      <c r="X1257" s="54">
        <f t="shared" si="288"/>
        <v>2023</v>
      </c>
      <c r="Y1257" s="54">
        <f t="shared" si="289"/>
        <v>3</v>
      </c>
      <c r="Z1257" s="54" t="e">
        <f t="shared" ca="1" si="290"/>
        <v>#NAME?</v>
      </c>
      <c r="AA1257" s="57">
        <f t="shared" si="291"/>
        <v>123</v>
      </c>
      <c r="AB1257" s="55">
        <f t="shared" si="292"/>
        <v>0.83739837398373984</v>
      </c>
      <c r="AC1257" s="58">
        <f t="shared" si="293"/>
        <v>0.16260162601626016</v>
      </c>
      <c r="AD1257" s="52"/>
    </row>
    <row r="1258" spans="1:30">
      <c r="A1258" s="60">
        <v>45004</v>
      </c>
      <c r="B1258" s="52" t="s">
        <v>88</v>
      </c>
      <c r="C1258" s="52">
        <v>593</v>
      </c>
      <c r="D1258" s="52">
        <v>15</v>
      </c>
      <c r="E1258" s="52">
        <v>5</v>
      </c>
      <c r="F1258" s="52">
        <v>15</v>
      </c>
      <c r="G1258" s="52">
        <v>36</v>
      </c>
      <c r="H1258" s="52">
        <v>42</v>
      </c>
      <c r="I1258" s="52">
        <v>1</v>
      </c>
      <c r="J1258" s="52">
        <v>2</v>
      </c>
      <c r="K1258" s="52">
        <v>180</v>
      </c>
      <c r="L1258" s="52">
        <v>14</v>
      </c>
      <c r="M1258" s="53">
        <v>15</v>
      </c>
      <c r="N1258" s="54">
        <f>IF(Tabla2[[#This Row],[LECHE RETIRO DIA]]&lt;&gt;ISBLANK(Tabla2[[#This Row],[LECHE RETIRO DIA]]),SUM(Tabla2[[#This Row],[LECHE TANQUE DIA]:[LECHE RETIRO DIA]]),SUM(Tabla2[[#This Row],[LECHE TANQUE DIA]:[LECHE AUTOCONSUMO DIA]]))</f>
        <v>628</v>
      </c>
      <c r="O1258" s="55">
        <f t="shared" si="280"/>
        <v>0.94426751592356684</v>
      </c>
      <c r="P1258" s="56">
        <f t="shared" si="281"/>
        <v>17.444444444444443</v>
      </c>
      <c r="Q1258" s="56">
        <f t="shared" si="282"/>
        <v>16.472222222222221</v>
      </c>
      <c r="R1258" s="56">
        <f t="shared" si="283"/>
        <v>7.5</v>
      </c>
      <c r="S1258" s="56">
        <f t="shared" si="284"/>
        <v>3.4888888888888889</v>
      </c>
      <c r="T1258" s="56">
        <f t="shared" si="285"/>
        <v>5</v>
      </c>
      <c r="U1258" s="56">
        <f t="shared" si="286"/>
        <v>44.857142857142854</v>
      </c>
      <c r="V1258" s="56">
        <f t="shared" si="287"/>
        <v>2.5714285714285716</v>
      </c>
      <c r="W1258" s="56">
        <f>IFERROR(H1258/M1258,Tabla2[[#This Row],[CARGA PRODUCCION (ANIMALES/HA)]])</f>
        <v>2.8</v>
      </c>
      <c r="X1258" s="54">
        <f t="shared" si="288"/>
        <v>2023</v>
      </c>
      <c r="Y1258" s="54">
        <f t="shared" si="289"/>
        <v>3</v>
      </c>
      <c r="Z1258" s="54" t="e">
        <f t="shared" ca="1" si="290"/>
        <v>#NAME?</v>
      </c>
      <c r="AA1258" s="57">
        <f t="shared" si="291"/>
        <v>42</v>
      </c>
      <c r="AB1258" s="55">
        <f t="shared" si="292"/>
        <v>0.8571428571428571</v>
      </c>
      <c r="AC1258" s="58">
        <f t="shared" si="293"/>
        <v>0.1428571428571429</v>
      </c>
      <c r="AD1258" s="52"/>
    </row>
    <row r="1259" spans="1:30">
      <c r="A1259" s="60">
        <v>45005</v>
      </c>
      <c r="B1259" s="52" t="s">
        <v>81</v>
      </c>
      <c r="C1259" s="52">
        <v>2439</v>
      </c>
      <c r="D1259" s="52">
        <v>30</v>
      </c>
      <c r="E1259" s="52">
        <v>9</v>
      </c>
      <c r="F1259" s="52">
        <v>30</v>
      </c>
      <c r="G1259" s="52">
        <v>102</v>
      </c>
      <c r="H1259" s="52">
        <v>104</v>
      </c>
      <c r="I1259" s="52">
        <v>1</v>
      </c>
      <c r="J1259" s="52">
        <v>14</v>
      </c>
      <c r="K1259" s="52">
        <v>600</v>
      </c>
      <c r="L1259" s="52">
        <v>23.4</v>
      </c>
      <c r="M1259" s="53">
        <v>31.01</v>
      </c>
      <c r="N1259" s="54">
        <f>IF(Tabla2[[#This Row],[LECHE RETIRO DIA]]&lt;&gt;ISBLANK(Tabla2[[#This Row],[LECHE RETIRO DIA]]),SUM(Tabla2[[#This Row],[LECHE TANQUE DIA]:[LECHE RETIRO DIA]]),SUM(Tabla2[[#This Row],[LECHE TANQUE DIA]:[LECHE AUTOCONSUMO DIA]]))</f>
        <v>2508</v>
      </c>
      <c r="O1259" s="55">
        <f t="shared" si="280"/>
        <v>0.97248803827751196</v>
      </c>
      <c r="P1259" s="56">
        <f t="shared" si="281"/>
        <v>24.588235294117649</v>
      </c>
      <c r="Q1259" s="56">
        <f t="shared" si="282"/>
        <v>23.911764705882351</v>
      </c>
      <c r="R1259" s="56">
        <f t="shared" si="283"/>
        <v>2.1428571428571428</v>
      </c>
      <c r="S1259" s="56">
        <f t="shared" si="284"/>
        <v>4.18</v>
      </c>
      <c r="T1259" s="56">
        <f t="shared" si="285"/>
        <v>5.882352941176471</v>
      </c>
      <c r="U1259" s="56">
        <f t="shared" si="286"/>
        <v>107.17948717948718</v>
      </c>
      <c r="V1259" s="56">
        <f t="shared" si="287"/>
        <v>4.3589743589743595</v>
      </c>
      <c r="W1259" s="56">
        <f>IFERROR(H1259/M1259,Tabla2[[#This Row],[CARGA PRODUCCION (ANIMALES/HA)]])</f>
        <v>3.3537568526281842</v>
      </c>
      <c r="X1259" s="54">
        <f t="shared" si="288"/>
        <v>2023</v>
      </c>
      <c r="Y1259" s="54">
        <f t="shared" si="289"/>
        <v>3</v>
      </c>
      <c r="Z1259" s="54" t="e">
        <f t="shared" ca="1" si="290"/>
        <v>#NAME?</v>
      </c>
      <c r="AA1259" s="57">
        <f t="shared" si="291"/>
        <v>104</v>
      </c>
      <c r="AB1259" s="55">
        <f t="shared" si="292"/>
        <v>0.98076923076923073</v>
      </c>
      <c r="AC1259" s="58">
        <f t="shared" si="293"/>
        <v>1.9230769230769273E-2</v>
      </c>
      <c r="AD1259" s="52"/>
    </row>
    <row r="1260" spans="1:30">
      <c r="A1260" s="60">
        <v>45005</v>
      </c>
      <c r="B1260" s="52" t="s">
        <v>83</v>
      </c>
      <c r="C1260" s="52">
        <v>2260</v>
      </c>
      <c r="D1260" s="52">
        <v>40</v>
      </c>
      <c r="E1260" s="52">
        <v>9</v>
      </c>
      <c r="F1260" s="52">
        <v>40</v>
      </c>
      <c r="G1260" s="52">
        <v>123</v>
      </c>
      <c r="H1260" s="52">
        <v>142</v>
      </c>
      <c r="I1260" s="52">
        <v>2</v>
      </c>
      <c r="J1260" s="52">
        <v>8</v>
      </c>
      <c r="K1260" s="52">
        <v>680</v>
      </c>
      <c r="L1260" s="52">
        <v>29.8</v>
      </c>
      <c r="M1260" s="53">
        <v>36.590000000000003</v>
      </c>
      <c r="N1260" s="54">
        <f>IF(Tabla2[[#This Row],[LECHE RETIRO DIA]]&lt;&gt;ISBLANK(Tabla2[[#This Row],[LECHE RETIRO DIA]]),SUM(Tabla2[[#This Row],[LECHE TANQUE DIA]:[LECHE RETIRO DIA]]),SUM(Tabla2[[#This Row],[LECHE TANQUE DIA]:[LECHE AUTOCONSUMO DIA]]))</f>
        <v>2349</v>
      </c>
      <c r="O1260" s="55">
        <f t="shared" si="280"/>
        <v>0.96211153682418049</v>
      </c>
      <c r="P1260" s="56">
        <f t="shared" si="281"/>
        <v>19.097560975609756</v>
      </c>
      <c r="Q1260" s="56">
        <f t="shared" si="282"/>
        <v>18.373983739837399</v>
      </c>
      <c r="R1260" s="56">
        <f t="shared" si="283"/>
        <v>5</v>
      </c>
      <c r="S1260" s="56">
        <f t="shared" si="284"/>
        <v>3.4544117647058825</v>
      </c>
      <c r="T1260" s="56">
        <f t="shared" si="285"/>
        <v>5.5284552845528454</v>
      </c>
      <c r="U1260" s="56">
        <f t="shared" si="286"/>
        <v>78.825503355704697</v>
      </c>
      <c r="V1260" s="56">
        <f t="shared" si="287"/>
        <v>4.1275167785234901</v>
      </c>
      <c r="W1260" s="56">
        <f>IFERROR(H1260/M1260,Tabla2[[#This Row],[CARGA PRODUCCION (ANIMALES/HA)]])</f>
        <v>3.8808417600437273</v>
      </c>
      <c r="X1260" s="54">
        <f t="shared" si="288"/>
        <v>2023</v>
      </c>
      <c r="Y1260" s="54">
        <f t="shared" si="289"/>
        <v>3</v>
      </c>
      <c r="Z1260" s="54" t="e">
        <f t="shared" ca="1" si="290"/>
        <v>#NAME?</v>
      </c>
      <c r="AA1260" s="57">
        <f t="shared" si="291"/>
        <v>142</v>
      </c>
      <c r="AB1260" s="55">
        <f t="shared" si="292"/>
        <v>0.86619718309859151</v>
      </c>
      <c r="AC1260" s="58">
        <f t="shared" si="293"/>
        <v>0.13380281690140849</v>
      </c>
      <c r="AD1260" s="52"/>
    </row>
    <row r="1261" spans="1:30">
      <c r="A1261" s="60">
        <v>45005</v>
      </c>
      <c r="B1261" s="52" t="s">
        <v>85</v>
      </c>
      <c r="C1261" s="52">
        <v>1775</v>
      </c>
      <c r="D1261" s="52">
        <v>40</v>
      </c>
      <c r="E1261" s="52">
        <v>9</v>
      </c>
      <c r="F1261" s="52">
        <v>40</v>
      </c>
      <c r="G1261" s="52">
        <v>102</v>
      </c>
      <c r="H1261" s="52">
        <v>122</v>
      </c>
      <c r="I1261" s="52">
        <v>0</v>
      </c>
      <c r="J1261" s="52">
        <v>5</v>
      </c>
      <c r="K1261" s="52">
        <v>480</v>
      </c>
      <c r="L1261" s="52">
        <v>26.01</v>
      </c>
      <c r="M1261" s="53">
        <v>34.119999999999997</v>
      </c>
      <c r="N1261" s="54">
        <f>IF(Tabla2[[#This Row],[LECHE RETIRO DIA]]&lt;&gt;ISBLANK(Tabla2[[#This Row],[LECHE RETIRO DIA]]),SUM(Tabla2[[#This Row],[LECHE TANQUE DIA]:[LECHE RETIRO DIA]]),SUM(Tabla2[[#This Row],[LECHE TANQUE DIA]:[LECHE AUTOCONSUMO DIA]]))</f>
        <v>1864</v>
      </c>
      <c r="O1261" s="55">
        <f t="shared" si="280"/>
        <v>0.95225321888412018</v>
      </c>
      <c r="P1261" s="56">
        <f t="shared" si="281"/>
        <v>18.274509803921568</v>
      </c>
      <c r="Q1261" s="56">
        <f t="shared" si="282"/>
        <v>17.401960784313726</v>
      </c>
      <c r="R1261" s="56">
        <f t="shared" si="283"/>
        <v>8</v>
      </c>
      <c r="S1261" s="56">
        <f t="shared" si="284"/>
        <v>3.8833333333333333</v>
      </c>
      <c r="T1261" s="56">
        <f t="shared" si="285"/>
        <v>4.7058823529411766</v>
      </c>
      <c r="U1261" s="56">
        <f t="shared" si="286"/>
        <v>71.664744329104181</v>
      </c>
      <c r="V1261" s="56">
        <f t="shared" si="287"/>
        <v>3.9215686274509802</v>
      </c>
      <c r="W1261" s="56">
        <f>IFERROR(H1261/M1261,Tabla2[[#This Row],[CARGA PRODUCCION (ANIMALES/HA)]])</f>
        <v>3.5756154747948421</v>
      </c>
      <c r="X1261" s="54">
        <f t="shared" si="288"/>
        <v>2023</v>
      </c>
      <c r="Y1261" s="54">
        <f t="shared" si="289"/>
        <v>3</v>
      </c>
      <c r="Z1261" s="54" t="e">
        <f t="shared" ca="1" si="290"/>
        <v>#NAME?</v>
      </c>
      <c r="AA1261" s="57">
        <f t="shared" si="291"/>
        <v>122</v>
      </c>
      <c r="AB1261" s="55">
        <f t="shared" si="292"/>
        <v>0.83606557377049184</v>
      </c>
      <c r="AC1261" s="58">
        <f t="shared" si="293"/>
        <v>0.16393442622950816</v>
      </c>
      <c r="AD1261" s="52"/>
    </row>
    <row r="1262" spans="1:30">
      <c r="A1262" s="60">
        <v>45005</v>
      </c>
      <c r="B1262" s="52" t="s">
        <v>88</v>
      </c>
      <c r="C1262" s="52">
        <v>605</v>
      </c>
      <c r="D1262" s="52">
        <v>15</v>
      </c>
      <c r="E1262" s="52">
        <v>5</v>
      </c>
      <c r="F1262" s="52">
        <v>15</v>
      </c>
      <c r="G1262" s="52">
        <v>36</v>
      </c>
      <c r="H1262" s="52">
        <v>42</v>
      </c>
      <c r="I1262" s="52">
        <v>1</v>
      </c>
      <c r="J1262" s="52">
        <v>2</v>
      </c>
      <c r="K1262" s="52">
        <v>180</v>
      </c>
      <c r="L1262" s="52">
        <v>14</v>
      </c>
      <c r="M1262" s="53">
        <v>15</v>
      </c>
      <c r="N1262" s="54">
        <f>IF(Tabla2[[#This Row],[LECHE RETIRO DIA]]&lt;&gt;ISBLANK(Tabla2[[#This Row],[LECHE RETIRO DIA]]),SUM(Tabla2[[#This Row],[LECHE TANQUE DIA]:[LECHE RETIRO DIA]]),SUM(Tabla2[[#This Row],[LECHE TANQUE DIA]:[LECHE AUTOCONSUMO DIA]]))</f>
        <v>640</v>
      </c>
      <c r="O1262" s="55">
        <f t="shared" si="280"/>
        <v>0.9453125</v>
      </c>
      <c r="P1262" s="56">
        <f t="shared" si="281"/>
        <v>17.777777777777779</v>
      </c>
      <c r="Q1262" s="56">
        <f t="shared" si="282"/>
        <v>16.805555555555557</v>
      </c>
      <c r="R1262" s="56">
        <f t="shared" si="283"/>
        <v>7.5</v>
      </c>
      <c r="S1262" s="56">
        <f t="shared" si="284"/>
        <v>3.5555555555555554</v>
      </c>
      <c r="T1262" s="56">
        <f t="shared" si="285"/>
        <v>5</v>
      </c>
      <c r="U1262" s="56">
        <f t="shared" si="286"/>
        <v>45.714285714285715</v>
      </c>
      <c r="V1262" s="56">
        <f t="shared" si="287"/>
        <v>2.5714285714285716</v>
      </c>
      <c r="W1262" s="56">
        <f>IFERROR(H1262/M1262,Tabla2[[#This Row],[CARGA PRODUCCION (ANIMALES/HA)]])</f>
        <v>2.8</v>
      </c>
      <c r="X1262" s="54">
        <f t="shared" si="288"/>
        <v>2023</v>
      </c>
      <c r="Y1262" s="54">
        <f t="shared" si="289"/>
        <v>3</v>
      </c>
      <c r="Z1262" s="54" t="e">
        <f t="shared" ca="1" si="290"/>
        <v>#NAME?</v>
      </c>
      <c r="AA1262" s="57">
        <f t="shared" si="291"/>
        <v>42</v>
      </c>
      <c r="AB1262" s="55">
        <f t="shared" si="292"/>
        <v>0.8571428571428571</v>
      </c>
      <c r="AC1262" s="58">
        <f t="shared" si="293"/>
        <v>0.1428571428571429</v>
      </c>
      <c r="AD1262" s="52"/>
    </row>
    <row r="1263" spans="1:30">
      <c r="A1263" s="60">
        <v>45006</v>
      </c>
      <c r="B1263" s="52" t="s">
        <v>81</v>
      </c>
      <c r="C1263" s="52">
        <v>2388</v>
      </c>
      <c r="D1263" s="52">
        <v>30</v>
      </c>
      <c r="E1263" s="52">
        <v>9</v>
      </c>
      <c r="F1263" s="52">
        <v>30</v>
      </c>
      <c r="G1263" s="52">
        <v>104</v>
      </c>
      <c r="H1263" s="52">
        <v>105</v>
      </c>
      <c r="I1263" s="52">
        <v>1</v>
      </c>
      <c r="J1263" s="52">
        <v>14</v>
      </c>
      <c r="K1263" s="52">
        <v>600</v>
      </c>
      <c r="L1263" s="52">
        <v>23.4</v>
      </c>
      <c r="M1263" s="53">
        <v>31.01</v>
      </c>
      <c r="N1263" s="54">
        <f>IF(Tabla2[[#This Row],[LECHE RETIRO DIA]]&lt;&gt;ISBLANK(Tabla2[[#This Row],[LECHE RETIRO DIA]]),SUM(Tabla2[[#This Row],[LECHE TANQUE DIA]:[LECHE RETIRO DIA]]),SUM(Tabla2[[#This Row],[LECHE TANQUE DIA]:[LECHE AUTOCONSUMO DIA]]))</f>
        <v>2457</v>
      </c>
      <c r="O1263" s="55">
        <f t="shared" si="280"/>
        <v>0.97191697191697191</v>
      </c>
      <c r="P1263" s="56">
        <f t="shared" si="281"/>
        <v>23.625</v>
      </c>
      <c r="Q1263" s="56">
        <f t="shared" si="282"/>
        <v>22.96153846153846</v>
      </c>
      <c r="R1263" s="56">
        <f t="shared" si="283"/>
        <v>2.1428571428571428</v>
      </c>
      <c r="S1263" s="56">
        <f t="shared" si="284"/>
        <v>4.0949999999999998</v>
      </c>
      <c r="T1263" s="56">
        <f t="shared" si="285"/>
        <v>5.7692307692307692</v>
      </c>
      <c r="U1263" s="56">
        <f t="shared" si="286"/>
        <v>105</v>
      </c>
      <c r="V1263" s="56">
        <f t="shared" si="287"/>
        <v>4.4444444444444446</v>
      </c>
      <c r="W1263" s="56">
        <f>IFERROR(H1263/M1263,Tabla2[[#This Row],[CARGA PRODUCCION (ANIMALES/HA)]])</f>
        <v>3.386004514672686</v>
      </c>
      <c r="X1263" s="54">
        <f t="shared" si="288"/>
        <v>2023</v>
      </c>
      <c r="Y1263" s="54">
        <f t="shared" si="289"/>
        <v>3</v>
      </c>
      <c r="Z1263" s="54" t="e">
        <f t="shared" ca="1" si="290"/>
        <v>#NAME?</v>
      </c>
      <c r="AA1263" s="57">
        <f t="shared" si="291"/>
        <v>105</v>
      </c>
      <c r="AB1263" s="55">
        <f t="shared" si="292"/>
        <v>0.99047619047619051</v>
      </c>
      <c r="AC1263" s="58">
        <f t="shared" si="293"/>
        <v>9.52380952380949E-3</v>
      </c>
      <c r="AD1263" s="52"/>
    </row>
    <row r="1264" spans="1:30">
      <c r="A1264" s="60">
        <v>45006</v>
      </c>
      <c r="B1264" s="52" t="s">
        <v>83</v>
      </c>
      <c r="C1264" s="52">
        <v>2319</v>
      </c>
      <c r="D1264" s="52">
        <v>40</v>
      </c>
      <c r="E1264" s="52">
        <v>9</v>
      </c>
      <c r="F1264" s="52">
        <v>40</v>
      </c>
      <c r="G1264" s="52">
        <v>123</v>
      </c>
      <c r="H1264" s="52">
        <v>142</v>
      </c>
      <c r="I1264" s="52">
        <v>2</v>
      </c>
      <c r="J1264" s="52">
        <v>8</v>
      </c>
      <c r="K1264" s="52">
        <v>680</v>
      </c>
      <c r="L1264" s="52">
        <v>29.8</v>
      </c>
      <c r="M1264" s="53">
        <v>36.590000000000003</v>
      </c>
      <c r="N1264" s="54">
        <f>IF(Tabla2[[#This Row],[LECHE RETIRO DIA]]&lt;&gt;ISBLANK(Tabla2[[#This Row],[LECHE RETIRO DIA]]),SUM(Tabla2[[#This Row],[LECHE TANQUE DIA]:[LECHE RETIRO DIA]]),SUM(Tabla2[[#This Row],[LECHE TANQUE DIA]:[LECHE AUTOCONSUMO DIA]]))</f>
        <v>2408</v>
      </c>
      <c r="O1264" s="55">
        <f t="shared" si="280"/>
        <v>0.96303986710963452</v>
      </c>
      <c r="P1264" s="56">
        <f t="shared" si="281"/>
        <v>19.577235772357724</v>
      </c>
      <c r="Q1264" s="56">
        <f t="shared" si="282"/>
        <v>18.853658536585368</v>
      </c>
      <c r="R1264" s="56">
        <f t="shared" si="283"/>
        <v>5</v>
      </c>
      <c r="S1264" s="56">
        <f t="shared" si="284"/>
        <v>3.5411764705882351</v>
      </c>
      <c r="T1264" s="56">
        <f t="shared" si="285"/>
        <v>5.5284552845528454</v>
      </c>
      <c r="U1264" s="56">
        <f t="shared" si="286"/>
        <v>80.805369127516784</v>
      </c>
      <c r="V1264" s="56">
        <f t="shared" si="287"/>
        <v>4.1275167785234901</v>
      </c>
      <c r="W1264" s="56">
        <f>IFERROR(H1264/M1264,Tabla2[[#This Row],[CARGA PRODUCCION (ANIMALES/HA)]])</f>
        <v>3.8808417600437273</v>
      </c>
      <c r="X1264" s="54">
        <f t="shared" si="288"/>
        <v>2023</v>
      </c>
      <c r="Y1264" s="54">
        <f t="shared" si="289"/>
        <v>3</v>
      </c>
      <c r="Z1264" s="54" t="e">
        <f t="shared" ca="1" si="290"/>
        <v>#NAME?</v>
      </c>
      <c r="AA1264" s="57">
        <f t="shared" si="291"/>
        <v>142</v>
      </c>
      <c r="AB1264" s="55">
        <f t="shared" si="292"/>
        <v>0.86619718309859151</v>
      </c>
      <c r="AC1264" s="58">
        <f t="shared" si="293"/>
        <v>0.13380281690140849</v>
      </c>
      <c r="AD1264" s="52"/>
    </row>
    <row r="1265" spans="1:30">
      <c r="A1265" s="60">
        <v>45006</v>
      </c>
      <c r="B1265" s="52" t="s">
        <v>85</v>
      </c>
      <c r="C1265" s="52">
        <v>1775</v>
      </c>
      <c r="D1265" s="52">
        <v>40</v>
      </c>
      <c r="E1265" s="52">
        <v>9</v>
      </c>
      <c r="F1265" s="52">
        <v>40</v>
      </c>
      <c r="G1265" s="52">
        <v>102</v>
      </c>
      <c r="H1265" s="52">
        <v>122</v>
      </c>
      <c r="I1265" s="52">
        <v>0</v>
      </c>
      <c r="J1265" s="52">
        <v>5</v>
      </c>
      <c r="K1265" s="52">
        <v>480</v>
      </c>
      <c r="L1265" s="52">
        <v>26.01</v>
      </c>
      <c r="M1265" s="53">
        <v>34.119999999999997</v>
      </c>
      <c r="N1265" s="54">
        <f>IF(Tabla2[[#This Row],[LECHE RETIRO DIA]]&lt;&gt;ISBLANK(Tabla2[[#This Row],[LECHE RETIRO DIA]]),SUM(Tabla2[[#This Row],[LECHE TANQUE DIA]:[LECHE RETIRO DIA]]),SUM(Tabla2[[#This Row],[LECHE TANQUE DIA]:[LECHE AUTOCONSUMO DIA]]))</f>
        <v>1864</v>
      </c>
      <c r="O1265" s="55">
        <f t="shared" si="280"/>
        <v>0.95225321888412018</v>
      </c>
      <c r="P1265" s="56">
        <f t="shared" si="281"/>
        <v>18.274509803921568</v>
      </c>
      <c r="Q1265" s="56">
        <f t="shared" si="282"/>
        <v>17.401960784313726</v>
      </c>
      <c r="R1265" s="56">
        <f t="shared" si="283"/>
        <v>8</v>
      </c>
      <c r="S1265" s="56">
        <f t="shared" si="284"/>
        <v>3.8833333333333333</v>
      </c>
      <c r="T1265" s="56">
        <f t="shared" si="285"/>
        <v>4.7058823529411766</v>
      </c>
      <c r="U1265" s="56">
        <f t="shared" si="286"/>
        <v>71.664744329104181</v>
      </c>
      <c r="V1265" s="56">
        <f t="shared" si="287"/>
        <v>3.9215686274509802</v>
      </c>
      <c r="W1265" s="56">
        <f>IFERROR(H1265/M1265,Tabla2[[#This Row],[CARGA PRODUCCION (ANIMALES/HA)]])</f>
        <v>3.5756154747948421</v>
      </c>
      <c r="X1265" s="54">
        <f t="shared" si="288"/>
        <v>2023</v>
      </c>
      <c r="Y1265" s="54">
        <f t="shared" si="289"/>
        <v>3</v>
      </c>
      <c r="Z1265" s="54" t="e">
        <f t="shared" ca="1" si="290"/>
        <v>#NAME?</v>
      </c>
      <c r="AA1265" s="57">
        <f t="shared" si="291"/>
        <v>122</v>
      </c>
      <c r="AB1265" s="55">
        <f t="shared" si="292"/>
        <v>0.83606557377049184</v>
      </c>
      <c r="AC1265" s="58">
        <f t="shared" si="293"/>
        <v>0.16393442622950816</v>
      </c>
      <c r="AD1265" s="52"/>
    </row>
    <row r="1266" spans="1:30">
      <c r="A1266" s="60">
        <v>45006</v>
      </c>
      <c r="B1266" s="52" t="s">
        <v>88</v>
      </c>
      <c r="C1266" s="52">
        <v>571</v>
      </c>
      <c r="D1266" s="52">
        <v>15</v>
      </c>
      <c r="E1266" s="52">
        <v>5</v>
      </c>
      <c r="F1266" s="52">
        <v>15</v>
      </c>
      <c r="G1266" s="52">
        <v>36</v>
      </c>
      <c r="H1266" s="52">
        <v>42</v>
      </c>
      <c r="I1266" s="52">
        <v>1</v>
      </c>
      <c r="J1266" s="52">
        <v>2</v>
      </c>
      <c r="K1266" s="52">
        <v>180</v>
      </c>
      <c r="L1266" s="52">
        <v>14</v>
      </c>
      <c r="M1266" s="53">
        <v>15</v>
      </c>
      <c r="N1266" s="54">
        <f>IF(Tabla2[[#This Row],[LECHE RETIRO DIA]]&lt;&gt;ISBLANK(Tabla2[[#This Row],[LECHE RETIRO DIA]]),SUM(Tabla2[[#This Row],[LECHE TANQUE DIA]:[LECHE RETIRO DIA]]),SUM(Tabla2[[#This Row],[LECHE TANQUE DIA]:[LECHE AUTOCONSUMO DIA]]))</f>
        <v>606</v>
      </c>
      <c r="O1266" s="55">
        <f t="shared" si="280"/>
        <v>0.94224422442244227</v>
      </c>
      <c r="P1266" s="56">
        <f t="shared" si="281"/>
        <v>16.833333333333332</v>
      </c>
      <c r="Q1266" s="56">
        <f t="shared" si="282"/>
        <v>15.861111111111111</v>
      </c>
      <c r="R1266" s="56">
        <f t="shared" si="283"/>
        <v>7.5</v>
      </c>
      <c r="S1266" s="56">
        <f t="shared" si="284"/>
        <v>3.3666666666666667</v>
      </c>
      <c r="T1266" s="56">
        <f t="shared" si="285"/>
        <v>5</v>
      </c>
      <c r="U1266" s="56">
        <f t="shared" si="286"/>
        <v>43.285714285714285</v>
      </c>
      <c r="V1266" s="56">
        <f t="shared" si="287"/>
        <v>2.5714285714285716</v>
      </c>
      <c r="W1266" s="56">
        <f>IFERROR(H1266/M1266,Tabla2[[#This Row],[CARGA PRODUCCION (ANIMALES/HA)]])</f>
        <v>2.8</v>
      </c>
      <c r="X1266" s="54">
        <f t="shared" si="288"/>
        <v>2023</v>
      </c>
      <c r="Y1266" s="54">
        <f t="shared" si="289"/>
        <v>3</v>
      </c>
      <c r="Z1266" s="54" t="e">
        <f t="shared" ca="1" si="290"/>
        <v>#NAME?</v>
      </c>
      <c r="AA1266" s="57">
        <f t="shared" si="291"/>
        <v>42</v>
      </c>
      <c r="AB1266" s="55">
        <f t="shared" si="292"/>
        <v>0.8571428571428571</v>
      </c>
      <c r="AC1266" s="58">
        <f t="shared" si="293"/>
        <v>0.1428571428571429</v>
      </c>
      <c r="AD1266" s="52"/>
    </row>
    <row r="1267" spans="1:30">
      <c r="A1267" s="60">
        <v>45007</v>
      </c>
      <c r="B1267" s="52" t="s">
        <v>81</v>
      </c>
      <c r="C1267" s="52">
        <v>2420</v>
      </c>
      <c r="D1267" s="52">
        <v>30</v>
      </c>
      <c r="E1267" s="52">
        <v>9</v>
      </c>
      <c r="F1267" s="52">
        <v>30</v>
      </c>
      <c r="G1267" s="52">
        <v>104</v>
      </c>
      <c r="H1267" s="52">
        <v>105</v>
      </c>
      <c r="I1267" s="52">
        <v>1</v>
      </c>
      <c r="J1267" s="52">
        <v>14</v>
      </c>
      <c r="K1267" s="52">
        <v>600</v>
      </c>
      <c r="L1267" s="52">
        <v>23.4</v>
      </c>
      <c r="M1267" s="53">
        <v>31.01</v>
      </c>
      <c r="N1267" s="54">
        <f>IF(Tabla2[[#This Row],[LECHE RETIRO DIA]]&lt;&gt;ISBLANK(Tabla2[[#This Row],[LECHE RETIRO DIA]]),SUM(Tabla2[[#This Row],[LECHE TANQUE DIA]:[LECHE RETIRO DIA]]),SUM(Tabla2[[#This Row],[LECHE TANQUE DIA]:[LECHE AUTOCONSUMO DIA]]))</f>
        <v>2489</v>
      </c>
      <c r="O1267" s="55">
        <f t="shared" si="280"/>
        <v>0.9722780233025311</v>
      </c>
      <c r="P1267" s="56">
        <f t="shared" si="281"/>
        <v>23.932692307692307</v>
      </c>
      <c r="Q1267" s="56">
        <f t="shared" si="282"/>
        <v>23.26923076923077</v>
      </c>
      <c r="R1267" s="56">
        <f t="shared" si="283"/>
        <v>2.1428571428571428</v>
      </c>
      <c r="S1267" s="56">
        <f t="shared" si="284"/>
        <v>4.1483333333333334</v>
      </c>
      <c r="T1267" s="56">
        <f t="shared" si="285"/>
        <v>5.7692307692307692</v>
      </c>
      <c r="U1267" s="56">
        <f t="shared" si="286"/>
        <v>106.36752136752138</v>
      </c>
      <c r="V1267" s="56">
        <f t="shared" si="287"/>
        <v>4.4444444444444446</v>
      </c>
      <c r="W1267" s="56">
        <f>IFERROR(H1267/M1267,Tabla2[[#This Row],[CARGA PRODUCCION (ANIMALES/HA)]])</f>
        <v>3.386004514672686</v>
      </c>
      <c r="X1267" s="54">
        <f t="shared" si="288"/>
        <v>2023</v>
      </c>
      <c r="Y1267" s="54">
        <f t="shared" si="289"/>
        <v>3</v>
      </c>
      <c r="Z1267" s="54" t="e">
        <f t="shared" ca="1" si="290"/>
        <v>#NAME?</v>
      </c>
      <c r="AA1267" s="57">
        <f t="shared" si="291"/>
        <v>105</v>
      </c>
      <c r="AB1267" s="55">
        <f t="shared" si="292"/>
        <v>0.99047619047619051</v>
      </c>
      <c r="AC1267" s="58">
        <f t="shared" si="293"/>
        <v>9.52380952380949E-3</v>
      </c>
      <c r="AD1267" s="52"/>
    </row>
    <row r="1268" spans="1:30">
      <c r="A1268" s="60">
        <v>45007</v>
      </c>
      <c r="B1268" s="52" t="s">
        <v>83</v>
      </c>
      <c r="C1268" s="52">
        <v>2319</v>
      </c>
      <c r="D1268" s="52">
        <v>40</v>
      </c>
      <c r="E1268" s="52">
        <v>9</v>
      </c>
      <c r="F1268" s="52">
        <v>40</v>
      </c>
      <c r="G1268" s="52">
        <v>124</v>
      </c>
      <c r="H1268" s="52">
        <v>142</v>
      </c>
      <c r="I1268" s="52">
        <v>2</v>
      </c>
      <c r="J1268" s="52">
        <v>8</v>
      </c>
      <c r="K1268" s="52">
        <v>680</v>
      </c>
      <c r="L1268" s="52">
        <v>29.8</v>
      </c>
      <c r="M1268" s="53">
        <v>36.590000000000003</v>
      </c>
      <c r="N1268" s="54">
        <f>IF(Tabla2[[#This Row],[LECHE RETIRO DIA]]&lt;&gt;ISBLANK(Tabla2[[#This Row],[LECHE RETIRO DIA]]),SUM(Tabla2[[#This Row],[LECHE TANQUE DIA]:[LECHE RETIRO DIA]]),SUM(Tabla2[[#This Row],[LECHE TANQUE DIA]:[LECHE AUTOCONSUMO DIA]]))</f>
        <v>2408</v>
      </c>
      <c r="O1268" s="55">
        <f t="shared" si="280"/>
        <v>0.96303986710963452</v>
      </c>
      <c r="P1268" s="56">
        <f t="shared" si="281"/>
        <v>19.419354838709676</v>
      </c>
      <c r="Q1268" s="56">
        <f t="shared" si="282"/>
        <v>18.701612903225808</v>
      </c>
      <c r="R1268" s="56">
        <f t="shared" si="283"/>
        <v>5</v>
      </c>
      <c r="S1268" s="56">
        <f t="shared" si="284"/>
        <v>3.5411764705882351</v>
      </c>
      <c r="T1268" s="56">
        <f t="shared" si="285"/>
        <v>5.4838709677419351</v>
      </c>
      <c r="U1268" s="56">
        <f t="shared" si="286"/>
        <v>80.805369127516784</v>
      </c>
      <c r="V1268" s="56">
        <f t="shared" si="287"/>
        <v>4.1610738255033555</v>
      </c>
      <c r="W1268" s="56">
        <f>IFERROR(H1268/M1268,Tabla2[[#This Row],[CARGA PRODUCCION (ANIMALES/HA)]])</f>
        <v>3.8808417600437273</v>
      </c>
      <c r="X1268" s="54">
        <f t="shared" si="288"/>
        <v>2023</v>
      </c>
      <c r="Y1268" s="54">
        <f t="shared" si="289"/>
        <v>3</v>
      </c>
      <c r="Z1268" s="54" t="e">
        <f t="shared" ca="1" si="290"/>
        <v>#NAME?</v>
      </c>
      <c r="AA1268" s="57">
        <f t="shared" si="291"/>
        <v>142</v>
      </c>
      <c r="AB1268" s="55">
        <f t="shared" si="292"/>
        <v>0.87323943661971826</v>
      </c>
      <c r="AC1268" s="58">
        <f t="shared" si="293"/>
        <v>0.12676056338028174</v>
      </c>
      <c r="AD1268" s="52"/>
    </row>
    <row r="1269" spans="1:30">
      <c r="A1269" s="60">
        <v>45007</v>
      </c>
      <c r="B1269" s="52" t="s">
        <v>85</v>
      </c>
      <c r="C1269" s="52">
        <v>1862</v>
      </c>
      <c r="D1269" s="52">
        <v>30</v>
      </c>
      <c r="E1269" s="52">
        <v>9</v>
      </c>
      <c r="F1269" s="52">
        <v>30</v>
      </c>
      <c r="G1269" s="52">
        <v>102</v>
      </c>
      <c r="H1269" s="52">
        <v>122</v>
      </c>
      <c r="I1269" s="52">
        <v>0</v>
      </c>
      <c r="J1269" s="52">
        <v>5</v>
      </c>
      <c r="K1269" s="52">
        <v>480</v>
      </c>
      <c r="L1269" s="52">
        <v>26.01</v>
      </c>
      <c r="M1269" s="53">
        <v>34.119999999999997</v>
      </c>
      <c r="N1269" s="54">
        <f>IF(Tabla2[[#This Row],[LECHE RETIRO DIA]]&lt;&gt;ISBLANK(Tabla2[[#This Row],[LECHE RETIRO DIA]]),SUM(Tabla2[[#This Row],[LECHE TANQUE DIA]:[LECHE RETIRO DIA]]),SUM(Tabla2[[#This Row],[LECHE TANQUE DIA]:[LECHE AUTOCONSUMO DIA]]))</f>
        <v>1931</v>
      </c>
      <c r="O1269" s="55">
        <f t="shared" si="280"/>
        <v>0.96426721905748314</v>
      </c>
      <c r="P1269" s="56">
        <f t="shared" si="281"/>
        <v>18.931372549019606</v>
      </c>
      <c r="Q1269" s="56">
        <f t="shared" si="282"/>
        <v>18.254901960784313</v>
      </c>
      <c r="R1269" s="56">
        <f t="shared" si="283"/>
        <v>6</v>
      </c>
      <c r="S1269" s="56">
        <f t="shared" si="284"/>
        <v>4.0229166666666663</v>
      </c>
      <c r="T1269" s="56">
        <f t="shared" si="285"/>
        <v>4.7058823529411766</v>
      </c>
      <c r="U1269" s="56">
        <f t="shared" si="286"/>
        <v>74.240676662821983</v>
      </c>
      <c r="V1269" s="56">
        <f t="shared" si="287"/>
        <v>3.9215686274509802</v>
      </c>
      <c r="W1269" s="56">
        <f>IFERROR(H1269/M1269,Tabla2[[#This Row],[CARGA PRODUCCION (ANIMALES/HA)]])</f>
        <v>3.5756154747948421</v>
      </c>
      <c r="X1269" s="54">
        <f t="shared" si="288"/>
        <v>2023</v>
      </c>
      <c r="Y1269" s="54">
        <f t="shared" si="289"/>
        <v>3</v>
      </c>
      <c r="Z1269" s="54" t="e">
        <f t="shared" ca="1" si="290"/>
        <v>#NAME?</v>
      </c>
      <c r="AA1269" s="57">
        <f t="shared" si="291"/>
        <v>122</v>
      </c>
      <c r="AB1269" s="55">
        <f t="shared" si="292"/>
        <v>0.83606557377049184</v>
      </c>
      <c r="AC1269" s="58">
        <f t="shared" si="293"/>
        <v>0.16393442622950816</v>
      </c>
      <c r="AD1269" s="52"/>
    </row>
    <row r="1270" spans="1:30">
      <c r="A1270" s="60">
        <v>45007</v>
      </c>
      <c r="B1270" s="52" t="s">
        <v>88</v>
      </c>
      <c r="C1270" s="52">
        <v>595</v>
      </c>
      <c r="D1270" s="52">
        <v>15</v>
      </c>
      <c r="E1270" s="52">
        <v>5</v>
      </c>
      <c r="F1270" s="52">
        <v>15</v>
      </c>
      <c r="G1270" s="52">
        <v>36</v>
      </c>
      <c r="H1270" s="52">
        <v>42</v>
      </c>
      <c r="I1270" s="52">
        <v>1</v>
      </c>
      <c r="J1270" s="52">
        <v>2</v>
      </c>
      <c r="K1270" s="52">
        <v>180</v>
      </c>
      <c r="L1270" s="52">
        <v>14</v>
      </c>
      <c r="M1270" s="53">
        <v>15</v>
      </c>
      <c r="N1270" s="54">
        <f>IF(Tabla2[[#This Row],[LECHE RETIRO DIA]]&lt;&gt;ISBLANK(Tabla2[[#This Row],[LECHE RETIRO DIA]]),SUM(Tabla2[[#This Row],[LECHE TANQUE DIA]:[LECHE RETIRO DIA]]),SUM(Tabla2[[#This Row],[LECHE TANQUE DIA]:[LECHE AUTOCONSUMO DIA]]))</f>
        <v>630</v>
      </c>
      <c r="O1270" s="55">
        <f t="shared" si="280"/>
        <v>0.94444444444444442</v>
      </c>
      <c r="P1270" s="56">
        <f t="shared" si="281"/>
        <v>17.5</v>
      </c>
      <c r="Q1270" s="56">
        <f t="shared" si="282"/>
        <v>16.527777777777779</v>
      </c>
      <c r="R1270" s="56">
        <f t="shared" si="283"/>
        <v>7.5</v>
      </c>
      <c r="S1270" s="56">
        <f t="shared" si="284"/>
        <v>3.5</v>
      </c>
      <c r="T1270" s="56">
        <f t="shared" si="285"/>
        <v>5</v>
      </c>
      <c r="U1270" s="56">
        <f t="shared" si="286"/>
        <v>45</v>
      </c>
      <c r="V1270" s="56">
        <f t="shared" si="287"/>
        <v>2.5714285714285716</v>
      </c>
      <c r="W1270" s="56">
        <f>IFERROR(H1270/M1270,Tabla2[[#This Row],[CARGA PRODUCCION (ANIMALES/HA)]])</f>
        <v>2.8</v>
      </c>
      <c r="X1270" s="54">
        <f t="shared" si="288"/>
        <v>2023</v>
      </c>
      <c r="Y1270" s="54">
        <f t="shared" si="289"/>
        <v>3</v>
      </c>
      <c r="Z1270" s="54" t="e">
        <f t="shared" ca="1" si="290"/>
        <v>#NAME?</v>
      </c>
      <c r="AA1270" s="57">
        <f t="shared" si="291"/>
        <v>42</v>
      </c>
      <c r="AB1270" s="55">
        <f t="shared" si="292"/>
        <v>0.8571428571428571</v>
      </c>
      <c r="AC1270" s="58">
        <f t="shared" si="293"/>
        <v>0.1428571428571429</v>
      </c>
      <c r="AD1270" s="52"/>
    </row>
    <row r="1271" spans="1:30">
      <c r="A1271" s="85">
        <v>45008</v>
      </c>
      <c r="B1271" s="86" t="s">
        <v>81</v>
      </c>
      <c r="C1271" s="86">
        <v>2402</v>
      </c>
      <c r="D1271" s="86">
        <v>30</v>
      </c>
      <c r="E1271" s="86">
        <v>9</v>
      </c>
      <c r="F1271" s="86">
        <v>30</v>
      </c>
      <c r="G1271" s="86">
        <v>104</v>
      </c>
      <c r="H1271" s="86">
        <v>105</v>
      </c>
      <c r="I1271" s="86">
        <v>1</v>
      </c>
      <c r="J1271" s="86">
        <v>14</v>
      </c>
      <c r="K1271" s="86">
        <v>600</v>
      </c>
      <c r="L1271" s="86">
        <v>23.4</v>
      </c>
      <c r="M1271" s="87">
        <v>31.01</v>
      </c>
      <c r="N1271" s="88">
        <f>IF(Tabla2[[#This Row],[LECHE RETIRO DIA]]&lt;&gt;ISBLANK(Tabla2[[#This Row],[LECHE RETIRO DIA]]),SUM(Tabla2[[#This Row],[LECHE TANQUE DIA]:[LECHE RETIRO DIA]]),SUM(Tabla2[[#This Row],[LECHE TANQUE DIA]:[LECHE AUTOCONSUMO DIA]]))</f>
        <v>2471</v>
      </c>
      <c r="O1271" s="89">
        <f t="shared" si="280"/>
        <v>0.97207608255766897</v>
      </c>
      <c r="P1271" s="90">
        <f t="shared" si="281"/>
        <v>23.759615384615383</v>
      </c>
      <c r="Q1271" s="90">
        <f t="shared" si="282"/>
        <v>23.096153846153847</v>
      </c>
      <c r="R1271" s="90">
        <f t="shared" si="283"/>
        <v>2.1428571428571428</v>
      </c>
      <c r="S1271" s="90">
        <f t="shared" si="284"/>
        <v>4.1183333333333332</v>
      </c>
      <c r="T1271" s="90">
        <f t="shared" si="285"/>
        <v>5.7692307692307692</v>
      </c>
      <c r="U1271" s="90">
        <f t="shared" si="286"/>
        <v>105.5982905982906</v>
      </c>
      <c r="V1271" s="90">
        <f t="shared" si="287"/>
        <v>4.4444444444444446</v>
      </c>
      <c r="W1271" s="90">
        <f>IFERROR(H1271/M1271,Tabla2[[#This Row],[CARGA PRODUCCION (ANIMALES/HA)]])</f>
        <v>3.386004514672686</v>
      </c>
      <c r="X1271" s="88">
        <f t="shared" si="288"/>
        <v>2023</v>
      </c>
      <c r="Y1271" s="88">
        <f t="shared" si="289"/>
        <v>3</v>
      </c>
      <c r="Z1271" s="88" t="e">
        <f t="shared" ca="1" si="290"/>
        <v>#NAME?</v>
      </c>
      <c r="AA1271" s="91">
        <f t="shared" si="291"/>
        <v>105</v>
      </c>
      <c r="AB1271" s="89">
        <f t="shared" si="292"/>
        <v>0.99047619047619051</v>
      </c>
      <c r="AC1271" s="92">
        <f t="shared" si="293"/>
        <v>9.52380952380949E-3</v>
      </c>
      <c r="AD1271" s="86"/>
    </row>
    <row r="1272" spans="1:30">
      <c r="A1272" s="85">
        <v>45008</v>
      </c>
      <c r="B1272" s="86" t="s">
        <v>83</v>
      </c>
      <c r="C1272" s="86">
        <v>2270</v>
      </c>
      <c r="D1272" s="86">
        <v>40</v>
      </c>
      <c r="E1272" s="86">
        <v>9</v>
      </c>
      <c r="F1272" s="86">
        <v>40</v>
      </c>
      <c r="G1272" s="86">
        <v>124</v>
      </c>
      <c r="H1272" s="86">
        <v>142</v>
      </c>
      <c r="I1272" s="86">
        <v>2</v>
      </c>
      <c r="J1272" s="86">
        <v>8</v>
      </c>
      <c r="K1272" s="86">
        <v>680</v>
      </c>
      <c r="L1272" s="86">
        <v>29.8</v>
      </c>
      <c r="M1272" s="87">
        <v>36.590000000000003</v>
      </c>
      <c r="N1272" s="88">
        <f>IF(Tabla2[[#This Row],[LECHE RETIRO DIA]]&lt;&gt;ISBLANK(Tabla2[[#This Row],[LECHE RETIRO DIA]]),SUM(Tabla2[[#This Row],[LECHE TANQUE DIA]:[LECHE RETIRO DIA]]),SUM(Tabla2[[#This Row],[LECHE TANQUE DIA]:[LECHE AUTOCONSUMO DIA]]))</f>
        <v>2359</v>
      </c>
      <c r="O1272" s="89">
        <f t="shared" si="280"/>
        <v>0.96227214921576942</v>
      </c>
      <c r="P1272" s="90">
        <f t="shared" si="281"/>
        <v>19.024193548387096</v>
      </c>
      <c r="Q1272" s="90">
        <f t="shared" si="282"/>
        <v>18.306451612903224</v>
      </c>
      <c r="R1272" s="90">
        <f t="shared" si="283"/>
        <v>5</v>
      </c>
      <c r="S1272" s="90">
        <f t="shared" si="284"/>
        <v>3.4691176470588236</v>
      </c>
      <c r="T1272" s="90">
        <f t="shared" si="285"/>
        <v>5.4838709677419351</v>
      </c>
      <c r="U1272" s="90">
        <f t="shared" si="286"/>
        <v>79.161073825503351</v>
      </c>
      <c r="V1272" s="90">
        <f t="shared" si="287"/>
        <v>4.1610738255033555</v>
      </c>
      <c r="W1272" s="90">
        <f>IFERROR(H1272/M1272,Tabla2[[#This Row],[CARGA PRODUCCION (ANIMALES/HA)]])</f>
        <v>3.8808417600437273</v>
      </c>
      <c r="X1272" s="88">
        <f t="shared" si="288"/>
        <v>2023</v>
      </c>
      <c r="Y1272" s="88">
        <f t="shared" si="289"/>
        <v>3</v>
      </c>
      <c r="Z1272" s="88" t="e">
        <f t="shared" ca="1" si="290"/>
        <v>#NAME?</v>
      </c>
      <c r="AA1272" s="91">
        <f t="shared" si="291"/>
        <v>142</v>
      </c>
      <c r="AB1272" s="89">
        <f t="shared" si="292"/>
        <v>0.87323943661971826</v>
      </c>
      <c r="AC1272" s="92">
        <f t="shared" si="293"/>
        <v>0.12676056338028174</v>
      </c>
      <c r="AD1272" s="86"/>
    </row>
    <row r="1273" spans="1:30">
      <c r="A1273" s="85">
        <v>45008</v>
      </c>
      <c r="B1273" s="86" t="s">
        <v>85</v>
      </c>
      <c r="C1273" s="86">
        <v>1895</v>
      </c>
      <c r="D1273" s="86">
        <v>40</v>
      </c>
      <c r="E1273" s="86">
        <v>9</v>
      </c>
      <c r="F1273" s="86">
        <v>40</v>
      </c>
      <c r="G1273" s="86">
        <v>102</v>
      </c>
      <c r="H1273" s="86">
        <v>122</v>
      </c>
      <c r="I1273" s="86">
        <v>0</v>
      </c>
      <c r="J1273" s="86">
        <v>5</v>
      </c>
      <c r="K1273" s="86">
        <v>480</v>
      </c>
      <c r="L1273" s="86">
        <v>26.01</v>
      </c>
      <c r="M1273" s="87">
        <v>34.119999999999997</v>
      </c>
      <c r="N1273" s="88">
        <f>IF(Tabla2[[#This Row],[LECHE RETIRO DIA]]&lt;&gt;ISBLANK(Tabla2[[#This Row],[LECHE RETIRO DIA]]),SUM(Tabla2[[#This Row],[LECHE TANQUE DIA]:[LECHE RETIRO DIA]]),SUM(Tabla2[[#This Row],[LECHE TANQUE DIA]:[LECHE AUTOCONSUMO DIA]]))</f>
        <v>1984</v>
      </c>
      <c r="O1273" s="89">
        <f t="shared" si="280"/>
        <v>0.95514112903225812</v>
      </c>
      <c r="P1273" s="90">
        <f t="shared" si="281"/>
        <v>19.450980392156861</v>
      </c>
      <c r="Q1273" s="90">
        <f t="shared" si="282"/>
        <v>18.578431372549019</v>
      </c>
      <c r="R1273" s="90">
        <f t="shared" si="283"/>
        <v>8</v>
      </c>
      <c r="S1273" s="90">
        <f t="shared" si="284"/>
        <v>4.1333333333333337</v>
      </c>
      <c r="T1273" s="90">
        <f t="shared" si="285"/>
        <v>4.7058823529411766</v>
      </c>
      <c r="U1273" s="90">
        <f t="shared" si="286"/>
        <v>76.278354479046513</v>
      </c>
      <c r="V1273" s="90">
        <f t="shared" si="287"/>
        <v>3.9215686274509802</v>
      </c>
      <c r="W1273" s="90">
        <f>IFERROR(H1273/M1273,Tabla2[[#This Row],[CARGA PRODUCCION (ANIMALES/HA)]])</f>
        <v>3.5756154747948421</v>
      </c>
      <c r="X1273" s="88">
        <f t="shared" si="288"/>
        <v>2023</v>
      </c>
      <c r="Y1273" s="88">
        <f t="shared" si="289"/>
        <v>3</v>
      </c>
      <c r="Z1273" s="88" t="e">
        <f t="shared" ca="1" si="290"/>
        <v>#NAME?</v>
      </c>
      <c r="AA1273" s="91">
        <f t="shared" si="291"/>
        <v>122</v>
      </c>
      <c r="AB1273" s="89">
        <f t="shared" si="292"/>
        <v>0.83606557377049184</v>
      </c>
      <c r="AC1273" s="92">
        <f t="shared" si="293"/>
        <v>0.16393442622950816</v>
      </c>
      <c r="AD1273" s="86"/>
    </row>
    <row r="1274" spans="1:30">
      <c r="A1274" s="85">
        <v>45008</v>
      </c>
      <c r="B1274" s="86" t="s">
        <v>88</v>
      </c>
      <c r="C1274" s="86">
        <v>585</v>
      </c>
      <c r="D1274" s="86">
        <v>15</v>
      </c>
      <c r="E1274" s="86">
        <v>5</v>
      </c>
      <c r="F1274" s="86">
        <v>15</v>
      </c>
      <c r="G1274" s="86">
        <v>36</v>
      </c>
      <c r="H1274" s="86">
        <v>42</v>
      </c>
      <c r="I1274" s="86">
        <v>1</v>
      </c>
      <c r="J1274" s="86">
        <v>2</v>
      </c>
      <c r="K1274" s="86">
        <v>180</v>
      </c>
      <c r="L1274" s="86">
        <v>14</v>
      </c>
      <c r="M1274" s="87">
        <v>15</v>
      </c>
      <c r="N1274" s="88">
        <f>IF(Tabla2[[#This Row],[LECHE RETIRO DIA]]&lt;&gt;ISBLANK(Tabla2[[#This Row],[LECHE RETIRO DIA]]),SUM(Tabla2[[#This Row],[LECHE TANQUE DIA]:[LECHE RETIRO DIA]]),SUM(Tabla2[[#This Row],[LECHE TANQUE DIA]:[LECHE AUTOCONSUMO DIA]]))</f>
        <v>620</v>
      </c>
      <c r="O1274" s="89">
        <f t="shared" si="280"/>
        <v>0.94354838709677424</v>
      </c>
      <c r="P1274" s="90">
        <f t="shared" si="281"/>
        <v>17.222222222222221</v>
      </c>
      <c r="Q1274" s="90">
        <f t="shared" si="282"/>
        <v>16.25</v>
      </c>
      <c r="R1274" s="90">
        <f t="shared" si="283"/>
        <v>7.5</v>
      </c>
      <c r="S1274" s="90">
        <f t="shared" si="284"/>
        <v>3.4444444444444446</v>
      </c>
      <c r="T1274" s="90">
        <f t="shared" si="285"/>
        <v>5</v>
      </c>
      <c r="U1274" s="90">
        <f t="shared" si="286"/>
        <v>44.285714285714285</v>
      </c>
      <c r="V1274" s="90">
        <f t="shared" si="287"/>
        <v>2.5714285714285716</v>
      </c>
      <c r="W1274" s="90">
        <f>IFERROR(H1274/M1274,Tabla2[[#This Row],[CARGA PRODUCCION (ANIMALES/HA)]])</f>
        <v>2.8</v>
      </c>
      <c r="X1274" s="88">
        <f t="shared" si="288"/>
        <v>2023</v>
      </c>
      <c r="Y1274" s="88">
        <f t="shared" si="289"/>
        <v>3</v>
      </c>
      <c r="Z1274" s="88" t="e">
        <f t="shared" ca="1" si="290"/>
        <v>#NAME?</v>
      </c>
      <c r="AA1274" s="91">
        <f t="shared" si="291"/>
        <v>42</v>
      </c>
      <c r="AB1274" s="89">
        <f t="shared" si="292"/>
        <v>0.8571428571428571</v>
      </c>
      <c r="AC1274" s="92">
        <f t="shared" si="293"/>
        <v>0.1428571428571429</v>
      </c>
      <c r="AD1274" s="86"/>
    </row>
    <row r="1275" spans="1:30">
      <c r="A1275" s="85">
        <v>45009</v>
      </c>
      <c r="B1275" s="86" t="s">
        <v>81</v>
      </c>
      <c r="C1275" s="86">
        <v>2425</v>
      </c>
      <c r="D1275" s="86">
        <v>30</v>
      </c>
      <c r="E1275" s="86">
        <v>9</v>
      </c>
      <c r="F1275" s="86">
        <v>30</v>
      </c>
      <c r="G1275" s="86">
        <v>104</v>
      </c>
      <c r="H1275" s="86">
        <v>105</v>
      </c>
      <c r="I1275" s="86">
        <v>1</v>
      </c>
      <c r="J1275" s="86">
        <v>13</v>
      </c>
      <c r="K1275" s="86">
        <v>600</v>
      </c>
      <c r="L1275" s="86">
        <v>23.4</v>
      </c>
      <c r="M1275" s="87">
        <v>31.01</v>
      </c>
      <c r="N1275" s="88">
        <f>IF(Tabla2[[#This Row],[LECHE RETIRO DIA]]&lt;&gt;ISBLANK(Tabla2[[#This Row],[LECHE RETIRO DIA]]),SUM(Tabla2[[#This Row],[LECHE TANQUE DIA]:[LECHE RETIRO DIA]]),SUM(Tabla2[[#This Row],[LECHE TANQUE DIA]:[LECHE AUTOCONSUMO DIA]]))</f>
        <v>2494</v>
      </c>
      <c r="O1275" s="89">
        <f t="shared" si="280"/>
        <v>0.97233360064153973</v>
      </c>
      <c r="P1275" s="90">
        <f t="shared" si="281"/>
        <v>23.98076923076923</v>
      </c>
      <c r="Q1275" s="90">
        <f t="shared" si="282"/>
        <v>23.317307692307693</v>
      </c>
      <c r="R1275" s="90">
        <f t="shared" si="283"/>
        <v>2.3076923076923075</v>
      </c>
      <c r="S1275" s="90">
        <f t="shared" si="284"/>
        <v>4.1566666666666663</v>
      </c>
      <c r="T1275" s="90">
        <f t="shared" si="285"/>
        <v>5.7692307692307692</v>
      </c>
      <c r="U1275" s="90">
        <f t="shared" si="286"/>
        <v>106.58119658119659</v>
      </c>
      <c r="V1275" s="90">
        <f t="shared" si="287"/>
        <v>4.4444444444444446</v>
      </c>
      <c r="W1275" s="90">
        <f>IFERROR(H1275/M1275,Tabla2[[#This Row],[CARGA PRODUCCION (ANIMALES/HA)]])</f>
        <v>3.386004514672686</v>
      </c>
      <c r="X1275" s="88">
        <f t="shared" si="288"/>
        <v>2023</v>
      </c>
      <c r="Y1275" s="88">
        <f t="shared" si="289"/>
        <v>3</v>
      </c>
      <c r="Z1275" s="88" t="e">
        <f t="shared" ca="1" si="290"/>
        <v>#NAME?</v>
      </c>
      <c r="AA1275" s="91">
        <f t="shared" si="291"/>
        <v>105</v>
      </c>
      <c r="AB1275" s="89">
        <f t="shared" si="292"/>
        <v>0.99047619047619051</v>
      </c>
      <c r="AC1275" s="92">
        <f t="shared" si="293"/>
        <v>9.52380952380949E-3</v>
      </c>
      <c r="AD1275" s="86"/>
    </row>
    <row r="1276" spans="1:30">
      <c r="A1276" s="85">
        <v>45009</v>
      </c>
      <c r="B1276" s="86" t="s">
        <v>83</v>
      </c>
      <c r="C1276" s="86">
        <v>2280</v>
      </c>
      <c r="D1276" s="86">
        <v>40</v>
      </c>
      <c r="E1276" s="86">
        <v>9</v>
      </c>
      <c r="F1276" s="86">
        <v>40</v>
      </c>
      <c r="G1276" s="86">
        <v>124</v>
      </c>
      <c r="H1276" s="86">
        <v>142</v>
      </c>
      <c r="I1276" s="86">
        <v>2</v>
      </c>
      <c r="J1276" s="86">
        <v>8</v>
      </c>
      <c r="K1276" s="86">
        <v>680</v>
      </c>
      <c r="L1276" s="86">
        <v>29.8</v>
      </c>
      <c r="M1276" s="87">
        <v>36.590000000000003</v>
      </c>
      <c r="N1276" s="88">
        <f>IF(Tabla2[[#This Row],[LECHE RETIRO DIA]]&lt;&gt;ISBLANK(Tabla2[[#This Row],[LECHE RETIRO DIA]]),SUM(Tabla2[[#This Row],[LECHE TANQUE DIA]:[LECHE RETIRO DIA]]),SUM(Tabla2[[#This Row],[LECHE TANQUE DIA]:[LECHE AUTOCONSUMO DIA]]))</f>
        <v>2369</v>
      </c>
      <c r="O1276" s="89">
        <f t="shared" ref="O1276:O1339" si="294">IFERROR(C1276/N1276,"")</f>
        <v>0.96243140565639507</v>
      </c>
      <c r="P1276" s="90">
        <f t="shared" ref="P1276:P1339" si="295">IFERROR(N1276/G1276,"")</f>
        <v>19.10483870967742</v>
      </c>
      <c r="Q1276" s="90">
        <f t="shared" ref="Q1276:Q1339" si="296">IFERROR(C1276/G1276,"")</f>
        <v>18.387096774193548</v>
      </c>
      <c r="R1276" s="90">
        <f t="shared" ref="R1276:R1339" si="297">IFERROR(D1276/J1276,"")</f>
        <v>5</v>
      </c>
      <c r="S1276" s="90">
        <f t="shared" ref="S1276:S1339" si="298">IFERROR(N1276/K1276,"")</f>
        <v>3.4838235294117648</v>
      </c>
      <c r="T1276" s="90">
        <f t="shared" ref="T1276:T1339" si="299">IFERROR(K1276/G1276,"")</f>
        <v>5.4838709677419351</v>
      </c>
      <c r="U1276" s="90">
        <f t="shared" ref="U1276:U1339" si="300">IFERROR(N1276/L1276,"")</f>
        <v>79.496644295302005</v>
      </c>
      <c r="V1276" s="90">
        <f t="shared" ref="V1276:V1339" si="301">IFERROR(G1276/L1276,"")</f>
        <v>4.1610738255033555</v>
      </c>
      <c r="W1276" s="90">
        <f>IFERROR(H1276/M1276,Tabla2[[#This Row],[CARGA PRODUCCION (ANIMALES/HA)]])</f>
        <v>3.8808417600437273</v>
      </c>
      <c r="X1276" s="88">
        <f t="shared" ref="X1276:X1339" si="302">YEAR(A1276)</f>
        <v>2023</v>
      </c>
      <c r="Y1276" s="88">
        <f t="shared" ref="Y1276:Y1339" si="303">MONTH(A1276)</f>
        <v>3</v>
      </c>
      <c r="Z1276" s="88" t="e">
        <f t="shared" ref="Z1276:Z1339" ca="1" si="304">_xlfn.ISOWEEKNUM(A1276)</f>
        <v>#NAME?</v>
      </c>
      <c r="AA1276" s="91">
        <f t="shared" ref="AA1276:AA1339" si="305">IF(H1276&gt;0,H1276,G1276)</f>
        <v>142</v>
      </c>
      <c r="AB1276" s="89">
        <f t="shared" ref="AB1276:AB1339" si="306">IFERROR(G1276/AA1276,"")</f>
        <v>0.87323943661971826</v>
      </c>
      <c r="AC1276" s="92">
        <f t="shared" si="293"/>
        <v>0.12676056338028174</v>
      </c>
      <c r="AD1276" s="86"/>
    </row>
    <row r="1277" spans="1:30">
      <c r="A1277" s="85">
        <v>45009</v>
      </c>
      <c r="B1277" s="86" t="s">
        <v>85</v>
      </c>
      <c r="C1277" s="86">
        <v>1899</v>
      </c>
      <c r="D1277" s="86">
        <v>40</v>
      </c>
      <c r="E1277" s="86">
        <v>9</v>
      </c>
      <c r="F1277" s="86">
        <v>40</v>
      </c>
      <c r="G1277" s="86">
        <v>102</v>
      </c>
      <c r="H1277" s="86">
        <v>122</v>
      </c>
      <c r="I1277" s="86">
        <v>0</v>
      </c>
      <c r="J1277" s="86">
        <v>5</v>
      </c>
      <c r="K1277" s="86">
        <v>480</v>
      </c>
      <c r="L1277" s="86">
        <v>26.01</v>
      </c>
      <c r="M1277" s="87">
        <v>34.119999999999997</v>
      </c>
      <c r="N1277" s="88">
        <f>IF(Tabla2[[#This Row],[LECHE RETIRO DIA]]&lt;&gt;ISBLANK(Tabla2[[#This Row],[LECHE RETIRO DIA]]),SUM(Tabla2[[#This Row],[LECHE TANQUE DIA]:[LECHE RETIRO DIA]]),SUM(Tabla2[[#This Row],[LECHE TANQUE DIA]:[LECHE AUTOCONSUMO DIA]]))</f>
        <v>1988</v>
      </c>
      <c r="O1277" s="89">
        <f t="shared" si="294"/>
        <v>0.95523138832997989</v>
      </c>
      <c r="P1277" s="90">
        <f t="shared" si="295"/>
        <v>19.490196078431371</v>
      </c>
      <c r="Q1277" s="90">
        <f t="shared" si="296"/>
        <v>18.617647058823529</v>
      </c>
      <c r="R1277" s="90">
        <f t="shared" si="297"/>
        <v>8</v>
      </c>
      <c r="S1277" s="90">
        <f t="shared" si="298"/>
        <v>4.1416666666666666</v>
      </c>
      <c r="T1277" s="90">
        <f t="shared" si="299"/>
        <v>4.7058823529411766</v>
      </c>
      <c r="U1277" s="90">
        <f t="shared" si="300"/>
        <v>76.432141484044593</v>
      </c>
      <c r="V1277" s="90">
        <f t="shared" si="301"/>
        <v>3.9215686274509802</v>
      </c>
      <c r="W1277" s="90">
        <f>IFERROR(H1277/M1277,Tabla2[[#This Row],[CARGA PRODUCCION (ANIMALES/HA)]])</f>
        <v>3.5756154747948421</v>
      </c>
      <c r="X1277" s="88">
        <f t="shared" si="302"/>
        <v>2023</v>
      </c>
      <c r="Y1277" s="88">
        <f t="shared" si="303"/>
        <v>3</v>
      </c>
      <c r="Z1277" s="88" t="e">
        <f t="shared" ca="1" si="304"/>
        <v>#NAME?</v>
      </c>
      <c r="AA1277" s="91">
        <f t="shared" si="305"/>
        <v>122</v>
      </c>
      <c r="AB1277" s="89">
        <f t="shared" si="306"/>
        <v>0.83606557377049184</v>
      </c>
      <c r="AC1277" s="92">
        <f t="shared" si="293"/>
        <v>0.16393442622950816</v>
      </c>
      <c r="AD1277" s="86"/>
    </row>
    <row r="1278" spans="1:30">
      <c r="A1278" s="85">
        <v>45009</v>
      </c>
      <c r="B1278" s="86" t="s">
        <v>88</v>
      </c>
      <c r="C1278" s="86">
        <v>579</v>
      </c>
      <c r="D1278" s="86">
        <v>15</v>
      </c>
      <c r="E1278" s="86">
        <v>5</v>
      </c>
      <c r="F1278" s="86">
        <v>15</v>
      </c>
      <c r="G1278" s="86">
        <v>36</v>
      </c>
      <c r="H1278" s="86">
        <v>42</v>
      </c>
      <c r="I1278" s="86">
        <v>1</v>
      </c>
      <c r="J1278" s="86">
        <v>2</v>
      </c>
      <c r="K1278" s="86">
        <v>180</v>
      </c>
      <c r="L1278" s="86">
        <v>14</v>
      </c>
      <c r="M1278" s="87">
        <v>15</v>
      </c>
      <c r="N1278" s="88">
        <f>IF(Tabla2[[#This Row],[LECHE RETIRO DIA]]&lt;&gt;ISBLANK(Tabla2[[#This Row],[LECHE RETIRO DIA]]),SUM(Tabla2[[#This Row],[LECHE TANQUE DIA]:[LECHE RETIRO DIA]]),SUM(Tabla2[[#This Row],[LECHE TANQUE DIA]:[LECHE AUTOCONSUMO DIA]]))</f>
        <v>614</v>
      </c>
      <c r="O1278" s="89">
        <f t="shared" si="294"/>
        <v>0.94299674267100975</v>
      </c>
      <c r="P1278" s="90">
        <f t="shared" si="295"/>
        <v>17.055555555555557</v>
      </c>
      <c r="Q1278" s="90">
        <f t="shared" si="296"/>
        <v>16.083333333333332</v>
      </c>
      <c r="R1278" s="90">
        <f t="shared" si="297"/>
        <v>7.5</v>
      </c>
      <c r="S1278" s="90">
        <f t="shared" si="298"/>
        <v>3.411111111111111</v>
      </c>
      <c r="T1278" s="90">
        <f t="shared" si="299"/>
        <v>5</v>
      </c>
      <c r="U1278" s="90">
        <f t="shared" si="300"/>
        <v>43.857142857142854</v>
      </c>
      <c r="V1278" s="90">
        <f t="shared" si="301"/>
        <v>2.5714285714285716</v>
      </c>
      <c r="W1278" s="90">
        <f>IFERROR(H1278/M1278,Tabla2[[#This Row],[CARGA PRODUCCION (ANIMALES/HA)]])</f>
        <v>2.8</v>
      </c>
      <c r="X1278" s="88">
        <f t="shared" si="302"/>
        <v>2023</v>
      </c>
      <c r="Y1278" s="88">
        <f t="shared" si="303"/>
        <v>3</v>
      </c>
      <c r="Z1278" s="88" t="e">
        <f t="shared" ca="1" si="304"/>
        <v>#NAME?</v>
      </c>
      <c r="AA1278" s="91">
        <f t="shared" si="305"/>
        <v>42</v>
      </c>
      <c r="AB1278" s="89">
        <f t="shared" si="306"/>
        <v>0.8571428571428571</v>
      </c>
      <c r="AC1278" s="92">
        <f t="shared" si="293"/>
        <v>0.1428571428571429</v>
      </c>
      <c r="AD1278" s="86"/>
    </row>
    <row r="1279" spans="1:30">
      <c r="A1279" s="106">
        <v>45010</v>
      </c>
      <c r="B1279" s="107" t="s">
        <v>81</v>
      </c>
      <c r="C1279" s="107">
        <v>2388</v>
      </c>
      <c r="D1279" s="107">
        <v>30</v>
      </c>
      <c r="E1279" s="107">
        <v>9</v>
      </c>
      <c r="F1279" s="107">
        <v>30</v>
      </c>
      <c r="G1279" s="107">
        <v>104</v>
      </c>
      <c r="H1279" s="107">
        <v>105</v>
      </c>
      <c r="I1279" s="107">
        <v>1</v>
      </c>
      <c r="J1279" s="107">
        <v>13</v>
      </c>
      <c r="K1279" s="107">
        <v>600</v>
      </c>
      <c r="L1279" s="107">
        <v>23.4</v>
      </c>
      <c r="M1279" s="108">
        <v>31.01</v>
      </c>
      <c r="N1279" s="109">
        <f>IF(Tabla2[[#This Row],[LECHE RETIRO DIA]]&lt;&gt;ISBLANK(Tabla2[[#This Row],[LECHE RETIRO DIA]]),SUM(Tabla2[[#This Row],[LECHE TANQUE DIA]:[LECHE RETIRO DIA]]),SUM(Tabla2[[#This Row],[LECHE TANQUE DIA]:[LECHE AUTOCONSUMO DIA]]))</f>
        <v>2457</v>
      </c>
      <c r="O1279" s="110">
        <f t="shared" si="294"/>
        <v>0.97191697191697191</v>
      </c>
      <c r="P1279" s="111">
        <f t="shared" si="295"/>
        <v>23.625</v>
      </c>
      <c r="Q1279" s="111">
        <f t="shared" si="296"/>
        <v>22.96153846153846</v>
      </c>
      <c r="R1279" s="111">
        <f t="shared" si="297"/>
        <v>2.3076923076923075</v>
      </c>
      <c r="S1279" s="111">
        <f t="shared" si="298"/>
        <v>4.0949999999999998</v>
      </c>
      <c r="T1279" s="111">
        <f t="shared" si="299"/>
        <v>5.7692307692307692</v>
      </c>
      <c r="U1279" s="111">
        <f t="shared" si="300"/>
        <v>105</v>
      </c>
      <c r="V1279" s="111">
        <f t="shared" si="301"/>
        <v>4.4444444444444446</v>
      </c>
      <c r="W1279" s="111">
        <f>IFERROR(H1279/M1279,Tabla2[[#This Row],[CARGA PRODUCCION (ANIMALES/HA)]])</f>
        <v>3.386004514672686</v>
      </c>
      <c r="X1279" s="109">
        <f t="shared" si="302"/>
        <v>2023</v>
      </c>
      <c r="Y1279" s="109">
        <f t="shared" si="303"/>
        <v>3</v>
      </c>
      <c r="Z1279" s="109" t="e">
        <f t="shared" ca="1" si="304"/>
        <v>#NAME?</v>
      </c>
      <c r="AA1279" s="112">
        <f t="shared" si="305"/>
        <v>105</v>
      </c>
      <c r="AB1279" s="110">
        <f t="shared" si="306"/>
        <v>0.99047619047619051</v>
      </c>
      <c r="AC1279" s="113">
        <f t="shared" si="293"/>
        <v>9.52380952380949E-3</v>
      </c>
      <c r="AD1279" s="107"/>
    </row>
    <row r="1280" spans="1:30">
      <c r="A1280" s="106">
        <v>45010</v>
      </c>
      <c r="B1280" s="107" t="s">
        <v>83</v>
      </c>
      <c r="C1280" s="107">
        <v>2289</v>
      </c>
      <c r="D1280" s="107">
        <v>40</v>
      </c>
      <c r="E1280" s="107">
        <v>9</v>
      </c>
      <c r="F1280" s="107">
        <v>40</v>
      </c>
      <c r="G1280" s="107">
        <v>126</v>
      </c>
      <c r="H1280" s="107">
        <v>142</v>
      </c>
      <c r="I1280" s="107">
        <v>2</v>
      </c>
      <c r="J1280" s="107">
        <v>8</v>
      </c>
      <c r="K1280" s="107">
        <v>680</v>
      </c>
      <c r="L1280" s="107">
        <v>29.8</v>
      </c>
      <c r="M1280" s="108">
        <v>36.590000000000003</v>
      </c>
      <c r="N1280" s="109">
        <f>IF(Tabla2[[#This Row],[LECHE RETIRO DIA]]&lt;&gt;ISBLANK(Tabla2[[#This Row],[LECHE RETIRO DIA]]),SUM(Tabla2[[#This Row],[LECHE TANQUE DIA]:[LECHE RETIRO DIA]]),SUM(Tabla2[[#This Row],[LECHE TANQUE DIA]:[LECHE AUTOCONSUMO DIA]]))</f>
        <v>2378</v>
      </c>
      <c r="O1280" s="110">
        <f t="shared" si="294"/>
        <v>0.96257359125315389</v>
      </c>
      <c r="P1280" s="111">
        <f t="shared" si="295"/>
        <v>18.873015873015873</v>
      </c>
      <c r="Q1280" s="111">
        <f t="shared" si="296"/>
        <v>18.166666666666668</v>
      </c>
      <c r="R1280" s="111">
        <f t="shared" si="297"/>
        <v>5</v>
      </c>
      <c r="S1280" s="111">
        <f t="shared" si="298"/>
        <v>3.4970588235294118</v>
      </c>
      <c r="T1280" s="111">
        <f t="shared" si="299"/>
        <v>5.3968253968253972</v>
      </c>
      <c r="U1280" s="111">
        <f t="shared" si="300"/>
        <v>79.798657718120808</v>
      </c>
      <c r="V1280" s="111">
        <f t="shared" si="301"/>
        <v>4.2281879194630871</v>
      </c>
      <c r="W1280" s="111">
        <f>IFERROR(H1280/M1280,Tabla2[[#This Row],[CARGA PRODUCCION (ANIMALES/HA)]])</f>
        <v>3.8808417600437273</v>
      </c>
      <c r="X1280" s="109">
        <f t="shared" si="302"/>
        <v>2023</v>
      </c>
      <c r="Y1280" s="109">
        <f t="shared" si="303"/>
        <v>3</v>
      </c>
      <c r="Z1280" s="109" t="e">
        <f t="shared" ca="1" si="304"/>
        <v>#NAME?</v>
      </c>
      <c r="AA1280" s="112">
        <f t="shared" si="305"/>
        <v>142</v>
      </c>
      <c r="AB1280" s="110">
        <f t="shared" si="306"/>
        <v>0.88732394366197187</v>
      </c>
      <c r="AC1280" s="113">
        <f t="shared" si="293"/>
        <v>0.11267605633802813</v>
      </c>
      <c r="AD1280" s="107"/>
    </row>
    <row r="1281" spans="1:30">
      <c r="A1281" s="106">
        <v>45010</v>
      </c>
      <c r="B1281" s="107" t="s">
        <v>85</v>
      </c>
      <c r="C1281" s="107">
        <v>1824</v>
      </c>
      <c r="D1281" s="107">
        <v>40</v>
      </c>
      <c r="E1281" s="107">
        <v>9</v>
      </c>
      <c r="F1281" s="107">
        <v>40</v>
      </c>
      <c r="G1281" s="107">
        <v>102</v>
      </c>
      <c r="H1281" s="107">
        <v>122</v>
      </c>
      <c r="I1281" s="107">
        <v>0</v>
      </c>
      <c r="J1281" s="107">
        <v>5</v>
      </c>
      <c r="K1281" s="107">
        <v>480</v>
      </c>
      <c r="L1281" s="107">
        <v>26.01</v>
      </c>
      <c r="M1281" s="108">
        <v>34.119999999999997</v>
      </c>
      <c r="N1281" s="109">
        <f>IF(Tabla2[[#This Row],[LECHE RETIRO DIA]]&lt;&gt;ISBLANK(Tabla2[[#This Row],[LECHE RETIRO DIA]]),SUM(Tabla2[[#This Row],[LECHE TANQUE DIA]:[LECHE RETIRO DIA]]),SUM(Tabla2[[#This Row],[LECHE TANQUE DIA]:[LECHE AUTOCONSUMO DIA]]))</f>
        <v>1913</v>
      </c>
      <c r="O1281" s="110">
        <f t="shared" si="294"/>
        <v>0.95347621536853111</v>
      </c>
      <c r="P1281" s="111">
        <f t="shared" si="295"/>
        <v>18.754901960784313</v>
      </c>
      <c r="Q1281" s="111">
        <f t="shared" si="296"/>
        <v>17.882352941176471</v>
      </c>
      <c r="R1281" s="111">
        <f t="shared" si="297"/>
        <v>8</v>
      </c>
      <c r="S1281" s="111">
        <f t="shared" si="298"/>
        <v>3.9854166666666666</v>
      </c>
      <c r="T1281" s="111">
        <f t="shared" si="299"/>
        <v>4.7058823529411766</v>
      </c>
      <c r="U1281" s="111">
        <f t="shared" si="300"/>
        <v>73.548635140330632</v>
      </c>
      <c r="V1281" s="111">
        <f t="shared" si="301"/>
        <v>3.9215686274509802</v>
      </c>
      <c r="W1281" s="111">
        <f>IFERROR(H1281/M1281,Tabla2[[#This Row],[CARGA PRODUCCION (ANIMALES/HA)]])</f>
        <v>3.5756154747948421</v>
      </c>
      <c r="X1281" s="109">
        <f t="shared" si="302"/>
        <v>2023</v>
      </c>
      <c r="Y1281" s="109">
        <f t="shared" si="303"/>
        <v>3</v>
      </c>
      <c r="Z1281" s="109" t="e">
        <f t="shared" ca="1" si="304"/>
        <v>#NAME?</v>
      </c>
      <c r="AA1281" s="112">
        <f t="shared" si="305"/>
        <v>122</v>
      </c>
      <c r="AB1281" s="110">
        <f t="shared" si="306"/>
        <v>0.83606557377049184</v>
      </c>
      <c r="AC1281" s="113">
        <f t="shared" si="293"/>
        <v>0.16393442622950816</v>
      </c>
      <c r="AD1281" s="107"/>
    </row>
    <row r="1282" spans="1:30">
      <c r="A1282" s="106">
        <v>45010</v>
      </c>
      <c r="B1282" s="107" t="s">
        <v>88</v>
      </c>
      <c r="C1282" s="107">
        <v>580</v>
      </c>
      <c r="D1282" s="107">
        <v>15</v>
      </c>
      <c r="E1282" s="107">
        <v>5</v>
      </c>
      <c r="F1282" s="107">
        <v>15</v>
      </c>
      <c r="G1282" s="107">
        <v>34</v>
      </c>
      <c r="H1282" s="107">
        <v>42</v>
      </c>
      <c r="I1282" s="107">
        <v>1</v>
      </c>
      <c r="J1282" s="107">
        <v>2</v>
      </c>
      <c r="K1282" s="107">
        <v>180</v>
      </c>
      <c r="L1282" s="107">
        <v>14</v>
      </c>
      <c r="M1282" s="108">
        <v>15</v>
      </c>
      <c r="N1282" s="109">
        <f>IF(Tabla2[[#This Row],[LECHE RETIRO DIA]]&lt;&gt;ISBLANK(Tabla2[[#This Row],[LECHE RETIRO DIA]]),SUM(Tabla2[[#This Row],[LECHE TANQUE DIA]:[LECHE RETIRO DIA]]),SUM(Tabla2[[#This Row],[LECHE TANQUE DIA]:[LECHE AUTOCONSUMO DIA]]))</f>
        <v>615</v>
      </c>
      <c r="O1282" s="110">
        <f t="shared" si="294"/>
        <v>0.94308943089430897</v>
      </c>
      <c r="P1282" s="111">
        <f t="shared" si="295"/>
        <v>18.088235294117649</v>
      </c>
      <c r="Q1282" s="111">
        <f t="shared" si="296"/>
        <v>17.058823529411764</v>
      </c>
      <c r="R1282" s="111">
        <f t="shared" si="297"/>
        <v>7.5</v>
      </c>
      <c r="S1282" s="111">
        <f t="shared" si="298"/>
        <v>3.4166666666666665</v>
      </c>
      <c r="T1282" s="111">
        <f t="shared" si="299"/>
        <v>5.2941176470588234</v>
      </c>
      <c r="U1282" s="111">
        <f t="shared" si="300"/>
        <v>43.928571428571431</v>
      </c>
      <c r="V1282" s="111">
        <f t="shared" si="301"/>
        <v>2.4285714285714284</v>
      </c>
      <c r="W1282" s="111">
        <f>IFERROR(H1282/M1282,Tabla2[[#This Row],[CARGA PRODUCCION (ANIMALES/HA)]])</f>
        <v>2.8</v>
      </c>
      <c r="X1282" s="109">
        <f t="shared" si="302"/>
        <v>2023</v>
      </c>
      <c r="Y1282" s="109">
        <f t="shared" si="303"/>
        <v>3</v>
      </c>
      <c r="Z1282" s="109" t="e">
        <f t="shared" ca="1" si="304"/>
        <v>#NAME?</v>
      </c>
      <c r="AA1282" s="112">
        <f t="shared" si="305"/>
        <v>42</v>
      </c>
      <c r="AB1282" s="110">
        <f t="shared" si="306"/>
        <v>0.80952380952380953</v>
      </c>
      <c r="AC1282" s="113">
        <f t="shared" si="293"/>
        <v>0.19047619047619047</v>
      </c>
      <c r="AD1282" s="107"/>
    </row>
    <row r="1283" spans="1:30">
      <c r="A1283" s="106">
        <v>45011</v>
      </c>
      <c r="B1283" s="107" t="s">
        <v>81</v>
      </c>
      <c r="C1283" s="107">
        <v>2416</v>
      </c>
      <c r="D1283" s="107">
        <v>30</v>
      </c>
      <c r="E1283" s="107">
        <v>9</v>
      </c>
      <c r="F1283" s="107">
        <v>30</v>
      </c>
      <c r="G1283" s="107">
        <v>104</v>
      </c>
      <c r="H1283" s="107">
        <v>105</v>
      </c>
      <c r="I1283" s="107">
        <v>1</v>
      </c>
      <c r="J1283" s="107">
        <v>13</v>
      </c>
      <c r="K1283" s="107">
        <v>600</v>
      </c>
      <c r="L1283" s="107">
        <v>23.4</v>
      </c>
      <c r="M1283" s="108">
        <v>31.01</v>
      </c>
      <c r="N1283" s="109">
        <f>IF(Tabla2[[#This Row],[LECHE RETIRO DIA]]&lt;&gt;ISBLANK(Tabla2[[#This Row],[LECHE RETIRO DIA]]),SUM(Tabla2[[#This Row],[LECHE TANQUE DIA]:[LECHE RETIRO DIA]]),SUM(Tabla2[[#This Row],[LECHE TANQUE DIA]:[LECHE AUTOCONSUMO DIA]]))</f>
        <v>2485</v>
      </c>
      <c r="O1283" s="110">
        <f t="shared" si="294"/>
        <v>0.97223340040241446</v>
      </c>
      <c r="P1283" s="111">
        <f t="shared" si="295"/>
        <v>23.89423076923077</v>
      </c>
      <c r="Q1283" s="111">
        <f t="shared" si="296"/>
        <v>23.23076923076923</v>
      </c>
      <c r="R1283" s="111">
        <f t="shared" si="297"/>
        <v>2.3076923076923075</v>
      </c>
      <c r="S1283" s="111">
        <f t="shared" si="298"/>
        <v>4.1416666666666666</v>
      </c>
      <c r="T1283" s="111">
        <f t="shared" si="299"/>
        <v>5.7692307692307692</v>
      </c>
      <c r="U1283" s="111">
        <f t="shared" si="300"/>
        <v>106.19658119658121</v>
      </c>
      <c r="V1283" s="111">
        <f t="shared" si="301"/>
        <v>4.4444444444444446</v>
      </c>
      <c r="W1283" s="111">
        <f>IFERROR(H1283/M1283,Tabla2[[#This Row],[CARGA PRODUCCION (ANIMALES/HA)]])</f>
        <v>3.386004514672686</v>
      </c>
      <c r="X1283" s="109">
        <f t="shared" si="302"/>
        <v>2023</v>
      </c>
      <c r="Y1283" s="109">
        <f t="shared" si="303"/>
        <v>3</v>
      </c>
      <c r="Z1283" s="109" t="e">
        <f t="shared" ca="1" si="304"/>
        <v>#NAME?</v>
      </c>
      <c r="AA1283" s="112">
        <f t="shared" si="305"/>
        <v>105</v>
      </c>
      <c r="AB1283" s="110">
        <f t="shared" si="306"/>
        <v>0.99047619047619051</v>
      </c>
      <c r="AC1283" s="113">
        <f t="shared" si="293"/>
        <v>9.52380952380949E-3</v>
      </c>
      <c r="AD1283" s="107"/>
    </row>
    <row r="1284" spans="1:30">
      <c r="A1284" s="106">
        <v>45011</v>
      </c>
      <c r="B1284" s="107" t="s">
        <v>83</v>
      </c>
      <c r="C1284" s="107">
        <v>2280</v>
      </c>
      <c r="D1284" s="107">
        <v>40</v>
      </c>
      <c r="E1284" s="107">
        <v>9</v>
      </c>
      <c r="F1284" s="107">
        <v>40</v>
      </c>
      <c r="G1284" s="107">
        <v>126</v>
      </c>
      <c r="H1284" s="107">
        <v>144</v>
      </c>
      <c r="I1284" s="107">
        <v>2</v>
      </c>
      <c r="J1284" s="107">
        <v>8</v>
      </c>
      <c r="K1284" s="107">
        <v>680</v>
      </c>
      <c r="L1284" s="107">
        <v>29.8</v>
      </c>
      <c r="M1284" s="108">
        <v>36.590000000000003</v>
      </c>
      <c r="N1284" s="109">
        <f>IF(Tabla2[[#This Row],[LECHE RETIRO DIA]]&lt;&gt;ISBLANK(Tabla2[[#This Row],[LECHE RETIRO DIA]]),SUM(Tabla2[[#This Row],[LECHE TANQUE DIA]:[LECHE RETIRO DIA]]),SUM(Tabla2[[#This Row],[LECHE TANQUE DIA]:[LECHE AUTOCONSUMO DIA]]))</f>
        <v>2369</v>
      </c>
      <c r="O1284" s="110">
        <f t="shared" si="294"/>
        <v>0.96243140565639507</v>
      </c>
      <c r="P1284" s="111">
        <f t="shared" si="295"/>
        <v>18.801587301587301</v>
      </c>
      <c r="Q1284" s="111">
        <f t="shared" si="296"/>
        <v>18.095238095238095</v>
      </c>
      <c r="R1284" s="111">
        <f t="shared" si="297"/>
        <v>5</v>
      </c>
      <c r="S1284" s="111">
        <f t="shared" si="298"/>
        <v>3.4838235294117648</v>
      </c>
      <c r="T1284" s="111">
        <f t="shared" si="299"/>
        <v>5.3968253968253972</v>
      </c>
      <c r="U1284" s="111">
        <f t="shared" si="300"/>
        <v>79.496644295302005</v>
      </c>
      <c r="V1284" s="111">
        <f t="shared" si="301"/>
        <v>4.2281879194630871</v>
      </c>
      <c r="W1284" s="111">
        <f>IFERROR(H1284/M1284,Tabla2[[#This Row],[CARGA PRODUCCION (ANIMALES/HA)]])</f>
        <v>3.9355015031429348</v>
      </c>
      <c r="X1284" s="109">
        <f t="shared" si="302"/>
        <v>2023</v>
      </c>
      <c r="Y1284" s="109">
        <f t="shared" si="303"/>
        <v>3</v>
      </c>
      <c r="Z1284" s="109" t="e">
        <f t="shared" ca="1" si="304"/>
        <v>#NAME?</v>
      </c>
      <c r="AA1284" s="112">
        <f t="shared" si="305"/>
        <v>144</v>
      </c>
      <c r="AB1284" s="110">
        <f t="shared" si="306"/>
        <v>0.875</v>
      </c>
      <c r="AC1284" s="113">
        <f t="shared" si="293"/>
        <v>0.125</v>
      </c>
      <c r="AD1284" s="107"/>
    </row>
    <row r="1285" spans="1:30">
      <c r="A1285" s="106">
        <v>45011</v>
      </c>
      <c r="B1285" s="107" t="s">
        <v>85</v>
      </c>
      <c r="C1285" s="107">
        <v>1874</v>
      </c>
      <c r="D1285" s="107">
        <v>40</v>
      </c>
      <c r="E1285" s="107">
        <v>9</v>
      </c>
      <c r="F1285" s="107">
        <v>40</v>
      </c>
      <c r="G1285" s="107">
        <v>103</v>
      </c>
      <c r="H1285" s="107">
        <v>122</v>
      </c>
      <c r="I1285" s="107">
        <v>0</v>
      </c>
      <c r="J1285" s="107">
        <v>5</v>
      </c>
      <c r="K1285" s="107">
        <v>480</v>
      </c>
      <c r="L1285" s="107">
        <v>26.01</v>
      </c>
      <c r="M1285" s="108">
        <v>34.119999999999997</v>
      </c>
      <c r="N1285" s="109">
        <v>12</v>
      </c>
      <c r="O1285" s="110">
        <f t="shared" si="294"/>
        <v>156.16666666666666</v>
      </c>
      <c r="P1285" s="111">
        <f t="shared" si="295"/>
        <v>0.11650485436893204</v>
      </c>
      <c r="Q1285" s="111">
        <f t="shared" si="296"/>
        <v>18.194174757281555</v>
      </c>
      <c r="R1285" s="111">
        <f t="shared" si="297"/>
        <v>8</v>
      </c>
      <c r="S1285" s="111">
        <f t="shared" si="298"/>
        <v>2.5000000000000001E-2</v>
      </c>
      <c r="T1285" s="111">
        <f t="shared" si="299"/>
        <v>4.6601941747572813</v>
      </c>
      <c r="U1285" s="111">
        <f t="shared" si="300"/>
        <v>0.46136101499423293</v>
      </c>
      <c r="V1285" s="111">
        <f t="shared" si="301"/>
        <v>3.9600153787004997</v>
      </c>
      <c r="W1285" s="111">
        <f>IFERROR(H1285/M1285,Tabla2[[#This Row],[CARGA PRODUCCION (ANIMALES/HA)]])</f>
        <v>3.5756154747948421</v>
      </c>
      <c r="X1285" s="109">
        <f t="shared" si="302"/>
        <v>2023</v>
      </c>
      <c r="Y1285" s="109">
        <f t="shared" si="303"/>
        <v>3</v>
      </c>
      <c r="Z1285" s="109" t="e">
        <f t="shared" ca="1" si="304"/>
        <v>#NAME?</v>
      </c>
      <c r="AA1285" s="112">
        <f t="shared" si="305"/>
        <v>122</v>
      </c>
      <c r="AB1285" s="110">
        <f t="shared" si="306"/>
        <v>0.84426229508196726</v>
      </c>
      <c r="AC1285" s="113">
        <f t="shared" si="293"/>
        <v>0.15573770491803274</v>
      </c>
      <c r="AD1285" s="107"/>
    </row>
    <row r="1286" spans="1:30">
      <c r="A1286" s="106">
        <v>45011</v>
      </c>
      <c r="B1286" s="107" t="s">
        <v>88</v>
      </c>
      <c r="C1286" s="107">
        <v>543</v>
      </c>
      <c r="D1286" s="107">
        <v>15</v>
      </c>
      <c r="E1286" s="107">
        <v>5</v>
      </c>
      <c r="F1286" s="107">
        <v>15</v>
      </c>
      <c r="G1286" s="107">
        <v>34</v>
      </c>
      <c r="H1286" s="107">
        <v>42</v>
      </c>
      <c r="I1286" s="107">
        <v>1</v>
      </c>
      <c r="J1286" s="107">
        <v>2</v>
      </c>
      <c r="K1286" s="107">
        <v>180</v>
      </c>
      <c r="L1286" s="107">
        <v>14</v>
      </c>
      <c r="M1286" s="108">
        <v>15</v>
      </c>
      <c r="N1286" s="109">
        <f>IF(Tabla2[[#This Row],[LECHE RETIRO DIA]]&lt;&gt;ISBLANK(Tabla2[[#This Row],[LECHE RETIRO DIA]]),SUM(Tabla2[[#This Row],[LECHE TANQUE DIA]:[LECHE RETIRO DIA]]),SUM(Tabla2[[#This Row],[LECHE TANQUE DIA]:[LECHE AUTOCONSUMO DIA]]))</f>
        <v>578</v>
      </c>
      <c r="O1286" s="110">
        <f t="shared" si="294"/>
        <v>0.93944636678200688</v>
      </c>
      <c r="P1286" s="111">
        <f t="shared" si="295"/>
        <v>17</v>
      </c>
      <c r="Q1286" s="111">
        <f t="shared" si="296"/>
        <v>15.970588235294118</v>
      </c>
      <c r="R1286" s="111">
        <f t="shared" si="297"/>
        <v>7.5</v>
      </c>
      <c r="S1286" s="111">
        <f t="shared" si="298"/>
        <v>3.2111111111111112</v>
      </c>
      <c r="T1286" s="111">
        <f t="shared" si="299"/>
        <v>5.2941176470588234</v>
      </c>
      <c r="U1286" s="111">
        <f t="shared" si="300"/>
        <v>41.285714285714285</v>
      </c>
      <c r="V1286" s="111">
        <f t="shared" si="301"/>
        <v>2.4285714285714284</v>
      </c>
      <c r="W1286" s="111">
        <f>IFERROR(H1286/M1286,Tabla2[[#This Row],[CARGA PRODUCCION (ANIMALES/HA)]])</f>
        <v>2.8</v>
      </c>
      <c r="X1286" s="109">
        <f t="shared" si="302"/>
        <v>2023</v>
      </c>
      <c r="Y1286" s="109">
        <f t="shared" si="303"/>
        <v>3</v>
      </c>
      <c r="Z1286" s="109" t="e">
        <f t="shared" ca="1" si="304"/>
        <v>#NAME?</v>
      </c>
      <c r="AA1286" s="112">
        <f t="shared" si="305"/>
        <v>42</v>
      </c>
      <c r="AB1286" s="110">
        <f t="shared" si="306"/>
        <v>0.80952380952380953</v>
      </c>
      <c r="AC1286" s="113">
        <f t="shared" si="293"/>
        <v>0.19047619047619047</v>
      </c>
      <c r="AD1286" s="107"/>
    </row>
    <row r="1287" spans="1:30">
      <c r="A1287" s="106">
        <v>45012</v>
      </c>
      <c r="B1287" s="107" t="s">
        <v>81</v>
      </c>
      <c r="C1287" s="107">
        <v>2457</v>
      </c>
      <c r="D1287" s="107">
        <v>30</v>
      </c>
      <c r="E1287" s="107">
        <v>9</v>
      </c>
      <c r="F1287" s="107">
        <v>30</v>
      </c>
      <c r="G1287" s="107">
        <v>105</v>
      </c>
      <c r="H1287" s="107">
        <v>106</v>
      </c>
      <c r="I1287" s="107">
        <v>1</v>
      </c>
      <c r="J1287" s="107">
        <v>13</v>
      </c>
      <c r="K1287" s="107">
        <v>600</v>
      </c>
      <c r="L1287" s="107">
        <v>23.4</v>
      </c>
      <c r="M1287" s="108">
        <v>31.01</v>
      </c>
      <c r="N1287" s="109">
        <f>IF(Tabla2[[#This Row],[LECHE RETIRO DIA]]&lt;&gt;ISBLANK(Tabla2[[#This Row],[LECHE RETIRO DIA]]),SUM(Tabla2[[#This Row],[LECHE TANQUE DIA]:[LECHE RETIRO DIA]]),SUM(Tabla2[[#This Row],[LECHE TANQUE DIA]:[LECHE AUTOCONSUMO DIA]]))</f>
        <v>2526</v>
      </c>
      <c r="O1287" s="110">
        <f t="shared" si="294"/>
        <v>0.97268408551068886</v>
      </c>
      <c r="P1287" s="111">
        <f t="shared" si="295"/>
        <v>24.057142857142857</v>
      </c>
      <c r="Q1287" s="111">
        <f t="shared" si="296"/>
        <v>23.4</v>
      </c>
      <c r="R1287" s="111">
        <f t="shared" si="297"/>
        <v>2.3076923076923075</v>
      </c>
      <c r="S1287" s="111">
        <f t="shared" si="298"/>
        <v>4.21</v>
      </c>
      <c r="T1287" s="111">
        <f t="shared" si="299"/>
        <v>5.7142857142857144</v>
      </c>
      <c r="U1287" s="111">
        <f t="shared" si="300"/>
        <v>107.94871794871796</v>
      </c>
      <c r="V1287" s="111">
        <f t="shared" si="301"/>
        <v>4.4871794871794872</v>
      </c>
      <c r="W1287" s="111">
        <f>IFERROR(H1287/M1287,Tabla2[[#This Row],[CARGA PRODUCCION (ANIMALES/HA)]])</f>
        <v>3.4182521767171878</v>
      </c>
      <c r="X1287" s="109">
        <f t="shared" si="302"/>
        <v>2023</v>
      </c>
      <c r="Y1287" s="109">
        <f t="shared" si="303"/>
        <v>3</v>
      </c>
      <c r="Z1287" s="109" t="e">
        <f t="shared" ca="1" si="304"/>
        <v>#NAME?</v>
      </c>
      <c r="AA1287" s="112">
        <f t="shared" si="305"/>
        <v>106</v>
      </c>
      <c r="AB1287" s="110">
        <f t="shared" si="306"/>
        <v>0.99056603773584906</v>
      </c>
      <c r="AC1287" s="113">
        <f t="shared" si="293"/>
        <v>9.4339622641509413E-3</v>
      </c>
      <c r="AD1287" s="107"/>
    </row>
    <row r="1288" spans="1:30">
      <c r="A1288" s="106">
        <v>45012</v>
      </c>
      <c r="B1288" s="107" t="s">
        <v>83</v>
      </c>
      <c r="C1288" s="107">
        <v>2265</v>
      </c>
      <c r="D1288" s="107">
        <v>40</v>
      </c>
      <c r="E1288" s="107">
        <v>9</v>
      </c>
      <c r="F1288" s="107">
        <v>40</v>
      </c>
      <c r="G1288" s="107">
        <v>126</v>
      </c>
      <c r="H1288" s="107">
        <v>144</v>
      </c>
      <c r="I1288" s="107">
        <v>2</v>
      </c>
      <c r="J1288" s="107">
        <v>8</v>
      </c>
      <c r="K1288" s="107">
        <v>680</v>
      </c>
      <c r="L1288" s="107">
        <v>29.8</v>
      </c>
      <c r="M1288" s="108">
        <v>36.590000000000003</v>
      </c>
      <c r="N1288" s="109">
        <f>IF(Tabla2[[#This Row],[LECHE RETIRO DIA]]&lt;&gt;ISBLANK(Tabla2[[#This Row],[LECHE RETIRO DIA]]),SUM(Tabla2[[#This Row],[LECHE TANQUE DIA]:[LECHE RETIRO DIA]]),SUM(Tabla2[[#This Row],[LECHE TANQUE DIA]:[LECHE AUTOCONSUMO DIA]]))</f>
        <v>2354</v>
      </c>
      <c r="O1288" s="110">
        <f t="shared" si="294"/>
        <v>0.96219201359388273</v>
      </c>
      <c r="P1288" s="111">
        <f t="shared" si="295"/>
        <v>18.682539682539684</v>
      </c>
      <c r="Q1288" s="111">
        <f t="shared" si="296"/>
        <v>17.976190476190474</v>
      </c>
      <c r="R1288" s="111">
        <f t="shared" si="297"/>
        <v>5</v>
      </c>
      <c r="S1288" s="111">
        <f t="shared" si="298"/>
        <v>3.4617647058823531</v>
      </c>
      <c r="T1288" s="111">
        <f t="shared" si="299"/>
        <v>5.3968253968253972</v>
      </c>
      <c r="U1288" s="111">
        <f t="shared" si="300"/>
        <v>78.993288590604024</v>
      </c>
      <c r="V1288" s="111">
        <f t="shared" si="301"/>
        <v>4.2281879194630871</v>
      </c>
      <c r="W1288" s="111">
        <f>IFERROR(H1288/M1288,Tabla2[[#This Row],[CARGA PRODUCCION (ANIMALES/HA)]])</f>
        <v>3.9355015031429348</v>
      </c>
      <c r="X1288" s="109">
        <f t="shared" si="302"/>
        <v>2023</v>
      </c>
      <c r="Y1288" s="109">
        <f t="shared" si="303"/>
        <v>3</v>
      </c>
      <c r="Z1288" s="109" t="e">
        <f t="shared" ca="1" si="304"/>
        <v>#NAME?</v>
      </c>
      <c r="AA1288" s="112">
        <f t="shared" si="305"/>
        <v>144</v>
      </c>
      <c r="AB1288" s="110">
        <f t="shared" si="306"/>
        <v>0.875</v>
      </c>
      <c r="AC1288" s="113">
        <f t="shared" si="293"/>
        <v>0.125</v>
      </c>
      <c r="AD1288" s="107"/>
    </row>
    <row r="1289" spans="1:30">
      <c r="A1289" s="106">
        <v>45012</v>
      </c>
      <c r="B1289" s="106" t="s">
        <v>85</v>
      </c>
      <c r="C1289" s="107">
        <v>1895</v>
      </c>
      <c r="D1289" s="107">
        <v>40</v>
      </c>
      <c r="E1289" s="107">
        <v>9</v>
      </c>
      <c r="F1289" s="107">
        <v>40</v>
      </c>
      <c r="G1289" s="107">
        <v>104</v>
      </c>
      <c r="H1289" s="107">
        <v>122</v>
      </c>
      <c r="I1289" s="107">
        <v>0</v>
      </c>
      <c r="J1289" s="107">
        <v>5</v>
      </c>
      <c r="K1289" s="107">
        <v>480</v>
      </c>
      <c r="L1289" s="107">
        <v>26.01</v>
      </c>
      <c r="M1289" s="108">
        <v>34.119999999999997</v>
      </c>
      <c r="N1289" s="109">
        <f>IF(Tabla2[[#This Row],[LECHE RETIRO DIA]]&lt;&gt;ISBLANK(Tabla2[[#This Row],[LECHE RETIRO DIA]]),SUM(Tabla2[[#This Row],[LECHE TANQUE DIA]:[LECHE RETIRO DIA]]),SUM(Tabla2[[#This Row],[LECHE TANQUE DIA]:[LECHE AUTOCONSUMO DIA]]))</f>
        <v>1984</v>
      </c>
      <c r="O1289" s="110">
        <f t="shared" si="294"/>
        <v>0.95514112903225812</v>
      </c>
      <c r="P1289" s="111">
        <f t="shared" si="295"/>
        <v>19.076923076923077</v>
      </c>
      <c r="Q1289" s="111">
        <f t="shared" si="296"/>
        <v>18.221153846153847</v>
      </c>
      <c r="R1289" s="111">
        <f t="shared" si="297"/>
        <v>8</v>
      </c>
      <c r="S1289" s="111">
        <f t="shared" si="298"/>
        <v>4.1333333333333337</v>
      </c>
      <c r="T1289" s="111">
        <f t="shared" si="299"/>
        <v>4.615384615384615</v>
      </c>
      <c r="U1289" s="111">
        <f t="shared" si="300"/>
        <v>76.278354479046513</v>
      </c>
      <c r="V1289" s="111">
        <f t="shared" si="301"/>
        <v>3.9984621299500192</v>
      </c>
      <c r="W1289" s="111">
        <f>IFERROR(H1289/M1289,Tabla2[[#This Row],[CARGA PRODUCCION (ANIMALES/HA)]])</f>
        <v>3.5756154747948421</v>
      </c>
      <c r="X1289" s="109">
        <f t="shared" si="302"/>
        <v>2023</v>
      </c>
      <c r="Y1289" s="109">
        <f t="shared" si="303"/>
        <v>3</v>
      </c>
      <c r="Z1289" s="109" t="e">
        <f t="shared" ca="1" si="304"/>
        <v>#NAME?</v>
      </c>
      <c r="AA1289" s="112">
        <f t="shared" si="305"/>
        <v>122</v>
      </c>
      <c r="AB1289" s="110">
        <f t="shared" si="306"/>
        <v>0.85245901639344257</v>
      </c>
      <c r="AC1289" s="113">
        <f t="shared" si="293"/>
        <v>0.14754098360655743</v>
      </c>
      <c r="AD1289" s="107"/>
    </row>
    <row r="1290" spans="1:30">
      <c r="A1290" s="106">
        <v>45012</v>
      </c>
      <c r="B1290" s="107" t="s">
        <v>88</v>
      </c>
      <c r="C1290" s="107">
        <v>549</v>
      </c>
      <c r="D1290" s="107">
        <v>15</v>
      </c>
      <c r="E1290" s="107">
        <v>5</v>
      </c>
      <c r="F1290" s="107">
        <v>15</v>
      </c>
      <c r="G1290" s="107">
        <v>34</v>
      </c>
      <c r="H1290" s="107">
        <v>39</v>
      </c>
      <c r="I1290" s="107">
        <v>1</v>
      </c>
      <c r="J1290" s="107">
        <v>2</v>
      </c>
      <c r="K1290" s="107">
        <v>180</v>
      </c>
      <c r="L1290" s="107">
        <v>14</v>
      </c>
      <c r="M1290" s="108">
        <v>15</v>
      </c>
      <c r="N1290" s="109">
        <f>IF(Tabla2[[#This Row],[LECHE RETIRO DIA]]&lt;&gt;ISBLANK(Tabla2[[#This Row],[LECHE RETIRO DIA]]),SUM(Tabla2[[#This Row],[LECHE TANQUE DIA]:[LECHE RETIRO DIA]]),SUM(Tabla2[[#This Row],[LECHE TANQUE DIA]:[LECHE AUTOCONSUMO DIA]]))</f>
        <v>584</v>
      </c>
      <c r="O1290" s="110">
        <f t="shared" si="294"/>
        <v>0.94006849315068497</v>
      </c>
      <c r="P1290" s="111">
        <f t="shared" si="295"/>
        <v>17.176470588235293</v>
      </c>
      <c r="Q1290" s="111">
        <f t="shared" si="296"/>
        <v>16.147058823529413</v>
      </c>
      <c r="R1290" s="111">
        <f t="shared" si="297"/>
        <v>7.5</v>
      </c>
      <c r="S1290" s="111">
        <f t="shared" si="298"/>
        <v>3.2444444444444445</v>
      </c>
      <c r="T1290" s="111">
        <f t="shared" si="299"/>
        <v>5.2941176470588234</v>
      </c>
      <c r="U1290" s="111">
        <f t="shared" si="300"/>
        <v>41.714285714285715</v>
      </c>
      <c r="V1290" s="111">
        <f t="shared" si="301"/>
        <v>2.4285714285714284</v>
      </c>
      <c r="W1290" s="111">
        <f>IFERROR(H1290/M1290,Tabla2[[#This Row],[CARGA PRODUCCION (ANIMALES/HA)]])</f>
        <v>2.6</v>
      </c>
      <c r="X1290" s="109">
        <f t="shared" si="302"/>
        <v>2023</v>
      </c>
      <c r="Y1290" s="109">
        <f t="shared" si="303"/>
        <v>3</v>
      </c>
      <c r="Z1290" s="109" t="e">
        <f t="shared" ca="1" si="304"/>
        <v>#NAME?</v>
      </c>
      <c r="AA1290" s="112">
        <f t="shared" si="305"/>
        <v>39</v>
      </c>
      <c r="AB1290" s="110">
        <f t="shared" si="306"/>
        <v>0.87179487179487181</v>
      </c>
      <c r="AC1290" s="113">
        <f t="shared" si="293"/>
        <v>0.12820512820512819</v>
      </c>
      <c r="AD1290" s="107"/>
    </row>
    <row r="1291" spans="1:30">
      <c r="A1291" s="106">
        <v>45013</v>
      </c>
      <c r="B1291" s="107" t="s">
        <v>81</v>
      </c>
      <c r="C1291" s="107">
        <v>2434</v>
      </c>
      <c r="D1291" s="107">
        <v>30</v>
      </c>
      <c r="E1291" s="107">
        <v>9</v>
      </c>
      <c r="F1291" s="107">
        <v>30</v>
      </c>
      <c r="G1291" s="107">
        <v>105</v>
      </c>
      <c r="H1291" s="107">
        <v>107</v>
      </c>
      <c r="I1291" s="107">
        <v>1</v>
      </c>
      <c r="J1291" s="107">
        <v>13</v>
      </c>
      <c r="K1291" s="107">
        <v>600</v>
      </c>
      <c r="L1291" s="107">
        <v>23.4</v>
      </c>
      <c r="M1291" s="108">
        <v>31.01</v>
      </c>
      <c r="N1291" s="109">
        <f>IF(Tabla2[[#This Row],[LECHE RETIRO DIA]]&lt;&gt;ISBLANK(Tabla2[[#This Row],[LECHE RETIRO DIA]]),SUM(Tabla2[[#This Row],[LECHE TANQUE DIA]:[LECHE RETIRO DIA]]),SUM(Tabla2[[#This Row],[LECHE TANQUE DIA]:[LECHE AUTOCONSUMO DIA]]))</f>
        <v>2503</v>
      </c>
      <c r="O1291" s="110">
        <f t="shared" si="294"/>
        <v>0.97243308030363562</v>
      </c>
      <c r="P1291" s="111">
        <f t="shared" si="295"/>
        <v>23.838095238095239</v>
      </c>
      <c r="Q1291" s="111">
        <f t="shared" si="296"/>
        <v>23.18095238095238</v>
      </c>
      <c r="R1291" s="111">
        <f t="shared" si="297"/>
        <v>2.3076923076923075</v>
      </c>
      <c r="S1291" s="111">
        <f t="shared" si="298"/>
        <v>4.1716666666666669</v>
      </c>
      <c r="T1291" s="111">
        <f t="shared" si="299"/>
        <v>5.7142857142857144</v>
      </c>
      <c r="U1291" s="111">
        <f t="shared" si="300"/>
        <v>106.96581196581197</v>
      </c>
      <c r="V1291" s="111">
        <f t="shared" si="301"/>
        <v>4.4871794871794872</v>
      </c>
      <c r="W1291" s="111">
        <f>IFERROR(H1291/M1291,Tabla2[[#This Row],[CARGA PRODUCCION (ANIMALES/HA)]])</f>
        <v>3.4504998387616896</v>
      </c>
      <c r="X1291" s="109">
        <f t="shared" si="302"/>
        <v>2023</v>
      </c>
      <c r="Y1291" s="109">
        <f t="shared" si="303"/>
        <v>3</v>
      </c>
      <c r="Z1291" s="109" t="e">
        <f t="shared" ca="1" si="304"/>
        <v>#NAME?</v>
      </c>
      <c r="AA1291" s="112">
        <f t="shared" si="305"/>
        <v>107</v>
      </c>
      <c r="AB1291" s="110">
        <f t="shared" si="306"/>
        <v>0.98130841121495327</v>
      </c>
      <c r="AC1291" s="113">
        <f t="shared" si="293"/>
        <v>1.8691588785046731E-2</v>
      </c>
      <c r="AD1291" s="107"/>
    </row>
    <row r="1292" spans="1:30">
      <c r="A1292" s="106">
        <v>45013</v>
      </c>
      <c r="B1292" s="107" t="s">
        <v>83</v>
      </c>
      <c r="C1292" s="107">
        <v>2289</v>
      </c>
      <c r="D1292" s="107">
        <v>40</v>
      </c>
      <c r="E1292" s="107">
        <v>9</v>
      </c>
      <c r="F1292" s="107">
        <v>40</v>
      </c>
      <c r="G1292" s="107">
        <v>125</v>
      </c>
      <c r="H1292" s="107">
        <v>144</v>
      </c>
      <c r="I1292" s="107">
        <v>2</v>
      </c>
      <c r="J1292" s="107">
        <v>8</v>
      </c>
      <c r="K1292" s="107">
        <v>680</v>
      </c>
      <c r="L1292" s="107">
        <v>29.8</v>
      </c>
      <c r="M1292" s="108">
        <v>36.590000000000003</v>
      </c>
      <c r="N1292" s="109">
        <f>IF(Tabla2[[#This Row],[LECHE RETIRO DIA]]&lt;&gt;ISBLANK(Tabla2[[#This Row],[LECHE RETIRO DIA]]),SUM(Tabla2[[#This Row],[LECHE TANQUE DIA]:[LECHE RETIRO DIA]]),SUM(Tabla2[[#This Row],[LECHE TANQUE DIA]:[LECHE AUTOCONSUMO DIA]]))</f>
        <v>2378</v>
      </c>
      <c r="O1292" s="110">
        <f t="shared" si="294"/>
        <v>0.96257359125315389</v>
      </c>
      <c r="P1292" s="111">
        <f t="shared" si="295"/>
        <v>19.024000000000001</v>
      </c>
      <c r="Q1292" s="111">
        <f t="shared" si="296"/>
        <v>18.312000000000001</v>
      </c>
      <c r="R1292" s="111">
        <f t="shared" si="297"/>
        <v>5</v>
      </c>
      <c r="S1292" s="111">
        <f t="shared" si="298"/>
        <v>3.4970588235294118</v>
      </c>
      <c r="T1292" s="111">
        <f t="shared" si="299"/>
        <v>5.44</v>
      </c>
      <c r="U1292" s="111">
        <f t="shared" si="300"/>
        <v>79.798657718120808</v>
      </c>
      <c r="V1292" s="111">
        <f t="shared" si="301"/>
        <v>4.1946308724832218</v>
      </c>
      <c r="W1292" s="111">
        <f>IFERROR(H1292/M1292,Tabla2[[#This Row],[CARGA PRODUCCION (ANIMALES/HA)]])</f>
        <v>3.9355015031429348</v>
      </c>
      <c r="X1292" s="109">
        <f t="shared" si="302"/>
        <v>2023</v>
      </c>
      <c r="Y1292" s="109">
        <f t="shared" si="303"/>
        <v>3</v>
      </c>
      <c r="Z1292" s="109" t="e">
        <f t="shared" ca="1" si="304"/>
        <v>#NAME?</v>
      </c>
      <c r="AA1292" s="112">
        <f t="shared" si="305"/>
        <v>144</v>
      </c>
      <c r="AB1292" s="110">
        <f t="shared" si="306"/>
        <v>0.86805555555555558</v>
      </c>
      <c r="AC1292" s="113">
        <f t="shared" si="293"/>
        <v>0.13194444444444442</v>
      </c>
      <c r="AD1292" s="107"/>
    </row>
    <row r="1293" spans="1:30">
      <c r="A1293" s="106">
        <v>45013</v>
      </c>
      <c r="B1293" s="107" t="s">
        <v>85</v>
      </c>
      <c r="C1293" s="107">
        <v>1853</v>
      </c>
      <c r="D1293" s="107">
        <v>40</v>
      </c>
      <c r="E1293" s="107">
        <v>9</v>
      </c>
      <c r="F1293" s="107">
        <v>40</v>
      </c>
      <c r="G1293" s="107">
        <v>105</v>
      </c>
      <c r="H1293" s="107">
        <v>122</v>
      </c>
      <c r="I1293" s="107">
        <v>0</v>
      </c>
      <c r="J1293" s="107">
        <v>5</v>
      </c>
      <c r="K1293" s="107">
        <v>480</v>
      </c>
      <c r="L1293" s="107">
        <v>26.01</v>
      </c>
      <c r="M1293" s="108">
        <v>34.119999999999997</v>
      </c>
      <c r="N1293" s="109"/>
      <c r="O1293" s="110" t="str">
        <f t="shared" si="294"/>
        <v/>
      </c>
      <c r="P1293" s="111">
        <f t="shared" si="295"/>
        <v>0</v>
      </c>
      <c r="Q1293" s="111">
        <f t="shared" si="296"/>
        <v>17.647619047619049</v>
      </c>
      <c r="R1293" s="111">
        <f t="shared" si="297"/>
        <v>8</v>
      </c>
      <c r="S1293" s="111">
        <f t="shared" si="298"/>
        <v>0</v>
      </c>
      <c r="T1293" s="111">
        <f t="shared" si="299"/>
        <v>4.5714285714285712</v>
      </c>
      <c r="U1293" s="111">
        <f t="shared" si="300"/>
        <v>0</v>
      </c>
      <c r="V1293" s="111">
        <f t="shared" si="301"/>
        <v>4.0369088811995386</v>
      </c>
      <c r="W1293" s="111">
        <f>IFERROR(H1293/M1293,Tabla2[[#This Row],[CARGA PRODUCCION (ANIMALES/HA)]])</f>
        <v>3.5756154747948421</v>
      </c>
      <c r="X1293" s="109">
        <f t="shared" si="302"/>
        <v>2023</v>
      </c>
      <c r="Y1293" s="109">
        <f t="shared" si="303"/>
        <v>3</v>
      </c>
      <c r="Z1293" s="109" t="e">
        <f t="shared" ca="1" si="304"/>
        <v>#NAME?</v>
      </c>
      <c r="AA1293" s="112">
        <f t="shared" si="305"/>
        <v>122</v>
      </c>
      <c r="AB1293" s="110">
        <f t="shared" si="306"/>
        <v>0.86065573770491799</v>
      </c>
      <c r="AC1293" s="113">
        <f t="shared" si="293"/>
        <v>0.13934426229508201</v>
      </c>
      <c r="AD1293" s="107"/>
    </row>
    <row r="1294" spans="1:30">
      <c r="A1294" s="106">
        <v>45013</v>
      </c>
      <c r="B1294" s="107" t="s">
        <v>88</v>
      </c>
      <c r="C1294" s="107">
        <v>545</v>
      </c>
      <c r="D1294" s="107">
        <v>15</v>
      </c>
      <c r="E1294" s="107">
        <v>5</v>
      </c>
      <c r="F1294" s="107">
        <v>15</v>
      </c>
      <c r="G1294" s="107">
        <v>34</v>
      </c>
      <c r="H1294" s="107">
        <v>39</v>
      </c>
      <c r="I1294" s="107">
        <v>1</v>
      </c>
      <c r="J1294" s="107">
        <v>2</v>
      </c>
      <c r="K1294" s="107">
        <v>180</v>
      </c>
      <c r="L1294" s="107">
        <v>14</v>
      </c>
      <c r="M1294" s="108">
        <v>15</v>
      </c>
      <c r="N1294" s="109">
        <f>IF(Tabla2[[#This Row],[LECHE RETIRO DIA]]&lt;&gt;ISBLANK(Tabla2[[#This Row],[LECHE RETIRO DIA]]),SUM(Tabla2[[#This Row],[LECHE TANQUE DIA]:[LECHE RETIRO DIA]]),SUM(Tabla2[[#This Row],[LECHE TANQUE DIA]:[LECHE AUTOCONSUMO DIA]]))</f>
        <v>580</v>
      </c>
      <c r="O1294" s="110">
        <f t="shared" si="294"/>
        <v>0.93965517241379315</v>
      </c>
      <c r="P1294" s="111">
        <f t="shared" si="295"/>
        <v>17.058823529411764</v>
      </c>
      <c r="Q1294" s="111">
        <f t="shared" si="296"/>
        <v>16.029411764705884</v>
      </c>
      <c r="R1294" s="111">
        <f t="shared" si="297"/>
        <v>7.5</v>
      </c>
      <c r="S1294" s="111">
        <f t="shared" si="298"/>
        <v>3.2222222222222223</v>
      </c>
      <c r="T1294" s="111">
        <f t="shared" si="299"/>
        <v>5.2941176470588234</v>
      </c>
      <c r="U1294" s="111">
        <f t="shared" si="300"/>
        <v>41.428571428571431</v>
      </c>
      <c r="V1294" s="111">
        <f t="shared" si="301"/>
        <v>2.4285714285714284</v>
      </c>
      <c r="W1294" s="111">
        <f>IFERROR(H1294/M1294,Tabla2[[#This Row],[CARGA PRODUCCION (ANIMALES/HA)]])</f>
        <v>2.6</v>
      </c>
      <c r="X1294" s="109">
        <f t="shared" si="302"/>
        <v>2023</v>
      </c>
      <c r="Y1294" s="109">
        <f t="shared" si="303"/>
        <v>3</v>
      </c>
      <c r="Z1294" s="109" t="e">
        <f t="shared" ca="1" si="304"/>
        <v>#NAME?</v>
      </c>
      <c r="AA1294" s="112">
        <f t="shared" si="305"/>
        <v>39</v>
      </c>
      <c r="AB1294" s="110">
        <f t="shared" si="306"/>
        <v>0.87179487179487181</v>
      </c>
      <c r="AC1294" s="113">
        <f t="shared" si="293"/>
        <v>0.12820512820512819</v>
      </c>
      <c r="AD1294" s="107"/>
    </row>
    <row r="1295" spans="1:30">
      <c r="A1295" s="106">
        <v>45014</v>
      </c>
      <c r="B1295" s="107" t="s">
        <v>81</v>
      </c>
      <c r="C1295" s="107">
        <v>2457</v>
      </c>
      <c r="D1295" s="107">
        <v>30</v>
      </c>
      <c r="E1295" s="107">
        <v>9</v>
      </c>
      <c r="F1295" s="107">
        <v>30</v>
      </c>
      <c r="G1295" s="107">
        <v>106</v>
      </c>
      <c r="H1295" s="107">
        <v>107</v>
      </c>
      <c r="I1295" s="107">
        <v>1</v>
      </c>
      <c r="J1295" s="107">
        <v>13</v>
      </c>
      <c r="K1295" s="107">
        <v>600</v>
      </c>
      <c r="L1295" s="107">
        <v>23.4</v>
      </c>
      <c r="M1295" s="108">
        <v>31.01</v>
      </c>
      <c r="N1295" s="109">
        <f>IF(Tabla2[[#This Row],[LECHE RETIRO DIA]]&lt;&gt;ISBLANK(Tabla2[[#This Row],[LECHE RETIRO DIA]]),SUM(Tabla2[[#This Row],[LECHE TANQUE DIA]:[LECHE RETIRO DIA]]),SUM(Tabla2[[#This Row],[LECHE TANQUE DIA]:[LECHE AUTOCONSUMO DIA]]))</f>
        <v>2526</v>
      </c>
      <c r="O1295" s="110">
        <f t="shared" si="294"/>
        <v>0.97268408551068886</v>
      </c>
      <c r="P1295" s="111">
        <f t="shared" si="295"/>
        <v>23.830188679245282</v>
      </c>
      <c r="Q1295" s="111">
        <f t="shared" si="296"/>
        <v>23.179245283018869</v>
      </c>
      <c r="R1295" s="111">
        <f t="shared" si="297"/>
        <v>2.3076923076923075</v>
      </c>
      <c r="S1295" s="111">
        <f t="shared" si="298"/>
        <v>4.21</v>
      </c>
      <c r="T1295" s="111">
        <f t="shared" si="299"/>
        <v>5.6603773584905657</v>
      </c>
      <c r="U1295" s="111">
        <f t="shared" si="300"/>
        <v>107.94871794871796</v>
      </c>
      <c r="V1295" s="111">
        <f t="shared" si="301"/>
        <v>4.5299145299145298</v>
      </c>
      <c r="W1295" s="111">
        <f>IFERROR(H1295/M1295,Tabla2[[#This Row],[CARGA PRODUCCION (ANIMALES/HA)]])</f>
        <v>3.4504998387616896</v>
      </c>
      <c r="X1295" s="109">
        <f t="shared" si="302"/>
        <v>2023</v>
      </c>
      <c r="Y1295" s="109">
        <f t="shared" si="303"/>
        <v>3</v>
      </c>
      <c r="Z1295" s="109" t="e">
        <f t="shared" ca="1" si="304"/>
        <v>#NAME?</v>
      </c>
      <c r="AA1295" s="112">
        <f t="shared" si="305"/>
        <v>107</v>
      </c>
      <c r="AB1295" s="110">
        <f t="shared" si="306"/>
        <v>0.99065420560747663</v>
      </c>
      <c r="AC1295" s="113">
        <f t="shared" si="293"/>
        <v>9.3457943925233655E-3</v>
      </c>
      <c r="AD1295" s="107"/>
    </row>
    <row r="1296" spans="1:30">
      <c r="A1296" s="106">
        <v>45014</v>
      </c>
      <c r="B1296" s="107" t="s">
        <v>83</v>
      </c>
      <c r="C1296" s="107">
        <v>2343</v>
      </c>
      <c r="D1296" s="107">
        <v>40</v>
      </c>
      <c r="E1296" s="107">
        <v>9</v>
      </c>
      <c r="F1296" s="107">
        <v>40</v>
      </c>
      <c r="G1296" s="107">
        <v>125</v>
      </c>
      <c r="H1296" s="107">
        <v>144</v>
      </c>
      <c r="I1296" s="107">
        <v>2</v>
      </c>
      <c r="J1296" s="107">
        <v>8</v>
      </c>
      <c r="K1296" s="107">
        <v>680</v>
      </c>
      <c r="L1296" s="107">
        <v>29.8</v>
      </c>
      <c r="M1296" s="108">
        <v>36.590000000000003</v>
      </c>
      <c r="N1296" s="109">
        <f>IF(Tabla2[[#This Row],[LECHE RETIRO DIA]]&lt;&gt;ISBLANK(Tabla2[[#This Row],[LECHE RETIRO DIA]]),SUM(Tabla2[[#This Row],[LECHE TANQUE DIA]:[LECHE RETIRO DIA]]),SUM(Tabla2[[#This Row],[LECHE TANQUE DIA]:[LECHE AUTOCONSUMO DIA]]))</f>
        <v>2432</v>
      </c>
      <c r="O1296" s="110">
        <f t="shared" si="294"/>
        <v>0.96340460526315785</v>
      </c>
      <c r="P1296" s="111">
        <f t="shared" si="295"/>
        <v>19.456</v>
      </c>
      <c r="Q1296" s="111">
        <f t="shared" si="296"/>
        <v>18.744</v>
      </c>
      <c r="R1296" s="111">
        <f t="shared" si="297"/>
        <v>5</v>
      </c>
      <c r="S1296" s="111">
        <f t="shared" si="298"/>
        <v>3.5764705882352943</v>
      </c>
      <c r="T1296" s="111">
        <f t="shared" si="299"/>
        <v>5.44</v>
      </c>
      <c r="U1296" s="111">
        <f t="shared" si="300"/>
        <v>81.610738255033553</v>
      </c>
      <c r="V1296" s="111">
        <f t="shared" si="301"/>
        <v>4.1946308724832218</v>
      </c>
      <c r="W1296" s="111">
        <f>IFERROR(H1296/M1296,Tabla2[[#This Row],[CARGA PRODUCCION (ANIMALES/HA)]])</f>
        <v>3.9355015031429348</v>
      </c>
      <c r="X1296" s="109">
        <f t="shared" si="302"/>
        <v>2023</v>
      </c>
      <c r="Y1296" s="109">
        <f t="shared" si="303"/>
        <v>3</v>
      </c>
      <c r="Z1296" s="109" t="e">
        <f t="shared" ca="1" si="304"/>
        <v>#NAME?</v>
      </c>
      <c r="AA1296" s="112">
        <f t="shared" si="305"/>
        <v>144</v>
      </c>
      <c r="AB1296" s="110">
        <f t="shared" si="306"/>
        <v>0.86805555555555558</v>
      </c>
      <c r="AC1296" s="113">
        <f t="shared" si="293"/>
        <v>0.13194444444444442</v>
      </c>
      <c r="AD1296" s="107"/>
    </row>
    <row r="1297" spans="1:30">
      <c r="A1297" s="106">
        <v>45014</v>
      </c>
      <c r="B1297" s="107" t="s">
        <v>85</v>
      </c>
      <c r="C1297" s="107">
        <v>1824</v>
      </c>
      <c r="D1297" s="107">
        <v>40</v>
      </c>
      <c r="E1297" s="107">
        <v>9</v>
      </c>
      <c r="F1297" s="107">
        <v>40</v>
      </c>
      <c r="G1297" s="107">
        <v>105</v>
      </c>
      <c r="H1297" s="107">
        <v>122</v>
      </c>
      <c r="I1297" s="107">
        <v>0</v>
      </c>
      <c r="J1297" s="107">
        <v>5</v>
      </c>
      <c r="K1297" s="107">
        <v>480</v>
      </c>
      <c r="L1297" s="107">
        <v>26.01</v>
      </c>
      <c r="M1297" s="108">
        <v>34.119999999999997</v>
      </c>
      <c r="N1297" s="109">
        <f>IF(Tabla2[[#This Row],[LECHE RETIRO DIA]]&lt;&gt;ISBLANK(Tabla2[[#This Row],[LECHE RETIRO DIA]]),SUM(Tabla2[[#This Row],[LECHE TANQUE DIA]:[LECHE RETIRO DIA]]),SUM(Tabla2[[#This Row],[LECHE TANQUE DIA]:[LECHE AUTOCONSUMO DIA]]))</f>
        <v>1913</v>
      </c>
      <c r="O1297" s="110">
        <f t="shared" si="294"/>
        <v>0.95347621536853111</v>
      </c>
      <c r="P1297" s="111">
        <f t="shared" si="295"/>
        <v>18.219047619047618</v>
      </c>
      <c r="Q1297" s="111">
        <f t="shared" si="296"/>
        <v>17.37142857142857</v>
      </c>
      <c r="R1297" s="111">
        <f t="shared" si="297"/>
        <v>8</v>
      </c>
      <c r="S1297" s="111">
        <f t="shared" si="298"/>
        <v>3.9854166666666666</v>
      </c>
      <c r="T1297" s="111">
        <f t="shared" si="299"/>
        <v>4.5714285714285712</v>
      </c>
      <c r="U1297" s="111">
        <f t="shared" si="300"/>
        <v>73.548635140330632</v>
      </c>
      <c r="V1297" s="111">
        <f t="shared" si="301"/>
        <v>4.0369088811995386</v>
      </c>
      <c r="W1297" s="111">
        <f>IFERROR(H1297/M1297,Tabla2[[#This Row],[CARGA PRODUCCION (ANIMALES/HA)]])</f>
        <v>3.5756154747948421</v>
      </c>
      <c r="X1297" s="109">
        <f t="shared" si="302"/>
        <v>2023</v>
      </c>
      <c r="Y1297" s="109">
        <f t="shared" si="303"/>
        <v>3</v>
      </c>
      <c r="Z1297" s="109" t="e">
        <f t="shared" ca="1" si="304"/>
        <v>#NAME?</v>
      </c>
      <c r="AA1297" s="112">
        <f t="shared" si="305"/>
        <v>122</v>
      </c>
      <c r="AB1297" s="110">
        <f t="shared" si="306"/>
        <v>0.86065573770491799</v>
      </c>
      <c r="AC1297" s="113">
        <f t="shared" si="293"/>
        <v>0.13934426229508201</v>
      </c>
      <c r="AD1297" s="107"/>
    </row>
    <row r="1298" spans="1:30">
      <c r="A1298" s="106">
        <v>45014</v>
      </c>
      <c r="B1298" s="107" t="s">
        <v>88</v>
      </c>
      <c r="C1298" s="107">
        <v>557</v>
      </c>
      <c r="D1298" s="107">
        <v>15</v>
      </c>
      <c r="E1298" s="107">
        <v>5</v>
      </c>
      <c r="F1298" s="107">
        <v>15</v>
      </c>
      <c r="G1298" s="107">
        <v>34</v>
      </c>
      <c r="H1298" s="107">
        <v>39</v>
      </c>
      <c r="I1298" s="107">
        <v>1</v>
      </c>
      <c r="J1298" s="107">
        <v>2</v>
      </c>
      <c r="K1298" s="107">
        <v>180</v>
      </c>
      <c r="L1298" s="107">
        <v>14</v>
      </c>
      <c r="M1298" s="108">
        <v>15</v>
      </c>
      <c r="N1298" s="109">
        <f>IF(Tabla2[[#This Row],[LECHE RETIRO DIA]]&lt;&gt;ISBLANK(Tabla2[[#This Row],[LECHE RETIRO DIA]]),SUM(Tabla2[[#This Row],[LECHE TANQUE DIA]:[LECHE RETIRO DIA]]),SUM(Tabla2[[#This Row],[LECHE TANQUE DIA]:[LECHE AUTOCONSUMO DIA]]))</f>
        <v>592</v>
      </c>
      <c r="O1298" s="110">
        <f t="shared" si="294"/>
        <v>0.9408783783783784</v>
      </c>
      <c r="P1298" s="111">
        <f t="shared" si="295"/>
        <v>17.411764705882351</v>
      </c>
      <c r="Q1298" s="111">
        <f t="shared" si="296"/>
        <v>16.382352941176471</v>
      </c>
      <c r="R1298" s="111">
        <f t="shared" si="297"/>
        <v>7.5</v>
      </c>
      <c r="S1298" s="111">
        <f t="shared" si="298"/>
        <v>3.2888888888888888</v>
      </c>
      <c r="T1298" s="111">
        <f t="shared" si="299"/>
        <v>5.2941176470588234</v>
      </c>
      <c r="U1298" s="111">
        <f t="shared" si="300"/>
        <v>42.285714285714285</v>
      </c>
      <c r="V1298" s="111">
        <f t="shared" si="301"/>
        <v>2.4285714285714284</v>
      </c>
      <c r="W1298" s="111">
        <f>IFERROR(H1298/M1298,Tabla2[[#This Row],[CARGA PRODUCCION (ANIMALES/HA)]])</f>
        <v>2.6</v>
      </c>
      <c r="X1298" s="109">
        <f t="shared" si="302"/>
        <v>2023</v>
      </c>
      <c r="Y1298" s="109">
        <f t="shared" si="303"/>
        <v>3</v>
      </c>
      <c r="Z1298" s="109" t="e">
        <f t="shared" ca="1" si="304"/>
        <v>#NAME?</v>
      </c>
      <c r="AA1298" s="112">
        <f t="shared" si="305"/>
        <v>39</v>
      </c>
      <c r="AB1298" s="110">
        <f t="shared" si="306"/>
        <v>0.87179487179487181</v>
      </c>
      <c r="AC1298" s="113">
        <f t="shared" si="293"/>
        <v>0.12820512820512819</v>
      </c>
      <c r="AD1298" s="107"/>
    </row>
    <row r="1299" spans="1:30">
      <c r="A1299" s="106">
        <v>45015</v>
      </c>
      <c r="B1299" s="107" t="s">
        <v>81</v>
      </c>
      <c r="C1299" s="107">
        <v>2480</v>
      </c>
      <c r="D1299" s="107">
        <v>30</v>
      </c>
      <c r="E1299" s="107">
        <v>9</v>
      </c>
      <c r="F1299" s="107">
        <v>30</v>
      </c>
      <c r="G1299" s="107">
        <v>106</v>
      </c>
      <c r="H1299" s="107">
        <v>107</v>
      </c>
      <c r="I1299" s="107">
        <v>1</v>
      </c>
      <c r="J1299" s="107">
        <v>13</v>
      </c>
      <c r="K1299" s="107">
        <v>600</v>
      </c>
      <c r="L1299" s="107">
        <v>23.4</v>
      </c>
      <c r="M1299" s="108">
        <v>31.01</v>
      </c>
      <c r="N1299" s="109">
        <f>IF(Tabla2[[#This Row],[LECHE RETIRO DIA]]&lt;&gt;ISBLANK(Tabla2[[#This Row],[LECHE RETIRO DIA]]),SUM(Tabla2[[#This Row],[LECHE TANQUE DIA]:[LECHE RETIRO DIA]]),SUM(Tabla2[[#This Row],[LECHE TANQUE DIA]:[LECHE AUTOCONSUMO DIA]]))</f>
        <v>2549</v>
      </c>
      <c r="O1299" s="110">
        <f t="shared" si="294"/>
        <v>0.97293056100431541</v>
      </c>
      <c r="P1299" s="111">
        <f t="shared" si="295"/>
        <v>24.047169811320753</v>
      </c>
      <c r="Q1299" s="111">
        <f t="shared" si="296"/>
        <v>23.39622641509434</v>
      </c>
      <c r="R1299" s="111">
        <f t="shared" si="297"/>
        <v>2.3076923076923075</v>
      </c>
      <c r="S1299" s="111">
        <f t="shared" si="298"/>
        <v>4.2483333333333331</v>
      </c>
      <c r="T1299" s="111">
        <f t="shared" si="299"/>
        <v>5.6603773584905657</v>
      </c>
      <c r="U1299" s="111">
        <f t="shared" si="300"/>
        <v>108.93162393162393</v>
      </c>
      <c r="V1299" s="111">
        <f t="shared" si="301"/>
        <v>4.5299145299145298</v>
      </c>
      <c r="W1299" s="111">
        <f>IFERROR(H1299/M1299,Tabla2[[#This Row],[CARGA PRODUCCION (ANIMALES/HA)]])</f>
        <v>3.4504998387616896</v>
      </c>
      <c r="X1299" s="109">
        <f t="shared" si="302"/>
        <v>2023</v>
      </c>
      <c r="Y1299" s="109">
        <f t="shared" si="303"/>
        <v>3</v>
      </c>
      <c r="Z1299" s="109" t="e">
        <f t="shared" ca="1" si="304"/>
        <v>#NAME?</v>
      </c>
      <c r="AA1299" s="112">
        <f t="shared" si="305"/>
        <v>107</v>
      </c>
      <c r="AB1299" s="110">
        <f t="shared" si="306"/>
        <v>0.99065420560747663</v>
      </c>
      <c r="AC1299" s="113">
        <f t="shared" si="293"/>
        <v>9.3457943925233655E-3</v>
      </c>
      <c r="AD1299" s="107"/>
    </row>
    <row r="1300" spans="1:30">
      <c r="A1300" s="106">
        <v>45015</v>
      </c>
      <c r="B1300" s="107" t="s">
        <v>83</v>
      </c>
      <c r="C1300" s="107">
        <v>2289</v>
      </c>
      <c r="D1300" s="107">
        <v>40</v>
      </c>
      <c r="E1300" s="107">
        <v>9</v>
      </c>
      <c r="F1300" s="107">
        <v>40</v>
      </c>
      <c r="G1300" s="107">
        <v>125</v>
      </c>
      <c r="H1300" s="107">
        <v>144</v>
      </c>
      <c r="I1300" s="107">
        <v>2</v>
      </c>
      <c r="J1300" s="107">
        <v>8</v>
      </c>
      <c r="K1300" s="107">
        <v>680</v>
      </c>
      <c r="L1300" s="107">
        <v>29.8</v>
      </c>
      <c r="M1300" s="108">
        <v>36.590000000000003</v>
      </c>
      <c r="N1300" s="109">
        <f>IF(Tabla2[[#This Row],[LECHE RETIRO DIA]]&lt;&gt;ISBLANK(Tabla2[[#This Row],[LECHE RETIRO DIA]]),SUM(Tabla2[[#This Row],[LECHE TANQUE DIA]:[LECHE RETIRO DIA]]),SUM(Tabla2[[#This Row],[LECHE TANQUE DIA]:[LECHE AUTOCONSUMO DIA]]))</f>
        <v>2378</v>
      </c>
      <c r="O1300" s="110">
        <f t="shared" si="294"/>
        <v>0.96257359125315389</v>
      </c>
      <c r="P1300" s="111">
        <f t="shared" si="295"/>
        <v>19.024000000000001</v>
      </c>
      <c r="Q1300" s="111">
        <f t="shared" si="296"/>
        <v>18.312000000000001</v>
      </c>
      <c r="R1300" s="111">
        <f t="shared" si="297"/>
        <v>5</v>
      </c>
      <c r="S1300" s="111">
        <f t="shared" si="298"/>
        <v>3.4970588235294118</v>
      </c>
      <c r="T1300" s="111">
        <f t="shared" si="299"/>
        <v>5.44</v>
      </c>
      <c r="U1300" s="111">
        <f t="shared" si="300"/>
        <v>79.798657718120808</v>
      </c>
      <c r="V1300" s="111">
        <f t="shared" si="301"/>
        <v>4.1946308724832218</v>
      </c>
      <c r="W1300" s="111">
        <f>IFERROR(H1300/M1300,Tabla2[[#This Row],[CARGA PRODUCCION (ANIMALES/HA)]])</f>
        <v>3.9355015031429348</v>
      </c>
      <c r="X1300" s="109">
        <f t="shared" si="302"/>
        <v>2023</v>
      </c>
      <c r="Y1300" s="109">
        <f t="shared" si="303"/>
        <v>3</v>
      </c>
      <c r="Z1300" s="109" t="e">
        <f t="shared" ca="1" si="304"/>
        <v>#NAME?</v>
      </c>
      <c r="AA1300" s="112">
        <f t="shared" si="305"/>
        <v>144</v>
      </c>
      <c r="AB1300" s="110">
        <f t="shared" si="306"/>
        <v>0.86805555555555558</v>
      </c>
      <c r="AC1300" s="113">
        <f t="shared" si="293"/>
        <v>0.13194444444444442</v>
      </c>
      <c r="AD1300" s="107"/>
    </row>
    <row r="1301" spans="1:30">
      <c r="A1301" s="106">
        <v>45015</v>
      </c>
      <c r="B1301" s="107" t="s">
        <v>85</v>
      </c>
      <c r="C1301" s="107">
        <v>1791</v>
      </c>
      <c r="D1301" s="107">
        <v>40</v>
      </c>
      <c r="E1301" s="107">
        <v>9</v>
      </c>
      <c r="F1301" s="107">
        <v>40</v>
      </c>
      <c r="G1301" s="107">
        <v>105</v>
      </c>
      <c r="H1301" s="107">
        <v>122</v>
      </c>
      <c r="I1301" s="107">
        <v>0</v>
      </c>
      <c r="J1301" s="107">
        <v>5</v>
      </c>
      <c r="K1301" s="107">
        <v>480</v>
      </c>
      <c r="L1301" s="107">
        <v>26.01</v>
      </c>
      <c r="M1301" s="108">
        <v>34.119999999999997</v>
      </c>
      <c r="N1301" s="109">
        <f>IF(Tabla2[[#This Row],[LECHE RETIRO DIA]]&lt;&gt;ISBLANK(Tabla2[[#This Row],[LECHE RETIRO DIA]]),SUM(Tabla2[[#This Row],[LECHE TANQUE DIA]:[LECHE RETIRO DIA]]),SUM(Tabla2[[#This Row],[LECHE TANQUE DIA]:[LECHE AUTOCONSUMO DIA]]))</f>
        <v>1880</v>
      </c>
      <c r="O1301" s="110">
        <f t="shared" si="294"/>
        <v>0.95265957446808514</v>
      </c>
      <c r="P1301" s="111">
        <f t="shared" si="295"/>
        <v>17.904761904761905</v>
      </c>
      <c r="Q1301" s="111">
        <f t="shared" si="296"/>
        <v>17.057142857142857</v>
      </c>
      <c r="R1301" s="111">
        <f t="shared" si="297"/>
        <v>8</v>
      </c>
      <c r="S1301" s="111">
        <f t="shared" si="298"/>
        <v>3.9166666666666665</v>
      </c>
      <c r="T1301" s="111">
        <f t="shared" si="299"/>
        <v>4.5714285714285712</v>
      </c>
      <c r="U1301" s="111">
        <f t="shared" si="300"/>
        <v>72.2798923490965</v>
      </c>
      <c r="V1301" s="111">
        <f t="shared" si="301"/>
        <v>4.0369088811995386</v>
      </c>
      <c r="W1301" s="111">
        <f>IFERROR(H1301/M1301,Tabla2[[#This Row],[CARGA PRODUCCION (ANIMALES/HA)]])</f>
        <v>3.5756154747948421</v>
      </c>
      <c r="X1301" s="109">
        <f t="shared" si="302"/>
        <v>2023</v>
      </c>
      <c r="Y1301" s="109">
        <f t="shared" si="303"/>
        <v>3</v>
      </c>
      <c r="Z1301" s="109" t="e">
        <f t="shared" ca="1" si="304"/>
        <v>#NAME?</v>
      </c>
      <c r="AA1301" s="112">
        <f t="shared" si="305"/>
        <v>122</v>
      </c>
      <c r="AB1301" s="110">
        <f t="shared" si="306"/>
        <v>0.86065573770491799</v>
      </c>
      <c r="AC1301" s="113">
        <f t="shared" si="293"/>
        <v>0.13934426229508201</v>
      </c>
      <c r="AD1301" s="107"/>
    </row>
    <row r="1302" spans="1:30">
      <c r="A1302" s="106">
        <v>45015</v>
      </c>
      <c r="B1302" s="107" t="s">
        <v>88</v>
      </c>
      <c r="C1302" s="107">
        <v>585</v>
      </c>
      <c r="D1302" s="107">
        <v>15</v>
      </c>
      <c r="E1302" s="107">
        <v>5</v>
      </c>
      <c r="F1302" s="107">
        <v>15</v>
      </c>
      <c r="G1302" s="107">
        <v>34</v>
      </c>
      <c r="H1302" s="107">
        <v>39</v>
      </c>
      <c r="I1302" s="107">
        <v>1</v>
      </c>
      <c r="J1302" s="107">
        <v>2</v>
      </c>
      <c r="K1302" s="107">
        <v>180</v>
      </c>
      <c r="L1302" s="107">
        <v>14</v>
      </c>
      <c r="M1302" s="108">
        <v>15</v>
      </c>
      <c r="N1302" s="109">
        <f>IF(Tabla2[[#This Row],[LECHE RETIRO DIA]]&lt;&gt;ISBLANK(Tabla2[[#This Row],[LECHE RETIRO DIA]]),SUM(Tabla2[[#This Row],[LECHE TANQUE DIA]:[LECHE RETIRO DIA]]),SUM(Tabla2[[#This Row],[LECHE TANQUE DIA]:[LECHE AUTOCONSUMO DIA]]))</f>
        <v>620</v>
      </c>
      <c r="O1302" s="110">
        <f t="shared" si="294"/>
        <v>0.94354838709677424</v>
      </c>
      <c r="P1302" s="111">
        <f t="shared" si="295"/>
        <v>18.235294117647058</v>
      </c>
      <c r="Q1302" s="111">
        <f t="shared" si="296"/>
        <v>17.205882352941178</v>
      </c>
      <c r="R1302" s="111">
        <f t="shared" si="297"/>
        <v>7.5</v>
      </c>
      <c r="S1302" s="111">
        <f t="shared" si="298"/>
        <v>3.4444444444444446</v>
      </c>
      <c r="T1302" s="111">
        <f t="shared" si="299"/>
        <v>5.2941176470588234</v>
      </c>
      <c r="U1302" s="111">
        <f t="shared" si="300"/>
        <v>44.285714285714285</v>
      </c>
      <c r="V1302" s="111">
        <f t="shared" si="301"/>
        <v>2.4285714285714284</v>
      </c>
      <c r="W1302" s="111">
        <f>IFERROR(H1302/M1302,Tabla2[[#This Row],[CARGA PRODUCCION (ANIMALES/HA)]])</f>
        <v>2.6</v>
      </c>
      <c r="X1302" s="109">
        <f t="shared" si="302"/>
        <v>2023</v>
      </c>
      <c r="Y1302" s="109">
        <f t="shared" si="303"/>
        <v>3</v>
      </c>
      <c r="Z1302" s="109" t="e">
        <f t="shared" ca="1" si="304"/>
        <v>#NAME?</v>
      </c>
      <c r="AA1302" s="112">
        <f t="shared" si="305"/>
        <v>39</v>
      </c>
      <c r="AB1302" s="110">
        <f t="shared" si="306"/>
        <v>0.87179487179487181</v>
      </c>
      <c r="AC1302" s="113">
        <f t="shared" ref="AC1302:AC1365" si="307">IFERROR(1-AB1302,"")</f>
        <v>0.12820512820512819</v>
      </c>
      <c r="AD1302" s="107"/>
    </row>
    <row r="1303" spans="1:30">
      <c r="A1303" s="119">
        <v>45016</v>
      </c>
      <c r="B1303" s="120" t="s">
        <v>81</v>
      </c>
      <c r="C1303" s="120">
        <v>2457</v>
      </c>
      <c r="D1303" s="120">
        <v>30</v>
      </c>
      <c r="E1303" s="120">
        <v>9</v>
      </c>
      <c r="F1303" s="120">
        <v>30</v>
      </c>
      <c r="G1303" s="120">
        <v>106</v>
      </c>
      <c r="H1303" s="120">
        <v>107</v>
      </c>
      <c r="I1303" s="120">
        <v>1</v>
      </c>
      <c r="J1303" s="120">
        <v>13</v>
      </c>
      <c r="K1303" s="120">
        <v>600</v>
      </c>
      <c r="L1303" s="120">
        <v>23.4</v>
      </c>
      <c r="M1303" s="121">
        <v>31.01</v>
      </c>
      <c r="N1303" s="122">
        <f>IF(Tabla2[[#This Row],[LECHE RETIRO DIA]]&lt;&gt;ISBLANK(Tabla2[[#This Row],[LECHE RETIRO DIA]]),SUM(Tabla2[[#This Row],[LECHE TANQUE DIA]:[LECHE RETIRO DIA]]),SUM(Tabla2[[#This Row],[LECHE TANQUE DIA]:[LECHE AUTOCONSUMO DIA]]))</f>
        <v>2526</v>
      </c>
      <c r="O1303" s="123">
        <f t="shared" si="294"/>
        <v>0.97268408551068886</v>
      </c>
      <c r="P1303" s="124">
        <f t="shared" si="295"/>
        <v>23.830188679245282</v>
      </c>
      <c r="Q1303" s="124">
        <f t="shared" si="296"/>
        <v>23.179245283018869</v>
      </c>
      <c r="R1303" s="124">
        <f t="shared" si="297"/>
        <v>2.3076923076923075</v>
      </c>
      <c r="S1303" s="124">
        <f t="shared" si="298"/>
        <v>4.21</v>
      </c>
      <c r="T1303" s="124">
        <f t="shared" si="299"/>
        <v>5.6603773584905657</v>
      </c>
      <c r="U1303" s="124">
        <f t="shared" si="300"/>
        <v>107.94871794871796</v>
      </c>
      <c r="V1303" s="124">
        <f t="shared" si="301"/>
        <v>4.5299145299145298</v>
      </c>
      <c r="W1303" s="124">
        <f>IFERROR(H1303/M1303,Tabla2[[#This Row],[CARGA PRODUCCION (ANIMALES/HA)]])</f>
        <v>3.4504998387616896</v>
      </c>
      <c r="X1303" s="122">
        <f t="shared" si="302"/>
        <v>2023</v>
      </c>
      <c r="Y1303" s="122">
        <f t="shared" si="303"/>
        <v>3</v>
      </c>
      <c r="Z1303" s="122" t="e">
        <f t="shared" ca="1" si="304"/>
        <v>#NAME?</v>
      </c>
      <c r="AA1303" s="125">
        <f t="shared" si="305"/>
        <v>107</v>
      </c>
      <c r="AB1303" s="123">
        <f t="shared" si="306"/>
        <v>0.99065420560747663</v>
      </c>
      <c r="AC1303" s="126">
        <f t="shared" si="307"/>
        <v>9.3457943925233655E-3</v>
      </c>
      <c r="AD1303" s="120"/>
    </row>
    <row r="1304" spans="1:30">
      <c r="A1304" s="119">
        <v>45016</v>
      </c>
      <c r="B1304" s="120" t="s">
        <v>83</v>
      </c>
      <c r="C1304" s="120">
        <v>2289</v>
      </c>
      <c r="D1304" s="120">
        <v>40</v>
      </c>
      <c r="E1304" s="120">
        <v>9</v>
      </c>
      <c r="F1304" s="120">
        <v>40</v>
      </c>
      <c r="G1304" s="120">
        <v>128</v>
      </c>
      <c r="H1304" s="120">
        <v>141</v>
      </c>
      <c r="I1304" s="120">
        <v>2</v>
      </c>
      <c r="J1304" s="120">
        <v>8</v>
      </c>
      <c r="K1304" s="120">
        <v>680</v>
      </c>
      <c r="L1304" s="120">
        <v>29.8</v>
      </c>
      <c r="M1304" s="121">
        <v>36.590000000000003</v>
      </c>
      <c r="N1304" s="122">
        <f>IF(Tabla2[[#This Row],[LECHE RETIRO DIA]]&lt;&gt;ISBLANK(Tabla2[[#This Row],[LECHE RETIRO DIA]]),SUM(Tabla2[[#This Row],[LECHE TANQUE DIA]:[LECHE RETIRO DIA]]),SUM(Tabla2[[#This Row],[LECHE TANQUE DIA]:[LECHE AUTOCONSUMO DIA]]))</f>
        <v>2378</v>
      </c>
      <c r="O1304" s="123">
        <f t="shared" si="294"/>
        <v>0.96257359125315389</v>
      </c>
      <c r="P1304" s="124">
        <f t="shared" si="295"/>
        <v>18.578125</v>
      </c>
      <c r="Q1304" s="124">
        <f t="shared" si="296"/>
        <v>17.8828125</v>
      </c>
      <c r="R1304" s="124">
        <f t="shared" si="297"/>
        <v>5</v>
      </c>
      <c r="S1304" s="124">
        <f t="shared" si="298"/>
        <v>3.4970588235294118</v>
      </c>
      <c r="T1304" s="124">
        <f t="shared" si="299"/>
        <v>5.3125</v>
      </c>
      <c r="U1304" s="124">
        <f t="shared" si="300"/>
        <v>79.798657718120808</v>
      </c>
      <c r="V1304" s="124">
        <f t="shared" si="301"/>
        <v>4.2953020134228188</v>
      </c>
      <c r="W1304" s="124">
        <f>IFERROR(H1304/M1304,Tabla2[[#This Row],[CARGA PRODUCCION (ANIMALES/HA)]])</f>
        <v>3.8535118884941237</v>
      </c>
      <c r="X1304" s="122">
        <f t="shared" si="302"/>
        <v>2023</v>
      </c>
      <c r="Y1304" s="122">
        <f t="shared" si="303"/>
        <v>3</v>
      </c>
      <c r="Z1304" s="122" t="e">
        <f t="shared" ca="1" si="304"/>
        <v>#NAME?</v>
      </c>
      <c r="AA1304" s="125">
        <f t="shared" si="305"/>
        <v>141</v>
      </c>
      <c r="AB1304" s="123">
        <f t="shared" si="306"/>
        <v>0.90780141843971629</v>
      </c>
      <c r="AC1304" s="126">
        <f t="shared" si="307"/>
        <v>9.219858156028371E-2</v>
      </c>
      <c r="AD1304" s="120"/>
    </row>
    <row r="1305" spans="1:30">
      <c r="A1305" s="119">
        <v>45016</v>
      </c>
      <c r="B1305" s="120" t="s">
        <v>85</v>
      </c>
      <c r="C1305" s="120">
        <v>1845</v>
      </c>
      <c r="D1305" s="120">
        <v>40</v>
      </c>
      <c r="E1305" s="120">
        <v>9</v>
      </c>
      <c r="F1305" s="120">
        <v>40</v>
      </c>
      <c r="G1305" s="120">
        <v>105</v>
      </c>
      <c r="H1305" s="120">
        <v>122</v>
      </c>
      <c r="I1305" s="120">
        <v>0</v>
      </c>
      <c r="J1305" s="120">
        <v>5</v>
      </c>
      <c r="K1305" s="120">
        <v>480</v>
      </c>
      <c r="L1305" s="120">
        <v>26.01</v>
      </c>
      <c r="M1305" s="121">
        <v>34.119999999999997</v>
      </c>
      <c r="N1305" s="122">
        <f>IF(Tabla2[[#This Row],[LECHE RETIRO DIA]]&lt;&gt;ISBLANK(Tabla2[[#This Row],[LECHE RETIRO DIA]]),SUM(Tabla2[[#This Row],[LECHE TANQUE DIA]:[LECHE RETIRO DIA]]),SUM(Tabla2[[#This Row],[LECHE TANQUE DIA]:[LECHE AUTOCONSUMO DIA]]))</f>
        <v>1934</v>
      </c>
      <c r="O1305" s="123">
        <f t="shared" si="294"/>
        <v>0.95398138572905899</v>
      </c>
      <c r="P1305" s="124">
        <f t="shared" si="295"/>
        <v>18.419047619047618</v>
      </c>
      <c r="Q1305" s="124">
        <f t="shared" si="296"/>
        <v>17.571428571428573</v>
      </c>
      <c r="R1305" s="124">
        <f t="shared" si="297"/>
        <v>8</v>
      </c>
      <c r="S1305" s="124">
        <f t="shared" si="298"/>
        <v>4.0291666666666668</v>
      </c>
      <c r="T1305" s="124">
        <f t="shared" si="299"/>
        <v>4.5714285714285712</v>
      </c>
      <c r="U1305" s="124">
        <f t="shared" si="300"/>
        <v>74.356016916570539</v>
      </c>
      <c r="V1305" s="124">
        <f t="shared" si="301"/>
        <v>4.0369088811995386</v>
      </c>
      <c r="W1305" s="124">
        <f>IFERROR(H1305/M1305,Tabla2[[#This Row],[CARGA PRODUCCION (ANIMALES/HA)]])</f>
        <v>3.5756154747948421</v>
      </c>
      <c r="X1305" s="122">
        <f t="shared" si="302"/>
        <v>2023</v>
      </c>
      <c r="Y1305" s="122">
        <f t="shared" si="303"/>
        <v>3</v>
      </c>
      <c r="Z1305" s="122" t="e">
        <f t="shared" ca="1" si="304"/>
        <v>#NAME?</v>
      </c>
      <c r="AA1305" s="125">
        <f t="shared" si="305"/>
        <v>122</v>
      </c>
      <c r="AB1305" s="123">
        <f t="shared" si="306"/>
        <v>0.86065573770491799</v>
      </c>
      <c r="AC1305" s="126">
        <f t="shared" si="307"/>
        <v>0.13934426229508201</v>
      </c>
      <c r="AD1305" s="120"/>
    </row>
    <row r="1306" spans="1:30">
      <c r="A1306" s="119">
        <v>45016</v>
      </c>
      <c r="B1306" s="120" t="s">
        <v>88</v>
      </c>
      <c r="C1306" s="120">
        <v>577</v>
      </c>
      <c r="D1306" s="120">
        <v>15</v>
      </c>
      <c r="E1306" s="120">
        <v>5</v>
      </c>
      <c r="F1306" s="120">
        <v>15</v>
      </c>
      <c r="G1306" s="120">
        <v>34</v>
      </c>
      <c r="H1306" s="120">
        <v>39</v>
      </c>
      <c r="I1306" s="120">
        <v>1</v>
      </c>
      <c r="J1306" s="120">
        <v>2</v>
      </c>
      <c r="K1306" s="120">
        <v>180</v>
      </c>
      <c r="L1306" s="120">
        <v>14</v>
      </c>
      <c r="M1306" s="121">
        <v>15</v>
      </c>
      <c r="N1306" s="122">
        <f>IF(Tabla2[[#This Row],[LECHE RETIRO DIA]]&lt;&gt;ISBLANK(Tabla2[[#This Row],[LECHE RETIRO DIA]]),SUM(Tabla2[[#This Row],[LECHE TANQUE DIA]:[LECHE RETIRO DIA]]),SUM(Tabla2[[#This Row],[LECHE TANQUE DIA]:[LECHE AUTOCONSUMO DIA]]))</f>
        <v>612</v>
      </c>
      <c r="O1306" s="123">
        <f t="shared" si="294"/>
        <v>0.94281045751633985</v>
      </c>
      <c r="P1306" s="124">
        <f t="shared" si="295"/>
        <v>18</v>
      </c>
      <c r="Q1306" s="124">
        <f t="shared" si="296"/>
        <v>16.970588235294116</v>
      </c>
      <c r="R1306" s="124">
        <f t="shared" si="297"/>
        <v>7.5</v>
      </c>
      <c r="S1306" s="124">
        <f t="shared" si="298"/>
        <v>3.4</v>
      </c>
      <c r="T1306" s="124">
        <f t="shared" si="299"/>
        <v>5.2941176470588234</v>
      </c>
      <c r="U1306" s="124">
        <f t="shared" si="300"/>
        <v>43.714285714285715</v>
      </c>
      <c r="V1306" s="124">
        <f t="shared" si="301"/>
        <v>2.4285714285714284</v>
      </c>
      <c r="W1306" s="124">
        <f>IFERROR(H1306/M1306,Tabla2[[#This Row],[CARGA PRODUCCION (ANIMALES/HA)]])</f>
        <v>2.6</v>
      </c>
      <c r="X1306" s="122">
        <f t="shared" si="302"/>
        <v>2023</v>
      </c>
      <c r="Y1306" s="122">
        <f t="shared" si="303"/>
        <v>3</v>
      </c>
      <c r="Z1306" s="122" t="e">
        <f t="shared" ca="1" si="304"/>
        <v>#NAME?</v>
      </c>
      <c r="AA1306" s="125">
        <f t="shared" si="305"/>
        <v>39</v>
      </c>
      <c r="AB1306" s="123">
        <f t="shared" si="306"/>
        <v>0.87179487179487181</v>
      </c>
      <c r="AC1306" s="126">
        <f t="shared" si="307"/>
        <v>0.12820512820512819</v>
      </c>
      <c r="AD1306" s="120"/>
    </row>
    <row r="1307" spans="1:30">
      <c r="A1307" s="127">
        <v>45017</v>
      </c>
      <c r="B1307" s="128" t="s">
        <v>81</v>
      </c>
      <c r="C1307" s="128">
        <v>2366</v>
      </c>
      <c r="D1307" s="128">
        <v>30</v>
      </c>
      <c r="E1307" s="128">
        <v>9</v>
      </c>
      <c r="F1307" s="128">
        <v>30</v>
      </c>
      <c r="G1307" s="128">
        <v>102</v>
      </c>
      <c r="H1307" s="128">
        <v>103</v>
      </c>
      <c r="I1307" s="128">
        <v>1</v>
      </c>
      <c r="J1307" s="128">
        <v>13</v>
      </c>
      <c r="K1307" s="128">
        <v>600</v>
      </c>
      <c r="L1307" s="128">
        <v>23.4</v>
      </c>
      <c r="M1307" s="129">
        <v>31.01</v>
      </c>
      <c r="N1307" s="130">
        <f>IF(Tabla2[[#This Row],[LECHE RETIRO DIA]]&lt;&gt;ISBLANK(Tabla2[[#This Row],[LECHE RETIRO DIA]]),SUM(Tabla2[[#This Row],[LECHE TANQUE DIA]:[LECHE RETIRO DIA]]),SUM(Tabla2[[#This Row],[LECHE TANQUE DIA]:[LECHE AUTOCONSUMO DIA]]))</f>
        <v>2435</v>
      </c>
      <c r="O1307" s="131">
        <f t="shared" si="294"/>
        <v>0.97166324435318274</v>
      </c>
      <c r="P1307" s="132">
        <f t="shared" si="295"/>
        <v>23.872549019607842</v>
      </c>
      <c r="Q1307" s="132">
        <f t="shared" si="296"/>
        <v>23.196078431372548</v>
      </c>
      <c r="R1307" s="132">
        <f t="shared" si="297"/>
        <v>2.3076923076923075</v>
      </c>
      <c r="S1307" s="132">
        <f t="shared" si="298"/>
        <v>4.0583333333333336</v>
      </c>
      <c r="T1307" s="132">
        <f t="shared" si="299"/>
        <v>5.882352941176471</v>
      </c>
      <c r="U1307" s="132">
        <f t="shared" si="300"/>
        <v>104.05982905982907</v>
      </c>
      <c r="V1307" s="132">
        <f t="shared" si="301"/>
        <v>4.3589743589743595</v>
      </c>
      <c r="W1307" s="132">
        <f>IFERROR(H1307/M1307,Tabla2[[#This Row],[CARGA PRODUCCION (ANIMALES/HA)]])</f>
        <v>3.3215091905836824</v>
      </c>
      <c r="X1307" s="130">
        <f t="shared" si="302"/>
        <v>2023</v>
      </c>
      <c r="Y1307" s="130">
        <f t="shared" si="303"/>
        <v>4</v>
      </c>
      <c r="Z1307" s="130" t="e">
        <f t="shared" ca="1" si="304"/>
        <v>#NAME?</v>
      </c>
      <c r="AA1307" s="133">
        <f t="shared" si="305"/>
        <v>103</v>
      </c>
      <c r="AB1307" s="131">
        <f t="shared" si="306"/>
        <v>0.99029126213592233</v>
      </c>
      <c r="AC1307" s="134">
        <f t="shared" si="307"/>
        <v>9.7087378640776656E-3</v>
      </c>
      <c r="AD1307" s="128"/>
    </row>
    <row r="1308" spans="1:30">
      <c r="A1308" s="127">
        <v>45017</v>
      </c>
      <c r="B1308" s="128" t="s">
        <v>83</v>
      </c>
      <c r="C1308" s="128">
        <v>2265</v>
      </c>
      <c r="D1308" s="128">
        <v>40</v>
      </c>
      <c r="E1308" s="128">
        <v>9</v>
      </c>
      <c r="F1308" s="128">
        <v>40</v>
      </c>
      <c r="G1308" s="128">
        <v>128</v>
      </c>
      <c r="H1308" s="128">
        <v>141</v>
      </c>
      <c r="I1308" s="128">
        <v>2</v>
      </c>
      <c r="J1308" s="128">
        <v>8</v>
      </c>
      <c r="K1308" s="128">
        <v>680</v>
      </c>
      <c r="L1308" s="128">
        <v>29.8</v>
      </c>
      <c r="M1308" s="129">
        <v>36.590000000000003</v>
      </c>
      <c r="N1308" s="130">
        <f>IF(Tabla2[[#This Row],[LECHE RETIRO DIA]]&lt;&gt;ISBLANK(Tabla2[[#This Row],[LECHE RETIRO DIA]]),SUM(Tabla2[[#This Row],[LECHE TANQUE DIA]:[LECHE RETIRO DIA]]),SUM(Tabla2[[#This Row],[LECHE TANQUE DIA]:[LECHE AUTOCONSUMO DIA]]))</f>
        <v>2354</v>
      </c>
      <c r="O1308" s="131">
        <f t="shared" si="294"/>
        <v>0.96219201359388273</v>
      </c>
      <c r="P1308" s="132">
        <f t="shared" si="295"/>
        <v>18.390625</v>
      </c>
      <c r="Q1308" s="132">
        <f t="shared" si="296"/>
        <v>17.6953125</v>
      </c>
      <c r="R1308" s="132">
        <f t="shared" si="297"/>
        <v>5</v>
      </c>
      <c r="S1308" s="132">
        <f t="shared" si="298"/>
        <v>3.4617647058823531</v>
      </c>
      <c r="T1308" s="132">
        <f t="shared" si="299"/>
        <v>5.3125</v>
      </c>
      <c r="U1308" s="132">
        <f t="shared" si="300"/>
        <v>78.993288590604024</v>
      </c>
      <c r="V1308" s="132">
        <f t="shared" si="301"/>
        <v>4.2953020134228188</v>
      </c>
      <c r="W1308" s="132">
        <f>IFERROR(H1308/M1308,Tabla2[[#This Row],[CARGA PRODUCCION (ANIMALES/HA)]])</f>
        <v>3.8535118884941237</v>
      </c>
      <c r="X1308" s="130">
        <f t="shared" si="302"/>
        <v>2023</v>
      </c>
      <c r="Y1308" s="130">
        <f t="shared" si="303"/>
        <v>4</v>
      </c>
      <c r="Z1308" s="130" t="e">
        <f t="shared" ca="1" si="304"/>
        <v>#NAME?</v>
      </c>
      <c r="AA1308" s="133">
        <f t="shared" si="305"/>
        <v>141</v>
      </c>
      <c r="AB1308" s="131">
        <f t="shared" si="306"/>
        <v>0.90780141843971629</v>
      </c>
      <c r="AC1308" s="134">
        <f t="shared" si="307"/>
        <v>9.219858156028371E-2</v>
      </c>
      <c r="AD1308" s="128"/>
    </row>
    <row r="1309" spans="1:30">
      <c r="A1309" s="127">
        <v>45017</v>
      </c>
      <c r="B1309" s="128" t="s">
        <v>85</v>
      </c>
      <c r="C1309" s="128">
        <v>1878</v>
      </c>
      <c r="D1309" s="128">
        <v>40</v>
      </c>
      <c r="E1309" s="128">
        <v>9</v>
      </c>
      <c r="F1309" s="128">
        <v>40</v>
      </c>
      <c r="G1309" s="128">
        <v>105</v>
      </c>
      <c r="H1309" s="128">
        <v>122</v>
      </c>
      <c r="I1309" s="128">
        <v>0</v>
      </c>
      <c r="J1309" s="128">
        <v>5</v>
      </c>
      <c r="K1309" s="128">
        <v>480</v>
      </c>
      <c r="L1309" s="128">
        <v>26.01</v>
      </c>
      <c r="M1309" s="129">
        <v>34.119999999999997</v>
      </c>
      <c r="N1309" s="130">
        <f>IF(Tabla2[[#This Row],[LECHE RETIRO DIA]]&lt;&gt;ISBLANK(Tabla2[[#This Row],[LECHE RETIRO DIA]]),SUM(Tabla2[[#This Row],[LECHE TANQUE DIA]:[LECHE RETIRO DIA]]),SUM(Tabla2[[#This Row],[LECHE TANQUE DIA]:[LECHE AUTOCONSUMO DIA]]))</f>
        <v>1967</v>
      </c>
      <c r="O1309" s="131">
        <f t="shared" si="294"/>
        <v>0.95475343162175907</v>
      </c>
      <c r="P1309" s="132">
        <f t="shared" si="295"/>
        <v>18.733333333333334</v>
      </c>
      <c r="Q1309" s="132">
        <f t="shared" si="296"/>
        <v>17.885714285714286</v>
      </c>
      <c r="R1309" s="132">
        <f t="shared" si="297"/>
        <v>8</v>
      </c>
      <c r="S1309" s="132">
        <f t="shared" si="298"/>
        <v>4.0979166666666664</v>
      </c>
      <c r="T1309" s="132">
        <f t="shared" si="299"/>
        <v>4.5714285714285712</v>
      </c>
      <c r="U1309" s="132">
        <f t="shared" si="300"/>
        <v>75.624759707804685</v>
      </c>
      <c r="V1309" s="132">
        <f t="shared" si="301"/>
        <v>4.0369088811995386</v>
      </c>
      <c r="W1309" s="132">
        <f>IFERROR(H1309/M1309,Tabla2[[#This Row],[CARGA PRODUCCION (ANIMALES/HA)]])</f>
        <v>3.5756154747948421</v>
      </c>
      <c r="X1309" s="130">
        <f t="shared" si="302"/>
        <v>2023</v>
      </c>
      <c r="Y1309" s="130">
        <f t="shared" si="303"/>
        <v>4</v>
      </c>
      <c r="Z1309" s="130" t="e">
        <f t="shared" ca="1" si="304"/>
        <v>#NAME?</v>
      </c>
      <c r="AA1309" s="133">
        <f t="shared" si="305"/>
        <v>122</v>
      </c>
      <c r="AB1309" s="131">
        <f t="shared" si="306"/>
        <v>0.86065573770491799</v>
      </c>
      <c r="AC1309" s="134">
        <f t="shared" si="307"/>
        <v>0.13934426229508201</v>
      </c>
      <c r="AD1309" s="128"/>
    </row>
    <row r="1310" spans="1:30">
      <c r="A1310" s="127">
        <v>45017</v>
      </c>
      <c r="B1310" s="128" t="s">
        <v>88</v>
      </c>
      <c r="C1310" s="128">
        <v>561</v>
      </c>
      <c r="D1310" s="128">
        <v>15</v>
      </c>
      <c r="E1310" s="128">
        <v>5</v>
      </c>
      <c r="F1310" s="128">
        <v>15</v>
      </c>
      <c r="G1310" s="128">
        <v>34</v>
      </c>
      <c r="H1310" s="128">
        <v>39</v>
      </c>
      <c r="I1310" s="128">
        <v>1</v>
      </c>
      <c r="J1310" s="128">
        <v>2</v>
      </c>
      <c r="K1310" s="128">
        <v>180</v>
      </c>
      <c r="L1310" s="128">
        <v>14</v>
      </c>
      <c r="M1310" s="129">
        <v>15</v>
      </c>
      <c r="N1310" s="130">
        <f>IF(Tabla2[[#This Row],[LECHE RETIRO DIA]]&lt;&gt;ISBLANK(Tabla2[[#This Row],[LECHE RETIRO DIA]]),SUM(Tabla2[[#This Row],[LECHE TANQUE DIA]:[LECHE RETIRO DIA]]),SUM(Tabla2[[#This Row],[LECHE TANQUE DIA]:[LECHE AUTOCONSUMO DIA]]))</f>
        <v>596</v>
      </c>
      <c r="O1310" s="131">
        <f t="shared" si="294"/>
        <v>0.9412751677852349</v>
      </c>
      <c r="P1310" s="132">
        <f t="shared" si="295"/>
        <v>17.529411764705884</v>
      </c>
      <c r="Q1310" s="132">
        <f t="shared" si="296"/>
        <v>16.5</v>
      </c>
      <c r="R1310" s="132">
        <f t="shared" si="297"/>
        <v>7.5</v>
      </c>
      <c r="S1310" s="132">
        <f t="shared" si="298"/>
        <v>3.3111111111111109</v>
      </c>
      <c r="T1310" s="132">
        <f t="shared" si="299"/>
        <v>5.2941176470588234</v>
      </c>
      <c r="U1310" s="132">
        <f t="shared" si="300"/>
        <v>42.571428571428569</v>
      </c>
      <c r="V1310" s="132">
        <f t="shared" si="301"/>
        <v>2.4285714285714284</v>
      </c>
      <c r="W1310" s="132">
        <f>IFERROR(H1310/M1310,Tabla2[[#This Row],[CARGA PRODUCCION (ANIMALES/HA)]])</f>
        <v>2.6</v>
      </c>
      <c r="X1310" s="130">
        <f t="shared" si="302"/>
        <v>2023</v>
      </c>
      <c r="Y1310" s="130">
        <f t="shared" si="303"/>
        <v>4</v>
      </c>
      <c r="Z1310" s="130" t="e">
        <f t="shared" ca="1" si="304"/>
        <v>#NAME?</v>
      </c>
      <c r="AA1310" s="133">
        <f t="shared" si="305"/>
        <v>39</v>
      </c>
      <c r="AB1310" s="131">
        <f t="shared" si="306"/>
        <v>0.87179487179487181</v>
      </c>
      <c r="AC1310" s="134">
        <f t="shared" si="307"/>
        <v>0.12820512820512819</v>
      </c>
      <c r="AD1310" s="128"/>
    </row>
    <row r="1311" spans="1:30">
      <c r="A1311" s="127">
        <v>45018</v>
      </c>
      <c r="B1311" s="128" t="s">
        <v>81</v>
      </c>
      <c r="C1311" s="128">
        <v>2411</v>
      </c>
      <c r="D1311" s="128">
        <v>30</v>
      </c>
      <c r="E1311" s="128">
        <v>9</v>
      </c>
      <c r="F1311" s="128">
        <v>30</v>
      </c>
      <c r="G1311" s="128">
        <v>102</v>
      </c>
      <c r="H1311" s="128">
        <v>103</v>
      </c>
      <c r="I1311" s="128">
        <v>1</v>
      </c>
      <c r="J1311" s="128">
        <v>13</v>
      </c>
      <c r="K1311" s="128">
        <v>600</v>
      </c>
      <c r="L1311" s="128">
        <v>23.4</v>
      </c>
      <c r="M1311" s="129">
        <v>31.01</v>
      </c>
      <c r="N1311" s="130">
        <f>IF(Tabla2[[#This Row],[LECHE RETIRO DIA]]&lt;&gt;ISBLANK(Tabla2[[#This Row],[LECHE RETIRO DIA]]),SUM(Tabla2[[#This Row],[LECHE TANQUE DIA]:[LECHE RETIRO DIA]]),SUM(Tabla2[[#This Row],[LECHE TANQUE DIA]:[LECHE AUTOCONSUMO DIA]]))</f>
        <v>2480</v>
      </c>
      <c r="O1311" s="131">
        <f t="shared" si="294"/>
        <v>0.9721774193548387</v>
      </c>
      <c r="P1311" s="132">
        <f t="shared" si="295"/>
        <v>24.313725490196077</v>
      </c>
      <c r="Q1311" s="132">
        <f t="shared" si="296"/>
        <v>23.637254901960784</v>
      </c>
      <c r="R1311" s="132">
        <f t="shared" si="297"/>
        <v>2.3076923076923075</v>
      </c>
      <c r="S1311" s="132">
        <f t="shared" si="298"/>
        <v>4.1333333333333337</v>
      </c>
      <c r="T1311" s="132">
        <f t="shared" si="299"/>
        <v>5.882352941176471</v>
      </c>
      <c r="U1311" s="132">
        <f t="shared" si="300"/>
        <v>105.98290598290599</v>
      </c>
      <c r="V1311" s="132">
        <f t="shared" si="301"/>
        <v>4.3589743589743595</v>
      </c>
      <c r="W1311" s="132">
        <f>IFERROR(H1311/M1311,Tabla2[[#This Row],[CARGA PRODUCCION (ANIMALES/HA)]])</f>
        <v>3.3215091905836824</v>
      </c>
      <c r="X1311" s="130">
        <f t="shared" si="302"/>
        <v>2023</v>
      </c>
      <c r="Y1311" s="130">
        <f t="shared" si="303"/>
        <v>4</v>
      </c>
      <c r="Z1311" s="130" t="e">
        <f t="shared" ca="1" si="304"/>
        <v>#NAME?</v>
      </c>
      <c r="AA1311" s="133">
        <f t="shared" si="305"/>
        <v>103</v>
      </c>
      <c r="AB1311" s="131">
        <f t="shared" si="306"/>
        <v>0.99029126213592233</v>
      </c>
      <c r="AC1311" s="134">
        <f t="shared" si="307"/>
        <v>9.7087378640776656E-3</v>
      </c>
      <c r="AD1311" s="128"/>
    </row>
    <row r="1312" spans="1:30">
      <c r="A1312" s="127">
        <v>45018</v>
      </c>
      <c r="B1312" s="128" t="s">
        <v>83</v>
      </c>
      <c r="C1312" s="128">
        <v>2251</v>
      </c>
      <c r="D1312" s="128">
        <v>40</v>
      </c>
      <c r="E1312" s="128">
        <v>9</v>
      </c>
      <c r="F1312" s="128">
        <v>40</v>
      </c>
      <c r="G1312" s="128">
        <v>125</v>
      </c>
      <c r="H1312" s="128">
        <v>141</v>
      </c>
      <c r="I1312" s="128">
        <v>2</v>
      </c>
      <c r="J1312" s="128">
        <v>8</v>
      </c>
      <c r="K1312" s="128">
        <v>680</v>
      </c>
      <c r="L1312" s="128">
        <v>29.8</v>
      </c>
      <c r="M1312" s="129">
        <v>36.590000000000003</v>
      </c>
      <c r="N1312" s="130">
        <f>IF(Tabla2[[#This Row],[LECHE RETIRO DIA]]&lt;&gt;ISBLANK(Tabla2[[#This Row],[LECHE RETIRO DIA]]),SUM(Tabla2[[#This Row],[LECHE TANQUE DIA]:[LECHE RETIRO DIA]]),SUM(Tabla2[[#This Row],[LECHE TANQUE DIA]:[LECHE AUTOCONSUMO DIA]]))</f>
        <v>2340</v>
      </c>
      <c r="O1312" s="131">
        <f t="shared" si="294"/>
        <v>0.96196581196581199</v>
      </c>
      <c r="P1312" s="132">
        <f t="shared" si="295"/>
        <v>18.72</v>
      </c>
      <c r="Q1312" s="132">
        <f t="shared" si="296"/>
        <v>18.007999999999999</v>
      </c>
      <c r="R1312" s="132">
        <f t="shared" si="297"/>
        <v>5</v>
      </c>
      <c r="S1312" s="132">
        <f t="shared" si="298"/>
        <v>3.4411764705882355</v>
      </c>
      <c r="T1312" s="132">
        <f t="shared" si="299"/>
        <v>5.44</v>
      </c>
      <c r="U1312" s="132">
        <f t="shared" si="300"/>
        <v>78.523489932885909</v>
      </c>
      <c r="V1312" s="132">
        <f t="shared" si="301"/>
        <v>4.1946308724832218</v>
      </c>
      <c r="W1312" s="132">
        <f>IFERROR(H1312/M1312,Tabla2[[#This Row],[CARGA PRODUCCION (ANIMALES/HA)]])</f>
        <v>3.8535118884941237</v>
      </c>
      <c r="X1312" s="130">
        <f t="shared" si="302"/>
        <v>2023</v>
      </c>
      <c r="Y1312" s="130">
        <f t="shared" si="303"/>
        <v>4</v>
      </c>
      <c r="Z1312" s="130" t="e">
        <f t="shared" ca="1" si="304"/>
        <v>#NAME?</v>
      </c>
      <c r="AA1312" s="133">
        <f t="shared" si="305"/>
        <v>141</v>
      </c>
      <c r="AB1312" s="131">
        <f t="shared" si="306"/>
        <v>0.88652482269503541</v>
      </c>
      <c r="AC1312" s="134">
        <f t="shared" si="307"/>
        <v>0.11347517730496459</v>
      </c>
      <c r="AD1312" s="128"/>
    </row>
    <row r="1313" spans="1:30">
      <c r="A1313" s="127">
        <v>45018</v>
      </c>
      <c r="B1313" s="128" t="s">
        <v>85</v>
      </c>
      <c r="C1313" s="128">
        <v>1837</v>
      </c>
      <c r="D1313" s="128">
        <v>40</v>
      </c>
      <c r="E1313" s="128">
        <v>9</v>
      </c>
      <c r="F1313" s="128">
        <v>40</v>
      </c>
      <c r="G1313" s="128">
        <v>103</v>
      </c>
      <c r="H1313" s="128">
        <v>122</v>
      </c>
      <c r="I1313" s="128">
        <v>0</v>
      </c>
      <c r="J1313" s="128">
        <v>5</v>
      </c>
      <c r="K1313" s="128">
        <v>480</v>
      </c>
      <c r="L1313" s="128">
        <v>26.01</v>
      </c>
      <c r="M1313" s="129">
        <v>34.119999999999997</v>
      </c>
      <c r="N1313" s="130">
        <f>IF(Tabla2[[#This Row],[LECHE RETIRO DIA]]&lt;&gt;ISBLANK(Tabla2[[#This Row],[LECHE RETIRO DIA]]),SUM(Tabla2[[#This Row],[LECHE TANQUE DIA]:[LECHE RETIRO DIA]]),SUM(Tabla2[[#This Row],[LECHE TANQUE DIA]:[LECHE AUTOCONSUMO DIA]]))</f>
        <v>1926</v>
      </c>
      <c r="O1313" s="131">
        <f t="shared" si="294"/>
        <v>0.95379023883696779</v>
      </c>
      <c r="P1313" s="132">
        <f t="shared" si="295"/>
        <v>18.699029126213592</v>
      </c>
      <c r="Q1313" s="132">
        <f t="shared" si="296"/>
        <v>17.83495145631068</v>
      </c>
      <c r="R1313" s="132">
        <f t="shared" si="297"/>
        <v>8</v>
      </c>
      <c r="S1313" s="132">
        <f t="shared" si="298"/>
        <v>4.0125000000000002</v>
      </c>
      <c r="T1313" s="132">
        <f t="shared" si="299"/>
        <v>4.6601941747572813</v>
      </c>
      <c r="U1313" s="132">
        <f t="shared" si="300"/>
        <v>74.048442906574394</v>
      </c>
      <c r="V1313" s="132">
        <f t="shared" si="301"/>
        <v>3.9600153787004997</v>
      </c>
      <c r="W1313" s="132">
        <f>IFERROR(H1313/M1313,Tabla2[[#This Row],[CARGA PRODUCCION (ANIMALES/HA)]])</f>
        <v>3.5756154747948421</v>
      </c>
      <c r="X1313" s="130">
        <f t="shared" si="302"/>
        <v>2023</v>
      </c>
      <c r="Y1313" s="130">
        <f t="shared" si="303"/>
        <v>4</v>
      </c>
      <c r="Z1313" s="130" t="e">
        <f t="shared" ca="1" si="304"/>
        <v>#NAME?</v>
      </c>
      <c r="AA1313" s="133">
        <f t="shared" si="305"/>
        <v>122</v>
      </c>
      <c r="AB1313" s="131">
        <f t="shared" si="306"/>
        <v>0.84426229508196726</v>
      </c>
      <c r="AC1313" s="134">
        <f t="shared" si="307"/>
        <v>0.15573770491803274</v>
      </c>
      <c r="AD1313" s="128"/>
    </row>
    <row r="1314" spans="1:30">
      <c r="A1314" s="127">
        <v>45018</v>
      </c>
      <c r="B1314" s="128" t="s">
        <v>88</v>
      </c>
      <c r="C1314" s="128">
        <v>577</v>
      </c>
      <c r="D1314" s="128">
        <v>15</v>
      </c>
      <c r="E1314" s="128">
        <v>5</v>
      </c>
      <c r="F1314" s="128">
        <v>15</v>
      </c>
      <c r="G1314" s="128">
        <v>34</v>
      </c>
      <c r="H1314" s="128">
        <v>39</v>
      </c>
      <c r="I1314" s="128">
        <v>1</v>
      </c>
      <c r="J1314" s="128">
        <v>2</v>
      </c>
      <c r="K1314" s="128">
        <v>180</v>
      </c>
      <c r="L1314" s="128">
        <v>14</v>
      </c>
      <c r="M1314" s="129">
        <v>15</v>
      </c>
      <c r="N1314" s="130">
        <f>IF(Tabla2[[#This Row],[LECHE RETIRO DIA]]&lt;&gt;ISBLANK(Tabla2[[#This Row],[LECHE RETIRO DIA]]),SUM(Tabla2[[#This Row],[LECHE TANQUE DIA]:[LECHE RETIRO DIA]]),SUM(Tabla2[[#This Row],[LECHE TANQUE DIA]:[LECHE AUTOCONSUMO DIA]]))</f>
        <v>612</v>
      </c>
      <c r="O1314" s="131">
        <f t="shared" si="294"/>
        <v>0.94281045751633985</v>
      </c>
      <c r="P1314" s="132">
        <f t="shared" si="295"/>
        <v>18</v>
      </c>
      <c r="Q1314" s="132">
        <f t="shared" si="296"/>
        <v>16.970588235294116</v>
      </c>
      <c r="R1314" s="132">
        <f t="shared" si="297"/>
        <v>7.5</v>
      </c>
      <c r="S1314" s="132">
        <f t="shared" si="298"/>
        <v>3.4</v>
      </c>
      <c r="T1314" s="132">
        <f t="shared" si="299"/>
        <v>5.2941176470588234</v>
      </c>
      <c r="U1314" s="132">
        <f t="shared" si="300"/>
        <v>43.714285714285715</v>
      </c>
      <c r="V1314" s="132">
        <f t="shared" si="301"/>
        <v>2.4285714285714284</v>
      </c>
      <c r="W1314" s="132">
        <f>IFERROR(H1314/M1314,Tabla2[[#This Row],[CARGA PRODUCCION (ANIMALES/HA)]])</f>
        <v>2.6</v>
      </c>
      <c r="X1314" s="130">
        <f t="shared" si="302"/>
        <v>2023</v>
      </c>
      <c r="Y1314" s="130">
        <f t="shared" si="303"/>
        <v>4</v>
      </c>
      <c r="Z1314" s="130" t="e">
        <f t="shared" ca="1" si="304"/>
        <v>#NAME?</v>
      </c>
      <c r="AA1314" s="133">
        <f t="shared" si="305"/>
        <v>39</v>
      </c>
      <c r="AB1314" s="131">
        <f t="shared" si="306"/>
        <v>0.87179487179487181</v>
      </c>
      <c r="AC1314" s="134">
        <f t="shared" si="307"/>
        <v>0.12820512820512819</v>
      </c>
      <c r="AD1314" s="128"/>
    </row>
    <row r="1315" spans="1:30">
      <c r="A1315" s="127">
        <v>45019</v>
      </c>
      <c r="B1315" s="128" t="s">
        <v>81</v>
      </c>
      <c r="C1315" s="128">
        <v>2480</v>
      </c>
      <c r="D1315" s="128">
        <v>30</v>
      </c>
      <c r="E1315" s="128">
        <v>9</v>
      </c>
      <c r="F1315" s="128">
        <v>30</v>
      </c>
      <c r="G1315" s="128">
        <v>102</v>
      </c>
      <c r="H1315" s="128">
        <v>103</v>
      </c>
      <c r="I1315" s="128">
        <v>1</v>
      </c>
      <c r="J1315" s="128">
        <v>13</v>
      </c>
      <c r="K1315" s="128">
        <v>600</v>
      </c>
      <c r="L1315" s="128">
        <v>23.4</v>
      </c>
      <c r="M1315" s="129">
        <v>31.01</v>
      </c>
      <c r="N1315" s="130">
        <f>IF(Tabla2[[#This Row],[LECHE RETIRO DIA]]&lt;&gt;ISBLANK(Tabla2[[#This Row],[LECHE RETIRO DIA]]),SUM(Tabla2[[#This Row],[LECHE TANQUE DIA]:[LECHE RETIRO DIA]]),SUM(Tabla2[[#This Row],[LECHE TANQUE DIA]:[LECHE AUTOCONSUMO DIA]]))</f>
        <v>2549</v>
      </c>
      <c r="O1315" s="131">
        <f t="shared" si="294"/>
        <v>0.97293056100431541</v>
      </c>
      <c r="P1315" s="132">
        <f t="shared" si="295"/>
        <v>24.990196078431371</v>
      </c>
      <c r="Q1315" s="132">
        <f t="shared" si="296"/>
        <v>24.313725490196077</v>
      </c>
      <c r="R1315" s="132">
        <f t="shared" si="297"/>
        <v>2.3076923076923075</v>
      </c>
      <c r="S1315" s="132">
        <f t="shared" si="298"/>
        <v>4.2483333333333331</v>
      </c>
      <c r="T1315" s="132">
        <f t="shared" si="299"/>
        <v>5.882352941176471</v>
      </c>
      <c r="U1315" s="132">
        <f t="shared" si="300"/>
        <v>108.93162393162393</v>
      </c>
      <c r="V1315" s="132">
        <f t="shared" si="301"/>
        <v>4.3589743589743595</v>
      </c>
      <c r="W1315" s="132">
        <f>IFERROR(H1315/M1315,Tabla2[[#This Row],[CARGA PRODUCCION (ANIMALES/HA)]])</f>
        <v>3.3215091905836824</v>
      </c>
      <c r="X1315" s="130">
        <f t="shared" si="302"/>
        <v>2023</v>
      </c>
      <c r="Y1315" s="130">
        <f t="shared" si="303"/>
        <v>4</v>
      </c>
      <c r="Z1315" s="130" t="e">
        <f t="shared" ca="1" si="304"/>
        <v>#NAME?</v>
      </c>
      <c r="AA1315" s="133">
        <f t="shared" si="305"/>
        <v>103</v>
      </c>
      <c r="AB1315" s="131">
        <f t="shared" si="306"/>
        <v>0.99029126213592233</v>
      </c>
      <c r="AC1315" s="134">
        <f t="shared" si="307"/>
        <v>9.7087378640776656E-3</v>
      </c>
      <c r="AD1315" s="128"/>
    </row>
    <row r="1316" spans="1:30">
      <c r="A1316" s="127">
        <v>45019</v>
      </c>
      <c r="B1316" s="128" t="s">
        <v>83</v>
      </c>
      <c r="C1316" s="128">
        <v>2289</v>
      </c>
      <c r="D1316" s="128">
        <v>40</v>
      </c>
      <c r="E1316" s="128">
        <v>9</v>
      </c>
      <c r="F1316" s="128">
        <v>40</v>
      </c>
      <c r="G1316" s="128">
        <v>125</v>
      </c>
      <c r="H1316" s="128">
        <v>141</v>
      </c>
      <c r="I1316" s="128">
        <v>2</v>
      </c>
      <c r="J1316" s="128">
        <v>8</v>
      </c>
      <c r="K1316" s="128">
        <v>680</v>
      </c>
      <c r="L1316" s="128">
        <v>29.8</v>
      </c>
      <c r="M1316" s="129">
        <v>36.590000000000003</v>
      </c>
      <c r="N1316" s="130">
        <f>IF(Tabla2[[#This Row],[LECHE RETIRO DIA]]&lt;&gt;ISBLANK(Tabla2[[#This Row],[LECHE RETIRO DIA]]),SUM(Tabla2[[#This Row],[LECHE TANQUE DIA]:[LECHE RETIRO DIA]]),SUM(Tabla2[[#This Row],[LECHE TANQUE DIA]:[LECHE AUTOCONSUMO DIA]]))</f>
        <v>2378</v>
      </c>
      <c r="O1316" s="131">
        <f t="shared" si="294"/>
        <v>0.96257359125315389</v>
      </c>
      <c r="P1316" s="132">
        <f t="shared" si="295"/>
        <v>19.024000000000001</v>
      </c>
      <c r="Q1316" s="132">
        <f t="shared" si="296"/>
        <v>18.312000000000001</v>
      </c>
      <c r="R1316" s="132">
        <f t="shared" si="297"/>
        <v>5</v>
      </c>
      <c r="S1316" s="132">
        <f t="shared" si="298"/>
        <v>3.4970588235294118</v>
      </c>
      <c r="T1316" s="132">
        <f t="shared" si="299"/>
        <v>5.44</v>
      </c>
      <c r="U1316" s="132">
        <f t="shared" si="300"/>
        <v>79.798657718120808</v>
      </c>
      <c r="V1316" s="132">
        <f t="shared" si="301"/>
        <v>4.1946308724832218</v>
      </c>
      <c r="W1316" s="132">
        <f>IFERROR(H1316/M1316,Tabla2[[#This Row],[CARGA PRODUCCION (ANIMALES/HA)]])</f>
        <v>3.8535118884941237</v>
      </c>
      <c r="X1316" s="130">
        <f t="shared" si="302"/>
        <v>2023</v>
      </c>
      <c r="Y1316" s="130">
        <f t="shared" si="303"/>
        <v>4</v>
      </c>
      <c r="Z1316" s="130" t="e">
        <f t="shared" ca="1" si="304"/>
        <v>#NAME?</v>
      </c>
      <c r="AA1316" s="133">
        <f t="shared" si="305"/>
        <v>141</v>
      </c>
      <c r="AB1316" s="131">
        <f t="shared" si="306"/>
        <v>0.88652482269503541</v>
      </c>
      <c r="AC1316" s="134">
        <f t="shared" si="307"/>
        <v>0.11347517730496459</v>
      </c>
      <c r="AD1316" s="128"/>
    </row>
    <row r="1317" spans="1:30">
      <c r="A1317" s="127">
        <v>45019</v>
      </c>
      <c r="B1317" s="128" t="s">
        <v>85</v>
      </c>
      <c r="C1317" s="128">
        <v>1841</v>
      </c>
      <c r="D1317" s="128">
        <v>40</v>
      </c>
      <c r="E1317" s="128">
        <v>9</v>
      </c>
      <c r="F1317" s="128">
        <v>40</v>
      </c>
      <c r="G1317" s="128">
        <v>102</v>
      </c>
      <c r="H1317" s="128">
        <v>122</v>
      </c>
      <c r="I1317" s="128">
        <v>0</v>
      </c>
      <c r="J1317" s="128">
        <v>5</v>
      </c>
      <c r="K1317" s="128">
        <v>480</v>
      </c>
      <c r="L1317" s="128">
        <v>26.01</v>
      </c>
      <c r="M1317" s="129">
        <v>34.119999999999997</v>
      </c>
      <c r="N1317" s="130">
        <f>IF(Tabla2[[#This Row],[LECHE RETIRO DIA]]&lt;&gt;ISBLANK(Tabla2[[#This Row],[LECHE RETIRO DIA]]),SUM(Tabla2[[#This Row],[LECHE TANQUE DIA]:[LECHE RETIRO DIA]]),SUM(Tabla2[[#This Row],[LECHE TANQUE DIA]:[LECHE AUTOCONSUMO DIA]]))</f>
        <v>1930</v>
      </c>
      <c r="O1317" s="131">
        <f t="shared" si="294"/>
        <v>0.95388601036269427</v>
      </c>
      <c r="P1317" s="132">
        <f t="shared" si="295"/>
        <v>18.921568627450981</v>
      </c>
      <c r="Q1317" s="132">
        <f t="shared" si="296"/>
        <v>18.049019607843139</v>
      </c>
      <c r="R1317" s="132">
        <f t="shared" si="297"/>
        <v>8</v>
      </c>
      <c r="S1317" s="132">
        <f t="shared" si="298"/>
        <v>4.020833333333333</v>
      </c>
      <c r="T1317" s="132">
        <f t="shared" si="299"/>
        <v>4.7058823529411766</v>
      </c>
      <c r="U1317" s="132">
        <f t="shared" si="300"/>
        <v>74.202229911572473</v>
      </c>
      <c r="V1317" s="132">
        <f t="shared" si="301"/>
        <v>3.9215686274509802</v>
      </c>
      <c r="W1317" s="132">
        <f>IFERROR(H1317/M1317,Tabla2[[#This Row],[CARGA PRODUCCION (ANIMALES/HA)]])</f>
        <v>3.5756154747948421</v>
      </c>
      <c r="X1317" s="130">
        <f t="shared" si="302"/>
        <v>2023</v>
      </c>
      <c r="Y1317" s="130">
        <f t="shared" si="303"/>
        <v>4</v>
      </c>
      <c r="Z1317" s="130" t="e">
        <f t="shared" ca="1" si="304"/>
        <v>#NAME?</v>
      </c>
      <c r="AA1317" s="133">
        <f t="shared" si="305"/>
        <v>122</v>
      </c>
      <c r="AB1317" s="131">
        <f t="shared" si="306"/>
        <v>0.83606557377049184</v>
      </c>
      <c r="AC1317" s="134">
        <f t="shared" si="307"/>
        <v>0.16393442622950816</v>
      </c>
      <c r="AD1317" s="128"/>
    </row>
    <row r="1318" spans="1:30">
      <c r="A1318" s="127">
        <v>45019</v>
      </c>
      <c r="B1318" s="128" t="s">
        <v>88</v>
      </c>
      <c r="C1318" s="128">
        <v>581</v>
      </c>
      <c r="D1318" s="128">
        <v>15</v>
      </c>
      <c r="E1318" s="128">
        <v>5</v>
      </c>
      <c r="F1318" s="128">
        <v>15</v>
      </c>
      <c r="G1318" s="128">
        <v>34</v>
      </c>
      <c r="H1318" s="128">
        <v>39</v>
      </c>
      <c r="I1318" s="128">
        <v>1</v>
      </c>
      <c r="J1318" s="128">
        <v>2</v>
      </c>
      <c r="K1318" s="128">
        <v>180</v>
      </c>
      <c r="L1318" s="128">
        <v>14</v>
      </c>
      <c r="M1318" s="129">
        <v>15</v>
      </c>
      <c r="N1318" s="130">
        <f>IF(Tabla2[[#This Row],[LECHE RETIRO DIA]]&lt;&gt;ISBLANK(Tabla2[[#This Row],[LECHE RETIRO DIA]]),SUM(Tabla2[[#This Row],[LECHE TANQUE DIA]:[LECHE RETIRO DIA]]),SUM(Tabla2[[#This Row],[LECHE TANQUE DIA]:[LECHE AUTOCONSUMO DIA]]))</f>
        <v>616</v>
      </c>
      <c r="O1318" s="131">
        <f t="shared" si="294"/>
        <v>0.94318181818181823</v>
      </c>
      <c r="P1318" s="132">
        <f t="shared" si="295"/>
        <v>18.117647058823529</v>
      </c>
      <c r="Q1318" s="132">
        <f t="shared" si="296"/>
        <v>17.088235294117649</v>
      </c>
      <c r="R1318" s="132">
        <f t="shared" si="297"/>
        <v>7.5</v>
      </c>
      <c r="S1318" s="132">
        <f t="shared" si="298"/>
        <v>3.4222222222222221</v>
      </c>
      <c r="T1318" s="132">
        <f t="shared" si="299"/>
        <v>5.2941176470588234</v>
      </c>
      <c r="U1318" s="132">
        <f t="shared" si="300"/>
        <v>44</v>
      </c>
      <c r="V1318" s="132">
        <f t="shared" si="301"/>
        <v>2.4285714285714284</v>
      </c>
      <c r="W1318" s="132">
        <f>IFERROR(H1318/M1318,Tabla2[[#This Row],[CARGA PRODUCCION (ANIMALES/HA)]])</f>
        <v>2.6</v>
      </c>
      <c r="X1318" s="130">
        <f t="shared" si="302"/>
        <v>2023</v>
      </c>
      <c r="Y1318" s="130">
        <f t="shared" si="303"/>
        <v>4</v>
      </c>
      <c r="Z1318" s="130" t="e">
        <f t="shared" ca="1" si="304"/>
        <v>#NAME?</v>
      </c>
      <c r="AA1318" s="133">
        <f t="shared" si="305"/>
        <v>39</v>
      </c>
      <c r="AB1318" s="131">
        <f t="shared" si="306"/>
        <v>0.87179487179487181</v>
      </c>
      <c r="AC1318" s="134">
        <f t="shared" si="307"/>
        <v>0.12820512820512819</v>
      </c>
      <c r="AD1318" s="128"/>
    </row>
    <row r="1319" spans="1:30">
      <c r="A1319" s="127">
        <v>45020</v>
      </c>
      <c r="B1319" s="128" t="s">
        <v>81</v>
      </c>
      <c r="C1319" s="128">
        <v>2452</v>
      </c>
      <c r="D1319" s="128">
        <v>30</v>
      </c>
      <c r="E1319" s="128">
        <v>9</v>
      </c>
      <c r="F1319" s="128">
        <v>30</v>
      </c>
      <c r="G1319" s="128">
        <v>103</v>
      </c>
      <c r="H1319" s="128">
        <v>104</v>
      </c>
      <c r="I1319" s="128">
        <v>1</v>
      </c>
      <c r="J1319" s="128">
        <v>13</v>
      </c>
      <c r="K1319" s="128">
        <v>600</v>
      </c>
      <c r="L1319" s="128">
        <v>23.4</v>
      </c>
      <c r="M1319" s="129">
        <v>31.01</v>
      </c>
      <c r="N1319" s="130">
        <f>IF(Tabla2[[#This Row],[LECHE RETIRO DIA]]&lt;&gt;ISBLANK(Tabla2[[#This Row],[LECHE RETIRO DIA]]),SUM(Tabla2[[#This Row],[LECHE TANQUE DIA]:[LECHE RETIRO DIA]]),SUM(Tabla2[[#This Row],[LECHE TANQUE DIA]:[LECHE AUTOCONSUMO DIA]]))</f>
        <v>2521</v>
      </c>
      <c r="O1319" s="131">
        <f t="shared" si="294"/>
        <v>0.97262990876636257</v>
      </c>
      <c r="P1319" s="132">
        <f t="shared" si="295"/>
        <v>24.475728155339805</v>
      </c>
      <c r="Q1319" s="132">
        <f t="shared" si="296"/>
        <v>23.805825242718445</v>
      </c>
      <c r="R1319" s="132">
        <f t="shared" si="297"/>
        <v>2.3076923076923075</v>
      </c>
      <c r="S1319" s="132">
        <f t="shared" si="298"/>
        <v>4.2016666666666671</v>
      </c>
      <c r="T1319" s="132">
        <f t="shared" si="299"/>
        <v>5.825242718446602</v>
      </c>
      <c r="U1319" s="132">
        <f t="shared" si="300"/>
        <v>107.73504273504274</v>
      </c>
      <c r="V1319" s="132">
        <f t="shared" si="301"/>
        <v>4.4017094017094021</v>
      </c>
      <c r="W1319" s="132">
        <f>IFERROR(H1319/M1319,Tabla2[[#This Row],[CARGA PRODUCCION (ANIMALES/HA)]])</f>
        <v>3.3537568526281842</v>
      </c>
      <c r="X1319" s="130">
        <f t="shared" si="302"/>
        <v>2023</v>
      </c>
      <c r="Y1319" s="130">
        <f t="shared" si="303"/>
        <v>4</v>
      </c>
      <c r="Z1319" s="130" t="e">
        <f t="shared" ca="1" si="304"/>
        <v>#NAME?</v>
      </c>
      <c r="AA1319" s="133">
        <f t="shared" si="305"/>
        <v>104</v>
      </c>
      <c r="AB1319" s="131">
        <f t="shared" si="306"/>
        <v>0.99038461538461542</v>
      </c>
      <c r="AC1319" s="134">
        <f t="shared" si="307"/>
        <v>9.6153846153845812E-3</v>
      </c>
      <c r="AD1319" s="128"/>
    </row>
    <row r="1320" spans="1:30">
      <c r="A1320" s="127">
        <v>45020</v>
      </c>
      <c r="B1320" s="128" t="s">
        <v>83</v>
      </c>
      <c r="C1320" s="128">
        <v>2251</v>
      </c>
      <c r="D1320" s="128">
        <v>40</v>
      </c>
      <c r="E1320" s="128">
        <v>9</v>
      </c>
      <c r="F1320" s="128">
        <v>40</v>
      </c>
      <c r="G1320" s="128">
        <v>125</v>
      </c>
      <c r="H1320" s="128">
        <v>141</v>
      </c>
      <c r="I1320" s="128">
        <v>2</v>
      </c>
      <c r="J1320" s="128">
        <v>9</v>
      </c>
      <c r="K1320" s="128">
        <v>680</v>
      </c>
      <c r="L1320" s="128">
        <v>29.8</v>
      </c>
      <c r="M1320" s="129">
        <v>36.590000000000003</v>
      </c>
      <c r="N1320" s="130">
        <f>IF(Tabla2[[#This Row],[LECHE RETIRO DIA]]&lt;&gt;ISBLANK(Tabla2[[#This Row],[LECHE RETIRO DIA]]),SUM(Tabla2[[#This Row],[LECHE TANQUE DIA]:[LECHE RETIRO DIA]]),SUM(Tabla2[[#This Row],[LECHE TANQUE DIA]:[LECHE AUTOCONSUMO DIA]]))</f>
        <v>2340</v>
      </c>
      <c r="O1320" s="131">
        <f t="shared" si="294"/>
        <v>0.96196581196581199</v>
      </c>
      <c r="P1320" s="132">
        <f t="shared" si="295"/>
        <v>18.72</v>
      </c>
      <c r="Q1320" s="132">
        <f t="shared" si="296"/>
        <v>18.007999999999999</v>
      </c>
      <c r="R1320" s="132">
        <f t="shared" si="297"/>
        <v>4.4444444444444446</v>
      </c>
      <c r="S1320" s="132">
        <f t="shared" si="298"/>
        <v>3.4411764705882355</v>
      </c>
      <c r="T1320" s="132">
        <f t="shared" si="299"/>
        <v>5.44</v>
      </c>
      <c r="U1320" s="132">
        <f t="shared" si="300"/>
        <v>78.523489932885909</v>
      </c>
      <c r="V1320" s="132">
        <f t="shared" si="301"/>
        <v>4.1946308724832218</v>
      </c>
      <c r="W1320" s="132">
        <f>IFERROR(H1320/M1320,Tabla2[[#This Row],[CARGA PRODUCCION (ANIMALES/HA)]])</f>
        <v>3.8535118884941237</v>
      </c>
      <c r="X1320" s="130">
        <f t="shared" si="302"/>
        <v>2023</v>
      </c>
      <c r="Y1320" s="130">
        <f t="shared" si="303"/>
        <v>4</v>
      </c>
      <c r="Z1320" s="130" t="e">
        <f t="shared" ca="1" si="304"/>
        <v>#NAME?</v>
      </c>
      <c r="AA1320" s="133">
        <f t="shared" si="305"/>
        <v>141</v>
      </c>
      <c r="AB1320" s="131">
        <f t="shared" si="306"/>
        <v>0.88652482269503541</v>
      </c>
      <c r="AC1320" s="134">
        <f t="shared" si="307"/>
        <v>0.11347517730496459</v>
      </c>
      <c r="AD1320" s="128"/>
    </row>
    <row r="1321" spans="1:30">
      <c r="A1321" s="127">
        <v>45020</v>
      </c>
      <c r="B1321" s="128" t="s">
        <v>85</v>
      </c>
      <c r="C1321" s="128">
        <v>1824</v>
      </c>
      <c r="D1321" s="128">
        <v>40</v>
      </c>
      <c r="E1321" s="128">
        <v>9</v>
      </c>
      <c r="F1321" s="128">
        <v>40</v>
      </c>
      <c r="G1321" s="128">
        <v>102</v>
      </c>
      <c r="H1321" s="128">
        <v>122</v>
      </c>
      <c r="I1321" s="128">
        <v>0</v>
      </c>
      <c r="J1321" s="128">
        <v>5</v>
      </c>
      <c r="K1321" s="128">
        <v>480</v>
      </c>
      <c r="L1321" s="128">
        <v>26.01</v>
      </c>
      <c r="M1321" s="129">
        <v>34.119999999999997</v>
      </c>
      <c r="N1321" s="130">
        <f>IF(Tabla2[[#This Row],[LECHE RETIRO DIA]]&lt;&gt;ISBLANK(Tabla2[[#This Row],[LECHE RETIRO DIA]]),SUM(Tabla2[[#This Row],[LECHE TANQUE DIA]:[LECHE RETIRO DIA]]),SUM(Tabla2[[#This Row],[LECHE TANQUE DIA]:[LECHE AUTOCONSUMO DIA]]))</f>
        <v>1913</v>
      </c>
      <c r="O1321" s="131">
        <f t="shared" si="294"/>
        <v>0.95347621536853111</v>
      </c>
      <c r="P1321" s="132">
        <f t="shared" si="295"/>
        <v>18.754901960784313</v>
      </c>
      <c r="Q1321" s="132">
        <f t="shared" si="296"/>
        <v>17.882352941176471</v>
      </c>
      <c r="R1321" s="132">
        <f t="shared" si="297"/>
        <v>8</v>
      </c>
      <c r="S1321" s="132">
        <f t="shared" si="298"/>
        <v>3.9854166666666666</v>
      </c>
      <c r="T1321" s="132">
        <f t="shared" si="299"/>
        <v>4.7058823529411766</v>
      </c>
      <c r="U1321" s="132">
        <f t="shared" si="300"/>
        <v>73.548635140330632</v>
      </c>
      <c r="V1321" s="132">
        <f t="shared" si="301"/>
        <v>3.9215686274509802</v>
      </c>
      <c r="W1321" s="132">
        <f>IFERROR(H1321/M1321,Tabla2[[#This Row],[CARGA PRODUCCION (ANIMALES/HA)]])</f>
        <v>3.5756154747948421</v>
      </c>
      <c r="X1321" s="130">
        <f t="shared" si="302"/>
        <v>2023</v>
      </c>
      <c r="Y1321" s="130">
        <f t="shared" si="303"/>
        <v>4</v>
      </c>
      <c r="Z1321" s="130" t="e">
        <f t="shared" ca="1" si="304"/>
        <v>#NAME?</v>
      </c>
      <c r="AA1321" s="133">
        <f t="shared" si="305"/>
        <v>122</v>
      </c>
      <c r="AB1321" s="131">
        <f t="shared" si="306"/>
        <v>0.83606557377049184</v>
      </c>
      <c r="AC1321" s="134">
        <f t="shared" si="307"/>
        <v>0.16393442622950816</v>
      </c>
      <c r="AD1321" s="128"/>
    </row>
    <row r="1322" spans="1:30">
      <c r="A1322" s="127">
        <v>45020</v>
      </c>
      <c r="B1322" s="128" t="s">
        <v>88</v>
      </c>
      <c r="C1322" s="128">
        <v>601</v>
      </c>
      <c r="D1322" s="128">
        <v>15</v>
      </c>
      <c r="E1322" s="128">
        <v>5</v>
      </c>
      <c r="F1322" s="128">
        <v>15</v>
      </c>
      <c r="G1322" s="128">
        <v>35</v>
      </c>
      <c r="H1322" s="128">
        <v>38</v>
      </c>
      <c r="I1322" s="128">
        <v>1</v>
      </c>
      <c r="J1322" s="128">
        <v>2</v>
      </c>
      <c r="K1322" s="128">
        <v>180</v>
      </c>
      <c r="L1322" s="128">
        <v>14</v>
      </c>
      <c r="M1322" s="129">
        <v>15</v>
      </c>
      <c r="N1322" s="130">
        <f>IF(Tabla2[[#This Row],[LECHE RETIRO DIA]]&lt;&gt;ISBLANK(Tabla2[[#This Row],[LECHE RETIRO DIA]]),SUM(Tabla2[[#This Row],[LECHE TANQUE DIA]:[LECHE RETIRO DIA]]),SUM(Tabla2[[#This Row],[LECHE TANQUE DIA]:[LECHE AUTOCONSUMO DIA]]))</f>
        <v>636</v>
      </c>
      <c r="O1322" s="131">
        <f t="shared" si="294"/>
        <v>0.94496855345911945</v>
      </c>
      <c r="P1322" s="132">
        <f t="shared" si="295"/>
        <v>18.171428571428571</v>
      </c>
      <c r="Q1322" s="132">
        <f t="shared" si="296"/>
        <v>17.171428571428571</v>
      </c>
      <c r="R1322" s="132">
        <f t="shared" si="297"/>
        <v>7.5</v>
      </c>
      <c r="S1322" s="132">
        <f t="shared" si="298"/>
        <v>3.5333333333333332</v>
      </c>
      <c r="T1322" s="132">
        <f t="shared" si="299"/>
        <v>5.1428571428571432</v>
      </c>
      <c r="U1322" s="132">
        <f t="shared" si="300"/>
        <v>45.428571428571431</v>
      </c>
      <c r="V1322" s="132">
        <f t="shared" si="301"/>
        <v>2.5</v>
      </c>
      <c r="W1322" s="132">
        <f>IFERROR(H1322/M1322,Tabla2[[#This Row],[CARGA PRODUCCION (ANIMALES/HA)]])</f>
        <v>2.5333333333333332</v>
      </c>
      <c r="X1322" s="130">
        <f t="shared" si="302"/>
        <v>2023</v>
      </c>
      <c r="Y1322" s="130">
        <f t="shared" si="303"/>
        <v>4</v>
      </c>
      <c r="Z1322" s="130" t="e">
        <f t="shared" ca="1" si="304"/>
        <v>#NAME?</v>
      </c>
      <c r="AA1322" s="133">
        <f t="shared" si="305"/>
        <v>38</v>
      </c>
      <c r="AB1322" s="131">
        <f t="shared" si="306"/>
        <v>0.92105263157894735</v>
      </c>
      <c r="AC1322" s="134">
        <f t="shared" si="307"/>
        <v>7.8947368421052655E-2</v>
      </c>
      <c r="AD1322" s="128"/>
    </row>
    <row r="1323" spans="1:30">
      <c r="A1323" s="127">
        <v>45021</v>
      </c>
      <c r="B1323" s="128" t="s">
        <v>81</v>
      </c>
      <c r="C1323" s="128">
        <v>2457</v>
      </c>
      <c r="D1323" s="128">
        <v>30</v>
      </c>
      <c r="E1323" s="128">
        <v>9</v>
      </c>
      <c r="F1323" s="128">
        <v>30</v>
      </c>
      <c r="G1323" s="128">
        <v>103</v>
      </c>
      <c r="H1323" s="128">
        <v>104</v>
      </c>
      <c r="I1323" s="128">
        <v>1</v>
      </c>
      <c r="J1323" s="128">
        <v>13</v>
      </c>
      <c r="K1323" s="128">
        <v>600</v>
      </c>
      <c r="L1323" s="128">
        <v>23.4</v>
      </c>
      <c r="M1323" s="129">
        <v>31.01</v>
      </c>
      <c r="N1323" s="130">
        <f>IF(Tabla2[[#This Row],[LECHE RETIRO DIA]]&lt;&gt;ISBLANK(Tabla2[[#This Row],[LECHE RETIRO DIA]]),SUM(Tabla2[[#This Row],[LECHE TANQUE DIA]:[LECHE RETIRO DIA]]),SUM(Tabla2[[#This Row],[LECHE TANQUE DIA]:[LECHE AUTOCONSUMO DIA]]))</f>
        <v>2526</v>
      </c>
      <c r="O1323" s="131">
        <f t="shared" si="294"/>
        <v>0.97268408551068886</v>
      </c>
      <c r="P1323" s="132">
        <f t="shared" si="295"/>
        <v>24.524271844660195</v>
      </c>
      <c r="Q1323" s="132">
        <f t="shared" si="296"/>
        <v>23.854368932038835</v>
      </c>
      <c r="R1323" s="132">
        <f t="shared" si="297"/>
        <v>2.3076923076923075</v>
      </c>
      <c r="S1323" s="132">
        <f t="shared" si="298"/>
        <v>4.21</v>
      </c>
      <c r="T1323" s="132">
        <f t="shared" si="299"/>
        <v>5.825242718446602</v>
      </c>
      <c r="U1323" s="132">
        <f t="shared" si="300"/>
        <v>107.94871794871796</v>
      </c>
      <c r="V1323" s="132">
        <f t="shared" si="301"/>
        <v>4.4017094017094021</v>
      </c>
      <c r="W1323" s="132">
        <f>IFERROR(H1323/M1323,Tabla2[[#This Row],[CARGA PRODUCCION (ANIMALES/HA)]])</f>
        <v>3.3537568526281842</v>
      </c>
      <c r="X1323" s="130">
        <f t="shared" si="302"/>
        <v>2023</v>
      </c>
      <c r="Y1323" s="130">
        <f t="shared" si="303"/>
        <v>4</v>
      </c>
      <c r="Z1323" s="130" t="e">
        <f t="shared" ca="1" si="304"/>
        <v>#NAME?</v>
      </c>
      <c r="AA1323" s="133">
        <f t="shared" si="305"/>
        <v>104</v>
      </c>
      <c r="AB1323" s="131">
        <f t="shared" si="306"/>
        <v>0.99038461538461542</v>
      </c>
      <c r="AC1323" s="134">
        <f t="shared" si="307"/>
        <v>9.6153846153845812E-3</v>
      </c>
      <c r="AD1323" s="128"/>
    </row>
    <row r="1324" spans="1:30">
      <c r="A1324" s="127">
        <v>45021</v>
      </c>
      <c r="B1324" s="128" t="s">
        <v>83</v>
      </c>
      <c r="C1324" s="128">
        <v>2265</v>
      </c>
      <c r="D1324" s="128">
        <v>40</v>
      </c>
      <c r="E1324" s="128">
        <v>9</v>
      </c>
      <c r="F1324" s="128">
        <v>40</v>
      </c>
      <c r="G1324" s="128">
        <v>126</v>
      </c>
      <c r="H1324" s="128">
        <v>148</v>
      </c>
      <c r="I1324" s="128">
        <v>2</v>
      </c>
      <c r="J1324" s="128">
        <v>9</v>
      </c>
      <c r="K1324" s="128">
        <v>680</v>
      </c>
      <c r="L1324" s="128">
        <v>29.8</v>
      </c>
      <c r="M1324" s="129">
        <v>36.590000000000003</v>
      </c>
      <c r="N1324" s="130">
        <f>IF(Tabla2[[#This Row],[LECHE RETIRO DIA]]&lt;&gt;ISBLANK(Tabla2[[#This Row],[LECHE RETIRO DIA]]),SUM(Tabla2[[#This Row],[LECHE TANQUE DIA]:[LECHE RETIRO DIA]]),SUM(Tabla2[[#This Row],[LECHE TANQUE DIA]:[LECHE AUTOCONSUMO DIA]]))</f>
        <v>2354</v>
      </c>
      <c r="O1324" s="131">
        <f t="shared" si="294"/>
        <v>0.96219201359388273</v>
      </c>
      <c r="P1324" s="132">
        <f t="shared" si="295"/>
        <v>18.682539682539684</v>
      </c>
      <c r="Q1324" s="132">
        <f t="shared" si="296"/>
        <v>17.976190476190474</v>
      </c>
      <c r="R1324" s="132">
        <f t="shared" si="297"/>
        <v>4.4444444444444446</v>
      </c>
      <c r="S1324" s="132">
        <f t="shared" si="298"/>
        <v>3.4617647058823531</v>
      </c>
      <c r="T1324" s="132">
        <f t="shared" si="299"/>
        <v>5.3968253968253972</v>
      </c>
      <c r="U1324" s="132">
        <f t="shared" si="300"/>
        <v>78.993288590604024</v>
      </c>
      <c r="V1324" s="132">
        <f t="shared" si="301"/>
        <v>4.2281879194630871</v>
      </c>
      <c r="W1324" s="132">
        <f>IFERROR(H1324/M1324,Tabla2[[#This Row],[CARGA PRODUCCION (ANIMALES/HA)]])</f>
        <v>4.0448209893413498</v>
      </c>
      <c r="X1324" s="130">
        <f t="shared" si="302"/>
        <v>2023</v>
      </c>
      <c r="Y1324" s="130">
        <f t="shared" si="303"/>
        <v>4</v>
      </c>
      <c r="Z1324" s="130" t="e">
        <f t="shared" ca="1" si="304"/>
        <v>#NAME?</v>
      </c>
      <c r="AA1324" s="133">
        <f t="shared" si="305"/>
        <v>148</v>
      </c>
      <c r="AB1324" s="131">
        <f t="shared" si="306"/>
        <v>0.85135135135135132</v>
      </c>
      <c r="AC1324" s="134">
        <f t="shared" si="307"/>
        <v>0.14864864864864868</v>
      </c>
      <c r="AD1324" s="128"/>
    </row>
    <row r="1325" spans="1:30">
      <c r="A1325" s="127">
        <v>45021</v>
      </c>
      <c r="B1325" s="128" t="s">
        <v>85</v>
      </c>
      <c r="C1325" s="128">
        <v>1829</v>
      </c>
      <c r="D1325" s="128">
        <v>40</v>
      </c>
      <c r="E1325" s="128">
        <v>9</v>
      </c>
      <c r="F1325" s="128">
        <v>40</v>
      </c>
      <c r="G1325" s="128">
        <v>101</v>
      </c>
      <c r="H1325" s="128">
        <v>118</v>
      </c>
      <c r="I1325" s="128">
        <v>0</v>
      </c>
      <c r="J1325" s="128">
        <v>5</v>
      </c>
      <c r="K1325" s="128">
        <v>480</v>
      </c>
      <c r="L1325" s="128">
        <v>26.01</v>
      </c>
      <c r="M1325" s="129">
        <v>34.119999999999997</v>
      </c>
      <c r="N1325" s="130">
        <f>IF(Tabla2[[#This Row],[LECHE RETIRO DIA]]&lt;&gt;ISBLANK(Tabla2[[#This Row],[LECHE RETIRO DIA]]),SUM(Tabla2[[#This Row],[LECHE TANQUE DIA]:[LECHE RETIRO DIA]]),SUM(Tabla2[[#This Row],[LECHE TANQUE DIA]:[LECHE AUTOCONSUMO DIA]]))</f>
        <v>1918</v>
      </c>
      <c r="O1325" s="131">
        <f t="shared" si="294"/>
        <v>0.95359749739311783</v>
      </c>
      <c r="P1325" s="132">
        <f t="shared" si="295"/>
        <v>18.990099009900991</v>
      </c>
      <c r="Q1325" s="132">
        <f t="shared" si="296"/>
        <v>18.10891089108911</v>
      </c>
      <c r="R1325" s="132">
        <f t="shared" si="297"/>
        <v>8</v>
      </c>
      <c r="S1325" s="132">
        <f t="shared" si="298"/>
        <v>3.9958333333333331</v>
      </c>
      <c r="T1325" s="132">
        <f t="shared" si="299"/>
        <v>4.7524752475247523</v>
      </c>
      <c r="U1325" s="132">
        <f t="shared" si="300"/>
        <v>73.740868896578235</v>
      </c>
      <c r="V1325" s="132">
        <f t="shared" si="301"/>
        <v>3.8831218762014608</v>
      </c>
      <c r="W1325" s="132">
        <f>IFERROR(H1325/M1325,Tabla2[[#This Row],[CARGA PRODUCCION (ANIMALES/HA)]])</f>
        <v>3.4583821805392736</v>
      </c>
      <c r="X1325" s="130">
        <f t="shared" si="302"/>
        <v>2023</v>
      </c>
      <c r="Y1325" s="130">
        <f t="shared" si="303"/>
        <v>4</v>
      </c>
      <c r="Z1325" s="130" t="e">
        <f t="shared" ca="1" si="304"/>
        <v>#NAME?</v>
      </c>
      <c r="AA1325" s="133">
        <f t="shared" si="305"/>
        <v>118</v>
      </c>
      <c r="AB1325" s="131">
        <f t="shared" si="306"/>
        <v>0.85593220338983056</v>
      </c>
      <c r="AC1325" s="134">
        <f t="shared" si="307"/>
        <v>0.14406779661016944</v>
      </c>
      <c r="AD1325" s="128"/>
    </row>
    <row r="1326" spans="1:30">
      <c r="A1326" s="127">
        <v>45021</v>
      </c>
      <c r="B1326" s="128" t="s">
        <v>88</v>
      </c>
      <c r="C1326" s="128">
        <v>563</v>
      </c>
      <c r="D1326" s="128">
        <v>15</v>
      </c>
      <c r="E1326" s="128">
        <v>5</v>
      </c>
      <c r="F1326" s="128">
        <v>15</v>
      </c>
      <c r="G1326" s="128">
        <v>35</v>
      </c>
      <c r="H1326" s="128">
        <v>40</v>
      </c>
      <c r="I1326" s="128">
        <v>1</v>
      </c>
      <c r="J1326" s="128">
        <v>2</v>
      </c>
      <c r="K1326" s="128">
        <v>180</v>
      </c>
      <c r="L1326" s="128">
        <v>14</v>
      </c>
      <c r="M1326" s="129">
        <v>15</v>
      </c>
      <c r="N1326" s="130">
        <f>IF(Tabla2[[#This Row],[LECHE RETIRO DIA]]&lt;&gt;ISBLANK(Tabla2[[#This Row],[LECHE RETIRO DIA]]),SUM(Tabla2[[#This Row],[LECHE TANQUE DIA]:[LECHE RETIRO DIA]]),SUM(Tabla2[[#This Row],[LECHE TANQUE DIA]:[LECHE AUTOCONSUMO DIA]]))</f>
        <v>598</v>
      </c>
      <c r="O1326" s="131">
        <f t="shared" si="294"/>
        <v>0.94147157190635455</v>
      </c>
      <c r="P1326" s="132">
        <f t="shared" si="295"/>
        <v>17.085714285714285</v>
      </c>
      <c r="Q1326" s="132">
        <f t="shared" si="296"/>
        <v>16.085714285714285</v>
      </c>
      <c r="R1326" s="132">
        <f t="shared" si="297"/>
        <v>7.5</v>
      </c>
      <c r="S1326" s="132">
        <f t="shared" si="298"/>
        <v>3.3222222222222224</v>
      </c>
      <c r="T1326" s="132">
        <f t="shared" si="299"/>
        <v>5.1428571428571432</v>
      </c>
      <c r="U1326" s="132">
        <f t="shared" si="300"/>
        <v>42.714285714285715</v>
      </c>
      <c r="V1326" s="132">
        <f t="shared" si="301"/>
        <v>2.5</v>
      </c>
      <c r="W1326" s="132">
        <f>IFERROR(H1326/M1326,Tabla2[[#This Row],[CARGA PRODUCCION (ANIMALES/HA)]])</f>
        <v>2.6666666666666665</v>
      </c>
      <c r="X1326" s="130">
        <f t="shared" si="302"/>
        <v>2023</v>
      </c>
      <c r="Y1326" s="130">
        <f t="shared" si="303"/>
        <v>4</v>
      </c>
      <c r="Z1326" s="130" t="e">
        <f t="shared" ca="1" si="304"/>
        <v>#NAME?</v>
      </c>
      <c r="AA1326" s="133">
        <f t="shared" si="305"/>
        <v>40</v>
      </c>
      <c r="AB1326" s="131">
        <f t="shared" si="306"/>
        <v>0.875</v>
      </c>
      <c r="AC1326" s="134">
        <f t="shared" si="307"/>
        <v>0.125</v>
      </c>
      <c r="AD1326" s="128"/>
    </row>
    <row r="1327" spans="1:30">
      <c r="A1327" s="127">
        <v>45022</v>
      </c>
      <c r="B1327" s="128" t="s">
        <v>81</v>
      </c>
      <c r="C1327" s="128">
        <v>2457</v>
      </c>
      <c r="D1327" s="128">
        <v>30</v>
      </c>
      <c r="E1327" s="128">
        <v>9</v>
      </c>
      <c r="F1327" s="128">
        <v>30</v>
      </c>
      <c r="G1327" s="128">
        <v>103</v>
      </c>
      <c r="H1327" s="128">
        <v>104</v>
      </c>
      <c r="I1327" s="128">
        <v>1</v>
      </c>
      <c r="J1327" s="128">
        <v>13</v>
      </c>
      <c r="K1327" s="128">
        <v>600</v>
      </c>
      <c r="L1327" s="128">
        <v>23.4</v>
      </c>
      <c r="M1327" s="129">
        <v>31.01</v>
      </c>
      <c r="N1327" s="130">
        <f>IF(Tabla2[[#This Row],[LECHE RETIRO DIA]]&lt;&gt;ISBLANK(Tabla2[[#This Row],[LECHE RETIRO DIA]]),SUM(Tabla2[[#This Row],[LECHE TANQUE DIA]:[LECHE RETIRO DIA]]),SUM(Tabla2[[#This Row],[LECHE TANQUE DIA]:[LECHE AUTOCONSUMO DIA]]))</f>
        <v>2526</v>
      </c>
      <c r="O1327" s="131">
        <f t="shared" si="294"/>
        <v>0.97268408551068886</v>
      </c>
      <c r="P1327" s="132">
        <f t="shared" si="295"/>
        <v>24.524271844660195</v>
      </c>
      <c r="Q1327" s="132">
        <f t="shared" si="296"/>
        <v>23.854368932038835</v>
      </c>
      <c r="R1327" s="132">
        <f t="shared" si="297"/>
        <v>2.3076923076923075</v>
      </c>
      <c r="S1327" s="132">
        <f t="shared" si="298"/>
        <v>4.21</v>
      </c>
      <c r="T1327" s="132">
        <f t="shared" si="299"/>
        <v>5.825242718446602</v>
      </c>
      <c r="U1327" s="132">
        <f t="shared" si="300"/>
        <v>107.94871794871796</v>
      </c>
      <c r="V1327" s="132">
        <f t="shared" si="301"/>
        <v>4.4017094017094021</v>
      </c>
      <c r="W1327" s="132">
        <f>IFERROR(H1327/M1327,Tabla2[[#This Row],[CARGA PRODUCCION (ANIMALES/HA)]])</f>
        <v>3.3537568526281842</v>
      </c>
      <c r="X1327" s="130">
        <f t="shared" si="302"/>
        <v>2023</v>
      </c>
      <c r="Y1327" s="130">
        <f t="shared" si="303"/>
        <v>4</v>
      </c>
      <c r="Z1327" s="130" t="e">
        <f t="shared" ca="1" si="304"/>
        <v>#NAME?</v>
      </c>
      <c r="AA1327" s="133">
        <f t="shared" si="305"/>
        <v>104</v>
      </c>
      <c r="AB1327" s="131">
        <f t="shared" si="306"/>
        <v>0.99038461538461542</v>
      </c>
      <c r="AC1327" s="134">
        <f t="shared" si="307"/>
        <v>9.6153846153845812E-3</v>
      </c>
      <c r="AD1327" s="128"/>
    </row>
    <row r="1328" spans="1:30">
      <c r="A1328" s="127">
        <v>45022</v>
      </c>
      <c r="B1328" s="128" t="s">
        <v>83</v>
      </c>
      <c r="C1328" s="128">
        <v>2241</v>
      </c>
      <c r="D1328" s="128">
        <v>40</v>
      </c>
      <c r="E1328" s="128">
        <v>9</v>
      </c>
      <c r="F1328" s="128">
        <v>40</v>
      </c>
      <c r="G1328" s="128">
        <v>126</v>
      </c>
      <c r="H1328" s="128">
        <v>148</v>
      </c>
      <c r="I1328" s="128">
        <v>2</v>
      </c>
      <c r="J1328" s="128">
        <v>9</v>
      </c>
      <c r="K1328" s="128">
        <v>680</v>
      </c>
      <c r="L1328" s="128">
        <v>29.8</v>
      </c>
      <c r="M1328" s="129">
        <v>36.590000000000003</v>
      </c>
      <c r="N1328" s="130">
        <f>IF(Tabla2[[#This Row],[LECHE RETIRO DIA]]&lt;&gt;ISBLANK(Tabla2[[#This Row],[LECHE RETIRO DIA]]),SUM(Tabla2[[#This Row],[LECHE TANQUE DIA]:[LECHE RETIRO DIA]]),SUM(Tabla2[[#This Row],[LECHE TANQUE DIA]:[LECHE AUTOCONSUMO DIA]]))</f>
        <v>2330</v>
      </c>
      <c r="O1328" s="131">
        <f t="shared" si="294"/>
        <v>0.96180257510729616</v>
      </c>
      <c r="P1328" s="132">
        <f t="shared" si="295"/>
        <v>18.49206349206349</v>
      </c>
      <c r="Q1328" s="132">
        <f t="shared" si="296"/>
        <v>17.785714285714285</v>
      </c>
      <c r="R1328" s="132">
        <f t="shared" si="297"/>
        <v>4.4444444444444446</v>
      </c>
      <c r="S1328" s="132">
        <f t="shared" si="298"/>
        <v>3.4264705882352939</v>
      </c>
      <c r="T1328" s="132">
        <f t="shared" si="299"/>
        <v>5.3968253968253972</v>
      </c>
      <c r="U1328" s="132">
        <f t="shared" si="300"/>
        <v>78.187919463087241</v>
      </c>
      <c r="V1328" s="132">
        <f t="shared" si="301"/>
        <v>4.2281879194630871</v>
      </c>
      <c r="W1328" s="132">
        <f>IFERROR(H1328/M1328,Tabla2[[#This Row],[CARGA PRODUCCION (ANIMALES/HA)]])</f>
        <v>4.0448209893413498</v>
      </c>
      <c r="X1328" s="130">
        <f t="shared" si="302"/>
        <v>2023</v>
      </c>
      <c r="Y1328" s="130">
        <f t="shared" si="303"/>
        <v>4</v>
      </c>
      <c r="Z1328" s="130" t="e">
        <f t="shared" ca="1" si="304"/>
        <v>#NAME?</v>
      </c>
      <c r="AA1328" s="133">
        <f t="shared" si="305"/>
        <v>148</v>
      </c>
      <c r="AB1328" s="131">
        <f t="shared" si="306"/>
        <v>0.85135135135135132</v>
      </c>
      <c r="AC1328" s="134">
        <f t="shared" si="307"/>
        <v>0.14864864864864868</v>
      </c>
      <c r="AD1328" s="128"/>
    </row>
    <row r="1329" spans="1:30">
      <c r="A1329" s="127">
        <v>45022</v>
      </c>
      <c r="B1329" s="128" t="s">
        <v>85</v>
      </c>
      <c r="C1329" s="128">
        <v>1812</v>
      </c>
      <c r="D1329" s="128">
        <v>40</v>
      </c>
      <c r="E1329" s="128">
        <v>9</v>
      </c>
      <c r="F1329" s="128">
        <v>40</v>
      </c>
      <c r="G1329" s="128">
        <v>101</v>
      </c>
      <c r="H1329" s="128">
        <v>118</v>
      </c>
      <c r="I1329" s="128">
        <v>0</v>
      </c>
      <c r="J1329" s="128">
        <v>5</v>
      </c>
      <c r="K1329" s="128">
        <v>480</v>
      </c>
      <c r="L1329" s="128">
        <v>26.01</v>
      </c>
      <c r="M1329" s="129">
        <v>34.119999999999997</v>
      </c>
      <c r="N1329" s="130">
        <f>IF(Tabla2[[#This Row],[LECHE RETIRO DIA]]&lt;&gt;ISBLANK(Tabla2[[#This Row],[LECHE RETIRO DIA]]),SUM(Tabla2[[#This Row],[LECHE TANQUE DIA]:[LECHE RETIRO DIA]]),SUM(Tabla2[[#This Row],[LECHE TANQUE DIA]:[LECHE AUTOCONSUMO DIA]]))</f>
        <v>1901</v>
      </c>
      <c r="O1329" s="131">
        <f t="shared" si="294"/>
        <v>0.95318253550762755</v>
      </c>
      <c r="P1329" s="132">
        <f t="shared" si="295"/>
        <v>18.821782178217823</v>
      </c>
      <c r="Q1329" s="132">
        <f t="shared" si="296"/>
        <v>17.940594059405942</v>
      </c>
      <c r="R1329" s="132">
        <f t="shared" si="297"/>
        <v>8</v>
      </c>
      <c r="S1329" s="132">
        <f t="shared" si="298"/>
        <v>3.9604166666666667</v>
      </c>
      <c r="T1329" s="132">
        <f t="shared" si="299"/>
        <v>4.7524752475247523</v>
      </c>
      <c r="U1329" s="132">
        <f t="shared" si="300"/>
        <v>73.087274125336407</v>
      </c>
      <c r="V1329" s="132">
        <f t="shared" si="301"/>
        <v>3.8831218762014608</v>
      </c>
      <c r="W1329" s="132">
        <f>IFERROR(H1329/M1329,Tabla2[[#This Row],[CARGA PRODUCCION (ANIMALES/HA)]])</f>
        <v>3.4583821805392736</v>
      </c>
      <c r="X1329" s="130">
        <f t="shared" si="302"/>
        <v>2023</v>
      </c>
      <c r="Y1329" s="130">
        <f t="shared" si="303"/>
        <v>4</v>
      </c>
      <c r="Z1329" s="130" t="e">
        <f t="shared" ca="1" si="304"/>
        <v>#NAME?</v>
      </c>
      <c r="AA1329" s="133">
        <f t="shared" si="305"/>
        <v>118</v>
      </c>
      <c r="AB1329" s="131">
        <f t="shared" si="306"/>
        <v>0.85593220338983056</v>
      </c>
      <c r="AC1329" s="134">
        <f t="shared" si="307"/>
        <v>0.14406779661016944</v>
      </c>
      <c r="AD1329" s="128"/>
    </row>
    <row r="1330" spans="1:30">
      <c r="A1330" s="127">
        <v>45022</v>
      </c>
      <c r="B1330" s="128" t="s">
        <v>88</v>
      </c>
      <c r="C1330" s="128">
        <v>612</v>
      </c>
      <c r="D1330" s="128">
        <v>15</v>
      </c>
      <c r="E1330" s="128">
        <v>5</v>
      </c>
      <c r="F1330" s="128">
        <v>15</v>
      </c>
      <c r="G1330" s="128">
        <v>35</v>
      </c>
      <c r="H1330" s="128">
        <v>40</v>
      </c>
      <c r="I1330" s="128">
        <v>1</v>
      </c>
      <c r="J1330" s="128">
        <v>2</v>
      </c>
      <c r="K1330" s="128">
        <v>180</v>
      </c>
      <c r="L1330" s="128">
        <v>14</v>
      </c>
      <c r="M1330" s="129">
        <v>15</v>
      </c>
      <c r="N1330" s="130">
        <f>IF(Tabla2[[#This Row],[LECHE RETIRO DIA]]&lt;&gt;ISBLANK(Tabla2[[#This Row],[LECHE RETIRO DIA]]),SUM(Tabla2[[#This Row],[LECHE TANQUE DIA]:[LECHE RETIRO DIA]]),SUM(Tabla2[[#This Row],[LECHE TANQUE DIA]:[LECHE AUTOCONSUMO DIA]]))</f>
        <v>647</v>
      </c>
      <c r="O1330" s="131">
        <f t="shared" si="294"/>
        <v>0.9459041731066461</v>
      </c>
      <c r="P1330" s="132">
        <f t="shared" si="295"/>
        <v>18.485714285714284</v>
      </c>
      <c r="Q1330" s="132">
        <f t="shared" si="296"/>
        <v>17.485714285714284</v>
      </c>
      <c r="R1330" s="132">
        <f t="shared" si="297"/>
        <v>7.5</v>
      </c>
      <c r="S1330" s="132">
        <f t="shared" si="298"/>
        <v>3.5944444444444446</v>
      </c>
      <c r="T1330" s="132">
        <f t="shared" si="299"/>
        <v>5.1428571428571432</v>
      </c>
      <c r="U1330" s="132">
        <f t="shared" si="300"/>
        <v>46.214285714285715</v>
      </c>
      <c r="V1330" s="132">
        <f t="shared" si="301"/>
        <v>2.5</v>
      </c>
      <c r="W1330" s="132">
        <f>IFERROR(H1330/M1330,Tabla2[[#This Row],[CARGA PRODUCCION (ANIMALES/HA)]])</f>
        <v>2.6666666666666665</v>
      </c>
      <c r="X1330" s="130">
        <f t="shared" si="302"/>
        <v>2023</v>
      </c>
      <c r="Y1330" s="130">
        <f t="shared" si="303"/>
        <v>4</v>
      </c>
      <c r="Z1330" s="130" t="e">
        <f t="shared" ca="1" si="304"/>
        <v>#NAME?</v>
      </c>
      <c r="AA1330" s="133">
        <f t="shared" si="305"/>
        <v>40</v>
      </c>
      <c r="AB1330" s="131">
        <f t="shared" si="306"/>
        <v>0.875</v>
      </c>
      <c r="AC1330" s="134">
        <f t="shared" si="307"/>
        <v>0.125</v>
      </c>
      <c r="AD1330" s="128"/>
    </row>
    <row r="1331" spans="1:30">
      <c r="A1331" s="127">
        <v>45023</v>
      </c>
      <c r="B1331" s="128" t="s">
        <v>81</v>
      </c>
      <c r="C1331" s="128">
        <v>2480</v>
      </c>
      <c r="D1331" s="128">
        <v>30</v>
      </c>
      <c r="E1331" s="128">
        <v>9</v>
      </c>
      <c r="F1331" s="128">
        <v>30</v>
      </c>
      <c r="G1331" s="128">
        <v>103</v>
      </c>
      <c r="H1331" s="128">
        <v>107</v>
      </c>
      <c r="I1331" s="128">
        <v>1</v>
      </c>
      <c r="J1331" s="128">
        <v>13</v>
      </c>
      <c r="K1331" s="128">
        <v>600</v>
      </c>
      <c r="L1331" s="128">
        <v>23.4</v>
      </c>
      <c r="M1331" s="129">
        <v>31.01</v>
      </c>
      <c r="N1331" s="130">
        <f>IF(Tabla2[[#This Row],[LECHE RETIRO DIA]]&lt;&gt;ISBLANK(Tabla2[[#This Row],[LECHE RETIRO DIA]]),SUM(Tabla2[[#This Row],[LECHE TANQUE DIA]:[LECHE RETIRO DIA]]),SUM(Tabla2[[#This Row],[LECHE TANQUE DIA]:[LECHE AUTOCONSUMO DIA]]))</f>
        <v>2549</v>
      </c>
      <c r="O1331" s="131">
        <f t="shared" si="294"/>
        <v>0.97293056100431541</v>
      </c>
      <c r="P1331" s="132">
        <f t="shared" si="295"/>
        <v>24.747572815533982</v>
      </c>
      <c r="Q1331" s="132">
        <f t="shared" si="296"/>
        <v>24.077669902912621</v>
      </c>
      <c r="R1331" s="132">
        <f t="shared" si="297"/>
        <v>2.3076923076923075</v>
      </c>
      <c r="S1331" s="132">
        <f t="shared" si="298"/>
        <v>4.2483333333333331</v>
      </c>
      <c r="T1331" s="132">
        <f t="shared" si="299"/>
        <v>5.825242718446602</v>
      </c>
      <c r="U1331" s="132">
        <f t="shared" si="300"/>
        <v>108.93162393162393</v>
      </c>
      <c r="V1331" s="132">
        <f t="shared" si="301"/>
        <v>4.4017094017094021</v>
      </c>
      <c r="W1331" s="132">
        <f>IFERROR(H1331/M1331,Tabla2[[#This Row],[CARGA PRODUCCION (ANIMALES/HA)]])</f>
        <v>3.4504998387616896</v>
      </c>
      <c r="X1331" s="130">
        <f t="shared" si="302"/>
        <v>2023</v>
      </c>
      <c r="Y1331" s="130">
        <f t="shared" si="303"/>
        <v>4</v>
      </c>
      <c r="Z1331" s="130" t="e">
        <f t="shared" ca="1" si="304"/>
        <v>#NAME?</v>
      </c>
      <c r="AA1331" s="133">
        <f t="shared" si="305"/>
        <v>107</v>
      </c>
      <c r="AB1331" s="131">
        <f t="shared" si="306"/>
        <v>0.96261682242990654</v>
      </c>
      <c r="AC1331" s="134">
        <f t="shared" si="307"/>
        <v>3.7383177570093462E-2</v>
      </c>
      <c r="AD1331" s="128"/>
    </row>
    <row r="1332" spans="1:30">
      <c r="A1332" s="127">
        <v>45023</v>
      </c>
      <c r="B1332" s="128" t="s">
        <v>83</v>
      </c>
      <c r="C1332" s="128">
        <v>2218</v>
      </c>
      <c r="D1332" s="128">
        <v>40</v>
      </c>
      <c r="E1332" s="128">
        <v>9</v>
      </c>
      <c r="F1332" s="128">
        <v>40</v>
      </c>
      <c r="G1332" s="128">
        <v>126</v>
      </c>
      <c r="H1332" s="128">
        <v>148</v>
      </c>
      <c r="I1332" s="128">
        <v>2</v>
      </c>
      <c r="J1332" s="128">
        <v>9</v>
      </c>
      <c r="K1332" s="128">
        <v>680</v>
      </c>
      <c r="L1332" s="128">
        <v>29.8</v>
      </c>
      <c r="M1332" s="129">
        <v>36.590000000000003</v>
      </c>
      <c r="N1332" s="130">
        <f>IF(Tabla2[[#This Row],[LECHE RETIRO DIA]]&lt;&gt;ISBLANK(Tabla2[[#This Row],[LECHE RETIRO DIA]]),SUM(Tabla2[[#This Row],[LECHE TANQUE DIA]:[LECHE RETIRO DIA]]),SUM(Tabla2[[#This Row],[LECHE TANQUE DIA]:[LECHE AUTOCONSUMO DIA]]))</f>
        <v>2307</v>
      </c>
      <c r="O1332" s="131">
        <f t="shared" si="294"/>
        <v>0.96142175986129175</v>
      </c>
      <c r="P1332" s="132">
        <f t="shared" si="295"/>
        <v>18.30952380952381</v>
      </c>
      <c r="Q1332" s="132">
        <f t="shared" si="296"/>
        <v>17.603174603174605</v>
      </c>
      <c r="R1332" s="132">
        <f t="shared" si="297"/>
        <v>4.4444444444444446</v>
      </c>
      <c r="S1332" s="132">
        <f t="shared" si="298"/>
        <v>3.3926470588235293</v>
      </c>
      <c r="T1332" s="132">
        <f t="shared" si="299"/>
        <v>5.3968253968253972</v>
      </c>
      <c r="U1332" s="132">
        <f t="shared" si="300"/>
        <v>77.416107382550337</v>
      </c>
      <c r="V1332" s="132">
        <f t="shared" si="301"/>
        <v>4.2281879194630871</v>
      </c>
      <c r="W1332" s="132">
        <f>IFERROR(H1332/M1332,Tabla2[[#This Row],[CARGA PRODUCCION (ANIMALES/HA)]])</f>
        <v>4.0448209893413498</v>
      </c>
      <c r="X1332" s="130">
        <f t="shared" si="302"/>
        <v>2023</v>
      </c>
      <c r="Y1332" s="130">
        <f t="shared" si="303"/>
        <v>4</v>
      </c>
      <c r="Z1332" s="130" t="e">
        <f t="shared" ca="1" si="304"/>
        <v>#NAME?</v>
      </c>
      <c r="AA1332" s="133">
        <f t="shared" si="305"/>
        <v>148</v>
      </c>
      <c r="AB1332" s="131">
        <f t="shared" si="306"/>
        <v>0.85135135135135132</v>
      </c>
      <c r="AC1332" s="134">
        <f t="shared" si="307"/>
        <v>0.14864864864864868</v>
      </c>
      <c r="AD1332" s="128"/>
    </row>
    <row r="1333" spans="1:30">
      <c r="A1333" s="127">
        <v>45023</v>
      </c>
      <c r="B1333" s="128" t="s">
        <v>85</v>
      </c>
      <c r="C1333" s="128">
        <v>1887</v>
      </c>
      <c r="D1333" s="128">
        <v>40</v>
      </c>
      <c r="E1333" s="128">
        <v>9</v>
      </c>
      <c r="F1333" s="128">
        <v>40</v>
      </c>
      <c r="G1333" s="128">
        <v>101</v>
      </c>
      <c r="H1333" s="128">
        <v>118</v>
      </c>
      <c r="I1333" s="128">
        <v>0</v>
      </c>
      <c r="J1333" s="128">
        <v>5</v>
      </c>
      <c r="K1333" s="128">
        <v>480</v>
      </c>
      <c r="L1333" s="128">
        <v>26.01</v>
      </c>
      <c r="M1333" s="129">
        <v>34.119999999999997</v>
      </c>
      <c r="N1333" s="130">
        <f>IF(Tabla2[[#This Row],[LECHE RETIRO DIA]]&lt;&gt;ISBLANK(Tabla2[[#This Row],[LECHE RETIRO DIA]]),SUM(Tabla2[[#This Row],[LECHE TANQUE DIA]:[LECHE RETIRO DIA]]),SUM(Tabla2[[#This Row],[LECHE TANQUE DIA]:[LECHE AUTOCONSUMO DIA]]))</f>
        <v>1976</v>
      </c>
      <c r="O1333" s="131">
        <f t="shared" si="294"/>
        <v>0.95495951417004044</v>
      </c>
      <c r="P1333" s="132">
        <f t="shared" si="295"/>
        <v>19.564356435643564</v>
      </c>
      <c r="Q1333" s="132">
        <f t="shared" si="296"/>
        <v>18.683168316831683</v>
      </c>
      <c r="R1333" s="132">
        <f t="shared" si="297"/>
        <v>8</v>
      </c>
      <c r="S1333" s="132">
        <f t="shared" si="298"/>
        <v>4.1166666666666663</v>
      </c>
      <c r="T1333" s="132">
        <f t="shared" si="299"/>
        <v>4.7524752475247523</v>
      </c>
      <c r="U1333" s="132">
        <f t="shared" si="300"/>
        <v>75.970780469050354</v>
      </c>
      <c r="V1333" s="132">
        <f t="shared" si="301"/>
        <v>3.8831218762014608</v>
      </c>
      <c r="W1333" s="132">
        <f>IFERROR(H1333/M1333,Tabla2[[#This Row],[CARGA PRODUCCION (ANIMALES/HA)]])</f>
        <v>3.4583821805392736</v>
      </c>
      <c r="X1333" s="130">
        <f t="shared" si="302"/>
        <v>2023</v>
      </c>
      <c r="Y1333" s="130">
        <f t="shared" si="303"/>
        <v>4</v>
      </c>
      <c r="Z1333" s="130" t="e">
        <f t="shared" ca="1" si="304"/>
        <v>#NAME?</v>
      </c>
      <c r="AA1333" s="133">
        <f t="shared" si="305"/>
        <v>118</v>
      </c>
      <c r="AB1333" s="131">
        <f t="shared" si="306"/>
        <v>0.85593220338983056</v>
      </c>
      <c r="AC1333" s="134">
        <f t="shared" si="307"/>
        <v>0.14406779661016944</v>
      </c>
      <c r="AD1333" s="128"/>
    </row>
    <row r="1334" spans="1:30">
      <c r="A1334" s="127">
        <v>45023</v>
      </c>
      <c r="B1334" s="128" t="s">
        <v>88</v>
      </c>
      <c r="C1334" s="128">
        <v>613</v>
      </c>
      <c r="D1334" s="128">
        <v>15</v>
      </c>
      <c r="E1334" s="128">
        <v>5</v>
      </c>
      <c r="F1334" s="128">
        <v>15</v>
      </c>
      <c r="G1334" s="128">
        <v>35</v>
      </c>
      <c r="H1334" s="128">
        <v>40</v>
      </c>
      <c r="I1334" s="128">
        <v>1</v>
      </c>
      <c r="J1334" s="128">
        <v>2</v>
      </c>
      <c r="K1334" s="128">
        <v>180</v>
      </c>
      <c r="L1334" s="128">
        <v>14</v>
      </c>
      <c r="M1334" s="129">
        <v>15</v>
      </c>
      <c r="N1334" s="130">
        <f>IF(Tabla2[[#This Row],[LECHE RETIRO DIA]]&lt;&gt;ISBLANK(Tabla2[[#This Row],[LECHE RETIRO DIA]]),SUM(Tabla2[[#This Row],[LECHE TANQUE DIA]:[LECHE RETIRO DIA]]),SUM(Tabla2[[#This Row],[LECHE TANQUE DIA]:[LECHE AUTOCONSUMO DIA]]))</f>
        <v>648</v>
      </c>
      <c r="O1334" s="131">
        <f t="shared" si="294"/>
        <v>0.94598765432098764</v>
      </c>
      <c r="P1334" s="132">
        <f t="shared" si="295"/>
        <v>18.514285714285716</v>
      </c>
      <c r="Q1334" s="132">
        <f t="shared" si="296"/>
        <v>17.514285714285716</v>
      </c>
      <c r="R1334" s="132">
        <f t="shared" si="297"/>
        <v>7.5</v>
      </c>
      <c r="S1334" s="132">
        <f t="shared" si="298"/>
        <v>3.6</v>
      </c>
      <c r="T1334" s="132">
        <f t="shared" si="299"/>
        <v>5.1428571428571432</v>
      </c>
      <c r="U1334" s="132">
        <f t="shared" si="300"/>
        <v>46.285714285714285</v>
      </c>
      <c r="V1334" s="132">
        <f t="shared" si="301"/>
        <v>2.5</v>
      </c>
      <c r="W1334" s="132">
        <f>IFERROR(H1334/M1334,Tabla2[[#This Row],[CARGA PRODUCCION (ANIMALES/HA)]])</f>
        <v>2.6666666666666665</v>
      </c>
      <c r="X1334" s="130">
        <f t="shared" si="302"/>
        <v>2023</v>
      </c>
      <c r="Y1334" s="130">
        <f t="shared" si="303"/>
        <v>4</v>
      </c>
      <c r="Z1334" s="130" t="e">
        <f t="shared" ca="1" si="304"/>
        <v>#NAME?</v>
      </c>
      <c r="AA1334" s="133">
        <f t="shared" si="305"/>
        <v>40</v>
      </c>
      <c r="AB1334" s="131">
        <f t="shared" si="306"/>
        <v>0.875</v>
      </c>
      <c r="AC1334" s="134">
        <f t="shared" si="307"/>
        <v>0.125</v>
      </c>
      <c r="AD1334" s="128"/>
    </row>
    <row r="1335" spans="1:30">
      <c r="A1335" s="127">
        <v>45024</v>
      </c>
      <c r="B1335" s="128" t="s">
        <v>81</v>
      </c>
      <c r="C1335" s="128">
        <v>2443</v>
      </c>
      <c r="D1335" s="128">
        <v>30</v>
      </c>
      <c r="E1335" s="128">
        <v>9</v>
      </c>
      <c r="F1335" s="128">
        <v>30</v>
      </c>
      <c r="G1335" s="128">
        <v>103</v>
      </c>
      <c r="H1335" s="128">
        <v>107</v>
      </c>
      <c r="I1335" s="128">
        <v>1</v>
      </c>
      <c r="J1335" s="128">
        <v>13</v>
      </c>
      <c r="K1335" s="128">
        <v>600</v>
      </c>
      <c r="L1335" s="128">
        <v>23.4</v>
      </c>
      <c r="M1335" s="129">
        <v>31.01</v>
      </c>
      <c r="N1335" s="130">
        <f>IF(Tabla2[[#This Row],[LECHE RETIRO DIA]]&lt;&gt;ISBLANK(Tabla2[[#This Row],[LECHE RETIRO DIA]]),SUM(Tabla2[[#This Row],[LECHE TANQUE DIA]:[LECHE RETIRO DIA]]),SUM(Tabla2[[#This Row],[LECHE TANQUE DIA]:[LECHE AUTOCONSUMO DIA]]))</f>
        <v>2512</v>
      </c>
      <c r="O1335" s="131">
        <f t="shared" si="294"/>
        <v>0.97253184713375795</v>
      </c>
      <c r="P1335" s="132">
        <f t="shared" si="295"/>
        <v>24.388349514563107</v>
      </c>
      <c r="Q1335" s="132">
        <f t="shared" si="296"/>
        <v>23.718446601941746</v>
      </c>
      <c r="R1335" s="132">
        <f t="shared" si="297"/>
        <v>2.3076923076923075</v>
      </c>
      <c r="S1335" s="132">
        <f t="shared" si="298"/>
        <v>4.1866666666666665</v>
      </c>
      <c r="T1335" s="132">
        <f t="shared" si="299"/>
        <v>5.825242718446602</v>
      </c>
      <c r="U1335" s="132">
        <f t="shared" si="300"/>
        <v>107.35042735042735</v>
      </c>
      <c r="V1335" s="132">
        <f t="shared" si="301"/>
        <v>4.4017094017094021</v>
      </c>
      <c r="W1335" s="132">
        <f>IFERROR(H1335/M1335,Tabla2[[#This Row],[CARGA PRODUCCION (ANIMALES/HA)]])</f>
        <v>3.4504998387616896</v>
      </c>
      <c r="X1335" s="130">
        <f t="shared" si="302"/>
        <v>2023</v>
      </c>
      <c r="Y1335" s="130">
        <f t="shared" si="303"/>
        <v>4</v>
      </c>
      <c r="Z1335" s="130" t="e">
        <f t="shared" ca="1" si="304"/>
        <v>#NAME?</v>
      </c>
      <c r="AA1335" s="133">
        <f t="shared" si="305"/>
        <v>107</v>
      </c>
      <c r="AB1335" s="131">
        <f t="shared" si="306"/>
        <v>0.96261682242990654</v>
      </c>
      <c r="AC1335" s="134">
        <f t="shared" si="307"/>
        <v>3.7383177570093462E-2</v>
      </c>
      <c r="AD1335" s="128"/>
    </row>
    <row r="1336" spans="1:30">
      <c r="A1336" s="127">
        <v>45024</v>
      </c>
      <c r="B1336" s="128" t="s">
        <v>83</v>
      </c>
      <c r="C1336" s="128">
        <v>2241</v>
      </c>
      <c r="D1336" s="128">
        <v>40</v>
      </c>
      <c r="E1336" s="128">
        <v>9</v>
      </c>
      <c r="F1336" s="128">
        <v>40</v>
      </c>
      <c r="G1336" s="128">
        <v>126</v>
      </c>
      <c r="H1336" s="128">
        <v>148</v>
      </c>
      <c r="I1336" s="128">
        <v>2</v>
      </c>
      <c r="J1336" s="128">
        <v>10</v>
      </c>
      <c r="K1336" s="128">
        <v>680</v>
      </c>
      <c r="L1336" s="128">
        <v>29.8</v>
      </c>
      <c r="M1336" s="129">
        <v>36.590000000000003</v>
      </c>
      <c r="N1336" s="130">
        <f>IF(Tabla2[[#This Row],[LECHE RETIRO DIA]]&lt;&gt;ISBLANK(Tabla2[[#This Row],[LECHE RETIRO DIA]]),SUM(Tabla2[[#This Row],[LECHE TANQUE DIA]:[LECHE RETIRO DIA]]),SUM(Tabla2[[#This Row],[LECHE TANQUE DIA]:[LECHE AUTOCONSUMO DIA]]))</f>
        <v>2330</v>
      </c>
      <c r="O1336" s="131">
        <f t="shared" si="294"/>
        <v>0.96180257510729616</v>
      </c>
      <c r="P1336" s="132">
        <f t="shared" si="295"/>
        <v>18.49206349206349</v>
      </c>
      <c r="Q1336" s="132">
        <f t="shared" si="296"/>
        <v>17.785714285714285</v>
      </c>
      <c r="R1336" s="132">
        <f t="shared" si="297"/>
        <v>4</v>
      </c>
      <c r="S1336" s="132">
        <f t="shared" si="298"/>
        <v>3.4264705882352939</v>
      </c>
      <c r="T1336" s="132">
        <f t="shared" si="299"/>
        <v>5.3968253968253972</v>
      </c>
      <c r="U1336" s="132">
        <f t="shared" si="300"/>
        <v>78.187919463087241</v>
      </c>
      <c r="V1336" s="132">
        <f t="shared" si="301"/>
        <v>4.2281879194630871</v>
      </c>
      <c r="W1336" s="132">
        <f>IFERROR(H1336/M1336,Tabla2[[#This Row],[CARGA PRODUCCION (ANIMALES/HA)]])</f>
        <v>4.0448209893413498</v>
      </c>
      <c r="X1336" s="130">
        <f t="shared" si="302"/>
        <v>2023</v>
      </c>
      <c r="Y1336" s="130">
        <f t="shared" si="303"/>
        <v>4</v>
      </c>
      <c r="Z1336" s="130" t="e">
        <f t="shared" ca="1" si="304"/>
        <v>#NAME?</v>
      </c>
      <c r="AA1336" s="133">
        <f t="shared" si="305"/>
        <v>148</v>
      </c>
      <c r="AB1336" s="131">
        <f t="shared" si="306"/>
        <v>0.85135135135135132</v>
      </c>
      <c r="AC1336" s="134">
        <f t="shared" si="307"/>
        <v>0.14864864864864868</v>
      </c>
      <c r="AD1336" s="128"/>
    </row>
    <row r="1337" spans="1:30">
      <c r="A1337" s="127">
        <v>45024</v>
      </c>
      <c r="B1337" s="128" t="s">
        <v>85</v>
      </c>
      <c r="C1337" s="128">
        <v>1969</v>
      </c>
      <c r="D1337" s="128">
        <v>40</v>
      </c>
      <c r="E1337" s="128">
        <v>9</v>
      </c>
      <c r="F1337" s="128">
        <v>40</v>
      </c>
      <c r="G1337" s="128">
        <v>102</v>
      </c>
      <c r="H1337" s="128">
        <v>117</v>
      </c>
      <c r="I1337" s="128">
        <v>0</v>
      </c>
      <c r="J1337" s="128">
        <v>5</v>
      </c>
      <c r="K1337" s="128">
        <v>480</v>
      </c>
      <c r="L1337" s="128">
        <v>26.01</v>
      </c>
      <c r="M1337" s="129">
        <v>34.119999999999997</v>
      </c>
      <c r="N1337" s="130">
        <f>IF(Tabla2[[#This Row],[LECHE RETIRO DIA]]&lt;&gt;ISBLANK(Tabla2[[#This Row],[LECHE RETIRO DIA]]),SUM(Tabla2[[#This Row],[LECHE TANQUE DIA]:[LECHE RETIRO DIA]]),SUM(Tabla2[[#This Row],[LECHE TANQUE DIA]:[LECHE AUTOCONSUMO DIA]]))</f>
        <v>2058</v>
      </c>
      <c r="O1337" s="131">
        <f t="shared" si="294"/>
        <v>0.95675413022351796</v>
      </c>
      <c r="P1337" s="132">
        <f t="shared" si="295"/>
        <v>20.176470588235293</v>
      </c>
      <c r="Q1337" s="132">
        <f t="shared" si="296"/>
        <v>19.303921568627452</v>
      </c>
      <c r="R1337" s="132">
        <f t="shared" si="297"/>
        <v>8</v>
      </c>
      <c r="S1337" s="132">
        <f t="shared" si="298"/>
        <v>4.2874999999999996</v>
      </c>
      <c r="T1337" s="132">
        <f t="shared" si="299"/>
        <v>4.7058823529411766</v>
      </c>
      <c r="U1337" s="132">
        <f t="shared" si="300"/>
        <v>79.12341407151095</v>
      </c>
      <c r="V1337" s="132">
        <f t="shared" si="301"/>
        <v>3.9215686274509802</v>
      </c>
      <c r="W1337" s="132">
        <f>IFERROR(H1337/M1337,Tabla2[[#This Row],[CARGA PRODUCCION (ANIMALES/HA)]])</f>
        <v>3.4290738569753811</v>
      </c>
      <c r="X1337" s="130">
        <f t="shared" si="302"/>
        <v>2023</v>
      </c>
      <c r="Y1337" s="130">
        <f t="shared" si="303"/>
        <v>4</v>
      </c>
      <c r="Z1337" s="130" t="e">
        <f t="shared" ca="1" si="304"/>
        <v>#NAME?</v>
      </c>
      <c r="AA1337" s="133">
        <f t="shared" si="305"/>
        <v>117</v>
      </c>
      <c r="AB1337" s="131">
        <f t="shared" si="306"/>
        <v>0.87179487179487181</v>
      </c>
      <c r="AC1337" s="134">
        <f t="shared" si="307"/>
        <v>0.12820512820512819</v>
      </c>
      <c r="AD1337" s="128"/>
    </row>
    <row r="1338" spans="1:30">
      <c r="A1338" s="127">
        <v>45024</v>
      </c>
      <c r="B1338" s="128" t="s">
        <v>88</v>
      </c>
      <c r="C1338" s="128">
        <v>656</v>
      </c>
      <c r="D1338" s="128">
        <v>15</v>
      </c>
      <c r="E1338" s="128">
        <v>5</v>
      </c>
      <c r="F1338" s="128">
        <v>15</v>
      </c>
      <c r="G1338" s="128">
        <v>34</v>
      </c>
      <c r="H1338" s="128">
        <v>40</v>
      </c>
      <c r="I1338" s="128">
        <v>1</v>
      </c>
      <c r="J1338" s="128">
        <v>2</v>
      </c>
      <c r="K1338" s="128">
        <v>180</v>
      </c>
      <c r="L1338" s="128">
        <v>14</v>
      </c>
      <c r="M1338" s="129">
        <v>15</v>
      </c>
      <c r="N1338" s="130">
        <f>IF(Tabla2[[#This Row],[LECHE RETIRO DIA]]&lt;&gt;ISBLANK(Tabla2[[#This Row],[LECHE RETIRO DIA]]),SUM(Tabla2[[#This Row],[LECHE TANQUE DIA]:[LECHE RETIRO DIA]]),SUM(Tabla2[[#This Row],[LECHE TANQUE DIA]:[LECHE AUTOCONSUMO DIA]]))</f>
        <v>691</v>
      </c>
      <c r="O1338" s="131">
        <f t="shared" si="294"/>
        <v>0.94934876989869754</v>
      </c>
      <c r="P1338" s="132">
        <f t="shared" si="295"/>
        <v>20.323529411764707</v>
      </c>
      <c r="Q1338" s="132">
        <f t="shared" si="296"/>
        <v>19.294117647058822</v>
      </c>
      <c r="R1338" s="132">
        <f t="shared" si="297"/>
        <v>7.5</v>
      </c>
      <c r="S1338" s="132">
        <f t="shared" si="298"/>
        <v>3.838888888888889</v>
      </c>
      <c r="T1338" s="132">
        <f t="shared" si="299"/>
        <v>5.2941176470588234</v>
      </c>
      <c r="U1338" s="132">
        <f t="shared" si="300"/>
        <v>49.357142857142854</v>
      </c>
      <c r="V1338" s="132">
        <f t="shared" si="301"/>
        <v>2.4285714285714284</v>
      </c>
      <c r="W1338" s="132">
        <f>IFERROR(H1338/M1338,Tabla2[[#This Row],[CARGA PRODUCCION (ANIMALES/HA)]])</f>
        <v>2.6666666666666665</v>
      </c>
      <c r="X1338" s="130">
        <f t="shared" si="302"/>
        <v>2023</v>
      </c>
      <c r="Y1338" s="130">
        <f t="shared" si="303"/>
        <v>4</v>
      </c>
      <c r="Z1338" s="130" t="e">
        <f t="shared" ca="1" si="304"/>
        <v>#NAME?</v>
      </c>
      <c r="AA1338" s="133">
        <f t="shared" si="305"/>
        <v>40</v>
      </c>
      <c r="AB1338" s="131">
        <f t="shared" si="306"/>
        <v>0.85</v>
      </c>
      <c r="AC1338" s="134">
        <f t="shared" si="307"/>
        <v>0.15000000000000002</v>
      </c>
      <c r="AD1338" s="128"/>
    </row>
    <row r="1339" spans="1:30">
      <c r="A1339" s="127">
        <v>45025</v>
      </c>
      <c r="B1339" s="128" t="s">
        <v>81</v>
      </c>
      <c r="C1339" s="128">
        <v>2452</v>
      </c>
      <c r="D1339" s="128">
        <v>30</v>
      </c>
      <c r="E1339" s="128">
        <v>9</v>
      </c>
      <c r="F1339" s="128">
        <v>30</v>
      </c>
      <c r="G1339" s="128">
        <v>104</v>
      </c>
      <c r="H1339" s="128">
        <v>107</v>
      </c>
      <c r="I1339" s="128">
        <v>1</v>
      </c>
      <c r="J1339" s="128">
        <v>13</v>
      </c>
      <c r="K1339" s="128">
        <v>600</v>
      </c>
      <c r="L1339" s="128">
        <v>23.4</v>
      </c>
      <c r="M1339" s="129">
        <v>31.01</v>
      </c>
      <c r="N1339" s="130">
        <f>IF(Tabla2[[#This Row],[LECHE RETIRO DIA]]&lt;&gt;ISBLANK(Tabla2[[#This Row],[LECHE RETIRO DIA]]),SUM(Tabla2[[#This Row],[LECHE TANQUE DIA]:[LECHE RETIRO DIA]]),SUM(Tabla2[[#This Row],[LECHE TANQUE DIA]:[LECHE AUTOCONSUMO DIA]]))</f>
        <v>2521</v>
      </c>
      <c r="O1339" s="131">
        <f t="shared" si="294"/>
        <v>0.97262990876636257</v>
      </c>
      <c r="P1339" s="132">
        <f t="shared" si="295"/>
        <v>24.240384615384617</v>
      </c>
      <c r="Q1339" s="132">
        <f t="shared" si="296"/>
        <v>23.576923076923077</v>
      </c>
      <c r="R1339" s="132">
        <f t="shared" si="297"/>
        <v>2.3076923076923075</v>
      </c>
      <c r="S1339" s="132">
        <f t="shared" si="298"/>
        <v>4.2016666666666671</v>
      </c>
      <c r="T1339" s="132">
        <f t="shared" si="299"/>
        <v>5.7692307692307692</v>
      </c>
      <c r="U1339" s="132">
        <f t="shared" si="300"/>
        <v>107.73504273504274</v>
      </c>
      <c r="V1339" s="132">
        <f t="shared" si="301"/>
        <v>4.4444444444444446</v>
      </c>
      <c r="W1339" s="132">
        <f>IFERROR(H1339/M1339,Tabla2[[#This Row],[CARGA PRODUCCION (ANIMALES/HA)]])</f>
        <v>3.4504998387616896</v>
      </c>
      <c r="X1339" s="130">
        <f t="shared" si="302"/>
        <v>2023</v>
      </c>
      <c r="Y1339" s="130">
        <f t="shared" si="303"/>
        <v>4</v>
      </c>
      <c r="Z1339" s="130" t="e">
        <f t="shared" ca="1" si="304"/>
        <v>#NAME?</v>
      </c>
      <c r="AA1339" s="133">
        <f t="shared" si="305"/>
        <v>107</v>
      </c>
      <c r="AB1339" s="131">
        <f t="shared" si="306"/>
        <v>0.9719626168224299</v>
      </c>
      <c r="AC1339" s="134">
        <f t="shared" si="307"/>
        <v>2.8037383177570097E-2</v>
      </c>
      <c r="AD1339" s="128"/>
    </row>
    <row r="1340" spans="1:30">
      <c r="A1340" s="127">
        <v>45025</v>
      </c>
      <c r="B1340" s="128" t="s">
        <v>83</v>
      </c>
      <c r="C1340" s="128">
        <v>2223</v>
      </c>
      <c r="D1340" s="128">
        <v>40</v>
      </c>
      <c r="E1340" s="128">
        <v>9</v>
      </c>
      <c r="F1340" s="128">
        <v>40</v>
      </c>
      <c r="G1340" s="128">
        <v>127</v>
      </c>
      <c r="H1340" s="128">
        <v>148</v>
      </c>
      <c r="I1340" s="128">
        <v>2</v>
      </c>
      <c r="J1340" s="128">
        <v>9</v>
      </c>
      <c r="K1340" s="128">
        <v>680</v>
      </c>
      <c r="L1340" s="128">
        <v>29.8</v>
      </c>
      <c r="M1340" s="129">
        <v>36.590000000000003</v>
      </c>
      <c r="N1340" s="130">
        <f>IF(Tabla2[[#This Row],[LECHE RETIRO DIA]]&lt;&gt;ISBLANK(Tabla2[[#This Row],[LECHE RETIRO DIA]]),SUM(Tabla2[[#This Row],[LECHE TANQUE DIA]:[LECHE RETIRO DIA]]),SUM(Tabla2[[#This Row],[LECHE TANQUE DIA]:[LECHE AUTOCONSUMO DIA]]))</f>
        <v>2312</v>
      </c>
      <c r="O1340" s="131">
        <f t="shared" ref="O1340:O1403" si="308">IFERROR(C1340/N1340,"")</f>
        <v>0.96150519031141868</v>
      </c>
      <c r="P1340" s="132">
        <f t="shared" ref="P1340:P1403" si="309">IFERROR(N1340/G1340,"")</f>
        <v>18.204724409448819</v>
      </c>
      <c r="Q1340" s="132">
        <f t="shared" ref="Q1340:Q1403" si="310">IFERROR(C1340/G1340,"")</f>
        <v>17.503937007874015</v>
      </c>
      <c r="R1340" s="132">
        <f t="shared" ref="R1340:R1403" si="311">IFERROR(D1340/J1340,"")</f>
        <v>4.4444444444444446</v>
      </c>
      <c r="S1340" s="132">
        <f t="shared" ref="S1340:S1403" si="312">IFERROR(N1340/K1340,"")</f>
        <v>3.4</v>
      </c>
      <c r="T1340" s="132">
        <f t="shared" ref="T1340:T1403" si="313">IFERROR(K1340/G1340,"")</f>
        <v>5.3543307086614176</v>
      </c>
      <c r="U1340" s="132">
        <f t="shared" ref="U1340:U1403" si="314">IFERROR(N1340/L1340,"")</f>
        <v>77.583892617449663</v>
      </c>
      <c r="V1340" s="132">
        <f t="shared" ref="V1340:V1403" si="315">IFERROR(G1340/L1340,"")</f>
        <v>4.2617449664429525</v>
      </c>
      <c r="W1340" s="132">
        <f>IFERROR(H1340/M1340,Tabla2[[#This Row],[CARGA PRODUCCION (ANIMALES/HA)]])</f>
        <v>4.0448209893413498</v>
      </c>
      <c r="X1340" s="130">
        <f t="shared" ref="X1340:X1403" si="316">YEAR(A1340)</f>
        <v>2023</v>
      </c>
      <c r="Y1340" s="130">
        <f t="shared" ref="Y1340:Y1403" si="317">MONTH(A1340)</f>
        <v>4</v>
      </c>
      <c r="Z1340" s="130" t="e">
        <f t="shared" ref="Z1340:Z1403" ca="1" si="318">_xlfn.ISOWEEKNUM(A1340)</f>
        <v>#NAME?</v>
      </c>
      <c r="AA1340" s="133">
        <f t="shared" ref="AA1340:AA1403" si="319">IF(H1340&gt;0,H1340,G1340)</f>
        <v>148</v>
      </c>
      <c r="AB1340" s="131">
        <f t="shared" ref="AB1340:AB1403" si="320">IFERROR(G1340/AA1340,"")</f>
        <v>0.85810810810810811</v>
      </c>
      <c r="AC1340" s="134">
        <f t="shared" si="307"/>
        <v>0.14189189189189189</v>
      </c>
      <c r="AD1340" s="128"/>
    </row>
    <row r="1341" spans="1:30">
      <c r="A1341" s="127">
        <v>45025</v>
      </c>
      <c r="B1341" s="128" t="s">
        <v>85</v>
      </c>
      <c r="C1341" s="128">
        <v>1874</v>
      </c>
      <c r="D1341" s="128">
        <v>40</v>
      </c>
      <c r="E1341" s="128">
        <v>9</v>
      </c>
      <c r="F1341" s="128">
        <v>40</v>
      </c>
      <c r="G1341" s="128">
        <v>102</v>
      </c>
      <c r="H1341" s="128">
        <v>117</v>
      </c>
      <c r="I1341" s="128">
        <v>0</v>
      </c>
      <c r="J1341" s="128">
        <v>5</v>
      </c>
      <c r="K1341" s="128">
        <v>480</v>
      </c>
      <c r="L1341" s="128">
        <v>26.01</v>
      </c>
      <c r="M1341" s="129">
        <v>34.119999999999997</v>
      </c>
      <c r="N1341" s="130">
        <f>IF(Tabla2[[#This Row],[LECHE RETIRO DIA]]&lt;&gt;ISBLANK(Tabla2[[#This Row],[LECHE RETIRO DIA]]),SUM(Tabla2[[#This Row],[LECHE TANQUE DIA]:[LECHE RETIRO DIA]]),SUM(Tabla2[[#This Row],[LECHE TANQUE DIA]:[LECHE AUTOCONSUMO DIA]]))</f>
        <v>1963</v>
      </c>
      <c r="O1341" s="131">
        <f t="shared" si="308"/>
        <v>0.95466123280692816</v>
      </c>
      <c r="P1341" s="132">
        <f t="shared" si="309"/>
        <v>19.245098039215687</v>
      </c>
      <c r="Q1341" s="132">
        <f t="shared" si="310"/>
        <v>18.372549019607842</v>
      </c>
      <c r="R1341" s="132">
        <f t="shared" si="311"/>
        <v>8</v>
      </c>
      <c r="S1341" s="132">
        <f t="shared" si="312"/>
        <v>4.0895833333333336</v>
      </c>
      <c r="T1341" s="132">
        <f t="shared" si="313"/>
        <v>4.7058823529411766</v>
      </c>
      <c r="U1341" s="132">
        <f t="shared" si="314"/>
        <v>75.470972702806606</v>
      </c>
      <c r="V1341" s="132">
        <f t="shared" si="315"/>
        <v>3.9215686274509802</v>
      </c>
      <c r="W1341" s="132">
        <f>IFERROR(H1341/M1341,Tabla2[[#This Row],[CARGA PRODUCCION (ANIMALES/HA)]])</f>
        <v>3.4290738569753811</v>
      </c>
      <c r="X1341" s="130">
        <f t="shared" si="316"/>
        <v>2023</v>
      </c>
      <c r="Y1341" s="130">
        <f t="shared" si="317"/>
        <v>4</v>
      </c>
      <c r="Z1341" s="130" t="e">
        <f t="shared" ca="1" si="318"/>
        <v>#NAME?</v>
      </c>
      <c r="AA1341" s="133">
        <f t="shared" si="319"/>
        <v>117</v>
      </c>
      <c r="AB1341" s="131">
        <f t="shared" si="320"/>
        <v>0.87179487179487181</v>
      </c>
      <c r="AC1341" s="134">
        <f t="shared" si="307"/>
        <v>0.12820512820512819</v>
      </c>
      <c r="AD1341" s="128"/>
    </row>
    <row r="1342" spans="1:30">
      <c r="A1342" s="127">
        <v>45025</v>
      </c>
      <c r="B1342" s="128" t="s">
        <v>88</v>
      </c>
      <c r="C1342" s="128">
        <v>605</v>
      </c>
      <c r="D1342" s="128">
        <v>15</v>
      </c>
      <c r="E1342" s="128">
        <v>5</v>
      </c>
      <c r="F1342" s="128">
        <v>15</v>
      </c>
      <c r="G1342" s="128">
        <v>34</v>
      </c>
      <c r="H1342" s="128">
        <v>40</v>
      </c>
      <c r="I1342" s="128">
        <v>1</v>
      </c>
      <c r="J1342" s="128">
        <v>2</v>
      </c>
      <c r="K1342" s="128">
        <v>180</v>
      </c>
      <c r="L1342" s="128">
        <v>14</v>
      </c>
      <c r="M1342" s="129">
        <v>15</v>
      </c>
      <c r="N1342" s="130">
        <f>IF(Tabla2[[#This Row],[LECHE RETIRO DIA]]&lt;&gt;ISBLANK(Tabla2[[#This Row],[LECHE RETIRO DIA]]),SUM(Tabla2[[#This Row],[LECHE TANQUE DIA]:[LECHE RETIRO DIA]]),SUM(Tabla2[[#This Row],[LECHE TANQUE DIA]:[LECHE AUTOCONSUMO DIA]]))</f>
        <v>640</v>
      </c>
      <c r="O1342" s="131">
        <f t="shared" si="308"/>
        <v>0.9453125</v>
      </c>
      <c r="P1342" s="132">
        <f t="shared" si="309"/>
        <v>18.823529411764707</v>
      </c>
      <c r="Q1342" s="132">
        <f t="shared" si="310"/>
        <v>17.794117647058822</v>
      </c>
      <c r="R1342" s="132">
        <f t="shared" si="311"/>
        <v>7.5</v>
      </c>
      <c r="S1342" s="132">
        <f t="shared" si="312"/>
        <v>3.5555555555555554</v>
      </c>
      <c r="T1342" s="132">
        <f t="shared" si="313"/>
        <v>5.2941176470588234</v>
      </c>
      <c r="U1342" s="132">
        <f t="shared" si="314"/>
        <v>45.714285714285715</v>
      </c>
      <c r="V1342" s="132">
        <f t="shared" si="315"/>
        <v>2.4285714285714284</v>
      </c>
      <c r="W1342" s="132">
        <f>IFERROR(H1342/M1342,Tabla2[[#This Row],[CARGA PRODUCCION (ANIMALES/HA)]])</f>
        <v>2.6666666666666665</v>
      </c>
      <c r="X1342" s="130">
        <f t="shared" si="316"/>
        <v>2023</v>
      </c>
      <c r="Y1342" s="130">
        <f t="shared" si="317"/>
        <v>4</v>
      </c>
      <c r="Z1342" s="130" t="e">
        <f t="shared" ca="1" si="318"/>
        <v>#NAME?</v>
      </c>
      <c r="AA1342" s="133">
        <f t="shared" si="319"/>
        <v>40</v>
      </c>
      <c r="AB1342" s="131">
        <f t="shared" si="320"/>
        <v>0.85</v>
      </c>
      <c r="AC1342" s="134">
        <f t="shared" si="307"/>
        <v>0.15000000000000002</v>
      </c>
      <c r="AD1342" s="128"/>
    </row>
    <row r="1343" spans="1:30">
      <c r="A1343" s="127">
        <v>45026</v>
      </c>
      <c r="B1343" s="128" t="s">
        <v>81</v>
      </c>
      <c r="C1343" s="128">
        <v>2480</v>
      </c>
      <c r="D1343" s="128">
        <v>30</v>
      </c>
      <c r="E1343" s="128">
        <v>9</v>
      </c>
      <c r="F1343" s="128">
        <v>30</v>
      </c>
      <c r="G1343" s="128">
        <v>104</v>
      </c>
      <c r="H1343" s="128">
        <v>107</v>
      </c>
      <c r="I1343" s="128">
        <v>1</v>
      </c>
      <c r="J1343" s="128">
        <v>13</v>
      </c>
      <c r="K1343" s="128">
        <v>640</v>
      </c>
      <c r="L1343" s="128">
        <v>23.4</v>
      </c>
      <c r="M1343" s="129">
        <v>31.01</v>
      </c>
      <c r="N1343" s="130">
        <f>IF(Tabla2[[#This Row],[LECHE RETIRO DIA]]&lt;&gt;ISBLANK(Tabla2[[#This Row],[LECHE RETIRO DIA]]),SUM(Tabla2[[#This Row],[LECHE TANQUE DIA]:[LECHE RETIRO DIA]]),SUM(Tabla2[[#This Row],[LECHE TANQUE DIA]:[LECHE AUTOCONSUMO DIA]]))</f>
        <v>2549</v>
      </c>
      <c r="O1343" s="131">
        <f t="shared" si="308"/>
        <v>0.97293056100431541</v>
      </c>
      <c r="P1343" s="132">
        <f t="shared" si="309"/>
        <v>24.509615384615383</v>
      </c>
      <c r="Q1343" s="132">
        <f t="shared" si="310"/>
        <v>23.846153846153847</v>
      </c>
      <c r="R1343" s="132">
        <f t="shared" si="311"/>
        <v>2.3076923076923075</v>
      </c>
      <c r="S1343" s="132">
        <f t="shared" si="312"/>
        <v>3.9828125000000001</v>
      </c>
      <c r="T1343" s="132">
        <f t="shared" si="313"/>
        <v>6.1538461538461542</v>
      </c>
      <c r="U1343" s="132">
        <f t="shared" si="314"/>
        <v>108.93162393162393</v>
      </c>
      <c r="V1343" s="132">
        <f t="shared" si="315"/>
        <v>4.4444444444444446</v>
      </c>
      <c r="W1343" s="132">
        <f>IFERROR(H1343/M1343,Tabla2[[#This Row],[CARGA PRODUCCION (ANIMALES/HA)]])</f>
        <v>3.4504998387616896</v>
      </c>
      <c r="X1343" s="130">
        <f t="shared" si="316"/>
        <v>2023</v>
      </c>
      <c r="Y1343" s="130">
        <f t="shared" si="317"/>
        <v>4</v>
      </c>
      <c r="Z1343" s="130" t="e">
        <f t="shared" ca="1" si="318"/>
        <v>#NAME?</v>
      </c>
      <c r="AA1343" s="133">
        <f t="shared" si="319"/>
        <v>107</v>
      </c>
      <c r="AB1343" s="131">
        <f t="shared" si="320"/>
        <v>0.9719626168224299</v>
      </c>
      <c r="AC1343" s="134">
        <f t="shared" si="307"/>
        <v>2.8037383177570097E-2</v>
      </c>
      <c r="AD1343" s="128"/>
    </row>
    <row r="1344" spans="1:30">
      <c r="A1344" s="127">
        <v>45026</v>
      </c>
      <c r="B1344" s="128" t="s">
        <v>83</v>
      </c>
      <c r="C1344" s="128">
        <v>2159</v>
      </c>
      <c r="D1344" s="128">
        <v>40</v>
      </c>
      <c r="E1344" s="128">
        <v>9</v>
      </c>
      <c r="F1344" s="128">
        <v>40</v>
      </c>
      <c r="G1344" s="128">
        <v>127</v>
      </c>
      <c r="H1344" s="128">
        <v>148</v>
      </c>
      <c r="I1344" s="128">
        <v>2</v>
      </c>
      <c r="J1344" s="128">
        <v>9</v>
      </c>
      <c r="K1344" s="128">
        <v>680</v>
      </c>
      <c r="L1344" s="128">
        <v>29.8</v>
      </c>
      <c r="M1344" s="129">
        <v>36.590000000000003</v>
      </c>
      <c r="N1344" s="130">
        <f>IF(Tabla2[[#This Row],[LECHE RETIRO DIA]]&lt;&gt;ISBLANK(Tabla2[[#This Row],[LECHE RETIRO DIA]]),SUM(Tabla2[[#This Row],[LECHE TANQUE DIA]:[LECHE RETIRO DIA]]),SUM(Tabla2[[#This Row],[LECHE TANQUE DIA]:[LECHE AUTOCONSUMO DIA]]))</f>
        <v>2248</v>
      </c>
      <c r="O1344" s="131">
        <f t="shared" si="308"/>
        <v>0.96040925266903909</v>
      </c>
      <c r="P1344" s="132">
        <f t="shared" si="309"/>
        <v>17.700787401574804</v>
      </c>
      <c r="Q1344" s="132">
        <f t="shared" si="310"/>
        <v>17</v>
      </c>
      <c r="R1344" s="132">
        <f t="shared" si="311"/>
        <v>4.4444444444444446</v>
      </c>
      <c r="S1344" s="132">
        <f t="shared" si="312"/>
        <v>3.3058823529411763</v>
      </c>
      <c r="T1344" s="132">
        <f t="shared" si="313"/>
        <v>5.3543307086614176</v>
      </c>
      <c r="U1344" s="132">
        <f t="shared" si="314"/>
        <v>75.43624161073825</v>
      </c>
      <c r="V1344" s="132">
        <f t="shared" si="315"/>
        <v>4.2617449664429525</v>
      </c>
      <c r="W1344" s="132">
        <f>IFERROR(H1344/M1344,Tabla2[[#This Row],[CARGA PRODUCCION (ANIMALES/HA)]])</f>
        <v>4.0448209893413498</v>
      </c>
      <c r="X1344" s="130">
        <f t="shared" si="316"/>
        <v>2023</v>
      </c>
      <c r="Y1344" s="130">
        <f t="shared" si="317"/>
        <v>4</v>
      </c>
      <c r="Z1344" s="130" t="e">
        <f t="shared" ca="1" si="318"/>
        <v>#NAME?</v>
      </c>
      <c r="AA1344" s="133">
        <f t="shared" si="319"/>
        <v>148</v>
      </c>
      <c r="AB1344" s="131">
        <f t="shared" si="320"/>
        <v>0.85810810810810811</v>
      </c>
      <c r="AC1344" s="134">
        <f t="shared" si="307"/>
        <v>0.14189189189189189</v>
      </c>
      <c r="AD1344" s="128"/>
    </row>
    <row r="1345" spans="1:30">
      <c r="A1345" s="127">
        <v>45026</v>
      </c>
      <c r="B1345" s="128" t="s">
        <v>85</v>
      </c>
      <c r="C1345" s="128">
        <v>1928</v>
      </c>
      <c r="D1345" s="128">
        <v>40</v>
      </c>
      <c r="E1345" s="128">
        <v>9</v>
      </c>
      <c r="F1345" s="128">
        <v>40</v>
      </c>
      <c r="G1345" s="128">
        <v>102</v>
      </c>
      <c r="H1345" s="128">
        <v>117</v>
      </c>
      <c r="I1345" s="128">
        <v>0</v>
      </c>
      <c r="J1345" s="128">
        <v>5</v>
      </c>
      <c r="K1345" s="128">
        <v>480</v>
      </c>
      <c r="L1345" s="128">
        <v>26.01</v>
      </c>
      <c r="M1345" s="129">
        <v>34.119999999999997</v>
      </c>
      <c r="N1345" s="130">
        <f>IF(Tabla2[[#This Row],[LECHE RETIRO DIA]]&lt;&gt;ISBLANK(Tabla2[[#This Row],[LECHE RETIRO DIA]]),SUM(Tabla2[[#This Row],[LECHE TANQUE DIA]:[LECHE RETIRO DIA]]),SUM(Tabla2[[#This Row],[LECHE TANQUE DIA]:[LECHE AUTOCONSUMO DIA]]))</f>
        <v>2017</v>
      </c>
      <c r="O1345" s="131">
        <f t="shared" si="308"/>
        <v>0.95587506197322758</v>
      </c>
      <c r="P1345" s="132">
        <f t="shared" si="309"/>
        <v>19.774509803921568</v>
      </c>
      <c r="Q1345" s="132">
        <f t="shared" si="310"/>
        <v>18.901960784313726</v>
      </c>
      <c r="R1345" s="132">
        <f t="shared" si="311"/>
        <v>8</v>
      </c>
      <c r="S1345" s="132">
        <f t="shared" si="312"/>
        <v>4.2020833333333334</v>
      </c>
      <c r="T1345" s="132">
        <f t="shared" si="313"/>
        <v>4.7058823529411766</v>
      </c>
      <c r="U1345" s="132">
        <f t="shared" si="314"/>
        <v>77.547097270280659</v>
      </c>
      <c r="V1345" s="132">
        <f t="shared" si="315"/>
        <v>3.9215686274509802</v>
      </c>
      <c r="W1345" s="132">
        <f>IFERROR(H1345/M1345,Tabla2[[#This Row],[CARGA PRODUCCION (ANIMALES/HA)]])</f>
        <v>3.4290738569753811</v>
      </c>
      <c r="X1345" s="130">
        <f t="shared" si="316"/>
        <v>2023</v>
      </c>
      <c r="Y1345" s="130">
        <f t="shared" si="317"/>
        <v>4</v>
      </c>
      <c r="Z1345" s="130" t="e">
        <f t="shared" ca="1" si="318"/>
        <v>#NAME?</v>
      </c>
      <c r="AA1345" s="133">
        <f t="shared" si="319"/>
        <v>117</v>
      </c>
      <c r="AB1345" s="131">
        <f t="shared" si="320"/>
        <v>0.87179487179487181</v>
      </c>
      <c r="AC1345" s="134">
        <f t="shared" si="307"/>
        <v>0.12820512820512819</v>
      </c>
      <c r="AD1345" s="128"/>
    </row>
    <row r="1346" spans="1:30">
      <c r="A1346" s="127">
        <v>45026</v>
      </c>
      <c r="B1346" s="128" t="s">
        <v>88</v>
      </c>
      <c r="C1346" s="128">
        <v>618</v>
      </c>
      <c r="D1346" s="128">
        <v>15</v>
      </c>
      <c r="E1346" s="128">
        <v>5</v>
      </c>
      <c r="F1346" s="128">
        <v>15</v>
      </c>
      <c r="G1346" s="128">
        <v>34</v>
      </c>
      <c r="H1346" s="128">
        <v>40</v>
      </c>
      <c r="I1346" s="128">
        <v>1</v>
      </c>
      <c r="J1346" s="128">
        <v>2</v>
      </c>
      <c r="K1346" s="128">
        <v>180</v>
      </c>
      <c r="L1346" s="128">
        <v>14</v>
      </c>
      <c r="M1346" s="129">
        <v>15</v>
      </c>
      <c r="N1346" s="130">
        <f>IF(Tabla2[[#This Row],[LECHE RETIRO DIA]]&lt;&gt;ISBLANK(Tabla2[[#This Row],[LECHE RETIRO DIA]]),SUM(Tabla2[[#This Row],[LECHE TANQUE DIA]:[LECHE RETIRO DIA]]),SUM(Tabla2[[#This Row],[LECHE TANQUE DIA]:[LECHE AUTOCONSUMO DIA]]))</f>
        <v>653</v>
      </c>
      <c r="O1346" s="131">
        <f t="shared" si="308"/>
        <v>0.94640122511485447</v>
      </c>
      <c r="P1346" s="132">
        <f t="shared" si="309"/>
        <v>19.205882352941178</v>
      </c>
      <c r="Q1346" s="132">
        <f t="shared" si="310"/>
        <v>18.176470588235293</v>
      </c>
      <c r="R1346" s="132">
        <f t="shared" si="311"/>
        <v>7.5</v>
      </c>
      <c r="S1346" s="132">
        <f t="shared" si="312"/>
        <v>3.6277777777777778</v>
      </c>
      <c r="T1346" s="132">
        <f t="shared" si="313"/>
        <v>5.2941176470588234</v>
      </c>
      <c r="U1346" s="132">
        <f t="shared" si="314"/>
        <v>46.642857142857146</v>
      </c>
      <c r="V1346" s="132">
        <f t="shared" si="315"/>
        <v>2.4285714285714284</v>
      </c>
      <c r="W1346" s="132">
        <f>IFERROR(H1346/M1346,Tabla2[[#This Row],[CARGA PRODUCCION (ANIMALES/HA)]])</f>
        <v>2.6666666666666665</v>
      </c>
      <c r="X1346" s="130">
        <f t="shared" si="316"/>
        <v>2023</v>
      </c>
      <c r="Y1346" s="130">
        <f t="shared" si="317"/>
        <v>4</v>
      </c>
      <c r="Z1346" s="130" t="e">
        <f t="shared" ca="1" si="318"/>
        <v>#NAME?</v>
      </c>
      <c r="AA1346" s="133">
        <f t="shared" si="319"/>
        <v>40</v>
      </c>
      <c r="AB1346" s="131">
        <f t="shared" si="320"/>
        <v>0.85</v>
      </c>
      <c r="AC1346" s="134">
        <f t="shared" si="307"/>
        <v>0.15000000000000002</v>
      </c>
      <c r="AD1346" s="128"/>
    </row>
    <row r="1347" spans="1:30">
      <c r="A1347" s="127">
        <v>45027</v>
      </c>
      <c r="B1347" s="128" t="s">
        <v>81</v>
      </c>
      <c r="C1347" s="128">
        <v>2457</v>
      </c>
      <c r="D1347" s="128">
        <v>30</v>
      </c>
      <c r="E1347" s="128">
        <v>9</v>
      </c>
      <c r="F1347" s="128">
        <v>30</v>
      </c>
      <c r="G1347" s="128">
        <v>104</v>
      </c>
      <c r="H1347" s="128">
        <v>107</v>
      </c>
      <c r="I1347" s="128">
        <v>1</v>
      </c>
      <c r="J1347" s="128">
        <v>13</v>
      </c>
      <c r="K1347" s="128">
        <v>640</v>
      </c>
      <c r="L1347" s="128">
        <v>23.4</v>
      </c>
      <c r="M1347" s="129">
        <v>31.01</v>
      </c>
      <c r="N1347" s="130">
        <f>IF(Tabla2[[#This Row],[LECHE RETIRO DIA]]&lt;&gt;ISBLANK(Tabla2[[#This Row],[LECHE RETIRO DIA]]),SUM(Tabla2[[#This Row],[LECHE TANQUE DIA]:[LECHE RETIRO DIA]]),SUM(Tabla2[[#This Row],[LECHE TANQUE DIA]:[LECHE AUTOCONSUMO DIA]]))</f>
        <v>2526</v>
      </c>
      <c r="O1347" s="131">
        <f t="shared" si="308"/>
        <v>0.97268408551068886</v>
      </c>
      <c r="P1347" s="132">
        <f t="shared" si="309"/>
        <v>24.28846153846154</v>
      </c>
      <c r="Q1347" s="132">
        <f t="shared" si="310"/>
        <v>23.625</v>
      </c>
      <c r="R1347" s="132">
        <f t="shared" si="311"/>
        <v>2.3076923076923075</v>
      </c>
      <c r="S1347" s="132">
        <f t="shared" si="312"/>
        <v>3.9468749999999999</v>
      </c>
      <c r="T1347" s="132">
        <f t="shared" si="313"/>
        <v>6.1538461538461542</v>
      </c>
      <c r="U1347" s="132">
        <f t="shared" si="314"/>
        <v>107.94871794871796</v>
      </c>
      <c r="V1347" s="132">
        <f t="shared" si="315"/>
        <v>4.4444444444444446</v>
      </c>
      <c r="W1347" s="132">
        <f>IFERROR(H1347/M1347,Tabla2[[#This Row],[CARGA PRODUCCION (ANIMALES/HA)]])</f>
        <v>3.4504998387616896</v>
      </c>
      <c r="X1347" s="130">
        <f t="shared" si="316"/>
        <v>2023</v>
      </c>
      <c r="Y1347" s="130">
        <f t="shared" si="317"/>
        <v>4</v>
      </c>
      <c r="Z1347" s="130" t="e">
        <f t="shared" ca="1" si="318"/>
        <v>#NAME?</v>
      </c>
      <c r="AA1347" s="133">
        <f t="shared" si="319"/>
        <v>107</v>
      </c>
      <c r="AB1347" s="131">
        <f t="shared" si="320"/>
        <v>0.9719626168224299</v>
      </c>
      <c r="AC1347" s="134">
        <f t="shared" si="307"/>
        <v>2.8037383177570097E-2</v>
      </c>
      <c r="AD1347" s="128"/>
    </row>
    <row r="1348" spans="1:30">
      <c r="A1348" s="127">
        <v>45027</v>
      </c>
      <c r="B1348" s="128" t="s">
        <v>83</v>
      </c>
      <c r="C1348" s="128">
        <v>2265</v>
      </c>
      <c r="D1348" s="128">
        <v>40</v>
      </c>
      <c r="E1348" s="128">
        <v>9</v>
      </c>
      <c r="F1348" s="128">
        <v>40</v>
      </c>
      <c r="G1348" s="128">
        <v>127</v>
      </c>
      <c r="H1348" s="128">
        <v>148</v>
      </c>
      <c r="I1348" s="128">
        <v>2</v>
      </c>
      <c r="J1348" s="128">
        <v>9</v>
      </c>
      <c r="K1348" s="128">
        <v>680</v>
      </c>
      <c r="L1348" s="128">
        <v>29.8</v>
      </c>
      <c r="M1348" s="129">
        <v>36.590000000000003</v>
      </c>
      <c r="N1348" s="130">
        <f>IF(Tabla2[[#This Row],[LECHE RETIRO DIA]]&lt;&gt;ISBLANK(Tabla2[[#This Row],[LECHE RETIRO DIA]]),SUM(Tabla2[[#This Row],[LECHE TANQUE DIA]:[LECHE RETIRO DIA]]),SUM(Tabla2[[#This Row],[LECHE TANQUE DIA]:[LECHE AUTOCONSUMO DIA]]))</f>
        <v>2354</v>
      </c>
      <c r="O1348" s="131">
        <f t="shared" si="308"/>
        <v>0.96219201359388273</v>
      </c>
      <c r="P1348" s="132">
        <f t="shared" si="309"/>
        <v>18.535433070866141</v>
      </c>
      <c r="Q1348" s="132">
        <f t="shared" si="310"/>
        <v>17.834645669291337</v>
      </c>
      <c r="R1348" s="132">
        <f t="shared" si="311"/>
        <v>4.4444444444444446</v>
      </c>
      <c r="S1348" s="132">
        <f t="shared" si="312"/>
        <v>3.4617647058823531</v>
      </c>
      <c r="T1348" s="132">
        <f t="shared" si="313"/>
        <v>5.3543307086614176</v>
      </c>
      <c r="U1348" s="132">
        <f t="shared" si="314"/>
        <v>78.993288590604024</v>
      </c>
      <c r="V1348" s="132">
        <f t="shared" si="315"/>
        <v>4.2617449664429525</v>
      </c>
      <c r="W1348" s="132">
        <f>IFERROR(H1348/M1348,Tabla2[[#This Row],[CARGA PRODUCCION (ANIMALES/HA)]])</f>
        <v>4.0448209893413498</v>
      </c>
      <c r="X1348" s="130">
        <f t="shared" si="316"/>
        <v>2023</v>
      </c>
      <c r="Y1348" s="130">
        <f t="shared" si="317"/>
        <v>4</v>
      </c>
      <c r="Z1348" s="130" t="e">
        <f t="shared" ca="1" si="318"/>
        <v>#NAME?</v>
      </c>
      <c r="AA1348" s="133">
        <f t="shared" si="319"/>
        <v>148</v>
      </c>
      <c r="AB1348" s="131">
        <f t="shared" si="320"/>
        <v>0.85810810810810811</v>
      </c>
      <c r="AC1348" s="134">
        <f t="shared" si="307"/>
        <v>0.14189189189189189</v>
      </c>
      <c r="AD1348" s="128"/>
    </row>
    <row r="1349" spans="1:30">
      <c r="A1349" s="127">
        <v>45027</v>
      </c>
      <c r="B1349" s="128" t="s">
        <v>85</v>
      </c>
      <c r="C1349" s="128">
        <v>1965</v>
      </c>
      <c r="D1349" s="128">
        <v>40</v>
      </c>
      <c r="E1349" s="128">
        <v>9</v>
      </c>
      <c r="F1349" s="128">
        <v>40</v>
      </c>
      <c r="G1349" s="128">
        <v>102</v>
      </c>
      <c r="H1349" s="128">
        <v>117</v>
      </c>
      <c r="I1349" s="128">
        <v>0</v>
      </c>
      <c r="J1349" s="128">
        <v>5</v>
      </c>
      <c r="K1349" s="128">
        <v>480</v>
      </c>
      <c r="L1349" s="128">
        <v>26.01</v>
      </c>
      <c r="M1349" s="129">
        <v>34.119999999999997</v>
      </c>
      <c r="N1349" s="130">
        <f>IF(Tabla2[[#This Row],[LECHE RETIRO DIA]]&lt;&gt;ISBLANK(Tabla2[[#This Row],[LECHE RETIRO DIA]]),SUM(Tabla2[[#This Row],[LECHE TANQUE DIA]:[LECHE RETIRO DIA]]),SUM(Tabla2[[#This Row],[LECHE TANQUE DIA]:[LECHE AUTOCONSUMO DIA]]))</f>
        <v>2054</v>
      </c>
      <c r="O1349" s="131">
        <f t="shared" si="308"/>
        <v>0.95666991236611487</v>
      </c>
      <c r="P1349" s="132">
        <f t="shared" si="309"/>
        <v>20.137254901960784</v>
      </c>
      <c r="Q1349" s="132">
        <f t="shared" si="310"/>
        <v>19.264705882352942</v>
      </c>
      <c r="R1349" s="132">
        <f t="shared" si="311"/>
        <v>8</v>
      </c>
      <c r="S1349" s="132">
        <f t="shared" si="312"/>
        <v>4.2791666666666668</v>
      </c>
      <c r="T1349" s="132">
        <f t="shared" si="313"/>
        <v>4.7058823529411766</v>
      </c>
      <c r="U1349" s="132">
        <f t="shared" si="314"/>
        <v>78.969627066512871</v>
      </c>
      <c r="V1349" s="132">
        <f t="shared" si="315"/>
        <v>3.9215686274509802</v>
      </c>
      <c r="W1349" s="132">
        <f>IFERROR(H1349/M1349,Tabla2[[#This Row],[CARGA PRODUCCION (ANIMALES/HA)]])</f>
        <v>3.4290738569753811</v>
      </c>
      <c r="X1349" s="130">
        <f t="shared" si="316"/>
        <v>2023</v>
      </c>
      <c r="Y1349" s="130">
        <f t="shared" si="317"/>
        <v>4</v>
      </c>
      <c r="Z1349" s="130" t="e">
        <f t="shared" ca="1" si="318"/>
        <v>#NAME?</v>
      </c>
      <c r="AA1349" s="133">
        <f t="shared" si="319"/>
        <v>117</v>
      </c>
      <c r="AB1349" s="131">
        <f t="shared" si="320"/>
        <v>0.87179487179487181</v>
      </c>
      <c r="AC1349" s="134">
        <f t="shared" si="307"/>
        <v>0.12820512820512819</v>
      </c>
      <c r="AD1349" s="128"/>
    </row>
    <row r="1350" spans="1:30">
      <c r="A1350" s="127">
        <v>45027</v>
      </c>
      <c r="B1350" s="128" t="s">
        <v>88</v>
      </c>
      <c r="C1350" s="128">
        <v>608</v>
      </c>
      <c r="D1350" s="128">
        <v>15</v>
      </c>
      <c r="E1350" s="128">
        <v>5</v>
      </c>
      <c r="F1350" s="128">
        <v>15</v>
      </c>
      <c r="G1350" s="128">
        <v>35</v>
      </c>
      <c r="H1350" s="128">
        <v>38</v>
      </c>
      <c r="I1350" s="128">
        <v>1</v>
      </c>
      <c r="J1350" s="128">
        <v>2</v>
      </c>
      <c r="K1350" s="128">
        <v>180</v>
      </c>
      <c r="L1350" s="128">
        <v>14</v>
      </c>
      <c r="M1350" s="129">
        <v>15</v>
      </c>
      <c r="N1350" s="130">
        <f>IF(Tabla2[[#This Row],[LECHE RETIRO DIA]]&lt;&gt;ISBLANK(Tabla2[[#This Row],[LECHE RETIRO DIA]]),SUM(Tabla2[[#This Row],[LECHE TANQUE DIA]:[LECHE RETIRO DIA]]),SUM(Tabla2[[#This Row],[LECHE TANQUE DIA]:[LECHE AUTOCONSUMO DIA]]))</f>
        <v>643</v>
      </c>
      <c r="O1350" s="131">
        <f t="shared" si="308"/>
        <v>0.94556765163297041</v>
      </c>
      <c r="P1350" s="132">
        <f t="shared" si="309"/>
        <v>18.37142857142857</v>
      </c>
      <c r="Q1350" s="132">
        <f t="shared" si="310"/>
        <v>17.37142857142857</v>
      </c>
      <c r="R1350" s="132">
        <f t="shared" si="311"/>
        <v>7.5</v>
      </c>
      <c r="S1350" s="132">
        <f t="shared" si="312"/>
        <v>3.5722222222222224</v>
      </c>
      <c r="T1350" s="132">
        <f t="shared" si="313"/>
        <v>5.1428571428571432</v>
      </c>
      <c r="U1350" s="132">
        <f t="shared" si="314"/>
        <v>45.928571428571431</v>
      </c>
      <c r="V1350" s="132">
        <f t="shared" si="315"/>
        <v>2.5</v>
      </c>
      <c r="W1350" s="132">
        <f>IFERROR(H1350/M1350,Tabla2[[#This Row],[CARGA PRODUCCION (ANIMALES/HA)]])</f>
        <v>2.5333333333333332</v>
      </c>
      <c r="X1350" s="130">
        <f t="shared" si="316"/>
        <v>2023</v>
      </c>
      <c r="Y1350" s="130">
        <f t="shared" si="317"/>
        <v>4</v>
      </c>
      <c r="Z1350" s="130" t="e">
        <f t="shared" ca="1" si="318"/>
        <v>#NAME?</v>
      </c>
      <c r="AA1350" s="133">
        <f t="shared" si="319"/>
        <v>38</v>
      </c>
      <c r="AB1350" s="131">
        <f t="shared" si="320"/>
        <v>0.92105263157894735</v>
      </c>
      <c r="AC1350" s="134">
        <f t="shared" si="307"/>
        <v>7.8947368421052655E-2</v>
      </c>
      <c r="AD1350" s="128"/>
    </row>
    <row r="1351" spans="1:30">
      <c r="A1351" s="127">
        <v>45028</v>
      </c>
      <c r="B1351" s="128" t="s">
        <v>81</v>
      </c>
      <c r="C1351" s="128">
        <v>2503</v>
      </c>
      <c r="D1351" s="128">
        <v>30</v>
      </c>
      <c r="E1351" s="128">
        <v>9</v>
      </c>
      <c r="F1351" s="128">
        <v>30</v>
      </c>
      <c r="G1351" s="128">
        <v>104</v>
      </c>
      <c r="H1351" s="128">
        <v>107</v>
      </c>
      <c r="I1351" s="128">
        <v>1</v>
      </c>
      <c r="J1351" s="128">
        <v>13</v>
      </c>
      <c r="K1351" s="128">
        <v>640</v>
      </c>
      <c r="L1351" s="128">
        <v>23.4</v>
      </c>
      <c r="M1351" s="129">
        <v>31.01</v>
      </c>
      <c r="N1351" s="130">
        <f>IF(Tabla2[[#This Row],[LECHE RETIRO DIA]]&lt;&gt;ISBLANK(Tabla2[[#This Row],[LECHE RETIRO DIA]]),SUM(Tabla2[[#This Row],[LECHE TANQUE DIA]:[LECHE RETIRO DIA]]),SUM(Tabla2[[#This Row],[LECHE TANQUE DIA]:[LECHE AUTOCONSUMO DIA]]))</f>
        <v>2572</v>
      </c>
      <c r="O1351" s="131">
        <f t="shared" si="308"/>
        <v>0.9731726283048211</v>
      </c>
      <c r="P1351" s="132">
        <f t="shared" si="309"/>
        <v>24.73076923076923</v>
      </c>
      <c r="Q1351" s="132">
        <f t="shared" si="310"/>
        <v>24.067307692307693</v>
      </c>
      <c r="R1351" s="132">
        <f t="shared" si="311"/>
        <v>2.3076923076923075</v>
      </c>
      <c r="S1351" s="132">
        <f t="shared" si="312"/>
        <v>4.0187499999999998</v>
      </c>
      <c r="T1351" s="132">
        <f t="shared" si="313"/>
        <v>6.1538461538461542</v>
      </c>
      <c r="U1351" s="132">
        <f t="shared" si="314"/>
        <v>109.91452991452992</v>
      </c>
      <c r="V1351" s="132">
        <f t="shared" si="315"/>
        <v>4.4444444444444446</v>
      </c>
      <c r="W1351" s="132">
        <f>IFERROR(H1351/M1351,Tabla2[[#This Row],[CARGA PRODUCCION (ANIMALES/HA)]])</f>
        <v>3.4504998387616896</v>
      </c>
      <c r="X1351" s="130">
        <f t="shared" si="316"/>
        <v>2023</v>
      </c>
      <c r="Y1351" s="130">
        <f t="shared" si="317"/>
        <v>4</v>
      </c>
      <c r="Z1351" s="130" t="e">
        <f t="shared" ca="1" si="318"/>
        <v>#NAME?</v>
      </c>
      <c r="AA1351" s="133">
        <f t="shared" si="319"/>
        <v>107</v>
      </c>
      <c r="AB1351" s="131">
        <f t="shared" si="320"/>
        <v>0.9719626168224299</v>
      </c>
      <c r="AC1351" s="134">
        <f t="shared" si="307"/>
        <v>2.8037383177570097E-2</v>
      </c>
      <c r="AD1351" s="128"/>
    </row>
    <row r="1352" spans="1:30">
      <c r="A1352" s="127">
        <v>45028</v>
      </c>
      <c r="B1352" s="128" t="s">
        <v>83</v>
      </c>
      <c r="C1352" s="128">
        <v>2289</v>
      </c>
      <c r="D1352" s="128">
        <v>40</v>
      </c>
      <c r="E1352" s="128">
        <v>9</v>
      </c>
      <c r="F1352" s="128">
        <v>40</v>
      </c>
      <c r="G1352" s="128">
        <v>127</v>
      </c>
      <c r="H1352" s="128">
        <v>148</v>
      </c>
      <c r="I1352" s="128">
        <v>2</v>
      </c>
      <c r="J1352" s="128">
        <v>9</v>
      </c>
      <c r="K1352" s="128">
        <v>680</v>
      </c>
      <c r="L1352" s="128">
        <v>29.8</v>
      </c>
      <c r="M1352" s="129">
        <v>36.590000000000003</v>
      </c>
      <c r="N1352" s="130">
        <f>IF(Tabla2[[#This Row],[LECHE RETIRO DIA]]&lt;&gt;ISBLANK(Tabla2[[#This Row],[LECHE RETIRO DIA]]),SUM(Tabla2[[#This Row],[LECHE TANQUE DIA]:[LECHE RETIRO DIA]]),SUM(Tabla2[[#This Row],[LECHE TANQUE DIA]:[LECHE AUTOCONSUMO DIA]]))</f>
        <v>2378</v>
      </c>
      <c r="O1352" s="131">
        <f t="shared" si="308"/>
        <v>0.96257359125315389</v>
      </c>
      <c r="P1352" s="132">
        <f t="shared" si="309"/>
        <v>18.724409448818896</v>
      </c>
      <c r="Q1352" s="132">
        <f t="shared" si="310"/>
        <v>18.023622047244096</v>
      </c>
      <c r="R1352" s="132">
        <f t="shared" si="311"/>
        <v>4.4444444444444446</v>
      </c>
      <c r="S1352" s="132">
        <f t="shared" si="312"/>
        <v>3.4970588235294118</v>
      </c>
      <c r="T1352" s="132">
        <f t="shared" si="313"/>
        <v>5.3543307086614176</v>
      </c>
      <c r="U1352" s="132">
        <f t="shared" si="314"/>
        <v>79.798657718120808</v>
      </c>
      <c r="V1352" s="132">
        <f t="shared" si="315"/>
        <v>4.2617449664429525</v>
      </c>
      <c r="W1352" s="132">
        <f>IFERROR(H1352/M1352,Tabla2[[#This Row],[CARGA PRODUCCION (ANIMALES/HA)]])</f>
        <v>4.0448209893413498</v>
      </c>
      <c r="X1352" s="130">
        <f t="shared" si="316"/>
        <v>2023</v>
      </c>
      <c r="Y1352" s="130">
        <f t="shared" si="317"/>
        <v>4</v>
      </c>
      <c r="Z1352" s="130" t="e">
        <f t="shared" ca="1" si="318"/>
        <v>#NAME?</v>
      </c>
      <c r="AA1352" s="133">
        <f t="shared" si="319"/>
        <v>148</v>
      </c>
      <c r="AB1352" s="131">
        <f t="shared" si="320"/>
        <v>0.85810810810810811</v>
      </c>
      <c r="AC1352" s="134">
        <f t="shared" si="307"/>
        <v>0.14189189189189189</v>
      </c>
      <c r="AD1352" s="128"/>
    </row>
    <row r="1353" spans="1:30">
      <c r="A1353" s="127">
        <v>45028</v>
      </c>
      <c r="B1353" s="128" t="s">
        <v>85</v>
      </c>
      <c r="C1353" s="128">
        <v>1874</v>
      </c>
      <c r="D1353" s="128">
        <v>40</v>
      </c>
      <c r="E1353" s="128">
        <v>9</v>
      </c>
      <c r="F1353" s="128">
        <v>40</v>
      </c>
      <c r="G1353" s="128">
        <v>102</v>
      </c>
      <c r="H1353" s="128">
        <v>117</v>
      </c>
      <c r="I1353" s="128">
        <v>0</v>
      </c>
      <c r="J1353" s="128">
        <v>5</v>
      </c>
      <c r="K1353" s="128">
        <v>480</v>
      </c>
      <c r="L1353" s="128">
        <v>26.01</v>
      </c>
      <c r="M1353" s="129">
        <v>34.119999999999997</v>
      </c>
      <c r="N1353" s="130">
        <f>IF(Tabla2[[#This Row],[LECHE RETIRO DIA]]&lt;&gt;ISBLANK(Tabla2[[#This Row],[LECHE RETIRO DIA]]),SUM(Tabla2[[#This Row],[LECHE TANQUE DIA]:[LECHE RETIRO DIA]]),SUM(Tabla2[[#This Row],[LECHE TANQUE DIA]:[LECHE AUTOCONSUMO DIA]]))</f>
        <v>1963</v>
      </c>
      <c r="O1353" s="131">
        <f t="shared" si="308"/>
        <v>0.95466123280692816</v>
      </c>
      <c r="P1353" s="132">
        <f t="shared" si="309"/>
        <v>19.245098039215687</v>
      </c>
      <c r="Q1353" s="132">
        <f t="shared" si="310"/>
        <v>18.372549019607842</v>
      </c>
      <c r="R1353" s="132">
        <f t="shared" si="311"/>
        <v>8</v>
      </c>
      <c r="S1353" s="132">
        <f t="shared" si="312"/>
        <v>4.0895833333333336</v>
      </c>
      <c r="T1353" s="132">
        <f t="shared" si="313"/>
        <v>4.7058823529411766</v>
      </c>
      <c r="U1353" s="132">
        <f t="shared" si="314"/>
        <v>75.470972702806606</v>
      </c>
      <c r="V1353" s="132">
        <f t="shared" si="315"/>
        <v>3.9215686274509802</v>
      </c>
      <c r="W1353" s="132">
        <f>IFERROR(H1353/M1353,Tabla2[[#This Row],[CARGA PRODUCCION (ANIMALES/HA)]])</f>
        <v>3.4290738569753811</v>
      </c>
      <c r="X1353" s="130">
        <f t="shared" si="316"/>
        <v>2023</v>
      </c>
      <c r="Y1353" s="130">
        <f t="shared" si="317"/>
        <v>4</v>
      </c>
      <c r="Z1353" s="130" t="e">
        <f t="shared" ca="1" si="318"/>
        <v>#NAME?</v>
      </c>
      <c r="AA1353" s="133">
        <f t="shared" si="319"/>
        <v>117</v>
      </c>
      <c r="AB1353" s="131">
        <f t="shared" si="320"/>
        <v>0.87179487179487181</v>
      </c>
      <c r="AC1353" s="134">
        <f t="shared" si="307"/>
        <v>0.12820512820512819</v>
      </c>
      <c r="AD1353" s="128"/>
    </row>
    <row r="1354" spans="1:30">
      <c r="A1354" s="127">
        <v>45028</v>
      </c>
      <c r="B1354" s="128" t="s">
        <v>88</v>
      </c>
      <c r="C1354" s="128">
        <v>608</v>
      </c>
      <c r="D1354" s="128">
        <v>15</v>
      </c>
      <c r="E1354" s="128">
        <v>5</v>
      </c>
      <c r="F1354" s="128">
        <v>15</v>
      </c>
      <c r="G1354" s="128">
        <v>34</v>
      </c>
      <c r="H1354" s="128">
        <v>39</v>
      </c>
      <c r="I1354" s="128">
        <v>1</v>
      </c>
      <c r="J1354" s="128">
        <v>2</v>
      </c>
      <c r="K1354" s="128">
        <v>180</v>
      </c>
      <c r="L1354" s="128">
        <v>14</v>
      </c>
      <c r="M1354" s="129">
        <v>15</v>
      </c>
      <c r="N1354" s="130">
        <f>IF(Tabla2[[#This Row],[LECHE RETIRO DIA]]&lt;&gt;ISBLANK(Tabla2[[#This Row],[LECHE RETIRO DIA]]),SUM(Tabla2[[#This Row],[LECHE TANQUE DIA]:[LECHE RETIRO DIA]]),SUM(Tabla2[[#This Row],[LECHE TANQUE DIA]:[LECHE AUTOCONSUMO DIA]]))</f>
        <v>643</v>
      </c>
      <c r="O1354" s="131">
        <f t="shared" si="308"/>
        <v>0.94556765163297041</v>
      </c>
      <c r="P1354" s="132">
        <f t="shared" si="309"/>
        <v>18.911764705882351</v>
      </c>
      <c r="Q1354" s="132">
        <f t="shared" si="310"/>
        <v>17.882352941176471</v>
      </c>
      <c r="R1354" s="132">
        <f t="shared" si="311"/>
        <v>7.5</v>
      </c>
      <c r="S1354" s="132">
        <f t="shared" si="312"/>
        <v>3.5722222222222224</v>
      </c>
      <c r="T1354" s="132">
        <f t="shared" si="313"/>
        <v>5.2941176470588234</v>
      </c>
      <c r="U1354" s="132">
        <f t="shared" si="314"/>
        <v>45.928571428571431</v>
      </c>
      <c r="V1354" s="132">
        <f t="shared" si="315"/>
        <v>2.4285714285714284</v>
      </c>
      <c r="W1354" s="132">
        <f>IFERROR(H1354/M1354,Tabla2[[#This Row],[CARGA PRODUCCION (ANIMALES/HA)]])</f>
        <v>2.6</v>
      </c>
      <c r="X1354" s="130">
        <f t="shared" si="316"/>
        <v>2023</v>
      </c>
      <c r="Y1354" s="130">
        <f t="shared" si="317"/>
        <v>4</v>
      </c>
      <c r="Z1354" s="130" t="e">
        <f t="shared" ca="1" si="318"/>
        <v>#NAME?</v>
      </c>
      <c r="AA1354" s="133">
        <f t="shared" si="319"/>
        <v>39</v>
      </c>
      <c r="AB1354" s="131">
        <f t="shared" si="320"/>
        <v>0.87179487179487181</v>
      </c>
      <c r="AC1354" s="134">
        <f t="shared" si="307"/>
        <v>0.12820512820512819</v>
      </c>
      <c r="AD1354" s="128"/>
    </row>
    <row r="1355" spans="1:30">
      <c r="A1355" s="127">
        <v>45029</v>
      </c>
      <c r="B1355" s="128" t="s">
        <v>81</v>
      </c>
      <c r="C1355" s="128">
        <v>2503</v>
      </c>
      <c r="D1355" s="128">
        <v>30</v>
      </c>
      <c r="E1355" s="128">
        <v>9</v>
      </c>
      <c r="F1355" s="128">
        <v>30</v>
      </c>
      <c r="G1355" s="128">
        <v>104</v>
      </c>
      <c r="H1355" s="128">
        <v>107</v>
      </c>
      <c r="I1355" s="128">
        <v>1</v>
      </c>
      <c r="J1355" s="128">
        <v>13</v>
      </c>
      <c r="K1355" s="128">
        <v>640</v>
      </c>
      <c r="L1355" s="128">
        <v>23.4</v>
      </c>
      <c r="M1355" s="129">
        <v>31.01</v>
      </c>
      <c r="N1355" s="130">
        <f>IF(Tabla2[[#This Row],[LECHE RETIRO DIA]]&lt;&gt;ISBLANK(Tabla2[[#This Row],[LECHE RETIRO DIA]]),SUM(Tabla2[[#This Row],[LECHE TANQUE DIA]:[LECHE RETIRO DIA]]),SUM(Tabla2[[#This Row],[LECHE TANQUE DIA]:[LECHE AUTOCONSUMO DIA]]))</f>
        <v>2572</v>
      </c>
      <c r="O1355" s="131">
        <f t="shared" si="308"/>
        <v>0.9731726283048211</v>
      </c>
      <c r="P1355" s="132">
        <f t="shared" si="309"/>
        <v>24.73076923076923</v>
      </c>
      <c r="Q1355" s="132">
        <f t="shared" si="310"/>
        <v>24.067307692307693</v>
      </c>
      <c r="R1355" s="132">
        <f t="shared" si="311"/>
        <v>2.3076923076923075</v>
      </c>
      <c r="S1355" s="132">
        <f t="shared" si="312"/>
        <v>4.0187499999999998</v>
      </c>
      <c r="T1355" s="132">
        <f t="shared" si="313"/>
        <v>6.1538461538461542</v>
      </c>
      <c r="U1355" s="132">
        <f t="shared" si="314"/>
        <v>109.91452991452992</v>
      </c>
      <c r="V1355" s="132">
        <f t="shared" si="315"/>
        <v>4.4444444444444446</v>
      </c>
      <c r="W1355" s="132">
        <f>IFERROR(H1355/M1355,Tabla2[[#This Row],[CARGA PRODUCCION (ANIMALES/HA)]])</f>
        <v>3.4504998387616896</v>
      </c>
      <c r="X1355" s="130">
        <f t="shared" si="316"/>
        <v>2023</v>
      </c>
      <c r="Y1355" s="130">
        <f t="shared" si="317"/>
        <v>4</v>
      </c>
      <c r="Z1355" s="130" t="e">
        <f t="shared" ca="1" si="318"/>
        <v>#NAME?</v>
      </c>
      <c r="AA1355" s="133">
        <f t="shared" si="319"/>
        <v>107</v>
      </c>
      <c r="AB1355" s="131">
        <f t="shared" si="320"/>
        <v>0.9719626168224299</v>
      </c>
      <c r="AC1355" s="134">
        <f t="shared" si="307"/>
        <v>2.8037383177570097E-2</v>
      </c>
      <c r="AD1355" s="128"/>
    </row>
    <row r="1356" spans="1:30">
      <c r="A1356" s="127">
        <v>45029</v>
      </c>
      <c r="B1356" s="128" t="s">
        <v>83</v>
      </c>
      <c r="C1356" s="128">
        <v>2104</v>
      </c>
      <c r="D1356" s="128">
        <v>40</v>
      </c>
      <c r="E1356" s="128">
        <v>9</v>
      </c>
      <c r="F1356" s="128">
        <v>40</v>
      </c>
      <c r="G1356" s="128">
        <v>117</v>
      </c>
      <c r="H1356" s="128">
        <v>131</v>
      </c>
      <c r="I1356" s="128">
        <v>2</v>
      </c>
      <c r="J1356" s="128">
        <v>9</v>
      </c>
      <c r="K1356" s="128">
        <v>680</v>
      </c>
      <c r="L1356" s="128">
        <v>29.8</v>
      </c>
      <c r="M1356" s="129">
        <v>36.590000000000003</v>
      </c>
      <c r="N1356" s="130">
        <f>IF(Tabla2[[#This Row],[LECHE RETIRO DIA]]&lt;&gt;ISBLANK(Tabla2[[#This Row],[LECHE RETIRO DIA]]),SUM(Tabla2[[#This Row],[LECHE TANQUE DIA]:[LECHE RETIRO DIA]]),SUM(Tabla2[[#This Row],[LECHE TANQUE DIA]:[LECHE AUTOCONSUMO DIA]]))</f>
        <v>2193</v>
      </c>
      <c r="O1356" s="131">
        <f t="shared" si="308"/>
        <v>0.95941632466940263</v>
      </c>
      <c r="P1356" s="132">
        <f t="shared" si="309"/>
        <v>18.743589743589745</v>
      </c>
      <c r="Q1356" s="132">
        <f t="shared" si="310"/>
        <v>17.982905982905983</v>
      </c>
      <c r="R1356" s="132">
        <f t="shared" si="311"/>
        <v>4.4444444444444446</v>
      </c>
      <c r="S1356" s="132">
        <f t="shared" si="312"/>
        <v>3.2250000000000001</v>
      </c>
      <c r="T1356" s="132">
        <f t="shared" si="313"/>
        <v>5.8119658119658117</v>
      </c>
      <c r="U1356" s="132">
        <f t="shared" si="314"/>
        <v>73.590604026845639</v>
      </c>
      <c r="V1356" s="132">
        <f t="shared" si="315"/>
        <v>3.9261744966442951</v>
      </c>
      <c r="W1356" s="132">
        <f>IFERROR(H1356/M1356,Tabla2[[#This Row],[CARGA PRODUCCION (ANIMALES/HA)]])</f>
        <v>3.5802131729980866</v>
      </c>
      <c r="X1356" s="130">
        <f t="shared" si="316"/>
        <v>2023</v>
      </c>
      <c r="Y1356" s="130">
        <f t="shared" si="317"/>
        <v>4</v>
      </c>
      <c r="Z1356" s="130" t="e">
        <f t="shared" ca="1" si="318"/>
        <v>#NAME?</v>
      </c>
      <c r="AA1356" s="133">
        <f t="shared" si="319"/>
        <v>131</v>
      </c>
      <c r="AB1356" s="131">
        <f t="shared" si="320"/>
        <v>0.89312977099236646</v>
      </c>
      <c r="AC1356" s="134">
        <f t="shared" si="307"/>
        <v>0.10687022900763354</v>
      </c>
      <c r="AD1356" s="128"/>
    </row>
    <row r="1357" spans="1:30">
      <c r="A1357" s="127">
        <v>45029</v>
      </c>
      <c r="B1357" s="128" t="s">
        <v>85</v>
      </c>
      <c r="C1357" s="128">
        <v>1845</v>
      </c>
      <c r="D1357" s="128">
        <v>40</v>
      </c>
      <c r="E1357" s="128">
        <v>9</v>
      </c>
      <c r="F1357" s="128">
        <v>40</v>
      </c>
      <c r="G1357" s="128">
        <v>102</v>
      </c>
      <c r="H1357" s="128">
        <v>117</v>
      </c>
      <c r="I1357" s="128">
        <v>0</v>
      </c>
      <c r="J1357" s="128">
        <v>5</v>
      </c>
      <c r="K1357" s="128">
        <v>480</v>
      </c>
      <c r="L1357" s="128">
        <v>26.01</v>
      </c>
      <c r="M1357" s="129">
        <v>34.119999999999997</v>
      </c>
      <c r="N1357" s="130">
        <f>IF(Tabla2[[#This Row],[LECHE RETIRO DIA]]&lt;&gt;ISBLANK(Tabla2[[#This Row],[LECHE RETIRO DIA]]),SUM(Tabla2[[#This Row],[LECHE TANQUE DIA]:[LECHE RETIRO DIA]]),SUM(Tabla2[[#This Row],[LECHE TANQUE DIA]:[LECHE AUTOCONSUMO DIA]]))</f>
        <v>1934</v>
      </c>
      <c r="O1357" s="131">
        <f t="shared" si="308"/>
        <v>0.95398138572905899</v>
      </c>
      <c r="P1357" s="132">
        <f t="shared" si="309"/>
        <v>18.96078431372549</v>
      </c>
      <c r="Q1357" s="132">
        <f t="shared" si="310"/>
        <v>18.088235294117649</v>
      </c>
      <c r="R1357" s="132">
        <f t="shared" si="311"/>
        <v>8</v>
      </c>
      <c r="S1357" s="132">
        <f t="shared" si="312"/>
        <v>4.0291666666666668</v>
      </c>
      <c r="T1357" s="132">
        <f t="shared" si="313"/>
        <v>4.7058823529411766</v>
      </c>
      <c r="U1357" s="132">
        <f t="shared" si="314"/>
        <v>74.356016916570539</v>
      </c>
      <c r="V1357" s="132">
        <f t="shared" si="315"/>
        <v>3.9215686274509802</v>
      </c>
      <c r="W1357" s="132">
        <f>IFERROR(H1357/M1357,Tabla2[[#This Row],[CARGA PRODUCCION (ANIMALES/HA)]])</f>
        <v>3.4290738569753811</v>
      </c>
      <c r="X1357" s="130">
        <f t="shared" si="316"/>
        <v>2023</v>
      </c>
      <c r="Y1357" s="130">
        <f t="shared" si="317"/>
        <v>4</v>
      </c>
      <c r="Z1357" s="130" t="e">
        <f t="shared" ca="1" si="318"/>
        <v>#NAME?</v>
      </c>
      <c r="AA1357" s="133">
        <f t="shared" si="319"/>
        <v>117</v>
      </c>
      <c r="AB1357" s="131">
        <f t="shared" si="320"/>
        <v>0.87179487179487181</v>
      </c>
      <c r="AC1357" s="134">
        <f t="shared" si="307"/>
        <v>0.12820512820512819</v>
      </c>
      <c r="AD1357" s="128"/>
    </row>
    <row r="1358" spans="1:30">
      <c r="A1358" s="127">
        <v>45029</v>
      </c>
      <c r="B1358" s="128" t="s">
        <v>88</v>
      </c>
      <c r="C1358" s="128">
        <v>591</v>
      </c>
      <c r="D1358" s="128">
        <v>15</v>
      </c>
      <c r="E1358" s="128">
        <v>5</v>
      </c>
      <c r="F1358" s="128">
        <v>15</v>
      </c>
      <c r="G1358" s="128">
        <v>35</v>
      </c>
      <c r="H1358" s="128">
        <v>39</v>
      </c>
      <c r="I1358" s="128">
        <v>1</v>
      </c>
      <c r="J1358" s="128">
        <v>2</v>
      </c>
      <c r="K1358" s="128">
        <v>180</v>
      </c>
      <c r="L1358" s="128">
        <v>14</v>
      </c>
      <c r="M1358" s="129">
        <v>15</v>
      </c>
      <c r="N1358" s="130">
        <f>IF(Tabla2[[#This Row],[LECHE RETIRO DIA]]&lt;&gt;ISBLANK(Tabla2[[#This Row],[LECHE RETIRO DIA]]),SUM(Tabla2[[#This Row],[LECHE TANQUE DIA]:[LECHE RETIRO DIA]]),SUM(Tabla2[[#This Row],[LECHE TANQUE DIA]:[LECHE AUTOCONSUMO DIA]]))</f>
        <v>626</v>
      </c>
      <c r="O1358" s="131">
        <f t="shared" si="308"/>
        <v>0.94408945686900958</v>
      </c>
      <c r="P1358" s="132">
        <f t="shared" si="309"/>
        <v>17.885714285714286</v>
      </c>
      <c r="Q1358" s="132">
        <f t="shared" si="310"/>
        <v>16.885714285714286</v>
      </c>
      <c r="R1358" s="132">
        <f t="shared" si="311"/>
        <v>7.5</v>
      </c>
      <c r="S1358" s="132">
        <f t="shared" si="312"/>
        <v>3.4777777777777779</v>
      </c>
      <c r="T1358" s="132">
        <f t="shared" si="313"/>
        <v>5.1428571428571432</v>
      </c>
      <c r="U1358" s="132">
        <f t="shared" si="314"/>
        <v>44.714285714285715</v>
      </c>
      <c r="V1358" s="132">
        <f t="shared" si="315"/>
        <v>2.5</v>
      </c>
      <c r="W1358" s="132">
        <f>IFERROR(H1358/M1358,Tabla2[[#This Row],[CARGA PRODUCCION (ANIMALES/HA)]])</f>
        <v>2.6</v>
      </c>
      <c r="X1358" s="130">
        <f t="shared" si="316"/>
        <v>2023</v>
      </c>
      <c r="Y1358" s="130">
        <f t="shared" si="317"/>
        <v>4</v>
      </c>
      <c r="Z1358" s="130" t="e">
        <f t="shared" ca="1" si="318"/>
        <v>#NAME?</v>
      </c>
      <c r="AA1358" s="133">
        <f t="shared" si="319"/>
        <v>39</v>
      </c>
      <c r="AB1358" s="131">
        <f t="shared" si="320"/>
        <v>0.89743589743589747</v>
      </c>
      <c r="AC1358" s="134">
        <f t="shared" si="307"/>
        <v>0.10256410256410253</v>
      </c>
      <c r="AD1358" s="128"/>
    </row>
    <row r="1359" spans="1:30">
      <c r="A1359" s="127">
        <v>45030</v>
      </c>
      <c r="B1359" s="128" t="s">
        <v>81</v>
      </c>
      <c r="C1359" s="128">
        <v>2494</v>
      </c>
      <c r="D1359" s="128">
        <v>30</v>
      </c>
      <c r="E1359" s="128">
        <v>9</v>
      </c>
      <c r="F1359" s="128">
        <v>30</v>
      </c>
      <c r="G1359" s="128">
        <v>104</v>
      </c>
      <c r="H1359" s="128">
        <v>108</v>
      </c>
      <c r="I1359" s="128">
        <v>1</v>
      </c>
      <c r="J1359" s="128">
        <v>13</v>
      </c>
      <c r="K1359" s="128">
        <v>640</v>
      </c>
      <c r="L1359" s="128">
        <v>23.4</v>
      </c>
      <c r="M1359" s="129">
        <v>31.01</v>
      </c>
      <c r="N1359" s="130">
        <f>IF(Tabla2[[#This Row],[LECHE RETIRO DIA]]&lt;&gt;ISBLANK(Tabla2[[#This Row],[LECHE RETIRO DIA]]),SUM(Tabla2[[#This Row],[LECHE TANQUE DIA]:[LECHE RETIRO DIA]]),SUM(Tabla2[[#This Row],[LECHE TANQUE DIA]:[LECHE AUTOCONSUMO DIA]]))</f>
        <v>2563</v>
      </c>
      <c r="O1359" s="131">
        <f t="shared" si="308"/>
        <v>0.97307842372220055</v>
      </c>
      <c r="P1359" s="132">
        <f t="shared" si="309"/>
        <v>24.64423076923077</v>
      </c>
      <c r="Q1359" s="132">
        <f t="shared" si="310"/>
        <v>23.98076923076923</v>
      </c>
      <c r="R1359" s="132">
        <f t="shared" si="311"/>
        <v>2.3076923076923075</v>
      </c>
      <c r="S1359" s="132">
        <f t="shared" si="312"/>
        <v>4.0046875000000002</v>
      </c>
      <c r="T1359" s="132">
        <f t="shared" si="313"/>
        <v>6.1538461538461542</v>
      </c>
      <c r="U1359" s="132">
        <f t="shared" si="314"/>
        <v>109.52991452991454</v>
      </c>
      <c r="V1359" s="132">
        <f t="shared" si="315"/>
        <v>4.4444444444444446</v>
      </c>
      <c r="W1359" s="132">
        <f>IFERROR(H1359/M1359,Tabla2[[#This Row],[CARGA PRODUCCION (ANIMALES/HA)]])</f>
        <v>3.4827475008061914</v>
      </c>
      <c r="X1359" s="130">
        <f t="shared" si="316"/>
        <v>2023</v>
      </c>
      <c r="Y1359" s="130">
        <f t="shared" si="317"/>
        <v>4</v>
      </c>
      <c r="Z1359" s="130" t="e">
        <f t="shared" ca="1" si="318"/>
        <v>#NAME?</v>
      </c>
      <c r="AA1359" s="133">
        <f t="shared" si="319"/>
        <v>108</v>
      </c>
      <c r="AB1359" s="131">
        <f t="shared" si="320"/>
        <v>0.96296296296296291</v>
      </c>
      <c r="AC1359" s="134">
        <f t="shared" si="307"/>
        <v>3.703703703703709E-2</v>
      </c>
      <c r="AD1359" s="128"/>
    </row>
    <row r="1360" spans="1:30">
      <c r="A1360" s="127">
        <v>45030</v>
      </c>
      <c r="B1360" s="128" t="s">
        <v>83</v>
      </c>
      <c r="C1360" s="128">
        <v>2256</v>
      </c>
      <c r="D1360" s="128">
        <v>40</v>
      </c>
      <c r="E1360" s="128">
        <v>9</v>
      </c>
      <c r="F1360" s="128">
        <v>40</v>
      </c>
      <c r="G1360" s="128">
        <v>117</v>
      </c>
      <c r="H1360" s="128">
        <v>131</v>
      </c>
      <c r="I1360" s="128">
        <v>2</v>
      </c>
      <c r="J1360" s="128">
        <v>9</v>
      </c>
      <c r="K1360" s="128">
        <v>680</v>
      </c>
      <c r="L1360" s="128">
        <v>29.8</v>
      </c>
      <c r="M1360" s="129">
        <v>36.590000000000003</v>
      </c>
      <c r="N1360" s="130">
        <f>IF(Tabla2[[#This Row],[LECHE RETIRO DIA]]&lt;&gt;ISBLANK(Tabla2[[#This Row],[LECHE RETIRO DIA]]),SUM(Tabla2[[#This Row],[LECHE TANQUE DIA]:[LECHE RETIRO DIA]]),SUM(Tabla2[[#This Row],[LECHE TANQUE DIA]:[LECHE AUTOCONSUMO DIA]]))</f>
        <v>2345</v>
      </c>
      <c r="O1360" s="131">
        <f t="shared" si="308"/>
        <v>0.96204690831556505</v>
      </c>
      <c r="P1360" s="132">
        <f t="shared" si="309"/>
        <v>20.042735042735043</v>
      </c>
      <c r="Q1360" s="132">
        <f t="shared" si="310"/>
        <v>19.282051282051281</v>
      </c>
      <c r="R1360" s="132">
        <f t="shared" si="311"/>
        <v>4.4444444444444446</v>
      </c>
      <c r="S1360" s="132">
        <f t="shared" si="312"/>
        <v>3.4485294117647061</v>
      </c>
      <c r="T1360" s="132">
        <f t="shared" si="313"/>
        <v>5.8119658119658117</v>
      </c>
      <c r="U1360" s="132">
        <f t="shared" si="314"/>
        <v>78.691275167785236</v>
      </c>
      <c r="V1360" s="132">
        <f t="shared" si="315"/>
        <v>3.9261744966442951</v>
      </c>
      <c r="W1360" s="132">
        <f>IFERROR(H1360/M1360,Tabla2[[#This Row],[CARGA PRODUCCION (ANIMALES/HA)]])</f>
        <v>3.5802131729980866</v>
      </c>
      <c r="X1360" s="130">
        <f t="shared" si="316"/>
        <v>2023</v>
      </c>
      <c r="Y1360" s="130">
        <f t="shared" si="317"/>
        <v>4</v>
      </c>
      <c r="Z1360" s="130" t="e">
        <f t="shared" ca="1" si="318"/>
        <v>#NAME?</v>
      </c>
      <c r="AA1360" s="133">
        <f t="shared" si="319"/>
        <v>131</v>
      </c>
      <c r="AB1360" s="131">
        <f t="shared" si="320"/>
        <v>0.89312977099236646</v>
      </c>
      <c r="AC1360" s="134">
        <f t="shared" si="307"/>
        <v>0.10687022900763354</v>
      </c>
      <c r="AD1360" s="128"/>
    </row>
    <row r="1361" spans="1:30">
      <c r="A1361" s="127">
        <v>45030</v>
      </c>
      <c r="B1361" s="128" t="s">
        <v>85</v>
      </c>
      <c r="C1361" s="128">
        <v>1845</v>
      </c>
      <c r="D1361" s="128">
        <v>40</v>
      </c>
      <c r="E1361" s="128">
        <v>9</v>
      </c>
      <c r="F1361" s="128">
        <v>40</v>
      </c>
      <c r="G1361" s="128">
        <v>102</v>
      </c>
      <c r="H1361" s="128">
        <v>123</v>
      </c>
      <c r="I1361" s="128">
        <v>0</v>
      </c>
      <c r="J1361" s="128">
        <v>5</v>
      </c>
      <c r="K1361" s="128">
        <v>480</v>
      </c>
      <c r="L1361" s="128">
        <v>26.01</v>
      </c>
      <c r="M1361" s="129">
        <v>34.119999999999997</v>
      </c>
      <c r="N1361" s="130">
        <f>IF(Tabla2[[#This Row],[LECHE RETIRO DIA]]&lt;&gt;ISBLANK(Tabla2[[#This Row],[LECHE RETIRO DIA]]),SUM(Tabla2[[#This Row],[LECHE TANQUE DIA]:[LECHE RETIRO DIA]]),SUM(Tabla2[[#This Row],[LECHE TANQUE DIA]:[LECHE AUTOCONSUMO DIA]]))</f>
        <v>1934</v>
      </c>
      <c r="O1361" s="131">
        <f t="shared" si="308"/>
        <v>0.95398138572905899</v>
      </c>
      <c r="P1361" s="132">
        <f t="shared" si="309"/>
        <v>18.96078431372549</v>
      </c>
      <c r="Q1361" s="132">
        <f t="shared" si="310"/>
        <v>18.088235294117649</v>
      </c>
      <c r="R1361" s="132">
        <f t="shared" si="311"/>
        <v>8</v>
      </c>
      <c r="S1361" s="132">
        <f t="shared" si="312"/>
        <v>4.0291666666666668</v>
      </c>
      <c r="T1361" s="132">
        <f t="shared" si="313"/>
        <v>4.7058823529411766</v>
      </c>
      <c r="U1361" s="132">
        <f t="shared" si="314"/>
        <v>74.356016916570539</v>
      </c>
      <c r="V1361" s="132">
        <f t="shared" si="315"/>
        <v>3.9215686274509802</v>
      </c>
      <c r="W1361" s="132">
        <f>IFERROR(H1361/M1361,Tabla2[[#This Row],[CARGA PRODUCCION (ANIMALES/HA)]])</f>
        <v>3.6049237983587341</v>
      </c>
      <c r="X1361" s="130">
        <f t="shared" si="316"/>
        <v>2023</v>
      </c>
      <c r="Y1361" s="130">
        <f t="shared" si="317"/>
        <v>4</v>
      </c>
      <c r="Z1361" s="130" t="e">
        <f t="shared" ca="1" si="318"/>
        <v>#NAME?</v>
      </c>
      <c r="AA1361" s="133">
        <f t="shared" si="319"/>
        <v>123</v>
      </c>
      <c r="AB1361" s="131">
        <f t="shared" si="320"/>
        <v>0.82926829268292679</v>
      </c>
      <c r="AC1361" s="134">
        <f t="shared" si="307"/>
        <v>0.17073170731707321</v>
      </c>
      <c r="AD1361" s="128"/>
    </row>
    <row r="1362" spans="1:30">
      <c r="A1362" s="127">
        <v>45030</v>
      </c>
      <c r="B1362" s="128" t="s">
        <v>88</v>
      </c>
      <c r="C1362" s="128">
        <v>591</v>
      </c>
      <c r="D1362" s="128">
        <v>15</v>
      </c>
      <c r="E1362" s="128">
        <v>5</v>
      </c>
      <c r="F1362" s="128">
        <v>15</v>
      </c>
      <c r="G1362" s="128">
        <v>35</v>
      </c>
      <c r="H1362" s="128">
        <v>39</v>
      </c>
      <c r="I1362" s="128">
        <v>1</v>
      </c>
      <c r="J1362" s="128">
        <v>2</v>
      </c>
      <c r="K1362" s="128">
        <v>180</v>
      </c>
      <c r="L1362" s="128">
        <v>14</v>
      </c>
      <c r="M1362" s="129">
        <v>15</v>
      </c>
      <c r="N1362" s="130">
        <f>IF(Tabla2[[#This Row],[LECHE RETIRO DIA]]&lt;&gt;ISBLANK(Tabla2[[#This Row],[LECHE RETIRO DIA]]),SUM(Tabla2[[#This Row],[LECHE TANQUE DIA]:[LECHE RETIRO DIA]]),SUM(Tabla2[[#This Row],[LECHE TANQUE DIA]:[LECHE AUTOCONSUMO DIA]]))</f>
        <v>626</v>
      </c>
      <c r="O1362" s="131">
        <f t="shared" si="308"/>
        <v>0.94408945686900958</v>
      </c>
      <c r="P1362" s="132">
        <f t="shared" si="309"/>
        <v>17.885714285714286</v>
      </c>
      <c r="Q1362" s="132">
        <f t="shared" si="310"/>
        <v>16.885714285714286</v>
      </c>
      <c r="R1362" s="132">
        <f t="shared" si="311"/>
        <v>7.5</v>
      </c>
      <c r="S1362" s="132">
        <f t="shared" si="312"/>
        <v>3.4777777777777779</v>
      </c>
      <c r="T1362" s="132">
        <f t="shared" si="313"/>
        <v>5.1428571428571432</v>
      </c>
      <c r="U1362" s="132">
        <f t="shared" si="314"/>
        <v>44.714285714285715</v>
      </c>
      <c r="V1362" s="132">
        <f t="shared" si="315"/>
        <v>2.5</v>
      </c>
      <c r="W1362" s="132">
        <f>IFERROR(H1362/M1362,Tabla2[[#This Row],[CARGA PRODUCCION (ANIMALES/HA)]])</f>
        <v>2.6</v>
      </c>
      <c r="X1362" s="130">
        <f t="shared" si="316"/>
        <v>2023</v>
      </c>
      <c r="Y1362" s="130">
        <f t="shared" si="317"/>
        <v>4</v>
      </c>
      <c r="Z1362" s="130" t="e">
        <f t="shared" ca="1" si="318"/>
        <v>#NAME?</v>
      </c>
      <c r="AA1362" s="133">
        <f t="shared" si="319"/>
        <v>39</v>
      </c>
      <c r="AB1362" s="131">
        <f t="shared" si="320"/>
        <v>0.89743589743589747</v>
      </c>
      <c r="AC1362" s="134">
        <f t="shared" si="307"/>
        <v>0.10256410256410253</v>
      </c>
      <c r="AD1362" s="128"/>
    </row>
    <row r="1363" spans="1:30">
      <c r="A1363" s="127">
        <v>45031</v>
      </c>
      <c r="B1363" s="128" t="s">
        <v>81</v>
      </c>
      <c r="C1363" s="128">
        <v>2398</v>
      </c>
      <c r="D1363" s="128">
        <v>30</v>
      </c>
      <c r="E1363" s="128">
        <v>9</v>
      </c>
      <c r="F1363" s="128">
        <v>30</v>
      </c>
      <c r="G1363" s="128">
        <v>105</v>
      </c>
      <c r="H1363" s="128">
        <v>109</v>
      </c>
      <c r="I1363" s="128">
        <v>1</v>
      </c>
      <c r="J1363" s="128">
        <v>13</v>
      </c>
      <c r="K1363" s="128">
        <v>640</v>
      </c>
      <c r="L1363" s="128">
        <v>23.4</v>
      </c>
      <c r="M1363" s="129">
        <v>31.01</v>
      </c>
      <c r="N1363" s="130">
        <f>IF(Tabla2[[#This Row],[LECHE RETIRO DIA]]&lt;&gt;ISBLANK(Tabla2[[#This Row],[LECHE RETIRO DIA]]),SUM(Tabla2[[#This Row],[LECHE TANQUE DIA]:[LECHE RETIRO DIA]]),SUM(Tabla2[[#This Row],[LECHE TANQUE DIA]:[LECHE AUTOCONSUMO DIA]]))</f>
        <v>2467</v>
      </c>
      <c r="O1363" s="131">
        <f t="shared" si="308"/>
        <v>0.97203080664775032</v>
      </c>
      <c r="P1363" s="132">
        <f t="shared" si="309"/>
        <v>23.495238095238093</v>
      </c>
      <c r="Q1363" s="132">
        <f t="shared" si="310"/>
        <v>22.838095238095239</v>
      </c>
      <c r="R1363" s="132">
        <f t="shared" si="311"/>
        <v>2.3076923076923075</v>
      </c>
      <c r="S1363" s="132">
        <f t="shared" si="312"/>
        <v>3.8546874999999998</v>
      </c>
      <c r="T1363" s="132">
        <f t="shared" si="313"/>
        <v>6.0952380952380949</v>
      </c>
      <c r="U1363" s="132">
        <f t="shared" si="314"/>
        <v>105.42735042735043</v>
      </c>
      <c r="V1363" s="132">
        <f t="shared" si="315"/>
        <v>4.4871794871794872</v>
      </c>
      <c r="W1363" s="132">
        <f>IFERROR(H1363/M1363,Tabla2[[#This Row],[CARGA PRODUCCION (ANIMALES/HA)]])</f>
        <v>3.5149951628506932</v>
      </c>
      <c r="X1363" s="130">
        <f t="shared" si="316"/>
        <v>2023</v>
      </c>
      <c r="Y1363" s="130">
        <f t="shared" si="317"/>
        <v>4</v>
      </c>
      <c r="Z1363" s="130" t="e">
        <f t="shared" ca="1" si="318"/>
        <v>#NAME?</v>
      </c>
      <c r="AA1363" s="133">
        <f t="shared" si="319"/>
        <v>109</v>
      </c>
      <c r="AB1363" s="131">
        <f t="shared" si="320"/>
        <v>0.96330275229357798</v>
      </c>
      <c r="AC1363" s="134">
        <f t="shared" si="307"/>
        <v>3.669724770642202E-2</v>
      </c>
      <c r="AD1363" s="128"/>
    </row>
    <row r="1364" spans="1:30">
      <c r="A1364" s="127">
        <v>45031</v>
      </c>
      <c r="B1364" s="128" t="s">
        <v>83</v>
      </c>
      <c r="C1364" s="128">
        <v>2270</v>
      </c>
      <c r="D1364" s="128">
        <v>40</v>
      </c>
      <c r="E1364" s="128">
        <v>9</v>
      </c>
      <c r="F1364" s="128">
        <v>40</v>
      </c>
      <c r="G1364" s="128">
        <v>117</v>
      </c>
      <c r="H1364" s="128">
        <v>131</v>
      </c>
      <c r="I1364" s="128">
        <v>2</v>
      </c>
      <c r="J1364" s="128">
        <v>9</v>
      </c>
      <c r="K1364" s="128">
        <v>680</v>
      </c>
      <c r="L1364" s="128">
        <v>29.8</v>
      </c>
      <c r="M1364" s="129">
        <v>36.590000000000003</v>
      </c>
      <c r="N1364" s="130">
        <f>IF(Tabla2[[#This Row],[LECHE RETIRO DIA]]&lt;&gt;ISBLANK(Tabla2[[#This Row],[LECHE RETIRO DIA]]),SUM(Tabla2[[#This Row],[LECHE TANQUE DIA]:[LECHE RETIRO DIA]]),SUM(Tabla2[[#This Row],[LECHE TANQUE DIA]:[LECHE AUTOCONSUMO DIA]]))</f>
        <v>2359</v>
      </c>
      <c r="O1364" s="131">
        <f t="shared" si="308"/>
        <v>0.96227214921576942</v>
      </c>
      <c r="P1364" s="132">
        <f t="shared" si="309"/>
        <v>20.162393162393162</v>
      </c>
      <c r="Q1364" s="132">
        <f t="shared" si="310"/>
        <v>19.4017094017094</v>
      </c>
      <c r="R1364" s="132">
        <f t="shared" si="311"/>
        <v>4.4444444444444446</v>
      </c>
      <c r="S1364" s="132">
        <f t="shared" si="312"/>
        <v>3.4691176470588236</v>
      </c>
      <c r="T1364" s="132">
        <f t="shared" si="313"/>
        <v>5.8119658119658117</v>
      </c>
      <c r="U1364" s="132">
        <f t="shared" si="314"/>
        <v>79.161073825503351</v>
      </c>
      <c r="V1364" s="132">
        <f t="shared" si="315"/>
        <v>3.9261744966442951</v>
      </c>
      <c r="W1364" s="132">
        <f>IFERROR(H1364/M1364,Tabla2[[#This Row],[CARGA PRODUCCION (ANIMALES/HA)]])</f>
        <v>3.5802131729980866</v>
      </c>
      <c r="X1364" s="130">
        <f t="shared" si="316"/>
        <v>2023</v>
      </c>
      <c r="Y1364" s="130">
        <f t="shared" si="317"/>
        <v>4</v>
      </c>
      <c r="Z1364" s="130" t="e">
        <f t="shared" ca="1" si="318"/>
        <v>#NAME?</v>
      </c>
      <c r="AA1364" s="133">
        <f t="shared" si="319"/>
        <v>131</v>
      </c>
      <c r="AB1364" s="131">
        <f t="shared" si="320"/>
        <v>0.89312977099236646</v>
      </c>
      <c r="AC1364" s="134">
        <f t="shared" si="307"/>
        <v>0.10687022900763354</v>
      </c>
      <c r="AD1364" s="128"/>
    </row>
    <row r="1365" spans="1:30">
      <c r="A1365" s="127">
        <v>45031</v>
      </c>
      <c r="B1365" s="128" t="s">
        <v>85</v>
      </c>
      <c r="C1365" s="128">
        <v>1878</v>
      </c>
      <c r="D1365" s="128">
        <v>40</v>
      </c>
      <c r="E1365" s="128">
        <v>9</v>
      </c>
      <c r="F1365" s="128">
        <v>40</v>
      </c>
      <c r="G1365" s="128">
        <v>101</v>
      </c>
      <c r="H1365" s="128">
        <v>123</v>
      </c>
      <c r="I1365" s="128">
        <v>0</v>
      </c>
      <c r="J1365" s="128">
        <v>5</v>
      </c>
      <c r="K1365" s="128">
        <v>480</v>
      </c>
      <c r="L1365" s="128">
        <v>26.01</v>
      </c>
      <c r="M1365" s="129">
        <v>34.119999999999997</v>
      </c>
      <c r="N1365" s="130">
        <f>IF(Tabla2[[#This Row],[LECHE RETIRO DIA]]&lt;&gt;ISBLANK(Tabla2[[#This Row],[LECHE RETIRO DIA]]),SUM(Tabla2[[#This Row],[LECHE TANQUE DIA]:[LECHE RETIRO DIA]]),SUM(Tabla2[[#This Row],[LECHE TANQUE DIA]:[LECHE AUTOCONSUMO DIA]]))</f>
        <v>1967</v>
      </c>
      <c r="O1365" s="131">
        <f t="shared" si="308"/>
        <v>0.95475343162175907</v>
      </c>
      <c r="P1365" s="132">
        <f t="shared" si="309"/>
        <v>19.475247524752476</v>
      </c>
      <c r="Q1365" s="132">
        <f t="shared" si="310"/>
        <v>18.594059405940595</v>
      </c>
      <c r="R1365" s="132">
        <f t="shared" si="311"/>
        <v>8</v>
      </c>
      <c r="S1365" s="132">
        <f t="shared" si="312"/>
        <v>4.0979166666666664</v>
      </c>
      <c r="T1365" s="132">
        <f t="shared" si="313"/>
        <v>4.7524752475247523</v>
      </c>
      <c r="U1365" s="132">
        <f t="shared" si="314"/>
        <v>75.624759707804685</v>
      </c>
      <c r="V1365" s="132">
        <f t="shared" si="315"/>
        <v>3.8831218762014608</v>
      </c>
      <c r="W1365" s="132">
        <f>IFERROR(H1365/M1365,Tabla2[[#This Row],[CARGA PRODUCCION (ANIMALES/HA)]])</f>
        <v>3.6049237983587341</v>
      </c>
      <c r="X1365" s="130">
        <f t="shared" si="316"/>
        <v>2023</v>
      </c>
      <c r="Y1365" s="130">
        <f t="shared" si="317"/>
        <v>4</v>
      </c>
      <c r="Z1365" s="130" t="e">
        <f t="shared" ca="1" si="318"/>
        <v>#NAME?</v>
      </c>
      <c r="AA1365" s="133">
        <f t="shared" si="319"/>
        <v>123</v>
      </c>
      <c r="AB1365" s="131">
        <f t="shared" si="320"/>
        <v>0.82113821138211385</v>
      </c>
      <c r="AC1365" s="134">
        <f t="shared" si="307"/>
        <v>0.17886178861788615</v>
      </c>
      <c r="AD1365" s="128"/>
    </row>
    <row r="1366" spans="1:30">
      <c r="A1366" s="127">
        <v>45031</v>
      </c>
      <c r="B1366" s="128" t="s">
        <v>88</v>
      </c>
      <c r="C1366" s="128">
        <v>544</v>
      </c>
      <c r="D1366" s="128">
        <v>15</v>
      </c>
      <c r="E1366" s="128">
        <v>5</v>
      </c>
      <c r="F1366" s="128">
        <v>15</v>
      </c>
      <c r="G1366" s="128">
        <v>35</v>
      </c>
      <c r="H1366" s="128">
        <v>39</v>
      </c>
      <c r="I1366" s="128">
        <v>1</v>
      </c>
      <c r="J1366" s="128">
        <v>2</v>
      </c>
      <c r="K1366" s="128">
        <v>180</v>
      </c>
      <c r="L1366" s="128">
        <v>14</v>
      </c>
      <c r="M1366" s="129">
        <v>15</v>
      </c>
      <c r="N1366" s="130">
        <f>IF(Tabla2[[#This Row],[LECHE RETIRO DIA]]&lt;&gt;ISBLANK(Tabla2[[#This Row],[LECHE RETIRO DIA]]),SUM(Tabla2[[#This Row],[LECHE TANQUE DIA]:[LECHE RETIRO DIA]]),SUM(Tabla2[[#This Row],[LECHE TANQUE DIA]:[LECHE AUTOCONSUMO DIA]]))</f>
        <v>579</v>
      </c>
      <c r="O1366" s="131">
        <f t="shared" si="308"/>
        <v>0.93955094991364418</v>
      </c>
      <c r="P1366" s="132">
        <f t="shared" si="309"/>
        <v>16.542857142857144</v>
      </c>
      <c r="Q1366" s="132">
        <f t="shared" si="310"/>
        <v>15.542857142857143</v>
      </c>
      <c r="R1366" s="132">
        <f t="shared" si="311"/>
        <v>7.5</v>
      </c>
      <c r="S1366" s="132">
        <f t="shared" si="312"/>
        <v>3.2166666666666668</v>
      </c>
      <c r="T1366" s="132">
        <f t="shared" si="313"/>
        <v>5.1428571428571432</v>
      </c>
      <c r="U1366" s="132">
        <f t="shared" si="314"/>
        <v>41.357142857142854</v>
      </c>
      <c r="V1366" s="132">
        <f t="shared" si="315"/>
        <v>2.5</v>
      </c>
      <c r="W1366" s="132">
        <f>IFERROR(H1366/M1366,Tabla2[[#This Row],[CARGA PRODUCCION (ANIMALES/HA)]])</f>
        <v>2.6</v>
      </c>
      <c r="X1366" s="130">
        <f t="shared" si="316"/>
        <v>2023</v>
      </c>
      <c r="Y1366" s="130">
        <f t="shared" si="317"/>
        <v>4</v>
      </c>
      <c r="Z1366" s="130" t="e">
        <f t="shared" ca="1" si="318"/>
        <v>#NAME?</v>
      </c>
      <c r="AA1366" s="133">
        <f t="shared" si="319"/>
        <v>39</v>
      </c>
      <c r="AB1366" s="131">
        <f t="shared" si="320"/>
        <v>0.89743589743589747</v>
      </c>
      <c r="AC1366" s="134">
        <f t="shared" ref="AC1366:AC1429" si="321">IFERROR(1-AB1366,"")</f>
        <v>0.10256410256410253</v>
      </c>
      <c r="AD1366" s="128"/>
    </row>
    <row r="1367" spans="1:30">
      <c r="A1367" s="127">
        <v>45032</v>
      </c>
      <c r="B1367" s="128" t="s">
        <v>81</v>
      </c>
      <c r="C1367" s="128">
        <v>2480</v>
      </c>
      <c r="D1367" s="128">
        <v>30</v>
      </c>
      <c r="E1367" s="128">
        <v>9</v>
      </c>
      <c r="F1367" s="128">
        <v>30</v>
      </c>
      <c r="G1367" s="128">
        <v>105</v>
      </c>
      <c r="H1367" s="128">
        <v>109</v>
      </c>
      <c r="I1367" s="128">
        <v>1</v>
      </c>
      <c r="J1367" s="128">
        <v>13</v>
      </c>
      <c r="K1367" s="128">
        <v>640</v>
      </c>
      <c r="L1367" s="128">
        <v>23.4</v>
      </c>
      <c r="M1367" s="129">
        <v>31.01</v>
      </c>
      <c r="N1367" s="130">
        <f>IF(Tabla2[[#This Row],[LECHE RETIRO DIA]]&lt;&gt;ISBLANK(Tabla2[[#This Row],[LECHE RETIRO DIA]]),SUM(Tabla2[[#This Row],[LECHE TANQUE DIA]:[LECHE RETIRO DIA]]),SUM(Tabla2[[#This Row],[LECHE TANQUE DIA]:[LECHE AUTOCONSUMO DIA]]))</f>
        <v>2549</v>
      </c>
      <c r="O1367" s="131">
        <f t="shared" si="308"/>
        <v>0.97293056100431541</v>
      </c>
      <c r="P1367" s="132">
        <f t="shared" si="309"/>
        <v>24.276190476190475</v>
      </c>
      <c r="Q1367" s="132">
        <f t="shared" si="310"/>
        <v>23.61904761904762</v>
      </c>
      <c r="R1367" s="132">
        <f t="shared" si="311"/>
        <v>2.3076923076923075</v>
      </c>
      <c r="S1367" s="132">
        <f t="shared" si="312"/>
        <v>3.9828125000000001</v>
      </c>
      <c r="T1367" s="132">
        <f t="shared" si="313"/>
        <v>6.0952380952380949</v>
      </c>
      <c r="U1367" s="132">
        <f t="shared" si="314"/>
        <v>108.93162393162393</v>
      </c>
      <c r="V1367" s="132">
        <f t="shared" si="315"/>
        <v>4.4871794871794872</v>
      </c>
      <c r="W1367" s="132">
        <f>IFERROR(H1367/M1367,Tabla2[[#This Row],[CARGA PRODUCCION (ANIMALES/HA)]])</f>
        <v>3.5149951628506932</v>
      </c>
      <c r="X1367" s="130">
        <f t="shared" si="316"/>
        <v>2023</v>
      </c>
      <c r="Y1367" s="130">
        <f t="shared" si="317"/>
        <v>4</v>
      </c>
      <c r="Z1367" s="130" t="e">
        <f t="shared" ca="1" si="318"/>
        <v>#NAME?</v>
      </c>
      <c r="AA1367" s="133">
        <f t="shared" si="319"/>
        <v>109</v>
      </c>
      <c r="AB1367" s="131">
        <f t="shared" si="320"/>
        <v>0.96330275229357798</v>
      </c>
      <c r="AC1367" s="134">
        <f t="shared" si="321"/>
        <v>3.669724770642202E-2</v>
      </c>
      <c r="AD1367" s="128"/>
    </row>
    <row r="1368" spans="1:30">
      <c r="A1368" s="127">
        <v>45032</v>
      </c>
      <c r="B1368" s="128" t="s">
        <v>83</v>
      </c>
      <c r="C1368" s="128">
        <v>2241</v>
      </c>
      <c r="D1368" s="128">
        <v>40</v>
      </c>
      <c r="E1368" s="128">
        <v>9</v>
      </c>
      <c r="F1368" s="128">
        <v>40</v>
      </c>
      <c r="G1368" s="128">
        <v>117</v>
      </c>
      <c r="H1368" s="128">
        <v>131</v>
      </c>
      <c r="I1368" s="128">
        <v>2</v>
      </c>
      <c r="J1368" s="128">
        <v>9</v>
      </c>
      <c r="K1368" s="128">
        <v>680</v>
      </c>
      <c r="L1368" s="128">
        <v>29.8</v>
      </c>
      <c r="M1368" s="129">
        <v>36.590000000000003</v>
      </c>
      <c r="N1368" s="130">
        <f>IF(Tabla2[[#This Row],[LECHE RETIRO DIA]]&lt;&gt;ISBLANK(Tabla2[[#This Row],[LECHE RETIRO DIA]]),SUM(Tabla2[[#This Row],[LECHE TANQUE DIA]:[LECHE RETIRO DIA]]),SUM(Tabla2[[#This Row],[LECHE TANQUE DIA]:[LECHE AUTOCONSUMO DIA]]))</f>
        <v>2330</v>
      </c>
      <c r="O1368" s="131">
        <f t="shared" si="308"/>
        <v>0.96180257510729616</v>
      </c>
      <c r="P1368" s="132">
        <f t="shared" si="309"/>
        <v>19.914529914529915</v>
      </c>
      <c r="Q1368" s="132">
        <f t="shared" si="310"/>
        <v>19.153846153846153</v>
      </c>
      <c r="R1368" s="132">
        <f t="shared" si="311"/>
        <v>4.4444444444444446</v>
      </c>
      <c r="S1368" s="132">
        <f t="shared" si="312"/>
        <v>3.4264705882352939</v>
      </c>
      <c r="T1368" s="132">
        <f t="shared" si="313"/>
        <v>5.8119658119658117</v>
      </c>
      <c r="U1368" s="132">
        <f t="shared" si="314"/>
        <v>78.187919463087241</v>
      </c>
      <c r="V1368" s="132">
        <f t="shared" si="315"/>
        <v>3.9261744966442951</v>
      </c>
      <c r="W1368" s="132">
        <f>IFERROR(H1368/M1368,Tabla2[[#This Row],[CARGA PRODUCCION (ANIMALES/HA)]])</f>
        <v>3.5802131729980866</v>
      </c>
      <c r="X1368" s="130">
        <f t="shared" si="316"/>
        <v>2023</v>
      </c>
      <c r="Y1368" s="130">
        <f t="shared" si="317"/>
        <v>4</v>
      </c>
      <c r="Z1368" s="130" t="e">
        <f t="shared" ca="1" si="318"/>
        <v>#NAME?</v>
      </c>
      <c r="AA1368" s="133">
        <f t="shared" si="319"/>
        <v>131</v>
      </c>
      <c r="AB1368" s="131">
        <f t="shared" si="320"/>
        <v>0.89312977099236646</v>
      </c>
      <c r="AC1368" s="134">
        <f t="shared" si="321"/>
        <v>0.10687022900763354</v>
      </c>
      <c r="AD1368" s="128"/>
    </row>
    <row r="1369" spans="1:30">
      <c r="A1369" s="127">
        <v>45032</v>
      </c>
      <c r="B1369" s="128" t="s">
        <v>85</v>
      </c>
      <c r="C1369" s="128">
        <v>1874</v>
      </c>
      <c r="D1369" s="128">
        <v>40</v>
      </c>
      <c r="E1369" s="128">
        <v>9</v>
      </c>
      <c r="F1369" s="128">
        <v>40</v>
      </c>
      <c r="G1369" s="128">
        <v>101</v>
      </c>
      <c r="H1369" s="128">
        <v>123</v>
      </c>
      <c r="I1369" s="128">
        <v>0</v>
      </c>
      <c r="J1369" s="128">
        <v>5</v>
      </c>
      <c r="K1369" s="128">
        <v>480</v>
      </c>
      <c r="L1369" s="128">
        <v>26.01</v>
      </c>
      <c r="M1369" s="129">
        <v>34.119999999999997</v>
      </c>
      <c r="N1369" s="130">
        <f>IF(Tabla2[[#This Row],[LECHE RETIRO DIA]]&lt;&gt;ISBLANK(Tabla2[[#This Row],[LECHE RETIRO DIA]]),SUM(Tabla2[[#This Row],[LECHE TANQUE DIA]:[LECHE RETIRO DIA]]),SUM(Tabla2[[#This Row],[LECHE TANQUE DIA]:[LECHE AUTOCONSUMO DIA]]))</f>
        <v>1963</v>
      </c>
      <c r="O1369" s="131">
        <f t="shared" si="308"/>
        <v>0.95466123280692816</v>
      </c>
      <c r="P1369" s="132">
        <f t="shared" si="309"/>
        <v>19.435643564356436</v>
      </c>
      <c r="Q1369" s="132">
        <f t="shared" si="310"/>
        <v>18.554455445544555</v>
      </c>
      <c r="R1369" s="132">
        <f t="shared" si="311"/>
        <v>8</v>
      </c>
      <c r="S1369" s="132">
        <f t="shared" si="312"/>
        <v>4.0895833333333336</v>
      </c>
      <c r="T1369" s="132">
        <f t="shared" si="313"/>
        <v>4.7524752475247523</v>
      </c>
      <c r="U1369" s="132">
        <f t="shared" si="314"/>
        <v>75.470972702806606</v>
      </c>
      <c r="V1369" s="132">
        <f t="shared" si="315"/>
        <v>3.8831218762014608</v>
      </c>
      <c r="W1369" s="132">
        <f>IFERROR(H1369/M1369,Tabla2[[#This Row],[CARGA PRODUCCION (ANIMALES/HA)]])</f>
        <v>3.6049237983587341</v>
      </c>
      <c r="X1369" s="130">
        <f t="shared" si="316"/>
        <v>2023</v>
      </c>
      <c r="Y1369" s="130">
        <f t="shared" si="317"/>
        <v>4</v>
      </c>
      <c r="Z1369" s="130" t="e">
        <f t="shared" ca="1" si="318"/>
        <v>#NAME?</v>
      </c>
      <c r="AA1369" s="133">
        <f t="shared" si="319"/>
        <v>123</v>
      </c>
      <c r="AB1369" s="131">
        <f t="shared" si="320"/>
        <v>0.82113821138211385</v>
      </c>
      <c r="AC1369" s="134">
        <f t="shared" si="321"/>
        <v>0.17886178861788615</v>
      </c>
      <c r="AD1369" s="128"/>
    </row>
    <row r="1370" spans="1:30">
      <c r="A1370" s="127">
        <v>45032</v>
      </c>
      <c r="B1370" s="128" t="s">
        <v>88</v>
      </c>
      <c r="C1370" s="128">
        <v>544</v>
      </c>
      <c r="D1370" s="128">
        <v>15</v>
      </c>
      <c r="E1370" s="128">
        <v>5</v>
      </c>
      <c r="F1370" s="128">
        <v>15</v>
      </c>
      <c r="G1370" s="128">
        <v>35</v>
      </c>
      <c r="H1370" s="128">
        <v>39</v>
      </c>
      <c r="I1370" s="128">
        <v>1</v>
      </c>
      <c r="J1370" s="128">
        <v>2</v>
      </c>
      <c r="K1370" s="128">
        <v>180</v>
      </c>
      <c r="L1370" s="128">
        <v>14</v>
      </c>
      <c r="M1370" s="129">
        <v>15</v>
      </c>
      <c r="N1370" s="130">
        <f>IF(Tabla2[[#This Row],[LECHE RETIRO DIA]]&lt;&gt;ISBLANK(Tabla2[[#This Row],[LECHE RETIRO DIA]]),SUM(Tabla2[[#This Row],[LECHE TANQUE DIA]:[LECHE RETIRO DIA]]),SUM(Tabla2[[#This Row],[LECHE TANQUE DIA]:[LECHE AUTOCONSUMO DIA]]))</f>
        <v>579</v>
      </c>
      <c r="O1370" s="131">
        <f t="shared" si="308"/>
        <v>0.93955094991364418</v>
      </c>
      <c r="P1370" s="132">
        <f t="shared" si="309"/>
        <v>16.542857142857144</v>
      </c>
      <c r="Q1370" s="132">
        <f t="shared" si="310"/>
        <v>15.542857142857143</v>
      </c>
      <c r="R1370" s="132">
        <f t="shared" si="311"/>
        <v>7.5</v>
      </c>
      <c r="S1370" s="132">
        <f t="shared" si="312"/>
        <v>3.2166666666666668</v>
      </c>
      <c r="T1370" s="132">
        <f t="shared" si="313"/>
        <v>5.1428571428571432</v>
      </c>
      <c r="U1370" s="132">
        <f t="shared" si="314"/>
        <v>41.357142857142854</v>
      </c>
      <c r="V1370" s="132">
        <f t="shared" si="315"/>
        <v>2.5</v>
      </c>
      <c r="W1370" s="132">
        <f>IFERROR(H1370/M1370,Tabla2[[#This Row],[CARGA PRODUCCION (ANIMALES/HA)]])</f>
        <v>2.6</v>
      </c>
      <c r="X1370" s="130">
        <f t="shared" si="316"/>
        <v>2023</v>
      </c>
      <c r="Y1370" s="130">
        <f t="shared" si="317"/>
        <v>4</v>
      </c>
      <c r="Z1370" s="130" t="e">
        <f t="shared" ca="1" si="318"/>
        <v>#NAME?</v>
      </c>
      <c r="AA1370" s="133">
        <f t="shared" si="319"/>
        <v>39</v>
      </c>
      <c r="AB1370" s="131">
        <f t="shared" si="320"/>
        <v>0.89743589743589747</v>
      </c>
      <c r="AC1370" s="134">
        <f t="shared" si="321"/>
        <v>0.10256410256410253</v>
      </c>
      <c r="AD1370" s="128"/>
    </row>
    <row r="1371" spans="1:30">
      <c r="A1371" s="127">
        <v>45033</v>
      </c>
      <c r="B1371" s="128" t="s">
        <v>81</v>
      </c>
      <c r="C1371" s="128">
        <v>2430</v>
      </c>
      <c r="D1371" s="128">
        <v>30</v>
      </c>
      <c r="E1371" s="128">
        <v>9</v>
      </c>
      <c r="F1371" s="128">
        <v>30</v>
      </c>
      <c r="G1371" s="128">
        <v>105</v>
      </c>
      <c r="H1371" s="128">
        <v>109</v>
      </c>
      <c r="I1371" s="128">
        <v>1</v>
      </c>
      <c r="J1371" s="128">
        <v>13</v>
      </c>
      <c r="K1371" s="128">
        <v>640</v>
      </c>
      <c r="L1371" s="128">
        <v>23.4</v>
      </c>
      <c r="M1371" s="129">
        <v>31.01</v>
      </c>
      <c r="N1371" s="130">
        <f>IF(Tabla2[[#This Row],[LECHE RETIRO DIA]]&lt;&gt;ISBLANK(Tabla2[[#This Row],[LECHE RETIRO DIA]]),SUM(Tabla2[[#This Row],[LECHE TANQUE DIA]:[LECHE RETIRO DIA]]),SUM(Tabla2[[#This Row],[LECHE TANQUE DIA]:[LECHE AUTOCONSUMO DIA]]))</f>
        <v>2499</v>
      </c>
      <c r="O1371" s="131">
        <f t="shared" si="308"/>
        <v>0.97238895558223293</v>
      </c>
      <c r="P1371" s="132">
        <f t="shared" si="309"/>
        <v>23.8</v>
      </c>
      <c r="Q1371" s="132">
        <f t="shared" si="310"/>
        <v>23.142857142857142</v>
      </c>
      <c r="R1371" s="132">
        <f t="shared" si="311"/>
        <v>2.3076923076923075</v>
      </c>
      <c r="S1371" s="132">
        <f t="shared" si="312"/>
        <v>3.9046875000000001</v>
      </c>
      <c r="T1371" s="132">
        <f t="shared" si="313"/>
        <v>6.0952380952380949</v>
      </c>
      <c r="U1371" s="132">
        <f t="shared" si="314"/>
        <v>106.7948717948718</v>
      </c>
      <c r="V1371" s="132">
        <f t="shared" si="315"/>
        <v>4.4871794871794872</v>
      </c>
      <c r="W1371" s="132">
        <f>IFERROR(H1371/M1371,Tabla2[[#This Row],[CARGA PRODUCCION (ANIMALES/HA)]])</f>
        <v>3.5149951628506932</v>
      </c>
      <c r="X1371" s="130">
        <f t="shared" si="316"/>
        <v>2023</v>
      </c>
      <c r="Y1371" s="130">
        <f t="shared" si="317"/>
        <v>4</v>
      </c>
      <c r="Z1371" s="130" t="e">
        <f t="shared" ca="1" si="318"/>
        <v>#NAME?</v>
      </c>
      <c r="AA1371" s="133">
        <f t="shared" si="319"/>
        <v>109</v>
      </c>
      <c r="AB1371" s="131">
        <f t="shared" si="320"/>
        <v>0.96330275229357798</v>
      </c>
      <c r="AC1371" s="134">
        <f t="shared" si="321"/>
        <v>3.669724770642202E-2</v>
      </c>
      <c r="AD1371" s="128"/>
    </row>
    <row r="1372" spans="1:30">
      <c r="A1372" s="127">
        <v>45033</v>
      </c>
      <c r="B1372" s="128" t="s">
        <v>83</v>
      </c>
      <c r="C1372" s="128">
        <v>2195</v>
      </c>
      <c r="D1372" s="128">
        <v>40</v>
      </c>
      <c r="E1372" s="128">
        <v>9</v>
      </c>
      <c r="F1372" s="128">
        <v>40</v>
      </c>
      <c r="G1372" s="128">
        <v>120</v>
      </c>
      <c r="H1372" s="128">
        <v>132</v>
      </c>
      <c r="I1372" s="128">
        <v>2</v>
      </c>
      <c r="J1372" s="128">
        <v>9</v>
      </c>
      <c r="K1372" s="128">
        <v>680</v>
      </c>
      <c r="L1372" s="128">
        <v>29.8</v>
      </c>
      <c r="M1372" s="129">
        <v>36.590000000000003</v>
      </c>
      <c r="N1372" s="130">
        <f>IF(Tabla2[[#This Row],[LECHE RETIRO DIA]]&lt;&gt;ISBLANK(Tabla2[[#This Row],[LECHE RETIRO DIA]]),SUM(Tabla2[[#This Row],[LECHE TANQUE DIA]:[LECHE RETIRO DIA]]),SUM(Tabla2[[#This Row],[LECHE TANQUE DIA]:[LECHE AUTOCONSUMO DIA]]))</f>
        <v>2284</v>
      </c>
      <c r="O1372" s="131">
        <f t="shared" si="308"/>
        <v>0.96103327495621715</v>
      </c>
      <c r="P1372" s="132">
        <f t="shared" si="309"/>
        <v>19.033333333333335</v>
      </c>
      <c r="Q1372" s="132">
        <f t="shared" si="310"/>
        <v>18.291666666666668</v>
      </c>
      <c r="R1372" s="132">
        <f t="shared" si="311"/>
        <v>4.4444444444444446</v>
      </c>
      <c r="S1372" s="132">
        <f t="shared" si="312"/>
        <v>3.3588235294117648</v>
      </c>
      <c r="T1372" s="132">
        <f t="shared" si="313"/>
        <v>5.666666666666667</v>
      </c>
      <c r="U1372" s="132">
        <f t="shared" si="314"/>
        <v>76.644295302013418</v>
      </c>
      <c r="V1372" s="132">
        <f t="shared" si="315"/>
        <v>4.0268456375838921</v>
      </c>
      <c r="W1372" s="132">
        <f>IFERROR(H1372/M1372,Tabla2[[#This Row],[CARGA PRODUCCION (ANIMALES/HA)]])</f>
        <v>3.6075430445476901</v>
      </c>
      <c r="X1372" s="130">
        <f t="shared" si="316"/>
        <v>2023</v>
      </c>
      <c r="Y1372" s="130">
        <f t="shared" si="317"/>
        <v>4</v>
      </c>
      <c r="Z1372" s="130" t="e">
        <f t="shared" ca="1" si="318"/>
        <v>#NAME?</v>
      </c>
      <c r="AA1372" s="133">
        <f t="shared" si="319"/>
        <v>132</v>
      </c>
      <c r="AB1372" s="131">
        <f t="shared" si="320"/>
        <v>0.90909090909090906</v>
      </c>
      <c r="AC1372" s="134">
        <f t="shared" si="321"/>
        <v>9.0909090909090939E-2</v>
      </c>
      <c r="AD1372" s="128"/>
    </row>
    <row r="1373" spans="1:30">
      <c r="A1373" s="127">
        <v>45033</v>
      </c>
      <c r="B1373" s="128" t="s">
        <v>85</v>
      </c>
      <c r="C1373" s="128">
        <v>1880</v>
      </c>
      <c r="D1373" s="128">
        <v>40</v>
      </c>
      <c r="E1373" s="128">
        <v>9</v>
      </c>
      <c r="F1373" s="128">
        <v>40</v>
      </c>
      <c r="G1373" s="128">
        <v>103</v>
      </c>
      <c r="H1373" s="128">
        <v>124</v>
      </c>
      <c r="I1373" s="128">
        <v>0</v>
      </c>
      <c r="J1373" s="128">
        <v>5</v>
      </c>
      <c r="K1373" s="128">
        <v>480</v>
      </c>
      <c r="L1373" s="128">
        <v>26.01</v>
      </c>
      <c r="M1373" s="129">
        <v>34.119999999999997</v>
      </c>
      <c r="N1373" s="130">
        <f>IF(Tabla2[[#This Row],[LECHE RETIRO DIA]]&lt;&gt;ISBLANK(Tabla2[[#This Row],[LECHE RETIRO DIA]]),SUM(Tabla2[[#This Row],[LECHE TANQUE DIA]:[LECHE RETIRO DIA]]),SUM(Tabla2[[#This Row],[LECHE TANQUE DIA]:[LECHE AUTOCONSUMO DIA]]))</f>
        <v>1969</v>
      </c>
      <c r="O1373" s="131">
        <f t="shared" si="308"/>
        <v>0.95479939055358054</v>
      </c>
      <c r="P1373" s="132">
        <f t="shared" si="309"/>
        <v>19.116504854368934</v>
      </c>
      <c r="Q1373" s="132">
        <f t="shared" si="310"/>
        <v>18.252427184466018</v>
      </c>
      <c r="R1373" s="132">
        <f t="shared" si="311"/>
        <v>8</v>
      </c>
      <c r="S1373" s="132">
        <f t="shared" si="312"/>
        <v>4.1020833333333337</v>
      </c>
      <c r="T1373" s="132">
        <f t="shared" si="313"/>
        <v>4.6601941747572813</v>
      </c>
      <c r="U1373" s="132">
        <f t="shared" si="314"/>
        <v>75.701653210303718</v>
      </c>
      <c r="V1373" s="132">
        <f t="shared" si="315"/>
        <v>3.9600153787004997</v>
      </c>
      <c r="W1373" s="132">
        <f>IFERROR(H1373/M1373,Tabla2[[#This Row],[CARGA PRODUCCION (ANIMALES/HA)]])</f>
        <v>3.6342321219226261</v>
      </c>
      <c r="X1373" s="130">
        <f t="shared" si="316"/>
        <v>2023</v>
      </c>
      <c r="Y1373" s="130">
        <f t="shared" si="317"/>
        <v>4</v>
      </c>
      <c r="Z1373" s="130" t="e">
        <f t="shared" ca="1" si="318"/>
        <v>#NAME?</v>
      </c>
      <c r="AA1373" s="133">
        <f t="shared" si="319"/>
        <v>124</v>
      </c>
      <c r="AB1373" s="131">
        <f t="shared" si="320"/>
        <v>0.83064516129032262</v>
      </c>
      <c r="AC1373" s="134">
        <f t="shared" si="321"/>
        <v>0.16935483870967738</v>
      </c>
      <c r="AD1373" s="128"/>
    </row>
    <row r="1374" spans="1:30">
      <c r="A1374" s="127">
        <v>45033</v>
      </c>
      <c r="B1374" s="128" t="s">
        <v>88</v>
      </c>
      <c r="C1374" s="128">
        <v>529</v>
      </c>
      <c r="D1374" s="128">
        <v>15</v>
      </c>
      <c r="E1374" s="128">
        <v>5</v>
      </c>
      <c r="F1374" s="128">
        <v>15</v>
      </c>
      <c r="G1374" s="128">
        <v>35</v>
      </c>
      <c r="H1374" s="128">
        <v>38</v>
      </c>
      <c r="I1374" s="128">
        <v>1</v>
      </c>
      <c r="J1374" s="128">
        <v>2</v>
      </c>
      <c r="K1374" s="128">
        <v>180</v>
      </c>
      <c r="L1374" s="128">
        <v>14</v>
      </c>
      <c r="M1374" s="129">
        <v>15</v>
      </c>
      <c r="N1374" s="130">
        <f>IF(Tabla2[[#This Row],[LECHE RETIRO DIA]]&lt;&gt;ISBLANK(Tabla2[[#This Row],[LECHE RETIRO DIA]]),SUM(Tabla2[[#This Row],[LECHE TANQUE DIA]:[LECHE RETIRO DIA]]),SUM(Tabla2[[#This Row],[LECHE TANQUE DIA]:[LECHE AUTOCONSUMO DIA]]))</f>
        <v>564</v>
      </c>
      <c r="O1374" s="131">
        <f t="shared" si="308"/>
        <v>0.93794326241134751</v>
      </c>
      <c r="P1374" s="132">
        <f t="shared" si="309"/>
        <v>16.114285714285714</v>
      </c>
      <c r="Q1374" s="132">
        <f t="shared" si="310"/>
        <v>15.114285714285714</v>
      </c>
      <c r="R1374" s="132">
        <f t="shared" si="311"/>
        <v>7.5</v>
      </c>
      <c r="S1374" s="132">
        <f t="shared" si="312"/>
        <v>3.1333333333333333</v>
      </c>
      <c r="T1374" s="132">
        <f t="shared" si="313"/>
        <v>5.1428571428571432</v>
      </c>
      <c r="U1374" s="132">
        <f t="shared" si="314"/>
        <v>40.285714285714285</v>
      </c>
      <c r="V1374" s="132">
        <f t="shared" si="315"/>
        <v>2.5</v>
      </c>
      <c r="W1374" s="132">
        <f>IFERROR(H1374/M1374,Tabla2[[#This Row],[CARGA PRODUCCION (ANIMALES/HA)]])</f>
        <v>2.5333333333333332</v>
      </c>
      <c r="X1374" s="130">
        <f t="shared" si="316"/>
        <v>2023</v>
      </c>
      <c r="Y1374" s="130">
        <f t="shared" si="317"/>
        <v>4</v>
      </c>
      <c r="Z1374" s="130" t="e">
        <f t="shared" ca="1" si="318"/>
        <v>#NAME?</v>
      </c>
      <c r="AA1374" s="133">
        <f t="shared" si="319"/>
        <v>38</v>
      </c>
      <c r="AB1374" s="131">
        <f t="shared" si="320"/>
        <v>0.92105263157894735</v>
      </c>
      <c r="AC1374" s="134">
        <f t="shared" si="321"/>
        <v>7.8947368421052655E-2</v>
      </c>
      <c r="AD1374" s="128"/>
    </row>
    <row r="1375" spans="1:30">
      <c r="A1375" s="127">
        <v>45034</v>
      </c>
      <c r="B1375" s="128" t="s">
        <v>81</v>
      </c>
      <c r="C1375" s="128">
        <v>2375</v>
      </c>
      <c r="D1375" s="128">
        <v>30</v>
      </c>
      <c r="E1375" s="128">
        <v>9</v>
      </c>
      <c r="F1375" s="128">
        <v>30</v>
      </c>
      <c r="G1375" s="128">
        <v>106</v>
      </c>
      <c r="H1375" s="128">
        <v>109</v>
      </c>
      <c r="I1375" s="128">
        <v>1</v>
      </c>
      <c r="J1375" s="128">
        <v>13</v>
      </c>
      <c r="K1375" s="128">
        <v>640</v>
      </c>
      <c r="L1375" s="128">
        <v>23.4</v>
      </c>
      <c r="M1375" s="129">
        <v>31.01</v>
      </c>
      <c r="N1375" s="130">
        <f>IF(Tabla2[[#This Row],[LECHE RETIRO DIA]]&lt;&gt;ISBLANK(Tabla2[[#This Row],[LECHE RETIRO DIA]]),SUM(Tabla2[[#This Row],[LECHE TANQUE DIA]:[LECHE RETIRO DIA]]),SUM(Tabla2[[#This Row],[LECHE TANQUE DIA]:[LECHE AUTOCONSUMO DIA]]))</f>
        <v>2444</v>
      </c>
      <c r="O1375" s="131">
        <f t="shared" si="308"/>
        <v>0.97176759410801961</v>
      </c>
      <c r="P1375" s="132">
        <f t="shared" si="309"/>
        <v>23.056603773584907</v>
      </c>
      <c r="Q1375" s="132">
        <f t="shared" si="310"/>
        <v>22.40566037735849</v>
      </c>
      <c r="R1375" s="132">
        <f t="shared" si="311"/>
        <v>2.3076923076923075</v>
      </c>
      <c r="S1375" s="132">
        <f t="shared" si="312"/>
        <v>3.8187500000000001</v>
      </c>
      <c r="T1375" s="132">
        <f t="shared" si="313"/>
        <v>6.0377358490566042</v>
      </c>
      <c r="U1375" s="132">
        <f t="shared" si="314"/>
        <v>104.44444444444446</v>
      </c>
      <c r="V1375" s="132">
        <f t="shared" si="315"/>
        <v>4.5299145299145298</v>
      </c>
      <c r="W1375" s="132">
        <f>IFERROR(H1375/M1375,Tabla2[[#This Row],[CARGA PRODUCCION (ANIMALES/HA)]])</f>
        <v>3.5149951628506932</v>
      </c>
      <c r="X1375" s="130">
        <f t="shared" si="316"/>
        <v>2023</v>
      </c>
      <c r="Y1375" s="130">
        <f t="shared" si="317"/>
        <v>4</v>
      </c>
      <c r="Z1375" s="130" t="e">
        <f t="shared" ca="1" si="318"/>
        <v>#NAME?</v>
      </c>
      <c r="AA1375" s="133">
        <f t="shared" si="319"/>
        <v>109</v>
      </c>
      <c r="AB1375" s="131">
        <f t="shared" si="320"/>
        <v>0.97247706422018354</v>
      </c>
      <c r="AC1375" s="134">
        <f t="shared" si="321"/>
        <v>2.752293577981646E-2</v>
      </c>
      <c r="AD1375" s="128"/>
    </row>
    <row r="1376" spans="1:30">
      <c r="A1376" s="127">
        <v>45034</v>
      </c>
      <c r="B1376" s="128" t="s">
        <v>83</v>
      </c>
      <c r="C1376" s="128">
        <v>2256</v>
      </c>
      <c r="D1376" s="128">
        <v>40</v>
      </c>
      <c r="E1376" s="128">
        <v>9</v>
      </c>
      <c r="F1376" s="128">
        <v>40</v>
      </c>
      <c r="G1376" s="128">
        <v>120</v>
      </c>
      <c r="H1376" s="128">
        <v>132</v>
      </c>
      <c r="I1376" s="128">
        <v>2</v>
      </c>
      <c r="J1376" s="128">
        <v>9</v>
      </c>
      <c r="K1376" s="128">
        <v>680</v>
      </c>
      <c r="L1376" s="128">
        <v>29.8</v>
      </c>
      <c r="M1376" s="129">
        <v>36.590000000000003</v>
      </c>
      <c r="N1376" s="130">
        <f>IF(Tabla2[[#This Row],[LECHE RETIRO DIA]]&lt;&gt;ISBLANK(Tabla2[[#This Row],[LECHE RETIRO DIA]]),SUM(Tabla2[[#This Row],[LECHE TANQUE DIA]:[LECHE RETIRO DIA]]),SUM(Tabla2[[#This Row],[LECHE TANQUE DIA]:[LECHE AUTOCONSUMO DIA]]))</f>
        <v>2345</v>
      </c>
      <c r="O1376" s="131">
        <f t="shared" si="308"/>
        <v>0.96204690831556505</v>
      </c>
      <c r="P1376" s="132">
        <f t="shared" si="309"/>
        <v>19.541666666666668</v>
      </c>
      <c r="Q1376" s="132">
        <f t="shared" si="310"/>
        <v>18.8</v>
      </c>
      <c r="R1376" s="132">
        <f t="shared" si="311"/>
        <v>4.4444444444444446</v>
      </c>
      <c r="S1376" s="132">
        <f t="shared" si="312"/>
        <v>3.4485294117647061</v>
      </c>
      <c r="T1376" s="132">
        <f t="shared" si="313"/>
        <v>5.666666666666667</v>
      </c>
      <c r="U1376" s="132">
        <f t="shared" si="314"/>
        <v>78.691275167785236</v>
      </c>
      <c r="V1376" s="132">
        <f t="shared" si="315"/>
        <v>4.0268456375838921</v>
      </c>
      <c r="W1376" s="132">
        <f>IFERROR(H1376/M1376,Tabla2[[#This Row],[CARGA PRODUCCION (ANIMALES/HA)]])</f>
        <v>3.6075430445476901</v>
      </c>
      <c r="X1376" s="130">
        <f t="shared" si="316"/>
        <v>2023</v>
      </c>
      <c r="Y1376" s="130">
        <f t="shared" si="317"/>
        <v>4</v>
      </c>
      <c r="Z1376" s="130" t="e">
        <f t="shared" ca="1" si="318"/>
        <v>#NAME?</v>
      </c>
      <c r="AA1376" s="133">
        <f t="shared" si="319"/>
        <v>132</v>
      </c>
      <c r="AB1376" s="131">
        <f t="shared" si="320"/>
        <v>0.90909090909090906</v>
      </c>
      <c r="AC1376" s="134">
        <f t="shared" si="321"/>
        <v>9.0909090909090939E-2</v>
      </c>
      <c r="AD1376" s="128"/>
    </row>
    <row r="1377" spans="1:30">
      <c r="A1377" s="127">
        <v>45034</v>
      </c>
      <c r="B1377" s="128" t="s">
        <v>85</v>
      </c>
      <c r="C1377" s="128">
        <v>1881</v>
      </c>
      <c r="D1377" s="128">
        <v>40</v>
      </c>
      <c r="E1377" s="128">
        <v>9</v>
      </c>
      <c r="F1377" s="128">
        <v>40</v>
      </c>
      <c r="G1377" s="128">
        <v>103</v>
      </c>
      <c r="H1377" s="128">
        <v>124</v>
      </c>
      <c r="I1377" s="128">
        <v>0</v>
      </c>
      <c r="J1377" s="128">
        <v>5</v>
      </c>
      <c r="K1377" s="128">
        <v>480</v>
      </c>
      <c r="L1377" s="128">
        <v>26.01</v>
      </c>
      <c r="M1377" s="129">
        <v>34.119999999999997</v>
      </c>
      <c r="N1377" s="130">
        <f>IF(Tabla2[[#This Row],[LECHE RETIRO DIA]]&lt;&gt;ISBLANK(Tabla2[[#This Row],[LECHE RETIRO DIA]]),SUM(Tabla2[[#This Row],[LECHE TANQUE DIA]:[LECHE RETIRO DIA]]),SUM(Tabla2[[#This Row],[LECHE TANQUE DIA]:[LECHE AUTOCONSUMO DIA]]))</f>
        <v>1970</v>
      </c>
      <c r="O1377" s="131">
        <f t="shared" si="308"/>
        <v>0.95482233502538072</v>
      </c>
      <c r="P1377" s="132">
        <f t="shared" si="309"/>
        <v>19.126213592233011</v>
      </c>
      <c r="Q1377" s="132">
        <f t="shared" si="310"/>
        <v>18.262135922330096</v>
      </c>
      <c r="R1377" s="132">
        <f t="shared" si="311"/>
        <v>8</v>
      </c>
      <c r="S1377" s="132">
        <f t="shared" si="312"/>
        <v>4.104166666666667</v>
      </c>
      <c r="T1377" s="132">
        <f t="shared" si="313"/>
        <v>4.6601941747572813</v>
      </c>
      <c r="U1377" s="132">
        <f t="shared" si="314"/>
        <v>75.740099961553241</v>
      </c>
      <c r="V1377" s="132">
        <f t="shared" si="315"/>
        <v>3.9600153787004997</v>
      </c>
      <c r="W1377" s="132">
        <f>IFERROR(H1377/M1377,Tabla2[[#This Row],[CARGA PRODUCCION (ANIMALES/HA)]])</f>
        <v>3.6342321219226261</v>
      </c>
      <c r="X1377" s="130">
        <f t="shared" si="316"/>
        <v>2023</v>
      </c>
      <c r="Y1377" s="130">
        <f t="shared" si="317"/>
        <v>4</v>
      </c>
      <c r="Z1377" s="130" t="e">
        <f t="shared" ca="1" si="318"/>
        <v>#NAME?</v>
      </c>
      <c r="AA1377" s="133">
        <f t="shared" si="319"/>
        <v>124</v>
      </c>
      <c r="AB1377" s="131">
        <f t="shared" si="320"/>
        <v>0.83064516129032262</v>
      </c>
      <c r="AC1377" s="134">
        <f t="shared" si="321"/>
        <v>0.16935483870967738</v>
      </c>
      <c r="AD1377" s="128"/>
    </row>
    <row r="1378" spans="1:30">
      <c r="A1378" s="127">
        <v>45034</v>
      </c>
      <c r="B1378" s="128" t="s">
        <v>88</v>
      </c>
      <c r="C1378" s="128">
        <v>537</v>
      </c>
      <c r="D1378" s="128">
        <v>15</v>
      </c>
      <c r="E1378" s="128">
        <v>5</v>
      </c>
      <c r="F1378" s="128">
        <v>15</v>
      </c>
      <c r="G1378" s="128">
        <v>35</v>
      </c>
      <c r="H1378" s="128">
        <v>38</v>
      </c>
      <c r="I1378" s="128">
        <v>1</v>
      </c>
      <c r="J1378" s="128">
        <v>2</v>
      </c>
      <c r="K1378" s="128">
        <v>180</v>
      </c>
      <c r="L1378" s="128">
        <v>14</v>
      </c>
      <c r="M1378" s="129">
        <v>15</v>
      </c>
      <c r="N1378" s="130">
        <f>IF(Tabla2[[#This Row],[LECHE RETIRO DIA]]&lt;&gt;ISBLANK(Tabla2[[#This Row],[LECHE RETIRO DIA]]),SUM(Tabla2[[#This Row],[LECHE TANQUE DIA]:[LECHE RETIRO DIA]]),SUM(Tabla2[[#This Row],[LECHE TANQUE DIA]:[LECHE AUTOCONSUMO DIA]]))</f>
        <v>572</v>
      </c>
      <c r="O1378" s="131">
        <f t="shared" si="308"/>
        <v>0.93881118881118886</v>
      </c>
      <c r="P1378" s="132">
        <f t="shared" si="309"/>
        <v>16.342857142857142</v>
      </c>
      <c r="Q1378" s="132">
        <f t="shared" si="310"/>
        <v>15.342857142857143</v>
      </c>
      <c r="R1378" s="132">
        <f t="shared" si="311"/>
        <v>7.5</v>
      </c>
      <c r="S1378" s="132">
        <f t="shared" si="312"/>
        <v>3.1777777777777776</v>
      </c>
      <c r="T1378" s="132">
        <f t="shared" si="313"/>
        <v>5.1428571428571432</v>
      </c>
      <c r="U1378" s="132">
        <f t="shared" si="314"/>
        <v>40.857142857142854</v>
      </c>
      <c r="V1378" s="132">
        <f t="shared" si="315"/>
        <v>2.5</v>
      </c>
      <c r="W1378" s="132">
        <f>IFERROR(H1378/M1378,Tabla2[[#This Row],[CARGA PRODUCCION (ANIMALES/HA)]])</f>
        <v>2.5333333333333332</v>
      </c>
      <c r="X1378" s="130">
        <f t="shared" si="316"/>
        <v>2023</v>
      </c>
      <c r="Y1378" s="130">
        <f t="shared" si="317"/>
        <v>4</v>
      </c>
      <c r="Z1378" s="130" t="e">
        <f t="shared" ca="1" si="318"/>
        <v>#NAME?</v>
      </c>
      <c r="AA1378" s="133">
        <f t="shared" si="319"/>
        <v>38</v>
      </c>
      <c r="AB1378" s="131">
        <f t="shared" si="320"/>
        <v>0.92105263157894735</v>
      </c>
      <c r="AC1378" s="134">
        <f t="shared" si="321"/>
        <v>7.8947368421052655E-2</v>
      </c>
      <c r="AD1378" s="128"/>
    </row>
    <row r="1379" spans="1:30">
      <c r="A1379" s="127">
        <v>45035</v>
      </c>
      <c r="B1379" s="128" t="s">
        <v>81</v>
      </c>
      <c r="C1379" s="128">
        <v>2388</v>
      </c>
      <c r="D1379" s="128">
        <v>30</v>
      </c>
      <c r="E1379" s="128">
        <v>9</v>
      </c>
      <c r="F1379" s="128">
        <v>30</v>
      </c>
      <c r="G1379" s="128">
        <v>105</v>
      </c>
      <c r="H1379" s="128">
        <v>108</v>
      </c>
      <c r="I1379" s="128">
        <v>1</v>
      </c>
      <c r="J1379" s="128">
        <v>13</v>
      </c>
      <c r="K1379" s="128">
        <v>640</v>
      </c>
      <c r="L1379" s="128">
        <v>23.4</v>
      </c>
      <c r="M1379" s="129">
        <v>31.01</v>
      </c>
      <c r="N1379" s="130">
        <f>IF(Tabla2[[#This Row],[LECHE RETIRO DIA]]&lt;&gt;ISBLANK(Tabla2[[#This Row],[LECHE RETIRO DIA]]),SUM(Tabla2[[#This Row],[LECHE TANQUE DIA]:[LECHE RETIRO DIA]]),SUM(Tabla2[[#This Row],[LECHE TANQUE DIA]:[LECHE AUTOCONSUMO DIA]]))</f>
        <v>2457</v>
      </c>
      <c r="O1379" s="131">
        <f t="shared" si="308"/>
        <v>0.97191697191697191</v>
      </c>
      <c r="P1379" s="132">
        <f t="shared" si="309"/>
        <v>23.4</v>
      </c>
      <c r="Q1379" s="132">
        <f t="shared" si="310"/>
        <v>22.742857142857144</v>
      </c>
      <c r="R1379" s="132">
        <f t="shared" si="311"/>
        <v>2.3076923076923075</v>
      </c>
      <c r="S1379" s="132">
        <f t="shared" si="312"/>
        <v>3.8390624999999998</v>
      </c>
      <c r="T1379" s="132">
        <f t="shared" si="313"/>
        <v>6.0952380952380949</v>
      </c>
      <c r="U1379" s="132">
        <f t="shared" si="314"/>
        <v>105</v>
      </c>
      <c r="V1379" s="132">
        <f t="shared" si="315"/>
        <v>4.4871794871794872</v>
      </c>
      <c r="W1379" s="132">
        <f>IFERROR(H1379/M1379,Tabla2[[#This Row],[CARGA PRODUCCION (ANIMALES/HA)]])</f>
        <v>3.4827475008061914</v>
      </c>
      <c r="X1379" s="130">
        <f t="shared" si="316"/>
        <v>2023</v>
      </c>
      <c r="Y1379" s="130">
        <f t="shared" si="317"/>
        <v>4</v>
      </c>
      <c r="Z1379" s="130" t="e">
        <f t="shared" ca="1" si="318"/>
        <v>#NAME?</v>
      </c>
      <c r="AA1379" s="133">
        <f t="shared" si="319"/>
        <v>108</v>
      </c>
      <c r="AB1379" s="131">
        <f t="shared" si="320"/>
        <v>0.97222222222222221</v>
      </c>
      <c r="AC1379" s="134">
        <f t="shared" si="321"/>
        <v>2.777777777777779E-2</v>
      </c>
      <c r="AD1379" s="128"/>
    </row>
    <row r="1380" spans="1:30">
      <c r="A1380" s="127">
        <v>45035</v>
      </c>
      <c r="B1380" s="128" t="s">
        <v>83</v>
      </c>
      <c r="C1380" s="128">
        <v>2200</v>
      </c>
      <c r="D1380" s="128">
        <v>40</v>
      </c>
      <c r="E1380" s="128">
        <v>9</v>
      </c>
      <c r="F1380" s="128">
        <v>40</v>
      </c>
      <c r="G1380" s="128">
        <v>120</v>
      </c>
      <c r="H1380" s="128">
        <v>132</v>
      </c>
      <c r="I1380" s="128">
        <v>2</v>
      </c>
      <c r="J1380" s="128">
        <v>9</v>
      </c>
      <c r="K1380" s="128">
        <v>680</v>
      </c>
      <c r="L1380" s="128">
        <v>29.8</v>
      </c>
      <c r="M1380" s="129">
        <v>36.590000000000003</v>
      </c>
      <c r="N1380" s="130">
        <f>IF(Tabla2[[#This Row],[LECHE RETIRO DIA]]&lt;&gt;ISBLANK(Tabla2[[#This Row],[LECHE RETIRO DIA]]),SUM(Tabla2[[#This Row],[LECHE TANQUE DIA]:[LECHE RETIRO DIA]]),SUM(Tabla2[[#This Row],[LECHE TANQUE DIA]:[LECHE AUTOCONSUMO DIA]]))</f>
        <v>2289</v>
      </c>
      <c r="O1380" s="131">
        <f t="shared" si="308"/>
        <v>0.96111839231105289</v>
      </c>
      <c r="P1380" s="132">
        <f t="shared" si="309"/>
        <v>19.074999999999999</v>
      </c>
      <c r="Q1380" s="132">
        <f t="shared" si="310"/>
        <v>18.333333333333332</v>
      </c>
      <c r="R1380" s="132">
        <f t="shared" si="311"/>
        <v>4.4444444444444446</v>
      </c>
      <c r="S1380" s="132">
        <f t="shared" si="312"/>
        <v>3.3661764705882353</v>
      </c>
      <c r="T1380" s="132">
        <f t="shared" si="313"/>
        <v>5.666666666666667</v>
      </c>
      <c r="U1380" s="132">
        <f t="shared" si="314"/>
        <v>76.812080536912745</v>
      </c>
      <c r="V1380" s="132">
        <f t="shared" si="315"/>
        <v>4.0268456375838921</v>
      </c>
      <c r="W1380" s="132">
        <f>IFERROR(H1380/M1380,Tabla2[[#This Row],[CARGA PRODUCCION (ANIMALES/HA)]])</f>
        <v>3.6075430445476901</v>
      </c>
      <c r="X1380" s="130">
        <f t="shared" si="316"/>
        <v>2023</v>
      </c>
      <c r="Y1380" s="130">
        <f t="shared" si="317"/>
        <v>4</v>
      </c>
      <c r="Z1380" s="130" t="e">
        <f t="shared" ca="1" si="318"/>
        <v>#NAME?</v>
      </c>
      <c r="AA1380" s="133">
        <f t="shared" si="319"/>
        <v>132</v>
      </c>
      <c r="AB1380" s="131">
        <f t="shared" si="320"/>
        <v>0.90909090909090906</v>
      </c>
      <c r="AC1380" s="134">
        <f t="shared" si="321"/>
        <v>9.0909090909090939E-2</v>
      </c>
      <c r="AD1380" s="128"/>
    </row>
    <row r="1381" spans="1:30">
      <c r="A1381" s="127">
        <v>45035</v>
      </c>
      <c r="B1381" s="128" t="s">
        <v>85</v>
      </c>
      <c r="C1381" s="128">
        <v>1911</v>
      </c>
      <c r="D1381" s="128">
        <v>40</v>
      </c>
      <c r="E1381" s="128">
        <v>9</v>
      </c>
      <c r="F1381" s="128">
        <v>40</v>
      </c>
      <c r="G1381" s="128">
        <v>103</v>
      </c>
      <c r="H1381" s="128">
        <v>124</v>
      </c>
      <c r="I1381" s="128">
        <v>0</v>
      </c>
      <c r="J1381" s="128">
        <v>5</v>
      </c>
      <c r="K1381" s="128">
        <v>480</v>
      </c>
      <c r="L1381" s="128">
        <v>26.01</v>
      </c>
      <c r="M1381" s="129">
        <v>34.119999999999997</v>
      </c>
      <c r="N1381" s="130">
        <f>IF(Tabla2[[#This Row],[LECHE RETIRO DIA]]&lt;&gt;ISBLANK(Tabla2[[#This Row],[LECHE RETIRO DIA]]),SUM(Tabla2[[#This Row],[LECHE TANQUE DIA]:[LECHE RETIRO DIA]]),SUM(Tabla2[[#This Row],[LECHE TANQUE DIA]:[LECHE AUTOCONSUMO DIA]]))</f>
        <v>2000</v>
      </c>
      <c r="O1381" s="131">
        <f t="shared" si="308"/>
        <v>0.95550000000000002</v>
      </c>
      <c r="P1381" s="132">
        <f t="shared" si="309"/>
        <v>19.417475728155338</v>
      </c>
      <c r="Q1381" s="132">
        <f t="shared" si="310"/>
        <v>18.553398058252426</v>
      </c>
      <c r="R1381" s="132">
        <f t="shared" si="311"/>
        <v>8</v>
      </c>
      <c r="S1381" s="132">
        <f t="shared" si="312"/>
        <v>4.166666666666667</v>
      </c>
      <c r="T1381" s="132">
        <f t="shared" si="313"/>
        <v>4.6601941747572813</v>
      </c>
      <c r="U1381" s="132">
        <f t="shared" si="314"/>
        <v>76.893502499038831</v>
      </c>
      <c r="V1381" s="132">
        <f t="shared" si="315"/>
        <v>3.9600153787004997</v>
      </c>
      <c r="W1381" s="132">
        <f>IFERROR(H1381/M1381,Tabla2[[#This Row],[CARGA PRODUCCION (ANIMALES/HA)]])</f>
        <v>3.6342321219226261</v>
      </c>
      <c r="X1381" s="130">
        <f t="shared" si="316"/>
        <v>2023</v>
      </c>
      <c r="Y1381" s="130">
        <f t="shared" si="317"/>
        <v>4</v>
      </c>
      <c r="Z1381" s="130" t="e">
        <f t="shared" ca="1" si="318"/>
        <v>#NAME?</v>
      </c>
      <c r="AA1381" s="133">
        <f t="shared" si="319"/>
        <v>124</v>
      </c>
      <c r="AB1381" s="131">
        <f t="shared" si="320"/>
        <v>0.83064516129032262</v>
      </c>
      <c r="AC1381" s="134">
        <f t="shared" si="321"/>
        <v>0.16935483870967738</v>
      </c>
      <c r="AD1381" s="128"/>
    </row>
    <row r="1382" spans="1:30">
      <c r="A1382" s="127">
        <v>45035</v>
      </c>
      <c r="B1382" s="128" t="s">
        <v>88</v>
      </c>
      <c r="C1382" s="128">
        <v>529</v>
      </c>
      <c r="D1382" s="128">
        <v>15</v>
      </c>
      <c r="E1382" s="128">
        <v>5</v>
      </c>
      <c r="F1382" s="128">
        <v>15</v>
      </c>
      <c r="G1382" s="128">
        <v>35</v>
      </c>
      <c r="H1382" s="128">
        <v>38</v>
      </c>
      <c r="I1382" s="128">
        <v>1</v>
      </c>
      <c r="J1382" s="128">
        <v>2</v>
      </c>
      <c r="K1382" s="128">
        <v>180</v>
      </c>
      <c r="L1382" s="128">
        <v>14</v>
      </c>
      <c r="M1382" s="129">
        <v>15</v>
      </c>
      <c r="N1382" s="130">
        <f>IF(Tabla2[[#This Row],[LECHE RETIRO DIA]]&lt;&gt;ISBLANK(Tabla2[[#This Row],[LECHE RETIRO DIA]]),SUM(Tabla2[[#This Row],[LECHE TANQUE DIA]:[LECHE RETIRO DIA]]),SUM(Tabla2[[#This Row],[LECHE TANQUE DIA]:[LECHE AUTOCONSUMO DIA]]))</f>
        <v>564</v>
      </c>
      <c r="O1382" s="131">
        <f t="shared" si="308"/>
        <v>0.93794326241134751</v>
      </c>
      <c r="P1382" s="132">
        <f t="shared" si="309"/>
        <v>16.114285714285714</v>
      </c>
      <c r="Q1382" s="132">
        <f t="shared" si="310"/>
        <v>15.114285714285714</v>
      </c>
      <c r="R1382" s="132">
        <f t="shared" si="311"/>
        <v>7.5</v>
      </c>
      <c r="S1382" s="132">
        <f t="shared" si="312"/>
        <v>3.1333333333333333</v>
      </c>
      <c r="T1382" s="132">
        <f t="shared" si="313"/>
        <v>5.1428571428571432</v>
      </c>
      <c r="U1382" s="132">
        <f t="shared" si="314"/>
        <v>40.285714285714285</v>
      </c>
      <c r="V1382" s="132">
        <f t="shared" si="315"/>
        <v>2.5</v>
      </c>
      <c r="W1382" s="132">
        <f>IFERROR(H1382/M1382,Tabla2[[#This Row],[CARGA PRODUCCION (ANIMALES/HA)]])</f>
        <v>2.5333333333333332</v>
      </c>
      <c r="X1382" s="130">
        <f t="shared" si="316"/>
        <v>2023</v>
      </c>
      <c r="Y1382" s="130">
        <f t="shared" si="317"/>
        <v>4</v>
      </c>
      <c r="Z1382" s="130" t="e">
        <f t="shared" ca="1" si="318"/>
        <v>#NAME?</v>
      </c>
      <c r="AA1382" s="133">
        <f t="shared" si="319"/>
        <v>38</v>
      </c>
      <c r="AB1382" s="131">
        <f t="shared" si="320"/>
        <v>0.92105263157894735</v>
      </c>
      <c r="AC1382" s="134">
        <f t="shared" si="321"/>
        <v>7.8947368421052655E-2</v>
      </c>
      <c r="AD1382" s="128"/>
    </row>
    <row r="1383" spans="1:30">
      <c r="A1383" s="127">
        <v>45036</v>
      </c>
      <c r="B1383" s="128" t="s">
        <v>81</v>
      </c>
      <c r="C1383" s="128">
        <v>2366</v>
      </c>
      <c r="D1383" s="128">
        <v>30</v>
      </c>
      <c r="E1383" s="128">
        <v>9</v>
      </c>
      <c r="F1383" s="128">
        <v>30</v>
      </c>
      <c r="G1383" s="128">
        <v>105</v>
      </c>
      <c r="H1383" s="128">
        <v>108</v>
      </c>
      <c r="I1383" s="128">
        <v>1</v>
      </c>
      <c r="J1383" s="128">
        <v>13</v>
      </c>
      <c r="K1383" s="128">
        <v>640</v>
      </c>
      <c r="L1383" s="128">
        <v>23.4</v>
      </c>
      <c r="M1383" s="129">
        <v>31.01</v>
      </c>
      <c r="N1383" s="130">
        <f>IF(Tabla2[[#This Row],[LECHE RETIRO DIA]]&lt;&gt;ISBLANK(Tabla2[[#This Row],[LECHE RETIRO DIA]]),SUM(Tabla2[[#This Row],[LECHE TANQUE DIA]:[LECHE RETIRO DIA]]),SUM(Tabla2[[#This Row],[LECHE TANQUE DIA]:[LECHE AUTOCONSUMO DIA]]))</f>
        <v>2435</v>
      </c>
      <c r="O1383" s="131">
        <f t="shared" si="308"/>
        <v>0.97166324435318274</v>
      </c>
      <c r="P1383" s="132">
        <f t="shared" si="309"/>
        <v>23.19047619047619</v>
      </c>
      <c r="Q1383" s="132">
        <f t="shared" si="310"/>
        <v>22.533333333333335</v>
      </c>
      <c r="R1383" s="132">
        <f t="shared" si="311"/>
        <v>2.3076923076923075</v>
      </c>
      <c r="S1383" s="132">
        <f t="shared" si="312"/>
        <v>3.8046875</v>
      </c>
      <c r="T1383" s="132">
        <f t="shared" si="313"/>
        <v>6.0952380952380949</v>
      </c>
      <c r="U1383" s="132">
        <f t="shared" si="314"/>
        <v>104.05982905982907</v>
      </c>
      <c r="V1383" s="132">
        <f t="shared" si="315"/>
        <v>4.4871794871794872</v>
      </c>
      <c r="W1383" s="132">
        <f>IFERROR(H1383/M1383,Tabla2[[#This Row],[CARGA PRODUCCION (ANIMALES/HA)]])</f>
        <v>3.4827475008061914</v>
      </c>
      <c r="X1383" s="130">
        <f t="shared" si="316"/>
        <v>2023</v>
      </c>
      <c r="Y1383" s="130">
        <f t="shared" si="317"/>
        <v>4</v>
      </c>
      <c r="Z1383" s="130" t="e">
        <f t="shared" ca="1" si="318"/>
        <v>#NAME?</v>
      </c>
      <c r="AA1383" s="133">
        <f t="shared" si="319"/>
        <v>108</v>
      </c>
      <c r="AB1383" s="131">
        <f t="shared" si="320"/>
        <v>0.97222222222222221</v>
      </c>
      <c r="AC1383" s="134">
        <f t="shared" si="321"/>
        <v>2.777777777777779E-2</v>
      </c>
      <c r="AD1383" s="128"/>
    </row>
    <row r="1384" spans="1:30">
      <c r="A1384" s="127">
        <v>45036</v>
      </c>
      <c r="B1384" s="128" t="s">
        <v>83</v>
      </c>
      <c r="C1384" s="128">
        <v>2204</v>
      </c>
      <c r="D1384" s="128">
        <v>40</v>
      </c>
      <c r="E1384" s="128">
        <v>9</v>
      </c>
      <c r="F1384" s="128">
        <v>40</v>
      </c>
      <c r="G1384" s="128">
        <v>120</v>
      </c>
      <c r="H1384" s="128">
        <v>132</v>
      </c>
      <c r="I1384" s="128">
        <v>2</v>
      </c>
      <c r="J1384" s="128">
        <v>9</v>
      </c>
      <c r="K1384" s="128">
        <v>680</v>
      </c>
      <c r="L1384" s="128">
        <v>29.8</v>
      </c>
      <c r="M1384" s="129">
        <v>36.590000000000003</v>
      </c>
      <c r="N1384" s="130">
        <f>IF(Tabla2[[#This Row],[LECHE RETIRO DIA]]&lt;&gt;ISBLANK(Tabla2[[#This Row],[LECHE RETIRO DIA]]),SUM(Tabla2[[#This Row],[LECHE TANQUE DIA]:[LECHE RETIRO DIA]]),SUM(Tabla2[[#This Row],[LECHE TANQUE DIA]:[LECHE AUTOCONSUMO DIA]]))</f>
        <v>2293</v>
      </c>
      <c r="O1384" s="131">
        <f t="shared" si="308"/>
        <v>0.9611862189271696</v>
      </c>
      <c r="P1384" s="132">
        <f t="shared" si="309"/>
        <v>19.108333333333334</v>
      </c>
      <c r="Q1384" s="132">
        <f t="shared" si="310"/>
        <v>18.366666666666667</v>
      </c>
      <c r="R1384" s="132">
        <f t="shared" si="311"/>
        <v>4.4444444444444446</v>
      </c>
      <c r="S1384" s="132">
        <f t="shared" si="312"/>
        <v>3.3720588235294118</v>
      </c>
      <c r="T1384" s="132">
        <f t="shared" si="313"/>
        <v>5.666666666666667</v>
      </c>
      <c r="U1384" s="132">
        <f t="shared" si="314"/>
        <v>76.946308724832207</v>
      </c>
      <c r="V1384" s="132">
        <f t="shared" si="315"/>
        <v>4.0268456375838921</v>
      </c>
      <c r="W1384" s="132">
        <f>IFERROR(H1384/M1384,Tabla2[[#This Row],[CARGA PRODUCCION (ANIMALES/HA)]])</f>
        <v>3.6075430445476901</v>
      </c>
      <c r="X1384" s="130">
        <f t="shared" si="316"/>
        <v>2023</v>
      </c>
      <c r="Y1384" s="130">
        <f t="shared" si="317"/>
        <v>4</v>
      </c>
      <c r="Z1384" s="130" t="e">
        <f t="shared" ca="1" si="318"/>
        <v>#NAME?</v>
      </c>
      <c r="AA1384" s="133">
        <f t="shared" si="319"/>
        <v>132</v>
      </c>
      <c r="AB1384" s="131">
        <f t="shared" si="320"/>
        <v>0.90909090909090906</v>
      </c>
      <c r="AC1384" s="134">
        <f t="shared" si="321"/>
        <v>9.0909090909090939E-2</v>
      </c>
      <c r="AD1384" s="128"/>
    </row>
    <row r="1385" spans="1:30">
      <c r="A1385" s="127">
        <v>45036</v>
      </c>
      <c r="B1385" s="128" t="s">
        <v>85</v>
      </c>
      <c r="C1385" s="128">
        <v>1903</v>
      </c>
      <c r="D1385" s="128">
        <v>40</v>
      </c>
      <c r="E1385" s="128">
        <v>9</v>
      </c>
      <c r="F1385" s="128">
        <v>40</v>
      </c>
      <c r="G1385" s="128">
        <v>103</v>
      </c>
      <c r="H1385" s="128">
        <v>124</v>
      </c>
      <c r="I1385" s="128">
        <v>0</v>
      </c>
      <c r="J1385" s="128">
        <v>5</v>
      </c>
      <c r="K1385" s="128">
        <v>480</v>
      </c>
      <c r="L1385" s="128">
        <v>26.01</v>
      </c>
      <c r="M1385" s="129">
        <v>34.119999999999997</v>
      </c>
      <c r="N1385" s="130">
        <f>IF(Tabla2[[#This Row],[LECHE RETIRO DIA]]&lt;&gt;ISBLANK(Tabla2[[#This Row],[LECHE RETIRO DIA]]),SUM(Tabla2[[#This Row],[LECHE TANQUE DIA]:[LECHE RETIRO DIA]]),SUM(Tabla2[[#This Row],[LECHE TANQUE DIA]:[LECHE AUTOCONSUMO DIA]]))</f>
        <v>1992</v>
      </c>
      <c r="O1385" s="131">
        <f t="shared" si="308"/>
        <v>0.95532128514056225</v>
      </c>
      <c r="P1385" s="132">
        <f t="shared" si="309"/>
        <v>19.339805825242717</v>
      </c>
      <c r="Q1385" s="132">
        <f t="shared" si="310"/>
        <v>18.475728155339805</v>
      </c>
      <c r="R1385" s="132">
        <f t="shared" si="311"/>
        <v>8</v>
      </c>
      <c r="S1385" s="132">
        <f t="shared" si="312"/>
        <v>4.1500000000000004</v>
      </c>
      <c r="T1385" s="132">
        <f t="shared" si="313"/>
        <v>4.6601941747572813</v>
      </c>
      <c r="U1385" s="132">
        <f t="shared" si="314"/>
        <v>76.585928489042672</v>
      </c>
      <c r="V1385" s="132">
        <f t="shared" si="315"/>
        <v>3.9600153787004997</v>
      </c>
      <c r="W1385" s="132">
        <f>IFERROR(H1385/M1385,Tabla2[[#This Row],[CARGA PRODUCCION (ANIMALES/HA)]])</f>
        <v>3.6342321219226261</v>
      </c>
      <c r="X1385" s="130">
        <f t="shared" si="316"/>
        <v>2023</v>
      </c>
      <c r="Y1385" s="130">
        <f t="shared" si="317"/>
        <v>4</v>
      </c>
      <c r="Z1385" s="130" t="e">
        <f t="shared" ca="1" si="318"/>
        <v>#NAME?</v>
      </c>
      <c r="AA1385" s="133">
        <f t="shared" si="319"/>
        <v>124</v>
      </c>
      <c r="AB1385" s="131">
        <f t="shared" si="320"/>
        <v>0.83064516129032262</v>
      </c>
      <c r="AC1385" s="134">
        <f t="shared" si="321"/>
        <v>0.16935483870967738</v>
      </c>
      <c r="AD1385" s="128"/>
    </row>
    <row r="1386" spans="1:30">
      <c r="A1386" s="127">
        <v>45036</v>
      </c>
      <c r="B1386" s="128" t="s">
        <v>88</v>
      </c>
      <c r="C1386" s="128">
        <v>525</v>
      </c>
      <c r="D1386" s="128">
        <v>15</v>
      </c>
      <c r="E1386" s="128">
        <v>5</v>
      </c>
      <c r="F1386" s="128">
        <v>15</v>
      </c>
      <c r="G1386" s="128">
        <v>35</v>
      </c>
      <c r="H1386" s="128">
        <v>38</v>
      </c>
      <c r="I1386" s="128">
        <v>1</v>
      </c>
      <c r="J1386" s="128">
        <v>2</v>
      </c>
      <c r="K1386" s="128">
        <v>180</v>
      </c>
      <c r="L1386" s="128">
        <v>14</v>
      </c>
      <c r="M1386" s="129">
        <v>15</v>
      </c>
      <c r="N1386" s="130">
        <f>IF(Tabla2[[#This Row],[LECHE RETIRO DIA]]&lt;&gt;ISBLANK(Tabla2[[#This Row],[LECHE RETIRO DIA]]),SUM(Tabla2[[#This Row],[LECHE TANQUE DIA]:[LECHE RETIRO DIA]]),SUM(Tabla2[[#This Row],[LECHE TANQUE DIA]:[LECHE AUTOCONSUMO DIA]]))</f>
        <v>560</v>
      </c>
      <c r="O1386" s="131">
        <f t="shared" si="308"/>
        <v>0.9375</v>
      </c>
      <c r="P1386" s="132">
        <f t="shared" si="309"/>
        <v>16</v>
      </c>
      <c r="Q1386" s="132">
        <f t="shared" si="310"/>
        <v>15</v>
      </c>
      <c r="R1386" s="132">
        <f t="shared" si="311"/>
        <v>7.5</v>
      </c>
      <c r="S1386" s="132">
        <f t="shared" si="312"/>
        <v>3.1111111111111112</v>
      </c>
      <c r="T1386" s="132">
        <f t="shared" si="313"/>
        <v>5.1428571428571432</v>
      </c>
      <c r="U1386" s="132">
        <f t="shared" si="314"/>
        <v>40</v>
      </c>
      <c r="V1386" s="132">
        <f t="shared" si="315"/>
        <v>2.5</v>
      </c>
      <c r="W1386" s="132">
        <f>IFERROR(H1386/M1386,Tabla2[[#This Row],[CARGA PRODUCCION (ANIMALES/HA)]])</f>
        <v>2.5333333333333332</v>
      </c>
      <c r="X1386" s="130">
        <f t="shared" si="316"/>
        <v>2023</v>
      </c>
      <c r="Y1386" s="130">
        <f t="shared" si="317"/>
        <v>4</v>
      </c>
      <c r="Z1386" s="130" t="e">
        <f t="shared" ca="1" si="318"/>
        <v>#NAME?</v>
      </c>
      <c r="AA1386" s="133">
        <f t="shared" si="319"/>
        <v>38</v>
      </c>
      <c r="AB1386" s="131">
        <f t="shared" si="320"/>
        <v>0.92105263157894735</v>
      </c>
      <c r="AC1386" s="134">
        <f t="shared" si="321"/>
        <v>7.8947368421052655E-2</v>
      </c>
      <c r="AD1386" s="128"/>
    </row>
    <row r="1387" spans="1:30">
      <c r="A1387" s="127">
        <v>45037</v>
      </c>
      <c r="B1387" s="128" t="s">
        <v>81</v>
      </c>
      <c r="C1387" s="128">
        <v>2439</v>
      </c>
      <c r="D1387" s="128">
        <v>30</v>
      </c>
      <c r="E1387" s="128">
        <v>9</v>
      </c>
      <c r="F1387" s="128">
        <v>30</v>
      </c>
      <c r="G1387" s="128">
        <v>104</v>
      </c>
      <c r="H1387" s="128">
        <v>108</v>
      </c>
      <c r="I1387" s="128">
        <v>1</v>
      </c>
      <c r="J1387" s="128">
        <v>13</v>
      </c>
      <c r="K1387" s="128">
        <v>640</v>
      </c>
      <c r="L1387" s="128">
        <v>23.4</v>
      </c>
      <c r="M1387" s="129">
        <v>31.01</v>
      </c>
      <c r="N1387" s="130">
        <f>IF(Tabla2[[#This Row],[LECHE RETIRO DIA]]&lt;&gt;ISBLANK(Tabla2[[#This Row],[LECHE RETIRO DIA]]),SUM(Tabla2[[#This Row],[LECHE TANQUE DIA]:[LECHE RETIRO DIA]]),SUM(Tabla2[[#This Row],[LECHE TANQUE DIA]:[LECHE AUTOCONSUMO DIA]]))</f>
        <v>2508</v>
      </c>
      <c r="O1387" s="131">
        <f t="shared" si="308"/>
        <v>0.97248803827751196</v>
      </c>
      <c r="P1387" s="132">
        <f t="shared" si="309"/>
        <v>24.115384615384617</v>
      </c>
      <c r="Q1387" s="132">
        <f t="shared" si="310"/>
        <v>23.451923076923077</v>
      </c>
      <c r="R1387" s="132">
        <f t="shared" si="311"/>
        <v>2.3076923076923075</v>
      </c>
      <c r="S1387" s="132">
        <f t="shared" si="312"/>
        <v>3.9187500000000002</v>
      </c>
      <c r="T1387" s="132">
        <f t="shared" si="313"/>
        <v>6.1538461538461542</v>
      </c>
      <c r="U1387" s="132">
        <f t="shared" si="314"/>
        <v>107.17948717948718</v>
      </c>
      <c r="V1387" s="132">
        <f t="shared" si="315"/>
        <v>4.4444444444444446</v>
      </c>
      <c r="W1387" s="132">
        <f>IFERROR(H1387/M1387,Tabla2[[#This Row],[CARGA PRODUCCION (ANIMALES/HA)]])</f>
        <v>3.4827475008061914</v>
      </c>
      <c r="X1387" s="130">
        <f t="shared" si="316"/>
        <v>2023</v>
      </c>
      <c r="Y1387" s="130">
        <f t="shared" si="317"/>
        <v>4</v>
      </c>
      <c r="Z1387" s="130" t="e">
        <f t="shared" ca="1" si="318"/>
        <v>#NAME?</v>
      </c>
      <c r="AA1387" s="133">
        <f t="shared" si="319"/>
        <v>108</v>
      </c>
      <c r="AB1387" s="131">
        <f t="shared" si="320"/>
        <v>0.96296296296296291</v>
      </c>
      <c r="AC1387" s="134">
        <f t="shared" si="321"/>
        <v>3.703703703703709E-2</v>
      </c>
      <c r="AD1387" s="128"/>
    </row>
    <row r="1388" spans="1:30">
      <c r="A1388" s="127">
        <v>45037</v>
      </c>
      <c r="B1388" s="128" t="s">
        <v>83</v>
      </c>
      <c r="C1388" s="128">
        <v>2328</v>
      </c>
      <c r="D1388" s="128">
        <v>40</v>
      </c>
      <c r="E1388" s="128">
        <v>9</v>
      </c>
      <c r="F1388" s="128">
        <v>40</v>
      </c>
      <c r="G1388" s="128">
        <v>120</v>
      </c>
      <c r="H1388" s="128">
        <v>132</v>
      </c>
      <c r="I1388" s="128">
        <v>2</v>
      </c>
      <c r="J1388" s="128">
        <v>9</v>
      </c>
      <c r="K1388" s="128">
        <v>680</v>
      </c>
      <c r="L1388" s="128">
        <v>29.8</v>
      </c>
      <c r="M1388" s="129">
        <v>36.590000000000003</v>
      </c>
      <c r="N1388" s="130">
        <f>IF(Tabla2[[#This Row],[LECHE RETIRO DIA]]&lt;&gt;ISBLANK(Tabla2[[#This Row],[LECHE RETIRO DIA]]),SUM(Tabla2[[#This Row],[LECHE TANQUE DIA]:[LECHE RETIRO DIA]]),SUM(Tabla2[[#This Row],[LECHE TANQUE DIA]:[LECHE AUTOCONSUMO DIA]]))</f>
        <v>2417</v>
      </c>
      <c r="O1388" s="131">
        <f t="shared" si="308"/>
        <v>0.96317749275961939</v>
      </c>
      <c r="P1388" s="132">
        <f t="shared" si="309"/>
        <v>20.141666666666666</v>
      </c>
      <c r="Q1388" s="132">
        <f t="shared" si="310"/>
        <v>19.399999999999999</v>
      </c>
      <c r="R1388" s="132">
        <f t="shared" si="311"/>
        <v>4.4444444444444446</v>
      </c>
      <c r="S1388" s="132">
        <f t="shared" si="312"/>
        <v>3.5544117647058822</v>
      </c>
      <c r="T1388" s="132">
        <f t="shared" si="313"/>
        <v>5.666666666666667</v>
      </c>
      <c r="U1388" s="132">
        <f t="shared" si="314"/>
        <v>81.107382550335572</v>
      </c>
      <c r="V1388" s="132">
        <f t="shared" si="315"/>
        <v>4.0268456375838921</v>
      </c>
      <c r="W1388" s="132">
        <f>IFERROR(H1388/M1388,Tabla2[[#This Row],[CARGA PRODUCCION (ANIMALES/HA)]])</f>
        <v>3.6075430445476901</v>
      </c>
      <c r="X1388" s="130">
        <f t="shared" si="316"/>
        <v>2023</v>
      </c>
      <c r="Y1388" s="130">
        <f t="shared" si="317"/>
        <v>4</v>
      </c>
      <c r="Z1388" s="130" t="e">
        <f t="shared" ca="1" si="318"/>
        <v>#NAME?</v>
      </c>
      <c r="AA1388" s="133">
        <f t="shared" si="319"/>
        <v>132</v>
      </c>
      <c r="AB1388" s="131">
        <f t="shared" si="320"/>
        <v>0.90909090909090906</v>
      </c>
      <c r="AC1388" s="134">
        <f t="shared" si="321"/>
        <v>9.0909090909090939E-2</v>
      </c>
      <c r="AD1388" s="128"/>
    </row>
    <row r="1389" spans="1:30">
      <c r="A1389" s="127">
        <v>45037</v>
      </c>
      <c r="B1389" s="128" t="s">
        <v>85</v>
      </c>
      <c r="C1389" s="128">
        <v>1944</v>
      </c>
      <c r="D1389" s="128">
        <v>40</v>
      </c>
      <c r="E1389" s="128">
        <v>9</v>
      </c>
      <c r="F1389" s="128">
        <v>40</v>
      </c>
      <c r="G1389" s="128">
        <v>103</v>
      </c>
      <c r="H1389" s="128">
        <v>124</v>
      </c>
      <c r="I1389" s="128">
        <v>0</v>
      </c>
      <c r="J1389" s="128">
        <v>5</v>
      </c>
      <c r="K1389" s="128">
        <v>480</v>
      </c>
      <c r="L1389" s="128">
        <v>26.01</v>
      </c>
      <c r="M1389" s="129">
        <v>34.119999999999997</v>
      </c>
      <c r="N1389" s="130">
        <f>IF(Tabla2[[#This Row],[LECHE RETIRO DIA]]&lt;&gt;ISBLANK(Tabla2[[#This Row],[LECHE RETIRO DIA]]),SUM(Tabla2[[#This Row],[LECHE TANQUE DIA]:[LECHE RETIRO DIA]]),SUM(Tabla2[[#This Row],[LECHE TANQUE DIA]:[LECHE AUTOCONSUMO DIA]]))</f>
        <v>2033</v>
      </c>
      <c r="O1389" s="131">
        <f t="shared" si="308"/>
        <v>0.956222331529759</v>
      </c>
      <c r="P1389" s="132">
        <f t="shared" si="309"/>
        <v>19.737864077669904</v>
      </c>
      <c r="Q1389" s="132">
        <f t="shared" si="310"/>
        <v>18.873786407766989</v>
      </c>
      <c r="R1389" s="132">
        <f t="shared" si="311"/>
        <v>8</v>
      </c>
      <c r="S1389" s="132">
        <f t="shared" si="312"/>
        <v>4.2354166666666666</v>
      </c>
      <c r="T1389" s="132">
        <f t="shared" si="313"/>
        <v>4.6601941747572813</v>
      </c>
      <c r="U1389" s="132">
        <f t="shared" si="314"/>
        <v>78.162245290272963</v>
      </c>
      <c r="V1389" s="132">
        <f t="shared" si="315"/>
        <v>3.9600153787004997</v>
      </c>
      <c r="W1389" s="132">
        <f>IFERROR(H1389/M1389,Tabla2[[#This Row],[CARGA PRODUCCION (ANIMALES/HA)]])</f>
        <v>3.6342321219226261</v>
      </c>
      <c r="X1389" s="130">
        <f t="shared" si="316"/>
        <v>2023</v>
      </c>
      <c r="Y1389" s="130">
        <f t="shared" si="317"/>
        <v>4</v>
      </c>
      <c r="Z1389" s="130" t="e">
        <f t="shared" ca="1" si="318"/>
        <v>#NAME?</v>
      </c>
      <c r="AA1389" s="133">
        <f t="shared" si="319"/>
        <v>124</v>
      </c>
      <c r="AB1389" s="131">
        <f t="shared" si="320"/>
        <v>0.83064516129032262</v>
      </c>
      <c r="AC1389" s="134">
        <f t="shared" si="321"/>
        <v>0.16935483870967738</v>
      </c>
      <c r="AD1389" s="128"/>
    </row>
    <row r="1390" spans="1:30">
      <c r="A1390" s="127">
        <v>45037</v>
      </c>
      <c r="B1390" s="128" t="s">
        <v>88</v>
      </c>
      <c r="C1390" s="128">
        <v>501</v>
      </c>
      <c r="D1390" s="128">
        <v>8</v>
      </c>
      <c r="E1390" s="128">
        <v>5</v>
      </c>
      <c r="F1390" s="128">
        <v>0</v>
      </c>
      <c r="G1390" s="128">
        <v>34</v>
      </c>
      <c r="H1390" s="128">
        <v>37</v>
      </c>
      <c r="I1390" s="128">
        <v>1</v>
      </c>
      <c r="J1390" s="128">
        <v>2</v>
      </c>
      <c r="K1390" s="128">
        <v>180</v>
      </c>
      <c r="L1390" s="128">
        <v>14</v>
      </c>
      <c r="M1390" s="129">
        <v>15</v>
      </c>
      <c r="N1390" s="130">
        <f>IF(Tabla2[[#This Row],[LECHE RETIRO DIA]]&lt;&gt;ISBLANK(Tabla2[[#This Row],[LECHE RETIRO DIA]]),SUM(Tabla2[[#This Row],[LECHE TANQUE DIA]:[LECHE RETIRO DIA]]),SUM(Tabla2[[#This Row],[LECHE TANQUE DIA]:[LECHE AUTOCONSUMO DIA]]))</f>
        <v>514</v>
      </c>
      <c r="O1390" s="131">
        <f t="shared" si="308"/>
        <v>0.97470817120622566</v>
      </c>
      <c r="P1390" s="132">
        <f t="shared" si="309"/>
        <v>15.117647058823529</v>
      </c>
      <c r="Q1390" s="132">
        <f t="shared" si="310"/>
        <v>14.735294117647058</v>
      </c>
      <c r="R1390" s="132">
        <f t="shared" si="311"/>
        <v>4</v>
      </c>
      <c r="S1390" s="132">
        <f t="shared" si="312"/>
        <v>2.8555555555555556</v>
      </c>
      <c r="T1390" s="132">
        <f t="shared" si="313"/>
        <v>5.2941176470588234</v>
      </c>
      <c r="U1390" s="132">
        <f t="shared" si="314"/>
        <v>36.714285714285715</v>
      </c>
      <c r="V1390" s="132">
        <f t="shared" si="315"/>
        <v>2.4285714285714284</v>
      </c>
      <c r="W1390" s="132">
        <f>IFERROR(H1390/M1390,Tabla2[[#This Row],[CARGA PRODUCCION (ANIMALES/HA)]])</f>
        <v>2.4666666666666668</v>
      </c>
      <c r="X1390" s="130">
        <f t="shared" si="316"/>
        <v>2023</v>
      </c>
      <c r="Y1390" s="130">
        <f t="shared" si="317"/>
        <v>4</v>
      </c>
      <c r="Z1390" s="130" t="e">
        <f t="shared" ca="1" si="318"/>
        <v>#NAME?</v>
      </c>
      <c r="AA1390" s="133">
        <f t="shared" si="319"/>
        <v>37</v>
      </c>
      <c r="AB1390" s="131">
        <f t="shared" si="320"/>
        <v>0.91891891891891897</v>
      </c>
      <c r="AC1390" s="134">
        <f t="shared" si="321"/>
        <v>8.108108108108103E-2</v>
      </c>
      <c r="AD1390" s="128"/>
    </row>
    <row r="1391" spans="1:30">
      <c r="A1391" s="127">
        <v>45038</v>
      </c>
      <c r="B1391" s="128" t="s">
        <v>81</v>
      </c>
      <c r="C1391" s="128">
        <v>2416</v>
      </c>
      <c r="D1391" s="128">
        <v>30</v>
      </c>
      <c r="E1391" s="128">
        <v>9</v>
      </c>
      <c r="F1391" s="128">
        <v>30</v>
      </c>
      <c r="G1391" s="128">
        <v>104</v>
      </c>
      <c r="H1391" s="128">
        <v>108</v>
      </c>
      <c r="I1391" s="128">
        <v>1</v>
      </c>
      <c r="J1391" s="128">
        <v>13</v>
      </c>
      <c r="K1391" s="128">
        <v>640</v>
      </c>
      <c r="L1391" s="128">
        <v>23.4</v>
      </c>
      <c r="M1391" s="129">
        <v>31.01</v>
      </c>
      <c r="N1391" s="130">
        <f>IF(Tabla2[[#This Row],[LECHE RETIRO DIA]]&lt;&gt;ISBLANK(Tabla2[[#This Row],[LECHE RETIRO DIA]]),SUM(Tabla2[[#This Row],[LECHE TANQUE DIA]:[LECHE RETIRO DIA]]),SUM(Tabla2[[#This Row],[LECHE TANQUE DIA]:[LECHE AUTOCONSUMO DIA]]))</f>
        <v>2485</v>
      </c>
      <c r="O1391" s="131">
        <f t="shared" si="308"/>
        <v>0.97223340040241446</v>
      </c>
      <c r="P1391" s="132">
        <f t="shared" si="309"/>
        <v>23.89423076923077</v>
      </c>
      <c r="Q1391" s="132">
        <f t="shared" si="310"/>
        <v>23.23076923076923</v>
      </c>
      <c r="R1391" s="132">
        <f t="shared" si="311"/>
        <v>2.3076923076923075</v>
      </c>
      <c r="S1391" s="132">
        <f t="shared" si="312"/>
        <v>3.8828125</v>
      </c>
      <c r="T1391" s="132">
        <f t="shared" si="313"/>
        <v>6.1538461538461542</v>
      </c>
      <c r="U1391" s="132">
        <f t="shared" si="314"/>
        <v>106.19658119658121</v>
      </c>
      <c r="V1391" s="132">
        <f t="shared" si="315"/>
        <v>4.4444444444444446</v>
      </c>
      <c r="W1391" s="132">
        <f>IFERROR(H1391/M1391,Tabla2[[#This Row],[CARGA PRODUCCION (ANIMALES/HA)]])</f>
        <v>3.4827475008061914</v>
      </c>
      <c r="X1391" s="130">
        <f t="shared" si="316"/>
        <v>2023</v>
      </c>
      <c r="Y1391" s="130">
        <f t="shared" si="317"/>
        <v>4</v>
      </c>
      <c r="Z1391" s="130" t="e">
        <f t="shared" ca="1" si="318"/>
        <v>#NAME?</v>
      </c>
      <c r="AA1391" s="133">
        <f t="shared" si="319"/>
        <v>108</v>
      </c>
      <c r="AB1391" s="131">
        <f t="shared" si="320"/>
        <v>0.96296296296296291</v>
      </c>
      <c r="AC1391" s="134">
        <f t="shared" si="321"/>
        <v>3.703703703703709E-2</v>
      </c>
      <c r="AD1391" s="128"/>
    </row>
    <row r="1392" spans="1:30">
      <c r="A1392" s="127">
        <v>45038</v>
      </c>
      <c r="B1392" s="128" t="s">
        <v>83</v>
      </c>
      <c r="C1392" s="128">
        <v>2285</v>
      </c>
      <c r="D1392" s="128">
        <v>40</v>
      </c>
      <c r="E1392" s="128">
        <v>9</v>
      </c>
      <c r="F1392" s="128">
        <v>40</v>
      </c>
      <c r="G1392" s="128">
        <v>120</v>
      </c>
      <c r="H1392" s="128">
        <v>132</v>
      </c>
      <c r="I1392" s="128">
        <v>2</v>
      </c>
      <c r="J1392" s="128">
        <v>9</v>
      </c>
      <c r="K1392" s="128">
        <v>680</v>
      </c>
      <c r="L1392" s="128">
        <v>29.8</v>
      </c>
      <c r="M1392" s="129">
        <v>36.590000000000003</v>
      </c>
      <c r="N1392" s="130">
        <f>IF(Tabla2[[#This Row],[LECHE RETIRO DIA]]&lt;&gt;ISBLANK(Tabla2[[#This Row],[LECHE RETIRO DIA]]),SUM(Tabla2[[#This Row],[LECHE TANQUE DIA]:[LECHE RETIRO DIA]]),SUM(Tabla2[[#This Row],[LECHE TANQUE DIA]:[LECHE AUTOCONSUMO DIA]]))</f>
        <v>2374</v>
      </c>
      <c r="O1392" s="131">
        <f t="shared" si="308"/>
        <v>0.96251053074978943</v>
      </c>
      <c r="P1392" s="132">
        <f t="shared" si="309"/>
        <v>19.783333333333335</v>
      </c>
      <c r="Q1392" s="132">
        <f t="shared" si="310"/>
        <v>19.041666666666668</v>
      </c>
      <c r="R1392" s="132">
        <f t="shared" si="311"/>
        <v>4.4444444444444446</v>
      </c>
      <c r="S1392" s="132">
        <f t="shared" si="312"/>
        <v>3.4911764705882353</v>
      </c>
      <c r="T1392" s="132">
        <f t="shared" si="313"/>
        <v>5.666666666666667</v>
      </c>
      <c r="U1392" s="132">
        <f t="shared" si="314"/>
        <v>79.664429530201346</v>
      </c>
      <c r="V1392" s="132">
        <f t="shared" si="315"/>
        <v>4.0268456375838921</v>
      </c>
      <c r="W1392" s="132">
        <f>IFERROR(H1392/M1392,Tabla2[[#This Row],[CARGA PRODUCCION (ANIMALES/HA)]])</f>
        <v>3.6075430445476901</v>
      </c>
      <c r="X1392" s="130">
        <f t="shared" si="316"/>
        <v>2023</v>
      </c>
      <c r="Y1392" s="130">
        <f t="shared" si="317"/>
        <v>4</v>
      </c>
      <c r="Z1392" s="130" t="e">
        <f t="shared" ca="1" si="318"/>
        <v>#NAME?</v>
      </c>
      <c r="AA1392" s="133">
        <f t="shared" si="319"/>
        <v>132</v>
      </c>
      <c r="AB1392" s="131">
        <f t="shared" si="320"/>
        <v>0.90909090909090906</v>
      </c>
      <c r="AC1392" s="134">
        <f t="shared" si="321"/>
        <v>9.0909090909090939E-2</v>
      </c>
      <c r="AD1392" s="128"/>
    </row>
    <row r="1393" spans="1:30">
      <c r="A1393" s="127">
        <v>45038</v>
      </c>
      <c r="B1393" s="128" t="s">
        <v>85</v>
      </c>
      <c r="C1393" s="128">
        <v>1833</v>
      </c>
      <c r="D1393" s="128">
        <v>40</v>
      </c>
      <c r="E1393" s="128">
        <v>9</v>
      </c>
      <c r="F1393" s="128">
        <v>40</v>
      </c>
      <c r="G1393" s="128">
        <v>103</v>
      </c>
      <c r="H1393" s="128">
        <v>124</v>
      </c>
      <c r="I1393" s="128">
        <v>0</v>
      </c>
      <c r="J1393" s="128">
        <v>5</v>
      </c>
      <c r="K1393" s="128">
        <v>480</v>
      </c>
      <c r="L1393" s="128">
        <v>26.01</v>
      </c>
      <c r="M1393" s="129">
        <v>34.119999999999997</v>
      </c>
      <c r="N1393" s="130">
        <f>IF(Tabla2[[#This Row],[LECHE RETIRO DIA]]&lt;&gt;ISBLANK(Tabla2[[#This Row],[LECHE RETIRO DIA]]),SUM(Tabla2[[#This Row],[LECHE TANQUE DIA]:[LECHE RETIRO DIA]]),SUM(Tabla2[[#This Row],[LECHE TANQUE DIA]:[LECHE AUTOCONSUMO DIA]]))</f>
        <v>1922</v>
      </c>
      <c r="O1393" s="131">
        <f t="shared" si="308"/>
        <v>0.95369406867845996</v>
      </c>
      <c r="P1393" s="132">
        <f t="shared" si="309"/>
        <v>18.660194174757283</v>
      </c>
      <c r="Q1393" s="132">
        <f t="shared" si="310"/>
        <v>17.796116504854368</v>
      </c>
      <c r="R1393" s="132">
        <f t="shared" si="311"/>
        <v>8</v>
      </c>
      <c r="S1393" s="132">
        <f t="shared" si="312"/>
        <v>4.0041666666666664</v>
      </c>
      <c r="T1393" s="132">
        <f t="shared" si="313"/>
        <v>4.6601941747572813</v>
      </c>
      <c r="U1393" s="132">
        <f t="shared" si="314"/>
        <v>73.894655901576314</v>
      </c>
      <c r="V1393" s="132">
        <f t="shared" si="315"/>
        <v>3.9600153787004997</v>
      </c>
      <c r="W1393" s="132">
        <f>IFERROR(H1393/M1393,Tabla2[[#This Row],[CARGA PRODUCCION (ANIMALES/HA)]])</f>
        <v>3.6342321219226261</v>
      </c>
      <c r="X1393" s="130">
        <f t="shared" si="316"/>
        <v>2023</v>
      </c>
      <c r="Y1393" s="130">
        <f t="shared" si="317"/>
        <v>4</v>
      </c>
      <c r="Z1393" s="130" t="e">
        <f t="shared" ca="1" si="318"/>
        <v>#NAME?</v>
      </c>
      <c r="AA1393" s="133">
        <f t="shared" si="319"/>
        <v>124</v>
      </c>
      <c r="AB1393" s="131">
        <f t="shared" si="320"/>
        <v>0.83064516129032262</v>
      </c>
      <c r="AC1393" s="134">
        <f t="shared" si="321"/>
        <v>0.16935483870967738</v>
      </c>
      <c r="AD1393" s="128"/>
    </row>
    <row r="1394" spans="1:30">
      <c r="A1394" s="127">
        <v>45038</v>
      </c>
      <c r="B1394" s="128" t="s">
        <v>88</v>
      </c>
      <c r="C1394" s="128">
        <v>529</v>
      </c>
      <c r="D1394" s="128">
        <v>15</v>
      </c>
      <c r="E1394" s="128">
        <v>5</v>
      </c>
      <c r="F1394" s="128">
        <v>15</v>
      </c>
      <c r="G1394" s="128">
        <v>34</v>
      </c>
      <c r="H1394" s="128">
        <v>38</v>
      </c>
      <c r="I1394" s="128">
        <v>1</v>
      </c>
      <c r="J1394" s="128">
        <v>2</v>
      </c>
      <c r="K1394" s="128">
        <v>180</v>
      </c>
      <c r="L1394" s="128">
        <v>14</v>
      </c>
      <c r="M1394" s="129">
        <v>15</v>
      </c>
      <c r="N1394" s="130">
        <f>IF(Tabla2[[#This Row],[LECHE RETIRO DIA]]&lt;&gt;ISBLANK(Tabla2[[#This Row],[LECHE RETIRO DIA]]),SUM(Tabla2[[#This Row],[LECHE TANQUE DIA]:[LECHE RETIRO DIA]]),SUM(Tabla2[[#This Row],[LECHE TANQUE DIA]:[LECHE AUTOCONSUMO DIA]]))</f>
        <v>564</v>
      </c>
      <c r="O1394" s="131">
        <f t="shared" si="308"/>
        <v>0.93794326241134751</v>
      </c>
      <c r="P1394" s="132">
        <f t="shared" si="309"/>
        <v>16.588235294117649</v>
      </c>
      <c r="Q1394" s="132">
        <f t="shared" si="310"/>
        <v>15.558823529411764</v>
      </c>
      <c r="R1394" s="132">
        <f t="shared" si="311"/>
        <v>7.5</v>
      </c>
      <c r="S1394" s="132">
        <f t="shared" si="312"/>
        <v>3.1333333333333333</v>
      </c>
      <c r="T1394" s="132">
        <f t="shared" si="313"/>
        <v>5.2941176470588234</v>
      </c>
      <c r="U1394" s="132">
        <f t="shared" si="314"/>
        <v>40.285714285714285</v>
      </c>
      <c r="V1394" s="132">
        <f t="shared" si="315"/>
        <v>2.4285714285714284</v>
      </c>
      <c r="W1394" s="132">
        <f>IFERROR(H1394/M1394,Tabla2[[#This Row],[CARGA PRODUCCION (ANIMALES/HA)]])</f>
        <v>2.5333333333333332</v>
      </c>
      <c r="X1394" s="130">
        <f t="shared" si="316"/>
        <v>2023</v>
      </c>
      <c r="Y1394" s="130">
        <f t="shared" si="317"/>
        <v>4</v>
      </c>
      <c r="Z1394" s="130" t="e">
        <f t="shared" ca="1" si="318"/>
        <v>#NAME?</v>
      </c>
      <c r="AA1394" s="133">
        <f t="shared" si="319"/>
        <v>38</v>
      </c>
      <c r="AB1394" s="131">
        <f t="shared" si="320"/>
        <v>0.89473684210526316</v>
      </c>
      <c r="AC1394" s="134">
        <f t="shared" si="321"/>
        <v>0.10526315789473684</v>
      </c>
      <c r="AD1394" s="128"/>
    </row>
    <row r="1395" spans="1:30">
      <c r="A1395" s="127">
        <v>45039</v>
      </c>
      <c r="B1395" s="128" t="s">
        <v>81</v>
      </c>
      <c r="C1395" s="128">
        <v>2481</v>
      </c>
      <c r="D1395" s="128">
        <v>30</v>
      </c>
      <c r="E1395" s="128">
        <v>9</v>
      </c>
      <c r="F1395" s="128">
        <v>30</v>
      </c>
      <c r="G1395" s="128">
        <v>104</v>
      </c>
      <c r="H1395" s="128">
        <v>108</v>
      </c>
      <c r="I1395" s="128">
        <v>1</v>
      </c>
      <c r="J1395" s="128">
        <v>13</v>
      </c>
      <c r="K1395" s="128">
        <v>640</v>
      </c>
      <c r="L1395" s="128">
        <v>23.4</v>
      </c>
      <c r="M1395" s="129">
        <v>31.01</v>
      </c>
      <c r="N1395" s="130">
        <f>IF(Tabla2[[#This Row],[LECHE RETIRO DIA]]&lt;&gt;ISBLANK(Tabla2[[#This Row],[LECHE RETIRO DIA]]),SUM(Tabla2[[#This Row],[LECHE TANQUE DIA]:[LECHE RETIRO DIA]]),SUM(Tabla2[[#This Row],[LECHE TANQUE DIA]:[LECHE AUTOCONSUMO DIA]]))</f>
        <v>2550</v>
      </c>
      <c r="O1395" s="131">
        <f t="shared" si="308"/>
        <v>0.9729411764705882</v>
      </c>
      <c r="P1395" s="132">
        <f t="shared" si="309"/>
        <v>24.51923076923077</v>
      </c>
      <c r="Q1395" s="132">
        <f t="shared" si="310"/>
        <v>23.85576923076923</v>
      </c>
      <c r="R1395" s="132">
        <f t="shared" si="311"/>
        <v>2.3076923076923075</v>
      </c>
      <c r="S1395" s="132">
        <f t="shared" si="312"/>
        <v>3.984375</v>
      </c>
      <c r="T1395" s="132">
        <f t="shared" si="313"/>
        <v>6.1538461538461542</v>
      </c>
      <c r="U1395" s="132">
        <f t="shared" si="314"/>
        <v>108.97435897435898</v>
      </c>
      <c r="V1395" s="132">
        <f t="shared" si="315"/>
        <v>4.4444444444444446</v>
      </c>
      <c r="W1395" s="132">
        <f>IFERROR(H1395/M1395,Tabla2[[#This Row],[CARGA PRODUCCION (ANIMALES/HA)]])</f>
        <v>3.4827475008061914</v>
      </c>
      <c r="X1395" s="130">
        <f t="shared" si="316"/>
        <v>2023</v>
      </c>
      <c r="Y1395" s="130">
        <f t="shared" si="317"/>
        <v>4</v>
      </c>
      <c r="Z1395" s="130" t="e">
        <f t="shared" ca="1" si="318"/>
        <v>#NAME?</v>
      </c>
      <c r="AA1395" s="133">
        <f t="shared" si="319"/>
        <v>108</v>
      </c>
      <c r="AB1395" s="131">
        <f t="shared" si="320"/>
        <v>0.96296296296296291</v>
      </c>
      <c r="AC1395" s="134">
        <f t="shared" si="321"/>
        <v>3.703703703703709E-2</v>
      </c>
      <c r="AD1395" s="128"/>
    </row>
    <row r="1396" spans="1:30">
      <c r="A1396" s="127">
        <v>45039</v>
      </c>
      <c r="B1396" s="128" t="s">
        <v>83</v>
      </c>
      <c r="C1396" s="128">
        <v>2351</v>
      </c>
      <c r="D1396" s="128">
        <v>40</v>
      </c>
      <c r="E1396" s="128">
        <v>9</v>
      </c>
      <c r="F1396" s="128">
        <v>40</v>
      </c>
      <c r="G1396" s="128">
        <v>120</v>
      </c>
      <c r="H1396" s="128">
        <v>132</v>
      </c>
      <c r="I1396" s="128">
        <v>2</v>
      </c>
      <c r="J1396" s="128">
        <v>9</v>
      </c>
      <c r="K1396" s="128">
        <v>680</v>
      </c>
      <c r="L1396" s="128">
        <v>29.8</v>
      </c>
      <c r="M1396" s="129">
        <v>36.590000000000003</v>
      </c>
      <c r="N1396" s="130">
        <f>IF(Tabla2[[#This Row],[LECHE RETIRO DIA]]&lt;&gt;ISBLANK(Tabla2[[#This Row],[LECHE RETIRO DIA]]),SUM(Tabla2[[#This Row],[LECHE TANQUE DIA]:[LECHE RETIRO DIA]]),SUM(Tabla2[[#This Row],[LECHE TANQUE DIA]:[LECHE AUTOCONSUMO DIA]]))</f>
        <v>2440</v>
      </c>
      <c r="O1396" s="131">
        <f t="shared" si="308"/>
        <v>0.96352459016393444</v>
      </c>
      <c r="P1396" s="132">
        <f t="shared" si="309"/>
        <v>20.333333333333332</v>
      </c>
      <c r="Q1396" s="132">
        <f t="shared" si="310"/>
        <v>19.591666666666665</v>
      </c>
      <c r="R1396" s="132">
        <f t="shared" si="311"/>
        <v>4.4444444444444446</v>
      </c>
      <c r="S1396" s="132">
        <f t="shared" si="312"/>
        <v>3.5882352941176472</v>
      </c>
      <c r="T1396" s="132">
        <f t="shared" si="313"/>
        <v>5.666666666666667</v>
      </c>
      <c r="U1396" s="132">
        <f t="shared" si="314"/>
        <v>81.879194630872476</v>
      </c>
      <c r="V1396" s="132">
        <f t="shared" si="315"/>
        <v>4.0268456375838921</v>
      </c>
      <c r="W1396" s="132">
        <f>IFERROR(H1396/M1396,Tabla2[[#This Row],[CARGA PRODUCCION (ANIMALES/HA)]])</f>
        <v>3.6075430445476901</v>
      </c>
      <c r="X1396" s="130">
        <f t="shared" si="316"/>
        <v>2023</v>
      </c>
      <c r="Y1396" s="130">
        <f t="shared" si="317"/>
        <v>4</v>
      </c>
      <c r="Z1396" s="130" t="e">
        <f t="shared" ca="1" si="318"/>
        <v>#NAME?</v>
      </c>
      <c r="AA1396" s="133">
        <f t="shared" si="319"/>
        <v>132</v>
      </c>
      <c r="AB1396" s="131">
        <f t="shared" si="320"/>
        <v>0.90909090909090906</v>
      </c>
      <c r="AC1396" s="134">
        <f t="shared" si="321"/>
        <v>9.0909090909090939E-2</v>
      </c>
      <c r="AD1396" s="128"/>
    </row>
    <row r="1397" spans="1:30">
      <c r="A1397" s="127">
        <v>45039</v>
      </c>
      <c r="B1397" s="128" t="s">
        <v>85</v>
      </c>
      <c r="C1397" s="128">
        <v>1949</v>
      </c>
      <c r="D1397" s="128">
        <v>40</v>
      </c>
      <c r="E1397" s="128">
        <v>9</v>
      </c>
      <c r="F1397" s="128">
        <v>40</v>
      </c>
      <c r="G1397" s="128">
        <v>103</v>
      </c>
      <c r="H1397" s="128">
        <v>124</v>
      </c>
      <c r="I1397" s="128">
        <v>0</v>
      </c>
      <c r="J1397" s="128">
        <v>5</v>
      </c>
      <c r="K1397" s="128">
        <v>480</v>
      </c>
      <c r="L1397" s="128">
        <v>26.01</v>
      </c>
      <c r="M1397" s="129">
        <v>34.119999999999997</v>
      </c>
      <c r="N1397" s="130">
        <f>IF(Tabla2[[#This Row],[LECHE RETIRO DIA]]&lt;&gt;ISBLANK(Tabla2[[#This Row],[LECHE RETIRO DIA]]),SUM(Tabla2[[#This Row],[LECHE TANQUE DIA]:[LECHE RETIRO DIA]]),SUM(Tabla2[[#This Row],[LECHE TANQUE DIA]:[LECHE AUTOCONSUMO DIA]]))</f>
        <v>2038</v>
      </c>
      <c r="O1397" s="131">
        <f t="shared" si="308"/>
        <v>0.95632973503434737</v>
      </c>
      <c r="P1397" s="132">
        <f t="shared" si="309"/>
        <v>19.78640776699029</v>
      </c>
      <c r="Q1397" s="132">
        <f t="shared" si="310"/>
        <v>18.922330097087379</v>
      </c>
      <c r="R1397" s="132">
        <f t="shared" si="311"/>
        <v>8</v>
      </c>
      <c r="S1397" s="132">
        <f t="shared" si="312"/>
        <v>4.2458333333333336</v>
      </c>
      <c r="T1397" s="132">
        <f t="shared" si="313"/>
        <v>4.6601941747572813</v>
      </c>
      <c r="U1397" s="132">
        <f t="shared" si="314"/>
        <v>78.354479046520566</v>
      </c>
      <c r="V1397" s="132">
        <f t="shared" si="315"/>
        <v>3.9600153787004997</v>
      </c>
      <c r="W1397" s="132">
        <f>IFERROR(H1397/M1397,Tabla2[[#This Row],[CARGA PRODUCCION (ANIMALES/HA)]])</f>
        <v>3.6342321219226261</v>
      </c>
      <c r="X1397" s="130">
        <f t="shared" si="316"/>
        <v>2023</v>
      </c>
      <c r="Y1397" s="130">
        <f t="shared" si="317"/>
        <v>4</v>
      </c>
      <c r="Z1397" s="130" t="e">
        <f t="shared" ca="1" si="318"/>
        <v>#NAME?</v>
      </c>
      <c r="AA1397" s="133">
        <f t="shared" si="319"/>
        <v>124</v>
      </c>
      <c r="AB1397" s="131">
        <f t="shared" si="320"/>
        <v>0.83064516129032262</v>
      </c>
      <c r="AC1397" s="134">
        <f t="shared" si="321"/>
        <v>0.16935483870967738</v>
      </c>
      <c r="AD1397" s="128"/>
    </row>
    <row r="1398" spans="1:30">
      <c r="A1398" s="127">
        <v>45039</v>
      </c>
      <c r="B1398" s="128" t="s">
        <v>88</v>
      </c>
      <c r="C1398" s="128">
        <v>536</v>
      </c>
      <c r="D1398" s="128">
        <v>15</v>
      </c>
      <c r="E1398" s="128">
        <v>5</v>
      </c>
      <c r="F1398" s="128">
        <v>15</v>
      </c>
      <c r="G1398" s="128">
        <v>34</v>
      </c>
      <c r="H1398" s="128">
        <v>38</v>
      </c>
      <c r="I1398" s="128">
        <v>1</v>
      </c>
      <c r="J1398" s="128">
        <v>2</v>
      </c>
      <c r="K1398" s="128">
        <v>180</v>
      </c>
      <c r="L1398" s="128">
        <v>14</v>
      </c>
      <c r="M1398" s="129">
        <v>15</v>
      </c>
      <c r="N1398" s="130">
        <f>IF(Tabla2[[#This Row],[LECHE RETIRO DIA]]&lt;&gt;ISBLANK(Tabla2[[#This Row],[LECHE RETIRO DIA]]),SUM(Tabla2[[#This Row],[LECHE TANQUE DIA]:[LECHE RETIRO DIA]]),SUM(Tabla2[[#This Row],[LECHE TANQUE DIA]:[LECHE AUTOCONSUMO DIA]]))</f>
        <v>571</v>
      </c>
      <c r="O1398" s="131">
        <f t="shared" si="308"/>
        <v>0.93870402802101571</v>
      </c>
      <c r="P1398" s="132">
        <f t="shared" si="309"/>
        <v>16.794117647058822</v>
      </c>
      <c r="Q1398" s="132">
        <f t="shared" si="310"/>
        <v>15.764705882352942</v>
      </c>
      <c r="R1398" s="132">
        <f t="shared" si="311"/>
        <v>7.5</v>
      </c>
      <c r="S1398" s="132">
        <f t="shared" si="312"/>
        <v>3.1722222222222221</v>
      </c>
      <c r="T1398" s="132">
        <f t="shared" si="313"/>
        <v>5.2941176470588234</v>
      </c>
      <c r="U1398" s="132">
        <f t="shared" si="314"/>
        <v>40.785714285714285</v>
      </c>
      <c r="V1398" s="132">
        <f t="shared" si="315"/>
        <v>2.4285714285714284</v>
      </c>
      <c r="W1398" s="132">
        <f>IFERROR(H1398/M1398,Tabla2[[#This Row],[CARGA PRODUCCION (ANIMALES/HA)]])</f>
        <v>2.5333333333333332</v>
      </c>
      <c r="X1398" s="130">
        <f t="shared" si="316"/>
        <v>2023</v>
      </c>
      <c r="Y1398" s="130">
        <f t="shared" si="317"/>
        <v>4</v>
      </c>
      <c r="Z1398" s="130" t="e">
        <f t="shared" ca="1" si="318"/>
        <v>#NAME?</v>
      </c>
      <c r="AA1398" s="133">
        <f t="shared" si="319"/>
        <v>38</v>
      </c>
      <c r="AB1398" s="131">
        <f t="shared" si="320"/>
        <v>0.89473684210526316</v>
      </c>
      <c r="AC1398" s="134">
        <f t="shared" si="321"/>
        <v>0.10526315789473684</v>
      </c>
      <c r="AD1398" s="128"/>
    </row>
    <row r="1399" spans="1:30">
      <c r="A1399" s="127">
        <v>45040</v>
      </c>
      <c r="B1399" s="128" t="s">
        <v>81</v>
      </c>
      <c r="C1399" s="128">
        <v>2482</v>
      </c>
      <c r="D1399" s="128">
        <v>30</v>
      </c>
      <c r="E1399" s="128">
        <v>9</v>
      </c>
      <c r="F1399" s="128">
        <v>30</v>
      </c>
      <c r="G1399" s="128">
        <v>104</v>
      </c>
      <c r="H1399" s="128">
        <v>108</v>
      </c>
      <c r="I1399" s="128">
        <v>1</v>
      </c>
      <c r="J1399" s="128">
        <v>13</v>
      </c>
      <c r="K1399" s="128">
        <v>640</v>
      </c>
      <c r="L1399" s="128">
        <v>23.4</v>
      </c>
      <c r="M1399" s="129">
        <v>31.01</v>
      </c>
      <c r="N1399" s="130">
        <f>IF(Tabla2[[#This Row],[LECHE RETIRO DIA]]&lt;&gt;ISBLANK(Tabla2[[#This Row],[LECHE RETIRO DIA]]),SUM(Tabla2[[#This Row],[LECHE TANQUE DIA]:[LECHE RETIRO DIA]]),SUM(Tabla2[[#This Row],[LECHE TANQUE DIA]:[LECHE AUTOCONSUMO DIA]]))</f>
        <v>2551</v>
      </c>
      <c r="O1399" s="131">
        <f t="shared" si="308"/>
        <v>0.97295178361426893</v>
      </c>
      <c r="P1399" s="132">
        <f t="shared" si="309"/>
        <v>24.528846153846153</v>
      </c>
      <c r="Q1399" s="132">
        <f t="shared" si="310"/>
        <v>23.865384615384617</v>
      </c>
      <c r="R1399" s="132">
        <f t="shared" si="311"/>
        <v>2.3076923076923075</v>
      </c>
      <c r="S1399" s="132">
        <f t="shared" si="312"/>
        <v>3.9859374999999999</v>
      </c>
      <c r="T1399" s="132">
        <f t="shared" si="313"/>
        <v>6.1538461538461542</v>
      </c>
      <c r="U1399" s="132">
        <f t="shared" si="314"/>
        <v>109.01709401709402</v>
      </c>
      <c r="V1399" s="132">
        <f t="shared" si="315"/>
        <v>4.4444444444444446</v>
      </c>
      <c r="W1399" s="132">
        <f>IFERROR(H1399/M1399,Tabla2[[#This Row],[CARGA PRODUCCION (ANIMALES/HA)]])</f>
        <v>3.4827475008061914</v>
      </c>
      <c r="X1399" s="130">
        <f t="shared" si="316"/>
        <v>2023</v>
      </c>
      <c r="Y1399" s="130">
        <f t="shared" si="317"/>
        <v>4</v>
      </c>
      <c r="Z1399" s="130" t="e">
        <f t="shared" ca="1" si="318"/>
        <v>#NAME?</v>
      </c>
      <c r="AA1399" s="133">
        <f t="shared" si="319"/>
        <v>108</v>
      </c>
      <c r="AB1399" s="131">
        <f t="shared" si="320"/>
        <v>0.96296296296296291</v>
      </c>
      <c r="AC1399" s="134">
        <f t="shared" si="321"/>
        <v>3.703703703703709E-2</v>
      </c>
      <c r="AD1399" s="128"/>
    </row>
    <row r="1400" spans="1:30">
      <c r="A1400" s="127">
        <v>45040</v>
      </c>
      <c r="B1400" s="128" t="s">
        <v>83</v>
      </c>
      <c r="C1400" s="128">
        <v>2352</v>
      </c>
      <c r="D1400" s="128">
        <v>40</v>
      </c>
      <c r="E1400" s="128">
        <v>9</v>
      </c>
      <c r="F1400" s="128">
        <v>40</v>
      </c>
      <c r="G1400" s="128">
        <v>120</v>
      </c>
      <c r="H1400" s="128">
        <v>132</v>
      </c>
      <c r="I1400" s="128">
        <v>2</v>
      </c>
      <c r="J1400" s="128">
        <v>9</v>
      </c>
      <c r="K1400" s="128">
        <v>680</v>
      </c>
      <c r="L1400" s="128">
        <v>29.8</v>
      </c>
      <c r="M1400" s="129">
        <v>36.590000000000003</v>
      </c>
      <c r="N1400" s="130">
        <f>IF(Tabla2[[#This Row],[LECHE RETIRO DIA]]&lt;&gt;ISBLANK(Tabla2[[#This Row],[LECHE RETIRO DIA]]),SUM(Tabla2[[#This Row],[LECHE TANQUE DIA]:[LECHE RETIRO DIA]]),SUM(Tabla2[[#This Row],[LECHE TANQUE DIA]:[LECHE AUTOCONSUMO DIA]]))</f>
        <v>2441</v>
      </c>
      <c r="O1400" s="131">
        <f t="shared" si="308"/>
        <v>0.96353953297828754</v>
      </c>
      <c r="P1400" s="132">
        <f t="shared" si="309"/>
        <v>20.341666666666665</v>
      </c>
      <c r="Q1400" s="132">
        <f t="shared" si="310"/>
        <v>19.600000000000001</v>
      </c>
      <c r="R1400" s="132">
        <f t="shared" si="311"/>
        <v>4.4444444444444446</v>
      </c>
      <c r="S1400" s="132">
        <f t="shared" si="312"/>
        <v>3.5897058823529413</v>
      </c>
      <c r="T1400" s="132">
        <f t="shared" si="313"/>
        <v>5.666666666666667</v>
      </c>
      <c r="U1400" s="132">
        <f t="shared" si="314"/>
        <v>81.912751677852341</v>
      </c>
      <c r="V1400" s="132">
        <f t="shared" si="315"/>
        <v>4.0268456375838921</v>
      </c>
      <c r="W1400" s="132">
        <f>IFERROR(H1400/M1400,Tabla2[[#This Row],[CARGA PRODUCCION (ANIMALES/HA)]])</f>
        <v>3.6075430445476901</v>
      </c>
      <c r="X1400" s="130">
        <f t="shared" si="316"/>
        <v>2023</v>
      </c>
      <c r="Y1400" s="130">
        <f t="shared" si="317"/>
        <v>4</v>
      </c>
      <c r="Z1400" s="130" t="e">
        <f t="shared" ca="1" si="318"/>
        <v>#NAME?</v>
      </c>
      <c r="AA1400" s="133">
        <f t="shared" si="319"/>
        <v>132</v>
      </c>
      <c r="AB1400" s="131">
        <f t="shared" si="320"/>
        <v>0.90909090909090906</v>
      </c>
      <c r="AC1400" s="134">
        <f t="shared" si="321"/>
        <v>9.0909090909090939E-2</v>
      </c>
      <c r="AD1400" s="128"/>
    </row>
    <row r="1401" spans="1:30">
      <c r="A1401" s="127">
        <v>45040</v>
      </c>
      <c r="B1401" s="128" t="s">
        <v>85</v>
      </c>
      <c r="C1401" s="128">
        <v>1773</v>
      </c>
      <c r="D1401" s="128">
        <v>40</v>
      </c>
      <c r="E1401" s="128">
        <v>9</v>
      </c>
      <c r="F1401" s="128">
        <v>40</v>
      </c>
      <c r="G1401" s="128">
        <v>103</v>
      </c>
      <c r="H1401" s="128">
        <v>124</v>
      </c>
      <c r="I1401" s="128">
        <v>0</v>
      </c>
      <c r="J1401" s="128">
        <v>5</v>
      </c>
      <c r="K1401" s="128">
        <v>480</v>
      </c>
      <c r="L1401" s="128">
        <v>26.01</v>
      </c>
      <c r="M1401" s="129">
        <v>34.119999999999997</v>
      </c>
      <c r="N1401" s="130">
        <f>IF(Tabla2[[#This Row],[LECHE RETIRO DIA]]&lt;&gt;ISBLANK(Tabla2[[#This Row],[LECHE RETIRO DIA]]),SUM(Tabla2[[#This Row],[LECHE TANQUE DIA]:[LECHE RETIRO DIA]]),SUM(Tabla2[[#This Row],[LECHE TANQUE DIA]:[LECHE AUTOCONSUMO DIA]]))</f>
        <v>1862</v>
      </c>
      <c r="O1401" s="131">
        <f t="shared" si="308"/>
        <v>0.95220193340494097</v>
      </c>
      <c r="P1401" s="132">
        <f t="shared" si="309"/>
        <v>18.077669902912621</v>
      </c>
      <c r="Q1401" s="132">
        <f t="shared" si="310"/>
        <v>17.21359223300971</v>
      </c>
      <c r="R1401" s="132">
        <f t="shared" si="311"/>
        <v>8</v>
      </c>
      <c r="S1401" s="132">
        <f t="shared" si="312"/>
        <v>3.8791666666666669</v>
      </c>
      <c r="T1401" s="132">
        <f t="shared" si="313"/>
        <v>4.6601941747572813</v>
      </c>
      <c r="U1401" s="132">
        <f t="shared" si="314"/>
        <v>71.587850826605148</v>
      </c>
      <c r="V1401" s="132">
        <f t="shared" si="315"/>
        <v>3.9600153787004997</v>
      </c>
      <c r="W1401" s="132">
        <f>IFERROR(H1401/M1401,Tabla2[[#This Row],[CARGA PRODUCCION (ANIMALES/HA)]])</f>
        <v>3.6342321219226261</v>
      </c>
      <c r="X1401" s="130">
        <f t="shared" si="316"/>
        <v>2023</v>
      </c>
      <c r="Y1401" s="130">
        <f t="shared" si="317"/>
        <v>4</v>
      </c>
      <c r="Z1401" s="130" t="e">
        <f t="shared" ca="1" si="318"/>
        <v>#NAME?</v>
      </c>
      <c r="AA1401" s="133">
        <f t="shared" si="319"/>
        <v>124</v>
      </c>
      <c r="AB1401" s="131">
        <f t="shared" si="320"/>
        <v>0.83064516129032262</v>
      </c>
      <c r="AC1401" s="134">
        <f t="shared" si="321"/>
        <v>0.16935483870967738</v>
      </c>
      <c r="AD1401" s="128"/>
    </row>
    <row r="1402" spans="1:30">
      <c r="A1402" s="127">
        <v>45040</v>
      </c>
      <c r="B1402" s="128" t="s">
        <v>88</v>
      </c>
      <c r="C1402" s="128">
        <v>536</v>
      </c>
      <c r="D1402" s="128">
        <v>15</v>
      </c>
      <c r="E1402" s="128">
        <v>5</v>
      </c>
      <c r="F1402" s="128">
        <v>15</v>
      </c>
      <c r="G1402" s="128">
        <v>34</v>
      </c>
      <c r="H1402" s="128">
        <v>38</v>
      </c>
      <c r="I1402" s="128">
        <v>1</v>
      </c>
      <c r="J1402" s="128">
        <v>2</v>
      </c>
      <c r="K1402" s="128">
        <v>180</v>
      </c>
      <c r="L1402" s="128">
        <v>14</v>
      </c>
      <c r="M1402" s="129">
        <v>15</v>
      </c>
      <c r="N1402" s="130">
        <f>IF(Tabla2[[#This Row],[LECHE RETIRO DIA]]&lt;&gt;ISBLANK(Tabla2[[#This Row],[LECHE RETIRO DIA]]),SUM(Tabla2[[#This Row],[LECHE TANQUE DIA]:[LECHE RETIRO DIA]]),SUM(Tabla2[[#This Row],[LECHE TANQUE DIA]:[LECHE AUTOCONSUMO DIA]]))</f>
        <v>571</v>
      </c>
      <c r="O1402" s="131">
        <f t="shared" si="308"/>
        <v>0.93870402802101571</v>
      </c>
      <c r="P1402" s="132">
        <f t="shared" si="309"/>
        <v>16.794117647058822</v>
      </c>
      <c r="Q1402" s="132">
        <f t="shared" si="310"/>
        <v>15.764705882352942</v>
      </c>
      <c r="R1402" s="132">
        <f t="shared" si="311"/>
        <v>7.5</v>
      </c>
      <c r="S1402" s="132">
        <f t="shared" si="312"/>
        <v>3.1722222222222221</v>
      </c>
      <c r="T1402" s="132">
        <f t="shared" si="313"/>
        <v>5.2941176470588234</v>
      </c>
      <c r="U1402" s="132">
        <f t="shared" si="314"/>
        <v>40.785714285714285</v>
      </c>
      <c r="V1402" s="132">
        <f t="shared" si="315"/>
        <v>2.4285714285714284</v>
      </c>
      <c r="W1402" s="132">
        <f>IFERROR(H1402/M1402,Tabla2[[#This Row],[CARGA PRODUCCION (ANIMALES/HA)]])</f>
        <v>2.5333333333333332</v>
      </c>
      <c r="X1402" s="130">
        <f t="shared" si="316"/>
        <v>2023</v>
      </c>
      <c r="Y1402" s="130">
        <f t="shared" si="317"/>
        <v>4</v>
      </c>
      <c r="Z1402" s="130" t="e">
        <f t="shared" ca="1" si="318"/>
        <v>#NAME?</v>
      </c>
      <c r="AA1402" s="133">
        <f t="shared" si="319"/>
        <v>38</v>
      </c>
      <c r="AB1402" s="131">
        <f t="shared" si="320"/>
        <v>0.89473684210526316</v>
      </c>
      <c r="AC1402" s="134">
        <f t="shared" si="321"/>
        <v>0.10526315789473684</v>
      </c>
      <c r="AD1402" s="128"/>
    </row>
    <row r="1403" spans="1:30">
      <c r="A1403" s="127">
        <v>45041</v>
      </c>
      <c r="B1403" s="128" t="s">
        <v>81</v>
      </c>
      <c r="C1403" s="128">
        <v>2457</v>
      </c>
      <c r="D1403" s="128">
        <v>30</v>
      </c>
      <c r="E1403" s="128">
        <v>9</v>
      </c>
      <c r="F1403" s="128">
        <v>30</v>
      </c>
      <c r="G1403" s="128">
        <v>104</v>
      </c>
      <c r="H1403" s="128">
        <v>108</v>
      </c>
      <c r="I1403" s="128">
        <v>1</v>
      </c>
      <c r="J1403" s="128">
        <v>13</v>
      </c>
      <c r="K1403" s="128">
        <v>640</v>
      </c>
      <c r="L1403" s="128">
        <v>23.4</v>
      </c>
      <c r="M1403" s="129">
        <v>31.01</v>
      </c>
      <c r="N1403" s="130">
        <f>IF(Tabla2[[#This Row],[LECHE RETIRO DIA]]&lt;&gt;ISBLANK(Tabla2[[#This Row],[LECHE RETIRO DIA]]),SUM(Tabla2[[#This Row],[LECHE TANQUE DIA]:[LECHE RETIRO DIA]]),SUM(Tabla2[[#This Row],[LECHE TANQUE DIA]:[LECHE AUTOCONSUMO DIA]]))</f>
        <v>2526</v>
      </c>
      <c r="O1403" s="131">
        <f t="shared" si="308"/>
        <v>0.97268408551068886</v>
      </c>
      <c r="P1403" s="132">
        <f t="shared" si="309"/>
        <v>24.28846153846154</v>
      </c>
      <c r="Q1403" s="132">
        <f t="shared" si="310"/>
        <v>23.625</v>
      </c>
      <c r="R1403" s="132">
        <f t="shared" si="311"/>
        <v>2.3076923076923075</v>
      </c>
      <c r="S1403" s="132">
        <f t="shared" si="312"/>
        <v>3.9468749999999999</v>
      </c>
      <c r="T1403" s="132">
        <f t="shared" si="313"/>
        <v>6.1538461538461542</v>
      </c>
      <c r="U1403" s="132">
        <f t="shared" si="314"/>
        <v>107.94871794871796</v>
      </c>
      <c r="V1403" s="132">
        <f t="shared" si="315"/>
        <v>4.4444444444444446</v>
      </c>
      <c r="W1403" s="132">
        <f>IFERROR(H1403/M1403,Tabla2[[#This Row],[CARGA PRODUCCION (ANIMALES/HA)]])</f>
        <v>3.4827475008061914</v>
      </c>
      <c r="X1403" s="130">
        <f t="shared" si="316"/>
        <v>2023</v>
      </c>
      <c r="Y1403" s="130">
        <f t="shared" si="317"/>
        <v>4</v>
      </c>
      <c r="Z1403" s="130" t="e">
        <f t="shared" ca="1" si="318"/>
        <v>#NAME?</v>
      </c>
      <c r="AA1403" s="133">
        <f t="shared" si="319"/>
        <v>108</v>
      </c>
      <c r="AB1403" s="131">
        <f t="shared" si="320"/>
        <v>0.96296296296296291</v>
      </c>
      <c r="AC1403" s="134">
        <f t="shared" si="321"/>
        <v>3.703703703703709E-2</v>
      </c>
      <c r="AD1403" s="128"/>
    </row>
    <row r="1404" spans="1:30">
      <c r="A1404" s="127">
        <v>45041</v>
      </c>
      <c r="B1404" s="128" t="s">
        <v>83</v>
      </c>
      <c r="C1404" s="128">
        <v>2391</v>
      </c>
      <c r="D1404" s="128">
        <v>40</v>
      </c>
      <c r="E1404" s="128">
        <v>9</v>
      </c>
      <c r="F1404" s="128">
        <v>40</v>
      </c>
      <c r="G1404" s="128">
        <v>120</v>
      </c>
      <c r="H1404" s="128">
        <v>132</v>
      </c>
      <c r="I1404" s="128">
        <v>2</v>
      </c>
      <c r="J1404" s="128">
        <v>9</v>
      </c>
      <c r="K1404" s="128">
        <v>680</v>
      </c>
      <c r="L1404" s="128">
        <v>29.8</v>
      </c>
      <c r="M1404" s="129">
        <v>36.590000000000003</v>
      </c>
      <c r="N1404" s="130">
        <f>IF(Tabla2[[#This Row],[LECHE RETIRO DIA]]&lt;&gt;ISBLANK(Tabla2[[#This Row],[LECHE RETIRO DIA]]),SUM(Tabla2[[#This Row],[LECHE TANQUE DIA]:[LECHE RETIRO DIA]]),SUM(Tabla2[[#This Row],[LECHE TANQUE DIA]:[LECHE AUTOCONSUMO DIA]]))</f>
        <v>2480</v>
      </c>
      <c r="O1404" s="131">
        <f t="shared" ref="O1404:O1467" si="322">IFERROR(C1404/N1404,"")</f>
        <v>0.96411290322580645</v>
      </c>
      <c r="P1404" s="132">
        <f t="shared" ref="P1404:P1467" si="323">IFERROR(N1404/G1404,"")</f>
        <v>20.666666666666668</v>
      </c>
      <c r="Q1404" s="132">
        <f t="shared" ref="Q1404:Q1467" si="324">IFERROR(C1404/G1404,"")</f>
        <v>19.925000000000001</v>
      </c>
      <c r="R1404" s="132">
        <f t="shared" ref="R1404:R1467" si="325">IFERROR(D1404/J1404,"")</f>
        <v>4.4444444444444446</v>
      </c>
      <c r="S1404" s="132">
        <f t="shared" ref="S1404:S1467" si="326">IFERROR(N1404/K1404,"")</f>
        <v>3.6470588235294117</v>
      </c>
      <c r="T1404" s="132">
        <f t="shared" ref="T1404:T1467" si="327">IFERROR(K1404/G1404,"")</f>
        <v>5.666666666666667</v>
      </c>
      <c r="U1404" s="132">
        <f t="shared" ref="U1404:U1467" si="328">IFERROR(N1404/L1404,"")</f>
        <v>83.221476510067106</v>
      </c>
      <c r="V1404" s="132">
        <f t="shared" ref="V1404:V1467" si="329">IFERROR(G1404/L1404,"")</f>
        <v>4.0268456375838921</v>
      </c>
      <c r="W1404" s="132">
        <f>IFERROR(H1404/M1404,Tabla2[[#This Row],[CARGA PRODUCCION (ANIMALES/HA)]])</f>
        <v>3.6075430445476901</v>
      </c>
      <c r="X1404" s="130">
        <f t="shared" ref="X1404:X1418" si="330">YEAR(A1404)</f>
        <v>2023</v>
      </c>
      <c r="Y1404" s="130">
        <f t="shared" ref="Y1404:Y1418" si="331">MONTH(A1404)</f>
        <v>4</v>
      </c>
      <c r="Z1404" s="130" t="e">
        <f t="shared" ref="Z1404:Z1418" ca="1" si="332">_xlfn.ISOWEEKNUM(A1404)</f>
        <v>#NAME?</v>
      </c>
      <c r="AA1404" s="133">
        <f t="shared" ref="AA1404:AA1467" si="333">IF(H1404&gt;0,H1404,G1404)</f>
        <v>132</v>
      </c>
      <c r="AB1404" s="131">
        <f t="shared" ref="AB1404:AB1467" si="334">IFERROR(G1404/AA1404,"")</f>
        <v>0.90909090909090906</v>
      </c>
      <c r="AC1404" s="134">
        <f t="shared" si="321"/>
        <v>9.0909090909090939E-2</v>
      </c>
      <c r="AD1404" s="128"/>
    </row>
    <row r="1405" spans="1:30">
      <c r="A1405" s="127">
        <v>45041</v>
      </c>
      <c r="B1405" s="128" t="s">
        <v>85</v>
      </c>
      <c r="C1405" s="128">
        <v>1948</v>
      </c>
      <c r="D1405" s="128">
        <v>40</v>
      </c>
      <c r="E1405" s="128">
        <v>9</v>
      </c>
      <c r="F1405" s="128">
        <v>40</v>
      </c>
      <c r="G1405" s="128">
        <v>105</v>
      </c>
      <c r="H1405" s="128">
        <v>120</v>
      </c>
      <c r="I1405" s="128">
        <v>0</v>
      </c>
      <c r="J1405" s="128">
        <v>5</v>
      </c>
      <c r="K1405" s="128">
        <v>480</v>
      </c>
      <c r="L1405" s="128">
        <v>26.01</v>
      </c>
      <c r="M1405" s="129">
        <v>34.119999999999997</v>
      </c>
      <c r="N1405" s="130">
        <f>IF(Tabla2[[#This Row],[LECHE RETIRO DIA]]&lt;&gt;ISBLANK(Tabla2[[#This Row],[LECHE RETIRO DIA]]),SUM(Tabla2[[#This Row],[LECHE TANQUE DIA]:[LECHE RETIRO DIA]]),SUM(Tabla2[[#This Row],[LECHE TANQUE DIA]:[LECHE AUTOCONSUMO DIA]]))</f>
        <v>2037</v>
      </c>
      <c r="O1405" s="131">
        <f t="shared" si="322"/>
        <v>0.95630829651448213</v>
      </c>
      <c r="P1405" s="132">
        <f t="shared" si="323"/>
        <v>19.399999999999999</v>
      </c>
      <c r="Q1405" s="132">
        <f t="shared" si="324"/>
        <v>18.552380952380954</v>
      </c>
      <c r="R1405" s="132">
        <f t="shared" si="325"/>
        <v>8</v>
      </c>
      <c r="S1405" s="132">
        <f t="shared" si="326"/>
        <v>4.2437500000000004</v>
      </c>
      <c r="T1405" s="132">
        <f t="shared" si="327"/>
        <v>4.5714285714285712</v>
      </c>
      <c r="U1405" s="132">
        <f t="shared" si="328"/>
        <v>78.316032295271043</v>
      </c>
      <c r="V1405" s="132">
        <f t="shared" si="329"/>
        <v>4.0369088811995386</v>
      </c>
      <c r="W1405" s="132">
        <f>IFERROR(H1405/M1405,Tabla2[[#This Row],[CARGA PRODUCCION (ANIMALES/HA)]])</f>
        <v>3.5169988276670576</v>
      </c>
      <c r="X1405" s="130">
        <f t="shared" si="330"/>
        <v>2023</v>
      </c>
      <c r="Y1405" s="130">
        <f t="shared" si="331"/>
        <v>4</v>
      </c>
      <c r="Z1405" s="130" t="e">
        <f t="shared" ca="1" si="332"/>
        <v>#NAME?</v>
      </c>
      <c r="AA1405" s="133">
        <f t="shared" si="333"/>
        <v>120</v>
      </c>
      <c r="AB1405" s="131">
        <f t="shared" si="334"/>
        <v>0.875</v>
      </c>
      <c r="AC1405" s="134">
        <f t="shared" si="321"/>
        <v>0.125</v>
      </c>
      <c r="AD1405" s="128"/>
    </row>
    <row r="1406" spans="1:30">
      <c r="A1406" s="127">
        <v>45041</v>
      </c>
      <c r="B1406" s="128" t="s">
        <v>88</v>
      </c>
      <c r="C1406" s="128">
        <v>529</v>
      </c>
      <c r="D1406" s="128">
        <v>15</v>
      </c>
      <c r="E1406" s="128">
        <v>5</v>
      </c>
      <c r="F1406" s="128">
        <v>15</v>
      </c>
      <c r="G1406" s="128">
        <v>34</v>
      </c>
      <c r="H1406" s="128">
        <v>38</v>
      </c>
      <c r="I1406" s="128">
        <v>1</v>
      </c>
      <c r="J1406" s="128">
        <v>2</v>
      </c>
      <c r="K1406" s="128">
        <v>180</v>
      </c>
      <c r="L1406" s="128">
        <v>14</v>
      </c>
      <c r="M1406" s="129">
        <v>15</v>
      </c>
      <c r="N1406" s="130">
        <f>IF(Tabla2[[#This Row],[LECHE RETIRO DIA]]&lt;&gt;ISBLANK(Tabla2[[#This Row],[LECHE RETIRO DIA]]),SUM(Tabla2[[#This Row],[LECHE TANQUE DIA]:[LECHE RETIRO DIA]]),SUM(Tabla2[[#This Row],[LECHE TANQUE DIA]:[LECHE AUTOCONSUMO DIA]]))</f>
        <v>564</v>
      </c>
      <c r="O1406" s="131">
        <f t="shared" si="322"/>
        <v>0.93794326241134751</v>
      </c>
      <c r="P1406" s="132">
        <f t="shared" si="323"/>
        <v>16.588235294117649</v>
      </c>
      <c r="Q1406" s="132">
        <f t="shared" si="324"/>
        <v>15.558823529411764</v>
      </c>
      <c r="R1406" s="132">
        <f t="shared" si="325"/>
        <v>7.5</v>
      </c>
      <c r="S1406" s="132">
        <f t="shared" si="326"/>
        <v>3.1333333333333333</v>
      </c>
      <c r="T1406" s="132">
        <f t="shared" si="327"/>
        <v>5.2941176470588234</v>
      </c>
      <c r="U1406" s="132">
        <f t="shared" si="328"/>
        <v>40.285714285714285</v>
      </c>
      <c r="V1406" s="132">
        <f t="shared" si="329"/>
        <v>2.4285714285714284</v>
      </c>
      <c r="W1406" s="132">
        <f>IFERROR(H1406/M1406,Tabla2[[#This Row],[CARGA PRODUCCION (ANIMALES/HA)]])</f>
        <v>2.5333333333333332</v>
      </c>
      <c r="X1406" s="130">
        <f t="shared" si="330"/>
        <v>2023</v>
      </c>
      <c r="Y1406" s="130">
        <f t="shared" si="331"/>
        <v>4</v>
      </c>
      <c r="Z1406" s="130" t="e">
        <f t="shared" ca="1" si="332"/>
        <v>#NAME?</v>
      </c>
      <c r="AA1406" s="133">
        <f t="shared" si="333"/>
        <v>38</v>
      </c>
      <c r="AB1406" s="131">
        <f t="shared" si="334"/>
        <v>0.89473684210526316</v>
      </c>
      <c r="AC1406" s="134">
        <f t="shared" si="321"/>
        <v>0.10526315789473684</v>
      </c>
      <c r="AD1406" s="128"/>
    </row>
    <row r="1407" spans="1:30">
      <c r="A1407" s="127">
        <v>45042</v>
      </c>
      <c r="B1407" s="140" t="s">
        <v>81</v>
      </c>
      <c r="C1407" s="140">
        <v>2425</v>
      </c>
      <c r="D1407" s="140">
        <v>30</v>
      </c>
      <c r="E1407" s="140">
        <v>9</v>
      </c>
      <c r="F1407" s="140">
        <v>30</v>
      </c>
      <c r="G1407" s="140">
        <v>104</v>
      </c>
      <c r="H1407" s="140">
        <v>108</v>
      </c>
      <c r="I1407" s="140">
        <v>1</v>
      </c>
      <c r="J1407" s="140">
        <v>13</v>
      </c>
      <c r="K1407" s="140">
        <v>640</v>
      </c>
      <c r="L1407" s="140">
        <v>23.4</v>
      </c>
      <c r="M1407" s="141">
        <v>31.01</v>
      </c>
      <c r="N1407" s="142">
        <f>IF(Tabla2[[#This Row],[LECHE RETIRO DIA]]&lt;&gt;ISBLANK(Tabla2[[#This Row],[LECHE RETIRO DIA]]),SUM(Tabla2[[#This Row],[LECHE TANQUE DIA]:[LECHE RETIRO DIA]]),SUM(Tabla2[[#This Row],[LECHE TANQUE DIA]:[LECHE AUTOCONSUMO DIA]]))</f>
        <v>2494</v>
      </c>
      <c r="O1407" s="143">
        <f t="shared" si="322"/>
        <v>0.97233360064153973</v>
      </c>
      <c r="P1407" s="144">
        <f t="shared" si="323"/>
        <v>23.98076923076923</v>
      </c>
      <c r="Q1407" s="144">
        <f t="shared" si="324"/>
        <v>23.317307692307693</v>
      </c>
      <c r="R1407" s="144">
        <f t="shared" si="325"/>
        <v>2.3076923076923075</v>
      </c>
      <c r="S1407" s="144">
        <f t="shared" si="326"/>
        <v>3.8968750000000001</v>
      </c>
      <c r="T1407" s="144">
        <f t="shared" si="327"/>
        <v>6.1538461538461542</v>
      </c>
      <c r="U1407" s="144">
        <f t="shared" si="328"/>
        <v>106.58119658119659</v>
      </c>
      <c r="V1407" s="144">
        <f t="shared" si="329"/>
        <v>4.4444444444444446</v>
      </c>
      <c r="W1407" s="144">
        <f>IFERROR(H1407/M1407,Tabla2[[#This Row],[CARGA PRODUCCION (ANIMALES/HA)]])</f>
        <v>3.4827475008061914</v>
      </c>
      <c r="X1407" s="142">
        <f t="shared" si="330"/>
        <v>2023</v>
      </c>
      <c r="Y1407" s="142">
        <f t="shared" si="331"/>
        <v>4</v>
      </c>
      <c r="Z1407" s="142" t="e">
        <f t="shared" ca="1" si="332"/>
        <v>#NAME?</v>
      </c>
      <c r="AA1407" s="145">
        <f t="shared" si="333"/>
        <v>108</v>
      </c>
      <c r="AB1407" s="143">
        <f t="shared" si="334"/>
        <v>0.96296296296296291</v>
      </c>
      <c r="AC1407" s="146">
        <f t="shared" si="321"/>
        <v>3.703703703703709E-2</v>
      </c>
      <c r="AD1407" s="140"/>
    </row>
    <row r="1408" spans="1:30">
      <c r="A1408" s="147">
        <v>45042</v>
      </c>
      <c r="B1408" s="140" t="s">
        <v>83</v>
      </c>
      <c r="C1408" s="140">
        <v>2429</v>
      </c>
      <c r="D1408" s="140">
        <v>40</v>
      </c>
      <c r="E1408" s="140">
        <v>9</v>
      </c>
      <c r="F1408" s="140">
        <v>40</v>
      </c>
      <c r="G1408" s="140">
        <v>123</v>
      </c>
      <c r="H1408" s="140">
        <v>138</v>
      </c>
      <c r="I1408" s="140">
        <v>2</v>
      </c>
      <c r="J1408" s="140">
        <v>9</v>
      </c>
      <c r="K1408" s="140">
        <v>680</v>
      </c>
      <c r="L1408" s="140">
        <v>29.8</v>
      </c>
      <c r="M1408" s="141">
        <v>36.590000000000003</v>
      </c>
      <c r="N1408" s="142">
        <f>IF(Tabla2[[#This Row],[LECHE RETIRO DIA]]&lt;&gt;ISBLANK(Tabla2[[#This Row],[LECHE RETIRO DIA]]),SUM(Tabla2[[#This Row],[LECHE TANQUE DIA]:[LECHE RETIRO DIA]]),SUM(Tabla2[[#This Row],[LECHE TANQUE DIA]:[LECHE AUTOCONSUMO DIA]]))</f>
        <v>2518</v>
      </c>
      <c r="O1408" s="143">
        <f t="shared" si="322"/>
        <v>0.96465448768864182</v>
      </c>
      <c r="P1408" s="144">
        <f t="shared" si="323"/>
        <v>20.471544715447155</v>
      </c>
      <c r="Q1408" s="144">
        <f t="shared" si="324"/>
        <v>19.747967479674795</v>
      </c>
      <c r="R1408" s="144">
        <f t="shared" si="325"/>
        <v>4.4444444444444446</v>
      </c>
      <c r="S1408" s="144">
        <f t="shared" si="326"/>
        <v>3.7029411764705884</v>
      </c>
      <c r="T1408" s="144">
        <f t="shared" si="327"/>
        <v>5.5284552845528454</v>
      </c>
      <c r="U1408" s="144">
        <f t="shared" si="328"/>
        <v>84.496644295302005</v>
      </c>
      <c r="V1408" s="144">
        <f t="shared" si="329"/>
        <v>4.1275167785234901</v>
      </c>
      <c r="W1408" s="144">
        <f>IFERROR(H1408/M1408,Tabla2[[#This Row],[CARGA PRODUCCION (ANIMALES/HA)]])</f>
        <v>3.7715222738453127</v>
      </c>
      <c r="X1408" s="142">
        <f t="shared" si="330"/>
        <v>2023</v>
      </c>
      <c r="Y1408" s="142">
        <f t="shared" si="331"/>
        <v>4</v>
      </c>
      <c r="Z1408" s="142" t="e">
        <f t="shared" ca="1" si="332"/>
        <v>#NAME?</v>
      </c>
      <c r="AA1408" s="145">
        <f t="shared" si="333"/>
        <v>138</v>
      </c>
      <c r="AB1408" s="143">
        <f t="shared" si="334"/>
        <v>0.89130434782608692</v>
      </c>
      <c r="AC1408" s="146">
        <f t="shared" si="321"/>
        <v>0.10869565217391308</v>
      </c>
      <c r="AD1408" s="140"/>
    </row>
    <row r="1409" spans="1:30">
      <c r="A1409" s="127">
        <v>45042</v>
      </c>
      <c r="B1409" s="140" t="s">
        <v>85</v>
      </c>
      <c r="C1409" s="140">
        <v>1903</v>
      </c>
      <c r="D1409" s="140">
        <v>40</v>
      </c>
      <c r="E1409" s="140">
        <v>9</v>
      </c>
      <c r="F1409" s="140">
        <v>40</v>
      </c>
      <c r="G1409" s="140">
        <v>105</v>
      </c>
      <c r="H1409" s="140">
        <v>119</v>
      </c>
      <c r="I1409" s="140">
        <v>0</v>
      </c>
      <c r="J1409" s="140">
        <v>5</v>
      </c>
      <c r="K1409" s="140">
        <v>480</v>
      </c>
      <c r="L1409" s="140">
        <v>26.01</v>
      </c>
      <c r="M1409" s="141">
        <v>34.119999999999997</v>
      </c>
      <c r="N1409" s="142">
        <f>IF(Tabla2[[#This Row],[LECHE RETIRO DIA]]&lt;&gt;ISBLANK(Tabla2[[#This Row],[LECHE RETIRO DIA]]),SUM(Tabla2[[#This Row],[LECHE TANQUE DIA]:[LECHE RETIRO DIA]]),SUM(Tabla2[[#This Row],[LECHE TANQUE DIA]:[LECHE AUTOCONSUMO DIA]]))</f>
        <v>1992</v>
      </c>
      <c r="O1409" s="143">
        <f t="shared" si="322"/>
        <v>0.95532128514056225</v>
      </c>
      <c r="P1409" s="144">
        <f t="shared" si="323"/>
        <v>18.971428571428572</v>
      </c>
      <c r="Q1409" s="144">
        <f t="shared" si="324"/>
        <v>18.123809523809523</v>
      </c>
      <c r="R1409" s="144">
        <f t="shared" si="325"/>
        <v>8</v>
      </c>
      <c r="S1409" s="144">
        <f t="shared" si="326"/>
        <v>4.1500000000000004</v>
      </c>
      <c r="T1409" s="144">
        <f t="shared" si="327"/>
        <v>4.5714285714285712</v>
      </c>
      <c r="U1409" s="144">
        <f t="shared" si="328"/>
        <v>76.585928489042672</v>
      </c>
      <c r="V1409" s="144">
        <f t="shared" si="329"/>
        <v>4.0369088811995386</v>
      </c>
      <c r="W1409" s="144">
        <f>IFERROR(H1409/M1409,Tabla2[[#This Row],[CARGA PRODUCCION (ANIMALES/HA)]])</f>
        <v>3.4876905041031656</v>
      </c>
      <c r="X1409" s="142">
        <f t="shared" si="330"/>
        <v>2023</v>
      </c>
      <c r="Y1409" s="142">
        <f t="shared" si="331"/>
        <v>4</v>
      </c>
      <c r="Z1409" s="142" t="e">
        <f t="shared" ca="1" si="332"/>
        <v>#NAME?</v>
      </c>
      <c r="AA1409" s="145">
        <f t="shared" si="333"/>
        <v>119</v>
      </c>
      <c r="AB1409" s="143">
        <f t="shared" si="334"/>
        <v>0.88235294117647056</v>
      </c>
      <c r="AC1409" s="146">
        <f t="shared" si="321"/>
        <v>0.11764705882352944</v>
      </c>
      <c r="AD1409" s="140"/>
    </row>
    <row r="1410" spans="1:30">
      <c r="A1410" s="147">
        <v>45042</v>
      </c>
      <c r="B1410" s="140" t="s">
        <v>88</v>
      </c>
      <c r="C1410" s="140">
        <v>567</v>
      </c>
      <c r="D1410" s="140">
        <v>15</v>
      </c>
      <c r="E1410" s="140">
        <v>5</v>
      </c>
      <c r="F1410" s="140">
        <v>15</v>
      </c>
      <c r="G1410" s="140">
        <v>34</v>
      </c>
      <c r="H1410" s="140">
        <v>41</v>
      </c>
      <c r="I1410" s="140">
        <v>1</v>
      </c>
      <c r="J1410" s="140">
        <v>2</v>
      </c>
      <c r="K1410" s="140">
        <v>180</v>
      </c>
      <c r="L1410" s="140">
        <v>14</v>
      </c>
      <c r="M1410" s="141">
        <v>15</v>
      </c>
      <c r="N1410" s="142">
        <f>IF(Tabla2[[#This Row],[LECHE RETIRO DIA]]&lt;&gt;ISBLANK(Tabla2[[#This Row],[LECHE RETIRO DIA]]),SUM(Tabla2[[#This Row],[LECHE TANQUE DIA]:[LECHE RETIRO DIA]]),SUM(Tabla2[[#This Row],[LECHE TANQUE DIA]:[LECHE AUTOCONSUMO DIA]]))</f>
        <v>602</v>
      </c>
      <c r="O1410" s="143">
        <f t="shared" si="322"/>
        <v>0.94186046511627908</v>
      </c>
      <c r="P1410" s="144">
        <f t="shared" si="323"/>
        <v>17.705882352941178</v>
      </c>
      <c r="Q1410" s="144">
        <f t="shared" si="324"/>
        <v>16.676470588235293</v>
      </c>
      <c r="R1410" s="144">
        <f t="shared" si="325"/>
        <v>7.5</v>
      </c>
      <c r="S1410" s="144">
        <f t="shared" si="326"/>
        <v>3.3444444444444446</v>
      </c>
      <c r="T1410" s="144">
        <f t="shared" si="327"/>
        <v>5.2941176470588234</v>
      </c>
      <c r="U1410" s="144">
        <f t="shared" si="328"/>
        <v>43</v>
      </c>
      <c r="V1410" s="144">
        <f t="shared" si="329"/>
        <v>2.4285714285714284</v>
      </c>
      <c r="W1410" s="144">
        <f>IFERROR(H1410/M1410,Tabla2[[#This Row],[CARGA PRODUCCION (ANIMALES/HA)]])</f>
        <v>2.7333333333333334</v>
      </c>
      <c r="X1410" s="142">
        <f t="shared" si="330"/>
        <v>2023</v>
      </c>
      <c r="Y1410" s="142">
        <f t="shared" si="331"/>
        <v>4</v>
      </c>
      <c r="Z1410" s="142" t="e">
        <f t="shared" ca="1" si="332"/>
        <v>#NAME?</v>
      </c>
      <c r="AA1410" s="145">
        <f t="shared" si="333"/>
        <v>41</v>
      </c>
      <c r="AB1410" s="143">
        <f t="shared" si="334"/>
        <v>0.82926829268292679</v>
      </c>
      <c r="AC1410" s="146">
        <f t="shared" si="321"/>
        <v>0.17073170731707321</v>
      </c>
      <c r="AD1410" s="140"/>
    </row>
    <row r="1411" spans="1:30">
      <c r="A1411" s="127">
        <v>45043</v>
      </c>
      <c r="B1411" s="140" t="s">
        <v>81</v>
      </c>
      <c r="C1411" s="140">
        <v>2448</v>
      </c>
      <c r="D1411" s="140">
        <v>30</v>
      </c>
      <c r="E1411" s="140">
        <v>9</v>
      </c>
      <c r="F1411" s="140">
        <v>30</v>
      </c>
      <c r="G1411" s="140">
        <v>104</v>
      </c>
      <c r="H1411" s="140">
        <v>108</v>
      </c>
      <c r="I1411" s="140">
        <v>1</v>
      </c>
      <c r="J1411" s="140">
        <v>13</v>
      </c>
      <c r="K1411" s="140">
        <v>640</v>
      </c>
      <c r="L1411" s="140">
        <v>23.4</v>
      </c>
      <c r="M1411" s="141">
        <v>31.01</v>
      </c>
      <c r="N1411" s="142">
        <f>IF(Tabla2[[#This Row],[LECHE RETIRO DIA]]&lt;&gt;ISBLANK(Tabla2[[#This Row],[LECHE RETIRO DIA]]),SUM(Tabla2[[#This Row],[LECHE TANQUE DIA]:[LECHE RETIRO DIA]]),SUM(Tabla2[[#This Row],[LECHE TANQUE DIA]:[LECHE AUTOCONSUMO DIA]]))</f>
        <v>2517</v>
      </c>
      <c r="O1411" s="143">
        <f t="shared" si="322"/>
        <v>0.9725864123957092</v>
      </c>
      <c r="P1411" s="144">
        <f t="shared" si="323"/>
        <v>24.201923076923077</v>
      </c>
      <c r="Q1411" s="144">
        <f t="shared" si="324"/>
        <v>23.53846153846154</v>
      </c>
      <c r="R1411" s="144">
        <f t="shared" si="325"/>
        <v>2.3076923076923075</v>
      </c>
      <c r="S1411" s="144">
        <f t="shared" si="326"/>
        <v>3.9328124999999998</v>
      </c>
      <c r="T1411" s="144">
        <f t="shared" si="327"/>
        <v>6.1538461538461542</v>
      </c>
      <c r="U1411" s="144">
        <f t="shared" si="328"/>
        <v>107.56410256410257</v>
      </c>
      <c r="V1411" s="144">
        <f t="shared" si="329"/>
        <v>4.4444444444444446</v>
      </c>
      <c r="W1411" s="144">
        <f>IFERROR(H1411/M1411,Tabla2[[#This Row],[CARGA PRODUCCION (ANIMALES/HA)]])</f>
        <v>3.4827475008061914</v>
      </c>
      <c r="X1411" s="142">
        <f t="shared" si="330"/>
        <v>2023</v>
      </c>
      <c r="Y1411" s="142">
        <f t="shared" si="331"/>
        <v>4</v>
      </c>
      <c r="Z1411" s="142" t="e">
        <f t="shared" ca="1" si="332"/>
        <v>#NAME?</v>
      </c>
      <c r="AA1411" s="145">
        <f t="shared" si="333"/>
        <v>108</v>
      </c>
      <c r="AB1411" s="143">
        <f t="shared" si="334"/>
        <v>0.96296296296296291</v>
      </c>
      <c r="AC1411" s="146">
        <f t="shared" si="321"/>
        <v>3.703703703703709E-2</v>
      </c>
      <c r="AD1411" s="140"/>
    </row>
    <row r="1412" spans="1:30">
      <c r="A1412" s="147">
        <v>45043</v>
      </c>
      <c r="B1412" s="140" t="s">
        <v>83</v>
      </c>
      <c r="C1412" s="140">
        <v>2367</v>
      </c>
      <c r="D1412" s="140">
        <v>40</v>
      </c>
      <c r="E1412" s="140">
        <v>9</v>
      </c>
      <c r="F1412" s="140">
        <v>40</v>
      </c>
      <c r="G1412" s="140">
        <v>123</v>
      </c>
      <c r="H1412" s="140">
        <v>138</v>
      </c>
      <c r="I1412" s="140">
        <v>2</v>
      </c>
      <c r="J1412" s="140">
        <v>4</v>
      </c>
      <c r="K1412" s="140">
        <v>680</v>
      </c>
      <c r="L1412" s="140">
        <v>29.8</v>
      </c>
      <c r="M1412" s="141">
        <v>36.590000000000003</v>
      </c>
      <c r="N1412" s="142">
        <f>IF(Tabla2[[#This Row],[LECHE RETIRO DIA]]&lt;&gt;ISBLANK(Tabla2[[#This Row],[LECHE RETIRO DIA]]),SUM(Tabla2[[#This Row],[LECHE TANQUE DIA]:[LECHE RETIRO DIA]]),SUM(Tabla2[[#This Row],[LECHE TANQUE DIA]:[LECHE AUTOCONSUMO DIA]]))</f>
        <v>2456</v>
      </c>
      <c r="O1412" s="143">
        <f t="shared" si="322"/>
        <v>0.96376221498371339</v>
      </c>
      <c r="P1412" s="144">
        <f t="shared" si="323"/>
        <v>19.967479674796749</v>
      </c>
      <c r="Q1412" s="144">
        <f t="shared" si="324"/>
        <v>19.243902439024389</v>
      </c>
      <c r="R1412" s="144">
        <f t="shared" si="325"/>
        <v>10</v>
      </c>
      <c r="S1412" s="144">
        <f t="shared" si="326"/>
        <v>3.611764705882353</v>
      </c>
      <c r="T1412" s="144">
        <f t="shared" si="327"/>
        <v>5.5284552845528454</v>
      </c>
      <c r="U1412" s="144">
        <f t="shared" si="328"/>
        <v>82.416107382550337</v>
      </c>
      <c r="V1412" s="144">
        <f t="shared" si="329"/>
        <v>4.1275167785234901</v>
      </c>
      <c r="W1412" s="144">
        <f>IFERROR(H1412/M1412,Tabla2[[#This Row],[CARGA PRODUCCION (ANIMALES/HA)]])</f>
        <v>3.7715222738453127</v>
      </c>
      <c r="X1412" s="142">
        <f t="shared" si="330"/>
        <v>2023</v>
      </c>
      <c r="Y1412" s="142">
        <f t="shared" si="331"/>
        <v>4</v>
      </c>
      <c r="Z1412" s="142" t="e">
        <f t="shared" ca="1" si="332"/>
        <v>#NAME?</v>
      </c>
      <c r="AA1412" s="145">
        <f t="shared" si="333"/>
        <v>138</v>
      </c>
      <c r="AB1412" s="143">
        <f t="shared" si="334"/>
        <v>0.89130434782608692</v>
      </c>
      <c r="AC1412" s="146">
        <f t="shared" si="321"/>
        <v>0.10869565217391308</v>
      </c>
      <c r="AD1412" s="140"/>
    </row>
    <row r="1413" spans="1:30">
      <c r="A1413" s="127">
        <v>45043</v>
      </c>
      <c r="B1413" s="140" t="s">
        <v>85</v>
      </c>
      <c r="C1413" s="140">
        <v>1911</v>
      </c>
      <c r="D1413" s="140">
        <v>40</v>
      </c>
      <c r="E1413" s="140">
        <v>9</v>
      </c>
      <c r="F1413" s="140">
        <v>40</v>
      </c>
      <c r="G1413" s="140">
        <v>105</v>
      </c>
      <c r="H1413" s="140">
        <v>119</v>
      </c>
      <c r="I1413" s="140">
        <v>0</v>
      </c>
      <c r="J1413" s="140">
        <v>5</v>
      </c>
      <c r="K1413" s="140">
        <v>480</v>
      </c>
      <c r="L1413" s="140">
        <v>26.01</v>
      </c>
      <c r="M1413" s="141">
        <v>34.119999999999997</v>
      </c>
      <c r="N1413" s="142">
        <f>IF(Tabla2[[#This Row],[LECHE RETIRO DIA]]&lt;&gt;ISBLANK(Tabla2[[#This Row],[LECHE RETIRO DIA]]),SUM(Tabla2[[#This Row],[LECHE TANQUE DIA]:[LECHE RETIRO DIA]]),SUM(Tabla2[[#This Row],[LECHE TANQUE DIA]:[LECHE AUTOCONSUMO DIA]]))</f>
        <v>2000</v>
      </c>
      <c r="O1413" s="143">
        <f t="shared" si="322"/>
        <v>0.95550000000000002</v>
      </c>
      <c r="P1413" s="144">
        <f t="shared" si="323"/>
        <v>19.047619047619047</v>
      </c>
      <c r="Q1413" s="144">
        <f t="shared" si="324"/>
        <v>18.2</v>
      </c>
      <c r="R1413" s="144">
        <f t="shared" si="325"/>
        <v>8</v>
      </c>
      <c r="S1413" s="144">
        <f t="shared" si="326"/>
        <v>4.166666666666667</v>
      </c>
      <c r="T1413" s="144">
        <f t="shared" si="327"/>
        <v>4.5714285714285712</v>
      </c>
      <c r="U1413" s="144">
        <f t="shared" si="328"/>
        <v>76.893502499038831</v>
      </c>
      <c r="V1413" s="144">
        <f t="shared" si="329"/>
        <v>4.0369088811995386</v>
      </c>
      <c r="W1413" s="144">
        <f>IFERROR(H1413/M1413,Tabla2[[#This Row],[CARGA PRODUCCION (ANIMALES/HA)]])</f>
        <v>3.4876905041031656</v>
      </c>
      <c r="X1413" s="142">
        <f t="shared" si="330"/>
        <v>2023</v>
      </c>
      <c r="Y1413" s="142">
        <f t="shared" si="331"/>
        <v>4</v>
      </c>
      <c r="Z1413" s="142" t="e">
        <f t="shared" ca="1" si="332"/>
        <v>#NAME?</v>
      </c>
      <c r="AA1413" s="145">
        <f t="shared" si="333"/>
        <v>119</v>
      </c>
      <c r="AB1413" s="143">
        <f t="shared" si="334"/>
        <v>0.88235294117647056</v>
      </c>
      <c r="AC1413" s="146">
        <f t="shared" si="321"/>
        <v>0.11764705882352944</v>
      </c>
      <c r="AD1413" s="140"/>
    </row>
    <row r="1414" spans="1:30">
      <c r="A1414" s="147">
        <v>45043</v>
      </c>
      <c r="B1414" s="140" t="s">
        <v>88</v>
      </c>
      <c r="C1414" s="140">
        <v>575</v>
      </c>
      <c r="D1414" s="140">
        <v>15</v>
      </c>
      <c r="E1414" s="140">
        <v>5</v>
      </c>
      <c r="F1414" s="140">
        <v>15</v>
      </c>
      <c r="G1414" s="140">
        <v>34</v>
      </c>
      <c r="H1414" s="140">
        <v>41</v>
      </c>
      <c r="I1414" s="140">
        <v>1</v>
      </c>
      <c r="J1414" s="140">
        <v>2</v>
      </c>
      <c r="K1414" s="140">
        <v>480</v>
      </c>
      <c r="L1414" s="140">
        <v>14</v>
      </c>
      <c r="M1414" s="141">
        <v>15</v>
      </c>
      <c r="N1414" s="142">
        <f>IF(Tabla2[[#This Row],[LECHE RETIRO DIA]]&lt;&gt;ISBLANK(Tabla2[[#This Row],[LECHE RETIRO DIA]]),SUM(Tabla2[[#This Row],[LECHE TANQUE DIA]:[LECHE RETIRO DIA]]),SUM(Tabla2[[#This Row],[LECHE TANQUE DIA]:[LECHE AUTOCONSUMO DIA]]))</f>
        <v>610</v>
      </c>
      <c r="O1414" s="143">
        <f t="shared" si="322"/>
        <v>0.94262295081967218</v>
      </c>
      <c r="P1414" s="144">
        <f t="shared" si="323"/>
        <v>17.941176470588236</v>
      </c>
      <c r="Q1414" s="144">
        <f t="shared" si="324"/>
        <v>16.911764705882351</v>
      </c>
      <c r="R1414" s="144">
        <f t="shared" si="325"/>
        <v>7.5</v>
      </c>
      <c r="S1414" s="144">
        <f t="shared" si="326"/>
        <v>1.2708333333333333</v>
      </c>
      <c r="T1414" s="144">
        <f t="shared" si="327"/>
        <v>14.117647058823529</v>
      </c>
      <c r="U1414" s="144">
        <f t="shared" si="328"/>
        <v>43.571428571428569</v>
      </c>
      <c r="V1414" s="144">
        <f t="shared" si="329"/>
        <v>2.4285714285714284</v>
      </c>
      <c r="W1414" s="144">
        <f>IFERROR(H1414/M1414,Tabla2[[#This Row],[CARGA PRODUCCION (ANIMALES/HA)]])</f>
        <v>2.7333333333333334</v>
      </c>
      <c r="X1414" s="142">
        <f t="shared" si="330"/>
        <v>2023</v>
      </c>
      <c r="Y1414" s="142">
        <f t="shared" si="331"/>
        <v>4</v>
      </c>
      <c r="Z1414" s="142" t="e">
        <f t="shared" ca="1" si="332"/>
        <v>#NAME?</v>
      </c>
      <c r="AA1414" s="145">
        <f t="shared" si="333"/>
        <v>41</v>
      </c>
      <c r="AB1414" s="143">
        <f t="shared" si="334"/>
        <v>0.82926829268292679</v>
      </c>
      <c r="AC1414" s="146">
        <f t="shared" si="321"/>
        <v>0.17073170731707321</v>
      </c>
      <c r="AD1414" s="140"/>
    </row>
    <row r="1415" spans="1:30">
      <c r="A1415" s="147">
        <v>45044</v>
      </c>
      <c r="B1415" s="140" t="s">
        <v>81</v>
      </c>
      <c r="C1415" s="140">
        <v>2480</v>
      </c>
      <c r="D1415" s="140">
        <v>30</v>
      </c>
      <c r="E1415" s="140">
        <v>9</v>
      </c>
      <c r="F1415" s="140">
        <v>30</v>
      </c>
      <c r="G1415" s="140">
        <v>105</v>
      </c>
      <c r="H1415" s="140">
        <v>108</v>
      </c>
      <c r="I1415" s="140">
        <v>1</v>
      </c>
      <c r="J1415" s="140">
        <v>13</v>
      </c>
      <c r="K1415" s="140">
        <v>640</v>
      </c>
      <c r="L1415" s="140">
        <v>23.4</v>
      </c>
      <c r="M1415" s="141">
        <v>31.01</v>
      </c>
      <c r="N1415" s="142">
        <f>IF(Tabla2[[#This Row],[LECHE RETIRO DIA]]&lt;&gt;ISBLANK(Tabla2[[#This Row],[LECHE RETIRO DIA]]),SUM(Tabla2[[#This Row],[LECHE TANQUE DIA]:[LECHE RETIRO DIA]]),SUM(Tabla2[[#This Row],[LECHE TANQUE DIA]:[LECHE AUTOCONSUMO DIA]]))</f>
        <v>2549</v>
      </c>
      <c r="O1415" s="143">
        <f t="shared" si="322"/>
        <v>0.97293056100431541</v>
      </c>
      <c r="P1415" s="144">
        <f t="shared" si="323"/>
        <v>24.276190476190475</v>
      </c>
      <c r="Q1415" s="144">
        <f t="shared" si="324"/>
        <v>23.61904761904762</v>
      </c>
      <c r="R1415" s="144">
        <f t="shared" si="325"/>
        <v>2.3076923076923075</v>
      </c>
      <c r="S1415" s="144">
        <f t="shared" si="326"/>
        <v>3.9828125000000001</v>
      </c>
      <c r="T1415" s="144">
        <f t="shared" si="327"/>
        <v>6.0952380952380949</v>
      </c>
      <c r="U1415" s="144">
        <f t="shared" si="328"/>
        <v>108.93162393162393</v>
      </c>
      <c r="V1415" s="144">
        <f t="shared" si="329"/>
        <v>4.4871794871794872</v>
      </c>
      <c r="W1415" s="144">
        <f>IFERROR(H1415/M1415,Tabla2[[#This Row],[CARGA PRODUCCION (ANIMALES/HA)]])</f>
        <v>3.4827475008061914</v>
      </c>
      <c r="X1415" s="142">
        <f t="shared" si="330"/>
        <v>2023</v>
      </c>
      <c r="Y1415" s="142">
        <f t="shared" si="331"/>
        <v>4</v>
      </c>
      <c r="Z1415" s="142" t="e">
        <f t="shared" ca="1" si="332"/>
        <v>#NAME?</v>
      </c>
      <c r="AA1415" s="145">
        <f t="shared" si="333"/>
        <v>108</v>
      </c>
      <c r="AB1415" s="143">
        <f t="shared" si="334"/>
        <v>0.97222222222222221</v>
      </c>
      <c r="AC1415" s="146">
        <f t="shared" si="321"/>
        <v>2.777777777777779E-2</v>
      </c>
      <c r="AD1415" s="140"/>
    </row>
    <row r="1416" spans="1:30">
      <c r="A1416" s="147">
        <v>45044</v>
      </c>
      <c r="B1416" s="140" t="s">
        <v>83</v>
      </c>
      <c r="C1416" s="140">
        <v>2386</v>
      </c>
      <c r="D1416" s="140">
        <v>40</v>
      </c>
      <c r="E1416" s="140">
        <v>9</v>
      </c>
      <c r="F1416" s="140">
        <v>40</v>
      </c>
      <c r="G1416" s="140">
        <v>123</v>
      </c>
      <c r="H1416" s="140">
        <v>138</v>
      </c>
      <c r="I1416" s="140">
        <v>2</v>
      </c>
      <c r="J1416" s="140">
        <v>4</v>
      </c>
      <c r="K1416" s="140">
        <v>680</v>
      </c>
      <c r="L1416" s="140">
        <v>29.8</v>
      </c>
      <c r="M1416" s="141">
        <v>36.590000000000003</v>
      </c>
      <c r="N1416" s="142">
        <f>IF(Tabla2[[#This Row],[LECHE RETIRO DIA]]&lt;&gt;ISBLANK(Tabla2[[#This Row],[LECHE RETIRO DIA]]),SUM(Tabla2[[#This Row],[LECHE TANQUE DIA]:[LECHE RETIRO DIA]]),SUM(Tabla2[[#This Row],[LECHE TANQUE DIA]:[LECHE AUTOCONSUMO DIA]]))</f>
        <v>2475</v>
      </c>
      <c r="O1416" s="143">
        <f t="shared" si="322"/>
        <v>0.96404040404040403</v>
      </c>
      <c r="P1416" s="144">
        <f t="shared" si="323"/>
        <v>20.121951219512194</v>
      </c>
      <c r="Q1416" s="144">
        <f t="shared" si="324"/>
        <v>19.398373983739837</v>
      </c>
      <c r="R1416" s="144">
        <f t="shared" si="325"/>
        <v>10</v>
      </c>
      <c r="S1416" s="144">
        <f t="shared" si="326"/>
        <v>3.6397058823529411</v>
      </c>
      <c r="T1416" s="144">
        <f t="shared" si="327"/>
        <v>5.5284552845528454</v>
      </c>
      <c r="U1416" s="144">
        <f t="shared" si="328"/>
        <v>83.053691275167779</v>
      </c>
      <c r="V1416" s="144">
        <f t="shared" si="329"/>
        <v>4.1275167785234901</v>
      </c>
      <c r="W1416" s="144">
        <f>IFERROR(H1416/M1416,Tabla2[[#This Row],[CARGA PRODUCCION (ANIMALES/HA)]])</f>
        <v>3.7715222738453127</v>
      </c>
      <c r="X1416" s="142">
        <f t="shared" si="330"/>
        <v>2023</v>
      </c>
      <c r="Y1416" s="142">
        <f t="shared" si="331"/>
        <v>4</v>
      </c>
      <c r="Z1416" s="142" t="e">
        <f t="shared" ca="1" si="332"/>
        <v>#NAME?</v>
      </c>
      <c r="AA1416" s="145">
        <f t="shared" si="333"/>
        <v>138</v>
      </c>
      <c r="AB1416" s="143">
        <f t="shared" si="334"/>
        <v>0.89130434782608692</v>
      </c>
      <c r="AC1416" s="146">
        <f t="shared" si="321"/>
        <v>0.10869565217391308</v>
      </c>
      <c r="AD1416" s="140"/>
    </row>
    <row r="1417" spans="1:30">
      <c r="A1417" s="147">
        <v>45044</v>
      </c>
      <c r="B1417" s="140" t="s">
        <v>85</v>
      </c>
      <c r="C1417" s="140">
        <v>1936</v>
      </c>
      <c r="D1417" s="140">
        <v>40</v>
      </c>
      <c r="E1417" s="140">
        <v>9</v>
      </c>
      <c r="F1417" s="140">
        <v>40</v>
      </c>
      <c r="G1417" s="140">
        <v>105</v>
      </c>
      <c r="H1417" s="140">
        <v>119</v>
      </c>
      <c r="I1417" s="140">
        <v>0</v>
      </c>
      <c r="J1417" s="140">
        <v>5</v>
      </c>
      <c r="K1417" s="140">
        <v>480</v>
      </c>
      <c r="L1417" s="140">
        <v>26.01</v>
      </c>
      <c r="M1417" s="141">
        <v>34.119999999999997</v>
      </c>
      <c r="N1417" s="142">
        <f>IF(Tabla2[[#This Row],[LECHE RETIRO DIA]]&lt;&gt;ISBLANK(Tabla2[[#This Row],[LECHE RETIRO DIA]]),SUM(Tabla2[[#This Row],[LECHE TANQUE DIA]:[LECHE RETIRO DIA]]),SUM(Tabla2[[#This Row],[LECHE TANQUE DIA]:[LECHE AUTOCONSUMO DIA]]))</f>
        <v>2025</v>
      </c>
      <c r="O1417" s="143">
        <f t="shared" si="322"/>
        <v>0.95604938271604933</v>
      </c>
      <c r="P1417" s="144">
        <f t="shared" si="323"/>
        <v>19.285714285714285</v>
      </c>
      <c r="Q1417" s="144">
        <f t="shared" si="324"/>
        <v>18.438095238095237</v>
      </c>
      <c r="R1417" s="144">
        <f t="shared" si="325"/>
        <v>8</v>
      </c>
      <c r="S1417" s="144">
        <f t="shared" si="326"/>
        <v>4.21875</v>
      </c>
      <c r="T1417" s="144">
        <f t="shared" si="327"/>
        <v>4.5714285714285712</v>
      </c>
      <c r="U1417" s="144">
        <f t="shared" si="328"/>
        <v>77.854671280276818</v>
      </c>
      <c r="V1417" s="144">
        <f t="shared" si="329"/>
        <v>4.0369088811995386</v>
      </c>
      <c r="W1417" s="144">
        <f>IFERROR(H1417/M1417,Tabla2[[#This Row],[CARGA PRODUCCION (ANIMALES/HA)]])</f>
        <v>3.4876905041031656</v>
      </c>
      <c r="X1417" s="142">
        <f t="shared" si="330"/>
        <v>2023</v>
      </c>
      <c r="Y1417" s="142">
        <f t="shared" si="331"/>
        <v>4</v>
      </c>
      <c r="Z1417" s="142" t="e">
        <f t="shared" ca="1" si="332"/>
        <v>#NAME?</v>
      </c>
      <c r="AA1417" s="145">
        <f t="shared" si="333"/>
        <v>119</v>
      </c>
      <c r="AB1417" s="143">
        <f t="shared" si="334"/>
        <v>0.88235294117647056</v>
      </c>
      <c r="AC1417" s="146">
        <f t="shared" si="321"/>
        <v>0.11764705882352944</v>
      </c>
      <c r="AD1417" s="140"/>
    </row>
    <row r="1418" spans="1:30">
      <c r="A1418" s="147">
        <v>45044</v>
      </c>
      <c r="B1418" s="140" t="s">
        <v>88</v>
      </c>
      <c r="C1418" s="140">
        <v>535</v>
      </c>
      <c r="D1418" s="140">
        <v>15</v>
      </c>
      <c r="E1418" s="140">
        <v>5</v>
      </c>
      <c r="F1418" s="140">
        <v>15</v>
      </c>
      <c r="G1418" s="140">
        <v>34</v>
      </c>
      <c r="H1418" s="140">
        <v>41</v>
      </c>
      <c r="I1418" s="140">
        <v>1</v>
      </c>
      <c r="J1418" s="140">
        <v>2</v>
      </c>
      <c r="K1418" s="140">
        <v>180</v>
      </c>
      <c r="L1418" s="140">
        <v>14</v>
      </c>
      <c r="M1418" s="141">
        <v>15</v>
      </c>
      <c r="N1418" s="142">
        <f>IF(Tabla2[[#This Row],[LECHE RETIRO DIA]]&lt;&gt;ISBLANK(Tabla2[[#This Row],[LECHE RETIRO DIA]]),SUM(Tabla2[[#This Row],[LECHE TANQUE DIA]:[LECHE RETIRO DIA]]),SUM(Tabla2[[#This Row],[LECHE TANQUE DIA]:[LECHE AUTOCONSUMO DIA]]))</f>
        <v>570</v>
      </c>
      <c r="O1418" s="143">
        <f t="shared" si="322"/>
        <v>0.93859649122807021</v>
      </c>
      <c r="P1418" s="144">
        <f t="shared" si="323"/>
        <v>16.764705882352942</v>
      </c>
      <c r="Q1418" s="144">
        <f t="shared" si="324"/>
        <v>15.735294117647058</v>
      </c>
      <c r="R1418" s="144">
        <f t="shared" si="325"/>
        <v>7.5</v>
      </c>
      <c r="S1418" s="144">
        <f t="shared" si="326"/>
        <v>3.1666666666666665</v>
      </c>
      <c r="T1418" s="144">
        <f t="shared" si="327"/>
        <v>5.2941176470588234</v>
      </c>
      <c r="U1418" s="144">
        <f t="shared" si="328"/>
        <v>40.714285714285715</v>
      </c>
      <c r="V1418" s="144">
        <f t="shared" si="329"/>
        <v>2.4285714285714284</v>
      </c>
      <c r="W1418" s="144">
        <f>IFERROR(H1418/M1418,Tabla2[[#This Row],[CARGA PRODUCCION (ANIMALES/HA)]])</f>
        <v>2.7333333333333334</v>
      </c>
      <c r="X1418" s="142">
        <f t="shared" si="330"/>
        <v>2023</v>
      </c>
      <c r="Y1418" s="142">
        <f t="shared" si="331"/>
        <v>4</v>
      </c>
      <c r="Z1418" s="142" t="e">
        <f t="shared" ca="1" si="332"/>
        <v>#NAME?</v>
      </c>
      <c r="AA1418" s="145">
        <f t="shared" si="333"/>
        <v>41</v>
      </c>
      <c r="AB1418" s="143">
        <f t="shared" si="334"/>
        <v>0.82926829268292679</v>
      </c>
      <c r="AC1418" s="146">
        <f t="shared" si="321"/>
        <v>0.17073170731707321</v>
      </c>
      <c r="AD1418" s="140"/>
    </row>
    <row r="1419" spans="1:30">
      <c r="A1419" s="147">
        <v>45045</v>
      </c>
      <c r="B1419" s="140" t="s">
        <v>81</v>
      </c>
      <c r="C1419" s="140">
        <v>2489</v>
      </c>
      <c r="D1419" s="140">
        <v>30</v>
      </c>
      <c r="E1419" s="140">
        <v>9</v>
      </c>
      <c r="F1419" s="140">
        <v>30</v>
      </c>
      <c r="G1419" s="140">
        <v>105</v>
      </c>
      <c r="H1419" s="140">
        <v>109</v>
      </c>
      <c r="I1419" s="140">
        <v>1</v>
      </c>
      <c r="J1419" s="140">
        <v>13</v>
      </c>
      <c r="K1419" s="140">
        <v>640</v>
      </c>
      <c r="L1419" s="140">
        <v>23.4</v>
      </c>
      <c r="M1419" s="141">
        <v>31.01</v>
      </c>
      <c r="N1419" s="142">
        <f>IF(Tabla2[[#This Row],[LECHE RETIRO DIA]]&lt;&gt;ISBLANK(Tabla2[[#This Row],[LECHE RETIRO DIA]]),SUM(Tabla2[[#This Row],[LECHE TANQUE DIA]:[LECHE RETIRO DIA]]),SUM(Tabla2[[#This Row],[LECHE TANQUE DIA]:[LECHE AUTOCONSUMO DIA]]))</f>
        <v>2558</v>
      </c>
      <c r="O1419" s="143">
        <f t="shared" si="322"/>
        <v>0.97302580140734951</v>
      </c>
      <c r="P1419" s="144">
        <f t="shared" si="323"/>
        <v>24.361904761904761</v>
      </c>
      <c r="Q1419" s="144">
        <f t="shared" si="324"/>
        <v>23.704761904761906</v>
      </c>
      <c r="R1419" s="144">
        <f t="shared" si="325"/>
        <v>2.3076923076923075</v>
      </c>
      <c r="S1419" s="144">
        <f t="shared" si="326"/>
        <v>3.9968750000000002</v>
      </c>
      <c r="T1419" s="144">
        <f t="shared" si="327"/>
        <v>6.0952380952380949</v>
      </c>
      <c r="U1419" s="144">
        <f t="shared" si="328"/>
        <v>109.31623931623932</v>
      </c>
      <c r="V1419" s="144">
        <f t="shared" si="329"/>
        <v>4.4871794871794872</v>
      </c>
      <c r="W1419" s="144">
        <f>IFERROR(H1419/M1419,Tabla2[[#This Row],[CARGA PRODUCCION (ANIMALES/HA)]])</f>
        <v>3.5149951628506932</v>
      </c>
      <c r="X1419" s="142">
        <f>YEAR(A1421)</f>
        <v>2023</v>
      </c>
      <c r="Y1419" s="142">
        <f>MONTH(A1421)</f>
        <v>4</v>
      </c>
      <c r="Z1419" s="142" t="e">
        <f ca="1">_xlfn.ISOWEEKNUM(A1421)</f>
        <v>#NAME?</v>
      </c>
      <c r="AA1419" s="145">
        <f t="shared" si="333"/>
        <v>109</v>
      </c>
      <c r="AB1419" s="143">
        <f t="shared" si="334"/>
        <v>0.96330275229357798</v>
      </c>
      <c r="AC1419" s="146">
        <f t="shared" si="321"/>
        <v>3.669724770642202E-2</v>
      </c>
      <c r="AD1419" s="140"/>
    </row>
    <row r="1420" spans="1:30">
      <c r="A1420" s="147">
        <v>45045</v>
      </c>
      <c r="B1420" s="140" t="s">
        <v>83</v>
      </c>
      <c r="C1420" s="140">
        <v>2420</v>
      </c>
      <c r="D1420" s="140">
        <v>40</v>
      </c>
      <c r="E1420" s="140">
        <v>9</v>
      </c>
      <c r="F1420" s="140">
        <v>40</v>
      </c>
      <c r="G1420" s="140">
        <v>123</v>
      </c>
      <c r="H1420" s="140">
        <v>138</v>
      </c>
      <c r="I1420" s="140">
        <v>2</v>
      </c>
      <c r="J1420" s="140">
        <v>4</v>
      </c>
      <c r="K1420" s="140">
        <v>680</v>
      </c>
      <c r="L1420" s="140">
        <v>29.8</v>
      </c>
      <c r="M1420" s="141">
        <v>36.590000000000003</v>
      </c>
      <c r="N1420" s="142">
        <f>IF(Tabla2[[#This Row],[LECHE RETIRO DIA]]&lt;&gt;ISBLANK(Tabla2[[#This Row],[LECHE RETIRO DIA]]),SUM(Tabla2[[#This Row],[LECHE TANQUE DIA]:[LECHE RETIRO DIA]]),SUM(Tabla2[[#This Row],[LECHE TANQUE DIA]:[LECHE AUTOCONSUMO DIA]]))</f>
        <v>2509</v>
      </c>
      <c r="O1420" s="143">
        <f t="shared" si="322"/>
        <v>0.96452770027899559</v>
      </c>
      <c r="P1420" s="144">
        <f t="shared" si="323"/>
        <v>20.398373983739837</v>
      </c>
      <c r="Q1420" s="144">
        <f t="shared" si="324"/>
        <v>19.674796747967481</v>
      </c>
      <c r="R1420" s="144">
        <f t="shared" si="325"/>
        <v>10</v>
      </c>
      <c r="S1420" s="144">
        <f t="shared" si="326"/>
        <v>3.6897058823529414</v>
      </c>
      <c r="T1420" s="144">
        <f t="shared" si="327"/>
        <v>5.5284552845528454</v>
      </c>
      <c r="U1420" s="144">
        <f t="shared" si="328"/>
        <v>84.194630872483216</v>
      </c>
      <c r="V1420" s="144">
        <f t="shared" si="329"/>
        <v>4.1275167785234901</v>
      </c>
      <c r="W1420" s="144">
        <f>IFERROR(H1420/M1420,Tabla2[[#This Row],[CARGA PRODUCCION (ANIMALES/HA)]])</f>
        <v>3.7715222738453127</v>
      </c>
      <c r="X1420" s="142">
        <f>YEAR(A1422)</f>
        <v>2023</v>
      </c>
      <c r="Y1420" s="142">
        <f>MONTH(A1422)</f>
        <v>4</v>
      </c>
      <c r="Z1420" s="142" t="e">
        <f ca="1">_xlfn.ISOWEEKNUM(A1422)</f>
        <v>#NAME?</v>
      </c>
      <c r="AA1420" s="145">
        <f t="shared" si="333"/>
        <v>138</v>
      </c>
      <c r="AB1420" s="143">
        <f t="shared" si="334"/>
        <v>0.89130434782608692</v>
      </c>
      <c r="AC1420" s="146">
        <f t="shared" si="321"/>
        <v>0.10869565217391308</v>
      </c>
      <c r="AD1420" s="140"/>
    </row>
    <row r="1421" spans="1:30">
      <c r="A1421" s="147">
        <v>45045</v>
      </c>
      <c r="B1421" s="140" t="s">
        <v>85</v>
      </c>
      <c r="C1421" s="140">
        <v>1907</v>
      </c>
      <c r="D1421" s="140">
        <v>40</v>
      </c>
      <c r="E1421" s="140">
        <v>9</v>
      </c>
      <c r="F1421" s="140">
        <v>40</v>
      </c>
      <c r="G1421" s="140">
        <v>105</v>
      </c>
      <c r="H1421" s="140">
        <v>119</v>
      </c>
      <c r="I1421" s="140">
        <v>0</v>
      </c>
      <c r="J1421" s="140">
        <v>5</v>
      </c>
      <c r="K1421" s="140">
        <v>480</v>
      </c>
      <c r="L1421" s="140">
        <v>26.01</v>
      </c>
      <c r="M1421" s="141">
        <v>34.119999999999997</v>
      </c>
      <c r="N1421" s="142">
        <f>IF(Tabla2[[#This Row],[LECHE RETIRO DIA]]&lt;&gt;ISBLANK(Tabla2[[#This Row],[LECHE RETIRO DIA]]),SUM(Tabla2[[#This Row],[LECHE TANQUE DIA]:[LECHE RETIRO DIA]]),SUM(Tabla2[[#This Row],[LECHE TANQUE DIA]:[LECHE AUTOCONSUMO DIA]]))</f>
        <v>1996</v>
      </c>
      <c r="O1421" s="143">
        <f t="shared" si="322"/>
        <v>0.95541082164328661</v>
      </c>
      <c r="P1421" s="144">
        <f t="shared" si="323"/>
        <v>19.009523809523809</v>
      </c>
      <c r="Q1421" s="144">
        <f t="shared" si="324"/>
        <v>18.161904761904761</v>
      </c>
      <c r="R1421" s="144">
        <f t="shared" si="325"/>
        <v>8</v>
      </c>
      <c r="S1421" s="144">
        <f t="shared" si="326"/>
        <v>4.1583333333333332</v>
      </c>
      <c r="T1421" s="144">
        <f t="shared" si="327"/>
        <v>4.5714285714285712</v>
      </c>
      <c r="U1421" s="144">
        <f t="shared" si="328"/>
        <v>76.739715494040752</v>
      </c>
      <c r="V1421" s="144">
        <f t="shared" si="329"/>
        <v>4.0369088811995386</v>
      </c>
      <c r="W1421" s="144">
        <f>IFERROR(H1421/M1421,Tabla2[[#This Row],[CARGA PRODUCCION (ANIMALES/HA)]])</f>
        <v>3.4876905041031656</v>
      </c>
      <c r="X1421" s="142">
        <f t="shared" ref="X1421:X1484" si="335">YEAR(A1421)</f>
        <v>2023</v>
      </c>
      <c r="Y1421" s="142">
        <f t="shared" ref="Y1421:Y1484" si="336">MONTH(A1421)</f>
        <v>4</v>
      </c>
      <c r="Z1421" s="142" t="e">
        <f t="shared" ref="Z1421:Z1484" ca="1" si="337">_xlfn.ISOWEEKNUM(A1421)</f>
        <v>#NAME?</v>
      </c>
      <c r="AA1421" s="145">
        <f t="shared" si="333"/>
        <v>119</v>
      </c>
      <c r="AB1421" s="143">
        <f t="shared" si="334"/>
        <v>0.88235294117647056</v>
      </c>
      <c r="AC1421" s="146">
        <f t="shared" si="321"/>
        <v>0.11764705882352944</v>
      </c>
      <c r="AD1421" s="140"/>
    </row>
    <row r="1422" spans="1:30">
      <c r="A1422" s="147">
        <v>45045</v>
      </c>
      <c r="B1422" s="140" t="s">
        <v>88</v>
      </c>
      <c r="C1422" s="140">
        <v>539</v>
      </c>
      <c r="D1422" s="140">
        <v>15</v>
      </c>
      <c r="E1422" s="140">
        <v>5</v>
      </c>
      <c r="F1422" s="140">
        <v>15</v>
      </c>
      <c r="G1422" s="140">
        <v>34</v>
      </c>
      <c r="H1422" s="140">
        <v>40</v>
      </c>
      <c r="I1422" s="140">
        <v>1</v>
      </c>
      <c r="J1422" s="140">
        <v>2</v>
      </c>
      <c r="K1422" s="140">
        <v>180</v>
      </c>
      <c r="L1422" s="140">
        <v>14</v>
      </c>
      <c r="M1422" s="141">
        <v>15</v>
      </c>
      <c r="N1422" s="142">
        <f>IF(Tabla2[[#This Row],[LECHE RETIRO DIA]]&lt;&gt;ISBLANK(Tabla2[[#This Row],[LECHE RETIRO DIA]]),SUM(Tabla2[[#This Row],[LECHE TANQUE DIA]:[LECHE RETIRO DIA]]),SUM(Tabla2[[#This Row],[LECHE TANQUE DIA]:[LECHE AUTOCONSUMO DIA]]))</f>
        <v>574</v>
      </c>
      <c r="O1422" s="143">
        <f t="shared" si="322"/>
        <v>0.93902439024390238</v>
      </c>
      <c r="P1422" s="144">
        <f t="shared" si="323"/>
        <v>16.882352941176471</v>
      </c>
      <c r="Q1422" s="144">
        <f t="shared" si="324"/>
        <v>15.852941176470589</v>
      </c>
      <c r="R1422" s="144">
        <f t="shared" si="325"/>
        <v>7.5</v>
      </c>
      <c r="S1422" s="144">
        <f t="shared" si="326"/>
        <v>3.1888888888888891</v>
      </c>
      <c r="T1422" s="144">
        <f t="shared" si="327"/>
        <v>5.2941176470588234</v>
      </c>
      <c r="U1422" s="144">
        <f t="shared" si="328"/>
        <v>41</v>
      </c>
      <c r="V1422" s="144">
        <f t="shared" si="329"/>
        <v>2.4285714285714284</v>
      </c>
      <c r="W1422" s="144">
        <f>IFERROR(H1422/M1422,Tabla2[[#This Row],[CARGA PRODUCCION (ANIMALES/HA)]])</f>
        <v>2.6666666666666665</v>
      </c>
      <c r="X1422" s="142">
        <f t="shared" si="335"/>
        <v>2023</v>
      </c>
      <c r="Y1422" s="142">
        <f t="shared" si="336"/>
        <v>4</v>
      </c>
      <c r="Z1422" s="142" t="e">
        <f t="shared" ca="1" si="337"/>
        <v>#NAME?</v>
      </c>
      <c r="AA1422" s="145">
        <f t="shared" si="333"/>
        <v>40</v>
      </c>
      <c r="AB1422" s="143">
        <f t="shared" si="334"/>
        <v>0.85</v>
      </c>
      <c r="AC1422" s="146">
        <f t="shared" si="321"/>
        <v>0.15000000000000002</v>
      </c>
      <c r="AD1422" s="140"/>
    </row>
    <row r="1423" spans="1:30">
      <c r="A1423" s="147">
        <v>45046</v>
      </c>
      <c r="B1423" s="140" t="s">
        <v>81</v>
      </c>
      <c r="C1423" s="140">
        <v>2480</v>
      </c>
      <c r="D1423" s="140">
        <v>30</v>
      </c>
      <c r="E1423" s="140">
        <v>9</v>
      </c>
      <c r="F1423" s="140">
        <v>30</v>
      </c>
      <c r="G1423" s="140">
        <v>106</v>
      </c>
      <c r="H1423" s="140">
        <v>109</v>
      </c>
      <c r="I1423" s="140">
        <v>1</v>
      </c>
      <c r="J1423" s="140">
        <v>13</v>
      </c>
      <c r="K1423" s="140">
        <v>640</v>
      </c>
      <c r="L1423" s="140">
        <v>23.4</v>
      </c>
      <c r="M1423" s="141">
        <v>31.01</v>
      </c>
      <c r="N1423" s="142">
        <f>IF(Tabla2[[#This Row],[LECHE RETIRO DIA]]&lt;&gt;ISBLANK(Tabla2[[#This Row],[LECHE RETIRO DIA]]),SUM(Tabla2[[#This Row],[LECHE TANQUE DIA]:[LECHE RETIRO DIA]]),SUM(Tabla2[[#This Row],[LECHE TANQUE DIA]:[LECHE AUTOCONSUMO DIA]]))</f>
        <v>2549</v>
      </c>
      <c r="O1423" s="143">
        <f t="shared" si="322"/>
        <v>0.97293056100431541</v>
      </c>
      <c r="P1423" s="144">
        <f t="shared" si="323"/>
        <v>24.047169811320753</v>
      </c>
      <c r="Q1423" s="144">
        <f t="shared" si="324"/>
        <v>23.39622641509434</v>
      </c>
      <c r="R1423" s="144">
        <f t="shared" si="325"/>
        <v>2.3076923076923075</v>
      </c>
      <c r="S1423" s="144">
        <f t="shared" si="326"/>
        <v>3.9828125000000001</v>
      </c>
      <c r="T1423" s="144">
        <f t="shared" si="327"/>
        <v>6.0377358490566042</v>
      </c>
      <c r="U1423" s="144">
        <f t="shared" si="328"/>
        <v>108.93162393162393</v>
      </c>
      <c r="V1423" s="144">
        <f t="shared" si="329"/>
        <v>4.5299145299145298</v>
      </c>
      <c r="W1423" s="144">
        <f>IFERROR(H1423/M1423,Tabla2[[#This Row],[CARGA PRODUCCION (ANIMALES/HA)]])</f>
        <v>3.5149951628506932</v>
      </c>
      <c r="X1423" s="142">
        <f t="shared" si="335"/>
        <v>2023</v>
      </c>
      <c r="Y1423" s="142">
        <f t="shared" si="336"/>
        <v>4</v>
      </c>
      <c r="Z1423" s="142" t="e">
        <f t="shared" ca="1" si="337"/>
        <v>#NAME?</v>
      </c>
      <c r="AA1423" s="145">
        <f t="shared" si="333"/>
        <v>109</v>
      </c>
      <c r="AB1423" s="143">
        <f t="shared" si="334"/>
        <v>0.97247706422018354</v>
      </c>
      <c r="AC1423" s="146">
        <f t="shared" si="321"/>
        <v>2.752293577981646E-2</v>
      </c>
      <c r="AD1423" s="140"/>
    </row>
    <row r="1424" spans="1:30">
      <c r="A1424" s="147">
        <v>45046</v>
      </c>
      <c r="B1424" s="140" t="s">
        <v>83</v>
      </c>
      <c r="C1424" s="140">
        <v>2481</v>
      </c>
      <c r="D1424" s="140">
        <v>40</v>
      </c>
      <c r="E1424" s="140">
        <v>9</v>
      </c>
      <c r="F1424" s="140">
        <v>40</v>
      </c>
      <c r="G1424" s="140">
        <v>123</v>
      </c>
      <c r="H1424" s="140">
        <v>138</v>
      </c>
      <c r="I1424" s="140">
        <v>2</v>
      </c>
      <c r="J1424" s="140">
        <v>4</v>
      </c>
      <c r="K1424" s="140">
        <v>680</v>
      </c>
      <c r="L1424" s="140">
        <v>29.8</v>
      </c>
      <c r="M1424" s="141">
        <v>36.590000000000003</v>
      </c>
      <c r="N1424" s="142">
        <f>IF(Tabla2[[#This Row],[LECHE RETIRO DIA]]&lt;&gt;ISBLANK(Tabla2[[#This Row],[LECHE RETIRO DIA]]),SUM(Tabla2[[#This Row],[LECHE TANQUE DIA]:[LECHE RETIRO DIA]]),SUM(Tabla2[[#This Row],[LECHE TANQUE DIA]:[LECHE AUTOCONSUMO DIA]]))</f>
        <v>2570</v>
      </c>
      <c r="O1424" s="143">
        <f t="shared" si="322"/>
        <v>0.96536964980544748</v>
      </c>
      <c r="P1424" s="144">
        <f t="shared" si="323"/>
        <v>20.894308943089431</v>
      </c>
      <c r="Q1424" s="144">
        <f t="shared" si="324"/>
        <v>20.170731707317074</v>
      </c>
      <c r="R1424" s="144">
        <f t="shared" si="325"/>
        <v>10</v>
      </c>
      <c r="S1424" s="144">
        <f t="shared" si="326"/>
        <v>3.7794117647058822</v>
      </c>
      <c r="T1424" s="144">
        <f t="shared" si="327"/>
        <v>5.5284552845528454</v>
      </c>
      <c r="U1424" s="144">
        <f t="shared" si="328"/>
        <v>86.241610738255034</v>
      </c>
      <c r="V1424" s="144">
        <f t="shared" si="329"/>
        <v>4.1275167785234901</v>
      </c>
      <c r="W1424" s="144">
        <f>IFERROR(H1424/M1424,Tabla2[[#This Row],[CARGA PRODUCCION (ANIMALES/HA)]])</f>
        <v>3.7715222738453127</v>
      </c>
      <c r="X1424" s="142">
        <f t="shared" si="335"/>
        <v>2023</v>
      </c>
      <c r="Y1424" s="142">
        <f t="shared" si="336"/>
        <v>4</v>
      </c>
      <c r="Z1424" s="142" t="e">
        <f t="shared" ca="1" si="337"/>
        <v>#NAME?</v>
      </c>
      <c r="AA1424" s="145">
        <f t="shared" si="333"/>
        <v>138</v>
      </c>
      <c r="AB1424" s="143">
        <f t="shared" si="334"/>
        <v>0.89130434782608692</v>
      </c>
      <c r="AC1424" s="146">
        <f t="shared" si="321"/>
        <v>0.10869565217391308</v>
      </c>
      <c r="AD1424" s="140"/>
    </row>
    <row r="1425" spans="1:30">
      <c r="A1425" s="147">
        <v>45046</v>
      </c>
      <c r="B1425" s="140" t="s">
        <v>85</v>
      </c>
      <c r="C1425" s="140">
        <v>2009</v>
      </c>
      <c r="D1425" s="140">
        <v>40</v>
      </c>
      <c r="E1425" s="140">
        <v>9</v>
      </c>
      <c r="F1425" s="140">
        <v>40</v>
      </c>
      <c r="G1425" s="140">
        <v>105</v>
      </c>
      <c r="H1425" s="140">
        <v>119</v>
      </c>
      <c r="I1425" s="140">
        <v>0</v>
      </c>
      <c r="J1425" s="140">
        <v>5</v>
      </c>
      <c r="K1425" s="140">
        <v>480</v>
      </c>
      <c r="L1425" s="140">
        <v>26.01</v>
      </c>
      <c r="M1425" s="141">
        <v>34.119999999999997</v>
      </c>
      <c r="N1425" s="142">
        <f>IF(Tabla2[[#This Row],[LECHE RETIRO DIA]]&lt;&gt;ISBLANK(Tabla2[[#This Row],[LECHE RETIRO DIA]]),SUM(Tabla2[[#This Row],[LECHE TANQUE DIA]:[LECHE RETIRO DIA]]),SUM(Tabla2[[#This Row],[LECHE TANQUE DIA]:[LECHE AUTOCONSUMO DIA]]))</f>
        <v>2098</v>
      </c>
      <c r="O1425" s="143">
        <f t="shared" si="322"/>
        <v>0.95757864632983791</v>
      </c>
      <c r="P1425" s="144">
        <f t="shared" si="323"/>
        <v>19.980952380952381</v>
      </c>
      <c r="Q1425" s="144">
        <f t="shared" si="324"/>
        <v>19.133333333333333</v>
      </c>
      <c r="R1425" s="144">
        <f t="shared" si="325"/>
        <v>8</v>
      </c>
      <c r="S1425" s="144">
        <f t="shared" si="326"/>
        <v>4.3708333333333336</v>
      </c>
      <c r="T1425" s="144">
        <f t="shared" si="327"/>
        <v>4.5714285714285712</v>
      </c>
      <c r="U1425" s="144">
        <f t="shared" si="328"/>
        <v>80.661284121491732</v>
      </c>
      <c r="V1425" s="144">
        <f t="shared" si="329"/>
        <v>4.0369088811995386</v>
      </c>
      <c r="W1425" s="144">
        <f>IFERROR(H1425/M1425,Tabla2[[#This Row],[CARGA PRODUCCION (ANIMALES/HA)]])</f>
        <v>3.4876905041031656</v>
      </c>
      <c r="X1425" s="142">
        <f t="shared" si="335"/>
        <v>2023</v>
      </c>
      <c r="Y1425" s="142">
        <f t="shared" si="336"/>
        <v>4</v>
      </c>
      <c r="Z1425" s="142" t="e">
        <f t="shared" ca="1" si="337"/>
        <v>#NAME?</v>
      </c>
      <c r="AA1425" s="145">
        <f t="shared" si="333"/>
        <v>119</v>
      </c>
      <c r="AB1425" s="143">
        <f t="shared" si="334"/>
        <v>0.88235294117647056</v>
      </c>
      <c r="AC1425" s="146">
        <f t="shared" si="321"/>
        <v>0.11764705882352944</v>
      </c>
      <c r="AD1425" s="140"/>
    </row>
    <row r="1426" spans="1:30">
      <c r="A1426" s="147">
        <v>45046</v>
      </c>
      <c r="B1426" s="140" t="s">
        <v>88</v>
      </c>
      <c r="C1426" s="140">
        <v>521</v>
      </c>
      <c r="D1426" s="140">
        <v>15</v>
      </c>
      <c r="E1426" s="140">
        <v>5</v>
      </c>
      <c r="F1426" s="140">
        <v>15</v>
      </c>
      <c r="G1426" s="140">
        <v>29</v>
      </c>
      <c r="H1426" s="140">
        <v>35</v>
      </c>
      <c r="I1426" s="140">
        <v>1</v>
      </c>
      <c r="J1426" s="140">
        <v>2</v>
      </c>
      <c r="K1426" s="140">
        <v>180</v>
      </c>
      <c r="L1426" s="140">
        <v>14</v>
      </c>
      <c r="M1426" s="141">
        <v>15</v>
      </c>
      <c r="N1426" s="142">
        <f>IF(Tabla2[[#This Row],[LECHE RETIRO DIA]]&lt;&gt;ISBLANK(Tabla2[[#This Row],[LECHE RETIRO DIA]]),SUM(Tabla2[[#This Row],[LECHE TANQUE DIA]:[LECHE RETIRO DIA]]),SUM(Tabla2[[#This Row],[LECHE TANQUE DIA]:[LECHE AUTOCONSUMO DIA]]))</f>
        <v>556</v>
      </c>
      <c r="O1426" s="143">
        <f t="shared" si="322"/>
        <v>0.93705035971223016</v>
      </c>
      <c r="P1426" s="144">
        <f t="shared" si="323"/>
        <v>19.172413793103448</v>
      </c>
      <c r="Q1426" s="144">
        <f t="shared" si="324"/>
        <v>17.96551724137931</v>
      </c>
      <c r="R1426" s="144">
        <f t="shared" si="325"/>
        <v>7.5</v>
      </c>
      <c r="S1426" s="144">
        <f t="shared" si="326"/>
        <v>3.088888888888889</v>
      </c>
      <c r="T1426" s="144">
        <f t="shared" si="327"/>
        <v>6.2068965517241379</v>
      </c>
      <c r="U1426" s="144">
        <f t="shared" si="328"/>
        <v>39.714285714285715</v>
      </c>
      <c r="V1426" s="144">
        <f t="shared" si="329"/>
        <v>2.0714285714285716</v>
      </c>
      <c r="W1426" s="144">
        <f>IFERROR(H1426/M1426,Tabla2[[#This Row],[CARGA PRODUCCION (ANIMALES/HA)]])</f>
        <v>2.3333333333333335</v>
      </c>
      <c r="X1426" s="142">
        <f t="shared" si="335"/>
        <v>2023</v>
      </c>
      <c r="Y1426" s="142">
        <f t="shared" si="336"/>
        <v>4</v>
      </c>
      <c r="Z1426" s="142" t="e">
        <f t="shared" ca="1" si="337"/>
        <v>#NAME?</v>
      </c>
      <c r="AA1426" s="145">
        <f t="shared" si="333"/>
        <v>35</v>
      </c>
      <c r="AB1426" s="143">
        <f t="shared" si="334"/>
        <v>0.82857142857142863</v>
      </c>
      <c r="AC1426" s="146">
        <f t="shared" si="321"/>
        <v>0.17142857142857137</v>
      </c>
      <c r="AD1426" s="140"/>
    </row>
    <row r="1427" spans="1:30">
      <c r="A1427" s="147">
        <v>45047</v>
      </c>
      <c r="B1427" s="140" t="s">
        <v>81</v>
      </c>
      <c r="C1427" s="140">
        <v>2457</v>
      </c>
      <c r="D1427" s="140">
        <v>30</v>
      </c>
      <c r="E1427" s="140">
        <v>9</v>
      </c>
      <c r="F1427" s="140">
        <v>30</v>
      </c>
      <c r="G1427" s="140">
        <v>107</v>
      </c>
      <c r="H1427" s="140">
        <v>109</v>
      </c>
      <c r="I1427" s="140">
        <v>1</v>
      </c>
      <c r="J1427" s="140">
        <v>14</v>
      </c>
      <c r="K1427" s="140">
        <v>640</v>
      </c>
      <c r="L1427" s="140">
        <v>23.4</v>
      </c>
      <c r="M1427" s="141">
        <v>31.01</v>
      </c>
      <c r="N1427" s="142">
        <f>IF(Tabla2[[#This Row],[LECHE RETIRO DIA]]&lt;&gt;ISBLANK(Tabla2[[#This Row],[LECHE RETIRO DIA]]),SUM(Tabla2[[#This Row],[LECHE TANQUE DIA]:[LECHE RETIRO DIA]]),SUM(Tabla2[[#This Row],[LECHE TANQUE DIA]:[LECHE AUTOCONSUMO DIA]]))</f>
        <v>2526</v>
      </c>
      <c r="O1427" s="143">
        <f t="shared" si="322"/>
        <v>0.97268408551068886</v>
      </c>
      <c r="P1427" s="144">
        <f t="shared" si="323"/>
        <v>23.607476635514018</v>
      </c>
      <c r="Q1427" s="144">
        <f t="shared" si="324"/>
        <v>22.962616822429908</v>
      </c>
      <c r="R1427" s="144">
        <f t="shared" si="325"/>
        <v>2.1428571428571428</v>
      </c>
      <c r="S1427" s="144">
        <f t="shared" si="326"/>
        <v>3.9468749999999999</v>
      </c>
      <c r="T1427" s="144">
        <f t="shared" si="327"/>
        <v>5.981308411214953</v>
      </c>
      <c r="U1427" s="144">
        <f t="shared" si="328"/>
        <v>107.94871794871796</v>
      </c>
      <c r="V1427" s="144">
        <f t="shared" si="329"/>
        <v>4.5726495726495733</v>
      </c>
      <c r="W1427" s="144">
        <f>IFERROR(H1427/M1427,Tabla2[[#This Row],[CARGA PRODUCCION (ANIMALES/HA)]])</f>
        <v>3.5149951628506932</v>
      </c>
      <c r="X1427" s="142">
        <f t="shared" si="335"/>
        <v>2023</v>
      </c>
      <c r="Y1427" s="142">
        <f t="shared" si="336"/>
        <v>5</v>
      </c>
      <c r="Z1427" s="142" t="e">
        <f t="shared" ca="1" si="337"/>
        <v>#NAME?</v>
      </c>
      <c r="AA1427" s="145">
        <f t="shared" si="333"/>
        <v>109</v>
      </c>
      <c r="AB1427" s="143">
        <f t="shared" si="334"/>
        <v>0.98165137614678899</v>
      </c>
      <c r="AC1427" s="146">
        <f t="shared" si="321"/>
        <v>1.834862385321101E-2</v>
      </c>
      <c r="AD1427" s="140"/>
    </row>
    <row r="1428" spans="1:30">
      <c r="A1428" s="147">
        <v>45047</v>
      </c>
      <c r="B1428" s="140" t="s">
        <v>83</v>
      </c>
      <c r="C1428" s="140">
        <v>2519</v>
      </c>
      <c r="D1428" s="140">
        <v>40</v>
      </c>
      <c r="E1428" s="140">
        <v>9</v>
      </c>
      <c r="F1428" s="140">
        <v>40</v>
      </c>
      <c r="G1428" s="140">
        <v>124</v>
      </c>
      <c r="H1428" s="140">
        <v>138</v>
      </c>
      <c r="I1428" s="140">
        <v>2</v>
      </c>
      <c r="J1428" s="140">
        <v>5</v>
      </c>
      <c r="K1428" s="140">
        <v>680</v>
      </c>
      <c r="L1428" s="140">
        <v>29.8</v>
      </c>
      <c r="M1428" s="141">
        <v>36.590000000000003</v>
      </c>
      <c r="N1428" s="142">
        <f>IF(Tabla2[[#This Row],[LECHE RETIRO DIA]]&lt;&gt;ISBLANK(Tabla2[[#This Row],[LECHE RETIRO DIA]]),SUM(Tabla2[[#This Row],[LECHE TANQUE DIA]:[LECHE RETIRO DIA]]),SUM(Tabla2[[#This Row],[LECHE TANQUE DIA]:[LECHE AUTOCONSUMO DIA]]))</f>
        <v>2608</v>
      </c>
      <c r="O1428" s="143">
        <f t="shared" si="322"/>
        <v>0.96587423312883436</v>
      </c>
      <c r="P1428" s="144">
        <f t="shared" si="323"/>
        <v>21.032258064516128</v>
      </c>
      <c r="Q1428" s="144">
        <f t="shared" si="324"/>
        <v>20.31451612903226</v>
      </c>
      <c r="R1428" s="144">
        <f t="shared" si="325"/>
        <v>8</v>
      </c>
      <c r="S1428" s="144">
        <f t="shared" si="326"/>
        <v>3.835294117647059</v>
      </c>
      <c r="T1428" s="144">
        <f t="shared" si="327"/>
        <v>5.4838709677419351</v>
      </c>
      <c r="U1428" s="144">
        <f t="shared" si="328"/>
        <v>87.516778523489933</v>
      </c>
      <c r="V1428" s="144">
        <f t="shared" si="329"/>
        <v>4.1610738255033555</v>
      </c>
      <c r="W1428" s="144">
        <f>IFERROR(H1428/M1428,Tabla2[[#This Row],[CARGA PRODUCCION (ANIMALES/HA)]])</f>
        <v>3.7715222738453127</v>
      </c>
      <c r="X1428" s="142">
        <f t="shared" si="335"/>
        <v>2023</v>
      </c>
      <c r="Y1428" s="142">
        <f t="shared" si="336"/>
        <v>5</v>
      </c>
      <c r="Z1428" s="142" t="e">
        <f t="shared" ca="1" si="337"/>
        <v>#NAME?</v>
      </c>
      <c r="AA1428" s="145">
        <f t="shared" si="333"/>
        <v>138</v>
      </c>
      <c r="AB1428" s="143">
        <f t="shared" si="334"/>
        <v>0.89855072463768115</v>
      </c>
      <c r="AC1428" s="146">
        <f t="shared" si="321"/>
        <v>0.10144927536231885</v>
      </c>
      <c r="AD1428" s="140"/>
    </row>
    <row r="1429" spans="1:30">
      <c r="A1429" s="147">
        <v>45047</v>
      </c>
      <c r="B1429" s="140" t="s">
        <v>85</v>
      </c>
      <c r="C1429" s="140">
        <v>1998</v>
      </c>
      <c r="D1429" s="140">
        <v>40</v>
      </c>
      <c r="E1429" s="140">
        <v>9</v>
      </c>
      <c r="F1429" s="140">
        <v>40</v>
      </c>
      <c r="G1429" s="140">
        <v>106</v>
      </c>
      <c r="H1429" s="140">
        <v>119</v>
      </c>
      <c r="I1429" s="140">
        <v>0</v>
      </c>
      <c r="J1429" s="140">
        <v>5</v>
      </c>
      <c r="K1429" s="140">
        <v>480</v>
      </c>
      <c r="L1429" s="140">
        <v>26.01</v>
      </c>
      <c r="M1429" s="141">
        <v>34.119999999999997</v>
      </c>
      <c r="N1429" s="142">
        <f>IF(Tabla2[[#This Row],[LECHE RETIRO DIA]]&lt;&gt;ISBLANK(Tabla2[[#This Row],[LECHE RETIRO DIA]]),SUM(Tabla2[[#This Row],[LECHE TANQUE DIA]:[LECHE RETIRO DIA]]),SUM(Tabla2[[#This Row],[LECHE TANQUE DIA]:[LECHE AUTOCONSUMO DIA]]))</f>
        <v>2087</v>
      </c>
      <c r="O1429" s="143">
        <f t="shared" si="322"/>
        <v>0.95735505510301866</v>
      </c>
      <c r="P1429" s="144">
        <f t="shared" si="323"/>
        <v>19.688679245283019</v>
      </c>
      <c r="Q1429" s="144">
        <f t="shared" si="324"/>
        <v>18.849056603773583</v>
      </c>
      <c r="R1429" s="144">
        <f t="shared" si="325"/>
        <v>8</v>
      </c>
      <c r="S1429" s="144">
        <f t="shared" si="326"/>
        <v>4.3479166666666664</v>
      </c>
      <c r="T1429" s="144">
        <f t="shared" si="327"/>
        <v>4.5283018867924527</v>
      </c>
      <c r="U1429" s="144">
        <f t="shared" si="328"/>
        <v>80.238369857747017</v>
      </c>
      <c r="V1429" s="144">
        <f t="shared" si="329"/>
        <v>4.0753556324490576</v>
      </c>
      <c r="W1429" s="144">
        <f>IFERROR(H1429/M1429,Tabla2[[#This Row],[CARGA PRODUCCION (ANIMALES/HA)]])</f>
        <v>3.4876905041031656</v>
      </c>
      <c r="X1429" s="142">
        <f t="shared" si="335"/>
        <v>2023</v>
      </c>
      <c r="Y1429" s="142">
        <f t="shared" si="336"/>
        <v>5</v>
      </c>
      <c r="Z1429" s="142" t="e">
        <f t="shared" ca="1" si="337"/>
        <v>#NAME?</v>
      </c>
      <c r="AA1429" s="145">
        <f t="shared" si="333"/>
        <v>119</v>
      </c>
      <c r="AB1429" s="143">
        <f t="shared" si="334"/>
        <v>0.89075630252100846</v>
      </c>
      <c r="AC1429" s="146">
        <f t="shared" si="321"/>
        <v>0.10924369747899154</v>
      </c>
      <c r="AD1429" s="140"/>
    </row>
    <row r="1430" spans="1:30">
      <c r="A1430" s="147">
        <v>45047</v>
      </c>
      <c r="B1430" s="140" t="s">
        <v>88</v>
      </c>
      <c r="C1430" s="140">
        <v>525</v>
      </c>
      <c r="D1430" s="140">
        <v>15</v>
      </c>
      <c r="E1430" s="140">
        <v>5</v>
      </c>
      <c r="F1430" s="140">
        <v>15</v>
      </c>
      <c r="G1430" s="140">
        <v>29</v>
      </c>
      <c r="H1430" s="140">
        <v>35</v>
      </c>
      <c r="I1430" s="140">
        <v>1</v>
      </c>
      <c r="J1430" s="140">
        <v>2</v>
      </c>
      <c r="K1430" s="140">
        <v>180</v>
      </c>
      <c r="L1430" s="140">
        <v>14</v>
      </c>
      <c r="M1430" s="141">
        <v>15</v>
      </c>
      <c r="N1430" s="142">
        <f>IF(Tabla2[[#This Row],[LECHE RETIRO DIA]]&lt;&gt;ISBLANK(Tabla2[[#This Row],[LECHE RETIRO DIA]]),SUM(Tabla2[[#This Row],[LECHE TANQUE DIA]:[LECHE RETIRO DIA]]),SUM(Tabla2[[#This Row],[LECHE TANQUE DIA]:[LECHE AUTOCONSUMO DIA]]))</f>
        <v>560</v>
      </c>
      <c r="O1430" s="143">
        <f t="shared" si="322"/>
        <v>0.9375</v>
      </c>
      <c r="P1430" s="144">
        <f t="shared" si="323"/>
        <v>19.310344827586206</v>
      </c>
      <c r="Q1430" s="144">
        <f t="shared" si="324"/>
        <v>18.103448275862068</v>
      </c>
      <c r="R1430" s="144">
        <f t="shared" si="325"/>
        <v>7.5</v>
      </c>
      <c r="S1430" s="144">
        <f t="shared" si="326"/>
        <v>3.1111111111111112</v>
      </c>
      <c r="T1430" s="144">
        <f t="shared" si="327"/>
        <v>6.2068965517241379</v>
      </c>
      <c r="U1430" s="144">
        <f t="shared" si="328"/>
        <v>40</v>
      </c>
      <c r="V1430" s="144">
        <f t="shared" si="329"/>
        <v>2.0714285714285716</v>
      </c>
      <c r="W1430" s="144">
        <f>IFERROR(H1430/M1430,Tabla2[[#This Row],[CARGA PRODUCCION (ANIMALES/HA)]])</f>
        <v>2.3333333333333335</v>
      </c>
      <c r="X1430" s="142">
        <f t="shared" si="335"/>
        <v>2023</v>
      </c>
      <c r="Y1430" s="142">
        <f t="shared" si="336"/>
        <v>5</v>
      </c>
      <c r="Z1430" s="142" t="e">
        <f t="shared" ca="1" si="337"/>
        <v>#NAME?</v>
      </c>
      <c r="AA1430" s="145">
        <f t="shared" si="333"/>
        <v>35</v>
      </c>
      <c r="AB1430" s="143">
        <f t="shared" si="334"/>
        <v>0.82857142857142863</v>
      </c>
      <c r="AC1430" s="146">
        <f t="shared" ref="AC1430:AC1493" si="338">IFERROR(1-AB1430,"")</f>
        <v>0.17142857142857137</v>
      </c>
      <c r="AD1430" s="140"/>
    </row>
    <row r="1431" spans="1:30">
      <c r="A1431" s="147">
        <v>45048</v>
      </c>
      <c r="B1431" s="140" t="s">
        <v>81</v>
      </c>
      <c r="C1431" s="140">
        <v>2471</v>
      </c>
      <c r="D1431" s="140">
        <v>30</v>
      </c>
      <c r="E1431" s="140">
        <v>9</v>
      </c>
      <c r="F1431" s="140">
        <v>30</v>
      </c>
      <c r="G1431" s="140">
        <v>107</v>
      </c>
      <c r="H1431" s="140">
        <v>109</v>
      </c>
      <c r="I1431" s="140">
        <v>1</v>
      </c>
      <c r="J1431" s="140">
        <v>14</v>
      </c>
      <c r="K1431" s="140">
        <v>640</v>
      </c>
      <c r="L1431" s="140">
        <v>23.4</v>
      </c>
      <c r="M1431" s="141">
        <v>31.01</v>
      </c>
      <c r="N1431" s="142">
        <f>IF(Tabla2[[#This Row],[LECHE RETIRO DIA]]&lt;&gt;ISBLANK(Tabla2[[#This Row],[LECHE RETIRO DIA]]),SUM(Tabla2[[#This Row],[LECHE TANQUE DIA]:[LECHE RETIRO DIA]]),SUM(Tabla2[[#This Row],[LECHE TANQUE DIA]:[LECHE AUTOCONSUMO DIA]]))</f>
        <v>2540</v>
      </c>
      <c r="O1431" s="143">
        <f t="shared" si="322"/>
        <v>0.97283464566929134</v>
      </c>
      <c r="P1431" s="144">
        <f t="shared" si="323"/>
        <v>23.738317757009344</v>
      </c>
      <c r="Q1431" s="144">
        <f t="shared" si="324"/>
        <v>23.093457943925234</v>
      </c>
      <c r="R1431" s="144">
        <f t="shared" si="325"/>
        <v>2.1428571428571428</v>
      </c>
      <c r="S1431" s="144">
        <f t="shared" si="326"/>
        <v>3.96875</v>
      </c>
      <c r="T1431" s="144">
        <f t="shared" si="327"/>
        <v>5.981308411214953</v>
      </c>
      <c r="U1431" s="144">
        <f t="shared" si="328"/>
        <v>108.54700854700856</v>
      </c>
      <c r="V1431" s="144">
        <f t="shared" si="329"/>
        <v>4.5726495726495733</v>
      </c>
      <c r="W1431" s="144">
        <f>IFERROR(H1431/M1431,Tabla2[[#This Row],[CARGA PRODUCCION (ANIMALES/HA)]])</f>
        <v>3.5149951628506932</v>
      </c>
      <c r="X1431" s="142">
        <f t="shared" si="335"/>
        <v>2023</v>
      </c>
      <c r="Y1431" s="142">
        <f t="shared" si="336"/>
        <v>5</v>
      </c>
      <c r="Z1431" s="142" t="e">
        <f t="shared" ca="1" si="337"/>
        <v>#NAME?</v>
      </c>
      <c r="AA1431" s="145">
        <f t="shared" si="333"/>
        <v>109</v>
      </c>
      <c r="AB1431" s="143">
        <f t="shared" si="334"/>
        <v>0.98165137614678899</v>
      </c>
      <c r="AC1431" s="146">
        <f t="shared" si="338"/>
        <v>1.834862385321101E-2</v>
      </c>
      <c r="AD1431" s="140"/>
    </row>
    <row r="1432" spans="1:30">
      <c r="A1432" s="147">
        <v>45048</v>
      </c>
      <c r="B1432" s="140" t="s">
        <v>83</v>
      </c>
      <c r="C1432" s="140">
        <v>2481</v>
      </c>
      <c r="D1432" s="140">
        <v>40</v>
      </c>
      <c r="E1432" s="140">
        <v>9</v>
      </c>
      <c r="F1432" s="140">
        <v>40</v>
      </c>
      <c r="G1432" s="140">
        <v>123</v>
      </c>
      <c r="H1432" s="140">
        <v>138</v>
      </c>
      <c r="I1432" s="140">
        <v>2</v>
      </c>
      <c r="J1432" s="140">
        <v>5</v>
      </c>
      <c r="K1432" s="140">
        <v>680</v>
      </c>
      <c r="L1432" s="140">
        <v>29.8</v>
      </c>
      <c r="M1432" s="141">
        <v>36.590000000000003</v>
      </c>
      <c r="N1432" s="142">
        <f>IF(Tabla2[[#This Row],[LECHE RETIRO DIA]]&lt;&gt;ISBLANK(Tabla2[[#This Row],[LECHE RETIRO DIA]]),SUM(Tabla2[[#This Row],[LECHE TANQUE DIA]:[LECHE RETIRO DIA]]),SUM(Tabla2[[#This Row],[LECHE TANQUE DIA]:[LECHE AUTOCONSUMO DIA]]))</f>
        <v>2570</v>
      </c>
      <c r="O1432" s="143">
        <f t="shared" si="322"/>
        <v>0.96536964980544748</v>
      </c>
      <c r="P1432" s="144">
        <f t="shared" si="323"/>
        <v>20.894308943089431</v>
      </c>
      <c r="Q1432" s="144">
        <f t="shared" si="324"/>
        <v>20.170731707317074</v>
      </c>
      <c r="R1432" s="144">
        <f t="shared" si="325"/>
        <v>8</v>
      </c>
      <c r="S1432" s="144">
        <f t="shared" si="326"/>
        <v>3.7794117647058822</v>
      </c>
      <c r="T1432" s="144">
        <f t="shared" si="327"/>
        <v>5.5284552845528454</v>
      </c>
      <c r="U1432" s="144">
        <f t="shared" si="328"/>
        <v>86.241610738255034</v>
      </c>
      <c r="V1432" s="144">
        <f t="shared" si="329"/>
        <v>4.1275167785234901</v>
      </c>
      <c r="W1432" s="144">
        <f>IFERROR(H1432/M1432,Tabla2[[#This Row],[CARGA PRODUCCION (ANIMALES/HA)]])</f>
        <v>3.7715222738453127</v>
      </c>
      <c r="X1432" s="142">
        <f t="shared" si="335"/>
        <v>2023</v>
      </c>
      <c r="Y1432" s="142">
        <f t="shared" si="336"/>
        <v>5</v>
      </c>
      <c r="Z1432" s="142" t="e">
        <f t="shared" ca="1" si="337"/>
        <v>#NAME?</v>
      </c>
      <c r="AA1432" s="145">
        <f t="shared" si="333"/>
        <v>138</v>
      </c>
      <c r="AB1432" s="143">
        <f t="shared" si="334"/>
        <v>0.89130434782608692</v>
      </c>
      <c r="AC1432" s="146">
        <f t="shared" si="338"/>
        <v>0.10869565217391308</v>
      </c>
      <c r="AD1432" s="140"/>
    </row>
    <row r="1433" spans="1:30">
      <c r="A1433" s="147">
        <v>45048</v>
      </c>
      <c r="B1433" s="140" t="s">
        <v>85</v>
      </c>
      <c r="C1433" s="140">
        <v>2027</v>
      </c>
      <c r="D1433" s="140">
        <v>40</v>
      </c>
      <c r="E1433" s="140">
        <v>9</v>
      </c>
      <c r="F1433" s="140">
        <v>40</v>
      </c>
      <c r="G1433" s="140">
        <v>106</v>
      </c>
      <c r="H1433" s="140">
        <v>119</v>
      </c>
      <c r="I1433" s="140">
        <v>0</v>
      </c>
      <c r="J1433" s="140">
        <v>5</v>
      </c>
      <c r="K1433" s="140">
        <v>480</v>
      </c>
      <c r="L1433" s="140">
        <v>26.01</v>
      </c>
      <c r="M1433" s="141">
        <v>34.119999999999997</v>
      </c>
      <c r="N1433" s="142">
        <f>IF(Tabla2[[#This Row],[LECHE RETIRO DIA]]&lt;&gt;ISBLANK(Tabla2[[#This Row],[LECHE RETIRO DIA]]),SUM(Tabla2[[#This Row],[LECHE TANQUE DIA]:[LECHE RETIRO DIA]]),SUM(Tabla2[[#This Row],[LECHE TANQUE DIA]:[LECHE AUTOCONSUMO DIA]]))</f>
        <v>2116</v>
      </c>
      <c r="O1433" s="143">
        <f t="shared" si="322"/>
        <v>0.95793950850661624</v>
      </c>
      <c r="P1433" s="144">
        <f t="shared" si="323"/>
        <v>19.962264150943398</v>
      </c>
      <c r="Q1433" s="144">
        <f t="shared" si="324"/>
        <v>19.122641509433961</v>
      </c>
      <c r="R1433" s="144">
        <f t="shared" si="325"/>
        <v>8</v>
      </c>
      <c r="S1433" s="144">
        <f t="shared" si="326"/>
        <v>4.4083333333333332</v>
      </c>
      <c r="T1433" s="144">
        <f t="shared" si="327"/>
        <v>4.5283018867924527</v>
      </c>
      <c r="U1433" s="144">
        <f t="shared" si="328"/>
        <v>81.353325643983084</v>
      </c>
      <c r="V1433" s="144">
        <f t="shared" si="329"/>
        <v>4.0753556324490576</v>
      </c>
      <c r="W1433" s="144">
        <f>IFERROR(H1433/M1433,Tabla2[[#This Row],[CARGA PRODUCCION (ANIMALES/HA)]])</f>
        <v>3.4876905041031656</v>
      </c>
      <c r="X1433" s="142">
        <f t="shared" si="335"/>
        <v>2023</v>
      </c>
      <c r="Y1433" s="142">
        <f t="shared" si="336"/>
        <v>5</v>
      </c>
      <c r="Z1433" s="142" t="e">
        <f t="shared" ca="1" si="337"/>
        <v>#NAME?</v>
      </c>
      <c r="AA1433" s="145">
        <f t="shared" si="333"/>
        <v>119</v>
      </c>
      <c r="AB1433" s="143">
        <f t="shared" si="334"/>
        <v>0.89075630252100846</v>
      </c>
      <c r="AC1433" s="146">
        <f t="shared" si="338"/>
        <v>0.10924369747899154</v>
      </c>
      <c r="AD1433" s="140"/>
    </row>
    <row r="1434" spans="1:30">
      <c r="A1434" s="147">
        <v>45048</v>
      </c>
      <c r="B1434" s="140" t="s">
        <v>88</v>
      </c>
      <c r="C1434" s="140">
        <v>533</v>
      </c>
      <c r="D1434" s="140">
        <v>15</v>
      </c>
      <c r="E1434" s="140">
        <v>5</v>
      </c>
      <c r="F1434" s="140">
        <v>15</v>
      </c>
      <c r="G1434" s="140">
        <v>29</v>
      </c>
      <c r="H1434" s="140">
        <v>35</v>
      </c>
      <c r="I1434" s="140">
        <v>1</v>
      </c>
      <c r="J1434" s="140">
        <v>2</v>
      </c>
      <c r="K1434" s="140">
        <v>180</v>
      </c>
      <c r="L1434" s="140">
        <v>14</v>
      </c>
      <c r="M1434" s="141">
        <v>15</v>
      </c>
      <c r="N1434" s="142">
        <f>IF(Tabla2[[#This Row],[LECHE RETIRO DIA]]&lt;&gt;ISBLANK(Tabla2[[#This Row],[LECHE RETIRO DIA]]),SUM(Tabla2[[#This Row],[LECHE TANQUE DIA]:[LECHE RETIRO DIA]]),SUM(Tabla2[[#This Row],[LECHE TANQUE DIA]:[LECHE AUTOCONSUMO DIA]]))</f>
        <v>568</v>
      </c>
      <c r="O1434" s="143">
        <f t="shared" si="322"/>
        <v>0.93838028169014087</v>
      </c>
      <c r="P1434" s="144">
        <f t="shared" si="323"/>
        <v>19.586206896551722</v>
      </c>
      <c r="Q1434" s="144">
        <f t="shared" si="324"/>
        <v>18.379310344827587</v>
      </c>
      <c r="R1434" s="144">
        <f t="shared" si="325"/>
        <v>7.5</v>
      </c>
      <c r="S1434" s="144">
        <f t="shared" si="326"/>
        <v>3.1555555555555554</v>
      </c>
      <c r="T1434" s="144">
        <f t="shared" si="327"/>
        <v>6.2068965517241379</v>
      </c>
      <c r="U1434" s="144">
        <f t="shared" si="328"/>
        <v>40.571428571428569</v>
      </c>
      <c r="V1434" s="144">
        <f t="shared" si="329"/>
        <v>2.0714285714285716</v>
      </c>
      <c r="W1434" s="144">
        <f>IFERROR(H1434/M1434,Tabla2[[#This Row],[CARGA PRODUCCION (ANIMALES/HA)]])</f>
        <v>2.3333333333333335</v>
      </c>
      <c r="X1434" s="142">
        <f t="shared" si="335"/>
        <v>2023</v>
      </c>
      <c r="Y1434" s="142">
        <f t="shared" si="336"/>
        <v>5</v>
      </c>
      <c r="Z1434" s="142" t="e">
        <f t="shared" ca="1" si="337"/>
        <v>#NAME?</v>
      </c>
      <c r="AA1434" s="145">
        <f t="shared" si="333"/>
        <v>35</v>
      </c>
      <c r="AB1434" s="143">
        <f t="shared" si="334"/>
        <v>0.82857142857142863</v>
      </c>
      <c r="AC1434" s="146">
        <f t="shared" si="338"/>
        <v>0.17142857142857137</v>
      </c>
      <c r="AD1434" s="140"/>
    </row>
    <row r="1435" spans="1:30">
      <c r="A1435" s="147">
        <v>45049</v>
      </c>
      <c r="B1435" s="140" t="s">
        <v>80</v>
      </c>
      <c r="C1435" s="140">
        <v>2480</v>
      </c>
      <c r="D1435" s="140">
        <v>30</v>
      </c>
      <c r="E1435" s="140">
        <v>9</v>
      </c>
      <c r="F1435" s="140">
        <v>30</v>
      </c>
      <c r="G1435" s="140">
        <v>107</v>
      </c>
      <c r="H1435" s="140">
        <v>109</v>
      </c>
      <c r="I1435" s="140">
        <v>1</v>
      </c>
      <c r="J1435" s="140">
        <v>14</v>
      </c>
      <c r="K1435" s="140">
        <v>640</v>
      </c>
      <c r="L1435" s="140">
        <v>23.4</v>
      </c>
      <c r="M1435" s="141">
        <v>31.01</v>
      </c>
      <c r="N1435" s="142">
        <f>IF(Tabla2[[#This Row],[LECHE RETIRO DIA]]&lt;&gt;ISBLANK(Tabla2[[#This Row],[LECHE RETIRO DIA]]),SUM(Tabla2[[#This Row],[LECHE TANQUE DIA]:[LECHE RETIRO DIA]]),SUM(Tabla2[[#This Row],[LECHE TANQUE DIA]:[LECHE AUTOCONSUMO DIA]]))</f>
        <v>2549</v>
      </c>
      <c r="O1435" s="143">
        <f t="shared" si="322"/>
        <v>0.97293056100431541</v>
      </c>
      <c r="P1435" s="144">
        <f t="shared" si="323"/>
        <v>23.822429906542055</v>
      </c>
      <c r="Q1435" s="144">
        <f t="shared" si="324"/>
        <v>23.177570093457945</v>
      </c>
      <c r="R1435" s="144">
        <f t="shared" si="325"/>
        <v>2.1428571428571428</v>
      </c>
      <c r="S1435" s="144">
        <f t="shared" si="326"/>
        <v>3.9828125000000001</v>
      </c>
      <c r="T1435" s="144">
        <f t="shared" si="327"/>
        <v>5.981308411214953</v>
      </c>
      <c r="U1435" s="144">
        <f t="shared" si="328"/>
        <v>108.93162393162393</v>
      </c>
      <c r="V1435" s="144">
        <f t="shared" si="329"/>
        <v>4.5726495726495733</v>
      </c>
      <c r="W1435" s="144">
        <f>IFERROR(H1435/M1435,Tabla2[[#This Row],[CARGA PRODUCCION (ANIMALES/HA)]])</f>
        <v>3.5149951628506932</v>
      </c>
      <c r="X1435" s="142">
        <f t="shared" si="335"/>
        <v>2023</v>
      </c>
      <c r="Y1435" s="142">
        <f t="shared" si="336"/>
        <v>5</v>
      </c>
      <c r="Z1435" s="142" t="e">
        <f t="shared" ca="1" si="337"/>
        <v>#NAME?</v>
      </c>
      <c r="AA1435" s="145">
        <f t="shared" si="333"/>
        <v>109</v>
      </c>
      <c r="AB1435" s="143">
        <f t="shared" si="334"/>
        <v>0.98165137614678899</v>
      </c>
      <c r="AC1435" s="146">
        <f t="shared" si="338"/>
        <v>1.834862385321101E-2</v>
      </c>
      <c r="AD1435" s="140"/>
    </row>
    <row r="1436" spans="1:30">
      <c r="A1436" s="147">
        <v>45049</v>
      </c>
      <c r="B1436" s="140" t="s">
        <v>83</v>
      </c>
      <c r="C1436" s="140">
        <v>2420</v>
      </c>
      <c r="D1436" s="140">
        <v>40</v>
      </c>
      <c r="E1436" s="140">
        <v>9</v>
      </c>
      <c r="F1436" s="140">
        <v>40</v>
      </c>
      <c r="G1436" s="140">
        <v>123</v>
      </c>
      <c r="H1436" s="140">
        <v>138</v>
      </c>
      <c r="I1436" s="140">
        <v>2</v>
      </c>
      <c r="J1436" s="140">
        <v>5</v>
      </c>
      <c r="K1436" s="140">
        <v>680</v>
      </c>
      <c r="L1436" s="140">
        <v>29.8</v>
      </c>
      <c r="M1436" s="141">
        <v>36.590000000000003</v>
      </c>
      <c r="N1436" s="142">
        <f>IF(Tabla2[[#This Row],[LECHE RETIRO DIA]]&lt;&gt;ISBLANK(Tabla2[[#This Row],[LECHE RETIRO DIA]]),SUM(Tabla2[[#This Row],[LECHE TANQUE DIA]:[LECHE RETIRO DIA]]),SUM(Tabla2[[#This Row],[LECHE TANQUE DIA]:[LECHE AUTOCONSUMO DIA]]))</f>
        <v>2509</v>
      </c>
      <c r="O1436" s="143">
        <f t="shared" si="322"/>
        <v>0.96452770027899559</v>
      </c>
      <c r="P1436" s="144">
        <f t="shared" si="323"/>
        <v>20.398373983739837</v>
      </c>
      <c r="Q1436" s="144">
        <f t="shared" si="324"/>
        <v>19.674796747967481</v>
      </c>
      <c r="R1436" s="144">
        <f t="shared" si="325"/>
        <v>8</v>
      </c>
      <c r="S1436" s="144">
        <f t="shared" si="326"/>
        <v>3.6897058823529414</v>
      </c>
      <c r="T1436" s="144">
        <f t="shared" si="327"/>
        <v>5.5284552845528454</v>
      </c>
      <c r="U1436" s="144">
        <f t="shared" si="328"/>
        <v>84.194630872483216</v>
      </c>
      <c r="V1436" s="144">
        <f t="shared" si="329"/>
        <v>4.1275167785234901</v>
      </c>
      <c r="W1436" s="144">
        <f>IFERROR(H1436/M1436,Tabla2[[#This Row],[CARGA PRODUCCION (ANIMALES/HA)]])</f>
        <v>3.7715222738453127</v>
      </c>
      <c r="X1436" s="142">
        <f t="shared" si="335"/>
        <v>2023</v>
      </c>
      <c r="Y1436" s="142">
        <f t="shared" si="336"/>
        <v>5</v>
      </c>
      <c r="Z1436" s="142" t="e">
        <f t="shared" ca="1" si="337"/>
        <v>#NAME?</v>
      </c>
      <c r="AA1436" s="145">
        <f t="shared" si="333"/>
        <v>138</v>
      </c>
      <c r="AB1436" s="143">
        <f t="shared" si="334"/>
        <v>0.89130434782608692</v>
      </c>
      <c r="AC1436" s="146">
        <f t="shared" si="338"/>
        <v>0.10869565217391308</v>
      </c>
      <c r="AD1436" s="140"/>
    </row>
    <row r="1437" spans="1:30">
      <c r="A1437" s="147">
        <v>45049</v>
      </c>
      <c r="B1437" s="140" t="s">
        <v>85</v>
      </c>
      <c r="C1437" s="140">
        <v>2019</v>
      </c>
      <c r="D1437" s="140">
        <v>40</v>
      </c>
      <c r="E1437" s="140">
        <v>9</v>
      </c>
      <c r="F1437" s="140">
        <v>40</v>
      </c>
      <c r="G1437" s="140">
        <v>106</v>
      </c>
      <c r="H1437" s="140">
        <v>119</v>
      </c>
      <c r="I1437" s="140">
        <v>0</v>
      </c>
      <c r="J1437" s="140">
        <v>5</v>
      </c>
      <c r="K1437" s="140">
        <v>480</v>
      </c>
      <c r="L1437" s="140">
        <v>26.01</v>
      </c>
      <c r="M1437" s="141">
        <v>34.119999999999997</v>
      </c>
      <c r="N1437" s="142">
        <f>IF(Tabla2[[#This Row],[LECHE RETIRO DIA]]&lt;&gt;ISBLANK(Tabla2[[#This Row],[LECHE RETIRO DIA]]),SUM(Tabla2[[#This Row],[LECHE TANQUE DIA]:[LECHE RETIRO DIA]]),SUM(Tabla2[[#This Row],[LECHE TANQUE DIA]:[LECHE AUTOCONSUMO DIA]]))</f>
        <v>2108</v>
      </c>
      <c r="O1437" s="143">
        <f t="shared" si="322"/>
        <v>0.95777988614800758</v>
      </c>
      <c r="P1437" s="144">
        <f t="shared" si="323"/>
        <v>19.886792452830189</v>
      </c>
      <c r="Q1437" s="144">
        <f t="shared" si="324"/>
        <v>19.047169811320753</v>
      </c>
      <c r="R1437" s="144">
        <f t="shared" si="325"/>
        <v>8</v>
      </c>
      <c r="S1437" s="144">
        <f t="shared" si="326"/>
        <v>4.3916666666666666</v>
      </c>
      <c r="T1437" s="144">
        <f t="shared" si="327"/>
        <v>4.5283018867924527</v>
      </c>
      <c r="U1437" s="144">
        <f t="shared" si="328"/>
        <v>81.045751633986924</v>
      </c>
      <c r="V1437" s="144">
        <f t="shared" si="329"/>
        <v>4.0753556324490576</v>
      </c>
      <c r="W1437" s="144">
        <f>IFERROR(H1437/M1437,Tabla2[[#This Row],[CARGA PRODUCCION (ANIMALES/HA)]])</f>
        <v>3.4876905041031656</v>
      </c>
      <c r="X1437" s="142">
        <f t="shared" si="335"/>
        <v>2023</v>
      </c>
      <c r="Y1437" s="142">
        <f t="shared" si="336"/>
        <v>5</v>
      </c>
      <c r="Z1437" s="142" t="e">
        <f t="shared" ca="1" si="337"/>
        <v>#NAME?</v>
      </c>
      <c r="AA1437" s="145">
        <f t="shared" si="333"/>
        <v>119</v>
      </c>
      <c r="AB1437" s="143">
        <f t="shared" si="334"/>
        <v>0.89075630252100846</v>
      </c>
      <c r="AC1437" s="146">
        <f t="shared" si="338"/>
        <v>0.10924369747899154</v>
      </c>
      <c r="AD1437" s="140"/>
    </row>
    <row r="1438" spans="1:30">
      <c r="A1438" s="147">
        <v>45049</v>
      </c>
      <c r="B1438" s="140" t="s">
        <v>88</v>
      </c>
      <c r="C1438" s="140">
        <v>525</v>
      </c>
      <c r="D1438" s="140">
        <v>15</v>
      </c>
      <c r="E1438" s="140">
        <v>5</v>
      </c>
      <c r="F1438" s="140">
        <v>15</v>
      </c>
      <c r="G1438" s="140">
        <v>29</v>
      </c>
      <c r="H1438" s="140">
        <v>35</v>
      </c>
      <c r="I1438" s="140">
        <v>1</v>
      </c>
      <c r="J1438" s="140">
        <v>2</v>
      </c>
      <c r="K1438" s="140">
        <v>180</v>
      </c>
      <c r="L1438" s="140">
        <v>14</v>
      </c>
      <c r="M1438" s="141">
        <v>15</v>
      </c>
      <c r="N1438" s="142">
        <f>IF(Tabla2[[#This Row],[LECHE RETIRO DIA]]&lt;&gt;ISBLANK(Tabla2[[#This Row],[LECHE RETIRO DIA]]),SUM(Tabla2[[#This Row],[LECHE TANQUE DIA]:[LECHE RETIRO DIA]]),SUM(Tabla2[[#This Row],[LECHE TANQUE DIA]:[LECHE AUTOCONSUMO DIA]]))</f>
        <v>560</v>
      </c>
      <c r="O1438" s="143">
        <f t="shared" si="322"/>
        <v>0.9375</v>
      </c>
      <c r="P1438" s="144">
        <f t="shared" si="323"/>
        <v>19.310344827586206</v>
      </c>
      <c r="Q1438" s="144">
        <f t="shared" si="324"/>
        <v>18.103448275862068</v>
      </c>
      <c r="R1438" s="144">
        <f t="shared" si="325"/>
        <v>7.5</v>
      </c>
      <c r="S1438" s="144">
        <f t="shared" si="326"/>
        <v>3.1111111111111112</v>
      </c>
      <c r="T1438" s="144">
        <f t="shared" si="327"/>
        <v>6.2068965517241379</v>
      </c>
      <c r="U1438" s="144">
        <f t="shared" si="328"/>
        <v>40</v>
      </c>
      <c r="V1438" s="144">
        <f t="shared" si="329"/>
        <v>2.0714285714285716</v>
      </c>
      <c r="W1438" s="144">
        <f>IFERROR(H1438/M1438,Tabla2[[#This Row],[CARGA PRODUCCION (ANIMALES/HA)]])</f>
        <v>2.3333333333333335</v>
      </c>
      <c r="X1438" s="142">
        <f t="shared" si="335"/>
        <v>2023</v>
      </c>
      <c r="Y1438" s="142">
        <f t="shared" si="336"/>
        <v>5</v>
      </c>
      <c r="Z1438" s="142" t="e">
        <f t="shared" ca="1" si="337"/>
        <v>#NAME?</v>
      </c>
      <c r="AA1438" s="145">
        <f t="shared" si="333"/>
        <v>35</v>
      </c>
      <c r="AB1438" s="143">
        <f t="shared" si="334"/>
        <v>0.82857142857142863</v>
      </c>
      <c r="AC1438" s="146">
        <f t="shared" si="338"/>
        <v>0.17142857142857137</v>
      </c>
      <c r="AD1438" s="140"/>
    </row>
    <row r="1439" spans="1:30">
      <c r="A1439" s="147">
        <v>45050</v>
      </c>
      <c r="B1439" s="140" t="s">
        <v>80</v>
      </c>
      <c r="C1439" s="140">
        <v>2452</v>
      </c>
      <c r="D1439" s="140">
        <v>30</v>
      </c>
      <c r="E1439" s="140">
        <v>9</v>
      </c>
      <c r="F1439" s="140">
        <v>30</v>
      </c>
      <c r="G1439" s="140">
        <v>107</v>
      </c>
      <c r="H1439" s="140">
        <v>109</v>
      </c>
      <c r="I1439" s="140">
        <v>1</v>
      </c>
      <c r="J1439" s="140">
        <v>14</v>
      </c>
      <c r="K1439" s="140">
        <v>640</v>
      </c>
      <c r="L1439" s="140">
        <v>23.4</v>
      </c>
      <c r="M1439" s="141">
        <v>31.01</v>
      </c>
      <c r="N1439" s="142">
        <f>IF(Tabla2[[#This Row],[LECHE RETIRO DIA]]&lt;&gt;ISBLANK(Tabla2[[#This Row],[LECHE RETIRO DIA]]),SUM(Tabla2[[#This Row],[LECHE TANQUE DIA]:[LECHE RETIRO DIA]]),SUM(Tabla2[[#This Row],[LECHE TANQUE DIA]:[LECHE AUTOCONSUMO DIA]]))</f>
        <v>2521</v>
      </c>
      <c r="O1439" s="143">
        <f t="shared" si="322"/>
        <v>0.97262990876636257</v>
      </c>
      <c r="P1439" s="144">
        <f t="shared" si="323"/>
        <v>23.560747663551403</v>
      </c>
      <c r="Q1439" s="144">
        <f t="shared" si="324"/>
        <v>22.915887850467289</v>
      </c>
      <c r="R1439" s="144">
        <f t="shared" si="325"/>
        <v>2.1428571428571428</v>
      </c>
      <c r="S1439" s="144">
        <f t="shared" si="326"/>
        <v>3.9390624999999999</v>
      </c>
      <c r="T1439" s="144">
        <f t="shared" si="327"/>
        <v>5.981308411214953</v>
      </c>
      <c r="U1439" s="144">
        <f t="shared" si="328"/>
        <v>107.73504273504274</v>
      </c>
      <c r="V1439" s="144">
        <f t="shared" si="329"/>
        <v>4.5726495726495733</v>
      </c>
      <c r="W1439" s="144">
        <f>IFERROR(H1439/M1439,Tabla2[[#This Row],[CARGA PRODUCCION (ANIMALES/HA)]])</f>
        <v>3.5149951628506932</v>
      </c>
      <c r="X1439" s="142">
        <f t="shared" si="335"/>
        <v>2023</v>
      </c>
      <c r="Y1439" s="142">
        <f t="shared" si="336"/>
        <v>5</v>
      </c>
      <c r="Z1439" s="142" t="e">
        <f t="shared" ca="1" si="337"/>
        <v>#NAME?</v>
      </c>
      <c r="AA1439" s="145">
        <f t="shared" si="333"/>
        <v>109</v>
      </c>
      <c r="AB1439" s="143">
        <f t="shared" si="334"/>
        <v>0.98165137614678899</v>
      </c>
      <c r="AC1439" s="146">
        <f t="shared" si="338"/>
        <v>1.834862385321101E-2</v>
      </c>
      <c r="AD1439" s="140"/>
    </row>
    <row r="1440" spans="1:30">
      <c r="A1440" s="147">
        <v>45050</v>
      </c>
      <c r="B1440" s="140" t="s">
        <v>83</v>
      </c>
      <c r="C1440" s="140">
        <v>2514</v>
      </c>
      <c r="D1440" s="140">
        <v>40</v>
      </c>
      <c r="E1440" s="140">
        <v>9</v>
      </c>
      <c r="F1440" s="140">
        <v>40</v>
      </c>
      <c r="G1440" s="140">
        <v>123</v>
      </c>
      <c r="H1440" s="140">
        <v>151</v>
      </c>
      <c r="I1440" s="140">
        <v>2</v>
      </c>
      <c r="J1440" s="140">
        <v>5</v>
      </c>
      <c r="K1440" s="140">
        <v>680</v>
      </c>
      <c r="L1440" s="140">
        <v>29.8</v>
      </c>
      <c r="M1440" s="141">
        <v>36.590000000000003</v>
      </c>
      <c r="N1440" s="142">
        <f>IF(Tabla2[[#This Row],[LECHE RETIRO DIA]]&lt;&gt;ISBLANK(Tabla2[[#This Row],[LECHE RETIRO DIA]]),SUM(Tabla2[[#This Row],[LECHE TANQUE DIA]:[LECHE RETIRO DIA]]),SUM(Tabla2[[#This Row],[LECHE TANQUE DIA]:[LECHE AUTOCONSUMO DIA]]))</f>
        <v>2603</v>
      </c>
      <c r="O1440" s="143">
        <f t="shared" si="322"/>
        <v>0.96580868228966577</v>
      </c>
      <c r="P1440" s="144">
        <f t="shared" si="323"/>
        <v>21.162601626016261</v>
      </c>
      <c r="Q1440" s="144">
        <f t="shared" si="324"/>
        <v>20.439024390243901</v>
      </c>
      <c r="R1440" s="144">
        <f t="shared" si="325"/>
        <v>8</v>
      </c>
      <c r="S1440" s="144">
        <f t="shared" si="326"/>
        <v>3.8279411764705884</v>
      </c>
      <c r="T1440" s="144">
        <f t="shared" si="327"/>
        <v>5.5284552845528454</v>
      </c>
      <c r="U1440" s="144">
        <f t="shared" si="328"/>
        <v>87.348993288590606</v>
      </c>
      <c r="V1440" s="144">
        <f t="shared" si="329"/>
        <v>4.1275167785234901</v>
      </c>
      <c r="W1440" s="144">
        <f>IFERROR(H1440/M1440,Tabla2[[#This Row],[CARGA PRODUCCION (ANIMALES/HA)]])</f>
        <v>4.1268106039901609</v>
      </c>
      <c r="X1440" s="142">
        <f t="shared" si="335"/>
        <v>2023</v>
      </c>
      <c r="Y1440" s="142">
        <f t="shared" si="336"/>
        <v>5</v>
      </c>
      <c r="Z1440" s="142" t="e">
        <f t="shared" ca="1" si="337"/>
        <v>#NAME?</v>
      </c>
      <c r="AA1440" s="145">
        <f t="shared" si="333"/>
        <v>151</v>
      </c>
      <c r="AB1440" s="143">
        <f t="shared" si="334"/>
        <v>0.81456953642384111</v>
      </c>
      <c r="AC1440" s="146">
        <f t="shared" si="338"/>
        <v>0.18543046357615889</v>
      </c>
      <c r="AD1440" s="140"/>
    </row>
    <row r="1441" spans="1:30">
      <c r="A1441" s="147">
        <v>45050</v>
      </c>
      <c r="B1441" s="140" t="s">
        <v>85</v>
      </c>
      <c r="C1441" s="140">
        <v>2040</v>
      </c>
      <c r="D1441" s="140">
        <v>40</v>
      </c>
      <c r="E1441" s="140">
        <v>9</v>
      </c>
      <c r="F1441" s="140">
        <v>40</v>
      </c>
      <c r="G1441" s="140">
        <v>105</v>
      </c>
      <c r="H1441" s="140">
        <v>122</v>
      </c>
      <c r="I1441" s="140">
        <v>0</v>
      </c>
      <c r="J1441" s="140">
        <v>5</v>
      </c>
      <c r="K1441" s="140">
        <v>480</v>
      </c>
      <c r="L1441" s="140">
        <v>26.01</v>
      </c>
      <c r="M1441" s="141">
        <v>34.119999999999997</v>
      </c>
      <c r="N1441" s="142">
        <f>IF(Tabla2[[#This Row],[LECHE RETIRO DIA]]&lt;&gt;ISBLANK(Tabla2[[#This Row],[LECHE RETIRO DIA]]),SUM(Tabla2[[#This Row],[LECHE TANQUE DIA]:[LECHE RETIRO DIA]]),SUM(Tabla2[[#This Row],[LECHE TANQUE DIA]:[LECHE AUTOCONSUMO DIA]]))</f>
        <v>2129</v>
      </c>
      <c r="O1441" s="143">
        <f t="shared" si="322"/>
        <v>0.95819633630812584</v>
      </c>
      <c r="P1441" s="144">
        <f t="shared" si="323"/>
        <v>20.276190476190475</v>
      </c>
      <c r="Q1441" s="144">
        <f t="shared" si="324"/>
        <v>19.428571428571427</v>
      </c>
      <c r="R1441" s="144">
        <f t="shared" si="325"/>
        <v>8</v>
      </c>
      <c r="S1441" s="144">
        <f t="shared" si="326"/>
        <v>4.4354166666666668</v>
      </c>
      <c r="T1441" s="144">
        <f t="shared" si="327"/>
        <v>4.5714285714285712</v>
      </c>
      <c r="U1441" s="144">
        <f t="shared" si="328"/>
        <v>81.853133410226832</v>
      </c>
      <c r="V1441" s="144">
        <f t="shared" si="329"/>
        <v>4.0369088811995386</v>
      </c>
      <c r="W1441" s="144">
        <f>IFERROR(H1441/M1441,Tabla2[[#This Row],[CARGA PRODUCCION (ANIMALES/HA)]])</f>
        <v>3.5756154747948421</v>
      </c>
      <c r="X1441" s="142">
        <f t="shared" si="335"/>
        <v>2023</v>
      </c>
      <c r="Y1441" s="142">
        <f t="shared" si="336"/>
        <v>5</v>
      </c>
      <c r="Z1441" s="142" t="e">
        <f t="shared" ca="1" si="337"/>
        <v>#NAME?</v>
      </c>
      <c r="AA1441" s="145">
        <f t="shared" si="333"/>
        <v>122</v>
      </c>
      <c r="AB1441" s="143">
        <f t="shared" si="334"/>
        <v>0.86065573770491799</v>
      </c>
      <c r="AC1441" s="146">
        <f t="shared" si="338"/>
        <v>0.13934426229508201</v>
      </c>
      <c r="AD1441" s="140"/>
    </row>
    <row r="1442" spans="1:30">
      <c r="A1442" s="147">
        <v>45050</v>
      </c>
      <c r="B1442" s="140" t="s">
        <v>88</v>
      </c>
      <c r="C1442" s="140">
        <v>525</v>
      </c>
      <c r="D1442" s="140">
        <v>15</v>
      </c>
      <c r="E1442" s="140">
        <v>5</v>
      </c>
      <c r="F1442" s="140">
        <v>15</v>
      </c>
      <c r="G1442" s="140">
        <v>30</v>
      </c>
      <c r="H1442" s="140">
        <v>36</v>
      </c>
      <c r="I1442" s="140">
        <v>1</v>
      </c>
      <c r="J1442" s="140">
        <v>2</v>
      </c>
      <c r="K1442" s="140">
        <v>180</v>
      </c>
      <c r="L1442" s="140">
        <v>14</v>
      </c>
      <c r="M1442" s="141">
        <v>15</v>
      </c>
      <c r="N1442" s="142">
        <f>IF(Tabla2[[#This Row],[LECHE RETIRO DIA]]&lt;&gt;ISBLANK(Tabla2[[#This Row],[LECHE RETIRO DIA]]),SUM(Tabla2[[#This Row],[LECHE TANQUE DIA]:[LECHE RETIRO DIA]]),SUM(Tabla2[[#This Row],[LECHE TANQUE DIA]:[LECHE AUTOCONSUMO DIA]]))</f>
        <v>560</v>
      </c>
      <c r="O1442" s="143">
        <f t="shared" si="322"/>
        <v>0.9375</v>
      </c>
      <c r="P1442" s="144">
        <f t="shared" si="323"/>
        <v>18.666666666666668</v>
      </c>
      <c r="Q1442" s="144">
        <f t="shared" si="324"/>
        <v>17.5</v>
      </c>
      <c r="R1442" s="144">
        <f t="shared" si="325"/>
        <v>7.5</v>
      </c>
      <c r="S1442" s="144">
        <f t="shared" si="326"/>
        <v>3.1111111111111112</v>
      </c>
      <c r="T1442" s="144">
        <f t="shared" si="327"/>
        <v>6</v>
      </c>
      <c r="U1442" s="144">
        <f t="shared" si="328"/>
        <v>40</v>
      </c>
      <c r="V1442" s="144">
        <f t="shared" si="329"/>
        <v>2.1428571428571428</v>
      </c>
      <c r="W1442" s="144">
        <f>IFERROR(H1442/M1442,Tabla2[[#This Row],[CARGA PRODUCCION (ANIMALES/HA)]])</f>
        <v>2.4</v>
      </c>
      <c r="X1442" s="142">
        <f t="shared" si="335"/>
        <v>2023</v>
      </c>
      <c r="Y1442" s="142">
        <f t="shared" si="336"/>
        <v>5</v>
      </c>
      <c r="Z1442" s="142" t="e">
        <f t="shared" ca="1" si="337"/>
        <v>#NAME?</v>
      </c>
      <c r="AA1442" s="145">
        <f t="shared" si="333"/>
        <v>36</v>
      </c>
      <c r="AB1442" s="143">
        <f t="shared" si="334"/>
        <v>0.83333333333333337</v>
      </c>
      <c r="AC1442" s="146">
        <f t="shared" si="338"/>
        <v>0.16666666666666663</v>
      </c>
      <c r="AD1442" s="140"/>
    </row>
    <row r="1443" spans="1:30">
      <c r="A1443" s="147">
        <v>45051</v>
      </c>
      <c r="B1443" s="140" t="s">
        <v>80</v>
      </c>
      <c r="C1443" s="140">
        <v>2457</v>
      </c>
      <c r="D1443" s="140">
        <v>30</v>
      </c>
      <c r="E1443" s="140">
        <v>9</v>
      </c>
      <c r="F1443" s="140">
        <v>30</v>
      </c>
      <c r="G1443" s="140">
        <v>107</v>
      </c>
      <c r="H1443" s="140">
        <v>109</v>
      </c>
      <c r="I1443" s="140">
        <v>1</v>
      </c>
      <c r="J1443" s="140">
        <v>14</v>
      </c>
      <c r="K1443" s="140">
        <v>640</v>
      </c>
      <c r="L1443" s="140">
        <v>23.4</v>
      </c>
      <c r="M1443" s="141">
        <v>31.01</v>
      </c>
      <c r="N1443" s="142">
        <f>IF(Tabla2[[#This Row],[LECHE RETIRO DIA]]&lt;&gt;ISBLANK(Tabla2[[#This Row],[LECHE RETIRO DIA]]),SUM(Tabla2[[#This Row],[LECHE TANQUE DIA]:[LECHE RETIRO DIA]]),SUM(Tabla2[[#This Row],[LECHE TANQUE DIA]:[LECHE AUTOCONSUMO DIA]]))</f>
        <v>2526</v>
      </c>
      <c r="O1443" s="143">
        <f t="shared" si="322"/>
        <v>0.97268408551068886</v>
      </c>
      <c r="P1443" s="144">
        <f t="shared" si="323"/>
        <v>23.607476635514018</v>
      </c>
      <c r="Q1443" s="144">
        <f t="shared" si="324"/>
        <v>22.962616822429908</v>
      </c>
      <c r="R1443" s="144">
        <f t="shared" si="325"/>
        <v>2.1428571428571428</v>
      </c>
      <c r="S1443" s="144">
        <f t="shared" si="326"/>
        <v>3.9468749999999999</v>
      </c>
      <c r="T1443" s="144">
        <f t="shared" si="327"/>
        <v>5.981308411214953</v>
      </c>
      <c r="U1443" s="144">
        <f t="shared" si="328"/>
        <v>107.94871794871796</v>
      </c>
      <c r="V1443" s="144">
        <f t="shared" si="329"/>
        <v>4.5726495726495733</v>
      </c>
      <c r="W1443" s="144">
        <f>IFERROR(H1443/M1443,Tabla2[[#This Row],[CARGA PRODUCCION (ANIMALES/HA)]])</f>
        <v>3.5149951628506932</v>
      </c>
      <c r="X1443" s="142">
        <f t="shared" si="335"/>
        <v>2023</v>
      </c>
      <c r="Y1443" s="142">
        <f t="shared" si="336"/>
        <v>5</v>
      </c>
      <c r="Z1443" s="142" t="e">
        <f t="shared" ca="1" si="337"/>
        <v>#NAME?</v>
      </c>
      <c r="AA1443" s="145">
        <f t="shared" si="333"/>
        <v>109</v>
      </c>
      <c r="AB1443" s="143">
        <f t="shared" si="334"/>
        <v>0.98165137614678899</v>
      </c>
      <c r="AC1443" s="146">
        <f t="shared" si="338"/>
        <v>1.834862385321101E-2</v>
      </c>
      <c r="AD1443" s="140"/>
    </row>
    <row r="1444" spans="1:30">
      <c r="A1444" s="147">
        <v>45051</v>
      </c>
      <c r="B1444" s="140" t="s">
        <v>83</v>
      </c>
      <c r="C1444" s="140">
        <v>2443</v>
      </c>
      <c r="D1444" s="140">
        <v>40</v>
      </c>
      <c r="E1444" s="140">
        <v>9</v>
      </c>
      <c r="F1444" s="140">
        <v>40</v>
      </c>
      <c r="G1444" s="140">
        <v>123</v>
      </c>
      <c r="H1444" s="140">
        <v>151</v>
      </c>
      <c r="I1444" s="140">
        <v>2</v>
      </c>
      <c r="J1444" s="140">
        <v>5</v>
      </c>
      <c r="K1444" s="140">
        <v>680</v>
      </c>
      <c r="L1444" s="140">
        <v>29.8</v>
      </c>
      <c r="M1444" s="141">
        <v>36.590000000000003</v>
      </c>
      <c r="N1444" s="142">
        <f>IF(Tabla2[[#This Row],[LECHE RETIRO DIA]]&lt;&gt;ISBLANK(Tabla2[[#This Row],[LECHE RETIRO DIA]]),SUM(Tabla2[[#This Row],[LECHE TANQUE DIA]:[LECHE RETIRO DIA]]),SUM(Tabla2[[#This Row],[LECHE TANQUE DIA]:[LECHE AUTOCONSUMO DIA]]))</f>
        <v>2532</v>
      </c>
      <c r="O1444" s="143">
        <f t="shared" si="322"/>
        <v>0.96484992101105849</v>
      </c>
      <c r="P1444" s="144">
        <f t="shared" si="323"/>
        <v>20.585365853658537</v>
      </c>
      <c r="Q1444" s="144">
        <f t="shared" si="324"/>
        <v>19.86178861788618</v>
      </c>
      <c r="R1444" s="144">
        <f t="shared" si="325"/>
        <v>8</v>
      </c>
      <c r="S1444" s="144">
        <f t="shared" si="326"/>
        <v>3.723529411764706</v>
      </c>
      <c r="T1444" s="144">
        <f t="shared" si="327"/>
        <v>5.5284552845528454</v>
      </c>
      <c r="U1444" s="144">
        <f t="shared" si="328"/>
        <v>84.966442953020135</v>
      </c>
      <c r="V1444" s="144">
        <f t="shared" si="329"/>
        <v>4.1275167785234901</v>
      </c>
      <c r="W1444" s="144">
        <f>IFERROR(H1444/M1444,Tabla2[[#This Row],[CARGA PRODUCCION (ANIMALES/HA)]])</f>
        <v>4.1268106039901609</v>
      </c>
      <c r="X1444" s="142">
        <f t="shared" si="335"/>
        <v>2023</v>
      </c>
      <c r="Y1444" s="142">
        <f t="shared" si="336"/>
        <v>5</v>
      </c>
      <c r="Z1444" s="142" t="e">
        <f t="shared" ca="1" si="337"/>
        <v>#NAME?</v>
      </c>
      <c r="AA1444" s="145">
        <f t="shared" si="333"/>
        <v>151</v>
      </c>
      <c r="AB1444" s="143">
        <f t="shared" si="334"/>
        <v>0.81456953642384111</v>
      </c>
      <c r="AC1444" s="146">
        <f t="shared" si="338"/>
        <v>0.18543046357615889</v>
      </c>
      <c r="AD1444" s="140"/>
    </row>
    <row r="1445" spans="1:30">
      <c r="A1445" s="147">
        <v>45051</v>
      </c>
      <c r="B1445" s="140" t="s">
        <v>85</v>
      </c>
      <c r="C1445" s="140">
        <v>1994</v>
      </c>
      <c r="D1445" s="140">
        <v>40</v>
      </c>
      <c r="E1445" s="140">
        <v>9</v>
      </c>
      <c r="F1445" s="140">
        <v>40</v>
      </c>
      <c r="G1445" s="140">
        <v>105</v>
      </c>
      <c r="H1445" s="140">
        <v>122</v>
      </c>
      <c r="I1445" s="140">
        <v>0</v>
      </c>
      <c r="J1445" s="140">
        <v>5</v>
      </c>
      <c r="K1445" s="140">
        <v>480</v>
      </c>
      <c r="L1445" s="140">
        <v>26.01</v>
      </c>
      <c r="M1445" s="141">
        <v>34.119999999999997</v>
      </c>
      <c r="N1445" s="142">
        <f>IF(Tabla2[[#This Row],[LECHE RETIRO DIA]]&lt;&gt;ISBLANK(Tabla2[[#This Row],[LECHE RETIRO DIA]]),SUM(Tabla2[[#This Row],[LECHE TANQUE DIA]:[LECHE RETIRO DIA]]),SUM(Tabla2[[#This Row],[LECHE TANQUE DIA]:[LECHE AUTOCONSUMO DIA]]))</f>
        <v>2083</v>
      </c>
      <c r="O1445" s="143">
        <f t="shared" si="322"/>
        <v>0.95727316370619298</v>
      </c>
      <c r="P1445" s="144">
        <f t="shared" si="323"/>
        <v>19.838095238095239</v>
      </c>
      <c r="Q1445" s="144">
        <f t="shared" si="324"/>
        <v>18.990476190476191</v>
      </c>
      <c r="R1445" s="144">
        <f t="shared" si="325"/>
        <v>8</v>
      </c>
      <c r="S1445" s="144">
        <f t="shared" si="326"/>
        <v>4.3395833333333336</v>
      </c>
      <c r="T1445" s="144">
        <f t="shared" si="327"/>
        <v>4.5714285714285712</v>
      </c>
      <c r="U1445" s="144">
        <f t="shared" si="328"/>
        <v>80.084582852748937</v>
      </c>
      <c r="V1445" s="144">
        <f t="shared" si="329"/>
        <v>4.0369088811995386</v>
      </c>
      <c r="W1445" s="144">
        <f>IFERROR(H1445/M1445,Tabla2[[#This Row],[CARGA PRODUCCION (ANIMALES/HA)]])</f>
        <v>3.5756154747948421</v>
      </c>
      <c r="X1445" s="142">
        <f t="shared" si="335"/>
        <v>2023</v>
      </c>
      <c r="Y1445" s="142">
        <f t="shared" si="336"/>
        <v>5</v>
      </c>
      <c r="Z1445" s="142" t="e">
        <f t="shared" ca="1" si="337"/>
        <v>#NAME?</v>
      </c>
      <c r="AA1445" s="145">
        <f t="shared" si="333"/>
        <v>122</v>
      </c>
      <c r="AB1445" s="143">
        <f t="shared" si="334"/>
        <v>0.86065573770491799</v>
      </c>
      <c r="AC1445" s="146">
        <f t="shared" si="338"/>
        <v>0.13934426229508201</v>
      </c>
      <c r="AD1445" s="140"/>
    </row>
    <row r="1446" spans="1:30">
      <c r="A1446" s="147">
        <v>45051</v>
      </c>
      <c r="B1446" s="140" t="s">
        <v>88</v>
      </c>
      <c r="C1446" s="140">
        <v>515</v>
      </c>
      <c r="D1446" s="140">
        <v>15</v>
      </c>
      <c r="E1446" s="140">
        <v>5</v>
      </c>
      <c r="F1446" s="140">
        <v>15</v>
      </c>
      <c r="G1446" s="140">
        <v>30</v>
      </c>
      <c r="H1446" s="140">
        <v>36</v>
      </c>
      <c r="I1446" s="140">
        <v>1</v>
      </c>
      <c r="J1446" s="140">
        <v>2</v>
      </c>
      <c r="K1446" s="140">
        <v>180</v>
      </c>
      <c r="L1446" s="140">
        <v>14</v>
      </c>
      <c r="M1446" s="141">
        <v>15</v>
      </c>
      <c r="N1446" s="142">
        <f>IF(Tabla2[[#This Row],[LECHE RETIRO DIA]]&lt;&gt;ISBLANK(Tabla2[[#This Row],[LECHE RETIRO DIA]]),SUM(Tabla2[[#This Row],[LECHE TANQUE DIA]:[LECHE RETIRO DIA]]),SUM(Tabla2[[#This Row],[LECHE TANQUE DIA]:[LECHE AUTOCONSUMO DIA]]))</f>
        <v>550</v>
      </c>
      <c r="O1446" s="143">
        <f t="shared" si="322"/>
        <v>0.9363636363636364</v>
      </c>
      <c r="P1446" s="144">
        <f t="shared" si="323"/>
        <v>18.333333333333332</v>
      </c>
      <c r="Q1446" s="144">
        <f t="shared" si="324"/>
        <v>17.166666666666668</v>
      </c>
      <c r="R1446" s="144">
        <f t="shared" si="325"/>
        <v>7.5</v>
      </c>
      <c r="S1446" s="144">
        <f t="shared" si="326"/>
        <v>3.0555555555555554</v>
      </c>
      <c r="T1446" s="144">
        <f t="shared" si="327"/>
        <v>6</v>
      </c>
      <c r="U1446" s="144">
        <f t="shared" si="328"/>
        <v>39.285714285714285</v>
      </c>
      <c r="V1446" s="144">
        <f t="shared" si="329"/>
        <v>2.1428571428571428</v>
      </c>
      <c r="W1446" s="144">
        <f>IFERROR(H1446/M1446,Tabla2[[#This Row],[CARGA PRODUCCION (ANIMALES/HA)]])</f>
        <v>2.4</v>
      </c>
      <c r="X1446" s="142">
        <f t="shared" si="335"/>
        <v>2023</v>
      </c>
      <c r="Y1446" s="142">
        <f t="shared" si="336"/>
        <v>5</v>
      </c>
      <c r="Z1446" s="142" t="e">
        <f t="shared" ca="1" si="337"/>
        <v>#NAME?</v>
      </c>
      <c r="AA1446" s="145">
        <f t="shared" si="333"/>
        <v>36</v>
      </c>
      <c r="AB1446" s="143">
        <f t="shared" si="334"/>
        <v>0.83333333333333337</v>
      </c>
      <c r="AC1446" s="146">
        <f t="shared" si="338"/>
        <v>0.16666666666666663</v>
      </c>
      <c r="AD1446" s="140"/>
    </row>
    <row r="1447" spans="1:30">
      <c r="A1447" s="147">
        <v>45052</v>
      </c>
      <c r="B1447" s="7" t="s">
        <v>81</v>
      </c>
      <c r="C1447" s="140">
        <v>2416</v>
      </c>
      <c r="D1447" s="140">
        <v>30</v>
      </c>
      <c r="E1447" s="140">
        <v>9</v>
      </c>
      <c r="F1447" s="140">
        <v>30</v>
      </c>
      <c r="G1447" s="140">
        <v>106</v>
      </c>
      <c r="H1447" s="140">
        <v>107</v>
      </c>
      <c r="I1447" s="140">
        <v>1</v>
      </c>
      <c r="J1447" s="140">
        <v>14</v>
      </c>
      <c r="K1447" s="140">
        <v>640</v>
      </c>
      <c r="L1447" s="7">
        <v>23.4</v>
      </c>
      <c r="M1447" s="8">
        <v>31.01</v>
      </c>
      <c r="N1447" s="142">
        <f>IF(Tabla2[[#This Row],[LECHE RETIRO DIA]]&lt;&gt;ISBLANK(Tabla2[[#This Row],[LECHE RETIRO DIA]]),SUM(Tabla2[[#This Row],[LECHE TANQUE DIA]:[LECHE RETIRO DIA]]),SUM(Tabla2[[#This Row],[LECHE TANQUE DIA]:[LECHE AUTOCONSUMO DIA]]))</f>
        <v>2485</v>
      </c>
      <c r="O1447" s="143">
        <f t="shared" si="322"/>
        <v>0.97223340040241446</v>
      </c>
      <c r="P1447" s="144">
        <f t="shared" si="323"/>
        <v>23.443396226415093</v>
      </c>
      <c r="Q1447" s="144">
        <f t="shared" si="324"/>
        <v>22.79245283018868</v>
      </c>
      <c r="R1447" s="144">
        <f t="shared" si="325"/>
        <v>2.1428571428571428</v>
      </c>
      <c r="S1447" s="144">
        <f t="shared" si="326"/>
        <v>3.8828125</v>
      </c>
      <c r="T1447" s="144">
        <f t="shared" si="327"/>
        <v>6.0377358490566042</v>
      </c>
      <c r="U1447" s="144">
        <f t="shared" si="328"/>
        <v>106.19658119658121</v>
      </c>
      <c r="V1447" s="144">
        <f t="shared" si="329"/>
        <v>4.5299145299145298</v>
      </c>
      <c r="W1447" s="144">
        <f>IFERROR(H1447/M1447,Tabla2[[#This Row],[CARGA PRODUCCION (ANIMALES/HA)]])</f>
        <v>3.4504998387616896</v>
      </c>
      <c r="X1447" s="142">
        <f t="shared" si="335"/>
        <v>2023</v>
      </c>
      <c r="Y1447" s="142">
        <f t="shared" si="336"/>
        <v>5</v>
      </c>
      <c r="Z1447" s="142" t="e">
        <f t="shared" ca="1" si="337"/>
        <v>#NAME?</v>
      </c>
      <c r="AA1447" s="145">
        <f t="shared" si="333"/>
        <v>107</v>
      </c>
      <c r="AB1447" s="143">
        <f t="shared" si="334"/>
        <v>0.99065420560747663</v>
      </c>
      <c r="AC1447" s="146">
        <f t="shared" si="338"/>
        <v>9.3457943925233655E-3</v>
      </c>
      <c r="AD1447" s="140"/>
    </row>
    <row r="1448" spans="1:30">
      <c r="A1448" s="147">
        <v>45052</v>
      </c>
      <c r="B1448" s="7" t="s">
        <v>83</v>
      </c>
      <c r="C1448" s="140">
        <v>2472</v>
      </c>
      <c r="D1448" s="140">
        <v>40</v>
      </c>
      <c r="E1448" s="140">
        <v>9</v>
      </c>
      <c r="F1448" s="140">
        <v>40</v>
      </c>
      <c r="G1448" s="140">
        <v>123</v>
      </c>
      <c r="H1448" s="140">
        <v>151</v>
      </c>
      <c r="I1448" s="140">
        <v>2</v>
      </c>
      <c r="J1448" s="140">
        <v>5</v>
      </c>
      <c r="K1448" s="140">
        <v>480</v>
      </c>
      <c r="L1448" s="140">
        <v>26.01</v>
      </c>
      <c r="M1448" s="141">
        <v>34.119999999999997</v>
      </c>
      <c r="N1448" s="142">
        <f>IF(Tabla2[[#This Row],[LECHE RETIRO DIA]]&lt;&gt;ISBLANK(Tabla2[[#This Row],[LECHE RETIRO DIA]]),SUM(Tabla2[[#This Row],[LECHE TANQUE DIA]:[LECHE RETIRO DIA]]),SUM(Tabla2[[#This Row],[LECHE TANQUE DIA]:[LECHE AUTOCONSUMO DIA]]))</f>
        <v>2561</v>
      </c>
      <c r="O1448" s="143">
        <f t="shared" si="322"/>
        <v>0.96524795001952357</v>
      </c>
      <c r="P1448" s="144">
        <f t="shared" si="323"/>
        <v>20.821138211382113</v>
      </c>
      <c r="Q1448" s="144">
        <f t="shared" si="324"/>
        <v>20.097560975609756</v>
      </c>
      <c r="R1448" s="144">
        <f t="shared" si="325"/>
        <v>8</v>
      </c>
      <c r="S1448" s="144">
        <f t="shared" si="326"/>
        <v>5.3354166666666663</v>
      </c>
      <c r="T1448" s="144">
        <f t="shared" si="327"/>
        <v>3.9024390243902438</v>
      </c>
      <c r="U1448" s="144">
        <f t="shared" si="328"/>
        <v>98.462129950019218</v>
      </c>
      <c r="V1448" s="144">
        <f t="shared" si="329"/>
        <v>4.728950403690888</v>
      </c>
      <c r="W1448" s="144">
        <f>IFERROR(H1448/M1448,Tabla2[[#This Row],[CARGA PRODUCCION (ANIMALES/HA)]])</f>
        <v>4.425556858147714</v>
      </c>
      <c r="X1448" s="142">
        <f t="shared" si="335"/>
        <v>2023</v>
      </c>
      <c r="Y1448" s="142">
        <f t="shared" si="336"/>
        <v>5</v>
      </c>
      <c r="Z1448" s="142" t="e">
        <f t="shared" ca="1" si="337"/>
        <v>#NAME?</v>
      </c>
      <c r="AA1448" s="145">
        <f t="shared" si="333"/>
        <v>151</v>
      </c>
      <c r="AB1448" s="143">
        <f t="shared" si="334"/>
        <v>0.81456953642384111</v>
      </c>
      <c r="AC1448" s="146">
        <f t="shared" si="338"/>
        <v>0.18543046357615889</v>
      </c>
      <c r="AD1448" s="140"/>
    </row>
    <row r="1449" spans="1:30">
      <c r="A1449" s="147">
        <v>45052</v>
      </c>
      <c r="B1449" s="7" t="s">
        <v>85</v>
      </c>
      <c r="C1449" s="140">
        <v>2019</v>
      </c>
      <c r="D1449" s="140">
        <v>40</v>
      </c>
      <c r="E1449" s="140">
        <v>9</v>
      </c>
      <c r="F1449" s="140">
        <v>40</v>
      </c>
      <c r="G1449" s="140">
        <v>105</v>
      </c>
      <c r="H1449" s="140">
        <v>122</v>
      </c>
      <c r="I1449" s="140">
        <v>0</v>
      </c>
      <c r="J1449" s="140">
        <v>5</v>
      </c>
      <c r="K1449" s="140">
        <v>480</v>
      </c>
      <c r="L1449" s="140">
        <v>26.01</v>
      </c>
      <c r="M1449" s="141">
        <v>34.119999999999997</v>
      </c>
      <c r="N1449" s="142">
        <f>IF(Tabla2[[#This Row],[LECHE RETIRO DIA]]&lt;&gt;ISBLANK(Tabla2[[#This Row],[LECHE RETIRO DIA]]),SUM(Tabla2[[#This Row],[LECHE TANQUE DIA]:[LECHE RETIRO DIA]]),SUM(Tabla2[[#This Row],[LECHE TANQUE DIA]:[LECHE AUTOCONSUMO DIA]]))</f>
        <v>2108</v>
      </c>
      <c r="O1449" s="143">
        <f t="shared" si="322"/>
        <v>0.95777988614800758</v>
      </c>
      <c r="P1449" s="144">
        <f t="shared" si="323"/>
        <v>20.076190476190476</v>
      </c>
      <c r="Q1449" s="144">
        <f t="shared" si="324"/>
        <v>19.228571428571428</v>
      </c>
      <c r="R1449" s="144">
        <f t="shared" si="325"/>
        <v>8</v>
      </c>
      <c r="S1449" s="144">
        <f t="shared" si="326"/>
        <v>4.3916666666666666</v>
      </c>
      <c r="T1449" s="144">
        <f t="shared" si="327"/>
        <v>4.5714285714285712</v>
      </c>
      <c r="U1449" s="144">
        <f t="shared" si="328"/>
        <v>81.045751633986924</v>
      </c>
      <c r="V1449" s="144">
        <f t="shared" si="329"/>
        <v>4.0369088811995386</v>
      </c>
      <c r="W1449" s="144">
        <f>IFERROR(H1449/M1449,Tabla2[[#This Row],[CARGA PRODUCCION (ANIMALES/HA)]])</f>
        <v>3.5756154747948421</v>
      </c>
      <c r="X1449" s="142">
        <f t="shared" si="335"/>
        <v>2023</v>
      </c>
      <c r="Y1449" s="142">
        <f t="shared" si="336"/>
        <v>5</v>
      </c>
      <c r="Z1449" s="142" t="e">
        <f t="shared" ca="1" si="337"/>
        <v>#NAME?</v>
      </c>
      <c r="AA1449" s="145">
        <f t="shared" si="333"/>
        <v>122</v>
      </c>
      <c r="AB1449" s="143">
        <f t="shared" si="334"/>
        <v>0.86065573770491799</v>
      </c>
      <c r="AC1449" s="146">
        <f t="shared" si="338"/>
        <v>0.13934426229508201</v>
      </c>
      <c r="AD1449" s="140"/>
    </row>
    <row r="1450" spans="1:30">
      <c r="A1450" s="147">
        <v>45052</v>
      </c>
      <c r="B1450" s="7" t="s">
        <v>117</v>
      </c>
      <c r="C1450" s="140">
        <v>561</v>
      </c>
      <c r="D1450" s="140">
        <v>15</v>
      </c>
      <c r="E1450" s="140">
        <v>5</v>
      </c>
      <c r="F1450" s="140">
        <v>15</v>
      </c>
      <c r="G1450" s="140">
        <v>30</v>
      </c>
      <c r="H1450" s="140">
        <v>36</v>
      </c>
      <c r="I1450" s="140">
        <v>1</v>
      </c>
      <c r="J1450" s="140">
        <v>2</v>
      </c>
      <c r="K1450" s="140">
        <v>180</v>
      </c>
      <c r="L1450" s="140">
        <v>14</v>
      </c>
      <c r="M1450" s="141">
        <v>15</v>
      </c>
      <c r="N1450" s="142">
        <f>IF(Tabla2[[#This Row],[LECHE RETIRO DIA]]&lt;&gt;ISBLANK(Tabla2[[#This Row],[LECHE RETIRO DIA]]),SUM(Tabla2[[#This Row],[LECHE TANQUE DIA]:[LECHE RETIRO DIA]]),SUM(Tabla2[[#This Row],[LECHE TANQUE DIA]:[LECHE AUTOCONSUMO DIA]]))</f>
        <v>596</v>
      </c>
      <c r="O1450" s="143">
        <f t="shared" si="322"/>
        <v>0.9412751677852349</v>
      </c>
      <c r="P1450" s="144">
        <f t="shared" si="323"/>
        <v>19.866666666666667</v>
      </c>
      <c r="Q1450" s="144">
        <f t="shared" si="324"/>
        <v>18.7</v>
      </c>
      <c r="R1450" s="144">
        <f t="shared" si="325"/>
        <v>7.5</v>
      </c>
      <c r="S1450" s="144">
        <f t="shared" si="326"/>
        <v>3.3111111111111109</v>
      </c>
      <c r="T1450" s="144">
        <f t="shared" si="327"/>
        <v>6</v>
      </c>
      <c r="U1450" s="144">
        <f t="shared" si="328"/>
        <v>42.571428571428569</v>
      </c>
      <c r="V1450" s="144">
        <f t="shared" si="329"/>
        <v>2.1428571428571428</v>
      </c>
      <c r="W1450" s="144">
        <f>IFERROR(H1450/M1450,Tabla2[[#This Row],[CARGA PRODUCCION (ANIMALES/HA)]])</f>
        <v>2.4</v>
      </c>
      <c r="X1450" s="142">
        <f t="shared" si="335"/>
        <v>2023</v>
      </c>
      <c r="Y1450" s="142">
        <f t="shared" si="336"/>
        <v>5</v>
      </c>
      <c r="Z1450" s="142" t="e">
        <f t="shared" ca="1" si="337"/>
        <v>#NAME?</v>
      </c>
      <c r="AA1450" s="145">
        <f t="shared" si="333"/>
        <v>36</v>
      </c>
      <c r="AB1450" s="143">
        <f t="shared" si="334"/>
        <v>0.83333333333333337</v>
      </c>
      <c r="AC1450" s="146">
        <f t="shared" si="338"/>
        <v>0.16666666666666663</v>
      </c>
      <c r="AD1450" s="140"/>
    </row>
    <row r="1451" spans="1:30">
      <c r="A1451" s="147">
        <v>45053</v>
      </c>
      <c r="B1451" s="140" t="s">
        <v>80</v>
      </c>
      <c r="C1451" s="140">
        <v>2411</v>
      </c>
      <c r="D1451" s="140">
        <v>30</v>
      </c>
      <c r="E1451" s="140">
        <v>9</v>
      </c>
      <c r="F1451" s="140">
        <v>30</v>
      </c>
      <c r="G1451" s="140">
        <v>106</v>
      </c>
      <c r="H1451" s="140">
        <v>107</v>
      </c>
      <c r="I1451" s="140">
        <v>1</v>
      </c>
      <c r="J1451" s="140">
        <v>14</v>
      </c>
      <c r="K1451" s="140">
        <v>640</v>
      </c>
      <c r="L1451" s="140">
        <v>23.4</v>
      </c>
      <c r="M1451" s="141">
        <v>31.01</v>
      </c>
      <c r="N1451" s="142">
        <f>IF(Tabla2[[#This Row],[LECHE RETIRO DIA]]&lt;&gt;ISBLANK(Tabla2[[#This Row],[LECHE RETIRO DIA]]),SUM(Tabla2[[#This Row],[LECHE TANQUE DIA]:[LECHE RETIRO DIA]]),SUM(Tabla2[[#This Row],[LECHE TANQUE DIA]:[LECHE AUTOCONSUMO DIA]]))</f>
        <v>2480</v>
      </c>
      <c r="O1451" s="143">
        <f t="shared" si="322"/>
        <v>0.9721774193548387</v>
      </c>
      <c r="P1451" s="144">
        <f t="shared" si="323"/>
        <v>23.39622641509434</v>
      </c>
      <c r="Q1451" s="144">
        <f t="shared" si="324"/>
        <v>22.745283018867923</v>
      </c>
      <c r="R1451" s="144">
        <f t="shared" si="325"/>
        <v>2.1428571428571428</v>
      </c>
      <c r="S1451" s="144">
        <f t="shared" si="326"/>
        <v>3.875</v>
      </c>
      <c r="T1451" s="144">
        <f t="shared" si="327"/>
        <v>6.0377358490566042</v>
      </c>
      <c r="U1451" s="144">
        <f t="shared" si="328"/>
        <v>105.98290598290599</v>
      </c>
      <c r="V1451" s="144">
        <f t="shared" si="329"/>
        <v>4.5299145299145298</v>
      </c>
      <c r="W1451" s="144">
        <f>IFERROR(H1451/M1451,Tabla2[[#This Row],[CARGA PRODUCCION (ANIMALES/HA)]])</f>
        <v>3.4504998387616896</v>
      </c>
      <c r="X1451" s="142">
        <f t="shared" si="335"/>
        <v>2023</v>
      </c>
      <c r="Y1451" s="142">
        <f t="shared" si="336"/>
        <v>5</v>
      </c>
      <c r="Z1451" s="142" t="e">
        <f t="shared" ca="1" si="337"/>
        <v>#NAME?</v>
      </c>
      <c r="AA1451" s="145">
        <f t="shared" si="333"/>
        <v>107</v>
      </c>
      <c r="AB1451" s="143">
        <f t="shared" si="334"/>
        <v>0.99065420560747663</v>
      </c>
      <c r="AC1451" s="146">
        <f t="shared" si="338"/>
        <v>9.3457943925233655E-3</v>
      </c>
      <c r="AD1451" s="140"/>
    </row>
    <row r="1452" spans="1:30">
      <c r="A1452" s="147">
        <v>45053</v>
      </c>
      <c r="B1452" s="140" t="s">
        <v>83</v>
      </c>
      <c r="C1452" s="140">
        <v>2367</v>
      </c>
      <c r="D1452" s="140">
        <v>40</v>
      </c>
      <c r="E1452" s="140">
        <v>9</v>
      </c>
      <c r="F1452" s="140">
        <v>40</v>
      </c>
      <c r="G1452" s="140">
        <v>123</v>
      </c>
      <c r="H1452" s="140">
        <v>151</v>
      </c>
      <c r="I1452" s="140">
        <v>2</v>
      </c>
      <c r="J1452" s="140">
        <v>5</v>
      </c>
      <c r="K1452" s="140">
        <v>680</v>
      </c>
      <c r="L1452" s="140">
        <v>29.8</v>
      </c>
      <c r="M1452" s="141">
        <v>36.590000000000003</v>
      </c>
      <c r="N1452" s="142">
        <f>IF(Tabla2[[#This Row],[LECHE RETIRO DIA]]&lt;&gt;ISBLANK(Tabla2[[#This Row],[LECHE RETIRO DIA]]),SUM(Tabla2[[#This Row],[LECHE TANQUE DIA]:[LECHE RETIRO DIA]]),SUM(Tabla2[[#This Row],[LECHE TANQUE DIA]:[LECHE AUTOCONSUMO DIA]]))</f>
        <v>2456</v>
      </c>
      <c r="O1452" s="143">
        <f t="shared" si="322"/>
        <v>0.96376221498371339</v>
      </c>
      <c r="P1452" s="144">
        <f t="shared" si="323"/>
        <v>19.967479674796749</v>
      </c>
      <c r="Q1452" s="144">
        <f t="shared" si="324"/>
        <v>19.243902439024389</v>
      </c>
      <c r="R1452" s="144">
        <f t="shared" si="325"/>
        <v>8</v>
      </c>
      <c r="S1452" s="144">
        <f t="shared" si="326"/>
        <v>3.611764705882353</v>
      </c>
      <c r="T1452" s="144">
        <f t="shared" si="327"/>
        <v>5.5284552845528454</v>
      </c>
      <c r="U1452" s="144">
        <f t="shared" si="328"/>
        <v>82.416107382550337</v>
      </c>
      <c r="V1452" s="144">
        <f t="shared" si="329"/>
        <v>4.1275167785234901</v>
      </c>
      <c r="W1452" s="144">
        <f>IFERROR(H1452/M1452,Tabla2[[#This Row],[CARGA PRODUCCION (ANIMALES/HA)]])</f>
        <v>4.1268106039901609</v>
      </c>
      <c r="X1452" s="142">
        <f t="shared" si="335"/>
        <v>2023</v>
      </c>
      <c r="Y1452" s="142">
        <f t="shared" si="336"/>
        <v>5</v>
      </c>
      <c r="Z1452" s="142" t="e">
        <f t="shared" ca="1" si="337"/>
        <v>#NAME?</v>
      </c>
      <c r="AA1452" s="145">
        <f t="shared" si="333"/>
        <v>151</v>
      </c>
      <c r="AB1452" s="143">
        <f t="shared" si="334"/>
        <v>0.81456953642384111</v>
      </c>
      <c r="AC1452" s="146">
        <f t="shared" si="338"/>
        <v>0.18543046357615889</v>
      </c>
      <c r="AD1452" s="140"/>
    </row>
    <row r="1453" spans="1:30">
      <c r="A1453" s="147">
        <v>45053</v>
      </c>
      <c r="B1453" s="140" t="s">
        <v>85</v>
      </c>
      <c r="C1453" s="140">
        <v>2052</v>
      </c>
      <c r="D1453" s="140">
        <v>40</v>
      </c>
      <c r="E1453" s="140">
        <v>9</v>
      </c>
      <c r="F1453" s="140">
        <v>40</v>
      </c>
      <c r="G1453" s="140">
        <v>105</v>
      </c>
      <c r="H1453" s="140">
        <v>122</v>
      </c>
      <c r="I1453" s="140">
        <v>0</v>
      </c>
      <c r="J1453" s="140">
        <v>5</v>
      </c>
      <c r="K1453" s="140">
        <v>480</v>
      </c>
      <c r="L1453" s="140">
        <v>26.01</v>
      </c>
      <c r="M1453" s="141">
        <v>34.119999999999997</v>
      </c>
      <c r="N1453" s="142">
        <f>IF(Tabla2[[#This Row],[LECHE RETIRO DIA]]&lt;&gt;ISBLANK(Tabla2[[#This Row],[LECHE RETIRO DIA]]),SUM(Tabla2[[#This Row],[LECHE TANQUE DIA]:[LECHE RETIRO DIA]]),SUM(Tabla2[[#This Row],[LECHE TANQUE DIA]:[LECHE AUTOCONSUMO DIA]]))</f>
        <v>2141</v>
      </c>
      <c r="O1453" s="143">
        <f t="shared" si="322"/>
        <v>0.95843063988790289</v>
      </c>
      <c r="P1453" s="144">
        <f t="shared" si="323"/>
        <v>20.390476190476189</v>
      </c>
      <c r="Q1453" s="144">
        <f t="shared" si="324"/>
        <v>19.542857142857144</v>
      </c>
      <c r="R1453" s="144">
        <f t="shared" si="325"/>
        <v>8</v>
      </c>
      <c r="S1453" s="144">
        <f t="shared" si="326"/>
        <v>4.4604166666666663</v>
      </c>
      <c r="T1453" s="144">
        <f t="shared" si="327"/>
        <v>4.5714285714285712</v>
      </c>
      <c r="U1453" s="144">
        <f t="shared" si="328"/>
        <v>82.314494425221071</v>
      </c>
      <c r="V1453" s="144">
        <f t="shared" si="329"/>
        <v>4.0369088811995386</v>
      </c>
      <c r="W1453" s="144">
        <f>IFERROR(H1453/M1453,Tabla2[[#This Row],[CARGA PRODUCCION (ANIMALES/HA)]])</f>
        <v>3.5756154747948421</v>
      </c>
      <c r="X1453" s="142">
        <f t="shared" si="335"/>
        <v>2023</v>
      </c>
      <c r="Y1453" s="142">
        <f t="shared" si="336"/>
        <v>5</v>
      </c>
      <c r="Z1453" s="142" t="e">
        <f t="shared" ca="1" si="337"/>
        <v>#NAME?</v>
      </c>
      <c r="AA1453" s="145">
        <f t="shared" si="333"/>
        <v>122</v>
      </c>
      <c r="AB1453" s="143">
        <f t="shared" si="334"/>
        <v>0.86065573770491799</v>
      </c>
      <c r="AC1453" s="146">
        <f t="shared" si="338"/>
        <v>0.13934426229508201</v>
      </c>
      <c r="AD1453" s="140"/>
    </row>
    <row r="1454" spans="1:30">
      <c r="A1454" s="147">
        <v>45053</v>
      </c>
      <c r="B1454" s="140" t="s">
        <v>88</v>
      </c>
      <c r="C1454" s="140">
        <v>501</v>
      </c>
      <c r="D1454" s="140">
        <v>15</v>
      </c>
      <c r="E1454" s="140">
        <v>5</v>
      </c>
      <c r="F1454" s="140">
        <v>15</v>
      </c>
      <c r="G1454" s="140">
        <v>30</v>
      </c>
      <c r="H1454" s="140">
        <v>36</v>
      </c>
      <c r="I1454" s="140">
        <v>1</v>
      </c>
      <c r="J1454" s="140">
        <v>2</v>
      </c>
      <c r="K1454" s="140">
        <v>180</v>
      </c>
      <c r="L1454" s="140">
        <v>14</v>
      </c>
      <c r="M1454" s="141">
        <v>15</v>
      </c>
      <c r="N1454" s="142">
        <f>IF(Tabla2[[#This Row],[LECHE RETIRO DIA]]&lt;&gt;ISBLANK(Tabla2[[#This Row],[LECHE RETIRO DIA]]),SUM(Tabla2[[#This Row],[LECHE TANQUE DIA]:[LECHE RETIRO DIA]]),SUM(Tabla2[[#This Row],[LECHE TANQUE DIA]:[LECHE AUTOCONSUMO DIA]]))</f>
        <v>536</v>
      </c>
      <c r="O1454" s="143">
        <f t="shared" si="322"/>
        <v>0.93470149253731338</v>
      </c>
      <c r="P1454" s="144">
        <f t="shared" si="323"/>
        <v>17.866666666666667</v>
      </c>
      <c r="Q1454" s="144">
        <f t="shared" si="324"/>
        <v>16.7</v>
      </c>
      <c r="R1454" s="144">
        <f t="shared" si="325"/>
        <v>7.5</v>
      </c>
      <c r="S1454" s="144">
        <f t="shared" si="326"/>
        <v>2.9777777777777779</v>
      </c>
      <c r="T1454" s="144">
        <f t="shared" si="327"/>
        <v>6</v>
      </c>
      <c r="U1454" s="144">
        <f t="shared" si="328"/>
        <v>38.285714285714285</v>
      </c>
      <c r="V1454" s="144">
        <f t="shared" si="329"/>
        <v>2.1428571428571428</v>
      </c>
      <c r="W1454" s="144">
        <f>IFERROR(H1454/M1454,Tabla2[[#This Row],[CARGA PRODUCCION (ANIMALES/HA)]])</f>
        <v>2.4</v>
      </c>
      <c r="X1454" s="142">
        <f t="shared" si="335"/>
        <v>2023</v>
      </c>
      <c r="Y1454" s="142">
        <f t="shared" si="336"/>
        <v>5</v>
      </c>
      <c r="Z1454" s="142" t="e">
        <f t="shared" ca="1" si="337"/>
        <v>#NAME?</v>
      </c>
      <c r="AA1454" s="145">
        <f t="shared" si="333"/>
        <v>36</v>
      </c>
      <c r="AB1454" s="143">
        <f t="shared" si="334"/>
        <v>0.83333333333333337</v>
      </c>
      <c r="AC1454" s="146">
        <f t="shared" si="338"/>
        <v>0.16666666666666663</v>
      </c>
      <c r="AD1454" s="140"/>
    </row>
    <row r="1455" spans="1:30">
      <c r="A1455" s="147">
        <v>45054</v>
      </c>
      <c r="B1455" s="140" t="s">
        <v>81</v>
      </c>
      <c r="C1455" s="140">
        <v>2480</v>
      </c>
      <c r="D1455" s="140">
        <v>30</v>
      </c>
      <c r="E1455" s="140">
        <v>9</v>
      </c>
      <c r="F1455" s="140">
        <v>30</v>
      </c>
      <c r="G1455" s="140">
        <v>106</v>
      </c>
      <c r="H1455" s="140">
        <v>107</v>
      </c>
      <c r="I1455" s="140">
        <v>1</v>
      </c>
      <c r="J1455" s="140">
        <v>14</v>
      </c>
      <c r="K1455" s="140">
        <v>640</v>
      </c>
      <c r="L1455" s="140">
        <v>23.4</v>
      </c>
      <c r="M1455" s="141">
        <v>31.01</v>
      </c>
      <c r="N1455" s="142">
        <f>IF(Tabla2[[#This Row],[LECHE RETIRO DIA]]&lt;&gt;ISBLANK(Tabla2[[#This Row],[LECHE RETIRO DIA]]),SUM(Tabla2[[#This Row],[LECHE TANQUE DIA]:[LECHE RETIRO DIA]]),SUM(Tabla2[[#This Row],[LECHE TANQUE DIA]:[LECHE AUTOCONSUMO DIA]]))</f>
        <v>2549</v>
      </c>
      <c r="O1455" s="143">
        <f t="shared" si="322"/>
        <v>0.97293056100431541</v>
      </c>
      <c r="P1455" s="144">
        <f t="shared" si="323"/>
        <v>24.047169811320753</v>
      </c>
      <c r="Q1455" s="144">
        <f t="shared" si="324"/>
        <v>23.39622641509434</v>
      </c>
      <c r="R1455" s="144">
        <f t="shared" si="325"/>
        <v>2.1428571428571428</v>
      </c>
      <c r="S1455" s="144">
        <f t="shared" si="326"/>
        <v>3.9828125000000001</v>
      </c>
      <c r="T1455" s="144">
        <f t="shared" si="327"/>
        <v>6.0377358490566042</v>
      </c>
      <c r="U1455" s="144">
        <f t="shared" si="328"/>
        <v>108.93162393162393</v>
      </c>
      <c r="V1455" s="144">
        <f t="shared" si="329"/>
        <v>4.5299145299145298</v>
      </c>
      <c r="W1455" s="144">
        <f>IFERROR(H1455/M1455,Tabla2[[#This Row],[CARGA PRODUCCION (ANIMALES/HA)]])</f>
        <v>3.4504998387616896</v>
      </c>
      <c r="X1455" s="142">
        <f t="shared" si="335"/>
        <v>2023</v>
      </c>
      <c r="Y1455" s="142">
        <f t="shared" si="336"/>
        <v>5</v>
      </c>
      <c r="Z1455" s="142" t="e">
        <f t="shared" ca="1" si="337"/>
        <v>#NAME?</v>
      </c>
      <c r="AA1455" s="145">
        <f t="shared" si="333"/>
        <v>107</v>
      </c>
      <c r="AB1455" s="143">
        <f t="shared" si="334"/>
        <v>0.99065420560747663</v>
      </c>
      <c r="AC1455" s="146">
        <f t="shared" si="338"/>
        <v>9.3457943925233655E-3</v>
      </c>
      <c r="AD1455" s="140"/>
    </row>
    <row r="1456" spans="1:30">
      <c r="A1456" s="147">
        <v>45054</v>
      </c>
      <c r="B1456" s="140" t="s">
        <v>83</v>
      </c>
      <c r="C1456" s="140">
        <v>2414</v>
      </c>
      <c r="D1456" s="140">
        <v>40</v>
      </c>
      <c r="E1456" s="140">
        <v>9</v>
      </c>
      <c r="F1456" s="140">
        <v>40</v>
      </c>
      <c r="G1456" s="140">
        <v>123</v>
      </c>
      <c r="H1456" s="140">
        <v>151</v>
      </c>
      <c r="I1456" s="140">
        <v>2</v>
      </c>
      <c r="J1456" s="140">
        <v>5</v>
      </c>
      <c r="K1456" s="140">
        <v>680</v>
      </c>
      <c r="L1456" s="140">
        <v>29.8</v>
      </c>
      <c r="M1456" s="141">
        <v>36.590000000000003</v>
      </c>
      <c r="N1456" s="142">
        <f>IF(Tabla2[[#This Row],[LECHE RETIRO DIA]]&lt;&gt;ISBLANK(Tabla2[[#This Row],[LECHE RETIRO DIA]]),SUM(Tabla2[[#This Row],[LECHE TANQUE DIA]:[LECHE RETIRO DIA]]),SUM(Tabla2[[#This Row],[LECHE TANQUE DIA]:[LECHE AUTOCONSUMO DIA]]))</f>
        <v>2503</v>
      </c>
      <c r="O1456" s="143">
        <f t="shared" si="322"/>
        <v>0.96444266879744311</v>
      </c>
      <c r="P1456" s="144">
        <f t="shared" si="323"/>
        <v>20.349593495934958</v>
      </c>
      <c r="Q1456" s="144">
        <f t="shared" si="324"/>
        <v>19.626016260162601</v>
      </c>
      <c r="R1456" s="144">
        <f t="shared" si="325"/>
        <v>8</v>
      </c>
      <c r="S1456" s="144">
        <f t="shared" si="326"/>
        <v>3.6808823529411763</v>
      </c>
      <c r="T1456" s="144">
        <f t="shared" si="327"/>
        <v>5.5284552845528454</v>
      </c>
      <c r="U1456" s="144">
        <f t="shared" si="328"/>
        <v>83.993288590604024</v>
      </c>
      <c r="V1456" s="144">
        <f t="shared" si="329"/>
        <v>4.1275167785234901</v>
      </c>
      <c r="W1456" s="144">
        <f>IFERROR(H1456/M1456,Tabla2[[#This Row],[CARGA PRODUCCION (ANIMALES/HA)]])</f>
        <v>4.1268106039901609</v>
      </c>
      <c r="X1456" s="142">
        <f t="shared" si="335"/>
        <v>2023</v>
      </c>
      <c r="Y1456" s="142">
        <f t="shared" si="336"/>
        <v>5</v>
      </c>
      <c r="Z1456" s="142" t="e">
        <f t="shared" ca="1" si="337"/>
        <v>#NAME?</v>
      </c>
      <c r="AA1456" s="145">
        <f t="shared" si="333"/>
        <v>151</v>
      </c>
      <c r="AB1456" s="143">
        <f t="shared" si="334"/>
        <v>0.81456953642384111</v>
      </c>
      <c r="AC1456" s="146">
        <f t="shared" si="338"/>
        <v>0.18543046357615889</v>
      </c>
      <c r="AD1456" s="140"/>
    </row>
    <row r="1457" spans="1:30">
      <c r="A1457" s="147">
        <v>45054</v>
      </c>
      <c r="B1457" s="140" t="s">
        <v>85</v>
      </c>
      <c r="C1457" s="140">
        <v>1969</v>
      </c>
      <c r="D1457" s="140">
        <v>40</v>
      </c>
      <c r="E1457" s="140">
        <v>9</v>
      </c>
      <c r="F1457" s="140">
        <v>40</v>
      </c>
      <c r="G1457" s="140">
        <v>105</v>
      </c>
      <c r="H1457" s="140">
        <v>122</v>
      </c>
      <c r="I1457" s="140">
        <v>0</v>
      </c>
      <c r="J1457" s="140">
        <v>5</v>
      </c>
      <c r="K1457" s="140">
        <v>480</v>
      </c>
      <c r="L1457" s="140">
        <v>26.01</v>
      </c>
      <c r="M1457" s="141">
        <v>34.119999999999997</v>
      </c>
      <c r="N1457" s="142">
        <f>IF(Tabla2[[#This Row],[LECHE RETIRO DIA]]&lt;&gt;ISBLANK(Tabla2[[#This Row],[LECHE RETIRO DIA]]),SUM(Tabla2[[#This Row],[LECHE TANQUE DIA]:[LECHE RETIRO DIA]]),SUM(Tabla2[[#This Row],[LECHE TANQUE DIA]:[LECHE AUTOCONSUMO DIA]]))</f>
        <v>2058</v>
      </c>
      <c r="O1457" s="143">
        <f t="shared" si="322"/>
        <v>0.95675413022351796</v>
      </c>
      <c r="P1457" s="144">
        <f t="shared" si="323"/>
        <v>19.600000000000001</v>
      </c>
      <c r="Q1457" s="144">
        <f t="shared" si="324"/>
        <v>18.752380952380953</v>
      </c>
      <c r="R1457" s="144">
        <f t="shared" si="325"/>
        <v>8</v>
      </c>
      <c r="S1457" s="144">
        <f t="shared" si="326"/>
        <v>4.2874999999999996</v>
      </c>
      <c r="T1457" s="144">
        <f t="shared" si="327"/>
        <v>4.5714285714285712</v>
      </c>
      <c r="U1457" s="144">
        <f t="shared" si="328"/>
        <v>79.12341407151095</v>
      </c>
      <c r="V1457" s="144">
        <f t="shared" si="329"/>
        <v>4.0369088811995386</v>
      </c>
      <c r="W1457" s="144">
        <f>IFERROR(H1457/M1457,Tabla2[[#This Row],[CARGA PRODUCCION (ANIMALES/HA)]])</f>
        <v>3.5756154747948421</v>
      </c>
      <c r="X1457" s="142">
        <f t="shared" si="335"/>
        <v>2023</v>
      </c>
      <c r="Y1457" s="142">
        <f t="shared" si="336"/>
        <v>5</v>
      </c>
      <c r="Z1457" s="142" t="e">
        <f t="shared" ca="1" si="337"/>
        <v>#NAME?</v>
      </c>
      <c r="AA1457" s="145">
        <f t="shared" si="333"/>
        <v>122</v>
      </c>
      <c r="AB1457" s="143">
        <f t="shared" si="334"/>
        <v>0.86065573770491799</v>
      </c>
      <c r="AC1457" s="146">
        <f t="shared" si="338"/>
        <v>0.13934426229508201</v>
      </c>
      <c r="AD1457" s="140"/>
    </row>
    <row r="1458" spans="1:30">
      <c r="A1458" s="147">
        <v>45054</v>
      </c>
      <c r="B1458" s="140" t="s">
        <v>117</v>
      </c>
      <c r="C1458" s="140">
        <v>535</v>
      </c>
      <c r="D1458" s="140">
        <v>15</v>
      </c>
      <c r="E1458" s="140">
        <v>5</v>
      </c>
      <c r="F1458" s="140">
        <v>15</v>
      </c>
      <c r="G1458" s="140">
        <v>30</v>
      </c>
      <c r="H1458" s="140">
        <v>36</v>
      </c>
      <c r="I1458" s="140">
        <v>1</v>
      </c>
      <c r="J1458" s="140">
        <v>2</v>
      </c>
      <c r="K1458" s="140">
        <v>180</v>
      </c>
      <c r="L1458" s="140">
        <v>14</v>
      </c>
      <c r="M1458" s="141">
        <v>15</v>
      </c>
      <c r="N1458" s="142">
        <f>IF(Tabla2[[#This Row],[LECHE RETIRO DIA]]&lt;&gt;ISBLANK(Tabla2[[#This Row],[LECHE RETIRO DIA]]),SUM(Tabla2[[#This Row],[LECHE TANQUE DIA]:[LECHE RETIRO DIA]]),SUM(Tabla2[[#This Row],[LECHE TANQUE DIA]:[LECHE AUTOCONSUMO DIA]]))</f>
        <v>570</v>
      </c>
      <c r="O1458" s="143">
        <f t="shared" si="322"/>
        <v>0.93859649122807021</v>
      </c>
      <c r="P1458" s="144">
        <f t="shared" si="323"/>
        <v>19</v>
      </c>
      <c r="Q1458" s="144">
        <f t="shared" si="324"/>
        <v>17.833333333333332</v>
      </c>
      <c r="R1458" s="144">
        <f t="shared" si="325"/>
        <v>7.5</v>
      </c>
      <c r="S1458" s="144">
        <f t="shared" si="326"/>
        <v>3.1666666666666665</v>
      </c>
      <c r="T1458" s="144">
        <f t="shared" si="327"/>
        <v>6</v>
      </c>
      <c r="U1458" s="144">
        <f t="shared" si="328"/>
        <v>40.714285714285715</v>
      </c>
      <c r="V1458" s="144">
        <f t="shared" si="329"/>
        <v>2.1428571428571428</v>
      </c>
      <c r="W1458" s="144">
        <f>IFERROR(H1458/M1458,Tabla2[[#This Row],[CARGA PRODUCCION (ANIMALES/HA)]])</f>
        <v>2.4</v>
      </c>
      <c r="X1458" s="142">
        <f t="shared" si="335"/>
        <v>2023</v>
      </c>
      <c r="Y1458" s="142">
        <f t="shared" si="336"/>
        <v>5</v>
      </c>
      <c r="Z1458" s="142" t="e">
        <f t="shared" ca="1" si="337"/>
        <v>#NAME?</v>
      </c>
      <c r="AA1458" s="145">
        <f t="shared" si="333"/>
        <v>36</v>
      </c>
      <c r="AB1458" s="143">
        <f t="shared" si="334"/>
        <v>0.83333333333333337</v>
      </c>
      <c r="AC1458" s="146">
        <f t="shared" si="338"/>
        <v>0.16666666666666663</v>
      </c>
      <c r="AD1458" s="140"/>
    </row>
    <row r="1459" spans="1:30">
      <c r="A1459" s="147">
        <v>45055</v>
      </c>
      <c r="B1459" s="140" t="s">
        <v>80</v>
      </c>
      <c r="C1459" s="140">
        <v>2420</v>
      </c>
      <c r="D1459" s="140">
        <v>30</v>
      </c>
      <c r="E1459" s="140">
        <v>9</v>
      </c>
      <c r="F1459" s="140">
        <v>30</v>
      </c>
      <c r="G1459" s="140">
        <v>107</v>
      </c>
      <c r="H1459" s="140">
        <v>108</v>
      </c>
      <c r="I1459" s="140">
        <v>1</v>
      </c>
      <c r="J1459" s="140">
        <v>9</v>
      </c>
      <c r="K1459" s="140">
        <v>640</v>
      </c>
      <c r="L1459" s="140">
        <v>23.4</v>
      </c>
      <c r="M1459" s="141">
        <v>31.01</v>
      </c>
      <c r="N1459" s="142">
        <f>IF(Tabla2[[#This Row],[LECHE RETIRO DIA]]&lt;&gt;ISBLANK(Tabla2[[#This Row],[LECHE RETIRO DIA]]),SUM(Tabla2[[#This Row],[LECHE TANQUE DIA]:[LECHE RETIRO DIA]]),SUM(Tabla2[[#This Row],[LECHE TANQUE DIA]:[LECHE AUTOCONSUMO DIA]]))</f>
        <v>2489</v>
      </c>
      <c r="O1459" s="143">
        <f t="shared" si="322"/>
        <v>0.9722780233025311</v>
      </c>
      <c r="P1459" s="144">
        <f t="shared" si="323"/>
        <v>23.261682242990656</v>
      </c>
      <c r="Q1459" s="144">
        <f t="shared" si="324"/>
        <v>22.616822429906541</v>
      </c>
      <c r="R1459" s="144">
        <f t="shared" si="325"/>
        <v>3.3333333333333335</v>
      </c>
      <c r="S1459" s="144">
        <f t="shared" si="326"/>
        <v>3.8890625000000001</v>
      </c>
      <c r="T1459" s="144">
        <f t="shared" si="327"/>
        <v>5.981308411214953</v>
      </c>
      <c r="U1459" s="144">
        <f t="shared" si="328"/>
        <v>106.36752136752138</v>
      </c>
      <c r="V1459" s="144">
        <f t="shared" si="329"/>
        <v>4.5726495726495733</v>
      </c>
      <c r="W1459" s="144">
        <f>IFERROR(H1459/M1459,Tabla2[[#This Row],[CARGA PRODUCCION (ANIMALES/HA)]])</f>
        <v>3.4827475008061914</v>
      </c>
      <c r="X1459" s="142">
        <f t="shared" si="335"/>
        <v>2023</v>
      </c>
      <c r="Y1459" s="142">
        <f t="shared" si="336"/>
        <v>5</v>
      </c>
      <c r="Z1459" s="142" t="e">
        <f t="shared" ca="1" si="337"/>
        <v>#NAME?</v>
      </c>
      <c r="AA1459" s="145">
        <f t="shared" si="333"/>
        <v>108</v>
      </c>
      <c r="AB1459" s="143">
        <f t="shared" si="334"/>
        <v>0.9907407407407407</v>
      </c>
      <c r="AC1459" s="146">
        <f t="shared" si="338"/>
        <v>9.2592592592593004E-3</v>
      </c>
      <c r="AD1459" s="140"/>
    </row>
    <row r="1460" spans="1:30">
      <c r="A1460" s="147">
        <v>45055</v>
      </c>
      <c r="B1460" s="140" t="s">
        <v>83</v>
      </c>
      <c r="C1460" s="140">
        <v>2410</v>
      </c>
      <c r="D1460" s="140">
        <v>40</v>
      </c>
      <c r="E1460" s="140">
        <v>9</v>
      </c>
      <c r="F1460" s="140">
        <v>40</v>
      </c>
      <c r="G1460" s="140">
        <v>123</v>
      </c>
      <c r="H1460" s="140">
        <v>151</v>
      </c>
      <c r="I1460" s="140">
        <v>2</v>
      </c>
      <c r="J1460" s="140">
        <v>5</v>
      </c>
      <c r="K1460" s="140">
        <v>680</v>
      </c>
      <c r="L1460" s="140">
        <v>29.8</v>
      </c>
      <c r="M1460" s="141">
        <v>36.590000000000003</v>
      </c>
      <c r="N1460" s="142">
        <f>IF(Tabla2[[#This Row],[LECHE RETIRO DIA]]&lt;&gt;ISBLANK(Tabla2[[#This Row],[LECHE RETIRO DIA]]),SUM(Tabla2[[#This Row],[LECHE TANQUE DIA]:[LECHE RETIRO DIA]]),SUM(Tabla2[[#This Row],[LECHE TANQUE DIA]:[LECHE AUTOCONSUMO DIA]]))</f>
        <v>2499</v>
      </c>
      <c r="O1460" s="143">
        <f t="shared" si="322"/>
        <v>0.96438575430172069</v>
      </c>
      <c r="P1460" s="144">
        <f t="shared" si="323"/>
        <v>20.317073170731707</v>
      </c>
      <c r="Q1460" s="144">
        <f t="shared" si="324"/>
        <v>19.59349593495935</v>
      </c>
      <c r="R1460" s="144">
        <f t="shared" si="325"/>
        <v>8</v>
      </c>
      <c r="S1460" s="144">
        <f t="shared" si="326"/>
        <v>3.6749999999999998</v>
      </c>
      <c r="T1460" s="144">
        <f t="shared" si="327"/>
        <v>5.5284552845528454</v>
      </c>
      <c r="U1460" s="144">
        <f t="shared" si="328"/>
        <v>83.859060402684563</v>
      </c>
      <c r="V1460" s="144">
        <f t="shared" si="329"/>
        <v>4.1275167785234901</v>
      </c>
      <c r="W1460" s="144">
        <f>IFERROR(H1460/M1460,Tabla2[[#This Row],[CARGA PRODUCCION (ANIMALES/HA)]])</f>
        <v>4.1268106039901609</v>
      </c>
      <c r="X1460" s="142">
        <f t="shared" si="335"/>
        <v>2023</v>
      </c>
      <c r="Y1460" s="142">
        <f t="shared" si="336"/>
        <v>5</v>
      </c>
      <c r="Z1460" s="142" t="e">
        <f t="shared" ca="1" si="337"/>
        <v>#NAME?</v>
      </c>
      <c r="AA1460" s="145">
        <f t="shared" si="333"/>
        <v>151</v>
      </c>
      <c r="AB1460" s="143">
        <f t="shared" si="334"/>
        <v>0.81456953642384111</v>
      </c>
      <c r="AC1460" s="146">
        <f t="shared" si="338"/>
        <v>0.18543046357615889</v>
      </c>
      <c r="AD1460" s="140"/>
    </row>
    <row r="1461" spans="1:30">
      <c r="A1461" s="147">
        <v>45055</v>
      </c>
      <c r="B1461" s="140" t="s">
        <v>85</v>
      </c>
      <c r="C1461" s="140">
        <v>2014</v>
      </c>
      <c r="D1461" s="140">
        <v>40</v>
      </c>
      <c r="E1461" s="140">
        <v>9</v>
      </c>
      <c r="F1461" s="140">
        <v>40</v>
      </c>
      <c r="G1461" s="140">
        <v>105</v>
      </c>
      <c r="H1461" s="140">
        <v>122</v>
      </c>
      <c r="I1461" s="140">
        <v>0</v>
      </c>
      <c r="J1461" s="140">
        <v>2</v>
      </c>
      <c r="K1461" s="140">
        <v>480</v>
      </c>
      <c r="L1461" s="140">
        <v>26.01</v>
      </c>
      <c r="M1461" s="141">
        <v>34.119999999999997</v>
      </c>
      <c r="N1461" s="142">
        <f>IF(Tabla2[[#This Row],[LECHE RETIRO DIA]]&lt;&gt;ISBLANK(Tabla2[[#This Row],[LECHE RETIRO DIA]]),SUM(Tabla2[[#This Row],[LECHE TANQUE DIA]:[LECHE RETIRO DIA]]),SUM(Tabla2[[#This Row],[LECHE TANQUE DIA]:[LECHE AUTOCONSUMO DIA]]))</f>
        <v>2103</v>
      </c>
      <c r="O1461" s="143">
        <f t="shared" si="322"/>
        <v>0.95767950546837854</v>
      </c>
      <c r="P1461" s="144">
        <f t="shared" si="323"/>
        <v>20.028571428571428</v>
      </c>
      <c r="Q1461" s="144">
        <f t="shared" si="324"/>
        <v>19.18095238095238</v>
      </c>
      <c r="R1461" s="144">
        <f t="shared" si="325"/>
        <v>20</v>
      </c>
      <c r="S1461" s="144">
        <f t="shared" si="326"/>
        <v>4.3812499999999996</v>
      </c>
      <c r="T1461" s="144">
        <f t="shared" si="327"/>
        <v>4.5714285714285712</v>
      </c>
      <c r="U1461" s="144">
        <f t="shared" si="328"/>
        <v>80.853517877739321</v>
      </c>
      <c r="V1461" s="144">
        <f t="shared" si="329"/>
        <v>4.0369088811995386</v>
      </c>
      <c r="W1461" s="144">
        <f>IFERROR(H1461/M1461,Tabla2[[#This Row],[CARGA PRODUCCION (ANIMALES/HA)]])</f>
        <v>3.5756154747948421</v>
      </c>
      <c r="X1461" s="142">
        <f t="shared" si="335"/>
        <v>2023</v>
      </c>
      <c r="Y1461" s="142">
        <f t="shared" si="336"/>
        <v>5</v>
      </c>
      <c r="Z1461" s="142" t="e">
        <f t="shared" ca="1" si="337"/>
        <v>#NAME?</v>
      </c>
      <c r="AA1461" s="145">
        <f t="shared" si="333"/>
        <v>122</v>
      </c>
      <c r="AB1461" s="143">
        <f t="shared" si="334"/>
        <v>0.86065573770491799</v>
      </c>
      <c r="AC1461" s="146">
        <f t="shared" si="338"/>
        <v>0.13934426229508201</v>
      </c>
      <c r="AD1461" s="140"/>
    </row>
    <row r="1462" spans="1:30">
      <c r="A1462" s="147">
        <v>45055</v>
      </c>
      <c r="B1462" s="140" t="s">
        <v>88</v>
      </c>
      <c r="C1462" s="140">
        <v>557</v>
      </c>
      <c r="D1462" s="140">
        <v>15</v>
      </c>
      <c r="E1462" s="140">
        <v>5</v>
      </c>
      <c r="F1462" s="140">
        <v>15</v>
      </c>
      <c r="G1462" s="140">
        <v>31</v>
      </c>
      <c r="H1462" s="140">
        <v>37</v>
      </c>
      <c r="I1462" s="140">
        <v>1</v>
      </c>
      <c r="J1462" s="140">
        <v>2</v>
      </c>
      <c r="K1462" s="140">
        <v>180</v>
      </c>
      <c r="L1462" s="140">
        <v>14</v>
      </c>
      <c r="M1462" s="141">
        <v>15</v>
      </c>
      <c r="N1462" s="142">
        <f>IF(Tabla2[[#This Row],[LECHE RETIRO DIA]]&lt;&gt;ISBLANK(Tabla2[[#This Row],[LECHE RETIRO DIA]]),SUM(Tabla2[[#This Row],[LECHE TANQUE DIA]:[LECHE RETIRO DIA]]),SUM(Tabla2[[#This Row],[LECHE TANQUE DIA]:[LECHE AUTOCONSUMO DIA]]))</f>
        <v>592</v>
      </c>
      <c r="O1462" s="143">
        <f t="shared" si="322"/>
        <v>0.9408783783783784</v>
      </c>
      <c r="P1462" s="144">
        <f t="shared" si="323"/>
        <v>19.096774193548388</v>
      </c>
      <c r="Q1462" s="144">
        <f t="shared" si="324"/>
        <v>17.967741935483872</v>
      </c>
      <c r="R1462" s="144">
        <f t="shared" si="325"/>
        <v>7.5</v>
      </c>
      <c r="S1462" s="144">
        <f t="shared" si="326"/>
        <v>3.2888888888888888</v>
      </c>
      <c r="T1462" s="144">
        <f t="shared" si="327"/>
        <v>5.806451612903226</v>
      </c>
      <c r="U1462" s="144">
        <f t="shared" si="328"/>
        <v>42.285714285714285</v>
      </c>
      <c r="V1462" s="144">
        <f t="shared" si="329"/>
        <v>2.2142857142857144</v>
      </c>
      <c r="W1462" s="144">
        <f>IFERROR(H1462/M1462,Tabla2[[#This Row],[CARGA PRODUCCION (ANIMALES/HA)]])</f>
        <v>2.4666666666666668</v>
      </c>
      <c r="X1462" s="142">
        <f t="shared" si="335"/>
        <v>2023</v>
      </c>
      <c r="Y1462" s="142">
        <f t="shared" si="336"/>
        <v>5</v>
      </c>
      <c r="Z1462" s="142" t="e">
        <f t="shared" ca="1" si="337"/>
        <v>#NAME?</v>
      </c>
      <c r="AA1462" s="145">
        <f t="shared" si="333"/>
        <v>37</v>
      </c>
      <c r="AB1462" s="143">
        <f t="shared" si="334"/>
        <v>0.83783783783783783</v>
      </c>
      <c r="AC1462" s="146">
        <f t="shared" si="338"/>
        <v>0.16216216216216217</v>
      </c>
      <c r="AD1462" s="140"/>
    </row>
    <row r="1463" spans="1:30">
      <c r="A1463" s="147">
        <v>45056</v>
      </c>
      <c r="B1463" s="140" t="s">
        <v>80</v>
      </c>
      <c r="C1463" s="140">
        <v>2494</v>
      </c>
      <c r="D1463" s="140">
        <v>30</v>
      </c>
      <c r="E1463" s="140">
        <v>9</v>
      </c>
      <c r="F1463" s="140">
        <v>30</v>
      </c>
      <c r="G1463" s="140">
        <v>107</v>
      </c>
      <c r="H1463" s="140">
        <v>112</v>
      </c>
      <c r="I1463" s="140">
        <v>1</v>
      </c>
      <c r="J1463" s="140">
        <v>9</v>
      </c>
      <c r="K1463" s="140">
        <v>640</v>
      </c>
      <c r="L1463" s="140">
        <v>23.4</v>
      </c>
      <c r="M1463" s="141">
        <v>31.01</v>
      </c>
      <c r="N1463" s="142">
        <f>IF(Tabla2[[#This Row],[LECHE RETIRO DIA]]&lt;&gt;ISBLANK(Tabla2[[#This Row],[LECHE RETIRO DIA]]),SUM(Tabla2[[#This Row],[LECHE TANQUE DIA]:[LECHE RETIRO DIA]]),SUM(Tabla2[[#This Row],[LECHE TANQUE DIA]:[LECHE AUTOCONSUMO DIA]]))</f>
        <v>2563</v>
      </c>
      <c r="O1463" s="143">
        <f t="shared" si="322"/>
        <v>0.97307842372220055</v>
      </c>
      <c r="P1463" s="144">
        <f t="shared" si="323"/>
        <v>23.953271028037385</v>
      </c>
      <c r="Q1463" s="144">
        <f t="shared" si="324"/>
        <v>23.308411214953271</v>
      </c>
      <c r="R1463" s="144">
        <f t="shared" si="325"/>
        <v>3.3333333333333335</v>
      </c>
      <c r="S1463" s="144">
        <f t="shared" si="326"/>
        <v>4.0046875000000002</v>
      </c>
      <c r="T1463" s="144">
        <f t="shared" si="327"/>
        <v>5.981308411214953</v>
      </c>
      <c r="U1463" s="144">
        <f t="shared" si="328"/>
        <v>109.52991452991454</v>
      </c>
      <c r="V1463" s="144">
        <f t="shared" si="329"/>
        <v>4.5726495726495733</v>
      </c>
      <c r="W1463" s="144">
        <f>IFERROR(H1463/M1463,Tabla2[[#This Row],[CARGA PRODUCCION (ANIMALES/HA)]])</f>
        <v>3.6117381489841986</v>
      </c>
      <c r="X1463" s="142">
        <f t="shared" si="335"/>
        <v>2023</v>
      </c>
      <c r="Y1463" s="142">
        <f t="shared" si="336"/>
        <v>5</v>
      </c>
      <c r="Z1463" s="142" t="e">
        <f t="shared" ca="1" si="337"/>
        <v>#NAME?</v>
      </c>
      <c r="AA1463" s="145">
        <f t="shared" si="333"/>
        <v>112</v>
      </c>
      <c r="AB1463" s="143">
        <f t="shared" si="334"/>
        <v>0.9553571428571429</v>
      </c>
      <c r="AC1463" s="146">
        <f t="shared" si="338"/>
        <v>4.4642857142857095E-2</v>
      </c>
      <c r="AD1463" s="140"/>
    </row>
    <row r="1464" spans="1:30">
      <c r="A1464" s="147">
        <v>45056</v>
      </c>
      <c r="B1464" s="140" t="s">
        <v>83</v>
      </c>
      <c r="C1464" s="140">
        <v>2453</v>
      </c>
      <c r="D1464" s="140">
        <v>40</v>
      </c>
      <c r="E1464" s="140">
        <v>9</v>
      </c>
      <c r="F1464" s="140">
        <v>40</v>
      </c>
      <c r="G1464" s="140">
        <v>126</v>
      </c>
      <c r="H1464" s="140">
        <v>151</v>
      </c>
      <c r="I1464" s="140">
        <v>2</v>
      </c>
      <c r="J1464" s="140">
        <v>5</v>
      </c>
      <c r="K1464" s="140">
        <v>680</v>
      </c>
      <c r="L1464" s="140">
        <v>29.8</v>
      </c>
      <c r="M1464" s="141">
        <v>36.590000000000003</v>
      </c>
      <c r="N1464" s="142">
        <f>IF(Tabla2[[#This Row],[LECHE RETIRO DIA]]&lt;&gt;ISBLANK(Tabla2[[#This Row],[LECHE RETIRO DIA]]),SUM(Tabla2[[#This Row],[LECHE TANQUE DIA]:[LECHE RETIRO DIA]]),SUM(Tabla2[[#This Row],[LECHE TANQUE DIA]:[LECHE AUTOCONSUMO DIA]]))</f>
        <v>2542</v>
      </c>
      <c r="O1464" s="143">
        <f t="shared" si="322"/>
        <v>0.96498819826907944</v>
      </c>
      <c r="P1464" s="144">
        <f t="shared" si="323"/>
        <v>20.174603174603174</v>
      </c>
      <c r="Q1464" s="144">
        <f t="shared" si="324"/>
        <v>19.468253968253968</v>
      </c>
      <c r="R1464" s="144">
        <f t="shared" si="325"/>
        <v>8</v>
      </c>
      <c r="S1464" s="144">
        <f t="shared" si="326"/>
        <v>3.7382352941176471</v>
      </c>
      <c r="T1464" s="144">
        <f t="shared" si="327"/>
        <v>5.3968253968253972</v>
      </c>
      <c r="U1464" s="144">
        <f t="shared" si="328"/>
        <v>85.302013422818789</v>
      </c>
      <c r="V1464" s="144">
        <f t="shared" si="329"/>
        <v>4.2281879194630871</v>
      </c>
      <c r="W1464" s="144">
        <f>IFERROR(H1464/M1464,Tabla2[[#This Row],[CARGA PRODUCCION (ANIMALES/HA)]])</f>
        <v>4.1268106039901609</v>
      </c>
      <c r="X1464" s="142">
        <f t="shared" si="335"/>
        <v>2023</v>
      </c>
      <c r="Y1464" s="142">
        <f t="shared" si="336"/>
        <v>5</v>
      </c>
      <c r="Z1464" s="142" t="e">
        <f t="shared" ca="1" si="337"/>
        <v>#NAME?</v>
      </c>
      <c r="AA1464" s="145">
        <f t="shared" si="333"/>
        <v>151</v>
      </c>
      <c r="AB1464" s="143">
        <f t="shared" si="334"/>
        <v>0.83443708609271527</v>
      </c>
      <c r="AC1464" s="146">
        <f t="shared" si="338"/>
        <v>0.16556291390728473</v>
      </c>
      <c r="AD1464" s="140"/>
    </row>
    <row r="1465" spans="1:30">
      <c r="A1465" s="147">
        <v>45056</v>
      </c>
      <c r="B1465" s="140" t="s">
        <v>85</v>
      </c>
      <c r="C1465" s="140">
        <v>2014</v>
      </c>
      <c r="D1465" s="140">
        <v>40</v>
      </c>
      <c r="E1465" s="140">
        <v>9</v>
      </c>
      <c r="F1465" s="140">
        <v>40</v>
      </c>
      <c r="G1465" s="140">
        <v>102</v>
      </c>
      <c r="H1465" s="140">
        <v>116</v>
      </c>
      <c r="I1465" s="140">
        <v>0</v>
      </c>
      <c r="J1465" s="140">
        <v>2</v>
      </c>
      <c r="K1465" s="140">
        <v>480</v>
      </c>
      <c r="L1465" s="140">
        <v>26.01</v>
      </c>
      <c r="M1465" s="141">
        <v>34.119999999999997</v>
      </c>
      <c r="N1465" s="142">
        <f>IF(Tabla2[[#This Row],[LECHE RETIRO DIA]]&lt;&gt;ISBLANK(Tabla2[[#This Row],[LECHE RETIRO DIA]]),SUM(Tabla2[[#This Row],[LECHE TANQUE DIA]:[LECHE RETIRO DIA]]),SUM(Tabla2[[#This Row],[LECHE TANQUE DIA]:[LECHE AUTOCONSUMO DIA]]))</f>
        <v>2103</v>
      </c>
      <c r="O1465" s="143">
        <f t="shared" si="322"/>
        <v>0.95767950546837854</v>
      </c>
      <c r="P1465" s="144">
        <f t="shared" si="323"/>
        <v>20.617647058823529</v>
      </c>
      <c r="Q1465" s="144">
        <f t="shared" si="324"/>
        <v>19.745098039215687</v>
      </c>
      <c r="R1465" s="144">
        <f t="shared" si="325"/>
        <v>20</v>
      </c>
      <c r="S1465" s="144">
        <f t="shared" si="326"/>
        <v>4.3812499999999996</v>
      </c>
      <c r="T1465" s="144">
        <f t="shared" si="327"/>
        <v>4.7058823529411766</v>
      </c>
      <c r="U1465" s="144">
        <f t="shared" si="328"/>
        <v>80.853517877739321</v>
      </c>
      <c r="V1465" s="144">
        <f t="shared" si="329"/>
        <v>3.9215686274509802</v>
      </c>
      <c r="W1465" s="144">
        <f>IFERROR(H1465/M1465,Tabla2[[#This Row],[CARGA PRODUCCION (ANIMALES/HA)]])</f>
        <v>3.3997655334114891</v>
      </c>
      <c r="X1465" s="142">
        <f t="shared" si="335"/>
        <v>2023</v>
      </c>
      <c r="Y1465" s="142">
        <f t="shared" si="336"/>
        <v>5</v>
      </c>
      <c r="Z1465" s="142" t="e">
        <f t="shared" ca="1" si="337"/>
        <v>#NAME?</v>
      </c>
      <c r="AA1465" s="145">
        <f t="shared" si="333"/>
        <v>116</v>
      </c>
      <c r="AB1465" s="143">
        <f t="shared" si="334"/>
        <v>0.87931034482758619</v>
      </c>
      <c r="AC1465" s="146">
        <f t="shared" si="338"/>
        <v>0.12068965517241381</v>
      </c>
      <c r="AD1465" s="140"/>
    </row>
    <row r="1466" spans="1:30">
      <c r="A1466" s="147">
        <v>45056</v>
      </c>
      <c r="B1466" s="140" t="s">
        <v>88</v>
      </c>
      <c r="C1466" s="140">
        <v>561</v>
      </c>
      <c r="D1466" s="140">
        <v>15</v>
      </c>
      <c r="E1466" s="140">
        <v>5</v>
      </c>
      <c r="F1466" s="140">
        <v>15</v>
      </c>
      <c r="G1466" s="140">
        <v>31</v>
      </c>
      <c r="H1466" s="140">
        <v>37</v>
      </c>
      <c r="I1466" s="140">
        <v>1</v>
      </c>
      <c r="J1466" s="140">
        <v>2</v>
      </c>
      <c r="K1466" s="140">
        <v>180</v>
      </c>
      <c r="L1466" s="140">
        <v>14</v>
      </c>
      <c r="M1466" s="141">
        <v>15</v>
      </c>
      <c r="N1466" s="142">
        <f>IF(Tabla2[[#This Row],[LECHE RETIRO DIA]]&lt;&gt;ISBLANK(Tabla2[[#This Row],[LECHE RETIRO DIA]]),SUM(Tabla2[[#This Row],[LECHE TANQUE DIA]:[LECHE RETIRO DIA]]),SUM(Tabla2[[#This Row],[LECHE TANQUE DIA]:[LECHE AUTOCONSUMO DIA]]))</f>
        <v>596</v>
      </c>
      <c r="O1466" s="143">
        <f t="shared" si="322"/>
        <v>0.9412751677852349</v>
      </c>
      <c r="P1466" s="144">
        <f t="shared" si="323"/>
        <v>19.225806451612904</v>
      </c>
      <c r="Q1466" s="144">
        <f t="shared" si="324"/>
        <v>18.096774193548388</v>
      </c>
      <c r="R1466" s="144">
        <f t="shared" si="325"/>
        <v>7.5</v>
      </c>
      <c r="S1466" s="144">
        <f t="shared" si="326"/>
        <v>3.3111111111111109</v>
      </c>
      <c r="T1466" s="144">
        <f t="shared" si="327"/>
        <v>5.806451612903226</v>
      </c>
      <c r="U1466" s="144">
        <f t="shared" si="328"/>
        <v>42.571428571428569</v>
      </c>
      <c r="V1466" s="144">
        <f t="shared" si="329"/>
        <v>2.2142857142857144</v>
      </c>
      <c r="W1466" s="144">
        <f>IFERROR(H1466/M1466,Tabla2[[#This Row],[CARGA PRODUCCION (ANIMALES/HA)]])</f>
        <v>2.4666666666666668</v>
      </c>
      <c r="X1466" s="142">
        <f t="shared" si="335"/>
        <v>2023</v>
      </c>
      <c r="Y1466" s="142">
        <f t="shared" si="336"/>
        <v>5</v>
      </c>
      <c r="Z1466" s="142" t="e">
        <f t="shared" ca="1" si="337"/>
        <v>#NAME?</v>
      </c>
      <c r="AA1466" s="145">
        <f t="shared" si="333"/>
        <v>37</v>
      </c>
      <c r="AB1466" s="143">
        <f t="shared" si="334"/>
        <v>0.83783783783783783</v>
      </c>
      <c r="AC1466" s="146">
        <f t="shared" si="338"/>
        <v>0.16216216216216217</v>
      </c>
      <c r="AD1466" s="140"/>
    </row>
    <row r="1467" spans="1:30">
      <c r="A1467" s="147">
        <v>45057</v>
      </c>
      <c r="B1467" s="140" t="s">
        <v>80</v>
      </c>
      <c r="C1467" s="140">
        <v>2498</v>
      </c>
      <c r="D1467" s="140">
        <v>30</v>
      </c>
      <c r="E1467" s="140">
        <v>9</v>
      </c>
      <c r="F1467" s="140">
        <v>30</v>
      </c>
      <c r="G1467" s="140">
        <v>107</v>
      </c>
      <c r="H1467" s="140">
        <v>112</v>
      </c>
      <c r="I1467" s="140">
        <v>1</v>
      </c>
      <c r="J1467" s="140">
        <v>9</v>
      </c>
      <c r="K1467" s="140">
        <v>640</v>
      </c>
      <c r="L1467" s="140">
        <v>23.4</v>
      </c>
      <c r="M1467" s="141">
        <v>31.01</v>
      </c>
      <c r="N1467" s="142">
        <f>IF(Tabla2[[#This Row],[LECHE RETIRO DIA]]&lt;&gt;ISBLANK(Tabla2[[#This Row],[LECHE RETIRO DIA]]),SUM(Tabla2[[#This Row],[LECHE TANQUE DIA]:[LECHE RETIRO DIA]]),SUM(Tabla2[[#This Row],[LECHE TANQUE DIA]:[LECHE AUTOCONSUMO DIA]]))</f>
        <v>2567</v>
      </c>
      <c r="O1467" s="143">
        <f t="shared" si="322"/>
        <v>0.97312037397740558</v>
      </c>
      <c r="P1467" s="144">
        <f t="shared" si="323"/>
        <v>23.990654205607477</v>
      </c>
      <c r="Q1467" s="144">
        <f t="shared" si="324"/>
        <v>23.345794392523363</v>
      </c>
      <c r="R1467" s="144">
        <f t="shared" si="325"/>
        <v>3.3333333333333335</v>
      </c>
      <c r="S1467" s="144">
        <f t="shared" si="326"/>
        <v>4.0109374999999998</v>
      </c>
      <c r="T1467" s="144">
        <f t="shared" si="327"/>
        <v>5.981308411214953</v>
      </c>
      <c r="U1467" s="144">
        <f t="shared" si="328"/>
        <v>109.70085470085471</v>
      </c>
      <c r="V1467" s="144">
        <f t="shared" si="329"/>
        <v>4.5726495726495733</v>
      </c>
      <c r="W1467" s="144">
        <f>IFERROR(H1467/M1467,Tabla2[[#This Row],[CARGA PRODUCCION (ANIMALES/HA)]])</f>
        <v>3.6117381489841986</v>
      </c>
      <c r="X1467" s="142">
        <f t="shared" si="335"/>
        <v>2023</v>
      </c>
      <c r="Y1467" s="142">
        <f t="shared" si="336"/>
        <v>5</v>
      </c>
      <c r="Z1467" s="142" t="e">
        <f t="shared" ca="1" si="337"/>
        <v>#NAME?</v>
      </c>
      <c r="AA1467" s="145">
        <f t="shared" si="333"/>
        <v>112</v>
      </c>
      <c r="AB1467" s="143">
        <f t="shared" si="334"/>
        <v>0.9553571428571429</v>
      </c>
      <c r="AC1467" s="146">
        <f t="shared" si="338"/>
        <v>4.4642857142857095E-2</v>
      </c>
      <c r="AD1467" s="140"/>
    </row>
    <row r="1468" spans="1:30">
      <c r="A1468" s="147">
        <v>45057</v>
      </c>
      <c r="B1468" s="140" t="s">
        <v>83</v>
      </c>
      <c r="C1468" s="140">
        <v>2314</v>
      </c>
      <c r="D1468" s="140">
        <v>40</v>
      </c>
      <c r="E1468" s="140">
        <v>9</v>
      </c>
      <c r="F1468" s="140">
        <v>40</v>
      </c>
      <c r="G1468" s="140">
        <v>126</v>
      </c>
      <c r="H1468" s="140">
        <v>151</v>
      </c>
      <c r="I1468" s="140">
        <v>2</v>
      </c>
      <c r="J1468" s="140">
        <v>5</v>
      </c>
      <c r="K1468" s="140">
        <v>680</v>
      </c>
      <c r="L1468" s="140">
        <v>29.8</v>
      </c>
      <c r="M1468" s="141">
        <v>36.590000000000003</v>
      </c>
      <c r="N1468" s="142">
        <f>IF(Tabla2[[#This Row],[LECHE RETIRO DIA]]&lt;&gt;ISBLANK(Tabla2[[#This Row],[LECHE RETIRO DIA]]),SUM(Tabla2[[#This Row],[LECHE TANQUE DIA]:[LECHE RETIRO DIA]]),SUM(Tabla2[[#This Row],[LECHE TANQUE DIA]:[LECHE AUTOCONSUMO DIA]]))</f>
        <v>2403</v>
      </c>
      <c r="O1468" s="143">
        <f t="shared" ref="O1468:O1531" si="339">IFERROR(C1468/N1468,"")</f>
        <v>0.96296296296296291</v>
      </c>
      <c r="P1468" s="144">
        <f t="shared" ref="P1468:P1531" si="340">IFERROR(N1468/G1468,"")</f>
        <v>19.071428571428573</v>
      </c>
      <c r="Q1468" s="144">
        <f t="shared" ref="Q1468:Q1531" si="341">IFERROR(C1468/G1468,"")</f>
        <v>18.365079365079364</v>
      </c>
      <c r="R1468" s="144">
        <f t="shared" ref="R1468:R1531" si="342">IFERROR(D1468/J1468,"")</f>
        <v>8</v>
      </c>
      <c r="S1468" s="144">
        <f t="shared" ref="S1468:S1531" si="343">IFERROR(N1468/K1468,"")</f>
        <v>3.5338235294117646</v>
      </c>
      <c r="T1468" s="144">
        <f t="shared" ref="T1468:T1531" si="344">IFERROR(K1468/G1468,"")</f>
        <v>5.3968253968253972</v>
      </c>
      <c r="U1468" s="144">
        <f t="shared" ref="U1468:U1531" si="345">IFERROR(N1468/L1468,"")</f>
        <v>80.637583892617442</v>
      </c>
      <c r="V1468" s="144">
        <f t="shared" ref="V1468:V1531" si="346">IFERROR(G1468/L1468,"")</f>
        <v>4.2281879194630871</v>
      </c>
      <c r="W1468" s="144">
        <f>IFERROR(H1468/M1468,Tabla2[[#This Row],[CARGA PRODUCCION (ANIMALES/HA)]])</f>
        <v>4.1268106039901609</v>
      </c>
      <c r="X1468" s="142">
        <f t="shared" si="335"/>
        <v>2023</v>
      </c>
      <c r="Y1468" s="142">
        <f t="shared" si="336"/>
        <v>5</v>
      </c>
      <c r="Z1468" s="142" t="e">
        <f t="shared" ca="1" si="337"/>
        <v>#NAME?</v>
      </c>
      <c r="AA1468" s="145">
        <f t="shared" ref="AA1468:AA1531" si="347">IF(H1468&gt;0,H1468,G1468)</f>
        <v>151</v>
      </c>
      <c r="AB1468" s="143">
        <f t="shared" ref="AB1468:AB1531" si="348">IFERROR(G1468/AA1468,"")</f>
        <v>0.83443708609271527</v>
      </c>
      <c r="AC1468" s="146">
        <f t="shared" si="338"/>
        <v>0.16556291390728473</v>
      </c>
      <c r="AD1468" s="140"/>
    </row>
    <row r="1469" spans="1:30">
      <c r="A1469" s="147">
        <v>45057</v>
      </c>
      <c r="B1469" s="140" t="s">
        <v>85</v>
      </c>
      <c r="C1469" s="140">
        <v>1932</v>
      </c>
      <c r="D1469" s="140">
        <v>40</v>
      </c>
      <c r="E1469" s="140">
        <v>9</v>
      </c>
      <c r="F1469" s="140">
        <v>40</v>
      </c>
      <c r="G1469" s="140">
        <v>102</v>
      </c>
      <c r="H1469" s="140">
        <v>116</v>
      </c>
      <c r="I1469" s="140">
        <v>0</v>
      </c>
      <c r="J1469" s="140">
        <v>2</v>
      </c>
      <c r="K1469" s="140">
        <v>480</v>
      </c>
      <c r="L1469" s="140">
        <v>26.01</v>
      </c>
      <c r="M1469" s="141">
        <v>34.119999999999997</v>
      </c>
      <c r="N1469" s="142">
        <f>IF(Tabla2[[#This Row],[LECHE RETIRO DIA]]&lt;&gt;ISBLANK(Tabla2[[#This Row],[LECHE RETIRO DIA]]),SUM(Tabla2[[#This Row],[LECHE TANQUE DIA]:[LECHE RETIRO DIA]]),SUM(Tabla2[[#This Row],[LECHE TANQUE DIA]:[LECHE AUTOCONSUMO DIA]]))</f>
        <v>2021</v>
      </c>
      <c r="O1469" s="143">
        <f t="shared" si="339"/>
        <v>0.95596239485403267</v>
      </c>
      <c r="P1469" s="144">
        <f t="shared" si="340"/>
        <v>19.813725490196077</v>
      </c>
      <c r="Q1469" s="144">
        <f t="shared" si="341"/>
        <v>18.941176470588236</v>
      </c>
      <c r="R1469" s="144">
        <f t="shared" si="342"/>
        <v>20</v>
      </c>
      <c r="S1469" s="144">
        <f t="shared" si="343"/>
        <v>4.2104166666666663</v>
      </c>
      <c r="T1469" s="144">
        <f t="shared" si="344"/>
        <v>4.7058823529411766</v>
      </c>
      <c r="U1469" s="144">
        <f t="shared" si="345"/>
        <v>77.700884275278739</v>
      </c>
      <c r="V1469" s="144">
        <f t="shared" si="346"/>
        <v>3.9215686274509802</v>
      </c>
      <c r="W1469" s="144">
        <f>IFERROR(H1469/M1469,Tabla2[[#This Row],[CARGA PRODUCCION (ANIMALES/HA)]])</f>
        <v>3.3997655334114891</v>
      </c>
      <c r="X1469" s="142">
        <f t="shared" si="335"/>
        <v>2023</v>
      </c>
      <c r="Y1469" s="142">
        <f t="shared" si="336"/>
        <v>5</v>
      </c>
      <c r="Z1469" s="142" t="e">
        <f t="shared" ca="1" si="337"/>
        <v>#NAME?</v>
      </c>
      <c r="AA1469" s="145">
        <f t="shared" si="347"/>
        <v>116</v>
      </c>
      <c r="AB1469" s="143">
        <f t="shared" si="348"/>
        <v>0.87931034482758619</v>
      </c>
      <c r="AC1469" s="146">
        <f t="shared" si="338"/>
        <v>0.12068965517241381</v>
      </c>
      <c r="AD1469" s="140"/>
    </row>
    <row r="1470" spans="1:30">
      <c r="A1470" s="147">
        <v>45057</v>
      </c>
      <c r="B1470" s="140" t="s">
        <v>117</v>
      </c>
      <c r="C1470" s="140">
        <v>597</v>
      </c>
      <c r="D1470" s="140">
        <v>15</v>
      </c>
      <c r="E1470" s="140">
        <v>5</v>
      </c>
      <c r="F1470" s="140">
        <v>15</v>
      </c>
      <c r="G1470" s="140">
        <v>32</v>
      </c>
      <c r="H1470" s="140">
        <v>37</v>
      </c>
      <c r="I1470" s="140">
        <v>1</v>
      </c>
      <c r="J1470" s="140">
        <v>0</v>
      </c>
      <c r="K1470" s="140">
        <v>180</v>
      </c>
      <c r="L1470" s="140">
        <v>14</v>
      </c>
      <c r="M1470" s="141">
        <v>15</v>
      </c>
      <c r="N1470" s="142">
        <f>IF(Tabla2[[#This Row],[LECHE RETIRO DIA]]&lt;&gt;ISBLANK(Tabla2[[#This Row],[LECHE RETIRO DIA]]),SUM(Tabla2[[#This Row],[LECHE TANQUE DIA]:[LECHE RETIRO DIA]]),SUM(Tabla2[[#This Row],[LECHE TANQUE DIA]:[LECHE AUTOCONSUMO DIA]]))</f>
        <v>632</v>
      </c>
      <c r="O1470" s="143">
        <f t="shared" si="339"/>
        <v>0.944620253164557</v>
      </c>
      <c r="P1470" s="144">
        <f t="shared" si="340"/>
        <v>19.75</v>
      </c>
      <c r="Q1470" s="144">
        <f t="shared" si="341"/>
        <v>18.65625</v>
      </c>
      <c r="R1470" s="144" t="str">
        <f t="shared" si="342"/>
        <v/>
      </c>
      <c r="S1470" s="144">
        <f t="shared" si="343"/>
        <v>3.5111111111111111</v>
      </c>
      <c r="T1470" s="144">
        <f t="shared" si="344"/>
        <v>5.625</v>
      </c>
      <c r="U1470" s="144">
        <f t="shared" si="345"/>
        <v>45.142857142857146</v>
      </c>
      <c r="V1470" s="144">
        <f t="shared" si="346"/>
        <v>2.2857142857142856</v>
      </c>
      <c r="W1470" s="144">
        <f>IFERROR(H1470/M1470,Tabla2[[#This Row],[CARGA PRODUCCION (ANIMALES/HA)]])</f>
        <v>2.4666666666666668</v>
      </c>
      <c r="X1470" s="142">
        <f t="shared" si="335"/>
        <v>2023</v>
      </c>
      <c r="Y1470" s="142">
        <f t="shared" si="336"/>
        <v>5</v>
      </c>
      <c r="Z1470" s="142" t="e">
        <f t="shared" ca="1" si="337"/>
        <v>#NAME?</v>
      </c>
      <c r="AA1470" s="145">
        <f t="shared" si="347"/>
        <v>37</v>
      </c>
      <c r="AB1470" s="143">
        <f t="shared" si="348"/>
        <v>0.86486486486486491</v>
      </c>
      <c r="AC1470" s="146">
        <f t="shared" si="338"/>
        <v>0.13513513513513509</v>
      </c>
      <c r="AD1470" s="140"/>
    </row>
    <row r="1471" spans="1:30">
      <c r="A1471" s="147">
        <v>45058</v>
      </c>
      <c r="B1471" s="140" t="s">
        <v>80</v>
      </c>
      <c r="C1471" s="140">
        <v>2398</v>
      </c>
      <c r="D1471" s="140">
        <v>30</v>
      </c>
      <c r="E1471" s="140">
        <v>9</v>
      </c>
      <c r="F1471" s="140">
        <v>30</v>
      </c>
      <c r="G1471" s="140">
        <v>107</v>
      </c>
      <c r="H1471" s="140">
        <v>112</v>
      </c>
      <c r="I1471" s="140">
        <v>1</v>
      </c>
      <c r="J1471" s="140">
        <v>9</v>
      </c>
      <c r="K1471" s="140">
        <v>640</v>
      </c>
      <c r="L1471" s="140">
        <v>23.4</v>
      </c>
      <c r="M1471" s="141">
        <v>31.01</v>
      </c>
      <c r="N1471" s="142">
        <f>IF(Tabla2[[#This Row],[LECHE RETIRO DIA]]&lt;&gt;ISBLANK(Tabla2[[#This Row],[LECHE RETIRO DIA]]),SUM(Tabla2[[#This Row],[LECHE TANQUE DIA]:[LECHE RETIRO DIA]]),SUM(Tabla2[[#This Row],[LECHE TANQUE DIA]:[LECHE AUTOCONSUMO DIA]]))</f>
        <v>2467</v>
      </c>
      <c r="O1471" s="143">
        <f t="shared" si="339"/>
        <v>0.97203080664775032</v>
      </c>
      <c r="P1471" s="144">
        <f t="shared" si="340"/>
        <v>23.056074766355142</v>
      </c>
      <c r="Q1471" s="144">
        <f t="shared" si="341"/>
        <v>22.411214953271028</v>
      </c>
      <c r="R1471" s="144">
        <f t="shared" si="342"/>
        <v>3.3333333333333335</v>
      </c>
      <c r="S1471" s="144">
        <f t="shared" si="343"/>
        <v>3.8546874999999998</v>
      </c>
      <c r="T1471" s="144">
        <f t="shared" si="344"/>
        <v>5.981308411214953</v>
      </c>
      <c r="U1471" s="144">
        <f t="shared" si="345"/>
        <v>105.42735042735043</v>
      </c>
      <c r="V1471" s="144">
        <f t="shared" si="346"/>
        <v>4.5726495726495733</v>
      </c>
      <c r="W1471" s="144">
        <f>IFERROR(H1471/M1471,Tabla2[[#This Row],[CARGA PRODUCCION (ANIMALES/HA)]])</f>
        <v>3.6117381489841986</v>
      </c>
      <c r="X1471" s="142">
        <f t="shared" si="335"/>
        <v>2023</v>
      </c>
      <c r="Y1471" s="142">
        <f t="shared" si="336"/>
        <v>5</v>
      </c>
      <c r="Z1471" s="142" t="e">
        <f t="shared" ca="1" si="337"/>
        <v>#NAME?</v>
      </c>
      <c r="AA1471" s="145">
        <f t="shared" si="347"/>
        <v>112</v>
      </c>
      <c r="AB1471" s="143">
        <f t="shared" si="348"/>
        <v>0.9553571428571429</v>
      </c>
      <c r="AC1471" s="146">
        <f t="shared" si="338"/>
        <v>4.4642857142857095E-2</v>
      </c>
      <c r="AD1471" s="140"/>
    </row>
    <row r="1472" spans="1:30">
      <c r="A1472" s="147">
        <v>45058</v>
      </c>
      <c r="B1472" s="140" t="s">
        <v>83</v>
      </c>
      <c r="C1472" s="140">
        <v>2486</v>
      </c>
      <c r="D1472" s="140">
        <v>40</v>
      </c>
      <c r="E1472" s="140">
        <v>9</v>
      </c>
      <c r="F1472" s="140">
        <v>40</v>
      </c>
      <c r="G1472" s="140">
        <v>126</v>
      </c>
      <c r="H1472" s="140">
        <v>151</v>
      </c>
      <c r="I1472" s="140">
        <v>2</v>
      </c>
      <c r="J1472" s="140">
        <v>5</v>
      </c>
      <c r="K1472" s="140">
        <v>680</v>
      </c>
      <c r="L1472" s="140">
        <v>29.8</v>
      </c>
      <c r="M1472" s="141">
        <v>36.590000000000003</v>
      </c>
      <c r="N1472" s="142">
        <f>IF(Tabla2[[#This Row],[LECHE RETIRO DIA]]&lt;&gt;ISBLANK(Tabla2[[#This Row],[LECHE RETIRO DIA]]),SUM(Tabla2[[#This Row],[LECHE TANQUE DIA]:[LECHE RETIRO DIA]]),SUM(Tabla2[[#This Row],[LECHE TANQUE DIA]:[LECHE AUTOCONSUMO DIA]]))</f>
        <v>2575</v>
      </c>
      <c r="O1472" s="143">
        <f t="shared" si="339"/>
        <v>0.96543689320388348</v>
      </c>
      <c r="P1472" s="144">
        <f t="shared" si="340"/>
        <v>20.436507936507937</v>
      </c>
      <c r="Q1472" s="144">
        <f t="shared" si="341"/>
        <v>19.730158730158731</v>
      </c>
      <c r="R1472" s="144">
        <f t="shared" si="342"/>
        <v>8</v>
      </c>
      <c r="S1472" s="144">
        <f t="shared" si="343"/>
        <v>3.7867647058823528</v>
      </c>
      <c r="T1472" s="144">
        <f t="shared" si="344"/>
        <v>5.3968253968253972</v>
      </c>
      <c r="U1472" s="144">
        <f t="shared" si="345"/>
        <v>86.409395973154361</v>
      </c>
      <c r="V1472" s="144">
        <f t="shared" si="346"/>
        <v>4.2281879194630871</v>
      </c>
      <c r="W1472" s="144">
        <f>IFERROR(H1472/M1472,Tabla2[[#This Row],[CARGA PRODUCCION (ANIMALES/HA)]])</f>
        <v>4.1268106039901609</v>
      </c>
      <c r="X1472" s="142">
        <f t="shared" si="335"/>
        <v>2023</v>
      </c>
      <c r="Y1472" s="142">
        <f t="shared" si="336"/>
        <v>5</v>
      </c>
      <c r="Z1472" s="142" t="e">
        <f t="shared" ca="1" si="337"/>
        <v>#NAME?</v>
      </c>
      <c r="AA1472" s="145">
        <f t="shared" si="347"/>
        <v>151</v>
      </c>
      <c r="AB1472" s="143">
        <f t="shared" si="348"/>
        <v>0.83443708609271527</v>
      </c>
      <c r="AC1472" s="146">
        <f t="shared" si="338"/>
        <v>0.16556291390728473</v>
      </c>
      <c r="AD1472" s="140"/>
    </row>
    <row r="1473" spans="1:30">
      <c r="A1473" s="147">
        <v>45058</v>
      </c>
      <c r="B1473" s="140" t="s">
        <v>85</v>
      </c>
      <c r="C1473" s="140">
        <v>1829</v>
      </c>
      <c r="D1473" s="140">
        <v>40</v>
      </c>
      <c r="E1473" s="140">
        <v>9</v>
      </c>
      <c r="F1473" s="140">
        <v>40</v>
      </c>
      <c r="G1473" s="140">
        <v>102</v>
      </c>
      <c r="H1473" s="140">
        <v>116</v>
      </c>
      <c r="I1473" s="140">
        <v>0</v>
      </c>
      <c r="J1473" s="140">
        <v>2</v>
      </c>
      <c r="K1473" s="140">
        <v>480</v>
      </c>
      <c r="L1473" s="140">
        <v>26.01</v>
      </c>
      <c r="M1473" s="141">
        <v>34.119999999999997</v>
      </c>
      <c r="N1473" s="142">
        <f>IF(Tabla2[[#This Row],[LECHE RETIRO DIA]]&lt;&gt;ISBLANK(Tabla2[[#This Row],[LECHE RETIRO DIA]]),SUM(Tabla2[[#This Row],[LECHE TANQUE DIA]:[LECHE RETIRO DIA]]),SUM(Tabla2[[#This Row],[LECHE TANQUE DIA]:[LECHE AUTOCONSUMO DIA]]))</f>
        <v>1918</v>
      </c>
      <c r="O1473" s="143">
        <f t="shared" si="339"/>
        <v>0.95359749739311783</v>
      </c>
      <c r="P1473" s="144">
        <f t="shared" si="340"/>
        <v>18.803921568627452</v>
      </c>
      <c r="Q1473" s="144">
        <f t="shared" si="341"/>
        <v>17.931372549019606</v>
      </c>
      <c r="R1473" s="144">
        <f t="shared" si="342"/>
        <v>20</v>
      </c>
      <c r="S1473" s="144">
        <f t="shared" si="343"/>
        <v>3.9958333333333331</v>
      </c>
      <c r="T1473" s="144">
        <f t="shared" si="344"/>
        <v>4.7058823529411766</v>
      </c>
      <c r="U1473" s="144">
        <f t="shared" si="345"/>
        <v>73.740868896578235</v>
      </c>
      <c r="V1473" s="144">
        <f t="shared" si="346"/>
        <v>3.9215686274509802</v>
      </c>
      <c r="W1473" s="144">
        <f>IFERROR(H1473/M1473,Tabla2[[#This Row],[CARGA PRODUCCION (ANIMALES/HA)]])</f>
        <v>3.3997655334114891</v>
      </c>
      <c r="X1473" s="142">
        <f t="shared" si="335"/>
        <v>2023</v>
      </c>
      <c r="Y1473" s="142">
        <f t="shared" si="336"/>
        <v>5</v>
      </c>
      <c r="Z1473" s="142" t="e">
        <f t="shared" ca="1" si="337"/>
        <v>#NAME?</v>
      </c>
      <c r="AA1473" s="145">
        <f t="shared" si="347"/>
        <v>116</v>
      </c>
      <c r="AB1473" s="143">
        <f t="shared" si="348"/>
        <v>0.87931034482758619</v>
      </c>
      <c r="AC1473" s="146">
        <f t="shared" si="338"/>
        <v>0.12068965517241381</v>
      </c>
      <c r="AD1473" s="140"/>
    </row>
    <row r="1474" spans="1:30">
      <c r="A1474" s="147">
        <v>45058</v>
      </c>
      <c r="B1474" s="140" t="s">
        <v>117</v>
      </c>
      <c r="C1474" s="140">
        <v>597</v>
      </c>
      <c r="D1474" s="140">
        <v>15</v>
      </c>
      <c r="E1474" s="140">
        <v>5</v>
      </c>
      <c r="F1474" s="140">
        <v>15</v>
      </c>
      <c r="G1474" s="140">
        <v>32</v>
      </c>
      <c r="H1474" s="140">
        <v>37</v>
      </c>
      <c r="I1474" s="140">
        <v>1</v>
      </c>
      <c r="J1474" s="140">
        <v>0</v>
      </c>
      <c r="K1474" s="140">
        <v>180</v>
      </c>
      <c r="L1474" s="140">
        <v>14</v>
      </c>
      <c r="M1474" s="141">
        <v>15</v>
      </c>
      <c r="N1474" s="142">
        <f>IF(Tabla2[[#This Row],[LECHE RETIRO DIA]]&lt;&gt;ISBLANK(Tabla2[[#This Row],[LECHE RETIRO DIA]]),SUM(Tabla2[[#This Row],[LECHE TANQUE DIA]:[LECHE RETIRO DIA]]),SUM(Tabla2[[#This Row],[LECHE TANQUE DIA]:[LECHE AUTOCONSUMO DIA]]))</f>
        <v>632</v>
      </c>
      <c r="O1474" s="143">
        <f t="shared" si="339"/>
        <v>0.944620253164557</v>
      </c>
      <c r="P1474" s="144">
        <f t="shared" si="340"/>
        <v>19.75</v>
      </c>
      <c r="Q1474" s="144">
        <f t="shared" si="341"/>
        <v>18.65625</v>
      </c>
      <c r="R1474" s="144" t="str">
        <f t="shared" si="342"/>
        <v/>
      </c>
      <c r="S1474" s="144">
        <f t="shared" si="343"/>
        <v>3.5111111111111111</v>
      </c>
      <c r="T1474" s="144">
        <f t="shared" si="344"/>
        <v>5.625</v>
      </c>
      <c r="U1474" s="144">
        <f t="shared" si="345"/>
        <v>45.142857142857146</v>
      </c>
      <c r="V1474" s="144">
        <f t="shared" si="346"/>
        <v>2.2857142857142856</v>
      </c>
      <c r="W1474" s="144">
        <f>IFERROR(H1474/M1474,Tabla2[[#This Row],[CARGA PRODUCCION (ANIMALES/HA)]])</f>
        <v>2.4666666666666668</v>
      </c>
      <c r="X1474" s="142">
        <f t="shared" si="335"/>
        <v>2023</v>
      </c>
      <c r="Y1474" s="142">
        <f t="shared" si="336"/>
        <v>5</v>
      </c>
      <c r="Z1474" s="142" t="e">
        <f t="shared" ca="1" si="337"/>
        <v>#NAME?</v>
      </c>
      <c r="AA1474" s="145">
        <f t="shared" si="347"/>
        <v>37</v>
      </c>
      <c r="AB1474" s="143">
        <f t="shared" si="348"/>
        <v>0.86486486486486491</v>
      </c>
      <c r="AC1474" s="146">
        <f t="shared" si="338"/>
        <v>0.13513513513513509</v>
      </c>
      <c r="AD1474" s="140"/>
    </row>
    <row r="1475" spans="1:30">
      <c r="A1475" s="147">
        <v>45059</v>
      </c>
      <c r="B1475" s="140" t="s">
        <v>81</v>
      </c>
      <c r="C1475" s="140">
        <v>2402</v>
      </c>
      <c r="D1475" s="140">
        <v>30</v>
      </c>
      <c r="E1475" s="140">
        <v>9</v>
      </c>
      <c r="F1475" s="140">
        <v>30</v>
      </c>
      <c r="G1475" s="140">
        <v>107</v>
      </c>
      <c r="H1475" s="140">
        <v>112</v>
      </c>
      <c r="I1475" s="140">
        <v>1</v>
      </c>
      <c r="J1475" s="140">
        <v>9</v>
      </c>
      <c r="K1475" s="140">
        <v>640</v>
      </c>
      <c r="L1475" s="140">
        <v>23.4</v>
      </c>
      <c r="M1475" s="141">
        <v>31.01</v>
      </c>
      <c r="N1475" s="142">
        <f>IF(Tabla2[[#This Row],[LECHE RETIRO DIA]]&lt;&gt;ISBLANK(Tabla2[[#This Row],[LECHE RETIRO DIA]]),SUM(Tabla2[[#This Row],[LECHE TANQUE DIA]:[LECHE RETIRO DIA]]),SUM(Tabla2[[#This Row],[LECHE TANQUE DIA]:[LECHE AUTOCONSUMO DIA]]))</f>
        <v>2471</v>
      </c>
      <c r="O1475" s="143">
        <f t="shared" si="339"/>
        <v>0.97207608255766897</v>
      </c>
      <c r="P1475" s="144">
        <f t="shared" si="340"/>
        <v>23.093457943925234</v>
      </c>
      <c r="Q1475" s="144">
        <f t="shared" si="341"/>
        <v>22.44859813084112</v>
      </c>
      <c r="R1475" s="144">
        <f t="shared" si="342"/>
        <v>3.3333333333333335</v>
      </c>
      <c r="S1475" s="144">
        <f t="shared" si="343"/>
        <v>3.8609374999999999</v>
      </c>
      <c r="T1475" s="144">
        <f t="shared" si="344"/>
        <v>5.981308411214953</v>
      </c>
      <c r="U1475" s="144">
        <f t="shared" si="345"/>
        <v>105.5982905982906</v>
      </c>
      <c r="V1475" s="144">
        <f t="shared" si="346"/>
        <v>4.5726495726495733</v>
      </c>
      <c r="W1475" s="144">
        <f>IFERROR(H1475/M1475,Tabla2[[#This Row],[CARGA PRODUCCION (ANIMALES/HA)]])</f>
        <v>3.6117381489841986</v>
      </c>
      <c r="X1475" s="142">
        <f t="shared" si="335"/>
        <v>2023</v>
      </c>
      <c r="Y1475" s="142">
        <f t="shared" si="336"/>
        <v>5</v>
      </c>
      <c r="Z1475" s="142" t="e">
        <f t="shared" ca="1" si="337"/>
        <v>#NAME?</v>
      </c>
      <c r="AA1475" s="145">
        <f t="shared" si="347"/>
        <v>112</v>
      </c>
      <c r="AB1475" s="143">
        <f t="shared" si="348"/>
        <v>0.9553571428571429</v>
      </c>
      <c r="AC1475" s="146">
        <f t="shared" si="338"/>
        <v>4.4642857142857095E-2</v>
      </c>
      <c r="AD1475" s="140"/>
    </row>
    <row r="1476" spans="1:30">
      <c r="A1476" s="147">
        <v>45059</v>
      </c>
      <c r="B1476" s="140" t="s">
        <v>83</v>
      </c>
      <c r="C1476" s="140">
        <v>2434</v>
      </c>
      <c r="D1476" s="140">
        <v>40</v>
      </c>
      <c r="E1476" s="140">
        <v>9</v>
      </c>
      <c r="F1476" s="140">
        <v>40</v>
      </c>
      <c r="G1476" s="140">
        <v>126</v>
      </c>
      <c r="H1476" s="140">
        <v>151</v>
      </c>
      <c r="I1476" s="140">
        <v>2</v>
      </c>
      <c r="J1476" s="140">
        <v>5</v>
      </c>
      <c r="K1476" s="140">
        <v>680</v>
      </c>
      <c r="L1476" s="140">
        <v>29.8</v>
      </c>
      <c r="M1476" s="141">
        <v>36.590000000000003</v>
      </c>
      <c r="N1476" s="142">
        <f>IF(Tabla2[[#This Row],[LECHE RETIRO DIA]]&lt;&gt;ISBLANK(Tabla2[[#This Row],[LECHE RETIRO DIA]]),SUM(Tabla2[[#This Row],[LECHE TANQUE DIA]:[LECHE RETIRO DIA]]),SUM(Tabla2[[#This Row],[LECHE TANQUE DIA]:[LECHE AUTOCONSUMO DIA]]))</f>
        <v>2523</v>
      </c>
      <c r="O1476" s="143">
        <f t="shared" si="339"/>
        <v>0.96472453428458183</v>
      </c>
      <c r="P1476" s="144">
        <f t="shared" si="340"/>
        <v>20.023809523809526</v>
      </c>
      <c r="Q1476" s="144">
        <f t="shared" si="341"/>
        <v>19.317460317460316</v>
      </c>
      <c r="R1476" s="144">
        <f t="shared" si="342"/>
        <v>8</v>
      </c>
      <c r="S1476" s="144">
        <f t="shared" si="343"/>
        <v>3.710294117647059</v>
      </c>
      <c r="T1476" s="144">
        <f t="shared" si="344"/>
        <v>5.3968253968253972</v>
      </c>
      <c r="U1476" s="144">
        <f t="shared" si="345"/>
        <v>84.664429530201346</v>
      </c>
      <c r="V1476" s="144">
        <f t="shared" si="346"/>
        <v>4.2281879194630871</v>
      </c>
      <c r="W1476" s="144">
        <f>IFERROR(H1476/M1476,Tabla2[[#This Row],[CARGA PRODUCCION (ANIMALES/HA)]])</f>
        <v>4.1268106039901609</v>
      </c>
      <c r="X1476" s="142">
        <f t="shared" si="335"/>
        <v>2023</v>
      </c>
      <c r="Y1476" s="142">
        <f t="shared" si="336"/>
        <v>5</v>
      </c>
      <c r="Z1476" s="142" t="e">
        <f t="shared" ca="1" si="337"/>
        <v>#NAME?</v>
      </c>
      <c r="AA1476" s="145">
        <f t="shared" si="347"/>
        <v>151</v>
      </c>
      <c r="AB1476" s="143">
        <f t="shared" si="348"/>
        <v>0.83443708609271527</v>
      </c>
      <c r="AC1476" s="146">
        <f t="shared" si="338"/>
        <v>0.16556291390728473</v>
      </c>
      <c r="AD1476" s="140"/>
    </row>
    <row r="1477" spans="1:30">
      <c r="A1477" s="147">
        <v>45059</v>
      </c>
      <c r="B1477" s="140" t="s">
        <v>85</v>
      </c>
      <c r="C1477" s="140">
        <v>1932</v>
      </c>
      <c r="D1477" s="140">
        <v>40</v>
      </c>
      <c r="E1477" s="140">
        <v>9</v>
      </c>
      <c r="F1477" s="140">
        <v>40</v>
      </c>
      <c r="G1477" s="140">
        <v>102</v>
      </c>
      <c r="H1477" s="140">
        <v>116</v>
      </c>
      <c r="I1477" s="140">
        <v>0</v>
      </c>
      <c r="J1477" s="140">
        <v>2</v>
      </c>
      <c r="K1477" s="140">
        <v>480</v>
      </c>
      <c r="L1477" s="140">
        <v>26.01</v>
      </c>
      <c r="M1477" s="141">
        <v>34.119999999999997</v>
      </c>
      <c r="N1477" s="142">
        <f>IF(Tabla2[[#This Row],[LECHE RETIRO DIA]]&lt;&gt;ISBLANK(Tabla2[[#This Row],[LECHE RETIRO DIA]]),SUM(Tabla2[[#This Row],[LECHE TANQUE DIA]:[LECHE RETIRO DIA]]),SUM(Tabla2[[#This Row],[LECHE TANQUE DIA]:[LECHE AUTOCONSUMO DIA]]))</f>
        <v>2021</v>
      </c>
      <c r="O1477" s="143">
        <f t="shared" si="339"/>
        <v>0.95596239485403267</v>
      </c>
      <c r="P1477" s="144">
        <f t="shared" si="340"/>
        <v>19.813725490196077</v>
      </c>
      <c r="Q1477" s="144">
        <f t="shared" si="341"/>
        <v>18.941176470588236</v>
      </c>
      <c r="R1477" s="144">
        <f t="shared" si="342"/>
        <v>20</v>
      </c>
      <c r="S1477" s="144">
        <f t="shared" si="343"/>
        <v>4.2104166666666663</v>
      </c>
      <c r="T1477" s="144">
        <f t="shared" si="344"/>
        <v>4.7058823529411766</v>
      </c>
      <c r="U1477" s="144">
        <f t="shared" si="345"/>
        <v>77.700884275278739</v>
      </c>
      <c r="V1477" s="144">
        <f t="shared" si="346"/>
        <v>3.9215686274509802</v>
      </c>
      <c r="W1477" s="144">
        <f>IFERROR(H1477/M1477,Tabla2[[#This Row],[CARGA PRODUCCION (ANIMALES/HA)]])</f>
        <v>3.3997655334114891</v>
      </c>
      <c r="X1477" s="142">
        <f t="shared" si="335"/>
        <v>2023</v>
      </c>
      <c r="Y1477" s="142">
        <f t="shared" si="336"/>
        <v>5</v>
      </c>
      <c r="Z1477" s="142" t="e">
        <f t="shared" ca="1" si="337"/>
        <v>#NAME?</v>
      </c>
      <c r="AA1477" s="145">
        <f t="shared" si="347"/>
        <v>116</v>
      </c>
      <c r="AB1477" s="143">
        <f t="shared" si="348"/>
        <v>0.87931034482758619</v>
      </c>
      <c r="AC1477" s="146">
        <f t="shared" si="338"/>
        <v>0.12068965517241381</v>
      </c>
      <c r="AD1477" s="140"/>
    </row>
    <row r="1478" spans="1:30">
      <c r="A1478" s="147">
        <v>45059</v>
      </c>
      <c r="B1478" s="140" t="s">
        <v>117</v>
      </c>
      <c r="C1478" s="140">
        <v>597</v>
      </c>
      <c r="D1478" s="140">
        <v>15</v>
      </c>
      <c r="E1478" s="140">
        <v>5</v>
      </c>
      <c r="F1478" s="140">
        <v>15</v>
      </c>
      <c r="G1478" s="140">
        <v>34</v>
      </c>
      <c r="H1478" s="140">
        <v>38</v>
      </c>
      <c r="I1478" s="140">
        <v>1</v>
      </c>
      <c r="J1478" s="140">
        <v>0</v>
      </c>
      <c r="K1478" s="140">
        <v>180</v>
      </c>
      <c r="L1478" s="140">
        <v>14</v>
      </c>
      <c r="M1478" s="141">
        <v>15</v>
      </c>
      <c r="N1478" s="142">
        <f>IF(Tabla2[[#This Row],[LECHE RETIRO DIA]]&lt;&gt;ISBLANK(Tabla2[[#This Row],[LECHE RETIRO DIA]]),SUM(Tabla2[[#This Row],[LECHE TANQUE DIA]:[LECHE RETIRO DIA]]),SUM(Tabla2[[#This Row],[LECHE TANQUE DIA]:[LECHE AUTOCONSUMO DIA]]))</f>
        <v>632</v>
      </c>
      <c r="O1478" s="143">
        <f t="shared" si="339"/>
        <v>0.944620253164557</v>
      </c>
      <c r="P1478" s="144">
        <f t="shared" si="340"/>
        <v>18.588235294117649</v>
      </c>
      <c r="Q1478" s="144">
        <f t="shared" si="341"/>
        <v>17.558823529411764</v>
      </c>
      <c r="R1478" s="144" t="str">
        <f t="shared" si="342"/>
        <v/>
      </c>
      <c r="S1478" s="144">
        <f t="shared" si="343"/>
        <v>3.5111111111111111</v>
      </c>
      <c r="T1478" s="144">
        <f t="shared" si="344"/>
        <v>5.2941176470588234</v>
      </c>
      <c r="U1478" s="144">
        <f t="shared" si="345"/>
        <v>45.142857142857146</v>
      </c>
      <c r="V1478" s="144">
        <f t="shared" si="346"/>
        <v>2.4285714285714284</v>
      </c>
      <c r="W1478" s="144">
        <f>IFERROR(H1478/M1478,Tabla2[[#This Row],[CARGA PRODUCCION (ANIMALES/HA)]])</f>
        <v>2.5333333333333332</v>
      </c>
      <c r="X1478" s="142">
        <f t="shared" si="335"/>
        <v>2023</v>
      </c>
      <c r="Y1478" s="142">
        <f t="shared" si="336"/>
        <v>5</v>
      </c>
      <c r="Z1478" s="142" t="e">
        <f t="shared" ca="1" si="337"/>
        <v>#NAME?</v>
      </c>
      <c r="AA1478" s="145">
        <f t="shared" si="347"/>
        <v>38</v>
      </c>
      <c r="AB1478" s="143">
        <f t="shared" si="348"/>
        <v>0.89473684210526316</v>
      </c>
      <c r="AC1478" s="146">
        <f t="shared" si="338"/>
        <v>0.10526315789473684</v>
      </c>
      <c r="AD1478" s="140"/>
    </row>
    <row r="1479" spans="1:30">
      <c r="A1479" s="147">
        <v>45060</v>
      </c>
      <c r="B1479" s="140" t="s">
        <v>81</v>
      </c>
      <c r="C1479" s="140">
        <v>2448</v>
      </c>
      <c r="D1479" s="140">
        <v>30</v>
      </c>
      <c r="E1479" s="140">
        <v>9</v>
      </c>
      <c r="F1479" s="140">
        <v>30</v>
      </c>
      <c r="G1479" s="140">
        <v>107</v>
      </c>
      <c r="H1479" s="140">
        <v>112</v>
      </c>
      <c r="I1479" s="140">
        <v>1</v>
      </c>
      <c r="J1479" s="140">
        <v>9</v>
      </c>
      <c r="K1479" s="140">
        <v>640</v>
      </c>
      <c r="L1479" s="140">
        <v>23.4</v>
      </c>
      <c r="M1479" s="141">
        <v>31.01</v>
      </c>
      <c r="N1479" s="142">
        <f>IF(Tabla2[[#This Row],[LECHE RETIRO DIA]]&lt;&gt;ISBLANK(Tabla2[[#This Row],[LECHE RETIRO DIA]]),SUM(Tabla2[[#This Row],[LECHE TANQUE DIA]:[LECHE RETIRO DIA]]),SUM(Tabla2[[#This Row],[LECHE TANQUE DIA]:[LECHE AUTOCONSUMO DIA]]))</f>
        <v>2517</v>
      </c>
      <c r="O1479" s="143">
        <f t="shared" si="339"/>
        <v>0.9725864123957092</v>
      </c>
      <c r="P1479" s="144">
        <f t="shared" si="340"/>
        <v>23.523364485981308</v>
      </c>
      <c r="Q1479" s="144">
        <f t="shared" si="341"/>
        <v>22.878504672897197</v>
      </c>
      <c r="R1479" s="144">
        <f t="shared" si="342"/>
        <v>3.3333333333333335</v>
      </c>
      <c r="S1479" s="144">
        <f t="shared" si="343"/>
        <v>3.9328124999999998</v>
      </c>
      <c r="T1479" s="144">
        <f t="shared" si="344"/>
        <v>5.981308411214953</v>
      </c>
      <c r="U1479" s="144">
        <f t="shared" si="345"/>
        <v>107.56410256410257</v>
      </c>
      <c r="V1479" s="144">
        <f t="shared" si="346"/>
        <v>4.5726495726495733</v>
      </c>
      <c r="W1479" s="144">
        <f>IFERROR(H1479/M1479,Tabla2[[#This Row],[CARGA PRODUCCION (ANIMALES/HA)]])</f>
        <v>3.6117381489841986</v>
      </c>
      <c r="X1479" s="142">
        <f t="shared" si="335"/>
        <v>2023</v>
      </c>
      <c r="Y1479" s="142">
        <f t="shared" si="336"/>
        <v>5</v>
      </c>
      <c r="Z1479" s="142" t="e">
        <f t="shared" ca="1" si="337"/>
        <v>#NAME?</v>
      </c>
      <c r="AA1479" s="145">
        <f t="shared" si="347"/>
        <v>112</v>
      </c>
      <c r="AB1479" s="143">
        <f t="shared" si="348"/>
        <v>0.9553571428571429</v>
      </c>
      <c r="AC1479" s="146">
        <f t="shared" si="338"/>
        <v>4.4642857142857095E-2</v>
      </c>
      <c r="AD1479" s="140"/>
    </row>
    <row r="1480" spans="1:30">
      <c r="A1480" s="147">
        <v>45060</v>
      </c>
      <c r="B1480" s="140" t="s">
        <v>83</v>
      </c>
      <c r="C1480" s="140">
        <v>2443</v>
      </c>
      <c r="D1480" s="140">
        <v>40</v>
      </c>
      <c r="E1480" s="140">
        <v>9</v>
      </c>
      <c r="F1480" s="140">
        <v>40</v>
      </c>
      <c r="G1480" s="140">
        <v>127</v>
      </c>
      <c r="H1480" s="140">
        <v>151</v>
      </c>
      <c r="I1480" s="140">
        <v>2</v>
      </c>
      <c r="J1480" s="140">
        <v>5</v>
      </c>
      <c r="K1480" s="140">
        <v>680</v>
      </c>
      <c r="L1480" s="140">
        <v>29.8</v>
      </c>
      <c r="M1480" s="141">
        <v>36.590000000000003</v>
      </c>
      <c r="N1480" s="142">
        <f>IF(Tabla2[[#This Row],[LECHE RETIRO DIA]]&lt;&gt;ISBLANK(Tabla2[[#This Row],[LECHE RETIRO DIA]]),SUM(Tabla2[[#This Row],[LECHE TANQUE DIA]:[LECHE RETIRO DIA]]),SUM(Tabla2[[#This Row],[LECHE TANQUE DIA]:[LECHE AUTOCONSUMO DIA]]))</f>
        <v>2532</v>
      </c>
      <c r="O1480" s="143">
        <f t="shared" si="339"/>
        <v>0.96484992101105849</v>
      </c>
      <c r="P1480" s="144">
        <f t="shared" si="340"/>
        <v>19.937007874015748</v>
      </c>
      <c r="Q1480" s="144">
        <f t="shared" si="341"/>
        <v>19.236220472440944</v>
      </c>
      <c r="R1480" s="144">
        <f t="shared" si="342"/>
        <v>8</v>
      </c>
      <c r="S1480" s="144">
        <f t="shared" si="343"/>
        <v>3.723529411764706</v>
      </c>
      <c r="T1480" s="144">
        <f t="shared" si="344"/>
        <v>5.3543307086614176</v>
      </c>
      <c r="U1480" s="144">
        <f t="shared" si="345"/>
        <v>84.966442953020135</v>
      </c>
      <c r="V1480" s="144">
        <f t="shared" si="346"/>
        <v>4.2617449664429525</v>
      </c>
      <c r="W1480" s="144">
        <f>IFERROR(H1480/M1480,Tabla2[[#This Row],[CARGA PRODUCCION (ANIMALES/HA)]])</f>
        <v>4.1268106039901609</v>
      </c>
      <c r="X1480" s="142">
        <f t="shared" si="335"/>
        <v>2023</v>
      </c>
      <c r="Y1480" s="142">
        <f t="shared" si="336"/>
        <v>5</v>
      </c>
      <c r="Z1480" s="142" t="e">
        <f t="shared" ca="1" si="337"/>
        <v>#NAME?</v>
      </c>
      <c r="AA1480" s="145">
        <f t="shared" si="347"/>
        <v>151</v>
      </c>
      <c r="AB1480" s="143">
        <f t="shared" si="348"/>
        <v>0.84105960264900659</v>
      </c>
      <c r="AC1480" s="146">
        <f t="shared" si="338"/>
        <v>0.15894039735099341</v>
      </c>
      <c r="AD1480" s="140"/>
    </row>
    <row r="1481" spans="1:30">
      <c r="A1481" s="147">
        <v>45060</v>
      </c>
      <c r="B1481" s="140" t="s">
        <v>85</v>
      </c>
      <c r="C1481" s="140">
        <v>1915</v>
      </c>
      <c r="D1481" s="140">
        <v>40</v>
      </c>
      <c r="E1481" s="140">
        <v>9</v>
      </c>
      <c r="F1481" s="140">
        <v>40</v>
      </c>
      <c r="G1481" s="140">
        <v>102</v>
      </c>
      <c r="H1481" s="140">
        <v>116</v>
      </c>
      <c r="I1481" s="140">
        <v>0</v>
      </c>
      <c r="J1481" s="140">
        <v>2</v>
      </c>
      <c r="K1481" s="140">
        <v>480</v>
      </c>
      <c r="L1481" s="140">
        <v>26.01</v>
      </c>
      <c r="M1481" s="141">
        <v>34.119999999999997</v>
      </c>
      <c r="N1481" s="142">
        <f>IF(Tabla2[[#This Row],[LECHE RETIRO DIA]]&lt;&gt;ISBLANK(Tabla2[[#This Row],[LECHE RETIRO DIA]]),SUM(Tabla2[[#This Row],[LECHE TANQUE DIA]:[LECHE RETIRO DIA]]),SUM(Tabla2[[#This Row],[LECHE TANQUE DIA]:[LECHE AUTOCONSUMO DIA]]))</f>
        <v>2004</v>
      </c>
      <c r="O1481" s="143">
        <f t="shared" si="339"/>
        <v>0.95558882235528941</v>
      </c>
      <c r="P1481" s="144">
        <f t="shared" si="340"/>
        <v>19.647058823529413</v>
      </c>
      <c r="Q1481" s="144">
        <f t="shared" si="341"/>
        <v>18.774509803921568</v>
      </c>
      <c r="R1481" s="144">
        <f t="shared" si="342"/>
        <v>20</v>
      </c>
      <c r="S1481" s="144">
        <f t="shared" si="343"/>
        <v>4.1749999999999998</v>
      </c>
      <c r="T1481" s="144">
        <f t="shared" si="344"/>
        <v>4.7058823529411766</v>
      </c>
      <c r="U1481" s="144">
        <f t="shared" si="345"/>
        <v>77.047289504036911</v>
      </c>
      <c r="V1481" s="144">
        <f t="shared" si="346"/>
        <v>3.9215686274509802</v>
      </c>
      <c r="W1481" s="144">
        <f>IFERROR(H1481/M1481,Tabla2[[#This Row],[CARGA PRODUCCION (ANIMALES/HA)]])</f>
        <v>3.3997655334114891</v>
      </c>
      <c r="X1481" s="142">
        <f t="shared" si="335"/>
        <v>2023</v>
      </c>
      <c r="Y1481" s="142">
        <f t="shared" si="336"/>
        <v>5</v>
      </c>
      <c r="Z1481" s="142" t="e">
        <f t="shared" ca="1" si="337"/>
        <v>#NAME?</v>
      </c>
      <c r="AA1481" s="145">
        <f t="shared" si="347"/>
        <v>116</v>
      </c>
      <c r="AB1481" s="143">
        <f t="shared" si="348"/>
        <v>0.87931034482758619</v>
      </c>
      <c r="AC1481" s="146">
        <f t="shared" si="338"/>
        <v>0.12068965517241381</v>
      </c>
      <c r="AD1481" s="140"/>
    </row>
    <row r="1482" spans="1:30">
      <c r="A1482" s="147">
        <v>45060</v>
      </c>
      <c r="B1482" s="140" t="s">
        <v>88</v>
      </c>
      <c r="C1482" s="140">
        <v>643</v>
      </c>
      <c r="D1482" s="140">
        <v>15</v>
      </c>
      <c r="E1482" s="140">
        <v>5</v>
      </c>
      <c r="F1482" s="140">
        <v>15</v>
      </c>
      <c r="G1482" s="140">
        <v>34</v>
      </c>
      <c r="H1482" s="140">
        <v>38</v>
      </c>
      <c r="I1482" s="140">
        <v>1</v>
      </c>
      <c r="J1482" s="140">
        <v>0</v>
      </c>
      <c r="K1482" s="140">
        <v>180</v>
      </c>
      <c r="L1482" s="140">
        <v>14</v>
      </c>
      <c r="M1482" s="141">
        <v>15</v>
      </c>
      <c r="N1482" s="142">
        <f>IF(Tabla2[[#This Row],[LECHE RETIRO DIA]]&lt;&gt;ISBLANK(Tabla2[[#This Row],[LECHE RETIRO DIA]]),SUM(Tabla2[[#This Row],[LECHE TANQUE DIA]:[LECHE RETIRO DIA]]),SUM(Tabla2[[#This Row],[LECHE TANQUE DIA]:[LECHE AUTOCONSUMO DIA]]))</f>
        <v>678</v>
      </c>
      <c r="O1482" s="143">
        <f t="shared" si="339"/>
        <v>0.94837758112094395</v>
      </c>
      <c r="P1482" s="144">
        <f t="shared" si="340"/>
        <v>19.941176470588236</v>
      </c>
      <c r="Q1482" s="144">
        <f t="shared" si="341"/>
        <v>18.911764705882351</v>
      </c>
      <c r="R1482" s="144" t="str">
        <f t="shared" si="342"/>
        <v/>
      </c>
      <c r="S1482" s="144">
        <f t="shared" si="343"/>
        <v>3.7666666666666666</v>
      </c>
      <c r="T1482" s="144">
        <f t="shared" si="344"/>
        <v>5.2941176470588234</v>
      </c>
      <c r="U1482" s="144">
        <f t="shared" si="345"/>
        <v>48.428571428571431</v>
      </c>
      <c r="V1482" s="144">
        <f t="shared" si="346"/>
        <v>2.4285714285714284</v>
      </c>
      <c r="W1482" s="144">
        <f>IFERROR(H1482/M1482,Tabla2[[#This Row],[CARGA PRODUCCION (ANIMALES/HA)]])</f>
        <v>2.5333333333333332</v>
      </c>
      <c r="X1482" s="142">
        <f t="shared" si="335"/>
        <v>2023</v>
      </c>
      <c r="Y1482" s="142">
        <f t="shared" si="336"/>
        <v>5</v>
      </c>
      <c r="Z1482" s="142" t="e">
        <f t="shared" ca="1" si="337"/>
        <v>#NAME?</v>
      </c>
      <c r="AA1482" s="145">
        <f t="shared" si="347"/>
        <v>38</v>
      </c>
      <c r="AB1482" s="143">
        <f t="shared" si="348"/>
        <v>0.89473684210526316</v>
      </c>
      <c r="AC1482" s="146">
        <f t="shared" si="338"/>
        <v>0.10526315789473684</v>
      </c>
      <c r="AD1482" s="140"/>
    </row>
    <row r="1483" spans="1:30">
      <c r="A1483" s="147">
        <v>45061</v>
      </c>
      <c r="B1483" s="140" t="s">
        <v>81</v>
      </c>
      <c r="C1483" s="140">
        <v>2457</v>
      </c>
      <c r="D1483" s="140">
        <v>30</v>
      </c>
      <c r="E1483" s="140">
        <v>9</v>
      </c>
      <c r="F1483" s="140">
        <v>30</v>
      </c>
      <c r="G1483" s="140">
        <v>108</v>
      </c>
      <c r="H1483" s="140">
        <v>112</v>
      </c>
      <c r="I1483" s="140">
        <v>1</v>
      </c>
      <c r="J1483" s="140">
        <v>9</v>
      </c>
      <c r="K1483" s="140">
        <v>640</v>
      </c>
      <c r="L1483" s="140">
        <v>23.4</v>
      </c>
      <c r="M1483" s="141">
        <v>31.01</v>
      </c>
      <c r="N1483" s="142">
        <f>IF(Tabla2[[#This Row],[LECHE RETIRO DIA]]&lt;&gt;ISBLANK(Tabla2[[#This Row],[LECHE RETIRO DIA]]),SUM(Tabla2[[#This Row],[LECHE TANQUE DIA]:[LECHE RETIRO DIA]]),SUM(Tabla2[[#This Row],[LECHE TANQUE DIA]:[LECHE AUTOCONSUMO DIA]]))</f>
        <v>2526</v>
      </c>
      <c r="O1483" s="143">
        <f t="shared" si="339"/>
        <v>0.97268408551068886</v>
      </c>
      <c r="P1483" s="144">
        <f t="shared" si="340"/>
        <v>23.388888888888889</v>
      </c>
      <c r="Q1483" s="144">
        <f t="shared" si="341"/>
        <v>22.75</v>
      </c>
      <c r="R1483" s="144">
        <f t="shared" si="342"/>
        <v>3.3333333333333335</v>
      </c>
      <c r="S1483" s="144">
        <f t="shared" si="343"/>
        <v>3.9468749999999999</v>
      </c>
      <c r="T1483" s="144">
        <f t="shared" si="344"/>
        <v>5.9259259259259256</v>
      </c>
      <c r="U1483" s="144">
        <f t="shared" si="345"/>
        <v>107.94871794871796</v>
      </c>
      <c r="V1483" s="144">
        <f t="shared" si="346"/>
        <v>4.6153846153846159</v>
      </c>
      <c r="W1483" s="144">
        <f>IFERROR(H1483/M1483,Tabla2[[#This Row],[CARGA PRODUCCION (ANIMALES/HA)]])</f>
        <v>3.6117381489841986</v>
      </c>
      <c r="X1483" s="142">
        <f t="shared" si="335"/>
        <v>2023</v>
      </c>
      <c r="Y1483" s="142">
        <f t="shared" si="336"/>
        <v>5</v>
      </c>
      <c r="Z1483" s="142" t="e">
        <f t="shared" ca="1" si="337"/>
        <v>#NAME?</v>
      </c>
      <c r="AA1483" s="145">
        <f t="shared" si="347"/>
        <v>112</v>
      </c>
      <c r="AB1483" s="143">
        <f t="shared" si="348"/>
        <v>0.9642857142857143</v>
      </c>
      <c r="AC1483" s="146">
        <f t="shared" si="338"/>
        <v>3.5714285714285698E-2</v>
      </c>
      <c r="AD1483" s="140"/>
    </row>
    <row r="1484" spans="1:30">
      <c r="A1484" s="147">
        <v>45061</v>
      </c>
      <c r="B1484" s="140" t="s">
        <v>83</v>
      </c>
      <c r="C1484" s="140">
        <v>2408</v>
      </c>
      <c r="D1484" s="140">
        <v>40</v>
      </c>
      <c r="E1484" s="140">
        <v>9</v>
      </c>
      <c r="F1484" s="140">
        <v>40</v>
      </c>
      <c r="G1484" s="140">
        <v>127</v>
      </c>
      <c r="H1484" s="140">
        <v>151</v>
      </c>
      <c r="I1484" s="140">
        <v>2</v>
      </c>
      <c r="J1484" s="140">
        <v>5</v>
      </c>
      <c r="K1484" s="140">
        <v>680</v>
      </c>
      <c r="L1484" s="140">
        <v>29.8</v>
      </c>
      <c r="M1484" s="141">
        <v>36.590000000000003</v>
      </c>
      <c r="N1484" s="142">
        <f>IF(Tabla2[[#This Row],[LECHE RETIRO DIA]]&lt;&gt;ISBLANK(Tabla2[[#This Row],[LECHE RETIRO DIA]]),SUM(Tabla2[[#This Row],[LECHE TANQUE DIA]:[LECHE RETIRO DIA]]),SUM(Tabla2[[#This Row],[LECHE TANQUE DIA]:[LECHE AUTOCONSUMO DIA]]))</f>
        <v>2497</v>
      </c>
      <c r="O1484" s="143">
        <f t="shared" si="339"/>
        <v>0.96435722867440932</v>
      </c>
      <c r="P1484" s="144">
        <f t="shared" si="340"/>
        <v>19.661417322834644</v>
      </c>
      <c r="Q1484" s="144">
        <f t="shared" si="341"/>
        <v>18.960629921259841</v>
      </c>
      <c r="R1484" s="144">
        <f t="shared" si="342"/>
        <v>8</v>
      </c>
      <c r="S1484" s="144">
        <f t="shared" si="343"/>
        <v>3.6720588235294116</v>
      </c>
      <c r="T1484" s="144">
        <f t="shared" si="344"/>
        <v>5.3543307086614176</v>
      </c>
      <c r="U1484" s="144">
        <f t="shared" si="345"/>
        <v>83.791946308724832</v>
      </c>
      <c r="V1484" s="144">
        <f t="shared" si="346"/>
        <v>4.2617449664429525</v>
      </c>
      <c r="W1484" s="144">
        <f>IFERROR(H1484/M1484,Tabla2[[#This Row],[CARGA PRODUCCION (ANIMALES/HA)]])</f>
        <v>4.1268106039901609</v>
      </c>
      <c r="X1484" s="142">
        <f t="shared" si="335"/>
        <v>2023</v>
      </c>
      <c r="Y1484" s="142">
        <f t="shared" si="336"/>
        <v>5</v>
      </c>
      <c r="Z1484" s="142" t="e">
        <f t="shared" ca="1" si="337"/>
        <v>#NAME?</v>
      </c>
      <c r="AA1484" s="145">
        <f t="shared" si="347"/>
        <v>151</v>
      </c>
      <c r="AB1484" s="143">
        <f t="shared" si="348"/>
        <v>0.84105960264900659</v>
      </c>
      <c r="AC1484" s="146">
        <f t="shared" si="338"/>
        <v>0.15894039735099341</v>
      </c>
      <c r="AD1484" s="140"/>
    </row>
    <row r="1485" spans="1:30">
      <c r="A1485" s="147">
        <v>45061</v>
      </c>
      <c r="B1485" s="140" t="s">
        <v>85</v>
      </c>
      <c r="C1485" s="140">
        <v>1915</v>
      </c>
      <c r="D1485" s="140">
        <v>40</v>
      </c>
      <c r="E1485" s="140">
        <v>9</v>
      </c>
      <c r="F1485" s="140">
        <v>40</v>
      </c>
      <c r="G1485" s="140">
        <v>104</v>
      </c>
      <c r="H1485" s="140">
        <v>116</v>
      </c>
      <c r="I1485" s="140">
        <v>0</v>
      </c>
      <c r="J1485" s="140">
        <v>2</v>
      </c>
      <c r="K1485" s="140">
        <v>480</v>
      </c>
      <c r="L1485" s="140">
        <v>26.01</v>
      </c>
      <c r="M1485" s="141">
        <v>34.119999999999997</v>
      </c>
      <c r="N1485" s="142">
        <f>IF(Tabla2[[#This Row],[LECHE RETIRO DIA]]&lt;&gt;ISBLANK(Tabla2[[#This Row],[LECHE RETIRO DIA]]),SUM(Tabla2[[#This Row],[LECHE TANQUE DIA]:[LECHE RETIRO DIA]]),SUM(Tabla2[[#This Row],[LECHE TANQUE DIA]:[LECHE AUTOCONSUMO DIA]]))</f>
        <v>2004</v>
      </c>
      <c r="O1485" s="143">
        <f t="shared" si="339"/>
        <v>0.95558882235528941</v>
      </c>
      <c r="P1485" s="144">
        <f t="shared" si="340"/>
        <v>19.26923076923077</v>
      </c>
      <c r="Q1485" s="144">
        <f t="shared" si="341"/>
        <v>18.41346153846154</v>
      </c>
      <c r="R1485" s="144">
        <f t="shared" si="342"/>
        <v>20</v>
      </c>
      <c r="S1485" s="144">
        <f t="shared" si="343"/>
        <v>4.1749999999999998</v>
      </c>
      <c r="T1485" s="144">
        <f t="shared" si="344"/>
        <v>4.615384615384615</v>
      </c>
      <c r="U1485" s="144">
        <f t="shared" si="345"/>
        <v>77.047289504036911</v>
      </c>
      <c r="V1485" s="144">
        <f t="shared" si="346"/>
        <v>3.9984621299500192</v>
      </c>
      <c r="W1485" s="144">
        <f>IFERROR(H1485/M1485,Tabla2[[#This Row],[CARGA PRODUCCION (ANIMALES/HA)]])</f>
        <v>3.3997655334114891</v>
      </c>
      <c r="X1485" s="142">
        <f t="shared" ref="X1485:X1548" si="349">YEAR(A1485)</f>
        <v>2023</v>
      </c>
      <c r="Y1485" s="142">
        <f t="shared" ref="Y1485:Y1548" si="350">MONTH(A1485)</f>
        <v>5</v>
      </c>
      <c r="Z1485" s="142" t="e">
        <f t="shared" ref="Z1485:Z1548" ca="1" si="351">_xlfn.ISOWEEKNUM(A1485)</f>
        <v>#NAME?</v>
      </c>
      <c r="AA1485" s="145">
        <f t="shared" si="347"/>
        <v>116</v>
      </c>
      <c r="AB1485" s="143">
        <f t="shared" si="348"/>
        <v>0.89655172413793105</v>
      </c>
      <c r="AC1485" s="146">
        <f t="shared" si="338"/>
        <v>0.10344827586206895</v>
      </c>
      <c r="AD1485" s="140"/>
    </row>
    <row r="1486" spans="1:30">
      <c r="A1486" s="147">
        <v>45061</v>
      </c>
      <c r="B1486" s="140" t="s">
        <v>117</v>
      </c>
      <c r="C1486" s="140">
        <v>643</v>
      </c>
      <c r="D1486" s="140">
        <v>15</v>
      </c>
      <c r="E1486" s="140">
        <v>5</v>
      </c>
      <c r="F1486" s="140">
        <v>15</v>
      </c>
      <c r="G1486" s="140">
        <v>34</v>
      </c>
      <c r="H1486" s="140">
        <v>38</v>
      </c>
      <c r="I1486" s="140">
        <v>1</v>
      </c>
      <c r="J1486" s="140">
        <v>1</v>
      </c>
      <c r="K1486" s="140">
        <v>180</v>
      </c>
      <c r="L1486" s="140">
        <v>14</v>
      </c>
      <c r="M1486" s="141">
        <v>15</v>
      </c>
      <c r="N1486" s="142">
        <f>IF(Tabla2[[#This Row],[LECHE RETIRO DIA]]&lt;&gt;ISBLANK(Tabla2[[#This Row],[LECHE RETIRO DIA]]),SUM(Tabla2[[#This Row],[LECHE TANQUE DIA]:[LECHE RETIRO DIA]]),SUM(Tabla2[[#This Row],[LECHE TANQUE DIA]:[LECHE AUTOCONSUMO DIA]]))</f>
        <v>678</v>
      </c>
      <c r="O1486" s="143">
        <f t="shared" si="339"/>
        <v>0.94837758112094395</v>
      </c>
      <c r="P1486" s="144">
        <f t="shared" si="340"/>
        <v>19.941176470588236</v>
      </c>
      <c r="Q1486" s="144">
        <f t="shared" si="341"/>
        <v>18.911764705882351</v>
      </c>
      <c r="R1486" s="144">
        <f t="shared" si="342"/>
        <v>15</v>
      </c>
      <c r="S1486" s="144">
        <f t="shared" si="343"/>
        <v>3.7666666666666666</v>
      </c>
      <c r="T1486" s="144">
        <f t="shared" si="344"/>
        <v>5.2941176470588234</v>
      </c>
      <c r="U1486" s="144">
        <f t="shared" si="345"/>
        <v>48.428571428571431</v>
      </c>
      <c r="V1486" s="144">
        <f t="shared" si="346"/>
        <v>2.4285714285714284</v>
      </c>
      <c r="W1486" s="144">
        <f>IFERROR(H1486/M1486,Tabla2[[#This Row],[CARGA PRODUCCION (ANIMALES/HA)]])</f>
        <v>2.5333333333333332</v>
      </c>
      <c r="X1486" s="142">
        <f t="shared" si="349"/>
        <v>2023</v>
      </c>
      <c r="Y1486" s="142">
        <f t="shared" si="350"/>
        <v>5</v>
      </c>
      <c r="Z1486" s="142" t="e">
        <f t="shared" ca="1" si="351"/>
        <v>#NAME?</v>
      </c>
      <c r="AA1486" s="145">
        <f t="shared" si="347"/>
        <v>38</v>
      </c>
      <c r="AB1486" s="143">
        <f t="shared" si="348"/>
        <v>0.89473684210526316</v>
      </c>
      <c r="AC1486" s="146">
        <f t="shared" si="338"/>
        <v>0.10526315789473684</v>
      </c>
      <c r="AD1486" s="140"/>
    </row>
    <row r="1487" spans="1:30">
      <c r="A1487" s="147">
        <v>45062</v>
      </c>
      <c r="B1487" s="140" t="s">
        <v>80</v>
      </c>
      <c r="C1487" s="140">
        <v>2398</v>
      </c>
      <c r="D1487" s="140">
        <v>30</v>
      </c>
      <c r="E1487" s="140">
        <v>9</v>
      </c>
      <c r="F1487" s="140">
        <v>30</v>
      </c>
      <c r="G1487" s="140">
        <v>108</v>
      </c>
      <c r="H1487" s="140">
        <v>112</v>
      </c>
      <c r="I1487" s="140">
        <v>1</v>
      </c>
      <c r="J1487" s="140">
        <v>9</v>
      </c>
      <c r="K1487" s="140">
        <v>640</v>
      </c>
      <c r="L1487" s="140">
        <v>23.4</v>
      </c>
      <c r="M1487" s="141">
        <v>31.01</v>
      </c>
      <c r="N1487" s="142">
        <f>IF(Tabla2[[#This Row],[LECHE RETIRO DIA]]&lt;&gt;ISBLANK(Tabla2[[#This Row],[LECHE RETIRO DIA]]),SUM(Tabla2[[#This Row],[LECHE TANQUE DIA]:[LECHE RETIRO DIA]]),SUM(Tabla2[[#This Row],[LECHE TANQUE DIA]:[LECHE AUTOCONSUMO DIA]]))</f>
        <v>2467</v>
      </c>
      <c r="O1487" s="143">
        <f t="shared" si="339"/>
        <v>0.97203080664775032</v>
      </c>
      <c r="P1487" s="144">
        <f t="shared" si="340"/>
        <v>22.842592592592592</v>
      </c>
      <c r="Q1487" s="144">
        <f t="shared" si="341"/>
        <v>22.203703703703702</v>
      </c>
      <c r="R1487" s="144">
        <f t="shared" si="342"/>
        <v>3.3333333333333335</v>
      </c>
      <c r="S1487" s="144">
        <f t="shared" si="343"/>
        <v>3.8546874999999998</v>
      </c>
      <c r="T1487" s="144">
        <f t="shared" si="344"/>
        <v>5.9259259259259256</v>
      </c>
      <c r="U1487" s="144">
        <f t="shared" si="345"/>
        <v>105.42735042735043</v>
      </c>
      <c r="V1487" s="144">
        <f t="shared" si="346"/>
        <v>4.6153846153846159</v>
      </c>
      <c r="W1487" s="144">
        <f>IFERROR(H1487/M1487,Tabla2[[#This Row],[CARGA PRODUCCION (ANIMALES/HA)]])</f>
        <v>3.6117381489841986</v>
      </c>
      <c r="X1487" s="142">
        <f t="shared" si="349"/>
        <v>2023</v>
      </c>
      <c r="Y1487" s="142">
        <f t="shared" si="350"/>
        <v>5</v>
      </c>
      <c r="Z1487" s="142" t="e">
        <f t="shared" ca="1" si="351"/>
        <v>#NAME?</v>
      </c>
      <c r="AA1487" s="145">
        <f t="shared" si="347"/>
        <v>112</v>
      </c>
      <c r="AB1487" s="143">
        <f t="shared" si="348"/>
        <v>0.9642857142857143</v>
      </c>
      <c r="AC1487" s="146">
        <f t="shared" si="338"/>
        <v>3.5714285714285698E-2</v>
      </c>
      <c r="AD1487" s="140"/>
    </row>
    <row r="1488" spans="1:30">
      <c r="A1488" s="147">
        <v>45062</v>
      </c>
      <c r="B1488" s="140" t="s">
        <v>83</v>
      </c>
      <c r="C1488" s="140">
        <v>2580</v>
      </c>
      <c r="D1488" s="140">
        <v>40</v>
      </c>
      <c r="E1488" s="140">
        <v>9</v>
      </c>
      <c r="F1488" s="140">
        <v>40</v>
      </c>
      <c r="G1488" s="140">
        <v>127</v>
      </c>
      <c r="H1488" s="140">
        <v>151</v>
      </c>
      <c r="I1488" s="140">
        <v>2</v>
      </c>
      <c r="J1488" s="140">
        <v>5</v>
      </c>
      <c r="K1488" s="140">
        <v>680</v>
      </c>
      <c r="L1488" s="140">
        <v>29.8</v>
      </c>
      <c r="M1488" s="141">
        <v>36.590000000000003</v>
      </c>
      <c r="N1488" s="142">
        <f>IF(Tabla2[[#This Row],[LECHE RETIRO DIA]]&lt;&gt;ISBLANK(Tabla2[[#This Row],[LECHE RETIRO DIA]]),SUM(Tabla2[[#This Row],[LECHE TANQUE DIA]:[LECHE RETIRO DIA]]),SUM(Tabla2[[#This Row],[LECHE TANQUE DIA]:[LECHE AUTOCONSUMO DIA]]))</f>
        <v>2669</v>
      </c>
      <c r="O1488" s="143">
        <f t="shared" si="339"/>
        <v>0.9666541775946047</v>
      </c>
      <c r="P1488" s="144">
        <f t="shared" si="340"/>
        <v>21.015748031496063</v>
      </c>
      <c r="Q1488" s="144">
        <f t="shared" si="341"/>
        <v>20.314960629921259</v>
      </c>
      <c r="R1488" s="144">
        <f t="shared" si="342"/>
        <v>8</v>
      </c>
      <c r="S1488" s="144">
        <f t="shared" si="343"/>
        <v>3.9249999999999998</v>
      </c>
      <c r="T1488" s="144">
        <f t="shared" si="344"/>
        <v>5.3543307086614176</v>
      </c>
      <c r="U1488" s="144">
        <f t="shared" si="345"/>
        <v>89.56375838926175</v>
      </c>
      <c r="V1488" s="144">
        <f t="shared" si="346"/>
        <v>4.2617449664429525</v>
      </c>
      <c r="W1488" s="144">
        <f>IFERROR(H1488/M1488,Tabla2[[#This Row],[CARGA PRODUCCION (ANIMALES/HA)]])</f>
        <v>4.1268106039901609</v>
      </c>
      <c r="X1488" s="142">
        <f t="shared" si="349"/>
        <v>2023</v>
      </c>
      <c r="Y1488" s="142">
        <f t="shared" si="350"/>
        <v>5</v>
      </c>
      <c r="Z1488" s="142" t="e">
        <f t="shared" ca="1" si="351"/>
        <v>#NAME?</v>
      </c>
      <c r="AA1488" s="145">
        <f t="shared" si="347"/>
        <v>151</v>
      </c>
      <c r="AB1488" s="143">
        <f t="shared" si="348"/>
        <v>0.84105960264900659</v>
      </c>
      <c r="AC1488" s="146">
        <f t="shared" si="338"/>
        <v>0.15894039735099341</v>
      </c>
      <c r="AD1488" s="140"/>
    </row>
    <row r="1489" spans="1:30">
      <c r="A1489" s="147">
        <v>45062</v>
      </c>
      <c r="B1489" s="140" t="s">
        <v>85</v>
      </c>
      <c r="C1489" s="140">
        <v>1907</v>
      </c>
      <c r="D1489" s="140">
        <v>40</v>
      </c>
      <c r="E1489" s="140">
        <v>9</v>
      </c>
      <c r="F1489" s="140">
        <v>40</v>
      </c>
      <c r="G1489" s="140">
        <v>104</v>
      </c>
      <c r="H1489" s="140">
        <v>116</v>
      </c>
      <c r="I1489" s="140">
        <v>0</v>
      </c>
      <c r="J1489" s="140">
        <v>2</v>
      </c>
      <c r="K1489" s="140">
        <v>480</v>
      </c>
      <c r="L1489" s="140">
        <v>26.01</v>
      </c>
      <c r="M1489" s="141">
        <v>34.119999999999997</v>
      </c>
      <c r="N1489" s="142">
        <f>IF(Tabla2[[#This Row],[LECHE RETIRO DIA]]&lt;&gt;ISBLANK(Tabla2[[#This Row],[LECHE RETIRO DIA]]),SUM(Tabla2[[#This Row],[LECHE TANQUE DIA]:[LECHE RETIRO DIA]]),SUM(Tabla2[[#This Row],[LECHE TANQUE DIA]:[LECHE AUTOCONSUMO DIA]]))</f>
        <v>1996</v>
      </c>
      <c r="O1489" s="143">
        <f t="shared" si="339"/>
        <v>0.95541082164328661</v>
      </c>
      <c r="P1489" s="144">
        <f t="shared" si="340"/>
        <v>19.192307692307693</v>
      </c>
      <c r="Q1489" s="144">
        <f t="shared" si="341"/>
        <v>18.33653846153846</v>
      </c>
      <c r="R1489" s="144">
        <f t="shared" si="342"/>
        <v>20</v>
      </c>
      <c r="S1489" s="144">
        <f t="shared" si="343"/>
        <v>4.1583333333333332</v>
      </c>
      <c r="T1489" s="144">
        <f t="shared" si="344"/>
        <v>4.615384615384615</v>
      </c>
      <c r="U1489" s="144">
        <f t="shared" si="345"/>
        <v>76.739715494040752</v>
      </c>
      <c r="V1489" s="144">
        <f t="shared" si="346"/>
        <v>3.9984621299500192</v>
      </c>
      <c r="W1489" s="144">
        <f>IFERROR(H1489/M1489,Tabla2[[#This Row],[CARGA PRODUCCION (ANIMALES/HA)]])</f>
        <v>3.3997655334114891</v>
      </c>
      <c r="X1489" s="142">
        <f t="shared" si="349"/>
        <v>2023</v>
      </c>
      <c r="Y1489" s="142">
        <f t="shared" si="350"/>
        <v>5</v>
      </c>
      <c r="Z1489" s="142" t="e">
        <f t="shared" ca="1" si="351"/>
        <v>#NAME?</v>
      </c>
      <c r="AA1489" s="145">
        <f t="shared" si="347"/>
        <v>116</v>
      </c>
      <c r="AB1489" s="143">
        <f t="shared" si="348"/>
        <v>0.89655172413793105</v>
      </c>
      <c r="AC1489" s="146">
        <f t="shared" si="338"/>
        <v>0.10344827586206895</v>
      </c>
      <c r="AD1489" s="140"/>
    </row>
    <row r="1490" spans="1:30">
      <c r="A1490" s="147">
        <v>45062</v>
      </c>
      <c r="B1490" s="140" t="s">
        <v>88</v>
      </c>
      <c r="C1490" s="140">
        <v>639</v>
      </c>
      <c r="D1490" s="140">
        <v>15</v>
      </c>
      <c r="E1490" s="140">
        <v>5</v>
      </c>
      <c r="F1490" s="140">
        <v>15</v>
      </c>
      <c r="G1490" s="140">
        <v>34</v>
      </c>
      <c r="H1490" s="140">
        <v>38</v>
      </c>
      <c r="I1490" s="140">
        <v>1</v>
      </c>
      <c r="J1490" s="140">
        <v>1</v>
      </c>
      <c r="K1490" s="140">
        <v>180</v>
      </c>
      <c r="L1490" s="140">
        <v>14</v>
      </c>
      <c r="M1490" s="141">
        <v>15</v>
      </c>
      <c r="N1490" s="142">
        <f>IF(Tabla2[[#This Row],[LECHE RETIRO DIA]]&lt;&gt;ISBLANK(Tabla2[[#This Row],[LECHE RETIRO DIA]]),SUM(Tabla2[[#This Row],[LECHE TANQUE DIA]:[LECHE RETIRO DIA]]),SUM(Tabla2[[#This Row],[LECHE TANQUE DIA]:[LECHE AUTOCONSUMO DIA]]))</f>
        <v>674</v>
      </c>
      <c r="O1490" s="143">
        <f t="shared" si="339"/>
        <v>0.94807121661721072</v>
      </c>
      <c r="P1490" s="144">
        <f t="shared" si="340"/>
        <v>19.823529411764707</v>
      </c>
      <c r="Q1490" s="144">
        <f t="shared" si="341"/>
        <v>18.794117647058822</v>
      </c>
      <c r="R1490" s="144">
        <f t="shared" si="342"/>
        <v>15</v>
      </c>
      <c r="S1490" s="144">
        <f t="shared" si="343"/>
        <v>3.7444444444444445</v>
      </c>
      <c r="T1490" s="144">
        <f t="shared" si="344"/>
        <v>5.2941176470588234</v>
      </c>
      <c r="U1490" s="144">
        <f t="shared" si="345"/>
        <v>48.142857142857146</v>
      </c>
      <c r="V1490" s="144">
        <f t="shared" si="346"/>
        <v>2.4285714285714284</v>
      </c>
      <c r="W1490" s="144">
        <f>IFERROR(H1490/M1490,Tabla2[[#This Row],[CARGA PRODUCCION (ANIMALES/HA)]])</f>
        <v>2.5333333333333332</v>
      </c>
      <c r="X1490" s="142">
        <f t="shared" si="349"/>
        <v>2023</v>
      </c>
      <c r="Y1490" s="142">
        <f t="shared" si="350"/>
        <v>5</v>
      </c>
      <c r="Z1490" s="142" t="e">
        <f t="shared" ca="1" si="351"/>
        <v>#NAME?</v>
      </c>
      <c r="AA1490" s="145">
        <f t="shared" si="347"/>
        <v>38</v>
      </c>
      <c r="AB1490" s="143">
        <f t="shared" si="348"/>
        <v>0.89473684210526316</v>
      </c>
      <c r="AC1490" s="146">
        <f t="shared" si="338"/>
        <v>0.10526315789473684</v>
      </c>
      <c r="AD1490" s="140"/>
    </row>
    <row r="1491" spans="1:30">
      <c r="A1491" s="147">
        <v>45063</v>
      </c>
      <c r="B1491" s="140" t="s">
        <v>80</v>
      </c>
      <c r="C1491" s="140">
        <v>2466</v>
      </c>
      <c r="D1491" s="140">
        <v>30</v>
      </c>
      <c r="E1491" s="140">
        <v>9</v>
      </c>
      <c r="F1491" s="140">
        <v>30</v>
      </c>
      <c r="G1491" s="140">
        <v>108</v>
      </c>
      <c r="H1491" s="140">
        <v>112</v>
      </c>
      <c r="I1491" s="140">
        <v>1</v>
      </c>
      <c r="J1491" s="140">
        <v>9</v>
      </c>
      <c r="K1491" s="140">
        <v>640</v>
      </c>
      <c r="L1491" s="140">
        <v>23.4</v>
      </c>
      <c r="M1491" s="141">
        <v>31.01</v>
      </c>
      <c r="N1491" s="142">
        <f>IF(Tabla2[[#This Row],[LECHE RETIRO DIA]]&lt;&gt;ISBLANK(Tabla2[[#This Row],[LECHE RETIRO DIA]]),SUM(Tabla2[[#This Row],[LECHE TANQUE DIA]:[LECHE RETIRO DIA]]),SUM(Tabla2[[#This Row],[LECHE TANQUE DIA]:[LECHE AUTOCONSUMO DIA]]))</f>
        <v>2535</v>
      </c>
      <c r="O1491" s="143">
        <f t="shared" si="339"/>
        <v>0.97278106508875739</v>
      </c>
      <c r="P1491" s="144">
        <f t="shared" si="340"/>
        <v>23.472222222222221</v>
      </c>
      <c r="Q1491" s="144">
        <f t="shared" si="341"/>
        <v>22.833333333333332</v>
      </c>
      <c r="R1491" s="144">
        <f t="shared" si="342"/>
        <v>3.3333333333333335</v>
      </c>
      <c r="S1491" s="144">
        <f t="shared" si="343"/>
        <v>3.9609375</v>
      </c>
      <c r="T1491" s="144">
        <f t="shared" si="344"/>
        <v>5.9259259259259256</v>
      </c>
      <c r="U1491" s="144">
        <f t="shared" si="345"/>
        <v>108.33333333333334</v>
      </c>
      <c r="V1491" s="144">
        <f t="shared" si="346"/>
        <v>4.6153846153846159</v>
      </c>
      <c r="W1491" s="144">
        <f>IFERROR(H1491/M1491,Tabla2[[#This Row],[CARGA PRODUCCION (ANIMALES/HA)]])</f>
        <v>3.6117381489841986</v>
      </c>
      <c r="X1491" s="142">
        <f t="shared" si="349"/>
        <v>2023</v>
      </c>
      <c r="Y1491" s="142">
        <f t="shared" si="350"/>
        <v>5</v>
      </c>
      <c r="Z1491" s="142" t="e">
        <f t="shared" ca="1" si="351"/>
        <v>#NAME?</v>
      </c>
      <c r="AA1491" s="145">
        <f t="shared" si="347"/>
        <v>112</v>
      </c>
      <c r="AB1491" s="143">
        <f t="shared" si="348"/>
        <v>0.9642857142857143</v>
      </c>
      <c r="AC1491" s="146">
        <f t="shared" si="338"/>
        <v>3.5714285714285698E-2</v>
      </c>
      <c r="AD1491" s="140"/>
    </row>
    <row r="1492" spans="1:30">
      <c r="A1492" s="147">
        <v>45063</v>
      </c>
      <c r="B1492" s="140" t="s">
        <v>83</v>
      </c>
      <c r="C1492" s="140">
        <v>2537</v>
      </c>
      <c r="D1492" s="140">
        <v>40</v>
      </c>
      <c r="E1492" s="140">
        <v>9</v>
      </c>
      <c r="F1492" s="140">
        <v>40</v>
      </c>
      <c r="G1492" s="140">
        <v>125</v>
      </c>
      <c r="H1492" s="140">
        <v>151</v>
      </c>
      <c r="I1492" s="140">
        <v>2</v>
      </c>
      <c r="J1492" s="140">
        <v>5</v>
      </c>
      <c r="K1492" s="140">
        <v>680</v>
      </c>
      <c r="L1492" s="140">
        <v>29.8</v>
      </c>
      <c r="M1492" s="141">
        <v>36.590000000000003</v>
      </c>
      <c r="N1492" s="142">
        <f>IF(Tabla2[[#This Row],[LECHE RETIRO DIA]]&lt;&gt;ISBLANK(Tabla2[[#This Row],[LECHE RETIRO DIA]]),SUM(Tabla2[[#This Row],[LECHE TANQUE DIA]:[LECHE RETIRO DIA]]),SUM(Tabla2[[#This Row],[LECHE TANQUE DIA]:[LECHE AUTOCONSUMO DIA]]))</f>
        <v>2626</v>
      </c>
      <c r="O1492" s="143">
        <f t="shared" si="339"/>
        <v>0.96610814927646615</v>
      </c>
      <c r="P1492" s="144">
        <f t="shared" si="340"/>
        <v>21.007999999999999</v>
      </c>
      <c r="Q1492" s="144">
        <f t="shared" si="341"/>
        <v>20.295999999999999</v>
      </c>
      <c r="R1492" s="144">
        <f t="shared" si="342"/>
        <v>8</v>
      </c>
      <c r="S1492" s="144">
        <f t="shared" si="343"/>
        <v>3.861764705882353</v>
      </c>
      <c r="T1492" s="144">
        <f t="shared" si="344"/>
        <v>5.44</v>
      </c>
      <c r="U1492" s="144">
        <f t="shared" si="345"/>
        <v>88.12080536912751</v>
      </c>
      <c r="V1492" s="144">
        <f t="shared" si="346"/>
        <v>4.1946308724832218</v>
      </c>
      <c r="W1492" s="144">
        <f>IFERROR(H1492/M1492,Tabla2[[#This Row],[CARGA PRODUCCION (ANIMALES/HA)]])</f>
        <v>4.1268106039901609</v>
      </c>
      <c r="X1492" s="142">
        <f t="shared" si="349"/>
        <v>2023</v>
      </c>
      <c r="Y1492" s="142">
        <f t="shared" si="350"/>
        <v>5</v>
      </c>
      <c r="Z1492" s="142" t="e">
        <f t="shared" ca="1" si="351"/>
        <v>#NAME?</v>
      </c>
      <c r="AA1492" s="145">
        <f t="shared" si="347"/>
        <v>151</v>
      </c>
      <c r="AB1492" s="143">
        <f t="shared" si="348"/>
        <v>0.82781456953642385</v>
      </c>
      <c r="AC1492" s="146">
        <f t="shared" si="338"/>
        <v>0.17218543046357615</v>
      </c>
      <c r="AD1492" s="140"/>
    </row>
    <row r="1493" spans="1:30">
      <c r="A1493" s="147">
        <v>45063</v>
      </c>
      <c r="B1493" s="140" t="s">
        <v>85</v>
      </c>
      <c r="C1493" s="140">
        <v>2031</v>
      </c>
      <c r="D1493" s="140">
        <v>40</v>
      </c>
      <c r="E1493" s="140">
        <v>9</v>
      </c>
      <c r="F1493" s="140">
        <v>40</v>
      </c>
      <c r="G1493" s="140">
        <v>104</v>
      </c>
      <c r="H1493" s="140">
        <v>116</v>
      </c>
      <c r="I1493" s="140">
        <v>0</v>
      </c>
      <c r="J1493" s="140">
        <v>2</v>
      </c>
      <c r="K1493" s="140">
        <v>480</v>
      </c>
      <c r="L1493" s="140">
        <v>26.01</v>
      </c>
      <c r="M1493" s="141">
        <v>34.119999999999997</v>
      </c>
      <c r="N1493" s="142">
        <f>IF(Tabla2[[#This Row],[LECHE RETIRO DIA]]&lt;&gt;ISBLANK(Tabla2[[#This Row],[LECHE RETIRO DIA]]),SUM(Tabla2[[#This Row],[LECHE TANQUE DIA]:[LECHE RETIRO DIA]]),SUM(Tabla2[[#This Row],[LECHE TANQUE DIA]:[LECHE AUTOCONSUMO DIA]]))</f>
        <v>2120</v>
      </c>
      <c r="O1493" s="143">
        <f t="shared" si="339"/>
        <v>0.95801886792452828</v>
      </c>
      <c r="P1493" s="144">
        <f t="shared" si="340"/>
        <v>20.384615384615383</v>
      </c>
      <c r="Q1493" s="144">
        <f t="shared" si="341"/>
        <v>19.528846153846153</v>
      </c>
      <c r="R1493" s="144">
        <f t="shared" si="342"/>
        <v>20</v>
      </c>
      <c r="S1493" s="144">
        <f t="shared" si="343"/>
        <v>4.416666666666667</v>
      </c>
      <c r="T1493" s="144">
        <f t="shared" si="344"/>
        <v>4.615384615384615</v>
      </c>
      <c r="U1493" s="144">
        <f t="shared" si="345"/>
        <v>81.507112648981163</v>
      </c>
      <c r="V1493" s="144">
        <f t="shared" si="346"/>
        <v>3.9984621299500192</v>
      </c>
      <c r="W1493" s="144">
        <f>IFERROR(H1493/M1493,Tabla2[[#This Row],[CARGA PRODUCCION (ANIMALES/HA)]])</f>
        <v>3.3997655334114891</v>
      </c>
      <c r="X1493" s="142">
        <f t="shared" si="349"/>
        <v>2023</v>
      </c>
      <c r="Y1493" s="142">
        <f t="shared" si="350"/>
        <v>5</v>
      </c>
      <c r="Z1493" s="142" t="e">
        <f t="shared" ca="1" si="351"/>
        <v>#NAME?</v>
      </c>
      <c r="AA1493" s="145">
        <f t="shared" si="347"/>
        <v>116</v>
      </c>
      <c r="AB1493" s="143">
        <f t="shared" si="348"/>
        <v>0.89655172413793105</v>
      </c>
      <c r="AC1493" s="146">
        <f t="shared" si="338"/>
        <v>0.10344827586206895</v>
      </c>
      <c r="AD1493" s="140"/>
    </row>
    <row r="1494" spans="1:30">
      <c r="A1494" s="147">
        <v>45063</v>
      </c>
      <c r="B1494" s="140" t="s">
        <v>117</v>
      </c>
      <c r="C1494" s="140">
        <v>619</v>
      </c>
      <c r="D1494" s="140">
        <v>15</v>
      </c>
      <c r="E1494" s="140">
        <v>5</v>
      </c>
      <c r="F1494" s="140">
        <v>15</v>
      </c>
      <c r="G1494" s="140">
        <v>34</v>
      </c>
      <c r="H1494" s="140">
        <v>38</v>
      </c>
      <c r="I1494" s="140">
        <v>1</v>
      </c>
      <c r="J1494" s="140">
        <v>1</v>
      </c>
      <c r="K1494" s="140">
        <v>180</v>
      </c>
      <c r="L1494" s="140">
        <v>14</v>
      </c>
      <c r="M1494" s="141">
        <v>15</v>
      </c>
      <c r="N1494" s="142">
        <f>IF(Tabla2[[#This Row],[LECHE RETIRO DIA]]&lt;&gt;ISBLANK(Tabla2[[#This Row],[LECHE RETIRO DIA]]),SUM(Tabla2[[#This Row],[LECHE TANQUE DIA]:[LECHE RETIRO DIA]]),SUM(Tabla2[[#This Row],[LECHE TANQUE DIA]:[LECHE AUTOCONSUMO DIA]]))</f>
        <v>654</v>
      </c>
      <c r="O1494" s="143">
        <f t="shared" si="339"/>
        <v>0.94648318042813451</v>
      </c>
      <c r="P1494" s="144">
        <f t="shared" si="340"/>
        <v>19.235294117647058</v>
      </c>
      <c r="Q1494" s="144">
        <f t="shared" si="341"/>
        <v>18.205882352941178</v>
      </c>
      <c r="R1494" s="144">
        <f t="shared" si="342"/>
        <v>15</v>
      </c>
      <c r="S1494" s="144">
        <f t="shared" si="343"/>
        <v>3.6333333333333333</v>
      </c>
      <c r="T1494" s="144">
        <f t="shared" si="344"/>
        <v>5.2941176470588234</v>
      </c>
      <c r="U1494" s="144">
        <f t="shared" si="345"/>
        <v>46.714285714285715</v>
      </c>
      <c r="V1494" s="144">
        <f t="shared" si="346"/>
        <v>2.4285714285714284</v>
      </c>
      <c r="W1494" s="144">
        <f>IFERROR(H1494/M1494,Tabla2[[#This Row],[CARGA PRODUCCION (ANIMALES/HA)]])</f>
        <v>2.5333333333333332</v>
      </c>
      <c r="X1494" s="142">
        <f t="shared" si="349"/>
        <v>2023</v>
      </c>
      <c r="Y1494" s="142">
        <f t="shared" si="350"/>
        <v>5</v>
      </c>
      <c r="Z1494" s="142" t="e">
        <f t="shared" ca="1" si="351"/>
        <v>#NAME?</v>
      </c>
      <c r="AA1494" s="145">
        <f t="shared" si="347"/>
        <v>38</v>
      </c>
      <c r="AB1494" s="143">
        <f t="shared" si="348"/>
        <v>0.89473684210526316</v>
      </c>
      <c r="AC1494" s="146">
        <f t="shared" ref="AC1494:AC1557" si="352">IFERROR(1-AB1494,"")</f>
        <v>0.10526315789473684</v>
      </c>
      <c r="AD1494" s="140"/>
    </row>
    <row r="1495" spans="1:30">
      <c r="A1495" s="147">
        <v>45064</v>
      </c>
      <c r="B1495" s="140" t="s">
        <v>80</v>
      </c>
      <c r="C1495" s="140">
        <v>2388</v>
      </c>
      <c r="D1495" s="140">
        <v>30</v>
      </c>
      <c r="E1495" s="140">
        <v>9</v>
      </c>
      <c r="F1495" s="140">
        <v>30</v>
      </c>
      <c r="G1495" s="140">
        <v>106</v>
      </c>
      <c r="H1495" s="140">
        <v>109</v>
      </c>
      <c r="I1495" s="140">
        <v>1</v>
      </c>
      <c r="J1495" s="140">
        <v>8</v>
      </c>
      <c r="K1495" s="140">
        <v>640</v>
      </c>
      <c r="L1495" s="140">
        <v>23.4</v>
      </c>
      <c r="M1495" s="141">
        <v>31.01</v>
      </c>
      <c r="N1495" s="142">
        <f>IF(Tabla2[[#This Row],[LECHE RETIRO DIA]]&lt;&gt;ISBLANK(Tabla2[[#This Row],[LECHE RETIRO DIA]]),SUM(Tabla2[[#This Row],[LECHE TANQUE DIA]:[LECHE RETIRO DIA]]),SUM(Tabla2[[#This Row],[LECHE TANQUE DIA]:[LECHE AUTOCONSUMO DIA]]))</f>
        <v>2457</v>
      </c>
      <c r="O1495" s="143">
        <f t="shared" si="339"/>
        <v>0.97191697191697191</v>
      </c>
      <c r="P1495" s="144">
        <f t="shared" si="340"/>
        <v>23.179245283018869</v>
      </c>
      <c r="Q1495" s="144">
        <f t="shared" si="341"/>
        <v>22.528301886792452</v>
      </c>
      <c r="R1495" s="144">
        <f t="shared" si="342"/>
        <v>3.75</v>
      </c>
      <c r="S1495" s="144">
        <f t="shared" si="343"/>
        <v>3.8390624999999998</v>
      </c>
      <c r="T1495" s="144">
        <f t="shared" si="344"/>
        <v>6.0377358490566042</v>
      </c>
      <c r="U1495" s="144">
        <f t="shared" si="345"/>
        <v>105</v>
      </c>
      <c r="V1495" s="144">
        <f t="shared" si="346"/>
        <v>4.5299145299145298</v>
      </c>
      <c r="W1495" s="144">
        <f>IFERROR(H1495/M1495,Tabla2[[#This Row],[CARGA PRODUCCION (ANIMALES/HA)]])</f>
        <v>3.5149951628506932</v>
      </c>
      <c r="X1495" s="142">
        <f t="shared" si="349"/>
        <v>2023</v>
      </c>
      <c r="Y1495" s="142">
        <f t="shared" si="350"/>
        <v>5</v>
      </c>
      <c r="Z1495" s="142" t="e">
        <f t="shared" ca="1" si="351"/>
        <v>#NAME?</v>
      </c>
      <c r="AA1495" s="145">
        <f t="shared" si="347"/>
        <v>109</v>
      </c>
      <c r="AB1495" s="143">
        <f t="shared" si="348"/>
        <v>0.97247706422018354</v>
      </c>
      <c r="AC1495" s="146">
        <f t="shared" si="352"/>
        <v>2.752293577981646E-2</v>
      </c>
      <c r="AD1495" s="140"/>
    </row>
    <row r="1496" spans="1:30">
      <c r="A1496" s="147">
        <v>45064</v>
      </c>
      <c r="B1496" s="140" t="s">
        <v>83</v>
      </c>
      <c r="C1496" s="140">
        <v>2505</v>
      </c>
      <c r="D1496" s="140">
        <v>40</v>
      </c>
      <c r="E1496" s="140">
        <v>9</v>
      </c>
      <c r="F1496" s="140">
        <v>40</v>
      </c>
      <c r="G1496" s="140">
        <v>125</v>
      </c>
      <c r="H1496" s="140">
        <v>151</v>
      </c>
      <c r="I1496" s="140">
        <v>2</v>
      </c>
      <c r="J1496" s="140">
        <v>5</v>
      </c>
      <c r="K1496" s="140">
        <v>680</v>
      </c>
      <c r="L1496" s="140">
        <v>29.8</v>
      </c>
      <c r="M1496" s="141">
        <v>36.590000000000003</v>
      </c>
      <c r="N1496" s="142">
        <f>IF(Tabla2[[#This Row],[LECHE RETIRO DIA]]&lt;&gt;ISBLANK(Tabla2[[#This Row],[LECHE RETIRO DIA]]),SUM(Tabla2[[#This Row],[LECHE TANQUE DIA]:[LECHE RETIRO DIA]]),SUM(Tabla2[[#This Row],[LECHE TANQUE DIA]:[LECHE AUTOCONSUMO DIA]]))</f>
        <v>2594</v>
      </c>
      <c r="O1496" s="143">
        <f t="shared" si="339"/>
        <v>0.96569005397070162</v>
      </c>
      <c r="P1496" s="144">
        <f t="shared" si="340"/>
        <v>20.751999999999999</v>
      </c>
      <c r="Q1496" s="144">
        <f t="shared" si="341"/>
        <v>20.04</v>
      </c>
      <c r="R1496" s="144">
        <f t="shared" si="342"/>
        <v>8</v>
      </c>
      <c r="S1496" s="144">
        <f t="shared" si="343"/>
        <v>3.8147058823529414</v>
      </c>
      <c r="T1496" s="144">
        <f t="shared" si="344"/>
        <v>5.44</v>
      </c>
      <c r="U1496" s="144">
        <f t="shared" si="345"/>
        <v>87.046979865771803</v>
      </c>
      <c r="V1496" s="144">
        <f t="shared" si="346"/>
        <v>4.1946308724832218</v>
      </c>
      <c r="W1496" s="144">
        <f>IFERROR(H1496/M1496,Tabla2[[#This Row],[CARGA PRODUCCION (ANIMALES/HA)]])</f>
        <v>4.1268106039901609</v>
      </c>
      <c r="X1496" s="142">
        <f t="shared" si="349"/>
        <v>2023</v>
      </c>
      <c r="Y1496" s="142">
        <f t="shared" si="350"/>
        <v>5</v>
      </c>
      <c r="Z1496" s="142" t="e">
        <f t="shared" ca="1" si="351"/>
        <v>#NAME?</v>
      </c>
      <c r="AA1496" s="145">
        <f t="shared" si="347"/>
        <v>151</v>
      </c>
      <c r="AB1496" s="143">
        <f t="shared" si="348"/>
        <v>0.82781456953642385</v>
      </c>
      <c r="AC1496" s="146">
        <f t="shared" si="352"/>
        <v>0.17218543046357615</v>
      </c>
      <c r="AD1496" s="140"/>
    </row>
    <row r="1497" spans="1:30">
      <c r="A1497" s="147">
        <v>45064</v>
      </c>
      <c r="B1497" s="140" t="s">
        <v>85</v>
      </c>
      <c r="C1497" s="140">
        <v>1957</v>
      </c>
      <c r="D1497" s="140">
        <v>40</v>
      </c>
      <c r="E1497" s="140">
        <v>9</v>
      </c>
      <c r="F1497" s="140">
        <v>40</v>
      </c>
      <c r="G1497" s="140">
        <v>104</v>
      </c>
      <c r="H1497" s="140">
        <v>116</v>
      </c>
      <c r="I1497" s="140">
        <v>0</v>
      </c>
      <c r="J1497" s="140">
        <v>2</v>
      </c>
      <c r="K1497" s="140">
        <v>480</v>
      </c>
      <c r="L1497" s="140">
        <v>26.01</v>
      </c>
      <c r="M1497" s="141">
        <v>34.119999999999997</v>
      </c>
      <c r="N1497" s="142">
        <f>IF(Tabla2[[#This Row],[LECHE RETIRO DIA]]&lt;&gt;ISBLANK(Tabla2[[#This Row],[LECHE RETIRO DIA]]),SUM(Tabla2[[#This Row],[LECHE TANQUE DIA]:[LECHE RETIRO DIA]]),SUM(Tabla2[[#This Row],[LECHE TANQUE DIA]:[LECHE AUTOCONSUMO DIA]]))</f>
        <v>2046</v>
      </c>
      <c r="O1497" s="143">
        <f t="shared" si="339"/>
        <v>0.95650048875855331</v>
      </c>
      <c r="P1497" s="144">
        <f t="shared" si="340"/>
        <v>19.673076923076923</v>
      </c>
      <c r="Q1497" s="144">
        <f t="shared" si="341"/>
        <v>18.817307692307693</v>
      </c>
      <c r="R1497" s="144">
        <f t="shared" si="342"/>
        <v>20</v>
      </c>
      <c r="S1497" s="144">
        <f t="shared" si="343"/>
        <v>4.2625000000000002</v>
      </c>
      <c r="T1497" s="144">
        <f t="shared" si="344"/>
        <v>4.615384615384615</v>
      </c>
      <c r="U1497" s="144">
        <f t="shared" si="345"/>
        <v>78.662053056516726</v>
      </c>
      <c r="V1497" s="144">
        <f t="shared" si="346"/>
        <v>3.9984621299500192</v>
      </c>
      <c r="W1497" s="144">
        <f>IFERROR(H1497/M1497,Tabla2[[#This Row],[CARGA PRODUCCION (ANIMALES/HA)]])</f>
        <v>3.3997655334114891</v>
      </c>
      <c r="X1497" s="142">
        <f t="shared" si="349"/>
        <v>2023</v>
      </c>
      <c r="Y1497" s="142">
        <f t="shared" si="350"/>
        <v>5</v>
      </c>
      <c r="Z1497" s="142" t="e">
        <f t="shared" ca="1" si="351"/>
        <v>#NAME?</v>
      </c>
      <c r="AA1497" s="145">
        <f t="shared" si="347"/>
        <v>116</v>
      </c>
      <c r="AB1497" s="143">
        <f t="shared" si="348"/>
        <v>0.89655172413793105</v>
      </c>
      <c r="AC1497" s="146">
        <f t="shared" si="352"/>
        <v>0.10344827586206895</v>
      </c>
      <c r="AD1497" s="140"/>
    </row>
    <row r="1498" spans="1:30">
      <c r="A1498" s="147">
        <v>45064</v>
      </c>
      <c r="B1498" s="140" t="s">
        <v>117</v>
      </c>
      <c r="C1498" s="140">
        <v>614</v>
      </c>
      <c r="D1498" s="140">
        <v>15</v>
      </c>
      <c r="E1498" s="140">
        <v>5</v>
      </c>
      <c r="F1498" s="140">
        <v>15</v>
      </c>
      <c r="G1498" s="140">
        <v>34</v>
      </c>
      <c r="H1498" s="140">
        <v>38</v>
      </c>
      <c r="I1498" s="140">
        <v>0</v>
      </c>
      <c r="J1498" s="140">
        <v>1</v>
      </c>
      <c r="K1498" s="140">
        <v>180</v>
      </c>
      <c r="L1498" s="140">
        <v>14</v>
      </c>
      <c r="M1498" s="141">
        <v>15</v>
      </c>
      <c r="N1498" s="142">
        <f>IF(Tabla2[[#This Row],[LECHE RETIRO DIA]]&lt;&gt;ISBLANK(Tabla2[[#This Row],[LECHE RETIRO DIA]]),SUM(Tabla2[[#This Row],[LECHE TANQUE DIA]:[LECHE RETIRO DIA]]),SUM(Tabla2[[#This Row],[LECHE TANQUE DIA]:[LECHE AUTOCONSUMO DIA]]))</f>
        <v>649</v>
      </c>
      <c r="O1498" s="143">
        <f t="shared" si="339"/>
        <v>0.94607087827426806</v>
      </c>
      <c r="P1498" s="144">
        <f t="shared" si="340"/>
        <v>19.088235294117649</v>
      </c>
      <c r="Q1498" s="144">
        <f t="shared" si="341"/>
        <v>18.058823529411764</v>
      </c>
      <c r="R1498" s="144">
        <f t="shared" si="342"/>
        <v>15</v>
      </c>
      <c r="S1498" s="144">
        <f t="shared" si="343"/>
        <v>3.6055555555555556</v>
      </c>
      <c r="T1498" s="144">
        <f t="shared" si="344"/>
        <v>5.2941176470588234</v>
      </c>
      <c r="U1498" s="144">
        <f t="shared" si="345"/>
        <v>46.357142857142854</v>
      </c>
      <c r="V1498" s="144">
        <f t="shared" si="346"/>
        <v>2.4285714285714284</v>
      </c>
      <c r="W1498" s="144">
        <f>IFERROR(H1498/M1498,Tabla2[[#This Row],[CARGA PRODUCCION (ANIMALES/HA)]])</f>
        <v>2.5333333333333332</v>
      </c>
      <c r="X1498" s="142">
        <f t="shared" si="349"/>
        <v>2023</v>
      </c>
      <c r="Y1498" s="142">
        <f t="shared" si="350"/>
        <v>5</v>
      </c>
      <c r="Z1498" s="142" t="e">
        <f t="shared" ca="1" si="351"/>
        <v>#NAME?</v>
      </c>
      <c r="AA1498" s="145">
        <f t="shared" si="347"/>
        <v>38</v>
      </c>
      <c r="AB1498" s="143">
        <f t="shared" si="348"/>
        <v>0.89473684210526316</v>
      </c>
      <c r="AC1498" s="146">
        <f t="shared" si="352"/>
        <v>0.10526315789473684</v>
      </c>
      <c r="AD1498" s="140"/>
    </row>
    <row r="1499" spans="1:30">
      <c r="A1499" s="147">
        <v>45065</v>
      </c>
      <c r="B1499" s="140" t="s">
        <v>80</v>
      </c>
      <c r="C1499" s="140">
        <v>2462</v>
      </c>
      <c r="D1499" s="140">
        <v>30</v>
      </c>
      <c r="E1499" s="140">
        <v>9</v>
      </c>
      <c r="F1499" s="140">
        <v>30</v>
      </c>
      <c r="G1499" s="140">
        <v>106</v>
      </c>
      <c r="H1499" s="140">
        <v>108</v>
      </c>
      <c r="I1499" s="140">
        <v>1</v>
      </c>
      <c r="J1499" s="140">
        <v>8</v>
      </c>
      <c r="K1499" s="140">
        <v>640</v>
      </c>
      <c r="L1499" s="140">
        <v>23.4</v>
      </c>
      <c r="M1499" s="141">
        <v>31.01</v>
      </c>
      <c r="N1499" s="142">
        <f>IF(Tabla2[[#This Row],[LECHE RETIRO DIA]]&lt;&gt;ISBLANK(Tabla2[[#This Row],[LECHE RETIRO DIA]]),SUM(Tabla2[[#This Row],[LECHE TANQUE DIA]:[LECHE RETIRO DIA]]),SUM(Tabla2[[#This Row],[LECHE TANQUE DIA]:[LECHE AUTOCONSUMO DIA]]))</f>
        <v>2531</v>
      </c>
      <c r="O1499" s="143">
        <f t="shared" si="339"/>
        <v>0.97273804820229159</v>
      </c>
      <c r="P1499" s="144">
        <f t="shared" si="340"/>
        <v>23.877358490566039</v>
      </c>
      <c r="Q1499" s="144">
        <f t="shared" si="341"/>
        <v>23.226415094339622</v>
      </c>
      <c r="R1499" s="144">
        <f t="shared" si="342"/>
        <v>3.75</v>
      </c>
      <c r="S1499" s="144">
        <f t="shared" si="343"/>
        <v>3.9546874999999999</v>
      </c>
      <c r="T1499" s="144">
        <f t="shared" si="344"/>
        <v>6.0377358490566042</v>
      </c>
      <c r="U1499" s="144">
        <f t="shared" si="345"/>
        <v>108.16239316239317</v>
      </c>
      <c r="V1499" s="144">
        <f t="shared" si="346"/>
        <v>4.5299145299145298</v>
      </c>
      <c r="W1499" s="144">
        <f>IFERROR(H1499/M1499,Tabla2[[#This Row],[CARGA PRODUCCION (ANIMALES/HA)]])</f>
        <v>3.4827475008061914</v>
      </c>
      <c r="X1499" s="142">
        <f t="shared" si="349"/>
        <v>2023</v>
      </c>
      <c r="Y1499" s="142">
        <f t="shared" si="350"/>
        <v>5</v>
      </c>
      <c r="Z1499" s="142" t="e">
        <f t="shared" ca="1" si="351"/>
        <v>#NAME?</v>
      </c>
      <c r="AA1499" s="145">
        <f t="shared" si="347"/>
        <v>108</v>
      </c>
      <c r="AB1499" s="143">
        <f t="shared" si="348"/>
        <v>0.98148148148148151</v>
      </c>
      <c r="AC1499" s="146">
        <f t="shared" si="352"/>
        <v>1.851851851851849E-2</v>
      </c>
      <c r="AD1499" s="140"/>
    </row>
    <row r="1500" spans="1:30">
      <c r="A1500" s="147">
        <v>45065</v>
      </c>
      <c r="B1500" s="140" t="s">
        <v>83</v>
      </c>
      <c r="C1500" s="140">
        <v>2391</v>
      </c>
      <c r="D1500" s="140">
        <v>40</v>
      </c>
      <c r="E1500" s="140">
        <v>9</v>
      </c>
      <c r="F1500" s="140">
        <v>40</v>
      </c>
      <c r="G1500" s="140">
        <v>119</v>
      </c>
      <c r="H1500" s="140">
        <v>143</v>
      </c>
      <c r="I1500" s="140">
        <v>2</v>
      </c>
      <c r="J1500" s="140">
        <v>5</v>
      </c>
      <c r="K1500" s="140">
        <v>680</v>
      </c>
      <c r="L1500" s="140">
        <v>29.8</v>
      </c>
      <c r="M1500" s="141">
        <v>36.590000000000003</v>
      </c>
      <c r="N1500" s="142">
        <f>IF(Tabla2[[#This Row],[LECHE RETIRO DIA]]&lt;&gt;ISBLANK(Tabla2[[#This Row],[LECHE RETIRO DIA]]),SUM(Tabla2[[#This Row],[LECHE TANQUE DIA]:[LECHE RETIRO DIA]]),SUM(Tabla2[[#This Row],[LECHE TANQUE DIA]:[LECHE AUTOCONSUMO DIA]]))</f>
        <v>2480</v>
      </c>
      <c r="O1500" s="143">
        <f t="shared" si="339"/>
        <v>0.96411290322580645</v>
      </c>
      <c r="P1500" s="144">
        <f t="shared" si="340"/>
        <v>20.840336134453782</v>
      </c>
      <c r="Q1500" s="144">
        <f t="shared" si="341"/>
        <v>20.092436974789916</v>
      </c>
      <c r="R1500" s="144">
        <f t="shared" si="342"/>
        <v>8</v>
      </c>
      <c r="S1500" s="144">
        <f t="shared" si="343"/>
        <v>3.6470588235294117</v>
      </c>
      <c r="T1500" s="144">
        <f t="shared" si="344"/>
        <v>5.7142857142857144</v>
      </c>
      <c r="U1500" s="144">
        <f t="shared" si="345"/>
        <v>83.221476510067106</v>
      </c>
      <c r="V1500" s="144">
        <f t="shared" si="346"/>
        <v>3.9932885906040267</v>
      </c>
      <c r="W1500" s="144">
        <f>IFERROR(H1500/M1500,Tabla2[[#This Row],[CARGA PRODUCCION (ANIMALES/HA)]])</f>
        <v>3.9081716315933313</v>
      </c>
      <c r="X1500" s="142">
        <f t="shared" si="349"/>
        <v>2023</v>
      </c>
      <c r="Y1500" s="142">
        <f t="shared" si="350"/>
        <v>5</v>
      </c>
      <c r="Z1500" s="142" t="e">
        <f t="shared" ca="1" si="351"/>
        <v>#NAME?</v>
      </c>
      <c r="AA1500" s="145">
        <f t="shared" si="347"/>
        <v>143</v>
      </c>
      <c r="AB1500" s="143">
        <f t="shared" si="348"/>
        <v>0.83216783216783219</v>
      </c>
      <c r="AC1500" s="146">
        <f t="shared" si="352"/>
        <v>0.16783216783216781</v>
      </c>
      <c r="AD1500" s="140"/>
    </row>
    <row r="1501" spans="1:30">
      <c r="A1501" s="147">
        <v>45065</v>
      </c>
      <c r="B1501" s="140" t="s">
        <v>85</v>
      </c>
      <c r="C1501" s="140">
        <v>2052</v>
      </c>
      <c r="D1501" s="140">
        <v>40</v>
      </c>
      <c r="E1501" s="140">
        <v>9</v>
      </c>
      <c r="F1501" s="140">
        <v>40</v>
      </c>
      <c r="G1501" s="140">
        <v>104</v>
      </c>
      <c r="H1501" s="140">
        <v>116</v>
      </c>
      <c r="I1501" s="140">
        <v>0</v>
      </c>
      <c r="J1501" s="140">
        <v>2</v>
      </c>
      <c r="K1501" s="140">
        <v>480</v>
      </c>
      <c r="L1501" s="140">
        <v>26.01</v>
      </c>
      <c r="M1501" s="141">
        <v>34.119999999999997</v>
      </c>
      <c r="N1501" s="142">
        <f>IF(Tabla2[[#This Row],[LECHE RETIRO DIA]]&lt;&gt;ISBLANK(Tabla2[[#This Row],[LECHE RETIRO DIA]]),SUM(Tabla2[[#This Row],[LECHE TANQUE DIA]:[LECHE RETIRO DIA]]),SUM(Tabla2[[#This Row],[LECHE TANQUE DIA]:[LECHE AUTOCONSUMO DIA]]))</f>
        <v>2141</v>
      </c>
      <c r="O1501" s="143">
        <f t="shared" si="339"/>
        <v>0.95843063988790289</v>
      </c>
      <c r="P1501" s="144">
        <f t="shared" si="340"/>
        <v>20.58653846153846</v>
      </c>
      <c r="Q1501" s="144">
        <f t="shared" si="341"/>
        <v>19.73076923076923</v>
      </c>
      <c r="R1501" s="144">
        <f t="shared" si="342"/>
        <v>20</v>
      </c>
      <c r="S1501" s="144">
        <f t="shared" si="343"/>
        <v>4.4604166666666663</v>
      </c>
      <c r="T1501" s="144">
        <f t="shared" si="344"/>
        <v>4.615384615384615</v>
      </c>
      <c r="U1501" s="144">
        <f t="shared" si="345"/>
        <v>82.314494425221071</v>
      </c>
      <c r="V1501" s="144">
        <f t="shared" si="346"/>
        <v>3.9984621299500192</v>
      </c>
      <c r="W1501" s="144">
        <f>IFERROR(H1501/M1501,Tabla2[[#This Row],[CARGA PRODUCCION (ANIMALES/HA)]])</f>
        <v>3.3997655334114891</v>
      </c>
      <c r="X1501" s="142">
        <f t="shared" si="349"/>
        <v>2023</v>
      </c>
      <c r="Y1501" s="142">
        <f t="shared" si="350"/>
        <v>5</v>
      </c>
      <c r="Z1501" s="142" t="e">
        <f t="shared" ca="1" si="351"/>
        <v>#NAME?</v>
      </c>
      <c r="AA1501" s="145">
        <f t="shared" si="347"/>
        <v>116</v>
      </c>
      <c r="AB1501" s="143">
        <f t="shared" si="348"/>
        <v>0.89655172413793105</v>
      </c>
      <c r="AC1501" s="146">
        <f t="shared" si="352"/>
        <v>0.10344827586206895</v>
      </c>
      <c r="AD1501" s="140"/>
    </row>
    <row r="1502" spans="1:30">
      <c r="A1502" s="147">
        <v>45065</v>
      </c>
      <c r="B1502" s="140" t="s">
        <v>88</v>
      </c>
      <c r="C1502" s="140">
        <v>670</v>
      </c>
      <c r="D1502" s="140">
        <v>15</v>
      </c>
      <c r="E1502" s="140">
        <v>5</v>
      </c>
      <c r="F1502" s="140">
        <v>15</v>
      </c>
      <c r="G1502" s="140">
        <v>36</v>
      </c>
      <c r="H1502" s="140">
        <v>38</v>
      </c>
      <c r="I1502" s="140">
        <v>0</v>
      </c>
      <c r="J1502" s="140">
        <v>2</v>
      </c>
      <c r="K1502" s="140">
        <v>180</v>
      </c>
      <c r="L1502" s="140">
        <v>14</v>
      </c>
      <c r="M1502" s="141">
        <v>15</v>
      </c>
      <c r="N1502" s="142">
        <f>IF(Tabla2[[#This Row],[LECHE RETIRO DIA]]&lt;&gt;ISBLANK(Tabla2[[#This Row],[LECHE RETIRO DIA]]),SUM(Tabla2[[#This Row],[LECHE TANQUE DIA]:[LECHE RETIRO DIA]]),SUM(Tabla2[[#This Row],[LECHE TANQUE DIA]:[LECHE AUTOCONSUMO DIA]]))</f>
        <v>705</v>
      </c>
      <c r="O1502" s="143">
        <f t="shared" si="339"/>
        <v>0.95035460992907805</v>
      </c>
      <c r="P1502" s="144">
        <f t="shared" si="340"/>
        <v>19.583333333333332</v>
      </c>
      <c r="Q1502" s="144">
        <f t="shared" si="341"/>
        <v>18.611111111111111</v>
      </c>
      <c r="R1502" s="144">
        <f t="shared" si="342"/>
        <v>7.5</v>
      </c>
      <c r="S1502" s="144">
        <f t="shared" si="343"/>
        <v>3.9166666666666665</v>
      </c>
      <c r="T1502" s="144">
        <f t="shared" si="344"/>
        <v>5</v>
      </c>
      <c r="U1502" s="144">
        <f t="shared" si="345"/>
        <v>50.357142857142854</v>
      </c>
      <c r="V1502" s="144">
        <f t="shared" si="346"/>
        <v>2.5714285714285716</v>
      </c>
      <c r="W1502" s="144">
        <f>IFERROR(H1502/M1502,Tabla2[[#This Row],[CARGA PRODUCCION (ANIMALES/HA)]])</f>
        <v>2.5333333333333332</v>
      </c>
      <c r="X1502" s="142">
        <f t="shared" si="349"/>
        <v>2023</v>
      </c>
      <c r="Y1502" s="142">
        <f t="shared" si="350"/>
        <v>5</v>
      </c>
      <c r="Z1502" s="142" t="e">
        <f t="shared" ca="1" si="351"/>
        <v>#NAME?</v>
      </c>
      <c r="AA1502" s="145">
        <f t="shared" si="347"/>
        <v>38</v>
      </c>
      <c r="AB1502" s="143">
        <f t="shared" si="348"/>
        <v>0.94736842105263153</v>
      </c>
      <c r="AC1502" s="146">
        <f t="shared" si="352"/>
        <v>5.2631578947368474E-2</v>
      </c>
      <c r="AD1502" s="140"/>
    </row>
    <row r="1503" spans="1:30">
      <c r="A1503" s="147">
        <v>45066</v>
      </c>
      <c r="B1503" s="140" t="s">
        <v>81</v>
      </c>
      <c r="C1503" s="140">
        <v>2498</v>
      </c>
      <c r="D1503" s="140">
        <v>30</v>
      </c>
      <c r="E1503" s="140">
        <v>9</v>
      </c>
      <c r="F1503" s="140">
        <v>30</v>
      </c>
      <c r="G1503" s="140">
        <v>107</v>
      </c>
      <c r="H1503" s="140">
        <v>109</v>
      </c>
      <c r="I1503" s="140">
        <v>1</v>
      </c>
      <c r="J1503" s="140">
        <v>9</v>
      </c>
      <c r="K1503" s="140">
        <v>640</v>
      </c>
      <c r="L1503" s="140">
        <v>23.4</v>
      </c>
      <c r="M1503" s="141">
        <v>31.01</v>
      </c>
      <c r="N1503" s="142">
        <f>IF(Tabla2[[#This Row],[LECHE RETIRO DIA]]&lt;&gt;ISBLANK(Tabla2[[#This Row],[LECHE RETIRO DIA]]),SUM(Tabla2[[#This Row],[LECHE TANQUE DIA]:[LECHE RETIRO DIA]]),SUM(Tabla2[[#This Row],[LECHE TANQUE DIA]:[LECHE AUTOCONSUMO DIA]]))</f>
        <v>2567</v>
      </c>
      <c r="O1503" s="143">
        <f t="shared" si="339"/>
        <v>0.97312037397740558</v>
      </c>
      <c r="P1503" s="144">
        <f t="shared" si="340"/>
        <v>23.990654205607477</v>
      </c>
      <c r="Q1503" s="144">
        <f t="shared" si="341"/>
        <v>23.345794392523363</v>
      </c>
      <c r="R1503" s="144">
        <f t="shared" si="342"/>
        <v>3.3333333333333335</v>
      </c>
      <c r="S1503" s="144">
        <f t="shared" si="343"/>
        <v>4.0109374999999998</v>
      </c>
      <c r="T1503" s="144">
        <f t="shared" si="344"/>
        <v>5.981308411214953</v>
      </c>
      <c r="U1503" s="144">
        <f t="shared" si="345"/>
        <v>109.70085470085471</v>
      </c>
      <c r="V1503" s="144">
        <f t="shared" si="346"/>
        <v>4.5726495726495733</v>
      </c>
      <c r="W1503" s="144">
        <f>IFERROR(H1503/M1503,Tabla2[[#This Row],[CARGA PRODUCCION (ANIMALES/HA)]])</f>
        <v>3.5149951628506932</v>
      </c>
      <c r="X1503" s="142">
        <f t="shared" si="349"/>
        <v>2023</v>
      </c>
      <c r="Y1503" s="142">
        <f t="shared" si="350"/>
        <v>5</v>
      </c>
      <c r="Z1503" s="142" t="e">
        <f t="shared" ca="1" si="351"/>
        <v>#NAME?</v>
      </c>
      <c r="AA1503" s="145">
        <f t="shared" si="347"/>
        <v>109</v>
      </c>
      <c r="AB1503" s="143">
        <f t="shared" si="348"/>
        <v>0.98165137614678899</v>
      </c>
      <c r="AC1503" s="146">
        <f t="shared" si="352"/>
        <v>1.834862385321101E-2</v>
      </c>
      <c r="AD1503" s="140"/>
    </row>
    <row r="1504" spans="1:30">
      <c r="A1504" s="147">
        <v>45066</v>
      </c>
      <c r="B1504" s="140" t="s">
        <v>83</v>
      </c>
      <c r="C1504" s="140">
        <v>2406</v>
      </c>
      <c r="D1504" s="140">
        <v>40</v>
      </c>
      <c r="E1504" s="140">
        <v>9</v>
      </c>
      <c r="F1504" s="140">
        <v>40</v>
      </c>
      <c r="G1504" s="140">
        <v>119</v>
      </c>
      <c r="H1504" s="140">
        <v>143</v>
      </c>
      <c r="I1504" s="140">
        <v>2</v>
      </c>
      <c r="J1504" s="140">
        <v>5</v>
      </c>
      <c r="K1504" s="140">
        <v>680</v>
      </c>
      <c r="L1504" s="140">
        <v>29.8</v>
      </c>
      <c r="M1504" s="141">
        <v>36.590000000000003</v>
      </c>
      <c r="N1504" s="142">
        <f>IF(Tabla2[[#This Row],[LECHE RETIRO DIA]]&lt;&gt;ISBLANK(Tabla2[[#This Row],[LECHE RETIRO DIA]]),SUM(Tabla2[[#This Row],[LECHE TANQUE DIA]:[LECHE RETIRO DIA]]),SUM(Tabla2[[#This Row],[LECHE TANQUE DIA]:[LECHE AUTOCONSUMO DIA]]))</f>
        <v>2495</v>
      </c>
      <c r="O1504" s="143">
        <f t="shared" si="339"/>
        <v>0.96432865731462925</v>
      </c>
      <c r="P1504" s="144">
        <f t="shared" si="340"/>
        <v>20.966386554621849</v>
      </c>
      <c r="Q1504" s="144">
        <f t="shared" si="341"/>
        <v>20.218487394957982</v>
      </c>
      <c r="R1504" s="144">
        <f t="shared" si="342"/>
        <v>8</v>
      </c>
      <c r="S1504" s="144">
        <f t="shared" si="343"/>
        <v>3.6691176470588234</v>
      </c>
      <c r="T1504" s="144">
        <f t="shared" si="344"/>
        <v>5.7142857142857144</v>
      </c>
      <c r="U1504" s="144">
        <f t="shared" si="345"/>
        <v>83.724832214765101</v>
      </c>
      <c r="V1504" s="144">
        <f t="shared" si="346"/>
        <v>3.9932885906040267</v>
      </c>
      <c r="W1504" s="144">
        <f>IFERROR(H1504/M1504,Tabla2[[#This Row],[CARGA PRODUCCION (ANIMALES/HA)]])</f>
        <v>3.9081716315933313</v>
      </c>
      <c r="X1504" s="142">
        <f t="shared" si="349"/>
        <v>2023</v>
      </c>
      <c r="Y1504" s="142">
        <f t="shared" si="350"/>
        <v>5</v>
      </c>
      <c r="Z1504" s="142" t="e">
        <f t="shared" ca="1" si="351"/>
        <v>#NAME?</v>
      </c>
      <c r="AA1504" s="145">
        <f t="shared" si="347"/>
        <v>143</v>
      </c>
      <c r="AB1504" s="143">
        <f t="shared" si="348"/>
        <v>0.83216783216783219</v>
      </c>
      <c r="AC1504" s="146">
        <f t="shared" si="352"/>
        <v>0.16783216783216781</v>
      </c>
      <c r="AD1504" s="140"/>
    </row>
    <row r="1505" spans="1:30">
      <c r="A1505" s="147">
        <v>45066</v>
      </c>
      <c r="B1505" s="140" t="s">
        <v>85</v>
      </c>
      <c r="C1505" s="140">
        <v>1940</v>
      </c>
      <c r="D1505" s="140">
        <v>40</v>
      </c>
      <c r="E1505" s="140">
        <v>9</v>
      </c>
      <c r="F1505" s="140">
        <v>40</v>
      </c>
      <c r="G1505" s="140">
        <v>104</v>
      </c>
      <c r="H1505" s="140">
        <v>116</v>
      </c>
      <c r="I1505" s="140">
        <v>0</v>
      </c>
      <c r="J1505" s="140">
        <v>2</v>
      </c>
      <c r="K1505" s="140">
        <v>480</v>
      </c>
      <c r="L1505" s="140">
        <v>26.01</v>
      </c>
      <c r="M1505" s="141">
        <v>34.119999999999997</v>
      </c>
      <c r="N1505" s="142">
        <f>IF(Tabla2[[#This Row],[LECHE RETIRO DIA]]&lt;&gt;ISBLANK(Tabla2[[#This Row],[LECHE RETIRO DIA]]),SUM(Tabla2[[#This Row],[LECHE TANQUE DIA]:[LECHE RETIRO DIA]]),SUM(Tabla2[[#This Row],[LECHE TANQUE DIA]:[LECHE AUTOCONSUMO DIA]]))</f>
        <v>2029</v>
      </c>
      <c r="O1505" s="143">
        <f t="shared" si="339"/>
        <v>0.95613602759980287</v>
      </c>
      <c r="P1505" s="144">
        <f t="shared" si="340"/>
        <v>19.509615384615383</v>
      </c>
      <c r="Q1505" s="144">
        <f t="shared" si="341"/>
        <v>18.653846153846153</v>
      </c>
      <c r="R1505" s="144">
        <f t="shared" si="342"/>
        <v>20</v>
      </c>
      <c r="S1505" s="144">
        <f t="shared" si="343"/>
        <v>4.2270833333333337</v>
      </c>
      <c r="T1505" s="144">
        <f t="shared" si="344"/>
        <v>4.615384615384615</v>
      </c>
      <c r="U1505" s="144">
        <f t="shared" si="345"/>
        <v>78.008458285274884</v>
      </c>
      <c r="V1505" s="144">
        <f t="shared" si="346"/>
        <v>3.9984621299500192</v>
      </c>
      <c r="W1505" s="144">
        <f>IFERROR(H1505/M1505,Tabla2[[#This Row],[CARGA PRODUCCION (ANIMALES/HA)]])</f>
        <v>3.3997655334114891</v>
      </c>
      <c r="X1505" s="142">
        <f t="shared" si="349"/>
        <v>2023</v>
      </c>
      <c r="Y1505" s="142">
        <f t="shared" si="350"/>
        <v>5</v>
      </c>
      <c r="Z1505" s="142" t="e">
        <f t="shared" ca="1" si="351"/>
        <v>#NAME?</v>
      </c>
      <c r="AA1505" s="145">
        <f t="shared" si="347"/>
        <v>116</v>
      </c>
      <c r="AB1505" s="143">
        <f t="shared" si="348"/>
        <v>0.89655172413793105</v>
      </c>
      <c r="AC1505" s="146">
        <f t="shared" si="352"/>
        <v>0.10344827586206895</v>
      </c>
      <c r="AD1505" s="140"/>
    </row>
    <row r="1506" spans="1:30">
      <c r="A1506" s="147">
        <v>45066</v>
      </c>
      <c r="B1506" s="140" t="s">
        <v>88</v>
      </c>
      <c r="C1506" s="140">
        <v>685</v>
      </c>
      <c r="D1506" s="140">
        <v>15</v>
      </c>
      <c r="E1506" s="140">
        <v>5</v>
      </c>
      <c r="F1506" s="140">
        <v>15</v>
      </c>
      <c r="G1506" s="140">
        <v>36</v>
      </c>
      <c r="H1506" s="140">
        <v>38</v>
      </c>
      <c r="I1506" s="140">
        <v>0</v>
      </c>
      <c r="J1506" s="140">
        <v>2</v>
      </c>
      <c r="K1506" s="140">
        <v>180</v>
      </c>
      <c r="L1506" s="140">
        <v>14</v>
      </c>
      <c r="M1506" s="141">
        <v>15</v>
      </c>
      <c r="N1506" s="142">
        <f>IF(Tabla2[[#This Row],[LECHE RETIRO DIA]]&lt;&gt;ISBLANK(Tabla2[[#This Row],[LECHE RETIRO DIA]]),SUM(Tabla2[[#This Row],[LECHE TANQUE DIA]:[LECHE RETIRO DIA]]),SUM(Tabla2[[#This Row],[LECHE TANQUE DIA]:[LECHE AUTOCONSUMO DIA]]))</f>
        <v>720</v>
      </c>
      <c r="O1506" s="143">
        <f t="shared" si="339"/>
        <v>0.95138888888888884</v>
      </c>
      <c r="P1506" s="144">
        <f t="shared" si="340"/>
        <v>20</v>
      </c>
      <c r="Q1506" s="144">
        <f t="shared" si="341"/>
        <v>19.027777777777779</v>
      </c>
      <c r="R1506" s="144">
        <f t="shared" si="342"/>
        <v>7.5</v>
      </c>
      <c r="S1506" s="144">
        <f t="shared" si="343"/>
        <v>4</v>
      </c>
      <c r="T1506" s="144">
        <f t="shared" si="344"/>
        <v>5</v>
      </c>
      <c r="U1506" s="144">
        <f t="shared" si="345"/>
        <v>51.428571428571431</v>
      </c>
      <c r="V1506" s="144">
        <f t="shared" si="346"/>
        <v>2.5714285714285716</v>
      </c>
      <c r="W1506" s="144">
        <f>IFERROR(H1506/M1506,Tabla2[[#This Row],[CARGA PRODUCCION (ANIMALES/HA)]])</f>
        <v>2.5333333333333332</v>
      </c>
      <c r="X1506" s="142">
        <f t="shared" si="349"/>
        <v>2023</v>
      </c>
      <c r="Y1506" s="142">
        <f t="shared" si="350"/>
        <v>5</v>
      </c>
      <c r="Z1506" s="142" t="e">
        <f t="shared" ca="1" si="351"/>
        <v>#NAME?</v>
      </c>
      <c r="AA1506" s="145">
        <f t="shared" si="347"/>
        <v>38</v>
      </c>
      <c r="AB1506" s="143">
        <f t="shared" si="348"/>
        <v>0.94736842105263153</v>
      </c>
      <c r="AC1506" s="146">
        <f t="shared" si="352"/>
        <v>5.2631578947368474E-2</v>
      </c>
      <c r="AD1506" s="140"/>
    </row>
    <row r="1507" spans="1:30">
      <c r="A1507" s="147">
        <v>45067</v>
      </c>
      <c r="B1507" s="140" t="s">
        <v>80</v>
      </c>
      <c r="C1507" s="140">
        <v>2489</v>
      </c>
      <c r="D1507" s="140">
        <v>30</v>
      </c>
      <c r="E1507" s="140">
        <v>9</v>
      </c>
      <c r="F1507" s="140">
        <v>30</v>
      </c>
      <c r="G1507" s="140">
        <v>107</v>
      </c>
      <c r="H1507" s="140">
        <v>109</v>
      </c>
      <c r="I1507" s="140">
        <v>1</v>
      </c>
      <c r="J1507" s="140">
        <v>9</v>
      </c>
      <c r="K1507" s="140">
        <v>640</v>
      </c>
      <c r="L1507" s="140">
        <v>23.4</v>
      </c>
      <c r="M1507" s="141">
        <v>31.01</v>
      </c>
      <c r="N1507" s="142">
        <f>IF(Tabla2[[#This Row],[LECHE RETIRO DIA]]&lt;&gt;ISBLANK(Tabla2[[#This Row],[LECHE RETIRO DIA]]),SUM(Tabla2[[#This Row],[LECHE TANQUE DIA]:[LECHE RETIRO DIA]]),SUM(Tabla2[[#This Row],[LECHE TANQUE DIA]:[LECHE AUTOCONSUMO DIA]]))</f>
        <v>2558</v>
      </c>
      <c r="O1507" s="143">
        <f t="shared" si="339"/>
        <v>0.97302580140734951</v>
      </c>
      <c r="P1507" s="144">
        <f t="shared" si="340"/>
        <v>23.906542056074766</v>
      </c>
      <c r="Q1507" s="144">
        <f t="shared" si="341"/>
        <v>23.261682242990656</v>
      </c>
      <c r="R1507" s="144">
        <f t="shared" si="342"/>
        <v>3.3333333333333335</v>
      </c>
      <c r="S1507" s="144">
        <f t="shared" si="343"/>
        <v>3.9968750000000002</v>
      </c>
      <c r="T1507" s="144">
        <f t="shared" si="344"/>
        <v>5.981308411214953</v>
      </c>
      <c r="U1507" s="144">
        <f t="shared" si="345"/>
        <v>109.31623931623932</v>
      </c>
      <c r="V1507" s="144">
        <f t="shared" si="346"/>
        <v>4.5726495726495733</v>
      </c>
      <c r="W1507" s="144">
        <f>IFERROR(H1507/M1507,Tabla2[[#This Row],[CARGA PRODUCCION (ANIMALES/HA)]])</f>
        <v>3.5149951628506932</v>
      </c>
      <c r="X1507" s="142">
        <f t="shared" si="349"/>
        <v>2023</v>
      </c>
      <c r="Y1507" s="142">
        <f t="shared" si="350"/>
        <v>5</v>
      </c>
      <c r="Z1507" s="142" t="e">
        <f t="shared" ca="1" si="351"/>
        <v>#NAME?</v>
      </c>
      <c r="AA1507" s="145">
        <f t="shared" si="347"/>
        <v>109</v>
      </c>
      <c r="AB1507" s="143">
        <f t="shared" si="348"/>
        <v>0.98165137614678899</v>
      </c>
      <c r="AC1507" s="146">
        <f t="shared" si="352"/>
        <v>1.834862385321101E-2</v>
      </c>
      <c r="AD1507" s="140"/>
    </row>
    <row r="1508" spans="1:30">
      <c r="A1508" s="147">
        <v>45067</v>
      </c>
      <c r="B1508" s="140" t="s">
        <v>83</v>
      </c>
      <c r="C1508" s="140">
        <v>2353</v>
      </c>
      <c r="D1508" s="140">
        <v>40</v>
      </c>
      <c r="E1508" s="140">
        <v>9</v>
      </c>
      <c r="F1508" s="140">
        <v>40</v>
      </c>
      <c r="G1508" s="140">
        <v>119</v>
      </c>
      <c r="H1508" s="140">
        <v>143</v>
      </c>
      <c r="I1508" s="140">
        <v>2</v>
      </c>
      <c r="J1508" s="140">
        <v>5</v>
      </c>
      <c r="K1508" s="140">
        <v>680</v>
      </c>
      <c r="L1508" s="140">
        <v>29.8</v>
      </c>
      <c r="M1508" s="141">
        <v>36.590000000000003</v>
      </c>
      <c r="N1508" s="142">
        <f>IF(Tabla2[[#This Row],[LECHE RETIRO DIA]]&lt;&gt;ISBLANK(Tabla2[[#This Row],[LECHE RETIRO DIA]]),SUM(Tabla2[[#This Row],[LECHE TANQUE DIA]:[LECHE RETIRO DIA]]),SUM(Tabla2[[#This Row],[LECHE TANQUE DIA]:[LECHE AUTOCONSUMO DIA]]))</f>
        <v>2442</v>
      </c>
      <c r="O1508" s="143">
        <f t="shared" si="339"/>
        <v>0.9635544635544635</v>
      </c>
      <c r="P1508" s="144">
        <f t="shared" si="340"/>
        <v>20.521008403361346</v>
      </c>
      <c r="Q1508" s="144">
        <f t="shared" si="341"/>
        <v>19.77310924369748</v>
      </c>
      <c r="R1508" s="144">
        <f t="shared" si="342"/>
        <v>8</v>
      </c>
      <c r="S1508" s="144">
        <f t="shared" si="343"/>
        <v>3.5911764705882354</v>
      </c>
      <c r="T1508" s="144">
        <f t="shared" si="344"/>
        <v>5.7142857142857144</v>
      </c>
      <c r="U1508" s="144">
        <f t="shared" si="345"/>
        <v>81.946308724832207</v>
      </c>
      <c r="V1508" s="144">
        <f t="shared" si="346"/>
        <v>3.9932885906040267</v>
      </c>
      <c r="W1508" s="144">
        <f>IFERROR(H1508/M1508,Tabla2[[#This Row],[CARGA PRODUCCION (ANIMALES/HA)]])</f>
        <v>3.9081716315933313</v>
      </c>
      <c r="X1508" s="142">
        <f t="shared" si="349"/>
        <v>2023</v>
      </c>
      <c r="Y1508" s="142">
        <f t="shared" si="350"/>
        <v>5</v>
      </c>
      <c r="Z1508" s="142" t="e">
        <f t="shared" ca="1" si="351"/>
        <v>#NAME?</v>
      </c>
      <c r="AA1508" s="145">
        <f t="shared" si="347"/>
        <v>143</v>
      </c>
      <c r="AB1508" s="143">
        <f t="shared" si="348"/>
        <v>0.83216783216783219</v>
      </c>
      <c r="AC1508" s="146">
        <f t="shared" si="352"/>
        <v>0.16783216783216781</v>
      </c>
      <c r="AD1508" s="140"/>
    </row>
    <row r="1509" spans="1:30">
      <c r="A1509" s="147">
        <v>45067</v>
      </c>
      <c r="B1509" s="140" t="s">
        <v>85</v>
      </c>
      <c r="C1509" s="140">
        <v>1973</v>
      </c>
      <c r="D1509" s="140">
        <v>40</v>
      </c>
      <c r="E1509" s="140">
        <v>9</v>
      </c>
      <c r="F1509" s="140">
        <v>40</v>
      </c>
      <c r="G1509" s="140">
        <v>108</v>
      </c>
      <c r="H1509" s="140">
        <v>116</v>
      </c>
      <c r="I1509" s="140">
        <v>0</v>
      </c>
      <c r="J1509" s="140">
        <v>2</v>
      </c>
      <c r="K1509" s="140">
        <v>480</v>
      </c>
      <c r="L1509" s="140">
        <v>26.01</v>
      </c>
      <c r="M1509" s="141">
        <v>34.119999999999997</v>
      </c>
      <c r="N1509" s="142">
        <f>IF(Tabla2[[#This Row],[LECHE RETIRO DIA]]&lt;&gt;ISBLANK(Tabla2[[#This Row],[LECHE RETIRO DIA]]),SUM(Tabla2[[#This Row],[LECHE TANQUE DIA]:[LECHE RETIRO DIA]]),SUM(Tabla2[[#This Row],[LECHE TANQUE DIA]:[LECHE AUTOCONSUMO DIA]]))</f>
        <v>2062</v>
      </c>
      <c r="O1509" s="143">
        <f t="shared" si="339"/>
        <v>0.95683802133850626</v>
      </c>
      <c r="P1509" s="144">
        <f t="shared" si="340"/>
        <v>19.092592592592592</v>
      </c>
      <c r="Q1509" s="144">
        <f t="shared" si="341"/>
        <v>18.268518518518519</v>
      </c>
      <c r="R1509" s="144">
        <f t="shared" si="342"/>
        <v>20</v>
      </c>
      <c r="S1509" s="144">
        <f t="shared" si="343"/>
        <v>4.2958333333333334</v>
      </c>
      <c r="T1509" s="144">
        <f t="shared" si="344"/>
        <v>4.4444444444444446</v>
      </c>
      <c r="U1509" s="144">
        <f t="shared" si="345"/>
        <v>79.27720107650903</v>
      </c>
      <c r="V1509" s="144">
        <f t="shared" si="346"/>
        <v>4.1522491349480966</v>
      </c>
      <c r="W1509" s="144">
        <f>IFERROR(H1509/M1509,Tabla2[[#This Row],[CARGA PRODUCCION (ANIMALES/HA)]])</f>
        <v>3.3997655334114891</v>
      </c>
      <c r="X1509" s="142">
        <f t="shared" si="349"/>
        <v>2023</v>
      </c>
      <c r="Y1509" s="142">
        <f t="shared" si="350"/>
        <v>5</v>
      </c>
      <c r="Z1509" s="142" t="e">
        <f t="shared" ca="1" si="351"/>
        <v>#NAME?</v>
      </c>
      <c r="AA1509" s="145">
        <f t="shared" si="347"/>
        <v>116</v>
      </c>
      <c r="AB1509" s="143">
        <f t="shared" si="348"/>
        <v>0.93103448275862066</v>
      </c>
      <c r="AC1509" s="146">
        <f t="shared" si="352"/>
        <v>6.8965517241379337E-2</v>
      </c>
      <c r="AD1509" s="140"/>
    </row>
    <row r="1510" spans="1:30">
      <c r="A1510" s="147">
        <v>45067</v>
      </c>
      <c r="B1510" s="140" t="s">
        <v>88</v>
      </c>
      <c r="C1510" s="140">
        <v>685</v>
      </c>
      <c r="D1510" s="140">
        <v>15</v>
      </c>
      <c r="E1510" s="140">
        <v>5</v>
      </c>
      <c r="F1510" s="140">
        <v>15</v>
      </c>
      <c r="G1510" s="140">
        <v>37</v>
      </c>
      <c r="H1510" s="140">
        <v>38</v>
      </c>
      <c r="I1510" s="140">
        <v>0</v>
      </c>
      <c r="J1510" s="140">
        <v>2</v>
      </c>
      <c r="K1510" s="140">
        <v>180</v>
      </c>
      <c r="L1510" s="140">
        <v>14</v>
      </c>
      <c r="M1510" s="141">
        <v>15</v>
      </c>
      <c r="N1510" s="142">
        <f>IF(Tabla2[[#This Row],[LECHE RETIRO DIA]]&lt;&gt;ISBLANK(Tabla2[[#This Row],[LECHE RETIRO DIA]]),SUM(Tabla2[[#This Row],[LECHE TANQUE DIA]:[LECHE RETIRO DIA]]),SUM(Tabla2[[#This Row],[LECHE TANQUE DIA]:[LECHE AUTOCONSUMO DIA]]))</f>
        <v>720</v>
      </c>
      <c r="O1510" s="143">
        <f t="shared" si="339"/>
        <v>0.95138888888888884</v>
      </c>
      <c r="P1510" s="144">
        <f t="shared" si="340"/>
        <v>19.45945945945946</v>
      </c>
      <c r="Q1510" s="144">
        <f t="shared" si="341"/>
        <v>18.513513513513512</v>
      </c>
      <c r="R1510" s="144">
        <f t="shared" si="342"/>
        <v>7.5</v>
      </c>
      <c r="S1510" s="144">
        <f t="shared" si="343"/>
        <v>4</v>
      </c>
      <c r="T1510" s="144">
        <f t="shared" si="344"/>
        <v>4.8648648648648649</v>
      </c>
      <c r="U1510" s="144">
        <f t="shared" si="345"/>
        <v>51.428571428571431</v>
      </c>
      <c r="V1510" s="144">
        <f t="shared" si="346"/>
        <v>2.6428571428571428</v>
      </c>
      <c r="W1510" s="144">
        <f>IFERROR(H1510/M1510,Tabla2[[#This Row],[CARGA PRODUCCION (ANIMALES/HA)]])</f>
        <v>2.5333333333333332</v>
      </c>
      <c r="X1510" s="142">
        <f t="shared" si="349"/>
        <v>2023</v>
      </c>
      <c r="Y1510" s="142">
        <f t="shared" si="350"/>
        <v>5</v>
      </c>
      <c r="Z1510" s="142" t="e">
        <f t="shared" ca="1" si="351"/>
        <v>#NAME?</v>
      </c>
      <c r="AA1510" s="145">
        <f t="shared" si="347"/>
        <v>38</v>
      </c>
      <c r="AB1510" s="143">
        <f t="shared" si="348"/>
        <v>0.97368421052631582</v>
      </c>
      <c r="AC1510" s="146">
        <f t="shared" si="352"/>
        <v>2.6315789473684181E-2</v>
      </c>
      <c r="AD1510" s="140"/>
    </row>
    <row r="1511" spans="1:30">
      <c r="A1511" s="147">
        <v>45068</v>
      </c>
      <c r="B1511" s="140" t="s">
        <v>80</v>
      </c>
      <c r="C1511" s="140">
        <v>2457</v>
      </c>
      <c r="D1511" s="140">
        <v>30</v>
      </c>
      <c r="E1511" s="140">
        <v>9</v>
      </c>
      <c r="F1511" s="140">
        <v>30</v>
      </c>
      <c r="G1511" s="140">
        <v>107</v>
      </c>
      <c r="H1511" s="140">
        <v>109</v>
      </c>
      <c r="I1511" s="140">
        <v>1</v>
      </c>
      <c r="J1511" s="140">
        <v>9</v>
      </c>
      <c r="K1511" s="140">
        <v>640</v>
      </c>
      <c r="L1511" s="140">
        <v>23.4</v>
      </c>
      <c r="M1511" s="141">
        <v>31.01</v>
      </c>
      <c r="N1511" s="142">
        <f>IF(Tabla2[[#This Row],[LECHE RETIRO DIA]]&lt;&gt;ISBLANK(Tabla2[[#This Row],[LECHE RETIRO DIA]]),SUM(Tabla2[[#This Row],[LECHE TANQUE DIA]:[LECHE RETIRO DIA]]),SUM(Tabla2[[#This Row],[LECHE TANQUE DIA]:[LECHE AUTOCONSUMO DIA]]))</f>
        <v>2526</v>
      </c>
      <c r="O1511" s="143">
        <f t="shared" si="339"/>
        <v>0.97268408551068886</v>
      </c>
      <c r="P1511" s="144">
        <f t="shared" si="340"/>
        <v>23.607476635514018</v>
      </c>
      <c r="Q1511" s="144">
        <f t="shared" si="341"/>
        <v>22.962616822429908</v>
      </c>
      <c r="R1511" s="144">
        <f t="shared" si="342"/>
        <v>3.3333333333333335</v>
      </c>
      <c r="S1511" s="144">
        <f t="shared" si="343"/>
        <v>3.9468749999999999</v>
      </c>
      <c r="T1511" s="144">
        <f t="shared" si="344"/>
        <v>5.981308411214953</v>
      </c>
      <c r="U1511" s="144">
        <f t="shared" si="345"/>
        <v>107.94871794871796</v>
      </c>
      <c r="V1511" s="144">
        <f t="shared" si="346"/>
        <v>4.5726495726495733</v>
      </c>
      <c r="W1511" s="144">
        <f>IFERROR(H1511/M1511,Tabla2[[#This Row],[CARGA PRODUCCION (ANIMALES/HA)]])</f>
        <v>3.5149951628506932</v>
      </c>
      <c r="X1511" s="142">
        <f t="shared" si="349"/>
        <v>2023</v>
      </c>
      <c r="Y1511" s="142">
        <f t="shared" si="350"/>
        <v>5</v>
      </c>
      <c r="Z1511" s="142" t="e">
        <f t="shared" ca="1" si="351"/>
        <v>#NAME?</v>
      </c>
      <c r="AA1511" s="145">
        <f t="shared" si="347"/>
        <v>109</v>
      </c>
      <c r="AB1511" s="143">
        <f t="shared" si="348"/>
        <v>0.98165137614678899</v>
      </c>
      <c r="AC1511" s="146">
        <f t="shared" si="352"/>
        <v>1.834862385321101E-2</v>
      </c>
      <c r="AD1511" s="140"/>
    </row>
    <row r="1512" spans="1:30">
      <c r="A1512" s="147">
        <v>45068</v>
      </c>
      <c r="B1512" s="140" t="s">
        <v>83</v>
      </c>
      <c r="C1512" s="140">
        <v>2294</v>
      </c>
      <c r="D1512" s="140">
        <v>40</v>
      </c>
      <c r="E1512" s="140">
        <v>9</v>
      </c>
      <c r="F1512" s="140">
        <v>40</v>
      </c>
      <c r="G1512" s="140">
        <v>119</v>
      </c>
      <c r="H1512" s="140">
        <v>143</v>
      </c>
      <c r="I1512" s="140">
        <v>2</v>
      </c>
      <c r="J1512" s="140">
        <v>5</v>
      </c>
      <c r="K1512" s="140">
        <v>680</v>
      </c>
      <c r="L1512" s="140">
        <v>29.8</v>
      </c>
      <c r="M1512" s="141">
        <v>36.590000000000003</v>
      </c>
      <c r="N1512" s="142">
        <f>IF(Tabla2[[#This Row],[LECHE RETIRO DIA]]&lt;&gt;ISBLANK(Tabla2[[#This Row],[LECHE RETIRO DIA]]),SUM(Tabla2[[#This Row],[LECHE TANQUE DIA]:[LECHE RETIRO DIA]]),SUM(Tabla2[[#This Row],[LECHE TANQUE DIA]:[LECHE AUTOCONSUMO DIA]]))</f>
        <v>2383</v>
      </c>
      <c r="O1512" s="143">
        <f t="shared" si="339"/>
        <v>0.96265211917750737</v>
      </c>
      <c r="P1512" s="144">
        <f t="shared" si="340"/>
        <v>20.025210084033613</v>
      </c>
      <c r="Q1512" s="144">
        <f t="shared" si="341"/>
        <v>19.277310924369747</v>
      </c>
      <c r="R1512" s="144">
        <f t="shared" si="342"/>
        <v>8</v>
      </c>
      <c r="S1512" s="144">
        <f t="shared" si="343"/>
        <v>3.5044117647058823</v>
      </c>
      <c r="T1512" s="144">
        <f t="shared" si="344"/>
        <v>5.7142857142857144</v>
      </c>
      <c r="U1512" s="144">
        <f t="shared" si="345"/>
        <v>79.966442953020135</v>
      </c>
      <c r="V1512" s="144">
        <f t="shared" si="346"/>
        <v>3.9932885906040267</v>
      </c>
      <c r="W1512" s="144">
        <f>IFERROR(H1512/M1512,Tabla2[[#This Row],[CARGA PRODUCCION (ANIMALES/HA)]])</f>
        <v>3.9081716315933313</v>
      </c>
      <c r="X1512" s="142">
        <f t="shared" si="349"/>
        <v>2023</v>
      </c>
      <c r="Y1512" s="142">
        <f t="shared" si="350"/>
        <v>5</v>
      </c>
      <c r="Z1512" s="142" t="e">
        <f t="shared" ca="1" si="351"/>
        <v>#NAME?</v>
      </c>
      <c r="AA1512" s="145">
        <f t="shared" si="347"/>
        <v>143</v>
      </c>
      <c r="AB1512" s="143">
        <f t="shared" si="348"/>
        <v>0.83216783216783219</v>
      </c>
      <c r="AC1512" s="146">
        <f t="shared" si="352"/>
        <v>0.16783216783216781</v>
      </c>
      <c r="AD1512" s="140"/>
    </row>
    <row r="1513" spans="1:30">
      <c r="A1513" s="147">
        <v>45068</v>
      </c>
      <c r="B1513" s="140" t="s">
        <v>85</v>
      </c>
      <c r="C1513" s="140">
        <v>1961</v>
      </c>
      <c r="D1513" s="140">
        <v>40</v>
      </c>
      <c r="E1513" s="140">
        <v>9</v>
      </c>
      <c r="F1513" s="140">
        <v>40</v>
      </c>
      <c r="G1513" s="140">
        <v>108</v>
      </c>
      <c r="H1513" s="140">
        <v>116</v>
      </c>
      <c r="I1513" s="140">
        <v>0</v>
      </c>
      <c r="J1513" s="140">
        <v>2</v>
      </c>
      <c r="K1513" s="140">
        <v>480</v>
      </c>
      <c r="L1513" s="140">
        <v>26.01</v>
      </c>
      <c r="M1513" s="141">
        <v>34.119999999999997</v>
      </c>
      <c r="N1513" s="142">
        <f>IF(Tabla2[[#This Row],[LECHE RETIRO DIA]]&lt;&gt;ISBLANK(Tabla2[[#This Row],[LECHE RETIRO DIA]]),SUM(Tabla2[[#This Row],[LECHE TANQUE DIA]:[LECHE RETIRO DIA]]),SUM(Tabla2[[#This Row],[LECHE TANQUE DIA]:[LECHE AUTOCONSUMO DIA]]))</f>
        <v>2050</v>
      </c>
      <c r="O1513" s="143">
        <f t="shared" si="339"/>
        <v>0.9565853658536585</v>
      </c>
      <c r="P1513" s="144">
        <f t="shared" si="340"/>
        <v>18.981481481481481</v>
      </c>
      <c r="Q1513" s="144">
        <f t="shared" si="341"/>
        <v>18.157407407407408</v>
      </c>
      <c r="R1513" s="144">
        <f t="shared" si="342"/>
        <v>20</v>
      </c>
      <c r="S1513" s="144">
        <f t="shared" si="343"/>
        <v>4.270833333333333</v>
      </c>
      <c r="T1513" s="144">
        <f t="shared" si="344"/>
        <v>4.4444444444444446</v>
      </c>
      <c r="U1513" s="144">
        <f t="shared" si="345"/>
        <v>78.815840061514791</v>
      </c>
      <c r="V1513" s="144">
        <f t="shared" si="346"/>
        <v>4.1522491349480966</v>
      </c>
      <c r="W1513" s="144">
        <f>IFERROR(H1513/M1513,Tabla2[[#This Row],[CARGA PRODUCCION (ANIMALES/HA)]])</f>
        <v>3.3997655334114891</v>
      </c>
      <c r="X1513" s="142">
        <f t="shared" si="349"/>
        <v>2023</v>
      </c>
      <c r="Y1513" s="142">
        <f t="shared" si="350"/>
        <v>5</v>
      </c>
      <c r="Z1513" s="142" t="e">
        <f t="shared" ca="1" si="351"/>
        <v>#NAME?</v>
      </c>
      <c r="AA1513" s="145">
        <f t="shared" si="347"/>
        <v>116</v>
      </c>
      <c r="AB1513" s="143">
        <f t="shared" si="348"/>
        <v>0.93103448275862066</v>
      </c>
      <c r="AC1513" s="146">
        <f t="shared" si="352"/>
        <v>6.8965517241379337E-2</v>
      </c>
      <c r="AD1513" s="140"/>
    </row>
    <row r="1514" spans="1:30">
      <c r="A1514" s="147">
        <v>45068</v>
      </c>
      <c r="B1514" s="140" t="s">
        <v>88</v>
      </c>
      <c r="C1514" s="140">
        <v>681</v>
      </c>
      <c r="D1514" s="140">
        <v>15</v>
      </c>
      <c r="E1514" s="140">
        <v>5</v>
      </c>
      <c r="F1514" s="140">
        <v>15</v>
      </c>
      <c r="G1514" s="140">
        <v>37</v>
      </c>
      <c r="H1514" s="140">
        <v>45</v>
      </c>
      <c r="I1514" s="140">
        <v>0</v>
      </c>
      <c r="J1514" s="140">
        <v>3</v>
      </c>
      <c r="K1514" s="140">
        <v>180</v>
      </c>
      <c r="L1514" s="140">
        <v>14</v>
      </c>
      <c r="M1514" s="141">
        <v>15</v>
      </c>
      <c r="N1514" s="142">
        <f>IF(Tabla2[[#This Row],[LECHE RETIRO DIA]]&lt;&gt;ISBLANK(Tabla2[[#This Row],[LECHE RETIRO DIA]]),SUM(Tabla2[[#This Row],[LECHE TANQUE DIA]:[LECHE RETIRO DIA]]),SUM(Tabla2[[#This Row],[LECHE TANQUE DIA]:[LECHE AUTOCONSUMO DIA]]))</f>
        <v>716</v>
      </c>
      <c r="O1514" s="143">
        <f t="shared" si="339"/>
        <v>0.9511173184357542</v>
      </c>
      <c r="P1514" s="144">
        <f t="shared" si="340"/>
        <v>19.351351351351351</v>
      </c>
      <c r="Q1514" s="144">
        <f t="shared" si="341"/>
        <v>18.405405405405407</v>
      </c>
      <c r="R1514" s="144">
        <f t="shared" si="342"/>
        <v>5</v>
      </c>
      <c r="S1514" s="144">
        <f t="shared" si="343"/>
        <v>3.9777777777777779</v>
      </c>
      <c r="T1514" s="144">
        <f t="shared" si="344"/>
        <v>4.8648648648648649</v>
      </c>
      <c r="U1514" s="144">
        <f t="shared" si="345"/>
        <v>51.142857142857146</v>
      </c>
      <c r="V1514" s="144">
        <f t="shared" si="346"/>
        <v>2.6428571428571428</v>
      </c>
      <c r="W1514" s="144">
        <f>IFERROR(H1514/M1514,Tabla2[[#This Row],[CARGA PRODUCCION (ANIMALES/HA)]])</f>
        <v>3</v>
      </c>
      <c r="X1514" s="142">
        <f t="shared" si="349"/>
        <v>2023</v>
      </c>
      <c r="Y1514" s="142">
        <f t="shared" si="350"/>
        <v>5</v>
      </c>
      <c r="Z1514" s="142" t="e">
        <f t="shared" ca="1" si="351"/>
        <v>#NAME?</v>
      </c>
      <c r="AA1514" s="145">
        <f t="shared" si="347"/>
        <v>45</v>
      </c>
      <c r="AB1514" s="143">
        <f t="shared" si="348"/>
        <v>0.82222222222222219</v>
      </c>
      <c r="AC1514" s="146">
        <f t="shared" si="352"/>
        <v>0.17777777777777781</v>
      </c>
      <c r="AD1514" s="140"/>
    </row>
    <row r="1515" spans="1:30">
      <c r="A1515" s="147">
        <v>45069</v>
      </c>
      <c r="B1515" s="140" t="s">
        <v>80</v>
      </c>
      <c r="C1515" s="140">
        <v>2434</v>
      </c>
      <c r="D1515" s="140">
        <v>30</v>
      </c>
      <c r="E1515" s="140">
        <v>9</v>
      </c>
      <c r="F1515" s="140">
        <v>30</v>
      </c>
      <c r="G1515" s="140">
        <v>102</v>
      </c>
      <c r="H1515" s="140">
        <v>104</v>
      </c>
      <c r="I1515" s="140">
        <v>2</v>
      </c>
      <c r="J1515" s="140">
        <v>9</v>
      </c>
      <c r="K1515" s="140">
        <v>640</v>
      </c>
      <c r="L1515" s="140">
        <v>23.4</v>
      </c>
      <c r="M1515" s="141">
        <v>31.01</v>
      </c>
      <c r="N1515" s="142">
        <f>IF(Tabla2[[#This Row],[LECHE RETIRO DIA]]&lt;&gt;ISBLANK(Tabla2[[#This Row],[LECHE RETIRO DIA]]),SUM(Tabla2[[#This Row],[LECHE TANQUE DIA]:[LECHE RETIRO DIA]]),SUM(Tabla2[[#This Row],[LECHE TANQUE DIA]:[LECHE AUTOCONSUMO DIA]]))</f>
        <v>2503</v>
      </c>
      <c r="O1515" s="143">
        <f t="shared" si="339"/>
        <v>0.97243308030363562</v>
      </c>
      <c r="P1515" s="144">
        <f t="shared" si="340"/>
        <v>24.53921568627451</v>
      </c>
      <c r="Q1515" s="144">
        <f t="shared" si="341"/>
        <v>23.862745098039216</v>
      </c>
      <c r="R1515" s="144">
        <f t="shared" si="342"/>
        <v>3.3333333333333335</v>
      </c>
      <c r="S1515" s="144">
        <f t="shared" si="343"/>
        <v>3.9109375000000002</v>
      </c>
      <c r="T1515" s="144">
        <f t="shared" si="344"/>
        <v>6.2745098039215685</v>
      </c>
      <c r="U1515" s="144">
        <f t="shared" si="345"/>
        <v>106.96581196581197</v>
      </c>
      <c r="V1515" s="144">
        <f t="shared" si="346"/>
        <v>4.3589743589743595</v>
      </c>
      <c r="W1515" s="144">
        <f>IFERROR(H1515/M1515,Tabla2[[#This Row],[CARGA PRODUCCION (ANIMALES/HA)]])</f>
        <v>3.3537568526281842</v>
      </c>
      <c r="X1515" s="142">
        <f t="shared" si="349"/>
        <v>2023</v>
      </c>
      <c r="Y1515" s="142">
        <f t="shared" si="350"/>
        <v>5</v>
      </c>
      <c r="Z1515" s="142" t="e">
        <f t="shared" ca="1" si="351"/>
        <v>#NAME?</v>
      </c>
      <c r="AA1515" s="145">
        <f t="shared" si="347"/>
        <v>104</v>
      </c>
      <c r="AB1515" s="143">
        <f t="shared" si="348"/>
        <v>0.98076923076923073</v>
      </c>
      <c r="AC1515" s="146">
        <f t="shared" si="352"/>
        <v>1.9230769230769273E-2</v>
      </c>
      <c r="AD1515" s="140"/>
    </row>
    <row r="1516" spans="1:30">
      <c r="A1516" s="147">
        <v>45069</v>
      </c>
      <c r="B1516" s="140" t="s">
        <v>83</v>
      </c>
      <c r="C1516" s="140">
        <v>2294</v>
      </c>
      <c r="D1516" s="140">
        <v>40</v>
      </c>
      <c r="E1516" s="140">
        <v>9</v>
      </c>
      <c r="F1516" s="140">
        <v>40</v>
      </c>
      <c r="G1516" s="140">
        <v>119</v>
      </c>
      <c r="H1516" s="140">
        <v>143</v>
      </c>
      <c r="I1516" s="140">
        <v>2</v>
      </c>
      <c r="J1516" s="140">
        <v>5</v>
      </c>
      <c r="K1516" s="140">
        <v>680</v>
      </c>
      <c r="L1516" s="140">
        <v>29.8</v>
      </c>
      <c r="M1516" s="141">
        <v>36.590000000000003</v>
      </c>
      <c r="N1516" s="142">
        <f>IF(Tabla2[[#This Row],[LECHE RETIRO DIA]]&lt;&gt;ISBLANK(Tabla2[[#This Row],[LECHE RETIRO DIA]]),SUM(Tabla2[[#This Row],[LECHE TANQUE DIA]:[LECHE RETIRO DIA]]),SUM(Tabla2[[#This Row],[LECHE TANQUE DIA]:[LECHE AUTOCONSUMO DIA]]))</f>
        <v>2383</v>
      </c>
      <c r="O1516" s="143">
        <f t="shared" si="339"/>
        <v>0.96265211917750737</v>
      </c>
      <c r="P1516" s="144">
        <f t="shared" si="340"/>
        <v>20.025210084033613</v>
      </c>
      <c r="Q1516" s="144">
        <f t="shared" si="341"/>
        <v>19.277310924369747</v>
      </c>
      <c r="R1516" s="144">
        <f t="shared" si="342"/>
        <v>8</v>
      </c>
      <c r="S1516" s="144">
        <f t="shared" si="343"/>
        <v>3.5044117647058823</v>
      </c>
      <c r="T1516" s="144">
        <f t="shared" si="344"/>
        <v>5.7142857142857144</v>
      </c>
      <c r="U1516" s="144">
        <f t="shared" si="345"/>
        <v>79.966442953020135</v>
      </c>
      <c r="V1516" s="144">
        <f t="shared" si="346"/>
        <v>3.9932885906040267</v>
      </c>
      <c r="W1516" s="144">
        <f>IFERROR(H1516/M1516,Tabla2[[#This Row],[CARGA PRODUCCION (ANIMALES/HA)]])</f>
        <v>3.9081716315933313</v>
      </c>
      <c r="X1516" s="142">
        <f t="shared" si="349"/>
        <v>2023</v>
      </c>
      <c r="Y1516" s="142">
        <f t="shared" si="350"/>
        <v>5</v>
      </c>
      <c r="Z1516" s="142" t="e">
        <f t="shared" ca="1" si="351"/>
        <v>#NAME?</v>
      </c>
      <c r="AA1516" s="145">
        <f t="shared" si="347"/>
        <v>143</v>
      </c>
      <c r="AB1516" s="143">
        <f t="shared" si="348"/>
        <v>0.83216783216783219</v>
      </c>
      <c r="AC1516" s="146">
        <f t="shared" si="352"/>
        <v>0.16783216783216781</v>
      </c>
      <c r="AD1516" s="140"/>
    </row>
    <row r="1517" spans="1:30">
      <c r="A1517" s="147">
        <v>45069</v>
      </c>
      <c r="B1517" s="140" t="s">
        <v>85</v>
      </c>
      <c r="C1517" s="140">
        <v>1944</v>
      </c>
      <c r="D1517" s="140">
        <v>40</v>
      </c>
      <c r="E1517" s="140">
        <v>9</v>
      </c>
      <c r="F1517" s="140">
        <v>40</v>
      </c>
      <c r="G1517" s="140">
        <v>103</v>
      </c>
      <c r="H1517" s="140">
        <v>116</v>
      </c>
      <c r="I1517" s="140">
        <v>0</v>
      </c>
      <c r="J1517" s="140">
        <v>2</v>
      </c>
      <c r="K1517" s="140">
        <v>480</v>
      </c>
      <c r="L1517" s="140">
        <v>26.01</v>
      </c>
      <c r="M1517" s="141">
        <v>34.119999999999997</v>
      </c>
      <c r="N1517" s="142">
        <f>IF(Tabla2[[#This Row],[LECHE RETIRO DIA]]&lt;&gt;ISBLANK(Tabla2[[#This Row],[LECHE RETIRO DIA]]),SUM(Tabla2[[#This Row],[LECHE TANQUE DIA]:[LECHE RETIRO DIA]]),SUM(Tabla2[[#This Row],[LECHE TANQUE DIA]:[LECHE AUTOCONSUMO DIA]]))</f>
        <v>2033</v>
      </c>
      <c r="O1517" s="143">
        <f t="shared" si="339"/>
        <v>0.956222331529759</v>
      </c>
      <c r="P1517" s="144">
        <f t="shared" si="340"/>
        <v>19.737864077669904</v>
      </c>
      <c r="Q1517" s="144">
        <f t="shared" si="341"/>
        <v>18.873786407766989</v>
      </c>
      <c r="R1517" s="144">
        <f t="shared" si="342"/>
        <v>20</v>
      </c>
      <c r="S1517" s="144">
        <f t="shared" si="343"/>
        <v>4.2354166666666666</v>
      </c>
      <c r="T1517" s="144">
        <f t="shared" si="344"/>
        <v>4.6601941747572813</v>
      </c>
      <c r="U1517" s="144">
        <f t="shared" si="345"/>
        <v>78.162245290272963</v>
      </c>
      <c r="V1517" s="144">
        <f t="shared" si="346"/>
        <v>3.9600153787004997</v>
      </c>
      <c r="W1517" s="144">
        <f>IFERROR(H1517/M1517,Tabla2[[#This Row],[CARGA PRODUCCION (ANIMALES/HA)]])</f>
        <v>3.3997655334114891</v>
      </c>
      <c r="X1517" s="142">
        <f t="shared" si="349"/>
        <v>2023</v>
      </c>
      <c r="Y1517" s="142">
        <f t="shared" si="350"/>
        <v>5</v>
      </c>
      <c r="Z1517" s="142" t="e">
        <f t="shared" ca="1" si="351"/>
        <v>#NAME?</v>
      </c>
      <c r="AA1517" s="145">
        <f t="shared" si="347"/>
        <v>116</v>
      </c>
      <c r="AB1517" s="143">
        <f t="shared" si="348"/>
        <v>0.88793103448275867</v>
      </c>
      <c r="AC1517" s="146">
        <f t="shared" si="352"/>
        <v>0.11206896551724133</v>
      </c>
      <c r="AD1517" s="140"/>
    </row>
    <row r="1518" spans="1:30">
      <c r="A1518" s="147">
        <v>45069</v>
      </c>
      <c r="B1518" s="140" t="s">
        <v>88</v>
      </c>
      <c r="C1518" s="140">
        <v>685</v>
      </c>
      <c r="D1518" s="140">
        <v>15</v>
      </c>
      <c r="E1518" s="140">
        <v>5</v>
      </c>
      <c r="F1518" s="140">
        <v>15</v>
      </c>
      <c r="G1518" s="140">
        <v>37</v>
      </c>
      <c r="H1518" s="140">
        <v>45</v>
      </c>
      <c r="I1518" s="140">
        <v>0</v>
      </c>
      <c r="J1518" s="140">
        <v>3</v>
      </c>
      <c r="K1518" s="140">
        <v>180</v>
      </c>
      <c r="L1518" s="140">
        <v>14</v>
      </c>
      <c r="M1518" s="141">
        <v>15</v>
      </c>
      <c r="N1518" s="142">
        <f>IF(Tabla2[[#This Row],[LECHE RETIRO DIA]]&lt;&gt;ISBLANK(Tabla2[[#This Row],[LECHE RETIRO DIA]]),SUM(Tabla2[[#This Row],[LECHE TANQUE DIA]:[LECHE RETIRO DIA]]),SUM(Tabla2[[#This Row],[LECHE TANQUE DIA]:[LECHE AUTOCONSUMO DIA]]))</f>
        <v>720</v>
      </c>
      <c r="O1518" s="143">
        <f t="shared" si="339"/>
        <v>0.95138888888888884</v>
      </c>
      <c r="P1518" s="144">
        <f t="shared" si="340"/>
        <v>19.45945945945946</v>
      </c>
      <c r="Q1518" s="144">
        <f t="shared" si="341"/>
        <v>18.513513513513512</v>
      </c>
      <c r="R1518" s="144">
        <f t="shared" si="342"/>
        <v>5</v>
      </c>
      <c r="S1518" s="144">
        <f t="shared" si="343"/>
        <v>4</v>
      </c>
      <c r="T1518" s="144">
        <f t="shared" si="344"/>
        <v>4.8648648648648649</v>
      </c>
      <c r="U1518" s="144">
        <f t="shared" si="345"/>
        <v>51.428571428571431</v>
      </c>
      <c r="V1518" s="144">
        <f t="shared" si="346"/>
        <v>2.6428571428571428</v>
      </c>
      <c r="W1518" s="144">
        <f>IFERROR(H1518/M1518,Tabla2[[#This Row],[CARGA PRODUCCION (ANIMALES/HA)]])</f>
        <v>3</v>
      </c>
      <c r="X1518" s="142">
        <f t="shared" si="349"/>
        <v>2023</v>
      </c>
      <c r="Y1518" s="142">
        <f t="shared" si="350"/>
        <v>5</v>
      </c>
      <c r="Z1518" s="142" t="e">
        <f t="shared" ca="1" si="351"/>
        <v>#NAME?</v>
      </c>
      <c r="AA1518" s="145">
        <f t="shared" si="347"/>
        <v>45</v>
      </c>
      <c r="AB1518" s="143">
        <f t="shared" si="348"/>
        <v>0.82222222222222219</v>
      </c>
      <c r="AC1518" s="146">
        <f t="shared" si="352"/>
        <v>0.17777777777777781</v>
      </c>
      <c r="AD1518" s="140"/>
    </row>
    <row r="1519" spans="1:30">
      <c r="A1519" s="147">
        <v>45070</v>
      </c>
      <c r="B1519" s="140" t="s">
        <v>80</v>
      </c>
      <c r="C1519" s="140">
        <v>2328</v>
      </c>
      <c r="D1519" s="140">
        <v>30</v>
      </c>
      <c r="E1519" s="140">
        <v>9</v>
      </c>
      <c r="F1519" s="140">
        <v>30</v>
      </c>
      <c r="G1519" s="140">
        <v>101</v>
      </c>
      <c r="H1519" s="140">
        <v>104</v>
      </c>
      <c r="I1519" s="140">
        <v>2</v>
      </c>
      <c r="J1519" s="140">
        <v>9</v>
      </c>
      <c r="K1519" s="140">
        <v>640</v>
      </c>
      <c r="L1519" s="140">
        <v>23.4</v>
      </c>
      <c r="M1519" s="141">
        <v>31.01</v>
      </c>
      <c r="N1519" s="142">
        <f>IF(Tabla2[[#This Row],[LECHE RETIRO DIA]]&lt;&gt;ISBLANK(Tabla2[[#This Row],[LECHE RETIRO DIA]]),SUM(Tabla2[[#This Row],[LECHE TANQUE DIA]:[LECHE RETIRO DIA]]),SUM(Tabla2[[#This Row],[LECHE TANQUE DIA]:[LECHE AUTOCONSUMO DIA]]))</f>
        <v>2397</v>
      </c>
      <c r="O1519" s="143">
        <f t="shared" si="339"/>
        <v>0.9712140175219024</v>
      </c>
      <c r="P1519" s="144">
        <f t="shared" si="340"/>
        <v>23.732673267326732</v>
      </c>
      <c r="Q1519" s="144">
        <f t="shared" si="341"/>
        <v>23.049504950495049</v>
      </c>
      <c r="R1519" s="144">
        <f t="shared" si="342"/>
        <v>3.3333333333333335</v>
      </c>
      <c r="S1519" s="144">
        <f t="shared" si="343"/>
        <v>3.7453124999999998</v>
      </c>
      <c r="T1519" s="144">
        <f t="shared" si="344"/>
        <v>6.3366336633663369</v>
      </c>
      <c r="U1519" s="144">
        <f t="shared" si="345"/>
        <v>102.43589743589745</v>
      </c>
      <c r="V1519" s="144">
        <f t="shared" si="346"/>
        <v>4.3162393162393169</v>
      </c>
      <c r="W1519" s="144">
        <f>IFERROR(H1519/M1519,Tabla2[[#This Row],[CARGA PRODUCCION (ANIMALES/HA)]])</f>
        <v>3.3537568526281842</v>
      </c>
      <c r="X1519" s="142">
        <f t="shared" si="349"/>
        <v>2023</v>
      </c>
      <c r="Y1519" s="142">
        <f t="shared" si="350"/>
        <v>5</v>
      </c>
      <c r="Z1519" s="142" t="e">
        <f t="shared" ca="1" si="351"/>
        <v>#NAME?</v>
      </c>
      <c r="AA1519" s="145">
        <f t="shared" si="347"/>
        <v>104</v>
      </c>
      <c r="AB1519" s="143">
        <f t="shared" si="348"/>
        <v>0.97115384615384615</v>
      </c>
      <c r="AC1519" s="146">
        <f t="shared" si="352"/>
        <v>2.8846153846153855E-2</v>
      </c>
      <c r="AD1519" s="140"/>
    </row>
    <row r="1520" spans="1:30">
      <c r="A1520" s="147">
        <v>45070</v>
      </c>
      <c r="B1520" s="140" t="s">
        <v>83</v>
      </c>
      <c r="C1520" s="140">
        <v>2204</v>
      </c>
      <c r="D1520" s="140">
        <v>40</v>
      </c>
      <c r="E1520" s="140">
        <v>9</v>
      </c>
      <c r="F1520" s="140">
        <v>40</v>
      </c>
      <c r="G1520" s="140">
        <v>119</v>
      </c>
      <c r="H1520" s="140">
        <v>143</v>
      </c>
      <c r="I1520" s="140">
        <v>2</v>
      </c>
      <c r="J1520" s="140">
        <v>5</v>
      </c>
      <c r="K1520" s="140">
        <v>680</v>
      </c>
      <c r="L1520" s="140">
        <v>29.8</v>
      </c>
      <c r="M1520" s="141">
        <v>36.590000000000003</v>
      </c>
      <c r="N1520" s="142">
        <f>IF(Tabla2[[#This Row],[LECHE RETIRO DIA]]&lt;&gt;ISBLANK(Tabla2[[#This Row],[LECHE RETIRO DIA]]),SUM(Tabla2[[#This Row],[LECHE TANQUE DIA]:[LECHE RETIRO DIA]]),SUM(Tabla2[[#This Row],[LECHE TANQUE DIA]:[LECHE AUTOCONSUMO DIA]]))</f>
        <v>2293</v>
      </c>
      <c r="O1520" s="143">
        <f t="shared" si="339"/>
        <v>0.9611862189271696</v>
      </c>
      <c r="P1520" s="144">
        <f t="shared" si="340"/>
        <v>19.268907563025209</v>
      </c>
      <c r="Q1520" s="144">
        <f t="shared" si="341"/>
        <v>18.521008403361346</v>
      </c>
      <c r="R1520" s="144">
        <f t="shared" si="342"/>
        <v>8</v>
      </c>
      <c r="S1520" s="144">
        <f t="shared" si="343"/>
        <v>3.3720588235294118</v>
      </c>
      <c r="T1520" s="144">
        <f t="shared" si="344"/>
        <v>5.7142857142857144</v>
      </c>
      <c r="U1520" s="144">
        <f t="shared" si="345"/>
        <v>76.946308724832207</v>
      </c>
      <c r="V1520" s="144">
        <f t="shared" si="346"/>
        <v>3.9932885906040267</v>
      </c>
      <c r="W1520" s="144">
        <f>IFERROR(H1520/M1520,Tabla2[[#This Row],[CARGA PRODUCCION (ANIMALES/HA)]])</f>
        <v>3.9081716315933313</v>
      </c>
      <c r="X1520" s="142">
        <f t="shared" si="349"/>
        <v>2023</v>
      </c>
      <c r="Y1520" s="142">
        <f t="shared" si="350"/>
        <v>5</v>
      </c>
      <c r="Z1520" s="142" t="e">
        <f t="shared" ca="1" si="351"/>
        <v>#NAME?</v>
      </c>
      <c r="AA1520" s="145">
        <f t="shared" si="347"/>
        <v>143</v>
      </c>
      <c r="AB1520" s="143">
        <f t="shared" si="348"/>
        <v>0.83216783216783219</v>
      </c>
      <c r="AC1520" s="146">
        <f t="shared" si="352"/>
        <v>0.16783216783216781</v>
      </c>
      <c r="AD1520" s="140"/>
    </row>
    <row r="1521" spans="1:30">
      <c r="A1521" s="147">
        <v>45070</v>
      </c>
      <c r="B1521" s="140" t="s">
        <v>85</v>
      </c>
      <c r="C1521" s="140">
        <v>1804</v>
      </c>
      <c r="D1521" s="140">
        <v>40</v>
      </c>
      <c r="E1521" s="140">
        <v>9</v>
      </c>
      <c r="F1521" s="140">
        <v>40</v>
      </c>
      <c r="G1521" s="140">
        <v>103</v>
      </c>
      <c r="H1521" s="140">
        <v>116</v>
      </c>
      <c r="I1521" s="140">
        <v>0</v>
      </c>
      <c r="J1521" s="140">
        <v>2</v>
      </c>
      <c r="K1521" s="140">
        <v>480</v>
      </c>
      <c r="L1521" s="140">
        <v>26.01</v>
      </c>
      <c r="M1521" s="141">
        <v>34.119999999999997</v>
      </c>
      <c r="N1521" s="142">
        <f>IF(Tabla2[[#This Row],[LECHE RETIRO DIA]]&lt;&gt;ISBLANK(Tabla2[[#This Row],[LECHE RETIRO DIA]]),SUM(Tabla2[[#This Row],[LECHE TANQUE DIA]:[LECHE RETIRO DIA]]),SUM(Tabla2[[#This Row],[LECHE TANQUE DIA]:[LECHE AUTOCONSUMO DIA]]))</f>
        <v>1893</v>
      </c>
      <c r="O1521" s="143">
        <f t="shared" si="339"/>
        <v>0.9529846804014791</v>
      </c>
      <c r="P1521" s="144">
        <f t="shared" si="340"/>
        <v>18.378640776699029</v>
      </c>
      <c r="Q1521" s="144">
        <f t="shared" si="341"/>
        <v>17.514563106796118</v>
      </c>
      <c r="R1521" s="144">
        <f t="shared" si="342"/>
        <v>20</v>
      </c>
      <c r="S1521" s="144">
        <f t="shared" si="343"/>
        <v>3.9437500000000001</v>
      </c>
      <c r="T1521" s="144">
        <f t="shared" si="344"/>
        <v>4.6601941747572813</v>
      </c>
      <c r="U1521" s="144">
        <f t="shared" si="345"/>
        <v>72.779700115340248</v>
      </c>
      <c r="V1521" s="144">
        <f t="shared" si="346"/>
        <v>3.9600153787004997</v>
      </c>
      <c r="W1521" s="144">
        <f>IFERROR(H1521/M1521,Tabla2[[#This Row],[CARGA PRODUCCION (ANIMALES/HA)]])</f>
        <v>3.3997655334114891</v>
      </c>
      <c r="X1521" s="142">
        <f t="shared" si="349"/>
        <v>2023</v>
      </c>
      <c r="Y1521" s="142">
        <f t="shared" si="350"/>
        <v>5</v>
      </c>
      <c r="Z1521" s="142" t="e">
        <f t="shared" ca="1" si="351"/>
        <v>#NAME?</v>
      </c>
      <c r="AA1521" s="145">
        <f t="shared" si="347"/>
        <v>116</v>
      </c>
      <c r="AB1521" s="143">
        <f t="shared" si="348"/>
        <v>0.88793103448275867</v>
      </c>
      <c r="AC1521" s="146">
        <f t="shared" si="352"/>
        <v>0.11206896551724133</v>
      </c>
      <c r="AD1521" s="140"/>
    </row>
    <row r="1522" spans="1:30">
      <c r="A1522" s="147">
        <v>45070</v>
      </c>
      <c r="B1522" s="140" t="s">
        <v>88</v>
      </c>
      <c r="C1522" s="140">
        <v>681</v>
      </c>
      <c r="D1522" s="140">
        <v>15</v>
      </c>
      <c r="E1522" s="140">
        <v>5</v>
      </c>
      <c r="F1522" s="140">
        <v>15</v>
      </c>
      <c r="G1522" s="140">
        <v>37</v>
      </c>
      <c r="H1522" s="140">
        <v>45</v>
      </c>
      <c r="I1522" s="140">
        <v>0</v>
      </c>
      <c r="J1522" s="140">
        <v>3</v>
      </c>
      <c r="K1522" s="140">
        <v>180</v>
      </c>
      <c r="L1522" s="140">
        <v>14</v>
      </c>
      <c r="M1522" s="141">
        <v>15</v>
      </c>
      <c r="N1522" s="142">
        <f>IF(Tabla2[[#This Row],[LECHE RETIRO DIA]]&lt;&gt;ISBLANK(Tabla2[[#This Row],[LECHE RETIRO DIA]]),SUM(Tabla2[[#This Row],[LECHE TANQUE DIA]:[LECHE RETIRO DIA]]),SUM(Tabla2[[#This Row],[LECHE TANQUE DIA]:[LECHE AUTOCONSUMO DIA]]))</f>
        <v>716</v>
      </c>
      <c r="O1522" s="143">
        <f t="shared" si="339"/>
        <v>0.9511173184357542</v>
      </c>
      <c r="P1522" s="144">
        <f t="shared" si="340"/>
        <v>19.351351351351351</v>
      </c>
      <c r="Q1522" s="144">
        <f t="shared" si="341"/>
        <v>18.405405405405407</v>
      </c>
      <c r="R1522" s="144">
        <f t="shared" si="342"/>
        <v>5</v>
      </c>
      <c r="S1522" s="144">
        <f t="shared" si="343"/>
        <v>3.9777777777777779</v>
      </c>
      <c r="T1522" s="144">
        <f t="shared" si="344"/>
        <v>4.8648648648648649</v>
      </c>
      <c r="U1522" s="144">
        <f t="shared" si="345"/>
        <v>51.142857142857146</v>
      </c>
      <c r="V1522" s="144">
        <f t="shared" si="346"/>
        <v>2.6428571428571428</v>
      </c>
      <c r="W1522" s="144">
        <f>IFERROR(H1522/M1522,Tabla2[[#This Row],[CARGA PRODUCCION (ANIMALES/HA)]])</f>
        <v>3</v>
      </c>
      <c r="X1522" s="142">
        <f t="shared" si="349"/>
        <v>2023</v>
      </c>
      <c r="Y1522" s="142">
        <f t="shared" si="350"/>
        <v>5</v>
      </c>
      <c r="Z1522" s="142" t="e">
        <f t="shared" ca="1" si="351"/>
        <v>#NAME?</v>
      </c>
      <c r="AA1522" s="145">
        <f t="shared" si="347"/>
        <v>45</v>
      </c>
      <c r="AB1522" s="143">
        <f t="shared" si="348"/>
        <v>0.82222222222222219</v>
      </c>
      <c r="AC1522" s="146">
        <f t="shared" si="352"/>
        <v>0.17777777777777781</v>
      </c>
      <c r="AD1522" s="140"/>
    </row>
    <row r="1523" spans="1:30">
      <c r="A1523" s="147">
        <v>45071</v>
      </c>
      <c r="B1523" s="140" t="s">
        <v>80</v>
      </c>
      <c r="C1523" s="140">
        <v>2272</v>
      </c>
      <c r="D1523" s="140">
        <v>30</v>
      </c>
      <c r="E1523" s="140">
        <v>9</v>
      </c>
      <c r="F1523" s="140">
        <v>30</v>
      </c>
      <c r="G1523" s="140">
        <v>101</v>
      </c>
      <c r="H1523" s="140">
        <v>104</v>
      </c>
      <c r="I1523" s="140">
        <v>2</v>
      </c>
      <c r="J1523" s="140">
        <v>9</v>
      </c>
      <c r="K1523" s="140">
        <v>640</v>
      </c>
      <c r="L1523" s="140">
        <v>23.4</v>
      </c>
      <c r="M1523" s="141">
        <v>31.01</v>
      </c>
      <c r="N1523" s="142">
        <f>IF(Tabla2[[#This Row],[LECHE RETIRO DIA]]&lt;&gt;ISBLANK(Tabla2[[#This Row],[LECHE RETIRO DIA]]),SUM(Tabla2[[#This Row],[LECHE TANQUE DIA]:[LECHE RETIRO DIA]]),SUM(Tabla2[[#This Row],[LECHE TANQUE DIA]:[LECHE AUTOCONSUMO DIA]]))</f>
        <v>2341</v>
      </c>
      <c r="O1523" s="143">
        <f t="shared" si="339"/>
        <v>0.97052541648868007</v>
      </c>
      <c r="P1523" s="144">
        <f t="shared" si="340"/>
        <v>23.178217821782177</v>
      </c>
      <c r="Q1523" s="144">
        <f t="shared" si="341"/>
        <v>22.495049504950494</v>
      </c>
      <c r="R1523" s="144">
        <f t="shared" si="342"/>
        <v>3.3333333333333335</v>
      </c>
      <c r="S1523" s="144">
        <f t="shared" si="343"/>
        <v>3.6578124999999999</v>
      </c>
      <c r="T1523" s="144">
        <f t="shared" si="344"/>
        <v>6.3366336633663369</v>
      </c>
      <c r="U1523" s="144">
        <f t="shared" si="345"/>
        <v>100.04273504273505</v>
      </c>
      <c r="V1523" s="144">
        <f t="shared" si="346"/>
        <v>4.3162393162393169</v>
      </c>
      <c r="W1523" s="144">
        <f>IFERROR(H1523/M1523,Tabla2[[#This Row],[CARGA PRODUCCION (ANIMALES/HA)]])</f>
        <v>3.3537568526281842</v>
      </c>
      <c r="X1523" s="142">
        <f t="shared" si="349"/>
        <v>2023</v>
      </c>
      <c r="Y1523" s="142">
        <f t="shared" si="350"/>
        <v>5</v>
      </c>
      <c r="Z1523" s="142" t="e">
        <f t="shared" ca="1" si="351"/>
        <v>#NAME?</v>
      </c>
      <c r="AA1523" s="145">
        <f t="shared" si="347"/>
        <v>104</v>
      </c>
      <c r="AB1523" s="143">
        <f t="shared" si="348"/>
        <v>0.97115384615384615</v>
      </c>
      <c r="AC1523" s="146">
        <f t="shared" si="352"/>
        <v>2.8846153846153855E-2</v>
      </c>
      <c r="AD1523" s="140"/>
    </row>
    <row r="1524" spans="1:30">
      <c r="A1524" s="147">
        <v>45071</v>
      </c>
      <c r="B1524" s="140" t="s">
        <v>83</v>
      </c>
      <c r="C1524" s="140">
        <v>2136</v>
      </c>
      <c r="D1524" s="140">
        <v>40</v>
      </c>
      <c r="E1524" s="140">
        <v>9</v>
      </c>
      <c r="F1524" s="140">
        <v>40</v>
      </c>
      <c r="G1524" s="140">
        <v>121</v>
      </c>
      <c r="H1524" s="140">
        <v>141</v>
      </c>
      <c r="I1524" s="140">
        <v>2</v>
      </c>
      <c r="J1524" s="140">
        <v>5</v>
      </c>
      <c r="K1524" s="140">
        <v>680</v>
      </c>
      <c r="L1524" s="140">
        <v>29.8</v>
      </c>
      <c r="M1524" s="141">
        <v>36.590000000000003</v>
      </c>
      <c r="N1524" s="142">
        <f>IF(Tabla2[[#This Row],[LECHE RETIRO DIA]]&lt;&gt;ISBLANK(Tabla2[[#This Row],[LECHE RETIRO DIA]]),SUM(Tabla2[[#This Row],[LECHE TANQUE DIA]:[LECHE RETIRO DIA]]),SUM(Tabla2[[#This Row],[LECHE TANQUE DIA]:[LECHE AUTOCONSUMO DIA]]))</f>
        <v>2225</v>
      </c>
      <c r="O1524" s="143">
        <f t="shared" si="339"/>
        <v>0.96</v>
      </c>
      <c r="P1524" s="144">
        <f t="shared" si="340"/>
        <v>18.388429752066116</v>
      </c>
      <c r="Q1524" s="144">
        <f t="shared" si="341"/>
        <v>17.652892561983471</v>
      </c>
      <c r="R1524" s="144">
        <f t="shared" si="342"/>
        <v>8</v>
      </c>
      <c r="S1524" s="144">
        <f t="shared" si="343"/>
        <v>3.2720588235294117</v>
      </c>
      <c r="T1524" s="144">
        <f t="shared" si="344"/>
        <v>5.6198347107438016</v>
      </c>
      <c r="U1524" s="144">
        <f t="shared" si="345"/>
        <v>74.664429530201346</v>
      </c>
      <c r="V1524" s="144">
        <f t="shared" si="346"/>
        <v>4.0604026845637584</v>
      </c>
      <c r="W1524" s="144">
        <f>IFERROR(H1524/M1524,Tabla2[[#This Row],[CARGA PRODUCCION (ANIMALES/HA)]])</f>
        <v>3.8535118884941237</v>
      </c>
      <c r="X1524" s="142">
        <f t="shared" si="349"/>
        <v>2023</v>
      </c>
      <c r="Y1524" s="142">
        <f t="shared" si="350"/>
        <v>5</v>
      </c>
      <c r="Z1524" s="142" t="e">
        <f t="shared" ca="1" si="351"/>
        <v>#NAME?</v>
      </c>
      <c r="AA1524" s="145">
        <f t="shared" si="347"/>
        <v>141</v>
      </c>
      <c r="AB1524" s="143">
        <f t="shared" si="348"/>
        <v>0.85815602836879434</v>
      </c>
      <c r="AC1524" s="146">
        <f t="shared" si="352"/>
        <v>0.14184397163120566</v>
      </c>
      <c r="AD1524" s="140"/>
    </row>
    <row r="1525" spans="1:30">
      <c r="A1525" s="147">
        <v>45071</v>
      </c>
      <c r="B1525" s="140" t="s">
        <v>85</v>
      </c>
      <c r="C1525" s="140">
        <v>1767</v>
      </c>
      <c r="D1525" s="140">
        <v>40</v>
      </c>
      <c r="E1525" s="140">
        <v>9</v>
      </c>
      <c r="F1525" s="140">
        <v>40</v>
      </c>
      <c r="G1525" s="140">
        <v>103</v>
      </c>
      <c r="H1525" s="140">
        <v>114</v>
      </c>
      <c r="I1525" s="140">
        <v>0</v>
      </c>
      <c r="J1525" s="140">
        <v>2</v>
      </c>
      <c r="K1525" s="140">
        <v>480</v>
      </c>
      <c r="L1525" s="140">
        <v>26.01</v>
      </c>
      <c r="M1525" s="141">
        <v>34.119999999999997</v>
      </c>
      <c r="N1525" s="142">
        <f>IF(Tabla2[[#This Row],[LECHE RETIRO DIA]]&lt;&gt;ISBLANK(Tabla2[[#This Row],[LECHE RETIRO DIA]]),SUM(Tabla2[[#This Row],[LECHE TANQUE DIA]:[LECHE RETIRO DIA]]),SUM(Tabla2[[#This Row],[LECHE TANQUE DIA]:[LECHE AUTOCONSUMO DIA]]))</f>
        <v>1856</v>
      </c>
      <c r="O1525" s="143">
        <f t="shared" si="339"/>
        <v>0.95204741379310343</v>
      </c>
      <c r="P1525" s="144">
        <f t="shared" si="340"/>
        <v>18.019417475728154</v>
      </c>
      <c r="Q1525" s="144">
        <f t="shared" si="341"/>
        <v>17.155339805825243</v>
      </c>
      <c r="R1525" s="144">
        <f t="shared" si="342"/>
        <v>20</v>
      </c>
      <c r="S1525" s="144">
        <f t="shared" si="343"/>
        <v>3.8666666666666667</v>
      </c>
      <c r="T1525" s="144">
        <f t="shared" si="344"/>
        <v>4.6601941747572813</v>
      </c>
      <c r="U1525" s="144">
        <f t="shared" si="345"/>
        <v>71.357170319108036</v>
      </c>
      <c r="V1525" s="144">
        <f t="shared" si="346"/>
        <v>3.9600153787004997</v>
      </c>
      <c r="W1525" s="144">
        <f>IFERROR(H1525/M1525,Tabla2[[#This Row],[CARGA PRODUCCION (ANIMALES/HA)]])</f>
        <v>3.3411488862837047</v>
      </c>
      <c r="X1525" s="142">
        <f t="shared" si="349"/>
        <v>2023</v>
      </c>
      <c r="Y1525" s="142">
        <f t="shared" si="350"/>
        <v>5</v>
      </c>
      <c r="Z1525" s="142" t="e">
        <f t="shared" ca="1" si="351"/>
        <v>#NAME?</v>
      </c>
      <c r="AA1525" s="145">
        <f t="shared" si="347"/>
        <v>114</v>
      </c>
      <c r="AB1525" s="143">
        <f t="shared" si="348"/>
        <v>0.90350877192982459</v>
      </c>
      <c r="AC1525" s="146">
        <f t="shared" si="352"/>
        <v>9.6491228070175405E-2</v>
      </c>
      <c r="AD1525" s="140"/>
    </row>
    <row r="1526" spans="1:30">
      <c r="A1526" s="147">
        <v>45071</v>
      </c>
      <c r="B1526" s="140" t="s">
        <v>117</v>
      </c>
      <c r="C1526" s="140">
        <v>677</v>
      </c>
      <c r="D1526" s="140">
        <v>15</v>
      </c>
      <c r="E1526" s="140">
        <v>5</v>
      </c>
      <c r="F1526" s="140">
        <v>15</v>
      </c>
      <c r="G1526" s="140">
        <v>37</v>
      </c>
      <c r="H1526" s="140">
        <v>45</v>
      </c>
      <c r="I1526" s="140">
        <v>0</v>
      </c>
      <c r="J1526" s="140">
        <v>3</v>
      </c>
      <c r="K1526" s="140">
        <v>180</v>
      </c>
      <c r="L1526" s="140">
        <v>14</v>
      </c>
      <c r="M1526" s="141">
        <v>15</v>
      </c>
      <c r="N1526" s="142">
        <f>IF(Tabla2[[#This Row],[LECHE RETIRO DIA]]&lt;&gt;ISBLANK(Tabla2[[#This Row],[LECHE RETIRO DIA]]),SUM(Tabla2[[#This Row],[LECHE TANQUE DIA]:[LECHE RETIRO DIA]]),SUM(Tabla2[[#This Row],[LECHE TANQUE DIA]:[LECHE AUTOCONSUMO DIA]]))</f>
        <v>712</v>
      </c>
      <c r="O1526" s="143">
        <f t="shared" si="339"/>
        <v>0.9508426966292135</v>
      </c>
      <c r="P1526" s="144">
        <f t="shared" si="340"/>
        <v>19.243243243243242</v>
      </c>
      <c r="Q1526" s="144">
        <f t="shared" si="341"/>
        <v>18.297297297297298</v>
      </c>
      <c r="R1526" s="144">
        <f t="shared" si="342"/>
        <v>5</v>
      </c>
      <c r="S1526" s="144">
        <f t="shared" si="343"/>
        <v>3.9555555555555557</v>
      </c>
      <c r="T1526" s="144">
        <f t="shared" si="344"/>
        <v>4.8648648648648649</v>
      </c>
      <c r="U1526" s="144">
        <f t="shared" si="345"/>
        <v>50.857142857142854</v>
      </c>
      <c r="V1526" s="144">
        <f t="shared" si="346"/>
        <v>2.6428571428571428</v>
      </c>
      <c r="W1526" s="144">
        <f>IFERROR(H1526/M1526,Tabla2[[#This Row],[CARGA PRODUCCION (ANIMALES/HA)]])</f>
        <v>3</v>
      </c>
      <c r="X1526" s="142">
        <f t="shared" si="349"/>
        <v>2023</v>
      </c>
      <c r="Y1526" s="142">
        <f t="shared" si="350"/>
        <v>5</v>
      </c>
      <c r="Z1526" s="142" t="e">
        <f t="shared" ca="1" si="351"/>
        <v>#NAME?</v>
      </c>
      <c r="AA1526" s="145">
        <f t="shared" si="347"/>
        <v>45</v>
      </c>
      <c r="AB1526" s="143">
        <f t="shared" si="348"/>
        <v>0.82222222222222219</v>
      </c>
      <c r="AC1526" s="146">
        <f t="shared" si="352"/>
        <v>0.17777777777777781</v>
      </c>
      <c r="AD1526" s="140"/>
    </row>
    <row r="1527" spans="1:30">
      <c r="A1527" s="147">
        <v>45072</v>
      </c>
      <c r="B1527" s="140" t="s">
        <v>81</v>
      </c>
      <c r="C1527" s="140">
        <v>2366</v>
      </c>
      <c r="D1527" s="140">
        <v>30</v>
      </c>
      <c r="E1527" s="140">
        <v>9</v>
      </c>
      <c r="F1527" s="140">
        <v>30</v>
      </c>
      <c r="G1527" s="140">
        <v>101</v>
      </c>
      <c r="H1527" s="140">
        <v>104</v>
      </c>
      <c r="I1527" s="140">
        <v>2</v>
      </c>
      <c r="J1527" s="140">
        <v>9</v>
      </c>
      <c r="K1527" s="140">
        <v>640</v>
      </c>
      <c r="L1527" s="140">
        <v>23.4</v>
      </c>
      <c r="M1527" s="141">
        <v>31.01</v>
      </c>
      <c r="N1527" s="154">
        <f>IF(Tabla2[[#This Row],[LECHE RETIRO DIA]]&lt;&gt;ISBLANK(Tabla2[[#This Row],[LECHE RETIRO DIA]]),SUM(Tabla2[[#This Row],[LECHE TANQUE DIA]:[LECHE RETIRO DIA]]),SUM(Tabla2[[#This Row],[LECHE TANQUE DIA]:[LECHE AUTOCONSUMO DIA]]))</f>
        <v>2435</v>
      </c>
      <c r="O1527" s="143">
        <f t="shared" si="339"/>
        <v>0.97166324435318274</v>
      </c>
      <c r="P1527" s="144">
        <f t="shared" si="340"/>
        <v>24.10891089108911</v>
      </c>
      <c r="Q1527" s="144">
        <f t="shared" si="341"/>
        <v>23.425742574257427</v>
      </c>
      <c r="R1527" s="144">
        <f t="shared" si="342"/>
        <v>3.3333333333333335</v>
      </c>
      <c r="S1527" s="144">
        <f t="shared" si="343"/>
        <v>3.8046875</v>
      </c>
      <c r="T1527" s="144">
        <f t="shared" si="344"/>
        <v>6.3366336633663369</v>
      </c>
      <c r="U1527" s="144">
        <f t="shared" si="345"/>
        <v>104.05982905982907</v>
      </c>
      <c r="V1527" s="144">
        <f t="shared" si="346"/>
        <v>4.3162393162393169</v>
      </c>
      <c r="W1527" s="144">
        <f>IFERROR(H1527/M1527,Tabla2[[#This Row],[CARGA PRODUCCION (ANIMALES/HA)]])</f>
        <v>3.3537568526281842</v>
      </c>
      <c r="X1527" s="142">
        <f t="shared" si="349"/>
        <v>2023</v>
      </c>
      <c r="Y1527" s="142">
        <f t="shared" si="350"/>
        <v>5</v>
      </c>
      <c r="Z1527" s="142" t="e">
        <f t="shared" ca="1" si="351"/>
        <v>#NAME?</v>
      </c>
      <c r="AA1527" s="145">
        <f t="shared" si="347"/>
        <v>104</v>
      </c>
      <c r="AB1527" s="143">
        <f t="shared" si="348"/>
        <v>0.97115384615384615</v>
      </c>
      <c r="AC1527" s="146">
        <f t="shared" si="352"/>
        <v>2.8846153846153855E-2</v>
      </c>
      <c r="AD1527" s="140"/>
    </row>
    <row r="1528" spans="1:30">
      <c r="A1528" s="147">
        <v>45072</v>
      </c>
      <c r="B1528" s="140" t="s">
        <v>83</v>
      </c>
      <c r="C1528" s="140">
        <v>2227</v>
      </c>
      <c r="D1528" s="140">
        <v>40</v>
      </c>
      <c r="E1528" s="140">
        <v>9</v>
      </c>
      <c r="F1528" s="140">
        <v>40</v>
      </c>
      <c r="G1528" s="140">
        <v>121</v>
      </c>
      <c r="H1528" s="140">
        <v>141</v>
      </c>
      <c r="I1528" s="140">
        <v>2</v>
      </c>
      <c r="J1528" s="140">
        <v>5</v>
      </c>
      <c r="K1528" s="140">
        <v>680</v>
      </c>
      <c r="L1528" s="140">
        <v>29.8</v>
      </c>
      <c r="M1528" s="141">
        <v>36.590000000000003</v>
      </c>
      <c r="N1528" s="154">
        <f>IF(Tabla2[[#This Row],[LECHE RETIRO DIA]]&lt;&gt;ISBLANK(Tabla2[[#This Row],[LECHE RETIRO DIA]]),SUM(Tabla2[[#This Row],[LECHE TANQUE DIA]:[LECHE RETIRO DIA]]),SUM(Tabla2[[#This Row],[LECHE TANQUE DIA]:[LECHE AUTOCONSUMO DIA]]))</f>
        <v>2316</v>
      </c>
      <c r="O1528" s="143">
        <f t="shared" si="339"/>
        <v>0.9615716753022453</v>
      </c>
      <c r="P1528" s="144">
        <f t="shared" si="340"/>
        <v>19.140495867768596</v>
      </c>
      <c r="Q1528" s="144">
        <f t="shared" si="341"/>
        <v>18.404958677685951</v>
      </c>
      <c r="R1528" s="144">
        <f t="shared" si="342"/>
        <v>8</v>
      </c>
      <c r="S1528" s="144">
        <f t="shared" si="343"/>
        <v>3.4058823529411764</v>
      </c>
      <c r="T1528" s="144">
        <f t="shared" si="344"/>
        <v>5.6198347107438016</v>
      </c>
      <c r="U1528" s="144">
        <f t="shared" si="345"/>
        <v>77.718120805369125</v>
      </c>
      <c r="V1528" s="144">
        <f t="shared" si="346"/>
        <v>4.0604026845637584</v>
      </c>
      <c r="W1528" s="144">
        <f>IFERROR(H1528/M1528,Tabla2[[#This Row],[CARGA PRODUCCION (ANIMALES/HA)]])</f>
        <v>3.8535118884941237</v>
      </c>
      <c r="X1528" s="142">
        <f t="shared" si="349"/>
        <v>2023</v>
      </c>
      <c r="Y1528" s="142">
        <f t="shared" si="350"/>
        <v>5</v>
      </c>
      <c r="Z1528" s="142" t="e">
        <f t="shared" ca="1" si="351"/>
        <v>#NAME?</v>
      </c>
      <c r="AA1528" s="145">
        <f t="shared" si="347"/>
        <v>141</v>
      </c>
      <c r="AB1528" s="143">
        <f t="shared" si="348"/>
        <v>0.85815602836879434</v>
      </c>
      <c r="AC1528" s="146">
        <f t="shared" si="352"/>
        <v>0.14184397163120566</v>
      </c>
      <c r="AD1528" s="140"/>
    </row>
    <row r="1529" spans="1:30">
      <c r="A1529" s="147">
        <v>45072</v>
      </c>
      <c r="B1529" s="140" t="s">
        <v>85</v>
      </c>
      <c r="C1529" s="140">
        <v>1895</v>
      </c>
      <c r="D1529" s="140">
        <v>40</v>
      </c>
      <c r="E1529" s="140">
        <v>9</v>
      </c>
      <c r="F1529" s="140">
        <v>40</v>
      </c>
      <c r="G1529" s="140">
        <v>103</v>
      </c>
      <c r="H1529" s="140">
        <v>114</v>
      </c>
      <c r="I1529" s="140">
        <v>0</v>
      </c>
      <c r="J1529" s="140">
        <v>2</v>
      </c>
      <c r="K1529" s="140">
        <v>480</v>
      </c>
      <c r="L1529" s="140">
        <v>26.01</v>
      </c>
      <c r="M1529" s="141">
        <v>34.119999999999997</v>
      </c>
      <c r="N1529" s="154">
        <f>IF(Tabla2[[#This Row],[LECHE RETIRO DIA]]&lt;&gt;ISBLANK(Tabla2[[#This Row],[LECHE RETIRO DIA]]),SUM(Tabla2[[#This Row],[LECHE TANQUE DIA]:[LECHE RETIRO DIA]]),SUM(Tabla2[[#This Row],[LECHE TANQUE DIA]:[LECHE AUTOCONSUMO DIA]]))</f>
        <v>1984</v>
      </c>
      <c r="O1529" s="143">
        <f t="shared" si="339"/>
        <v>0.95514112903225812</v>
      </c>
      <c r="P1529" s="144">
        <f t="shared" si="340"/>
        <v>19.262135922330096</v>
      </c>
      <c r="Q1529" s="144">
        <f t="shared" si="341"/>
        <v>18.398058252427184</v>
      </c>
      <c r="R1529" s="144">
        <f t="shared" si="342"/>
        <v>20</v>
      </c>
      <c r="S1529" s="144">
        <f t="shared" si="343"/>
        <v>4.1333333333333337</v>
      </c>
      <c r="T1529" s="144">
        <f t="shared" si="344"/>
        <v>4.6601941747572813</v>
      </c>
      <c r="U1529" s="144">
        <f t="shared" si="345"/>
        <v>76.278354479046513</v>
      </c>
      <c r="V1529" s="144">
        <f t="shared" si="346"/>
        <v>3.9600153787004997</v>
      </c>
      <c r="W1529" s="144">
        <f>IFERROR(H1529/M1529,Tabla2[[#This Row],[CARGA PRODUCCION (ANIMALES/HA)]])</f>
        <v>3.3411488862837047</v>
      </c>
      <c r="X1529" s="142">
        <f t="shared" si="349"/>
        <v>2023</v>
      </c>
      <c r="Y1529" s="142">
        <f t="shared" si="350"/>
        <v>5</v>
      </c>
      <c r="Z1529" s="142" t="e">
        <f t="shared" ca="1" si="351"/>
        <v>#NAME?</v>
      </c>
      <c r="AA1529" s="145">
        <f t="shared" si="347"/>
        <v>114</v>
      </c>
      <c r="AB1529" s="143">
        <f t="shared" si="348"/>
        <v>0.90350877192982459</v>
      </c>
      <c r="AC1529" s="146">
        <f t="shared" si="352"/>
        <v>9.6491228070175405E-2</v>
      </c>
      <c r="AD1529" s="140"/>
    </row>
    <row r="1530" spans="1:30">
      <c r="A1530" s="147">
        <v>45072</v>
      </c>
      <c r="B1530" s="140" t="s">
        <v>88</v>
      </c>
      <c r="C1530" s="140">
        <v>618</v>
      </c>
      <c r="D1530" s="140">
        <v>15</v>
      </c>
      <c r="E1530" s="140">
        <v>5</v>
      </c>
      <c r="F1530" s="140">
        <v>15</v>
      </c>
      <c r="G1530" s="140">
        <v>37</v>
      </c>
      <c r="H1530" s="140">
        <v>45</v>
      </c>
      <c r="I1530" s="140">
        <v>0</v>
      </c>
      <c r="J1530" s="140">
        <v>3</v>
      </c>
      <c r="K1530" s="140">
        <v>180</v>
      </c>
      <c r="L1530" s="140">
        <v>14</v>
      </c>
      <c r="M1530" s="141">
        <v>15</v>
      </c>
      <c r="N1530" s="154">
        <f>IF(Tabla2[[#This Row],[LECHE RETIRO DIA]]&lt;&gt;ISBLANK(Tabla2[[#This Row],[LECHE RETIRO DIA]]),SUM(Tabla2[[#This Row],[LECHE TANQUE DIA]:[LECHE RETIRO DIA]]),SUM(Tabla2[[#This Row],[LECHE TANQUE DIA]:[LECHE AUTOCONSUMO DIA]]))</f>
        <v>653</v>
      </c>
      <c r="O1530" s="143">
        <f t="shared" si="339"/>
        <v>0.94640122511485447</v>
      </c>
      <c r="P1530" s="144">
        <f t="shared" si="340"/>
        <v>17.648648648648649</v>
      </c>
      <c r="Q1530" s="144">
        <f t="shared" si="341"/>
        <v>16.702702702702702</v>
      </c>
      <c r="R1530" s="144">
        <f t="shared" si="342"/>
        <v>5</v>
      </c>
      <c r="S1530" s="144">
        <f t="shared" si="343"/>
        <v>3.6277777777777778</v>
      </c>
      <c r="T1530" s="144">
        <f t="shared" si="344"/>
        <v>4.8648648648648649</v>
      </c>
      <c r="U1530" s="144">
        <f t="shared" si="345"/>
        <v>46.642857142857146</v>
      </c>
      <c r="V1530" s="144">
        <f t="shared" si="346"/>
        <v>2.6428571428571428</v>
      </c>
      <c r="W1530" s="144">
        <f>IFERROR(H1530/M1530,Tabla2[[#This Row],[CARGA PRODUCCION (ANIMALES/HA)]])</f>
        <v>3</v>
      </c>
      <c r="X1530" s="142">
        <f t="shared" si="349"/>
        <v>2023</v>
      </c>
      <c r="Y1530" s="142">
        <f t="shared" si="350"/>
        <v>5</v>
      </c>
      <c r="Z1530" s="142" t="e">
        <f t="shared" ca="1" si="351"/>
        <v>#NAME?</v>
      </c>
      <c r="AA1530" s="145">
        <f t="shared" si="347"/>
        <v>45</v>
      </c>
      <c r="AB1530" s="143">
        <f t="shared" si="348"/>
        <v>0.82222222222222219</v>
      </c>
      <c r="AC1530" s="146">
        <f t="shared" si="352"/>
        <v>0.17777777777777781</v>
      </c>
      <c r="AD1530" s="140"/>
    </row>
    <row r="1531" spans="1:30">
      <c r="A1531" s="147">
        <v>45073</v>
      </c>
      <c r="B1531" s="140" t="s">
        <v>80</v>
      </c>
      <c r="C1531" s="140">
        <v>2300</v>
      </c>
      <c r="D1531" s="140">
        <v>30</v>
      </c>
      <c r="E1531" s="140">
        <v>9</v>
      </c>
      <c r="F1531" s="140">
        <v>30</v>
      </c>
      <c r="G1531" s="140">
        <v>101</v>
      </c>
      <c r="H1531" s="140">
        <v>104</v>
      </c>
      <c r="I1531" s="140">
        <v>2</v>
      </c>
      <c r="J1531" s="140">
        <v>9</v>
      </c>
      <c r="K1531" s="140">
        <v>640</v>
      </c>
      <c r="L1531" s="140">
        <v>23.4</v>
      </c>
      <c r="M1531" s="141">
        <v>31.01</v>
      </c>
      <c r="N1531" s="154">
        <f>IF(Tabla2[[#This Row],[LECHE RETIRO DIA]]&lt;&gt;ISBLANK(Tabla2[[#This Row],[LECHE RETIRO DIA]]),SUM(Tabla2[[#This Row],[LECHE TANQUE DIA]:[LECHE RETIRO DIA]]),SUM(Tabla2[[#This Row],[LECHE TANQUE DIA]:[LECHE AUTOCONSUMO DIA]]))</f>
        <v>2369</v>
      </c>
      <c r="O1531" s="143">
        <f t="shared" si="339"/>
        <v>0.970873786407767</v>
      </c>
      <c r="P1531" s="144">
        <f t="shared" si="340"/>
        <v>23.455445544554454</v>
      </c>
      <c r="Q1531" s="144">
        <f t="shared" si="341"/>
        <v>22.772277227722771</v>
      </c>
      <c r="R1531" s="144">
        <f t="shared" si="342"/>
        <v>3.3333333333333335</v>
      </c>
      <c r="S1531" s="144">
        <f t="shared" si="343"/>
        <v>3.7015625000000001</v>
      </c>
      <c r="T1531" s="144">
        <f t="shared" si="344"/>
        <v>6.3366336633663369</v>
      </c>
      <c r="U1531" s="144">
        <f t="shared" si="345"/>
        <v>101.23931623931624</v>
      </c>
      <c r="V1531" s="144">
        <f t="shared" si="346"/>
        <v>4.3162393162393169</v>
      </c>
      <c r="W1531" s="144">
        <f>IFERROR(H1531/M1531,Tabla2[[#This Row],[CARGA PRODUCCION (ANIMALES/HA)]])</f>
        <v>3.3537568526281842</v>
      </c>
      <c r="X1531" s="142">
        <f t="shared" si="349"/>
        <v>2023</v>
      </c>
      <c r="Y1531" s="142">
        <f t="shared" si="350"/>
        <v>5</v>
      </c>
      <c r="Z1531" s="142" t="e">
        <f t="shared" ca="1" si="351"/>
        <v>#NAME?</v>
      </c>
      <c r="AA1531" s="145">
        <f t="shared" si="347"/>
        <v>104</v>
      </c>
      <c r="AB1531" s="143">
        <f t="shared" si="348"/>
        <v>0.97115384615384615</v>
      </c>
      <c r="AC1531" s="146">
        <f t="shared" si="352"/>
        <v>2.8846153846153855E-2</v>
      </c>
      <c r="AD1531" s="140"/>
    </row>
    <row r="1532" spans="1:30">
      <c r="A1532" s="147">
        <v>45073</v>
      </c>
      <c r="B1532" s="140" t="s">
        <v>83</v>
      </c>
      <c r="C1532" s="140">
        <v>2270</v>
      </c>
      <c r="D1532" s="140">
        <v>40</v>
      </c>
      <c r="E1532" s="140">
        <v>9</v>
      </c>
      <c r="F1532" s="140">
        <v>40</v>
      </c>
      <c r="G1532" s="140">
        <v>121</v>
      </c>
      <c r="H1532" s="140">
        <v>141</v>
      </c>
      <c r="I1532" s="140">
        <v>2</v>
      </c>
      <c r="J1532" s="140">
        <v>5</v>
      </c>
      <c r="K1532" s="140">
        <v>680</v>
      </c>
      <c r="L1532" s="140">
        <v>29.8</v>
      </c>
      <c r="M1532" s="141">
        <v>36.590000000000003</v>
      </c>
      <c r="N1532" s="154">
        <f>IF(Tabla2[[#This Row],[LECHE RETIRO DIA]]&lt;&gt;ISBLANK(Tabla2[[#This Row],[LECHE RETIRO DIA]]),SUM(Tabla2[[#This Row],[LECHE TANQUE DIA]:[LECHE RETIRO DIA]]),SUM(Tabla2[[#This Row],[LECHE TANQUE DIA]:[LECHE AUTOCONSUMO DIA]]))</f>
        <v>2359</v>
      </c>
      <c r="O1532" s="143">
        <f t="shared" ref="O1532:O1595" si="353">IFERROR(C1532/N1532,"")</f>
        <v>0.96227214921576942</v>
      </c>
      <c r="P1532" s="144">
        <f t="shared" ref="P1532:P1595" si="354">IFERROR(N1532/G1532,"")</f>
        <v>19.495867768595041</v>
      </c>
      <c r="Q1532" s="144">
        <f t="shared" ref="Q1532:Q1595" si="355">IFERROR(C1532/G1532,"")</f>
        <v>18.760330578512395</v>
      </c>
      <c r="R1532" s="144">
        <f t="shared" ref="R1532:R1595" si="356">IFERROR(D1532/J1532,"")</f>
        <v>8</v>
      </c>
      <c r="S1532" s="144">
        <f t="shared" ref="S1532:S1595" si="357">IFERROR(N1532/K1532,"")</f>
        <v>3.4691176470588236</v>
      </c>
      <c r="T1532" s="144">
        <f t="shared" ref="T1532:T1595" si="358">IFERROR(K1532/G1532,"")</f>
        <v>5.6198347107438016</v>
      </c>
      <c r="U1532" s="144">
        <f t="shared" ref="U1532:U1595" si="359">IFERROR(N1532/L1532,"")</f>
        <v>79.161073825503351</v>
      </c>
      <c r="V1532" s="144">
        <f t="shared" ref="V1532:V1595" si="360">IFERROR(G1532/L1532,"")</f>
        <v>4.0604026845637584</v>
      </c>
      <c r="W1532" s="144">
        <f>IFERROR(H1532/M1532,Tabla2[[#This Row],[CARGA PRODUCCION (ANIMALES/HA)]])</f>
        <v>3.8535118884941237</v>
      </c>
      <c r="X1532" s="142">
        <f t="shared" si="349"/>
        <v>2023</v>
      </c>
      <c r="Y1532" s="142">
        <f t="shared" si="350"/>
        <v>5</v>
      </c>
      <c r="Z1532" s="142" t="e">
        <f t="shared" ca="1" si="351"/>
        <v>#NAME?</v>
      </c>
      <c r="AA1532" s="145">
        <f t="shared" ref="AA1532:AA1595" si="361">IF(H1532&gt;0,H1532,G1532)</f>
        <v>141</v>
      </c>
      <c r="AB1532" s="143">
        <f t="shared" ref="AB1532:AB1595" si="362">IFERROR(G1532/AA1532,"")</f>
        <v>0.85815602836879434</v>
      </c>
      <c r="AC1532" s="146">
        <f t="shared" si="352"/>
        <v>0.14184397163120566</v>
      </c>
      <c r="AD1532" s="140"/>
    </row>
    <row r="1533" spans="1:30">
      <c r="A1533" s="147">
        <v>45073</v>
      </c>
      <c r="B1533" s="140" t="s">
        <v>85</v>
      </c>
      <c r="C1533" s="140">
        <v>1858</v>
      </c>
      <c r="D1533" s="140">
        <v>40</v>
      </c>
      <c r="E1533" s="140">
        <v>9</v>
      </c>
      <c r="F1533" s="140">
        <v>40</v>
      </c>
      <c r="G1533" s="140">
        <v>103</v>
      </c>
      <c r="H1533" s="140">
        <v>114</v>
      </c>
      <c r="I1533" s="140">
        <v>0</v>
      </c>
      <c r="J1533" s="140">
        <v>2</v>
      </c>
      <c r="K1533" s="140">
        <v>480</v>
      </c>
      <c r="L1533" s="140">
        <v>26.01</v>
      </c>
      <c r="M1533" s="141">
        <v>34.119999999999997</v>
      </c>
      <c r="N1533" s="154">
        <f>IF(Tabla2[[#This Row],[LECHE RETIRO DIA]]&lt;&gt;ISBLANK(Tabla2[[#This Row],[LECHE RETIRO DIA]]),SUM(Tabla2[[#This Row],[LECHE TANQUE DIA]:[LECHE RETIRO DIA]]),SUM(Tabla2[[#This Row],[LECHE TANQUE DIA]:[LECHE AUTOCONSUMO DIA]]))</f>
        <v>1947</v>
      </c>
      <c r="O1533" s="143">
        <f t="shared" si="353"/>
        <v>0.95428864920390344</v>
      </c>
      <c r="P1533" s="144">
        <f t="shared" si="354"/>
        <v>18.902912621359224</v>
      </c>
      <c r="Q1533" s="144">
        <f t="shared" si="355"/>
        <v>18.038834951456312</v>
      </c>
      <c r="R1533" s="144">
        <f t="shared" si="356"/>
        <v>20</v>
      </c>
      <c r="S1533" s="144">
        <f t="shared" si="357"/>
        <v>4.0562500000000004</v>
      </c>
      <c r="T1533" s="144">
        <f t="shared" si="358"/>
        <v>4.6601941747572813</v>
      </c>
      <c r="U1533" s="144">
        <f t="shared" si="359"/>
        <v>74.855824682814301</v>
      </c>
      <c r="V1533" s="144">
        <f t="shared" si="360"/>
        <v>3.9600153787004997</v>
      </c>
      <c r="W1533" s="144">
        <f>IFERROR(H1533/M1533,Tabla2[[#This Row],[CARGA PRODUCCION (ANIMALES/HA)]])</f>
        <v>3.3411488862837047</v>
      </c>
      <c r="X1533" s="142">
        <f t="shared" si="349"/>
        <v>2023</v>
      </c>
      <c r="Y1533" s="142">
        <f t="shared" si="350"/>
        <v>5</v>
      </c>
      <c r="Z1533" s="142" t="e">
        <f t="shared" ca="1" si="351"/>
        <v>#NAME?</v>
      </c>
      <c r="AA1533" s="145">
        <f t="shared" si="361"/>
        <v>114</v>
      </c>
      <c r="AB1533" s="143">
        <f t="shared" si="362"/>
        <v>0.90350877192982459</v>
      </c>
      <c r="AC1533" s="146">
        <f t="shared" si="352"/>
        <v>9.6491228070175405E-2</v>
      </c>
      <c r="AD1533" s="140"/>
    </row>
    <row r="1534" spans="1:30">
      <c r="A1534" s="147">
        <v>45073</v>
      </c>
      <c r="B1534" s="140" t="s">
        <v>88</v>
      </c>
      <c r="C1534" s="140">
        <v>601</v>
      </c>
      <c r="D1534" s="140">
        <v>15</v>
      </c>
      <c r="E1534" s="140">
        <v>5</v>
      </c>
      <c r="F1534" s="140">
        <v>15</v>
      </c>
      <c r="G1534" s="140">
        <v>37</v>
      </c>
      <c r="H1534" s="140">
        <v>45</v>
      </c>
      <c r="I1534" s="140">
        <v>0</v>
      </c>
      <c r="J1534" s="140">
        <v>3</v>
      </c>
      <c r="K1534" s="140">
        <v>180</v>
      </c>
      <c r="L1534" s="140">
        <v>14</v>
      </c>
      <c r="M1534" s="141">
        <v>15</v>
      </c>
      <c r="N1534" s="154">
        <f>IF(Tabla2[[#This Row],[LECHE RETIRO DIA]]&lt;&gt;ISBLANK(Tabla2[[#This Row],[LECHE RETIRO DIA]]),SUM(Tabla2[[#This Row],[LECHE TANQUE DIA]:[LECHE RETIRO DIA]]),SUM(Tabla2[[#This Row],[LECHE TANQUE DIA]:[LECHE AUTOCONSUMO DIA]]))</f>
        <v>636</v>
      </c>
      <c r="O1534" s="143">
        <f t="shared" si="353"/>
        <v>0.94496855345911945</v>
      </c>
      <c r="P1534" s="144">
        <f t="shared" si="354"/>
        <v>17.189189189189189</v>
      </c>
      <c r="Q1534" s="144">
        <f t="shared" si="355"/>
        <v>16.243243243243242</v>
      </c>
      <c r="R1534" s="144">
        <f t="shared" si="356"/>
        <v>5</v>
      </c>
      <c r="S1534" s="144">
        <f t="shared" si="357"/>
        <v>3.5333333333333332</v>
      </c>
      <c r="T1534" s="144">
        <f t="shared" si="358"/>
        <v>4.8648648648648649</v>
      </c>
      <c r="U1534" s="144">
        <f t="shared" si="359"/>
        <v>45.428571428571431</v>
      </c>
      <c r="V1534" s="144">
        <f t="shared" si="360"/>
        <v>2.6428571428571428</v>
      </c>
      <c r="W1534" s="144">
        <f>IFERROR(H1534/M1534,Tabla2[[#This Row],[CARGA PRODUCCION (ANIMALES/HA)]])</f>
        <v>3</v>
      </c>
      <c r="X1534" s="142">
        <f t="shared" si="349"/>
        <v>2023</v>
      </c>
      <c r="Y1534" s="142">
        <f t="shared" si="350"/>
        <v>5</v>
      </c>
      <c r="Z1534" s="142" t="e">
        <f t="shared" ca="1" si="351"/>
        <v>#NAME?</v>
      </c>
      <c r="AA1534" s="145">
        <f t="shared" si="361"/>
        <v>45</v>
      </c>
      <c r="AB1534" s="143">
        <f t="shared" si="362"/>
        <v>0.82222222222222219</v>
      </c>
      <c r="AC1534" s="146">
        <f t="shared" si="352"/>
        <v>0.17777777777777781</v>
      </c>
      <c r="AD1534" s="140"/>
    </row>
    <row r="1535" spans="1:30">
      <c r="A1535" s="147">
        <v>45074</v>
      </c>
      <c r="B1535" s="140" t="s">
        <v>81</v>
      </c>
      <c r="C1535" s="140">
        <v>2309</v>
      </c>
      <c r="D1535" s="140">
        <v>30</v>
      </c>
      <c r="E1535" s="140">
        <v>9</v>
      </c>
      <c r="F1535" s="140">
        <v>30</v>
      </c>
      <c r="G1535" s="140">
        <v>101</v>
      </c>
      <c r="H1535" s="140">
        <v>104</v>
      </c>
      <c r="I1535" s="140">
        <v>2</v>
      </c>
      <c r="J1535" s="140">
        <v>9</v>
      </c>
      <c r="K1535" s="140">
        <v>640</v>
      </c>
      <c r="L1535" s="140">
        <v>23.4</v>
      </c>
      <c r="M1535" s="141">
        <v>31.01</v>
      </c>
      <c r="N1535" s="154">
        <f>IF(Tabla2[[#This Row],[LECHE RETIRO DIA]]&lt;&gt;ISBLANK(Tabla2[[#This Row],[LECHE RETIRO DIA]]),SUM(Tabla2[[#This Row],[LECHE TANQUE DIA]:[LECHE RETIRO DIA]]),SUM(Tabla2[[#This Row],[LECHE TANQUE DIA]:[LECHE AUTOCONSUMO DIA]]))</f>
        <v>2378</v>
      </c>
      <c r="O1535" s="143">
        <f t="shared" si="353"/>
        <v>0.97098402018502938</v>
      </c>
      <c r="P1535" s="144">
        <f t="shared" si="354"/>
        <v>23.544554455445546</v>
      </c>
      <c r="Q1535" s="144">
        <f t="shared" si="355"/>
        <v>22.861386138613863</v>
      </c>
      <c r="R1535" s="144">
        <f t="shared" si="356"/>
        <v>3.3333333333333335</v>
      </c>
      <c r="S1535" s="144">
        <f t="shared" si="357"/>
        <v>3.7156250000000002</v>
      </c>
      <c r="T1535" s="144">
        <f t="shared" si="358"/>
        <v>6.3366336633663369</v>
      </c>
      <c r="U1535" s="144">
        <f t="shared" si="359"/>
        <v>101.62393162393163</v>
      </c>
      <c r="V1535" s="144">
        <f t="shared" si="360"/>
        <v>4.3162393162393169</v>
      </c>
      <c r="W1535" s="144">
        <f>IFERROR(H1535/M1535,Tabla2[[#This Row],[CARGA PRODUCCION (ANIMALES/HA)]])</f>
        <v>3.3537568526281842</v>
      </c>
      <c r="X1535" s="142">
        <f t="shared" si="349"/>
        <v>2023</v>
      </c>
      <c r="Y1535" s="142">
        <f t="shared" si="350"/>
        <v>5</v>
      </c>
      <c r="Z1535" s="142" t="e">
        <f t="shared" ca="1" si="351"/>
        <v>#NAME?</v>
      </c>
      <c r="AA1535" s="145">
        <f t="shared" si="361"/>
        <v>104</v>
      </c>
      <c r="AB1535" s="143">
        <f t="shared" si="362"/>
        <v>0.97115384615384615</v>
      </c>
      <c r="AC1535" s="146">
        <f t="shared" si="352"/>
        <v>2.8846153846153855E-2</v>
      </c>
      <c r="AD1535" s="140"/>
    </row>
    <row r="1536" spans="1:30">
      <c r="A1536" s="147">
        <v>45074</v>
      </c>
      <c r="B1536" s="140" t="s">
        <v>83</v>
      </c>
      <c r="C1536" s="140">
        <v>2341</v>
      </c>
      <c r="D1536" s="140">
        <v>40</v>
      </c>
      <c r="E1536" s="140">
        <v>9</v>
      </c>
      <c r="F1536" s="140">
        <v>40</v>
      </c>
      <c r="G1536" s="140">
        <v>121</v>
      </c>
      <c r="H1536" s="140">
        <v>141</v>
      </c>
      <c r="I1536" s="140">
        <v>2</v>
      </c>
      <c r="J1536" s="140">
        <v>5</v>
      </c>
      <c r="K1536" s="140">
        <v>680</v>
      </c>
      <c r="L1536" s="140">
        <v>29.8</v>
      </c>
      <c r="M1536" s="141">
        <v>36.590000000000003</v>
      </c>
      <c r="N1536" s="154">
        <f>IF(Tabla2[[#This Row],[LECHE RETIRO DIA]]&lt;&gt;ISBLANK(Tabla2[[#This Row],[LECHE RETIRO DIA]]),SUM(Tabla2[[#This Row],[LECHE TANQUE DIA]:[LECHE RETIRO DIA]]),SUM(Tabla2[[#This Row],[LECHE TANQUE DIA]:[LECHE AUTOCONSUMO DIA]]))</f>
        <v>2430</v>
      </c>
      <c r="O1536" s="143">
        <f t="shared" si="353"/>
        <v>0.9633744855967078</v>
      </c>
      <c r="P1536" s="144">
        <f t="shared" si="354"/>
        <v>20.082644628099175</v>
      </c>
      <c r="Q1536" s="144">
        <f t="shared" si="355"/>
        <v>19.347107438016529</v>
      </c>
      <c r="R1536" s="144">
        <f t="shared" si="356"/>
        <v>8</v>
      </c>
      <c r="S1536" s="144">
        <f t="shared" si="357"/>
        <v>3.5735294117647061</v>
      </c>
      <c r="T1536" s="144">
        <f t="shared" si="358"/>
        <v>5.6198347107438016</v>
      </c>
      <c r="U1536" s="144">
        <f t="shared" si="359"/>
        <v>81.543624161073822</v>
      </c>
      <c r="V1536" s="144">
        <f t="shared" si="360"/>
        <v>4.0604026845637584</v>
      </c>
      <c r="W1536" s="144">
        <f>IFERROR(H1536/M1536,Tabla2[[#This Row],[CARGA PRODUCCION (ANIMALES/HA)]])</f>
        <v>3.8535118884941237</v>
      </c>
      <c r="X1536" s="142">
        <f t="shared" si="349"/>
        <v>2023</v>
      </c>
      <c r="Y1536" s="142">
        <f t="shared" si="350"/>
        <v>5</v>
      </c>
      <c r="Z1536" s="142" t="e">
        <f t="shared" ca="1" si="351"/>
        <v>#NAME?</v>
      </c>
      <c r="AA1536" s="145">
        <f t="shared" si="361"/>
        <v>141</v>
      </c>
      <c r="AB1536" s="143">
        <f t="shared" si="362"/>
        <v>0.85815602836879434</v>
      </c>
      <c r="AC1536" s="146">
        <f t="shared" si="352"/>
        <v>0.14184397163120566</v>
      </c>
      <c r="AD1536" s="140"/>
    </row>
    <row r="1537" spans="1:30">
      <c r="A1537" s="147">
        <v>45074</v>
      </c>
      <c r="B1537" s="140" t="s">
        <v>85</v>
      </c>
      <c r="C1537" s="140">
        <v>1858</v>
      </c>
      <c r="D1537" s="140">
        <v>40</v>
      </c>
      <c r="E1537" s="140">
        <v>9</v>
      </c>
      <c r="F1537" s="140">
        <v>40</v>
      </c>
      <c r="G1537" s="140">
        <v>103</v>
      </c>
      <c r="H1537" s="140">
        <v>114</v>
      </c>
      <c r="I1537" s="140">
        <v>0</v>
      </c>
      <c r="J1537" s="140">
        <v>2</v>
      </c>
      <c r="K1537" s="140">
        <v>480</v>
      </c>
      <c r="L1537" s="140">
        <v>26.01</v>
      </c>
      <c r="M1537" s="141">
        <v>34.119999999999997</v>
      </c>
      <c r="N1537" s="154">
        <f>IF(Tabla2[[#This Row],[LECHE RETIRO DIA]]&lt;&gt;ISBLANK(Tabla2[[#This Row],[LECHE RETIRO DIA]]),SUM(Tabla2[[#This Row],[LECHE TANQUE DIA]:[LECHE RETIRO DIA]]),SUM(Tabla2[[#This Row],[LECHE TANQUE DIA]:[LECHE AUTOCONSUMO DIA]]))</f>
        <v>1947</v>
      </c>
      <c r="O1537" s="143">
        <f t="shared" si="353"/>
        <v>0.95428864920390344</v>
      </c>
      <c r="P1537" s="144">
        <f t="shared" si="354"/>
        <v>18.902912621359224</v>
      </c>
      <c r="Q1537" s="144">
        <f t="shared" si="355"/>
        <v>18.038834951456312</v>
      </c>
      <c r="R1537" s="144">
        <f t="shared" si="356"/>
        <v>20</v>
      </c>
      <c r="S1537" s="144">
        <f t="shared" si="357"/>
        <v>4.0562500000000004</v>
      </c>
      <c r="T1537" s="144">
        <f t="shared" si="358"/>
        <v>4.6601941747572813</v>
      </c>
      <c r="U1537" s="144">
        <f t="shared" si="359"/>
        <v>74.855824682814301</v>
      </c>
      <c r="V1537" s="144">
        <f t="shared" si="360"/>
        <v>3.9600153787004997</v>
      </c>
      <c r="W1537" s="144">
        <f>IFERROR(H1537/M1537,Tabla2[[#This Row],[CARGA PRODUCCION (ANIMALES/HA)]])</f>
        <v>3.3411488862837047</v>
      </c>
      <c r="X1537" s="142">
        <f t="shared" si="349"/>
        <v>2023</v>
      </c>
      <c r="Y1537" s="142">
        <f t="shared" si="350"/>
        <v>5</v>
      </c>
      <c r="Z1537" s="142" t="e">
        <f t="shared" ca="1" si="351"/>
        <v>#NAME?</v>
      </c>
      <c r="AA1537" s="145">
        <f t="shared" si="361"/>
        <v>114</v>
      </c>
      <c r="AB1537" s="143">
        <f t="shared" si="362"/>
        <v>0.90350877192982459</v>
      </c>
      <c r="AC1537" s="146">
        <f t="shared" si="352"/>
        <v>9.6491228070175405E-2</v>
      </c>
      <c r="AD1537" s="140"/>
    </row>
    <row r="1538" spans="1:30">
      <c r="A1538" s="147">
        <v>45074</v>
      </c>
      <c r="B1538" s="140" t="s">
        <v>117</v>
      </c>
      <c r="C1538" s="140">
        <v>635</v>
      </c>
      <c r="D1538" s="140">
        <v>15</v>
      </c>
      <c r="E1538" s="140">
        <v>5</v>
      </c>
      <c r="F1538" s="140">
        <v>15</v>
      </c>
      <c r="G1538" s="140">
        <v>37</v>
      </c>
      <c r="H1538" s="140">
        <v>45</v>
      </c>
      <c r="I1538" s="140">
        <v>0</v>
      </c>
      <c r="J1538" s="140">
        <v>3</v>
      </c>
      <c r="K1538" s="140">
        <v>180</v>
      </c>
      <c r="L1538" s="140">
        <v>14</v>
      </c>
      <c r="M1538" s="141">
        <v>15</v>
      </c>
      <c r="N1538" s="154">
        <f>IF(Tabla2[[#This Row],[LECHE RETIRO DIA]]&lt;&gt;ISBLANK(Tabla2[[#This Row],[LECHE RETIRO DIA]]),SUM(Tabla2[[#This Row],[LECHE TANQUE DIA]:[LECHE RETIRO DIA]]),SUM(Tabla2[[#This Row],[LECHE TANQUE DIA]:[LECHE AUTOCONSUMO DIA]]))</f>
        <v>670</v>
      </c>
      <c r="O1538" s="143">
        <f t="shared" si="353"/>
        <v>0.94776119402985071</v>
      </c>
      <c r="P1538" s="144">
        <f t="shared" si="354"/>
        <v>18.108108108108109</v>
      </c>
      <c r="Q1538" s="144">
        <f t="shared" si="355"/>
        <v>17.162162162162161</v>
      </c>
      <c r="R1538" s="144">
        <f t="shared" si="356"/>
        <v>5</v>
      </c>
      <c r="S1538" s="144">
        <f t="shared" si="357"/>
        <v>3.7222222222222223</v>
      </c>
      <c r="T1538" s="144">
        <f t="shared" si="358"/>
        <v>4.8648648648648649</v>
      </c>
      <c r="U1538" s="144">
        <f t="shared" si="359"/>
        <v>47.857142857142854</v>
      </c>
      <c r="V1538" s="144">
        <f t="shared" si="360"/>
        <v>2.6428571428571428</v>
      </c>
      <c r="W1538" s="144">
        <f>IFERROR(H1538/M1538,Tabla2[[#This Row],[CARGA PRODUCCION (ANIMALES/HA)]])</f>
        <v>3</v>
      </c>
      <c r="X1538" s="142">
        <f t="shared" si="349"/>
        <v>2023</v>
      </c>
      <c r="Y1538" s="142">
        <f t="shared" si="350"/>
        <v>5</v>
      </c>
      <c r="Z1538" s="142" t="e">
        <f t="shared" ca="1" si="351"/>
        <v>#NAME?</v>
      </c>
      <c r="AA1538" s="145">
        <f t="shared" si="361"/>
        <v>45</v>
      </c>
      <c r="AB1538" s="143">
        <f t="shared" si="362"/>
        <v>0.82222222222222219</v>
      </c>
      <c r="AC1538" s="146">
        <f t="shared" si="352"/>
        <v>0.17777777777777781</v>
      </c>
      <c r="AD1538" s="140"/>
    </row>
    <row r="1539" spans="1:30">
      <c r="A1539" s="147">
        <v>45075</v>
      </c>
      <c r="B1539" s="140" t="s">
        <v>80</v>
      </c>
      <c r="C1539" s="140">
        <v>2370</v>
      </c>
      <c r="D1539" s="140">
        <v>30</v>
      </c>
      <c r="E1539" s="140">
        <v>9</v>
      </c>
      <c r="F1539" s="140">
        <v>30</v>
      </c>
      <c r="G1539" s="140">
        <v>101</v>
      </c>
      <c r="H1539" s="140">
        <v>104</v>
      </c>
      <c r="I1539" s="140">
        <v>2</v>
      </c>
      <c r="J1539" s="140">
        <v>8</v>
      </c>
      <c r="K1539" s="140">
        <v>640</v>
      </c>
      <c r="L1539" s="140">
        <v>23.4</v>
      </c>
      <c r="M1539" s="141">
        <v>31.01</v>
      </c>
      <c r="N1539" s="154">
        <f>IF(Tabla2[[#This Row],[LECHE RETIRO DIA]]&lt;&gt;ISBLANK(Tabla2[[#This Row],[LECHE RETIRO DIA]]),SUM(Tabla2[[#This Row],[LECHE TANQUE DIA]:[LECHE RETIRO DIA]]),SUM(Tabla2[[#This Row],[LECHE TANQUE DIA]:[LECHE AUTOCONSUMO DIA]]))</f>
        <v>2439</v>
      </c>
      <c r="O1539" s="143">
        <f t="shared" si="353"/>
        <v>0.97170971709717102</v>
      </c>
      <c r="P1539" s="144">
        <f t="shared" si="354"/>
        <v>24.14851485148515</v>
      </c>
      <c r="Q1539" s="144">
        <f t="shared" si="355"/>
        <v>23.465346534653467</v>
      </c>
      <c r="R1539" s="144">
        <f t="shared" si="356"/>
        <v>3.75</v>
      </c>
      <c r="S1539" s="144">
        <f t="shared" si="357"/>
        <v>3.8109375000000001</v>
      </c>
      <c r="T1539" s="144">
        <f t="shared" si="358"/>
        <v>6.3366336633663369</v>
      </c>
      <c r="U1539" s="144">
        <f t="shared" si="359"/>
        <v>104.23076923076924</v>
      </c>
      <c r="V1539" s="144">
        <f t="shared" si="360"/>
        <v>4.3162393162393169</v>
      </c>
      <c r="W1539" s="144">
        <f>IFERROR(H1539/M1539,Tabla2[[#This Row],[CARGA PRODUCCION (ANIMALES/HA)]])</f>
        <v>3.3537568526281842</v>
      </c>
      <c r="X1539" s="142">
        <f t="shared" si="349"/>
        <v>2023</v>
      </c>
      <c r="Y1539" s="142">
        <f t="shared" si="350"/>
        <v>5</v>
      </c>
      <c r="Z1539" s="142" t="e">
        <f t="shared" ca="1" si="351"/>
        <v>#NAME?</v>
      </c>
      <c r="AA1539" s="145">
        <f t="shared" si="361"/>
        <v>104</v>
      </c>
      <c r="AB1539" s="143">
        <f t="shared" si="362"/>
        <v>0.97115384615384615</v>
      </c>
      <c r="AC1539" s="146">
        <f t="shared" si="352"/>
        <v>2.8846153846153855E-2</v>
      </c>
      <c r="AD1539" s="140"/>
    </row>
    <row r="1540" spans="1:30">
      <c r="A1540" s="147">
        <v>45075</v>
      </c>
      <c r="B1540" s="140" t="s">
        <v>83</v>
      </c>
      <c r="C1540" s="140">
        <v>2241</v>
      </c>
      <c r="D1540" s="140">
        <v>40</v>
      </c>
      <c r="E1540" s="140">
        <v>9</v>
      </c>
      <c r="F1540" s="140">
        <v>40</v>
      </c>
      <c r="G1540" s="140">
        <v>121</v>
      </c>
      <c r="H1540" s="140">
        <v>141</v>
      </c>
      <c r="I1540" s="140">
        <v>2</v>
      </c>
      <c r="J1540" s="140">
        <v>5</v>
      </c>
      <c r="K1540" s="140">
        <v>680</v>
      </c>
      <c r="L1540" s="140">
        <v>29.8</v>
      </c>
      <c r="M1540" s="141">
        <v>36.590000000000003</v>
      </c>
      <c r="N1540" s="154">
        <f>IF(Tabla2[[#This Row],[LECHE RETIRO DIA]]&lt;&gt;ISBLANK(Tabla2[[#This Row],[LECHE RETIRO DIA]]),SUM(Tabla2[[#This Row],[LECHE TANQUE DIA]:[LECHE RETIRO DIA]]),SUM(Tabla2[[#This Row],[LECHE TANQUE DIA]:[LECHE AUTOCONSUMO DIA]]))</f>
        <v>2330</v>
      </c>
      <c r="O1540" s="143">
        <f t="shared" si="353"/>
        <v>0.96180257510729616</v>
      </c>
      <c r="P1540" s="144">
        <f t="shared" si="354"/>
        <v>19.256198347107439</v>
      </c>
      <c r="Q1540" s="144">
        <f t="shared" si="355"/>
        <v>18.520661157024794</v>
      </c>
      <c r="R1540" s="144">
        <f t="shared" si="356"/>
        <v>8</v>
      </c>
      <c r="S1540" s="144">
        <f t="shared" si="357"/>
        <v>3.4264705882352939</v>
      </c>
      <c r="T1540" s="144">
        <f t="shared" si="358"/>
        <v>5.6198347107438016</v>
      </c>
      <c r="U1540" s="144">
        <f t="shared" si="359"/>
        <v>78.187919463087241</v>
      </c>
      <c r="V1540" s="144">
        <f t="shared" si="360"/>
        <v>4.0604026845637584</v>
      </c>
      <c r="W1540" s="144">
        <f>IFERROR(H1540/M1540,Tabla2[[#This Row],[CARGA PRODUCCION (ANIMALES/HA)]])</f>
        <v>3.8535118884941237</v>
      </c>
      <c r="X1540" s="142">
        <f t="shared" si="349"/>
        <v>2023</v>
      </c>
      <c r="Y1540" s="142">
        <f t="shared" si="350"/>
        <v>5</v>
      </c>
      <c r="Z1540" s="142" t="e">
        <f t="shared" ca="1" si="351"/>
        <v>#NAME?</v>
      </c>
      <c r="AA1540" s="145">
        <f t="shared" si="361"/>
        <v>141</v>
      </c>
      <c r="AB1540" s="143">
        <f t="shared" si="362"/>
        <v>0.85815602836879434</v>
      </c>
      <c r="AC1540" s="146">
        <f t="shared" si="352"/>
        <v>0.14184397163120566</v>
      </c>
      <c r="AD1540" s="140"/>
    </row>
    <row r="1541" spans="1:30">
      <c r="A1541" s="147">
        <v>45075</v>
      </c>
      <c r="B1541" s="140" t="s">
        <v>85</v>
      </c>
      <c r="C1541" s="140">
        <v>1761</v>
      </c>
      <c r="D1541" s="140">
        <v>40</v>
      </c>
      <c r="E1541" s="140">
        <v>9</v>
      </c>
      <c r="F1541" s="140">
        <v>40</v>
      </c>
      <c r="G1541" s="140">
        <v>103</v>
      </c>
      <c r="H1541" s="140">
        <v>114</v>
      </c>
      <c r="I1541" s="140">
        <v>0</v>
      </c>
      <c r="J1541" s="140">
        <v>2</v>
      </c>
      <c r="K1541" s="140">
        <v>480</v>
      </c>
      <c r="L1541" s="140">
        <v>26.01</v>
      </c>
      <c r="M1541" s="141">
        <v>34.119999999999997</v>
      </c>
      <c r="N1541" s="154">
        <f>IF(Tabla2[[#This Row],[LECHE RETIRO DIA]]&lt;&gt;ISBLANK(Tabla2[[#This Row],[LECHE RETIRO DIA]]),SUM(Tabla2[[#This Row],[LECHE TANQUE DIA]:[LECHE RETIRO DIA]]),SUM(Tabla2[[#This Row],[LECHE TANQUE DIA]:[LECHE AUTOCONSUMO DIA]]))</f>
        <v>1850</v>
      </c>
      <c r="O1541" s="143">
        <f t="shared" si="353"/>
        <v>0.95189189189189194</v>
      </c>
      <c r="P1541" s="144">
        <f t="shared" si="354"/>
        <v>17.961165048543688</v>
      </c>
      <c r="Q1541" s="144">
        <f t="shared" si="355"/>
        <v>17.097087378640776</v>
      </c>
      <c r="R1541" s="144">
        <f t="shared" si="356"/>
        <v>20</v>
      </c>
      <c r="S1541" s="144">
        <f t="shared" si="357"/>
        <v>3.8541666666666665</v>
      </c>
      <c r="T1541" s="144">
        <f t="shared" si="358"/>
        <v>4.6601941747572813</v>
      </c>
      <c r="U1541" s="144">
        <f t="shared" si="359"/>
        <v>71.126489811610909</v>
      </c>
      <c r="V1541" s="144">
        <f t="shared" si="360"/>
        <v>3.9600153787004997</v>
      </c>
      <c r="W1541" s="144">
        <f>IFERROR(H1541/M1541,Tabla2[[#This Row],[CARGA PRODUCCION (ANIMALES/HA)]])</f>
        <v>3.3411488862837047</v>
      </c>
      <c r="X1541" s="142">
        <f t="shared" si="349"/>
        <v>2023</v>
      </c>
      <c r="Y1541" s="142">
        <f t="shared" si="350"/>
        <v>5</v>
      </c>
      <c r="Z1541" s="142" t="e">
        <f t="shared" ca="1" si="351"/>
        <v>#NAME?</v>
      </c>
      <c r="AA1541" s="145">
        <f t="shared" si="361"/>
        <v>114</v>
      </c>
      <c r="AB1541" s="143">
        <f t="shared" si="362"/>
        <v>0.90350877192982459</v>
      </c>
      <c r="AC1541" s="146">
        <f t="shared" si="352"/>
        <v>9.6491228070175405E-2</v>
      </c>
      <c r="AD1541" s="140"/>
    </row>
    <row r="1542" spans="1:30">
      <c r="A1542" s="147">
        <v>45075</v>
      </c>
      <c r="B1542" s="140" t="s">
        <v>117</v>
      </c>
      <c r="C1542" s="140">
        <v>660</v>
      </c>
      <c r="D1542" s="140">
        <v>15</v>
      </c>
      <c r="E1542" s="140">
        <v>5</v>
      </c>
      <c r="F1542" s="140">
        <v>15</v>
      </c>
      <c r="G1542" s="140">
        <v>37</v>
      </c>
      <c r="H1542" s="140">
        <v>45</v>
      </c>
      <c r="I1542" s="140">
        <v>0</v>
      </c>
      <c r="J1542" s="140">
        <v>3</v>
      </c>
      <c r="K1542" s="140">
        <v>180</v>
      </c>
      <c r="L1542" s="140">
        <v>14</v>
      </c>
      <c r="M1542" s="141">
        <v>15</v>
      </c>
      <c r="N1542" s="154">
        <f>IF(Tabla2[[#This Row],[LECHE RETIRO DIA]]&lt;&gt;ISBLANK(Tabla2[[#This Row],[LECHE RETIRO DIA]]),SUM(Tabla2[[#This Row],[LECHE TANQUE DIA]:[LECHE RETIRO DIA]]),SUM(Tabla2[[#This Row],[LECHE TANQUE DIA]:[LECHE AUTOCONSUMO DIA]]))</f>
        <v>695</v>
      </c>
      <c r="O1542" s="143">
        <f t="shared" si="353"/>
        <v>0.94964028776978415</v>
      </c>
      <c r="P1542" s="144">
        <f t="shared" si="354"/>
        <v>18.783783783783782</v>
      </c>
      <c r="Q1542" s="144">
        <f t="shared" si="355"/>
        <v>17.837837837837839</v>
      </c>
      <c r="R1542" s="144">
        <f t="shared" si="356"/>
        <v>5</v>
      </c>
      <c r="S1542" s="144">
        <f t="shared" si="357"/>
        <v>3.8611111111111112</v>
      </c>
      <c r="T1542" s="144">
        <f t="shared" si="358"/>
        <v>4.8648648648648649</v>
      </c>
      <c r="U1542" s="144">
        <f t="shared" si="359"/>
        <v>49.642857142857146</v>
      </c>
      <c r="V1542" s="144">
        <f t="shared" si="360"/>
        <v>2.6428571428571428</v>
      </c>
      <c r="W1542" s="144">
        <f>IFERROR(H1542/M1542,Tabla2[[#This Row],[CARGA PRODUCCION (ANIMALES/HA)]])</f>
        <v>3</v>
      </c>
      <c r="X1542" s="142">
        <f t="shared" si="349"/>
        <v>2023</v>
      </c>
      <c r="Y1542" s="142">
        <f t="shared" si="350"/>
        <v>5</v>
      </c>
      <c r="Z1542" s="142" t="e">
        <f t="shared" ca="1" si="351"/>
        <v>#NAME?</v>
      </c>
      <c r="AA1542" s="145">
        <f t="shared" si="361"/>
        <v>45</v>
      </c>
      <c r="AB1542" s="143">
        <f t="shared" si="362"/>
        <v>0.82222222222222219</v>
      </c>
      <c r="AC1542" s="146">
        <f t="shared" si="352"/>
        <v>0.17777777777777781</v>
      </c>
      <c r="AD1542" s="140"/>
    </row>
    <row r="1543" spans="1:30">
      <c r="A1543" s="147">
        <v>45076</v>
      </c>
      <c r="B1543" s="140" t="s">
        <v>80</v>
      </c>
      <c r="C1543" s="140">
        <v>2366</v>
      </c>
      <c r="D1543" s="140">
        <v>30</v>
      </c>
      <c r="E1543" s="140">
        <v>9</v>
      </c>
      <c r="F1543" s="140">
        <v>30</v>
      </c>
      <c r="G1543" s="140">
        <v>101</v>
      </c>
      <c r="H1543" s="140">
        <v>104</v>
      </c>
      <c r="I1543" s="140">
        <v>2</v>
      </c>
      <c r="J1543" s="140">
        <v>8</v>
      </c>
      <c r="K1543" s="140">
        <v>640</v>
      </c>
      <c r="L1543" s="140">
        <v>23.4</v>
      </c>
      <c r="M1543" s="141">
        <v>31.01</v>
      </c>
      <c r="N1543" s="154">
        <f>IF(Tabla2[[#This Row],[LECHE RETIRO DIA]]&lt;&gt;ISBLANK(Tabla2[[#This Row],[LECHE RETIRO DIA]]),SUM(Tabla2[[#This Row],[LECHE TANQUE DIA]:[LECHE RETIRO DIA]]),SUM(Tabla2[[#This Row],[LECHE TANQUE DIA]:[LECHE AUTOCONSUMO DIA]]))</f>
        <v>2435</v>
      </c>
      <c r="O1543" s="143">
        <f t="shared" si="353"/>
        <v>0.97166324435318274</v>
      </c>
      <c r="P1543" s="144">
        <f t="shared" si="354"/>
        <v>24.10891089108911</v>
      </c>
      <c r="Q1543" s="144">
        <f t="shared" si="355"/>
        <v>23.425742574257427</v>
      </c>
      <c r="R1543" s="144">
        <f t="shared" si="356"/>
        <v>3.75</v>
      </c>
      <c r="S1543" s="144">
        <f t="shared" si="357"/>
        <v>3.8046875</v>
      </c>
      <c r="T1543" s="144">
        <f t="shared" si="358"/>
        <v>6.3366336633663369</v>
      </c>
      <c r="U1543" s="144">
        <f t="shared" si="359"/>
        <v>104.05982905982907</v>
      </c>
      <c r="V1543" s="144">
        <f t="shared" si="360"/>
        <v>4.3162393162393169</v>
      </c>
      <c r="W1543" s="144">
        <f>IFERROR(H1543/M1543,Tabla2[[#This Row],[CARGA PRODUCCION (ANIMALES/HA)]])</f>
        <v>3.3537568526281842</v>
      </c>
      <c r="X1543" s="142">
        <f t="shared" si="349"/>
        <v>2023</v>
      </c>
      <c r="Y1543" s="142">
        <f t="shared" si="350"/>
        <v>5</v>
      </c>
      <c r="Z1543" s="142" t="e">
        <f t="shared" ca="1" si="351"/>
        <v>#NAME?</v>
      </c>
      <c r="AA1543" s="145">
        <f t="shared" si="361"/>
        <v>104</v>
      </c>
      <c r="AB1543" s="143">
        <f t="shared" si="362"/>
        <v>0.97115384615384615</v>
      </c>
      <c r="AC1543" s="146">
        <f t="shared" si="352"/>
        <v>2.8846153846153855E-2</v>
      </c>
      <c r="AD1543" s="140"/>
    </row>
    <row r="1544" spans="1:30">
      <c r="A1544" s="147">
        <v>45076</v>
      </c>
      <c r="B1544" s="140" t="s">
        <v>83</v>
      </c>
      <c r="C1544" s="140">
        <v>2289</v>
      </c>
      <c r="D1544" s="140">
        <v>40</v>
      </c>
      <c r="E1544" s="140">
        <v>9</v>
      </c>
      <c r="F1544" s="140">
        <v>40</v>
      </c>
      <c r="G1544" s="140">
        <v>121</v>
      </c>
      <c r="H1544" s="140">
        <v>143</v>
      </c>
      <c r="I1544" s="140">
        <v>2</v>
      </c>
      <c r="J1544" s="140">
        <v>9</v>
      </c>
      <c r="K1544" s="140">
        <v>680</v>
      </c>
      <c r="L1544" s="140">
        <v>29.8</v>
      </c>
      <c r="M1544" s="141">
        <v>36.590000000000003</v>
      </c>
      <c r="N1544" s="154">
        <f>IF(Tabla2[[#This Row],[LECHE RETIRO DIA]]&lt;&gt;ISBLANK(Tabla2[[#This Row],[LECHE RETIRO DIA]]),SUM(Tabla2[[#This Row],[LECHE TANQUE DIA]:[LECHE RETIRO DIA]]),SUM(Tabla2[[#This Row],[LECHE TANQUE DIA]:[LECHE AUTOCONSUMO DIA]]))</f>
        <v>2378</v>
      </c>
      <c r="O1544" s="143">
        <f t="shared" si="353"/>
        <v>0.96257359125315389</v>
      </c>
      <c r="P1544" s="144">
        <f t="shared" si="354"/>
        <v>19.652892561983471</v>
      </c>
      <c r="Q1544" s="144">
        <f t="shared" si="355"/>
        <v>18.917355371900825</v>
      </c>
      <c r="R1544" s="144">
        <f t="shared" si="356"/>
        <v>4.4444444444444446</v>
      </c>
      <c r="S1544" s="144">
        <f t="shared" si="357"/>
        <v>3.4970588235294118</v>
      </c>
      <c r="T1544" s="144">
        <f t="shared" si="358"/>
        <v>5.6198347107438016</v>
      </c>
      <c r="U1544" s="144">
        <f t="shared" si="359"/>
        <v>79.798657718120808</v>
      </c>
      <c r="V1544" s="144">
        <f t="shared" si="360"/>
        <v>4.0604026845637584</v>
      </c>
      <c r="W1544" s="144">
        <f>IFERROR(H1544/M1544,Tabla2[[#This Row],[CARGA PRODUCCION (ANIMALES/HA)]])</f>
        <v>3.9081716315933313</v>
      </c>
      <c r="X1544" s="142">
        <f t="shared" si="349"/>
        <v>2023</v>
      </c>
      <c r="Y1544" s="142">
        <f t="shared" si="350"/>
        <v>5</v>
      </c>
      <c r="Z1544" s="142" t="e">
        <f t="shared" ca="1" si="351"/>
        <v>#NAME?</v>
      </c>
      <c r="AA1544" s="145">
        <f t="shared" si="361"/>
        <v>143</v>
      </c>
      <c r="AB1544" s="143">
        <f t="shared" si="362"/>
        <v>0.84615384615384615</v>
      </c>
      <c r="AC1544" s="146">
        <f t="shared" si="352"/>
        <v>0.15384615384615385</v>
      </c>
      <c r="AD1544" s="140"/>
    </row>
    <row r="1545" spans="1:30">
      <c r="A1545" s="147">
        <v>45076</v>
      </c>
      <c r="B1545" s="140" t="s">
        <v>85</v>
      </c>
      <c r="C1545" s="140">
        <v>1761</v>
      </c>
      <c r="D1545" s="140">
        <v>40</v>
      </c>
      <c r="E1545" s="140">
        <v>9</v>
      </c>
      <c r="F1545" s="140">
        <v>40</v>
      </c>
      <c r="G1545" s="140">
        <v>104</v>
      </c>
      <c r="H1545" s="140">
        <v>114</v>
      </c>
      <c r="I1545" s="140">
        <v>0</v>
      </c>
      <c r="J1545" s="140">
        <v>2</v>
      </c>
      <c r="K1545" s="140">
        <v>480</v>
      </c>
      <c r="L1545" s="140">
        <v>26.01</v>
      </c>
      <c r="M1545" s="141">
        <v>34.119999999999997</v>
      </c>
      <c r="N1545" s="154">
        <f>IF(Tabla2[[#This Row],[LECHE RETIRO DIA]]&lt;&gt;ISBLANK(Tabla2[[#This Row],[LECHE RETIRO DIA]]),SUM(Tabla2[[#This Row],[LECHE TANQUE DIA]:[LECHE RETIRO DIA]]),SUM(Tabla2[[#This Row],[LECHE TANQUE DIA]:[LECHE AUTOCONSUMO DIA]]))</f>
        <v>1850</v>
      </c>
      <c r="O1545" s="143">
        <f t="shared" si="353"/>
        <v>0.95189189189189194</v>
      </c>
      <c r="P1545" s="144">
        <f t="shared" si="354"/>
        <v>17.78846153846154</v>
      </c>
      <c r="Q1545" s="144">
        <f t="shared" si="355"/>
        <v>16.932692307692307</v>
      </c>
      <c r="R1545" s="144">
        <f t="shared" si="356"/>
        <v>20</v>
      </c>
      <c r="S1545" s="144">
        <f t="shared" si="357"/>
        <v>3.8541666666666665</v>
      </c>
      <c r="T1545" s="144">
        <f t="shared" si="358"/>
        <v>4.615384615384615</v>
      </c>
      <c r="U1545" s="144">
        <f t="shared" si="359"/>
        <v>71.126489811610909</v>
      </c>
      <c r="V1545" s="144">
        <f t="shared" si="360"/>
        <v>3.9984621299500192</v>
      </c>
      <c r="W1545" s="144">
        <f>IFERROR(H1545/M1545,Tabla2[[#This Row],[CARGA PRODUCCION (ANIMALES/HA)]])</f>
        <v>3.3411488862837047</v>
      </c>
      <c r="X1545" s="142">
        <f t="shared" si="349"/>
        <v>2023</v>
      </c>
      <c r="Y1545" s="142">
        <f t="shared" si="350"/>
        <v>5</v>
      </c>
      <c r="Z1545" s="142" t="e">
        <f t="shared" ca="1" si="351"/>
        <v>#NAME?</v>
      </c>
      <c r="AA1545" s="145">
        <f t="shared" si="361"/>
        <v>114</v>
      </c>
      <c r="AB1545" s="143">
        <f t="shared" si="362"/>
        <v>0.91228070175438591</v>
      </c>
      <c r="AC1545" s="146">
        <f t="shared" si="352"/>
        <v>8.7719298245614086E-2</v>
      </c>
      <c r="AD1545" s="140"/>
    </row>
    <row r="1546" spans="1:30">
      <c r="A1546" s="147">
        <v>45076</v>
      </c>
      <c r="B1546" s="140" t="s">
        <v>117</v>
      </c>
      <c r="C1546" s="140">
        <v>597</v>
      </c>
      <c r="D1546" s="140">
        <v>15</v>
      </c>
      <c r="E1546" s="140">
        <v>5</v>
      </c>
      <c r="F1546" s="140">
        <v>15</v>
      </c>
      <c r="G1546" s="140">
        <v>38</v>
      </c>
      <c r="H1546" s="140">
        <v>45</v>
      </c>
      <c r="I1546" s="140">
        <v>0</v>
      </c>
      <c r="J1546" s="140">
        <v>3</v>
      </c>
      <c r="K1546" s="140">
        <v>180</v>
      </c>
      <c r="L1546" s="140">
        <v>14</v>
      </c>
      <c r="M1546" s="141">
        <v>15</v>
      </c>
      <c r="N1546" s="154">
        <f>IF(Tabla2[[#This Row],[LECHE RETIRO DIA]]&lt;&gt;ISBLANK(Tabla2[[#This Row],[LECHE RETIRO DIA]]),SUM(Tabla2[[#This Row],[LECHE TANQUE DIA]:[LECHE RETIRO DIA]]),SUM(Tabla2[[#This Row],[LECHE TANQUE DIA]:[LECHE AUTOCONSUMO DIA]]))</f>
        <v>632</v>
      </c>
      <c r="O1546" s="143">
        <f t="shared" si="353"/>
        <v>0.944620253164557</v>
      </c>
      <c r="P1546" s="144">
        <f t="shared" si="354"/>
        <v>16.631578947368421</v>
      </c>
      <c r="Q1546" s="144">
        <f t="shared" si="355"/>
        <v>15.710526315789474</v>
      </c>
      <c r="R1546" s="144">
        <f t="shared" si="356"/>
        <v>5</v>
      </c>
      <c r="S1546" s="144">
        <f t="shared" si="357"/>
        <v>3.5111111111111111</v>
      </c>
      <c r="T1546" s="144">
        <f t="shared" si="358"/>
        <v>4.7368421052631575</v>
      </c>
      <c r="U1546" s="144">
        <f t="shared" si="359"/>
        <v>45.142857142857146</v>
      </c>
      <c r="V1546" s="144">
        <f t="shared" si="360"/>
        <v>2.7142857142857144</v>
      </c>
      <c r="W1546" s="144">
        <f>IFERROR(H1546/M1546,Tabla2[[#This Row],[CARGA PRODUCCION (ANIMALES/HA)]])</f>
        <v>3</v>
      </c>
      <c r="X1546" s="142">
        <f t="shared" si="349"/>
        <v>2023</v>
      </c>
      <c r="Y1546" s="142">
        <f t="shared" si="350"/>
        <v>5</v>
      </c>
      <c r="Z1546" s="142" t="e">
        <f t="shared" ca="1" si="351"/>
        <v>#NAME?</v>
      </c>
      <c r="AA1546" s="145">
        <f t="shared" si="361"/>
        <v>45</v>
      </c>
      <c r="AB1546" s="143">
        <f t="shared" si="362"/>
        <v>0.84444444444444444</v>
      </c>
      <c r="AC1546" s="146">
        <f t="shared" si="352"/>
        <v>0.15555555555555556</v>
      </c>
      <c r="AD1546" s="140"/>
    </row>
    <row r="1547" spans="1:30">
      <c r="A1547" s="147">
        <v>45077</v>
      </c>
      <c r="B1547" s="140" t="s">
        <v>80</v>
      </c>
      <c r="C1547" s="140">
        <v>2319</v>
      </c>
      <c r="D1547" s="140">
        <v>30</v>
      </c>
      <c r="E1547" s="140">
        <v>9</v>
      </c>
      <c r="F1547" s="140">
        <v>30</v>
      </c>
      <c r="G1547" s="140">
        <v>101</v>
      </c>
      <c r="H1547" s="140">
        <v>104</v>
      </c>
      <c r="I1547" s="140">
        <v>1</v>
      </c>
      <c r="J1547" s="140">
        <v>8</v>
      </c>
      <c r="K1547" s="140">
        <v>640</v>
      </c>
      <c r="L1547" s="140">
        <v>23.4</v>
      </c>
      <c r="M1547" s="141">
        <v>31.01</v>
      </c>
      <c r="N1547" s="154">
        <f>IF(Tabla2[[#This Row],[LECHE RETIRO DIA]]&lt;&gt;ISBLANK(Tabla2[[#This Row],[LECHE RETIRO DIA]]),SUM(Tabla2[[#This Row],[LECHE TANQUE DIA]:[LECHE RETIRO DIA]]),SUM(Tabla2[[#This Row],[LECHE TANQUE DIA]:[LECHE AUTOCONSUMO DIA]]))</f>
        <v>2388</v>
      </c>
      <c r="O1547" s="143">
        <f t="shared" si="353"/>
        <v>0.97110552763819091</v>
      </c>
      <c r="P1547" s="144">
        <f t="shared" si="354"/>
        <v>23.643564356435643</v>
      </c>
      <c r="Q1547" s="144">
        <f t="shared" si="355"/>
        <v>22.96039603960396</v>
      </c>
      <c r="R1547" s="144">
        <f t="shared" si="356"/>
        <v>3.75</v>
      </c>
      <c r="S1547" s="144">
        <f t="shared" si="357"/>
        <v>3.7312500000000002</v>
      </c>
      <c r="T1547" s="144">
        <f t="shared" si="358"/>
        <v>6.3366336633663369</v>
      </c>
      <c r="U1547" s="144">
        <f t="shared" si="359"/>
        <v>102.05128205128206</v>
      </c>
      <c r="V1547" s="144">
        <f t="shared" si="360"/>
        <v>4.3162393162393169</v>
      </c>
      <c r="W1547" s="144">
        <f>IFERROR(H1547/M1547,Tabla2[[#This Row],[CARGA PRODUCCION (ANIMALES/HA)]])</f>
        <v>3.3537568526281842</v>
      </c>
      <c r="X1547" s="142">
        <f t="shared" si="349"/>
        <v>2023</v>
      </c>
      <c r="Y1547" s="142">
        <f t="shared" si="350"/>
        <v>5</v>
      </c>
      <c r="Z1547" s="142" t="e">
        <f t="shared" ca="1" si="351"/>
        <v>#NAME?</v>
      </c>
      <c r="AA1547" s="145">
        <f t="shared" si="361"/>
        <v>104</v>
      </c>
      <c r="AB1547" s="143">
        <f t="shared" si="362"/>
        <v>0.97115384615384615</v>
      </c>
      <c r="AC1547" s="146">
        <f t="shared" si="352"/>
        <v>2.8846153846153855E-2</v>
      </c>
      <c r="AD1547" s="140"/>
    </row>
    <row r="1548" spans="1:30">
      <c r="A1548" s="147">
        <v>45077</v>
      </c>
      <c r="B1548" s="140" t="s">
        <v>83</v>
      </c>
      <c r="C1548" s="140">
        <v>2182</v>
      </c>
      <c r="D1548" s="140">
        <v>40</v>
      </c>
      <c r="E1548" s="140">
        <v>9</v>
      </c>
      <c r="F1548" s="140">
        <v>40</v>
      </c>
      <c r="G1548" s="140">
        <v>121</v>
      </c>
      <c r="H1548" s="140">
        <v>143</v>
      </c>
      <c r="I1548" s="140">
        <v>2</v>
      </c>
      <c r="J1548" s="140">
        <v>9</v>
      </c>
      <c r="K1548" s="140">
        <v>680</v>
      </c>
      <c r="L1548" s="140">
        <v>29.8</v>
      </c>
      <c r="M1548" s="141">
        <v>36.590000000000003</v>
      </c>
      <c r="N1548" s="154">
        <f>IF(Tabla2[[#This Row],[LECHE RETIRO DIA]]&lt;&gt;ISBLANK(Tabla2[[#This Row],[LECHE RETIRO DIA]]),SUM(Tabla2[[#This Row],[LECHE TANQUE DIA]:[LECHE RETIRO DIA]]),SUM(Tabla2[[#This Row],[LECHE TANQUE DIA]:[LECHE AUTOCONSUMO DIA]]))</f>
        <v>2271</v>
      </c>
      <c r="O1548" s="143">
        <f t="shared" si="353"/>
        <v>0.96081021576398062</v>
      </c>
      <c r="P1548" s="144">
        <f t="shared" si="354"/>
        <v>18.768595041322314</v>
      </c>
      <c r="Q1548" s="144">
        <f t="shared" si="355"/>
        <v>18.033057851239668</v>
      </c>
      <c r="R1548" s="144">
        <f t="shared" si="356"/>
        <v>4.4444444444444446</v>
      </c>
      <c r="S1548" s="144">
        <f t="shared" si="357"/>
        <v>3.3397058823529413</v>
      </c>
      <c r="T1548" s="144">
        <f t="shared" si="358"/>
        <v>5.6198347107438016</v>
      </c>
      <c r="U1548" s="144">
        <f t="shared" si="359"/>
        <v>76.208053691275168</v>
      </c>
      <c r="V1548" s="144">
        <f t="shared" si="360"/>
        <v>4.0604026845637584</v>
      </c>
      <c r="W1548" s="144">
        <f>IFERROR(H1548/M1548,Tabla2[[#This Row],[CARGA PRODUCCION (ANIMALES/HA)]])</f>
        <v>3.9081716315933313</v>
      </c>
      <c r="X1548" s="142">
        <f t="shared" si="349"/>
        <v>2023</v>
      </c>
      <c r="Y1548" s="142">
        <f t="shared" si="350"/>
        <v>5</v>
      </c>
      <c r="Z1548" s="142" t="e">
        <f t="shared" ca="1" si="351"/>
        <v>#NAME?</v>
      </c>
      <c r="AA1548" s="145">
        <f t="shared" si="361"/>
        <v>143</v>
      </c>
      <c r="AB1548" s="143">
        <f t="shared" si="362"/>
        <v>0.84615384615384615</v>
      </c>
      <c r="AC1548" s="146">
        <f t="shared" si="352"/>
        <v>0.15384615384615385</v>
      </c>
      <c r="AD1548" s="140"/>
    </row>
    <row r="1549" spans="1:30">
      <c r="A1549" s="147">
        <v>45077</v>
      </c>
      <c r="B1549" s="140" t="s">
        <v>85</v>
      </c>
      <c r="C1549" s="140">
        <v>1895</v>
      </c>
      <c r="D1549" s="140">
        <v>40</v>
      </c>
      <c r="E1549" s="140">
        <v>9</v>
      </c>
      <c r="F1549" s="140">
        <v>40</v>
      </c>
      <c r="G1549" s="140">
        <v>104</v>
      </c>
      <c r="H1549" s="140">
        <v>114</v>
      </c>
      <c r="I1549" s="140">
        <v>0</v>
      </c>
      <c r="J1549" s="140">
        <v>2</v>
      </c>
      <c r="K1549" s="140">
        <v>480</v>
      </c>
      <c r="L1549" s="140">
        <v>26.01</v>
      </c>
      <c r="M1549" s="141">
        <v>34.119999999999997</v>
      </c>
      <c r="N1549" s="154">
        <f>IF(Tabla2[[#This Row],[LECHE RETIRO DIA]]&lt;&gt;ISBLANK(Tabla2[[#This Row],[LECHE RETIRO DIA]]),SUM(Tabla2[[#This Row],[LECHE TANQUE DIA]:[LECHE RETIRO DIA]]),SUM(Tabla2[[#This Row],[LECHE TANQUE DIA]:[LECHE AUTOCONSUMO DIA]]))</f>
        <v>1984</v>
      </c>
      <c r="O1549" s="143">
        <f t="shared" si="353"/>
        <v>0.95514112903225812</v>
      </c>
      <c r="P1549" s="144">
        <f t="shared" si="354"/>
        <v>19.076923076923077</v>
      </c>
      <c r="Q1549" s="144">
        <f t="shared" si="355"/>
        <v>18.221153846153847</v>
      </c>
      <c r="R1549" s="144">
        <f t="shared" si="356"/>
        <v>20</v>
      </c>
      <c r="S1549" s="144">
        <f t="shared" si="357"/>
        <v>4.1333333333333337</v>
      </c>
      <c r="T1549" s="144">
        <f t="shared" si="358"/>
        <v>4.615384615384615</v>
      </c>
      <c r="U1549" s="144">
        <f t="shared" si="359"/>
        <v>76.278354479046513</v>
      </c>
      <c r="V1549" s="144">
        <f t="shared" si="360"/>
        <v>3.9984621299500192</v>
      </c>
      <c r="W1549" s="144">
        <f>IFERROR(H1549/M1549,Tabla2[[#This Row],[CARGA PRODUCCION (ANIMALES/HA)]])</f>
        <v>3.3411488862837047</v>
      </c>
      <c r="X1549" s="142">
        <f t="shared" ref="X1549:X1612" si="363">YEAR(A1549)</f>
        <v>2023</v>
      </c>
      <c r="Y1549" s="142">
        <f t="shared" ref="Y1549:Y1612" si="364">MONTH(A1549)</f>
        <v>5</v>
      </c>
      <c r="Z1549" s="142" t="e">
        <f t="shared" ref="Z1549:Z1612" ca="1" si="365">_xlfn.ISOWEEKNUM(A1549)</f>
        <v>#NAME?</v>
      </c>
      <c r="AA1549" s="145">
        <f t="shared" si="361"/>
        <v>114</v>
      </c>
      <c r="AB1549" s="143">
        <f t="shared" si="362"/>
        <v>0.91228070175438591</v>
      </c>
      <c r="AC1549" s="146">
        <f t="shared" si="352"/>
        <v>8.7719298245614086E-2</v>
      </c>
      <c r="AD1549" s="140"/>
    </row>
    <row r="1550" spans="1:30">
      <c r="A1550" s="147">
        <v>45077</v>
      </c>
      <c r="B1550" s="140" t="s">
        <v>88</v>
      </c>
      <c r="C1550" s="140">
        <v>601</v>
      </c>
      <c r="D1550" s="140">
        <v>15</v>
      </c>
      <c r="E1550" s="140">
        <v>5</v>
      </c>
      <c r="F1550" s="140">
        <v>15</v>
      </c>
      <c r="G1550" s="140">
        <v>38</v>
      </c>
      <c r="H1550" s="140">
        <v>45</v>
      </c>
      <c r="I1550" s="140">
        <v>0</v>
      </c>
      <c r="J1550" s="140">
        <v>3</v>
      </c>
      <c r="K1550" s="140">
        <v>180</v>
      </c>
      <c r="L1550" s="140">
        <v>14</v>
      </c>
      <c r="M1550" s="141">
        <v>15</v>
      </c>
      <c r="N1550" s="154">
        <f>IF(Tabla2[[#This Row],[LECHE RETIRO DIA]]&lt;&gt;ISBLANK(Tabla2[[#This Row],[LECHE RETIRO DIA]]),SUM(Tabla2[[#This Row],[LECHE TANQUE DIA]:[LECHE RETIRO DIA]]),SUM(Tabla2[[#This Row],[LECHE TANQUE DIA]:[LECHE AUTOCONSUMO DIA]]))</f>
        <v>636</v>
      </c>
      <c r="O1550" s="143">
        <f t="shared" si="353"/>
        <v>0.94496855345911945</v>
      </c>
      <c r="P1550" s="144">
        <f t="shared" si="354"/>
        <v>16.736842105263158</v>
      </c>
      <c r="Q1550" s="144">
        <f t="shared" si="355"/>
        <v>15.815789473684211</v>
      </c>
      <c r="R1550" s="144">
        <f t="shared" si="356"/>
        <v>5</v>
      </c>
      <c r="S1550" s="144">
        <f t="shared" si="357"/>
        <v>3.5333333333333332</v>
      </c>
      <c r="T1550" s="144">
        <f t="shared" si="358"/>
        <v>4.7368421052631575</v>
      </c>
      <c r="U1550" s="144">
        <f t="shared" si="359"/>
        <v>45.428571428571431</v>
      </c>
      <c r="V1550" s="144">
        <f t="shared" si="360"/>
        <v>2.7142857142857144</v>
      </c>
      <c r="W1550" s="144">
        <f>IFERROR(H1550/M1550,Tabla2[[#This Row],[CARGA PRODUCCION (ANIMALES/HA)]])</f>
        <v>3</v>
      </c>
      <c r="X1550" s="142">
        <f t="shared" si="363"/>
        <v>2023</v>
      </c>
      <c r="Y1550" s="142">
        <f t="shared" si="364"/>
        <v>5</v>
      </c>
      <c r="Z1550" s="142" t="e">
        <f t="shared" ca="1" si="365"/>
        <v>#NAME?</v>
      </c>
      <c r="AA1550" s="145">
        <f t="shared" si="361"/>
        <v>45</v>
      </c>
      <c r="AB1550" s="143">
        <f t="shared" si="362"/>
        <v>0.84444444444444444</v>
      </c>
      <c r="AC1550" s="146">
        <f t="shared" si="352"/>
        <v>0.15555555555555556</v>
      </c>
      <c r="AD1550" s="140"/>
    </row>
    <row r="1551" spans="1:30">
      <c r="A1551" s="147">
        <v>45078</v>
      </c>
      <c r="B1551" s="140" t="s">
        <v>81</v>
      </c>
      <c r="C1551" s="140">
        <v>2281</v>
      </c>
      <c r="D1551" s="140">
        <v>30</v>
      </c>
      <c r="E1551" s="140">
        <v>9</v>
      </c>
      <c r="F1551" s="140">
        <v>30</v>
      </c>
      <c r="G1551" s="140">
        <v>102</v>
      </c>
      <c r="H1551" s="140">
        <v>104</v>
      </c>
      <c r="I1551" s="140">
        <v>1</v>
      </c>
      <c r="J1551" s="140">
        <v>8</v>
      </c>
      <c r="K1551" s="140">
        <v>640</v>
      </c>
      <c r="L1551" s="140">
        <v>23.4</v>
      </c>
      <c r="M1551" s="141">
        <v>31.01</v>
      </c>
      <c r="N1551" s="154">
        <f>IF(Tabla2[[#This Row],[LECHE RETIRO DIA]]&lt;&gt;ISBLANK(Tabla2[[#This Row],[LECHE RETIRO DIA]]),SUM(Tabla2[[#This Row],[LECHE TANQUE DIA]:[LECHE RETIRO DIA]]),SUM(Tabla2[[#This Row],[LECHE TANQUE DIA]:[LECHE AUTOCONSUMO DIA]]))</f>
        <v>2350</v>
      </c>
      <c r="O1551" s="143">
        <f t="shared" si="353"/>
        <v>0.97063829787234046</v>
      </c>
      <c r="P1551" s="144">
        <f t="shared" si="354"/>
        <v>23.03921568627451</v>
      </c>
      <c r="Q1551" s="144">
        <f t="shared" si="355"/>
        <v>22.362745098039216</v>
      </c>
      <c r="R1551" s="144">
        <f t="shared" si="356"/>
        <v>3.75</v>
      </c>
      <c r="S1551" s="144">
        <f t="shared" si="357"/>
        <v>3.671875</v>
      </c>
      <c r="T1551" s="144">
        <f t="shared" si="358"/>
        <v>6.2745098039215685</v>
      </c>
      <c r="U1551" s="144">
        <f t="shared" si="359"/>
        <v>100.42735042735043</v>
      </c>
      <c r="V1551" s="144">
        <f t="shared" si="360"/>
        <v>4.3589743589743595</v>
      </c>
      <c r="W1551" s="144">
        <f>IFERROR(H1551/M1551,Tabla2[[#This Row],[CARGA PRODUCCION (ANIMALES/HA)]])</f>
        <v>3.3537568526281842</v>
      </c>
      <c r="X1551" s="142">
        <f t="shared" si="363"/>
        <v>2023</v>
      </c>
      <c r="Y1551" s="142">
        <f t="shared" si="364"/>
        <v>6</v>
      </c>
      <c r="Z1551" s="142" t="e">
        <f t="shared" ca="1" si="365"/>
        <v>#NAME?</v>
      </c>
      <c r="AA1551" s="145">
        <f t="shared" si="361"/>
        <v>104</v>
      </c>
      <c r="AB1551" s="143">
        <f t="shared" si="362"/>
        <v>0.98076923076923073</v>
      </c>
      <c r="AC1551" s="146">
        <f t="shared" si="352"/>
        <v>1.9230769230769273E-2</v>
      </c>
      <c r="AD1551" s="140"/>
    </row>
    <row r="1552" spans="1:30">
      <c r="A1552" s="147">
        <v>45078</v>
      </c>
      <c r="B1552" s="140" t="s">
        <v>83</v>
      </c>
      <c r="C1552" s="140">
        <v>2227</v>
      </c>
      <c r="D1552" s="140">
        <v>40</v>
      </c>
      <c r="E1552" s="140">
        <v>9</v>
      </c>
      <c r="F1552" s="140">
        <v>40</v>
      </c>
      <c r="G1552" s="140">
        <v>121</v>
      </c>
      <c r="H1552" s="140">
        <v>143</v>
      </c>
      <c r="I1552" s="140">
        <v>2</v>
      </c>
      <c r="J1552" s="140">
        <v>9</v>
      </c>
      <c r="K1552" s="140">
        <v>680</v>
      </c>
      <c r="L1552" s="140">
        <v>29.8</v>
      </c>
      <c r="M1552" s="141">
        <v>36.590000000000003</v>
      </c>
      <c r="N1552" s="154">
        <f>IF(Tabla2[[#This Row],[LECHE RETIRO DIA]]&lt;&gt;ISBLANK(Tabla2[[#This Row],[LECHE RETIRO DIA]]),SUM(Tabla2[[#This Row],[LECHE TANQUE DIA]:[LECHE RETIRO DIA]]),SUM(Tabla2[[#This Row],[LECHE TANQUE DIA]:[LECHE AUTOCONSUMO DIA]]))</f>
        <v>2316</v>
      </c>
      <c r="O1552" s="143">
        <f t="shared" si="353"/>
        <v>0.9615716753022453</v>
      </c>
      <c r="P1552" s="144">
        <f t="shared" si="354"/>
        <v>19.140495867768596</v>
      </c>
      <c r="Q1552" s="144">
        <f t="shared" si="355"/>
        <v>18.404958677685951</v>
      </c>
      <c r="R1552" s="144">
        <f t="shared" si="356"/>
        <v>4.4444444444444446</v>
      </c>
      <c r="S1552" s="144">
        <f t="shared" si="357"/>
        <v>3.4058823529411764</v>
      </c>
      <c r="T1552" s="144">
        <f t="shared" si="358"/>
        <v>5.6198347107438016</v>
      </c>
      <c r="U1552" s="144">
        <f t="shared" si="359"/>
        <v>77.718120805369125</v>
      </c>
      <c r="V1552" s="144">
        <f t="shared" si="360"/>
        <v>4.0604026845637584</v>
      </c>
      <c r="W1552" s="144">
        <f>IFERROR(H1552/M1552,Tabla2[[#This Row],[CARGA PRODUCCION (ANIMALES/HA)]])</f>
        <v>3.9081716315933313</v>
      </c>
      <c r="X1552" s="142">
        <f t="shared" si="363"/>
        <v>2023</v>
      </c>
      <c r="Y1552" s="142">
        <f t="shared" si="364"/>
        <v>6</v>
      </c>
      <c r="Z1552" s="142" t="e">
        <f t="shared" ca="1" si="365"/>
        <v>#NAME?</v>
      </c>
      <c r="AA1552" s="145">
        <f t="shared" si="361"/>
        <v>143</v>
      </c>
      <c r="AB1552" s="143">
        <f t="shared" si="362"/>
        <v>0.84615384615384615</v>
      </c>
      <c r="AC1552" s="146">
        <f t="shared" si="352"/>
        <v>0.15384615384615385</v>
      </c>
      <c r="AD1552" s="140"/>
    </row>
    <row r="1553" spans="1:30">
      <c r="A1553" s="147">
        <v>45078</v>
      </c>
      <c r="B1553" s="140" t="s">
        <v>85</v>
      </c>
      <c r="C1553" s="140">
        <v>1866</v>
      </c>
      <c r="D1553" s="140">
        <v>40</v>
      </c>
      <c r="E1553" s="140">
        <v>9</v>
      </c>
      <c r="F1553" s="140">
        <v>40</v>
      </c>
      <c r="G1553" s="140">
        <v>104</v>
      </c>
      <c r="H1553" s="140">
        <v>114</v>
      </c>
      <c r="I1553" s="140">
        <v>0</v>
      </c>
      <c r="J1553" s="140">
        <v>2</v>
      </c>
      <c r="K1553" s="140">
        <v>480</v>
      </c>
      <c r="L1553" s="140">
        <v>26.01</v>
      </c>
      <c r="M1553" s="141">
        <v>34.119999999999997</v>
      </c>
      <c r="N1553" s="154">
        <f>IF(Tabla2[[#This Row],[LECHE RETIRO DIA]]&lt;&gt;ISBLANK(Tabla2[[#This Row],[LECHE RETIRO DIA]]),SUM(Tabla2[[#This Row],[LECHE TANQUE DIA]:[LECHE RETIRO DIA]]),SUM(Tabla2[[#This Row],[LECHE TANQUE DIA]:[LECHE AUTOCONSUMO DIA]]))</f>
        <v>1955</v>
      </c>
      <c r="O1553" s="143">
        <f t="shared" si="353"/>
        <v>0.95447570332480813</v>
      </c>
      <c r="P1553" s="144">
        <f t="shared" si="354"/>
        <v>18.798076923076923</v>
      </c>
      <c r="Q1553" s="144">
        <f t="shared" si="355"/>
        <v>17.942307692307693</v>
      </c>
      <c r="R1553" s="144">
        <f t="shared" si="356"/>
        <v>20</v>
      </c>
      <c r="S1553" s="144">
        <f t="shared" si="357"/>
        <v>4.072916666666667</v>
      </c>
      <c r="T1553" s="144">
        <f t="shared" si="358"/>
        <v>4.615384615384615</v>
      </c>
      <c r="U1553" s="144">
        <f t="shared" si="359"/>
        <v>75.163398692810446</v>
      </c>
      <c r="V1553" s="144">
        <f t="shared" si="360"/>
        <v>3.9984621299500192</v>
      </c>
      <c r="W1553" s="144">
        <f>IFERROR(H1553/M1553,Tabla2[[#This Row],[CARGA PRODUCCION (ANIMALES/HA)]])</f>
        <v>3.3411488862837047</v>
      </c>
      <c r="X1553" s="142">
        <f t="shared" si="363"/>
        <v>2023</v>
      </c>
      <c r="Y1553" s="142">
        <f t="shared" si="364"/>
        <v>6</v>
      </c>
      <c r="Z1553" s="142" t="e">
        <f t="shared" ca="1" si="365"/>
        <v>#NAME?</v>
      </c>
      <c r="AA1553" s="145">
        <f t="shared" si="361"/>
        <v>114</v>
      </c>
      <c r="AB1553" s="143">
        <f t="shared" si="362"/>
        <v>0.91228070175438591</v>
      </c>
      <c r="AC1553" s="146">
        <f t="shared" si="352"/>
        <v>8.7719298245614086E-2</v>
      </c>
      <c r="AD1553" s="140"/>
    </row>
    <row r="1554" spans="1:30">
      <c r="A1554" s="147">
        <v>45078</v>
      </c>
      <c r="B1554" s="140" t="s">
        <v>88</v>
      </c>
      <c r="C1554" s="140">
        <v>616</v>
      </c>
      <c r="D1554" s="140">
        <v>15</v>
      </c>
      <c r="E1554" s="140">
        <v>5</v>
      </c>
      <c r="F1554" s="140">
        <v>15</v>
      </c>
      <c r="G1554" s="140">
        <v>38</v>
      </c>
      <c r="H1554" s="140">
        <v>45</v>
      </c>
      <c r="I1554" s="140">
        <v>0</v>
      </c>
      <c r="J1554" s="140">
        <v>3</v>
      </c>
      <c r="K1554" s="140">
        <v>180</v>
      </c>
      <c r="L1554" s="140">
        <v>14</v>
      </c>
      <c r="M1554" s="141">
        <v>15</v>
      </c>
      <c r="N1554" s="154">
        <f>IF(Tabla2[[#This Row],[LECHE RETIRO DIA]]&lt;&gt;ISBLANK(Tabla2[[#This Row],[LECHE RETIRO DIA]]),SUM(Tabla2[[#This Row],[LECHE TANQUE DIA]:[LECHE RETIRO DIA]]),SUM(Tabla2[[#This Row],[LECHE TANQUE DIA]:[LECHE AUTOCONSUMO DIA]]))</f>
        <v>651</v>
      </c>
      <c r="O1554" s="143">
        <f t="shared" si="353"/>
        <v>0.94623655913978499</v>
      </c>
      <c r="P1554" s="144">
        <f t="shared" si="354"/>
        <v>17.131578947368421</v>
      </c>
      <c r="Q1554" s="144">
        <f t="shared" si="355"/>
        <v>16.210526315789473</v>
      </c>
      <c r="R1554" s="144">
        <f t="shared" si="356"/>
        <v>5</v>
      </c>
      <c r="S1554" s="144">
        <f t="shared" si="357"/>
        <v>3.6166666666666667</v>
      </c>
      <c r="T1554" s="144">
        <f t="shared" si="358"/>
        <v>4.7368421052631575</v>
      </c>
      <c r="U1554" s="144">
        <f t="shared" si="359"/>
        <v>46.5</v>
      </c>
      <c r="V1554" s="144">
        <f t="shared" si="360"/>
        <v>2.7142857142857144</v>
      </c>
      <c r="W1554" s="144">
        <f>IFERROR(H1554/M1554,Tabla2[[#This Row],[CARGA PRODUCCION (ANIMALES/HA)]])</f>
        <v>3</v>
      </c>
      <c r="X1554" s="142">
        <f t="shared" si="363"/>
        <v>2023</v>
      </c>
      <c r="Y1554" s="142">
        <f t="shared" si="364"/>
        <v>6</v>
      </c>
      <c r="Z1554" s="142" t="e">
        <f t="shared" ca="1" si="365"/>
        <v>#NAME?</v>
      </c>
      <c r="AA1554" s="145">
        <f t="shared" si="361"/>
        <v>45</v>
      </c>
      <c r="AB1554" s="143">
        <f t="shared" si="362"/>
        <v>0.84444444444444444</v>
      </c>
      <c r="AC1554" s="146">
        <f t="shared" si="352"/>
        <v>0.15555555555555556</v>
      </c>
      <c r="AD1554" s="140"/>
    </row>
    <row r="1555" spans="1:30">
      <c r="A1555" s="147">
        <v>45079</v>
      </c>
      <c r="B1555" s="140" t="s">
        <v>80</v>
      </c>
      <c r="C1555" s="140">
        <v>2290</v>
      </c>
      <c r="D1555" s="140">
        <v>30</v>
      </c>
      <c r="E1555" s="140">
        <v>9</v>
      </c>
      <c r="F1555" s="140">
        <v>30</v>
      </c>
      <c r="G1555" s="140">
        <v>102</v>
      </c>
      <c r="H1555" s="140">
        <v>104</v>
      </c>
      <c r="I1555" s="140">
        <v>0</v>
      </c>
      <c r="J1555" s="140">
        <v>8</v>
      </c>
      <c r="K1555" s="140">
        <v>640</v>
      </c>
      <c r="L1555" s="140">
        <v>23.4</v>
      </c>
      <c r="M1555" s="141">
        <v>31.01</v>
      </c>
      <c r="N1555" s="154">
        <f>IF(Tabla2[[#This Row],[LECHE RETIRO DIA]]&lt;&gt;ISBLANK(Tabla2[[#This Row],[LECHE RETIRO DIA]]),SUM(Tabla2[[#This Row],[LECHE TANQUE DIA]:[LECHE RETIRO DIA]]),SUM(Tabla2[[#This Row],[LECHE TANQUE DIA]:[LECHE AUTOCONSUMO DIA]]))</f>
        <v>2359</v>
      </c>
      <c r="O1555" s="143">
        <f t="shared" si="353"/>
        <v>0.97075031793132682</v>
      </c>
      <c r="P1555" s="144">
        <f t="shared" si="354"/>
        <v>23.127450980392158</v>
      </c>
      <c r="Q1555" s="144">
        <f t="shared" si="355"/>
        <v>22.450980392156861</v>
      </c>
      <c r="R1555" s="144">
        <f t="shared" si="356"/>
        <v>3.75</v>
      </c>
      <c r="S1555" s="144">
        <f t="shared" si="357"/>
        <v>3.6859375000000001</v>
      </c>
      <c r="T1555" s="144">
        <f t="shared" si="358"/>
        <v>6.2745098039215685</v>
      </c>
      <c r="U1555" s="144">
        <f t="shared" si="359"/>
        <v>100.81196581196582</v>
      </c>
      <c r="V1555" s="144">
        <f t="shared" si="360"/>
        <v>4.3589743589743595</v>
      </c>
      <c r="W1555" s="144">
        <f>IFERROR(H1555/M1555,Tabla2[[#This Row],[CARGA PRODUCCION (ANIMALES/HA)]])</f>
        <v>3.3537568526281842</v>
      </c>
      <c r="X1555" s="142">
        <f t="shared" si="363"/>
        <v>2023</v>
      </c>
      <c r="Y1555" s="142">
        <f t="shared" si="364"/>
        <v>6</v>
      </c>
      <c r="Z1555" s="142" t="e">
        <f t="shared" ca="1" si="365"/>
        <v>#NAME?</v>
      </c>
      <c r="AA1555" s="145">
        <f t="shared" si="361"/>
        <v>104</v>
      </c>
      <c r="AB1555" s="143">
        <f t="shared" si="362"/>
        <v>0.98076923076923073</v>
      </c>
      <c r="AC1555" s="146">
        <f t="shared" si="352"/>
        <v>1.9230769230769273E-2</v>
      </c>
      <c r="AD1555" s="140"/>
    </row>
    <row r="1556" spans="1:30">
      <c r="A1556" s="147">
        <v>45079</v>
      </c>
      <c r="B1556" s="140" t="s">
        <v>83</v>
      </c>
      <c r="C1556" s="140">
        <v>2314</v>
      </c>
      <c r="D1556" s="140">
        <v>40</v>
      </c>
      <c r="E1556" s="140">
        <v>9</v>
      </c>
      <c r="F1556" s="140">
        <v>40</v>
      </c>
      <c r="G1556" s="140">
        <v>121</v>
      </c>
      <c r="H1556" s="140">
        <v>143</v>
      </c>
      <c r="I1556" s="140">
        <v>2</v>
      </c>
      <c r="J1556" s="140">
        <v>9</v>
      </c>
      <c r="K1556" s="140">
        <v>680</v>
      </c>
      <c r="L1556" s="140">
        <v>29.8</v>
      </c>
      <c r="M1556" s="141">
        <v>36.590000000000003</v>
      </c>
      <c r="N1556" s="154">
        <f>IF(Tabla2[[#This Row],[LECHE RETIRO DIA]]&lt;&gt;ISBLANK(Tabla2[[#This Row],[LECHE RETIRO DIA]]),SUM(Tabla2[[#This Row],[LECHE TANQUE DIA]:[LECHE RETIRO DIA]]),SUM(Tabla2[[#This Row],[LECHE TANQUE DIA]:[LECHE AUTOCONSUMO DIA]]))</f>
        <v>2403</v>
      </c>
      <c r="O1556" s="143">
        <f t="shared" si="353"/>
        <v>0.96296296296296291</v>
      </c>
      <c r="P1556" s="144">
        <f t="shared" si="354"/>
        <v>19.859504132231404</v>
      </c>
      <c r="Q1556" s="144">
        <f t="shared" si="355"/>
        <v>19.123966942148762</v>
      </c>
      <c r="R1556" s="144">
        <f t="shared" si="356"/>
        <v>4.4444444444444446</v>
      </c>
      <c r="S1556" s="144">
        <f t="shared" si="357"/>
        <v>3.5338235294117646</v>
      </c>
      <c r="T1556" s="144">
        <f t="shared" si="358"/>
        <v>5.6198347107438016</v>
      </c>
      <c r="U1556" s="144">
        <f t="shared" si="359"/>
        <v>80.637583892617442</v>
      </c>
      <c r="V1556" s="144">
        <f t="shared" si="360"/>
        <v>4.0604026845637584</v>
      </c>
      <c r="W1556" s="144">
        <f>IFERROR(H1556/M1556,Tabla2[[#This Row],[CARGA PRODUCCION (ANIMALES/HA)]])</f>
        <v>3.9081716315933313</v>
      </c>
      <c r="X1556" s="142">
        <f t="shared" si="363"/>
        <v>2023</v>
      </c>
      <c r="Y1556" s="142">
        <f t="shared" si="364"/>
        <v>6</v>
      </c>
      <c r="Z1556" s="142" t="e">
        <f t="shared" ca="1" si="365"/>
        <v>#NAME?</v>
      </c>
      <c r="AA1556" s="145">
        <f t="shared" si="361"/>
        <v>143</v>
      </c>
      <c r="AB1556" s="143">
        <f t="shared" si="362"/>
        <v>0.84615384615384615</v>
      </c>
      <c r="AC1556" s="146">
        <f t="shared" si="352"/>
        <v>0.15384615384615385</v>
      </c>
      <c r="AD1556" s="140"/>
    </row>
    <row r="1557" spans="1:30">
      <c r="A1557" s="147">
        <v>45079</v>
      </c>
      <c r="B1557" s="140" t="s">
        <v>85</v>
      </c>
      <c r="C1557" s="140">
        <v>1791</v>
      </c>
      <c r="D1557" s="140">
        <v>40</v>
      </c>
      <c r="E1557" s="140">
        <v>9</v>
      </c>
      <c r="F1557" s="140">
        <v>40</v>
      </c>
      <c r="G1557" s="140">
        <v>104</v>
      </c>
      <c r="H1557" s="140">
        <v>114</v>
      </c>
      <c r="I1557" s="140">
        <v>0</v>
      </c>
      <c r="J1557" s="140">
        <v>2</v>
      </c>
      <c r="K1557" s="140">
        <v>480</v>
      </c>
      <c r="L1557" s="140">
        <v>26.01</v>
      </c>
      <c r="M1557" s="141">
        <v>34.119999999999997</v>
      </c>
      <c r="N1557" s="154">
        <f>IF(Tabla2[[#This Row],[LECHE RETIRO DIA]]&lt;&gt;ISBLANK(Tabla2[[#This Row],[LECHE RETIRO DIA]]),SUM(Tabla2[[#This Row],[LECHE TANQUE DIA]:[LECHE RETIRO DIA]]),SUM(Tabla2[[#This Row],[LECHE TANQUE DIA]:[LECHE AUTOCONSUMO DIA]]))</f>
        <v>1880</v>
      </c>
      <c r="O1557" s="143">
        <f t="shared" si="353"/>
        <v>0.95265957446808514</v>
      </c>
      <c r="P1557" s="144">
        <f t="shared" si="354"/>
        <v>18.076923076923077</v>
      </c>
      <c r="Q1557" s="144">
        <f t="shared" si="355"/>
        <v>17.221153846153847</v>
      </c>
      <c r="R1557" s="144">
        <f t="shared" si="356"/>
        <v>20</v>
      </c>
      <c r="S1557" s="144">
        <f t="shared" si="357"/>
        <v>3.9166666666666665</v>
      </c>
      <c r="T1557" s="144">
        <f t="shared" si="358"/>
        <v>4.615384615384615</v>
      </c>
      <c r="U1557" s="144">
        <f t="shared" si="359"/>
        <v>72.2798923490965</v>
      </c>
      <c r="V1557" s="144">
        <f t="shared" si="360"/>
        <v>3.9984621299500192</v>
      </c>
      <c r="W1557" s="144">
        <f>IFERROR(H1557/M1557,Tabla2[[#This Row],[CARGA PRODUCCION (ANIMALES/HA)]])</f>
        <v>3.3411488862837047</v>
      </c>
      <c r="X1557" s="142">
        <f t="shared" si="363"/>
        <v>2023</v>
      </c>
      <c r="Y1557" s="142">
        <f t="shared" si="364"/>
        <v>6</v>
      </c>
      <c r="Z1557" s="142" t="e">
        <f t="shared" ca="1" si="365"/>
        <v>#NAME?</v>
      </c>
      <c r="AA1557" s="145">
        <f t="shared" si="361"/>
        <v>114</v>
      </c>
      <c r="AB1557" s="143">
        <f t="shared" si="362"/>
        <v>0.91228070175438591</v>
      </c>
      <c r="AC1557" s="146">
        <f t="shared" si="352"/>
        <v>8.7719298245614086E-2</v>
      </c>
      <c r="AD1557" s="140"/>
    </row>
    <row r="1558" spans="1:30">
      <c r="A1558" s="147">
        <v>45079</v>
      </c>
      <c r="B1558" s="140" t="s">
        <v>88</v>
      </c>
      <c r="C1558" s="140">
        <v>589</v>
      </c>
      <c r="D1558" s="140">
        <v>15</v>
      </c>
      <c r="E1558" s="140">
        <v>5</v>
      </c>
      <c r="F1558" s="140">
        <v>15</v>
      </c>
      <c r="G1558" s="140">
        <v>39</v>
      </c>
      <c r="H1558" s="140">
        <v>45</v>
      </c>
      <c r="I1558" s="140">
        <v>0</v>
      </c>
      <c r="J1558" s="140">
        <v>3</v>
      </c>
      <c r="K1558" s="140">
        <v>180</v>
      </c>
      <c r="L1558" s="140">
        <v>14</v>
      </c>
      <c r="M1558" s="141">
        <v>15</v>
      </c>
      <c r="N1558" s="154">
        <f>IF(Tabla2[[#This Row],[LECHE RETIRO DIA]]&lt;&gt;ISBLANK(Tabla2[[#This Row],[LECHE RETIRO DIA]]),SUM(Tabla2[[#This Row],[LECHE TANQUE DIA]:[LECHE RETIRO DIA]]),SUM(Tabla2[[#This Row],[LECHE TANQUE DIA]:[LECHE AUTOCONSUMO DIA]]))</f>
        <v>624</v>
      </c>
      <c r="O1558" s="143">
        <f t="shared" si="353"/>
        <v>0.94391025641025639</v>
      </c>
      <c r="P1558" s="144">
        <f t="shared" si="354"/>
        <v>16</v>
      </c>
      <c r="Q1558" s="144">
        <f t="shared" si="355"/>
        <v>15.102564102564102</v>
      </c>
      <c r="R1558" s="144">
        <f t="shared" si="356"/>
        <v>5</v>
      </c>
      <c r="S1558" s="144">
        <f t="shared" si="357"/>
        <v>3.4666666666666668</v>
      </c>
      <c r="T1558" s="144">
        <f t="shared" si="358"/>
        <v>4.615384615384615</v>
      </c>
      <c r="U1558" s="144">
        <f t="shared" si="359"/>
        <v>44.571428571428569</v>
      </c>
      <c r="V1558" s="144">
        <f t="shared" si="360"/>
        <v>2.7857142857142856</v>
      </c>
      <c r="W1558" s="144">
        <f>IFERROR(H1558/M1558,Tabla2[[#This Row],[CARGA PRODUCCION (ANIMALES/HA)]])</f>
        <v>3</v>
      </c>
      <c r="X1558" s="142">
        <f t="shared" si="363"/>
        <v>2023</v>
      </c>
      <c r="Y1558" s="142">
        <f t="shared" si="364"/>
        <v>6</v>
      </c>
      <c r="Z1558" s="142" t="e">
        <f t="shared" ca="1" si="365"/>
        <v>#NAME?</v>
      </c>
      <c r="AA1558" s="145">
        <f t="shared" si="361"/>
        <v>45</v>
      </c>
      <c r="AB1558" s="143">
        <f t="shared" si="362"/>
        <v>0.8666666666666667</v>
      </c>
      <c r="AC1558" s="146">
        <f t="shared" ref="AC1558:AC1621" si="366">IFERROR(1-AB1558,"")</f>
        <v>0.1333333333333333</v>
      </c>
      <c r="AD1558" s="140"/>
    </row>
    <row r="1559" spans="1:30">
      <c r="A1559" s="147">
        <v>45080</v>
      </c>
      <c r="B1559" s="140" t="s">
        <v>80</v>
      </c>
      <c r="C1559" s="140">
        <v>2234</v>
      </c>
      <c r="D1559" s="140">
        <v>30</v>
      </c>
      <c r="E1559" s="140">
        <v>9</v>
      </c>
      <c r="F1559" s="140">
        <v>30</v>
      </c>
      <c r="G1559" s="140">
        <v>99</v>
      </c>
      <c r="H1559" s="140">
        <v>100</v>
      </c>
      <c r="I1559" s="140">
        <v>0</v>
      </c>
      <c r="J1559" s="140">
        <v>8</v>
      </c>
      <c r="K1559" s="140">
        <v>640</v>
      </c>
      <c r="L1559" s="140">
        <v>23.4</v>
      </c>
      <c r="M1559" s="141">
        <v>31.01</v>
      </c>
      <c r="N1559" s="154">
        <f>IF(Tabla2[[#This Row],[LECHE RETIRO DIA]]&lt;&gt;ISBLANK(Tabla2[[#This Row],[LECHE RETIRO DIA]]),SUM(Tabla2[[#This Row],[LECHE TANQUE DIA]:[LECHE RETIRO DIA]]),SUM(Tabla2[[#This Row],[LECHE TANQUE DIA]:[LECHE AUTOCONSUMO DIA]]))</f>
        <v>2303</v>
      </c>
      <c r="O1559" s="143">
        <f t="shared" si="353"/>
        <v>0.97003907946157186</v>
      </c>
      <c r="P1559" s="144">
        <f t="shared" si="354"/>
        <v>23.262626262626263</v>
      </c>
      <c r="Q1559" s="144">
        <f t="shared" si="355"/>
        <v>22.565656565656564</v>
      </c>
      <c r="R1559" s="144">
        <f t="shared" si="356"/>
        <v>3.75</v>
      </c>
      <c r="S1559" s="144">
        <f t="shared" si="357"/>
        <v>3.5984375000000002</v>
      </c>
      <c r="T1559" s="144">
        <f t="shared" si="358"/>
        <v>6.4646464646464645</v>
      </c>
      <c r="U1559" s="144">
        <f t="shared" si="359"/>
        <v>98.418803418803421</v>
      </c>
      <c r="V1559" s="144">
        <f t="shared" si="360"/>
        <v>4.2307692307692308</v>
      </c>
      <c r="W1559" s="144">
        <f>IFERROR(H1559/M1559,Tabla2[[#This Row],[CARGA PRODUCCION (ANIMALES/HA)]])</f>
        <v>3.224766204450177</v>
      </c>
      <c r="X1559" s="142">
        <f t="shared" si="363"/>
        <v>2023</v>
      </c>
      <c r="Y1559" s="142">
        <f t="shared" si="364"/>
        <v>6</v>
      </c>
      <c r="Z1559" s="142" t="e">
        <f t="shared" ca="1" si="365"/>
        <v>#NAME?</v>
      </c>
      <c r="AA1559" s="145">
        <f t="shared" si="361"/>
        <v>100</v>
      </c>
      <c r="AB1559" s="143">
        <f t="shared" si="362"/>
        <v>0.99</v>
      </c>
      <c r="AC1559" s="146">
        <f t="shared" si="366"/>
        <v>1.0000000000000009E-2</v>
      </c>
      <c r="AD1559" s="140"/>
    </row>
    <row r="1560" spans="1:30">
      <c r="A1560" s="147">
        <v>45080</v>
      </c>
      <c r="B1560" s="140" t="s">
        <v>83</v>
      </c>
      <c r="C1560" s="140">
        <v>2289</v>
      </c>
      <c r="D1560" s="140">
        <v>40</v>
      </c>
      <c r="E1560" s="140">
        <v>9</v>
      </c>
      <c r="F1560" s="140">
        <v>40</v>
      </c>
      <c r="G1560" s="140">
        <v>121</v>
      </c>
      <c r="H1560" s="140">
        <v>143</v>
      </c>
      <c r="I1560" s="140">
        <v>2</v>
      </c>
      <c r="J1560" s="140">
        <v>9</v>
      </c>
      <c r="K1560" s="140">
        <v>680</v>
      </c>
      <c r="L1560" s="140">
        <v>29.8</v>
      </c>
      <c r="M1560" s="141">
        <v>36.590000000000003</v>
      </c>
      <c r="N1560" s="154">
        <f>IF(Tabla2[[#This Row],[LECHE RETIRO DIA]]&lt;&gt;ISBLANK(Tabla2[[#This Row],[LECHE RETIRO DIA]]),SUM(Tabla2[[#This Row],[LECHE TANQUE DIA]:[LECHE RETIRO DIA]]),SUM(Tabla2[[#This Row],[LECHE TANQUE DIA]:[LECHE AUTOCONSUMO DIA]]))</f>
        <v>2378</v>
      </c>
      <c r="O1560" s="143">
        <f t="shared" si="353"/>
        <v>0.96257359125315389</v>
      </c>
      <c r="P1560" s="144">
        <f t="shared" si="354"/>
        <v>19.652892561983471</v>
      </c>
      <c r="Q1560" s="144">
        <f t="shared" si="355"/>
        <v>18.917355371900825</v>
      </c>
      <c r="R1560" s="144">
        <f t="shared" si="356"/>
        <v>4.4444444444444446</v>
      </c>
      <c r="S1560" s="144">
        <f t="shared" si="357"/>
        <v>3.4970588235294118</v>
      </c>
      <c r="T1560" s="144">
        <f t="shared" si="358"/>
        <v>5.6198347107438016</v>
      </c>
      <c r="U1560" s="144">
        <f t="shared" si="359"/>
        <v>79.798657718120808</v>
      </c>
      <c r="V1560" s="144">
        <f t="shared" si="360"/>
        <v>4.0604026845637584</v>
      </c>
      <c r="W1560" s="144">
        <f>IFERROR(H1560/M1560,Tabla2[[#This Row],[CARGA PRODUCCION (ANIMALES/HA)]])</f>
        <v>3.9081716315933313</v>
      </c>
      <c r="X1560" s="142">
        <f t="shared" si="363"/>
        <v>2023</v>
      </c>
      <c r="Y1560" s="142">
        <f t="shared" si="364"/>
        <v>6</v>
      </c>
      <c r="Z1560" s="142" t="e">
        <f t="shared" ca="1" si="365"/>
        <v>#NAME?</v>
      </c>
      <c r="AA1560" s="145">
        <f t="shared" si="361"/>
        <v>143</v>
      </c>
      <c r="AB1560" s="143">
        <f t="shared" si="362"/>
        <v>0.84615384615384615</v>
      </c>
      <c r="AC1560" s="146">
        <f t="shared" si="366"/>
        <v>0.15384615384615385</v>
      </c>
      <c r="AD1560" s="140"/>
    </row>
    <row r="1561" spans="1:30">
      <c r="A1561" s="147">
        <v>45080</v>
      </c>
      <c r="B1561" s="140" t="s">
        <v>85</v>
      </c>
      <c r="C1561" s="140">
        <v>1824</v>
      </c>
      <c r="D1561" s="140">
        <v>40</v>
      </c>
      <c r="E1561" s="140">
        <v>9</v>
      </c>
      <c r="F1561" s="140">
        <v>40</v>
      </c>
      <c r="G1561" s="140">
        <v>104</v>
      </c>
      <c r="H1561" s="140">
        <v>114</v>
      </c>
      <c r="I1561" s="140">
        <v>0</v>
      </c>
      <c r="J1561" s="140">
        <v>2</v>
      </c>
      <c r="K1561" s="140">
        <v>480</v>
      </c>
      <c r="L1561" s="140">
        <v>26.01</v>
      </c>
      <c r="M1561" s="141">
        <v>34.119999999999997</v>
      </c>
      <c r="N1561" s="154">
        <f>IF(Tabla2[[#This Row],[LECHE RETIRO DIA]]&lt;&gt;ISBLANK(Tabla2[[#This Row],[LECHE RETIRO DIA]]),SUM(Tabla2[[#This Row],[LECHE TANQUE DIA]:[LECHE RETIRO DIA]]),SUM(Tabla2[[#This Row],[LECHE TANQUE DIA]:[LECHE AUTOCONSUMO DIA]]))</f>
        <v>1913</v>
      </c>
      <c r="O1561" s="143">
        <f t="shared" si="353"/>
        <v>0.95347621536853111</v>
      </c>
      <c r="P1561" s="144">
        <f t="shared" si="354"/>
        <v>18.39423076923077</v>
      </c>
      <c r="Q1561" s="144">
        <f t="shared" si="355"/>
        <v>17.53846153846154</v>
      </c>
      <c r="R1561" s="144">
        <f t="shared" si="356"/>
        <v>20</v>
      </c>
      <c r="S1561" s="144">
        <f t="shared" si="357"/>
        <v>3.9854166666666666</v>
      </c>
      <c r="T1561" s="144">
        <f t="shared" si="358"/>
        <v>4.615384615384615</v>
      </c>
      <c r="U1561" s="144">
        <f t="shared" si="359"/>
        <v>73.548635140330632</v>
      </c>
      <c r="V1561" s="144">
        <f t="shared" si="360"/>
        <v>3.9984621299500192</v>
      </c>
      <c r="W1561" s="144">
        <f>IFERROR(H1561/M1561,Tabla2[[#This Row],[CARGA PRODUCCION (ANIMALES/HA)]])</f>
        <v>3.3411488862837047</v>
      </c>
      <c r="X1561" s="142">
        <f t="shared" si="363"/>
        <v>2023</v>
      </c>
      <c r="Y1561" s="142">
        <f t="shared" si="364"/>
        <v>6</v>
      </c>
      <c r="Z1561" s="142" t="e">
        <f t="shared" ca="1" si="365"/>
        <v>#NAME?</v>
      </c>
      <c r="AA1561" s="145">
        <f t="shared" si="361"/>
        <v>114</v>
      </c>
      <c r="AB1561" s="143">
        <f t="shared" si="362"/>
        <v>0.91228070175438591</v>
      </c>
      <c r="AC1561" s="146">
        <f t="shared" si="366"/>
        <v>8.7719298245614086E-2</v>
      </c>
      <c r="AD1561" s="140"/>
    </row>
    <row r="1562" spans="1:30">
      <c r="A1562" s="147">
        <v>45080</v>
      </c>
      <c r="B1562" s="140" t="s">
        <v>117</v>
      </c>
      <c r="C1562" s="140">
        <v>601</v>
      </c>
      <c r="D1562" s="140">
        <v>15</v>
      </c>
      <c r="E1562" s="140">
        <v>5</v>
      </c>
      <c r="F1562" s="140">
        <v>15</v>
      </c>
      <c r="G1562" s="140">
        <v>39</v>
      </c>
      <c r="H1562" s="140">
        <v>45</v>
      </c>
      <c r="I1562" s="140">
        <v>0</v>
      </c>
      <c r="J1562" s="140">
        <v>3</v>
      </c>
      <c r="K1562" s="140">
        <v>180</v>
      </c>
      <c r="L1562" s="140">
        <v>14</v>
      </c>
      <c r="M1562" s="141">
        <v>15</v>
      </c>
      <c r="N1562" s="154">
        <f>IF(Tabla2[[#This Row],[LECHE RETIRO DIA]]&lt;&gt;ISBLANK(Tabla2[[#This Row],[LECHE RETIRO DIA]]),SUM(Tabla2[[#This Row],[LECHE TANQUE DIA]:[LECHE RETIRO DIA]]),SUM(Tabla2[[#This Row],[LECHE TANQUE DIA]:[LECHE AUTOCONSUMO DIA]]))</f>
        <v>636</v>
      </c>
      <c r="O1562" s="143">
        <f t="shared" si="353"/>
        <v>0.94496855345911945</v>
      </c>
      <c r="P1562" s="144">
        <f t="shared" si="354"/>
        <v>16.307692307692307</v>
      </c>
      <c r="Q1562" s="144">
        <f t="shared" si="355"/>
        <v>15.410256410256411</v>
      </c>
      <c r="R1562" s="144">
        <f t="shared" si="356"/>
        <v>5</v>
      </c>
      <c r="S1562" s="144">
        <f t="shared" si="357"/>
        <v>3.5333333333333332</v>
      </c>
      <c r="T1562" s="144">
        <f t="shared" si="358"/>
        <v>4.615384615384615</v>
      </c>
      <c r="U1562" s="144">
        <f t="shared" si="359"/>
        <v>45.428571428571431</v>
      </c>
      <c r="V1562" s="144">
        <f t="shared" si="360"/>
        <v>2.7857142857142856</v>
      </c>
      <c r="W1562" s="144">
        <f>IFERROR(H1562/M1562,Tabla2[[#This Row],[CARGA PRODUCCION (ANIMALES/HA)]])</f>
        <v>3</v>
      </c>
      <c r="X1562" s="142">
        <f t="shared" si="363"/>
        <v>2023</v>
      </c>
      <c r="Y1562" s="142">
        <f t="shared" si="364"/>
        <v>6</v>
      </c>
      <c r="Z1562" s="142" t="e">
        <f t="shared" ca="1" si="365"/>
        <v>#NAME?</v>
      </c>
      <c r="AA1562" s="145">
        <f t="shared" si="361"/>
        <v>45</v>
      </c>
      <c r="AB1562" s="143">
        <f t="shared" si="362"/>
        <v>0.8666666666666667</v>
      </c>
      <c r="AC1562" s="146">
        <f t="shared" si="366"/>
        <v>0.1333333333333333</v>
      </c>
      <c r="AD1562" s="140"/>
    </row>
    <row r="1563" spans="1:30">
      <c r="A1563" s="147">
        <v>45081</v>
      </c>
      <c r="B1563" s="140" t="s">
        <v>80</v>
      </c>
      <c r="C1563" s="140">
        <v>2272</v>
      </c>
      <c r="D1563" s="140">
        <v>30</v>
      </c>
      <c r="E1563" s="140">
        <v>9</v>
      </c>
      <c r="F1563" s="140">
        <v>30</v>
      </c>
      <c r="G1563" s="140">
        <v>99</v>
      </c>
      <c r="H1563" s="140">
        <v>100</v>
      </c>
      <c r="I1563" s="140">
        <v>0</v>
      </c>
      <c r="J1563" s="140">
        <v>8</v>
      </c>
      <c r="K1563" s="140">
        <v>640</v>
      </c>
      <c r="L1563" s="140">
        <v>23.4</v>
      </c>
      <c r="M1563" s="141">
        <v>31.01</v>
      </c>
      <c r="N1563" s="154">
        <f>IF(Tabla2[[#This Row],[LECHE RETIRO DIA]]&lt;&gt;ISBLANK(Tabla2[[#This Row],[LECHE RETIRO DIA]]),SUM(Tabla2[[#This Row],[LECHE TANQUE DIA]:[LECHE RETIRO DIA]]),SUM(Tabla2[[#This Row],[LECHE TANQUE DIA]:[LECHE AUTOCONSUMO DIA]]))</f>
        <v>2341</v>
      </c>
      <c r="O1563" s="143">
        <f t="shared" si="353"/>
        <v>0.97052541648868007</v>
      </c>
      <c r="P1563" s="144">
        <f t="shared" si="354"/>
        <v>23.646464646464647</v>
      </c>
      <c r="Q1563" s="144">
        <f t="shared" si="355"/>
        <v>22.949494949494948</v>
      </c>
      <c r="R1563" s="144">
        <f t="shared" si="356"/>
        <v>3.75</v>
      </c>
      <c r="S1563" s="144">
        <f t="shared" si="357"/>
        <v>3.6578124999999999</v>
      </c>
      <c r="T1563" s="144">
        <f t="shared" si="358"/>
        <v>6.4646464646464645</v>
      </c>
      <c r="U1563" s="144">
        <f t="shared" si="359"/>
        <v>100.04273504273505</v>
      </c>
      <c r="V1563" s="144">
        <f t="shared" si="360"/>
        <v>4.2307692307692308</v>
      </c>
      <c r="W1563" s="144">
        <f>IFERROR(H1563/M1563,Tabla2[[#This Row],[CARGA PRODUCCION (ANIMALES/HA)]])</f>
        <v>3.224766204450177</v>
      </c>
      <c r="X1563" s="142">
        <f t="shared" si="363"/>
        <v>2023</v>
      </c>
      <c r="Y1563" s="142">
        <f t="shared" si="364"/>
        <v>6</v>
      </c>
      <c r="Z1563" s="142" t="e">
        <f t="shared" ca="1" si="365"/>
        <v>#NAME?</v>
      </c>
      <c r="AA1563" s="145">
        <f t="shared" si="361"/>
        <v>100</v>
      </c>
      <c r="AB1563" s="143">
        <f t="shared" si="362"/>
        <v>0.99</v>
      </c>
      <c r="AC1563" s="146">
        <f t="shared" si="366"/>
        <v>1.0000000000000009E-2</v>
      </c>
      <c r="AD1563" s="140"/>
    </row>
    <row r="1564" spans="1:30">
      <c r="A1564" s="147">
        <v>45081</v>
      </c>
      <c r="B1564" s="140" t="s">
        <v>83</v>
      </c>
      <c r="C1564" s="140">
        <v>2319</v>
      </c>
      <c r="D1564" s="140">
        <v>40</v>
      </c>
      <c r="E1564" s="140">
        <v>9</v>
      </c>
      <c r="F1564" s="140">
        <v>40</v>
      </c>
      <c r="G1564" s="140">
        <v>124</v>
      </c>
      <c r="H1564" s="140">
        <v>143</v>
      </c>
      <c r="I1564" s="140">
        <v>2</v>
      </c>
      <c r="J1564" s="140">
        <v>9</v>
      </c>
      <c r="K1564" s="140">
        <v>680</v>
      </c>
      <c r="L1564" s="140">
        <v>29.8</v>
      </c>
      <c r="M1564" s="141">
        <v>36.590000000000003</v>
      </c>
      <c r="N1564" s="154">
        <f>IF(Tabla2[[#This Row],[LECHE RETIRO DIA]]&lt;&gt;ISBLANK(Tabla2[[#This Row],[LECHE RETIRO DIA]]),SUM(Tabla2[[#This Row],[LECHE TANQUE DIA]:[LECHE RETIRO DIA]]),SUM(Tabla2[[#This Row],[LECHE TANQUE DIA]:[LECHE AUTOCONSUMO DIA]]))</f>
        <v>2408</v>
      </c>
      <c r="O1564" s="143">
        <f t="shared" si="353"/>
        <v>0.96303986710963452</v>
      </c>
      <c r="P1564" s="144">
        <f t="shared" si="354"/>
        <v>19.419354838709676</v>
      </c>
      <c r="Q1564" s="144">
        <f t="shared" si="355"/>
        <v>18.701612903225808</v>
      </c>
      <c r="R1564" s="144">
        <f t="shared" si="356"/>
        <v>4.4444444444444446</v>
      </c>
      <c r="S1564" s="144">
        <f t="shared" si="357"/>
        <v>3.5411764705882351</v>
      </c>
      <c r="T1564" s="144">
        <f t="shared" si="358"/>
        <v>5.4838709677419351</v>
      </c>
      <c r="U1564" s="144">
        <f t="shared" si="359"/>
        <v>80.805369127516784</v>
      </c>
      <c r="V1564" s="144">
        <f t="shared" si="360"/>
        <v>4.1610738255033555</v>
      </c>
      <c r="W1564" s="144">
        <f>IFERROR(H1564/M1564,Tabla2[[#This Row],[CARGA PRODUCCION (ANIMALES/HA)]])</f>
        <v>3.9081716315933313</v>
      </c>
      <c r="X1564" s="142">
        <f t="shared" si="363"/>
        <v>2023</v>
      </c>
      <c r="Y1564" s="142">
        <f t="shared" si="364"/>
        <v>6</v>
      </c>
      <c r="Z1564" s="142" t="e">
        <f t="shared" ca="1" si="365"/>
        <v>#NAME?</v>
      </c>
      <c r="AA1564" s="145">
        <f t="shared" si="361"/>
        <v>143</v>
      </c>
      <c r="AB1564" s="143">
        <f t="shared" si="362"/>
        <v>0.86713286713286708</v>
      </c>
      <c r="AC1564" s="146">
        <f t="shared" si="366"/>
        <v>0.13286713286713292</v>
      </c>
      <c r="AD1564" s="140"/>
    </row>
    <row r="1565" spans="1:30">
      <c r="A1565" s="147">
        <v>45081</v>
      </c>
      <c r="B1565" s="140" t="s">
        <v>85</v>
      </c>
      <c r="C1565" s="140">
        <v>1853</v>
      </c>
      <c r="D1565" s="140">
        <v>40</v>
      </c>
      <c r="E1565" s="140">
        <v>9</v>
      </c>
      <c r="F1565" s="140">
        <v>40</v>
      </c>
      <c r="G1565" s="140">
        <v>104</v>
      </c>
      <c r="H1565" s="140">
        <v>114</v>
      </c>
      <c r="I1565" s="140">
        <v>0</v>
      </c>
      <c r="J1565" s="140">
        <v>2</v>
      </c>
      <c r="K1565" s="140">
        <v>480</v>
      </c>
      <c r="L1565" s="140">
        <v>26.01</v>
      </c>
      <c r="M1565" s="141">
        <v>34.119999999999997</v>
      </c>
      <c r="N1565" s="154">
        <f>IF(Tabla2[[#This Row],[LECHE RETIRO DIA]]&lt;&gt;ISBLANK(Tabla2[[#This Row],[LECHE RETIRO DIA]]),SUM(Tabla2[[#This Row],[LECHE TANQUE DIA]:[LECHE RETIRO DIA]]),SUM(Tabla2[[#This Row],[LECHE TANQUE DIA]:[LECHE AUTOCONSUMO DIA]]))</f>
        <v>1942</v>
      </c>
      <c r="O1565" s="143">
        <f t="shared" si="353"/>
        <v>0.95417095777548921</v>
      </c>
      <c r="P1565" s="144">
        <f t="shared" si="354"/>
        <v>18.673076923076923</v>
      </c>
      <c r="Q1565" s="144">
        <f t="shared" si="355"/>
        <v>17.817307692307693</v>
      </c>
      <c r="R1565" s="144">
        <f t="shared" si="356"/>
        <v>20</v>
      </c>
      <c r="S1565" s="144">
        <f t="shared" si="357"/>
        <v>4.0458333333333334</v>
      </c>
      <c r="T1565" s="144">
        <f t="shared" si="358"/>
        <v>4.615384615384615</v>
      </c>
      <c r="U1565" s="144">
        <f t="shared" si="359"/>
        <v>74.663590926566698</v>
      </c>
      <c r="V1565" s="144">
        <f t="shared" si="360"/>
        <v>3.9984621299500192</v>
      </c>
      <c r="W1565" s="144">
        <f>IFERROR(H1565/M1565,Tabla2[[#This Row],[CARGA PRODUCCION (ANIMALES/HA)]])</f>
        <v>3.3411488862837047</v>
      </c>
      <c r="X1565" s="142">
        <f t="shared" si="363"/>
        <v>2023</v>
      </c>
      <c r="Y1565" s="142">
        <f t="shared" si="364"/>
        <v>6</v>
      </c>
      <c r="Z1565" s="142" t="e">
        <f t="shared" ca="1" si="365"/>
        <v>#NAME?</v>
      </c>
      <c r="AA1565" s="145">
        <f t="shared" si="361"/>
        <v>114</v>
      </c>
      <c r="AB1565" s="143">
        <f t="shared" si="362"/>
        <v>0.91228070175438591</v>
      </c>
      <c r="AC1565" s="146">
        <f t="shared" si="366"/>
        <v>8.7719298245614086E-2</v>
      </c>
      <c r="AD1565" s="140"/>
    </row>
    <row r="1566" spans="1:30">
      <c r="A1566" s="147">
        <v>45081</v>
      </c>
      <c r="B1566" s="140" t="s">
        <v>88</v>
      </c>
      <c r="C1566" s="140">
        <v>626</v>
      </c>
      <c r="D1566" s="140">
        <v>15</v>
      </c>
      <c r="E1566" s="140">
        <v>5</v>
      </c>
      <c r="F1566" s="140">
        <v>15</v>
      </c>
      <c r="G1566" s="140">
        <v>39</v>
      </c>
      <c r="H1566" s="140">
        <v>45</v>
      </c>
      <c r="I1566" s="140">
        <v>0</v>
      </c>
      <c r="J1566" s="140">
        <v>3</v>
      </c>
      <c r="K1566" s="140">
        <v>180</v>
      </c>
      <c r="L1566" s="140">
        <v>14</v>
      </c>
      <c r="M1566" s="141">
        <v>15</v>
      </c>
      <c r="N1566" s="154">
        <f>IF(Tabla2[[#This Row],[LECHE RETIRO DIA]]&lt;&gt;ISBLANK(Tabla2[[#This Row],[LECHE RETIRO DIA]]),SUM(Tabla2[[#This Row],[LECHE TANQUE DIA]:[LECHE RETIRO DIA]]),SUM(Tabla2[[#This Row],[LECHE TANQUE DIA]:[LECHE AUTOCONSUMO DIA]]))</f>
        <v>661</v>
      </c>
      <c r="O1566" s="143">
        <f t="shared" si="353"/>
        <v>0.94704992435703483</v>
      </c>
      <c r="P1566" s="144">
        <f t="shared" si="354"/>
        <v>16.948717948717949</v>
      </c>
      <c r="Q1566" s="144">
        <f t="shared" si="355"/>
        <v>16.051282051282051</v>
      </c>
      <c r="R1566" s="144">
        <f t="shared" si="356"/>
        <v>5</v>
      </c>
      <c r="S1566" s="144">
        <f t="shared" si="357"/>
        <v>3.6722222222222221</v>
      </c>
      <c r="T1566" s="144">
        <f t="shared" si="358"/>
        <v>4.615384615384615</v>
      </c>
      <c r="U1566" s="144">
        <f t="shared" si="359"/>
        <v>47.214285714285715</v>
      </c>
      <c r="V1566" s="144">
        <f t="shared" si="360"/>
        <v>2.7857142857142856</v>
      </c>
      <c r="W1566" s="144">
        <f>IFERROR(H1566/M1566,Tabla2[[#This Row],[CARGA PRODUCCION (ANIMALES/HA)]])</f>
        <v>3</v>
      </c>
      <c r="X1566" s="142">
        <f t="shared" si="363"/>
        <v>2023</v>
      </c>
      <c r="Y1566" s="142">
        <f t="shared" si="364"/>
        <v>6</v>
      </c>
      <c r="Z1566" s="142" t="e">
        <f t="shared" ca="1" si="365"/>
        <v>#NAME?</v>
      </c>
      <c r="AA1566" s="145">
        <f t="shared" si="361"/>
        <v>45</v>
      </c>
      <c r="AB1566" s="143">
        <f t="shared" si="362"/>
        <v>0.8666666666666667</v>
      </c>
      <c r="AC1566" s="146">
        <f t="shared" si="366"/>
        <v>0.1333333333333333</v>
      </c>
      <c r="AD1566" s="140"/>
    </row>
    <row r="1567" spans="1:30">
      <c r="A1567" s="147">
        <v>45082</v>
      </c>
      <c r="B1567" s="140" t="s">
        <v>81</v>
      </c>
      <c r="C1567" s="140">
        <v>2276</v>
      </c>
      <c r="D1567" s="140">
        <v>30</v>
      </c>
      <c r="E1567" s="140">
        <v>9</v>
      </c>
      <c r="F1567" s="140">
        <v>30</v>
      </c>
      <c r="G1567" s="140">
        <v>98</v>
      </c>
      <c r="H1567" s="140">
        <v>99</v>
      </c>
      <c r="I1567" s="140">
        <v>0</v>
      </c>
      <c r="J1567" s="140">
        <v>8</v>
      </c>
      <c r="K1567" s="140">
        <v>640</v>
      </c>
      <c r="L1567" s="140">
        <v>23.4</v>
      </c>
      <c r="M1567" s="141">
        <v>31.01</v>
      </c>
      <c r="N1567" s="154">
        <f>IF(Tabla2[[#This Row],[LECHE RETIRO DIA]]&lt;&gt;ISBLANK(Tabla2[[#This Row],[LECHE RETIRO DIA]]),SUM(Tabla2[[#This Row],[LECHE TANQUE DIA]:[LECHE RETIRO DIA]]),SUM(Tabla2[[#This Row],[LECHE TANQUE DIA]:[LECHE AUTOCONSUMO DIA]]))</f>
        <v>2345</v>
      </c>
      <c r="O1567" s="143">
        <f t="shared" si="353"/>
        <v>0.97057569296375268</v>
      </c>
      <c r="P1567" s="144">
        <f t="shared" si="354"/>
        <v>23.928571428571427</v>
      </c>
      <c r="Q1567" s="144">
        <f t="shared" si="355"/>
        <v>23.224489795918366</v>
      </c>
      <c r="R1567" s="144">
        <f t="shared" si="356"/>
        <v>3.75</v>
      </c>
      <c r="S1567" s="144">
        <f t="shared" si="357"/>
        <v>3.6640625</v>
      </c>
      <c r="T1567" s="144">
        <f t="shared" si="358"/>
        <v>6.5306122448979593</v>
      </c>
      <c r="U1567" s="144">
        <f t="shared" si="359"/>
        <v>100.21367521367522</v>
      </c>
      <c r="V1567" s="144">
        <f t="shared" si="360"/>
        <v>4.1880341880341883</v>
      </c>
      <c r="W1567" s="144">
        <f>IFERROR(H1567/M1567,Tabla2[[#This Row],[CARGA PRODUCCION (ANIMALES/HA)]])</f>
        <v>3.1925185424056752</v>
      </c>
      <c r="X1567" s="142">
        <f t="shared" si="363"/>
        <v>2023</v>
      </c>
      <c r="Y1567" s="142">
        <f t="shared" si="364"/>
        <v>6</v>
      </c>
      <c r="Z1567" s="142" t="e">
        <f t="shared" ca="1" si="365"/>
        <v>#NAME?</v>
      </c>
      <c r="AA1567" s="145">
        <f t="shared" si="361"/>
        <v>99</v>
      </c>
      <c r="AB1567" s="143">
        <f t="shared" si="362"/>
        <v>0.98989898989898994</v>
      </c>
      <c r="AC1567" s="146">
        <f t="shared" si="366"/>
        <v>1.0101010101010055E-2</v>
      </c>
      <c r="AD1567" s="140"/>
    </row>
    <row r="1568" spans="1:30">
      <c r="A1568" s="147">
        <v>45082</v>
      </c>
      <c r="B1568" s="140" t="s">
        <v>83</v>
      </c>
      <c r="C1568" s="140">
        <v>2343</v>
      </c>
      <c r="D1568" s="140">
        <v>40</v>
      </c>
      <c r="E1568" s="140">
        <v>9</v>
      </c>
      <c r="F1568" s="140">
        <v>40</v>
      </c>
      <c r="G1568" s="140">
        <v>125</v>
      </c>
      <c r="H1568" s="140">
        <v>148</v>
      </c>
      <c r="I1568" s="140">
        <v>2</v>
      </c>
      <c r="J1568" s="140">
        <v>9</v>
      </c>
      <c r="K1568" s="140">
        <v>680</v>
      </c>
      <c r="L1568" s="140">
        <v>29.8</v>
      </c>
      <c r="M1568" s="141">
        <v>36.590000000000003</v>
      </c>
      <c r="N1568" s="154">
        <f>IF(Tabla2[[#This Row],[LECHE RETIRO DIA]]&lt;&gt;ISBLANK(Tabla2[[#This Row],[LECHE RETIRO DIA]]),SUM(Tabla2[[#This Row],[LECHE TANQUE DIA]:[LECHE RETIRO DIA]]),SUM(Tabla2[[#This Row],[LECHE TANQUE DIA]:[LECHE AUTOCONSUMO DIA]]))</f>
        <v>2432</v>
      </c>
      <c r="O1568" s="143">
        <f t="shared" si="353"/>
        <v>0.96340460526315785</v>
      </c>
      <c r="P1568" s="144">
        <f t="shared" si="354"/>
        <v>19.456</v>
      </c>
      <c r="Q1568" s="144">
        <f t="shared" si="355"/>
        <v>18.744</v>
      </c>
      <c r="R1568" s="144">
        <f t="shared" si="356"/>
        <v>4.4444444444444446</v>
      </c>
      <c r="S1568" s="144">
        <f t="shared" si="357"/>
        <v>3.5764705882352943</v>
      </c>
      <c r="T1568" s="144">
        <f t="shared" si="358"/>
        <v>5.44</v>
      </c>
      <c r="U1568" s="144">
        <f t="shared" si="359"/>
        <v>81.610738255033553</v>
      </c>
      <c r="V1568" s="144">
        <f t="shared" si="360"/>
        <v>4.1946308724832218</v>
      </c>
      <c r="W1568" s="144">
        <f>IFERROR(H1568/M1568,Tabla2[[#This Row],[CARGA PRODUCCION (ANIMALES/HA)]])</f>
        <v>4.0448209893413498</v>
      </c>
      <c r="X1568" s="142">
        <f t="shared" si="363"/>
        <v>2023</v>
      </c>
      <c r="Y1568" s="142">
        <f t="shared" si="364"/>
        <v>6</v>
      </c>
      <c r="Z1568" s="142" t="e">
        <f t="shared" ca="1" si="365"/>
        <v>#NAME?</v>
      </c>
      <c r="AA1568" s="145">
        <f t="shared" si="361"/>
        <v>148</v>
      </c>
      <c r="AB1568" s="143">
        <f t="shared" si="362"/>
        <v>0.84459459459459463</v>
      </c>
      <c r="AC1568" s="146">
        <f t="shared" si="366"/>
        <v>0.15540540540540537</v>
      </c>
      <c r="AD1568" s="140"/>
    </row>
    <row r="1569" spans="1:30">
      <c r="A1569" s="147">
        <v>45082</v>
      </c>
      <c r="B1569" s="140" t="s">
        <v>85</v>
      </c>
      <c r="C1569" s="140">
        <v>1928</v>
      </c>
      <c r="D1569" s="140">
        <v>40</v>
      </c>
      <c r="E1569" s="140">
        <v>9</v>
      </c>
      <c r="F1569" s="140">
        <v>40</v>
      </c>
      <c r="G1569" s="140">
        <v>104</v>
      </c>
      <c r="H1569" s="140">
        <v>114</v>
      </c>
      <c r="I1569" s="140">
        <v>0</v>
      </c>
      <c r="J1569" s="140">
        <v>2</v>
      </c>
      <c r="K1569" s="140">
        <v>480</v>
      </c>
      <c r="L1569" s="140">
        <v>26.01</v>
      </c>
      <c r="M1569" s="141">
        <v>34.119999999999997</v>
      </c>
      <c r="N1569" s="154">
        <f>IF(Tabla2[[#This Row],[LECHE RETIRO DIA]]&lt;&gt;ISBLANK(Tabla2[[#This Row],[LECHE RETIRO DIA]]),SUM(Tabla2[[#This Row],[LECHE TANQUE DIA]:[LECHE RETIRO DIA]]),SUM(Tabla2[[#This Row],[LECHE TANQUE DIA]:[LECHE AUTOCONSUMO DIA]]))</f>
        <v>2017</v>
      </c>
      <c r="O1569" s="143">
        <f t="shared" si="353"/>
        <v>0.95587506197322758</v>
      </c>
      <c r="P1569" s="144">
        <f t="shared" si="354"/>
        <v>19.39423076923077</v>
      </c>
      <c r="Q1569" s="144">
        <f t="shared" si="355"/>
        <v>18.53846153846154</v>
      </c>
      <c r="R1569" s="144">
        <f t="shared" si="356"/>
        <v>20</v>
      </c>
      <c r="S1569" s="144">
        <f t="shared" si="357"/>
        <v>4.2020833333333334</v>
      </c>
      <c r="T1569" s="144">
        <f t="shared" si="358"/>
        <v>4.615384615384615</v>
      </c>
      <c r="U1569" s="144">
        <f t="shared" si="359"/>
        <v>77.547097270280659</v>
      </c>
      <c r="V1569" s="144">
        <f t="shared" si="360"/>
        <v>3.9984621299500192</v>
      </c>
      <c r="W1569" s="144">
        <f>IFERROR(H1569/M1569,Tabla2[[#This Row],[CARGA PRODUCCION (ANIMALES/HA)]])</f>
        <v>3.3411488862837047</v>
      </c>
      <c r="X1569" s="142">
        <f t="shared" si="363"/>
        <v>2023</v>
      </c>
      <c r="Y1569" s="142">
        <f t="shared" si="364"/>
        <v>6</v>
      </c>
      <c r="Z1569" s="142" t="e">
        <f t="shared" ca="1" si="365"/>
        <v>#NAME?</v>
      </c>
      <c r="AA1569" s="145">
        <f t="shared" si="361"/>
        <v>114</v>
      </c>
      <c r="AB1569" s="143">
        <f t="shared" si="362"/>
        <v>0.91228070175438591</v>
      </c>
      <c r="AC1569" s="146">
        <f t="shared" si="366"/>
        <v>8.7719298245614086E-2</v>
      </c>
      <c r="AD1569" s="140"/>
    </row>
    <row r="1570" spans="1:30">
      <c r="A1570" s="147">
        <v>45082</v>
      </c>
      <c r="B1570" s="140" t="s">
        <v>88</v>
      </c>
      <c r="C1570" s="140">
        <v>622</v>
      </c>
      <c r="D1570" s="140">
        <v>15</v>
      </c>
      <c r="E1570" s="140">
        <v>5</v>
      </c>
      <c r="F1570" s="140">
        <v>15</v>
      </c>
      <c r="G1570" s="140">
        <v>39</v>
      </c>
      <c r="H1570" s="140">
        <v>49</v>
      </c>
      <c r="I1570" s="140">
        <v>0</v>
      </c>
      <c r="J1570" s="140">
        <v>3</v>
      </c>
      <c r="K1570" s="140">
        <v>180</v>
      </c>
      <c r="L1570" s="140">
        <v>14</v>
      </c>
      <c r="M1570" s="141">
        <v>15</v>
      </c>
      <c r="N1570" s="154">
        <f>IF(Tabla2[[#This Row],[LECHE RETIRO DIA]]&lt;&gt;ISBLANK(Tabla2[[#This Row],[LECHE RETIRO DIA]]),SUM(Tabla2[[#This Row],[LECHE TANQUE DIA]:[LECHE RETIRO DIA]]),SUM(Tabla2[[#This Row],[LECHE TANQUE DIA]:[LECHE AUTOCONSUMO DIA]]))</f>
        <v>657</v>
      </c>
      <c r="O1570" s="143">
        <f t="shared" si="353"/>
        <v>0.94672754946727544</v>
      </c>
      <c r="P1570" s="144">
        <f t="shared" si="354"/>
        <v>16.846153846153847</v>
      </c>
      <c r="Q1570" s="144">
        <f t="shared" si="355"/>
        <v>15.948717948717949</v>
      </c>
      <c r="R1570" s="144">
        <f t="shared" si="356"/>
        <v>5</v>
      </c>
      <c r="S1570" s="144">
        <f t="shared" si="357"/>
        <v>3.65</v>
      </c>
      <c r="T1570" s="144">
        <f t="shared" si="358"/>
        <v>4.615384615384615</v>
      </c>
      <c r="U1570" s="144">
        <f t="shared" si="359"/>
        <v>46.928571428571431</v>
      </c>
      <c r="V1570" s="144">
        <f t="shared" si="360"/>
        <v>2.7857142857142856</v>
      </c>
      <c r="W1570" s="144">
        <f>IFERROR(H1570/M1570,Tabla2[[#This Row],[CARGA PRODUCCION (ANIMALES/HA)]])</f>
        <v>3.2666666666666666</v>
      </c>
      <c r="X1570" s="142">
        <f t="shared" si="363"/>
        <v>2023</v>
      </c>
      <c r="Y1570" s="142">
        <f t="shared" si="364"/>
        <v>6</v>
      </c>
      <c r="Z1570" s="142" t="e">
        <f t="shared" ca="1" si="365"/>
        <v>#NAME?</v>
      </c>
      <c r="AA1570" s="145">
        <f t="shared" si="361"/>
        <v>49</v>
      </c>
      <c r="AB1570" s="143">
        <f t="shared" si="362"/>
        <v>0.79591836734693877</v>
      </c>
      <c r="AC1570" s="146">
        <f t="shared" si="366"/>
        <v>0.20408163265306123</v>
      </c>
      <c r="AD1570" s="140"/>
    </row>
    <row r="1571" spans="1:30">
      <c r="A1571" s="147">
        <v>45083</v>
      </c>
      <c r="B1571" s="140" t="s">
        <v>80</v>
      </c>
      <c r="C1571" s="140">
        <v>2267</v>
      </c>
      <c r="D1571" s="140">
        <v>30</v>
      </c>
      <c r="E1571" s="140">
        <v>9</v>
      </c>
      <c r="F1571" s="140">
        <v>30</v>
      </c>
      <c r="G1571" s="140">
        <v>98</v>
      </c>
      <c r="H1571" s="140">
        <v>99</v>
      </c>
      <c r="I1571" s="140">
        <v>0</v>
      </c>
      <c r="J1571" s="140">
        <v>7</v>
      </c>
      <c r="K1571" s="140">
        <v>640</v>
      </c>
      <c r="L1571" s="140">
        <v>23.4</v>
      </c>
      <c r="M1571" s="141">
        <v>31.01</v>
      </c>
      <c r="N1571" s="154">
        <f>IF(Tabla2[[#This Row],[LECHE RETIRO DIA]]&lt;&gt;ISBLANK(Tabla2[[#This Row],[LECHE RETIRO DIA]]),SUM(Tabla2[[#This Row],[LECHE TANQUE DIA]:[LECHE RETIRO DIA]]),SUM(Tabla2[[#This Row],[LECHE TANQUE DIA]:[LECHE AUTOCONSUMO DIA]]))</f>
        <v>2336</v>
      </c>
      <c r="O1571" s="143">
        <f t="shared" si="353"/>
        <v>0.97046232876712324</v>
      </c>
      <c r="P1571" s="144">
        <f t="shared" si="354"/>
        <v>23.836734693877553</v>
      </c>
      <c r="Q1571" s="144">
        <f t="shared" si="355"/>
        <v>23.132653061224488</v>
      </c>
      <c r="R1571" s="144">
        <f t="shared" si="356"/>
        <v>4.2857142857142856</v>
      </c>
      <c r="S1571" s="144">
        <f t="shared" si="357"/>
        <v>3.65</v>
      </c>
      <c r="T1571" s="144">
        <f t="shared" si="358"/>
        <v>6.5306122448979593</v>
      </c>
      <c r="U1571" s="144">
        <f t="shared" si="359"/>
        <v>99.82905982905983</v>
      </c>
      <c r="V1571" s="144">
        <f t="shared" si="360"/>
        <v>4.1880341880341883</v>
      </c>
      <c r="W1571" s="144">
        <f>IFERROR(H1571/M1571,Tabla2[[#This Row],[CARGA PRODUCCION (ANIMALES/HA)]])</f>
        <v>3.1925185424056752</v>
      </c>
      <c r="X1571" s="142">
        <f t="shared" si="363"/>
        <v>2023</v>
      </c>
      <c r="Y1571" s="142">
        <f t="shared" si="364"/>
        <v>6</v>
      </c>
      <c r="Z1571" s="142" t="e">
        <f t="shared" ca="1" si="365"/>
        <v>#NAME?</v>
      </c>
      <c r="AA1571" s="145">
        <f t="shared" si="361"/>
        <v>99</v>
      </c>
      <c r="AB1571" s="143">
        <f t="shared" si="362"/>
        <v>0.98989898989898994</v>
      </c>
      <c r="AC1571" s="146">
        <f t="shared" si="366"/>
        <v>1.0101010101010055E-2</v>
      </c>
      <c r="AD1571" s="140"/>
    </row>
    <row r="1572" spans="1:30">
      <c r="A1572" s="147">
        <v>45083</v>
      </c>
      <c r="B1572" s="140" t="s">
        <v>83</v>
      </c>
      <c r="C1572" s="140">
        <v>2357</v>
      </c>
      <c r="D1572" s="140">
        <v>40</v>
      </c>
      <c r="E1572" s="140">
        <v>9</v>
      </c>
      <c r="F1572" s="140">
        <v>40</v>
      </c>
      <c r="G1572" s="140">
        <v>125</v>
      </c>
      <c r="H1572" s="140">
        <v>148</v>
      </c>
      <c r="I1572" s="140">
        <v>2</v>
      </c>
      <c r="J1572" s="140">
        <v>9</v>
      </c>
      <c r="K1572" s="140">
        <v>680</v>
      </c>
      <c r="L1572" s="140">
        <v>29.8</v>
      </c>
      <c r="M1572" s="141">
        <v>36.590000000000003</v>
      </c>
      <c r="N1572" s="154">
        <f>IF(Tabla2[[#This Row],[LECHE RETIRO DIA]]&lt;&gt;ISBLANK(Tabla2[[#This Row],[LECHE RETIRO DIA]]),SUM(Tabla2[[#This Row],[LECHE TANQUE DIA]:[LECHE RETIRO DIA]]),SUM(Tabla2[[#This Row],[LECHE TANQUE DIA]:[LECHE AUTOCONSUMO DIA]]))</f>
        <v>2446</v>
      </c>
      <c r="O1572" s="143">
        <f t="shared" si="353"/>
        <v>0.96361406377759606</v>
      </c>
      <c r="P1572" s="144">
        <f t="shared" si="354"/>
        <v>19.568000000000001</v>
      </c>
      <c r="Q1572" s="144">
        <f t="shared" si="355"/>
        <v>18.856000000000002</v>
      </c>
      <c r="R1572" s="144">
        <f t="shared" si="356"/>
        <v>4.4444444444444446</v>
      </c>
      <c r="S1572" s="144">
        <f t="shared" si="357"/>
        <v>3.5970588235294119</v>
      </c>
      <c r="T1572" s="144">
        <f t="shared" si="358"/>
        <v>5.44</v>
      </c>
      <c r="U1572" s="144">
        <f t="shared" si="359"/>
        <v>82.080536912751683</v>
      </c>
      <c r="V1572" s="144">
        <f t="shared" si="360"/>
        <v>4.1946308724832218</v>
      </c>
      <c r="W1572" s="144">
        <f>IFERROR(H1572/M1572,Tabla2[[#This Row],[CARGA PRODUCCION (ANIMALES/HA)]])</f>
        <v>4.0448209893413498</v>
      </c>
      <c r="X1572" s="142">
        <f t="shared" si="363"/>
        <v>2023</v>
      </c>
      <c r="Y1572" s="142">
        <f t="shared" si="364"/>
        <v>6</v>
      </c>
      <c r="Z1572" s="142" t="e">
        <f t="shared" ca="1" si="365"/>
        <v>#NAME?</v>
      </c>
      <c r="AA1572" s="145">
        <f t="shared" si="361"/>
        <v>148</v>
      </c>
      <c r="AB1572" s="143">
        <f t="shared" si="362"/>
        <v>0.84459459459459463</v>
      </c>
      <c r="AC1572" s="146">
        <f t="shared" si="366"/>
        <v>0.15540540540540537</v>
      </c>
      <c r="AD1572" s="140"/>
    </row>
    <row r="1573" spans="1:30">
      <c r="A1573" s="147">
        <v>45083</v>
      </c>
      <c r="B1573" s="140" t="s">
        <v>85</v>
      </c>
      <c r="C1573" s="140">
        <v>1969</v>
      </c>
      <c r="D1573" s="140">
        <v>40</v>
      </c>
      <c r="E1573" s="140">
        <v>9</v>
      </c>
      <c r="F1573" s="140">
        <v>40</v>
      </c>
      <c r="G1573" s="140">
        <v>105</v>
      </c>
      <c r="H1573" s="140">
        <v>113</v>
      </c>
      <c r="I1573" s="140">
        <v>0</v>
      </c>
      <c r="J1573" s="140">
        <v>2</v>
      </c>
      <c r="K1573" s="140">
        <v>480</v>
      </c>
      <c r="L1573" s="140">
        <v>26.01</v>
      </c>
      <c r="M1573" s="141">
        <v>34.119999999999997</v>
      </c>
      <c r="N1573" s="154">
        <f>IF(Tabla2[[#This Row],[LECHE RETIRO DIA]]&lt;&gt;ISBLANK(Tabla2[[#This Row],[LECHE RETIRO DIA]]),SUM(Tabla2[[#This Row],[LECHE TANQUE DIA]:[LECHE RETIRO DIA]]),SUM(Tabla2[[#This Row],[LECHE TANQUE DIA]:[LECHE AUTOCONSUMO DIA]]))</f>
        <v>2058</v>
      </c>
      <c r="O1573" s="143">
        <f t="shared" si="353"/>
        <v>0.95675413022351796</v>
      </c>
      <c r="P1573" s="144">
        <f t="shared" si="354"/>
        <v>19.600000000000001</v>
      </c>
      <c r="Q1573" s="144">
        <f t="shared" si="355"/>
        <v>18.752380952380953</v>
      </c>
      <c r="R1573" s="144">
        <f t="shared" si="356"/>
        <v>20</v>
      </c>
      <c r="S1573" s="144">
        <f t="shared" si="357"/>
        <v>4.2874999999999996</v>
      </c>
      <c r="T1573" s="144">
        <f t="shared" si="358"/>
        <v>4.5714285714285712</v>
      </c>
      <c r="U1573" s="144">
        <f t="shared" si="359"/>
        <v>79.12341407151095</v>
      </c>
      <c r="V1573" s="144">
        <f t="shared" si="360"/>
        <v>4.0369088811995386</v>
      </c>
      <c r="W1573" s="144">
        <f>IFERROR(H1573/M1573,Tabla2[[#This Row],[CARGA PRODUCCION (ANIMALES/HA)]])</f>
        <v>3.3118405627198126</v>
      </c>
      <c r="X1573" s="142">
        <f t="shared" si="363"/>
        <v>2023</v>
      </c>
      <c r="Y1573" s="142">
        <f t="shared" si="364"/>
        <v>6</v>
      </c>
      <c r="Z1573" s="142" t="e">
        <f t="shared" ca="1" si="365"/>
        <v>#NAME?</v>
      </c>
      <c r="AA1573" s="145">
        <f t="shared" si="361"/>
        <v>113</v>
      </c>
      <c r="AB1573" s="143">
        <f t="shared" si="362"/>
        <v>0.92920353982300885</v>
      </c>
      <c r="AC1573" s="146">
        <f t="shared" si="366"/>
        <v>7.0796460176991149E-2</v>
      </c>
      <c r="AD1573" s="140"/>
    </row>
    <row r="1574" spans="1:30">
      <c r="A1574" s="147">
        <v>45083</v>
      </c>
      <c r="B1574" s="140" t="s">
        <v>88</v>
      </c>
      <c r="C1574" s="140">
        <v>639</v>
      </c>
      <c r="D1574" s="140">
        <v>15</v>
      </c>
      <c r="E1574" s="140">
        <v>5</v>
      </c>
      <c r="F1574" s="140">
        <v>15</v>
      </c>
      <c r="G1574" s="140">
        <v>39</v>
      </c>
      <c r="H1574" s="140">
        <v>49</v>
      </c>
      <c r="I1574" s="140">
        <v>0</v>
      </c>
      <c r="J1574" s="140">
        <v>3</v>
      </c>
      <c r="K1574" s="140">
        <v>180</v>
      </c>
      <c r="L1574" s="140">
        <v>14</v>
      </c>
      <c r="M1574" s="141">
        <v>15</v>
      </c>
      <c r="N1574" s="154">
        <f>IF(Tabla2[[#This Row],[LECHE RETIRO DIA]]&lt;&gt;ISBLANK(Tabla2[[#This Row],[LECHE RETIRO DIA]]),SUM(Tabla2[[#This Row],[LECHE TANQUE DIA]:[LECHE RETIRO DIA]]),SUM(Tabla2[[#This Row],[LECHE TANQUE DIA]:[LECHE AUTOCONSUMO DIA]]))</f>
        <v>674</v>
      </c>
      <c r="O1574" s="143">
        <f t="shared" si="353"/>
        <v>0.94807121661721072</v>
      </c>
      <c r="P1574" s="144">
        <f t="shared" si="354"/>
        <v>17.282051282051281</v>
      </c>
      <c r="Q1574" s="144">
        <f t="shared" si="355"/>
        <v>16.384615384615383</v>
      </c>
      <c r="R1574" s="144">
        <f t="shared" si="356"/>
        <v>5</v>
      </c>
      <c r="S1574" s="144">
        <f t="shared" si="357"/>
        <v>3.7444444444444445</v>
      </c>
      <c r="T1574" s="144">
        <f t="shared" si="358"/>
        <v>4.615384615384615</v>
      </c>
      <c r="U1574" s="144">
        <f t="shared" si="359"/>
        <v>48.142857142857146</v>
      </c>
      <c r="V1574" s="144">
        <f t="shared" si="360"/>
        <v>2.7857142857142856</v>
      </c>
      <c r="W1574" s="144">
        <f>IFERROR(H1574/M1574,Tabla2[[#This Row],[CARGA PRODUCCION (ANIMALES/HA)]])</f>
        <v>3.2666666666666666</v>
      </c>
      <c r="X1574" s="142">
        <f t="shared" si="363"/>
        <v>2023</v>
      </c>
      <c r="Y1574" s="142">
        <f t="shared" si="364"/>
        <v>6</v>
      </c>
      <c r="Z1574" s="142" t="e">
        <f t="shared" ca="1" si="365"/>
        <v>#NAME?</v>
      </c>
      <c r="AA1574" s="145">
        <f t="shared" si="361"/>
        <v>49</v>
      </c>
      <c r="AB1574" s="143">
        <f t="shared" si="362"/>
        <v>0.79591836734693877</v>
      </c>
      <c r="AC1574" s="146">
        <f t="shared" si="366"/>
        <v>0.20408163265306123</v>
      </c>
      <c r="AD1574" s="140"/>
    </row>
    <row r="1575" spans="1:30">
      <c r="A1575" s="147">
        <v>45084</v>
      </c>
      <c r="B1575" s="140" t="s">
        <v>81</v>
      </c>
      <c r="C1575" s="140">
        <v>2229</v>
      </c>
      <c r="D1575" s="140">
        <v>30</v>
      </c>
      <c r="E1575" s="140">
        <v>9</v>
      </c>
      <c r="F1575" s="140">
        <v>30</v>
      </c>
      <c r="G1575" s="140">
        <v>99</v>
      </c>
      <c r="H1575" s="140">
        <v>100</v>
      </c>
      <c r="I1575" s="140">
        <v>0</v>
      </c>
      <c r="J1575" s="140">
        <v>7</v>
      </c>
      <c r="K1575" s="140">
        <v>640</v>
      </c>
      <c r="L1575" s="140">
        <v>23.4</v>
      </c>
      <c r="M1575" s="141">
        <v>31.01</v>
      </c>
      <c r="N1575" s="154">
        <f>IF(Tabla2[[#This Row],[LECHE RETIRO DIA]]&lt;&gt;ISBLANK(Tabla2[[#This Row],[LECHE RETIRO DIA]]),SUM(Tabla2[[#This Row],[LECHE TANQUE DIA]:[LECHE RETIRO DIA]]),SUM(Tabla2[[#This Row],[LECHE TANQUE DIA]:[LECHE AUTOCONSUMO DIA]]))</f>
        <v>2298</v>
      </c>
      <c r="O1575" s="143">
        <f t="shared" si="353"/>
        <v>0.9699738903394256</v>
      </c>
      <c r="P1575" s="144">
        <f t="shared" si="354"/>
        <v>23.212121212121211</v>
      </c>
      <c r="Q1575" s="144">
        <f t="shared" si="355"/>
        <v>22.515151515151516</v>
      </c>
      <c r="R1575" s="144">
        <f t="shared" si="356"/>
        <v>4.2857142857142856</v>
      </c>
      <c r="S1575" s="144">
        <f t="shared" si="357"/>
        <v>3.5906250000000002</v>
      </c>
      <c r="T1575" s="144">
        <f t="shared" si="358"/>
        <v>6.4646464646464645</v>
      </c>
      <c r="U1575" s="144">
        <f t="shared" si="359"/>
        <v>98.205128205128204</v>
      </c>
      <c r="V1575" s="144">
        <f t="shared" si="360"/>
        <v>4.2307692307692308</v>
      </c>
      <c r="W1575" s="144">
        <f>IFERROR(H1575/M1575,Tabla2[[#This Row],[CARGA PRODUCCION (ANIMALES/HA)]])</f>
        <v>3.224766204450177</v>
      </c>
      <c r="X1575" s="142">
        <f t="shared" si="363"/>
        <v>2023</v>
      </c>
      <c r="Y1575" s="142">
        <f t="shared" si="364"/>
        <v>6</v>
      </c>
      <c r="Z1575" s="142" t="e">
        <f t="shared" ca="1" si="365"/>
        <v>#NAME?</v>
      </c>
      <c r="AA1575" s="145">
        <f t="shared" si="361"/>
        <v>100</v>
      </c>
      <c r="AB1575" s="143">
        <f t="shared" si="362"/>
        <v>0.99</v>
      </c>
      <c r="AC1575" s="146">
        <f t="shared" si="366"/>
        <v>1.0000000000000009E-2</v>
      </c>
      <c r="AD1575" s="140"/>
    </row>
    <row r="1576" spans="1:30">
      <c r="A1576" s="147">
        <v>45084</v>
      </c>
      <c r="B1576" s="140" t="s">
        <v>83</v>
      </c>
      <c r="C1576" s="140">
        <v>2348</v>
      </c>
      <c r="D1576" s="140">
        <v>40</v>
      </c>
      <c r="E1576" s="140">
        <v>9</v>
      </c>
      <c r="F1576" s="140">
        <v>40</v>
      </c>
      <c r="G1576" s="140">
        <v>125</v>
      </c>
      <c r="H1576" s="140">
        <v>148</v>
      </c>
      <c r="I1576" s="140">
        <v>2</v>
      </c>
      <c r="J1576" s="140">
        <v>9</v>
      </c>
      <c r="K1576" s="140">
        <v>680</v>
      </c>
      <c r="L1576" s="140">
        <v>29.8</v>
      </c>
      <c r="M1576" s="141">
        <v>36.590000000000003</v>
      </c>
      <c r="N1576" s="154">
        <f>IF(Tabla2[[#This Row],[LECHE RETIRO DIA]]&lt;&gt;ISBLANK(Tabla2[[#This Row],[LECHE RETIRO DIA]]),SUM(Tabla2[[#This Row],[LECHE TANQUE DIA]:[LECHE RETIRO DIA]]),SUM(Tabla2[[#This Row],[LECHE TANQUE DIA]:[LECHE AUTOCONSUMO DIA]]))</f>
        <v>2437</v>
      </c>
      <c r="O1576" s="143">
        <f t="shared" si="353"/>
        <v>0.96347968814115714</v>
      </c>
      <c r="P1576" s="144">
        <f t="shared" si="354"/>
        <v>19.495999999999999</v>
      </c>
      <c r="Q1576" s="144">
        <f t="shared" si="355"/>
        <v>18.783999999999999</v>
      </c>
      <c r="R1576" s="144">
        <f t="shared" si="356"/>
        <v>4.4444444444444446</v>
      </c>
      <c r="S1576" s="144">
        <f t="shared" si="357"/>
        <v>3.5838235294117649</v>
      </c>
      <c r="T1576" s="144">
        <f t="shared" si="358"/>
        <v>5.44</v>
      </c>
      <c r="U1576" s="144">
        <f t="shared" si="359"/>
        <v>81.77852348993288</v>
      </c>
      <c r="V1576" s="144">
        <f t="shared" si="360"/>
        <v>4.1946308724832218</v>
      </c>
      <c r="W1576" s="144">
        <f>IFERROR(H1576/M1576,Tabla2[[#This Row],[CARGA PRODUCCION (ANIMALES/HA)]])</f>
        <v>4.0448209893413498</v>
      </c>
      <c r="X1576" s="142">
        <f t="shared" si="363"/>
        <v>2023</v>
      </c>
      <c r="Y1576" s="142">
        <f t="shared" si="364"/>
        <v>6</v>
      </c>
      <c r="Z1576" s="142" t="e">
        <f t="shared" ca="1" si="365"/>
        <v>#NAME?</v>
      </c>
      <c r="AA1576" s="145">
        <f t="shared" si="361"/>
        <v>148</v>
      </c>
      <c r="AB1576" s="143">
        <f t="shared" si="362"/>
        <v>0.84459459459459463</v>
      </c>
      <c r="AC1576" s="146">
        <f t="shared" si="366"/>
        <v>0.15540540540540537</v>
      </c>
      <c r="AD1576" s="140"/>
    </row>
    <row r="1577" spans="1:30">
      <c r="A1577" s="147">
        <v>45084</v>
      </c>
      <c r="B1577" s="140" t="s">
        <v>85</v>
      </c>
      <c r="C1577" s="140">
        <v>1957</v>
      </c>
      <c r="D1577" s="140">
        <v>40</v>
      </c>
      <c r="E1577" s="140">
        <v>9</v>
      </c>
      <c r="F1577" s="140">
        <v>40</v>
      </c>
      <c r="G1577" s="140">
        <v>105</v>
      </c>
      <c r="H1577" s="140">
        <v>113</v>
      </c>
      <c r="I1577" s="140">
        <v>0</v>
      </c>
      <c r="J1577" s="140">
        <v>2</v>
      </c>
      <c r="K1577" s="140">
        <v>480</v>
      </c>
      <c r="L1577" s="140">
        <v>26.01</v>
      </c>
      <c r="M1577" s="141">
        <v>34.119999999999997</v>
      </c>
      <c r="N1577" s="154">
        <f>IF(Tabla2[[#This Row],[LECHE RETIRO DIA]]&lt;&gt;ISBLANK(Tabla2[[#This Row],[LECHE RETIRO DIA]]),SUM(Tabla2[[#This Row],[LECHE TANQUE DIA]:[LECHE RETIRO DIA]]),SUM(Tabla2[[#This Row],[LECHE TANQUE DIA]:[LECHE AUTOCONSUMO DIA]]))</f>
        <v>2046</v>
      </c>
      <c r="O1577" s="143">
        <f t="shared" si="353"/>
        <v>0.95650048875855331</v>
      </c>
      <c r="P1577" s="144">
        <f t="shared" si="354"/>
        <v>19.485714285714284</v>
      </c>
      <c r="Q1577" s="144">
        <f t="shared" si="355"/>
        <v>18.638095238095239</v>
      </c>
      <c r="R1577" s="144">
        <f t="shared" si="356"/>
        <v>20</v>
      </c>
      <c r="S1577" s="144">
        <f t="shared" si="357"/>
        <v>4.2625000000000002</v>
      </c>
      <c r="T1577" s="144">
        <f t="shared" si="358"/>
        <v>4.5714285714285712</v>
      </c>
      <c r="U1577" s="144">
        <f t="shared" si="359"/>
        <v>78.662053056516726</v>
      </c>
      <c r="V1577" s="144">
        <f t="shared" si="360"/>
        <v>4.0369088811995386</v>
      </c>
      <c r="W1577" s="144">
        <f>IFERROR(H1577/M1577,Tabla2[[#This Row],[CARGA PRODUCCION (ANIMALES/HA)]])</f>
        <v>3.3118405627198126</v>
      </c>
      <c r="X1577" s="142">
        <f t="shared" si="363"/>
        <v>2023</v>
      </c>
      <c r="Y1577" s="142">
        <f t="shared" si="364"/>
        <v>6</v>
      </c>
      <c r="Z1577" s="142" t="e">
        <f t="shared" ca="1" si="365"/>
        <v>#NAME?</v>
      </c>
      <c r="AA1577" s="145">
        <f t="shared" si="361"/>
        <v>113</v>
      </c>
      <c r="AB1577" s="143">
        <f t="shared" si="362"/>
        <v>0.92920353982300885</v>
      </c>
      <c r="AC1577" s="146">
        <f t="shared" si="366"/>
        <v>7.0796460176991149E-2</v>
      </c>
      <c r="AD1577" s="140"/>
    </row>
    <row r="1578" spans="1:30">
      <c r="A1578" s="147">
        <v>45084</v>
      </c>
      <c r="B1578" s="140" t="s">
        <v>88</v>
      </c>
      <c r="C1578" s="140">
        <v>612</v>
      </c>
      <c r="D1578" s="140">
        <v>15</v>
      </c>
      <c r="E1578" s="140">
        <v>5</v>
      </c>
      <c r="F1578" s="140">
        <v>15</v>
      </c>
      <c r="G1578" s="140">
        <v>39</v>
      </c>
      <c r="H1578" s="140">
        <v>49</v>
      </c>
      <c r="I1578" s="140">
        <v>0</v>
      </c>
      <c r="J1578" s="140">
        <v>3</v>
      </c>
      <c r="K1578" s="140">
        <v>180</v>
      </c>
      <c r="L1578" s="140">
        <v>14</v>
      </c>
      <c r="M1578" s="141">
        <v>15</v>
      </c>
      <c r="N1578" s="154">
        <f>IF(Tabla2[[#This Row],[LECHE RETIRO DIA]]&lt;&gt;ISBLANK(Tabla2[[#This Row],[LECHE RETIRO DIA]]),SUM(Tabla2[[#This Row],[LECHE TANQUE DIA]:[LECHE RETIRO DIA]]),SUM(Tabla2[[#This Row],[LECHE TANQUE DIA]:[LECHE AUTOCONSUMO DIA]]))</f>
        <v>647</v>
      </c>
      <c r="O1578" s="143">
        <f t="shared" si="353"/>
        <v>0.9459041731066461</v>
      </c>
      <c r="P1578" s="144">
        <f t="shared" si="354"/>
        <v>16.589743589743591</v>
      </c>
      <c r="Q1578" s="144">
        <f t="shared" si="355"/>
        <v>15.692307692307692</v>
      </c>
      <c r="R1578" s="144">
        <f t="shared" si="356"/>
        <v>5</v>
      </c>
      <c r="S1578" s="144">
        <f t="shared" si="357"/>
        <v>3.5944444444444446</v>
      </c>
      <c r="T1578" s="144">
        <f t="shared" si="358"/>
        <v>4.615384615384615</v>
      </c>
      <c r="U1578" s="144">
        <f t="shared" si="359"/>
        <v>46.214285714285715</v>
      </c>
      <c r="V1578" s="144">
        <f t="shared" si="360"/>
        <v>2.7857142857142856</v>
      </c>
      <c r="W1578" s="144">
        <f>IFERROR(H1578/M1578,Tabla2[[#This Row],[CARGA PRODUCCION (ANIMALES/HA)]])</f>
        <v>3.2666666666666666</v>
      </c>
      <c r="X1578" s="142">
        <f t="shared" si="363"/>
        <v>2023</v>
      </c>
      <c r="Y1578" s="142">
        <f t="shared" si="364"/>
        <v>6</v>
      </c>
      <c r="Z1578" s="142" t="e">
        <f t="shared" ca="1" si="365"/>
        <v>#NAME?</v>
      </c>
      <c r="AA1578" s="145">
        <f t="shared" si="361"/>
        <v>49</v>
      </c>
      <c r="AB1578" s="143">
        <f t="shared" si="362"/>
        <v>0.79591836734693877</v>
      </c>
      <c r="AC1578" s="146">
        <f t="shared" si="366"/>
        <v>0.20408163265306123</v>
      </c>
      <c r="AD1578" s="140"/>
    </row>
    <row r="1579" spans="1:30">
      <c r="A1579" s="147">
        <v>45085</v>
      </c>
      <c r="B1579" s="140" t="s">
        <v>80</v>
      </c>
      <c r="C1579" s="140">
        <v>2225</v>
      </c>
      <c r="D1579" s="140">
        <v>30</v>
      </c>
      <c r="E1579" s="140">
        <v>9</v>
      </c>
      <c r="F1579" s="140">
        <v>30</v>
      </c>
      <c r="G1579" s="140">
        <v>99</v>
      </c>
      <c r="H1579" s="140">
        <v>100</v>
      </c>
      <c r="I1579" s="140">
        <v>0</v>
      </c>
      <c r="J1579" s="140">
        <v>7</v>
      </c>
      <c r="K1579" s="140">
        <v>640</v>
      </c>
      <c r="L1579" s="140">
        <v>23.4</v>
      </c>
      <c r="M1579" s="141">
        <v>31.01</v>
      </c>
      <c r="N1579" s="154">
        <f>IF(Tabla2[[#This Row],[LECHE RETIRO DIA]]&lt;&gt;ISBLANK(Tabla2[[#This Row],[LECHE RETIRO DIA]]),SUM(Tabla2[[#This Row],[LECHE TANQUE DIA]:[LECHE RETIRO DIA]]),SUM(Tabla2[[#This Row],[LECHE TANQUE DIA]:[LECHE AUTOCONSUMO DIA]]))</f>
        <v>2294</v>
      </c>
      <c r="O1579" s="143">
        <f t="shared" si="353"/>
        <v>0.96992153443766349</v>
      </c>
      <c r="P1579" s="144">
        <f t="shared" si="354"/>
        <v>23.171717171717173</v>
      </c>
      <c r="Q1579" s="144">
        <f t="shared" si="355"/>
        <v>22.474747474747474</v>
      </c>
      <c r="R1579" s="144">
        <f t="shared" si="356"/>
        <v>4.2857142857142856</v>
      </c>
      <c r="S1579" s="144">
        <f t="shared" si="357"/>
        <v>3.5843750000000001</v>
      </c>
      <c r="T1579" s="144">
        <f t="shared" si="358"/>
        <v>6.4646464646464645</v>
      </c>
      <c r="U1579" s="144">
        <f t="shared" si="359"/>
        <v>98.034188034188034</v>
      </c>
      <c r="V1579" s="144">
        <f t="shared" si="360"/>
        <v>4.2307692307692308</v>
      </c>
      <c r="W1579" s="144">
        <f>IFERROR(H1579/M1579,Tabla2[[#This Row],[CARGA PRODUCCION (ANIMALES/HA)]])</f>
        <v>3.224766204450177</v>
      </c>
      <c r="X1579" s="142">
        <f t="shared" si="363"/>
        <v>2023</v>
      </c>
      <c r="Y1579" s="142">
        <f t="shared" si="364"/>
        <v>6</v>
      </c>
      <c r="Z1579" s="142" t="e">
        <f t="shared" ca="1" si="365"/>
        <v>#NAME?</v>
      </c>
      <c r="AA1579" s="145">
        <f t="shared" si="361"/>
        <v>100</v>
      </c>
      <c r="AB1579" s="143">
        <f t="shared" si="362"/>
        <v>0.99</v>
      </c>
      <c r="AC1579" s="146">
        <f t="shared" si="366"/>
        <v>1.0000000000000009E-2</v>
      </c>
      <c r="AD1579" s="140"/>
    </row>
    <row r="1580" spans="1:30">
      <c r="A1580" s="147">
        <v>45085</v>
      </c>
      <c r="B1580" s="140" t="s">
        <v>83</v>
      </c>
      <c r="C1580" s="140">
        <v>2415</v>
      </c>
      <c r="D1580" s="140">
        <v>40</v>
      </c>
      <c r="E1580" s="140">
        <v>9</v>
      </c>
      <c r="F1580" s="140">
        <v>40</v>
      </c>
      <c r="G1580" s="140">
        <v>125</v>
      </c>
      <c r="H1580" s="140">
        <v>148</v>
      </c>
      <c r="I1580" s="140">
        <v>2</v>
      </c>
      <c r="J1580" s="140">
        <v>9</v>
      </c>
      <c r="K1580" s="140">
        <v>680</v>
      </c>
      <c r="L1580" s="140">
        <v>29.8</v>
      </c>
      <c r="M1580" s="141">
        <v>36.590000000000003</v>
      </c>
      <c r="N1580" s="154">
        <f>IF(Tabla2[[#This Row],[LECHE RETIRO DIA]]&lt;&gt;ISBLANK(Tabla2[[#This Row],[LECHE RETIRO DIA]]),SUM(Tabla2[[#This Row],[LECHE TANQUE DIA]:[LECHE RETIRO DIA]]),SUM(Tabla2[[#This Row],[LECHE TANQUE DIA]:[LECHE AUTOCONSUMO DIA]]))</f>
        <v>2504</v>
      </c>
      <c r="O1580" s="143">
        <f t="shared" si="353"/>
        <v>0.96445686900958472</v>
      </c>
      <c r="P1580" s="144">
        <f t="shared" si="354"/>
        <v>20.032</v>
      </c>
      <c r="Q1580" s="144">
        <f t="shared" si="355"/>
        <v>19.32</v>
      </c>
      <c r="R1580" s="144">
        <f t="shared" si="356"/>
        <v>4.4444444444444446</v>
      </c>
      <c r="S1580" s="144">
        <f t="shared" si="357"/>
        <v>3.6823529411764704</v>
      </c>
      <c r="T1580" s="144">
        <f t="shared" si="358"/>
        <v>5.44</v>
      </c>
      <c r="U1580" s="144">
        <f t="shared" si="359"/>
        <v>84.026845637583889</v>
      </c>
      <c r="V1580" s="144">
        <f t="shared" si="360"/>
        <v>4.1946308724832218</v>
      </c>
      <c r="W1580" s="144">
        <f>IFERROR(H1580/M1580,Tabla2[[#This Row],[CARGA PRODUCCION (ANIMALES/HA)]])</f>
        <v>4.0448209893413498</v>
      </c>
      <c r="X1580" s="142">
        <f t="shared" si="363"/>
        <v>2023</v>
      </c>
      <c r="Y1580" s="142">
        <f t="shared" si="364"/>
        <v>6</v>
      </c>
      <c r="Z1580" s="142" t="e">
        <f t="shared" ca="1" si="365"/>
        <v>#NAME?</v>
      </c>
      <c r="AA1580" s="145">
        <f t="shared" si="361"/>
        <v>148</v>
      </c>
      <c r="AB1580" s="143">
        <f t="shared" si="362"/>
        <v>0.84459459459459463</v>
      </c>
      <c r="AC1580" s="146">
        <f t="shared" si="366"/>
        <v>0.15540540540540537</v>
      </c>
      <c r="AD1580" s="140"/>
    </row>
    <row r="1581" spans="1:30">
      <c r="A1581" s="147">
        <v>45085</v>
      </c>
      <c r="B1581" s="140" t="s">
        <v>85</v>
      </c>
      <c r="C1581" s="140">
        <v>1982</v>
      </c>
      <c r="D1581" s="140">
        <v>40</v>
      </c>
      <c r="E1581" s="140">
        <v>9</v>
      </c>
      <c r="F1581" s="140">
        <v>40</v>
      </c>
      <c r="G1581" s="140">
        <v>105</v>
      </c>
      <c r="H1581" s="140">
        <v>113</v>
      </c>
      <c r="I1581" s="140">
        <v>0</v>
      </c>
      <c r="J1581" s="140">
        <v>2</v>
      </c>
      <c r="K1581" s="140">
        <v>480</v>
      </c>
      <c r="L1581" s="140">
        <v>26.01</v>
      </c>
      <c r="M1581" s="141">
        <v>34.119999999999997</v>
      </c>
      <c r="N1581" s="154">
        <f>IF(Tabla2[[#This Row],[LECHE RETIRO DIA]]&lt;&gt;ISBLANK(Tabla2[[#This Row],[LECHE RETIRO DIA]]),SUM(Tabla2[[#This Row],[LECHE TANQUE DIA]:[LECHE RETIRO DIA]]),SUM(Tabla2[[#This Row],[LECHE TANQUE DIA]:[LECHE AUTOCONSUMO DIA]]))</f>
        <v>2071</v>
      </c>
      <c r="O1581" s="143">
        <f t="shared" si="353"/>
        <v>0.95702559150168998</v>
      </c>
      <c r="P1581" s="144">
        <f t="shared" si="354"/>
        <v>19.723809523809525</v>
      </c>
      <c r="Q1581" s="144">
        <f t="shared" si="355"/>
        <v>18.876190476190477</v>
      </c>
      <c r="R1581" s="144">
        <f t="shared" si="356"/>
        <v>20</v>
      </c>
      <c r="S1581" s="144">
        <f t="shared" si="357"/>
        <v>4.3145833333333332</v>
      </c>
      <c r="T1581" s="144">
        <f t="shared" si="358"/>
        <v>4.5714285714285712</v>
      </c>
      <c r="U1581" s="144">
        <f t="shared" si="359"/>
        <v>79.623221837754699</v>
      </c>
      <c r="V1581" s="144">
        <f t="shared" si="360"/>
        <v>4.0369088811995386</v>
      </c>
      <c r="W1581" s="144">
        <f>IFERROR(H1581/M1581,Tabla2[[#This Row],[CARGA PRODUCCION (ANIMALES/HA)]])</f>
        <v>3.3118405627198126</v>
      </c>
      <c r="X1581" s="142">
        <f t="shared" si="363"/>
        <v>2023</v>
      </c>
      <c r="Y1581" s="142">
        <f t="shared" si="364"/>
        <v>6</v>
      </c>
      <c r="Z1581" s="142" t="e">
        <f t="shared" ca="1" si="365"/>
        <v>#NAME?</v>
      </c>
      <c r="AA1581" s="145">
        <f t="shared" si="361"/>
        <v>113</v>
      </c>
      <c r="AB1581" s="143">
        <f t="shared" si="362"/>
        <v>0.92920353982300885</v>
      </c>
      <c r="AC1581" s="146">
        <f t="shared" si="366"/>
        <v>7.0796460176991149E-2</v>
      </c>
      <c r="AD1581" s="140"/>
    </row>
    <row r="1582" spans="1:30">
      <c r="A1582" s="147">
        <v>45085</v>
      </c>
      <c r="B1582" s="140" t="s">
        <v>88</v>
      </c>
      <c r="C1582" s="140">
        <v>659</v>
      </c>
      <c r="D1582" s="140">
        <v>15</v>
      </c>
      <c r="E1582" s="140">
        <v>5</v>
      </c>
      <c r="F1582" s="140">
        <v>15</v>
      </c>
      <c r="G1582" s="140">
        <v>39</v>
      </c>
      <c r="H1582" s="140">
        <v>49</v>
      </c>
      <c r="I1582" s="140">
        <v>0</v>
      </c>
      <c r="J1582" s="140">
        <v>3</v>
      </c>
      <c r="K1582" s="140">
        <v>180</v>
      </c>
      <c r="L1582" s="140">
        <v>14</v>
      </c>
      <c r="M1582" s="141">
        <v>15</v>
      </c>
      <c r="N1582" s="154">
        <f>IF(Tabla2[[#This Row],[LECHE RETIRO DIA]]&lt;&gt;ISBLANK(Tabla2[[#This Row],[LECHE RETIRO DIA]]),SUM(Tabla2[[#This Row],[LECHE TANQUE DIA]:[LECHE RETIRO DIA]]),SUM(Tabla2[[#This Row],[LECHE TANQUE DIA]:[LECHE AUTOCONSUMO DIA]]))</f>
        <v>694</v>
      </c>
      <c r="O1582" s="143">
        <f t="shared" si="353"/>
        <v>0.94956772334293948</v>
      </c>
      <c r="P1582" s="144">
        <f t="shared" si="354"/>
        <v>17.794871794871796</v>
      </c>
      <c r="Q1582" s="144">
        <f t="shared" si="355"/>
        <v>16.897435897435898</v>
      </c>
      <c r="R1582" s="144">
        <f t="shared" si="356"/>
        <v>5</v>
      </c>
      <c r="S1582" s="144">
        <f t="shared" si="357"/>
        <v>3.8555555555555556</v>
      </c>
      <c r="T1582" s="144">
        <f t="shared" si="358"/>
        <v>4.615384615384615</v>
      </c>
      <c r="U1582" s="144">
        <f t="shared" si="359"/>
        <v>49.571428571428569</v>
      </c>
      <c r="V1582" s="144">
        <f t="shared" si="360"/>
        <v>2.7857142857142856</v>
      </c>
      <c r="W1582" s="144">
        <f>IFERROR(H1582/M1582,Tabla2[[#This Row],[CARGA PRODUCCION (ANIMALES/HA)]])</f>
        <v>3.2666666666666666</v>
      </c>
      <c r="X1582" s="142">
        <f t="shared" si="363"/>
        <v>2023</v>
      </c>
      <c r="Y1582" s="142">
        <f t="shared" si="364"/>
        <v>6</v>
      </c>
      <c r="Z1582" s="142" t="e">
        <f t="shared" ca="1" si="365"/>
        <v>#NAME?</v>
      </c>
      <c r="AA1582" s="145">
        <f t="shared" si="361"/>
        <v>49</v>
      </c>
      <c r="AB1582" s="143">
        <f t="shared" si="362"/>
        <v>0.79591836734693877</v>
      </c>
      <c r="AC1582" s="146">
        <f t="shared" si="366"/>
        <v>0.20408163265306123</v>
      </c>
      <c r="AD1582" s="140"/>
    </row>
    <row r="1583" spans="1:30">
      <c r="A1583" s="147">
        <v>45086</v>
      </c>
      <c r="B1583" s="140" t="s">
        <v>81</v>
      </c>
      <c r="C1583" s="140">
        <v>2146</v>
      </c>
      <c r="D1583" s="140">
        <v>30</v>
      </c>
      <c r="E1583" s="140">
        <v>9</v>
      </c>
      <c r="F1583" s="140">
        <v>30</v>
      </c>
      <c r="G1583" s="140">
        <v>93</v>
      </c>
      <c r="H1583" s="140">
        <v>94</v>
      </c>
      <c r="I1583" s="140">
        <v>0</v>
      </c>
      <c r="J1583" s="140">
        <v>7</v>
      </c>
      <c r="K1583" s="140">
        <v>640</v>
      </c>
      <c r="L1583" s="140">
        <v>23.4</v>
      </c>
      <c r="M1583" s="141">
        <v>31.01</v>
      </c>
      <c r="N1583" s="154">
        <f>IF(Tabla2[[#This Row],[LECHE RETIRO DIA]]&lt;&gt;ISBLANK(Tabla2[[#This Row],[LECHE RETIRO DIA]]),SUM(Tabla2[[#This Row],[LECHE TANQUE DIA]:[LECHE RETIRO DIA]]),SUM(Tabla2[[#This Row],[LECHE TANQUE DIA]:[LECHE AUTOCONSUMO DIA]]))</f>
        <v>2215</v>
      </c>
      <c r="O1583" s="143">
        <f t="shared" si="353"/>
        <v>0.96884875846501128</v>
      </c>
      <c r="P1583" s="144">
        <f t="shared" si="354"/>
        <v>23.817204301075268</v>
      </c>
      <c r="Q1583" s="144">
        <f t="shared" si="355"/>
        <v>23.0752688172043</v>
      </c>
      <c r="R1583" s="144">
        <f t="shared" si="356"/>
        <v>4.2857142857142856</v>
      </c>
      <c r="S1583" s="144">
        <f t="shared" si="357"/>
        <v>3.4609375</v>
      </c>
      <c r="T1583" s="144">
        <f t="shared" si="358"/>
        <v>6.881720430107527</v>
      </c>
      <c r="U1583" s="144">
        <f t="shared" si="359"/>
        <v>94.658119658119659</v>
      </c>
      <c r="V1583" s="144">
        <f t="shared" si="360"/>
        <v>3.9743589743589745</v>
      </c>
      <c r="W1583" s="144">
        <f>IFERROR(H1583/M1583,Tabla2[[#This Row],[CARGA PRODUCCION (ANIMALES/HA)]])</f>
        <v>3.0312802321831667</v>
      </c>
      <c r="X1583" s="142">
        <f t="shared" si="363"/>
        <v>2023</v>
      </c>
      <c r="Y1583" s="142">
        <f t="shared" si="364"/>
        <v>6</v>
      </c>
      <c r="Z1583" s="142" t="e">
        <f t="shared" ca="1" si="365"/>
        <v>#NAME?</v>
      </c>
      <c r="AA1583" s="145">
        <f t="shared" si="361"/>
        <v>94</v>
      </c>
      <c r="AB1583" s="143">
        <f t="shared" si="362"/>
        <v>0.98936170212765961</v>
      </c>
      <c r="AC1583" s="146">
        <f t="shared" si="366"/>
        <v>1.0638297872340385E-2</v>
      </c>
      <c r="AD1583" s="140"/>
    </row>
    <row r="1584" spans="1:30">
      <c r="A1584" s="147">
        <v>44994</v>
      </c>
      <c r="B1584" s="140" t="s">
        <v>83</v>
      </c>
      <c r="C1584" s="140">
        <v>2389</v>
      </c>
      <c r="D1584" s="140">
        <v>40</v>
      </c>
      <c r="E1584" s="140">
        <v>9</v>
      </c>
      <c r="F1584" s="140">
        <v>40</v>
      </c>
      <c r="G1584" s="140">
        <v>125</v>
      </c>
      <c r="H1584" s="140">
        <v>148</v>
      </c>
      <c r="I1584" s="140">
        <v>2</v>
      </c>
      <c r="J1584" s="140">
        <v>9</v>
      </c>
      <c r="K1584" s="140">
        <v>680</v>
      </c>
      <c r="L1584" s="140">
        <v>29.8</v>
      </c>
      <c r="M1584" s="141">
        <v>36.590000000000003</v>
      </c>
      <c r="N1584" s="154">
        <f>IF(Tabla2[[#This Row],[LECHE RETIRO DIA]]&lt;&gt;ISBLANK(Tabla2[[#This Row],[LECHE RETIRO DIA]]),SUM(Tabla2[[#This Row],[LECHE TANQUE DIA]:[LECHE RETIRO DIA]]),SUM(Tabla2[[#This Row],[LECHE TANQUE DIA]:[LECHE AUTOCONSUMO DIA]]))</f>
        <v>2478</v>
      </c>
      <c r="O1584" s="143">
        <f t="shared" si="353"/>
        <v>0.9640839386602098</v>
      </c>
      <c r="P1584" s="144">
        <f t="shared" si="354"/>
        <v>19.824000000000002</v>
      </c>
      <c r="Q1584" s="144">
        <f t="shared" si="355"/>
        <v>19.111999999999998</v>
      </c>
      <c r="R1584" s="144">
        <f t="shared" si="356"/>
        <v>4.4444444444444446</v>
      </c>
      <c r="S1584" s="144">
        <f t="shared" si="357"/>
        <v>3.6441176470588235</v>
      </c>
      <c r="T1584" s="144">
        <f t="shared" si="358"/>
        <v>5.44</v>
      </c>
      <c r="U1584" s="144">
        <f t="shared" si="359"/>
        <v>83.154362416107375</v>
      </c>
      <c r="V1584" s="144">
        <f t="shared" si="360"/>
        <v>4.1946308724832218</v>
      </c>
      <c r="W1584" s="144">
        <f>IFERROR(H1584/M1584,Tabla2[[#This Row],[CARGA PRODUCCION (ANIMALES/HA)]])</f>
        <v>4.0448209893413498</v>
      </c>
      <c r="X1584" s="142">
        <f t="shared" si="363"/>
        <v>2023</v>
      </c>
      <c r="Y1584" s="142">
        <f t="shared" si="364"/>
        <v>3</v>
      </c>
      <c r="Z1584" s="142" t="e">
        <f t="shared" ca="1" si="365"/>
        <v>#NAME?</v>
      </c>
      <c r="AA1584" s="145">
        <f t="shared" si="361"/>
        <v>148</v>
      </c>
      <c r="AB1584" s="143">
        <f t="shared" si="362"/>
        <v>0.84459459459459463</v>
      </c>
      <c r="AC1584" s="146">
        <f t="shared" si="366"/>
        <v>0.15540540540540537</v>
      </c>
      <c r="AD1584" s="140"/>
    </row>
    <row r="1585" spans="1:30">
      <c r="A1585" s="147">
        <v>44904</v>
      </c>
      <c r="B1585" s="140" t="s">
        <v>85</v>
      </c>
      <c r="C1585" s="140">
        <v>1915</v>
      </c>
      <c r="D1585" s="140">
        <v>40</v>
      </c>
      <c r="E1585" s="140">
        <v>9</v>
      </c>
      <c r="F1585" s="140">
        <v>40</v>
      </c>
      <c r="G1585" s="140">
        <v>105</v>
      </c>
      <c r="H1585" s="140">
        <v>113</v>
      </c>
      <c r="I1585" s="140">
        <v>0</v>
      </c>
      <c r="J1585" s="140">
        <v>2</v>
      </c>
      <c r="K1585" s="140">
        <v>480</v>
      </c>
      <c r="L1585" s="140">
        <v>26.01</v>
      </c>
      <c r="M1585" s="141">
        <v>34.119999999999997</v>
      </c>
      <c r="N1585" s="154">
        <f>IF(Tabla2[[#This Row],[LECHE RETIRO DIA]]&lt;&gt;ISBLANK(Tabla2[[#This Row],[LECHE RETIRO DIA]]),SUM(Tabla2[[#This Row],[LECHE TANQUE DIA]:[LECHE RETIRO DIA]]),SUM(Tabla2[[#This Row],[LECHE TANQUE DIA]:[LECHE AUTOCONSUMO DIA]]))</f>
        <v>2004</v>
      </c>
      <c r="O1585" s="143">
        <f t="shared" si="353"/>
        <v>0.95558882235528941</v>
      </c>
      <c r="P1585" s="144">
        <f t="shared" si="354"/>
        <v>19.085714285714285</v>
      </c>
      <c r="Q1585" s="144">
        <f t="shared" si="355"/>
        <v>18.238095238095237</v>
      </c>
      <c r="R1585" s="144">
        <f t="shared" si="356"/>
        <v>20</v>
      </c>
      <c r="S1585" s="144">
        <f t="shared" si="357"/>
        <v>4.1749999999999998</v>
      </c>
      <c r="T1585" s="144">
        <f t="shared" si="358"/>
        <v>4.5714285714285712</v>
      </c>
      <c r="U1585" s="144">
        <f t="shared" si="359"/>
        <v>77.047289504036911</v>
      </c>
      <c r="V1585" s="144">
        <f t="shared" si="360"/>
        <v>4.0369088811995386</v>
      </c>
      <c r="W1585" s="144">
        <f>IFERROR(H1585/M1585,Tabla2[[#This Row],[CARGA PRODUCCION (ANIMALES/HA)]])</f>
        <v>3.3118405627198126</v>
      </c>
      <c r="X1585" s="142">
        <f t="shared" si="363"/>
        <v>2022</v>
      </c>
      <c r="Y1585" s="142">
        <f t="shared" si="364"/>
        <v>12</v>
      </c>
      <c r="Z1585" s="142" t="e">
        <f t="shared" ca="1" si="365"/>
        <v>#NAME?</v>
      </c>
      <c r="AA1585" s="145">
        <f t="shared" si="361"/>
        <v>113</v>
      </c>
      <c r="AB1585" s="143">
        <f t="shared" si="362"/>
        <v>0.92920353982300885</v>
      </c>
      <c r="AC1585" s="146">
        <f t="shared" si="366"/>
        <v>7.0796460176991149E-2</v>
      </c>
      <c r="AD1585" s="140"/>
    </row>
    <row r="1586" spans="1:30">
      <c r="A1586" s="147">
        <v>44813</v>
      </c>
      <c r="B1586" s="140" t="s">
        <v>88</v>
      </c>
      <c r="C1586" s="140">
        <v>626</v>
      </c>
      <c r="D1586" s="140">
        <v>15</v>
      </c>
      <c r="E1586" s="140">
        <v>5</v>
      </c>
      <c r="F1586" s="140">
        <v>15</v>
      </c>
      <c r="G1586" s="140">
        <v>36</v>
      </c>
      <c r="H1586" s="140">
        <v>49</v>
      </c>
      <c r="I1586" s="140">
        <v>0</v>
      </c>
      <c r="J1586" s="140">
        <v>3</v>
      </c>
      <c r="K1586" s="140">
        <v>180</v>
      </c>
      <c r="L1586" s="140">
        <v>14</v>
      </c>
      <c r="M1586" s="141">
        <v>15</v>
      </c>
      <c r="N1586" s="154">
        <f>IF(Tabla2[[#This Row],[LECHE RETIRO DIA]]&lt;&gt;ISBLANK(Tabla2[[#This Row],[LECHE RETIRO DIA]]),SUM(Tabla2[[#This Row],[LECHE TANQUE DIA]:[LECHE RETIRO DIA]]),SUM(Tabla2[[#This Row],[LECHE TANQUE DIA]:[LECHE AUTOCONSUMO DIA]]))</f>
        <v>661</v>
      </c>
      <c r="O1586" s="143">
        <f t="shared" si="353"/>
        <v>0.94704992435703483</v>
      </c>
      <c r="P1586" s="144">
        <f t="shared" si="354"/>
        <v>18.361111111111111</v>
      </c>
      <c r="Q1586" s="144">
        <f t="shared" si="355"/>
        <v>17.388888888888889</v>
      </c>
      <c r="R1586" s="144">
        <f t="shared" si="356"/>
        <v>5</v>
      </c>
      <c r="S1586" s="144">
        <f t="shared" si="357"/>
        <v>3.6722222222222221</v>
      </c>
      <c r="T1586" s="144">
        <f t="shared" si="358"/>
        <v>5</v>
      </c>
      <c r="U1586" s="144">
        <f t="shared" si="359"/>
        <v>47.214285714285715</v>
      </c>
      <c r="V1586" s="144">
        <f t="shared" si="360"/>
        <v>2.5714285714285716</v>
      </c>
      <c r="W1586" s="144">
        <f>IFERROR(H1586/M1586,Tabla2[[#This Row],[CARGA PRODUCCION (ANIMALES/HA)]])</f>
        <v>3.2666666666666666</v>
      </c>
      <c r="X1586" s="142">
        <f t="shared" si="363"/>
        <v>2022</v>
      </c>
      <c r="Y1586" s="142">
        <f t="shared" si="364"/>
        <v>9</v>
      </c>
      <c r="Z1586" s="142" t="e">
        <f t="shared" ca="1" si="365"/>
        <v>#NAME?</v>
      </c>
      <c r="AA1586" s="145">
        <f t="shared" si="361"/>
        <v>49</v>
      </c>
      <c r="AB1586" s="143">
        <f t="shared" si="362"/>
        <v>0.73469387755102045</v>
      </c>
      <c r="AC1586" s="146">
        <f t="shared" si="366"/>
        <v>0.26530612244897955</v>
      </c>
      <c r="AD1586" s="140"/>
    </row>
    <row r="1587" spans="1:30">
      <c r="A1587" s="147">
        <v>45087</v>
      </c>
      <c r="B1587" s="140" t="s">
        <v>81</v>
      </c>
      <c r="C1587" s="140">
        <v>2164</v>
      </c>
      <c r="D1587" s="140">
        <v>30</v>
      </c>
      <c r="E1587" s="140">
        <v>9</v>
      </c>
      <c r="F1587" s="140">
        <v>30</v>
      </c>
      <c r="G1587" s="140">
        <v>93</v>
      </c>
      <c r="H1587" s="140">
        <v>94</v>
      </c>
      <c r="I1587" s="140">
        <v>0</v>
      </c>
      <c r="J1587" s="140">
        <v>7</v>
      </c>
      <c r="K1587" s="140">
        <v>640</v>
      </c>
      <c r="L1587" s="140">
        <v>23.4</v>
      </c>
      <c r="M1587" s="141">
        <v>31.01</v>
      </c>
      <c r="N1587" s="154">
        <f>IF(Tabla2[[#This Row],[LECHE RETIRO DIA]]&lt;&gt;ISBLANK(Tabla2[[#This Row],[LECHE RETIRO DIA]]),SUM(Tabla2[[#This Row],[LECHE TANQUE DIA]:[LECHE RETIRO DIA]]),SUM(Tabla2[[#This Row],[LECHE TANQUE DIA]:[LECHE AUTOCONSUMO DIA]]))</f>
        <v>2233</v>
      </c>
      <c r="O1587" s="143">
        <f t="shared" si="353"/>
        <v>0.96909986565158979</v>
      </c>
      <c r="P1587" s="144">
        <f t="shared" si="354"/>
        <v>24.010752688172044</v>
      </c>
      <c r="Q1587" s="144">
        <f t="shared" si="355"/>
        <v>23.268817204301076</v>
      </c>
      <c r="R1587" s="144">
        <f t="shared" si="356"/>
        <v>4.2857142857142856</v>
      </c>
      <c r="S1587" s="144">
        <f t="shared" si="357"/>
        <v>3.4890625000000002</v>
      </c>
      <c r="T1587" s="144">
        <f t="shared" si="358"/>
        <v>6.881720430107527</v>
      </c>
      <c r="U1587" s="144">
        <f t="shared" si="359"/>
        <v>95.427350427350433</v>
      </c>
      <c r="V1587" s="144">
        <f t="shared" si="360"/>
        <v>3.9743589743589745</v>
      </c>
      <c r="W1587" s="144">
        <f>IFERROR(H1587/M1587,Tabla2[[#This Row],[CARGA PRODUCCION (ANIMALES/HA)]])</f>
        <v>3.0312802321831667</v>
      </c>
      <c r="X1587" s="142">
        <f t="shared" si="363"/>
        <v>2023</v>
      </c>
      <c r="Y1587" s="142">
        <f t="shared" si="364"/>
        <v>6</v>
      </c>
      <c r="Z1587" s="142" t="e">
        <f t="shared" ca="1" si="365"/>
        <v>#NAME?</v>
      </c>
      <c r="AA1587" s="145">
        <f t="shared" si="361"/>
        <v>94</v>
      </c>
      <c r="AB1587" s="143">
        <f t="shared" si="362"/>
        <v>0.98936170212765961</v>
      </c>
      <c r="AC1587" s="146">
        <f t="shared" si="366"/>
        <v>1.0638297872340385E-2</v>
      </c>
      <c r="AD1587" s="140"/>
    </row>
    <row r="1588" spans="1:30">
      <c r="A1588" s="147">
        <v>45087</v>
      </c>
      <c r="B1588" s="140" t="s">
        <v>83</v>
      </c>
      <c r="C1588" s="140">
        <v>2299</v>
      </c>
      <c r="D1588" s="140">
        <v>40</v>
      </c>
      <c r="E1588" s="140">
        <v>9</v>
      </c>
      <c r="F1588" s="140">
        <v>40</v>
      </c>
      <c r="G1588" s="140">
        <v>125</v>
      </c>
      <c r="H1588" s="140">
        <v>148</v>
      </c>
      <c r="I1588" s="140">
        <v>2</v>
      </c>
      <c r="J1588" s="140">
        <v>9</v>
      </c>
      <c r="K1588" s="140">
        <v>680</v>
      </c>
      <c r="L1588" s="140">
        <v>29.8</v>
      </c>
      <c r="M1588" s="141">
        <v>36.590000000000003</v>
      </c>
      <c r="N1588" s="154">
        <f>IF(Tabla2[[#This Row],[LECHE RETIRO DIA]]&lt;&gt;ISBLANK(Tabla2[[#This Row],[LECHE RETIRO DIA]]),SUM(Tabla2[[#This Row],[LECHE TANQUE DIA]:[LECHE RETIRO DIA]]),SUM(Tabla2[[#This Row],[LECHE TANQUE DIA]:[LECHE AUTOCONSUMO DIA]]))</f>
        <v>2388</v>
      </c>
      <c r="O1588" s="143">
        <f t="shared" si="353"/>
        <v>0.96273031825795641</v>
      </c>
      <c r="P1588" s="144">
        <f t="shared" si="354"/>
        <v>19.103999999999999</v>
      </c>
      <c r="Q1588" s="144">
        <f t="shared" si="355"/>
        <v>18.391999999999999</v>
      </c>
      <c r="R1588" s="144">
        <f t="shared" si="356"/>
        <v>4.4444444444444446</v>
      </c>
      <c r="S1588" s="144">
        <f t="shared" si="357"/>
        <v>3.5117647058823529</v>
      </c>
      <c r="T1588" s="144">
        <f t="shared" si="358"/>
        <v>5.44</v>
      </c>
      <c r="U1588" s="144">
        <f t="shared" si="359"/>
        <v>80.134228187919462</v>
      </c>
      <c r="V1588" s="144">
        <f t="shared" si="360"/>
        <v>4.1946308724832218</v>
      </c>
      <c r="W1588" s="144">
        <f>IFERROR(H1588/M1588,Tabla2[[#This Row],[CARGA PRODUCCION (ANIMALES/HA)]])</f>
        <v>4.0448209893413498</v>
      </c>
      <c r="X1588" s="142">
        <f t="shared" si="363"/>
        <v>2023</v>
      </c>
      <c r="Y1588" s="142">
        <f t="shared" si="364"/>
        <v>6</v>
      </c>
      <c r="Z1588" s="142" t="e">
        <f t="shared" ca="1" si="365"/>
        <v>#NAME?</v>
      </c>
      <c r="AA1588" s="145">
        <f t="shared" si="361"/>
        <v>148</v>
      </c>
      <c r="AB1588" s="143">
        <f t="shared" si="362"/>
        <v>0.84459459459459463</v>
      </c>
      <c r="AC1588" s="146">
        <f t="shared" si="366"/>
        <v>0.15540540540540537</v>
      </c>
      <c r="AD1588" s="140"/>
    </row>
    <row r="1589" spans="1:30">
      <c r="A1589" s="147">
        <v>45087</v>
      </c>
      <c r="B1589" s="140" t="s">
        <v>85</v>
      </c>
      <c r="C1589" s="140">
        <v>1928</v>
      </c>
      <c r="D1589" s="140">
        <v>40</v>
      </c>
      <c r="E1589" s="140">
        <v>9</v>
      </c>
      <c r="F1589" s="140">
        <v>40</v>
      </c>
      <c r="G1589" s="140">
        <v>105</v>
      </c>
      <c r="H1589" s="140">
        <v>113</v>
      </c>
      <c r="I1589" s="140">
        <v>0</v>
      </c>
      <c r="J1589" s="140">
        <v>2</v>
      </c>
      <c r="K1589" s="140">
        <v>480</v>
      </c>
      <c r="L1589" s="140">
        <v>26.01</v>
      </c>
      <c r="M1589" s="141">
        <v>34.119999999999997</v>
      </c>
      <c r="N1589" s="154">
        <f>IF(Tabla2[[#This Row],[LECHE RETIRO DIA]]&lt;&gt;ISBLANK(Tabla2[[#This Row],[LECHE RETIRO DIA]]),SUM(Tabla2[[#This Row],[LECHE TANQUE DIA]:[LECHE RETIRO DIA]]),SUM(Tabla2[[#This Row],[LECHE TANQUE DIA]:[LECHE AUTOCONSUMO DIA]]))</f>
        <v>2017</v>
      </c>
      <c r="O1589" s="143">
        <f t="shared" si="353"/>
        <v>0.95587506197322758</v>
      </c>
      <c r="P1589" s="144">
        <f t="shared" si="354"/>
        <v>19.209523809523809</v>
      </c>
      <c r="Q1589" s="144">
        <f t="shared" si="355"/>
        <v>18.361904761904761</v>
      </c>
      <c r="R1589" s="144">
        <f t="shared" si="356"/>
        <v>20</v>
      </c>
      <c r="S1589" s="144">
        <f t="shared" si="357"/>
        <v>4.2020833333333334</v>
      </c>
      <c r="T1589" s="144">
        <f t="shared" si="358"/>
        <v>4.5714285714285712</v>
      </c>
      <c r="U1589" s="144">
        <f t="shared" si="359"/>
        <v>77.547097270280659</v>
      </c>
      <c r="V1589" s="144">
        <f t="shared" si="360"/>
        <v>4.0369088811995386</v>
      </c>
      <c r="W1589" s="144">
        <f>IFERROR(H1589/M1589,Tabla2[[#This Row],[CARGA PRODUCCION (ANIMALES/HA)]])</f>
        <v>3.3118405627198126</v>
      </c>
      <c r="X1589" s="142">
        <f t="shared" si="363"/>
        <v>2023</v>
      </c>
      <c r="Y1589" s="142">
        <f t="shared" si="364"/>
        <v>6</v>
      </c>
      <c r="Z1589" s="142" t="e">
        <f t="shared" ca="1" si="365"/>
        <v>#NAME?</v>
      </c>
      <c r="AA1589" s="145">
        <f t="shared" si="361"/>
        <v>113</v>
      </c>
      <c r="AB1589" s="143">
        <f t="shared" si="362"/>
        <v>0.92920353982300885</v>
      </c>
      <c r="AC1589" s="146">
        <f t="shared" si="366"/>
        <v>7.0796460176991149E-2</v>
      </c>
      <c r="AD1589" s="140"/>
    </row>
    <row r="1590" spans="1:30">
      <c r="A1590" s="147">
        <v>45087</v>
      </c>
      <c r="B1590" s="140" t="s">
        <v>88</v>
      </c>
      <c r="C1590" s="140">
        <v>594</v>
      </c>
      <c r="D1590" s="140">
        <v>15</v>
      </c>
      <c r="E1590" s="140">
        <v>5</v>
      </c>
      <c r="F1590" s="140">
        <v>15</v>
      </c>
      <c r="G1590" s="140">
        <v>36</v>
      </c>
      <c r="H1590" s="140">
        <v>49</v>
      </c>
      <c r="I1590" s="140">
        <v>0</v>
      </c>
      <c r="J1590" s="140">
        <v>3</v>
      </c>
      <c r="K1590" s="140">
        <v>180</v>
      </c>
      <c r="L1590" s="140">
        <v>14</v>
      </c>
      <c r="M1590" s="141">
        <v>15</v>
      </c>
      <c r="N1590" s="154">
        <f>IF(Tabla2[[#This Row],[LECHE RETIRO DIA]]&lt;&gt;ISBLANK(Tabla2[[#This Row],[LECHE RETIRO DIA]]),SUM(Tabla2[[#This Row],[LECHE TANQUE DIA]:[LECHE RETIRO DIA]]),SUM(Tabla2[[#This Row],[LECHE TANQUE DIA]:[LECHE AUTOCONSUMO DIA]]))</f>
        <v>629</v>
      </c>
      <c r="O1590" s="143">
        <f t="shared" si="353"/>
        <v>0.94435612082670906</v>
      </c>
      <c r="P1590" s="144">
        <f t="shared" si="354"/>
        <v>17.472222222222221</v>
      </c>
      <c r="Q1590" s="144">
        <f t="shared" si="355"/>
        <v>16.5</v>
      </c>
      <c r="R1590" s="144">
        <f t="shared" si="356"/>
        <v>5</v>
      </c>
      <c r="S1590" s="144">
        <f t="shared" si="357"/>
        <v>3.4944444444444445</v>
      </c>
      <c r="T1590" s="144">
        <f t="shared" si="358"/>
        <v>5</v>
      </c>
      <c r="U1590" s="144">
        <f t="shared" si="359"/>
        <v>44.928571428571431</v>
      </c>
      <c r="V1590" s="144">
        <f t="shared" si="360"/>
        <v>2.5714285714285716</v>
      </c>
      <c r="W1590" s="144">
        <f>IFERROR(H1590/M1590,Tabla2[[#This Row],[CARGA PRODUCCION (ANIMALES/HA)]])</f>
        <v>3.2666666666666666</v>
      </c>
      <c r="X1590" s="142">
        <f t="shared" si="363"/>
        <v>2023</v>
      </c>
      <c r="Y1590" s="142">
        <f t="shared" si="364"/>
        <v>6</v>
      </c>
      <c r="Z1590" s="142" t="e">
        <f t="shared" ca="1" si="365"/>
        <v>#NAME?</v>
      </c>
      <c r="AA1590" s="145">
        <f t="shared" si="361"/>
        <v>49</v>
      </c>
      <c r="AB1590" s="143">
        <f t="shared" si="362"/>
        <v>0.73469387755102045</v>
      </c>
      <c r="AC1590" s="146">
        <f t="shared" si="366"/>
        <v>0.26530612244897955</v>
      </c>
      <c r="AD1590" s="140"/>
    </row>
    <row r="1591" spans="1:30">
      <c r="A1591" s="147">
        <v>45088</v>
      </c>
      <c r="B1591" s="140" t="s">
        <v>81</v>
      </c>
      <c r="C1591" s="140">
        <v>2164</v>
      </c>
      <c r="D1591" s="140">
        <v>30</v>
      </c>
      <c r="E1591" s="140">
        <v>9</v>
      </c>
      <c r="F1591" s="140">
        <v>30</v>
      </c>
      <c r="G1591" s="140">
        <v>94</v>
      </c>
      <c r="H1591" s="140">
        <v>95</v>
      </c>
      <c r="I1591" s="140">
        <v>0</v>
      </c>
      <c r="J1591" s="140">
        <v>7</v>
      </c>
      <c r="K1591" s="140">
        <v>640</v>
      </c>
      <c r="L1591" s="140">
        <v>23.4</v>
      </c>
      <c r="M1591" s="141">
        <v>31.01</v>
      </c>
      <c r="N1591" s="154">
        <f>IF(Tabla2[[#This Row],[LECHE RETIRO DIA]]&lt;&gt;ISBLANK(Tabla2[[#This Row],[LECHE RETIRO DIA]]),SUM(Tabla2[[#This Row],[LECHE TANQUE DIA]:[LECHE RETIRO DIA]]),SUM(Tabla2[[#This Row],[LECHE TANQUE DIA]:[LECHE AUTOCONSUMO DIA]]))</f>
        <v>2233</v>
      </c>
      <c r="O1591" s="143">
        <f t="shared" si="353"/>
        <v>0.96909986565158979</v>
      </c>
      <c r="P1591" s="144">
        <f t="shared" si="354"/>
        <v>23.75531914893617</v>
      </c>
      <c r="Q1591" s="144">
        <f t="shared" si="355"/>
        <v>23.021276595744681</v>
      </c>
      <c r="R1591" s="144">
        <f t="shared" si="356"/>
        <v>4.2857142857142856</v>
      </c>
      <c r="S1591" s="144">
        <f t="shared" si="357"/>
        <v>3.4890625000000002</v>
      </c>
      <c r="T1591" s="144">
        <f t="shared" si="358"/>
        <v>6.8085106382978724</v>
      </c>
      <c r="U1591" s="144">
        <f t="shared" si="359"/>
        <v>95.427350427350433</v>
      </c>
      <c r="V1591" s="144">
        <f t="shared" si="360"/>
        <v>4.017094017094017</v>
      </c>
      <c r="W1591" s="144">
        <f>IFERROR(H1591/M1591,Tabla2[[#This Row],[CARGA PRODUCCION (ANIMALES/HA)]])</f>
        <v>3.0635278942276685</v>
      </c>
      <c r="X1591" s="142">
        <f t="shared" si="363"/>
        <v>2023</v>
      </c>
      <c r="Y1591" s="142">
        <f t="shared" si="364"/>
        <v>6</v>
      </c>
      <c r="Z1591" s="142" t="e">
        <f t="shared" ca="1" si="365"/>
        <v>#NAME?</v>
      </c>
      <c r="AA1591" s="145">
        <f t="shared" si="361"/>
        <v>95</v>
      </c>
      <c r="AB1591" s="143">
        <f t="shared" si="362"/>
        <v>0.98947368421052628</v>
      </c>
      <c r="AC1591" s="146">
        <f t="shared" si="366"/>
        <v>1.0526315789473717E-2</v>
      </c>
      <c r="AD1591" s="140"/>
    </row>
    <row r="1592" spans="1:30">
      <c r="A1592" s="147">
        <v>45088</v>
      </c>
      <c r="B1592" s="140" t="s">
        <v>83</v>
      </c>
      <c r="C1592" s="140">
        <v>2323</v>
      </c>
      <c r="D1592" s="140">
        <v>40</v>
      </c>
      <c r="E1592" s="140">
        <v>9</v>
      </c>
      <c r="F1592" s="140">
        <v>40</v>
      </c>
      <c r="G1592" s="140">
        <v>130</v>
      </c>
      <c r="H1592" s="140">
        <v>148</v>
      </c>
      <c r="I1592" s="140">
        <v>2</v>
      </c>
      <c r="J1592" s="140">
        <v>9</v>
      </c>
      <c r="K1592" s="140">
        <v>680</v>
      </c>
      <c r="L1592" s="140">
        <v>29.8</v>
      </c>
      <c r="M1592" s="141">
        <v>36.590000000000003</v>
      </c>
      <c r="N1592" s="154">
        <f>IF(Tabla2[[#This Row],[LECHE RETIRO DIA]]&lt;&gt;ISBLANK(Tabla2[[#This Row],[LECHE RETIRO DIA]]),SUM(Tabla2[[#This Row],[LECHE TANQUE DIA]:[LECHE RETIRO DIA]]),SUM(Tabla2[[#This Row],[LECHE TANQUE DIA]:[LECHE AUTOCONSUMO DIA]]))</f>
        <v>2412</v>
      </c>
      <c r="O1592" s="143">
        <f t="shared" si="353"/>
        <v>0.96310116086235487</v>
      </c>
      <c r="P1592" s="144">
        <f t="shared" si="354"/>
        <v>18.553846153846155</v>
      </c>
      <c r="Q1592" s="144">
        <f t="shared" si="355"/>
        <v>17.869230769230768</v>
      </c>
      <c r="R1592" s="144">
        <f t="shared" si="356"/>
        <v>4.4444444444444446</v>
      </c>
      <c r="S1592" s="144">
        <f t="shared" si="357"/>
        <v>3.5470588235294116</v>
      </c>
      <c r="T1592" s="144">
        <f t="shared" si="358"/>
        <v>5.2307692307692308</v>
      </c>
      <c r="U1592" s="144">
        <f t="shared" si="359"/>
        <v>80.939597315436245</v>
      </c>
      <c r="V1592" s="144">
        <f t="shared" si="360"/>
        <v>4.3624161073825505</v>
      </c>
      <c r="W1592" s="144">
        <f>IFERROR(H1592/M1592,Tabla2[[#This Row],[CARGA PRODUCCION (ANIMALES/HA)]])</f>
        <v>4.0448209893413498</v>
      </c>
      <c r="X1592" s="142">
        <f t="shared" si="363"/>
        <v>2023</v>
      </c>
      <c r="Y1592" s="142">
        <f t="shared" si="364"/>
        <v>6</v>
      </c>
      <c r="Z1592" s="142" t="e">
        <f t="shared" ca="1" si="365"/>
        <v>#NAME?</v>
      </c>
      <c r="AA1592" s="145">
        <f t="shared" si="361"/>
        <v>148</v>
      </c>
      <c r="AB1592" s="143">
        <f t="shared" si="362"/>
        <v>0.8783783783783784</v>
      </c>
      <c r="AC1592" s="146">
        <f t="shared" si="366"/>
        <v>0.1216216216216216</v>
      </c>
      <c r="AD1592" s="140"/>
    </row>
    <row r="1593" spans="1:30">
      <c r="A1593" s="147">
        <v>45088</v>
      </c>
      <c r="B1593" s="140" t="s">
        <v>85</v>
      </c>
      <c r="C1593" s="140">
        <v>1982</v>
      </c>
      <c r="D1593" s="140">
        <v>40</v>
      </c>
      <c r="E1593" s="140">
        <v>9</v>
      </c>
      <c r="F1593" s="140">
        <v>40</v>
      </c>
      <c r="G1593" s="140">
        <v>106</v>
      </c>
      <c r="H1593" s="140">
        <v>113</v>
      </c>
      <c r="I1593" s="140">
        <v>0</v>
      </c>
      <c r="J1593" s="140">
        <v>3</v>
      </c>
      <c r="K1593" s="140">
        <v>180</v>
      </c>
      <c r="L1593" s="140">
        <v>14</v>
      </c>
      <c r="M1593" s="141">
        <v>15</v>
      </c>
      <c r="N1593" s="154">
        <f>IF(Tabla2[[#This Row],[LECHE RETIRO DIA]]&lt;&gt;ISBLANK(Tabla2[[#This Row],[LECHE RETIRO DIA]]),SUM(Tabla2[[#This Row],[LECHE TANQUE DIA]:[LECHE RETIRO DIA]]),SUM(Tabla2[[#This Row],[LECHE TANQUE DIA]:[LECHE AUTOCONSUMO DIA]]))</f>
        <v>2071</v>
      </c>
      <c r="O1593" s="143">
        <f t="shared" si="353"/>
        <v>0.95702559150168998</v>
      </c>
      <c r="P1593" s="144">
        <f t="shared" si="354"/>
        <v>19.537735849056602</v>
      </c>
      <c r="Q1593" s="144">
        <f t="shared" si="355"/>
        <v>18.69811320754717</v>
      </c>
      <c r="R1593" s="144">
        <f t="shared" si="356"/>
        <v>13.333333333333334</v>
      </c>
      <c r="S1593" s="144">
        <f t="shared" si="357"/>
        <v>11.505555555555556</v>
      </c>
      <c r="T1593" s="144">
        <f t="shared" si="358"/>
        <v>1.6981132075471699</v>
      </c>
      <c r="U1593" s="144">
        <f t="shared" si="359"/>
        <v>147.92857142857142</v>
      </c>
      <c r="V1593" s="144">
        <f t="shared" si="360"/>
        <v>7.5714285714285712</v>
      </c>
      <c r="W1593" s="144">
        <f>IFERROR(H1593/M1593,Tabla2[[#This Row],[CARGA PRODUCCION (ANIMALES/HA)]])</f>
        <v>7.5333333333333332</v>
      </c>
      <c r="X1593" s="142">
        <f t="shared" si="363"/>
        <v>2023</v>
      </c>
      <c r="Y1593" s="142">
        <f t="shared" si="364"/>
        <v>6</v>
      </c>
      <c r="Z1593" s="142" t="e">
        <f t="shared" ca="1" si="365"/>
        <v>#NAME?</v>
      </c>
      <c r="AA1593" s="145">
        <f t="shared" si="361"/>
        <v>113</v>
      </c>
      <c r="AB1593" s="143">
        <f t="shared" si="362"/>
        <v>0.93805309734513276</v>
      </c>
      <c r="AC1593" s="146">
        <f t="shared" si="366"/>
        <v>6.1946902654867242E-2</v>
      </c>
      <c r="AD1593" s="140"/>
    </row>
    <row r="1594" spans="1:30">
      <c r="A1594" s="147">
        <v>45088</v>
      </c>
      <c r="B1594" s="140" t="s">
        <v>117</v>
      </c>
      <c r="C1594" s="140">
        <v>585</v>
      </c>
      <c r="D1594" s="140">
        <v>15</v>
      </c>
      <c r="E1594" s="140">
        <v>5</v>
      </c>
      <c r="F1594" s="140">
        <v>15</v>
      </c>
      <c r="G1594" s="140">
        <v>37</v>
      </c>
      <c r="H1594" s="140">
        <v>48</v>
      </c>
      <c r="I1594" s="140">
        <v>0</v>
      </c>
      <c r="J1594" s="140">
        <v>3</v>
      </c>
      <c r="K1594" s="140">
        <v>180</v>
      </c>
      <c r="L1594" s="140">
        <v>14</v>
      </c>
      <c r="M1594" s="141">
        <v>15</v>
      </c>
      <c r="N1594" s="154">
        <f>IF(Tabla2[[#This Row],[LECHE RETIRO DIA]]&lt;&gt;ISBLANK(Tabla2[[#This Row],[LECHE RETIRO DIA]]),SUM(Tabla2[[#This Row],[LECHE TANQUE DIA]:[LECHE RETIRO DIA]]),SUM(Tabla2[[#This Row],[LECHE TANQUE DIA]:[LECHE AUTOCONSUMO DIA]]))</f>
        <v>620</v>
      </c>
      <c r="O1594" s="143">
        <f t="shared" si="353"/>
        <v>0.94354838709677424</v>
      </c>
      <c r="P1594" s="144">
        <f t="shared" si="354"/>
        <v>16.756756756756758</v>
      </c>
      <c r="Q1594" s="144">
        <f t="shared" si="355"/>
        <v>15.810810810810811</v>
      </c>
      <c r="R1594" s="144">
        <f t="shared" si="356"/>
        <v>5</v>
      </c>
      <c r="S1594" s="144">
        <f t="shared" si="357"/>
        <v>3.4444444444444446</v>
      </c>
      <c r="T1594" s="144">
        <f t="shared" si="358"/>
        <v>4.8648648648648649</v>
      </c>
      <c r="U1594" s="144">
        <f t="shared" si="359"/>
        <v>44.285714285714285</v>
      </c>
      <c r="V1594" s="144">
        <f t="shared" si="360"/>
        <v>2.6428571428571428</v>
      </c>
      <c r="W1594" s="144">
        <f>IFERROR(H1594/M1594,Tabla2[[#This Row],[CARGA PRODUCCION (ANIMALES/HA)]])</f>
        <v>3.2</v>
      </c>
      <c r="X1594" s="142">
        <f t="shared" si="363"/>
        <v>2023</v>
      </c>
      <c r="Y1594" s="142">
        <f t="shared" si="364"/>
        <v>6</v>
      </c>
      <c r="Z1594" s="142" t="e">
        <f t="shared" ca="1" si="365"/>
        <v>#NAME?</v>
      </c>
      <c r="AA1594" s="145">
        <f t="shared" si="361"/>
        <v>48</v>
      </c>
      <c r="AB1594" s="143">
        <f t="shared" si="362"/>
        <v>0.77083333333333337</v>
      </c>
      <c r="AC1594" s="146">
        <f t="shared" si="366"/>
        <v>0.22916666666666663</v>
      </c>
      <c r="AD1594" s="140"/>
    </row>
    <row r="1595" spans="1:30">
      <c r="A1595" s="147">
        <v>45089</v>
      </c>
      <c r="B1595" s="140" t="s">
        <v>81</v>
      </c>
      <c r="C1595" s="140">
        <v>2155</v>
      </c>
      <c r="D1595" s="140">
        <v>30</v>
      </c>
      <c r="E1595" s="140">
        <v>9</v>
      </c>
      <c r="F1595" s="140">
        <v>30</v>
      </c>
      <c r="G1595" s="140">
        <v>95</v>
      </c>
      <c r="H1595" s="140">
        <v>96</v>
      </c>
      <c r="I1595" s="140">
        <v>0</v>
      </c>
      <c r="J1595" s="140">
        <v>8</v>
      </c>
      <c r="K1595" s="140">
        <v>640</v>
      </c>
      <c r="L1595" s="140">
        <v>23.4</v>
      </c>
      <c r="M1595" s="141">
        <v>31.01</v>
      </c>
      <c r="N1595" s="154">
        <f>IF(Tabla2[[#This Row],[LECHE RETIRO DIA]]&lt;&gt;ISBLANK(Tabla2[[#This Row],[LECHE RETIRO DIA]]),SUM(Tabla2[[#This Row],[LECHE TANQUE DIA]:[LECHE RETIRO DIA]]),SUM(Tabla2[[#This Row],[LECHE TANQUE DIA]:[LECHE AUTOCONSUMO DIA]]))</f>
        <v>2224</v>
      </c>
      <c r="O1595" s="143">
        <f t="shared" si="353"/>
        <v>0.96897482014388492</v>
      </c>
      <c r="P1595" s="144">
        <f t="shared" si="354"/>
        <v>23.410526315789475</v>
      </c>
      <c r="Q1595" s="144">
        <f t="shared" si="355"/>
        <v>22.684210526315791</v>
      </c>
      <c r="R1595" s="144">
        <f t="shared" si="356"/>
        <v>3.75</v>
      </c>
      <c r="S1595" s="144">
        <f t="shared" si="357"/>
        <v>3.4750000000000001</v>
      </c>
      <c r="T1595" s="144">
        <f t="shared" si="358"/>
        <v>6.7368421052631575</v>
      </c>
      <c r="U1595" s="144">
        <f t="shared" si="359"/>
        <v>95.042735042735046</v>
      </c>
      <c r="V1595" s="144">
        <f t="shared" si="360"/>
        <v>4.0598290598290605</v>
      </c>
      <c r="W1595" s="144">
        <f>IFERROR(H1595/M1595,Tabla2[[#This Row],[CARGA PRODUCCION (ANIMALES/HA)]])</f>
        <v>3.0957755562721703</v>
      </c>
      <c r="X1595" s="142">
        <f t="shared" si="363"/>
        <v>2023</v>
      </c>
      <c r="Y1595" s="142">
        <f t="shared" si="364"/>
        <v>6</v>
      </c>
      <c r="Z1595" s="142" t="e">
        <f t="shared" ca="1" si="365"/>
        <v>#NAME?</v>
      </c>
      <c r="AA1595" s="145">
        <f t="shared" si="361"/>
        <v>96</v>
      </c>
      <c r="AB1595" s="143">
        <f t="shared" si="362"/>
        <v>0.98958333333333337</v>
      </c>
      <c r="AC1595" s="146">
        <f t="shared" si="366"/>
        <v>1.041666666666663E-2</v>
      </c>
      <c r="AD1595" s="140"/>
    </row>
    <row r="1596" spans="1:30">
      <c r="A1596" s="147">
        <v>45089</v>
      </c>
      <c r="B1596" s="140" t="s">
        <v>83</v>
      </c>
      <c r="C1596" s="140">
        <v>2309</v>
      </c>
      <c r="D1596" s="140">
        <v>40</v>
      </c>
      <c r="E1596" s="140">
        <v>9</v>
      </c>
      <c r="F1596" s="140">
        <v>40</v>
      </c>
      <c r="G1596" s="140">
        <v>131</v>
      </c>
      <c r="H1596" s="140">
        <v>148</v>
      </c>
      <c r="I1596" s="140">
        <v>2</v>
      </c>
      <c r="J1596" s="140">
        <v>9</v>
      </c>
      <c r="K1596" s="140">
        <v>680</v>
      </c>
      <c r="L1596" s="140">
        <v>29.8</v>
      </c>
      <c r="M1596" s="141">
        <v>36.590000000000003</v>
      </c>
      <c r="N1596" s="154">
        <f>IF(Tabla2[[#This Row],[LECHE RETIRO DIA]]&lt;&gt;ISBLANK(Tabla2[[#This Row],[LECHE RETIRO DIA]]),SUM(Tabla2[[#This Row],[LECHE TANQUE DIA]:[LECHE RETIRO DIA]]),SUM(Tabla2[[#This Row],[LECHE TANQUE DIA]:[LECHE AUTOCONSUMO DIA]]))</f>
        <v>2398</v>
      </c>
      <c r="O1596" s="143">
        <f t="shared" ref="O1596:O1659" si="367">IFERROR(C1596/N1596,"")</f>
        <v>0.96288573811509592</v>
      </c>
      <c r="P1596" s="144">
        <f t="shared" ref="P1596:P1659" si="368">IFERROR(N1596/G1596,"")</f>
        <v>18.305343511450381</v>
      </c>
      <c r="Q1596" s="144">
        <f t="shared" ref="Q1596:Q1659" si="369">IFERROR(C1596/G1596,"")</f>
        <v>17.625954198473284</v>
      </c>
      <c r="R1596" s="144">
        <f t="shared" ref="R1596:R1659" si="370">IFERROR(D1596/J1596,"")</f>
        <v>4.4444444444444446</v>
      </c>
      <c r="S1596" s="144">
        <f t="shared" ref="S1596:S1659" si="371">IFERROR(N1596/K1596,"")</f>
        <v>3.526470588235294</v>
      </c>
      <c r="T1596" s="144">
        <f t="shared" ref="T1596:T1659" si="372">IFERROR(K1596/G1596,"")</f>
        <v>5.1908396946564883</v>
      </c>
      <c r="U1596" s="144">
        <f t="shared" ref="U1596:U1659" si="373">IFERROR(N1596/L1596,"")</f>
        <v>80.469798657718115</v>
      </c>
      <c r="V1596" s="144">
        <f t="shared" ref="V1596:V1659" si="374">IFERROR(G1596/L1596,"")</f>
        <v>4.3959731543624159</v>
      </c>
      <c r="W1596" s="144">
        <f>IFERROR(H1596/M1596,Tabla2[[#This Row],[CARGA PRODUCCION (ANIMALES/HA)]])</f>
        <v>4.0448209893413498</v>
      </c>
      <c r="X1596" s="142">
        <f t="shared" si="363"/>
        <v>2023</v>
      </c>
      <c r="Y1596" s="142">
        <f t="shared" si="364"/>
        <v>6</v>
      </c>
      <c r="Z1596" s="142" t="e">
        <f t="shared" ca="1" si="365"/>
        <v>#NAME?</v>
      </c>
      <c r="AA1596" s="145">
        <f t="shared" ref="AA1596:AA1659" si="375">IF(H1596&gt;0,H1596,G1596)</f>
        <v>148</v>
      </c>
      <c r="AB1596" s="143">
        <f t="shared" ref="AB1596:AB1659" si="376">IFERROR(G1596/AA1596,"")</f>
        <v>0.88513513513513509</v>
      </c>
      <c r="AC1596" s="146">
        <f t="shared" si="366"/>
        <v>0.11486486486486491</v>
      </c>
      <c r="AD1596" s="140"/>
    </row>
    <row r="1597" spans="1:30">
      <c r="A1597" s="147">
        <v>45089</v>
      </c>
      <c r="B1597" s="140" t="s">
        <v>85</v>
      </c>
      <c r="C1597" s="140">
        <v>1853</v>
      </c>
      <c r="D1597" s="140">
        <v>40</v>
      </c>
      <c r="E1597" s="140">
        <v>9</v>
      </c>
      <c r="F1597" s="140">
        <v>40</v>
      </c>
      <c r="G1597" s="140">
        <v>106</v>
      </c>
      <c r="H1597" s="140">
        <v>113</v>
      </c>
      <c r="I1597" s="140">
        <v>0</v>
      </c>
      <c r="J1597" s="140">
        <v>2</v>
      </c>
      <c r="K1597" s="140">
        <v>480</v>
      </c>
      <c r="L1597" s="140">
        <v>26.01</v>
      </c>
      <c r="M1597" s="141">
        <v>34.119999999999997</v>
      </c>
      <c r="N1597" s="154">
        <f>IF(Tabla2[[#This Row],[LECHE RETIRO DIA]]&lt;&gt;ISBLANK(Tabla2[[#This Row],[LECHE RETIRO DIA]]),SUM(Tabla2[[#This Row],[LECHE TANQUE DIA]:[LECHE RETIRO DIA]]),SUM(Tabla2[[#This Row],[LECHE TANQUE DIA]:[LECHE AUTOCONSUMO DIA]]))</f>
        <v>1942</v>
      </c>
      <c r="O1597" s="143">
        <f t="shared" si="367"/>
        <v>0.95417095777548921</v>
      </c>
      <c r="P1597" s="144">
        <f t="shared" si="368"/>
        <v>18.320754716981131</v>
      </c>
      <c r="Q1597" s="144">
        <f t="shared" si="369"/>
        <v>17.481132075471699</v>
      </c>
      <c r="R1597" s="144">
        <f t="shared" si="370"/>
        <v>20</v>
      </c>
      <c r="S1597" s="144">
        <f t="shared" si="371"/>
        <v>4.0458333333333334</v>
      </c>
      <c r="T1597" s="144">
        <f t="shared" si="372"/>
        <v>4.5283018867924527</v>
      </c>
      <c r="U1597" s="144">
        <f t="shared" si="373"/>
        <v>74.663590926566698</v>
      </c>
      <c r="V1597" s="144">
        <f t="shared" si="374"/>
        <v>4.0753556324490576</v>
      </c>
      <c r="W1597" s="144">
        <f>IFERROR(H1597/M1597,Tabla2[[#This Row],[CARGA PRODUCCION (ANIMALES/HA)]])</f>
        <v>3.3118405627198126</v>
      </c>
      <c r="X1597" s="142">
        <f t="shared" si="363"/>
        <v>2023</v>
      </c>
      <c r="Y1597" s="142">
        <f t="shared" si="364"/>
        <v>6</v>
      </c>
      <c r="Z1597" s="142" t="e">
        <f t="shared" ca="1" si="365"/>
        <v>#NAME?</v>
      </c>
      <c r="AA1597" s="145">
        <f t="shared" si="375"/>
        <v>113</v>
      </c>
      <c r="AB1597" s="143">
        <f t="shared" si="376"/>
        <v>0.93805309734513276</v>
      </c>
      <c r="AC1597" s="146">
        <f t="shared" si="366"/>
        <v>6.1946902654867242E-2</v>
      </c>
      <c r="AD1597" s="140"/>
    </row>
    <row r="1598" spans="1:30">
      <c r="A1598" s="147">
        <v>45089</v>
      </c>
      <c r="B1598" s="140" t="s">
        <v>117</v>
      </c>
      <c r="C1598" s="140">
        <v>614</v>
      </c>
      <c r="D1598" s="140">
        <v>15</v>
      </c>
      <c r="E1598" s="140">
        <v>5</v>
      </c>
      <c r="F1598" s="140">
        <v>15</v>
      </c>
      <c r="G1598" s="140">
        <v>37</v>
      </c>
      <c r="H1598" s="140">
        <v>48</v>
      </c>
      <c r="I1598" s="140">
        <v>0</v>
      </c>
      <c r="J1598" s="140">
        <v>3</v>
      </c>
      <c r="K1598" s="140">
        <v>180</v>
      </c>
      <c r="L1598" s="140">
        <v>14</v>
      </c>
      <c r="M1598" s="141">
        <v>15</v>
      </c>
      <c r="N1598" s="154">
        <f>IF(Tabla2[[#This Row],[LECHE RETIRO DIA]]&lt;&gt;ISBLANK(Tabla2[[#This Row],[LECHE RETIRO DIA]]),SUM(Tabla2[[#This Row],[LECHE TANQUE DIA]:[LECHE RETIRO DIA]]),SUM(Tabla2[[#This Row],[LECHE TANQUE DIA]:[LECHE AUTOCONSUMO DIA]]))</f>
        <v>649</v>
      </c>
      <c r="O1598" s="143">
        <f t="shared" si="367"/>
        <v>0.94607087827426806</v>
      </c>
      <c r="P1598" s="144">
        <f t="shared" si="368"/>
        <v>17.54054054054054</v>
      </c>
      <c r="Q1598" s="144">
        <f t="shared" si="369"/>
        <v>16.594594594594593</v>
      </c>
      <c r="R1598" s="144">
        <f t="shared" si="370"/>
        <v>5</v>
      </c>
      <c r="S1598" s="144">
        <f t="shared" si="371"/>
        <v>3.6055555555555556</v>
      </c>
      <c r="T1598" s="144">
        <f t="shared" si="372"/>
        <v>4.8648648648648649</v>
      </c>
      <c r="U1598" s="144">
        <f t="shared" si="373"/>
        <v>46.357142857142854</v>
      </c>
      <c r="V1598" s="144">
        <f t="shared" si="374"/>
        <v>2.6428571428571428</v>
      </c>
      <c r="W1598" s="144">
        <f>IFERROR(H1598/M1598,Tabla2[[#This Row],[CARGA PRODUCCION (ANIMALES/HA)]])</f>
        <v>3.2</v>
      </c>
      <c r="X1598" s="142">
        <f t="shared" si="363"/>
        <v>2023</v>
      </c>
      <c r="Y1598" s="142">
        <f t="shared" si="364"/>
        <v>6</v>
      </c>
      <c r="Z1598" s="142" t="e">
        <f t="shared" ca="1" si="365"/>
        <v>#NAME?</v>
      </c>
      <c r="AA1598" s="145">
        <f t="shared" si="375"/>
        <v>48</v>
      </c>
      <c r="AB1598" s="143">
        <f t="shared" si="376"/>
        <v>0.77083333333333337</v>
      </c>
      <c r="AC1598" s="146">
        <f t="shared" si="366"/>
        <v>0.22916666666666663</v>
      </c>
      <c r="AD1598" s="140"/>
    </row>
    <row r="1599" spans="1:30">
      <c r="A1599" s="147">
        <v>45090</v>
      </c>
      <c r="B1599" s="140" t="s">
        <v>81</v>
      </c>
      <c r="C1599" s="140">
        <v>2155</v>
      </c>
      <c r="D1599" s="140">
        <v>30</v>
      </c>
      <c r="E1599" s="140">
        <v>9</v>
      </c>
      <c r="F1599" s="140">
        <v>30</v>
      </c>
      <c r="G1599" s="140">
        <v>95</v>
      </c>
      <c r="H1599" s="140">
        <v>101</v>
      </c>
      <c r="I1599" s="140">
        <v>0</v>
      </c>
      <c r="J1599" s="140">
        <v>8</v>
      </c>
      <c r="K1599" s="140">
        <v>640</v>
      </c>
      <c r="L1599" s="140">
        <v>23.4</v>
      </c>
      <c r="M1599" s="141">
        <v>31.01</v>
      </c>
      <c r="N1599" s="154">
        <f>IF(Tabla2[[#This Row],[LECHE RETIRO DIA]]&lt;&gt;ISBLANK(Tabla2[[#This Row],[LECHE RETIRO DIA]]),SUM(Tabla2[[#This Row],[LECHE TANQUE DIA]:[LECHE RETIRO DIA]]),SUM(Tabla2[[#This Row],[LECHE TANQUE DIA]:[LECHE AUTOCONSUMO DIA]]))</f>
        <v>2224</v>
      </c>
      <c r="O1599" s="143">
        <f t="shared" si="367"/>
        <v>0.96897482014388492</v>
      </c>
      <c r="P1599" s="144">
        <f t="shared" si="368"/>
        <v>23.410526315789475</v>
      </c>
      <c r="Q1599" s="144">
        <f t="shared" si="369"/>
        <v>22.684210526315791</v>
      </c>
      <c r="R1599" s="144">
        <f t="shared" si="370"/>
        <v>3.75</v>
      </c>
      <c r="S1599" s="144">
        <f t="shared" si="371"/>
        <v>3.4750000000000001</v>
      </c>
      <c r="T1599" s="144">
        <f t="shared" si="372"/>
        <v>6.7368421052631575</v>
      </c>
      <c r="U1599" s="144">
        <f t="shared" si="373"/>
        <v>95.042735042735046</v>
      </c>
      <c r="V1599" s="144">
        <f t="shared" si="374"/>
        <v>4.0598290598290605</v>
      </c>
      <c r="W1599" s="144">
        <f>IFERROR(H1599/M1599,Tabla2[[#This Row],[CARGA PRODUCCION (ANIMALES/HA)]])</f>
        <v>3.2570138664946788</v>
      </c>
      <c r="X1599" s="142">
        <f t="shared" si="363"/>
        <v>2023</v>
      </c>
      <c r="Y1599" s="142">
        <f t="shared" si="364"/>
        <v>6</v>
      </c>
      <c r="Z1599" s="142" t="e">
        <f t="shared" ca="1" si="365"/>
        <v>#NAME?</v>
      </c>
      <c r="AA1599" s="145">
        <f t="shared" si="375"/>
        <v>101</v>
      </c>
      <c r="AB1599" s="143">
        <f t="shared" si="376"/>
        <v>0.94059405940594054</v>
      </c>
      <c r="AC1599" s="146">
        <f t="shared" si="366"/>
        <v>5.9405940594059459E-2</v>
      </c>
      <c r="AD1599" s="140"/>
    </row>
    <row r="1600" spans="1:30">
      <c r="A1600" s="147">
        <v>45090</v>
      </c>
      <c r="B1600" s="140" t="s">
        <v>83</v>
      </c>
      <c r="C1600" s="140">
        <v>2386</v>
      </c>
      <c r="D1600" s="140">
        <v>40</v>
      </c>
      <c r="E1600" s="140">
        <v>9</v>
      </c>
      <c r="F1600" s="140">
        <v>40</v>
      </c>
      <c r="G1600" s="140">
        <v>132</v>
      </c>
      <c r="H1600" s="140">
        <v>148</v>
      </c>
      <c r="I1600" s="140">
        <v>2</v>
      </c>
      <c r="J1600" s="140">
        <v>9</v>
      </c>
      <c r="K1600" s="140">
        <v>680</v>
      </c>
      <c r="L1600" s="140">
        <v>29.8</v>
      </c>
      <c r="M1600" s="141">
        <v>36.590000000000003</v>
      </c>
      <c r="N1600" s="154">
        <f>IF(Tabla2[[#This Row],[LECHE RETIRO DIA]]&lt;&gt;ISBLANK(Tabla2[[#This Row],[LECHE RETIRO DIA]]),SUM(Tabla2[[#This Row],[LECHE TANQUE DIA]:[LECHE RETIRO DIA]]),SUM(Tabla2[[#This Row],[LECHE TANQUE DIA]:[LECHE AUTOCONSUMO DIA]]))</f>
        <v>2475</v>
      </c>
      <c r="O1600" s="143">
        <f t="shared" si="367"/>
        <v>0.96404040404040403</v>
      </c>
      <c r="P1600" s="144">
        <f t="shared" si="368"/>
        <v>18.75</v>
      </c>
      <c r="Q1600" s="144">
        <f t="shared" si="369"/>
        <v>18.075757575757574</v>
      </c>
      <c r="R1600" s="144">
        <f t="shared" si="370"/>
        <v>4.4444444444444446</v>
      </c>
      <c r="S1600" s="144">
        <f t="shared" si="371"/>
        <v>3.6397058823529411</v>
      </c>
      <c r="T1600" s="144">
        <f t="shared" si="372"/>
        <v>5.1515151515151514</v>
      </c>
      <c r="U1600" s="144">
        <f t="shared" si="373"/>
        <v>83.053691275167779</v>
      </c>
      <c r="V1600" s="144">
        <f t="shared" si="374"/>
        <v>4.4295302013422821</v>
      </c>
      <c r="W1600" s="144">
        <f>IFERROR(H1600/M1600,Tabla2[[#This Row],[CARGA PRODUCCION (ANIMALES/HA)]])</f>
        <v>4.0448209893413498</v>
      </c>
      <c r="X1600" s="142">
        <f t="shared" si="363"/>
        <v>2023</v>
      </c>
      <c r="Y1600" s="142">
        <f t="shared" si="364"/>
        <v>6</v>
      </c>
      <c r="Z1600" s="142" t="e">
        <f t="shared" ca="1" si="365"/>
        <v>#NAME?</v>
      </c>
      <c r="AA1600" s="145">
        <f t="shared" si="375"/>
        <v>148</v>
      </c>
      <c r="AB1600" s="143">
        <f t="shared" si="376"/>
        <v>0.89189189189189189</v>
      </c>
      <c r="AC1600" s="146">
        <f t="shared" si="366"/>
        <v>0.10810810810810811</v>
      </c>
      <c r="AD1600" s="140"/>
    </row>
    <row r="1601" spans="1:30">
      <c r="A1601" s="147">
        <v>45090</v>
      </c>
      <c r="B1601" s="140" t="s">
        <v>85</v>
      </c>
      <c r="C1601" s="140">
        <v>1914</v>
      </c>
      <c r="D1601" s="140">
        <v>40</v>
      </c>
      <c r="E1601" s="140">
        <v>9</v>
      </c>
      <c r="F1601" s="140">
        <v>40</v>
      </c>
      <c r="G1601" s="140">
        <v>106</v>
      </c>
      <c r="H1601" s="140">
        <v>113</v>
      </c>
      <c r="I1601" s="140">
        <v>0</v>
      </c>
      <c r="J1601" s="140">
        <v>2</v>
      </c>
      <c r="K1601" s="140">
        <v>480</v>
      </c>
      <c r="L1601" s="140">
        <v>26.01</v>
      </c>
      <c r="M1601" s="141">
        <v>34.119999999999997</v>
      </c>
      <c r="N1601" s="154">
        <f>IF(Tabla2[[#This Row],[LECHE RETIRO DIA]]&lt;&gt;ISBLANK(Tabla2[[#This Row],[LECHE RETIRO DIA]]),SUM(Tabla2[[#This Row],[LECHE TANQUE DIA]:[LECHE RETIRO DIA]]),SUM(Tabla2[[#This Row],[LECHE TANQUE DIA]:[LECHE AUTOCONSUMO DIA]]))</f>
        <v>2003</v>
      </c>
      <c r="O1601" s="143">
        <f t="shared" si="367"/>
        <v>0.95556665002496255</v>
      </c>
      <c r="P1601" s="144">
        <f t="shared" si="368"/>
        <v>18.89622641509434</v>
      </c>
      <c r="Q1601" s="144">
        <f t="shared" si="369"/>
        <v>18.056603773584907</v>
      </c>
      <c r="R1601" s="144">
        <f t="shared" si="370"/>
        <v>20</v>
      </c>
      <c r="S1601" s="144">
        <f t="shared" si="371"/>
        <v>4.1729166666666666</v>
      </c>
      <c r="T1601" s="144">
        <f t="shared" si="372"/>
        <v>4.5283018867924527</v>
      </c>
      <c r="U1601" s="144">
        <f t="shared" si="373"/>
        <v>77.008842752787388</v>
      </c>
      <c r="V1601" s="144">
        <f t="shared" si="374"/>
        <v>4.0753556324490576</v>
      </c>
      <c r="W1601" s="144">
        <f>IFERROR(H1601/M1601,Tabla2[[#This Row],[CARGA PRODUCCION (ANIMALES/HA)]])</f>
        <v>3.3118405627198126</v>
      </c>
      <c r="X1601" s="142">
        <f t="shared" si="363"/>
        <v>2023</v>
      </c>
      <c r="Y1601" s="142">
        <f t="shared" si="364"/>
        <v>6</v>
      </c>
      <c r="Z1601" s="142" t="e">
        <f t="shared" ca="1" si="365"/>
        <v>#NAME?</v>
      </c>
      <c r="AA1601" s="145">
        <f t="shared" si="375"/>
        <v>113</v>
      </c>
      <c r="AB1601" s="143">
        <f t="shared" si="376"/>
        <v>0.93805309734513276</v>
      </c>
      <c r="AC1601" s="146">
        <f t="shared" si="366"/>
        <v>6.1946902654867242E-2</v>
      </c>
      <c r="AD1601" s="140"/>
    </row>
    <row r="1602" spans="1:30">
      <c r="A1602" s="147">
        <v>45090</v>
      </c>
      <c r="B1602" s="140" t="s">
        <v>88</v>
      </c>
      <c r="C1602" s="140">
        <v>684</v>
      </c>
      <c r="D1602" s="140">
        <v>15</v>
      </c>
      <c r="E1602" s="140">
        <v>5</v>
      </c>
      <c r="F1602" s="140">
        <v>15</v>
      </c>
      <c r="G1602" s="140">
        <v>37</v>
      </c>
      <c r="H1602" s="140">
        <v>48</v>
      </c>
      <c r="I1602" s="140">
        <v>0</v>
      </c>
      <c r="J1602" s="140">
        <v>3</v>
      </c>
      <c r="K1602" s="140">
        <v>180</v>
      </c>
      <c r="L1602" s="140">
        <v>14</v>
      </c>
      <c r="M1602" s="141">
        <v>15</v>
      </c>
      <c r="N1602" s="154">
        <f>IF(Tabla2[[#This Row],[LECHE RETIRO DIA]]&lt;&gt;ISBLANK(Tabla2[[#This Row],[LECHE RETIRO DIA]]),SUM(Tabla2[[#This Row],[LECHE TANQUE DIA]:[LECHE RETIRO DIA]]),SUM(Tabla2[[#This Row],[LECHE TANQUE DIA]:[LECHE AUTOCONSUMO DIA]]))</f>
        <v>719</v>
      </c>
      <c r="O1602" s="143">
        <f t="shared" si="367"/>
        <v>0.95132127955493739</v>
      </c>
      <c r="P1602" s="144">
        <f t="shared" si="368"/>
        <v>19.432432432432432</v>
      </c>
      <c r="Q1602" s="144">
        <f t="shared" si="369"/>
        <v>18.486486486486488</v>
      </c>
      <c r="R1602" s="144">
        <f t="shared" si="370"/>
        <v>5</v>
      </c>
      <c r="S1602" s="144">
        <f t="shared" si="371"/>
        <v>3.9944444444444445</v>
      </c>
      <c r="T1602" s="144">
        <f t="shared" si="372"/>
        <v>4.8648648648648649</v>
      </c>
      <c r="U1602" s="144">
        <f t="shared" si="373"/>
        <v>51.357142857142854</v>
      </c>
      <c r="V1602" s="144">
        <f t="shared" si="374"/>
        <v>2.6428571428571428</v>
      </c>
      <c r="W1602" s="144">
        <f>IFERROR(H1602/M1602,Tabla2[[#This Row],[CARGA PRODUCCION (ANIMALES/HA)]])</f>
        <v>3.2</v>
      </c>
      <c r="X1602" s="142">
        <f t="shared" si="363"/>
        <v>2023</v>
      </c>
      <c r="Y1602" s="142">
        <f t="shared" si="364"/>
        <v>6</v>
      </c>
      <c r="Z1602" s="142" t="e">
        <f t="shared" ca="1" si="365"/>
        <v>#NAME?</v>
      </c>
      <c r="AA1602" s="145">
        <f t="shared" si="375"/>
        <v>48</v>
      </c>
      <c r="AB1602" s="143">
        <f t="shared" si="376"/>
        <v>0.77083333333333337</v>
      </c>
      <c r="AC1602" s="146">
        <f t="shared" si="366"/>
        <v>0.22916666666666663</v>
      </c>
      <c r="AD1602" s="140"/>
    </row>
    <row r="1603" spans="1:30">
      <c r="A1603" s="147">
        <v>45091</v>
      </c>
      <c r="B1603" s="140" t="s">
        <v>81</v>
      </c>
      <c r="C1603" s="140">
        <v>2137</v>
      </c>
      <c r="D1603" s="140">
        <v>30</v>
      </c>
      <c r="E1603" s="140">
        <v>9</v>
      </c>
      <c r="F1603" s="140">
        <v>30</v>
      </c>
      <c r="G1603" s="140">
        <v>96</v>
      </c>
      <c r="H1603" s="140">
        <v>102</v>
      </c>
      <c r="I1603" s="140">
        <v>0</v>
      </c>
      <c r="J1603" s="140">
        <v>9</v>
      </c>
      <c r="K1603" s="140">
        <v>640</v>
      </c>
      <c r="L1603" s="140">
        <v>23.4</v>
      </c>
      <c r="M1603" s="141">
        <v>31.01</v>
      </c>
      <c r="N1603" s="154">
        <f>IF(Tabla2[[#This Row],[LECHE RETIRO DIA]]&lt;&gt;ISBLANK(Tabla2[[#This Row],[LECHE RETIRO DIA]]),SUM(Tabla2[[#This Row],[LECHE TANQUE DIA]:[LECHE RETIRO DIA]]),SUM(Tabla2[[#This Row],[LECHE TANQUE DIA]:[LECHE AUTOCONSUMO DIA]]))</f>
        <v>2206</v>
      </c>
      <c r="O1603" s="143">
        <f t="shared" si="367"/>
        <v>0.96872166817769723</v>
      </c>
      <c r="P1603" s="144">
        <f t="shared" si="368"/>
        <v>22.979166666666668</v>
      </c>
      <c r="Q1603" s="144">
        <f t="shared" si="369"/>
        <v>22.260416666666668</v>
      </c>
      <c r="R1603" s="144">
        <f t="shared" si="370"/>
        <v>3.3333333333333335</v>
      </c>
      <c r="S1603" s="144">
        <f t="shared" si="371"/>
        <v>3.4468749999999999</v>
      </c>
      <c r="T1603" s="144">
        <f t="shared" si="372"/>
        <v>6.666666666666667</v>
      </c>
      <c r="U1603" s="144">
        <f t="shared" si="373"/>
        <v>94.273504273504273</v>
      </c>
      <c r="V1603" s="144">
        <f t="shared" si="374"/>
        <v>4.1025641025641031</v>
      </c>
      <c r="W1603" s="144">
        <f>IFERROR(H1603/M1603,Tabla2[[#This Row],[CARGA PRODUCCION (ANIMALES/HA)]])</f>
        <v>3.2892615285391806</v>
      </c>
      <c r="X1603" s="142">
        <f t="shared" si="363"/>
        <v>2023</v>
      </c>
      <c r="Y1603" s="142">
        <f t="shared" si="364"/>
        <v>6</v>
      </c>
      <c r="Z1603" s="142" t="e">
        <f t="shared" ca="1" si="365"/>
        <v>#NAME?</v>
      </c>
      <c r="AA1603" s="145">
        <f t="shared" si="375"/>
        <v>102</v>
      </c>
      <c r="AB1603" s="143">
        <f t="shared" si="376"/>
        <v>0.94117647058823528</v>
      </c>
      <c r="AC1603" s="146">
        <f t="shared" si="366"/>
        <v>5.8823529411764719E-2</v>
      </c>
      <c r="AD1603" s="140"/>
    </row>
    <row r="1604" spans="1:30">
      <c r="A1604" s="147">
        <v>45091</v>
      </c>
      <c r="B1604" s="140" t="s">
        <v>83</v>
      </c>
      <c r="C1604" s="140">
        <v>2333</v>
      </c>
      <c r="D1604" s="140">
        <v>40</v>
      </c>
      <c r="E1604" s="140">
        <v>9</v>
      </c>
      <c r="F1604" s="140">
        <v>40</v>
      </c>
      <c r="G1604" s="140">
        <v>132</v>
      </c>
      <c r="H1604" s="140">
        <v>148</v>
      </c>
      <c r="I1604" s="140">
        <v>2</v>
      </c>
      <c r="J1604" s="140">
        <v>9</v>
      </c>
      <c r="K1604" s="140">
        <v>680</v>
      </c>
      <c r="L1604" s="140">
        <v>29.8</v>
      </c>
      <c r="M1604" s="141">
        <v>36.590000000000003</v>
      </c>
      <c r="N1604" s="154">
        <f>IF(Tabla2[[#This Row],[LECHE RETIRO DIA]]&lt;&gt;ISBLANK(Tabla2[[#This Row],[LECHE RETIRO DIA]]),SUM(Tabla2[[#This Row],[LECHE TANQUE DIA]:[LECHE RETIRO DIA]]),SUM(Tabla2[[#This Row],[LECHE TANQUE DIA]:[LECHE AUTOCONSUMO DIA]]))</f>
        <v>2422</v>
      </c>
      <c r="O1604" s="143">
        <f t="shared" si="367"/>
        <v>0.96325350949628408</v>
      </c>
      <c r="P1604" s="144">
        <f t="shared" si="368"/>
        <v>18.348484848484848</v>
      </c>
      <c r="Q1604" s="144">
        <f t="shared" si="369"/>
        <v>17.674242424242426</v>
      </c>
      <c r="R1604" s="144">
        <f t="shared" si="370"/>
        <v>4.4444444444444446</v>
      </c>
      <c r="S1604" s="144">
        <f t="shared" si="371"/>
        <v>3.5617647058823527</v>
      </c>
      <c r="T1604" s="144">
        <f t="shared" si="372"/>
        <v>5.1515151515151514</v>
      </c>
      <c r="U1604" s="144">
        <f t="shared" si="373"/>
        <v>81.275167785234899</v>
      </c>
      <c r="V1604" s="144">
        <f t="shared" si="374"/>
        <v>4.4295302013422821</v>
      </c>
      <c r="W1604" s="144">
        <f>IFERROR(H1604/M1604,Tabla2[[#This Row],[CARGA PRODUCCION (ANIMALES/HA)]])</f>
        <v>4.0448209893413498</v>
      </c>
      <c r="X1604" s="142">
        <f t="shared" si="363"/>
        <v>2023</v>
      </c>
      <c r="Y1604" s="142">
        <f t="shared" si="364"/>
        <v>6</v>
      </c>
      <c r="Z1604" s="142" t="e">
        <f t="shared" ca="1" si="365"/>
        <v>#NAME?</v>
      </c>
      <c r="AA1604" s="145">
        <f t="shared" si="375"/>
        <v>148</v>
      </c>
      <c r="AB1604" s="143">
        <f t="shared" si="376"/>
        <v>0.89189189189189189</v>
      </c>
      <c r="AC1604" s="146">
        <f t="shared" si="366"/>
        <v>0.10810810810810811</v>
      </c>
      <c r="AD1604" s="140"/>
    </row>
    <row r="1605" spans="1:30">
      <c r="A1605" s="147">
        <v>45091</v>
      </c>
      <c r="B1605" s="140" t="s">
        <v>85</v>
      </c>
      <c r="C1605" s="140">
        <v>1887</v>
      </c>
      <c r="D1605" s="140">
        <v>40</v>
      </c>
      <c r="E1605" s="140">
        <v>9</v>
      </c>
      <c r="F1605" s="140">
        <v>40</v>
      </c>
      <c r="G1605" s="140">
        <v>106</v>
      </c>
      <c r="H1605" s="140">
        <v>113</v>
      </c>
      <c r="I1605" s="140">
        <v>0</v>
      </c>
      <c r="J1605" s="140">
        <v>2</v>
      </c>
      <c r="K1605" s="140">
        <v>480</v>
      </c>
      <c r="L1605" s="140">
        <v>26.01</v>
      </c>
      <c r="M1605" s="141">
        <v>34.119999999999997</v>
      </c>
      <c r="N1605" s="154">
        <f>IF(Tabla2[[#This Row],[LECHE RETIRO DIA]]&lt;&gt;ISBLANK(Tabla2[[#This Row],[LECHE RETIRO DIA]]),SUM(Tabla2[[#This Row],[LECHE TANQUE DIA]:[LECHE RETIRO DIA]]),SUM(Tabla2[[#This Row],[LECHE TANQUE DIA]:[LECHE AUTOCONSUMO DIA]]))</f>
        <v>1976</v>
      </c>
      <c r="O1605" s="143">
        <f t="shared" si="367"/>
        <v>0.95495951417004044</v>
      </c>
      <c r="P1605" s="144">
        <f t="shared" si="368"/>
        <v>18.641509433962263</v>
      </c>
      <c r="Q1605" s="144">
        <f t="shared" si="369"/>
        <v>17.80188679245283</v>
      </c>
      <c r="R1605" s="144">
        <f t="shared" si="370"/>
        <v>20</v>
      </c>
      <c r="S1605" s="144">
        <f t="shared" si="371"/>
        <v>4.1166666666666663</v>
      </c>
      <c r="T1605" s="144">
        <f t="shared" si="372"/>
        <v>4.5283018867924527</v>
      </c>
      <c r="U1605" s="144">
        <f t="shared" si="373"/>
        <v>75.970780469050354</v>
      </c>
      <c r="V1605" s="144">
        <f t="shared" si="374"/>
        <v>4.0753556324490576</v>
      </c>
      <c r="W1605" s="144">
        <f>IFERROR(H1605/M1605,Tabla2[[#This Row],[CARGA PRODUCCION (ANIMALES/HA)]])</f>
        <v>3.3118405627198126</v>
      </c>
      <c r="X1605" s="142">
        <f t="shared" si="363"/>
        <v>2023</v>
      </c>
      <c r="Y1605" s="142">
        <f t="shared" si="364"/>
        <v>6</v>
      </c>
      <c r="Z1605" s="142" t="e">
        <f t="shared" ca="1" si="365"/>
        <v>#NAME?</v>
      </c>
      <c r="AA1605" s="145">
        <f t="shared" si="375"/>
        <v>113</v>
      </c>
      <c r="AB1605" s="143">
        <f t="shared" si="376"/>
        <v>0.93805309734513276</v>
      </c>
      <c r="AC1605" s="146">
        <f t="shared" si="366"/>
        <v>6.1946902654867242E-2</v>
      </c>
      <c r="AD1605" s="140"/>
    </row>
    <row r="1606" spans="1:30">
      <c r="A1606" s="147">
        <v>45091</v>
      </c>
      <c r="B1606" s="140" t="s">
        <v>88</v>
      </c>
      <c r="C1606" s="140">
        <v>645</v>
      </c>
      <c r="D1606" s="140">
        <v>15</v>
      </c>
      <c r="E1606" s="140">
        <v>5</v>
      </c>
      <c r="F1606" s="140">
        <v>15</v>
      </c>
      <c r="G1606" s="140">
        <v>37</v>
      </c>
      <c r="H1606" s="140">
        <v>48</v>
      </c>
      <c r="I1606" s="140">
        <v>0</v>
      </c>
      <c r="J1606" s="140">
        <v>3</v>
      </c>
      <c r="K1606" s="140">
        <v>180</v>
      </c>
      <c r="L1606" s="140">
        <v>14</v>
      </c>
      <c r="M1606" s="141">
        <v>15</v>
      </c>
      <c r="N1606" s="154">
        <f>IF(Tabla2[[#This Row],[LECHE RETIRO DIA]]&lt;&gt;ISBLANK(Tabla2[[#This Row],[LECHE RETIRO DIA]]),SUM(Tabla2[[#This Row],[LECHE TANQUE DIA]:[LECHE RETIRO DIA]]),SUM(Tabla2[[#This Row],[LECHE TANQUE DIA]:[LECHE AUTOCONSUMO DIA]]))</f>
        <v>680</v>
      </c>
      <c r="O1606" s="143">
        <f t="shared" si="367"/>
        <v>0.94852941176470584</v>
      </c>
      <c r="P1606" s="144">
        <f t="shared" si="368"/>
        <v>18.378378378378379</v>
      </c>
      <c r="Q1606" s="144">
        <f t="shared" si="369"/>
        <v>17.432432432432432</v>
      </c>
      <c r="R1606" s="144">
        <f t="shared" si="370"/>
        <v>5</v>
      </c>
      <c r="S1606" s="144">
        <f t="shared" si="371"/>
        <v>3.7777777777777777</v>
      </c>
      <c r="T1606" s="144">
        <f t="shared" si="372"/>
        <v>4.8648648648648649</v>
      </c>
      <c r="U1606" s="144">
        <f t="shared" si="373"/>
        <v>48.571428571428569</v>
      </c>
      <c r="V1606" s="144">
        <f t="shared" si="374"/>
        <v>2.6428571428571428</v>
      </c>
      <c r="W1606" s="144">
        <f>IFERROR(H1606/M1606,Tabla2[[#This Row],[CARGA PRODUCCION (ANIMALES/HA)]])</f>
        <v>3.2</v>
      </c>
      <c r="X1606" s="142">
        <f t="shared" si="363"/>
        <v>2023</v>
      </c>
      <c r="Y1606" s="142">
        <f t="shared" si="364"/>
        <v>6</v>
      </c>
      <c r="Z1606" s="142" t="e">
        <f t="shared" ca="1" si="365"/>
        <v>#NAME?</v>
      </c>
      <c r="AA1606" s="145">
        <f t="shared" si="375"/>
        <v>48</v>
      </c>
      <c r="AB1606" s="143">
        <f t="shared" si="376"/>
        <v>0.77083333333333337</v>
      </c>
      <c r="AC1606" s="146">
        <f t="shared" si="366"/>
        <v>0.22916666666666663</v>
      </c>
      <c r="AD1606" s="140"/>
    </row>
    <row r="1607" spans="1:30">
      <c r="A1607" s="147">
        <v>45092</v>
      </c>
      <c r="B1607" s="140" t="s">
        <v>81</v>
      </c>
      <c r="C1607" s="140">
        <v>2128</v>
      </c>
      <c r="D1607" s="140">
        <v>30</v>
      </c>
      <c r="E1607" s="140">
        <v>9</v>
      </c>
      <c r="F1607" s="140">
        <v>30</v>
      </c>
      <c r="G1607" s="140">
        <v>96</v>
      </c>
      <c r="H1607" s="140">
        <v>102</v>
      </c>
      <c r="I1607" s="140">
        <v>0</v>
      </c>
      <c r="J1607" s="140">
        <v>9</v>
      </c>
      <c r="K1607" s="140">
        <v>640</v>
      </c>
      <c r="L1607" s="140">
        <v>23.4</v>
      </c>
      <c r="M1607" s="141">
        <v>31.01</v>
      </c>
      <c r="N1607" s="154">
        <f>IF(Tabla2[[#This Row],[LECHE RETIRO DIA]]&lt;&gt;ISBLANK(Tabla2[[#This Row],[LECHE RETIRO DIA]]),SUM(Tabla2[[#This Row],[LECHE TANQUE DIA]:[LECHE RETIRO DIA]]),SUM(Tabla2[[#This Row],[LECHE TANQUE DIA]:[LECHE AUTOCONSUMO DIA]]))</f>
        <v>2197</v>
      </c>
      <c r="O1607" s="143">
        <f t="shared" si="367"/>
        <v>0.96859353664087389</v>
      </c>
      <c r="P1607" s="144">
        <f t="shared" si="368"/>
        <v>22.885416666666668</v>
      </c>
      <c r="Q1607" s="144">
        <f t="shared" si="369"/>
        <v>22.166666666666668</v>
      </c>
      <c r="R1607" s="144">
        <f t="shared" si="370"/>
        <v>3.3333333333333335</v>
      </c>
      <c r="S1607" s="144">
        <f t="shared" si="371"/>
        <v>3.4328124999999998</v>
      </c>
      <c r="T1607" s="144">
        <f t="shared" si="372"/>
        <v>6.666666666666667</v>
      </c>
      <c r="U1607" s="144">
        <f t="shared" si="373"/>
        <v>93.8888888888889</v>
      </c>
      <c r="V1607" s="144">
        <f t="shared" si="374"/>
        <v>4.1025641025641031</v>
      </c>
      <c r="W1607" s="144">
        <f>IFERROR(H1607/M1607,Tabla2[[#This Row],[CARGA PRODUCCION (ANIMALES/HA)]])</f>
        <v>3.2892615285391806</v>
      </c>
      <c r="X1607" s="142">
        <f t="shared" si="363"/>
        <v>2023</v>
      </c>
      <c r="Y1607" s="142">
        <f t="shared" si="364"/>
        <v>6</v>
      </c>
      <c r="Z1607" s="142" t="e">
        <f t="shared" ca="1" si="365"/>
        <v>#NAME?</v>
      </c>
      <c r="AA1607" s="145">
        <f t="shared" si="375"/>
        <v>102</v>
      </c>
      <c r="AB1607" s="143">
        <f t="shared" si="376"/>
        <v>0.94117647058823528</v>
      </c>
      <c r="AC1607" s="146">
        <f t="shared" si="366"/>
        <v>5.8823529411764719E-2</v>
      </c>
      <c r="AD1607" s="140"/>
    </row>
    <row r="1608" spans="1:30">
      <c r="A1608" s="147">
        <v>45092</v>
      </c>
      <c r="B1608" s="140" t="s">
        <v>83</v>
      </c>
      <c r="C1608" s="140">
        <v>2367</v>
      </c>
      <c r="D1608" s="140">
        <v>40</v>
      </c>
      <c r="E1608" s="140">
        <v>9</v>
      </c>
      <c r="F1608" s="140">
        <v>40</v>
      </c>
      <c r="G1608" s="140">
        <v>133</v>
      </c>
      <c r="H1608" s="140">
        <v>149</v>
      </c>
      <c r="I1608" s="140">
        <v>2</v>
      </c>
      <c r="J1608" s="140">
        <v>9</v>
      </c>
      <c r="K1608" s="140">
        <v>680</v>
      </c>
      <c r="L1608" s="140">
        <v>29.8</v>
      </c>
      <c r="M1608" s="141">
        <v>36.590000000000003</v>
      </c>
      <c r="N1608" s="154">
        <f>IF(Tabla2[[#This Row],[LECHE RETIRO DIA]]&lt;&gt;ISBLANK(Tabla2[[#This Row],[LECHE RETIRO DIA]]),SUM(Tabla2[[#This Row],[LECHE TANQUE DIA]:[LECHE RETIRO DIA]]),SUM(Tabla2[[#This Row],[LECHE TANQUE DIA]:[LECHE AUTOCONSUMO DIA]]))</f>
        <v>2456</v>
      </c>
      <c r="O1608" s="143">
        <f t="shared" si="367"/>
        <v>0.96376221498371339</v>
      </c>
      <c r="P1608" s="144">
        <f t="shared" si="368"/>
        <v>18.466165413533833</v>
      </c>
      <c r="Q1608" s="144">
        <f t="shared" si="369"/>
        <v>17.796992481203006</v>
      </c>
      <c r="R1608" s="144">
        <f t="shared" si="370"/>
        <v>4.4444444444444446</v>
      </c>
      <c r="S1608" s="144">
        <f t="shared" si="371"/>
        <v>3.611764705882353</v>
      </c>
      <c r="T1608" s="144">
        <f t="shared" si="372"/>
        <v>5.1127819548872182</v>
      </c>
      <c r="U1608" s="144">
        <f t="shared" si="373"/>
        <v>82.416107382550337</v>
      </c>
      <c r="V1608" s="144">
        <f t="shared" si="374"/>
        <v>4.4630872483221475</v>
      </c>
      <c r="W1608" s="144">
        <f>IFERROR(H1608/M1608,Tabla2[[#This Row],[CARGA PRODUCCION (ANIMALES/HA)]])</f>
        <v>4.0721508608909538</v>
      </c>
      <c r="X1608" s="142">
        <f t="shared" si="363"/>
        <v>2023</v>
      </c>
      <c r="Y1608" s="142">
        <f t="shared" si="364"/>
        <v>6</v>
      </c>
      <c r="Z1608" s="142" t="e">
        <f t="shared" ca="1" si="365"/>
        <v>#NAME?</v>
      </c>
      <c r="AA1608" s="145">
        <f t="shared" si="375"/>
        <v>149</v>
      </c>
      <c r="AB1608" s="143">
        <f t="shared" si="376"/>
        <v>0.89261744966442957</v>
      </c>
      <c r="AC1608" s="146">
        <f t="shared" si="366"/>
        <v>0.10738255033557043</v>
      </c>
      <c r="AD1608" s="140"/>
    </row>
    <row r="1609" spans="1:30">
      <c r="A1609" s="147">
        <v>45092</v>
      </c>
      <c r="B1609" s="140" t="s">
        <v>85</v>
      </c>
      <c r="C1609" s="140">
        <v>1783</v>
      </c>
      <c r="D1609" s="140">
        <v>40</v>
      </c>
      <c r="E1609" s="140">
        <v>9</v>
      </c>
      <c r="F1609" s="140">
        <v>40</v>
      </c>
      <c r="G1609" s="140">
        <v>97</v>
      </c>
      <c r="H1609" s="140">
        <v>110</v>
      </c>
      <c r="I1609" s="140">
        <v>0</v>
      </c>
      <c r="J1609" s="140">
        <v>2</v>
      </c>
      <c r="K1609" s="140">
        <v>480</v>
      </c>
      <c r="L1609" s="140">
        <v>26.01</v>
      </c>
      <c r="M1609" s="141">
        <v>34.119999999999997</v>
      </c>
      <c r="N1609" s="154">
        <f>IF(Tabla2[[#This Row],[LECHE RETIRO DIA]]&lt;&gt;ISBLANK(Tabla2[[#This Row],[LECHE RETIRO DIA]]),SUM(Tabla2[[#This Row],[LECHE TANQUE DIA]:[LECHE RETIRO DIA]]),SUM(Tabla2[[#This Row],[LECHE TANQUE DIA]:[LECHE AUTOCONSUMO DIA]]))</f>
        <v>1872</v>
      </c>
      <c r="O1609" s="143">
        <f t="shared" si="367"/>
        <v>0.9524572649572649</v>
      </c>
      <c r="P1609" s="144">
        <f t="shared" si="368"/>
        <v>19.298969072164947</v>
      </c>
      <c r="Q1609" s="144">
        <f t="shared" si="369"/>
        <v>18.381443298969071</v>
      </c>
      <c r="R1609" s="144">
        <f t="shared" si="370"/>
        <v>20</v>
      </c>
      <c r="S1609" s="144">
        <f t="shared" si="371"/>
        <v>3.9</v>
      </c>
      <c r="T1609" s="144">
        <f t="shared" si="372"/>
        <v>4.9484536082474229</v>
      </c>
      <c r="U1609" s="144">
        <f t="shared" si="373"/>
        <v>71.97231833910034</v>
      </c>
      <c r="V1609" s="144">
        <f t="shared" si="374"/>
        <v>3.7293348712033829</v>
      </c>
      <c r="W1609" s="144">
        <f>IFERROR(H1609/M1609,Tabla2[[#This Row],[CARGA PRODUCCION (ANIMALES/HA)]])</f>
        <v>3.2239155920281362</v>
      </c>
      <c r="X1609" s="142">
        <f t="shared" si="363"/>
        <v>2023</v>
      </c>
      <c r="Y1609" s="142">
        <f t="shared" si="364"/>
        <v>6</v>
      </c>
      <c r="Z1609" s="142" t="e">
        <f t="shared" ca="1" si="365"/>
        <v>#NAME?</v>
      </c>
      <c r="AA1609" s="145">
        <f t="shared" si="375"/>
        <v>110</v>
      </c>
      <c r="AB1609" s="143">
        <f t="shared" si="376"/>
        <v>0.88181818181818183</v>
      </c>
      <c r="AC1609" s="146">
        <f t="shared" si="366"/>
        <v>0.11818181818181817</v>
      </c>
      <c r="AD1609" s="140"/>
    </row>
    <row r="1610" spans="1:30">
      <c r="A1610" s="147">
        <v>45092</v>
      </c>
      <c r="B1610" s="140" t="s">
        <v>88</v>
      </c>
      <c r="C1610" s="140">
        <v>656</v>
      </c>
      <c r="D1610" s="140">
        <v>15</v>
      </c>
      <c r="E1610" s="140">
        <v>5</v>
      </c>
      <c r="F1610" s="140">
        <v>15</v>
      </c>
      <c r="G1610" s="140">
        <v>37</v>
      </c>
      <c r="H1610" s="140">
        <v>48</v>
      </c>
      <c r="I1610" s="140">
        <v>0</v>
      </c>
      <c r="J1610" s="140">
        <v>3</v>
      </c>
      <c r="K1610" s="140">
        <v>180</v>
      </c>
      <c r="L1610" s="140">
        <v>14</v>
      </c>
      <c r="M1610" s="141">
        <v>15</v>
      </c>
      <c r="N1610" s="154">
        <f>IF(Tabla2[[#This Row],[LECHE RETIRO DIA]]&lt;&gt;ISBLANK(Tabla2[[#This Row],[LECHE RETIRO DIA]]),SUM(Tabla2[[#This Row],[LECHE TANQUE DIA]:[LECHE RETIRO DIA]]),SUM(Tabla2[[#This Row],[LECHE TANQUE DIA]:[LECHE AUTOCONSUMO DIA]]))</f>
        <v>691</v>
      </c>
      <c r="O1610" s="143">
        <f t="shared" si="367"/>
        <v>0.94934876989869754</v>
      </c>
      <c r="P1610" s="144">
        <f t="shared" si="368"/>
        <v>18.675675675675677</v>
      </c>
      <c r="Q1610" s="144">
        <f t="shared" si="369"/>
        <v>17.72972972972973</v>
      </c>
      <c r="R1610" s="144">
        <f t="shared" si="370"/>
        <v>5</v>
      </c>
      <c r="S1610" s="144">
        <f t="shared" si="371"/>
        <v>3.838888888888889</v>
      </c>
      <c r="T1610" s="144">
        <f t="shared" si="372"/>
        <v>4.8648648648648649</v>
      </c>
      <c r="U1610" s="144">
        <f t="shared" si="373"/>
        <v>49.357142857142854</v>
      </c>
      <c r="V1610" s="144">
        <f t="shared" si="374"/>
        <v>2.6428571428571428</v>
      </c>
      <c r="W1610" s="144">
        <f>IFERROR(H1610/M1610,Tabla2[[#This Row],[CARGA PRODUCCION (ANIMALES/HA)]])</f>
        <v>3.2</v>
      </c>
      <c r="X1610" s="142">
        <f t="shared" si="363"/>
        <v>2023</v>
      </c>
      <c r="Y1610" s="142">
        <f t="shared" si="364"/>
        <v>6</v>
      </c>
      <c r="Z1610" s="142" t="e">
        <f t="shared" ca="1" si="365"/>
        <v>#NAME?</v>
      </c>
      <c r="AA1610" s="145">
        <f t="shared" si="375"/>
        <v>48</v>
      </c>
      <c r="AB1610" s="143">
        <f t="shared" si="376"/>
        <v>0.77083333333333337</v>
      </c>
      <c r="AC1610" s="146">
        <f t="shared" si="366"/>
        <v>0.22916666666666663</v>
      </c>
      <c r="AD1610" s="140"/>
    </row>
    <row r="1611" spans="1:30">
      <c r="A1611" s="147">
        <v>45093</v>
      </c>
      <c r="B1611" s="140" t="s">
        <v>81</v>
      </c>
      <c r="C1611" s="140">
        <v>2137</v>
      </c>
      <c r="D1611" s="140">
        <v>40</v>
      </c>
      <c r="E1611" s="140">
        <v>9</v>
      </c>
      <c r="F1611" s="140">
        <v>40</v>
      </c>
      <c r="G1611" s="140">
        <v>96</v>
      </c>
      <c r="H1611" s="140">
        <v>102</v>
      </c>
      <c r="I1611" s="140">
        <v>0</v>
      </c>
      <c r="J1611" s="140">
        <v>9</v>
      </c>
      <c r="K1611" s="140">
        <v>640</v>
      </c>
      <c r="L1611" s="140">
        <v>23.4</v>
      </c>
      <c r="M1611" s="141">
        <v>31.01</v>
      </c>
      <c r="N1611" s="154">
        <f>IF(Tabla2[[#This Row],[LECHE RETIRO DIA]]&lt;&gt;ISBLANK(Tabla2[[#This Row],[LECHE RETIRO DIA]]),SUM(Tabla2[[#This Row],[LECHE TANQUE DIA]:[LECHE RETIRO DIA]]),SUM(Tabla2[[#This Row],[LECHE TANQUE DIA]:[LECHE AUTOCONSUMO DIA]]))</f>
        <v>2226</v>
      </c>
      <c r="O1611" s="143">
        <f t="shared" si="367"/>
        <v>0.96001796945193174</v>
      </c>
      <c r="P1611" s="144">
        <f t="shared" si="368"/>
        <v>23.1875</v>
      </c>
      <c r="Q1611" s="144">
        <f t="shared" si="369"/>
        <v>22.260416666666668</v>
      </c>
      <c r="R1611" s="144">
        <f t="shared" si="370"/>
        <v>4.4444444444444446</v>
      </c>
      <c r="S1611" s="144">
        <f t="shared" si="371"/>
        <v>3.4781249999999999</v>
      </c>
      <c r="T1611" s="144">
        <f t="shared" si="372"/>
        <v>6.666666666666667</v>
      </c>
      <c r="U1611" s="144">
        <f t="shared" si="373"/>
        <v>95.128205128205138</v>
      </c>
      <c r="V1611" s="144">
        <f t="shared" si="374"/>
        <v>4.1025641025641031</v>
      </c>
      <c r="W1611" s="144">
        <f>IFERROR(H1611/M1611,Tabla2[[#This Row],[CARGA PRODUCCION (ANIMALES/HA)]])</f>
        <v>3.2892615285391806</v>
      </c>
      <c r="X1611" s="142">
        <f t="shared" si="363"/>
        <v>2023</v>
      </c>
      <c r="Y1611" s="142">
        <f t="shared" si="364"/>
        <v>6</v>
      </c>
      <c r="Z1611" s="142" t="e">
        <f t="shared" ca="1" si="365"/>
        <v>#NAME?</v>
      </c>
      <c r="AA1611" s="145">
        <f t="shared" si="375"/>
        <v>102</v>
      </c>
      <c r="AB1611" s="143">
        <f t="shared" si="376"/>
        <v>0.94117647058823528</v>
      </c>
      <c r="AC1611" s="146">
        <f t="shared" si="366"/>
        <v>5.8823529411764719E-2</v>
      </c>
      <c r="AD1611" s="140"/>
    </row>
    <row r="1612" spans="1:30">
      <c r="A1612" s="147">
        <v>45093</v>
      </c>
      <c r="B1612" s="140" t="s">
        <v>83</v>
      </c>
      <c r="C1612" s="140">
        <v>2338</v>
      </c>
      <c r="D1612" s="140">
        <v>40</v>
      </c>
      <c r="E1612" s="140">
        <v>9</v>
      </c>
      <c r="F1612" s="140">
        <v>40</v>
      </c>
      <c r="G1612" s="140">
        <v>134</v>
      </c>
      <c r="H1612" s="140">
        <v>149</v>
      </c>
      <c r="I1612" s="140">
        <v>2</v>
      </c>
      <c r="J1612" s="140">
        <v>9</v>
      </c>
      <c r="K1612" s="140">
        <v>680</v>
      </c>
      <c r="L1612" s="140">
        <v>29.8</v>
      </c>
      <c r="M1612" s="141">
        <v>36.590000000000003</v>
      </c>
      <c r="N1612" s="154">
        <f>IF(Tabla2[[#This Row],[LECHE RETIRO DIA]]&lt;&gt;ISBLANK(Tabla2[[#This Row],[LECHE RETIRO DIA]]),SUM(Tabla2[[#This Row],[LECHE TANQUE DIA]:[LECHE RETIRO DIA]]),SUM(Tabla2[[#This Row],[LECHE TANQUE DIA]:[LECHE AUTOCONSUMO DIA]]))</f>
        <v>2427</v>
      </c>
      <c r="O1612" s="143">
        <f t="shared" si="367"/>
        <v>0.96332921302018959</v>
      </c>
      <c r="P1612" s="144">
        <f t="shared" si="368"/>
        <v>18.111940298507463</v>
      </c>
      <c r="Q1612" s="144">
        <f t="shared" si="369"/>
        <v>17.447761194029852</v>
      </c>
      <c r="R1612" s="144">
        <f t="shared" si="370"/>
        <v>4.4444444444444446</v>
      </c>
      <c r="S1612" s="144">
        <f t="shared" si="371"/>
        <v>3.5691176470588237</v>
      </c>
      <c r="T1612" s="144">
        <f t="shared" si="372"/>
        <v>5.0746268656716422</v>
      </c>
      <c r="U1612" s="144">
        <f t="shared" si="373"/>
        <v>81.442953020134226</v>
      </c>
      <c r="V1612" s="144">
        <f t="shared" si="374"/>
        <v>4.4966442953020129</v>
      </c>
      <c r="W1612" s="144">
        <f>IFERROR(H1612/M1612,Tabla2[[#This Row],[CARGA PRODUCCION (ANIMALES/HA)]])</f>
        <v>4.0721508608909538</v>
      </c>
      <c r="X1612" s="142">
        <f t="shared" si="363"/>
        <v>2023</v>
      </c>
      <c r="Y1612" s="142">
        <f t="shared" si="364"/>
        <v>6</v>
      </c>
      <c r="Z1612" s="142" t="e">
        <f t="shared" ca="1" si="365"/>
        <v>#NAME?</v>
      </c>
      <c r="AA1612" s="145">
        <f t="shared" si="375"/>
        <v>149</v>
      </c>
      <c r="AB1612" s="143">
        <f t="shared" si="376"/>
        <v>0.89932885906040272</v>
      </c>
      <c r="AC1612" s="146">
        <f t="shared" si="366"/>
        <v>0.10067114093959728</v>
      </c>
      <c r="AD1612" s="140"/>
    </row>
    <row r="1613" spans="1:30">
      <c r="A1613" s="147">
        <v>45093</v>
      </c>
      <c r="B1613" s="140" t="s">
        <v>85</v>
      </c>
      <c r="C1613" s="140">
        <v>1783</v>
      </c>
      <c r="D1613" s="140">
        <v>40</v>
      </c>
      <c r="E1613" s="140">
        <v>9</v>
      </c>
      <c r="F1613" s="140">
        <v>40</v>
      </c>
      <c r="G1613" s="140">
        <v>97</v>
      </c>
      <c r="H1613" s="140">
        <v>110</v>
      </c>
      <c r="I1613" s="140">
        <v>0</v>
      </c>
      <c r="J1613" s="140">
        <v>2</v>
      </c>
      <c r="K1613" s="140">
        <v>480</v>
      </c>
      <c r="L1613" s="140">
        <v>26.01</v>
      </c>
      <c r="M1613" s="141">
        <v>34.119999999999997</v>
      </c>
      <c r="N1613" s="154">
        <f>IF(Tabla2[[#This Row],[LECHE RETIRO DIA]]&lt;&gt;ISBLANK(Tabla2[[#This Row],[LECHE RETIRO DIA]]),SUM(Tabla2[[#This Row],[LECHE TANQUE DIA]:[LECHE RETIRO DIA]]),SUM(Tabla2[[#This Row],[LECHE TANQUE DIA]:[LECHE AUTOCONSUMO DIA]]))</f>
        <v>1872</v>
      </c>
      <c r="O1613" s="143">
        <f t="shared" si="367"/>
        <v>0.9524572649572649</v>
      </c>
      <c r="P1613" s="144">
        <f t="shared" si="368"/>
        <v>19.298969072164947</v>
      </c>
      <c r="Q1613" s="144">
        <f t="shared" si="369"/>
        <v>18.381443298969071</v>
      </c>
      <c r="R1613" s="144">
        <f t="shared" si="370"/>
        <v>20</v>
      </c>
      <c r="S1613" s="144">
        <f t="shared" si="371"/>
        <v>3.9</v>
      </c>
      <c r="T1613" s="144">
        <f t="shared" si="372"/>
        <v>4.9484536082474229</v>
      </c>
      <c r="U1613" s="144">
        <f t="shared" si="373"/>
        <v>71.97231833910034</v>
      </c>
      <c r="V1613" s="144">
        <f t="shared" si="374"/>
        <v>3.7293348712033829</v>
      </c>
      <c r="W1613" s="144">
        <f>IFERROR(H1613/M1613,Tabla2[[#This Row],[CARGA PRODUCCION (ANIMALES/HA)]])</f>
        <v>3.2239155920281362</v>
      </c>
      <c r="X1613" s="142">
        <f t="shared" ref="X1613:X1676" si="377">YEAR(A1613)</f>
        <v>2023</v>
      </c>
      <c r="Y1613" s="142">
        <f t="shared" ref="Y1613:Y1676" si="378">MONTH(A1613)</f>
        <v>6</v>
      </c>
      <c r="Z1613" s="142" t="e">
        <f t="shared" ref="Z1613:Z1676" ca="1" si="379">_xlfn.ISOWEEKNUM(A1613)</f>
        <v>#NAME?</v>
      </c>
      <c r="AA1613" s="145">
        <f t="shared" si="375"/>
        <v>110</v>
      </c>
      <c r="AB1613" s="143">
        <f t="shared" si="376"/>
        <v>0.88181818181818183</v>
      </c>
      <c r="AC1613" s="146">
        <f t="shared" si="366"/>
        <v>0.11818181818181817</v>
      </c>
      <c r="AD1613" s="140"/>
    </row>
    <row r="1614" spans="1:30">
      <c r="A1614" s="147">
        <v>45093</v>
      </c>
      <c r="B1614" s="140" t="s">
        <v>88</v>
      </c>
      <c r="C1614" s="140">
        <v>683</v>
      </c>
      <c r="D1614" s="140">
        <v>15</v>
      </c>
      <c r="E1614" s="140">
        <v>5</v>
      </c>
      <c r="F1614" s="140">
        <v>15</v>
      </c>
      <c r="G1614" s="140">
        <v>37</v>
      </c>
      <c r="H1614" s="140">
        <v>48</v>
      </c>
      <c r="I1614" s="140">
        <v>0</v>
      </c>
      <c r="J1614" s="140">
        <v>3</v>
      </c>
      <c r="K1614" s="140">
        <v>180</v>
      </c>
      <c r="L1614" s="140">
        <v>14</v>
      </c>
      <c r="M1614" s="141">
        <v>15</v>
      </c>
      <c r="N1614" s="154">
        <f>IF(Tabla2[[#This Row],[LECHE RETIRO DIA]]&lt;&gt;ISBLANK(Tabla2[[#This Row],[LECHE RETIRO DIA]]),SUM(Tabla2[[#This Row],[LECHE TANQUE DIA]:[LECHE RETIRO DIA]]),SUM(Tabla2[[#This Row],[LECHE TANQUE DIA]:[LECHE AUTOCONSUMO DIA]]))</f>
        <v>718</v>
      </c>
      <c r="O1614" s="143">
        <f t="shared" si="367"/>
        <v>0.95125348189415038</v>
      </c>
      <c r="P1614" s="144">
        <f t="shared" si="368"/>
        <v>19.405405405405407</v>
      </c>
      <c r="Q1614" s="144">
        <f t="shared" si="369"/>
        <v>18.45945945945946</v>
      </c>
      <c r="R1614" s="144">
        <f t="shared" si="370"/>
        <v>5</v>
      </c>
      <c r="S1614" s="144">
        <f t="shared" si="371"/>
        <v>3.9888888888888889</v>
      </c>
      <c r="T1614" s="144">
        <f t="shared" si="372"/>
        <v>4.8648648648648649</v>
      </c>
      <c r="U1614" s="144">
        <f t="shared" si="373"/>
        <v>51.285714285714285</v>
      </c>
      <c r="V1614" s="144">
        <f t="shared" si="374"/>
        <v>2.6428571428571428</v>
      </c>
      <c r="W1614" s="144">
        <f>IFERROR(H1614/M1614,Tabla2[[#This Row],[CARGA PRODUCCION (ANIMALES/HA)]])</f>
        <v>3.2</v>
      </c>
      <c r="X1614" s="142">
        <f t="shared" si="377"/>
        <v>2023</v>
      </c>
      <c r="Y1614" s="142">
        <f t="shared" si="378"/>
        <v>6</v>
      </c>
      <c r="Z1614" s="142" t="e">
        <f t="shared" ca="1" si="379"/>
        <v>#NAME?</v>
      </c>
      <c r="AA1614" s="145">
        <f t="shared" si="375"/>
        <v>48</v>
      </c>
      <c r="AB1614" s="143">
        <f t="shared" si="376"/>
        <v>0.77083333333333337</v>
      </c>
      <c r="AC1614" s="146">
        <f t="shared" si="366"/>
        <v>0.22916666666666663</v>
      </c>
      <c r="AD1614" s="140"/>
    </row>
    <row r="1615" spans="1:30">
      <c r="A1615" s="147">
        <v>45094</v>
      </c>
      <c r="B1615" s="140" t="s">
        <v>80</v>
      </c>
      <c r="C1615" s="140">
        <v>2137</v>
      </c>
      <c r="D1615" s="140">
        <v>30</v>
      </c>
      <c r="E1615" s="140">
        <v>9</v>
      </c>
      <c r="F1615" s="140">
        <v>30</v>
      </c>
      <c r="G1615" s="140">
        <v>96</v>
      </c>
      <c r="H1615" s="140">
        <v>102</v>
      </c>
      <c r="I1615" s="140">
        <v>0</v>
      </c>
      <c r="J1615" s="140">
        <v>9</v>
      </c>
      <c r="K1615" s="140">
        <v>640</v>
      </c>
      <c r="L1615" s="140">
        <v>23.4</v>
      </c>
      <c r="M1615" s="141">
        <v>31.01</v>
      </c>
      <c r="N1615" s="154">
        <f>IF(Tabla2[[#This Row],[LECHE RETIRO DIA]]&lt;&gt;ISBLANK(Tabla2[[#This Row],[LECHE RETIRO DIA]]),SUM(Tabla2[[#This Row],[LECHE TANQUE DIA]:[LECHE RETIRO DIA]]),SUM(Tabla2[[#This Row],[LECHE TANQUE DIA]:[LECHE AUTOCONSUMO DIA]]))</f>
        <v>2206</v>
      </c>
      <c r="O1615" s="143">
        <f t="shared" si="367"/>
        <v>0.96872166817769723</v>
      </c>
      <c r="P1615" s="144">
        <f t="shared" si="368"/>
        <v>22.979166666666668</v>
      </c>
      <c r="Q1615" s="144">
        <f t="shared" si="369"/>
        <v>22.260416666666668</v>
      </c>
      <c r="R1615" s="144">
        <f t="shared" si="370"/>
        <v>3.3333333333333335</v>
      </c>
      <c r="S1615" s="144">
        <f t="shared" si="371"/>
        <v>3.4468749999999999</v>
      </c>
      <c r="T1615" s="144">
        <f t="shared" si="372"/>
        <v>6.666666666666667</v>
      </c>
      <c r="U1615" s="144">
        <f t="shared" si="373"/>
        <v>94.273504273504273</v>
      </c>
      <c r="V1615" s="144">
        <f t="shared" si="374"/>
        <v>4.1025641025641031</v>
      </c>
      <c r="W1615" s="144">
        <f>IFERROR(H1615/M1615,Tabla2[[#This Row],[CARGA PRODUCCION (ANIMALES/HA)]])</f>
        <v>3.2892615285391806</v>
      </c>
      <c r="X1615" s="142">
        <f t="shared" si="377"/>
        <v>2023</v>
      </c>
      <c r="Y1615" s="142">
        <f t="shared" si="378"/>
        <v>6</v>
      </c>
      <c r="Z1615" s="142" t="e">
        <f t="shared" ca="1" si="379"/>
        <v>#NAME?</v>
      </c>
      <c r="AA1615" s="145">
        <f t="shared" si="375"/>
        <v>102</v>
      </c>
      <c r="AB1615" s="143">
        <f t="shared" si="376"/>
        <v>0.94117647058823528</v>
      </c>
      <c r="AC1615" s="146">
        <f t="shared" si="366"/>
        <v>5.8823529411764719E-2</v>
      </c>
      <c r="AD1615" s="140"/>
    </row>
    <row r="1616" spans="1:30">
      <c r="A1616" s="156">
        <v>45094</v>
      </c>
      <c r="B1616" s="157" t="s">
        <v>83</v>
      </c>
      <c r="C1616" s="157">
        <v>2314</v>
      </c>
      <c r="D1616" s="157">
        <v>40</v>
      </c>
      <c r="E1616" s="157">
        <v>9</v>
      </c>
      <c r="F1616" s="157">
        <v>40</v>
      </c>
      <c r="G1616" s="157">
        <v>134</v>
      </c>
      <c r="H1616" s="157">
        <v>149</v>
      </c>
      <c r="I1616" s="157">
        <v>2</v>
      </c>
      <c r="J1616" s="157">
        <v>9</v>
      </c>
      <c r="K1616" s="157">
        <v>680</v>
      </c>
      <c r="L1616" s="157">
        <v>29.8</v>
      </c>
      <c r="M1616" s="158">
        <v>36.590000000000003</v>
      </c>
      <c r="N1616" s="159">
        <f>IF(Tabla2[[#This Row],[LECHE RETIRO DIA]]&lt;&gt;ISBLANK(Tabla2[[#This Row],[LECHE RETIRO DIA]]),SUM(Tabla2[[#This Row],[LECHE TANQUE DIA]:[LECHE RETIRO DIA]]),SUM(Tabla2[[#This Row],[LECHE TANQUE DIA]:[LECHE AUTOCONSUMO DIA]]))</f>
        <v>2403</v>
      </c>
      <c r="O1616" s="160">
        <f t="shared" si="367"/>
        <v>0.96296296296296291</v>
      </c>
      <c r="P1616" s="161">
        <f t="shared" si="368"/>
        <v>17.932835820895523</v>
      </c>
      <c r="Q1616" s="161">
        <f t="shared" si="369"/>
        <v>17.268656716417912</v>
      </c>
      <c r="R1616" s="161">
        <f t="shared" si="370"/>
        <v>4.4444444444444446</v>
      </c>
      <c r="S1616" s="161">
        <f t="shared" si="371"/>
        <v>3.5338235294117646</v>
      </c>
      <c r="T1616" s="161">
        <f t="shared" si="372"/>
        <v>5.0746268656716422</v>
      </c>
      <c r="U1616" s="161">
        <f t="shared" si="373"/>
        <v>80.637583892617442</v>
      </c>
      <c r="V1616" s="161">
        <f t="shared" si="374"/>
        <v>4.4966442953020129</v>
      </c>
      <c r="W1616" s="161">
        <f>IFERROR(H1616/M1616,Tabla2[[#This Row],[CARGA PRODUCCION (ANIMALES/HA)]])</f>
        <v>4.0721508608909538</v>
      </c>
      <c r="X1616" s="162">
        <f t="shared" si="377"/>
        <v>2023</v>
      </c>
      <c r="Y1616" s="162">
        <f t="shared" si="378"/>
        <v>6</v>
      </c>
      <c r="Z1616" s="162" t="e">
        <f t="shared" ca="1" si="379"/>
        <v>#NAME?</v>
      </c>
      <c r="AA1616" s="163">
        <f t="shared" si="375"/>
        <v>149</v>
      </c>
      <c r="AB1616" s="160">
        <f t="shared" si="376"/>
        <v>0.89932885906040272</v>
      </c>
      <c r="AC1616" s="164">
        <f t="shared" si="366"/>
        <v>0.10067114093959728</v>
      </c>
      <c r="AD1616" s="157"/>
    </row>
    <row r="1617" spans="1:30">
      <c r="A1617" s="147">
        <v>45094</v>
      </c>
      <c r="B1617" s="157" t="s">
        <v>85</v>
      </c>
      <c r="C1617" s="157">
        <v>1800</v>
      </c>
      <c r="D1617" s="157">
        <v>40</v>
      </c>
      <c r="E1617" s="157">
        <v>9</v>
      </c>
      <c r="F1617" s="157">
        <v>40</v>
      </c>
      <c r="G1617" s="157">
        <v>97</v>
      </c>
      <c r="H1617" s="157">
        <v>110</v>
      </c>
      <c r="I1617" s="157">
        <v>0</v>
      </c>
      <c r="J1617" s="157">
        <v>2</v>
      </c>
      <c r="K1617" s="157">
        <v>480</v>
      </c>
      <c r="L1617" s="157">
        <v>26.01</v>
      </c>
      <c r="M1617" s="158">
        <v>34.119999999999997</v>
      </c>
      <c r="N1617" s="159">
        <f>IF(Tabla2[[#This Row],[LECHE RETIRO DIA]]&lt;&gt;ISBLANK(Tabla2[[#This Row],[LECHE RETIRO DIA]]),SUM(Tabla2[[#This Row],[LECHE TANQUE DIA]:[LECHE RETIRO DIA]]),SUM(Tabla2[[#This Row],[LECHE TANQUE DIA]:[LECHE AUTOCONSUMO DIA]]))</f>
        <v>1889</v>
      </c>
      <c r="O1617" s="160">
        <f t="shared" si="367"/>
        <v>0.95288512440444684</v>
      </c>
      <c r="P1617" s="161">
        <f t="shared" si="368"/>
        <v>19.47422680412371</v>
      </c>
      <c r="Q1617" s="161">
        <f t="shared" si="369"/>
        <v>18.556701030927837</v>
      </c>
      <c r="R1617" s="161">
        <f t="shared" si="370"/>
        <v>20</v>
      </c>
      <c r="S1617" s="161">
        <f t="shared" si="371"/>
        <v>3.9354166666666668</v>
      </c>
      <c r="T1617" s="161">
        <f t="shared" si="372"/>
        <v>4.9484536082474229</v>
      </c>
      <c r="U1617" s="161">
        <f t="shared" si="373"/>
        <v>72.625913110342168</v>
      </c>
      <c r="V1617" s="161">
        <f t="shared" si="374"/>
        <v>3.7293348712033829</v>
      </c>
      <c r="W1617" s="161">
        <f>IFERROR(H1617/M1617,Tabla2[[#This Row],[CARGA PRODUCCION (ANIMALES/HA)]])</f>
        <v>3.2239155920281362</v>
      </c>
      <c r="X1617" s="162">
        <f t="shared" si="377"/>
        <v>2023</v>
      </c>
      <c r="Y1617" s="162">
        <f t="shared" si="378"/>
        <v>6</v>
      </c>
      <c r="Z1617" s="162" t="e">
        <f t="shared" ca="1" si="379"/>
        <v>#NAME?</v>
      </c>
      <c r="AA1617" s="163">
        <f t="shared" si="375"/>
        <v>110</v>
      </c>
      <c r="AB1617" s="160">
        <f t="shared" si="376"/>
        <v>0.88181818181818183</v>
      </c>
      <c r="AC1617" s="164">
        <f t="shared" si="366"/>
        <v>0.11818181818181817</v>
      </c>
      <c r="AD1617" s="157"/>
    </row>
    <row r="1618" spans="1:30">
      <c r="A1618" s="156">
        <v>45094</v>
      </c>
      <c r="B1618" s="157" t="s">
        <v>88</v>
      </c>
      <c r="C1618" s="157">
        <v>641</v>
      </c>
      <c r="D1618" s="157">
        <v>15</v>
      </c>
      <c r="E1618" s="157">
        <v>5</v>
      </c>
      <c r="F1618" s="157">
        <v>15</v>
      </c>
      <c r="G1618" s="157">
        <v>37</v>
      </c>
      <c r="H1618" s="157">
        <v>48</v>
      </c>
      <c r="I1618" s="157">
        <v>0</v>
      </c>
      <c r="J1618" s="157">
        <v>3</v>
      </c>
      <c r="K1618" s="157">
        <v>180</v>
      </c>
      <c r="L1618" s="157">
        <v>14</v>
      </c>
      <c r="M1618" s="158">
        <v>15</v>
      </c>
      <c r="N1618" s="159">
        <f>IF(Tabla2[[#This Row],[LECHE RETIRO DIA]]&lt;&gt;ISBLANK(Tabla2[[#This Row],[LECHE RETIRO DIA]]),SUM(Tabla2[[#This Row],[LECHE TANQUE DIA]:[LECHE RETIRO DIA]]),SUM(Tabla2[[#This Row],[LECHE TANQUE DIA]:[LECHE AUTOCONSUMO DIA]]))</f>
        <v>676</v>
      </c>
      <c r="O1618" s="160">
        <f t="shared" si="367"/>
        <v>0.94822485207100593</v>
      </c>
      <c r="P1618" s="161">
        <f t="shared" si="368"/>
        <v>18.27027027027027</v>
      </c>
      <c r="Q1618" s="161">
        <f t="shared" si="369"/>
        <v>17.324324324324323</v>
      </c>
      <c r="R1618" s="161">
        <f t="shared" si="370"/>
        <v>5</v>
      </c>
      <c r="S1618" s="161">
        <f t="shared" si="371"/>
        <v>3.7555555555555555</v>
      </c>
      <c r="T1618" s="161">
        <f t="shared" si="372"/>
        <v>4.8648648648648649</v>
      </c>
      <c r="U1618" s="161">
        <f t="shared" si="373"/>
        <v>48.285714285714285</v>
      </c>
      <c r="V1618" s="161">
        <f t="shared" si="374"/>
        <v>2.6428571428571428</v>
      </c>
      <c r="W1618" s="161">
        <f>IFERROR(H1618/M1618,Tabla2[[#This Row],[CARGA PRODUCCION (ANIMALES/HA)]])</f>
        <v>3.2</v>
      </c>
      <c r="X1618" s="162">
        <f t="shared" si="377"/>
        <v>2023</v>
      </c>
      <c r="Y1618" s="162">
        <f t="shared" si="378"/>
        <v>6</v>
      </c>
      <c r="Z1618" s="162" t="e">
        <f t="shared" ca="1" si="379"/>
        <v>#NAME?</v>
      </c>
      <c r="AA1618" s="163">
        <f t="shared" si="375"/>
        <v>48</v>
      </c>
      <c r="AB1618" s="160">
        <f t="shared" si="376"/>
        <v>0.77083333333333337</v>
      </c>
      <c r="AC1618" s="164">
        <f t="shared" si="366"/>
        <v>0.22916666666666663</v>
      </c>
      <c r="AD1618" s="157"/>
    </row>
    <row r="1619" spans="1:30">
      <c r="A1619" s="156">
        <v>45095</v>
      </c>
      <c r="B1619" s="157" t="s">
        <v>81</v>
      </c>
      <c r="C1619" s="157">
        <v>2192</v>
      </c>
      <c r="D1619" s="157">
        <v>30</v>
      </c>
      <c r="E1619" s="157">
        <v>9</v>
      </c>
      <c r="F1619" s="157">
        <v>30</v>
      </c>
      <c r="G1619" s="157">
        <v>96</v>
      </c>
      <c r="H1619" s="157">
        <v>102</v>
      </c>
      <c r="I1619" s="157">
        <v>0</v>
      </c>
      <c r="J1619" s="157">
        <v>9</v>
      </c>
      <c r="K1619" s="157">
        <v>640</v>
      </c>
      <c r="L1619" s="157">
        <v>23.4</v>
      </c>
      <c r="M1619" s="158">
        <v>31.01</v>
      </c>
      <c r="N1619" s="159">
        <f>IF(Tabla2[[#This Row],[LECHE RETIRO DIA]]&lt;&gt;ISBLANK(Tabla2[[#This Row],[LECHE RETIRO DIA]]),SUM(Tabla2[[#This Row],[LECHE TANQUE DIA]:[LECHE RETIRO DIA]]),SUM(Tabla2[[#This Row],[LECHE TANQUE DIA]:[LECHE AUTOCONSUMO DIA]]))</f>
        <v>2261</v>
      </c>
      <c r="O1619" s="160">
        <f t="shared" si="367"/>
        <v>0.96948252985404693</v>
      </c>
      <c r="P1619" s="161">
        <f t="shared" si="368"/>
        <v>23.552083333333332</v>
      </c>
      <c r="Q1619" s="161">
        <f t="shared" si="369"/>
        <v>22.833333333333332</v>
      </c>
      <c r="R1619" s="161">
        <f t="shared" si="370"/>
        <v>3.3333333333333335</v>
      </c>
      <c r="S1619" s="161">
        <f t="shared" si="371"/>
        <v>3.5328124999999999</v>
      </c>
      <c r="T1619" s="161">
        <f t="shared" si="372"/>
        <v>6.666666666666667</v>
      </c>
      <c r="U1619" s="161">
        <f t="shared" si="373"/>
        <v>96.623931623931625</v>
      </c>
      <c r="V1619" s="161">
        <f t="shared" si="374"/>
        <v>4.1025641025641031</v>
      </c>
      <c r="W1619" s="161">
        <f>IFERROR(H1619/M1619,Tabla2[[#This Row],[CARGA PRODUCCION (ANIMALES/HA)]])</f>
        <v>3.2892615285391806</v>
      </c>
      <c r="X1619" s="162">
        <f t="shared" si="377"/>
        <v>2023</v>
      </c>
      <c r="Y1619" s="162">
        <f t="shared" si="378"/>
        <v>6</v>
      </c>
      <c r="Z1619" s="162" t="e">
        <f t="shared" ca="1" si="379"/>
        <v>#NAME?</v>
      </c>
      <c r="AA1619" s="163">
        <f t="shared" si="375"/>
        <v>102</v>
      </c>
      <c r="AB1619" s="160">
        <f t="shared" si="376"/>
        <v>0.94117647058823528</v>
      </c>
      <c r="AC1619" s="164">
        <f t="shared" si="366"/>
        <v>5.8823529411764719E-2</v>
      </c>
      <c r="AD1619" s="157"/>
    </row>
    <row r="1620" spans="1:30">
      <c r="A1620" s="156">
        <v>45095</v>
      </c>
      <c r="B1620" s="157" t="s">
        <v>83</v>
      </c>
      <c r="C1620" s="157">
        <v>2195</v>
      </c>
      <c r="D1620" s="157">
        <v>40</v>
      </c>
      <c r="E1620" s="157">
        <v>9</v>
      </c>
      <c r="F1620" s="157">
        <v>40</v>
      </c>
      <c r="G1620" s="157">
        <v>134</v>
      </c>
      <c r="H1620" s="157">
        <v>149</v>
      </c>
      <c r="I1620" s="157">
        <v>2</v>
      </c>
      <c r="J1620" s="157">
        <v>9</v>
      </c>
      <c r="K1620" s="157">
        <v>680</v>
      </c>
      <c r="L1620" s="157">
        <v>29.8</v>
      </c>
      <c r="M1620" s="158">
        <v>36.590000000000003</v>
      </c>
      <c r="N1620" s="159">
        <f>IF(Tabla2[[#This Row],[LECHE RETIRO DIA]]&lt;&gt;ISBLANK(Tabla2[[#This Row],[LECHE RETIRO DIA]]),SUM(Tabla2[[#This Row],[LECHE TANQUE DIA]:[LECHE RETIRO DIA]]),SUM(Tabla2[[#This Row],[LECHE TANQUE DIA]:[LECHE AUTOCONSUMO DIA]]))</f>
        <v>2284</v>
      </c>
      <c r="O1620" s="160">
        <f t="shared" si="367"/>
        <v>0.96103327495621715</v>
      </c>
      <c r="P1620" s="161">
        <f t="shared" si="368"/>
        <v>17.044776119402986</v>
      </c>
      <c r="Q1620" s="161">
        <f t="shared" si="369"/>
        <v>16.380597014925375</v>
      </c>
      <c r="R1620" s="161">
        <f t="shared" si="370"/>
        <v>4.4444444444444446</v>
      </c>
      <c r="S1620" s="161">
        <f t="shared" si="371"/>
        <v>3.3588235294117648</v>
      </c>
      <c r="T1620" s="161">
        <f t="shared" si="372"/>
        <v>5.0746268656716422</v>
      </c>
      <c r="U1620" s="161">
        <f t="shared" si="373"/>
        <v>76.644295302013418</v>
      </c>
      <c r="V1620" s="161">
        <f t="shared" si="374"/>
        <v>4.4966442953020129</v>
      </c>
      <c r="W1620" s="161">
        <f>IFERROR(H1620/M1620,Tabla2[[#This Row],[CARGA PRODUCCION (ANIMALES/HA)]])</f>
        <v>4.0721508608909538</v>
      </c>
      <c r="X1620" s="162">
        <f t="shared" si="377"/>
        <v>2023</v>
      </c>
      <c r="Y1620" s="162">
        <f t="shared" si="378"/>
        <v>6</v>
      </c>
      <c r="Z1620" s="162" t="e">
        <f t="shared" ca="1" si="379"/>
        <v>#NAME?</v>
      </c>
      <c r="AA1620" s="163">
        <f t="shared" si="375"/>
        <v>149</v>
      </c>
      <c r="AB1620" s="160">
        <f t="shared" si="376"/>
        <v>0.89932885906040272</v>
      </c>
      <c r="AC1620" s="164">
        <f t="shared" si="366"/>
        <v>0.10067114093959728</v>
      </c>
      <c r="AD1620" s="157"/>
    </row>
    <row r="1621" spans="1:30">
      <c r="A1621" s="156">
        <v>45095</v>
      </c>
      <c r="B1621" s="157" t="s">
        <v>85</v>
      </c>
      <c r="C1621" s="157">
        <v>1775</v>
      </c>
      <c r="D1621" s="157">
        <v>40</v>
      </c>
      <c r="E1621" s="157">
        <v>9</v>
      </c>
      <c r="F1621" s="157">
        <v>40</v>
      </c>
      <c r="G1621" s="157">
        <v>97</v>
      </c>
      <c r="H1621" s="157">
        <v>110</v>
      </c>
      <c r="I1621" s="157">
        <v>0</v>
      </c>
      <c r="J1621" s="157">
        <v>2</v>
      </c>
      <c r="K1621" s="157">
        <v>480</v>
      </c>
      <c r="L1621" s="157">
        <v>26.01</v>
      </c>
      <c r="M1621" s="158">
        <v>34.119999999999997</v>
      </c>
      <c r="N1621" s="159">
        <f>IF(Tabla2[[#This Row],[LECHE RETIRO DIA]]&lt;&gt;ISBLANK(Tabla2[[#This Row],[LECHE RETIRO DIA]]),SUM(Tabla2[[#This Row],[LECHE TANQUE DIA]:[LECHE RETIRO DIA]]),SUM(Tabla2[[#This Row],[LECHE TANQUE DIA]:[LECHE AUTOCONSUMO DIA]]))</f>
        <v>1864</v>
      </c>
      <c r="O1621" s="160">
        <f t="shared" si="367"/>
        <v>0.95225321888412018</v>
      </c>
      <c r="P1621" s="161">
        <f t="shared" si="368"/>
        <v>19.216494845360824</v>
      </c>
      <c r="Q1621" s="161">
        <f t="shared" si="369"/>
        <v>18.298969072164947</v>
      </c>
      <c r="R1621" s="161">
        <f t="shared" si="370"/>
        <v>20</v>
      </c>
      <c r="S1621" s="161">
        <f t="shared" si="371"/>
        <v>3.8833333333333333</v>
      </c>
      <c r="T1621" s="161">
        <f t="shared" si="372"/>
        <v>4.9484536082474229</v>
      </c>
      <c r="U1621" s="161">
        <f t="shared" si="373"/>
        <v>71.664744329104181</v>
      </c>
      <c r="V1621" s="161">
        <f t="shared" si="374"/>
        <v>3.7293348712033829</v>
      </c>
      <c r="W1621" s="161">
        <f>IFERROR(H1621/M1621,Tabla2[[#This Row],[CARGA PRODUCCION (ANIMALES/HA)]])</f>
        <v>3.2239155920281362</v>
      </c>
      <c r="X1621" s="162">
        <f t="shared" si="377"/>
        <v>2023</v>
      </c>
      <c r="Y1621" s="162">
        <f t="shared" si="378"/>
        <v>6</v>
      </c>
      <c r="Z1621" s="162" t="e">
        <f t="shared" ca="1" si="379"/>
        <v>#NAME?</v>
      </c>
      <c r="AA1621" s="163">
        <f t="shared" si="375"/>
        <v>110</v>
      </c>
      <c r="AB1621" s="160">
        <f t="shared" si="376"/>
        <v>0.88181818181818183</v>
      </c>
      <c r="AC1621" s="164">
        <f t="shared" si="366"/>
        <v>0.11818181818181817</v>
      </c>
      <c r="AD1621" s="157"/>
    </row>
    <row r="1622" spans="1:30">
      <c r="A1622" s="156">
        <v>45095</v>
      </c>
      <c r="B1622" s="157" t="s">
        <v>88</v>
      </c>
      <c r="C1622" s="157">
        <v>683</v>
      </c>
      <c r="D1622" s="157">
        <v>15</v>
      </c>
      <c r="E1622" s="157">
        <v>5</v>
      </c>
      <c r="F1622" s="157">
        <v>15</v>
      </c>
      <c r="G1622" s="157">
        <v>37</v>
      </c>
      <c r="H1622" s="157">
        <v>48</v>
      </c>
      <c r="I1622" s="157">
        <v>0</v>
      </c>
      <c r="J1622" s="157">
        <v>3</v>
      </c>
      <c r="K1622" s="157">
        <v>180</v>
      </c>
      <c r="L1622" s="157">
        <v>14</v>
      </c>
      <c r="M1622" s="158">
        <v>15</v>
      </c>
      <c r="N1622" s="159">
        <f>IF(Tabla2[[#This Row],[LECHE RETIRO DIA]]&lt;&gt;ISBLANK(Tabla2[[#This Row],[LECHE RETIRO DIA]]),SUM(Tabla2[[#This Row],[LECHE TANQUE DIA]:[LECHE RETIRO DIA]]),SUM(Tabla2[[#This Row],[LECHE TANQUE DIA]:[LECHE AUTOCONSUMO DIA]]))</f>
        <v>718</v>
      </c>
      <c r="O1622" s="160">
        <f t="shared" si="367"/>
        <v>0.95125348189415038</v>
      </c>
      <c r="P1622" s="161">
        <f t="shared" si="368"/>
        <v>19.405405405405407</v>
      </c>
      <c r="Q1622" s="161">
        <f t="shared" si="369"/>
        <v>18.45945945945946</v>
      </c>
      <c r="R1622" s="161">
        <f t="shared" si="370"/>
        <v>5</v>
      </c>
      <c r="S1622" s="161">
        <f t="shared" si="371"/>
        <v>3.9888888888888889</v>
      </c>
      <c r="T1622" s="161">
        <f t="shared" si="372"/>
        <v>4.8648648648648649</v>
      </c>
      <c r="U1622" s="161">
        <f t="shared" si="373"/>
        <v>51.285714285714285</v>
      </c>
      <c r="V1622" s="161">
        <f t="shared" si="374"/>
        <v>2.6428571428571428</v>
      </c>
      <c r="W1622" s="161">
        <f>IFERROR(H1622/M1622,Tabla2[[#This Row],[CARGA PRODUCCION (ANIMALES/HA)]])</f>
        <v>3.2</v>
      </c>
      <c r="X1622" s="162">
        <f t="shared" si="377"/>
        <v>2023</v>
      </c>
      <c r="Y1622" s="162">
        <f t="shared" si="378"/>
        <v>6</v>
      </c>
      <c r="Z1622" s="162" t="e">
        <f t="shared" ca="1" si="379"/>
        <v>#NAME?</v>
      </c>
      <c r="AA1622" s="163">
        <f t="shared" si="375"/>
        <v>48</v>
      </c>
      <c r="AB1622" s="160">
        <f t="shared" si="376"/>
        <v>0.77083333333333337</v>
      </c>
      <c r="AC1622" s="164">
        <f t="shared" ref="AC1622:AC1685" si="380">IFERROR(1-AB1622,"")</f>
        <v>0.22916666666666663</v>
      </c>
      <c r="AD1622" s="157"/>
    </row>
    <row r="1623" spans="1:30">
      <c r="A1623" s="156">
        <v>45096</v>
      </c>
      <c r="B1623" s="157" t="s">
        <v>81</v>
      </c>
      <c r="C1623" s="157">
        <v>2210</v>
      </c>
      <c r="D1623" s="157">
        <v>30</v>
      </c>
      <c r="E1623" s="157">
        <v>9</v>
      </c>
      <c r="F1623" s="157">
        <v>30</v>
      </c>
      <c r="G1623" s="157">
        <v>96</v>
      </c>
      <c r="H1623" s="157">
        <v>102</v>
      </c>
      <c r="I1623" s="157">
        <v>0</v>
      </c>
      <c r="J1623" s="157">
        <v>9</v>
      </c>
      <c r="K1623" s="157">
        <v>640</v>
      </c>
      <c r="L1623" s="157">
        <v>23.04</v>
      </c>
      <c r="M1623" s="158">
        <v>31.01</v>
      </c>
      <c r="N1623" s="159">
        <f>IF(Tabla2[[#This Row],[LECHE RETIRO DIA]]&lt;&gt;ISBLANK(Tabla2[[#This Row],[LECHE RETIRO DIA]]),SUM(Tabla2[[#This Row],[LECHE TANQUE DIA]:[LECHE RETIRO DIA]]),SUM(Tabla2[[#This Row],[LECHE TANQUE DIA]:[LECHE AUTOCONSUMO DIA]]))</f>
        <v>2279</v>
      </c>
      <c r="O1623" s="160">
        <f t="shared" si="367"/>
        <v>0.9697235629662132</v>
      </c>
      <c r="P1623" s="161">
        <f t="shared" si="368"/>
        <v>23.739583333333332</v>
      </c>
      <c r="Q1623" s="161">
        <f t="shared" si="369"/>
        <v>23.020833333333332</v>
      </c>
      <c r="R1623" s="161">
        <f t="shared" si="370"/>
        <v>3.3333333333333335</v>
      </c>
      <c r="S1623" s="161">
        <f t="shared" si="371"/>
        <v>3.5609375000000001</v>
      </c>
      <c r="T1623" s="161">
        <f t="shared" si="372"/>
        <v>6.666666666666667</v>
      </c>
      <c r="U1623" s="161">
        <f t="shared" si="373"/>
        <v>98.914930555555557</v>
      </c>
      <c r="V1623" s="161">
        <f t="shared" si="374"/>
        <v>4.166666666666667</v>
      </c>
      <c r="W1623" s="161">
        <f>IFERROR(H1623/M1623,Tabla2[[#This Row],[CARGA PRODUCCION (ANIMALES/HA)]])</f>
        <v>3.2892615285391806</v>
      </c>
      <c r="X1623" s="162">
        <f t="shared" si="377"/>
        <v>2023</v>
      </c>
      <c r="Y1623" s="162">
        <f t="shared" si="378"/>
        <v>6</v>
      </c>
      <c r="Z1623" s="162" t="e">
        <f t="shared" ca="1" si="379"/>
        <v>#NAME?</v>
      </c>
      <c r="AA1623" s="163">
        <f t="shared" si="375"/>
        <v>102</v>
      </c>
      <c r="AB1623" s="160">
        <f t="shared" si="376"/>
        <v>0.94117647058823528</v>
      </c>
      <c r="AC1623" s="164">
        <f t="shared" si="380"/>
        <v>5.8823529411764719E-2</v>
      </c>
      <c r="AD1623" s="157"/>
    </row>
    <row r="1624" spans="1:30">
      <c r="A1624" s="156">
        <v>45096</v>
      </c>
      <c r="B1624" s="157" t="s">
        <v>83</v>
      </c>
      <c r="C1624" s="157">
        <v>2285</v>
      </c>
      <c r="D1624" s="157">
        <v>40</v>
      </c>
      <c r="E1624" s="157">
        <v>9</v>
      </c>
      <c r="F1624" s="157">
        <v>40</v>
      </c>
      <c r="G1624" s="157">
        <v>135</v>
      </c>
      <c r="H1624" s="157">
        <v>149</v>
      </c>
      <c r="I1624" s="157">
        <v>2</v>
      </c>
      <c r="J1624" s="157">
        <v>9</v>
      </c>
      <c r="K1624" s="157">
        <v>680</v>
      </c>
      <c r="L1624" s="157">
        <v>29.8</v>
      </c>
      <c r="M1624" s="158">
        <v>36.590000000000003</v>
      </c>
      <c r="N1624" s="159">
        <f>IF(Tabla2[[#This Row],[LECHE RETIRO DIA]]&lt;&gt;ISBLANK(Tabla2[[#This Row],[LECHE RETIRO DIA]]),SUM(Tabla2[[#This Row],[LECHE TANQUE DIA]:[LECHE RETIRO DIA]]),SUM(Tabla2[[#This Row],[LECHE TANQUE DIA]:[LECHE AUTOCONSUMO DIA]]))</f>
        <v>2374</v>
      </c>
      <c r="O1624" s="160">
        <f t="shared" si="367"/>
        <v>0.96251053074978943</v>
      </c>
      <c r="P1624" s="161">
        <f t="shared" si="368"/>
        <v>17.585185185185185</v>
      </c>
      <c r="Q1624" s="161">
        <f t="shared" si="369"/>
        <v>16.925925925925927</v>
      </c>
      <c r="R1624" s="161">
        <f t="shared" si="370"/>
        <v>4.4444444444444446</v>
      </c>
      <c r="S1624" s="161">
        <f t="shared" si="371"/>
        <v>3.4911764705882353</v>
      </c>
      <c r="T1624" s="161">
        <f t="shared" si="372"/>
        <v>5.0370370370370372</v>
      </c>
      <c r="U1624" s="161">
        <f t="shared" si="373"/>
        <v>79.664429530201346</v>
      </c>
      <c r="V1624" s="161">
        <f t="shared" si="374"/>
        <v>4.5302013422818792</v>
      </c>
      <c r="W1624" s="161">
        <f>IFERROR(H1624/M1624,Tabla2[[#This Row],[CARGA PRODUCCION (ANIMALES/HA)]])</f>
        <v>4.0721508608909538</v>
      </c>
      <c r="X1624" s="162">
        <f t="shared" si="377"/>
        <v>2023</v>
      </c>
      <c r="Y1624" s="162">
        <f t="shared" si="378"/>
        <v>6</v>
      </c>
      <c r="Z1624" s="162" t="e">
        <f t="shared" ca="1" si="379"/>
        <v>#NAME?</v>
      </c>
      <c r="AA1624" s="163">
        <f t="shared" si="375"/>
        <v>149</v>
      </c>
      <c r="AB1624" s="160">
        <f t="shared" si="376"/>
        <v>0.90604026845637586</v>
      </c>
      <c r="AC1624" s="164">
        <f t="shared" si="380"/>
        <v>9.3959731543624136E-2</v>
      </c>
      <c r="AD1624" s="157"/>
    </row>
    <row r="1625" spans="1:30">
      <c r="A1625" s="156">
        <v>45096</v>
      </c>
      <c r="B1625" s="157" t="s">
        <v>85</v>
      </c>
      <c r="C1625" s="157">
        <v>1806</v>
      </c>
      <c r="D1625" s="157">
        <v>40</v>
      </c>
      <c r="E1625" s="157">
        <v>9</v>
      </c>
      <c r="F1625" s="157">
        <v>40</v>
      </c>
      <c r="G1625" s="157">
        <v>97</v>
      </c>
      <c r="H1625" s="157">
        <v>110</v>
      </c>
      <c r="I1625" s="157">
        <v>0</v>
      </c>
      <c r="J1625" s="157">
        <v>2</v>
      </c>
      <c r="K1625" s="157">
        <v>480</v>
      </c>
      <c r="L1625" s="157">
        <v>26.01</v>
      </c>
      <c r="M1625" s="158">
        <v>34.119999999999997</v>
      </c>
      <c r="N1625" s="159">
        <f>IF(Tabla2[[#This Row],[LECHE RETIRO DIA]]&lt;&gt;ISBLANK(Tabla2[[#This Row],[LECHE RETIRO DIA]]),SUM(Tabla2[[#This Row],[LECHE TANQUE DIA]:[LECHE RETIRO DIA]]),SUM(Tabla2[[#This Row],[LECHE TANQUE DIA]:[LECHE AUTOCONSUMO DIA]]))</f>
        <v>1895</v>
      </c>
      <c r="O1625" s="160">
        <f t="shared" si="367"/>
        <v>0.95303430079155671</v>
      </c>
      <c r="P1625" s="161">
        <f t="shared" si="368"/>
        <v>19.536082474226806</v>
      </c>
      <c r="Q1625" s="161">
        <f t="shared" si="369"/>
        <v>18.618556701030929</v>
      </c>
      <c r="R1625" s="161">
        <f t="shared" si="370"/>
        <v>20</v>
      </c>
      <c r="S1625" s="161">
        <f t="shared" si="371"/>
        <v>3.9479166666666665</v>
      </c>
      <c r="T1625" s="161">
        <f t="shared" si="372"/>
        <v>4.9484536082474229</v>
      </c>
      <c r="U1625" s="161">
        <f t="shared" si="373"/>
        <v>72.856593617839295</v>
      </c>
      <c r="V1625" s="161">
        <f t="shared" si="374"/>
        <v>3.7293348712033829</v>
      </c>
      <c r="W1625" s="161">
        <f>IFERROR(H1625/M1625,Tabla2[[#This Row],[CARGA PRODUCCION (ANIMALES/HA)]])</f>
        <v>3.2239155920281362</v>
      </c>
      <c r="X1625" s="162">
        <f t="shared" si="377"/>
        <v>2023</v>
      </c>
      <c r="Y1625" s="162">
        <f t="shared" si="378"/>
        <v>6</v>
      </c>
      <c r="Z1625" s="162" t="e">
        <f t="shared" ca="1" si="379"/>
        <v>#NAME?</v>
      </c>
      <c r="AA1625" s="163">
        <f t="shared" si="375"/>
        <v>110</v>
      </c>
      <c r="AB1625" s="160">
        <f t="shared" si="376"/>
        <v>0.88181818181818183</v>
      </c>
      <c r="AC1625" s="164">
        <f t="shared" si="380"/>
        <v>0.11818181818181817</v>
      </c>
      <c r="AD1625" s="157"/>
    </row>
    <row r="1626" spans="1:30">
      <c r="A1626" s="156">
        <v>45096</v>
      </c>
      <c r="B1626" s="157" t="s">
        <v>117</v>
      </c>
      <c r="C1626" s="157">
        <v>626</v>
      </c>
      <c r="D1626" s="157">
        <v>15</v>
      </c>
      <c r="E1626" s="157">
        <v>5</v>
      </c>
      <c r="F1626" s="157">
        <v>15</v>
      </c>
      <c r="G1626" s="157">
        <v>37</v>
      </c>
      <c r="H1626" s="157">
        <v>48</v>
      </c>
      <c r="I1626" s="157">
        <v>0</v>
      </c>
      <c r="J1626" s="157">
        <v>3</v>
      </c>
      <c r="K1626" s="157">
        <v>180</v>
      </c>
      <c r="L1626" s="157">
        <v>14</v>
      </c>
      <c r="M1626" s="158">
        <v>15</v>
      </c>
      <c r="N1626" s="159">
        <f>IF(Tabla2[[#This Row],[LECHE RETIRO DIA]]&lt;&gt;ISBLANK(Tabla2[[#This Row],[LECHE RETIRO DIA]]),SUM(Tabla2[[#This Row],[LECHE TANQUE DIA]:[LECHE RETIRO DIA]]),SUM(Tabla2[[#This Row],[LECHE TANQUE DIA]:[LECHE AUTOCONSUMO DIA]]))</f>
        <v>661</v>
      </c>
      <c r="O1626" s="160">
        <f t="shared" si="367"/>
        <v>0.94704992435703483</v>
      </c>
      <c r="P1626" s="161">
        <f t="shared" si="368"/>
        <v>17.864864864864863</v>
      </c>
      <c r="Q1626" s="161">
        <f t="shared" si="369"/>
        <v>16.918918918918919</v>
      </c>
      <c r="R1626" s="161">
        <f t="shared" si="370"/>
        <v>5</v>
      </c>
      <c r="S1626" s="161">
        <f t="shared" si="371"/>
        <v>3.6722222222222221</v>
      </c>
      <c r="T1626" s="161">
        <f t="shared" si="372"/>
        <v>4.8648648648648649</v>
      </c>
      <c r="U1626" s="161">
        <f t="shared" si="373"/>
        <v>47.214285714285715</v>
      </c>
      <c r="V1626" s="161">
        <f t="shared" si="374"/>
        <v>2.6428571428571428</v>
      </c>
      <c r="W1626" s="161">
        <f>IFERROR(H1626/M1626,Tabla2[[#This Row],[CARGA PRODUCCION (ANIMALES/HA)]])</f>
        <v>3.2</v>
      </c>
      <c r="X1626" s="162">
        <f t="shared" si="377"/>
        <v>2023</v>
      </c>
      <c r="Y1626" s="162">
        <f t="shared" si="378"/>
        <v>6</v>
      </c>
      <c r="Z1626" s="162" t="e">
        <f t="shared" ca="1" si="379"/>
        <v>#NAME?</v>
      </c>
      <c r="AA1626" s="163">
        <f t="shared" si="375"/>
        <v>48</v>
      </c>
      <c r="AB1626" s="160">
        <f t="shared" si="376"/>
        <v>0.77083333333333337</v>
      </c>
      <c r="AC1626" s="164">
        <f t="shared" si="380"/>
        <v>0.22916666666666663</v>
      </c>
      <c r="AD1626" s="157"/>
    </row>
    <row r="1627" spans="1:30">
      <c r="A1627" s="156">
        <v>45097</v>
      </c>
      <c r="B1627" s="157" t="s">
        <v>81</v>
      </c>
      <c r="C1627" s="157">
        <v>2169</v>
      </c>
      <c r="D1627" s="157">
        <v>30</v>
      </c>
      <c r="E1627" s="157">
        <v>9</v>
      </c>
      <c r="F1627" s="157">
        <v>30</v>
      </c>
      <c r="G1627" s="157">
        <v>97</v>
      </c>
      <c r="H1627" s="157">
        <v>103</v>
      </c>
      <c r="I1627" s="157">
        <v>0</v>
      </c>
      <c r="J1627" s="157">
        <v>9</v>
      </c>
      <c r="K1627" s="157">
        <v>640</v>
      </c>
      <c r="L1627" s="157">
        <v>23.4</v>
      </c>
      <c r="M1627" s="158">
        <v>31.01</v>
      </c>
      <c r="N1627" s="159">
        <f>IF(Tabla2[[#This Row],[LECHE RETIRO DIA]]&lt;&gt;ISBLANK(Tabla2[[#This Row],[LECHE RETIRO DIA]]),SUM(Tabla2[[#This Row],[LECHE TANQUE DIA]:[LECHE RETIRO DIA]]),SUM(Tabla2[[#This Row],[LECHE TANQUE DIA]:[LECHE AUTOCONSUMO DIA]]))</f>
        <v>2238</v>
      </c>
      <c r="O1627" s="160">
        <f t="shared" si="367"/>
        <v>0.96916890080428952</v>
      </c>
      <c r="P1627" s="161">
        <f t="shared" si="368"/>
        <v>23.072164948453608</v>
      </c>
      <c r="Q1627" s="161">
        <f t="shared" si="369"/>
        <v>22.36082474226804</v>
      </c>
      <c r="R1627" s="161">
        <f t="shared" si="370"/>
        <v>3.3333333333333335</v>
      </c>
      <c r="S1627" s="161">
        <f t="shared" si="371"/>
        <v>3.4968750000000002</v>
      </c>
      <c r="T1627" s="161">
        <f t="shared" si="372"/>
        <v>6.5979381443298966</v>
      </c>
      <c r="U1627" s="161">
        <f t="shared" si="373"/>
        <v>95.641025641025649</v>
      </c>
      <c r="V1627" s="161">
        <f t="shared" si="374"/>
        <v>4.1452991452991457</v>
      </c>
      <c r="W1627" s="161">
        <f>IFERROR(H1627/M1627,Tabla2[[#This Row],[CARGA PRODUCCION (ANIMALES/HA)]])</f>
        <v>3.3215091905836824</v>
      </c>
      <c r="X1627" s="162">
        <f t="shared" si="377"/>
        <v>2023</v>
      </c>
      <c r="Y1627" s="162">
        <f t="shared" si="378"/>
        <v>6</v>
      </c>
      <c r="Z1627" s="162" t="e">
        <f t="shared" ca="1" si="379"/>
        <v>#NAME?</v>
      </c>
      <c r="AA1627" s="163">
        <f t="shared" si="375"/>
        <v>103</v>
      </c>
      <c r="AB1627" s="160">
        <f t="shared" si="376"/>
        <v>0.94174757281553401</v>
      </c>
      <c r="AC1627" s="164">
        <f t="shared" si="380"/>
        <v>5.8252427184465994E-2</v>
      </c>
      <c r="AD1627" s="157"/>
    </row>
    <row r="1628" spans="1:30">
      <c r="A1628" s="156">
        <v>45097</v>
      </c>
      <c r="B1628" s="157" t="s">
        <v>83</v>
      </c>
      <c r="C1628" s="157">
        <v>2282</v>
      </c>
      <c r="D1628" s="157">
        <v>40</v>
      </c>
      <c r="E1628" s="157">
        <v>9</v>
      </c>
      <c r="F1628" s="157">
        <v>40</v>
      </c>
      <c r="G1628" s="157">
        <v>131</v>
      </c>
      <c r="H1628" s="157">
        <v>149</v>
      </c>
      <c r="I1628" s="157">
        <v>2</v>
      </c>
      <c r="J1628" s="157">
        <v>9</v>
      </c>
      <c r="K1628" s="157">
        <v>680</v>
      </c>
      <c r="L1628" s="157">
        <v>29.8</v>
      </c>
      <c r="M1628" s="158">
        <v>36.590000000000003</v>
      </c>
      <c r="N1628" s="159">
        <f>IF(Tabla2[[#This Row],[LECHE RETIRO DIA]]&lt;&gt;ISBLANK(Tabla2[[#This Row],[LECHE RETIRO DIA]]),SUM(Tabla2[[#This Row],[LECHE TANQUE DIA]:[LECHE RETIRO DIA]]),SUM(Tabla2[[#This Row],[LECHE TANQUE DIA]:[LECHE AUTOCONSUMO DIA]]))</f>
        <v>2371</v>
      </c>
      <c r="O1628" s="160">
        <f t="shared" si="367"/>
        <v>0.96246309574019406</v>
      </c>
      <c r="P1628" s="161">
        <f t="shared" si="368"/>
        <v>18.099236641221374</v>
      </c>
      <c r="Q1628" s="161">
        <f t="shared" si="369"/>
        <v>17.419847328244273</v>
      </c>
      <c r="R1628" s="161">
        <f t="shared" si="370"/>
        <v>4.4444444444444446</v>
      </c>
      <c r="S1628" s="161">
        <f t="shared" si="371"/>
        <v>3.486764705882353</v>
      </c>
      <c r="T1628" s="161">
        <f t="shared" si="372"/>
        <v>5.1908396946564883</v>
      </c>
      <c r="U1628" s="161">
        <f t="shared" si="373"/>
        <v>79.56375838926175</v>
      </c>
      <c r="V1628" s="161">
        <f t="shared" si="374"/>
        <v>4.3959731543624159</v>
      </c>
      <c r="W1628" s="161">
        <f>IFERROR(H1628/M1628,Tabla2[[#This Row],[CARGA PRODUCCION (ANIMALES/HA)]])</f>
        <v>4.0721508608909538</v>
      </c>
      <c r="X1628" s="162">
        <f t="shared" si="377"/>
        <v>2023</v>
      </c>
      <c r="Y1628" s="162">
        <f t="shared" si="378"/>
        <v>6</v>
      </c>
      <c r="Z1628" s="162" t="e">
        <f t="shared" ca="1" si="379"/>
        <v>#NAME?</v>
      </c>
      <c r="AA1628" s="163">
        <f t="shared" si="375"/>
        <v>149</v>
      </c>
      <c r="AB1628" s="160">
        <f t="shared" si="376"/>
        <v>0.87919463087248317</v>
      </c>
      <c r="AC1628" s="164">
        <f t="shared" si="380"/>
        <v>0.12080536912751683</v>
      </c>
      <c r="AD1628" s="157"/>
    </row>
    <row r="1629" spans="1:30">
      <c r="A1629" s="156">
        <v>45097</v>
      </c>
      <c r="B1629" s="157" t="s">
        <v>85</v>
      </c>
      <c r="C1629" s="157">
        <v>1809</v>
      </c>
      <c r="D1629" s="157">
        <v>40</v>
      </c>
      <c r="E1629" s="157">
        <v>9</v>
      </c>
      <c r="F1629" s="157">
        <v>40</v>
      </c>
      <c r="G1629" s="157">
        <v>97</v>
      </c>
      <c r="H1629" s="157">
        <v>110</v>
      </c>
      <c r="I1629" s="157">
        <v>0</v>
      </c>
      <c r="J1629" s="157">
        <v>2</v>
      </c>
      <c r="K1629" s="157">
        <v>480</v>
      </c>
      <c r="L1629" s="157">
        <v>26.01</v>
      </c>
      <c r="M1629" s="158">
        <v>34.119999999999997</v>
      </c>
      <c r="N1629" s="159">
        <f>IF(Tabla2[[#This Row],[LECHE RETIRO DIA]]&lt;&gt;ISBLANK(Tabla2[[#This Row],[LECHE RETIRO DIA]]),SUM(Tabla2[[#This Row],[LECHE TANQUE DIA]:[LECHE RETIRO DIA]]),SUM(Tabla2[[#This Row],[LECHE TANQUE DIA]:[LECHE AUTOCONSUMO DIA]]))</f>
        <v>1898</v>
      </c>
      <c r="O1629" s="160">
        <f t="shared" si="367"/>
        <v>0.95310853530031614</v>
      </c>
      <c r="P1629" s="161">
        <f t="shared" si="368"/>
        <v>19.567010309278352</v>
      </c>
      <c r="Q1629" s="161">
        <f t="shared" si="369"/>
        <v>18.649484536082475</v>
      </c>
      <c r="R1629" s="161">
        <f t="shared" si="370"/>
        <v>20</v>
      </c>
      <c r="S1629" s="161">
        <f t="shared" si="371"/>
        <v>3.9541666666666666</v>
      </c>
      <c r="T1629" s="161">
        <f t="shared" si="372"/>
        <v>4.9484536082474229</v>
      </c>
      <c r="U1629" s="161">
        <f t="shared" si="373"/>
        <v>72.971933871587851</v>
      </c>
      <c r="V1629" s="161">
        <f t="shared" si="374"/>
        <v>3.7293348712033829</v>
      </c>
      <c r="W1629" s="161">
        <f>IFERROR(H1629/M1629,Tabla2[[#This Row],[CARGA PRODUCCION (ANIMALES/HA)]])</f>
        <v>3.2239155920281362</v>
      </c>
      <c r="X1629" s="162">
        <f t="shared" si="377"/>
        <v>2023</v>
      </c>
      <c r="Y1629" s="162">
        <f t="shared" si="378"/>
        <v>6</v>
      </c>
      <c r="Z1629" s="162" t="e">
        <f t="shared" ca="1" si="379"/>
        <v>#NAME?</v>
      </c>
      <c r="AA1629" s="163">
        <f t="shared" si="375"/>
        <v>110</v>
      </c>
      <c r="AB1629" s="160">
        <f t="shared" si="376"/>
        <v>0.88181818181818183</v>
      </c>
      <c r="AC1629" s="164">
        <f t="shared" si="380"/>
        <v>0.11818181818181817</v>
      </c>
      <c r="AD1629" s="157"/>
    </row>
    <row r="1630" spans="1:30">
      <c r="A1630" s="156">
        <v>45097</v>
      </c>
      <c r="B1630" s="157" t="s">
        <v>88</v>
      </c>
      <c r="C1630" s="157">
        <v>643</v>
      </c>
      <c r="D1630" s="157">
        <v>15</v>
      </c>
      <c r="E1630" s="157">
        <v>5</v>
      </c>
      <c r="F1630" s="157">
        <v>15</v>
      </c>
      <c r="G1630" s="157">
        <v>37</v>
      </c>
      <c r="H1630" s="157">
        <v>48</v>
      </c>
      <c r="I1630" s="157">
        <v>0</v>
      </c>
      <c r="J1630" s="157">
        <v>3</v>
      </c>
      <c r="K1630" s="157">
        <v>180</v>
      </c>
      <c r="L1630" s="157">
        <v>14</v>
      </c>
      <c r="M1630" s="158">
        <v>15</v>
      </c>
      <c r="N1630" s="159">
        <f>IF(Tabla2[[#This Row],[LECHE RETIRO DIA]]&lt;&gt;ISBLANK(Tabla2[[#This Row],[LECHE RETIRO DIA]]),SUM(Tabla2[[#This Row],[LECHE TANQUE DIA]:[LECHE RETIRO DIA]]),SUM(Tabla2[[#This Row],[LECHE TANQUE DIA]:[LECHE AUTOCONSUMO DIA]]))</f>
        <v>678</v>
      </c>
      <c r="O1630" s="160">
        <f t="shared" si="367"/>
        <v>0.94837758112094395</v>
      </c>
      <c r="P1630" s="161">
        <f t="shared" si="368"/>
        <v>18.324324324324323</v>
      </c>
      <c r="Q1630" s="161">
        <f t="shared" si="369"/>
        <v>17.378378378378379</v>
      </c>
      <c r="R1630" s="161">
        <f t="shared" si="370"/>
        <v>5</v>
      </c>
      <c r="S1630" s="161">
        <f t="shared" si="371"/>
        <v>3.7666666666666666</v>
      </c>
      <c r="T1630" s="161">
        <f t="shared" si="372"/>
        <v>4.8648648648648649</v>
      </c>
      <c r="U1630" s="161">
        <f t="shared" si="373"/>
        <v>48.428571428571431</v>
      </c>
      <c r="V1630" s="161">
        <f t="shared" si="374"/>
        <v>2.6428571428571428</v>
      </c>
      <c r="W1630" s="161">
        <f>IFERROR(H1630/M1630,Tabla2[[#This Row],[CARGA PRODUCCION (ANIMALES/HA)]])</f>
        <v>3.2</v>
      </c>
      <c r="X1630" s="162">
        <f t="shared" si="377"/>
        <v>2023</v>
      </c>
      <c r="Y1630" s="162">
        <f t="shared" si="378"/>
        <v>6</v>
      </c>
      <c r="Z1630" s="162" t="e">
        <f t="shared" ca="1" si="379"/>
        <v>#NAME?</v>
      </c>
      <c r="AA1630" s="163">
        <f t="shared" si="375"/>
        <v>48</v>
      </c>
      <c r="AB1630" s="160">
        <f t="shared" si="376"/>
        <v>0.77083333333333337</v>
      </c>
      <c r="AC1630" s="164">
        <f t="shared" si="380"/>
        <v>0.22916666666666663</v>
      </c>
      <c r="AD1630" s="157"/>
    </row>
    <row r="1631" spans="1:30">
      <c r="A1631" s="156">
        <v>45098</v>
      </c>
      <c r="B1631" s="157" t="s">
        <v>81</v>
      </c>
      <c r="C1631" s="157">
        <v>2225</v>
      </c>
      <c r="D1631" s="157">
        <v>30</v>
      </c>
      <c r="E1631" s="157">
        <v>9</v>
      </c>
      <c r="F1631" s="157">
        <v>30</v>
      </c>
      <c r="G1631" s="157">
        <v>97</v>
      </c>
      <c r="H1631" s="157">
        <v>103</v>
      </c>
      <c r="I1631" s="157">
        <v>0</v>
      </c>
      <c r="J1631" s="157">
        <v>9</v>
      </c>
      <c r="K1631" s="157">
        <v>640</v>
      </c>
      <c r="L1631" s="157">
        <v>23.4</v>
      </c>
      <c r="M1631" s="158">
        <v>31.01</v>
      </c>
      <c r="N1631" s="159">
        <f>IF(Tabla2[[#This Row],[LECHE RETIRO DIA]]&lt;&gt;ISBLANK(Tabla2[[#This Row],[LECHE RETIRO DIA]]),SUM(Tabla2[[#This Row],[LECHE TANQUE DIA]:[LECHE RETIRO DIA]]),SUM(Tabla2[[#This Row],[LECHE TANQUE DIA]:[LECHE AUTOCONSUMO DIA]]))</f>
        <v>2294</v>
      </c>
      <c r="O1631" s="160">
        <f t="shared" si="367"/>
        <v>0.96992153443766349</v>
      </c>
      <c r="P1631" s="161">
        <f t="shared" si="368"/>
        <v>23.649484536082475</v>
      </c>
      <c r="Q1631" s="161">
        <f t="shared" si="369"/>
        <v>22.938144329896907</v>
      </c>
      <c r="R1631" s="161">
        <f t="shared" si="370"/>
        <v>3.3333333333333335</v>
      </c>
      <c r="S1631" s="161">
        <f t="shared" si="371"/>
        <v>3.5843750000000001</v>
      </c>
      <c r="T1631" s="161">
        <f t="shared" si="372"/>
        <v>6.5979381443298966</v>
      </c>
      <c r="U1631" s="161">
        <f t="shared" si="373"/>
        <v>98.034188034188034</v>
      </c>
      <c r="V1631" s="161">
        <f t="shared" si="374"/>
        <v>4.1452991452991457</v>
      </c>
      <c r="W1631" s="161">
        <f>IFERROR(H1631/M1631,Tabla2[[#This Row],[CARGA PRODUCCION (ANIMALES/HA)]])</f>
        <v>3.3215091905836824</v>
      </c>
      <c r="X1631" s="162">
        <f t="shared" si="377"/>
        <v>2023</v>
      </c>
      <c r="Y1631" s="162">
        <f t="shared" si="378"/>
        <v>6</v>
      </c>
      <c r="Z1631" s="162" t="e">
        <f t="shared" ca="1" si="379"/>
        <v>#NAME?</v>
      </c>
      <c r="AA1631" s="163">
        <f t="shared" si="375"/>
        <v>103</v>
      </c>
      <c r="AB1631" s="160">
        <f t="shared" si="376"/>
        <v>0.94174757281553401</v>
      </c>
      <c r="AC1631" s="164">
        <f t="shared" si="380"/>
        <v>5.8252427184465994E-2</v>
      </c>
      <c r="AD1631" s="157"/>
    </row>
    <row r="1632" spans="1:30">
      <c r="A1632" s="156">
        <v>45098</v>
      </c>
      <c r="B1632" s="157" t="s">
        <v>83</v>
      </c>
      <c r="C1632" s="157">
        <v>2270</v>
      </c>
      <c r="D1632" s="157">
        <v>40</v>
      </c>
      <c r="E1632" s="157">
        <v>9</v>
      </c>
      <c r="F1632" s="157">
        <v>40</v>
      </c>
      <c r="G1632" s="157">
        <v>131</v>
      </c>
      <c r="H1632" s="157">
        <v>149</v>
      </c>
      <c r="I1632" s="157">
        <v>2</v>
      </c>
      <c r="J1632" s="157">
        <v>9</v>
      </c>
      <c r="K1632" s="157">
        <v>680</v>
      </c>
      <c r="L1632" s="157">
        <v>29.8</v>
      </c>
      <c r="M1632" s="158">
        <v>36.590000000000003</v>
      </c>
      <c r="N1632" s="159">
        <f>IF(Tabla2[[#This Row],[LECHE RETIRO DIA]]&lt;&gt;ISBLANK(Tabla2[[#This Row],[LECHE RETIRO DIA]]),SUM(Tabla2[[#This Row],[LECHE TANQUE DIA]:[LECHE RETIRO DIA]]),SUM(Tabla2[[#This Row],[LECHE TANQUE DIA]:[LECHE AUTOCONSUMO DIA]]))</f>
        <v>2359</v>
      </c>
      <c r="O1632" s="160">
        <f t="shared" si="367"/>
        <v>0.96227214921576942</v>
      </c>
      <c r="P1632" s="161">
        <f t="shared" si="368"/>
        <v>18.007633587786259</v>
      </c>
      <c r="Q1632" s="161">
        <f t="shared" si="369"/>
        <v>17.328244274809162</v>
      </c>
      <c r="R1632" s="161">
        <f t="shared" si="370"/>
        <v>4.4444444444444446</v>
      </c>
      <c r="S1632" s="161">
        <f t="shared" si="371"/>
        <v>3.4691176470588236</v>
      </c>
      <c r="T1632" s="161">
        <f t="shared" si="372"/>
        <v>5.1908396946564883</v>
      </c>
      <c r="U1632" s="161">
        <f t="shared" si="373"/>
        <v>79.161073825503351</v>
      </c>
      <c r="V1632" s="161">
        <f t="shared" si="374"/>
        <v>4.3959731543624159</v>
      </c>
      <c r="W1632" s="161">
        <f>IFERROR(H1632/M1632,Tabla2[[#This Row],[CARGA PRODUCCION (ANIMALES/HA)]])</f>
        <v>4.0721508608909538</v>
      </c>
      <c r="X1632" s="162">
        <f t="shared" si="377"/>
        <v>2023</v>
      </c>
      <c r="Y1632" s="162">
        <f t="shared" si="378"/>
        <v>6</v>
      </c>
      <c r="Z1632" s="162" t="e">
        <f t="shared" ca="1" si="379"/>
        <v>#NAME?</v>
      </c>
      <c r="AA1632" s="163">
        <f t="shared" si="375"/>
        <v>149</v>
      </c>
      <c r="AB1632" s="160">
        <f t="shared" si="376"/>
        <v>0.87919463087248317</v>
      </c>
      <c r="AC1632" s="164">
        <f t="shared" si="380"/>
        <v>0.12080536912751683</v>
      </c>
      <c r="AD1632" s="157"/>
    </row>
    <row r="1633" spans="1:30">
      <c r="A1633" s="156">
        <v>45098</v>
      </c>
      <c r="B1633" s="157" t="s">
        <v>85</v>
      </c>
      <c r="C1633" s="157">
        <v>1808</v>
      </c>
      <c r="D1633" s="157">
        <v>40</v>
      </c>
      <c r="E1633" s="157">
        <v>9</v>
      </c>
      <c r="F1633" s="157">
        <v>40</v>
      </c>
      <c r="G1633" s="157">
        <v>97</v>
      </c>
      <c r="H1633" s="157">
        <v>110</v>
      </c>
      <c r="I1633" s="157">
        <v>0</v>
      </c>
      <c r="J1633" s="157">
        <v>2</v>
      </c>
      <c r="K1633" s="157">
        <v>480</v>
      </c>
      <c r="L1633" s="157">
        <v>26.01</v>
      </c>
      <c r="M1633" s="158">
        <v>34.119999999999997</v>
      </c>
      <c r="N1633" s="159">
        <f>IF(Tabla2[[#This Row],[LECHE RETIRO DIA]]&lt;&gt;ISBLANK(Tabla2[[#This Row],[LECHE RETIRO DIA]]),SUM(Tabla2[[#This Row],[LECHE TANQUE DIA]:[LECHE RETIRO DIA]]),SUM(Tabla2[[#This Row],[LECHE TANQUE DIA]:[LECHE AUTOCONSUMO DIA]]))</f>
        <v>1897</v>
      </c>
      <c r="O1633" s="160">
        <f t="shared" si="367"/>
        <v>0.95308381655245122</v>
      </c>
      <c r="P1633" s="161">
        <f t="shared" si="368"/>
        <v>19.556701030927837</v>
      </c>
      <c r="Q1633" s="161">
        <f t="shared" si="369"/>
        <v>18.63917525773196</v>
      </c>
      <c r="R1633" s="161">
        <f t="shared" si="370"/>
        <v>20</v>
      </c>
      <c r="S1633" s="161">
        <f t="shared" si="371"/>
        <v>3.9520833333333334</v>
      </c>
      <c r="T1633" s="161">
        <f t="shared" si="372"/>
        <v>4.9484536082474229</v>
      </c>
      <c r="U1633" s="161">
        <f t="shared" si="373"/>
        <v>72.933487120338327</v>
      </c>
      <c r="V1633" s="161">
        <f t="shared" si="374"/>
        <v>3.7293348712033829</v>
      </c>
      <c r="W1633" s="161">
        <f>IFERROR(H1633/M1633,Tabla2[[#This Row],[CARGA PRODUCCION (ANIMALES/HA)]])</f>
        <v>3.2239155920281362</v>
      </c>
      <c r="X1633" s="162">
        <f t="shared" si="377"/>
        <v>2023</v>
      </c>
      <c r="Y1633" s="162">
        <f t="shared" si="378"/>
        <v>6</v>
      </c>
      <c r="Z1633" s="162" t="e">
        <f t="shared" ca="1" si="379"/>
        <v>#NAME?</v>
      </c>
      <c r="AA1633" s="163">
        <f t="shared" si="375"/>
        <v>110</v>
      </c>
      <c r="AB1633" s="160">
        <f t="shared" si="376"/>
        <v>0.88181818181818183</v>
      </c>
      <c r="AC1633" s="164">
        <f t="shared" si="380"/>
        <v>0.11818181818181817</v>
      </c>
      <c r="AD1633" s="157"/>
    </row>
    <row r="1634" spans="1:30">
      <c r="A1634" s="156">
        <v>45098</v>
      </c>
      <c r="B1634" s="157" t="s">
        <v>88</v>
      </c>
      <c r="C1634" s="157">
        <v>563</v>
      </c>
      <c r="D1634" s="157">
        <v>15</v>
      </c>
      <c r="E1634" s="157">
        <v>5</v>
      </c>
      <c r="F1634" s="157">
        <v>15</v>
      </c>
      <c r="G1634" s="157">
        <v>37</v>
      </c>
      <c r="H1634" s="157">
        <v>48</v>
      </c>
      <c r="I1634" s="157">
        <v>0</v>
      </c>
      <c r="J1634" s="157">
        <v>3</v>
      </c>
      <c r="K1634" s="157">
        <v>180</v>
      </c>
      <c r="L1634" s="157">
        <v>14</v>
      </c>
      <c r="M1634" s="158">
        <v>15</v>
      </c>
      <c r="N1634" s="159">
        <f>IF(Tabla2[[#This Row],[LECHE RETIRO DIA]]&lt;&gt;ISBLANK(Tabla2[[#This Row],[LECHE RETIRO DIA]]),SUM(Tabla2[[#This Row],[LECHE TANQUE DIA]:[LECHE RETIRO DIA]]),SUM(Tabla2[[#This Row],[LECHE TANQUE DIA]:[LECHE AUTOCONSUMO DIA]]))</f>
        <v>598</v>
      </c>
      <c r="O1634" s="160">
        <f t="shared" si="367"/>
        <v>0.94147157190635455</v>
      </c>
      <c r="P1634" s="161">
        <f t="shared" si="368"/>
        <v>16.162162162162161</v>
      </c>
      <c r="Q1634" s="161">
        <f t="shared" si="369"/>
        <v>15.216216216216216</v>
      </c>
      <c r="R1634" s="161">
        <f t="shared" si="370"/>
        <v>5</v>
      </c>
      <c r="S1634" s="161">
        <f t="shared" si="371"/>
        <v>3.3222222222222224</v>
      </c>
      <c r="T1634" s="161">
        <f t="shared" si="372"/>
        <v>4.8648648648648649</v>
      </c>
      <c r="U1634" s="161">
        <f t="shared" si="373"/>
        <v>42.714285714285715</v>
      </c>
      <c r="V1634" s="161">
        <f t="shared" si="374"/>
        <v>2.6428571428571428</v>
      </c>
      <c r="W1634" s="161">
        <f>IFERROR(H1634/M1634,Tabla2[[#This Row],[CARGA PRODUCCION (ANIMALES/HA)]])</f>
        <v>3.2</v>
      </c>
      <c r="X1634" s="162">
        <f t="shared" si="377"/>
        <v>2023</v>
      </c>
      <c r="Y1634" s="162">
        <f t="shared" si="378"/>
        <v>6</v>
      </c>
      <c r="Z1634" s="162" t="e">
        <f t="shared" ca="1" si="379"/>
        <v>#NAME?</v>
      </c>
      <c r="AA1634" s="163">
        <f t="shared" si="375"/>
        <v>48</v>
      </c>
      <c r="AB1634" s="160">
        <f t="shared" si="376"/>
        <v>0.77083333333333337</v>
      </c>
      <c r="AC1634" s="164">
        <f t="shared" si="380"/>
        <v>0.22916666666666663</v>
      </c>
      <c r="AD1634" s="157"/>
    </row>
    <row r="1635" spans="1:30">
      <c r="A1635" s="156">
        <v>45099</v>
      </c>
      <c r="B1635" s="157" t="s">
        <v>80</v>
      </c>
      <c r="C1635" s="157">
        <v>2196</v>
      </c>
      <c r="D1635" s="157">
        <v>30</v>
      </c>
      <c r="E1635" s="157">
        <v>9</v>
      </c>
      <c r="F1635" s="157">
        <v>30</v>
      </c>
      <c r="G1635" s="157">
        <v>96</v>
      </c>
      <c r="H1635" s="157">
        <v>102</v>
      </c>
      <c r="I1635" s="157">
        <v>0</v>
      </c>
      <c r="J1635" s="157">
        <v>9</v>
      </c>
      <c r="K1635" s="157">
        <v>640</v>
      </c>
      <c r="L1635" s="157">
        <v>23.4</v>
      </c>
      <c r="M1635" s="158">
        <v>31.01</v>
      </c>
      <c r="N1635" s="159">
        <f>IF(Tabla2[[#This Row],[LECHE RETIRO DIA]]&lt;&gt;ISBLANK(Tabla2[[#This Row],[LECHE RETIRO DIA]]),SUM(Tabla2[[#This Row],[LECHE TANQUE DIA]:[LECHE RETIRO DIA]]),SUM(Tabla2[[#This Row],[LECHE TANQUE DIA]:[LECHE AUTOCONSUMO DIA]]))</f>
        <v>2265</v>
      </c>
      <c r="O1635" s="160">
        <f t="shared" si="367"/>
        <v>0.96953642384105965</v>
      </c>
      <c r="P1635" s="161">
        <f t="shared" si="368"/>
        <v>23.59375</v>
      </c>
      <c r="Q1635" s="161">
        <f t="shared" si="369"/>
        <v>22.875</v>
      </c>
      <c r="R1635" s="161">
        <f t="shared" si="370"/>
        <v>3.3333333333333335</v>
      </c>
      <c r="S1635" s="161">
        <f t="shared" si="371"/>
        <v>3.5390625</v>
      </c>
      <c r="T1635" s="161">
        <f t="shared" si="372"/>
        <v>6.666666666666667</v>
      </c>
      <c r="U1635" s="161">
        <f t="shared" si="373"/>
        <v>96.794871794871796</v>
      </c>
      <c r="V1635" s="161">
        <f t="shared" si="374"/>
        <v>4.1025641025641031</v>
      </c>
      <c r="W1635" s="161">
        <f>IFERROR(H1635/M1635,Tabla2[[#This Row],[CARGA PRODUCCION (ANIMALES/HA)]])</f>
        <v>3.2892615285391806</v>
      </c>
      <c r="X1635" s="162">
        <f t="shared" si="377"/>
        <v>2023</v>
      </c>
      <c r="Y1635" s="162">
        <f t="shared" si="378"/>
        <v>6</v>
      </c>
      <c r="Z1635" s="162" t="e">
        <f t="shared" ca="1" si="379"/>
        <v>#NAME?</v>
      </c>
      <c r="AA1635" s="163">
        <f t="shared" si="375"/>
        <v>102</v>
      </c>
      <c r="AB1635" s="160">
        <f t="shared" si="376"/>
        <v>0.94117647058823528</v>
      </c>
      <c r="AC1635" s="164">
        <f t="shared" si="380"/>
        <v>5.8823529411764719E-2</v>
      </c>
      <c r="AD1635" s="157"/>
    </row>
    <row r="1636" spans="1:30">
      <c r="A1636" s="156">
        <v>45099</v>
      </c>
      <c r="B1636" s="157" t="s">
        <v>83</v>
      </c>
      <c r="C1636" s="157">
        <v>2223</v>
      </c>
      <c r="D1636" s="157">
        <v>40</v>
      </c>
      <c r="E1636" s="157">
        <v>9</v>
      </c>
      <c r="F1636" s="157">
        <v>40</v>
      </c>
      <c r="G1636" s="157">
        <v>131</v>
      </c>
      <c r="H1636" s="157">
        <v>149</v>
      </c>
      <c r="I1636" s="157">
        <v>2</v>
      </c>
      <c r="J1636" s="157">
        <v>9</v>
      </c>
      <c r="K1636" s="157">
        <v>680</v>
      </c>
      <c r="L1636" s="157">
        <v>29.8</v>
      </c>
      <c r="M1636" s="158">
        <v>36.590000000000003</v>
      </c>
      <c r="N1636" s="159">
        <f>IF(Tabla2[[#This Row],[LECHE RETIRO DIA]]&lt;&gt;ISBLANK(Tabla2[[#This Row],[LECHE RETIRO DIA]]),SUM(Tabla2[[#This Row],[LECHE TANQUE DIA]:[LECHE RETIRO DIA]]),SUM(Tabla2[[#This Row],[LECHE TANQUE DIA]:[LECHE AUTOCONSUMO DIA]]))</f>
        <v>2312</v>
      </c>
      <c r="O1636" s="160">
        <f t="shared" si="367"/>
        <v>0.96150519031141868</v>
      </c>
      <c r="P1636" s="161">
        <f t="shared" si="368"/>
        <v>17.648854961832061</v>
      </c>
      <c r="Q1636" s="161">
        <f t="shared" si="369"/>
        <v>16.96946564885496</v>
      </c>
      <c r="R1636" s="161">
        <f t="shared" si="370"/>
        <v>4.4444444444444446</v>
      </c>
      <c r="S1636" s="161">
        <f t="shared" si="371"/>
        <v>3.4</v>
      </c>
      <c r="T1636" s="161">
        <f t="shared" si="372"/>
        <v>5.1908396946564883</v>
      </c>
      <c r="U1636" s="161">
        <f t="shared" si="373"/>
        <v>77.583892617449663</v>
      </c>
      <c r="V1636" s="161">
        <f t="shared" si="374"/>
        <v>4.3959731543624159</v>
      </c>
      <c r="W1636" s="161">
        <f>IFERROR(H1636/M1636,Tabla2[[#This Row],[CARGA PRODUCCION (ANIMALES/HA)]])</f>
        <v>4.0721508608909538</v>
      </c>
      <c r="X1636" s="162">
        <f t="shared" si="377"/>
        <v>2023</v>
      </c>
      <c r="Y1636" s="162">
        <f t="shared" si="378"/>
        <v>6</v>
      </c>
      <c r="Z1636" s="162" t="e">
        <f t="shared" ca="1" si="379"/>
        <v>#NAME?</v>
      </c>
      <c r="AA1636" s="163">
        <f t="shared" si="375"/>
        <v>149</v>
      </c>
      <c r="AB1636" s="160">
        <f t="shared" si="376"/>
        <v>0.87919463087248317</v>
      </c>
      <c r="AC1636" s="164">
        <f t="shared" si="380"/>
        <v>0.12080536912751683</v>
      </c>
      <c r="AD1636" s="157"/>
    </row>
    <row r="1637" spans="1:30">
      <c r="A1637" s="156">
        <v>45099</v>
      </c>
      <c r="B1637" s="157" t="s">
        <v>85</v>
      </c>
      <c r="C1637" s="157">
        <v>1841</v>
      </c>
      <c r="D1637" s="157">
        <v>40</v>
      </c>
      <c r="E1637" s="157">
        <v>9</v>
      </c>
      <c r="F1637" s="157">
        <v>40</v>
      </c>
      <c r="G1637" s="157">
        <v>97</v>
      </c>
      <c r="H1637" s="157">
        <v>110</v>
      </c>
      <c r="I1637" s="157">
        <v>0</v>
      </c>
      <c r="J1637" s="157">
        <v>2</v>
      </c>
      <c r="K1637" s="157">
        <v>480</v>
      </c>
      <c r="L1637" s="157">
        <v>26.01</v>
      </c>
      <c r="M1637" s="158">
        <v>34.119999999999997</v>
      </c>
      <c r="N1637" s="159">
        <f>IF(Tabla2[[#This Row],[LECHE RETIRO DIA]]&lt;&gt;ISBLANK(Tabla2[[#This Row],[LECHE RETIRO DIA]]),SUM(Tabla2[[#This Row],[LECHE TANQUE DIA]:[LECHE RETIRO DIA]]),SUM(Tabla2[[#This Row],[LECHE TANQUE DIA]:[LECHE AUTOCONSUMO DIA]]))</f>
        <v>1930</v>
      </c>
      <c r="O1637" s="160">
        <f t="shared" si="367"/>
        <v>0.95388601036269427</v>
      </c>
      <c r="P1637" s="161">
        <f t="shared" si="368"/>
        <v>19.896907216494846</v>
      </c>
      <c r="Q1637" s="161">
        <f t="shared" si="369"/>
        <v>18.979381443298969</v>
      </c>
      <c r="R1637" s="161">
        <f t="shared" si="370"/>
        <v>20</v>
      </c>
      <c r="S1637" s="161">
        <f t="shared" si="371"/>
        <v>4.020833333333333</v>
      </c>
      <c r="T1637" s="161">
        <f t="shared" si="372"/>
        <v>4.9484536082474229</v>
      </c>
      <c r="U1637" s="161">
        <f t="shared" si="373"/>
        <v>74.202229911572473</v>
      </c>
      <c r="V1637" s="161">
        <f t="shared" si="374"/>
        <v>3.7293348712033829</v>
      </c>
      <c r="W1637" s="161">
        <f>IFERROR(H1637/M1637,Tabla2[[#This Row],[CARGA PRODUCCION (ANIMALES/HA)]])</f>
        <v>3.2239155920281362</v>
      </c>
      <c r="X1637" s="162">
        <f t="shared" si="377"/>
        <v>2023</v>
      </c>
      <c r="Y1637" s="162">
        <f t="shared" si="378"/>
        <v>6</v>
      </c>
      <c r="Z1637" s="162" t="e">
        <f t="shared" ca="1" si="379"/>
        <v>#NAME?</v>
      </c>
      <c r="AA1637" s="163">
        <f t="shared" si="375"/>
        <v>110</v>
      </c>
      <c r="AB1637" s="160">
        <f t="shared" si="376"/>
        <v>0.88181818181818183</v>
      </c>
      <c r="AC1637" s="164">
        <f t="shared" si="380"/>
        <v>0.11818181818181817</v>
      </c>
      <c r="AD1637" s="157"/>
    </row>
    <row r="1638" spans="1:30">
      <c r="A1638" s="156">
        <v>45099</v>
      </c>
      <c r="B1638" s="157" t="s">
        <v>88</v>
      </c>
      <c r="C1638" s="157">
        <v>564</v>
      </c>
      <c r="D1638" s="157">
        <v>15</v>
      </c>
      <c r="E1638" s="157">
        <v>5</v>
      </c>
      <c r="F1638" s="157">
        <v>15</v>
      </c>
      <c r="G1638" s="157">
        <v>38</v>
      </c>
      <c r="H1638" s="157">
        <v>47</v>
      </c>
      <c r="I1638" s="157">
        <v>0</v>
      </c>
      <c r="J1638" s="157">
        <v>3</v>
      </c>
      <c r="K1638" s="157">
        <v>180</v>
      </c>
      <c r="L1638" s="157">
        <v>14</v>
      </c>
      <c r="M1638" s="158">
        <v>15</v>
      </c>
      <c r="N1638" s="159">
        <f>IF(Tabla2[[#This Row],[LECHE RETIRO DIA]]&lt;&gt;ISBLANK(Tabla2[[#This Row],[LECHE RETIRO DIA]]),SUM(Tabla2[[#This Row],[LECHE TANQUE DIA]:[LECHE RETIRO DIA]]),SUM(Tabla2[[#This Row],[LECHE TANQUE DIA]:[LECHE AUTOCONSUMO DIA]]))</f>
        <v>599</v>
      </c>
      <c r="O1638" s="160">
        <f t="shared" si="367"/>
        <v>0.94156928213689484</v>
      </c>
      <c r="P1638" s="161">
        <f t="shared" si="368"/>
        <v>15.763157894736842</v>
      </c>
      <c r="Q1638" s="161">
        <f t="shared" si="369"/>
        <v>14.842105263157896</v>
      </c>
      <c r="R1638" s="161">
        <f t="shared" si="370"/>
        <v>5</v>
      </c>
      <c r="S1638" s="161">
        <f t="shared" si="371"/>
        <v>3.3277777777777779</v>
      </c>
      <c r="T1638" s="161">
        <f t="shared" si="372"/>
        <v>4.7368421052631575</v>
      </c>
      <c r="U1638" s="161">
        <f t="shared" si="373"/>
        <v>42.785714285714285</v>
      </c>
      <c r="V1638" s="161">
        <f t="shared" si="374"/>
        <v>2.7142857142857144</v>
      </c>
      <c r="W1638" s="161">
        <f>IFERROR(H1638/M1638,Tabla2[[#This Row],[CARGA PRODUCCION (ANIMALES/HA)]])</f>
        <v>3.1333333333333333</v>
      </c>
      <c r="X1638" s="162">
        <f t="shared" si="377"/>
        <v>2023</v>
      </c>
      <c r="Y1638" s="162">
        <f t="shared" si="378"/>
        <v>6</v>
      </c>
      <c r="Z1638" s="162" t="e">
        <f t="shared" ca="1" si="379"/>
        <v>#NAME?</v>
      </c>
      <c r="AA1638" s="163">
        <f t="shared" si="375"/>
        <v>47</v>
      </c>
      <c r="AB1638" s="160">
        <f t="shared" si="376"/>
        <v>0.80851063829787229</v>
      </c>
      <c r="AC1638" s="164">
        <f t="shared" si="380"/>
        <v>0.19148936170212771</v>
      </c>
      <c r="AD1638" s="157"/>
    </row>
    <row r="1639" spans="1:30">
      <c r="A1639" s="156">
        <v>45100</v>
      </c>
      <c r="B1639" s="157" t="s">
        <v>80</v>
      </c>
      <c r="C1639" s="157">
        <v>2229</v>
      </c>
      <c r="D1639" s="157">
        <v>30</v>
      </c>
      <c r="E1639" s="157">
        <v>9</v>
      </c>
      <c r="F1639" s="157">
        <v>30</v>
      </c>
      <c r="G1639" s="157">
        <v>96</v>
      </c>
      <c r="H1639" s="157">
        <v>102</v>
      </c>
      <c r="I1639" s="157">
        <v>0</v>
      </c>
      <c r="J1639" s="157">
        <v>9</v>
      </c>
      <c r="K1639" s="157">
        <v>640</v>
      </c>
      <c r="L1639" s="157">
        <v>23.4</v>
      </c>
      <c r="M1639" s="158">
        <v>31.01</v>
      </c>
      <c r="N1639" s="159">
        <f>IF(Tabla2[[#This Row],[LECHE RETIRO DIA]]&lt;&gt;ISBLANK(Tabla2[[#This Row],[LECHE RETIRO DIA]]),SUM(Tabla2[[#This Row],[LECHE TANQUE DIA]:[LECHE RETIRO DIA]]),SUM(Tabla2[[#This Row],[LECHE TANQUE DIA]:[LECHE AUTOCONSUMO DIA]]))</f>
        <v>2298</v>
      </c>
      <c r="O1639" s="160">
        <f t="shared" si="367"/>
        <v>0.9699738903394256</v>
      </c>
      <c r="P1639" s="161">
        <f t="shared" si="368"/>
        <v>23.9375</v>
      </c>
      <c r="Q1639" s="161">
        <f t="shared" si="369"/>
        <v>23.21875</v>
      </c>
      <c r="R1639" s="161">
        <f t="shared" si="370"/>
        <v>3.3333333333333335</v>
      </c>
      <c r="S1639" s="161">
        <f t="shared" si="371"/>
        <v>3.5906250000000002</v>
      </c>
      <c r="T1639" s="161">
        <f t="shared" si="372"/>
        <v>6.666666666666667</v>
      </c>
      <c r="U1639" s="161">
        <f t="shared" si="373"/>
        <v>98.205128205128204</v>
      </c>
      <c r="V1639" s="161">
        <f t="shared" si="374"/>
        <v>4.1025641025641031</v>
      </c>
      <c r="W1639" s="161">
        <f>IFERROR(H1639/M1639,Tabla2[[#This Row],[CARGA PRODUCCION (ANIMALES/HA)]])</f>
        <v>3.2892615285391806</v>
      </c>
      <c r="X1639" s="162">
        <f t="shared" si="377"/>
        <v>2023</v>
      </c>
      <c r="Y1639" s="162">
        <f t="shared" si="378"/>
        <v>6</v>
      </c>
      <c r="Z1639" s="162" t="e">
        <f t="shared" ca="1" si="379"/>
        <v>#NAME?</v>
      </c>
      <c r="AA1639" s="163">
        <f t="shared" si="375"/>
        <v>102</v>
      </c>
      <c r="AB1639" s="160">
        <f t="shared" si="376"/>
        <v>0.94117647058823528</v>
      </c>
      <c r="AC1639" s="164">
        <f t="shared" si="380"/>
        <v>5.8823529411764719E-2</v>
      </c>
      <c r="AD1639" s="157"/>
    </row>
    <row r="1640" spans="1:30">
      <c r="A1640" s="156">
        <v>45100</v>
      </c>
      <c r="B1640" s="157" t="s">
        <v>83</v>
      </c>
      <c r="C1640" s="157">
        <v>2343</v>
      </c>
      <c r="D1640" s="157">
        <v>40</v>
      </c>
      <c r="E1640" s="157">
        <v>9</v>
      </c>
      <c r="F1640" s="157">
        <v>40</v>
      </c>
      <c r="G1640" s="157">
        <v>129</v>
      </c>
      <c r="H1640" s="157">
        <v>145</v>
      </c>
      <c r="I1640" s="157">
        <v>2</v>
      </c>
      <c r="J1640" s="157">
        <v>10</v>
      </c>
      <c r="K1640" s="157">
        <v>680</v>
      </c>
      <c r="L1640" s="157">
        <v>29.8</v>
      </c>
      <c r="M1640" s="158">
        <v>36.590000000000003</v>
      </c>
      <c r="N1640" s="159">
        <f>IF(Tabla2[[#This Row],[LECHE RETIRO DIA]]&lt;&gt;ISBLANK(Tabla2[[#This Row],[LECHE RETIRO DIA]]),SUM(Tabla2[[#This Row],[LECHE TANQUE DIA]:[LECHE RETIRO DIA]]),SUM(Tabla2[[#This Row],[LECHE TANQUE DIA]:[LECHE AUTOCONSUMO DIA]]))</f>
        <v>2432</v>
      </c>
      <c r="O1640" s="160">
        <f t="shared" si="367"/>
        <v>0.96340460526315785</v>
      </c>
      <c r="P1640" s="161">
        <f t="shared" si="368"/>
        <v>18.852713178294575</v>
      </c>
      <c r="Q1640" s="161">
        <f t="shared" si="369"/>
        <v>18.162790697674417</v>
      </c>
      <c r="R1640" s="161">
        <f t="shared" si="370"/>
        <v>4</v>
      </c>
      <c r="S1640" s="161">
        <f t="shared" si="371"/>
        <v>3.5764705882352943</v>
      </c>
      <c r="T1640" s="161">
        <f t="shared" si="372"/>
        <v>5.2713178294573639</v>
      </c>
      <c r="U1640" s="161">
        <f t="shared" si="373"/>
        <v>81.610738255033553</v>
      </c>
      <c r="V1640" s="161">
        <f t="shared" si="374"/>
        <v>4.3288590604026842</v>
      </c>
      <c r="W1640" s="161">
        <f>IFERROR(H1640/M1640,Tabla2[[#This Row],[CARGA PRODUCCION (ANIMALES/HA)]])</f>
        <v>3.9628313746925388</v>
      </c>
      <c r="X1640" s="162">
        <f t="shared" si="377"/>
        <v>2023</v>
      </c>
      <c r="Y1640" s="162">
        <f t="shared" si="378"/>
        <v>6</v>
      </c>
      <c r="Z1640" s="162" t="e">
        <f t="shared" ca="1" si="379"/>
        <v>#NAME?</v>
      </c>
      <c r="AA1640" s="163">
        <f t="shared" si="375"/>
        <v>145</v>
      </c>
      <c r="AB1640" s="160">
        <f t="shared" si="376"/>
        <v>0.8896551724137931</v>
      </c>
      <c r="AC1640" s="164">
        <f t="shared" si="380"/>
        <v>0.1103448275862069</v>
      </c>
      <c r="AD1640" s="157"/>
    </row>
    <row r="1641" spans="1:30">
      <c r="A1641" s="156">
        <v>45100</v>
      </c>
      <c r="B1641" s="157" t="s">
        <v>85</v>
      </c>
      <c r="C1641" s="157">
        <v>1845</v>
      </c>
      <c r="D1641" s="157">
        <v>40</v>
      </c>
      <c r="E1641" s="157">
        <v>9</v>
      </c>
      <c r="F1641" s="157">
        <v>40</v>
      </c>
      <c r="G1641" s="157">
        <v>97</v>
      </c>
      <c r="H1641" s="157">
        <v>110</v>
      </c>
      <c r="I1641" s="157">
        <v>0</v>
      </c>
      <c r="J1641" s="157">
        <v>2</v>
      </c>
      <c r="K1641" s="157">
        <v>480</v>
      </c>
      <c r="L1641" s="157">
        <v>26.01</v>
      </c>
      <c r="M1641" s="158">
        <v>34.119999999999997</v>
      </c>
      <c r="N1641" s="159">
        <f>IF(Tabla2[[#This Row],[LECHE RETIRO DIA]]&lt;&gt;ISBLANK(Tabla2[[#This Row],[LECHE RETIRO DIA]]),SUM(Tabla2[[#This Row],[LECHE TANQUE DIA]:[LECHE RETIRO DIA]]),SUM(Tabla2[[#This Row],[LECHE TANQUE DIA]:[LECHE AUTOCONSUMO DIA]]))</f>
        <v>1934</v>
      </c>
      <c r="O1641" s="160">
        <f t="shared" si="367"/>
        <v>0.95398138572905899</v>
      </c>
      <c r="P1641" s="161">
        <f t="shared" si="368"/>
        <v>19.938144329896907</v>
      </c>
      <c r="Q1641" s="161">
        <f t="shared" si="369"/>
        <v>19.020618556701031</v>
      </c>
      <c r="R1641" s="161">
        <f t="shared" si="370"/>
        <v>20</v>
      </c>
      <c r="S1641" s="161">
        <f t="shared" si="371"/>
        <v>4.0291666666666668</v>
      </c>
      <c r="T1641" s="161">
        <f t="shared" si="372"/>
        <v>4.9484536082474229</v>
      </c>
      <c r="U1641" s="161">
        <f t="shared" si="373"/>
        <v>74.356016916570539</v>
      </c>
      <c r="V1641" s="161">
        <f t="shared" si="374"/>
        <v>3.7293348712033829</v>
      </c>
      <c r="W1641" s="161">
        <f>IFERROR(H1641/M1641,Tabla2[[#This Row],[CARGA PRODUCCION (ANIMALES/HA)]])</f>
        <v>3.2239155920281362</v>
      </c>
      <c r="X1641" s="162">
        <f t="shared" si="377"/>
        <v>2023</v>
      </c>
      <c r="Y1641" s="162">
        <f t="shared" si="378"/>
        <v>6</v>
      </c>
      <c r="Z1641" s="162" t="e">
        <f t="shared" ca="1" si="379"/>
        <v>#NAME?</v>
      </c>
      <c r="AA1641" s="163">
        <f t="shared" si="375"/>
        <v>110</v>
      </c>
      <c r="AB1641" s="160">
        <f t="shared" si="376"/>
        <v>0.88181818181818183</v>
      </c>
      <c r="AC1641" s="164">
        <f t="shared" si="380"/>
        <v>0.11818181818181817</v>
      </c>
      <c r="AD1641" s="157"/>
    </row>
    <row r="1642" spans="1:30">
      <c r="A1642" s="156">
        <v>45100</v>
      </c>
      <c r="B1642" s="157" t="s">
        <v>88</v>
      </c>
      <c r="C1642" s="157">
        <v>585</v>
      </c>
      <c r="D1642" s="157">
        <v>15</v>
      </c>
      <c r="E1642" s="157">
        <v>5</v>
      </c>
      <c r="F1642" s="157">
        <v>15</v>
      </c>
      <c r="G1642" s="157">
        <v>38</v>
      </c>
      <c r="H1642" s="157">
        <v>47</v>
      </c>
      <c r="I1642" s="157">
        <v>0</v>
      </c>
      <c r="J1642" s="157">
        <v>3</v>
      </c>
      <c r="K1642" s="157">
        <v>180</v>
      </c>
      <c r="L1642" s="157">
        <v>14</v>
      </c>
      <c r="M1642" s="158">
        <v>15</v>
      </c>
      <c r="N1642" s="159">
        <f>IF(Tabla2[[#This Row],[LECHE RETIRO DIA]]&lt;&gt;ISBLANK(Tabla2[[#This Row],[LECHE RETIRO DIA]]),SUM(Tabla2[[#This Row],[LECHE TANQUE DIA]:[LECHE RETIRO DIA]]),SUM(Tabla2[[#This Row],[LECHE TANQUE DIA]:[LECHE AUTOCONSUMO DIA]]))</f>
        <v>620</v>
      </c>
      <c r="O1642" s="160">
        <f t="shared" si="367"/>
        <v>0.94354838709677424</v>
      </c>
      <c r="P1642" s="161">
        <f t="shared" si="368"/>
        <v>16.315789473684209</v>
      </c>
      <c r="Q1642" s="161">
        <f t="shared" si="369"/>
        <v>15.394736842105264</v>
      </c>
      <c r="R1642" s="161">
        <f t="shared" si="370"/>
        <v>5</v>
      </c>
      <c r="S1642" s="161">
        <f t="shared" si="371"/>
        <v>3.4444444444444446</v>
      </c>
      <c r="T1642" s="161">
        <f t="shared" si="372"/>
        <v>4.7368421052631575</v>
      </c>
      <c r="U1642" s="161">
        <f t="shared" si="373"/>
        <v>44.285714285714285</v>
      </c>
      <c r="V1642" s="161">
        <f t="shared" si="374"/>
        <v>2.7142857142857144</v>
      </c>
      <c r="W1642" s="161">
        <f>IFERROR(H1642/M1642,Tabla2[[#This Row],[CARGA PRODUCCION (ANIMALES/HA)]])</f>
        <v>3.1333333333333333</v>
      </c>
      <c r="X1642" s="162">
        <f t="shared" si="377"/>
        <v>2023</v>
      </c>
      <c r="Y1642" s="162">
        <f t="shared" si="378"/>
        <v>6</v>
      </c>
      <c r="Z1642" s="162" t="e">
        <f t="shared" ca="1" si="379"/>
        <v>#NAME?</v>
      </c>
      <c r="AA1642" s="163">
        <f t="shared" si="375"/>
        <v>47</v>
      </c>
      <c r="AB1642" s="160">
        <f t="shared" si="376"/>
        <v>0.80851063829787229</v>
      </c>
      <c r="AC1642" s="164">
        <f t="shared" si="380"/>
        <v>0.19148936170212771</v>
      </c>
      <c r="AD1642" s="157"/>
    </row>
    <row r="1643" spans="1:30">
      <c r="A1643" s="156">
        <v>45101</v>
      </c>
      <c r="B1643" s="157" t="s">
        <v>81</v>
      </c>
      <c r="C1643" s="157">
        <v>2225</v>
      </c>
      <c r="D1643" s="157">
        <v>30</v>
      </c>
      <c r="E1643" s="157">
        <v>9</v>
      </c>
      <c r="F1643" s="157">
        <v>30</v>
      </c>
      <c r="G1643" s="157">
        <v>96</v>
      </c>
      <c r="H1643" s="157">
        <v>102</v>
      </c>
      <c r="I1643" s="157">
        <v>1</v>
      </c>
      <c r="J1643" s="157">
        <v>9</v>
      </c>
      <c r="K1643" s="157">
        <v>640</v>
      </c>
      <c r="L1643" s="157">
        <v>23.4</v>
      </c>
      <c r="M1643" s="158">
        <v>31.01</v>
      </c>
      <c r="N1643" s="159">
        <f>IF(Tabla2[[#This Row],[LECHE RETIRO DIA]]&lt;&gt;ISBLANK(Tabla2[[#This Row],[LECHE RETIRO DIA]]),SUM(Tabla2[[#This Row],[LECHE TANQUE DIA]:[LECHE RETIRO DIA]]),SUM(Tabla2[[#This Row],[LECHE TANQUE DIA]:[LECHE AUTOCONSUMO DIA]]))</f>
        <v>2294</v>
      </c>
      <c r="O1643" s="160">
        <f t="shared" si="367"/>
        <v>0.96992153443766349</v>
      </c>
      <c r="P1643" s="161">
        <f t="shared" si="368"/>
        <v>23.895833333333332</v>
      </c>
      <c r="Q1643" s="161">
        <f t="shared" si="369"/>
        <v>23.177083333333332</v>
      </c>
      <c r="R1643" s="161">
        <f t="shared" si="370"/>
        <v>3.3333333333333335</v>
      </c>
      <c r="S1643" s="161">
        <f t="shared" si="371"/>
        <v>3.5843750000000001</v>
      </c>
      <c r="T1643" s="161">
        <f t="shared" si="372"/>
        <v>6.666666666666667</v>
      </c>
      <c r="U1643" s="161">
        <f t="shared" si="373"/>
        <v>98.034188034188034</v>
      </c>
      <c r="V1643" s="161">
        <f t="shared" si="374"/>
        <v>4.1025641025641031</v>
      </c>
      <c r="W1643" s="161">
        <f>IFERROR(H1643/M1643,Tabla2[[#This Row],[CARGA PRODUCCION (ANIMALES/HA)]])</f>
        <v>3.2892615285391806</v>
      </c>
      <c r="X1643" s="162">
        <f t="shared" si="377"/>
        <v>2023</v>
      </c>
      <c r="Y1643" s="162">
        <f t="shared" si="378"/>
        <v>6</v>
      </c>
      <c r="Z1643" s="162" t="e">
        <f t="shared" ca="1" si="379"/>
        <v>#NAME?</v>
      </c>
      <c r="AA1643" s="163">
        <f t="shared" si="375"/>
        <v>102</v>
      </c>
      <c r="AB1643" s="160">
        <f t="shared" si="376"/>
        <v>0.94117647058823528</v>
      </c>
      <c r="AC1643" s="164">
        <f t="shared" si="380"/>
        <v>5.8823529411764719E-2</v>
      </c>
      <c r="AD1643" s="157"/>
    </row>
    <row r="1644" spans="1:30">
      <c r="A1644" s="156">
        <v>45101</v>
      </c>
      <c r="B1644" s="157" t="s">
        <v>83</v>
      </c>
      <c r="C1644" s="157">
        <v>2319</v>
      </c>
      <c r="D1644" s="157">
        <v>40</v>
      </c>
      <c r="E1644" s="157">
        <v>9</v>
      </c>
      <c r="F1644" s="157">
        <v>40</v>
      </c>
      <c r="G1644" s="157">
        <v>129</v>
      </c>
      <c r="H1644" s="157">
        <v>145</v>
      </c>
      <c r="I1644" s="157">
        <v>2</v>
      </c>
      <c r="J1644" s="157">
        <v>10</v>
      </c>
      <c r="K1644" s="157">
        <v>680</v>
      </c>
      <c r="L1644" s="157">
        <v>29.8</v>
      </c>
      <c r="M1644" s="158">
        <v>36.590000000000003</v>
      </c>
      <c r="N1644" s="159">
        <f>IF(Tabla2[[#This Row],[LECHE RETIRO DIA]]&lt;&gt;ISBLANK(Tabla2[[#This Row],[LECHE RETIRO DIA]]),SUM(Tabla2[[#This Row],[LECHE TANQUE DIA]:[LECHE RETIRO DIA]]),SUM(Tabla2[[#This Row],[LECHE TANQUE DIA]:[LECHE AUTOCONSUMO DIA]]))</f>
        <v>2408</v>
      </c>
      <c r="O1644" s="160">
        <f t="shared" si="367"/>
        <v>0.96303986710963452</v>
      </c>
      <c r="P1644" s="161">
        <f t="shared" si="368"/>
        <v>18.666666666666668</v>
      </c>
      <c r="Q1644" s="161">
        <f t="shared" si="369"/>
        <v>17.976744186046513</v>
      </c>
      <c r="R1644" s="161">
        <f t="shared" si="370"/>
        <v>4</v>
      </c>
      <c r="S1644" s="161">
        <f t="shared" si="371"/>
        <v>3.5411764705882351</v>
      </c>
      <c r="T1644" s="161">
        <f t="shared" si="372"/>
        <v>5.2713178294573639</v>
      </c>
      <c r="U1644" s="161">
        <f t="shared" si="373"/>
        <v>80.805369127516784</v>
      </c>
      <c r="V1644" s="161">
        <f t="shared" si="374"/>
        <v>4.3288590604026842</v>
      </c>
      <c r="W1644" s="161">
        <f>IFERROR(H1644/M1644,Tabla2[[#This Row],[CARGA PRODUCCION (ANIMALES/HA)]])</f>
        <v>3.9628313746925388</v>
      </c>
      <c r="X1644" s="162">
        <f t="shared" si="377"/>
        <v>2023</v>
      </c>
      <c r="Y1644" s="162">
        <f t="shared" si="378"/>
        <v>6</v>
      </c>
      <c r="Z1644" s="162" t="e">
        <f t="shared" ca="1" si="379"/>
        <v>#NAME?</v>
      </c>
      <c r="AA1644" s="163">
        <f t="shared" si="375"/>
        <v>145</v>
      </c>
      <c r="AB1644" s="160">
        <f t="shared" si="376"/>
        <v>0.8896551724137931</v>
      </c>
      <c r="AC1644" s="164">
        <f t="shared" si="380"/>
        <v>0.1103448275862069</v>
      </c>
      <c r="AD1644" s="157"/>
    </row>
    <row r="1645" spans="1:30">
      <c r="A1645" s="156">
        <v>45101</v>
      </c>
      <c r="B1645" s="157" t="s">
        <v>85</v>
      </c>
      <c r="C1645" s="157">
        <v>1710</v>
      </c>
      <c r="D1645" s="157">
        <v>40</v>
      </c>
      <c r="E1645" s="157">
        <v>9</v>
      </c>
      <c r="F1645" s="157">
        <v>40</v>
      </c>
      <c r="G1645" s="157">
        <v>97</v>
      </c>
      <c r="H1645" s="157">
        <v>110</v>
      </c>
      <c r="I1645" s="157">
        <v>0</v>
      </c>
      <c r="J1645" s="157">
        <v>2</v>
      </c>
      <c r="K1645" s="157">
        <v>480</v>
      </c>
      <c r="L1645" s="157">
        <v>26.01</v>
      </c>
      <c r="M1645" s="158">
        <v>34.119999999999997</v>
      </c>
      <c r="N1645" s="159">
        <f>IF(Tabla2[[#This Row],[LECHE RETIRO DIA]]&lt;&gt;ISBLANK(Tabla2[[#This Row],[LECHE RETIRO DIA]]),SUM(Tabla2[[#This Row],[LECHE TANQUE DIA]:[LECHE RETIRO DIA]]),SUM(Tabla2[[#This Row],[LECHE TANQUE DIA]:[LECHE AUTOCONSUMO DIA]]))</f>
        <v>1799</v>
      </c>
      <c r="O1645" s="160">
        <f t="shared" si="367"/>
        <v>0.9505280711506392</v>
      </c>
      <c r="P1645" s="161">
        <f t="shared" si="368"/>
        <v>18.546391752577321</v>
      </c>
      <c r="Q1645" s="161">
        <f t="shared" si="369"/>
        <v>17.628865979381445</v>
      </c>
      <c r="R1645" s="161">
        <f t="shared" si="370"/>
        <v>20</v>
      </c>
      <c r="S1645" s="161">
        <f t="shared" si="371"/>
        <v>3.7479166666666668</v>
      </c>
      <c r="T1645" s="161">
        <f t="shared" si="372"/>
        <v>4.9484536082474229</v>
      </c>
      <c r="U1645" s="161">
        <f t="shared" si="373"/>
        <v>69.165705497885426</v>
      </c>
      <c r="V1645" s="161">
        <f t="shared" si="374"/>
        <v>3.7293348712033829</v>
      </c>
      <c r="W1645" s="161">
        <f>IFERROR(H1645/M1645,Tabla2[[#This Row],[CARGA PRODUCCION (ANIMALES/HA)]])</f>
        <v>3.2239155920281362</v>
      </c>
      <c r="X1645" s="162">
        <f t="shared" si="377"/>
        <v>2023</v>
      </c>
      <c r="Y1645" s="162">
        <f t="shared" si="378"/>
        <v>6</v>
      </c>
      <c r="Z1645" s="162" t="e">
        <f t="shared" ca="1" si="379"/>
        <v>#NAME?</v>
      </c>
      <c r="AA1645" s="163">
        <f t="shared" si="375"/>
        <v>110</v>
      </c>
      <c r="AB1645" s="160">
        <f t="shared" si="376"/>
        <v>0.88181818181818183</v>
      </c>
      <c r="AC1645" s="164">
        <f t="shared" si="380"/>
        <v>0.11818181818181817</v>
      </c>
      <c r="AD1645" s="157"/>
    </row>
    <row r="1646" spans="1:30">
      <c r="A1646" s="156">
        <v>45101</v>
      </c>
      <c r="B1646" s="157" t="s">
        <v>88</v>
      </c>
      <c r="C1646" s="157">
        <v>585</v>
      </c>
      <c r="D1646" s="157">
        <v>15</v>
      </c>
      <c r="E1646" s="157">
        <v>5</v>
      </c>
      <c r="F1646" s="157">
        <v>15</v>
      </c>
      <c r="G1646" s="157">
        <v>39</v>
      </c>
      <c r="H1646" s="157">
        <v>47</v>
      </c>
      <c r="I1646" s="157">
        <v>0</v>
      </c>
      <c r="J1646" s="157">
        <v>3</v>
      </c>
      <c r="K1646" s="157">
        <v>180</v>
      </c>
      <c r="L1646" s="157">
        <v>14</v>
      </c>
      <c r="M1646" s="158">
        <v>15</v>
      </c>
      <c r="N1646" s="159">
        <f>IF(Tabla2[[#This Row],[LECHE RETIRO DIA]]&lt;&gt;ISBLANK(Tabla2[[#This Row],[LECHE RETIRO DIA]]),SUM(Tabla2[[#This Row],[LECHE TANQUE DIA]:[LECHE RETIRO DIA]]),SUM(Tabla2[[#This Row],[LECHE TANQUE DIA]:[LECHE AUTOCONSUMO DIA]]))</f>
        <v>620</v>
      </c>
      <c r="O1646" s="160">
        <f t="shared" si="367"/>
        <v>0.94354838709677424</v>
      </c>
      <c r="P1646" s="161">
        <f t="shared" si="368"/>
        <v>15.897435897435898</v>
      </c>
      <c r="Q1646" s="161">
        <f t="shared" si="369"/>
        <v>15</v>
      </c>
      <c r="R1646" s="161">
        <f t="shared" si="370"/>
        <v>5</v>
      </c>
      <c r="S1646" s="161">
        <f t="shared" si="371"/>
        <v>3.4444444444444446</v>
      </c>
      <c r="T1646" s="161">
        <f t="shared" si="372"/>
        <v>4.615384615384615</v>
      </c>
      <c r="U1646" s="161">
        <f t="shared" si="373"/>
        <v>44.285714285714285</v>
      </c>
      <c r="V1646" s="161">
        <f t="shared" si="374"/>
        <v>2.7857142857142856</v>
      </c>
      <c r="W1646" s="161">
        <f>IFERROR(H1646/M1646,Tabla2[[#This Row],[CARGA PRODUCCION (ANIMALES/HA)]])</f>
        <v>3.1333333333333333</v>
      </c>
      <c r="X1646" s="162">
        <f t="shared" si="377"/>
        <v>2023</v>
      </c>
      <c r="Y1646" s="162">
        <f t="shared" si="378"/>
        <v>6</v>
      </c>
      <c r="Z1646" s="162" t="e">
        <f t="shared" ca="1" si="379"/>
        <v>#NAME?</v>
      </c>
      <c r="AA1646" s="163">
        <f t="shared" si="375"/>
        <v>47</v>
      </c>
      <c r="AB1646" s="160">
        <f t="shared" si="376"/>
        <v>0.82978723404255317</v>
      </c>
      <c r="AC1646" s="164">
        <f t="shared" si="380"/>
        <v>0.17021276595744683</v>
      </c>
      <c r="AD1646" s="157"/>
    </row>
    <row r="1647" spans="1:30">
      <c r="A1647" s="156">
        <v>45102</v>
      </c>
      <c r="B1647" s="157" t="s">
        <v>80</v>
      </c>
      <c r="C1647" s="157">
        <v>2262</v>
      </c>
      <c r="D1647" s="157">
        <v>30</v>
      </c>
      <c r="E1647" s="157">
        <v>9</v>
      </c>
      <c r="F1647" s="157">
        <v>30</v>
      </c>
      <c r="G1647" s="157">
        <v>96</v>
      </c>
      <c r="H1647" s="157">
        <v>102</v>
      </c>
      <c r="I1647" s="157">
        <v>1</v>
      </c>
      <c r="J1647" s="157">
        <v>9</v>
      </c>
      <c r="K1647" s="157">
        <v>640</v>
      </c>
      <c r="L1647" s="157">
        <v>23.4</v>
      </c>
      <c r="M1647" s="158">
        <v>31.01</v>
      </c>
      <c r="N1647" s="159">
        <f>IF(Tabla2[[#This Row],[LECHE RETIRO DIA]]&lt;&gt;ISBLANK(Tabla2[[#This Row],[LECHE RETIRO DIA]]),SUM(Tabla2[[#This Row],[LECHE TANQUE DIA]:[LECHE RETIRO DIA]]),SUM(Tabla2[[#This Row],[LECHE TANQUE DIA]:[LECHE AUTOCONSUMO DIA]]))</f>
        <v>2331</v>
      </c>
      <c r="O1647" s="160">
        <f t="shared" si="367"/>
        <v>0.97039897039897038</v>
      </c>
      <c r="P1647" s="161">
        <f t="shared" si="368"/>
        <v>24.28125</v>
      </c>
      <c r="Q1647" s="161">
        <f t="shared" si="369"/>
        <v>23.5625</v>
      </c>
      <c r="R1647" s="161">
        <f t="shared" si="370"/>
        <v>3.3333333333333335</v>
      </c>
      <c r="S1647" s="161">
        <f t="shared" si="371"/>
        <v>3.6421874999999999</v>
      </c>
      <c r="T1647" s="161">
        <f t="shared" si="372"/>
        <v>6.666666666666667</v>
      </c>
      <c r="U1647" s="161">
        <f t="shared" si="373"/>
        <v>99.615384615384627</v>
      </c>
      <c r="V1647" s="161">
        <f t="shared" si="374"/>
        <v>4.1025641025641031</v>
      </c>
      <c r="W1647" s="161">
        <f>IFERROR(H1647/M1647,Tabla2[[#This Row],[CARGA PRODUCCION (ANIMALES/HA)]])</f>
        <v>3.2892615285391806</v>
      </c>
      <c r="X1647" s="162">
        <f t="shared" si="377"/>
        <v>2023</v>
      </c>
      <c r="Y1647" s="162">
        <f t="shared" si="378"/>
        <v>6</v>
      </c>
      <c r="Z1647" s="162" t="e">
        <f t="shared" ca="1" si="379"/>
        <v>#NAME?</v>
      </c>
      <c r="AA1647" s="163">
        <f t="shared" si="375"/>
        <v>102</v>
      </c>
      <c r="AB1647" s="160">
        <f t="shared" si="376"/>
        <v>0.94117647058823528</v>
      </c>
      <c r="AC1647" s="164">
        <f t="shared" si="380"/>
        <v>5.8823529411764719E-2</v>
      </c>
      <c r="AD1647" s="157"/>
    </row>
    <row r="1648" spans="1:30">
      <c r="A1648" s="156">
        <v>45102</v>
      </c>
      <c r="B1648" s="157" t="s">
        <v>83</v>
      </c>
      <c r="C1648" s="157">
        <v>2362</v>
      </c>
      <c r="D1648" s="157">
        <v>40</v>
      </c>
      <c r="E1648" s="157">
        <v>9</v>
      </c>
      <c r="F1648" s="157">
        <v>40</v>
      </c>
      <c r="G1648" s="157">
        <v>129</v>
      </c>
      <c r="H1648" s="157">
        <v>145</v>
      </c>
      <c r="I1648" s="157">
        <v>2</v>
      </c>
      <c r="J1648" s="157">
        <v>10</v>
      </c>
      <c r="K1648" s="157">
        <v>680</v>
      </c>
      <c r="L1648" s="157">
        <v>29.8</v>
      </c>
      <c r="M1648" s="158">
        <v>36.590000000000003</v>
      </c>
      <c r="N1648" s="159">
        <f>IF(Tabla2[[#This Row],[LECHE RETIRO DIA]]&lt;&gt;ISBLANK(Tabla2[[#This Row],[LECHE RETIRO DIA]]),SUM(Tabla2[[#This Row],[LECHE TANQUE DIA]:[LECHE RETIRO DIA]]),SUM(Tabla2[[#This Row],[LECHE TANQUE DIA]:[LECHE AUTOCONSUMO DIA]]))</f>
        <v>2451</v>
      </c>
      <c r="O1648" s="160">
        <f t="shared" si="367"/>
        <v>0.9636882904936761</v>
      </c>
      <c r="P1648" s="161">
        <f t="shared" si="368"/>
        <v>19</v>
      </c>
      <c r="Q1648" s="161">
        <f t="shared" si="369"/>
        <v>18.310077519379846</v>
      </c>
      <c r="R1648" s="161">
        <f t="shared" si="370"/>
        <v>4</v>
      </c>
      <c r="S1648" s="161">
        <f t="shared" si="371"/>
        <v>3.6044117647058824</v>
      </c>
      <c r="T1648" s="161">
        <f t="shared" si="372"/>
        <v>5.2713178294573639</v>
      </c>
      <c r="U1648" s="161">
        <f t="shared" si="373"/>
        <v>82.24832214765101</v>
      </c>
      <c r="V1648" s="161">
        <f t="shared" si="374"/>
        <v>4.3288590604026842</v>
      </c>
      <c r="W1648" s="161">
        <f>IFERROR(H1648/M1648,Tabla2[[#This Row],[CARGA PRODUCCION (ANIMALES/HA)]])</f>
        <v>3.9628313746925388</v>
      </c>
      <c r="X1648" s="162">
        <f t="shared" si="377"/>
        <v>2023</v>
      </c>
      <c r="Y1648" s="162">
        <f t="shared" si="378"/>
        <v>6</v>
      </c>
      <c r="Z1648" s="162" t="e">
        <f t="shared" ca="1" si="379"/>
        <v>#NAME?</v>
      </c>
      <c r="AA1648" s="163">
        <f t="shared" si="375"/>
        <v>145</v>
      </c>
      <c r="AB1648" s="160">
        <f t="shared" si="376"/>
        <v>0.8896551724137931</v>
      </c>
      <c r="AC1648" s="164">
        <f t="shared" si="380"/>
        <v>0.1103448275862069</v>
      </c>
      <c r="AD1648" s="157"/>
    </row>
    <row r="1649" spans="1:30">
      <c r="A1649" s="156">
        <v>45102</v>
      </c>
      <c r="B1649" s="157" t="s">
        <v>85</v>
      </c>
      <c r="C1649" s="157">
        <v>1816</v>
      </c>
      <c r="D1649" s="157">
        <v>40</v>
      </c>
      <c r="E1649" s="157">
        <v>9</v>
      </c>
      <c r="F1649" s="157">
        <v>40</v>
      </c>
      <c r="G1649" s="157">
        <v>97</v>
      </c>
      <c r="H1649" s="157">
        <v>110</v>
      </c>
      <c r="I1649" s="157">
        <v>0</v>
      </c>
      <c r="J1649" s="157">
        <v>2</v>
      </c>
      <c r="K1649" s="157">
        <v>480</v>
      </c>
      <c r="L1649" s="157">
        <v>26.01</v>
      </c>
      <c r="M1649" s="158">
        <v>34.119999999999997</v>
      </c>
      <c r="N1649" s="159">
        <f>IF(Tabla2[[#This Row],[LECHE RETIRO DIA]]&lt;&gt;ISBLANK(Tabla2[[#This Row],[LECHE RETIRO DIA]]),SUM(Tabla2[[#This Row],[LECHE TANQUE DIA]:[LECHE RETIRO DIA]]),SUM(Tabla2[[#This Row],[LECHE TANQUE DIA]:[LECHE AUTOCONSUMO DIA]]))</f>
        <v>1905</v>
      </c>
      <c r="O1649" s="160">
        <f t="shared" si="367"/>
        <v>0.95328083989501311</v>
      </c>
      <c r="P1649" s="161">
        <f t="shared" si="368"/>
        <v>19.63917525773196</v>
      </c>
      <c r="Q1649" s="161">
        <f t="shared" si="369"/>
        <v>18.721649484536083</v>
      </c>
      <c r="R1649" s="161">
        <f t="shared" si="370"/>
        <v>20</v>
      </c>
      <c r="S1649" s="161">
        <f t="shared" si="371"/>
        <v>3.96875</v>
      </c>
      <c r="T1649" s="161">
        <f t="shared" si="372"/>
        <v>4.9484536082474229</v>
      </c>
      <c r="U1649" s="161">
        <f t="shared" si="373"/>
        <v>73.241061130334487</v>
      </c>
      <c r="V1649" s="161">
        <f t="shared" si="374"/>
        <v>3.7293348712033829</v>
      </c>
      <c r="W1649" s="161">
        <f>IFERROR(H1649/M1649,Tabla2[[#This Row],[CARGA PRODUCCION (ANIMALES/HA)]])</f>
        <v>3.2239155920281362</v>
      </c>
      <c r="X1649" s="162">
        <f t="shared" si="377"/>
        <v>2023</v>
      </c>
      <c r="Y1649" s="162">
        <f t="shared" si="378"/>
        <v>6</v>
      </c>
      <c r="Z1649" s="162" t="e">
        <f t="shared" ca="1" si="379"/>
        <v>#NAME?</v>
      </c>
      <c r="AA1649" s="163">
        <f t="shared" si="375"/>
        <v>110</v>
      </c>
      <c r="AB1649" s="160">
        <f t="shared" si="376"/>
        <v>0.88181818181818183</v>
      </c>
      <c r="AC1649" s="164">
        <f t="shared" si="380"/>
        <v>0.11818181818181817</v>
      </c>
      <c r="AD1649" s="157"/>
    </row>
    <row r="1650" spans="1:30">
      <c r="A1650" s="156">
        <v>45102</v>
      </c>
      <c r="B1650" s="157" t="s">
        <v>88</v>
      </c>
      <c r="C1650" s="157">
        <v>609</v>
      </c>
      <c r="D1650" s="157">
        <v>15</v>
      </c>
      <c r="E1650" s="157">
        <v>5</v>
      </c>
      <c r="F1650" s="157">
        <v>15</v>
      </c>
      <c r="G1650" s="157">
        <v>39</v>
      </c>
      <c r="H1650" s="157">
        <v>47</v>
      </c>
      <c r="I1650" s="157">
        <v>0</v>
      </c>
      <c r="J1650" s="157">
        <v>3</v>
      </c>
      <c r="K1650" s="157">
        <v>180</v>
      </c>
      <c r="L1650" s="157">
        <v>14</v>
      </c>
      <c r="M1650" s="158">
        <v>15</v>
      </c>
      <c r="N1650" s="159">
        <f>IF(Tabla2[[#This Row],[LECHE RETIRO DIA]]&lt;&gt;ISBLANK(Tabla2[[#This Row],[LECHE RETIRO DIA]]),SUM(Tabla2[[#This Row],[LECHE TANQUE DIA]:[LECHE RETIRO DIA]]),SUM(Tabla2[[#This Row],[LECHE TANQUE DIA]:[LECHE AUTOCONSUMO DIA]]))</f>
        <v>644</v>
      </c>
      <c r="O1650" s="160">
        <f t="shared" si="367"/>
        <v>0.94565217391304346</v>
      </c>
      <c r="P1650" s="161">
        <f t="shared" si="368"/>
        <v>16.512820512820515</v>
      </c>
      <c r="Q1650" s="161">
        <f t="shared" si="369"/>
        <v>15.615384615384615</v>
      </c>
      <c r="R1650" s="161">
        <f t="shared" si="370"/>
        <v>5</v>
      </c>
      <c r="S1650" s="161">
        <f t="shared" si="371"/>
        <v>3.5777777777777779</v>
      </c>
      <c r="T1650" s="161">
        <f t="shared" si="372"/>
        <v>4.615384615384615</v>
      </c>
      <c r="U1650" s="161">
        <f t="shared" si="373"/>
        <v>46</v>
      </c>
      <c r="V1650" s="161">
        <f t="shared" si="374"/>
        <v>2.7857142857142856</v>
      </c>
      <c r="W1650" s="161">
        <f>IFERROR(H1650/M1650,Tabla2[[#This Row],[CARGA PRODUCCION (ANIMALES/HA)]])</f>
        <v>3.1333333333333333</v>
      </c>
      <c r="X1650" s="162">
        <f t="shared" si="377"/>
        <v>2023</v>
      </c>
      <c r="Y1650" s="162">
        <f t="shared" si="378"/>
        <v>6</v>
      </c>
      <c r="Z1650" s="162" t="e">
        <f t="shared" ca="1" si="379"/>
        <v>#NAME?</v>
      </c>
      <c r="AA1650" s="163">
        <f t="shared" si="375"/>
        <v>47</v>
      </c>
      <c r="AB1650" s="160">
        <f t="shared" si="376"/>
        <v>0.82978723404255317</v>
      </c>
      <c r="AC1650" s="164">
        <f t="shared" si="380"/>
        <v>0.17021276595744683</v>
      </c>
      <c r="AD1650" s="157"/>
    </row>
    <row r="1651" spans="1:30">
      <c r="A1651" s="156">
        <v>45103</v>
      </c>
      <c r="B1651" s="157" t="s">
        <v>81</v>
      </c>
      <c r="C1651" s="157">
        <v>2225</v>
      </c>
      <c r="D1651" s="157">
        <v>30</v>
      </c>
      <c r="E1651" s="157">
        <v>9</v>
      </c>
      <c r="F1651" s="157">
        <v>30</v>
      </c>
      <c r="G1651" s="157">
        <v>96</v>
      </c>
      <c r="H1651" s="157">
        <v>102</v>
      </c>
      <c r="I1651" s="157">
        <v>1</v>
      </c>
      <c r="J1651" s="157">
        <v>9</v>
      </c>
      <c r="K1651" s="157">
        <v>640</v>
      </c>
      <c r="L1651" s="157">
        <v>23.4</v>
      </c>
      <c r="M1651" s="158">
        <v>31.01</v>
      </c>
      <c r="N1651" s="159">
        <f>IF(Tabla2[[#This Row],[LECHE RETIRO DIA]]&lt;&gt;ISBLANK(Tabla2[[#This Row],[LECHE RETIRO DIA]]),SUM(Tabla2[[#This Row],[LECHE TANQUE DIA]:[LECHE RETIRO DIA]]),SUM(Tabla2[[#This Row],[LECHE TANQUE DIA]:[LECHE AUTOCONSUMO DIA]]))</f>
        <v>2294</v>
      </c>
      <c r="O1651" s="160">
        <f t="shared" si="367"/>
        <v>0.96992153443766349</v>
      </c>
      <c r="P1651" s="161">
        <f t="shared" si="368"/>
        <v>23.895833333333332</v>
      </c>
      <c r="Q1651" s="161">
        <f t="shared" si="369"/>
        <v>23.177083333333332</v>
      </c>
      <c r="R1651" s="161">
        <f t="shared" si="370"/>
        <v>3.3333333333333335</v>
      </c>
      <c r="S1651" s="161">
        <f t="shared" si="371"/>
        <v>3.5843750000000001</v>
      </c>
      <c r="T1651" s="161">
        <f t="shared" si="372"/>
        <v>6.666666666666667</v>
      </c>
      <c r="U1651" s="161">
        <f t="shared" si="373"/>
        <v>98.034188034188034</v>
      </c>
      <c r="V1651" s="161">
        <f t="shared" si="374"/>
        <v>4.1025641025641031</v>
      </c>
      <c r="W1651" s="161">
        <f>IFERROR(H1651/M1651,Tabla2[[#This Row],[CARGA PRODUCCION (ANIMALES/HA)]])</f>
        <v>3.2892615285391806</v>
      </c>
      <c r="X1651" s="162">
        <f t="shared" si="377"/>
        <v>2023</v>
      </c>
      <c r="Y1651" s="162">
        <f t="shared" si="378"/>
        <v>6</v>
      </c>
      <c r="Z1651" s="162" t="e">
        <f t="shared" ca="1" si="379"/>
        <v>#NAME?</v>
      </c>
      <c r="AA1651" s="163">
        <f t="shared" si="375"/>
        <v>102</v>
      </c>
      <c r="AB1651" s="160">
        <f t="shared" si="376"/>
        <v>0.94117647058823528</v>
      </c>
      <c r="AC1651" s="164">
        <f t="shared" si="380"/>
        <v>5.8823529411764719E-2</v>
      </c>
      <c r="AD1651" s="157"/>
    </row>
    <row r="1652" spans="1:30">
      <c r="A1652" s="156">
        <v>45103</v>
      </c>
      <c r="B1652" s="157" t="s">
        <v>83</v>
      </c>
      <c r="C1652" s="157">
        <v>2353</v>
      </c>
      <c r="D1652" s="157">
        <v>40</v>
      </c>
      <c r="E1652" s="157">
        <v>9</v>
      </c>
      <c r="F1652" s="157">
        <v>40</v>
      </c>
      <c r="G1652" s="157">
        <v>130</v>
      </c>
      <c r="H1652" s="157">
        <v>145</v>
      </c>
      <c r="I1652" s="157">
        <v>2</v>
      </c>
      <c r="J1652" s="157">
        <v>10</v>
      </c>
      <c r="K1652" s="157">
        <v>680</v>
      </c>
      <c r="L1652" s="157">
        <v>29.8</v>
      </c>
      <c r="M1652" s="158">
        <v>36.590000000000003</v>
      </c>
      <c r="N1652" s="159">
        <f>IF(Tabla2[[#This Row],[LECHE RETIRO DIA]]&lt;&gt;ISBLANK(Tabla2[[#This Row],[LECHE RETIRO DIA]]),SUM(Tabla2[[#This Row],[LECHE TANQUE DIA]:[LECHE RETIRO DIA]]),SUM(Tabla2[[#This Row],[LECHE TANQUE DIA]:[LECHE AUTOCONSUMO DIA]]))</f>
        <v>2442</v>
      </c>
      <c r="O1652" s="160">
        <f t="shared" si="367"/>
        <v>0.9635544635544635</v>
      </c>
      <c r="P1652" s="161">
        <f t="shared" si="368"/>
        <v>18.784615384615385</v>
      </c>
      <c r="Q1652" s="161">
        <f t="shared" si="369"/>
        <v>18.100000000000001</v>
      </c>
      <c r="R1652" s="161">
        <f t="shared" si="370"/>
        <v>4</v>
      </c>
      <c r="S1652" s="161">
        <f t="shared" si="371"/>
        <v>3.5911764705882354</v>
      </c>
      <c r="T1652" s="161">
        <f t="shared" si="372"/>
        <v>5.2307692307692308</v>
      </c>
      <c r="U1652" s="161">
        <f t="shared" si="373"/>
        <v>81.946308724832207</v>
      </c>
      <c r="V1652" s="161">
        <f t="shared" si="374"/>
        <v>4.3624161073825505</v>
      </c>
      <c r="W1652" s="161">
        <f>IFERROR(H1652/M1652,Tabla2[[#This Row],[CARGA PRODUCCION (ANIMALES/HA)]])</f>
        <v>3.9628313746925388</v>
      </c>
      <c r="X1652" s="162">
        <f t="shared" si="377"/>
        <v>2023</v>
      </c>
      <c r="Y1652" s="162">
        <f t="shared" si="378"/>
        <v>6</v>
      </c>
      <c r="Z1652" s="162" t="e">
        <f t="shared" ca="1" si="379"/>
        <v>#NAME?</v>
      </c>
      <c r="AA1652" s="163">
        <f t="shared" si="375"/>
        <v>145</v>
      </c>
      <c r="AB1652" s="160">
        <f t="shared" si="376"/>
        <v>0.89655172413793105</v>
      </c>
      <c r="AC1652" s="164">
        <f t="shared" si="380"/>
        <v>0.10344827586206895</v>
      </c>
      <c r="AD1652" s="157"/>
    </row>
    <row r="1653" spans="1:30">
      <c r="A1653" s="156">
        <v>45103</v>
      </c>
      <c r="B1653" s="157" t="s">
        <v>85</v>
      </c>
      <c r="C1653" s="157">
        <v>1845</v>
      </c>
      <c r="D1653" s="157">
        <v>40</v>
      </c>
      <c r="E1653" s="157">
        <v>9</v>
      </c>
      <c r="F1653" s="157">
        <v>40</v>
      </c>
      <c r="G1653" s="157">
        <v>97</v>
      </c>
      <c r="H1653" s="157">
        <v>110</v>
      </c>
      <c r="I1653" s="157">
        <v>0</v>
      </c>
      <c r="J1653" s="157">
        <v>2</v>
      </c>
      <c r="K1653" s="157">
        <v>480</v>
      </c>
      <c r="L1653" s="157">
        <v>26.01</v>
      </c>
      <c r="M1653" s="158">
        <v>34.119999999999997</v>
      </c>
      <c r="N1653" s="159">
        <f>IF(Tabla2[[#This Row],[LECHE RETIRO DIA]]&lt;&gt;ISBLANK(Tabla2[[#This Row],[LECHE RETIRO DIA]]),SUM(Tabla2[[#This Row],[LECHE TANQUE DIA]:[LECHE RETIRO DIA]]),SUM(Tabla2[[#This Row],[LECHE TANQUE DIA]:[LECHE AUTOCONSUMO DIA]]))</f>
        <v>1934</v>
      </c>
      <c r="O1653" s="160">
        <f t="shared" si="367"/>
        <v>0.95398138572905899</v>
      </c>
      <c r="P1653" s="161">
        <f t="shared" si="368"/>
        <v>19.938144329896907</v>
      </c>
      <c r="Q1653" s="161">
        <f t="shared" si="369"/>
        <v>19.020618556701031</v>
      </c>
      <c r="R1653" s="161">
        <f t="shared" si="370"/>
        <v>20</v>
      </c>
      <c r="S1653" s="161">
        <f t="shared" si="371"/>
        <v>4.0291666666666668</v>
      </c>
      <c r="T1653" s="161">
        <f t="shared" si="372"/>
        <v>4.9484536082474229</v>
      </c>
      <c r="U1653" s="161">
        <f t="shared" si="373"/>
        <v>74.356016916570539</v>
      </c>
      <c r="V1653" s="161">
        <f t="shared" si="374"/>
        <v>3.7293348712033829</v>
      </c>
      <c r="W1653" s="161">
        <f>IFERROR(H1653/M1653,Tabla2[[#This Row],[CARGA PRODUCCION (ANIMALES/HA)]])</f>
        <v>3.2239155920281362</v>
      </c>
      <c r="X1653" s="162">
        <f t="shared" si="377"/>
        <v>2023</v>
      </c>
      <c r="Y1653" s="162">
        <f t="shared" si="378"/>
        <v>6</v>
      </c>
      <c r="Z1653" s="162" t="e">
        <f t="shared" ca="1" si="379"/>
        <v>#NAME?</v>
      </c>
      <c r="AA1653" s="163">
        <f t="shared" si="375"/>
        <v>110</v>
      </c>
      <c r="AB1653" s="160">
        <f t="shared" si="376"/>
        <v>0.88181818181818183</v>
      </c>
      <c r="AC1653" s="164">
        <f t="shared" si="380"/>
        <v>0.11818181818181817</v>
      </c>
      <c r="AD1653" s="157"/>
    </row>
    <row r="1654" spans="1:30">
      <c r="A1654" s="156">
        <v>45103</v>
      </c>
      <c r="B1654" s="157" t="s">
        <v>88</v>
      </c>
      <c r="C1654" s="157">
        <v>630</v>
      </c>
      <c r="D1654" s="157">
        <v>15</v>
      </c>
      <c r="E1654" s="157">
        <v>5</v>
      </c>
      <c r="F1654" s="157">
        <v>15</v>
      </c>
      <c r="G1654" s="157">
        <v>39</v>
      </c>
      <c r="H1654" s="157">
        <v>47</v>
      </c>
      <c r="I1654" s="157">
        <v>0</v>
      </c>
      <c r="J1654" s="157">
        <v>3</v>
      </c>
      <c r="K1654" s="157">
        <v>180</v>
      </c>
      <c r="L1654" s="157">
        <v>14</v>
      </c>
      <c r="M1654" s="158">
        <v>15</v>
      </c>
      <c r="N1654" s="159">
        <f>IF(Tabla2[[#This Row],[LECHE RETIRO DIA]]&lt;&gt;ISBLANK(Tabla2[[#This Row],[LECHE RETIRO DIA]]),SUM(Tabla2[[#This Row],[LECHE TANQUE DIA]:[LECHE RETIRO DIA]]),SUM(Tabla2[[#This Row],[LECHE TANQUE DIA]:[LECHE AUTOCONSUMO DIA]]))</f>
        <v>665</v>
      </c>
      <c r="O1654" s="160">
        <f t="shared" si="367"/>
        <v>0.94736842105263153</v>
      </c>
      <c r="P1654" s="161">
        <f t="shared" si="368"/>
        <v>17.051282051282051</v>
      </c>
      <c r="Q1654" s="161">
        <f t="shared" si="369"/>
        <v>16.153846153846153</v>
      </c>
      <c r="R1654" s="161">
        <f t="shared" si="370"/>
        <v>5</v>
      </c>
      <c r="S1654" s="161">
        <f t="shared" si="371"/>
        <v>3.6944444444444446</v>
      </c>
      <c r="T1654" s="161">
        <f t="shared" si="372"/>
        <v>4.615384615384615</v>
      </c>
      <c r="U1654" s="161">
        <f t="shared" si="373"/>
        <v>47.5</v>
      </c>
      <c r="V1654" s="161">
        <f t="shared" si="374"/>
        <v>2.7857142857142856</v>
      </c>
      <c r="W1654" s="161">
        <f>IFERROR(H1654/M1654,Tabla2[[#This Row],[CARGA PRODUCCION (ANIMALES/HA)]])</f>
        <v>3.1333333333333333</v>
      </c>
      <c r="X1654" s="162">
        <f t="shared" si="377"/>
        <v>2023</v>
      </c>
      <c r="Y1654" s="162">
        <f t="shared" si="378"/>
        <v>6</v>
      </c>
      <c r="Z1654" s="162" t="e">
        <f t="shared" ca="1" si="379"/>
        <v>#NAME?</v>
      </c>
      <c r="AA1654" s="163">
        <f t="shared" si="375"/>
        <v>47</v>
      </c>
      <c r="AB1654" s="160">
        <f t="shared" si="376"/>
        <v>0.82978723404255317</v>
      </c>
      <c r="AC1654" s="164">
        <f t="shared" si="380"/>
        <v>0.17021276595744683</v>
      </c>
      <c r="AD1654" s="157"/>
    </row>
    <row r="1655" spans="1:30">
      <c r="A1655" s="156">
        <v>45104</v>
      </c>
      <c r="B1655" s="157" t="s">
        <v>81</v>
      </c>
      <c r="C1655" s="157">
        <v>2239</v>
      </c>
      <c r="D1655" s="157">
        <v>30</v>
      </c>
      <c r="E1655" s="157">
        <v>9</v>
      </c>
      <c r="F1655" s="157">
        <v>30</v>
      </c>
      <c r="G1655" s="157">
        <v>96</v>
      </c>
      <c r="H1655" s="157">
        <v>102</v>
      </c>
      <c r="I1655" s="157">
        <v>1</v>
      </c>
      <c r="J1655" s="157">
        <v>9</v>
      </c>
      <c r="K1655" s="157">
        <v>640</v>
      </c>
      <c r="L1655" s="157">
        <v>23.4</v>
      </c>
      <c r="M1655" s="158">
        <v>31.01</v>
      </c>
      <c r="N1655" s="159">
        <f>IF(Tabla2[[#This Row],[LECHE RETIRO DIA]]&lt;&gt;ISBLANK(Tabla2[[#This Row],[LECHE RETIRO DIA]]),SUM(Tabla2[[#This Row],[LECHE TANQUE DIA]:[LECHE RETIRO DIA]]),SUM(Tabla2[[#This Row],[LECHE TANQUE DIA]:[LECHE AUTOCONSUMO DIA]]))</f>
        <v>2308</v>
      </c>
      <c r="O1655" s="160">
        <f t="shared" si="367"/>
        <v>0.97010398613518201</v>
      </c>
      <c r="P1655" s="161">
        <f t="shared" si="368"/>
        <v>24.041666666666668</v>
      </c>
      <c r="Q1655" s="161">
        <f t="shared" si="369"/>
        <v>23.322916666666668</v>
      </c>
      <c r="R1655" s="161">
        <f t="shared" si="370"/>
        <v>3.3333333333333335</v>
      </c>
      <c r="S1655" s="161">
        <f t="shared" si="371"/>
        <v>3.6062500000000002</v>
      </c>
      <c r="T1655" s="161">
        <f t="shared" si="372"/>
        <v>6.666666666666667</v>
      </c>
      <c r="U1655" s="161">
        <f t="shared" si="373"/>
        <v>98.632478632478637</v>
      </c>
      <c r="V1655" s="161">
        <f t="shared" si="374"/>
        <v>4.1025641025641031</v>
      </c>
      <c r="W1655" s="161">
        <f>IFERROR(H1655/M1655,Tabla2[[#This Row],[CARGA PRODUCCION (ANIMALES/HA)]])</f>
        <v>3.2892615285391806</v>
      </c>
      <c r="X1655" s="162">
        <f t="shared" si="377"/>
        <v>2023</v>
      </c>
      <c r="Y1655" s="162">
        <f t="shared" si="378"/>
        <v>6</v>
      </c>
      <c r="Z1655" s="162" t="e">
        <f t="shared" ca="1" si="379"/>
        <v>#NAME?</v>
      </c>
      <c r="AA1655" s="163">
        <f t="shared" si="375"/>
        <v>102</v>
      </c>
      <c r="AB1655" s="160">
        <f t="shared" si="376"/>
        <v>0.94117647058823528</v>
      </c>
      <c r="AC1655" s="164">
        <f t="shared" si="380"/>
        <v>5.8823529411764719E-2</v>
      </c>
      <c r="AD1655" s="157"/>
    </row>
    <row r="1656" spans="1:30">
      <c r="A1656" s="156">
        <v>45104</v>
      </c>
      <c r="B1656" s="157" t="s">
        <v>83</v>
      </c>
      <c r="C1656" s="157">
        <v>2401</v>
      </c>
      <c r="D1656" s="157">
        <v>40</v>
      </c>
      <c r="E1656" s="157">
        <v>9</v>
      </c>
      <c r="F1656" s="157">
        <v>40</v>
      </c>
      <c r="G1656" s="157">
        <v>130</v>
      </c>
      <c r="H1656" s="157">
        <v>145</v>
      </c>
      <c r="I1656" s="157">
        <v>2</v>
      </c>
      <c r="J1656" s="157">
        <v>10</v>
      </c>
      <c r="K1656" s="157">
        <v>680</v>
      </c>
      <c r="L1656" s="157">
        <v>29.8</v>
      </c>
      <c r="M1656" s="158">
        <v>36.590000000000003</v>
      </c>
      <c r="N1656" s="159">
        <f>IF(Tabla2[[#This Row],[LECHE RETIRO DIA]]&lt;&gt;ISBLANK(Tabla2[[#This Row],[LECHE RETIRO DIA]]),SUM(Tabla2[[#This Row],[LECHE TANQUE DIA]:[LECHE RETIRO DIA]]),SUM(Tabla2[[#This Row],[LECHE TANQUE DIA]:[LECHE AUTOCONSUMO DIA]]))</f>
        <v>2490</v>
      </c>
      <c r="O1656" s="160">
        <f t="shared" si="367"/>
        <v>0.96425702811244984</v>
      </c>
      <c r="P1656" s="161">
        <f t="shared" si="368"/>
        <v>19.153846153846153</v>
      </c>
      <c r="Q1656" s="161">
        <f t="shared" si="369"/>
        <v>18.469230769230769</v>
      </c>
      <c r="R1656" s="161">
        <f t="shared" si="370"/>
        <v>4</v>
      </c>
      <c r="S1656" s="161">
        <f t="shared" si="371"/>
        <v>3.6617647058823528</v>
      </c>
      <c r="T1656" s="161">
        <f t="shared" si="372"/>
        <v>5.2307692307692308</v>
      </c>
      <c r="U1656" s="161">
        <f t="shared" si="373"/>
        <v>83.557046979865774</v>
      </c>
      <c r="V1656" s="161">
        <f t="shared" si="374"/>
        <v>4.3624161073825505</v>
      </c>
      <c r="W1656" s="161">
        <f>IFERROR(H1656/M1656,Tabla2[[#This Row],[CARGA PRODUCCION (ANIMALES/HA)]])</f>
        <v>3.9628313746925388</v>
      </c>
      <c r="X1656" s="162">
        <f t="shared" si="377"/>
        <v>2023</v>
      </c>
      <c r="Y1656" s="162">
        <f t="shared" si="378"/>
        <v>6</v>
      </c>
      <c r="Z1656" s="162" t="e">
        <f t="shared" ca="1" si="379"/>
        <v>#NAME?</v>
      </c>
      <c r="AA1656" s="163">
        <f t="shared" si="375"/>
        <v>145</v>
      </c>
      <c r="AB1656" s="160">
        <f t="shared" si="376"/>
        <v>0.89655172413793105</v>
      </c>
      <c r="AC1656" s="164">
        <f t="shared" si="380"/>
        <v>0.10344827586206895</v>
      </c>
      <c r="AD1656" s="157"/>
    </row>
    <row r="1657" spans="1:30">
      <c r="A1657" s="156">
        <v>45104</v>
      </c>
      <c r="B1657" s="157" t="s">
        <v>85</v>
      </c>
      <c r="C1657" s="157">
        <v>1825</v>
      </c>
      <c r="D1657" s="157">
        <v>40</v>
      </c>
      <c r="E1657" s="157">
        <v>9</v>
      </c>
      <c r="F1657" s="157">
        <v>40</v>
      </c>
      <c r="G1657" s="157">
        <v>98</v>
      </c>
      <c r="H1657" s="157">
        <v>110</v>
      </c>
      <c r="I1657" s="157">
        <v>0</v>
      </c>
      <c r="J1657" s="157">
        <v>2</v>
      </c>
      <c r="K1657" s="157">
        <v>480</v>
      </c>
      <c r="L1657" s="157">
        <v>26.01</v>
      </c>
      <c r="M1657" s="158">
        <v>34.119999999999997</v>
      </c>
      <c r="N1657" s="159">
        <f>IF(Tabla2[[#This Row],[LECHE RETIRO DIA]]&lt;&gt;ISBLANK(Tabla2[[#This Row],[LECHE RETIRO DIA]]),SUM(Tabla2[[#This Row],[LECHE TANQUE DIA]:[LECHE RETIRO DIA]]),SUM(Tabla2[[#This Row],[LECHE TANQUE DIA]:[LECHE AUTOCONSUMO DIA]]))</f>
        <v>1914</v>
      </c>
      <c r="O1657" s="160">
        <f t="shared" si="367"/>
        <v>0.95350052246603967</v>
      </c>
      <c r="P1657" s="161">
        <f t="shared" si="368"/>
        <v>19.530612244897959</v>
      </c>
      <c r="Q1657" s="161">
        <f t="shared" si="369"/>
        <v>18.622448979591837</v>
      </c>
      <c r="R1657" s="161">
        <f t="shared" si="370"/>
        <v>20</v>
      </c>
      <c r="S1657" s="161">
        <f t="shared" si="371"/>
        <v>3.9874999999999998</v>
      </c>
      <c r="T1657" s="161">
        <f t="shared" si="372"/>
        <v>4.8979591836734695</v>
      </c>
      <c r="U1657" s="161">
        <f t="shared" si="373"/>
        <v>73.587081891580155</v>
      </c>
      <c r="V1657" s="161">
        <f t="shared" si="374"/>
        <v>3.7677816224529024</v>
      </c>
      <c r="W1657" s="161">
        <f>IFERROR(H1657/M1657,Tabla2[[#This Row],[CARGA PRODUCCION (ANIMALES/HA)]])</f>
        <v>3.2239155920281362</v>
      </c>
      <c r="X1657" s="162">
        <f t="shared" si="377"/>
        <v>2023</v>
      </c>
      <c r="Y1657" s="162">
        <f t="shared" si="378"/>
        <v>6</v>
      </c>
      <c r="Z1657" s="162" t="e">
        <f t="shared" ca="1" si="379"/>
        <v>#NAME?</v>
      </c>
      <c r="AA1657" s="163">
        <f t="shared" si="375"/>
        <v>110</v>
      </c>
      <c r="AB1657" s="160">
        <f t="shared" si="376"/>
        <v>0.89090909090909087</v>
      </c>
      <c r="AC1657" s="164">
        <f t="shared" si="380"/>
        <v>0.10909090909090913</v>
      </c>
      <c r="AD1657" s="157"/>
    </row>
    <row r="1658" spans="1:30">
      <c r="A1658" s="156">
        <v>45104</v>
      </c>
      <c r="B1658" s="157" t="s">
        <v>88</v>
      </c>
      <c r="C1658" s="157">
        <v>630</v>
      </c>
      <c r="D1658" s="157">
        <v>15</v>
      </c>
      <c r="E1658" s="157">
        <v>5</v>
      </c>
      <c r="F1658" s="157">
        <v>15</v>
      </c>
      <c r="G1658" s="157">
        <v>39</v>
      </c>
      <c r="H1658" s="157">
        <v>47</v>
      </c>
      <c r="I1658" s="157">
        <v>0</v>
      </c>
      <c r="J1658" s="157">
        <v>3</v>
      </c>
      <c r="K1658" s="157">
        <v>180</v>
      </c>
      <c r="L1658" s="157">
        <v>14</v>
      </c>
      <c r="M1658" s="158">
        <v>15</v>
      </c>
      <c r="N1658" s="159">
        <f>IF(Tabla2[[#This Row],[LECHE RETIRO DIA]]&lt;&gt;ISBLANK(Tabla2[[#This Row],[LECHE RETIRO DIA]]),SUM(Tabla2[[#This Row],[LECHE TANQUE DIA]:[LECHE RETIRO DIA]]),SUM(Tabla2[[#This Row],[LECHE TANQUE DIA]:[LECHE AUTOCONSUMO DIA]]))</f>
        <v>665</v>
      </c>
      <c r="O1658" s="160">
        <f t="shared" si="367"/>
        <v>0.94736842105263153</v>
      </c>
      <c r="P1658" s="161">
        <f t="shared" si="368"/>
        <v>17.051282051282051</v>
      </c>
      <c r="Q1658" s="161">
        <f t="shared" si="369"/>
        <v>16.153846153846153</v>
      </c>
      <c r="R1658" s="161">
        <f t="shared" si="370"/>
        <v>5</v>
      </c>
      <c r="S1658" s="161">
        <f t="shared" si="371"/>
        <v>3.6944444444444446</v>
      </c>
      <c r="T1658" s="161">
        <f t="shared" si="372"/>
        <v>4.615384615384615</v>
      </c>
      <c r="U1658" s="161">
        <f t="shared" si="373"/>
        <v>47.5</v>
      </c>
      <c r="V1658" s="161">
        <f t="shared" si="374"/>
        <v>2.7857142857142856</v>
      </c>
      <c r="W1658" s="161">
        <f>IFERROR(H1658/M1658,Tabla2[[#This Row],[CARGA PRODUCCION (ANIMALES/HA)]])</f>
        <v>3.1333333333333333</v>
      </c>
      <c r="X1658" s="162">
        <f t="shared" si="377"/>
        <v>2023</v>
      </c>
      <c r="Y1658" s="162">
        <f t="shared" si="378"/>
        <v>6</v>
      </c>
      <c r="Z1658" s="162" t="e">
        <f t="shared" ca="1" si="379"/>
        <v>#NAME?</v>
      </c>
      <c r="AA1658" s="163">
        <f t="shared" si="375"/>
        <v>47</v>
      </c>
      <c r="AB1658" s="160">
        <f t="shared" si="376"/>
        <v>0.82978723404255317</v>
      </c>
      <c r="AC1658" s="164">
        <f t="shared" si="380"/>
        <v>0.17021276595744683</v>
      </c>
      <c r="AD1658" s="157"/>
    </row>
    <row r="1659" spans="1:30">
      <c r="A1659" s="156">
        <v>45105</v>
      </c>
      <c r="B1659" s="157" t="s">
        <v>80</v>
      </c>
      <c r="C1659" s="157">
        <v>2187</v>
      </c>
      <c r="D1659" s="157">
        <v>30</v>
      </c>
      <c r="E1659" s="157">
        <v>9</v>
      </c>
      <c r="F1659" s="157">
        <v>30</v>
      </c>
      <c r="G1659" s="157">
        <v>96</v>
      </c>
      <c r="H1659" s="157">
        <v>101</v>
      </c>
      <c r="I1659" s="157">
        <v>1</v>
      </c>
      <c r="J1659" s="157">
        <v>9</v>
      </c>
      <c r="K1659" s="157">
        <v>640</v>
      </c>
      <c r="L1659" s="157">
        <v>23.4</v>
      </c>
      <c r="M1659" s="158">
        <v>31.01</v>
      </c>
      <c r="N1659" s="159">
        <f>IF(Tabla2[[#This Row],[LECHE RETIRO DIA]]&lt;&gt;ISBLANK(Tabla2[[#This Row],[LECHE RETIRO DIA]]),SUM(Tabla2[[#This Row],[LECHE TANQUE DIA]:[LECHE RETIRO DIA]]),SUM(Tabla2[[#This Row],[LECHE TANQUE DIA]:[LECHE AUTOCONSUMO DIA]]))</f>
        <v>2256</v>
      </c>
      <c r="O1659" s="160">
        <f t="shared" si="367"/>
        <v>0.96941489361702127</v>
      </c>
      <c r="P1659" s="161">
        <f t="shared" si="368"/>
        <v>23.5</v>
      </c>
      <c r="Q1659" s="161">
        <f t="shared" si="369"/>
        <v>22.78125</v>
      </c>
      <c r="R1659" s="161">
        <f t="shared" si="370"/>
        <v>3.3333333333333335</v>
      </c>
      <c r="S1659" s="161">
        <f t="shared" si="371"/>
        <v>3.5249999999999999</v>
      </c>
      <c r="T1659" s="161">
        <f t="shared" si="372"/>
        <v>6.666666666666667</v>
      </c>
      <c r="U1659" s="161">
        <f t="shared" si="373"/>
        <v>96.410256410256423</v>
      </c>
      <c r="V1659" s="161">
        <f t="shared" si="374"/>
        <v>4.1025641025641031</v>
      </c>
      <c r="W1659" s="161">
        <f>IFERROR(H1659/M1659,Tabla2[[#This Row],[CARGA PRODUCCION (ANIMALES/HA)]])</f>
        <v>3.2570138664946788</v>
      </c>
      <c r="X1659" s="162">
        <f t="shared" si="377"/>
        <v>2023</v>
      </c>
      <c r="Y1659" s="162">
        <f t="shared" si="378"/>
        <v>6</v>
      </c>
      <c r="Z1659" s="162" t="e">
        <f t="shared" ca="1" si="379"/>
        <v>#NAME?</v>
      </c>
      <c r="AA1659" s="163">
        <f t="shared" si="375"/>
        <v>101</v>
      </c>
      <c r="AB1659" s="160">
        <f t="shared" si="376"/>
        <v>0.95049504950495045</v>
      </c>
      <c r="AC1659" s="164">
        <f t="shared" si="380"/>
        <v>4.9504950495049549E-2</v>
      </c>
      <c r="AD1659" s="157"/>
    </row>
    <row r="1660" spans="1:30">
      <c r="A1660" s="156">
        <v>45105</v>
      </c>
      <c r="B1660" s="157" t="s">
        <v>83</v>
      </c>
      <c r="C1660" s="157">
        <v>2448</v>
      </c>
      <c r="D1660" s="157">
        <v>40</v>
      </c>
      <c r="E1660" s="157">
        <v>9</v>
      </c>
      <c r="F1660" s="157">
        <v>40</v>
      </c>
      <c r="G1660" s="157">
        <v>129</v>
      </c>
      <c r="H1660" s="157">
        <v>144</v>
      </c>
      <c r="I1660" s="157">
        <v>2</v>
      </c>
      <c r="J1660" s="157">
        <v>10</v>
      </c>
      <c r="K1660" s="157">
        <v>680</v>
      </c>
      <c r="L1660" s="157">
        <v>29.8</v>
      </c>
      <c r="M1660" s="158">
        <v>36.590000000000003</v>
      </c>
      <c r="N1660" s="159">
        <f>IF(Tabla2[[#This Row],[LECHE RETIRO DIA]]&lt;&gt;ISBLANK(Tabla2[[#This Row],[LECHE RETIRO DIA]]),SUM(Tabla2[[#This Row],[LECHE TANQUE DIA]:[LECHE RETIRO DIA]]),SUM(Tabla2[[#This Row],[LECHE TANQUE DIA]:[LECHE AUTOCONSUMO DIA]]))</f>
        <v>2537</v>
      </c>
      <c r="O1660" s="160">
        <f t="shared" ref="O1660:O1723" si="381">IFERROR(C1660/N1660,"")</f>
        <v>0.9649191959006701</v>
      </c>
      <c r="P1660" s="161">
        <f t="shared" ref="P1660:P1723" si="382">IFERROR(N1660/G1660,"")</f>
        <v>19.666666666666668</v>
      </c>
      <c r="Q1660" s="161">
        <f t="shared" ref="Q1660:Q1723" si="383">IFERROR(C1660/G1660,"")</f>
        <v>18.976744186046513</v>
      </c>
      <c r="R1660" s="161">
        <f t="shared" ref="R1660:R1723" si="384">IFERROR(D1660/J1660,"")</f>
        <v>4</v>
      </c>
      <c r="S1660" s="161">
        <f t="shared" ref="S1660:S1723" si="385">IFERROR(N1660/K1660,"")</f>
        <v>3.7308823529411765</v>
      </c>
      <c r="T1660" s="161">
        <f t="shared" ref="T1660:T1723" si="386">IFERROR(K1660/G1660,"")</f>
        <v>5.2713178294573639</v>
      </c>
      <c r="U1660" s="161">
        <f t="shared" ref="U1660:U1723" si="387">IFERROR(N1660/L1660,"")</f>
        <v>85.134228187919462</v>
      </c>
      <c r="V1660" s="161">
        <f t="shared" ref="V1660:V1723" si="388">IFERROR(G1660/L1660,"")</f>
        <v>4.3288590604026842</v>
      </c>
      <c r="W1660" s="161">
        <f>IFERROR(H1660/M1660,Tabla2[[#This Row],[CARGA PRODUCCION (ANIMALES/HA)]])</f>
        <v>3.9355015031429348</v>
      </c>
      <c r="X1660" s="162">
        <f t="shared" si="377"/>
        <v>2023</v>
      </c>
      <c r="Y1660" s="162">
        <f t="shared" si="378"/>
        <v>6</v>
      </c>
      <c r="Z1660" s="162" t="e">
        <f t="shared" ca="1" si="379"/>
        <v>#NAME?</v>
      </c>
      <c r="AA1660" s="163">
        <f t="shared" ref="AA1660:AA1723" si="389">IF(H1660&gt;0,H1660,G1660)</f>
        <v>144</v>
      </c>
      <c r="AB1660" s="160">
        <f t="shared" ref="AB1660:AB1723" si="390">IFERROR(G1660/AA1660,"")</f>
        <v>0.89583333333333337</v>
      </c>
      <c r="AC1660" s="164">
        <f t="shared" si="380"/>
        <v>0.10416666666666663</v>
      </c>
      <c r="AD1660" s="157"/>
    </row>
    <row r="1661" spans="1:30">
      <c r="A1661" s="156">
        <v>45105</v>
      </c>
      <c r="B1661" s="157" t="s">
        <v>85</v>
      </c>
      <c r="C1661" s="157">
        <v>1845</v>
      </c>
      <c r="D1661" s="157">
        <v>40</v>
      </c>
      <c r="E1661" s="157">
        <v>9</v>
      </c>
      <c r="F1661" s="157">
        <v>40</v>
      </c>
      <c r="G1661" s="157">
        <v>98</v>
      </c>
      <c r="H1661" s="157">
        <v>110</v>
      </c>
      <c r="I1661" s="157">
        <v>0</v>
      </c>
      <c r="J1661" s="157">
        <v>2</v>
      </c>
      <c r="K1661" s="157">
        <v>480</v>
      </c>
      <c r="L1661" s="157">
        <v>26.01</v>
      </c>
      <c r="M1661" s="158">
        <v>34.119999999999997</v>
      </c>
      <c r="N1661" s="159">
        <f>IF(Tabla2[[#This Row],[LECHE RETIRO DIA]]&lt;&gt;ISBLANK(Tabla2[[#This Row],[LECHE RETIRO DIA]]),SUM(Tabla2[[#This Row],[LECHE TANQUE DIA]:[LECHE RETIRO DIA]]),SUM(Tabla2[[#This Row],[LECHE TANQUE DIA]:[LECHE AUTOCONSUMO DIA]]))</f>
        <v>1934</v>
      </c>
      <c r="O1661" s="160">
        <f t="shared" si="381"/>
        <v>0.95398138572905899</v>
      </c>
      <c r="P1661" s="161">
        <f t="shared" si="382"/>
        <v>19.73469387755102</v>
      </c>
      <c r="Q1661" s="161">
        <f t="shared" si="383"/>
        <v>18.826530612244898</v>
      </c>
      <c r="R1661" s="161">
        <f t="shared" si="384"/>
        <v>20</v>
      </c>
      <c r="S1661" s="161">
        <f t="shared" si="385"/>
        <v>4.0291666666666668</v>
      </c>
      <c r="T1661" s="161">
        <f t="shared" si="386"/>
        <v>4.8979591836734695</v>
      </c>
      <c r="U1661" s="161">
        <f t="shared" si="387"/>
        <v>74.356016916570539</v>
      </c>
      <c r="V1661" s="161">
        <f t="shared" si="388"/>
        <v>3.7677816224529024</v>
      </c>
      <c r="W1661" s="161">
        <f>IFERROR(H1661/M1661,Tabla2[[#This Row],[CARGA PRODUCCION (ANIMALES/HA)]])</f>
        <v>3.2239155920281362</v>
      </c>
      <c r="X1661" s="162">
        <f t="shared" si="377"/>
        <v>2023</v>
      </c>
      <c r="Y1661" s="162">
        <f t="shared" si="378"/>
        <v>6</v>
      </c>
      <c r="Z1661" s="162" t="e">
        <f t="shared" ca="1" si="379"/>
        <v>#NAME?</v>
      </c>
      <c r="AA1661" s="163">
        <f t="shared" si="389"/>
        <v>110</v>
      </c>
      <c r="AB1661" s="160">
        <f t="shared" si="390"/>
        <v>0.89090909090909087</v>
      </c>
      <c r="AC1661" s="164">
        <f t="shared" si="380"/>
        <v>0.10909090909090913</v>
      </c>
      <c r="AD1661" s="157"/>
    </row>
    <row r="1662" spans="1:30">
      <c r="A1662" s="156">
        <v>45105</v>
      </c>
      <c r="B1662" s="157" t="s">
        <v>117</v>
      </c>
      <c r="C1662" s="157">
        <v>660</v>
      </c>
      <c r="D1662" s="157">
        <v>15</v>
      </c>
      <c r="E1662" s="157">
        <v>5</v>
      </c>
      <c r="F1662" s="157">
        <v>15</v>
      </c>
      <c r="G1662" s="157">
        <v>39</v>
      </c>
      <c r="H1662" s="157">
        <v>47</v>
      </c>
      <c r="I1662" s="157">
        <v>0</v>
      </c>
      <c r="J1662" s="157">
        <v>3</v>
      </c>
      <c r="K1662" s="157">
        <v>180</v>
      </c>
      <c r="L1662" s="157">
        <v>14</v>
      </c>
      <c r="M1662" s="158">
        <v>15</v>
      </c>
      <c r="N1662" s="159">
        <f>IF(Tabla2[[#This Row],[LECHE RETIRO DIA]]&lt;&gt;ISBLANK(Tabla2[[#This Row],[LECHE RETIRO DIA]]),SUM(Tabla2[[#This Row],[LECHE TANQUE DIA]:[LECHE RETIRO DIA]]),SUM(Tabla2[[#This Row],[LECHE TANQUE DIA]:[LECHE AUTOCONSUMO DIA]]))</f>
        <v>695</v>
      </c>
      <c r="O1662" s="160">
        <f t="shared" si="381"/>
        <v>0.94964028776978415</v>
      </c>
      <c r="P1662" s="161">
        <f t="shared" si="382"/>
        <v>17.820512820512821</v>
      </c>
      <c r="Q1662" s="161">
        <f t="shared" si="383"/>
        <v>16.923076923076923</v>
      </c>
      <c r="R1662" s="161">
        <f t="shared" si="384"/>
        <v>5</v>
      </c>
      <c r="S1662" s="161">
        <f t="shared" si="385"/>
        <v>3.8611111111111112</v>
      </c>
      <c r="T1662" s="161">
        <f t="shared" si="386"/>
        <v>4.615384615384615</v>
      </c>
      <c r="U1662" s="161">
        <f t="shared" si="387"/>
        <v>49.642857142857146</v>
      </c>
      <c r="V1662" s="161">
        <f t="shared" si="388"/>
        <v>2.7857142857142856</v>
      </c>
      <c r="W1662" s="161">
        <f>IFERROR(H1662/M1662,Tabla2[[#This Row],[CARGA PRODUCCION (ANIMALES/HA)]])</f>
        <v>3.1333333333333333</v>
      </c>
      <c r="X1662" s="162">
        <f t="shared" si="377"/>
        <v>2023</v>
      </c>
      <c r="Y1662" s="162">
        <f t="shared" si="378"/>
        <v>6</v>
      </c>
      <c r="Z1662" s="162" t="e">
        <f t="shared" ca="1" si="379"/>
        <v>#NAME?</v>
      </c>
      <c r="AA1662" s="163">
        <f t="shared" si="389"/>
        <v>47</v>
      </c>
      <c r="AB1662" s="160">
        <f t="shared" si="390"/>
        <v>0.82978723404255317</v>
      </c>
      <c r="AC1662" s="164">
        <f t="shared" si="380"/>
        <v>0.17021276595744683</v>
      </c>
      <c r="AD1662" s="157"/>
    </row>
    <row r="1663" spans="1:30">
      <c r="A1663" s="156">
        <v>45106</v>
      </c>
      <c r="B1663" s="157" t="s">
        <v>81</v>
      </c>
      <c r="C1663" s="157">
        <v>2187</v>
      </c>
      <c r="D1663" s="157">
        <v>30</v>
      </c>
      <c r="E1663" s="157">
        <v>9</v>
      </c>
      <c r="F1663" s="157">
        <v>30</v>
      </c>
      <c r="G1663" s="157">
        <v>97</v>
      </c>
      <c r="H1663" s="157">
        <v>102</v>
      </c>
      <c r="I1663" s="157">
        <v>1</v>
      </c>
      <c r="J1663" s="157">
        <v>9</v>
      </c>
      <c r="K1663" s="157">
        <v>640</v>
      </c>
      <c r="L1663" s="157">
        <v>23.4</v>
      </c>
      <c r="M1663" s="158">
        <v>31.01</v>
      </c>
      <c r="N1663" s="159">
        <f>IF(Tabla2[[#This Row],[LECHE RETIRO DIA]]&lt;&gt;ISBLANK(Tabla2[[#This Row],[LECHE RETIRO DIA]]),SUM(Tabla2[[#This Row],[LECHE TANQUE DIA]:[LECHE RETIRO DIA]]),SUM(Tabla2[[#This Row],[LECHE TANQUE DIA]:[LECHE AUTOCONSUMO DIA]]))</f>
        <v>2256</v>
      </c>
      <c r="O1663" s="160">
        <f t="shared" si="381"/>
        <v>0.96941489361702127</v>
      </c>
      <c r="P1663" s="161">
        <f t="shared" si="382"/>
        <v>23.257731958762886</v>
      </c>
      <c r="Q1663" s="161">
        <f t="shared" si="383"/>
        <v>22.546391752577321</v>
      </c>
      <c r="R1663" s="161">
        <f t="shared" si="384"/>
        <v>3.3333333333333335</v>
      </c>
      <c r="S1663" s="161">
        <f t="shared" si="385"/>
        <v>3.5249999999999999</v>
      </c>
      <c r="T1663" s="161">
        <f t="shared" si="386"/>
        <v>6.5979381443298966</v>
      </c>
      <c r="U1663" s="161">
        <f t="shared" si="387"/>
        <v>96.410256410256423</v>
      </c>
      <c r="V1663" s="161">
        <f t="shared" si="388"/>
        <v>4.1452991452991457</v>
      </c>
      <c r="W1663" s="161">
        <f>IFERROR(H1663/M1663,Tabla2[[#This Row],[CARGA PRODUCCION (ANIMALES/HA)]])</f>
        <v>3.2892615285391806</v>
      </c>
      <c r="X1663" s="162">
        <f t="shared" si="377"/>
        <v>2023</v>
      </c>
      <c r="Y1663" s="162">
        <f t="shared" si="378"/>
        <v>6</v>
      </c>
      <c r="Z1663" s="162" t="e">
        <f t="shared" ca="1" si="379"/>
        <v>#NAME?</v>
      </c>
      <c r="AA1663" s="163">
        <f t="shared" si="389"/>
        <v>102</v>
      </c>
      <c r="AB1663" s="160">
        <f t="shared" si="390"/>
        <v>0.9509803921568627</v>
      </c>
      <c r="AC1663" s="164">
        <f t="shared" si="380"/>
        <v>4.9019607843137303E-2</v>
      </c>
      <c r="AD1663" s="157"/>
    </row>
    <row r="1664" spans="1:30">
      <c r="A1664" s="156">
        <v>45106</v>
      </c>
      <c r="B1664" s="157" t="s">
        <v>83</v>
      </c>
      <c r="C1664" s="157">
        <v>2401</v>
      </c>
      <c r="D1664" s="157">
        <v>40</v>
      </c>
      <c r="E1664" s="157">
        <v>9</v>
      </c>
      <c r="F1664" s="157">
        <v>40</v>
      </c>
      <c r="G1664" s="157">
        <v>129</v>
      </c>
      <c r="H1664" s="157">
        <v>144</v>
      </c>
      <c r="I1664" s="157">
        <v>2</v>
      </c>
      <c r="J1664" s="157">
        <v>10</v>
      </c>
      <c r="K1664" s="157">
        <v>680</v>
      </c>
      <c r="L1664" s="157">
        <v>29.8</v>
      </c>
      <c r="M1664" s="158">
        <v>36.590000000000003</v>
      </c>
      <c r="N1664" s="159">
        <f>IF(Tabla2[[#This Row],[LECHE RETIRO DIA]]&lt;&gt;ISBLANK(Tabla2[[#This Row],[LECHE RETIRO DIA]]),SUM(Tabla2[[#This Row],[LECHE TANQUE DIA]:[LECHE RETIRO DIA]]),SUM(Tabla2[[#This Row],[LECHE TANQUE DIA]:[LECHE AUTOCONSUMO DIA]]))</f>
        <v>2490</v>
      </c>
      <c r="O1664" s="160">
        <f t="shared" si="381"/>
        <v>0.96425702811244984</v>
      </c>
      <c r="P1664" s="161">
        <f t="shared" si="382"/>
        <v>19.302325581395348</v>
      </c>
      <c r="Q1664" s="161">
        <f t="shared" si="383"/>
        <v>18.612403100775193</v>
      </c>
      <c r="R1664" s="161">
        <f t="shared" si="384"/>
        <v>4</v>
      </c>
      <c r="S1664" s="161">
        <f t="shared" si="385"/>
        <v>3.6617647058823528</v>
      </c>
      <c r="T1664" s="161">
        <f t="shared" si="386"/>
        <v>5.2713178294573639</v>
      </c>
      <c r="U1664" s="161">
        <f t="shared" si="387"/>
        <v>83.557046979865774</v>
      </c>
      <c r="V1664" s="161">
        <f t="shared" si="388"/>
        <v>4.3288590604026842</v>
      </c>
      <c r="W1664" s="161">
        <f>IFERROR(H1664/M1664,Tabla2[[#This Row],[CARGA PRODUCCION (ANIMALES/HA)]])</f>
        <v>3.9355015031429348</v>
      </c>
      <c r="X1664" s="162">
        <f t="shared" si="377"/>
        <v>2023</v>
      </c>
      <c r="Y1664" s="162">
        <f t="shared" si="378"/>
        <v>6</v>
      </c>
      <c r="Z1664" s="162" t="e">
        <f t="shared" ca="1" si="379"/>
        <v>#NAME?</v>
      </c>
      <c r="AA1664" s="163">
        <f t="shared" si="389"/>
        <v>144</v>
      </c>
      <c r="AB1664" s="160">
        <f t="shared" si="390"/>
        <v>0.89583333333333337</v>
      </c>
      <c r="AC1664" s="164">
        <f t="shared" si="380"/>
        <v>0.10416666666666663</v>
      </c>
      <c r="AD1664" s="157"/>
    </row>
    <row r="1665" spans="1:30">
      <c r="A1665" s="156">
        <v>45106</v>
      </c>
      <c r="B1665" s="157" t="s">
        <v>85</v>
      </c>
      <c r="C1665" s="157">
        <v>1828</v>
      </c>
      <c r="D1665" s="157">
        <v>40</v>
      </c>
      <c r="E1665" s="157">
        <v>9</v>
      </c>
      <c r="F1665" s="157">
        <v>40</v>
      </c>
      <c r="G1665" s="157">
        <v>98</v>
      </c>
      <c r="H1665" s="157">
        <v>110</v>
      </c>
      <c r="I1665" s="157">
        <v>0</v>
      </c>
      <c r="J1665" s="157">
        <v>2</v>
      </c>
      <c r="K1665" s="157">
        <v>480</v>
      </c>
      <c r="L1665" s="157">
        <v>26.01</v>
      </c>
      <c r="M1665" s="158">
        <v>34.119999999999997</v>
      </c>
      <c r="N1665" s="159">
        <f>IF(Tabla2[[#This Row],[LECHE RETIRO DIA]]&lt;&gt;ISBLANK(Tabla2[[#This Row],[LECHE RETIRO DIA]]),SUM(Tabla2[[#This Row],[LECHE TANQUE DIA]:[LECHE RETIRO DIA]]),SUM(Tabla2[[#This Row],[LECHE TANQUE DIA]:[LECHE AUTOCONSUMO DIA]]))</f>
        <v>1917</v>
      </c>
      <c r="O1665" s="160">
        <f t="shared" si="381"/>
        <v>0.95357329160146065</v>
      </c>
      <c r="P1665" s="161">
        <f t="shared" si="382"/>
        <v>19.561224489795919</v>
      </c>
      <c r="Q1665" s="161">
        <f t="shared" si="383"/>
        <v>18.653061224489797</v>
      </c>
      <c r="R1665" s="161">
        <f t="shared" si="384"/>
        <v>20</v>
      </c>
      <c r="S1665" s="161">
        <f t="shared" si="385"/>
        <v>3.9937499999999999</v>
      </c>
      <c r="T1665" s="161">
        <f t="shared" si="386"/>
        <v>4.8979591836734695</v>
      </c>
      <c r="U1665" s="161">
        <f t="shared" si="387"/>
        <v>73.702422145328711</v>
      </c>
      <c r="V1665" s="161">
        <f t="shared" si="388"/>
        <v>3.7677816224529024</v>
      </c>
      <c r="W1665" s="161">
        <f>IFERROR(H1665/M1665,Tabla2[[#This Row],[CARGA PRODUCCION (ANIMALES/HA)]])</f>
        <v>3.2239155920281362</v>
      </c>
      <c r="X1665" s="162">
        <f t="shared" si="377"/>
        <v>2023</v>
      </c>
      <c r="Y1665" s="162">
        <f t="shared" si="378"/>
        <v>6</v>
      </c>
      <c r="Z1665" s="162" t="e">
        <f t="shared" ca="1" si="379"/>
        <v>#NAME?</v>
      </c>
      <c r="AA1665" s="163">
        <f t="shared" si="389"/>
        <v>110</v>
      </c>
      <c r="AB1665" s="160">
        <f t="shared" si="390"/>
        <v>0.89090909090909087</v>
      </c>
      <c r="AC1665" s="164">
        <f t="shared" si="380"/>
        <v>0.10909090909090913</v>
      </c>
      <c r="AD1665" s="157"/>
    </row>
    <row r="1666" spans="1:30">
      <c r="A1666" s="156">
        <v>45106</v>
      </c>
      <c r="B1666" s="157" t="s">
        <v>88</v>
      </c>
      <c r="C1666" s="157">
        <v>660</v>
      </c>
      <c r="D1666" s="157">
        <v>15</v>
      </c>
      <c r="E1666" s="157">
        <v>5</v>
      </c>
      <c r="F1666" s="157">
        <v>15</v>
      </c>
      <c r="G1666" s="157">
        <v>40</v>
      </c>
      <c r="H1666" s="157">
        <v>46</v>
      </c>
      <c r="I1666" s="157">
        <v>0</v>
      </c>
      <c r="J1666" s="157">
        <v>3</v>
      </c>
      <c r="K1666" s="157">
        <v>180</v>
      </c>
      <c r="L1666" s="157">
        <v>14</v>
      </c>
      <c r="M1666" s="158">
        <v>15</v>
      </c>
      <c r="N1666" s="159">
        <f>IF(Tabla2[[#This Row],[LECHE RETIRO DIA]]&lt;&gt;ISBLANK(Tabla2[[#This Row],[LECHE RETIRO DIA]]),SUM(Tabla2[[#This Row],[LECHE TANQUE DIA]:[LECHE RETIRO DIA]]),SUM(Tabla2[[#This Row],[LECHE TANQUE DIA]:[LECHE AUTOCONSUMO DIA]]))</f>
        <v>695</v>
      </c>
      <c r="O1666" s="160">
        <f t="shared" si="381"/>
        <v>0.94964028776978415</v>
      </c>
      <c r="P1666" s="161">
        <f t="shared" si="382"/>
        <v>17.375</v>
      </c>
      <c r="Q1666" s="161">
        <f t="shared" si="383"/>
        <v>16.5</v>
      </c>
      <c r="R1666" s="161">
        <f t="shared" si="384"/>
        <v>5</v>
      </c>
      <c r="S1666" s="161">
        <f t="shared" si="385"/>
        <v>3.8611111111111112</v>
      </c>
      <c r="T1666" s="161">
        <f t="shared" si="386"/>
        <v>4.5</v>
      </c>
      <c r="U1666" s="161">
        <f t="shared" si="387"/>
        <v>49.642857142857146</v>
      </c>
      <c r="V1666" s="161">
        <f t="shared" si="388"/>
        <v>2.8571428571428572</v>
      </c>
      <c r="W1666" s="161">
        <f>IFERROR(H1666/M1666,Tabla2[[#This Row],[CARGA PRODUCCION (ANIMALES/HA)]])</f>
        <v>3.0666666666666669</v>
      </c>
      <c r="X1666" s="162">
        <f t="shared" si="377"/>
        <v>2023</v>
      </c>
      <c r="Y1666" s="162">
        <f t="shared" si="378"/>
        <v>6</v>
      </c>
      <c r="Z1666" s="162" t="e">
        <f t="shared" ca="1" si="379"/>
        <v>#NAME?</v>
      </c>
      <c r="AA1666" s="163">
        <f t="shared" si="389"/>
        <v>46</v>
      </c>
      <c r="AB1666" s="160">
        <f t="shared" si="390"/>
        <v>0.86956521739130432</v>
      </c>
      <c r="AC1666" s="164">
        <f t="shared" si="380"/>
        <v>0.13043478260869568</v>
      </c>
      <c r="AD1666" s="157"/>
    </row>
    <row r="1667" spans="1:30">
      <c r="A1667" s="156">
        <v>45107</v>
      </c>
      <c r="B1667" s="157" t="s">
        <v>81</v>
      </c>
      <c r="C1667" s="157">
        <v>2210</v>
      </c>
      <c r="D1667" s="157">
        <v>30</v>
      </c>
      <c r="E1667" s="157">
        <v>9</v>
      </c>
      <c r="F1667" s="157">
        <v>30</v>
      </c>
      <c r="G1667" s="157">
        <v>97</v>
      </c>
      <c r="H1667" s="157">
        <v>102</v>
      </c>
      <c r="I1667" s="157">
        <v>1</v>
      </c>
      <c r="J1667" s="157">
        <v>9</v>
      </c>
      <c r="K1667" s="157">
        <v>640</v>
      </c>
      <c r="L1667" s="157">
        <v>23.4</v>
      </c>
      <c r="M1667" s="158">
        <v>31.01</v>
      </c>
      <c r="N1667" s="159">
        <f>IF(Tabla2[[#This Row],[LECHE RETIRO DIA]]&lt;&gt;ISBLANK(Tabla2[[#This Row],[LECHE RETIRO DIA]]),SUM(Tabla2[[#This Row],[LECHE TANQUE DIA]:[LECHE RETIRO DIA]]),SUM(Tabla2[[#This Row],[LECHE TANQUE DIA]:[LECHE AUTOCONSUMO DIA]]))</f>
        <v>2279</v>
      </c>
      <c r="O1667" s="160">
        <f t="shared" si="381"/>
        <v>0.9697235629662132</v>
      </c>
      <c r="P1667" s="161">
        <f t="shared" si="382"/>
        <v>23.494845360824741</v>
      </c>
      <c r="Q1667" s="161">
        <f t="shared" si="383"/>
        <v>22.783505154639176</v>
      </c>
      <c r="R1667" s="161">
        <f t="shared" si="384"/>
        <v>3.3333333333333335</v>
      </c>
      <c r="S1667" s="161">
        <f t="shared" si="385"/>
        <v>3.5609375000000001</v>
      </c>
      <c r="T1667" s="161">
        <f t="shared" si="386"/>
        <v>6.5979381443298966</v>
      </c>
      <c r="U1667" s="161">
        <f t="shared" si="387"/>
        <v>97.393162393162399</v>
      </c>
      <c r="V1667" s="161">
        <f t="shared" si="388"/>
        <v>4.1452991452991457</v>
      </c>
      <c r="W1667" s="161">
        <f>IFERROR(H1667/M1667,Tabla2[[#This Row],[CARGA PRODUCCION (ANIMALES/HA)]])</f>
        <v>3.2892615285391806</v>
      </c>
      <c r="X1667" s="162">
        <f t="shared" si="377"/>
        <v>2023</v>
      </c>
      <c r="Y1667" s="162">
        <f t="shared" si="378"/>
        <v>6</v>
      </c>
      <c r="Z1667" s="162" t="e">
        <f t="shared" ca="1" si="379"/>
        <v>#NAME?</v>
      </c>
      <c r="AA1667" s="163">
        <f t="shared" si="389"/>
        <v>102</v>
      </c>
      <c r="AB1667" s="160">
        <f t="shared" si="390"/>
        <v>0.9509803921568627</v>
      </c>
      <c r="AC1667" s="164">
        <f t="shared" si="380"/>
        <v>4.9019607843137303E-2</v>
      </c>
      <c r="AD1667" s="157"/>
    </row>
    <row r="1668" spans="1:30">
      <c r="A1668" s="156">
        <v>45107</v>
      </c>
      <c r="B1668" s="157" t="s">
        <v>83</v>
      </c>
      <c r="C1668" s="157">
        <v>2357</v>
      </c>
      <c r="D1668" s="157">
        <v>40</v>
      </c>
      <c r="E1668" s="157">
        <v>9</v>
      </c>
      <c r="F1668" s="157">
        <v>40</v>
      </c>
      <c r="G1668" s="157">
        <v>125</v>
      </c>
      <c r="H1668" s="157">
        <v>135</v>
      </c>
      <c r="I1668" s="157">
        <v>2</v>
      </c>
      <c r="J1668" s="157">
        <v>10</v>
      </c>
      <c r="K1668" s="157">
        <v>680</v>
      </c>
      <c r="L1668" s="157">
        <v>29.8</v>
      </c>
      <c r="M1668" s="158">
        <v>36.590000000000003</v>
      </c>
      <c r="N1668" s="159">
        <f>IF(Tabla2[[#This Row],[LECHE RETIRO DIA]]&lt;&gt;ISBLANK(Tabla2[[#This Row],[LECHE RETIRO DIA]]),SUM(Tabla2[[#This Row],[LECHE TANQUE DIA]:[LECHE RETIRO DIA]]),SUM(Tabla2[[#This Row],[LECHE TANQUE DIA]:[LECHE AUTOCONSUMO DIA]]))</f>
        <v>2446</v>
      </c>
      <c r="O1668" s="160">
        <f t="shared" si="381"/>
        <v>0.96361406377759606</v>
      </c>
      <c r="P1668" s="161">
        <f t="shared" si="382"/>
        <v>19.568000000000001</v>
      </c>
      <c r="Q1668" s="161">
        <f t="shared" si="383"/>
        <v>18.856000000000002</v>
      </c>
      <c r="R1668" s="161">
        <f t="shared" si="384"/>
        <v>4</v>
      </c>
      <c r="S1668" s="161">
        <f t="shared" si="385"/>
        <v>3.5970588235294119</v>
      </c>
      <c r="T1668" s="161">
        <f t="shared" si="386"/>
        <v>5.44</v>
      </c>
      <c r="U1668" s="161">
        <f t="shared" si="387"/>
        <v>82.080536912751683</v>
      </c>
      <c r="V1668" s="161">
        <f t="shared" si="388"/>
        <v>4.1946308724832218</v>
      </c>
      <c r="W1668" s="161">
        <f>IFERROR(H1668/M1668,Tabla2[[#This Row],[CARGA PRODUCCION (ANIMALES/HA)]])</f>
        <v>3.6895326591965016</v>
      </c>
      <c r="X1668" s="162">
        <f t="shared" si="377"/>
        <v>2023</v>
      </c>
      <c r="Y1668" s="162">
        <f t="shared" si="378"/>
        <v>6</v>
      </c>
      <c r="Z1668" s="162" t="e">
        <f t="shared" ca="1" si="379"/>
        <v>#NAME?</v>
      </c>
      <c r="AA1668" s="163">
        <f t="shared" si="389"/>
        <v>135</v>
      </c>
      <c r="AB1668" s="160">
        <f t="shared" si="390"/>
        <v>0.92592592592592593</v>
      </c>
      <c r="AC1668" s="164">
        <f t="shared" si="380"/>
        <v>7.407407407407407E-2</v>
      </c>
      <c r="AD1668" s="157"/>
    </row>
    <row r="1669" spans="1:30">
      <c r="A1669" s="156">
        <v>45107</v>
      </c>
      <c r="B1669" s="157" t="s">
        <v>85</v>
      </c>
      <c r="C1669" s="157">
        <v>1812</v>
      </c>
      <c r="D1669" s="157">
        <v>40</v>
      </c>
      <c r="E1669" s="157">
        <v>9</v>
      </c>
      <c r="F1669" s="157">
        <v>40</v>
      </c>
      <c r="G1669" s="157">
        <v>98</v>
      </c>
      <c r="H1669" s="157">
        <v>109</v>
      </c>
      <c r="I1669" s="157">
        <v>0</v>
      </c>
      <c r="J1669" s="157">
        <v>2</v>
      </c>
      <c r="K1669" s="157">
        <v>480</v>
      </c>
      <c r="L1669" s="157">
        <v>26.01</v>
      </c>
      <c r="M1669" s="158">
        <v>34.119999999999997</v>
      </c>
      <c r="N1669" s="159">
        <f>IF(Tabla2[[#This Row],[LECHE RETIRO DIA]]&lt;&gt;ISBLANK(Tabla2[[#This Row],[LECHE RETIRO DIA]]),SUM(Tabla2[[#This Row],[LECHE TANQUE DIA]:[LECHE RETIRO DIA]]),SUM(Tabla2[[#This Row],[LECHE TANQUE DIA]:[LECHE AUTOCONSUMO DIA]]))</f>
        <v>1901</v>
      </c>
      <c r="O1669" s="160">
        <f t="shared" si="381"/>
        <v>0.95318253550762755</v>
      </c>
      <c r="P1669" s="161">
        <f t="shared" si="382"/>
        <v>19.397959183673468</v>
      </c>
      <c r="Q1669" s="161">
        <f t="shared" si="383"/>
        <v>18.489795918367346</v>
      </c>
      <c r="R1669" s="161">
        <f t="shared" si="384"/>
        <v>20</v>
      </c>
      <c r="S1669" s="161">
        <f t="shared" si="385"/>
        <v>3.9604166666666667</v>
      </c>
      <c r="T1669" s="161">
        <f t="shared" si="386"/>
        <v>4.8979591836734695</v>
      </c>
      <c r="U1669" s="161">
        <f t="shared" si="387"/>
        <v>73.087274125336407</v>
      </c>
      <c r="V1669" s="161">
        <f t="shared" si="388"/>
        <v>3.7677816224529024</v>
      </c>
      <c r="W1669" s="161">
        <f>IFERROR(H1669/M1669,Tabla2[[#This Row],[CARGA PRODUCCION (ANIMALES/HA)]])</f>
        <v>3.1946072684642441</v>
      </c>
      <c r="X1669" s="162">
        <f t="shared" si="377"/>
        <v>2023</v>
      </c>
      <c r="Y1669" s="162">
        <f t="shared" si="378"/>
        <v>6</v>
      </c>
      <c r="Z1669" s="162" t="e">
        <f t="shared" ca="1" si="379"/>
        <v>#NAME?</v>
      </c>
      <c r="AA1669" s="163">
        <f t="shared" si="389"/>
        <v>109</v>
      </c>
      <c r="AB1669" s="160">
        <f t="shared" si="390"/>
        <v>0.8990825688073395</v>
      </c>
      <c r="AC1669" s="164">
        <f t="shared" si="380"/>
        <v>0.1009174311926605</v>
      </c>
      <c r="AD1669" s="157"/>
    </row>
    <row r="1670" spans="1:30">
      <c r="A1670" s="156">
        <v>45107</v>
      </c>
      <c r="B1670" s="157" t="s">
        <v>88</v>
      </c>
      <c r="C1670" s="157">
        <v>645</v>
      </c>
      <c r="D1670" s="157">
        <v>15</v>
      </c>
      <c r="E1670" s="157">
        <v>5</v>
      </c>
      <c r="F1670" s="157">
        <v>15</v>
      </c>
      <c r="G1670" s="157">
        <v>41</v>
      </c>
      <c r="H1670" s="157">
        <v>48</v>
      </c>
      <c r="I1670" s="157">
        <v>0</v>
      </c>
      <c r="J1670" s="157">
        <v>3</v>
      </c>
      <c r="K1670" s="157">
        <v>180</v>
      </c>
      <c r="L1670" s="157">
        <v>14</v>
      </c>
      <c r="M1670" s="158">
        <v>15</v>
      </c>
      <c r="N1670" s="159">
        <f>IF(Tabla2[[#This Row],[LECHE RETIRO DIA]]&lt;&gt;ISBLANK(Tabla2[[#This Row],[LECHE RETIRO DIA]]),SUM(Tabla2[[#This Row],[LECHE TANQUE DIA]:[LECHE RETIRO DIA]]),SUM(Tabla2[[#This Row],[LECHE TANQUE DIA]:[LECHE AUTOCONSUMO DIA]]))</f>
        <v>680</v>
      </c>
      <c r="O1670" s="160">
        <f t="shared" si="381"/>
        <v>0.94852941176470584</v>
      </c>
      <c r="P1670" s="161">
        <f t="shared" si="382"/>
        <v>16.585365853658537</v>
      </c>
      <c r="Q1670" s="161">
        <f t="shared" si="383"/>
        <v>15.731707317073171</v>
      </c>
      <c r="R1670" s="161">
        <f t="shared" si="384"/>
        <v>5</v>
      </c>
      <c r="S1670" s="161">
        <f t="shared" si="385"/>
        <v>3.7777777777777777</v>
      </c>
      <c r="T1670" s="161">
        <f t="shared" si="386"/>
        <v>4.3902439024390247</v>
      </c>
      <c r="U1670" s="161">
        <f t="shared" si="387"/>
        <v>48.571428571428569</v>
      </c>
      <c r="V1670" s="161">
        <f t="shared" si="388"/>
        <v>2.9285714285714284</v>
      </c>
      <c r="W1670" s="161">
        <f>IFERROR(H1670/M1670,Tabla2[[#This Row],[CARGA PRODUCCION (ANIMALES/HA)]])</f>
        <v>3.2</v>
      </c>
      <c r="X1670" s="162">
        <f t="shared" si="377"/>
        <v>2023</v>
      </c>
      <c r="Y1670" s="162">
        <f t="shared" si="378"/>
        <v>6</v>
      </c>
      <c r="Z1670" s="162" t="e">
        <f t="shared" ca="1" si="379"/>
        <v>#NAME?</v>
      </c>
      <c r="AA1670" s="163">
        <f t="shared" si="389"/>
        <v>48</v>
      </c>
      <c r="AB1670" s="160">
        <f t="shared" si="390"/>
        <v>0.85416666666666663</v>
      </c>
      <c r="AC1670" s="164">
        <f t="shared" si="380"/>
        <v>0.14583333333333337</v>
      </c>
      <c r="AD1670" s="157"/>
    </row>
    <row r="1671" spans="1:30">
      <c r="A1671" s="170">
        <v>45108</v>
      </c>
      <c r="B1671" s="171" t="s">
        <v>81</v>
      </c>
      <c r="C1671" s="171">
        <v>2178</v>
      </c>
      <c r="D1671" s="171">
        <v>30</v>
      </c>
      <c r="E1671" s="171">
        <v>9</v>
      </c>
      <c r="F1671" s="171">
        <v>30</v>
      </c>
      <c r="G1671" s="171">
        <v>91</v>
      </c>
      <c r="H1671" s="171">
        <v>96</v>
      </c>
      <c r="I1671" s="171">
        <v>1</v>
      </c>
      <c r="J1671" s="171">
        <v>9</v>
      </c>
      <c r="K1671" s="171">
        <v>640</v>
      </c>
      <c r="L1671" s="171">
        <v>23.4</v>
      </c>
      <c r="M1671" s="172">
        <v>31.01</v>
      </c>
      <c r="N1671" s="173">
        <f>IF(Tabla2[[#This Row],[LECHE RETIRO DIA]]&lt;&gt;ISBLANK(Tabla2[[#This Row],[LECHE RETIRO DIA]]),SUM(Tabla2[[#This Row],[LECHE TANQUE DIA]:[LECHE RETIRO DIA]]),SUM(Tabla2[[#This Row],[LECHE TANQUE DIA]:[LECHE AUTOCONSUMO DIA]]))</f>
        <v>2247</v>
      </c>
      <c r="O1671" s="174">
        <f t="shared" si="381"/>
        <v>0.96929238985313748</v>
      </c>
      <c r="P1671" s="175">
        <f t="shared" si="382"/>
        <v>24.692307692307693</v>
      </c>
      <c r="Q1671" s="175">
        <f t="shared" si="383"/>
        <v>23.934065934065934</v>
      </c>
      <c r="R1671" s="175">
        <f t="shared" si="384"/>
        <v>3.3333333333333335</v>
      </c>
      <c r="S1671" s="175">
        <f t="shared" si="385"/>
        <v>3.5109374999999998</v>
      </c>
      <c r="T1671" s="175">
        <f t="shared" si="386"/>
        <v>7.0329670329670328</v>
      </c>
      <c r="U1671" s="175">
        <f t="shared" si="387"/>
        <v>96.025641025641036</v>
      </c>
      <c r="V1671" s="175">
        <f t="shared" si="388"/>
        <v>3.8888888888888893</v>
      </c>
      <c r="W1671" s="175">
        <f>IFERROR(H1671/M1671,Tabla2[[#This Row],[CARGA PRODUCCION (ANIMALES/HA)]])</f>
        <v>3.0957755562721703</v>
      </c>
      <c r="X1671" s="176">
        <f t="shared" si="377"/>
        <v>2023</v>
      </c>
      <c r="Y1671" s="176">
        <f t="shared" si="378"/>
        <v>7</v>
      </c>
      <c r="Z1671" s="176" t="e">
        <f t="shared" ca="1" si="379"/>
        <v>#NAME?</v>
      </c>
      <c r="AA1671" s="177">
        <f t="shared" si="389"/>
        <v>96</v>
      </c>
      <c r="AB1671" s="174">
        <f t="shared" si="390"/>
        <v>0.94791666666666663</v>
      </c>
      <c r="AC1671" s="178">
        <f t="shared" si="380"/>
        <v>5.208333333333337E-2</v>
      </c>
      <c r="AD1671" s="171"/>
    </row>
    <row r="1672" spans="1:30">
      <c r="A1672" s="170">
        <v>45108</v>
      </c>
      <c r="B1672" s="171" t="s">
        <v>83</v>
      </c>
      <c r="C1672" s="171">
        <v>2319</v>
      </c>
      <c r="D1672" s="171">
        <v>40</v>
      </c>
      <c r="E1672" s="171">
        <v>9</v>
      </c>
      <c r="F1672" s="171">
        <v>40</v>
      </c>
      <c r="G1672" s="171">
        <v>127</v>
      </c>
      <c r="H1672" s="171">
        <v>137</v>
      </c>
      <c r="I1672" s="171">
        <v>2</v>
      </c>
      <c r="J1672" s="171">
        <v>10</v>
      </c>
      <c r="K1672" s="171">
        <v>680</v>
      </c>
      <c r="L1672" s="171">
        <v>29.8</v>
      </c>
      <c r="M1672" s="172">
        <v>36.590000000000003</v>
      </c>
      <c r="N1672" s="173">
        <f>IF(Tabla2[[#This Row],[LECHE RETIRO DIA]]&lt;&gt;ISBLANK(Tabla2[[#This Row],[LECHE RETIRO DIA]]),SUM(Tabla2[[#This Row],[LECHE TANQUE DIA]:[LECHE RETIRO DIA]]),SUM(Tabla2[[#This Row],[LECHE TANQUE DIA]:[LECHE AUTOCONSUMO DIA]]))</f>
        <v>2408</v>
      </c>
      <c r="O1672" s="174">
        <f t="shared" si="381"/>
        <v>0.96303986710963452</v>
      </c>
      <c r="P1672" s="175">
        <f t="shared" si="382"/>
        <v>18.960629921259841</v>
      </c>
      <c r="Q1672" s="175">
        <f t="shared" si="383"/>
        <v>18.259842519685041</v>
      </c>
      <c r="R1672" s="175">
        <f t="shared" si="384"/>
        <v>4</v>
      </c>
      <c r="S1672" s="175">
        <f t="shared" si="385"/>
        <v>3.5411764705882351</v>
      </c>
      <c r="T1672" s="175">
        <f t="shared" si="386"/>
        <v>5.3543307086614176</v>
      </c>
      <c r="U1672" s="175">
        <f t="shared" si="387"/>
        <v>80.805369127516784</v>
      </c>
      <c r="V1672" s="175">
        <f t="shared" si="388"/>
        <v>4.2617449664429525</v>
      </c>
      <c r="W1672" s="175">
        <f>IFERROR(H1672/M1672,Tabla2[[#This Row],[CARGA PRODUCCION (ANIMALES/HA)]])</f>
        <v>3.7441924022957087</v>
      </c>
      <c r="X1672" s="176">
        <f t="shared" si="377"/>
        <v>2023</v>
      </c>
      <c r="Y1672" s="176">
        <f t="shared" si="378"/>
        <v>7</v>
      </c>
      <c r="Z1672" s="176" t="e">
        <f t="shared" ca="1" si="379"/>
        <v>#NAME?</v>
      </c>
      <c r="AA1672" s="177">
        <f t="shared" si="389"/>
        <v>137</v>
      </c>
      <c r="AB1672" s="174">
        <f t="shared" si="390"/>
        <v>0.92700729927007297</v>
      </c>
      <c r="AC1672" s="178">
        <f t="shared" si="380"/>
        <v>7.2992700729927029E-2</v>
      </c>
      <c r="AD1672" s="171"/>
    </row>
    <row r="1673" spans="1:30">
      <c r="A1673" s="170">
        <v>45108</v>
      </c>
      <c r="B1673" s="171" t="s">
        <v>85</v>
      </c>
      <c r="C1673" s="171">
        <v>1721</v>
      </c>
      <c r="D1673" s="171">
        <v>30</v>
      </c>
      <c r="E1673" s="171">
        <v>9</v>
      </c>
      <c r="F1673" s="171">
        <v>30</v>
      </c>
      <c r="G1673" s="171">
        <v>99</v>
      </c>
      <c r="H1673" s="171">
        <v>112</v>
      </c>
      <c r="I1673" s="171">
        <v>0</v>
      </c>
      <c r="J1673" s="171">
        <v>2</v>
      </c>
      <c r="K1673" s="171">
        <v>480</v>
      </c>
      <c r="L1673" s="171">
        <v>26.01</v>
      </c>
      <c r="M1673" s="172">
        <v>34.119999999999997</v>
      </c>
      <c r="N1673" s="173">
        <f>IF(Tabla2[[#This Row],[LECHE RETIRO DIA]]&lt;&gt;ISBLANK(Tabla2[[#This Row],[LECHE RETIRO DIA]]),SUM(Tabla2[[#This Row],[LECHE TANQUE DIA]:[LECHE RETIRO DIA]]),SUM(Tabla2[[#This Row],[LECHE TANQUE DIA]:[LECHE AUTOCONSUMO DIA]]))</f>
        <v>1790</v>
      </c>
      <c r="O1673" s="174">
        <f t="shared" si="381"/>
        <v>0.96145251396648046</v>
      </c>
      <c r="P1673" s="175">
        <f t="shared" si="382"/>
        <v>18.08080808080808</v>
      </c>
      <c r="Q1673" s="175">
        <f t="shared" si="383"/>
        <v>17.383838383838384</v>
      </c>
      <c r="R1673" s="175">
        <f t="shared" si="384"/>
        <v>15</v>
      </c>
      <c r="S1673" s="175">
        <f t="shared" si="385"/>
        <v>3.7291666666666665</v>
      </c>
      <c r="T1673" s="175">
        <f t="shared" si="386"/>
        <v>4.8484848484848486</v>
      </c>
      <c r="U1673" s="175">
        <f t="shared" si="387"/>
        <v>68.819684736639744</v>
      </c>
      <c r="V1673" s="175">
        <f t="shared" si="388"/>
        <v>3.8062283737024218</v>
      </c>
      <c r="W1673" s="175">
        <f>IFERROR(H1673/M1673,Tabla2[[#This Row],[CARGA PRODUCCION (ANIMALES/HA)]])</f>
        <v>3.2825322391559206</v>
      </c>
      <c r="X1673" s="176">
        <f t="shared" si="377"/>
        <v>2023</v>
      </c>
      <c r="Y1673" s="176">
        <f t="shared" si="378"/>
        <v>7</v>
      </c>
      <c r="Z1673" s="176" t="e">
        <f t="shared" ca="1" si="379"/>
        <v>#NAME?</v>
      </c>
      <c r="AA1673" s="177">
        <f t="shared" si="389"/>
        <v>112</v>
      </c>
      <c r="AB1673" s="174">
        <f t="shared" si="390"/>
        <v>0.8839285714285714</v>
      </c>
      <c r="AC1673" s="178">
        <f t="shared" si="380"/>
        <v>0.1160714285714286</v>
      </c>
      <c r="AD1673" s="171"/>
    </row>
    <row r="1674" spans="1:30">
      <c r="A1674" s="170">
        <v>45108</v>
      </c>
      <c r="B1674" s="171" t="s">
        <v>88</v>
      </c>
      <c r="C1674" s="171">
        <v>715</v>
      </c>
      <c r="D1674" s="171">
        <v>15</v>
      </c>
      <c r="E1674" s="171">
        <v>5</v>
      </c>
      <c r="F1674" s="171">
        <v>15</v>
      </c>
      <c r="G1674" s="171">
        <v>37</v>
      </c>
      <c r="H1674" s="171">
        <v>44</v>
      </c>
      <c r="I1674" s="171">
        <v>0</v>
      </c>
      <c r="J1674" s="171">
        <v>3</v>
      </c>
      <c r="K1674" s="171">
        <v>180</v>
      </c>
      <c r="L1674" s="171">
        <v>14</v>
      </c>
      <c r="M1674" s="172">
        <v>15</v>
      </c>
      <c r="N1674" s="173">
        <f>IF(Tabla2[[#This Row],[LECHE RETIRO DIA]]&lt;&gt;ISBLANK(Tabla2[[#This Row],[LECHE RETIRO DIA]]),SUM(Tabla2[[#This Row],[LECHE TANQUE DIA]:[LECHE RETIRO DIA]]),SUM(Tabla2[[#This Row],[LECHE TANQUE DIA]:[LECHE AUTOCONSUMO DIA]]))</f>
        <v>750</v>
      </c>
      <c r="O1674" s="174">
        <f t="shared" si="381"/>
        <v>0.95333333333333337</v>
      </c>
      <c r="P1674" s="175">
        <f t="shared" si="382"/>
        <v>20.27027027027027</v>
      </c>
      <c r="Q1674" s="175">
        <f t="shared" si="383"/>
        <v>19.324324324324323</v>
      </c>
      <c r="R1674" s="175">
        <f t="shared" si="384"/>
        <v>5</v>
      </c>
      <c r="S1674" s="175">
        <f t="shared" si="385"/>
        <v>4.166666666666667</v>
      </c>
      <c r="T1674" s="175">
        <f t="shared" si="386"/>
        <v>4.8648648648648649</v>
      </c>
      <c r="U1674" s="175">
        <f t="shared" si="387"/>
        <v>53.571428571428569</v>
      </c>
      <c r="V1674" s="175">
        <f t="shared" si="388"/>
        <v>2.6428571428571428</v>
      </c>
      <c r="W1674" s="175">
        <f>IFERROR(H1674/M1674,Tabla2[[#This Row],[CARGA PRODUCCION (ANIMALES/HA)]])</f>
        <v>2.9333333333333331</v>
      </c>
      <c r="X1674" s="176">
        <f t="shared" si="377"/>
        <v>2023</v>
      </c>
      <c r="Y1674" s="176">
        <f t="shared" si="378"/>
        <v>7</v>
      </c>
      <c r="Z1674" s="176" t="e">
        <f t="shared" ca="1" si="379"/>
        <v>#NAME?</v>
      </c>
      <c r="AA1674" s="177">
        <f t="shared" si="389"/>
        <v>44</v>
      </c>
      <c r="AB1674" s="174">
        <f t="shared" si="390"/>
        <v>0.84090909090909094</v>
      </c>
      <c r="AC1674" s="178">
        <f t="shared" si="380"/>
        <v>0.15909090909090906</v>
      </c>
      <c r="AD1674" s="171"/>
    </row>
    <row r="1675" spans="1:30">
      <c r="A1675" s="170">
        <v>45109</v>
      </c>
      <c r="B1675" s="171" t="s">
        <v>80</v>
      </c>
      <c r="C1675" s="171">
        <v>2178</v>
      </c>
      <c r="D1675" s="171">
        <v>30</v>
      </c>
      <c r="E1675" s="171">
        <v>9</v>
      </c>
      <c r="F1675" s="171">
        <v>30</v>
      </c>
      <c r="G1675" s="171">
        <v>91</v>
      </c>
      <c r="H1675" s="171">
        <v>96</v>
      </c>
      <c r="I1675" s="171">
        <v>1</v>
      </c>
      <c r="J1675" s="171">
        <v>9</v>
      </c>
      <c r="K1675" s="171">
        <v>640</v>
      </c>
      <c r="L1675" s="171">
        <v>23.4</v>
      </c>
      <c r="M1675" s="172">
        <v>31.01</v>
      </c>
      <c r="N1675" s="173">
        <f>IF(Tabla2[[#This Row],[LECHE RETIRO DIA]]&lt;&gt;ISBLANK(Tabla2[[#This Row],[LECHE RETIRO DIA]]),SUM(Tabla2[[#This Row],[LECHE TANQUE DIA]:[LECHE RETIRO DIA]]),SUM(Tabla2[[#This Row],[LECHE TANQUE DIA]:[LECHE AUTOCONSUMO DIA]]))</f>
        <v>2247</v>
      </c>
      <c r="O1675" s="174">
        <f t="shared" si="381"/>
        <v>0.96929238985313748</v>
      </c>
      <c r="P1675" s="175">
        <f t="shared" si="382"/>
        <v>24.692307692307693</v>
      </c>
      <c r="Q1675" s="175">
        <f t="shared" si="383"/>
        <v>23.934065934065934</v>
      </c>
      <c r="R1675" s="175">
        <f t="shared" si="384"/>
        <v>3.3333333333333335</v>
      </c>
      <c r="S1675" s="175">
        <f t="shared" si="385"/>
        <v>3.5109374999999998</v>
      </c>
      <c r="T1675" s="175">
        <f t="shared" si="386"/>
        <v>7.0329670329670328</v>
      </c>
      <c r="U1675" s="175">
        <f t="shared" si="387"/>
        <v>96.025641025641036</v>
      </c>
      <c r="V1675" s="175">
        <f t="shared" si="388"/>
        <v>3.8888888888888893</v>
      </c>
      <c r="W1675" s="175">
        <f>IFERROR(H1675/M1675,Tabla2[[#This Row],[CARGA PRODUCCION (ANIMALES/HA)]])</f>
        <v>3.0957755562721703</v>
      </c>
      <c r="X1675" s="176">
        <f t="shared" si="377"/>
        <v>2023</v>
      </c>
      <c r="Y1675" s="176">
        <f t="shared" si="378"/>
        <v>7</v>
      </c>
      <c r="Z1675" s="176" t="e">
        <f t="shared" ca="1" si="379"/>
        <v>#NAME?</v>
      </c>
      <c r="AA1675" s="177">
        <f t="shared" si="389"/>
        <v>96</v>
      </c>
      <c r="AB1675" s="174">
        <f t="shared" si="390"/>
        <v>0.94791666666666663</v>
      </c>
      <c r="AC1675" s="178">
        <f t="shared" si="380"/>
        <v>5.208333333333337E-2</v>
      </c>
      <c r="AD1675" s="171"/>
    </row>
    <row r="1676" spans="1:30">
      <c r="A1676" s="170">
        <v>45109</v>
      </c>
      <c r="B1676" s="171" t="s">
        <v>83</v>
      </c>
      <c r="C1676" s="171">
        <v>2289</v>
      </c>
      <c r="D1676" s="171">
        <v>40</v>
      </c>
      <c r="E1676" s="171">
        <v>9</v>
      </c>
      <c r="F1676" s="171">
        <v>40</v>
      </c>
      <c r="G1676" s="171">
        <v>127</v>
      </c>
      <c r="H1676" s="171">
        <v>137</v>
      </c>
      <c r="I1676" s="171">
        <v>2</v>
      </c>
      <c r="J1676" s="171">
        <v>10</v>
      </c>
      <c r="K1676" s="171">
        <v>680</v>
      </c>
      <c r="L1676" s="171">
        <v>29.8</v>
      </c>
      <c r="M1676" s="172">
        <v>36.590000000000003</v>
      </c>
      <c r="N1676" s="173">
        <f>IF(Tabla2[[#This Row],[LECHE RETIRO DIA]]&lt;&gt;ISBLANK(Tabla2[[#This Row],[LECHE RETIRO DIA]]),SUM(Tabla2[[#This Row],[LECHE TANQUE DIA]:[LECHE RETIRO DIA]]),SUM(Tabla2[[#This Row],[LECHE TANQUE DIA]:[LECHE AUTOCONSUMO DIA]]))</f>
        <v>2378</v>
      </c>
      <c r="O1676" s="174">
        <f t="shared" si="381"/>
        <v>0.96257359125315389</v>
      </c>
      <c r="P1676" s="175">
        <f t="shared" si="382"/>
        <v>18.724409448818896</v>
      </c>
      <c r="Q1676" s="175">
        <f t="shared" si="383"/>
        <v>18.023622047244096</v>
      </c>
      <c r="R1676" s="175">
        <f t="shared" si="384"/>
        <v>4</v>
      </c>
      <c r="S1676" s="175">
        <f t="shared" si="385"/>
        <v>3.4970588235294118</v>
      </c>
      <c r="T1676" s="175">
        <f t="shared" si="386"/>
        <v>5.3543307086614176</v>
      </c>
      <c r="U1676" s="175">
        <f t="shared" si="387"/>
        <v>79.798657718120808</v>
      </c>
      <c r="V1676" s="175">
        <f t="shared" si="388"/>
        <v>4.2617449664429525</v>
      </c>
      <c r="W1676" s="175">
        <f>IFERROR(H1676/M1676,Tabla2[[#This Row],[CARGA PRODUCCION (ANIMALES/HA)]])</f>
        <v>3.7441924022957087</v>
      </c>
      <c r="X1676" s="176">
        <f t="shared" si="377"/>
        <v>2023</v>
      </c>
      <c r="Y1676" s="176">
        <f t="shared" si="378"/>
        <v>7</v>
      </c>
      <c r="Z1676" s="176" t="e">
        <f t="shared" ca="1" si="379"/>
        <v>#NAME?</v>
      </c>
      <c r="AA1676" s="177">
        <f t="shared" si="389"/>
        <v>137</v>
      </c>
      <c r="AB1676" s="174">
        <f t="shared" si="390"/>
        <v>0.92700729927007297</v>
      </c>
      <c r="AC1676" s="178">
        <f t="shared" si="380"/>
        <v>7.2992700729927029E-2</v>
      </c>
      <c r="AD1676" s="171"/>
    </row>
    <row r="1677" spans="1:30">
      <c r="A1677" s="170">
        <v>45109</v>
      </c>
      <c r="B1677" s="171" t="s">
        <v>85</v>
      </c>
      <c r="C1677" s="171">
        <v>1891</v>
      </c>
      <c r="D1677" s="171">
        <v>40</v>
      </c>
      <c r="E1677" s="171">
        <v>9</v>
      </c>
      <c r="F1677" s="171">
        <v>40</v>
      </c>
      <c r="G1677" s="171">
        <v>100</v>
      </c>
      <c r="H1677" s="171">
        <v>112</v>
      </c>
      <c r="I1677" s="171">
        <v>0</v>
      </c>
      <c r="J1677" s="171">
        <v>2</v>
      </c>
      <c r="K1677" s="171">
        <v>480</v>
      </c>
      <c r="L1677" s="171">
        <v>26.01</v>
      </c>
      <c r="M1677" s="172">
        <v>34.119999999999997</v>
      </c>
      <c r="N1677" s="173">
        <f>IF(Tabla2[[#This Row],[LECHE RETIRO DIA]]&lt;&gt;ISBLANK(Tabla2[[#This Row],[LECHE RETIRO DIA]]),SUM(Tabla2[[#This Row],[LECHE TANQUE DIA]:[LECHE RETIRO DIA]]),SUM(Tabla2[[#This Row],[LECHE TANQUE DIA]:[LECHE AUTOCONSUMO DIA]]))</f>
        <v>1980</v>
      </c>
      <c r="O1677" s="174">
        <f t="shared" si="381"/>
        <v>0.95505050505050504</v>
      </c>
      <c r="P1677" s="175">
        <f t="shared" si="382"/>
        <v>19.8</v>
      </c>
      <c r="Q1677" s="175">
        <f t="shared" si="383"/>
        <v>18.91</v>
      </c>
      <c r="R1677" s="175">
        <f t="shared" si="384"/>
        <v>20</v>
      </c>
      <c r="S1677" s="175">
        <f t="shared" si="385"/>
        <v>4.125</v>
      </c>
      <c r="T1677" s="175">
        <f t="shared" si="386"/>
        <v>4.8</v>
      </c>
      <c r="U1677" s="175">
        <f t="shared" si="387"/>
        <v>76.124567474048433</v>
      </c>
      <c r="V1677" s="175">
        <f t="shared" si="388"/>
        <v>3.8446751249519413</v>
      </c>
      <c r="W1677" s="175">
        <f>IFERROR(H1677/M1677,Tabla2[[#This Row],[CARGA PRODUCCION (ANIMALES/HA)]])</f>
        <v>3.2825322391559206</v>
      </c>
      <c r="X1677" s="176">
        <f t="shared" ref="X1677:X1740" si="391">YEAR(A1677)</f>
        <v>2023</v>
      </c>
      <c r="Y1677" s="176">
        <f t="shared" ref="Y1677:Y1740" si="392">MONTH(A1677)</f>
        <v>7</v>
      </c>
      <c r="Z1677" s="176" t="e">
        <f t="shared" ref="Z1677:Z1740" ca="1" si="393">_xlfn.ISOWEEKNUM(A1677)</f>
        <v>#NAME?</v>
      </c>
      <c r="AA1677" s="177">
        <f t="shared" si="389"/>
        <v>112</v>
      </c>
      <c r="AB1677" s="174">
        <f t="shared" si="390"/>
        <v>0.8928571428571429</v>
      </c>
      <c r="AC1677" s="178">
        <f t="shared" si="380"/>
        <v>0.1071428571428571</v>
      </c>
      <c r="AD1677" s="171"/>
    </row>
    <row r="1678" spans="1:30">
      <c r="A1678" s="170">
        <v>45109</v>
      </c>
      <c r="B1678" s="171" t="s">
        <v>88</v>
      </c>
      <c r="C1678" s="171">
        <v>639</v>
      </c>
      <c r="D1678" s="171">
        <v>15</v>
      </c>
      <c r="E1678" s="171">
        <v>5</v>
      </c>
      <c r="F1678" s="171">
        <v>15</v>
      </c>
      <c r="G1678" s="171">
        <v>37</v>
      </c>
      <c r="H1678" s="171">
        <v>44</v>
      </c>
      <c r="I1678" s="171">
        <v>0</v>
      </c>
      <c r="J1678" s="171">
        <v>3</v>
      </c>
      <c r="K1678" s="171">
        <v>180</v>
      </c>
      <c r="L1678" s="171">
        <v>14</v>
      </c>
      <c r="M1678" s="172">
        <v>15</v>
      </c>
      <c r="N1678" s="173">
        <f>IF(Tabla2[[#This Row],[LECHE RETIRO DIA]]&lt;&gt;ISBLANK(Tabla2[[#This Row],[LECHE RETIRO DIA]]),SUM(Tabla2[[#This Row],[LECHE TANQUE DIA]:[LECHE RETIRO DIA]]),SUM(Tabla2[[#This Row],[LECHE TANQUE DIA]:[LECHE AUTOCONSUMO DIA]]))</f>
        <v>674</v>
      </c>
      <c r="O1678" s="174">
        <f t="shared" si="381"/>
        <v>0.94807121661721072</v>
      </c>
      <c r="P1678" s="175">
        <f t="shared" si="382"/>
        <v>18.216216216216218</v>
      </c>
      <c r="Q1678" s="175">
        <f t="shared" si="383"/>
        <v>17.27027027027027</v>
      </c>
      <c r="R1678" s="175">
        <f t="shared" si="384"/>
        <v>5</v>
      </c>
      <c r="S1678" s="175">
        <f t="shared" si="385"/>
        <v>3.7444444444444445</v>
      </c>
      <c r="T1678" s="175">
        <f t="shared" si="386"/>
        <v>4.8648648648648649</v>
      </c>
      <c r="U1678" s="175">
        <f t="shared" si="387"/>
        <v>48.142857142857146</v>
      </c>
      <c r="V1678" s="175">
        <f t="shared" si="388"/>
        <v>2.6428571428571428</v>
      </c>
      <c r="W1678" s="175">
        <f>IFERROR(H1678/M1678,Tabla2[[#This Row],[CARGA PRODUCCION (ANIMALES/HA)]])</f>
        <v>2.9333333333333331</v>
      </c>
      <c r="X1678" s="176">
        <f t="shared" si="391"/>
        <v>2023</v>
      </c>
      <c r="Y1678" s="176">
        <f t="shared" si="392"/>
        <v>7</v>
      </c>
      <c r="Z1678" s="176" t="e">
        <f t="shared" ca="1" si="393"/>
        <v>#NAME?</v>
      </c>
      <c r="AA1678" s="177">
        <f t="shared" si="389"/>
        <v>44</v>
      </c>
      <c r="AB1678" s="174">
        <f t="shared" si="390"/>
        <v>0.84090909090909094</v>
      </c>
      <c r="AC1678" s="178">
        <f t="shared" si="380"/>
        <v>0.15909090909090906</v>
      </c>
      <c r="AD1678" s="171"/>
    </row>
    <row r="1679" spans="1:30">
      <c r="A1679" s="170">
        <v>45110</v>
      </c>
      <c r="B1679" s="171" t="s">
        <v>80</v>
      </c>
      <c r="C1679" s="171">
        <v>2199</v>
      </c>
      <c r="D1679" s="171">
        <v>30</v>
      </c>
      <c r="E1679" s="171">
        <v>9</v>
      </c>
      <c r="F1679" s="171">
        <v>30</v>
      </c>
      <c r="G1679" s="171">
        <v>91</v>
      </c>
      <c r="H1679" s="171">
        <v>96</v>
      </c>
      <c r="I1679" s="171">
        <v>1</v>
      </c>
      <c r="J1679" s="171">
        <v>10</v>
      </c>
      <c r="K1679" s="171">
        <v>640</v>
      </c>
      <c r="L1679" s="171">
        <v>23.4</v>
      </c>
      <c r="M1679" s="172">
        <v>31.01</v>
      </c>
      <c r="N1679" s="173">
        <f>IF(Tabla2[[#This Row],[LECHE RETIRO DIA]]&lt;&gt;ISBLANK(Tabla2[[#This Row],[LECHE RETIRO DIA]]),SUM(Tabla2[[#This Row],[LECHE TANQUE DIA]:[LECHE RETIRO DIA]]),SUM(Tabla2[[#This Row],[LECHE TANQUE DIA]:[LECHE AUTOCONSUMO DIA]]))</f>
        <v>2268</v>
      </c>
      <c r="O1679" s="174">
        <f t="shared" si="381"/>
        <v>0.96957671957671954</v>
      </c>
      <c r="P1679" s="175">
        <f t="shared" si="382"/>
        <v>24.923076923076923</v>
      </c>
      <c r="Q1679" s="175">
        <f t="shared" si="383"/>
        <v>24.164835164835164</v>
      </c>
      <c r="R1679" s="175">
        <f t="shared" si="384"/>
        <v>3</v>
      </c>
      <c r="S1679" s="175">
        <f t="shared" si="385"/>
        <v>3.5437500000000002</v>
      </c>
      <c r="T1679" s="175">
        <f t="shared" si="386"/>
        <v>7.0329670329670328</v>
      </c>
      <c r="U1679" s="175">
        <f t="shared" si="387"/>
        <v>96.923076923076934</v>
      </c>
      <c r="V1679" s="175">
        <f t="shared" si="388"/>
        <v>3.8888888888888893</v>
      </c>
      <c r="W1679" s="175">
        <f>IFERROR(H1679/M1679,Tabla2[[#This Row],[CARGA PRODUCCION (ANIMALES/HA)]])</f>
        <v>3.0957755562721703</v>
      </c>
      <c r="X1679" s="176">
        <f t="shared" si="391"/>
        <v>2023</v>
      </c>
      <c r="Y1679" s="176">
        <f t="shared" si="392"/>
        <v>7</v>
      </c>
      <c r="Z1679" s="176" t="e">
        <f t="shared" ca="1" si="393"/>
        <v>#NAME?</v>
      </c>
      <c r="AA1679" s="177">
        <f t="shared" si="389"/>
        <v>96</v>
      </c>
      <c r="AB1679" s="174">
        <f t="shared" si="390"/>
        <v>0.94791666666666663</v>
      </c>
      <c r="AC1679" s="178">
        <f t="shared" si="380"/>
        <v>5.208333333333337E-2</v>
      </c>
      <c r="AD1679" s="171"/>
    </row>
    <row r="1680" spans="1:30">
      <c r="A1680" s="170">
        <v>45110</v>
      </c>
      <c r="B1680" s="171" t="s">
        <v>83</v>
      </c>
      <c r="C1680" s="171">
        <v>2353</v>
      </c>
      <c r="D1680" s="171">
        <v>40</v>
      </c>
      <c r="E1680" s="171">
        <v>9</v>
      </c>
      <c r="F1680" s="171">
        <v>40</v>
      </c>
      <c r="G1680" s="171">
        <v>127</v>
      </c>
      <c r="H1680" s="171">
        <v>137</v>
      </c>
      <c r="I1680" s="171">
        <v>2</v>
      </c>
      <c r="J1680" s="171">
        <v>10</v>
      </c>
      <c r="K1680" s="171">
        <v>680</v>
      </c>
      <c r="L1680" s="171">
        <v>29.8</v>
      </c>
      <c r="M1680" s="172">
        <v>36.590000000000003</v>
      </c>
      <c r="N1680" s="173">
        <f>IF(Tabla2[[#This Row],[LECHE RETIRO DIA]]&lt;&gt;ISBLANK(Tabla2[[#This Row],[LECHE RETIRO DIA]]),SUM(Tabla2[[#This Row],[LECHE TANQUE DIA]:[LECHE RETIRO DIA]]),SUM(Tabla2[[#This Row],[LECHE TANQUE DIA]:[LECHE AUTOCONSUMO DIA]]))</f>
        <v>2442</v>
      </c>
      <c r="O1680" s="174">
        <f t="shared" si="381"/>
        <v>0.9635544635544635</v>
      </c>
      <c r="P1680" s="175">
        <f t="shared" si="382"/>
        <v>19.228346456692915</v>
      </c>
      <c r="Q1680" s="175">
        <f t="shared" si="383"/>
        <v>18.527559055118111</v>
      </c>
      <c r="R1680" s="175">
        <f t="shared" si="384"/>
        <v>4</v>
      </c>
      <c r="S1680" s="175">
        <f t="shared" si="385"/>
        <v>3.5911764705882354</v>
      </c>
      <c r="T1680" s="175">
        <f t="shared" si="386"/>
        <v>5.3543307086614176</v>
      </c>
      <c r="U1680" s="175">
        <f t="shared" si="387"/>
        <v>81.946308724832207</v>
      </c>
      <c r="V1680" s="175">
        <f t="shared" si="388"/>
        <v>4.2617449664429525</v>
      </c>
      <c r="W1680" s="175">
        <f>IFERROR(H1680/M1680,Tabla2[[#This Row],[CARGA PRODUCCION (ANIMALES/HA)]])</f>
        <v>3.7441924022957087</v>
      </c>
      <c r="X1680" s="176">
        <f t="shared" si="391"/>
        <v>2023</v>
      </c>
      <c r="Y1680" s="176">
        <f t="shared" si="392"/>
        <v>7</v>
      </c>
      <c r="Z1680" s="176" t="e">
        <f t="shared" ca="1" si="393"/>
        <v>#NAME?</v>
      </c>
      <c r="AA1680" s="177">
        <f t="shared" si="389"/>
        <v>137</v>
      </c>
      <c r="AB1680" s="174">
        <f t="shared" si="390"/>
        <v>0.92700729927007297</v>
      </c>
      <c r="AC1680" s="178">
        <f t="shared" si="380"/>
        <v>7.2992700729927029E-2</v>
      </c>
      <c r="AD1680" s="171"/>
    </row>
    <row r="1681" spans="1:30">
      <c r="A1681" s="170">
        <v>45110</v>
      </c>
      <c r="B1681" s="171" t="s">
        <v>85</v>
      </c>
      <c r="C1681" s="171">
        <v>1837</v>
      </c>
      <c r="D1681" s="171">
        <v>40</v>
      </c>
      <c r="E1681" s="171">
        <v>9</v>
      </c>
      <c r="F1681" s="171">
        <v>40</v>
      </c>
      <c r="G1681" s="171">
        <v>100</v>
      </c>
      <c r="H1681" s="171">
        <v>112</v>
      </c>
      <c r="I1681" s="171">
        <v>0</v>
      </c>
      <c r="J1681" s="171">
        <v>2</v>
      </c>
      <c r="K1681" s="171">
        <v>480</v>
      </c>
      <c r="L1681" s="171">
        <v>26.01</v>
      </c>
      <c r="M1681" s="172">
        <v>34.119999999999997</v>
      </c>
      <c r="N1681" s="173">
        <f>IF(Tabla2[[#This Row],[LECHE RETIRO DIA]]&lt;&gt;ISBLANK(Tabla2[[#This Row],[LECHE RETIRO DIA]]),SUM(Tabla2[[#This Row],[LECHE TANQUE DIA]:[LECHE RETIRO DIA]]),SUM(Tabla2[[#This Row],[LECHE TANQUE DIA]:[LECHE AUTOCONSUMO DIA]]))</f>
        <v>1926</v>
      </c>
      <c r="O1681" s="174">
        <f t="shared" si="381"/>
        <v>0.95379023883696779</v>
      </c>
      <c r="P1681" s="175">
        <f t="shared" si="382"/>
        <v>19.260000000000002</v>
      </c>
      <c r="Q1681" s="175">
        <f t="shared" si="383"/>
        <v>18.37</v>
      </c>
      <c r="R1681" s="175">
        <f t="shared" si="384"/>
        <v>20</v>
      </c>
      <c r="S1681" s="175">
        <f t="shared" si="385"/>
        <v>4.0125000000000002</v>
      </c>
      <c r="T1681" s="175">
        <f t="shared" si="386"/>
        <v>4.8</v>
      </c>
      <c r="U1681" s="175">
        <f t="shared" si="387"/>
        <v>74.048442906574394</v>
      </c>
      <c r="V1681" s="175">
        <f t="shared" si="388"/>
        <v>3.8446751249519413</v>
      </c>
      <c r="W1681" s="175">
        <f>IFERROR(H1681/M1681,Tabla2[[#This Row],[CARGA PRODUCCION (ANIMALES/HA)]])</f>
        <v>3.2825322391559206</v>
      </c>
      <c r="X1681" s="176">
        <f t="shared" si="391"/>
        <v>2023</v>
      </c>
      <c r="Y1681" s="176">
        <f t="shared" si="392"/>
        <v>7</v>
      </c>
      <c r="Z1681" s="176" t="e">
        <f t="shared" ca="1" si="393"/>
        <v>#NAME?</v>
      </c>
      <c r="AA1681" s="177">
        <f t="shared" si="389"/>
        <v>112</v>
      </c>
      <c r="AB1681" s="174">
        <f t="shared" si="390"/>
        <v>0.8928571428571429</v>
      </c>
      <c r="AC1681" s="178">
        <f t="shared" si="380"/>
        <v>0.1071428571428571</v>
      </c>
      <c r="AD1681" s="171"/>
    </row>
    <row r="1682" spans="1:30">
      <c r="A1682" s="170">
        <v>45110</v>
      </c>
      <c r="B1682" s="171" t="s">
        <v>117</v>
      </c>
      <c r="C1682" s="171">
        <v>641</v>
      </c>
      <c r="D1682" s="171">
        <v>15</v>
      </c>
      <c r="E1682" s="171">
        <v>5</v>
      </c>
      <c r="F1682" s="171">
        <v>15</v>
      </c>
      <c r="G1682" s="171">
        <v>37</v>
      </c>
      <c r="H1682" s="171">
        <v>44</v>
      </c>
      <c r="I1682" s="171">
        <v>0</v>
      </c>
      <c r="J1682" s="171">
        <v>3</v>
      </c>
      <c r="K1682" s="171">
        <v>180</v>
      </c>
      <c r="L1682" s="171">
        <v>14</v>
      </c>
      <c r="M1682" s="172">
        <v>15</v>
      </c>
      <c r="N1682" s="173">
        <f>IF(Tabla2[[#This Row],[LECHE RETIRO DIA]]&lt;&gt;ISBLANK(Tabla2[[#This Row],[LECHE RETIRO DIA]]),SUM(Tabla2[[#This Row],[LECHE TANQUE DIA]:[LECHE RETIRO DIA]]),SUM(Tabla2[[#This Row],[LECHE TANQUE DIA]:[LECHE AUTOCONSUMO DIA]]))</f>
        <v>676</v>
      </c>
      <c r="O1682" s="174">
        <f t="shared" si="381"/>
        <v>0.94822485207100593</v>
      </c>
      <c r="P1682" s="175">
        <f t="shared" si="382"/>
        <v>18.27027027027027</v>
      </c>
      <c r="Q1682" s="175">
        <f t="shared" si="383"/>
        <v>17.324324324324323</v>
      </c>
      <c r="R1682" s="175">
        <f t="shared" si="384"/>
        <v>5</v>
      </c>
      <c r="S1682" s="175">
        <f t="shared" si="385"/>
        <v>3.7555555555555555</v>
      </c>
      <c r="T1682" s="175">
        <f t="shared" si="386"/>
        <v>4.8648648648648649</v>
      </c>
      <c r="U1682" s="175">
        <f t="shared" si="387"/>
        <v>48.285714285714285</v>
      </c>
      <c r="V1682" s="175">
        <f t="shared" si="388"/>
        <v>2.6428571428571428</v>
      </c>
      <c r="W1682" s="175">
        <f>IFERROR(H1682/M1682,Tabla2[[#This Row],[CARGA PRODUCCION (ANIMALES/HA)]])</f>
        <v>2.9333333333333331</v>
      </c>
      <c r="X1682" s="176">
        <f t="shared" si="391"/>
        <v>2023</v>
      </c>
      <c r="Y1682" s="176">
        <f t="shared" si="392"/>
        <v>7</v>
      </c>
      <c r="Z1682" s="176" t="e">
        <f t="shared" ca="1" si="393"/>
        <v>#NAME?</v>
      </c>
      <c r="AA1682" s="177">
        <f t="shared" si="389"/>
        <v>44</v>
      </c>
      <c r="AB1682" s="174">
        <f t="shared" si="390"/>
        <v>0.84090909090909094</v>
      </c>
      <c r="AC1682" s="178">
        <f t="shared" si="380"/>
        <v>0.15909090909090906</v>
      </c>
      <c r="AD1682" s="171"/>
    </row>
    <row r="1683" spans="1:30">
      <c r="A1683" s="170">
        <v>45111</v>
      </c>
      <c r="B1683" s="171" t="s">
        <v>80</v>
      </c>
      <c r="C1683" s="171">
        <v>2208</v>
      </c>
      <c r="D1683" s="171">
        <v>30</v>
      </c>
      <c r="E1683" s="171">
        <v>9</v>
      </c>
      <c r="F1683" s="171">
        <v>30</v>
      </c>
      <c r="G1683" s="171">
        <v>91</v>
      </c>
      <c r="H1683" s="171">
        <v>96</v>
      </c>
      <c r="I1683" s="171">
        <v>1</v>
      </c>
      <c r="J1683" s="171">
        <v>10</v>
      </c>
      <c r="K1683" s="171">
        <v>640</v>
      </c>
      <c r="L1683" s="171">
        <v>23.4</v>
      </c>
      <c r="M1683" s="172">
        <v>31.01</v>
      </c>
      <c r="N1683" s="173">
        <f>IF(Tabla2[[#This Row],[LECHE RETIRO DIA]]&lt;&gt;ISBLANK(Tabla2[[#This Row],[LECHE RETIRO DIA]]),SUM(Tabla2[[#This Row],[LECHE TANQUE DIA]:[LECHE RETIRO DIA]]),SUM(Tabla2[[#This Row],[LECHE TANQUE DIA]:[LECHE AUTOCONSUMO DIA]]))</f>
        <v>2277</v>
      </c>
      <c r="O1683" s="174">
        <f t="shared" si="381"/>
        <v>0.96969696969696972</v>
      </c>
      <c r="P1683" s="175">
        <f t="shared" si="382"/>
        <v>25.021978021978022</v>
      </c>
      <c r="Q1683" s="175">
        <f t="shared" si="383"/>
        <v>24.263736263736263</v>
      </c>
      <c r="R1683" s="175">
        <f t="shared" si="384"/>
        <v>3</v>
      </c>
      <c r="S1683" s="175">
        <f t="shared" si="385"/>
        <v>3.5578124999999998</v>
      </c>
      <c r="T1683" s="175">
        <f t="shared" si="386"/>
        <v>7.0329670329670328</v>
      </c>
      <c r="U1683" s="175">
        <f t="shared" si="387"/>
        <v>97.307692307692307</v>
      </c>
      <c r="V1683" s="175">
        <f t="shared" si="388"/>
        <v>3.8888888888888893</v>
      </c>
      <c r="W1683" s="175">
        <f>IFERROR(H1683/M1683,Tabla2[[#This Row],[CARGA PRODUCCION (ANIMALES/HA)]])</f>
        <v>3.0957755562721703</v>
      </c>
      <c r="X1683" s="176">
        <f t="shared" si="391"/>
        <v>2023</v>
      </c>
      <c r="Y1683" s="176">
        <f t="shared" si="392"/>
        <v>7</v>
      </c>
      <c r="Z1683" s="176" t="e">
        <f t="shared" ca="1" si="393"/>
        <v>#NAME?</v>
      </c>
      <c r="AA1683" s="177">
        <f t="shared" si="389"/>
        <v>96</v>
      </c>
      <c r="AB1683" s="174">
        <f t="shared" si="390"/>
        <v>0.94791666666666663</v>
      </c>
      <c r="AC1683" s="178">
        <f t="shared" si="380"/>
        <v>5.208333333333337E-2</v>
      </c>
      <c r="AD1683" s="171"/>
    </row>
    <row r="1684" spans="1:30">
      <c r="A1684" s="170">
        <v>45111</v>
      </c>
      <c r="B1684" s="171" t="s">
        <v>83</v>
      </c>
      <c r="C1684" s="171">
        <v>2391</v>
      </c>
      <c r="D1684" s="171">
        <v>40</v>
      </c>
      <c r="E1684" s="171">
        <v>9</v>
      </c>
      <c r="F1684" s="171">
        <v>40</v>
      </c>
      <c r="G1684" s="171">
        <v>127</v>
      </c>
      <c r="H1684" s="171">
        <v>137</v>
      </c>
      <c r="I1684" s="171">
        <v>2</v>
      </c>
      <c r="J1684" s="171">
        <v>10</v>
      </c>
      <c r="K1684" s="171">
        <v>680</v>
      </c>
      <c r="L1684" s="171">
        <v>29.8</v>
      </c>
      <c r="M1684" s="172">
        <v>36.590000000000003</v>
      </c>
      <c r="N1684" s="173">
        <f>IF(Tabla2[[#This Row],[LECHE RETIRO DIA]]&lt;&gt;ISBLANK(Tabla2[[#This Row],[LECHE RETIRO DIA]]),SUM(Tabla2[[#This Row],[LECHE TANQUE DIA]:[LECHE RETIRO DIA]]),SUM(Tabla2[[#This Row],[LECHE TANQUE DIA]:[LECHE AUTOCONSUMO DIA]]))</f>
        <v>2480</v>
      </c>
      <c r="O1684" s="174">
        <f t="shared" si="381"/>
        <v>0.96411290322580645</v>
      </c>
      <c r="P1684" s="175">
        <f t="shared" si="382"/>
        <v>19.527559055118111</v>
      </c>
      <c r="Q1684" s="175">
        <f t="shared" si="383"/>
        <v>18.826771653543307</v>
      </c>
      <c r="R1684" s="175">
        <f t="shared" si="384"/>
        <v>4</v>
      </c>
      <c r="S1684" s="175">
        <f t="shared" si="385"/>
        <v>3.6470588235294117</v>
      </c>
      <c r="T1684" s="175">
        <f t="shared" si="386"/>
        <v>5.3543307086614176</v>
      </c>
      <c r="U1684" s="175">
        <f t="shared" si="387"/>
        <v>83.221476510067106</v>
      </c>
      <c r="V1684" s="175">
        <f t="shared" si="388"/>
        <v>4.2617449664429525</v>
      </c>
      <c r="W1684" s="175">
        <f>IFERROR(H1684/M1684,Tabla2[[#This Row],[CARGA PRODUCCION (ANIMALES/HA)]])</f>
        <v>3.7441924022957087</v>
      </c>
      <c r="X1684" s="176">
        <f t="shared" si="391"/>
        <v>2023</v>
      </c>
      <c r="Y1684" s="176">
        <f t="shared" si="392"/>
        <v>7</v>
      </c>
      <c r="Z1684" s="176" t="e">
        <f t="shared" ca="1" si="393"/>
        <v>#NAME?</v>
      </c>
      <c r="AA1684" s="177">
        <f t="shared" si="389"/>
        <v>137</v>
      </c>
      <c r="AB1684" s="174">
        <f t="shared" si="390"/>
        <v>0.92700729927007297</v>
      </c>
      <c r="AC1684" s="178">
        <f t="shared" si="380"/>
        <v>7.2992700729927029E-2</v>
      </c>
      <c r="AD1684" s="171"/>
    </row>
    <row r="1685" spans="1:30">
      <c r="A1685" s="170">
        <v>45111</v>
      </c>
      <c r="B1685" s="171" t="s">
        <v>85</v>
      </c>
      <c r="C1685" s="171">
        <v>1837</v>
      </c>
      <c r="D1685" s="171">
        <v>40</v>
      </c>
      <c r="E1685" s="171">
        <v>9</v>
      </c>
      <c r="F1685" s="171">
        <v>40</v>
      </c>
      <c r="G1685" s="171">
        <v>98</v>
      </c>
      <c r="H1685" s="171">
        <v>112</v>
      </c>
      <c r="I1685" s="171">
        <v>0</v>
      </c>
      <c r="J1685" s="171">
        <v>2</v>
      </c>
      <c r="K1685" s="171">
        <v>480</v>
      </c>
      <c r="L1685" s="171">
        <v>26.01</v>
      </c>
      <c r="M1685" s="172">
        <v>34.119999999999997</v>
      </c>
      <c r="N1685" s="173">
        <f>IF(Tabla2[[#This Row],[LECHE RETIRO DIA]]&lt;&gt;ISBLANK(Tabla2[[#This Row],[LECHE RETIRO DIA]]),SUM(Tabla2[[#This Row],[LECHE TANQUE DIA]:[LECHE RETIRO DIA]]),SUM(Tabla2[[#This Row],[LECHE TANQUE DIA]:[LECHE AUTOCONSUMO DIA]]))</f>
        <v>1926</v>
      </c>
      <c r="O1685" s="174">
        <f t="shared" si="381"/>
        <v>0.95379023883696779</v>
      </c>
      <c r="P1685" s="175">
        <f t="shared" si="382"/>
        <v>19.653061224489797</v>
      </c>
      <c r="Q1685" s="175">
        <f t="shared" si="383"/>
        <v>18.744897959183675</v>
      </c>
      <c r="R1685" s="175">
        <f t="shared" si="384"/>
        <v>20</v>
      </c>
      <c r="S1685" s="175">
        <f t="shared" si="385"/>
        <v>4.0125000000000002</v>
      </c>
      <c r="T1685" s="175">
        <f t="shared" si="386"/>
        <v>4.8979591836734695</v>
      </c>
      <c r="U1685" s="175">
        <f t="shared" si="387"/>
        <v>74.048442906574394</v>
      </c>
      <c r="V1685" s="175">
        <f t="shared" si="388"/>
        <v>3.7677816224529024</v>
      </c>
      <c r="W1685" s="175">
        <f>IFERROR(H1685/M1685,Tabla2[[#This Row],[CARGA PRODUCCION (ANIMALES/HA)]])</f>
        <v>3.2825322391559206</v>
      </c>
      <c r="X1685" s="176">
        <f t="shared" si="391"/>
        <v>2023</v>
      </c>
      <c r="Y1685" s="176">
        <f t="shared" si="392"/>
        <v>7</v>
      </c>
      <c r="Z1685" s="176" t="e">
        <f t="shared" ca="1" si="393"/>
        <v>#NAME?</v>
      </c>
      <c r="AA1685" s="177">
        <f t="shared" si="389"/>
        <v>112</v>
      </c>
      <c r="AB1685" s="174">
        <f t="shared" si="390"/>
        <v>0.875</v>
      </c>
      <c r="AC1685" s="178">
        <f t="shared" si="380"/>
        <v>0.125</v>
      </c>
      <c r="AD1685" s="171"/>
    </row>
    <row r="1686" spans="1:30">
      <c r="A1686" s="170">
        <v>45111</v>
      </c>
      <c r="B1686" s="171" t="s">
        <v>117</v>
      </c>
      <c r="C1686" s="171">
        <v>656</v>
      </c>
      <c r="D1686" s="171">
        <v>15</v>
      </c>
      <c r="E1686" s="171">
        <v>5</v>
      </c>
      <c r="F1686" s="171">
        <v>15</v>
      </c>
      <c r="G1686" s="171">
        <v>39</v>
      </c>
      <c r="H1686" s="171">
        <v>44</v>
      </c>
      <c r="I1686" s="171">
        <v>0</v>
      </c>
      <c r="J1686" s="171">
        <v>3</v>
      </c>
      <c r="K1686" s="171">
        <v>180</v>
      </c>
      <c r="L1686" s="171">
        <v>14</v>
      </c>
      <c r="M1686" s="172">
        <v>15</v>
      </c>
      <c r="N1686" s="173">
        <f>IF(Tabla2[[#This Row],[LECHE RETIRO DIA]]&lt;&gt;ISBLANK(Tabla2[[#This Row],[LECHE RETIRO DIA]]),SUM(Tabla2[[#This Row],[LECHE TANQUE DIA]:[LECHE RETIRO DIA]]),SUM(Tabla2[[#This Row],[LECHE TANQUE DIA]:[LECHE AUTOCONSUMO DIA]]))</f>
        <v>691</v>
      </c>
      <c r="O1686" s="174">
        <f t="shared" si="381"/>
        <v>0.94934876989869754</v>
      </c>
      <c r="P1686" s="175">
        <f t="shared" si="382"/>
        <v>17.717948717948719</v>
      </c>
      <c r="Q1686" s="175">
        <f t="shared" si="383"/>
        <v>16.820512820512821</v>
      </c>
      <c r="R1686" s="175">
        <f t="shared" si="384"/>
        <v>5</v>
      </c>
      <c r="S1686" s="175">
        <f t="shared" si="385"/>
        <v>3.838888888888889</v>
      </c>
      <c r="T1686" s="175">
        <f t="shared" si="386"/>
        <v>4.615384615384615</v>
      </c>
      <c r="U1686" s="175">
        <f t="shared" si="387"/>
        <v>49.357142857142854</v>
      </c>
      <c r="V1686" s="175">
        <f t="shared" si="388"/>
        <v>2.7857142857142856</v>
      </c>
      <c r="W1686" s="175">
        <f>IFERROR(H1686/M1686,Tabla2[[#This Row],[CARGA PRODUCCION (ANIMALES/HA)]])</f>
        <v>2.9333333333333331</v>
      </c>
      <c r="X1686" s="176">
        <f t="shared" si="391"/>
        <v>2023</v>
      </c>
      <c r="Y1686" s="176">
        <f t="shared" si="392"/>
        <v>7</v>
      </c>
      <c r="Z1686" s="176" t="e">
        <f t="shared" ca="1" si="393"/>
        <v>#NAME?</v>
      </c>
      <c r="AA1686" s="177">
        <f t="shared" si="389"/>
        <v>44</v>
      </c>
      <c r="AB1686" s="174">
        <f t="shared" si="390"/>
        <v>0.88636363636363635</v>
      </c>
      <c r="AC1686" s="178">
        <f t="shared" ref="AC1686:AC1749" si="394">IFERROR(1-AB1686,"")</f>
        <v>0.11363636363636365</v>
      </c>
      <c r="AD1686" s="171"/>
    </row>
    <row r="1687" spans="1:30">
      <c r="A1687" s="170">
        <v>45112</v>
      </c>
      <c r="B1687" s="171" t="s">
        <v>81</v>
      </c>
      <c r="C1687" s="171">
        <v>2137</v>
      </c>
      <c r="D1687" s="171">
        <v>30</v>
      </c>
      <c r="E1687" s="171">
        <v>9</v>
      </c>
      <c r="F1687" s="171">
        <v>30</v>
      </c>
      <c r="G1687" s="171">
        <v>91</v>
      </c>
      <c r="H1687" s="171">
        <v>96</v>
      </c>
      <c r="I1687" s="171">
        <v>1</v>
      </c>
      <c r="J1687" s="171">
        <v>10</v>
      </c>
      <c r="K1687" s="171">
        <v>640</v>
      </c>
      <c r="L1687" s="171">
        <v>23.4</v>
      </c>
      <c r="M1687" s="172">
        <v>31.01</v>
      </c>
      <c r="N1687" s="173">
        <f>IF(Tabla2[[#This Row],[LECHE RETIRO DIA]]&lt;&gt;ISBLANK(Tabla2[[#This Row],[LECHE RETIRO DIA]]),SUM(Tabla2[[#This Row],[LECHE TANQUE DIA]:[LECHE RETIRO DIA]]),SUM(Tabla2[[#This Row],[LECHE TANQUE DIA]:[LECHE AUTOCONSUMO DIA]]))</f>
        <v>2206</v>
      </c>
      <c r="O1687" s="174">
        <f t="shared" si="381"/>
        <v>0.96872166817769723</v>
      </c>
      <c r="P1687" s="175">
        <f t="shared" si="382"/>
        <v>24.241758241758241</v>
      </c>
      <c r="Q1687" s="175">
        <f t="shared" si="383"/>
        <v>23.483516483516482</v>
      </c>
      <c r="R1687" s="175">
        <f t="shared" si="384"/>
        <v>3</v>
      </c>
      <c r="S1687" s="175">
        <f t="shared" si="385"/>
        <v>3.4468749999999999</v>
      </c>
      <c r="T1687" s="175">
        <f t="shared" si="386"/>
        <v>7.0329670329670328</v>
      </c>
      <c r="U1687" s="175">
        <f t="shared" si="387"/>
        <v>94.273504273504273</v>
      </c>
      <c r="V1687" s="175">
        <f t="shared" si="388"/>
        <v>3.8888888888888893</v>
      </c>
      <c r="W1687" s="175">
        <f>IFERROR(H1687/M1687,Tabla2[[#This Row],[CARGA PRODUCCION (ANIMALES/HA)]])</f>
        <v>3.0957755562721703</v>
      </c>
      <c r="X1687" s="176">
        <f t="shared" si="391"/>
        <v>2023</v>
      </c>
      <c r="Y1687" s="176">
        <f t="shared" si="392"/>
        <v>7</v>
      </c>
      <c r="Z1687" s="176" t="e">
        <f t="shared" ca="1" si="393"/>
        <v>#NAME?</v>
      </c>
      <c r="AA1687" s="177">
        <f t="shared" si="389"/>
        <v>96</v>
      </c>
      <c r="AB1687" s="174">
        <f t="shared" si="390"/>
        <v>0.94791666666666663</v>
      </c>
      <c r="AC1687" s="178">
        <f t="shared" si="394"/>
        <v>5.208333333333337E-2</v>
      </c>
      <c r="AD1687" s="171"/>
    </row>
    <row r="1688" spans="1:30">
      <c r="A1688" s="170">
        <v>45112</v>
      </c>
      <c r="B1688" s="171" t="s">
        <v>83</v>
      </c>
      <c r="C1688" s="171">
        <v>2328</v>
      </c>
      <c r="D1688" s="171">
        <v>40</v>
      </c>
      <c r="E1688" s="171">
        <v>9</v>
      </c>
      <c r="F1688" s="171">
        <v>40</v>
      </c>
      <c r="G1688" s="171">
        <v>127</v>
      </c>
      <c r="H1688" s="171">
        <v>137</v>
      </c>
      <c r="I1688" s="171">
        <v>2</v>
      </c>
      <c r="J1688" s="171">
        <v>10</v>
      </c>
      <c r="K1688" s="171">
        <v>680</v>
      </c>
      <c r="L1688" s="171">
        <v>29.8</v>
      </c>
      <c r="M1688" s="172">
        <v>36.590000000000003</v>
      </c>
      <c r="N1688" s="173">
        <f>IF(Tabla2[[#This Row],[LECHE RETIRO DIA]]&lt;&gt;ISBLANK(Tabla2[[#This Row],[LECHE RETIRO DIA]]),SUM(Tabla2[[#This Row],[LECHE TANQUE DIA]:[LECHE RETIRO DIA]]),SUM(Tabla2[[#This Row],[LECHE TANQUE DIA]:[LECHE AUTOCONSUMO DIA]]))</f>
        <v>2417</v>
      </c>
      <c r="O1688" s="174">
        <f t="shared" si="381"/>
        <v>0.96317749275961939</v>
      </c>
      <c r="P1688" s="175">
        <f t="shared" si="382"/>
        <v>19.031496062992126</v>
      </c>
      <c r="Q1688" s="175">
        <f t="shared" si="383"/>
        <v>18.330708661417322</v>
      </c>
      <c r="R1688" s="175">
        <f t="shared" si="384"/>
        <v>4</v>
      </c>
      <c r="S1688" s="175">
        <f t="shared" si="385"/>
        <v>3.5544117647058822</v>
      </c>
      <c r="T1688" s="175">
        <f t="shared" si="386"/>
        <v>5.3543307086614176</v>
      </c>
      <c r="U1688" s="175">
        <f t="shared" si="387"/>
        <v>81.107382550335572</v>
      </c>
      <c r="V1688" s="175">
        <f t="shared" si="388"/>
        <v>4.2617449664429525</v>
      </c>
      <c r="W1688" s="175">
        <f>IFERROR(H1688/M1688,Tabla2[[#This Row],[CARGA PRODUCCION (ANIMALES/HA)]])</f>
        <v>3.7441924022957087</v>
      </c>
      <c r="X1688" s="176">
        <f t="shared" si="391"/>
        <v>2023</v>
      </c>
      <c r="Y1688" s="176">
        <f t="shared" si="392"/>
        <v>7</v>
      </c>
      <c r="Z1688" s="176" t="e">
        <f t="shared" ca="1" si="393"/>
        <v>#NAME?</v>
      </c>
      <c r="AA1688" s="177">
        <f t="shared" si="389"/>
        <v>137</v>
      </c>
      <c r="AB1688" s="174">
        <f t="shared" si="390"/>
        <v>0.92700729927007297</v>
      </c>
      <c r="AC1688" s="178">
        <f t="shared" si="394"/>
        <v>7.2992700729927029E-2</v>
      </c>
      <c r="AD1688" s="171"/>
    </row>
    <row r="1689" spans="1:30">
      <c r="A1689" s="170">
        <v>45112</v>
      </c>
      <c r="B1689" s="171" t="s">
        <v>85</v>
      </c>
      <c r="C1689" s="171">
        <v>1824</v>
      </c>
      <c r="D1689" s="171">
        <v>40</v>
      </c>
      <c r="E1689" s="171">
        <v>9</v>
      </c>
      <c r="F1689" s="171">
        <v>40</v>
      </c>
      <c r="G1689" s="171">
        <v>98</v>
      </c>
      <c r="H1689" s="171">
        <v>112</v>
      </c>
      <c r="I1689" s="171">
        <v>0</v>
      </c>
      <c r="J1689" s="171">
        <v>2</v>
      </c>
      <c r="K1689" s="171">
        <v>480</v>
      </c>
      <c r="L1689" s="171">
        <v>26.01</v>
      </c>
      <c r="M1689" s="172">
        <v>34.119999999999997</v>
      </c>
      <c r="N1689" s="173">
        <f>IF(Tabla2[[#This Row],[LECHE RETIRO DIA]]&lt;&gt;ISBLANK(Tabla2[[#This Row],[LECHE RETIRO DIA]]),SUM(Tabla2[[#This Row],[LECHE TANQUE DIA]:[LECHE RETIRO DIA]]),SUM(Tabla2[[#This Row],[LECHE TANQUE DIA]:[LECHE AUTOCONSUMO DIA]]))</f>
        <v>1913</v>
      </c>
      <c r="O1689" s="174">
        <f t="shared" si="381"/>
        <v>0.95347621536853111</v>
      </c>
      <c r="P1689" s="175">
        <f t="shared" si="382"/>
        <v>19.520408163265305</v>
      </c>
      <c r="Q1689" s="175">
        <f t="shared" si="383"/>
        <v>18.612244897959183</v>
      </c>
      <c r="R1689" s="175">
        <f t="shared" si="384"/>
        <v>20</v>
      </c>
      <c r="S1689" s="175">
        <f t="shared" si="385"/>
        <v>3.9854166666666666</v>
      </c>
      <c r="T1689" s="175">
        <f t="shared" si="386"/>
        <v>4.8979591836734695</v>
      </c>
      <c r="U1689" s="175">
        <f t="shared" si="387"/>
        <v>73.548635140330632</v>
      </c>
      <c r="V1689" s="175">
        <f t="shared" si="388"/>
        <v>3.7677816224529024</v>
      </c>
      <c r="W1689" s="175">
        <f>IFERROR(H1689/M1689,Tabla2[[#This Row],[CARGA PRODUCCION (ANIMALES/HA)]])</f>
        <v>3.2825322391559206</v>
      </c>
      <c r="X1689" s="176">
        <f t="shared" si="391"/>
        <v>2023</v>
      </c>
      <c r="Y1689" s="176">
        <f t="shared" si="392"/>
        <v>7</v>
      </c>
      <c r="Z1689" s="176" t="e">
        <f t="shared" ca="1" si="393"/>
        <v>#NAME?</v>
      </c>
      <c r="AA1689" s="177">
        <f t="shared" si="389"/>
        <v>112</v>
      </c>
      <c r="AB1689" s="174">
        <f t="shared" si="390"/>
        <v>0.875</v>
      </c>
      <c r="AC1689" s="178">
        <f t="shared" si="394"/>
        <v>0.125</v>
      </c>
      <c r="AD1689" s="171"/>
    </row>
    <row r="1690" spans="1:30">
      <c r="A1690" s="170">
        <v>45112</v>
      </c>
      <c r="B1690" s="171" t="s">
        <v>88</v>
      </c>
      <c r="C1690" s="171">
        <v>677</v>
      </c>
      <c r="D1690" s="171">
        <v>15</v>
      </c>
      <c r="E1690" s="171">
        <v>5</v>
      </c>
      <c r="F1690" s="171">
        <v>15</v>
      </c>
      <c r="G1690" s="171">
        <v>40</v>
      </c>
      <c r="H1690" s="171">
        <v>45</v>
      </c>
      <c r="I1690" s="171">
        <v>0</v>
      </c>
      <c r="J1690" s="171">
        <v>4</v>
      </c>
      <c r="K1690" s="171">
        <v>180</v>
      </c>
      <c r="L1690" s="171">
        <v>14</v>
      </c>
      <c r="M1690" s="172">
        <v>15</v>
      </c>
      <c r="N1690" s="173">
        <f>IF(Tabla2[[#This Row],[LECHE RETIRO DIA]]&lt;&gt;ISBLANK(Tabla2[[#This Row],[LECHE RETIRO DIA]]),SUM(Tabla2[[#This Row],[LECHE TANQUE DIA]:[LECHE RETIRO DIA]]),SUM(Tabla2[[#This Row],[LECHE TANQUE DIA]:[LECHE AUTOCONSUMO DIA]]))</f>
        <v>712</v>
      </c>
      <c r="O1690" s="174">
        <f t="shared" si="381"/>
        <v>0.9508426966292135</v>
      </c>
      <c r="P1690" s="175">
        <f t="shared" si="382"/>
        <v>17.8</v>
      </c>
      <c r="Q1690" s="175">
        <f t="shared" si="383"/>
        <v>16.925000000000001</v>
      </c>
      <c r="R1690" s="175">
        <f t="shared" si="384"/>
        <v>3.75</v>
      </c>
      <c r="S1690" s="175">
        <f t="shared" si="385"/>
        <v>3.9555555555555557</v>
      </c>
      <c r="T1690" s="175">
        <f t="shared" si="386"/>
        <v>4.5</v>
      </c>
      <c r="U1690" s="175">
        <f t="shared" si="387"/>
        <v>50.857142857142854</v>
      </c>
      <c r="V1690" s="175">
        <f t="shared" si="388"/>
        <v>2.8571428571428572</v>
      </c>
      <c r="W1690" s="175">
        <f>IFERROR(H1690/M1690,Tabla2[[#This Row],[CARGA PRODUCCION (ANIMALES/HA)]])</f>
        <v>3</v>
      </c>
      <c r="X1690" s="176">
        <f t="shared" si="391"/>
        <v>2023</v>
      </c>
      <c r="Y1690" s="176">
        <f t="shared" si="392"/>
        <v>7</v>
      </c>
      <c r="Z1690" s="176" t="e">
        <f t="shared" ca="1" si="393"/>
        <v>#NAME?</v>
      </c>
      <c r="AA1690" s="177">
        <f t="shared" si="389"/>
        <v>45</v>
      </c>
      <c r="AB1690" s="174">
        <f t="shared" si="390"/>
        <v>0.88888888888888884</v>
      </c>
      <c r="AC1690" s="178">
        <f t="shared" si="394"/>
        <v>0.11111111111111116</v>
      </c>
      <c r="AD1690" s="171"/>
    </row>
    <row r="1691" spans="1:30">
      <c r="A1691" s="170">
        <v>45113</v>
      </c>
      <c r="B1691" s="171" t="s">
        <v>80</v>
      </c>
      <c r="C1691" s="171">
        <v>2142</v>
      </c>
      <c r="D1691" s="171">
        <v>30</v>
      </c>
      <c r="E1691" s="171">
        <v>9</v>
      </c>
      <c r="F1691" s="171">
        <v>30</v>
      </c>
      <c r="G1691" s="171">
        <v>91</v>
      </c>
      <c r="H1691" s="171">
        <v>96</v>
      </c>
      <c r="I1691" s="171">
        <v>1</v>
      </c>
      <c r="J1691" s="171">
        <v>10</v>
      </c>
      <c r="K1691" s="171">
        <v>640</v>
      </c>
      <c r="L1691" s="171">
        <v>23.4</v>
      </c>
      <c r="M1691" s="172">
        <v>31.01</v>
      </c>
      <c r="N1691" s="173">
        <f>IF(Tabla2[[#This Row],[LECHE RETIRO DIA]]&lt;&gt;ISBLANK(Tabla2[[#This Row],[LECHE RETIRO DIA]]),SUM(Tabla2[[#This Row],[LECHE TANQUE DIA]:[LECHE RETIRO DIA]]),SUM(Tabla2[[#This Row],[LECHE TANQUE DIA]:[LECHE AUTOCONSUMO DIA]]))</f>
        <v>2211</v>
      </c>
      <c r="O1691" s="174">
        <f t="shared" si="381"/>
        <v>0.96879240162822255</v>
      </c>
      <c r="P1691" s="175">
        <f t="shared" si="382"/>
        <v>24.296703296703296</v>
      </c>
      <c r="Q1691" s="175">
        <f t="shared" si="383"/>
        <v>23.53846153846154</v>
      </c>
      <c r="R1691" s="175">
        <f t="shared" si="384"/>
        <v>3</v>
      </c>
      <c r="S1691" s="175">
        <f t="shared" si="385"/>
        <v>3.4546874999999999</v>
      </c>
      <c r="T1691" s="175">
        <f t="shared" si="386"/>
        <v>7.0329670329670328</v>
      </c>
      <c r="U1691" s="175">
        <f t="shared" si="387"/>
        <v>94.487179487179489</v>
      </c>
      <c r="V1691" s="175">
        <f t="shared" si="388"/>
        <v>3.8888888888888893</v>
      </c>
      <c r="W1691" s="175">
        <f>IFERROR(H1691/M1691,Tabla2[[#This Row],[CARGA PRODUCCION (ANIMALES/HA)]])</f>
        <v>3.0957755562721703</v>
      </c>
      <c r="X1691" s="176">
        <f t="shared" si="391"/>
        <v>2023</v>
      </c>
      <c r="Y1691" s="176">
        <f t="shared" si="392"/>
        <v>7</v>
      </c>
      <c r="Z1691" s="176" t="e">
        <f t="shared" ca="1" si="393"/>
        <v>#NAME?</v>
      </c>
      <c r="AA1691" s="177">
        <f t="shared" si="389"/>
        <v>96</v>
      </c>
      <c r="AB1691" s="174">
        <f t="shared" si="390"/>
        <v>0.94791666666666663</v>
      </c>
      <c r="AC1691" s="178">
        <f t="shared" si="394"/>
        <v>5.208333333333337E-2</v>
      </c>
      <c r="AD1691" s="171"/>
    </row>
    <row r="1692" spans="1:30">
      <c r="A1692" s="170">
        <v>45113</v>
      </c>
      <c r="B1692" s="171" t="s">
        <v>83</v>
      </c>
      <c r="C1692" s="171">
        <v>2357</v>
      </c>
      <c r="D1692" s="171">
        <v>40</v>
      </c>
      <c r="E1692" s="171">
        <v>9</v>
      </c>
      <c r="F1692" s="171">
        <v>40</v>
      </c>
      <c r="G1692" s="171">
        <v>127</v>
      </c>
      <c r="H1692" s="171">
        <v>137</v>
      </c>
      <c r="I1692" s="171">
        <v>2</v>
      </c>
      <c r="J1692" s="171">
        <v>10</v>
      </c>
      <c r="K1692" s="171">
        <v>680</v>
      </c>
      <c r="L1692" s="171">
        <v>29.8</v>
      </c>
      <c r="M1692" s="172">
        <v>36.590000000000003</v>
      </c>
      <c r="N1692" s="173">
        <f>IF(Tabla2[[#This Row],[LECHE RETIRO DIA]]&lt;&gt;ISBLANK(Tabla2[[#This Row],[LECHE RETIRO DIA]]),SUM(Tabla2[[#This Row],[LECHE TANQUE DIA]:[LECHE RETIRO DIA]]),SUM(Tabla2[[#This Row],[LECHE TANQUE DIA]:[LECHE AUTOCONSUMO DIA]]))</f>
        <v>2446</v>
      </c>
      <c r="O1692" s="174">
        <f t="shared" si="381"/>
        <v>0.96361406377759606</v>
      </c>
      <c r="P1692" s="175">
        <f t="shared" si="382"/>
        <v>19.259842519685041</v>
      </c>
      <c r="Q1692" s="175">
        <f t="shared" si="383"/>
        <v>18.559055118110237</v>
      </c>
      <c r="R1692" s="175">
        <f t="shared" si="384"/>
        <v>4</v>
      </c>
      <c r="S1692" s="175">
        <f t="shared" si="385"/>
        <v>3.5970588235294119</v>
      </c>
      <c r="T1692" s="175">
        <f t="shared" si="386"/>
        <v>5.3543307086614176</v>
      </c>
      <c r="U1692" s="175">
        <f t="shared" si="387"/>
        <v>82.080536912751683</v>
      </c>
      <c r="V1692" s="175">
        <f t="shared" si="388"/>
        <v>4.2617449664429525</v>
      </c>
      <c r="W1692" s="175">
        <f>IFERROR(H1692/M1692,Tabla2[[#This Row],[CARGA PRODUCCION (ANIMALES/HA)]])</f>
        <v>3.7441924022957087</v>
      </c>
      <c r="X1692" s="176">
        <f t="shared" si="391"/>
        <v>2023</v>
      </c>
      <c r="Y1692" s="176">
        <f t="shared" si="392"/>
        <v>7</v>
      </c>
      <c r="Z1692" s="176" t="e">
        <f t="shared" ca="1" si="393"/>
        <v>#NAME?</v>
      </c>
      <c r="AA1692" s="177">
        <f t="shared" si="389"/>
        <v>137</v>
      </c>
      <c r="AB1692" s="174">
        <f t="shared" si="390"/>
        <v>0.92700729927007297</v>
      </c>
      <c r="AC1692" s="178">
        <f t="shared" si="394"/>
        <v>7.2992700729927029E-2</v>
      </c>
      <c r="AD1692" s="171"/>
    </row>
    <row r="1693" spans="1:30">
      <c r="A1693" s="170">
        <v>45113</v>
      </c>
      <c r="B1693" s="171" t="s">
        <v>85</v>
      </c>
      <c r="C1693" s="171">
        <v>1874</v>
      </c>
      <c r="D1693" s="171">
        <v>40</v>
      </c>
      <c r="E1693" s="171">
        <v>9</v>
      </c>
      <c r="F1693" s="171">
        <v>40</v>
      </c>
      <c r="G1693" s="171">
        <v>95</v>
      </c>
      <c r="H1693" s="171">
        <v>109</v>
      </c>
      <c r="I1693" s="171">
        <v>0</v>
      </c>
      <c r="J1693" s="171">
        <v>2</v>
      </c>
      <c r="K1693" s="171">
        <v>480</v>
      </c>
      <c r="L1693" s="171">
        <v>26.01</v>
      </c>
      <c r="M1693" s="172">
        <v>34.119999999999997</v>
      </c>
      <c r="N1693" s="173">
        <f>IF(Tabla2[[#This Row],[LECHE RETIRO DIA]]&lt;&gt;ISBLANK(Tabla2[[#This Row],[LECHE RETIRO DIA]]),SUM(Tabla2[[#This Row],[LECHE TANQUE DIA]:[LECHE RETIRO DIA]]),SUM(Tabla2[[#This Row],[LECHE TANQUE DIA]:[LECHE AUTOCONSUMO DIA]]))</f>
        <v>1963</v>
      </c>
      <c r="O1693" s="174">
        <f t="shared" si="381"/>
        <v>0.95466123280692816</v>
      </c>
      <c r="P1693" s="175">
        <f t="shared" si="382"/>
        <v>20.663157894736841</v>
      </c>
      <c r="Q1693" s="175">
        <f t="shared" si="383"/>
        <v>19.726315789473684</v>
      </c>
      <c r="R1693" s="175">
        <f t="shared" si="384"/>
        <v>20</v>
      </c>
      <c r="S1693" s="175">
        <f t="shared" si="385"/>
        <v>4.0895833333333336</v>
      </c>
      <c r="T1693" s="175">
        <f t="shared" si="386"/>
        <v>5.0526315789473681</v>
      </c>
      <c r="U1693" s="175">
        <f t="shared" si="387"/>
        <v>75.470972702806606</v>
      </c>
      <c r="V1693" s="175">
        <f t="shared" si="388"/>
        <v>3.6524413687043444</v>
      </c>
      <c r="W1693" s="175">
        <f>IFERROR(H1693/M1693,Tabla2[[#This Row],[CARGA PRODUCCION (ANIMALES/HA)]])</f>
        <v>3.1946072684642441</v>
      </c>
      <c r="X1693" s="176">
        <f t="shared" si="391"/>
        <v>2023</v>
      </c>
      <c r="Y1693" s="176">
        <f t="shared" si="392"/>
        <v>7</v>
      </c>
      <c r="Z1693" s="176" t="e">
        <f t="shared" ca="1" si="393"/>
        <v>#NAME?</v>
      </c>
      <c r="AA1693" s="177">
        <f t="shared" si="389"/>
        <v>109</v>
      </c>
      <c r="AB1693" s="174">
        <f t="shared" si="390"/>
        <v>0.87155963302752293</v>
      </c>
      <c r="AC1693" s="178">
        <f t="shared" si="394"/>
        <v>0.12844036697247707</v>
      </c>
      <c r="AD1693" s="171"/>
    </row>
    <row r="1694" spans="1:30">
      <c r="A1694" s="170">
        <v>45113</v>
      </c>
      <c r="B1694" s="171" t="s">
        <v>88</v>
      </c>
      <c r="C1694" s="171">
        <v>643</v>
      </c>
      <c r="D1694" s="171">
        <v>15</v>
      </c>
      <c r="E1694" s="171">
        <v>5</v>
      </c>
      <c r="F1694" s="171">
        <v>15</v>
      </c>
      <c r="G1694" s="171">
        <v>40</v>
      </c>
      <c r="H1694" s="171">
        <v>45</v>
      </c>
      <c r="I1694" s="171">
        <v>0</v>
      </c>
      <c r="J1694" s="171">
        <v>4</v>
      </c>
      <c r="K1694" s="171">
        <v>180</v>
      </c>
      <c r="L1694" s="171">
        <v>14</v>
      </c>
      <c r="M1694" s="172">
        <v>15</v>
      </c>
      <c r="N1694" s="173">
        <f>IF(Tabla2[[#This Row],[LECHE RETIRO DIA]]&lt;&gt;ISBLANK(Tabla2[[#This Row],[LECHE RETIRO DIA]]),SUM(Tabla2[[#This Row],[LECHE TANQUE DIA]:[LECHE RETIRO DIA]]),SUM(Tabla2[[#This Row],[LECHE TANQUE DIA]:[LECHE AUTOCONSUMO DIA]]))</f>
        <v>678</v>
      </c>
      <c r="O1694" s="174">
        <f t="shared" si="381"/>
        <v>0.94837758112094395</v>
      </c>
      <c r="P1694" s="175">
        <f t="shared" si="382"/>
        <v>16.95</v>
      </c>
      <c r="Q1694" s="175">
        <f t="shared" si="383"/>
        <v>16.074999999999999</v>
      </c>
      <c r="R1694" s="175">
        <f t="shared" si="384"/>
        <v>3.75</v>
      </c>
      <c r="S1694" s="175">
        <f t="shared" si="385"/>
        <v>3.7666666666666666</v>
      </c>
      <c r="T1694" s="175">
        <f t="shared" si="386"/>
        <v>4.5</v>
      </c>
      <c r="U1694" s="175">
        <f t="shared" si="387"/>
        <v>48.428571428571431</v>
      </c>
      <c r="V1694" s="175">
        <f t="shared" si="388"/>
        <v>2.8571428571428572</v>
      </c>
      <c r="W1694" s="175">
        <f>IFERROR(H1694/M1694,Tabla2[[#This Row],[CARGA PRODUCCION (ANIMALES/HA)]])</f>
        <v>3</v>
      </c>
      <c r="X1694" s="176">
        <f t="shared" si="391"/>
        <v>2023</v>
      </c>
      <c r="Y1694" s="176">
        <f t="shared" si="392"/>
        <v>7</v>
      </c>
      <c r="Z1694" s="176" t="e">
        <f t="shared" ca="1" si="393"/>
        <v>#NAME?</v>
      </c>
      <c r="AA1694" s="177">
        <f t="shared" si="389"/>
        <v>45</v>
      </c>
      <c r="AB1694" s="174">
        <f t="shared" si="390"/>
        <v>0.88888888888888884</v>
      </c>
      <c r="AC1694" s="178">
        <f t="shared" si="394"/>
        <v>0.11111111111111116</v>
      </c>
      <c r="AD1694" s="171"/>
    </row>
    <row r="1695" spans="1:30">
      <c r="A1695" s="184">
        <v>45114</v>
      </c>
      <c r="B1695" s="185" t="s">
        <v>80</v>
      </c>
      <c r="C1695" s="185">
        <v>2100</v>
      </c>
      <c r="D1695" s="185">
        <v>30</v>
      </c>
      <c r="E1695" s="185">
        <v>9</v>
      </c>
      <c r="F1695" s="185">
        <v>30</v>
      </c>
      <c r="G1695" s="185">
        <v>91</v>
      </c>
      <c r="H1695" s="185">
        <v>96</v>
      </c>
      <c r="I1695" s="185">
        <v>1</v>
      </c>
      <c r="J1695" s="185">
        <v>10</v>
      </c>
      <c r="K1695" s="185">
        <v>640</v>
      </c>
      <c r="L1695" s="185">
        <v>23.4</v>
      </c>
      <c r="M1695" s="186">
        <v>31.01</v>
      </c>
      <c r="N1695" s="187">
        <f>IF(Tabla2[[#This Row],[LECHE RETIRO DIA]]&lt;&gt;ISBLANK(Tabla2[[#This Row],[LECHE RETIRO DIA]]),SUM(Tabla2[[#This Row],[LECHE TANQUE DIA]:[LECHE RETIRO DIA]]),SUM(Tabla2[[#This Row],[LECHE TANQUE DIA]:[LECHE AUTOCONSUMO DIA]]))</f>
        <v>2169</v>
      </c>
      <c r="O1695" s="188">
        <f t="shared" si="381"/>
        <v>0.9681881051175657</v>
      </c>
      <c r="P1695" s="189">
        <f t="shared" si="382"/>
        <v>23.835164835164836</v>
      </c>
      <c r="Q1695" s="189">
        <f t="shared" si="383"/>
        <v>23.076923076923077</v>
      </c>
      <c r="R1695" s="189">
        <f t="shared" si="384"/>
        <v>3</v>
      </c>
      <c r="S1695" s="189">
        <f t="shared" si="385"/>
        <v>3.3890625000000001</v>
      </c>
      <c r="T1695" s="189">
        <f t="shared" si="386"/>
        <v>7.0329670329670328</v>
      </c>
      <c r="U1695" s="189">
        <f t="shared" si="387"/>
        <v>92.692307692307693</v>
      </c>
      <c r="V1695" s="189">
        <f t="shared" si="388"/>
        <v>3.8888888888888893</v>
      </c>
      <c r="W1695" s="189">
        <f>IFERROR(H1695/M1695,Tabla2[[#This Row],[CARGA PRODUCCION (ANIMALES/HA)]])</f>
        <v>3.0957755562721703</v>
      </c>
      <c r="X1695" s="190">
        <f t="shared" si="391"/>
        <v>2023</v>
      </c>
      <c r="Y1695" s="190">
        <f t="shared" si="392"/>
        <v>7</v>
      </c>
      <c r="Z1695" s="190" t="e">
        <f t="shared" ca="1" si="393"/>
        <v>#NAME?</v>
      </c>
      <c r="AA1695" s="191">
        <f t="shared" si="389"/>
        <v>96</v>
      </c>
      <c r="AB1695" s="188">
        <f t="shared" si="390"/>
        <v>0.94791666666666663</v>
      </c>
      <c r="AC1695" s="192">
        <f t="shared" si="394"/>
        <v>5.208333333333337E-2</v>
      </c>
      <c r="AD1695" s="185"/>
    </row>
    <row r="1696" spans="1:30">
      <c r="A1696" s="184">
        <v>45114</v>
      </c>
      <c r="B1696" s="185" t="s">
        <v>83</v>
      </c>
      <c r="C1696" s="185">
        <v>2289</v>
      </c>
      <c r="D1696" s="185">
        <v>40</v>
      </c>
      <c r="E1696" s="185">
        <v>9</v>
      </c>
      <c r="F1696" s="185">
        <v>40</v>
      </c>
      <c r="G1696" s="185">
        <v>127</v>
      </c>
      <c r="H1696" s="185">
        <v>137</v>
      </c>
      <c r="I1696" s="185">
        <v>2</v>
      </c>
      <c r="J1696" s="185">
        <v>10</v>
      </c>
      <c r="K1696" s="185">
        <v>680</v>
      </c>
      <c r="L1696" s="185">
        <v>29.8</v>
      </c>
      <c r="M1696" s="186">
        <v>36.590000000000003</v>
      </c>
      <c r="N1696" s="187">
        <f>IF(Tabla2[[#This Row],[LECHE RETIRO DIA]]&lt;&gt;ISBLANK(Tabla2[[#This Row],[LECHE RETIRO DIA]]),SUM(Tabla2[[#This Row],[LECHE TANQUE DIA]:[LECHE RETIRO DIA]]),SUM(Tabla2[[#This Row],[LECHE TANQUE DIA]:[LECHE AUTOCONSUMO DIA]]))</f>
        <v>2378</v>
      </c>
      <c r="O1696" s="188">
        <f t="shared" si="381"/>
        <v>0.96257359125315389</v>
      </c>
      <c r="P1696" s="189">
        <f t="shared" si="382"/>
        <v>18.724409448818896</v>
      </c>
      <c r="Q1696" s="189">
        <f t="shared" si="383"/>
        <v>18.023622047244096</v>
      </c>
      <c r="R1696" s="189">
        <f t="shared" si="384"/>
        <v>4</v>
      </c>
      <c r="S1696" s="189">
        <f t="shared" si="385"/>
        <v>3.4970588235294118</v>
      </c>
      <c r="T1696" s="189">
        <f t="shared" si="386"/>
        <v>5.3543307086614176</v>
      </c>
      <c r="U1696" s="189">
        <f t="shared" si="387"/>
        <v>79.798657718120808</v>
      </c>
      <c r="V1696" s="189">
        <f t="shared" si="388"/>
        <v>4.2617449664429525</v>
      </c>
      <c r="W1696" s="189">
        <f>IFERROR(H1696/M1696,Tabla2[[#This Row],[CARGA PRODUCCION (ANIMALES/HA)]])</f>
        <v>3.7441924022957087</v>
      </c>
      <c r="X1696" s="190">
        <f t="shared" si="391"/>
        <v>2023</v>
      </c>
      <c r="Y1696" s="190">
        <f t="shared" si="392"/>
        <v>7</v>
      </c>
      <c r="Z1696" s="190" t="e">
        <f t="shared" ca="1" si="393"/>
        <v>#NAME?</v>
      </c>
      <c r="AA1696" s="191">
        <f t="shared" si="389"/>
        <v>137</v>
      </c>
      <c r="AB1696" s="188">
        <f t="shared" si="390"/>
        <v>0.92700729927007297</v>
      </c>
      <c r="AC1696" s="192">
        <f t="shared" si="394"/>
        <v>7.2992700729927029E-2</v>
      </c>
      <c r="AD1696" s="185"/>
    </row>
    <row r="1697" spans="1:30">
      <c r="A1697" s="184">
        <v>45114</v>
      </c>
      <c r="B1697" s="185" t="s">
        <v>85</v>
      </c>
      <c r="C1697" s="185">
        <v>1845</v>
      </c>
      <c r="D1697" s="185">
        <v>40</v>
      </c>
      <c r="E1697" s="185">
        <v>9</v>
      </c>
      <c r="F1697" s="185">
        <v>40</v>
      </c>
      <c r="G1697" s="185">
        <v>95</v>
      </c>
      <c r="H1697" s="185">
        <v>109</v>
      </c>
      <c r="I1697" s="185">
        <v>0</v>
      </c>
      <c r="J1697" s="185">
        <v>2</v>
      </c>
      <c r="K1697" s="185">
        <v>480</v>
      </c>
      <c r="L1697" s="185">
        <v>26.01</v>
      </c>
      <c r="M1697" s="186">
        <v>34.119999999999997</v>
      </c>
      <c r="N1697" s="187">
        <f>IF(Tabla2[[#This Row],[LECHE RETIRO DIA]]&lt;&gt;ISBLANK(Tabla2[[#This Row],[LECHE RETIRO DIA]]),SUM(Tabla2[[#This Row],[LECHE TANQUE DIA]:[LECHE RETIRO DIA]]),SUM(Tabla2[[#This Row],[LECHE TANQUE DIA]:[LECHE AUTOCONSUMO DIA]]))</f>
        <v>1934</v>
      </c>
      <c r="O1697" s="188">
        <f t="shared" si="381"/>
        <v>0.95398138572905899</v>
      </c>
      <c r="P1697" s="189">
        <f t="shared" si="382"/>
        <v>20.357894736842105</v>
      </c>
      <c r="Q1697" s="189">
        <f t="shared" si="383"/>
        <v>19.421052631578949</v>
      </c>
      <c r="R1697" s="189">
        <f t="shared" si="384"/>
        <v>20</v>
      </c>
      <c r="S1697" s="189">
        <f t="shared" si="385"/>
        <v>4.0291666666666668</v>
      </c>
      <c r="T1697" s="189">
        <f t="shared" si="386"/>
        <v>5.0526315789473681</v>
      </c>
      <c r="U1697" s="189">
        <f t="shared" si="387"/>
        <v>74.356016916570539</v>
      </c>
      <c r="V1697" s="189">
        <f t="shared" si="388"/>
        <v>3.6524413687043444</v>
      </c>
      <c r="W1697" s="189">
        <f>IFERROR(H1697/M1697,Tabla2[[#This Row],[CARGA PRODUCCION (ANIMALES/HA)]])</f>
        <v>3.1946072684642441</v>
      </c>
      <c r="X1697" s="190">
        <f t="shared" si="391"/>
        <v>2023</v>
      </c>
      <c r="Y1697" s="190">
        <f t="shared" si="392"/>
        <v>7</v>
      </c>
      <c r="Z1697" s="190" t="e">
        <f t="shared" ca="1" si="393"/>
        <v>#NAME?</v>
      </c>
      <c r="AA1697" s="191">
        <f t="shared" si="389"/>
        <v>109</v>
      </c>
      <c r="AB1697" s="188">
        <f t="shared" si="390"/>
        <v>0.87155963302752293</v>
      </c>
      <c r="AC1697" s="192">
        <f t="shared" si="394"/>
        <v>0.12844036697247707</v>
      </c>
      <c r="AD1697" s="185"/>
    </row>
    <row r="1698" spans="1:30">
      <c r="A1698" s="184">
        <v>45114</v>
      </c>
      <c r="B1698" s="185" t="s">
        <v>117</v>
      </c>
      <c r="C1698" s="185">
        <v>664</v>
      </c>
      <c r="D1698" s="185">
        <v>15</v>
      </c>
      <c r="E1698" s="185">
        <v>5</v>
      </c>
      <c r="F1698" s="185">
        <v>15</v>
      </c>
      <c r="G1698" s="185">
        <v>40</v>
      </c>
      <c r="H1698" s="185">
        <v>45</v>
      </c>
      <c r="I1698" s="185">
        <v>0</v>
      </c>
      <c r="J1698" s="185">
        <v>4</v>
      </c>
      <c r="K1698" s="185">
        <v>180</v>
      </c>
      <c r="L1698" s="185">
        <v>14</v>
      </c>
      <c r="M1698" s="186">
        <v>15</v>
      </c>
      <c r="N1698" s="187">
        <f>IF(Tabla2[[#This Row],[LECHE RETIRO DIA]]&lt;&gt;ISBLANK(Tabla2[[#This Row],[LECHE RETIRO DIA]]),SUM(Tabla2[[#This Row],[LECHE TANQUE DIA]:[LECHE RETIRO DIA]]),SUM(Tabla2[[#This Row],[LECHE TANQUE DIA]:[LECHE AUTOCONSUMO DIA]]))</f>
        <v>699</v>
      </c>
      <c r="O1698" s="188">
        <f t="shared" si="381"/>
        <v>0.94992846924177399</v>
      </c>
      <c r="P1698" s="189">
        <f t="shared" si="382"/>
        <v>17.475000000000001</v>
      </c>
      <c r="Q1698" s="189">
        <f t="shared" si="383"/>
        <v>16.600000000000001</v>
      </c>
      <c r="R1698" s="189">
        <f t="shared" si="384"/>
        <v>3.75</v>
      </c>
      <c r="S1698" s="189">
        <f t="shared" si="385"/>
        <v>3.8833333333333333</v>
      </c>
      <c r="T1698" s="189">
        <f t="shared" si="386"/>
        <v>4.5</v>
      </c>
      <c r="U1698" s="189">
        <f t="shared" si="387"/>
        <v>49.928571428571431</v>
      </c>
      <c r="V1698" s="189">
        <f t="shared" si="388"/>
        <v>2.8571428571428572</v>
      </c>
      <c r="W1698" s="189">
        <f>IFERROR(H1698/M1698,Tabla2[[#This Row],[CARGA PRODUCCION (ANIMALES/HA)]])</f>
        <v>3</v>
      </c>
      <c r="X1698" s="190">
        <f t="shared" si="391"/>
        <v>2023</v>
      </c>
      <c r="Y1698" s="190">
        <f t="shared" si="392"/>
        <v>7</v>
      </c>
      <c r="Z1698" s="190" t="e">
        <f t="shared" ca="1" si="393"/>
        <v>#NAME?</v>
      </c>
      <c r="AA1698" s="191">
        <f t="shared" si="389"/>
        <v>45</v>
      </c>
      <c r="AB1698" s="188">
        <f t="shared" si="390"/>
        <v>0.88888888888888884</v>
      </c>
      <c r="AC1698" s="192">
        <f t="shared" si="394"/>
        <v>0.11111111111111116</v>
      </c>
      <c r="AD1698" s="185"/>
    </row>
    <row r="1699" spans="1:30">
      <c r="A1699" s="6">
        <v>45115</v>
      </c>
      <c r="B1699" s="7" t="s">
        <v>80</v>
      </c>
      <c r="C1699" s="7">
        <v>2090</v>
      </c>
      <c r="D1699" s="7">
        <v>30</v>
      </c>
      <c r="E1699" s="7">
        <v>9</v>
      </c>
      <c r="F1699" s="7">
        <v>30</v>
      </c>
      <c r="G1699" s="7">
        <v>91</v>
      </c>
      <c r="H1699" s="7">
        <v>96</v>
      </c>
      <c r="I1699" s="7">
        <v>1</v>
      </c>
      <c r="J1699" s="7">
        <v>10</v>
      </c>
      <c r="K1699" s="7">
        <v>640</v>
      </c>
      <c r="L1699" s="7">
        <v>23.4</v>
      </c>
      <c r="M1699" s="8">
        <v>31.01</v>
      </c>
      <c r="N1699" s="193">
        <f>IF(Tabla2[[#This Row],[LECHE RETIRO DIA]]&lt;&gt;ISBLANK(Tabla2[[#This Row],[LECHE RETIRO DIA]]),SUM(Tabla2[[#This Row],[LECHE TANQUE DIA]:[LECHE RETIRO DIA]]),SUM(Tabla2[[#This Row],[LECHE TANQUE DIA]:[LECHE AUTOCONSUMO DIA]]))</f>
        <v>2159</v>
      </c>
      <c r="O1699" s="10">
        <f t="shared" si="381"/>
        <v>0.96804075961093095</v>
      </c>
      <c r="P1699" s="11">
        <f t="shared" si="382"/>
        <v>23.725274725274726</v>
      </c>
      <c r="Q1699" s="11">
        <f t="shared" si="383"/>
        <v>22.967032967032967</v>
      </c>
      <c r="R1699" s="11">
        <f t="shared" si="384"/>
        <v>3</v>
      </c>
      <c r="S1699" s="11">
        <f t="shared" si="385"/>
        <v>3.3734375000000001</v>
      </c>
      <c r="T1699" s="11">
        <f t="shared" si="386"/>
        <v>7.0329670329670328</v>
      </c>
      <c r="U1699" s="11">
        <f t="shared" si="387"/>
        <v>92.264957264957275</v>
      </c>
      <c r="V1699" s="11">
        <f t="shared" si="388"/>
        <v>3.8888888888888893</v>
      </c>
      <c r="W1699" s="11">
        <f>IFERROR(H1699/M1699,Tabla2[[#This Row],[CARGA PRODUCCION (ANIMALES/HA)]])</f>
        <v>3.0957755562721703</v>
      </c>
      <c r="X1699" s="9">
        <f t="shared" si="391"/>
        <v>2023</v>
      </c>
      <c r="Y1699" s="9">
        <f t="shared" si="392"/>
        <v>7</v>
      </c>
      <c r="Z1699" s="9" t="e">
        <f t="shared" ca="1" si="393"/>
        <v>#NAME?</v>
      </c>
      <c r="AA1699" s="12">
        <f t="shared" si="389"/>
        <v>96</v>
      </c>
      <c r="AB1699" s="10">
        <f t="shared" si="390"/>
        <v>0.94791666666666663</v>
      </c>
      <c r="AC1699" s="13">
        <f t="shared" si="394"/>
        <v>5.208333333333337E-2</v>
      </c>
    </row>
    <row r="1700" spans="1:30">
      <c r="A1700" s="6">
        <v>45115</v>
      </c>
      <c r="B1700" s="7" t="s">
        <v>83</v>
      </c>
      <c r="C1700" s="7">
        <v>2275</v>
      </c>
      <c r="D1700" s="7">
        <v>40</v>
      </c>
      <c r="E1700" s="7">
        <v>9</v>
      </c>
      <c r="F1700" s="7">
        <v>40</v>
      </c>
      <c r="G1700" s="7">
        <v>127</v>
      </c>
      <c r="H1700" s="7">
        <v>137</v>
      </c>
      <c r="I1700" s="7">
        <v>2</v>
      </c>
      <c r="J1700" s="7">
        <v>10</v>
      </c>
      <c r="K1700" s="7">
        <v>680</v>
      </c>
      <c r="L1700" s="7">
        <v>29.8</v>
      </c>
      <c r="M1700" s="8">
        <v>36.590000000000003</v>
      </c>
      <c r="N1700" s="193">
        <f>IF(Tabla2[[#This Row],[LECHE RETIRO DIA]]&lt;&gt;ISBLANK(Tabla2[[#This Row],[LECHE RETIRO DIA]]),SUM(Tabla2[[#This Row],[LECHE TANQUE DIA]:[LECHE RETIRO DIA]]),SUM(Tabla2[[#This Row],[LECHE TANQUE DIA]:[LECHE AUTOCONSUMO DIA]]))</f>
        <v>2364</v>
      </c>
      <c r="O1700" s="10">
        <f t="shared" si="381"/>
        <v>0.96235194585448391</v>
      </c>
      <c r="P1700" s="11">
        <f t="shared" si="382"/>
        <v>18.614173228346456</v>
      </c>
      <c r="Q1700" s="11">
        <f t="shared" si="383"/>
        <v>17.913385826771652</v>
      </c>
      <c r="R1700" s="11">
        <f t="shared" si="384"/>
        <v>4</v>
      </c>
      <c r="S1700" s="11">
        <f t="shared" si="385"/>
        <v>3.4764705882352942</v>
      </c>
      <c r="T1700" s="11">
        <f t="shared" si="386"/>
        <v>5.3543307086614176</v>
      </c>
      <c r="U1700" s="11">
        <f t="shared" si="387"/>
        <v>79.328859060402678</v>
      </c>
      <c r="V1700" s="11">
        <f t="shared" si="388"/>
        <v>4.2617449664429525</v>
      </c>
      <c r="W1700" s="11">
        <f>IFERROR(H1700/M1700,Tabla2[[#This Row],[CARGA PRODUCCION (ANIMALES/HA)]])</f>
        <v>3.7441924022957087</v>
      </c>
      <c r="X1700" s="9">
        <f t="shared" si="391"/>
        <v>2023</v>
      </c>
      <c r="Y1700" s="9">
        <f t="shared" si="392"/>
        <v>7</v>
      </c>
      <c r="Z1700" s="9" t="e">
        <f t="shared" ca="1" si="393"/>
        <v>#NAME?</v>
      </c>
      <c r="AA1700" s="12">
        <f t="shared" si="389"/>
        <v>137</v>
      </c>
      <c r="AB1700" s="10">
        <f t="shared" si="390"/>
        <v>0.92700729927007297</v>
      </c>
      <c r="AC1700" s="13">
        <f t="shared" si="394"/>
        <v>7.2992700729927029E-2</v>
      </c>
    </row>
    <row r="1701" spans="1:30">
      <c r="A1701" s="6">
        <v>45115</v>
      </c>
      <c r="B1701" s="7" t="s">
        <v>85</v>
      </c>
      <c r="C1701" s="7">
        <v>1887</v>
      </c>
      <c r="D1701" s="7">
        <v>40</v>
      </c>
      <c r="E1701" s="7">
        <v>9</v>
      </c>
      <c r="F1701" s="7">
        <v>40</v>
      </c>
      <c r="G1701" s="7">
        <v>95</v>
      </c>
      <c r="H1701" s="7">
        <v>109</v>
      </c>
      <c r="I1701" s="7">
        <v>0</v>
      </c>
      <c r="J1701" s="7">
        <v>2</v>
      </c>
      <c r="K1701" s="7">
        <v>480</v>
      </c>
      <c r="L1701" s="7">
        <v>26.01</v>
      </c>
      <c r="M1701" s="8">
        <v>34.119999999999997</v>
      </c>
      <c r="N1701" s="193">
        <f>IF(Tabla2[[#This Row],[LECHE RETIRO DIA]]&lt;&gt;ISBLANK(Tabla2[[#This Row],[LECHE RETIRO DIA]]),SUM(Tabla2[[#This Row],[LECHE TANQUE DIA]:[LECHE RETIRO DIA]]),SUM(Tabla2[[#This Row],[LECHE TANQUE DIA]:[LECHE AUTOCONSUMO DIA]]))</f>
        <v>1976</v>
      </c>
      <c r="O1701" s="10">
        <f t="shared" si="381"/>
        <v>0.95495951417004044</v>
      </c>
      <c r="P1701" s="11">
        <f t="shared" si="382"/>
        <v>20.8</v>
      </c>
      <c r="Q1701" s="11">
        <f t="shared" si="383"/>
        <v>19.86315789473684</v>
      </c>
      <c r="R1701" s="11">
        <f t="shared" si="384"/>
        <v>20</v>
      </c>
      <c r="S1701" s="11">
        <f t="shared" si="385"/>
        <v>4.1166666666666663</v>
      </c>
      <c r="T1701" s="11">
        <f t="shared" si="386"/>
        <v>5.0526315789473681</v>
      </c>
      <c r="U1701" s="11">
        <f t="shared" si="387"/>
        <v>75.970780469050354</v>
      </c>
      <c r="V1701" s="11">
        <f t="shared" si="388"/>
        <v>3.6524413687043444</v>
      </c>
      <c r="W1701" s="11">
        <f>IFERROR(H1701/M1701,Tabla2[[#This Row],[CARGA PRODUCCION (ANIMALES/HA)]])</f>
        <v>3.1946072684642441</v>
      </c>
      <c r="X1701" s="9">
        <f t="shared" si="391"/>
        <v>2023</v>
      </c>
      <c r="Y1701" s="9">
        <f t="shared" si="392"/>
        <v>7</v>
      </c>
      <c r="Z1701" s="9" t="e">
        <f t="shared" ca="1" si="393"/>
        <v>#NAME?</v>
      </c>
      <c r="AA1701" s="12">
        <f t="shared" si="389"/>
        <v>109</v>
      </c>
      <c r="AB1701" s="10">
        <f t="shared" si="390"/>
        <v>0.87155963302752293</v>
      </c>
      <c r="AC1701" s="13">
        <f t="shared" si="394"/>
        <v>0.12844036697247707</v>
      </c>
    </row>
    <row r="1702" spans="1:30">
      <c r="A1702" s="6">
        <v>45115</v>
      </c>
      <c r="B1702" s="7" t="s">
        <v>117</v>
      </c>
      <c r="C1702" s="7">
        <v>662</v>
      </c>
      <c r="D1702" s="7">
        <v>15</v>
      </c>
      <c r="E1702" s="7">
        <v>5</v>
      </c>
      <c r="F1702" s="7">
        <v>15</v>
      </c>
      <c r="G1702" s="7">
        <v>40</v>
      </c>
      <c r="H1702" s="7">
        <v>45</v>
      </c>
      <c r="I1702" s="7">
        <v>0</v>
      </c>
      <c r="J1702" s="7">
        <v>4</v>
      </c>
      <c r="K1702" s="7">
        <v>180</v>
      </c>
      <c r="L1702" s="7">
        <v>14</v>
      </c>
      <c r="M1702" s="8">
        <v>15</v>
      </c>
      <c r="N1702" s="193">
        <f>IF(Tabla2[[#This Row],[LECHE RETIRO DIA]]&lt;&gt;ISBLANK(Tabla2[[#This Row],[LECHE RETIRO DIA]]),SUM(Tabla2[[#This Row],[LECHE TANQUE DIA]:[LECHE RETIRO DIA]]),SUM(Tabla2[[#This Row],[LECHE TANQUE DIA]:[LECHE AUTOCONSUMO DIA]]))</f>
        <v>697</v>
      </c>
      <c r="O1702" s="10">
        <f t="shared" si="381"/>
        <v>0.94978479196556675</v>
      </c>
      <c r="P1702" s="11">
        <f t="shared" si="382"/>
        <v>17.425000000000001</v>
      </c>
      <c r="Q1702" s="11">
        <f t="shared" si="383"/>
        <v>16.55</v>
      </c>
      <c r="R1702" s="11">
        <f t="shared" si="384"/>
        <v>3.75</v>
      </c>
      <c r="S1702" s="11">
        <f t="shared" si="385"/>
        <v>3.8722222222222222</v>
      </c>
      <c r="T1702" s="11">
        <f t="shared" si="386"/>
        <v>4.5</v>
      </c>
      <c r="U1702" s="11">
        <f t="shared" si="387"/>
        <v>49.785714285714285</v>
      </c>
      <c r="V1702" s="11">
        <f t="shared" si="388"/>
        <v>2.8571428571428572</v>
      </c>
      <c r="W1702" s="11">
        <f>IFERROR(H1702/M1702,Tabla2[[#This Row],[CARGA PRODUCCION (ANIMALES/HA)]])</f>
        <v>3</v>
      </c>
      <c r="X1702" s="9">
        <f t="shared" si="391"/>
        <v>2023</v>
      </c>
      <c r="Y1702" s="9">
        <f t="shared" si="392"/>
        <v>7</v>
      </c>
      <c r="Z1702" s="9" t="e">
        <f t="shared" ca="1" si="393"/>
        <v>#NAME?</v>
      </c>
      <c r="AA1702" s="12">
        <f t="shared" si="389"/>
        <v>45</v>
      </c>
      <c r="AB1702" s="10">
        <f t="shared" si="390"/>
        <v>0.88888888888888884</v>
      </c>
      <c r="AC1702" s="13">
        <f t="shared" si="394"/>
        <v>0.11111111111111116</v>
      </c>
    </row>
    <row r="1703" spans="1:30">
      <c r="A1703" s="184">
        <v>45116</v>
      </c>
      <c r="B1703" s="185" t="s">
        <v>81</v>
      </c>
      <c r="C1703" s="185">
        <v>2175</v>
      </c>
      <c r="D1703" s="185">
        <v>30</v>
      </c>
      <c r="E1703" s="185">
        <v>9</v>
      </c>
      <c r="F1703" s="185">
        <v>30</v>
      </c>
      <c r="G1703" s="185">
        <v>93</v>
      </c>
      <c r="H1703" s="185">
        <v>98</v>
      </c>
      <c r="I1703" s="185">
        <v>1</v>
      </c>
      <c r="J1703" s="185">
        <v>11</v>
      </c>
      <c r="K1703" s="185">
        <v>640</v>
      </c>
      <c r="L1703" s="185">
        <v>23.4</v>
      </c>
      <c r="M1703" s="186">
        <v>31.01</v>
      </c>
      <c r="N1703" s="187">
        <f>IF(Tabla2[[#This Row],[LECHE RETIRO DIA]]&lt;&gt;ISBLANK(Tabla2[[#This Row],[LECHE RETIRO DIA]]),SUM(Tabla2[[#This Row],[LECHE TANQUE DIA]:[LECHE RETIRO DIA]]),SUM(Tabla2[[#This Row],[LECHE TANQUE DIA]:[LECHE AUTOCONSUMO DIA]]))</f>
        <v>2244</v>
      </c>
      <c r="O1703" s="188">
        <f t="shared" si="381"/>
        <v>0.96925133689839571</v>
      </c>
      <c r="P1703" s="189">
        <f t="shared" si="382"/>
        <v>24.129032258064516</v>
      </c>
      <c r="Q1703" s="189">
        <f t="shared" si="383"/>
        <v>23.387096774193548</v>
      </c>
      <c r="R1703" s="189">
        <f t="shared" si="384"/>
        <v>2.7272727272727271</v>
      </c>
      <c r="S1703" s="189">
        <f t="shared" si="385"/>
        <v>3.5062500000000001</v>
      </c>
      <c r="T1703" s="189">
        <f t="shared" si="386"/>
        <v>6.881720430107527</v>
      </c>
      <c r="U1703" s="189">
        <f t="shared" si="387"/>
        <v>95.897435897435898</v>
      </c>
      <c r="V1703" s="189">
        <f t="shared" si="388"/>
        <v>3.9743589743589745</v>
      </c>
      <c r="W1703" s="189">
        <f>IFERROR(H1703/M1703,Tabla2[[#This Row],[CARGA PRODUCCION (ANIMALES/HA)]])</f>
        <v>3.1602708803611739</v>
      </c>
      <c r="X1703" s="190">
        <f t="shared" si="391"/>
        <v>2023</v>
      </c>
      <c r="Y1703" s="190">
        <f t="shared" si="392"/>
        <v>7</v>
      </c>
      <c r="Z1703" s="190" t="e">
        <f t="shared" ca="1" si="393"/>
        <v>#NAME?</v>
      </c>
      <c r="AA1703" s="191">
        <f t="shared" si="389"/>
        <v>98</v>
      </c>
      <c r="AB1703" s="188">
        <f t="shared" si="390"/>
        <v>0.94897959183673475</v>
      </c>
      <c r="AC1703" s="192">
        <f t="shared" si="394"/>
        <v>5.1020408163265252E-2</v>
      </c>
      <c r="AD1703" s="185"/>
    </row>
    <row r="1704" spans="1:30">
      <c r="A1704" s="184">
        <v>45116</v>
      </c>
      <c r="B1704" s="185" t="s">
        <v>83</v>
      </c>
      <c r="C1704" s="185">
        <v>2227</v>
      </c>
      <c r="D1704" s="185">
        <v>40</v>
      </c>
      <c r="E1704" s="185">
        <v>9</v>
      </c>
      <c r="F1704" s="185">
        <v>40</v>
      </c>
      <c r="G1704" s="185">
        <v>127</v>
      </c>
      <c r="H1704" s="185">
        <v>137</v>
      </c>
      <c r="I1704" s="185">
        <v>2</v>
      </c>
      <c r="J1704" s="185">
        <v>10</v>
      </c>
      <c r="K1704" s="185">
        <v>680</v>
      </c>
      <c r="L1704" s="185">
        <v>29.8</v>
      </c>
      <c r="M1704" s="186">
        <v>36.590000000000003</v>
      </c>
      <c r="N1704" s="187">
        <f>IF(Tabla2[[#This Row],[LECHE RETIRO DIA]]&lt;&gt;ISBLANK(Tabla2[[#This Row],[LECHE RETIRO DIA]]),SUM(Tabla2[[#This Row],[LECHE TANQUE DIA]:[LECHE RETIRO DIA]]),SUM(Tabla2[[#This Row],[LECHE TANQUE DIA]:[LECHE AUTOCONSUMO DIA]]))</f>
        <v>2316</v>
      </c>
      <c r="O1704" s="188">
        <f t="shared" si="381"/>
        <v>0.9615716753022453</v>
      </c>
      <c r="P1704" s="189">
        <f t="shared" si="382"/>
        <v>18.236220472440944</v>
      </c>
      <c r="Q1704" s="189">
        <f t="shared" si="383"/>
        <v>17.535433070866141</v>
      </c>
      <c r="R1704" s="189">
        <f t="shared" si="384"/>
        <v>4</v>
      </c>
      <c r="S1704" s="189">
        <f t="shared" si="385"/>
        <v>3.4058823529411764</v>
      </c>
      <c r="T1704" s="189">
        <f t="shared" si="386"/>
        <v>5.3543307086614176</v>
      </c>
      <c r="U1704" s="189">
        <f t="shared" si="387"/>
        <v>77.718120805369125</v>
      </c>
      <c r="V1704" s="189">
        <f t="shared" si="388"/>
        <v>4.2617449664429525</v>
      </c>
      <c r="W1704" s="189">
        <f>IFERROR(H1704/M1704,Tabla2[[#This Row],[CARGA PRODUCCION (ANIMALES/HA)]])</f>
        <v>3.7441924022957087</v>
      </c>
      <c r="X1704" s="190">
        <f t="shared" si="391"/>
        <v>2023</v>
      </c>
      <c r="Y1704" s="190">
        <f t="shared" si="392"/>
        <v>7</v>
      </c>
      <c r="Z1704" s="190" t="e">
        <f t="shared" ca="1" si="393"/>
        <v>#NAME?</v>
      </c>
      <c r="AA1704" s="191">
        <f t="shared" si="389"/>
        <v>137</v>
      </c>
      <c r="AB1704" s="188">
        <f t="shared" si="390"/>
        <v>0.92700729927007297</v>
      </c>
      <c r="AC1704" s="192">
        <f t="shared" si="394"/>
        <v>7.2992700729927029E-2</v>
      </c>
      <c r="AD1704" s="185"/>
    </row>
    <row r="1705" spans="1:30">
      <c r="A1705" s="184">
        <v>45116</v>
      </c>
      <c r="B1705" s="185" t="s">
        <v>85</v>
      </c>
      <c r="C1705" s="185">
        <v>1903</v>
      </c>
      <c r="D1705" s="185">
        <v>40</v>
      </c>
      <c r="E1705" s="185">
        <v>9</v>
      </c>
      <c r="F1705" s="185">
        <v>40</v>
      </c>
      <c r="G1705" s="185">
        <v>95</v>
      </c>
      <c r="H1705" s="185">
        <v>109</v>
      </c>
      <c r="I1705" s="185">
        <v>0</v>
      </c>
      <c r="J1705" s="185">
        <v>2</v>
      </c>
      <c r="K1705" s="185">
        <v>480</v>
      </c>
      <c r="L1705" s="185">
        <v>26.01</v>
      </c>
      <c r="M1705" s="186">
        <v>34.119999999999997</v>
      </c>
      <c r="N1705" s="187">
        <f>IF(Tabla2[[#This Row],[LECHE RETIRO DIA]]&lt;&gt;ISBLANK(Tabla2[[#This Row],[LECHE RETIRO DIA]]),SUM(Tabla2[[#This Row],[LECHE TANQUE DIA]:[LECHE RETIRO DIA]]),SUM(Tabla2[[#This Row],[LECHE TANQUE DIA]:[LECHE AUTOCONSUMO DIA]]))</f>
        <v>1992</v>
      </c>
      <c r="O1705" s="188">
        <f t="shared" si="381"/>
        <v>0.95532128514056225</v>
      </c>
      <c r="P1705" s="189">
        <f t="shared" si="382"/>
        <v>20.96842105263158</v>
      </c>
      <c r="Q1705" s="189">
        <f t="shared" si="383"/>
        <v>20.03157894736842</v>
      </c>
      <c r="R1705" s="189">
        <f t="shared" si="384"/>
        <v>20</v>
      </c>
      <c r="S1705" s="189">
        <f t="shared" si="385"/>
        <v>4.1500000000000004</v>
      </c>
      <c r="T1705" s="189">
        <f t="shared" si="386"/>
        <v>5.0526315789473681</v>
      </c>
      <c r="U1705" s="189">
        <f t="shared" si="387"/>
        <v>76.585928489042672</v>
      </c>
      <c r="V1705" s="189">
        <f t="shared" si="388"/>
        <v>3.6524413687043444</v>
      </c>
      <c r="W1705" s="189">
        <f>IFERROR(H1705/M1705,Tabla2[[#This Row],[CARGA PRODUCCION (ANIMALES/HA)]])</f>
        <v>3.1946072684642441</v>
      </c>
      <c r="X1705" s="190">
        <f t="shared" si="391"/>
        <v>2023</v>
      </c>
      <c r="Y1705" s="190">
        <f t="shared" si="392"/>
        <v>7</v>
      </c>
      <c r="Z1705" s="190" t="e">
        <f t="shared" ca="1" si="393"/>
        <v>#NAME?</v>
      </c>
      <c r="AA1705" s="191">
        <f t="shared" si="389"/>
        <v>109</v>
      </c>
      <c r="AB1705" s="188">
        <f t="shared" si="390"/>
        <v>0.87155963302752293</v>
      </c>
      <c r="AC1705" s="192">
        <f t="shared" si="394"/>
        <v>0.12844036697247707</v>
      </c>
      <c r="AD1705" s="185"/>
    </row>
    <row r="1706" spans="1:30">
      <c r="A1706" s="184">
        <v>45116</v>
      </c>
      <c r="B1706" s="185" t="s">
        <v>88</v>
      </c>
      <c r="C1706" s="185">
        <v>681</v>
      </c>
      <c r="D1706" s="185">
        <v>15</v>
      </c>
      <c r="E1706" s="185">
        <v>5</v>
      </c>
      <c r="F1706" s="185">
        <v>15</v>
      </c>
      <c r="G1706" s="185">
        <v>40</v>
      </c>
      <c r="H1706" s="185">
        <v>45</v>
      </c>
      <c r="I1706" s="185">
        <v>0</v>
      </c>
      <c r="J1706" s="185">
        <v>4</v>
      </c>
      <c r="K1706" s="185">
        <v>180</v>
      </c>
      <c r="L1706" s="185">
        <v>14</v>
      </c>
      <c r="M1706" s="186">
        <v>15</v>
      </c>
      <c r="N1706" s="187">
        <f>IF(Tabla2[[#This Row],[LECHE RETIRO DIA]]&lt;&gt;ISBLANK(Tabla2[[#This Row],[LECHE RETIRO DIA]]),SUM(Tabla2[[#This Row],[LECHE TANQUE DIA]:[LECHE RETIRO DIA]]),SUM(Tabla2[[#This Row],[LECHE TANQUE DIA]:[LECHE AUTOCONSUMO DIA]]))</f>
        <v>716</v>
      </c>
      <c r="O1706" s="188">
        <f t="shared" si="381"/>
        <v>0.9511173184357542</v>
      </c>
      <c r="P1706" s="189">
        <f t="shared" si="382"/>
        <v>17.899999999999999</v>
      </c>
      <c r="Q1706" s="189">
        <f t="shared" si="383"/>
        <v>17.024999999999999</v>
      </c>
      <c r="R1706" s="189">
        <f t="shared" si="384"/>
        <v>3.75</v>
      </c>
      <c r="S1706" s="189">
        <f t="shared" si="385"/>
        <v>3.9777777777777779</v>
      </c>
      <c r="T1706" s="189">
        <f t="shared" si="386"/>
        <v>4.5</v>
      </c>
      <c r="U1706" s="189">
        <f t="shared" si="387"/>
        <v>51.142857142857146</v>
      </c>
      <c r="V1706" s="189">
        <f t="shared" si="388"/>
        <v>2.8571428571428572</v>
      </c>
      <c r="W1706" s="189">
        <f>IFERROR(H1706/M1706,Tabla2[[#This Row],[CARGA PRODUCCION (ANIMALES/HA)]])</f>
        <v>3</v>
      </c>
      <c r="X1706" s="190">
        <f t="shared" si="391"/>
        <v>2023</v>
      </c>
      <c r="Y1706" s="190">
        <f t="shared" si="392"/>
        <v>7</v>
      </c>
      <c r="Z1706" s="190" t="e">
        <f t="shared" ca="1" si="393"/>
        <v>#NAME?</v>
      </c>
      <c r="AA1706" s="191">
        <f t="shared" si="389"/>
        <v>45</v>
      </c>
      <c r="AB1706" s="188">
        <f t="shared" si="390"/>
        <v>0.88888888888888884</v>
      </c>
      <c r="AC1706" s="192">
        <f t="shared" si="394"/>
        <v>0.11111111111111116</v>
      </c>
      <c r="AD1706" s="185"/>
    </row>
    <row r="1707" spans="1:30">
      <c r="A1707" s="184">
        <v>45117</v>
      </c>
      <c r="B1707" s="185" t="s">
        <v>81</v>
      </c>
      <c r="C1707" s="185">
        <v>2215</v>
      </c>
      <c r="D1707" s="185">
        <v>30</v>
      </c>
      <c r="E1707" s="185">
        <v>9</v>
      </c>
      <c r="F1707" s="185">
        <v>30</v>
      </c>
      <c r="G1707" s="185">
        <v>93</v>
      </c>
      <c r="H1707" s="185">
        <v>98</v>
      </c>
      <c r="I1707" s="185">
        <v>1</v>
      </c>
      <c r="J1707" s="185">
        <v>11</v>
      </c>
      <c r="K1707" s="185">
        <v>640</v>
      </c>
      <c r="L1707" s="185">
        <v>23.4</v>
      </c>
      <c r="M1707" s="186">
        <v>31.01</v>
      </c>
      <c r="N1707" s="187">
        <f>IF(Tabla2[[#This Row],[LECHE RETIRO DIA]]&lt;&gt;ISBLANK(Tabla2[[#This Row],[LECHE RETIRO DIA]]),SUM(Tabla2[[#This Row],[LECHE TANQUE DIA]:[LECHE RETIRO DIA]]),SUM(Tabla2[[#This Row],[LECHE TANQUE DIA]:[LECHE AUTOCONSUMO DIA]]))</f>
        <v>2284</v>
      </c>
      <c r="O1707" s="188">
        <f t="shared" si="381"/>
        <v>0.96978984238178634</v>
      </c>
      <c r="P1707" s="189">
        <f t="shared" si="382"/>
        <v>24.559139784946236</v>
      </c>
      <c r="Q1707" s="189">
        <f t="shared" si="383"/>
        <v>23.817204301075268</v>
      </c>
      <c r="R1707" s="189">
        <f t="shared" si="384"/>
        <v>2.7272727272727271</v>
      </c>
      <c r="S1707" s="189">
        <f t="shared" si="385"/>
        <v>3.5687500000000001</v>
      </c>
      <c r="T1707" s="189">
        <f t="shared" si="386"/>
        <v>6.881720430107527</v>
      </c>
      <c r="U1707" s="189">
        <f t="shared" si="387"/>
        <v>97.606837606837615</v>
      </c>
      <c r="V1707" s="189">
        <f t="shared" si="388"/>
        <v>3.9743589743589745</v>
      </c>
      <c r="W1707" s="189">
        <f>IFERROR(H1707/M1707,Tabla2[[#This Row],[CARGA PRODUCCION (ANIMALES/HA)]])</f>
        <v>3.1602708803611739</v>
      </c>
      <c r="X1707" s="190">
        <f t="shared" si="391"/>
        <v>2023</v>
      </c>
      <c r="Y1707" s="190">
        <f t="shared" si="392"/>
        <v>7</v>
      </c>
      <c r="Z1707" s="190" t="e">
        <f t="shared" ca="1" si="393"/>
        <v>#NAME?</v>
      </c>
      <c r="AA1707" s="191">
        <f t="shared" si="389"/>
        <v>98</v>
      </c>
      <c r="AB1707" s="188">
        <f t="shared" si="390"/>
        <v>0.94897959183673475</v>
      </c>
      <c r="AC1707" s="192">
        <f t="shared" si="394"/>
        <v>5.1020408163265252E-2</v>
      </c>
      <c r="AD1707" s="185"/>
    </row>
    <row r="1708" spans="1:30">
      <c r="A1708" s="184">
        <v>45117</v>
      </c>
      <c r="B1708" s="185" t="s">
        <v>83</v>
      </c>
      <c r="C1708" s="185">
        <v>2328</v>
      </c>
      <c r="D1708" s="185">
        <v>40</v>
      </c>
      <c r="E1708" s="185">
        <v>9</v>
      </c>
      <c r="F1708" s="185">
        <v>40</v>
      </c>
      <c r="G1708" s="185">
        <v>127</v>
      </c>
      <c r="H1708" s="185">
        <v>137</v>
      </c>
      <c r="I1708" s="185">
        <v>2</v>
      </c>
      <c r="J1708" s="185">
        <v>10</v>
      </c>
      <c r="K1708" s="185">
        <v>680</v>
      </c>
      <c r="L1708" s="185">
        <v>29.8</v>
      </c>
      <c r="M1708" s="186">
        <v>36.590000000000003</v>
      </c>
      <c r="N1708" s="187">
        <f>IF(Tabla2[[#This Row],[LECHE RETIRO DIA]]&lt;&gt;ISBLANK(Tabla2[[#This Row],[LECHE RETIRO DIA]]),SUM(Tabla2[[#This Row],[LECHE TANQUE DIA]:[LECHE RETIRO DIA]]),SUM(Tabla2[[#This Row],[LECHE TANQUE DIA]:[LECHE AUTOCONSUMO DIA]]))</f>
        <v>2417</v>
      </c>
      <c r="O1708" s="188">
        <f t="shared" si="381"/>
        <v>0.96317749275961939</v>
      </c>
      <c r="P1708" s="189">
        <f t="shared" si="382"/>
        <v>19.031496062992126</v>
      </c>
      <c r="Q1708" s="189">
        <f t="shared" si="383"/>
        <v>18.330708661417322</v>
      </c>
      <c r="R1708" s="189">
        <f t="shared" si="384"/>
        <v>4</v>
      </c>
      <c r="S1708" s="189">
        <f t="shared" si="385"/>
        <v>3.5544117647058822</v>
      </c>
      <c r="T1708" s="189">
        <f t="shared" si="386"/>
        <v>5.3543307086614176</v>
      </c>
      <c r="U1708" s="189">
        <f t="shared" si="387"/>
        <v>81.107382550335572</v>
      </c>
      <c r="V1708" s="189">
        <f t="shared" si="388"/>
        <v>4.2617449664429525</v>
      </c>
      <c r="W1708" s="189">
        <f>IFERROR(H1708/M1708,Tabla2[[#This Row],[CARGA PRODUCCION (ANIMALES/HA)]])</f>
        <v>3.7441924022957087</v>
      </c>
      <c r="X1708" s="190">
        <f t="shared" si="391"/>
        <v>2023</v>
      </c>
      <c r="Y1708" s="190">
        <f t="shared" si="392"/>
        <v>7</v>
      </c>
      <c r="Z1708" s="190" t="e">
        <f t="shared" ca="1" si="393"/>
        <v>#NAME?</v>
      </c>
      <c r="AA1708" s="191">
        <f t="shared" si="389"/>
        <v>137</v>
      </c>
      <c r="AB1708" s="188">
        <f t="shared" si="390"/>
        <v>0.92700729927007297</v>
      </c>
      <c r="AC1708" s="192">
        <f t="shared" si="394"/>
        <v>7.2992700729927029E-2</v>
      </c>
      <c r="AD1708" s="185"/>
    </row>
    <row r="1709" spans="1:30">
      <c r="A1709" s="184">
        <v>45117</v>
      </c>
      <c r="B1709" s="185" t="s">
        <v>85</v>
      </c>
      <c r="C1709" s="185">
        <v>1874</v>
      </c>
      <c r="D1709" s="185">
        <v>40</v>
      </c>
      <c r="E1709" s="185">
        <v>9</v>
      </c>
      <c r="F1709" s="185">
        <v>40</v>
      </c>
      <c r="G1709" s="185">
        <v>96</v>
      </c>
      <c r="H1709" s="185">
        <v>109</v>
      </c>
      <c r="I1709" s="185">
        <v>0</v>
      </c>
      <c r="J1709" s="185">
        <v>2</v>
      </c>
      <c r="K1709" s="185">
        <v>480</v>
      </c>
      <c r="L1709" s="185">
        <v>26.01</v>
      </c>
      <c r="M1709" s="186">
        <v>34.119999999999997</v>
      </c>
      <c r="N1709" s="187">
        <f>IF(Tabla2[[#This Row],[LECHE RETIRO DIA]]&lt;&gt;ISBLANK(Tabla2[[#This Row],[LECHE RETIRO DIA]]),SUM(Tabla2[[#This Row],[LECHE TANQUE DIA]:[LECHE RETIRO DIA]]),SUM(Tabla2[[#This Row],[LECHE TANQUE DIA]:[LECHE AUTOCONSUMO DIA]]))</f>
        <v>1963</v>
      </c>
      <c r="O1709" s="188">
        <f t="shared" si="381"/>
        <v>0.95466123280692816</v>
      </c>
      <c r="P1709" s="189">
        <f t="shared" si="382"/>
        <v>20.447916666666668</v>
      </c>
      <c r="Q1709" s="189">
        <f t="shared" si="383"/>
        <v>19.520833333333332</v>
      </c>
      <c r="R1709" s="189">
        <f t="shared" si="384"/>
        <v>20</v>
      </c>
      <c r="S1709" s="189">
        <f t="shared" si="385"/>
        <v>4.0895833333333336</v>
      </c>
      <c r="T1709" s="189">
        <f t="shared" si="386"/>
        <v>5</v>
      </c>
      <c r="U1709" s="189">
        <f t="shared" si="387"/>
        <v>75.470972702806606</v>
      </c>
      <c r="V1709" s="189">
        <f t="shared" si="388"/>
        <v>3.6908881199538635</v>
      </c>
      <c r="W1709" s="189">
        <f>IFERROR(H1709/M1709,Tabla2[[#This Row],[CARGA PRODUCCION (ANIMALES/HA)]])</f>
        <v>3.1946072684642441</v>
      </c>
      <c r="X1709" s="190">
        <f t="shared" si="391"/>
        <v>2023</v>
      </c>
      <c r="Y1709" s="190">
        <f t="shared" si="392"/>
        <v>7</v>
      </c>
      <c r="Z1709" s="190" t="e">
        <f t="shared" ca="1" si="393"/>
        <v>#NAME?</v>
      </c>
      <c r="AA1709" s="191">
        <f t="shared" si="389"/>
        <v>109</v>
      </c>
      <c r="AB1709" s="188">
        <f t="shared" si="390"/>
        <v>0.88073394495412849</v>
      </c>
      <c r="AC1709" s="192">
        <f t="shared" si="394"/>
        <v>0.11926605504587151</v>
      </c>
      <c r="AD1709" s="185"/>
    </row>
    <row r="1710" spans="1:30">
      <c r="A1710" s="184">
        <v>45117</v>
      </c>
      <c r="B1710" s="185" t="s">
        <v>117</v>
      </c>
      <c r="C1710" s="185">
        <v>692</v>
      </c>
      <c r="D1710" s="185">
        <v>15</v>
      </c>
      <c r="E1710" s="185">
        <v>5</v>
      </c>
      <c r="F1710" s="185">
        <v>15</v>
      </c>
      <c r="G1710" s="185">
        <v>40</v>
      </c>
      <c r="H1710" s="185">
        <v>45</v>
      </c>
      <c r="I1710" s="185">
        <v>0</v>
      </c>
      <c r="J1710" s="185">
        <v>4</v>
      </c>
      <c r="K1710" s="185">
        <v>180</v>
      </c>
      <c r="L1710" s="185">
        <v>14</v>
      </c>
      <c r="M1710" s="186">
        <v>15</v>
      </c>
      <c r="N1710" s="187">
        <f>IF(Tabla2[[#This Row],[LECHE RETIRO DIA]]&lt;&gt;ISBLANK(Tabla2[[#This Row],[LECHE RETIRO DIA]]),SUM(Tabla2[[#This Row],[LECHE TANQUE DIA]:[LECHE RETIRO DIA]]),SUM(Tabla2[[#This Row],[LECHE TANQUE DIA]:[LECHE AUTOCONSUMO DIA]]))</f>
        <v>727</v>
      </c>
      <c r="O1710" s="188">
        <f t="shared" si="381"/>
        <v>0.95185694635488305</v>
      </c>
      <c r="P1710" s="189">
        <f t="shared" si="382"/>
        <v>18.175000000000001</v>
      </c>
      <c r="Q1710" s="189">
        <f t="shared" si="383"/>
        <v>17.3</v>
      </c>
      <c r="R1710" s="189">
        <f t="shared" si="384"/>
        <v>3.75</v>
      </c>
      <c r="S1710" s="189">
        <f t="shared" si="385"/>
        <v>4.0388888888888888</v>
      </c>
      <c r="T1710" s="189">
        <f t="shared" si="386"/>
        <v>4.5</v>
      </c>
      <c r="U1710" s="189">
        <f t="shared" si="387"/>
        <v>51.928571428571431</v>
      </c>
      <c r="V1710" s="189">
        <f t="shared" si="388"/>
        <v>2.8571428571428572</v>
      </c>
      <c r="W1710" s="189">
        <f>IFERROR(H1710/M1710,Tabla2[[#This Row],[CARGA PRODUCCION (ANIMALES/HA)]])</f>
        <v>3</v>
      </c>
      <c r="X1710" s="190">
        <f t="shared" si="391"/>
        <v>2023</v>
      </c>
      <c r="Y1710" s="190">
        <f t="shared" si="392"/>
        <v>7</v>
      </c>
      <c r="Z1710" s="190" t="e">
        <f t="shared" ca="1" si="393"/>
        <v>#NAME?</v>
      </c>
      <c r="AA1710" s="191">
        <f t="shared" si="389"/>
        <v>45</v>
      </c>
      <c r="AB1710" s="188">
        <f t="shared" si="390"/>
        <v>0.88888888888888884</v>
      </c>
      <c r="AC1710" s="192">
        <f t="shared" si="394"/>
        <v>0.11111111111111116</v>
      </c>
      <c r="AD1710" s="185"/>
    </row>
    <row r="1711" spans="1:30">
      <c r="A1711" s="184">
        <v>45118</v>
      </c>
      <c r="B1711" s="185" t="s">
        <v>80</v>
      </c>
      <c r="C1711" s="185">
        <v>2216</v>
      </c>
      <c r="D1711" s="185">
        <v>30</v>
      </c>
      <c r="E1711" s="185">
        <v>9</v>
      </c>
      <c r="F1711" s="185">
        <v>30</v>
      </c>
      <c r="G1711" s="185">
        <v>93</v>
      </c>
      <c r="H1711" s="185">
        <v>98</v>
      </c>
      <c r="I1711" s="185">
        <v>1</v>
      </c>
      <c r="J1711" s="185">
        <v>11</v>
      </c>
      <c r="K1711" s="185">
        <v>640</v>
      </c>
      <c r="L1711" s="185">
        <v>23.4</v>
      </c>
      <c r="M1711" s="186">
        <v>31.01</v>
      </c>
      <c r="N1711" s="187">
        <f>IF(Tabla2[[#This Row],[LECHE RETIRO DIA]]&lt;&gt;ISBLANK(Tabla2[[#This Row],[LECHE RETIRO DIA]]),SUM(Tabla2[[#This Row],[LECHE TANQUE DIA]:[LECHE RETIRO DIA]]),SUM(Tabla2[[#This Row],[LECHE TANQUE DIA]:[LECHE AUTOCONSUMO DIA]]))</f>
        <v>2285</v>
      </c>
      <c r="O1711" s="188">
        <f t="shared" si="381"/>
        <v>0.96980306345733036</v>
      </c>
      <c r="P1711" s="189">
        <f t="shared" si="382"/>
        <v>24.56989247311828</v>
      </c>
      <c r="Q1711" s="189">
        <f t="shared" si="383"/>
        <v>23.827956989247312</v>
      </c>
      <c r="R1711" s="189">
        <f t="shared" si="384"/>
        <v>2.7272727272727271</v>
      </c>
      <c r="S1711" s="189">
        <f t="shared" si="385"/>
        <v>3.5703125</v>
      </c>
      <c r="T1711" s="189">
        <f t="shared" si="386"/>
        <v>6.881720430107527</v>
      </c>
      <c r="U1711" s="189">
        <f t="shared" si="387"/>
        <v>97.649572649572661</v>
      </c>
      <c r="V1711" s="189">
        <f t="shared" si="388"/>
        <v>3.9743589743589745</v>
      </c>
      <c r="W1711" s="189">
        <f>IFERROR(H1711/M1711,Tabla2[[#This Row],[CARGA PRODUCCION (ANIMALES/HA)]])</f>
        <v>3.1602708803611739</v>
      </c>
      <c r="X1711" s="190">
        <f t="shared" si="391"/>
        <v>2023</v>
      </c>
      <c r="Y1711" s="190">
        <f t="shared" si="392"/>
        <v>7</v>
      </c>
      <c r="Z1711" s="190" t="e">
        <f t="shared" ca="1" si="393"/>
        <v>#NAME?</v>
      </c>
      <c r="AA1711" s="191">
        <f t="shared" si="389"/>
        <v>98</v>
      </c>
      <c r="AB1711" s="188">
        <f t="shared" si="390"/>
        <v>0.94897959183673475</v>
      </c>
      <c r="AC1711" s="192">
        <f t="shared" si="394"/>
        <v>5.1020408163265252E-2</v>
      </c>
      <c r="AD1711" s="185"/>
    </row>
    <row r="1712" spans="1:30">
      <c r="A1712" s="184">
        <v>45118</v>
      </c>
      <c r="B1712" s="185" t="s">
        <v>83</v>
      </c>
      <c r="C1712" s="185">
        <v>2289</v>
      </c>
      <c r="D1712" s="185">
        <v>40</v>
      </c>
      <c r="E1712" s="185">
        <v>9</v>
      </c>
      <c r="F1712" s="185">
        <v>40</v>
      </c>
      <c r="G1712" s="185">
        <v>127</v>
      </c>
      <c r="H1712" s="185">
        <v>137</v>
      </c>
      <c r="I1712" s="185">
        <v>2</v>
      </c>
      <c r="J1712" s="185">
        <v>10</v>
      </c>
      <c r="K1712" s="185">
        <v>680</v>
      </c>
      <c r="L1712" s="185">
        <v>29.8</v>
      </c>
      <c r="M1712" s="186">
        <v>36.590000000000003</v>
      </c>
      <c r="N1712" s="187">
        <f>IF(Tabla2[[#This Row],[LECHE RETIRO DIA]]&lt;&gt;ISBLANK(Tabla2[[#This Row],[LECHE RETIRO DIA]]),SUM(Tabla2[[#This Row],[LECHE TANQUE DIA]:[LECHE RETIRO DIA]]),SUM(Tabla2[[#This Row],[LECHE TANQUE DIA]:[LECHE AUTOCONSUMO DIA]]))</f>
        <v>2378</v>
      </c>
      <c r="O1712" s="188">
        <f t="shared" si="381"/>
        <v>0.96257359125315389</v>
      </c>
      <c r="P1712" s="189">
        <f t="shared" si="382"/>
        <v>18.724409448818896</v>
      </c>
      <c r="Q1712" s="189">
        <f t="shared" si="383"/>
        <v>18.023622047244096</v>
      </c>
      <c r="R1712" s="189">
        <f t="shared" si="384"/>
        <v>4</v>
      </c>
      <c r="S1712" s="189">
        <f t="shared" si="385"/>
        <v>3.4970588235294118</v>
      </c>
      <c r="T1712" s="189">
        <f t="shared" si="386"/>
        <v>5.3543307086614176</v>
      </c>
      <c r="U1712" s="189">
        <f t="shared" si="387"/>
        <v>79.798657718120808</v>
      </c>
      <c r="V1712" s="189">
        <f t="shared" si="388"/>
        <v>4.2617449664429525</v>
      </c>
      <c r="W1712" s="189">
        <f>IFERROR(H1712/M1712,Tabla2[[#This Row],[CARGA PRODUCCION (ANIMALES/HA)]])</f>
        <v>3.7441924022957087</v>
      </c>
      <c r="X1712" s="190">
        <f t="shared" si="391"/>
        <v>2023</v>
      </c>
      <c r="Y1712" s="190">
        <f t="shared" si="392"/>
        <v>7</v>
      </c>
      <c r="Z1712" s="190" t="e">
        <f t="shared" ca="1" si="393"/>
        <v>#NAME?</v>
      </c>
      <c r="AA1712" s="191">
        <f t="shared" si="389"/>
        <v>137</v>
      </c>
      <c r="AB1712" s="188">
        <f t="shared" si="390"/>
        <v>0.92700729927007297</v>
      </c>
      <c r="AC1712" s="192">
        <f t="shared" si="394"/>
        <v>7.2992700729927029E-2</v>
      </c>
      <c r="AD1712" s="185"/>
    </row>
    <row r="1713" spans="1:30">
      <c r="A1713" s="184">
        <v>45118</v>
      </c>
      <c r="B1713" s="185" t="s">
        <v>85</v>
      </c>
      <c r="C1713" s="185">
        <v>1812</v>
      </c>
      <c r="D1713" s="185">
        <v>40</v>
      </c>
      <c r="E1713" s="185">
        <v>9</v>
      </c>
      <c r="F1713" s="185">
        <v>40</v>
      </c>
      <c r="G1713" s="185">
        <v>96</v>
      </c>
      <c r="H1713" s="185">
        <v>109</v>
      </c>
      <c r="I1713" s="185">
        <v>0</v>
      </c>
      <c r="J1713" s="185">
        <v>2</v>
      </c>
      <c r="K1713" s="185">
        <v>480</v>
      </c>
      <c r="L1713" s="185">
        <v>26.01</v>
      </c>
      <c r="M1713" s="186">
        <v>34.119999999999997</v>
      </c>
      <c r="N1713" s="187">
        <f>IF(Tabla2[[#This Row],[LECHE RETIRO DIA]]&lt;&gt;ISBLANK(Tabla2[[#This Row],[LECHE RETIRO DIA]]),SUM(Tabla2[[#This Row],[LECHE TANQUE DIA]:[LECHE RETIRO DIA]]),SUM(Tabla2[[#This Row],[LECHE TANQUE DIA]:[LECHE AUTOCONSUMO DIA]]))</f>
        <v>1901</v>
      </c>
      <c r="O1713" s="188">
        <f t="shared" si="381"/>
        <v>0.95318253550762755</v>
      </c>
      <c r="P1713" s="189">
        <f t="shared" si="382"/>
        <v>19.802083333333332</v>
      </c>
      <c r="Q1713" s="189">
        <f t="shared" si="383"/>
        <v>18.875</v>
      </c>
      <c r="R1713" s="189">
        <f t="shared" si="384"/>
        <v>20</v>
      </c>
      <c r="S1713" s="189">
        <f t="shared" si="385"/>
        <v>3.9604166666666667</v>
      </c>
      <c r="T1713" s="189">
        <f t="shared" si="386"/>
        <v>5</v>
      </c>
      <c r="U1713" s="189">
        <f t="shared" si="387"/>
        <v>73.087274125336407</v>
      </c>
      <c r="V1713" s="189">
        <f t="shared" si="388"/>
        <v>3.6908881199538635</v>
      </c>
      <c r="W1713" s="189">
        <f>IFERROR(H1713/M1713,Tabla2[[#This Row],[CARGA PRODUCCION (ANIMALES/HA)]])</f>
        <v>3.1946072684642441</v>
      </c>
      <c r="X1713" s="190">
        <f t="shared" si="391"/>
        <v>2023</v>
      </c>
      <c r="Y1713" s="190">
        <f t="shared" si="392"/>
        <v>7</v>
      </c>
      <c r="Z1713" s="190" t="e">
        <f t="shared" ca="1" si="393"/>
        <v>#NAME?</v>
      </c>
      <c r="AA1713" s="191">
        <f t="shared" si="389"/>
        <v>109</v>
      </c>
      <c r="AB1713" s="188">
        <f t="shared" si="390"/>
        <v>0.88073394495412849</v>
      </c>
      <c r="AC1713" s="192">
        <f t="shared" si="394"/>
        <v>0.11926605504587151</v>
      </c>
      <c r="AD1713" s="185"/>
    </row>
    <row r="1714" spans="1:30">
      <c r="A1714" s="184">
        <v>45118</v>
      </c>
      <c r="B1714" s="185" t="s">
        <v>117</v>
      </c>
      <c r="C1714" s="185">
        <v>670</v>
      </c>
      <c r="D1714" s="185">
        <v>15</v>
      </c>
      <c r="E1714" s="185">
        <v>5</v>
      </c>
      <c r="F1714" s="185">
        <v>15</v>
      </c>
      <c r="G1714" s="185">
        <v>40</v>
      </c>
      <c r="H1714" s="185">
        <v>45</v>
      </c>
      <c r="I1714" s="185">
        <v>0</v>
      </c>
      <c r="J1714" s="185">
        <v>4</v>
      </c>
      <c r="K1714" s="185">
        <v>180</v>
      </c>
      <c r="L1714" s="185">
        <v>14</v>
      </c>
      <c r="M1714" s="186">
        <v>15</v>
      </c>
      <c r="N1714" s="187">
        <f>IF(Tabla2[[#This Row],[LECHE RETIRO DIA]]&lt;&gt;ISBLANK(Tabla2[[#This Row],[LECHE RETIRO DIA]]),SUM(Tabla2[[#This Row],[LECHE TANQUE DIA]:[LECHE RETIRO DIA]]),SUM(Tabla2[[#This Row],[LECHE TANQUE DIA]:[LECHE AUTOCONSUMO DIA]]))</f>
        <v>705</v>
      </c>
      <c r="O1714" s="188">
        <f t="shared" si="381"/>
        <v>0.95035460992907805</v>
      </c>
      <c r="P1714" s="189">
        <f t="shared" si="382"/>
        <v>17.625</v>
      </c>
      <c r="Q1714" s="189">
        <f t="shared" si="383"/>
        <v>16.75</v>
      </c>
      <c r="R1714" s="189">
        <f t="shared" si="384"/>
        <v>3.75</v>
      </c>
      <c r="S1714" s="189">
        <f t="shared" si="385"/>
        <v>3.9166666666666665</v>
      </c>
      <c r="T1714" s="189">
        <f t="shared" si="386"/>
        <v>4.5</v>
      </c>
      <c r="U1714" s="189">
        <f t="shared" si="387"/>
        <v>50.357142857142854</v>
      </c>
      <c r="V1714" s="189">
        <f t="shared" si="388"/>
        <v>2.8571428571428572</v>
      </c>
      <c r="W1714" s="189">
        <f>IFERROR(H1714/M1714,Tabla2[[#This Row],[CARGA PRODUCCION (ANIMALES/HA)]])</f>
        <v>3</v>
      </c>
      <c r="X1714" s="190">
        <f t="shared" si="391"/>
        <v>2023</v>
      </c>
      <c r="Y1714" s="190">
        <f t="shared" si="392"/>
        <v>7</v>
      </c>
      <c r="Z1714" s="190" t="e">
        <f t="shared" ca="1" si="393"/>
        <v>#NAME?</v>
      </c>
      <c r="AA1714" s="191">
        <f t="shared" si="389"/>
        <v>45</v>
      </c>
      <c r="AB1714" s="188">
        <f t="shared" si="390"/>
        <v>0.88888888888888884</v>
      </c>
      <c r="AC1714" s="192">
        <f t="shared" si="394"/>
        <v>0.11111111111111116</v>
      </c>
      <c r="AD1714" s="185"/>
    </row>
    <row r="1715" spans="1:30">
      <c r="A1715" s="184">
        <v>45119</v>
      </c>
      <c r="B1715" s="185" t="s">
        <v>80</v>
      </c>
      <c r="C1715" s="185">
        <v>2147</v>
      </c>
      <c r="D1715" s="185">
        <v>30</v>
      </c>
      <c r="E1715" s="185">
        <v>9</v>
      </c>
      <c r="F1715" s="185">
        <v>30</v>
      </c>
      <c r="G1715" s="185">
        <v>93</v>
      </c>
      <c r="H1715" s="185">
        <v>98</v>
      </c>
      <c r="I1715" s="185">
        <v>1</v>
      </c>
      <c r="J1715" s="185">
        <v>11</v>
      </c>
      <c r="K1715" s="185">
        <v>640</v>
      </c>
      <c r="L1715" s="185">
        <v>23.4</v>
      </c>
      <c r="M1715" s="186">
        <v>31.01</v>
      </c>
      <c r="N1715" s="187">
        <f>IF(Tabla2[[#This Row],[LECHE RETIRO DIA]]&lt;&gt;ISBLANK(Tabla2[[#This Row],[LECHE RETIRO DIA]]),SUM(Tabla2[[#This Row],[LECHE TANQUE DIA]:[LECHE RETIRO DIA]]),SUM(Tabla2[[#This Row],[LECHE TANQUE DIA]:[LECHE AUTOCONSUMO DIA]]))</f>
        <v>2216</v>
      </c>
      <c r="O1715" s="188">
        <f t="shared" si="381"/>
        <v>0.96886281588447654</v>
      </c>
      <c r="P1715" s="189">
        <f t="shared" si="382"/>
        <v>23.827956989247312</v>
      </c>
      <c r="Q1715" s="189">
        <f t="shared" si="383"/>
        <v>23.086021505376344</v>
      </c>
      <c r="R1715" s="189">
        <f t="shared" si="384"/>
        <v>2.7272727272727271</v>
      </c>
      <c r="S1715" s="189">
        <f t="shared" si="385"/>
        <v>3.4624999999999999</v>
      </c>
      <c r="T1715" s="189">
        <f t="shared" si="386"/>
        <v>6.881720430107527</v>
      </c>
      <c r="U1715" s="189">
        <f t="shared" si="387"/>
        <v>94.700854700854705</v>
      </c>
      <c r="V1715" s="189">
        <f t="shared" si="388"/>
        <v>3.9743589743589745</v>
      </c>
      <c r="W1715" s="189">
        <f>IFERROR(H1715/M1715,Tabla2[[#This Row],[CARGA PRODUCCION (ANIMALES/HA)]])</f>
        <v>3.1602708803611739</v>
      </c>
      <c r="X1715" s="190">
        <f t="shared" si="391"/>
        <v>2023</v>
      </c>
      <c r="Y1715" s="190">
        <f t="shared" si="392"/>
        <v>7</v>
      </c>
      <c r="Z1715" s="190" t="e">
        <f t="shared" ca="1" si="393"/>
        <v>#NAME?</v>
      </c>
      <c r="AA1715" s="191">
        <f t="shared" si="389"/>
        <v>98</v>
      </c>
      <c r="AB1715" s="188">
        <f t="shared" si="390"/>
        <v>0.94897959183673475</v>
      </c>
      <c r="AC1715" s="192">
        <f t="shared" si="394"/>
        <v>5.1020408163265252E-2</v>
      </c>
      <c r="AD1715" s="185"/>
    </row>
    <row r="1716" spans="1:30">
      <c r="A1716" s="184">
        <v>45119</v>
      </c>
      <c r="B1716" s="185" t="s">
        <v>83</v>
      </c>
      <c r="C1716" s="185">
        <v>2275</v>
      </c>
      <c r="D1716" s="185">
        <v>40</v>
      </c>
      <c r="E1716" s="185">
        <v>9</v>
      </c>
      <c r="F1716" s="185">
        <v>40</v>
      </c>
      <c r="G1716" s="185">
        <v>123</v>
      </c>
      <c r="H1716" s="185">
        <v>133</v>
      </c>
      <c r="I1716" s="185">
        <v>2</v>
      </c>
      <c r="J1716" s="185">
        <v>10</v>
      </c>
      <c r="K1716" s="185">
        <v>680</v>
      </c>
      <c r="L1716" s="185">
        <v>29.8</v>
      </c>
      <c r="M1716" s="186">
        <v>36.590000000000003</v>
      </c>
      <c r="N1716" s="187">
        <f>IF(Tabla2[[#This Row],[LECHE RETIRO DIA]]&lt;&gt;ISBLANK(Tabla2[[#This Row],[LECHE RETIRO DIA]]),SUM(Tabla2[[#This Row],[LECHE TANQUE DIA]:[LECHE RETIRO DIA]]),SUM(Tabla2[[#This Row],[LECHE TANQUE DIA]:[LECHE AUTOCONSUMO DIA]]))</f>
        <v>2364</v>
      </c>
      <c r="O1716" s="188">
        <f t="shared" si="381"/>
        <v>0.96235194585448391</v>
      </c>
      <c r="P1716" s="189">
        <f t="shared" si="382"/>
        <v>19.219512195121951</v>
      </c>
      <c r="Q1716" s="189">
        <f t="shared" si="383"/>
        <v>18.495934959349594</v>
      </c>
      <c r="R1716" s="189">
        <f t="shared" si="384"/>
        <v>4</v>
      </c>
      <c r="S1716" s="189">
        <f t="shared" si="385"/>
        <v>3.4764705882352942</v>
      </c>
      <c r="T1716" s="189">
        <f t="shared" si="386"/>
        <v>5.5284552845528454</v>
      </c>
      <c r="U1716" s="189">
        <f t="shared" si="387"/>
        <v>79.328859060402678</v>
      </c>
      <c r="V1716" s="189">
        <f t="shared" si="388"/>
        <v>4.1275167785234901</v>
      </c>
      <c r="W1716" s="189">
        <f>IFERROR(H1716/M1716,Tabla2[[#This Row],[CARGA PRODUCCION (ANIMALES/HA)]])</f>
        <v>3.6348729160972941</v>
      </c>
      <c r="X1716" s="190">
        <f t="shared" si="391"/>
        <v>2023</v>
      </c>
      <c r="Y1716" s="190">
        <f t="shared" si="392"/>
        <v>7</v>
      </c>
      <c r="Z1716" s="190" t="e">
        <f t="shared" ca="1" si="393"/>
        <v>#NAME?</v>
      </c>
      <c r="AA1716" s="191">
        <f t="shared" si="389"/>
        <v>133</v>
      </c>
      <c r="AB1716" s="188">
        <f t="shared" si="390"/>
        <v>0.92481203007518797</v>
      </c>
      <c r="AC1716" s="192">
        <f t="shared" si="394"/>
        <v>7.5187969924812026E-2</v>
      </c>
      <c r="AD1716" s="185"/>
    </row>
    <row r="1717" spans="1:30">
      <c r="A1717" s="184">
        <v>45119</v>
      </c>
      <c r="B1717" s="185" t="s">
        <v>85</v>
      </c>
      <c r="C1717" s="185">
        <v>1791</v>
      </c>
      <c r="D1717" s="185">
        <v>40</v>
      </c>
      <c r="E1717" s="185">
        <v>9</v>
      </c>
      <c r="F1717" s="185">
        <v>40</v>
      </c>
      <c r="G1717" s="185">
        <v>96</v>
      </c>
      <c r="H1717" s="185">
        <v>109</v>
      </c>
      <c r="I1717" s="185">
        <v>0</v>
      </c>
      <c r="J1717" s="185">
        <v>2</v>
      </c>
      <c r="K1717" s="185">
        <v>480</v>
      </c>
      <c r="L1717" s="185">
        <v>26.01</v>
      </c>
      <c r="M1717" s="186">
        <v>34.119999999999997</v>
      </c>
      <c r="N1717" s="187">
        <f>IF(Tabla2[[#This Row],[LECHE RETIRO DIA]]&lt;&gt;ISBLANK(Tabla2[[#This Row],[LECHE RETIRO DIA]]),SUM(Tabla2[[#This Row],[LECHE TANQUE DIA]:[LECHE RETIRO DIA]]),SUM(Tabla2[[#This Row],[LECHE TANQUE DIA]:[LECHE AUTOCONSUMO DIA]]))</f>
        <v>1880</v>
      </c>
      <c r="O1717" s="188">
        <f t="shared" si="381"/>
        <v>0.95265957446808514</v>
      </c>
      <c r="P1717" s="189">
        <f t="shared" si="382"/>
        <v>19.583333333333332</v>
      </c>
      <c r="Q1717" s="189">
        <f t="shared" si="383"/>
        <v>18.65625</v>
      </c>
      <c r="R1717" s="189">
        <f t="shared" si="384"/>
        <v>20</v>
      </c>
      <c r="S1717" s="189">
        <f t="shared" si="385"/>
        <v>3.9166666666666665</v>
      </c>
      <c r="T1717" s="189">
        <f t="shared" si="386"/>
        <v>5</v>
      </c>
      <c r="U1717" s="189">
        <f t="shared" si="387"/>
        <v>72.2798923490965</v>
      </c>
      <c r="V1717" s="189">
        <f t="shared" si="388"/>
        <v>3.6908881199538635</v>
      </c>
      <c r="W1717" s="189">
        <f>IFERROR(H1717/M1717,Tabla2[[#This Row],[CARGA PRODUCCION (ANIMALES/HA)]])</f>
        <v>3.1946072684642441</v>
      </c>
      <c r="X1717" s="190">
        <f t="shared" si="391"/>
        <v>2023</v>
      </c>
      <c r="Y1717" s="190">
        <f t="shared" si="392"/>
        <v>7</v>
      </c>
      <c r="Z1717" s="190" t="e">
        <f t="shared" ca="1" si="393"/>
        <v>#NAME?</v>
      </c>
      <c r="AA1717" s="191">
        <f t="shared" si="389"/>
        <v>109</v>
      </c>
      <c r="AB1717" s="188">
        <f t="shared" si="390"/>
        <v>0.88073394495412849</v>
      </c>
      <c r="AC1717" s="192">
        <f t="shared" si="394"/>
        <v>0.11926605504587151</v>
      </c>
      <c r="AD1717" s="185"/>
    </row>
    <row r="1718" spans="1:30">
      <c r="A1718" s="184">
        <v>45119</v>
      </c>
      <c r="B1718" s="185" t="s">
        <v>117</v>
      </c>
      <c r="C1718" s="185">
        <v>622</v>
      </c>
      <c r="D1718" s="185">
        <v>15</v>
      </c>
      <c r="E1718" s="185">
        <v>5</v>
      </c>
      <c r="F1718" s="185">
        <v>15</v>
      </c>
      <c r="G1718" s="185">
        <v>40</v>
      </c>
      <c r="H1718" s="185">
        <v>45</v>
      </c>
      <c r="I1718" s="185">
        <v>0</v>
      </c>
      <c r="J1718" s="185">
        <v>4</v>
      </c>
      <c r="K1718" s="185">
        <v>180</v>
      </c>
      <c r="L1718" s="185">
        <v>14</v>
      </c>
      <c r="M1718" s="186">
        <v>15</v>
      </c>
      <c r="N1718" s="187">
        <f>IF(Tabla2[[#This Row],[LECHE RETIRO DIA]]&lt;&gt;ISBLANK(Tabla2[[#This Row],[LECHE RETIRO DIA]]),SUM(Tabla2[[#This Row],[LECHE TANQUE DIA]:[LECHE RETIRO DIA]]),SUM(Tabla2[[#This Row],[LECHE TANQUE DIA]:[LECHE AUTOCONSUMO DIA]]))</f>
        <v>657</v>
      </c>
      <c r="O1718" s="188">
        <f t="shared" si="381"/>
        <v>0.94672754946727544</v>
      </c>
      <c r="P1718" s="189">
        <f t="shared" si="382"/>
        <v>16.425000000000001</v>
      </c>
      <c r="Q1718" s="189">
        <f t="shared" si="383"/>
        <v>15.55</v>
      </c>
      <c r="R1718" s="189">
        <f t="shared" si="384"/>
        <v>3.75</v>
      </c>
      <c r="S1718" s="189">
        <f t="shared" si="385"/>
        <v>3.65</v>
      </c>
      <c r="T1718" s="189">
        <f t="shared" si="386"/>
        <v>4.5</v>
      </c>
      <c r="U1718" s="189">
        <f t="shared" si="387"/>
        <v>46.928571428571431</v>
      </c>
      <c r="V1718" s="189">
        <f t="shared" si="388"/>
        <v>2.8571428571428572</v>
      </c>
      <c r="W1718" s="189">
        <f>IFERROR(H1718/M1718,Tabla2[[#This Row],[CARGA PRODUCCION (ANIMALES/HA)]])</f>
        <v>3</v>
      </c>
      <c r="X1718" s="190">
        <f t="shared" si="391"/>
        <v>2023</v>
      </c>
      <c r="Y1718" s="190">
        <f t="shared" si="392"/>
        <v>7</v>
      </c>
      <c r="Z1718" s="190" t="e">
        <f t="shared" ca="1" si="393"/>
        <v>#NAME?</v>
      </c>
      <c r="AA1718" s="191">
        <f t="shared" si="389"/>
        <v>45</v>
      </c>
      <c r="AB1718" s="188">
        <f t="shared" si="390"/>
        <v>0.88888888888888884</v>
      </c>
      <c r="AC1718" s="192">
        <f t="shared" si="394"/>
        <v>0.11111111111111116</v>
      </c>
      <c r="AD1718" s="185"/>
    </row>
    <row r="1719" spans="1:30">
      <c r="A1719" s="184">
        <v>45120</v>
      </c>
      <c r="B1719" s="185" t="s">
        <v>80</v>
      </c>
      <c r="C1719" s="185">
        <v>2232</v>
      </c>
      <c r="D1719" s="185">
        <v>30</v>
      </c>
      <c r="E1719" s="185">
        <v>9</v>
      </c>
      <c r="F1719" s="185">
        <v>30</v>
      </c>
      <c r="G1719" s="185">
        <v>94</v>
      </c>
      <c r="H1719" s="185">
        <v>99</v>
      </c>
      <c r="I1719" s="185">
        <v>1</v>
      </c>
      <c r="J1719" s="185">
        <v>11</v>
      </c>
      <c r="K1719" s="185">
        <v>640</v>
      </c>
      <c r="L1719" s="185">
        <v>23.4</v>
      </c>
      <c r="M1719" s="186">
        <v>31.01</v>
      </c>
      <c r="N1719" s="187">
        <f>IF(Tabla2[[#This Row],[LECHE RETIRO DIA]]&lt;&gt;ISBLANK(Tabla2[[#This Row],[LECHE RETIRO DIA]]),SUM(Tabla2[[#This Row],[LECHE TANQUE DIA]:[LECHE RETIRO DIA]]),SUM(Tabla2[[#This Row],[LECHE TANQUE DIA]:[LECHE AUTOCONSUMO DIA]]))</f>
        <v>2301</v>
      </c>
      <c r="O1719" s="188">
        <f t="shared" si="381"/>
        <v>0.97001303780964798</v>
      </c>
      <c r="P1719" s="189">
        <f t="shared" si="382"/>
        <v>24.478723404255319</v>
      </c>
      <c r="Q1719" s="189">
        <f t="shared" si="383"/>
        <v>23.74468085106383</v>
      </c>
      <c r="R1719" s="189">
        <f t="shared" si="384"/>
        <v>2.7272727272727271</v>
      </c>
      <c r="S1719" s="189">
        <f t="shared" si="385"/>
        <v>3.5953124999999999</v>
      </c>
      <c r="T1719" s="189">
        <f t="shared" si="386"/>
        <v>6.8085106382978724</v>
      </c>
      <c r="U1719" s="189">
        <f t="shared" si="387"/>
        <v>98.333333333333343</v>
      </c>
      <c r="V1719" s="189">
        <f t="shared" si="388"/>
        <v>4.017094017094017</v>
      </c>
      <c r="W1719" s="189">
        <f>IFERROR(H1719/M1719,Tabla2[[#This Row],[CARGA PRODUCCION (ANIMALES/HA)]])</f>
        <v>3.1925185424056752</v>
      </c>
      <c r="X1719" s="190">
        <f t="shared" si="391"/>
        <v>2023</v>
      </c>
      <c r="Y1719" s="190">
        <f t="shared" si="392"/>
        <v>7</v>
      </c>
      <c r="Z1719" s="190" t="e">
        <f t="shared" ca="1" si="393"/>
        <v>#NAME?</v>
      </c>
      <c r="AA1719" s="191">
        <f t="shared" si="389"/>
        <v>99</v>
      </c>
      <c r="AB1719" s="188">
        <f t="shared" si="390"/>
        <v>0.9494949494949495</v>
      </c>
      <c r="AC1719" s="192">
        <f t="shared" si="394"/>
        <v>5.0505050505050497E-2</v>
      </c>
      <c r="AD1719" s="185"/>
    </row>
    <row r="1720" spans="1:30">
      <c r="A1720" s="184">
        <v>45120</v>
      </c>
      <c r="B1720" s="185" t="s">
        <v>83</v>
      </c>
      <c r="C1720" s="185">
        <v>2299</v>
      </c>
      <c r="D1720" s="185">
        <v>40</v>
      </c>
      <c r="E1720" s="185">
        <v>9</v>
      </c>
      <c r="F1720" s="185">
        <v>40</v>
      </c>
      <c r="G1720" s="185">
        <v>123</v>
      </c>
      <c r="H1720" s="185">
        <v>133</v>
      </c>
      <c r="I1720" s="185">
        <v>2</v>
      </c>
      <c r="J1720" s="185">
        <v>10</v>
      </c>
      <c r="K1720" s="185">
        <v>680</v>
      </c>
      <c r="L1720" s="185">
        <v>29.8</v>
      </c>
      <c r="M1720" s="186">
        <v>36.590000000000003</v>
      </c>
      <c r="N1720" s="187">
        <f>IF(Tabla2[[#This Row],[LECHE RETIRO DIA]]&lt;&gt;ISBLANK(Tabla2[[#This Row],[LECHE RETIRO DIA]]),SUM(Tabla2[[#This Row],[LECHE TANQUE DIA]:[LECHE RETIRO DIA]]),SUM(Tabla2[[#This Row],[LECHE TANQUE DIA]:[LECHE AUTOCONSUMO DIA]]))</f>
        <v>2388</v>
      </c>
      <c r="O1720" s="188">
        <f t="shared" si="381"/>
        <v>0.96273031825795641</v>
      </c>
      <c r="P1720" s="189">
        <f t="shared" si="382"/>
        <v>19.414634146341463</v>
      </c>
      <c r="Q1720" s="189">
        <f t="shared" si="383"/>
        <v>18.691056910569106</v>
      </c>
      <c r="R1720" s="189">
        <f t="shared" si="384"/>
        <v>4</v>
      </c>
      <c r="S1720" s="189">
        <f t="shared" si="385"/>
        <v>3.5117647058823529</v>
      </c>
      <c r="T1720" s="189">
        <f t="shared" si="386"/>
        <v>5.5284552845528454</v>
      </c>
      <c r="U1720" s="189">
        <f t="shared" si="387"/>
        <v>80.134228187919462</v>
      </c>
      <c r="V1720" s="189">
        <f t="shared" si="388"/>
        <v>4.1275167785234901</v>
      </c>
      <c r="W1720" s="189">
        <f>IFERROR(H1720/M1720,Tabla2[[#This Row],[CARGA PRODUCCION (ANIMALES/HA)]])</f>
        <v>3.6348729160972941</v>
      </c>
      <c r="X1720" s="190">
        <f t="shared" si="391"/>
        <v>2023</v>
      </c>
      <c r="Y1720" s="190">
        <f t="shared" si="392"/>
        <v>7</v>
      </c>
      <c r="Z1720" s="190" t="e">
        <f t="shared" ca="1" si="393"/>
        <v>#NAME?</v>
      </c>
      <c r="AA1720" s="191">
        <f t="shared" si="389"/>
        <v>133</v>
      </c>
      <c r="AB1720" s="188">
        <f t="shared" si="390"/>
        <v>0.92481203007518797</v>
      </c>
      <c r="AC1720" s="192">
        <f t="shared" si="394"/>
        <v>7.5187969924812026E-2</v>
      </c>
      <c r="AD1720" s="185"/>
    </row>
    <row r="1721" spans="1:30">
      <c r="A1721" s="184">
        <v>45120</v>
      </c>
      <c r="B1721" s="185" t="s">
        <v>85</v>
      </c>
      <c r="C1721" s="185">
        <v>1858</v>
      </c>
      <c r="D1721" s="185">
        <v>40</v>
      </c>
      <c r="E1721" s="185">
        <v>9</v>
      </c>
      <c r="F1721" s="185">
        <v>40</v>
      </c>
      <c r="G1721" s="185">
        <v>96</v>
      </c>
      <c r="H1721" s="185">
        <v>109</v>
      </c>
      <c r="I1721" s="185">
        <v>0</v>
      </c>
      <c r="J1721" s="185">
        <v>2</v>
      </c>
      <c r="K1721" s="185">
        <v>480</v>
      </c>
      <c r="L1721" s="185">
        <v>26.01</v>
      </c>
      <c r="M1721" s="186">
        <v>34.119999999999997</v>
      </c>
      <c r="N1721" s="187">
        <f>IF(Tabla2[[#This Row],[LECHE RETIRO DIA]]&lt;&gt;ISBLANK(Tabla2[[#This Row],[LECHE RETIRO DIA]]),SUM(Tabla2[[#This Row],[LECHE TANQUE DIA]:[LECHE RETIRO DIA]]),SUM(Tabla2[[#This Row],[LECHE TANQUE DIA]:[LECHE AUTOCONSUMO DIA]]))</f>
        <v>1947</v>
      </c>
      <c r="O1721" s="188">
        <f t="shared" si="381"/>
        <v>0.95428864920390344</v>
      </c>
      <c r="P1721" s="189">
        <f t="shared" si="382"/>
        <v>20.28125</v>
      </c>
      <c r="Q1721" s="189">
        <f t="shared" si="383"/>
        <v>19.354166666666668</v>
      </c>
      <c r="R1721" s="189">
        <f t="shared" si="384"/>
        <v>20</v>
      </c>
      <c r="S1721" s="189">
        <f t="shared" si="385"/>
        <v>4.0562500000000004</v>
      </c>
      <c r="T1721" s="189">
        <f t="shared" si="386"/>
        <v>5</v>
      </c>
      <c r="U1721" s="189">
        <f t="shared" si="387"/>
        <v>74.855824682814301</v>
      </c>
      <c r="V1721" s="189">
        <f t="shared" si="388"/>
        <v>3.6908881199538635</v>
      </c>
      <c r="W1721" s="189">
        <f>IFERROR(H1721/M1721,Tabla2[[#This Row],[CARGA PRODUCCION (ANIMALES/HA)]])</f>
        <v>3.1946072684642441</v>
      </c>
      <c r="X1721" s="190">
        <f t="shared" si="391"/>
        <v>2023</v>
      </c>
      <c r="Y1721" s="190">
        <f t="shared" si="392"/>
        <v>7</v>
      </c>
      <c r="Z1721" s="190" t="e">
        <f t="shared" ca="1" si="393"/>
        <v>#NAME?</v>
      </c>
      <c r="AA1721" s="191">
        <f t="shared" si="389"/>
        <v>109</v>
      </c>
      <c r="AB1721" s="188">
        <f t="shared" si="390"/>
        <v>0.88073394495412849</v>
      </c>
      <c r="AC1721" s="192">
        <f t="shared" si="394"/>
        <v>0.11926605504587151</v>
      </c>
      <c r="AD1721" s="185"/>
    </row>
    <row r="1722" spans="1:30">
      <c r="A1722" s="184">
        <v>45120</v>
      </c>
      <c r="B1722" s="185" t="s">
        <v>88</v>
      </c>
      <c r="C1722" s="185">
        <v>727</v>
      </c>
      <c r="D1722" s="185">
        <v>15</v>
      </c>
      <c r="E1722" s="185">
        <v>5</v>
      </c>
      <c r="F1722" s="185">
        <v>15</v>
      </c>
      <c r="G1722" s="185">
        <v>40</v>
      </c>
      <c r="H1722" s="185">
        <v>45</v>
      </c>
      <c r="I1722" s="185">
        <v>0</v>
      </c>
      <c r="J1722" s="185">
        <v>4</v>
      </c>
      <c r="K1722" s="185">
        <v>180</v>
      </c>
      <c r="L1722" s="185">
        <v>14</v>
      </c>
      <c r="M1722" s="186">
        <v>15</v>
      </c>
      <c r="N1722" s="187">
        <f>IF(Tabla2[[#This Row],[LECHE RETIRO DIA]]&lt;&gt;ISBLANK(Tabla2[[#This Row],[LECHE RETIRO DIA]]),SUM(Tabla2[[#This Row],[LECHE TANQUE DIA]:[LECHE RETIRO DIA]]),SUM(Tabla2[[#This Row],[LECHE TANQUE DIA]:[LECHE AUTOCONSUMO DIA]]))</f>
        <v>762</v>
      </c>
      <c r="O1722" s="188">
        <f t="shared" si="381"/>
        <v>0.95406824146981628</v>
      </c>
      <c r="P1722" s="189">
        <f t="shared" si="382"/>
        <v>19.05</v>
      </c>
      <c r="Q1722" s="189">
        <f t="shared" si="383"/>
        <v>18.175000000000001</v>
      </c>
      <c r="R1722" s="189">
        <f t="shared" si="384"/>
        <v>3.75</v>
      </c>
      <c r="S1722" s="189">
        <f t="shared" si="385"/>
        <v>4.2333333333333334</v>
      </c>
      <c r="T1722" s="189">
        <f t="shared" si="386"/>
        <v>4.5</v>
      </c>
      <c r="U1722" s="189">
        <f t="shared" si="387"/>
        <v>54.428571428571431</v>
      </c>
      <c r="V1722" s="189">
        <f t="shared" si="388"/>
        <v>2.8571428571428572</v>
      </c>
      <c r="W1722" s="189">
        <f>IFERROR(H1722/M1722,Tabla2[[#This Row],[CARGA PRODUCCION (ANIMALES/HA)]])</f>
        <v>3</v>
      </c>
      <c r="X1722" s="190">
        <f t="shared" si="391"/>
        <v>2023</v>
      </c>
      <c r="Y1722" s="190">
        <f t="shared" si="392"/>
        <v>7</v>
      </c>
      <c r="Z1722" s="190" t="e">
        <f t="shared" ca="1" si="393"/>
        <v>#NAME?</v>
      </c>
      <c r="AA1722" s="191">
        <f t="shared" si="389"/>
        <v>45</v>
      </c>
      <c r="AB1722" s="188">
        <f t="shared" si="390"/>
        <v>0.88888888888888884</v>
      </c>
      <c r="AC1722" s="192">
        <f t="shared" si="394"/>
        <v>0.11111111111111116</v>
      </c>
      <c r="AD1722" s="185"/>
    </row>
    <row r="1723" spans="1:30">
      <c r="A1723" s="184">
        <v>45121</v>
      </c>
      <c r="B1723" s="185" t="s">
        <v>80</v>
      </c>
      <c r="C1723" s="185">
        <v>2208</v>
      </c>
      <c r="D1723" s="185">
        <v>30</v>
      </c>
      <c r="E1723" s="185">
        <v>9</v>
      </c>
      <c r="F1723" s="185">
        <v>30</v>
      </c>
      <c r="G1723" s="185">
        <v>94</v>
      </c>
      <c r="H1723" s="185">
        <v>99</v>
      </c>
      <c r="I1723" s="185">
        <v>1</v>
      </c>
      <c r="J1723" s="185">
        <v>9</v>
      </c>
      <c r="K1723" s="185">
        <v>640</v>
      </c>
      <c r="L1723" s="185">
        <v>23.4</v>
      </c>
      <c r="M1723" s="186">
        <v>31.01</v>
      </c>
      <c r="N1723" s="187">
        <f>IF(Tabla2[[#This Row],[LECHE RETIRO DIA]]&lt;&gt;ISBLANK(Tabla2[[#This Row],[LECHE RETIRO DIA]]),SUM(Tabla2[[#This Row],[LECHE TANQUE DIA]:[LECHE RETIRO DIA]]),SUM(Tabla2[[#This Row],[LECHE TANQUE DIA]:[LECHE AUTOCONSUMO DIA]]))</f>
        <v>2277</v>
      </c>
      <c r="O1723" s="188">
        <f t="shared" si="381"/>
        <v>0.96969696969696972</v>
      </c>
      <c r="P1723" s="189">
        <f t="shared" si="382"/>
        <v>24.223404255319149</v>
      </c>
      <c r="Q1723" s="189">
        <f t="shared" si="383"/>
        <v>23.48936170212766</v>
      </c>
      <c r="R1723" s="189">
        <f t="shared" si="384"/>
        <v>3.3333333333333335</v>
      </c>
      <c r="S1723" s="189">
        <f t="shared" si="385"/>
        <v>3.5578124999999998</v>
      </c>
      <c r="T1723" s="189">
        <f t="shared" si="386"/>
        <v>6.8085106382978724</v>
      </c>
      <c r="U1723" s="189">
        <f t="shared" si="387"/>
        <v>97.307692307692307</v>
      </c>
      <c r="V1723" s="189">
        <f t="shared" si="388"/>
        <v>4.017094017094017</v>
      </c>
      <c r="W1723" s="189">
        <f>IFERROR(H1723/M1723,Tabla2[[#This Row],[CARGA PRODUCCION (ANIMALES/HA)]])</f>
        <v>3.1925185424056752</v>
      </c>
      <c r="X1723" s="190">
        <f t="shared" si="391"/>
        <v>2023</v>
      </c>
      <c r="Y1723" s="190">
        <f t="shared" si="392"/>
        <v>7</v>
      </c>
      <c r="Z1723" s="190" t="e">
        <f t="shared" ca="1" si="393"/>
        <v>#NAME?</v>
      </c>
      <c r="AA1723" s="191">
        <f t="shared" si="389"/>
        <v>99</v>
      </c>
      <c r="AB1723" s="188">
        <f t="shared" si="390"/>
        <v>0.9494949494949495</v>
      </c>
      <c r="AC1723" s="192">
        <f t="shared" si="394"/>
        <v>5.0505050505050497E-2</v>
      </c>
      <c r="AD1723" s="185"/>
    </row>
    <row r="1724" spans="1:30">
      <c r="A1724" s="184">
        <v>45121</v>
      </c>
      <c r="B1724" s="185" t="s">
        <v>83</v>
      </c>
      <c r="C1724" s="185">
        <v>2304</v>
      </c>
      <c r="D1724" s="185">
        <v>40</v>
      </c>
      <c r="E1724" s="185">
        <v>9</v>
      </c>
      <c r="F1724" s="185">
        <v>40</v>
      </c>
      <c r="G1724" s="185">
        <v>124</v>
      </c>
      <c r="H1724" s="185">
        <v>133</v>
      </c>
      <c r="I1724" s="185">
        <v>2</v>
      </c>
      <c r="J1724" s="185">
        <v>10</v>
      </c>
      <c r="K1724" s="185">
        <v>680</v>
      </c>
      <c r="L1724" s="185">
        <v>29.8</v>
      </c>
      <c r="M1724" s="186">
        <v>36.590000000000003</v>
      </c>
      <c r="N1724" s="187">
        <f>IF(Tabla2[[#This Row],[LECHE RETIRO DIA]]&lt;&gt;ISBLANK(Tabla2[[#This Row],[LECHE RETIRO DIA]]),SUM(Tabla2[[#This Row],[LECHE TANQUE DIA]:[LECHE RETIRO DIA]]),SUM(Tabla2[[#This Row],[LECHE TANQUE DIA]:[LECHE AUTOCONSUMO DIA]]))</f>
        <v>2393</v>
      </c>
      <c r="O1724" s="188">
        <f t="shared" ref="O1724:O1787" si="395">IFERROR(C1724/N1724,"")</f>
        <v>0.9628081905557877</v>
      </c>
      <c r="P1724" s="189">
        <f t="shared" ref="P1724:P1787" si="396">IFERROR(N1724/G1724,"")</f>
        <v>19.298387096774192</v>
      </c>
      <c r="Q1724" s="189">
        <f t="shared" ref="Q1724:Q1787" si="397">IFERROR(C1724/G1724,"")</f>
        <v>18.580645161290324</v>
      </c>
      <c r="R1724" s="189">
        <f t="shared" ref="R1724:R1787" si="398">IFERROR(D1724/J1724,"")</f>
        <v>4</v>
      </c>
      <c r="S1724" s="189">
        <f t="shared" ref="S1724:S1787" si="399">IFERROR(N1724/K1724,"")</f>
        <v>3.5191176470588235</v>
      </c>
      <c r="T1724" s="189">
        <f t="shared" ref="T1724:T1787" si="400">IFERROR(K1724/G1724,"")</f>
        <v>5.4838709677419351</v>
      </c>
      <c r="U1724" s="189">
        <f t="shared" ref="U1724:U1787" si="401">IFERROR(N1724/L1724,"")</f>
        <v>80.302013422818789</v>
      </c>
      <c r="V1724" s="189">
        <f t="shared" ref="V1724:V1787" si="402">IFERROR(G1724/L1724,"")</f>
        <v>4.1610738255033555</v>
      </c>
      <c r="W1724" s="189">
        <f>IFERROR(H1724/M1724,Tabla2[[#This Row],[CARGA PRODUCCION (ANIMALES/HA)]])</f>
        <v>3.6348729160972941</v>
      </c>
      <c r="X1724" s="190">
        <f t="shared" si="391"/>
        <v>2023</v>
      </c>
      <c r="Y1724" s="190">
        <f t="shared" si="392"/>
        <v>7</v>
      </c>
      <c r="Z1724" s="190" t="e">
        <f t="shared" ca="1" si="393"/>
        <v>#NAME?</v>
      </c>
      <c r="AA1724" s="191">
        <f t="shared" ref="AA1724:AA1787" si="403">IF(H1724&gt;0,H1724,G1724)</f>
        <v>133</v>
      </c>
      <c r="AB1724" s="188">
        <f t="shared" ref="AB1724:AB1787" si="404">IFERROR(G1724/AA1724,"")</f>
        <v>0.93233082706766912</v>
      </c>
      <c r="AC1724" s="192">
        <f t="shared" si="394"/>
        <v>6.7669172932330879E-2</v>
      </c>
      <c r="AD1724" s="185"/>
    </row>
    <row r="1725" spans="1:30">
      <c r="A1725" s="184">
        <v>45121</v>
      </c>
      <c r="B1725" s="185" t="s">
        <v>85</v>
      </c>
      <c r="C1725" s="185">
        <v>1866</v>
      </c>
      <c r="D1725" s="185">
        <v>40</v>
      </c>
      <c r="E1725" s="185">
        <v>9</v>
      </c>
      <c r="F1725" s="185">
        <v>40</v>
      </c>
      <c r="G1725" s="185">
        <v>96</v>
      </c>
      <c r="H1725" s="185">
        <v>109</v>
      </c>
      <c r="I1725" s="185">
        <v>0</v>
      </c>
      <c r="J1725" s="185">
        <v>2</v>
      </c>
      <c r="K1725" s="185">
        <v>480</v>
      </c>
      <c r="L1725" s="185">
        <v>26.01</v>
      </c>
      <c r="M1725" s="186">
        <v>34.119999999999997</v>
      </c>
      <c r="N1725" s="187">
        <f>IF(Tabla2[[#This Row],[LECHE RETIRO DIA]]&lt;&gt;ISBLANK(Tabla2[[#This Row],[LECHE RETIRO DIA]]),SUM(Tabla2[[#This Row],[LECHE TANQUE DIA]:[LECHE RETIRO DIA]]),SUM(Tabla2[[#This Row],[LECHE TANQUE DIA]:[LECHE AUTOCONSUMO DIA]]))</f>
        <v>1955</v>
      </c>
      <c r="O1725" s="188">
        <f t="shared" si="395"/>
        <v>0.95447570332480813</v>
      </c>
      <c r="P1725" s="189">
        <f t="shared" si="396"/>
        <v>20.364583333333332</v>
      </c>
      <c r="Q1725" s="189">
        <f t="shared" si="397"/>
        <v>19.4375</v>
      </c>
      <c r="R1725" s="189">
        <f t="shared" si="398"/>
        <v>20</v>
      </c>
      <c r="S1725" s="189">
        <f t="shared" si="399"/>
        <v>4.072916666666667</v>
      </c>
      <c r="T1725" s="189">
        <f t="shared" si="400"/>
        <v>5</v>
      </c>
      <c r="U1725" s="189">
        <f t="shared" si="401"/>
        <v>75.163398692810446</v>
      </c>
      <c r="V1725" s="189">
        <f t="shared" si="402"/>
        <v>3.6908881199538635</v>
      </c>
      <c r="W1725" s="189">
        <f>IFERROR(H1725/M1725,Tabla2[[#This Row],[CARGA PRODUCCION (ANIMALES/HA)]])</f>
        <v>3.1946072684642441</v>
      </c>
      <c r="X1725" s="190">
        <f t="shared" si="391"/>
        <v>2023</v>
      </c>
      <c r="Y1725" s="190">
        <f t="shared" si="392"/>
        <v>7</v>
      </c>
      <c r="Z1725" s="190" t="e">
        <f t="shared" ca="1" si="393"/>
        <v>#NAME?</v>
      </c>
      <c r="AA1725" s="191">
        <f t="shared" si="403"/>
        <v>109</v>
      </c>
      <c r="AB1725" s="188">
        <f t="shared" si="404"/>
        <v>0.88073394495412849</v>
      </c>
      <c r="AC1725" s="192">
        <f t="shared" si="394"/>
        <v>0.11926605504587151</v>
      </c>
      <c r="AD1725" s="185"/>
    </row>
    <row r="1726" spans="1:30">
      <c r="A1726" s="184">
        <v>45121</v>
      </c>
      <c r="B1726" s="185" t="s">
        <v>88</v>
      </c>
      <c r="C1726" s="185">
        <v>727</v>
      </c>
      <c r="D1726" s="185">
        <v>15</v>
      </c>
      <c r="E1726" s="185">
        <v>5</v>
      </c>
      <c r="F1726" s="185">
        <v>15</v>
      </c>
      <c r="G1726" s="185">
        <v>40</v>
      </c>
      <c r="H1726" s="185">
        <v>45</v>
      </c>
      <c r="I1726" s="185">
        <v>0</v>
      </c>
      <c r="J1726" s="185">
        <v>4</v>
      </c>
      <c r="K1726" s="185">
        <v>180</v>
      </c>
      <c r="L1726" s="185">
        <v>14</v>
      </c>
      <c r="M1726" s="186">
        <v>15</v>
      </c>
      <c r="N1726" s="187">
        <f>IF(Tabla2[[#This Row],[LECHE RETIRO DIA]]&lt;&gt;ISBLANK(Tabla2[[#This Row],[LECHE RETIRO DIA]]),SUM(Tabla2[[#This Row],[LECHE TANQUE DIA]:[LECHE RETIRO DIA]]),SUM(Tabla2[[#This Row],[LECHE TANQUE DIA]:[LECHE AUTOCONSUMO DIA]]))</f>
        <v>762</v>
      </c>
      <c r="O1726" s="188">
        <f t="shared" si="395"/>
        <v>0.95406824146981628</v>
      </c>
      <c r="P1726" s="189">
        <f t="shared" si="396"/>
        <v>19.05</v>
      </c>
      <c r="Q1726" s="189">
        <f t="shared" si="397"/>
        <v>18.175000000000001</v>
      </c>
      <c r="R1726" s="189">
        <f t="shared" si="398"/>
        <v>3.75</v>
      </c>
      <c r="S1726" s="189">
        <f t="shared" si="399"/>
        <v>4.2333333333333334</v>
      </c>
      <c r="T1726" s="189">
        <f t="shared" si="400"/>
        <v>4.5</v>
      </c>
      <c r="U1726" s="189">
        <f t="shared" si="401"/>
        <v>54.428571428571431</v>
      </c>
      <c r="V1726" s="189">
        <f t="shared" si="402"/>
        <v>2.8571428571428572</v>
      </c>
      <c r="W1726" s="189">
        <f>IFERROR(H1726/M1726,Tabla2[[#This Row],[CARGA PRODUCCION (ANIMALES/HA)]])</f>
        <v>3</v>
      </c>
      <c r="X1726" s="190">
        <f t="shared" si="391"/>
        <v>2023</v>
      </c>
      <c r="Y1726" s="190">
        <f t="shared" si="392"/>
        <v>7</v>
      </c>
      <c r="Z1726" s="190" t="e">
        <f t="shared" ca="1" si="393"/>
        <v>#NAME?</v>
      </c>
      <c r="AA1726" s="191">
        <f t="shared" si="403"/>
        <v>45</v>
      </c>
      <c r="AB1726" s="188">
        <f t="shared" si="404"/>
        <v>0.88888888888888884</v>
      </c>
      <c r="AC1726" s="192">
        <f t="shared" si="394"/>
        <v>0.11111111111111116</v>
      </c>
      <c r="AD1726" s="185"/>
    </row>
    <row r="1727" spans="1:30">
      <c r="A1727" s="184">
        <v>45122</v>
      </c>
      <c r="B1727" s="185" t="s">
        <v>81</v>
      </c>
      <c r="C1727" s="185">
        <v>2137</v>
      </c>
      <c r="D1727" s="185">
        <v>30</v>
      </c>
      <c r="E1727" s="185">
        <v>9</v>
      </c>
      <c r="F1727" s="185">
        <v>30</v>
      </c>
      <c r="G1727" s="185">
        <v>93</v>
      </c>
      <c r="H1727" s="185">
        <v>99</v>
      </c>
      <c r="I1727" s="185">
        <v>0</v>
      </c>
      <c r="J1727" s="185">
        <v>2</v>
      </c>
      <c r="K1727" s="185">
        <v>640</v>
      </c>
      <c r="L1727" s="185">
        <v>23.4</v>
      </c>
      <c r="M1727" s="186">
        <v>31.01</v>
      </c>
      <c r="N1727" s="187">
        <f>IF(Tabla2[[#This Row],[LECHE RETIRO DIA]]&lt;&gt;ISBLANK(Tabla2[[#This Row],[LECHE RETIRO DIA]]),SUM(Tabla2[[#This Row],[LECHE TANQUE DIA]:[LECHE RETIRO DIA]]),SUM(Tabla2[[#This Row],[LECHE TANQUE DIA]:[LECHE AUTOCONSUMO DIA]]))</f>
        <v>2206</v>
      </c>
      <c r="O1727" s="188">
        <f t="shared" si="395"/>
        <v>0.96872166817769723</v>
      </c>
      <c r="P1727" s="189">
        <f t="shared" si="396"/>
        <v>23.72043010752688</v>
      </c>
      <c r="Q1727" s="189">
        <f t="shared" si="397"/>
        <v>22.978494623655912</v>
      </c>
      <c r="R1727" s="189">
        <f t="shared" si="398"/>
        <v>15</v>
      </c>
      <c r="S1727" s="189">
        <f t="shared" si="399"/>
        <v>3.4468749999999999</v>
      </c>
      <c r="T1727" s="189">
        <f t="shared" si="400"/>
        <v>6.881720430107527</v>
      </c>
      <c r="U1727" s="189">
        <f t="shared" si="401"/>
        <v>94.273504273504273</v>
      </c>
      <c r="V1727" s="189">
        <f t="shared" si="402"/>
        <v>3.9743589743589745</v>
      </c>
      <c r="W1727" s="189">
        <f>IFERROR(H1727/M1727,Tabla2[[#This Row],[CARGA PRODUCCION (ANIMALES/HA)]])</f>
        <v>3.1925185424056752</v>
      </c>
      <c r="X1727" s="190">
        <f t="shared" si="391"/>
        <v>2023</v>
      </c>
      <c r="Y1727" s="190">
        <f t="shared" si="392"/>
        <v>7</v>
      </c>
      <c r="Z1727" s="190" t="e">
        <f t="shared" ca="1" si="393"/>
        <v>#NAME?</v>
      </c>
      <c r="AA1727" s="191">
        <f t="shared" si="403"/>
        <v>99</v>
      </c>
      <c r="AB1727" s="188">
        <f t="shared" si="404"/>
        <v>0.93939393939393945</v>
      </c>
      <c r="AC1727" s="192">
        <f t="shared" si="394"/>
        <v>6.0606060606060552E-2</v>
      </c>
      <c r="AD1727" s="185"/>
    </row>
    <row r="1728" spans="1:30">
      <c r="A1728" s="184">
        <v>45122</v>
      </c>
      <c r="B1728" s="185" t="s">
        <v>83</v>
      </c>
      <c r="C1728" s="185">
        <v>2285</v>
      </c>
      <c r="D1728" s="185">
        <v>40</v>
      </c>
      <c r="E1728" s="185">
        <v>9</v>
      </c>
      <c r="F1728" s="185">
        <v>40</v>
      </c>
      <c r="G1728" s="185">
        <v>124</v>
      </c>
      <c r="H1728" s="185">
        <v>133</v>
      </c>
      <c r="I1728" s="185">
        <v>2</v>
      </c>
      <c r="J1728" s="185">
        <v>10</v>
      </c>
      <c r="K1728" s="185">
        <v>680</v>
      </c>
      <c r="L1728" s="185">
        <v>29.8</v>
      </c>
      <c r="M1728" s="186">
        <v>36.590000000000003</v>
      </c>
      <c r="N1728" s="187">
        <f>IF(Tabla2[[#This Row],[LECHE RETIRO DIA]]&lt;&gt;ISBLANK(Tabla2[[#This Row],[LECHE RETIRO DIA]]),SUM(Tabla2[[#This Row],[LECHE TANQUE DIA]:[LECHE RETIRO DIA]]),SUM(Tabla2[[#This Row],[LECHE TANQUE DIA]:[LECHE AUTOCONSUMO DIA]]))</f>
        <v>2374</v>
      </c>
      <c r="O1728" s="188">
        <f t="shared" si="395"/>
        <v>0.96251053074978943</v>
      </c>
      <c r="P1728" s="189">
        <f t="shared" si="396"/>
        <v>19.14516129032258</v>
      </c>
      <c r="Q1728" s="189">
        <f t="shared" si="397"/>
        <v>18.427419354838708</v>
      </c>
      <c r="R1728" s="189">
        <f t="shared" si="398"/>
        <v>4</v>
      </c>
      <c r="S1728" s="189">
        <f t="shared" si="399"/>
        <v>3.4911764705882353</v>
      </c>
      <c r="T1728" s="189">
        <f t="shared" si="400"/>
        <v>5.4838709677419351</v>
      </c>
      <c r="U1728" s="189">
        <f t="shared" si="401"/>
        <v>79.664429530201346</v>
      </c>
      <c r="V1728" s="189">
        <f t="shared" si="402"/>
        <v>4.1610738255033555</v>
      </c>
      <c r="W1728" s="189">
        <f>IFERROR(H1728/M1728,Tabla2[[#This Row],[CARGA PRODUCCION (ANIMALES/HA)]])</f>
        <v>3.6348729160972941</v>
      </c>
      <c r="X1728" s="190">
        <f t="shared" si="391"/>
        <v>2023</v>
      </c>
      <c r="Y1728" s="190">
        <f t="shared" si="392"/>
        <v>7</v>
      </c>
      <c r="Z1728" s="190" t="e">
        <f t="shared" ca="1" si="393"/>
        <v>#NAME?</v>
      </c>
      <c r="AA1728" s="191">
        <f t="shared" si="403"/>
        <v>133</v>
      </c>
      <c r="AB1728" s="188">
        <f t="shared" si="404"/>
        <v>0.93233082706766912</v>
      </c>
      <c r="AC1728" s="192">
        <f t="shared" si="394"/>
        <v>6.7669172932330879E-2</v>
      </c>
      <c r="AD1728" s="185"/>
    </row>
    <row r="1729" spans="1:30">
      <c r="A1729" s="184">
        <v>45122</v>
      </c>
      <c r="B1729" s="185" t="s">
        <v>85</v>
      </c>
      <c r="C1729" s="185">
        <v>1830</v>
      </c>
      <c r="D1729" s="185">
        <v>40</v>
      </c>
      <c r="E1729" s="185">
        <v>9</v>
      </c>
      <c r="F1729" s="185">
        <v>40</v>
      </c>
      <c r="G1729" s="185">
        <v>96</v>
      </c>
      <c r="H1729" s="185">
        <v>109</v>
      </c>
      <c r="I1729" s="185">
        <v>0</v>
      </c>
      <c r="J1729" s="185">
        <v>2</v>
      </c>
      <c r="K1729" s="185">
        <v>480</v>
      </c>
      <c r="L1729" s="185">
        <v>26.01</v>
      </c>
      <c r="M1729" s="186">
        <v>34.119999999999997</v>
      </c>
      <c r="N1729" s="187">
        <f>IF(Tabla2[[#This Row],[LECHE RETIRO DIA]]&lt;&gt;ISBLANK(Tabla2[[#This Row],[LECHE RETIRO DIA]]),SUM(Tabla2[[#This Row],[LECHE TANQUE DIA]:[LECHE RETIRO DIA]]),SUM(Tabla2[[#This Row],[LECHE TANQUE DIA]:[LECHE AUTOCONSUMO DIA]]))</f>
        <v>1919</v>
      </c>
      <c r="O1729" s="188">
        <f t="shared" si="395"/>
        <v>0.95362167795726938</v>
      </c>
      <c r="P1729" s="189">
        <f t="shared" si="396"/>
        <v>19.989583333333332</v>
      </c>
      <c r="Q1729" s="189">
        <f t="shared" si="397"/>
        <v>19.0625</v>
      </c>
      <c r="R1729" s="189">
        <f t="shared" si="398"/>
        <v>20</v>
      </c>
      <c r="S1729" s="189">
        <f t="shared" si="399"/>
        <v>3.9979166666666668</v>
      </c>
      <c r="T1729" s="189">
        <f t="shared" si="400"/>
        <v>5</v>
      </c>
      <c r="U1729" s="189">
        <f t="shared" si="401"/>
        <v>73.779315647827758</v>
      </c>
      <c r="V1729" s="189">
        <f t="shared" si="402"/>
        <v>3.6908881199538635</v>
      </c>
      <c r="W1729" s="189">
        <f>IFERROR(H1729/M1729,Tabla2[[#This Row],[CARGA PRODUCCION (ANIMALES/HA)]])</f>
        <v>3.1946072684642441</v>
      </c>
      <c r="X1729" s="190">
        <f t="shared" si="391"/>
        <v>2023</v>
      </c>
      <c r="Y1729" s="190">
        <f t="shared" si="392"/>
        <v>7</v>
      </c>
      <c r="Z1729" s="190" t="e">
        <f t="shared" ca="1" si="393"/>
        <v>#NAME?</v>
      </c>
      <c r="AA1729" s="191">
        <f t="shared" si="403"/>
        <v>109</v>
      </c>
      <c r="AB1729" s="188">
        <f t="shared" si="404"/>
        <v>0.88073394495412849</v>
      </c>
      <c r="AC1729" s="192">
        <f t="shared" si="394"/>
        <v>0.11926605504587151</v>
      </c>
      <c r="AD1729" s="185"/>
    </row>
    <row r="1730" spans="1:30">
      <c r="A1730" s="184">
        <v>45122</v>
      </c>
      <c r="B1730" s="185" t="s">
        <v>88</v>
      </c>
      <c r="C1730" s="185">
        <v>670</v>
      </c>
      <c r="D1730" s="185">
        <v>15</v>
      </c>
      <c r="E1730" s="185">
        <v>5</v>
      </c>
      <c r="F1730" s="185">
        <v>15</v>
      </c>
      <c r="G1730" s="185">
        <v>40</v>
      </c>
      <c r="H1730" s="185">
        <v>45</v>
      </c>
      <c r="I1730" s="185">
        <v>0</v>
      </c>
      <c r="J1730" s="185">
        <v>4</v>
      </c>
      <c r="K1730" s="185">
        <v>180</v>
      </c>
      <c r="L1730" s="185">
        <v>14</v>
      </c>
      <c r="M1730" s="186">
        <v>15</v>
      </c>
      <c r="N1730" s="187">
        <f>IF(Tabla2[[#This Row],[LECHE RETIRO DIA]]&lt;&gt;ISBLANK(Tabla2[[#This Row],[LECHE RETIRO DIA]]),SUM(Tabla2[[#This Row],[LECHE TANQUE DIA]:[LECHE RETIRO DIA]]),SUM(Tabla2[[#This Row],[LECHE TANQUE DIA]:[LECHE AUTOCONSUMO DIA]]))</f>
        <v>705</v>
      </c>
      <c r="O1730" s="188">
        <f t="shared" si="395"/>
        <v>0.95035460992907805</v>
      </c>
      <c r="P1730" s="189">
        <f t="shared" si="396"/>
        <v>17.625</v>
      </c>
      <c r="Q1730" s="189">
        <f t="shared" si="397"/>
        <v>16.75</v>
      </c>
      <c r="R1730" s="189">
        <f t="shared" si="398"/>
        <v>3.75</v>
      </c>
      <c r="S1730" s="189">
        <f t="shared" si="399"/>
        <v>3.9166666666666665</v>
      </c>
      <c r="T1730" s="189">
        <f t="shared" si="400"/>
        <v>4.5</v>
      </c>
      <c r="U1730" s="189">
        <f t="shared" si="401"/>
        <v>50.357142857142854</v>
      </c>
      <c r="V1730" s="189">
        <f t="shared" si="402"/>
        <v>2.8571428571428572</v>
      </c>
      <c r="W1730" s="189">
        <f>IFERROR(H1730/M1730,Tabla2[[#This Row],[CARGA PRODUCCION (ANIMALES/HA)]])</f>
        <v>3</v>
      </c>
      <c r="X1730" s="190">
        <f t="shared" si="391"/>
        <v>2023</v>
      </c>
      <c r="Y1730" s="190">
        <f t="shared" si="392"/>
        <v>7</v>
      </c>
      <c r="Z1730" s="190" t="e">
        <f t="shared" ca="1" si="393"/>
        <v>#NAME?</v>
      </c>
      <c r="AA1730" s="191">
        <f t="shared" si="403"/>
        <v>45</v>
      </c>
      <c r="AB1730" s="188">
        <f t="shared" si="404"/>
        <v>0.88888888888888884</v>
      </c>
      <c r="AC1730" s="192">
        <f t="shared" si="394"/>
        <v>0.11111111111111116</v>
      </c>
      <c r="AD1730" s="185"/>
    </row>
    <row r="1731" spans="1:30">
      <c r="A1731" s="184">
        <v>45123</v>
      </c>
      <c r="B1731" s="185" t="s">
        <v>81</v>
      </c>
      <c r="C1731" s="185">
        <v>2142</v>
      </c>
      <c r="D1731" s="185">
        <v>30</v>
      </c>
      <c r="E1731" s="185">
        <v>9</v>
      </c>
      <c r="F1731" s="185">
        <v>30</v>
      </c>
      <c r="G1731" s="185">
        <v>93</v>
      </c>
      <c r="H1731" s="185">
        <v>99</v>
      </c>
      <c r="I1731" s="185">
        <v>0</v>
      </c>
      <c r="J1731" s="185">
        <v>2</v>
      </c>
      <c r="K1731" s="185">
        <v>640</v>
      </c>
      <c r="L1731" s="185">
        <v>23.4</v>
      </c>
      <c r="M1731" s="186">
        <v>31.01</v>
      </c>
      <c r="N1731" s="187">
        <f>IF(Tabla2[[#This Row],[LECHE RETIRO DIA]]&lt;&gt;ISBLANK(Tabla2[[#This Row],[LECHE RETIRO DIA]]),SUM(Tabla2[[#This Row],[LECHE TANQUE DIA]:[LECHE RETIRO DIA]]),SUM(Tabla2[[#This Row],[LECHE TANQUE DIA]:[LECHE AUTOCONSUMO DIA]]))</f>
        <v>2211</v>
      </c>
      <c r="O1731" s="188">
        <f t="shared" si="395"/>
        <v>0.96879240162822255</v>
      </c>
      <c r="P1731" s="189">
        <f t="shared" si="396"/>
        <v>23.774193548387096</v>
      </c>
      <c r="Q1731" s="189">
        <f t="shared" si="397"/>
        <v>23.032258064516128</v>
      </c>
      <c r="R1731" s="189">
        <f t="shared" si="398"/>
        <v>15</v>
      </c>
      <c r="S1731" s="189">
        <f t="shared" si="399"/>
        <v>3.4546874999999999</v>
      </c>
      <c r="T1731" s="189">
        <f t="shared" si="400"/>
        <v>6.881720430107527</v>
      </c>
      <c r="U1731" s="189">
        <f t="shared" si="401"/>
        <v>94.487179487179489</v>
      </c>
      <c r="V1731" s="189">
        <f t="shared" si="402"/>
        <v>3.9743589743589745</v>
      </c>
      <c r="W1731" s="189">
        <f>IFERROR(H1731/M1731,Tabla2[[#This Row],[CARGA PRODUCCION (ANIMALES/HA)]])</f>
        <v>3.1925185424056752</v>
      </c>
      <c r="X1731" s="190">
        <f t="shared" si="391"/>
        <v>2023</v>
      </c>
      <c r="Y1731" s="190">
        <f t="shared" si="392"/>
        <v>7</v>
      </c>
      <c r="Z1731" s="190" t="e">
        <f t="shared" ca="1" si="393"/>
        <v>#NAME?</v>
      </c>
      <c r="AA1731" s="191">
        <f t="shared" si="403"/>
        <v>99</v>
      </c>
      <c r="AB1731" s="188">
        <f t="shared" si="404"/>
        <v>0.93939393939393945</v>
      </c>
      <c r="AC1731" s="192">
        <f t="shared" si="394"/>
        <v>6.0606060606060552E-2</v>
      </c>
      <c r="AD1731" s="185"/>
    </row>
    <row r="1732" spans="1:30">
      <c r="A1732" s="184">
        <v>45123</v>
      </c>
      <c r="B1732" s="185" t="s">
        <v>83</v>
      </c>
      <c r="C1732" s="185">
        <v>2241</v>
      </c>
      <c r="D1732" s="185">
        <v>40</v>
      </c>
      <c r="E1732" s="185">
        <v>9</v>
      </c>
      <c r="F1732" s="185">
        <v>40</v>
      </c>
      <c r="G1732" s="185">
        <v>124</v>
      </c>
      <c r="H1732" s="185">
        <v>133</v>
      </c>
      <c r="I1732" s="185">
        <v>2</v>
      </c>
      <c r="J1732" s="185">
        <v>10</v>
      </c>
      <c r="K1732" s="185">
        <v>680</v>
      </c>
      <c r="L1732" s="185">
        <v>29.8</v>
      </c>
      <c r="M1732" s="186">
        <v>36.590000000000003</v>
      </c>
      <c r="N1732" s="187">
        <f>IF(Tabla2[[#This Row],[LECHE RETIRO DIA]]&lt;&gt;ISBLANK(Tabla2[[#This Row],[LECHE RETIRO DIA]]),SUM(Tabla2[[#This Row],[LECHE TANQUE DIA]:[LECHE RETIRO DIA]]),SUM(Tabla2[[#This Row],[LECHE TANQUE DIA]:[LECHE AUTOCONSUMO DIA]]))</f>
        <v>2330</v>
      </c>
      <c r="O1732" s="188">
        <f t="shared" si="395"/>
        <v>0.96180257510729616</v>
      </c>
      <c r="P1732" s="189">
        <f t="shared" si="396"/>
        <v>18.79032258064516</v>
      </c>
      <c r="Q1732" s="189">
        <f t="shared" si="397"/>
        <v>18.072580645161292</v>
      </c>
      <c r="R1732" s="189">
        <f t="shared" si="398"/>
        <v>4</v>
      </c>
      <c r="S1732" s="189">
        <f t="shared" si="399"/>
        <v>3.4264705882352939</v>
      </c>
      <c r="T1732" s="189">
        <f t="shared" si="400"/>
        <v>5.4838709677419351</v>
      </c>
      <c r="U1732" s="189">
        <f t="shared" si="401"/>
        <v>78.187919463087241</v>
      </c>
      <c r="V1732" s="189">
        <f t="shared" si="402"/>
        <v>4.1610738255033555</v>
      </c>
      <c r="W1732" s="189">
        <f>IFERROR(H1732/M1732,Tabla2[[#This Row],[CARGA PRODUCCION (ANIMALES/HA)]])</f>
        <v>3.6348729160972941</v>
      </c>
      <c r="X1732" s="190">
        <f t="shared" si="391"/>
        <v>2023</v>
      </c>
      <c r="Y1732" s="190">
        <f t="shared" si="392"/>
        <v>7</v>
      </c>
      <c r="Z1732" s="190" t="e">
        <f t="shared" ca="1" si="393"/>
        <v>#NAME?</v>
      </c>
      <c r="AA1732" s="191">
        <f t="shared" si="403"/>
        <v>133</v>
      </c>
      <c r="AB1732" s="188">
        <f t="shared" si="404"/>
        <v>0.93233082706766912</v>
      </c>
      <c r="AC1732" s="192">
        <f t="shared" si="394"/>
        <v>6.7669172932330879E-2</v>
      </c>
      <c r="AD1732" s="185"/>
    </row>
    <row r="1733" spans="1:30">
      <c r="A1733" s="184">
        <v>45123</v>
      </c>
      <c r="B1733" s="185" t="s">
        <v>85</v>
      </c>
      <c r="C1733" s="185">
        <v>1868</v>
      </c>
      <c r="D1733" s="185">
        <v>40</v>
      </c>
      <c r="E1733" s="185">
        <v>9</v>
      </c>
      <c r="F1733" s="185">
        <v>40</v>
      </c>
      <c r="G1733" s="185">
        <v>96</v>
      </c>
      <c r="H1733" s="185">
        <v>109</v>
      </c>
      <c r="I1733" s="185">
        <v>0</v>
      </c>
      <c r="J1733" s="185">
        <v>2</v>
      </c>
      <c r="K1733" s="185">
        <v>480</v>
      </c>
      <c r="L1733" s="185">
        <v>26.01</v>
      </c>
      <c r="M1733" s="186">
        <v>34.119999999999997</v>
      </c>
      <c r="N1733" s="187">
        <f>IF(Tabla2[[#This Row],[LECHE RETIRO DIA]]&lt;&gt;ISBLANK(Tabla2[[#This Row],[LECHE RETIRO DIA]]),SUM(Tabla2[[#This Row],[LECHE TANQUE DIA]:[LECHE RETIRO DIA]]),SUM(Tabla2[[#This Row],[LECHE TANQUE DIA]:[LECHE AUTOCONSUMO DIA]]))</f>
        <v>1957</v>
      </c>
      <c r="O1733" s="188">
        <f t="shared" si="395"/>
        <v>0.95452222789984675</v>
      </c>
      <c r="P1733" s="189">
        <f t="shared" si="396"/>
        <v>20.385416666666668</v>
      </c>
      <c r="Q1733" s="189">
        <f t="shared" si="397"/>
        <v>19.458333333333332</v>
      </c>
      <c r="R1733" s="189">
        <f t="shared" si="398"/>
        <v>20</v>
      </c>
      <c r="S1733" s="189">
        <f t="shared" si="399"/>
        <v>4.0770833333333334</v>
      </c>
      <c r="T1733" s="189">
        <f t="shared" si="400"/>
        <v>5</v>
      </c>
      <c r="U1733" s="189">
        <f t="shared" si="401"/>
        <v>75.240292195309493</v>
      </c>
      <c r="V1733" s="189">
        <f t="shared" si="402"/>
        <v>3.6908881199538635</v>
      </c>
      <c r="W1733" s="189">
        <f>IFERROR(H1733/M1733,Tabla2[[#This Row],[CARGA PRODUCCION (ANIMALES/HA)]])</f>
        <v>3.1946072684642441</v>
      </c>
      <c r="X1733" s="190">
        <f t="shared" si="391"/>
        <v>2023</v>
      </c>
      <c r="Y1733" s="190">
        <f t="shared" si="392"/>
        <v>7</v>
      </c>
      <c r="Z1733" s="190" t="e">
        <f t="shared" ca="1" si="393"/>
        <v>#NAME?</v>
      </c>
      <c r="AA1733" s="191">
        <f t="shared" si="403"/>
        <v>109</v>
      </c>
      <c r="AB1733" s="188">
        <f t="shared" si="404"/>
        <v>0.88073394495412849</v>
      </c>
      <c r="AC1733" s="192">
        <f t="shared" si="394"/>
        <v>0.11926605504587151</v>
      </c>
      <c r="AD1733" s="185"/>
    </row>
    <row r="1734" spans="1:30">
      <c r="A1734" s="184">
        <v>45123</v>
      </c>
      <c r="B1734" s="185" t="s">
        <v>88</v>
      </c>
      <c r="C1734" s="185">
        <v>670</v>
      </c>
      <c r="D1734" s="185">
        <v>15</v>
      </c>
      <c r="E1734" s="185">
        <v>5</v>
      </c>
      <c r="F1734" s="185">
        <v>15</v>
      </c>
      <c r="G1734" s="185">
        <v>40</v>
      </c>
      <c r="H1734" s="185">
        <v>45</v>
      </c>
      <c r="I1734" s="185">
        <v>0</v>
      </c>
      <c r="J1734" s="185">
        <v>4</v>
      </c>
      <c r="K1734" s="185">
        <v>180</v>
      </c>
      <c r="L1734" s="185">
        <v>14</v>
      </c>
      <c r="M1734" s="186">
        <v>15</v>
      </c>
      <c r="N1734" s="187">
        <f>IF(Tabla2[[#This Row],[LECHE RETIRO DIA]]&lt;&gt;ISBLANK(Tabla2[[#This Row],[LECHE RETIRO DIA]]),SUM(Tabla2[[#This Row],[LECHE TANQUE DIA]:[LECHE RETIRO DIA]]),SUM(Tabla2[[#This Row],[LECHE TANQUE DIA]:[LECHE AUTOCONSUMO DIA]]))</f>
        <v>705</v>
      </c>
      <c r="O1734" s="188">
        <f t="shared" si="395"/>
        <v>0.95035460992907805</v>
      </c>
      <c r="P1734" s="189">
        <f t="shared" si="396"/>
        <v>17.625</v>
      </c>
      <c r="Q1734" s="189">
        <f t="shared" si="397"/>
        <v>16.75</v>
      </c>
      <c r="R1734" s="189">
        <f t="shared" si="398"/>
        <v>3.75</v>
      </c>
      <c r="S1734" s="189">
        <f t="shared" si="399"/>
        <v>3.9166666666666665</v>
      </c>
      <c r="T1734" s="189">
        <f t="shared" si="400"/>
        <v>4.5</v>
      </c>
      <c r="U1734" s="189">
        <f t="shared" si="401"/>
        <v>50.357142857142854</v>
      </c>
      <c r="V1734" s="189">
        <f t="shared" si="402"/>
        <v>2.8571428571428572</v>
      </c>
      <c r="W1734" s="189">
        <f>IFERROR(H1734/M1734,Tabla2[[#This Row],[CARGA PRODUCCION (ANIMALES/HA)]])</f>
        <v>3</v>
      </c>
      <c r="X1734" s="190">
        <f t="shared" si="391"/>
        <v>2023</v>
      </c>
      <c r="Y1734" s="190">
        <f t="shared" si="392"/>
        <v>7</v>
      </c>
      <c r="Z1734" s="190" t="e">
        <f t="shared" ca="1" si="393"/>
        <v>#NAME?</v>
      </c>
      <c r="AA1734" s="191">
        <f t="shared" si="403"/>
        <v>45</v>
      </c>
      <c r="AB1734" s="188">
        <f t="shared" si="404"/>
        <v>0.88888888888888884</v>
      </c>
      <c r="AC1734" s="192">
        <f t="shared" si="394"/>
        <v>0.11111111111111116</v>
      </c>
      <c r="AD1734" s="185"/>
    </row>
    <row r="1735" spans="1:30">
      <c r="A1735" s="184">
        <v>45124</v>
      </c>
      <c r="B1735" s="185" t="s">
        <v>80</v>
      </c>
      <c r="C1735" s="185">
        <v>2185</v>
      </c>
      <c r="D1735" s="185">
        <v>30</v>
      </c>
      <c r="E1735" s="185">
        <v>9</v>
      </c>
      <c r="F1735" s="185">
        <v>30</v>
      </c>
      <c r="G1735" s="185">
        <v>94</v>
      </c>
      <c r="H1735" s="185">
        <v>99</v>
      </c>
      <c r="I1735" s="185">
        <v>0</v>
      </c>
      <c r="J1735" s="185">
        <v>2</v>
      </c>
      <c r="K1735" s="185">
        <v>640</v>
      </c>
      <c r="L1735" s="185">
        <v>23.4</v>
      </c>
      <c r="M1735" s="186">
        <v>31.01</v>
      </c>
      <c r="N1735" s="187">
        <f>IF(Tabla2[[#This Row],[LECHE RETIRO DIA]]&lt;&gt;ISBLANK(Tabla2[[#This Row],[LECHE RETIRO DIA]]),SUM(Tabla2[[#This Row],[LECHE TANQUE DIA]:[LECHE RETIRO DIA]]),SUM(Tabla2[[#This Row],[LECHE TANQUE DIA]:[LECHE AUTOCONSUMO DIA]]))</f>
        <v>2254</v>
      </c>
      <c r="O1735" s="188">
        <f t="shared" si="395"/>
        <v>0.96938775510204078</v>
      </c>
      <c r="P1735" s="189">
        <f t="shared" si="396"/>
        <v>23.978723404255319</v>
      </c>
      <c r="Q1735" s="189">
        <f t="shared" si="397"/>
        <v>23.24468085106383</v>
      </c>
      <c r="R1735" s="189">
        <f t="shared" si="398"/>
        <v>15</v>
      </c>
      <c r="S1735" s="189">
        <f t="shared" si="399"/>
        <v>3.5218750000000001</v>
      </c>
      <c r="T1735" s="189">
        <f t="shared" si="400"/>
        <v>6.8085106382978724</v>
      </c>
      <c r="U1735" s="189">
        <f t="shared" si="401"/>
        <v>96.324786324786331</v>
      </c>
      <c r="V1735" s="189">
        <f t="shared" si="402"/>
        <v>4.017094017094017</v>
      </c>
      <c r="W1735" s="189">
        <f>IFERROR(H1735/M1735,Tabla2[[#This Row],[CARGA PRODUCCION (ANIMALES/HA)]])</f>
        <v>3.1925185424056752</v>
      </c>
      <c r="X1735" s="190">
        <f t="shared" si="391"/>
        <v>2023</v>
      </c>
      <c r="Y1735" s="190">
        <f t="shared" si="392"/>
        <v>7</v>
      </c>
      <c r="Z1735" s="190" t="e">
        <f t="shared" ca="1" si="393"/>
        <v>#NAME?</v>
      </c>
      <c r="AA1735" s="191">
        <f t="shared" si="403"/>
        <v>99</v>
      </c>
      <c r="AB1735" s="188">
        <f t="shared" si="404"/>
        <v>0.9494949494949495</v>
      </c>
      <c r="AC1735" s="192">
        <f t="shared" si="394"/>
        <v>5.0505050505050497E-2</v>
      </c>
      <c r="AD1735" s="185"/>
    </row>
    <row r="1736" spans="1:30">
      <c r="A1736" s="184">
        <v>45124</v>
      </c>
      <c r="B1736" s="185" t="s">
        <v>83</v>
      </c>
      <c r="C1736" s="185">
        <v>2372</v>
      </c>
      <c r="D1736" s="185">
        <v>40</v>
      </c>
      <c r="E1736" s="185">
        <v>9</v>
      </c>
      <c r="F1736" s="185">
        <v>40</v>
      </c>
      <c r="G1736" s="185">
        <v>124</v>
      </c>
      <c r="H1736" s="185">
        <v>133</v>
      </c>
      <c r="I1736" s="185">
        <v>2</v>
      </c>
      <c r="J1736" s="185">
        <v>10</v>
      </c>
      <c r="K1736" s="185">
        <v>680</v>
      </c>
      <c r="L1736" s="185">
        <v>29.8</v>
      </c>
      <c r="M1736" s="186">
        <v>36.590000000000003</v>
      </c>
      <c r="N1736" s="187">
        <f>IF(Tabla2[[#This Row],[LECHE RETIRO DIA]]&lt;&gt;ISBLANK(Tabla2[[#This Row],[LECHE RETIRO DIA]]),SUM(Tabla2[[#This Row],[LECHE TANQUE DIA]:[LECHE RETIRO DIA]]),SUM(Tabla2[[#This Row],[LECHE TANQUE DIA]:[LECHE AUTOCONSUMO DIA]]))</f>
        <v>2461</v>
      </c>
      <c r="O1736" s="188">
        <f t="shared" si="395"/>
        <v>0.96383583908980086</v>
      </c>
      <c r="P1736" s="189">
        <f t="shared" si="396"/>
        <v>19.846774193548388</v>
      </c>
      <c r="Q1736" s="189">
        <f t="shared" si="397"/>
        <v>19.129032258064516</v>
      </c>
      <c r="R1736" s="189">
        <f t="shared" si="398"/>
        <v>4</v>
      </c>
      <c r="S1736" s="189">
        <f t="shared" si="399"/>
        <v>3.6191176470588236</v>
      </c>
      <c r="T1736" s="189">
        <f t="shared" si="400"/>
        <v>5.4838709677419351</v>
      </c>
      <c r="U1736" s="189">
        <f t="shared" si="401"/>
        <v>82.583892617449663</v>
      </c>
      <c r="V1736" s="189">
        <f t="shared" si="402"/>
        <v>4.1610738255033555</v>
      </c>
      <c r="W1736" s="189">
        <f>IFERROR(H1736/M1736,Tabla2[[#This Row],[CARGA PRODUCCION (ANIMALES/HA)]])</f>
        <v>3.6348729160972941</v>
      </c>
      <c r="X1736" s="190">
        <f t="shared" si="391"/>
        <v>2023</v>
      </c>
      <c r="Y1736" s="190">
        <f t="shared" si="392"/>
        <v>7</v>
      </c>
      <c r="Z1736" s="190" t="e">
        <f t="shared" ca="1" si="393"/>
        <v>#NAME?</v>
      </c>
      <c r="AA1736" s="191">
        <f t="shared" si="403"/>
        <v>133</v>
      </c>
      <c r="AB1736" s="188">
        <f t="shared" si="404"/>
        <v>0.93233082706766912</v>
      </c>
      <c r="AC1736" s="192">
        <f t="shared" si="394"/>
        <v>6.7669172932330879E-2</v>
      </c>
      <c r="AD1736" s="185"/>
    </row>
    <row r="1737" spans="1:30">
      <c r="A1737" s="184">
        <v>45124</v>
      </c>
      <c r="B1737" s="185" t="s">
        <v>85</v>
      </c>
      <c r="C1737" s="185">
        <v>1791</v>
      </c>
      <c r="D1737" s="185">
        <v>40</v>
      </c>
      <c r="E1737" s="185">
        <v>9</v>
      </c>
      <c r="F1737" s="185">
        <v>40</v>
      </c>
      <c r="G1737" s="185">
        <v>94</v>
      </c>
      <c r="H1737" s="185">
        <v>104</v>
      </c>
      <c r="I1737" s="185">
        <v>0</v>
      </c>
      <c r="J1737" s="185">
        <v>2</v>
      </c>
      <c r="K1737" s="185">
        <v>480</v>
      </c>
      <c r="L1737" s="185">
        <v>26.01</v>
      </c>
      <c r="M1737" s="186">
        <v>34.119999999999997</v>
      </c>
      <c r="N1737" s="187">
        <f>IF(Tabla2[[#This Row],[LECHE RETIRO DIA]]&lt;&gt;ISBLANK(Tabla2[[#This Row],[LECHE RETIRO DIA]]),SUM(Tabla2[[#This Row],[LECHE TANQUE DIA]:[LECHE RETIRO DIA]]),SUM(Tabla2[[#This Row],[LECHE TANQUE DIA]:[LECHE AUTOCONSUMO DIA]]))</f>
        <v>1880</v>
      </c>
      <c r="O1737" s="188">
        <f t="shared" si="395"/>
        <v>0.95265957446808514</v>
      </c>
      <c r="P1737" s="189">
        <f t="shared" si="396"/>
        <v>20</v>
      </c>
      <c r="Q1737" s="189">
        <f t="shared" si="397"/>
        <v>19.053191489361701</v>
      </c>
      <c r="R1737" s="189">
        <f t="shared" si="398"/>
        <v>20</v>
      </c>
      <c r="S1737" s="189">
        <f t="shared" si="399"/>
        <v>3.9166666666666665</v>
      </c>
      <c r="T1737" s="189">
        <f t="shared" si="400"/>
        <v>5.1063829787234045</v>
      </c>
      <c r="U1737" s="189">
        <f t="shared" si="401"/>
        <v>72.2798923490965</v>
      </c>
      <c r="V1737" s="189">
        <f t="shared" si="402"/>
        <v>3.613994617454825</v>
      </c>
      <c r="W1737" s="189">
        <f>IFERROR(H1737/M1737,Tabla2[[#This Row],[CARGA PRODUCCION (ANIMALES/HA)]])</f>
        <v>3.0480656506447832</v>
      </c>
      <c r="X1737" s="190">
        <f t="shared" si="391"/>
        <v>2023</v>
      </c>
      <c r="Y1737" s="190">
        <f t="shared" si="392"/>
        <v>7</v>
      </c>
      <c r="Z1737" s="190" t="e">
        <f t="shared" ca="1" si="393"/>
        <v>#NAME?</v>
      </c>
      <c r="AA1737" s="191">
        <f t="shared" si="403"/>
        <v>104</v>
      </c>
      <c r="AB1737" s="188">
        <f t="shared" si="404"/>
        <v>0.90384615384615385</v>
      </c>
      <c r="AC1737" s="192">
        <f t="shared" si="394"/>
        <v>9.6153846153846145E-2</v>
      </c>
      <c r="AD1737" s="185"/>
    </row>
    <row r="1738" spans="1:30">
      <c r="A1738" s="184">
        <v>45124</v>
      </c>
      <c r="B1738" s="185" t="s">
        <v>117</v>
      </c>
      <c r="C1738" s="185">
        <v>710</v>
      </c>
      <c r="D1738" s="185">
        <v>15</v>
      </c>
      <c r="E1738" s="185">
        <v>5</v>
      </c>
      <c r="F1738" s="185">
        <v>15</v>
      </c>
      <c r="G1738" s="185">
        <v>40</v>
      </c>
      <c r="H1738" s="185">
        <v>45</v>
      </c>
      <c r="I1738" s="185">
        <v>0</v>
      </c>
      <c r="J1738" s="185">
        <v>4</v>
      </c>
      <c r="K1738" s="185">
        <v>180</v>
      </c>
      <c r="L1738" s="185">
        <v>14</v>
      </c>
      <c r="M1738" s="186">
        <v>15</v>
      </c>
      <c r="N1738" s="187">
        <f>IF(Tabla2[[#This Row],[LECHE RETIRO DIA]]&lt;&gt;ISBLANK(Tabla2[[#This Row],[LECHE RETIRO DIA]]),SUM(Tabla2[[#This Row],[LECHE TANQUE DIA]:[LECHE RETIRO DIA]]),SUM(Tabla2[[#This Row],[LECHE TANQUE DIA]:[LECHE AUTOCONSUMO DIA]]))</f>
        <v>745</v>
      </c>
      <c r="O1738" s="188">
        <f t="shared" si="395"/>
        <v>0.95302013422818788</v>
      </c>
      <c r="P1738" s="189">
        <f t="shared" si="396"/>
        <v>18.625</v>
      </c>
      <c r="Q1738" s="189">
        <f t="shared" si="397"/>
        <v>17.75</v>
      </c>
      <c r="R1738" s="189">
        <f t="shared" si="398"/>
        <v>3.75</v>
      </c>
      <c r="S1738" s="189">
        <f t="shared" si="399"/>
        <v>4.1388888888888893</v>
      </c>
      <c r="T1738" s="189">
        <f t="shared" si="400"/>
        <v>4.5</v>
      </c>
      <c r="U1738" s="189">
        <f t="shared" si="401"/>
        <v>53.214285714285715</v>
      </c>
      <c r="V1738" s="189">
        <f t="shared" si="402"/>
        <v>2.8571428571428572</v>
      </c>
      <c r="W1738" s="189">
        <f>IFERROR(H1738/M1738,Tabla2[[#This Row],[CARGA PRODUCCION (ANIMALES/HA)]])</f>
        <v>3</v>
      </c>
      <c r="X1738" s="190">
        <f t="shared" si="391"/>
        <v>2023</v>
      </c>
      <c r="Y1738" s="190">
        <f t="shared" si="392"/>
        <v>7</v>
      </c>
      <c r="Z1738" s="190" t="e">
        <f t="shared" ca="1" si="393"/>
        <v>#NAME?</v>
      </c>
      <c r="AA1738" s="191">
        <f t="shared" si="403"/>
        <v>45</v>
      </c>
      <c r="AB1738" s="188">
        <f t="shared" si="404"/>
        <v>0.88888888888888884</v>
      </c>
      <c r="AC1738" s="192">
        <f t="shared" si="394"/>
        <v>0.11111111111111116</v>
      </c>
      <c r="AD1738" s="185"/>
    </row>
    <row r="1739" spans="1:30">
      <c r="A1739" s="184">
        <v>45125</v>
      </c>
      <c r="B1739" s="185" t="s">
        <v>80</v>
      </c>
      <c r="C1739" s="185">
        <v>2161</v>
      </c>
      <c r="D1739" s="185">
        <v>30</v>
      </c>
      <c r="E1739" s="185">
        <v>9</v>
      </c>
      <c r="F1739" s="185">
        <v>30</v>
      </c>
      <c r="G1739" s="185">
        <v>95</v>
      </c>
      <c r="H1739" s="185">
        <v>99</v>
      </c>
      <c r="I1739" s="185">
        <v>3</v>
      </c>
      <c r="J1739" s="185">
        <v>11</v>
      </c>
      <c r="K1739" s="185">
        <v>640</v>
      </c>
      <c r="L1739" s="185">
        <v>23.4</v>
      </c>
      <c r="M1739" s="186">
        <v>31.01</v>
      </c>
      <c r="N1739" s="187">
        <f>IF(Tabla2[[#This Row],[LECHE RETIRO DIA]]&lt;&gt;ISBLANK(Tabla2[[#This Row],[LECHE RETIRO DIA]]),SUM(Tabla2[[#This Row],[LECHE TANQUE DIA]:[LECHE RETIRO DIA]]),SUM(Tabla2[[#This Row],[LECHE TANQUE DIA]:[LECHE AUTOCONSUMO DIA]]))</f>
        <v>2230</v>
      </c>
      <c r="O1739" s="188">
        <f t="shared" si="395"/>
        <v>0.96905829596412552</v>
      </c>
      <c r="P1739" s="189">
        <f t="shared" si="396"/>
        <v>23.473684210526315</v>
      </c>
      <c r="Q1739" s="189">
        <f t="shared" si="397"/>
        <v>22.747368421052631</v>
      </c>
      <c r="R1739" s="189">
        <f t="shared" si="398"/>
        <v>2.7272727272727271</v>
      </c>
      <c r="S1739" s="189">
        <f t="shared" si="399"/>
        <v>3.484375</v>
      </c>
      <c r="T1739" s="189">
        <f t="shared" si="400"/>
        <v>6.7368421052631575</v>
      </c>
      <c r="U1739" s="189">
        <f t="shared" si="401"/>
        <v>95.299145299145309</v>
      </c>
      <c r="V1739" s="189">
        <f t="shared" si="402"/>
        <v>4.0598290598290605</v>
      </c>
      <c r="W1739" s="189">
        <f>IFERROR(H1739/M1739,Tabla2[[#This Row],[CARGA PRODUCCION (ANIMALES/HA)]])</f>
        <v>3.1925185424056752</v>
      </c>
      <c r="X1739" s="190">
        <f t="shared" si="391"/>
        <v>2023</v>
      </c>
      <c r="Y1739" s="190">
        <f t="shared" si="392"/>
        <v>7</v>
      </c>
      <c r="Z1739" s="190" t="e">
        <f t="shared" ca="1" si="393"/>
        <v>#NAME?</v>
      </c>
      <c r="AA1739" s="191">
        <f t="shared" si="403"/>
        <v>99</v>
      </c>
      <c r="AB1739" s="188">
        <f t="shared" si="404"/>
        <v>0.95959595959595956</v>
      </c>
      <c r="AC1739" s="192">
        <f t="shared" si="394"/>
        <v>4.0404040404040442E-2</v>
      </c>
      <c r="AD1739" s="185"/>
    </row>
    <row r="1740" spans="1:30">
      <c r="A1740" s="184">
        <v>45125</v>
      </c>
      <c r="B1740" s="185" t="s">
        <v>83</v>
      </c>
      <c r="C1740" s="185">
        <v>2256</v>
      </c>
      <c r="D1740" s="185">
        <v>40</v>
      </c>
      <c r="E1740" s="185">
        <v>9</v>
      </c>
      <c r="F1740" s="185">
        <v>40</v>
      </c>
      <c r="G1740" s="185">
        <v>121</v>
      </c>
      <c r="H1740" s="185">
        <v>134</v>
      </c>
      <c r="I1740" s="185">
        <v>2</v>
      </c>
      <c r="J1740" s="185">
        <v>10</v>
      </c>
      <c r="K1740" s="185">
        <v>680</v>
      </c>
      <c r="L1740" s="185">
        <v>29.8</v>
      </c>
      <c r="M1740" s="186">
        <v>36.590000000000003</v>
      </c>
      <c r="N1740" s="187">
        <f>IF(Tabla2[[#This Row],[LECHE RETIRO DIA]]&lt;&gt;ISBLANK(Tabla2[[#This Row],[LECHE RETIRO DIA]]),SUM(Tabla2[[#This Row],[LECHE TANQUE DIA]:[LECHE RETIRO DIA]]),SUM(Tabla2[[#This Row],[LECHE TANQUE DIA]:[LECHE AUTOCONSUMO DIA]]))</f>
        <v>2345</v>
      </c>
      <c r="O1740" s="188">
        <f t="shared" si="395"/>
        <v>0.96204690831556505</v>
      </c>
      <c r="P1740" s="189">
        <f t="shared" si="396"/>
        <v>19.380165289256198</v>
      </c>
      <c r="Q1740" s="189">
        <f t="shared" si="397"/>
        <v>18.644628099173552</v>
      </c>
      <c r="R1740" s="189">
        <f t="shared" si="398"/>
        <v>4</v>
      </c>
      <c r="S1740" s="189">
        <f t="shared" si="399"/>
        <v>3.4485294117647061</v>
      </c>
      <c r="T1740" s="189">
        <f t="shared" si="400"/>
        <v>5.6198347107438016</v>
      </c>
      <c r="U1740" s="189">
        <f t="shared" si="401"/>
        <v>78.691275167785236</v>
      </c>
      <c r="V1740" s="189">
        <f t="shared" si="402"/>
        <v>4.0604026845637584</v>
      </c>
      <c r="W1740" s="189">
        <f>IFERROR(H1740/M1740,Tabla2[[#This Row],[CARGA PRODUCCION (ANIMALES/HA)]])</f>
        <v>3.6622027876468977</v>
      </c>
      <c r="X1740" s="190">
        <f t="shared" si="391"/>
        <v>2023</v>
      </c>
      <c r="Y1740" s="190">
        <f t="shared" si="392"/>
        <v>7</v>
      </c>
      <c r="Z1740" s="190" t="e">
        <f t="shared" ca="1" si="393"/>
        <v>#NAME?</v>
      </c>
      <c r="AA1740" s="191">
        <f t="shared" si="403"/>
        <v>134</v>
      </c>
      <c r="AB1740" s="188">
        <f t="shared" si="404"/>
        <v>0.90298507462686572</v>
      </c>
      <c r="AC1740" s="192">
        <f t="shared" si="394"/>
        <v>9.7014925373134275E-2</v>
      </c>
      <c r="AD1740" s="185"/>
    </row>
    <row r="1741" spans="1:30">
      <c r="A1741" s="184">
        <v>45125</v>
      </c>
      <c r="B1741" s="185" t="s">
        <v>84</v>
      </c>
      <c r="C1741" s="185">
        <v>1833</v>
      </c>
      <c r="D1741" s="185">
        <v>40</v>
      </c>
      <c r="E1741" s="185">
        <v>9</v>
      </c>
      <c r="F1741" s="185">
        <v>40</v>
      </c>
      <c r="G1741" s="185">
        <v>94</v>
      </c>
      <c r="H1741" s="185">
        <v>104</v>
      </c>
      <c r="I1741" s="185">
        <v>0</v>
      </c>
      <c r="J1741" s="185">
        <v>2</v>
      </c>
      <c r="K1741" s="185">
        <v>480</v>
      </c>
      <c r="L1741" s="185">
        <v>26.01</v>
      </c>
      <c r="M1741" s="186">
        <v>34.119999999999997</v>
      </c>
      <c r="N1741" s="187">
        <f>IF(Tabla2[[#This Row],[LECHE RETIRO DIA]]&lt;&gt;ISBLANK(Tabla2[[#This Row],[LECHE RETIRO DIA]]),SUM(Tabla2[[#This Row],[LECHE TANQUE DIA]:[LECHE RETIRO DIA]]),SUM(Tabla2[[#This Row],[LECHE TANQUE DIA]:[LECHE AUTOCONSUMO DIA]]))</f>
        <v>1922</v>
      </c>
      <c r="O1741" s="188">
        <f t="shared" si="395"/>
        <v>0.95369406867845996</v>
      </c>
      <c r="P1741" s="189">
        <f t="shared" si="396"/>
        <v>20.446808510638299</v>
      </c>
      <c r="Q1741" s="189">
        <f t="shared" si="397"/>
        <v>19.5</v>
      </c>
      <c r="R1741" s="189">
        <f t="shared" si="398"/>
        <v>20</v>
      </c>
      <c r="S1741" s="189">
        <f t="shared" si="399"/>
        <v>4.0041666666666664</v>
      </c>
      <c r="T1741" s="189">
        <f t="shared" si="400"/>
        <v>5.1063829787234045</v>
      </c>
      <c r="U1741" s="189">
        <f t="shared" si="401"/>
        <v>73.894655901576314</v>
      </c>
      <c r="V1741" s="189">
        <f t="shared" si="402"/>
        <v>3.613994617454825</v>
      </c>
      <c r="W1741" s="189">
        <f>IFERROR(H1741/M1741,Tabla2[[#This Row],[CARGA PRODUCCION (ANIMALES/HA)]])</f>
        <v>3.0480656506447832</v>
      </c>
      <c r="X1741" s="190">
        <f t="shared" ref="X1741:X1804" si="405">YEAR(A1741)</f>
        <v>2023</v>
      </c>
      <c r="Y1741" s="190">
        <f t="shared" ref="Y1741:Y1804" si="406">MONTH(A1741)</f>
        <v>7</v>
      </c>
      <c r="Z1741" s="190" t="e">
        <f t="shared" ref="Z1741:Z1804" ca="1" si="407">_xlfn.ISOWEEKNUM(A1741)</f>
        <v>#NAME?</v>
      </c>
      <c r="AA1741" s="191">
        <f t="shared" si="403"/>
        <v>104</v>
      </c>
      <c r="AB1741" s="188">
        <f t="shared" si="404"/>
        <v>0.90384615384615385</v>
      </c>
      <c r="AC1741" s="192">
        <f t="shared" si="394"/>
        <v>9.6153846153846145E-2</v>
      </c>
      <c r="AD1741" s="185"/>
    </row>
    <row r="1742" spans="1:30">
      <c r="A1742" s="184">
        <v>45125</v>
      </c>
      <c r="B1742" s="185" t="s">
        <v>88</v>
      </c>
      <c r="C1742" s="185">
        <v>696</v>
      </c>
      <c r="D1742" s="185">
        <v>15</v>
      </c>
      <c r="E1742" s="185">
        <v>5</v>
      </c>
      <c r="F1742" s="185">
        <v>15</v>
      </c>
      <c r="G1742" s="185">
        <v>41</v>
      </c>
      <c r="H1742" s="185">
        <v>45</v>
      </c>
      <c r="I1742" s="185">
        <v>0</v>
      </c>
      <c r="J1742" s="185">
        <v>5</v>
      </c>
      <c r="K1742" s="185">
        <v>180</v>
      </c>
      <c r="L1742" s="185">
        <v>14</v>
      </c>
      <c r="M1742" s="186">
        <v>15</v>
      </c>
      <c r="N1742" s="187">
        <f>IF(Tabla2[[#This Row],[LECHE RETIRO DIA]]&lt;&gt;ISBLANK(Tabla2[[#This Row],[LECHE RETIRO DIA]]),SUM(Tabla2[[#This Row],[LECHE TANQUE DIA]:[LECHE RETIRO DIA]]),SUM(Tabla2[[#This Row],[LECHE TANQUE DIA]:[LECHE AUTOCONSUMO DIA]]))</f>
        <v>731</v>
      </c>
      <c r="O1742" s="188">
        <f t="shared" si="395"/>
        <v>0.95212038303693569</v>
      </c>
      <c r="P1742" s="189">
        <f t="shared" si="396"/>
        <v>17.829268292682926</v>
      </c>
      <c r="Q1742" s="189">
        <f t="shared" si="397"/>
        <v>16.975609756097562</v>
      </c>
      <c r="R1742" s="189">
        <f t="shared" si="398"/>
        <v>3</v>
      </c>
      <c r="S1742" s="189">
        <f t="shared" si="399"/>
        <v>4.0611111111111109</v>
      </c>
      <c r="T1742" s="189">
        <f t="shared" si="400"/>
        <v>4.3902439024390247</v>
      </c>
      <c r="U1742" s="189">
        <f t="shared" si="401"/>
        <v>52.214285714285715</v>
      </c>
      <c r="V1742" s="189">
        <f t="shared" si="402"/>
        <v>2.9285714285714284</v>
      </c>
      <c r="W1742" s="189">
        <f>IFERROR(H1742/M1742,Tabla2[[#This Row],[CARGA PRODUCCION (ANIMALES/HA)]])</f>
        <v>3</v>
      </c>
      <c r="X1742" s="190">
        <f t="shared" si="405"/>
        <v>2023</v>
      </c>
      <c r="Y1742" s="190">
        <f t="shared" si="406"/>
        <v>7</v>
      </c>
      <c r="Z1742" s="190" t="e">
        <f t="shared" ca="1" si="407"/>
        <v>#NAME?</v>
      </c>
      <c r="AA1742" s="191">
        <f t="shared" si="403"/>
        <v>45</v>
      </c>
      <c r="AB1742" s="188">
        <f t="shared" si="404"/>
        <v>0.91111111111111109</v>
      </c>
      <c r="AC1742" s="192">
        <f t="shared" si="394"/>
        <v>8.8888888888888906E-2</v>
      </c>
      <c r="AD1742" s="185"/>
    </row>
    <row r="1743" spans="1:30">
      <c r="A1743" s="184">
        <v>45126</v>
      </c>
      <c r="B1743" s="185" t="s">
        <v>80</v>
      </c>
      <c r="C1743" s="185">
        <v>2208</v>
      </c>
      <c r="D1743" s="185">
        <v>30</v>
      </c>
      <c r="E1743" s="185">
        <v>9</v>
      </c>
      <c r="F1743" s="185"/>
      <c r="G1743" s="185">
        <v>95</v>
      </c>
      <c r="H1743" s="185">
        <v>99</v>
      </c>
      <c r="I1743" s="185">
        <v>3</v>
      </c>
      <c r="J1743" s="185">
        <v>11</v>
      </c>
      <c r="K1743" s="185">
        <v>640</v>
      </c>
      <c r="L1743" s="185">
        <v>23.4</v>
      </c>
      <c r="M1743" s="186">
        <v>31.01</v>
      </c>
      <c r="N1743" s="187">
        <f>IF(Tabla2[[#This Row],[LECHE RETIRO DIA]]&lt;&gt;ISBLANK(Tabla2[[#This Row],[LECHE RETIRO DIA]]),SUM(Tabla2[[#This Row],[LECHE TANQUE DIA]:[LECHE RETIRO DIA]]),SUM(Tabla2[[#This Row],[LECHE TANQUE DIA]:[LECHE AUTOCONSUMO DIA]]))</f>
        <v>2247</v>
      </c>
      <c r="O1743" s="188">
        <f t="shared" si="395"/>
        <v>0.98264352469959948</v>
      </c>
      <c r="P1743" s="189">
        <f t="shared" si="396"/>
        <v>23.652631578947368</v>
      </c>
      <c r="Q1743" s="189">
        <f t="shared" si="397"/>
        <v>23.242105263157896</v>
      </c>
      <c r="R1743" s="189">
        <f t="shared" si="398"/>
        <v>2.7272727272727271</v>
      </c>
      <c r="S1743" s="189">
        <f t="shared" si="399"/>
        <v>3.5109374999999998</v>
      </c>
      <c r="T1743" s="189">
        <f t="shared" si="400"/>
        <v>6.7368421052631575</v>
      </c>
      <c r="U1743" s="189">
        <f t="shared" si="401"/>
        <v>96.025641025641036</v>
      </c>
      <c r="V1743" s="189">
        <f t="shared" si="402"/>
        <v>4.0598290598290605</v>
      </c>
      <c r="W1743" s="189">
        <f>IFERROR(H1743/M1743,Tabla2[[#This Row],[CARGA PRODUCCION (ANIMALES/HA)]])</f>
        <v>3.1925185424056752</v>
      </c>
      <c r="X1743" s="190">
        <f t="shared" si="405"/>
        <v>2023</v>
      </c>
      <c r="Y1743" s="190">
        <f t="shared" si="406"/>
        <v>7</v>
      </c>
      <c r="Z1743" s="190" t="e">
        <f t="shared" ca="1" si="407"/>
        <v>#NAME?</v>
      </c>
      <c r="AA1743" s="191">
        <f t="shared" si="403"/>
        <v>99</v>
      </c>
      <c r="AB1743" s="188">
        <f t="shared" si="404"/>
        <v>0.95959595959595956</v>
      </c>
      <c r="AC1743" s="192">
        <f t="shared" si="394"/>
        <v>4.0404040404040442E-2</v>
      </c>
      <c r="AD1743" s="185"/>
    </row>
    <row r="1744" spans="1:30">
      <c r="A1744" s="184">
        <v>45126</v>
      </c>
      <c r="B1744" s="185" t="s">
        <v>83</v>
      </c>
      <c r="C1744" s="185">
        <v>2186</v>
      </c>
      <c r="D1744" s="185">
        <v>40</v>
      </c>
      <c r="E1744" s="185">
        <v>9</v>
      </c>
      <c r="F1744" s="185"/>
      <c r="G1744" s="185">
        <v>121</v>
      </c>
      <c r="H1744" s="185">
        <v>134</v>
      </c>
      <c r="I1744" s="185">
        <v>2</v>
      </c>
      <c r="J1744" s="185">
        <v>10</v>
      </c>
      <c r="K1744" s="185">
        <v>680</v>
      </c>
      <c r="L1744" s="185">
        <v>29.8</v>
      </c>
      <c r="M1744" s="186">
        <v>36.590000000000003</v>
      </c>
      <c r="N1744" s="187">
        <f>IF(Tabla2[[#This Row],[LECHE RETIRO DIA]]&lt;&gt;ISBLANK(Tabla2[[#This Row],[LECHE RETIRO DIA]]),SUM(Tabla2[[#This Row],[LECHE TANQUE DIA]:[LECHE RETIRO DIA]]),SUM(Tabla2[[#This Row],[LECHE TANQUE DIA]:[LECHE AUTOCONSUMO DIA]]))</f>
        <v>2235</v>
      </c>
      <c r="O1744" s="188">
        <f t="shared" si="395"/>
        <v>0.97807606263982105</v>
      </c>
      <c r="P1744" s="189">
        <f t="shared" si="396"/>
        <v>18.471074380165291</v>
      </c>
      <c r="Q1744" s="189">
        <f t="shared" si="397"/>
        <v>18.06611570247934</v>
      </c>
      <c r="R1744" s="189">
        <f t="shared" si="398"/>
        <v>4</v>
      </c>
      <c r="S1744" s="189">
        <f t="shared" si="399"/>
        <v>3.2867647058823528</v>
      </c>
      <c r="T1744" s="189">
        <f t="shared" si="400"/>
        <v>5.6198347107438016</v>
      </c>
      <c r="U1744" s="189">
        <f t="shared" si="401"/>
        <v>75</v>
      </c>
      <c r="V1744" s="189">
        <f t="shared" si="402"/>
        <v>4.0604026845637584</v>
      </c>
      <c r="W1744" s="189">
        <f>IFERROR(H1744/M1744,Tabla2[[#This Row],[CARGA PRODUCCION (ANIMALES/HA)]])</f>
        <v>3.6622027876468977</v>
      </c>
      <c r="X1744" s="190">
        <f t="shared" si="405"/>
        <v>2023</v>
      </c>
      <c r="Y1744" s="190">
        <f t="shared" si="406"/>
        <v>7</v>
      </c>
      <c r="Z1744" s="190" t="e">
        <f t="shared" ca="1" si="407"/>
        <v>#NAME?</v>
      </c>
      <c r="AA1744" s="191">
        <f t="shared" si="403"/>
        <v>134</v>
      </c>
      <c r="AB1744" s="188">
        <f t="shared" si="404"/>
        <v>0.90298507462686572</v>
      </c>
      <c r="AC1744" s="192">
        <f t="shared" si="394"/>
        <v>9.7014925373134275E-2</v>
      </c>
      <c r="AD1744" s="185"/>
    </row>
    <row r="1745" spans="1:30">
      <c r="A1745" s="184">
        <v>45126</v>
      </c>
      <c r="B1745" s="185" t="s">
        <v>85</v>
      </c>
      <c r="C1745" s="185">
        <v>1804</v>
      </c>
      <c r="D1745" s="185">
        <v>40</v>
      </c>
      <c r="E1745" s="185">
        <v>9</v>
      </c>
      <c r="F1745" s="185"/>
      <c r="G1745" s="185">
        <v>94</v>
      </c>
      <c r="H1745" s="185">
        <v>104</v>
      </c>
      <c r="I1745" s="185">
        <v>0</v>
      </c>
      <c r="J1745" s="185">
        <v>2</v>
      </c>
      <c r="K1745" s="185">
        <v>480</v>
      </c>
      <c r="L1745" s="185">
        <v>26.01</v>
      </c>
      <c r="M1745" s="186">
        <v>34.119999999999997</v>
      </c>
      <c r="N1745" s="187">
        <f>IF(Tabla2[[#This Row],[LECHE RETIRO DIA]]&lt;&gt;ISBLANK(Tabla2[[#This Row],[LECHE RETIRO DIA]]),SUM(Tabla2[[#This Row],[LECHE TANQUE DIA]:[LECHE RETIRO DIA]]),SUM(Tabla2[[#This Row],[LECHE TANQUE DIA]:[LECHE AUTOCONSUMO DIA]]))</f>
        <v>1853</v>
      </c>
      <c r="O1745" s="188">
        <f t="shared" si="395"/>
        <v>0.97355639503507829</v>
      </c>
      <c r="P1745" s="189">
        <f t="shared" si="396"/>
        <v>19.712765957446809</v>
      </c>
      <c r="Q1745" s="189">
        <f t="shared" si="397"/>
        <v>19.191489361702128</v>
      </c>
      <c r="R1745" s="189">
        <f t="shared" si="398"/>
        <v>20</v>
      </c>
      <c r="S1745" s="189">
        <f t="shared" si="399"/>
        <v>3.8604166666666666</v>
      </c>
      <c r="T1745" s="189">
        <f t="shared" si="400"/>
        <v>5.1063829787234045</v>
      </c>
      <c r="U1745" s="189">
        <f t="shared" si="401"/>
        <v>71.24183006535948</v>
      </c>
      <c r="V1745" s="189">
        <f t="shared" si="402"/>
        <v>3.613994617454825</v>
      </c>
      <c r="W1745" s="189">
        <f>IFERROR(H1745/M1745,Tabla2[[#This Row],[CARGA PRODUCCION (ANIMALES/HA)]])</f>
        <v>3.0480656506447832</v>
      </c>
      <c r="X1745" s="190">
        <f t="shared" si="405"/>
        <v>2023</v>
      </c>
      <c r="Y1745" s="190">
        <f t="shared" si="406"/>
        <v>7</v>
      </c>
      <c r="Z1745" s="190" t="e">
        <f t="shared" ca="1" si="407"/>
        <v>#NAME?</v>
      </c>
      <c r="AA1745" s="191">
        <f t="shared" si="403"/>
        <v>104</v>
      </c>
      <c r="AB1745" s="188">
        <f t="shared" si="404"/>
        <v>0.90384615384615385</v>
      </c>
      <c r="AC1745" s="192">
        <f t="shared" si="394"/>
        <v>9.6153846153846145E-2</v>
      </c>
      <c r="AD1745" s="185"/>
    </row>
    <row r="1746" spans="1:30">
      <c r="A1746" s="184">
        <v>45126</v>
      </c>
      <c r="B1746" s="185" t="s">
        <v>88</v>
      </c>
      <c r="C1746" s="185">
        <v>717</v>
      </c>
      <c r="D1746" s="185">
        <v>15</v>
      </c>
      <c r="E1746" s="185">
        <v>5</v>
      </c>
      <c r="F1746" s="185"/>
      <c r="G1746" s="185">
        <v>41</v>
      </c>
      <c r="H1746" s="185">
        <v>45</v>
      </c>
      <c r="I1746" s="185">
        <v>0</v>
      </c>
      <c r="J1746" s="185">
        <v>5</v>
      </c>
      <c r="K1746" s="185">
        <v>180</v>
      </c>
      <c r="L1746" s="185">
        <v>14</v>
      </c>
      <c r="M1746" s="186">
        <v>15</v>
      </c>
      <c r="N1746" s="187">
        <f>IF(Tabla2[[#This Row],[LECHE RETIRO DIA]]&lt;&gt;ISBLANK(Tabla2[[#This Row],[LECHE RETIRO DIA]]),SUM(Tabla2[[#This Row],[LECHE TANQUE DIA]:[LECHE RETIRO DIA]]),SUM(Tabla2[[#This Row],[LECHE TANQUE DIA]:[LECHE AUTOCONSUMO DIA]]))</f>
        <v>737</v>
      </c>
      <c r="O1746" s="188">
        <f t="shared" si="395"/>
        <v>0.97286295793758482</v>
      </c>
      <c r="P1746" s="189">
        <f t="shared" si="396"/>
        <v>17.975609756097562</v>
      </c>
      <c r="Q1746" s="189">
        <f t="shared" si="397"/>
        <v>17.487804878048781</v>
      </c>
      <c r="R1746" s="189">
        <f t="shared" si="398"/>
        <v>3</v>
      </c>
      <c r="S1746" s="189">
        <f t="shared" si="399"/>
        <v>4.0944444444444441</v>
      </c>
      <c r="T1746" s="189">
        <f t="shared" si="400"/>
        <v>4.3902439024390247</v>
      </c>
      <c r="U1746" s="189">
        <f t="shared" si="401"/>
        <v>52.642857142857146</v>
      </c>
      <c r="V1746" s="189">
        <f t="shared" si="402"/>
        <v>2.9285714285714284</v>
      </c>
      <c r="W1746" s="189">
        <f>IFERROR(H1746/M1746,Tabla2[[#This Row],[CARGA PRODUCCION (ANIMALES/HA)]])</f>
        <v>3</v>
      </c>
      <c r="X1746" s="190">
        <f t="shared" si="405"/>
        <v>2023</v>
      </c>
      <c r="Y1746" s="190">
        <f t="shared" si="406"/>
        <v>7</v>
      </c>
      <c r="Z1746" s="190" t="e">
        <f t="shared" ca="1" si="407"/>
        <v>#NAME?</v>
      </c>
      <c r="AA1746" s="191">
        <f t="shared" si="403"/>
        <v>45</v>
      </c>
      <c r="AB1746" s="188">
        <f t="shared" si="404"/>
        <v>0.91111111111111109</v>
      </c>
      <c r="AC1746" s="192">
        <f t="shared" si="394"/>
        <v>8.8888888888888906E-2</v>
      </c>
      <c r="AD1746" s="185"/>
    </row>
    <row r="1747" spans="1:30">
      <c r="A1747" s="184">
        <v>45127</v>
      </c>
      <c r="B1747" s="185" t="s">
        <v>81</v>
      </c>
      <c r="C1747" s="185">
        <v>2236</v>
      </c>
      <c r="D1747" s="185">
        <v>30</v>
      </c>
      <c r="E1747" s="185">
        <v>9</v>
      </c>
      <c r="F1747" s="185"/>
      <c r="G1747" s="185">
        <v>95</v>
      </c>
      <c r="H1747" s="185">
        <v>99</v>
      </c>
      <c r="I1747" s="185">
        <v>3</v>
      </c>
      <c r="J1747" s="185">
        <v>11</v>
      </c>
      <c r="K1747" s="185">
        <v>640</v>
      </c>
      <c r="L1747" s="185">
        <v>23.4</v>
      </c>
      <c r="M1747" s="186">
        <v>31.01</v>
      </c>
      <c r="N1747" s="187">
        <f>IF(Tabla2[[#This Row],[LECHE RETIRO DIA]]&lt;&gt;ISBLANK(Tabla2[[#This Row],[LECHE RETIRO DIA]]),SUM(Tabla2[[#This Row],[LECHE TANQUE DIA]:[LECHE RETIRO DIA]]),SUM(Tabla2[[#This Row],[LECHE TANQUE DIA]:[LECHE AUTOCONSUMO DIA]]))</f>
        <v>2275</v>
      </c>
      <c r="O1747" s="188">
        <f t="shared" si="395"/>
        <v>0.98285714285714287</v>
      </c>
      <c r="P1747" s="189">
        <f t="shared" si="396"/>
        <v>23.94736842105263</v>
      </c>
      <c r="Q1747" s="189">
        <f t="shared" si="397"/>
        <v>23.536842105263158</v>
      </c>
      <c r="R1747" s="189">
        <f t="shared" si="398"/>
        <v>2.7272727272727271</v>
      </c>
      <c r="S1747" s="189">
        <f t="shared" si="399"/>
        <v>3.5546875</v>
      </c>
      <c r="T1747" s="189">
        <f t="shared" si="400"/>
        <v>6.7368421052631575</v>
      </c>
      <c r="U1747" s="189">
        <f t="shared" si="401"/>
        <v>97.222222222222229</v>
      </c>
      <c r="V1747" s="189">
        <f t="shared" si="402"/>
        <v>4.0598290598290605</v>
      </c>
      <c r="W1747" s="189">
        <f>IFERROR(H1747/M1747,Tabla2[[#This Row],[CARGA PRODUCCION (ANIMALES/HA)]])</f>
        <v>3.1925185424056752</v>
      </c>
      <c r="X1747" s="190">
        <f t="shared" si="405"/>
        <v>2023</v>
      </c>
      <c r="Y1747" s="190">
        <f t="shared" si="406"/>
        <v>7</v>
      </c>
      <c r="Z1747" s="190" t="e">
        <f t="shared" ca="1" si="407"/>
        <v>#NAME?</v>
      </c>
      <c r="AA1747" s="191">
        <f t="shared" si="403"/>
        <v>99</v>
      </c>
      <c r="AB1747" s="188">
        <f t="shared" si="404"/>
        <v>0.95959595959595956</v>
      </c>
      <c r="AC1747" s="192">
        <f t="shared" si="394"/>
        <v>4.0404040404040442E-2</v>
      </c>
      <c r="AD1747" s="185"/>
    </row>
    <row r="1748" spans="1:30">
      <c r="A1748" s="184">
        <v>45127</v>
      </c>
      <c r="B1748" s="185" t="s">
        <v>83</v>
      </c>
      <c r="C1748" s="185">
        <v>2172</v>
      </c>
      <c r="D1748" s="185">
        <v>40</v>
      </c>
      <c r="E1748" s="185">
        <v>9</v>
      </c>
      <c r="F1748" s="185"/>
      <c r="G1748" s="185">
        <v>121</v>
      </c>
      <c r="H1748" s="185">
        <v>134</v>
      </c>
      <c r="I1748" s="185">
        <v>2</v>
      </c>
      <c r="J1748" s="185">
        <v>10</v>
      </c>
      <c r="K1748" s="185">
        <v>680</v>
      </c>
      <c r="L1748" s="185">
        <v>29.8</v>
      </c>
      <c r="M1748" s="186">
        <v>36.590000000000003</v>
      </c>
      <c r="N1748" s="187">
        <f>IF(Tabla2[[#This Row],[LECHE RETIRO DIA]]&lt;&gt;ISBLANK(Tabla2[[#This Row],[LECHE RETIRO DIA]]),SUM(Tabla2[[#This Row],[LECHE TANQUE DIA]:[LECHE RETIRO DIA]]),SUM(Tabla2[[#This Row],[LECHE TANQUE DIA]:[LECHE AUTOCONSUMO DIA]]))</f>
        <v>2221</v>
      </c>
      <c r="O1748" s="188">
        <f t="shared" si="395"/>
        <v>0.97793786582620446</v>
      </c>
      <c r="P1748" s="189">
        <f t="shared" si="396"/>
        <v>18.355371900826448</v>
      </c>
      <c r="Q1748" s="189">
        <f t="shared" si="397"/>
        <v>17.950413223140497</v>
      </c>
      <c r="R1748" s="189">
        <f t="shared" si="398"/>
        <v>4</v>
      </c>
      <c r="S1748" s="189">
        <f t="shared" si="399"/>
        <v>3.2661764705882352</v>
      </c>
      <c r="T1748" s="189">
        <f t="shared" si="400"/>
        <v>5.6198347107438016</v>
      </c>
      <c r="U1748" s="189">
        <f t="shared" si="401"/>
        <v>74.53020134228187</v>
      </c>
      <c r="V1748" s="189">
        <f t="shared" si="402"/>
        <v>4.0604026845637584</v>
      </c>
      <c r="W1748" s="189">
        <f>IFERROR(H1748/M1748,Tabla2[[#This Row],[CARGA PRODUCCION (ANIMALES/HA)]])</f>
        <v>3.6622027876468977</v>
      </c>
      <c r="X1748" s="190">
        <f t="shared" si="405"/>
        <v>2023</v>
      </c>
      <c r="Y1748" s="190">
        <f t="shared" si="406"/>
        <v>7</v>
      </c>
      <c r="Z1748" s="190" t="e">
        <f t="shared" ca="1" si="407"/>
        <v>#NAME?</v>
      </c>
      <c r="AA1748" s="191">
        <f t="shared" si="403"/>
        <v>134</v>
      </c>
      <c r="AB1748" s="188">
        <f t="shared" si="404"/>
        <v>0.90298507462686572</v>
      </c>
      <c r="AC1748" s="192">
        <f t="shared" si="394"/>
        <v>9.7014925373134275E-2</v>
      </c>
      <c r="AD1748" s="185"/>
    </row>
    <row r="1749" spans="1:30">
      <c r="A1749" s="184">
        <v>45127</v>
      </c>
      <c r="B1749" s="185" t="s">
        <v>85</v>
      </c>
      <c r="C1749" s="185">
        <v>1791</v>
      </c>
      <c r="D1749" s="185">
        <v>40</v>
      </c>
      <c r="E1749" s="185">
        <v>9</v>
      </c>
      <c r="F1749" s="185"/>
      <c r="G1749" s="185">
        <v>94</v>
      </c>
      <c r="H1749" s="185">
        <v>104</v>
      </c>
      <c r="I1749" s="185">
        <v>0</v>
      </c>
      <c r="J1749" s="185">
        <v>2</v>
      </c>
      <c r="K1749" s="185">
        <v>480</v>
      </c>
      <c r="L1749" s="185">
        <v>26.01</v>
      </c>
      <c r="M1749" s="186">
        <v>34.119999999999997</v>
      </c>
      <c r="N1749" s="187">
        <f>IF(Tabla2[[#This Row],[LECHE RETIRO DIA]]&lt;&gt;ISBLANK(Tabla2[[#This Row],[LECHE RETIRO DIA]]),SUM(Tabla2[[#This Row],[LECHE TANQUE DIA]:[LECHE RETIRO DIA]]),SUM(Tabla2[[#This Row],[LECHE TANQUE DIA]:[LECHE AUTOCONSUMO DIA]]))</f>
        <v>1840</v>
      </c>
      <c r="O1749" s="188">
        <f t="shared" si="395"/>
        <v>0.97336956521739126</v>
      </c>
      <c r="P1749" s="189">
        <f t="shared" si="396"/>
        <v>19.574468085106382</v>
      </c>
      <c r="Q1749" s="189">
        <f t="shared" si="397"/>
        <v>19.053191489361701</v>
      </c>
      <c r="R1749" s="189">
        <f t="shared" si="398"/>
        <v>20</v>
      </c>
      <c r="S1749" s="189">
        <f t="shared" si="399"/>
        <v>3.8333333333333335</v>
      </c>
      <c r="T1749" s="189">
        <f t="shared" si="400"/>
        <v>5.1063829787234045</v>
      </c>
      <c r="U1749" s="189">
        <f t="shared" si="401"/>
        <v>70.742022299115717</v>
      </c>
      <c r="V1749" s="189">
        <f t="shared" si="402"/>
        <v>3.613994617454825</v>
      </c>
      <c r="W1749" s="189">
        <f>IFERROR(H1749/M1749,Tabla2[[#This Row],[CARGA PRODUCCION (ANIMALES/HA)]])</f>
        <v>3.0480656506447832</v>
      </c>
      <c r="X1749" s="190">
        <f t="shared" si="405"/>
        <v>2023</v>
      </c>
      <c r="Y1749" s="190">
        <f t="shared" si="406"/>
        <v>7</v>
      </c>
      <c r="Z1749" s="190" t="e">
        <f t="shared" ca="1" si="407"/>
        <v>#NAME?</v>
      </c>
      <c r="AA1749" s="191">
        <f t="shared" si="403"/>
        <v>104</v>
      </c>
      <c r="AB1749" s="188">
        <f t="shared" si="404"/>
        <v>0.90384615384615385</v>
      </c>
      <c r="AC1749" s="192">
        <f t="shared" si="394"/>
        <v>9.6153846153846145E-2</v>
      </c>
      <c r="AD1749" s="185"/>
    </row>
    <row r="1750" spans="1:30">
      <c r="A1750" s="184">
        <v>45127</v>
      </c>
      <c r="B1750" s="185" t="s">
        <v>88</v>
      </c>
      <c r="C1750" s="185">
        <v>702</v>
      </c>
      <c r="D1750" s="185">
        <v>15</v>
      </c>
      <c r="E1750" s="185">
        <v>5</v>
      </c>
      <c r="F1750" s="185"/>
      <c r="G1750" s="185">
        <v>42</v>
      </c>
      <c r="H1750" s="185">
        <v>45</v>
      </c>
      <c r="I1750" s="185">
        <v>0</v>
      </c>
      <c r="J1750" s="185">
        <v>6</v>
      </c>
      <c r="K1750" s="185">
        <v>180</v>
      </c>
      <c r="L1750" s="185">
        <v>14</v>
      </c>
      <c r="M1750" s="186">
        <v>15</v>
      </c>
      <c r="N1750" s="187">
        <f>IF(Tabla2[[#This Row],[LECHE RETIRO DIA]]&lt;&gt;ISBLANK(Tabla2[[#This Row],[LECHE RETIRO DIA]]),SUM(Tabla2[[#This Row],[LECHE TANQUE DIA]:[LECHE RETIRO DIA]]),SUM(Tabla2[[#This Row],[LECHE TANQUE DIA]:[LECHE AUTOCONSUMO DIA]]))</f>
        <v>722</v>
      </c>
      <c r="O1750" s="188">
        <f t="shared" si="395"/>
        <v>0.97229916897506929</v>
      </c>
      <c r="P1750" s="189">
        <f t="shared" si="396"/>
        <v>17.19047619047619</v>
      </c>
      <c r="Q1750" s="189">
        <f t="shared" si="397"/>
        <v>16.714285714285715</v>
      </c>
      <c r="R1750" s="189">
        <f t="shared" si="398"/>
        <v>2.5</v>
      </c>
      <c r="S1750" s="189">
        <f t="shared" si="399"/>
        <v>4.0111111111111111</v>
      </c>
      <c r="T1750" s="189">
        <f t="shared" si="400"/>
        <v>4.2857142857142856</v>
      </c>
      <c r="U1750" s="189">
        <f t="shared" si="401"/>
        <v>51.571428571428569</v>
      </c>
      <c r="V1750" s="189">
        <f t="shared" si="402"/>
        <v>3</v>
      </c>
      <c r="W1750" s="189">
        <f>IFERROR(H1750/M1750,Tabla2[[#This Row],[CARGA PRODUCCION (ANIMALES/HA)]])</f>
        <v>3</v>
      </c>
      <c r="X1750" s="190">
        <f t="shared" si="405"/>
        <v>2023</v>
      </c>
      <c r="Y1750" s="190">
        <f t="shared" si="406"/>
        <v>7</v>
      </c>
      <c r="Z1750" s="190" t="e">
        <f t="shared" ca="1" si="407"/>
        <v>#NAME?</v>
      </c>
      <c r="AA1750" s="191">
        <f t="shared" si="403"/>
        <v>45</v>
      </c>
      <c r="AB1750" s="188">
        <f t="shared" si="404"/>
        <v>0.93333333333333335</v>
      </c>
      <c r="AC1750" s="192">
        <f t="shared" ref="AC1750:AC1813" si="408">IFERROR(1-AB1750,"")</f>
        <v>6.6666666666666652E-2</v>
      </c>
      <c r="AD1750" s="185"/>
    </row>
    <row r="1751" spans="1:30">
      <c r="A1751" s="184">
        <v>45128</v>
      </c>
      <c r="B1751" s="185" t="s">
        <v>80</v>
      </c>
      <c r="C1751" s="185">
        <v>2208</v>
      </c>
      <c r="D1751" s="185">
        <v>30</v>
      </c>
      <c r="E1751" s="185">
        <v>9</v>
      </c>
      <c r="F1751" s="185"/>
      <c r="G1751" s="185">
        <v>95</v>
      </c>
      <c r="H1751" s="185">
        <v>99</v>
      </c>
      <c r="I1751" s="185">
        <v>3</v>
      </c>
      <c r="J1751" s="185">
        <v>11</v>
      </c>
      <c r="K1751" s="185">
        <v>640</v>
      </c>
      <c r="L1751" s="185">
        <v>23.4</v>
      </c>
      <c r="M1751" s="186">
        <v>31.01</v>
      </c>
      <c r="N1751" s="187">
        <f>IF(Tabla2[[#This Row],[LECHE RETIRO DIA]]&lt;&gt;ISBLANK(Tabla2[[#This Row],[LECHE RETIRO DIA]]),SUM(Tabla2[[#This Row],[LECHE TANQUE DIA]:[LECHE RETIRO DIA]]),SUM(Tabla2[[#This Row],[LECHE TANQUE DIA]:[LECHE AUTOCONSUMO DIA]]))</f>
        <v>2247</v>
      </c>
      <c r="O1751" s="188">
        <f t="shared" si="395"/>
        <v>0.98264352469959948</v>
      </c>
      <c r="P1751" s="189">
        <f t="shared" si="396"/>
        <v>23.652631578947368</v>
      </c>
      <c r="Q1751" s="189">
        <f t="shared" si="397"/>
        <v>23.242105263157896</v>
      </c>
      <c r="R1751" s="189">
        <f t="shared" si="398"/>
        <v>2.7272727272727271</v>
      </c>
      <c r="S1751" s="189">
        <f t="shared" si="399"/>
        <v>3.5109374999999998</v>
      </c>
      <c r="T1751" s="189">
        <f t="shared" si="400"/>
        <v>6.7368421052631575</v>
      </c>
      <c r="U1751" s="189">
        <f t="shared" si="401"/>
        <v>96.025641025641036</v>
      </c>
      <c r="V1751" s="189">
        <f t="shared" si="402"/>
        <v>4.0598290598290605</v>
      </c>
      <c r="W1751" s="189">
        <f>IFERROR(H1751/M1751,Tabla2[[#This Row],[CARGA PRODUCCION (ANIMALES/HA)]])</f>
        <v>3.1925185424056752</v>
      </c>
      <c r="X1751" s="190">
        <f t="shared" si="405"/>
        <v>2023</v>
      </c>
      <c r="Y1751" s="190">
        <f t="shared" si="406"/>
        <v>7</v>
      </c>
      <c r="Z1751" s="190" t="e">
        <f t="shared" ca="1" si="407"/>
        <v>#NAME?</v>
      </c>
      <c r="AA1751" s="191">
        <f t="shared" si="403"/>
        <v>99</v>
      </c>
      <c r="AB1751" s="188">
        <f t="shared" si="404"/>
        <v>0.95959595959595956</v>
      </c>
      <c r="AC1751" s="192">
        <f t="shared" si="408"/>
        <v>4.0404040404040442E-2</v>
      </c>
      <c r="AD1751" s="185"/>
    </row>
    <row r="1752" spans="1:30">
      <c r="A1752" s="184">
        <v>45128</v>
      </c>
      <c r="B1752" s="185" t="s">
        <v>83</v>
      </c>
      <c r="C1752" s="185">
        <v>2265</v>
      </c>
      <c r="D1752" s="185">
        <v>40</v>
      </c>
      <c r="E1752" s="185">
        <v>9</v>
      </c>
      <c r="F1752" s="185"/>
      <c r="G1752" s="185">
        <v>121</v>
      </c>
      <c r="H1752" s="185">
        <v>134</v>
      </c>
      <c r="I1752" s="185">
        <v>2</v>
      </c>
      <c r="J1752" s="185">
        <v>10</v>
      </c>
      <c r="K1752" s="185">
        <v>680</v>
      </c>
      <c r="L1752" s="185">
        <v>29.8</v>
      </c>
      <c r="M1752" s="186">
        <v>36.590000000000003</v>
      </c>
      <c r="N1752" s="187">
        <f>IF(Tabla2[[#This Row],[LECHE RETIRO DIA]]&lt;&gt;ISBLANK(Tabla2[[#This Row],[LECHE RETIRO DIA]]),SUM(Tabla2[[#This Row],[LECHE TANQUE DIA]:[LECHE RETIRO DIA]]),SUM(Tabla2[[#This Row],[LECHE TANQUE DIA]:[LECHE AUTOCONSUMO DIA]]))</f>
        <v>2314</v>
      </c>
      <c r="O1752" s="188">
        <f t="shared" si="395"/>
        <v>0.97882454624027659</v>
      </c>
      <c r="P1752" s="189">
        <f t="shared" si="396"/>
        <v>19.123966942148762</v>
      </c>
      <c r="Q1752" s="189">
        <f t="shared" si="397"/>
        <v>18.719008264462811</v>
      </c>
      <c r="R1752" s="189">
        <f t="shared" si="398"/>
        <v>4</v>
      </c>
      <c r="S1752" s="189">
        <f t="shared" si="399"/>
        <v>3.4029411764705881</v>
      </c>
      <c r="T1752" s="189">
        <f t="shared" si="400"/>
        <v>5.6198347107438016</v>
      </c>
      <c r="U1752" s="189">
        <f t="shared" si="401"/>
        <v>77.651006711409394</v>
      </c>
      <c r="V1752" s="189">
        <f t="shared" si="402"/>
        <v>4.0604026845637584</v>
      </c>
      <c r="W1752" s="189">
        <f>IFERROR(H1752/M1752,Tabla2[[#This Row],[CARGA PRODUCCION (ANIMALES/HA)]])</f>
        <v>3.6622027876468977</v>
      </c>
      <c r="X1752" s="190">
        <f t="shared" si="405"/>
        <v>2023</v>
      </c>
      <c r="Y1752" s="190">
        <f t="shared" si="406"/>
        <v>7</v>
      </c>
      <c r="Z1752" s="190" t="e">
        <f t="shared" ca="1" si="407"/>
        <v>#NAME?</v>
      </c>
      <c r="AA1752" s="191">
        <f t="shared" si="403"/>
        <v>134</v>
      </c>
      <c r="AB1752" s="188">
        <f t="shared" si="404"/>
        <v>0.90298507462686572</v>
      </c>
      <c r="AC1752" s="192">
        <f t="shared" si="408"/>
        <v>9.7014925373134275E-2</v>
      </c>
      <c r="AD1752" s="185"/>
    </row>
    <row r="1753" spans="1:30">
      <c r="A1753" s="184">
        <v>45128</v>
      </c>
      <c r="B1753" s="185" t="s">
        <v>85</v>
      </c>
      <c r="C1753" s="185">
        <v>1824</v>
      </c>
      <c r="D1753" s="185">
        <v>40</v>
      </c>
      <c r="E1753" s="185">
        <v>9</v>
      </c>
      <c r="F1753" s="185"/>
      <c r="G1753" s="185">
        <v>94</v>
      </c>
      <c r="H1753" s="185">
        <v>104</v>
      </c>
      <c r="I1753" s="185">
        <v>0</v>
      </c>
      <c r="J1753" s="185">
        <v>2</v>
      </c>
      <c r="K1753" s="185">
        <v>480</v>
      </c>
      <c r="L1753" s="185">
        <v>26.01</v>
      </c>
      <c r="M1753" s="186">
        <v>34.119999999999997</v>
      </c>
      <c r="N1753" s="187">
        <f>IF(Tabla2[[#This Row],[LECHE RETIRO DIA]]&lt;&gt;ISBLANK(Tabla2[[#This Row],[LECHE RETIRO DIA]]),SUM(Tabla2[[#This Row],[LECHE TANQUE DIA]:[LECHE RETIRO DIA]]),SUM(Tabla2[[#This Row],[LECHE TANQUE DIA]:[LECHE AUTOCONSUMO DIA]]))</f>
        <v>1873</v>
      </c>
      <c r="O1753" s="188">
        <f t="shared" si="395"/>
        <v>0.97383876134543512</v>
      </c>
      <c r="P1753" s="189">
        <f t="shared" si="396"/>
        <v>19.925531914893618</v>
      </c>
      <c r="Q1753" s="189">
        <f t="shared" si="397"/>
        <v>19.404255319148938</v>
      </c>
      <c r="R1753" s="189">
        <f t="shared" si="398"/>
        <v>20</v>
      </c>
      <c r="S1753" s="189">
        <f t="shared" si="399"/>
        <v>3.9020833333333331</v>
      </c>
      <c r="T1753" s="189">
        <f t="shared" si="400"/>
        <v>5.1063829787234045</v>
      </c>
      <c r="U1753" s="189">
        <f t="shared" si="401"/>
        <v>72.010765090349864</v>
      </c>
      <c r="V1753" s="189">
        <f t="shared" si="402"/>
        <v>3.613994617454825</v>
      </c>
      <c r="W1753" s="189">
        <f>IFERROR(H1753/M1753,Tabla2[[#This Row],[CARGA PRODUCCION (ANIMALES/HA)]])</f>
        <v>3.0480656506447832</v>
      </c>
      <c r="X1753" s="190">
        <f t="shared" si="405"/>
        <v>2023</v>
      </c>
      <c r="Y1753" s="190">
        <f t="shared" si="406"/>
        <v>7</v>
      </c>
      <c r="Z1753" s="190" t="e">
        <f t="shared" ca="1" si="407"/>
        <v>#NAME?</v>
      </c>
      <c r="AA1753" s="191">
        <f t="shared" si="403"/>
        <v>104</v>
      </c>
      <c r="AB1753" s="188">
        <f t="shared" si="404"/>
        <v>0.90384615384615385</v>
      </c>
      <c r="AC1753" s="192">
        <f t="shared" si="408"/>
        <v>9.6153846153846145E-2</v>
      </c>
      <c r="AD1753" s="185"/>
    </row>
    <row r="1754" spans="1:30">
      <c r="A1754" s="184">
        <v>45128</v>
      </c>
      <c r="B1754" s="185" t="s">
        <v>88</v>
      </c>
      <c r="C1754" s="185">
        <v>723</v>
      </c>
      <c r="D1754" s="185">
        <v>15</v>
      </c>
      <c r="E1754" s="185">
        <v>5</v>
      </c>
      <c r="F1754" s="185"/>
      <c r="G1754" s="185">
        <v>42</v>
      </c>
      <c r="H1754" s="185">
        <v>45</v>
      </c>
      <c r="I1754" s="185">
        <v>0</v>
      </c>
      <c r="J1754" s="185">
        <v>6</v>
      </c>
      <c r="K1754" s="185">
        <v>180</v>
      </c>
      <c r="L1754" s="185">
        <v>14</v>
      </c>
      <c r="M1754" s="186">
        <v>15</v>
      </c>
      <c r="N1754" s="187">
        <f>IF(Tabla2[[#This Row],[LECHE RETIRO DIA]]&lt;&gt;ISBLANK(Tabla2[[#This Row],[LECHE RETIRO DIA]]),SUM(Tabla2[[#This Row],[LECHE TANQUE DIA]:[LECHE RETIRO DIA]]),SUM(Tabla2[[#This Row],[LECHE TANQUE DIA]:[LECHE AUTOCONSUMO DIA]]))</f>
        <v>743</v>
      </c>
      <c r="O1754" s="188">
        <f t="shared" si="395"/>
        <v>0.97308209959623149</v>
      </c>
      <c r="P1754" s="189">
        <f t="shared" si="396"/>
        <v>17.69047619047619</v>
      </c>
      <c r="Q1754" s="189">
        <f t="shared" si="397"/>
        <v>17.214285714285715</v>
      </c>
      <c r="R1754" s="189">
        <f t="shared" si="398"/>
        <v>2.5</v>
      </c>
      <c r="S1754" s="189">
        <f t="shared" si="399"/>
        <v>4.1277777777777782</v>
      </c>
      <c r="T1754" s="189">
        <f t="shared" si="400"/>
        <v>4.2857142857142856</v>
      </c>
      <c r="U1754" s="189">
        <f t="shared" si="401"/>
        <v>53.071428571428569</v>
      </c>
      <c r="V1754" s="189">
        <f t="shared" si="402"/>
        <v>3</v>
      </c>
      <c r="W1754" s="189">
        <f>IFERROR(H1754/M1754,Tabla2[[#This Row],[CARGA PRODUCCION (ANIMALES/HA)]])</f>
        <v>3</v>
      </c>
      <c r="X1754" s="190">
        <f t="shared" si="405"/>
        <v>2023</v>
      </c>
      <c r="Y1754" s="190">
        <f t="shared" si="406"/>
        <v>7</v>
      </c>
      <c r="Z1754" s="190" t="e">
        <f t="shared" ca="1" si="407"/>
        <v>#NAME?</v>
      </c>
      <c r="AA1754" s="191">
        <f t="shared" si="403"/>
        <v>45</v>
      </c>
      <c r="AB1754" s="188">
        <f t="shared" si="404"/>
        <v>0.93333333333333335</v>
      </c>
      <c r="AC1754" s="192">
        <f t="shared" si="408"/>
        <v>6.6666666666666652E-2</v>
      </c>
      <c r="AD1754" s="185"/>
    </row>
    <row r="1755" spans="1:30">
      <c r="A1755" s="184">
        <v>45129</v>
      </c>
      <c r="B1755" s="185" t="s">
        <v>81</v>
      </c>
      <c r="C1755" s="185">
        <v>2199</v>
      </c>
      <c r="D1755" s="185">
        <v>30</v>
      </c>
      <c r="E1755" s="185">
        <v>9</v>
      </c>
      <c r="F1755" s="185"/>
      <c r="G1755" s="185">
        <v>95</v>
      </c>
      <c r="H1755" s="185">
        <v>99</v>
      </c>
      <c r="I1755" s="185">
        <v>3</v>
      </c>
      <c r="J1755" s="185">
        <v>11</v>
      </c>
      <c r="K1755" s="185">
        <v>640</v>
      </c>
      <c r="L1755" s="185">
        <v>23.4</v>
      </c>
      <c r="M1755" s="186">
        <v>31.01</v>
      </c>
      <c r="N1755" s="187">
        <f>IF(Tabla2[[#This Row],[LECHE RETIRO DIA]]&lt;&gt;ISBLANK(Tabla2[[#This Row],[LECHE RETIRO DIA]]),SUM(Tabla2[[#This Row],[LECHE TANQUE DIA]:[LECHE RETIRO DIA]]),SUM(Tabla2[[#This Row],[LECHE TANQUE DIA]:[LECHE AUTOCONSUMO DIA]]))</f>
        <v>2238</v>
      </c>
      <c r="O1755" s="188">
        <f t="shared" si="395"/>
        <v>0.98257372654155495</v>
      </c>
      <c r="P1755" s="189">
        <f t="shared" si="396"/>
        <v>23.557894736842105</v>
      </c>
      <c r="Q1755" s="189">
        <f t="shared" si="397"/>
        <v>23.147368421052633</v>
      </c>
      <c r="R1755" s="189">
        <f t="shared" si="398"/>
        <v>2.7272727272727271</v>
      </c>
      <c r="S1755" s="189">
        <f t="shared" si="399"/>
        <v>3.4968750000000002</v>
      </c>
      <c r="T1755" s="189">
        <f t="shared" si="400"/>
        <v>6.7368421052631575</v>
      </c>
      <c r="U1755" s="189">
        <f t="shared" si="401"/>
        <v>95.641025641025649</v>
      </c>
      <c r="V1755" s="189">
        <f t="shared" si="402"/>
        <v>4.0598290598290605</v>
      </c>
      <c r="W1755" s="189">
        <f>IFERROR(H1755/M1755,Tabla2[[#This Row],[CARGA PRODUCCION (ANIMALES/HA)]])</f>
        <v>3.1925185424056752</v>
      </c>
      <c r="X1755" s="190">
        <f t="shared" si="405"/>
        <v>2023</v>
      </c>
      <c r="Y1755" s="190">
        <f t="shared" si="406"/>
        <v>7</v>
      </c>
      <c r="Z1755" s="190" t="e">
        <f t="shared" ca="1" si="407"/>
        <v>#NAME?</v>
      </c>
      <c r="AA1755" s="191">
        <f t="shared" si="403"/>
        <v>99</v>
      </c>
      <c r="AB1755" s="188">
        <f t="shared" si="404"/>
        <v>0.95959595959595956</v>
      </c>
      <c r="AC1755" s="192">
        <f t="shared" si="408"/>
        <v>4.0404040404040442E-2</v>
      </c>
      <c r="AD1755" s="185"/>
    </row>
    <row r="1756" spans="1:30">
      <c r="A1756" s="184">
        <v>45129</v>
      </c>
      <c r="B1756" s="185" t="s">
        <v>83</v>
      </c>
      <c r="C1756" s="185">
        <v>2182</v>
      </c>
      <c r="D1756" s="185">
        <v>40</v>
      </c>
      <c r="E1756" s="185">
        <v>9</v>
      </c>
      <c r="F1756" s="185"/>
      <c r="G1756" s="185">
        <v>121</v>
      </c>
      <c r="H1756" s="185">
        <v>134</v>
      </c>
      <c r="I1756" s="185">
        <v>2</v>
      </c>
      <c r="J1756" s="185">
        <v>10</v>
      </c>
      <c r="K1756" s="185">
        <v>680</v>
      </c>
      <c r="L1756" s="185">
        <v>29.8</v>
      </c>
      <c r="M1756" s="186">
        <v>36.590000000000003</v>
      </c>
      <c r="N1756" s="187">
        <f>IF(Tabla2[[#This Row],[LECHE RETIRO DIA]]&lt;&gt;ISBLANK(Tabla2[[#This Row],[LECHE RETIRO DIA]]),SUM(Tabla2[[#This Row],[LECHE TANQUE DIA]:[LECHE RETIRO DIA]]),SUM(Tabla2[[#This Row],[LECHE TANQUE DIA]:[LECHE AUTOCONSUMO DIA]]))</f>
        <v>2231</v>
      </c>
      <c r="O1756" s="188">
        <f t="shared" si="395"/>
        <v>0.97803675481846708</v>
      </c>
      <c r="P1756" s="189">
        <f t="shared" si="396"/>
        <v>18.438016528925619</v>
      </c>
      <c r="Q1756" s="189">
        <f t="shared" si="397"/>
        <v>18.033057851239668</v>
      </c>
      <c r="R1756" s="189">
        <f t="shared" si="398"/>
        <v>4</v>
      </c>
      <c r="S1756" s="189">
        <f t="shared" si="399"/>
        <v>3.2808823529411764</v>
      </c>
      <c r="T1756" s="189">
        <f t="shared" si="400"/>
        <v>5.6198347107438016</v>
      </c>
      <c r="U1756" s="189">
        <f t="shared" si="401"/>
        <v>74.865771812080538</v>
      </c>
      <c r="V1756" s="189">
        <f t="shared" si="402"/>
        <v>4.0604026845637584</v>
      </c>
      <c r="W1756" s="189">
        <f>IFERROR(H1756/M1756,Tabla2[[#This Row],[CARGA PRODUCCION (ANIMALES/HA)]])</f>
        <v>3.6622027876468977</v>
      </c>
      <c r="X1756" s="190">
        <f t="shared" si="405"/>
        <v>2023</v>
      </c>
      <c r="Y1756" s="190">
        <f t="shared" si="406"/>
        <v>7</v>
      </c>
      <c r="Z1756" s="190" t="e">
        <f t="shared" ca="1" si="407"/>
        <v>#NAME?</v>
      </c>
      <c r="AA1756" s="191">
        <f t="shared" si="403"/>
        <v>134</v>
      </c>
      <c r="AB1756" s="188">
        <f t="shared" si="404"/>
        <v>0.90298507462686572</v>
      </c>
      <c r="AC1756" s="192">
        <f t="shared" si="408"/>
        <v>9.7014925373134275E-2</v>
      </c>
      <c r="AD1756" s="185"/>
    </row>
    <row r="1757" spans="1:30">
      <c r="A1757" s="184">
        <v>45129</v>
      </c>
      <c r="B1757" s="185" t="s">
        <v>84</v>
      </c>
      <c r="C1757" s="185">
        <v>1845</v>
      </c>
      <c r="D1757" s="185">
        <v>40</v>
      </c>
      <c r="E1757" s="185">
        <v>9</v>
      </c>
      <c r="F1757" s="185"/>
      <c r="G1757" s="185">
        <v>96</v>
      </c>
      <c r="H1757" s="185">
        <v>106</v>
      </c>
      <c r="I1757" s="185">
        <v>0</v>
      </c>
      <c r="J1757" s="185">
        <v>2</v>
      </c>
      <c r="K1757" s="185">
        <v>480</v>
      </c>
      <c r="L1757" s="185">
        <v>26.01</v>
      </c>
      <c r="M1757" s="186">
        <v>34.119999999999997</v>
      </c>
      <c r="N1757" s="187">
        <f>IF(Tabla2[[#This Row],[LECHE RETIRO DIA]]&lt;&gt;ISBLANK(Tabla2[[#This Row],[LECHE RETIRO DIA]]),SUM(Tabla2[[#This Row],[LECHE TANQUE DIA]:[LECHE RETIRO DIA]]),SUM(Tabla2[[#This Row],[LECHE TANQUE DIA]:[LECHE AUTOCONSUMO DIA]]))</f>
        <v>1894</v>
      </c>
      <c r="O1757" s="188">
        <f t="shared" si="395"/>
        <v>0.97412882787750787</v>
      </c>
      <c r="P1757" s="189">
        <f t="shared" si="396"/>
        <v>19.729166666666668</v>
      </c>
      <c r="Q1757" s="189">
        <f t="shared" si="397"/>
        <v>19.21875</v>
      </c>
      <c r="R1757" s="189">
        <f t="shared" si="398"/>
        <v>20</v>
      </c>
      <c r="S1757" s="189">
        <f t="shared" si="399"/>
        <v>3.9458333333333333</v>
      </c>
      <c r="T1757" s="189">
        <f t="shared" si="400"/>
        <v>5</v>
      </c>
      <c r="U1757" s="189">
        <f t="shared" si="401"/>
        <v>72.818146866589771</v>
      </c>
      <c r="V1757" s="189">
        <f t="shared" si="402"/>
        <v>3.6908881199538635</v>
      </c>
      <c r="W1757" s="189">
        <f>IFERROR(H1757/M1757,Tabla2[[#This Row],[CARGA PRODUCCION (ANIMALES/HA)]])</f>
        <v>3.1066822977725677</v>
      </c>
      <c r="X1757" s="190">
        <f t="shared" si="405"/>
        <v>2023</v>
      </c>
      <c r="Y1757" s="190">
        <f t="shared" si="406"/>
        <v>7</v>
      </c>
      <c r="Z1757" s="190" t="e">
        <f t="shared" ca="1" si="407"/>
        <v>#NAME?</v>
      </c>
      <c r="AA1757" s="191">
        <f t="shared" si="403"/>
        <v>106</v>
      </c>
      <c r="AB1757" s="188">
        <f t="shared" si="404"/>
        <v>0.90566037735849059</v>
      </c>
      <c r="AC1757" s="192">
        <f t="shared" si="408"/>
        <v>9.4339622641509413E-2</v>
      </c>
      <c r="AD1757" s="185"/>
    </row>
    <row r="1758" spans="1:30">
      <c r="A1758" s="184">
        <v>45129</v>
      </c>
      <c r="B1758" s="185" t="s">
        <v>88</v>
      </c>
      <c r="C1758" s="185">
        <v>668</v>
      </c>
      <c r="D1758" s="185">
        <v>15</v>
      </c>
      <c r="E1758" s="185">
        <v>5</v>
      </c>
      <c r="F1758" s="185"/>
      <c r="G1758" s="185">
        <v>39</v>
      </c>
      <c r="H1758" s="185">
        <v>42</v>
      </c>
      <c r="I1758" s="185">
        <v>0</v>
      </c>
      <c r="J1758" s="185">
        <v>6</v>
      </c>
      <c r="K1758" s="185">
        <v>180</v>
      </c>
      <c r="L1758" s="185">
        <v>14</v>
      </c>
      <c r="M1758" s="186">
        <v>15</v>
      </c>
      <c r="N1758" s="187">
        <f>IF(Tabla2[[#This Row],[LECHE RETIRO DIA]]&lt;&gt;ISBLANK(Tabla2[[#This Row],[LECHE RETIRO DIA]]),SUM(Tabla2[[#This Row],[LECHE TANQUE DIA]:[LECHE RETIRO DIA]]),SUM(Tabla2[[#This Row],[LECHE TANQUE DIA]:[LECHE AUTOCONSUMO DIA]]))</f>
        <v>688</v>
      </c>
      <c r="O1758" s="188">
        <f t="shared" si="395"/>
        <v>0.97093023255813948</v>
      </c>
      <c r="P1758" s="189">
        <f t="shared" si="396"/>
        <v>17.641025641025642</v>
      </c>
      <c r="Q1758" s="189">
        <f t="shared" si="397"/>
        <v>17.128205128205128</v>
      </c>
      <c r="R1758" s="189">
        <f t="shared" si="398"/>
        <v>2.5</v>
      </c>
      <c r="S1758" s="189">
        <f t="shared" si="399"/>
        <v>3.8222222222222224</v>
      </c>
      <c r="T1758" s="189">
        <f t="shared" si="400"/>
        <v>4.615384615384615</v>
      </c>
      <c r="U1758" s="189">
        <f t="shared" si="401"/>
        <v>49.142857142857146</v>
      </c>
      <c r="V1758" s="189">
        <f t="shared" si="402"/>
        <v>2.7857142857142856</v>
      </c>
      <c r="W1758" s="189">
        <f>IFERROR(H1758/M1758,Tabla2[[#This Row],[CARGA PRODUCCION (ANIMALES/HA)]])</f>
        <v>2.8</v>
      </c>
      <c r="X1758" s="190">
        <f t="shared" si="405"/>
        <v>2023</v>
      </c>
      <c r="Y1758" s="190">
        <f t="shared" si="406"/>
        <v>7</v>
      </c>
      <c r="Z1758" s="190" t="e">
        <f t="shared" ca="1" si="407"/>
        <v>#NAME?</v>
      </c>
      <c r="AA1758" s="191">
        <f t="shared" si="403"/>
        <v>42</v>
      </c>
      <c r="AB1758" s="188">
        <f t="shared" si="404"/>
        <v>0.9285714285714286</v>
      </c>
      <c r="AC1758" s="192">
        <f t="shared" si="408"/>
        <v>7.1428571428571397E-2</v>
      </c>
      <c r="AD1758" s="185"/>
    </row>
    <row r="1759" spans="1:30">
      <c r="A1759" s="184">
        <v>45130</v>
      </c>
      <c r="B1759" s="185" t="s">
        <v>81</v>
      </c>
      <c r="C1759" s="185">
        <v>2213</v>
      </c>
      <c r="D1759" s="185">
        <v>30</v>
      </c>
      <c r="E1759" s="185">
        <v>9</v>
      </c>
      <c r="F1759" s="185"/>
      <c r="G1759" s="185">
        <v>95</v>
      </c>
      <c r="H1759" s="185">
        <v>99</v>
      </c>
      <c r="I1759" s="185">
        <v>3</v>
      </c>
      <c r="J1759" s="185">
        <v>11</v>
      </c>
      <c r="K1759" s="185">
        <v>640</v>
      </c>
      <c r="L1759" s="185">
        <v>23.4</v>
      </c>
      <c r="M1759" s="186">
        <v>31.01</v>
      </c>
      <c r="N1759" s="187">
        <f>IF(Tabla2[[#This Row],[LECHE RETIRO DIA]]&lt;&gt;ISBLANK(Tabla2[[#This Row],[LECHE RETIRO DIA]]),SUM(Tabla2[[#This Row],[LECHE TANQUE DIA]:[LECHE RETIRO DIA]]),SUM(Tabla2[[#This Row],[LECHE TANQUE DIA]:[LECHE AUTOCONSUMO DIA]]))</f>
        <v>2252</v>
      </c>
      <c r="O1759" s="188">
        <f t="shared" si="395"/>
        <v>0.98268206039076378</v>
      </c>
      <c r="P1759" s="189">
        <f t="shared" si="396"/>
        <v>23.705263157894738</v>
      </c>
      <c r="Q1759" s="189">
        <f t="shared" si="397"/>
        <v>23.294736842105262</v>
      </c>
      <c r="R1759" s="189">
        <f t="shared" si="398"/>
        <v>2.7272727272727271</v>
      </c>
      <c r="S1759" s="189">
        <f t="shared" si="399"/>
        <v>3.5187499999999998</v>
      </c>
      <c r="T1759" s="189">
        <f t="shared" si="400"/>
        <v>6.7368421052631575</v>
      </c>
      <c r="U1759" s="189">
        <f t="shared" si="401"/>
        <v>96.239316239316238</v>
      </c>
      <c r="V1759" s="189">
        <f t="shared" si="402"/>
        <v>4.0598290598290605</v>
      </c>
      <c r="W1759" s="189">
        <f>IFERROR(H1759/M1759,Tabla2[[#This Row],[CARGA PRODUCCION (ANIMALES/HA)]])</f>
        <v>3.1925185424056752</v>
      </c>
      <c r="X1759" s="190">
        <f t="shared" si="405"/>
        <v>2023</v>
      </c>
      <c r="Y1759" s="190">
        <f t="shared" si="406"/>
        <v>7</v>
      </c>
      <c r="Z1759" s="190" t="e">
        <f t="shared" ca="1" si="407"/>
        <v>#NAME?</v>
      </c>
      <c r="AA1759" s="191">
        <f t="shared" si="403"/>
        <v>99</v>
      </c>
      <c r="AB1759" s="188">
        <f t="shared" si="404"/>
        <v>0.95959595959595956</v>
      </c>
      <c r="AC1759" s="192">
        <f t="shared" si="408"/>
        <v>4.0404040404040442E-2</v>
      </c>
      <c r="AD1759" s="185"/>
    </row>
    <row r="1760" spans="1:30">
      <c r="A1760" s="184">
        <v>45130</v>
      </c>
      <c r="B1760" s="185" t="s">
        <v>83</v>
      </c>
      <c r="C1760" s="185">
        <v>2251</v>
      </c>
      <c r="D1760" s="185">
        <v>40</v>
      </c>
      <c r="E1760" s="185">
        <v>9</v>
      </c>
      <c r="F1760" s="185"/>
      <c r="G1760" s="185">
        <v>122</v>
      </c>
      <c r="H1760" s="185">
        <v>137</v>
      </c>
      <c r="I1760" s="185">
        <v>2</v>
      </c>
      <c r="J1760" s="185">
        <v>10</v>
      </c>
      <c r="K1760" s="185">
        <v>680</v>
      </c>
      <c r="L1760" s="185">
        <v>29.8</v>
      </c>
      <c r="M1760" s="186">
        <v>36.590000000000003</v>
      </c>
      <c r="N1760" s="187">
        <f>IF(Tabla2[[#This Row],[LECHE RETIRO DIA]]&lt;&gt;ISBLANK(Tabla2[[#This Row],[LECHE RETIRO DIA]]),SUM(Tabla2[[#This Row],[LECHE TANQUE DIA]:[LECHE RETIRO DIA]]),SUM(Tabla2[[#This Row],[LECHE TANQUE DIA]:[LECHE AUTOCONSUMO DIA]]))</f>
        <v>2300</v>
      </c>
      <c r="O1760" s="188">
        <f t="shared" si="395"/>
        <v>0.97869565217391308</v>
      </c>
      <c r="P1760" s="189">
        <f t="shared" si="396"/>
        <v>18.852459016393443</v>
      </c>
      <c r="Q1760" s="189">
        <f t="shared" si="397"/>
        <v>18.450819672131146</v>
      </c>
      <c r="R1760" s="189">
        <f t="shared" si="398"/>
        <v>4</v>
      </c>
      <c r="S1760" s="189">
        <f t="shared" si="399"/>
        <v>3.3823529411764706</v>
      </c>
      <c r="T1760" s="189">
        <f t="shared" si="400"/>
        <v>5.5737704918032787</v>
      </c>
      <c r="U1760" s="189">
        <f t="shared" si="401"/>
        <v>77.181208053691279</v>
      </c>
      <c r="V1760" s="189">
        <f t="shared" si="402"/>
        <v>4.0939597315436238</v>
      </c>
      <c r="W1760" s="189">
        <f>IFERROR(H1760/M1760,Tabla2[[#This Row],[CARGA PRODUCCION (ANIMALES/HA)]])</f>
        <v>3.7441924022957087</v>
      </c>
      <c r="X1760" s="190">
        <f t="shared" si="405"/>
        <v>2023</v>
      </c>
      <c r="Y1760" s="190">
        <f t="shared" si="406"/>
        <v>7</v>
      </c>
      <c r="Z1760" s="190" t="e">
        <f t="shared" ca="1" si="407"/>
        <v>#NAME?</v>
      </c>
      <c r="AA1760" s="191">
        <f t="shared" si="403"/>
        <v>137</v>
      </c>
      <c r="AB1760" s="188">
        <f t="shared" si="404"/>
        <v>0.89051094890510951</v>
      </c>
      <c r="AC1760" s="192">
        <f t="shared" si="408"/>
        <v>0.10948905109489049</v>
      </c>
      <c r="AD1760" s="185"/>
    </row>
    <row r="1761" spans="1:30">
      <c r="A1761" s="184">
        <v>45130</v>
      </c>
      <c r="B1761" s="185" t="s">
        <v>85</v>
      </c>
      <c r="C1761" s="185">
        <v>1841</v>
      </c>
      <c r="D1761" s="185">
        <v>40</v>
      </c>
      <c r="E1761" s="185">
        <v>9</v>
      </c>
      <c r="F1761" s="185"/>
      <c r="G1761" s="185">
        <v>96</v>
      </c>
      <c r="H1761" s="185">
        <v>106</v>
      </c>
      <c r="I1761" s="185">
        <v>0</v>
      </c>
      <c r="J1761" s="185">
        <v>2</v>
      </c>
      <c r="K1761" s="185">
        <v>480</v>
      </c>
      <c r="L1761" s="185">
        <v>26.01</v>
      </c>
      <c r="M1761" s="186">
        <v>34.119999999999997</v>
      </c>
      <c r="N1761" s="187">
        <f>IF(Tabla2[[#This Row],[LECHE RETIRO DIA]]&lt;&gt;ISBLANK(Tabla2[[#This Row],[LECHE RETIRO DIA]]),SUM(Tabla2[[#This Row],[LECHE TANQUE DIA]:[LECHE RETIRO DIA]]),SUM(Tabla2[[#This Row],[LECHE TANQUE DIA]:[LECHE AUTOCONSUMO DIA]]))</f>
        <v>1890</v>
      </c>
      <c r="O1761" s="188">
        <f t="shared" si="395"/>
        <v>0.97407407407407409</v>
      </c>
      <c r="P1761" s="189">
        <f t="shared" si="396"/>
        <v>19.6875</v>
      </c>
      <c r="Q1761" s="189">
        <f t="shared" si="397"/>
        <v>19.177083333333332</v>
      </c>
      <c r="R1761" s="189">
        <f t="shared" si="398"/>
        <v>20</v>
      </c>
      <c r="S1761" s="189">
        <f t="shared" si="399"/>
        <v>3.9375</v>
      </c>
      <c r="T1761" s="189">
        <f t="shared" si="400"/>
        <v>5</v>
      </c>
      <c r="U1761" s="189">
        <f t="shared" si="401"/>
        <v>72.664359861591691</v>
      </c>
      <c r="V1761" s="189">
        <f t="shared" si="402"/>
        <v>3.6908881199538635</v>
      </c>
      <c r="W1761" s="189">
        <f>IFERROR(H1761/M1761,Tabla2[[#This Row],[CARGA PRODUCCION (ANIMALES/HA)]])</f>
        <v>3.1066822977725677</v>
      </c>
      <c r="X1761" s="190">
        <f t="shared" si="405"/>
        <v>2023</v>
      </c>
      <c r="Y1761" s="190">
        <f t="shared" si="406"/>
        <v>7</v>
      </c>
      <c r="Z1761" s="190" t="e">
        <f t="shared" ca="1" si="407"/>
        <v>#NAME?</v>
      </c>
      <c r="AA1761" s="191">
        <f t="shared" si="403"/>
        <v>106</v>
      </c>
      <c r="AB1761" s="188">
        <f t="shared" si="404"/>
        <v>0.90566037735849059</v>
      </c>
      <c r="AC1761" s="192">
        <f t="shared" si="408"/>
        <v>9.4339622641509413E-2</v>
      </c>
      <c r="AD1761" s="185"/>
    </row>
    <row r="1762" spans="1:30">
      <c r="A1762" s="184">
        <v>45130</v>
      </c>
      <c r="B1762" s="185" t="s">
        <v>88</v>
      </c>
      <c r="C1762" s="185">
        <v>681</v>
      </c>
      <c r="D1762" s="185">
        <v>15</v>
      </c>
      <c r="E1762" s="185">
        <v>5</v>
      </c>
      <c r="F1762" s="185"/>
      <c r="G1762" s="185">
        <v>41</v>
      </c>
      <c r="H1762" s="185">
        <v>42</v>
      </c>
      <c r="I1762" s="185">
        <v>0</v>
      </c>
      <c r="J1762" s="185">
        <v>6</v>
      </c>
      <c r="K1762" s="185">
        <v>180</v>
      </c>
      <c r="L1762" s="185">
        <v>14</v>
      </c>
      <c r="M1762" s="186">
        <v>15</v>
      </c>
      <c r="N1762" s="187">
        <f>IF(Tabla2[[#This Row],[LECHE RETIRO DIA]]&lt;&gt;ISBLANK(Tabla2[[#This Row],[LECHE RETIRO DIA]]),SUM(Tabla2[[#This Row],[LECHE TANQUE DIA]:[LECHE RETIRO DIA]]),SUM(Tabla2[[#This Row],[LECHE TANQUE DIA]:[LECHE AUTOCONSUMO DIA]]))</f>
        <v>701</v>
      </c>
      <c r="O1762" s="188">
        <f t="shared" si="395"/>
        <v>0.97146932952924392</v>
      </c>
      <c r="P1762" s="189">
        <f t="shared" si="396"/>
        <v>17.097560975609756</v>
      </c>
      <c r="Q1762" s="189">
        <f t="shared" si="397"/>
        <v>16.609756097560975</v>
      </c>
      <c r="R1762" s="189">
        <f t="shared" si="398"/>
        <v>2.5</v>
      </c>
      <c r="S1762" s="189">
        <f t="shared" si="399"/>
        <v>3.8944444444444444</v>
      </c>
      <c r="T1762" s="189">
        <f t="shared" si="400"/>
        <v>4.3902439024390247</v>
      </c>
      <c r="U1762" s="189">
        <f t="shared" si="401"/>
        <v>50.071428571428569</v>
      </c>
      <c r="V1762" s="189">
        <f t="shared" si="402"/>
        <v>2.9285714285714284</v>
      </c>
      <c r="W1762" s="189">
        <f>IFERROR(H1762/M1762,Tabla2[[#This Row],[CARGA PRODUCCION (ANIMALES/HA)]])</f>
        <v>2.8</v>
      </c>
      <c r="X1762" s="190">
        <f t="shared" si="405"/>
        <v>2023</v>
      </c>
      <c r="Y1762" s="190">
        <f t="shared" si="406"/>
        <v>7</v>
      </c>
      <c r="Z1762" s="190" t="e">
        <f t="shared" ca="1" si="407"/>
        <v>#NAME?</v>
      </c>
      <c r="AA1762" s="191">
        <f t="shared" si="403"/>
        <v>42</v>
      </c>
      <c r="AB1762" s="188">
        <f t="shared" si="404"/>
        <v>0.97619047619047616</v>
      </c>
      <c r="AC1762" s="192">
        <f t="shared" si="408"/>
        <v>2.3809523809523836E-2</v>
      </c>
      <c r="AD1762" s="185"/>
    </row>
    <row r="1763" spans="1:30">
      <c r="A1763" s="184">
        <v>45131</v>
      </c>
      <c r="B1763" s="185" t="s">
        <v>81</v>
      </c>
      <c r="C1763" s="185">
        <v>2208</v>
      </c>
      <c r="D1763" s="185">
        <v>30</v>
      </c>
      <c r="E1763" s="185">
        <v>9</v>
      </c>
      <c r="F1763" s="185"/>
      <c r="G1763" s="185">
        <v>95</v>
      </c>
      <c r="H1763" s="185">
        <v>99</v>
      </c>
      <c r="I1763" s="185">
        <v>3</v>
      </c>
      <c r="J1763" s="185">
        <v>11</v>
      </c>
      <c r="K1763" s="185">
        <v>640</v>
      </c>
      <c r="L1763" s="185">
        <v>23.4</v>
      </c>
      <c r="M1763" s="186">
        <v>31.01</v>
      </c>
      <c r="N1763" s="187">
        <f>IF(Tabla2[[#This Row],[LECHE RETIRO DIA]]&lt;&gt;ISBLANK(Tabla2[[#This Row],[LECHE RETIRO DIA]]),SUM(Tabla2[[#This Row],[LECHE TANQUE DIA]:[LECHE RETIRO DIA]]),SUM(Tabla2[[#This Row],[LECHE TANQUE DIA]:[LECHE AUTOCONSUMO DIA]]))</f>
        <v>2247</v>
      </c>
      <c r="O1763" s="188">
        <f t="shared" si="395"/>
        <v>0.98264352469959948</v>
      </c>
      <c r="P1763" s="189">
        <f t="shared" si="396"/>
        <v>23.652631578947368</v>
      </c>
      <c r="Q1763" s="189">
        <f t="shared" si="397"/>
        <v>23.242105263157896</v>
      </c>
      <c r="R1763" s="189">
        <f t="shared" si="398"/>
        <v>2.7272727272727271</v>
      </c>
      <c r="S1763" s="189">
        <f t="shared" si="399"/>
        <v>3.5109374999999998</v>
      </c>
      <c r="T1763" s="189">
        <f t="shared" si="400"/>
        <v>6.7368421052631575</v>
      </c>
      <c r="U1763" s="189">
        <f t="shared" si="401"/>
        <v>96.025641025641036</v>
      </c>
      <c r="V1763" s="189">
        <f t="shared" si="402"/>
        <v>4.0598290598290605</v>
      </c>
      <c r="W1763" s="189">
        <f>IFERROR(H1763/M1763,Tabla2[[#This Row],[CARGA PRODUCCION (ANIMALES/HA)]])</f>
        <v>3.1925185424056752</v>
      </c>
      <c r="X1763" s="190">
        <f t="shared" si="405"/>
        <v>2023</v>
      </c>
      <c r="Y1763" s="190">
        <f t="shared" si="406"/>
        <v>7</v>
      </c>
      <c r="Z1763" s="190" t="e">
        <f t="shared" ca="1" si="407"/>
        <v>#NAME?</v>
      </c>
      <c r="AA1763" s="191">
        <f t="shared" si="403"/>
        <v>99</v>
      </c>
      <c r="AB1763" s="188">
        <f t="shared" si="404"/>
        <v>0.95959595959595956</v>
      </c>
      <c r="AC1763" s="192">
        <f t="shared" si="408"/>
        <v>4.0404040404040442E-2</v>
      </c>
      <c r="AD1763" s="185"/>
    </row>
    <row r="1764" spans="1:30">
      <c r="A1764" s="184">
        <v>45131</v>
      </c>
      <c r="B1764" s="185" t="s">
        <v>83</v>
      </c>
      <c r="C1764" s="185">
        <v>2214</v>
      </c>
      <c r="D1764" s="185">
        <v>40</v>
      </c>
      <c r="E1764" s="185">
        <v>9</v>
      </c>
      <c r="F1764" s="185"/>
      <c r="G1764" s="185">
        <v>124</v>
      </c>
      <c r="H1764" s="185">
        <v>137</v>
      </c>
      <c r="I1764" s="185">
        <v>2</v>
      </c>
      <c r="J1764" s="185">
        <v>10</v>
      </c>
      <c r="K1764" s="185">
        <v>680</v>
      </c>
      <c r="L1764" s="185">
        <v>29.8</v>
      </c>
      <c r="M1764" s="186">
        <v>36.590000000000003</v>
      </c>
      <c r="N1764" s="187">
        <f>IF(Tabla2[[#This Row],[LECHE RETIRO DIA]]&lt;&gt;ISBLANK(Tabla2[[#This Row],[LECHE RETIRO DIA]]),SUM(Tabla2[[#This Row],[LECHE TANQUE DIA]:[LECHE RETIRO DIA]]),SUM(Tabla2[[#This Row],[LECHE TANQUE DIA]:[LECHE AUTOCONSUMO DIA]]))</f>
        <v>2263</v>
      </c>
      <c r="O1764" s="188">
        <f t="shared" si="395"/>
        <v>0.97834732655766676</v>
      </c>
      <c r="P1764" s="189">
        <f t="shared" si="396"/>
        <v>18.25</v>
      </c>
      <c r="Q1764" s="189">
        <f t="shared" si="397"/>
        <v>17.85483870967742</v>
      </c>
      <c r="R1764" s="189">
        <f t="shared" si="398"/>
        <v>4</v>
      </c>
      <c r="S1764" s="189">
        <f t="shared" si="399"/>
        <v>3.3279411764705884</v>
      </c>
      <c r="T1764" s="189">
        <f t="shared" si="400"/>
        <v>5.4838709677419351</v>
      </c>
      <c r="U1764" s="189">
        <f t="shared" si="401"/>
        <v>75.939597315436245</v>
      </c>
      <c r="V1764" s="189">
        <f t="shared" si="402"/>
        <v>4.1610738255033555</v>
      </c>
      <c r="W1764" s="189">
        <f>IFERROR(H1764/M1764,Tabla2[[#This Row],[CARGA PRODUCCION (ANIMALES/HA)]])</f>
        <v>3.7441924022957087</v>
      </c>
      <c r="X1764" s="190">
        <f t="shared" si="405"/>
        <v>2023</v>
      </c>
      <c r="Y1764" s="190">
        <f t="shared" si="406"/>
        <v>7</v>
      </c>
      <c r="Z1764" s="190" t="e">
        <f t="shared" ca="1" si="407"/>
        <v>#NAME?</v>
      </c>
      <c r="AA1764" s="191">
        <f t="shared" si="403"/>
        <v>137</v>
      </c>
      <c r="AB1764" s="188">
        <f t="shared" si="404"/>
        <v>0.9051094890510949</v>
      </c>
      <c r="AC1764" s="192">
        <f t="shared" si="408"/>
        <v>9.4890510948905105E-2</v>
      </c>
      <c r="AD1764" s="185"/>
    </row>
    <row r="1765" spans="1:30">
      <c r="A1765" s="184">
        <v>45131</v>
      </c>
      <c r="B1765" s="185" t="s">
        <v>85</v>
      </c>
      <c r="C1765" s="185">
        <v>1795</v>
      </c>
      <c r="D1765" s="185">
        <v>40</v>
      </c>
      <c r="E1765" s="185">
        <v>9</v>
      </c>
      <c r="F1765" s="185"/>
      <c r="G1765" s="185">
        <v>96</v>
      </c>
      <c r="H1765" s="185">
        <v>106</v>
      </c>
      <c r="I1765" s="185">
        <v>0</v>
      </c>
      <c r="J1765" s="185">
        <v>2</v>
      </c>
      <c r="K1765" s="185">
        <v>480</v>
      </c>
      <c r="L1765" s="185">
        <v>26.01</v>
      </c>
      <c r="M1765" s="186">
        <v>34.119999999999997</v>
      </c>
      <c r="N1765" s="187">
        <f>IF(Tabla2[[#This Row],[LECHE RETIRO DIA]]&lt;&gt;ISBLANK(Tabla2[[#This Row],[LECHE RETIRO DIA]]),SUM(Tabla2[[#This Row],[LECHE TANQUE DIA]:[LECHE RETIRO DIA]]),SUM(Tabla2[[#This Row],[LECHE TANQUE DIA]:[LECHE AUTOCONSUMO DIA]]))</f>
        <v>1844</v>
      </c>
      <c r="O1765" s="188">
        <f t="shared" si="395"/>
        <v>0.97342733188720176</v>
      </c>
      <c r="P1765" s="189">
        <f t="shared" si="396"/>
        <v>19.208333333333332</v>
      </c>
      <c r="Q1765" s="189">
        <f t="shared" si="397"/>
        <v>18.697916666666668</v>
      </c>
      <c r="R1765" s="189">
        <f t="shared" si="398"/>
        <v>20</v>
      </c>
      <c r="S1765" s="189">
        <f t="shared" si="399"/>
        <v>3.8416666666666668</v>
      </c>
      <c r="T1765" s="189">
        <f t="shared" si="400"/>
        <v>5</v>
      </c>
      <c r="U1765" s="189">
        <f t="shared" si="401"/>
        <v>70.895809304113797</v>
      </c>
      <c r="V1765" s="189">
        <f t="shared" si="402"/>
        <v>3.6908881199538635</v>
      </c>
      <c r="W1765" s="189">
        <f>IFERROR(H1765/M1765,Tabla2[[#This Row],[CARGA PRODUCCION (ANIMALES/HA)]])</f>
        <v>3.1066822977725677</v>
      </c>
      <c r="X1765" s="190">
        <f t="shared" si="405"/>
        <v>2023</v>
      </c>
      <c r="Y1765" s="190">
        <f t="shared" si="406"/>
        <v>7</v>
      </c>
      <c r="Z1765" s="190" t="e">
        <f t="shared" ca="1" si="407"/>
        <v>#NAME?</v>
      </c>
      <c r="AA1765" s="191">
        <f t="shared" si="403"/>
        <v>106</v>
      </c>
      <c r="AB1765" s="188">
        <f t="shared" si="404"/>
        <v>0.90566037735849059</v>
      </c>
      <c r="AC1765" s="192">
        <f t="shared" si="408"/>
        <v>9.4339622641509413E-2</v>
      </c>
      <c r="AD1765" s="185"/>
    </row>
    <row r="1766" spans="1:30">
      <c r="A1766" s="184">
        <v>45131</v>
      </c>
      <c r="B1766" s="185" t="s">
        <v>88</v>
      </c>
      <c r="C1766" s="185">
        <v>723</v>
      </c>
      <c r="D1766" s="185">
        <v>15</v>
      </c>
      <c r="E1766" s="185">
        <v>5</v>
      </c>
      <c r="F1766" s="185"/>
      <c r="G1766" s="185">
        <v>41</v>
      </c>
      <c r="H1766" s="185">
        <v>42</v>
      </c>
      <c r="I1766" s="185">
        <v>0</v>
      </c>
      <c r="J1766" s="185">
        <v>6</v>
      </c>
      <c r="K1766" s="185">
        <v>180</v>
      </c>
      <c r="L1766" s="185">
        <v>14</v>
      </c>
      <c r="M1766" s="186">
        <v>15</v>
      </c>
      <c r="N1766" s="187">
        <f>IF(Tabla2[[#This Row],[LECHE RETIRO DIA]]&lt;&gt;ISBLANK(Tabla2[[#This Row],[LECHE RETIRO DIA]]),SUM(Tabla2[[#This Row],[LECHE TANQUE DIA]:[LECHE RETIRO DIA]]),SUM(Tabla2[[#This Row],[LECHE TANQUE DIA]:[LECHE AUTOCONSUMO DIA]]))</f>
        <v>743</v>
      </c>
      <c r="O1766" s="188">
        <f t="shared" si="395"/>
        <v>0.97308209959623149</v>
      </c>
      <c r="P1766" s="189">
        <f t="shared" si="396"/>
        <v>18.121951219512194</v>
      </c>
      <c r="Q1766" s="189">
        <f t="shared" si="397"/>
        <v>17.634146341463413</v>
      </c>
      <c r="R1766" s="189">
        <f t="shared" si="398"/>
        <v>2.5</v>
      </c>
      <c r="S1766" s="189">
        <f t="shared" si="399"/>
        <v>4.1277777777777782</v>
      </c>
      <c r="T1766" s="189">
        <f t="shared" si="400"/>
        <v>4.3902439024390247</v>
      </c>
      <c r="U1766" s="189">
        <f t="shared" si="401"/>
        <v>53.071428571428569</v>
      </c>
      <c r="V1766" s="189">
        <f t="shared" si="402"/>
        <v>2.9285714285714284</v>
      </c>
      <c r="W1766" s="189">
        <f>IFERROR(H1766/M1766,Tabla2[[#This Row],[CARGA PRODUCCION (ANIMALES/HA)]])</f>
        <v>2.8</v>
      </c>
      <c r="X1766" s="190">
        <f t="shared" si="405"/>
        <v>2023</v>
      </c>
      <c r="Y1766" s="190">
        <f t="shared" si="406"/>
        <v>7</v>
      </c>
      <c r="Z1766" s="190" t="e">
        <f t="shared" ca="1" si="407"/>
        <v>#NAME?</v>
      </c>
      <c r="AA1766" s="191">
        <f t="shared" si="403"/>
        <v>42</v>
      </c>
      <c r="AB1766" s="188">
        <f t="shared" si="404"/>
        <v>0.97619047619047616</v>
      </c>
      <c r="AC1766" s="192">
        <f t="shared" si="408"/>
        <v>2.3809523809523836E-2</v>
      </c>
      <c r="AD1766" s="185"/>
    </row>
    <row r="1767" spans="1:30">
      <c r="A1767" s="184">
        <v>45132</v>
      </c>
      <c r="B1767" s="185" t="s">
        <v>81</v>
      </c>
      <c r="C1767" s="185">
        <v>2161</v>
      </c>
      <c r="D1767" s="185">
        <v>30</v>
      </c>
      <c r="E1767" s="185">
        <v>9</v>
      </c>
      <c r="F1767" s="185"/>
      <c r="G1767" s="185">
        <v>96</v>
      </c>
      <c r="H1767" s="185">
        <v>99</v>
      </c>
      <c r="I1767" s="185">
        <v>3</v>
      </c>
      <c r="J1767" s="185">
        <v>11</v>
      </c>
      <c r="K1767" s="185">
        <v>640</v>
      </c>
      <c r="L1767" s="185">
        <v>23.4</v>
      </c>
      <c r="M1767" s="186">
        <v>31.01</v>
      </c>
      <c r="N1767" s="187">
        <f>IF(Tabla2[[#This Row],[LECHE RETIRO DIA]]&lt;&gt;ISBLANK(Tabla2[[#This Row],[LECHE RETIRO DIA]]),SUM(Tabla2[[#This Row],[LECHE TANQUE DIA]:[LECHE RETIRO DIA]]),SUM(Tabla2[[#This Row],[LECHE TANQUE DIA]:[LECHE AUTOCONSUMO DIA]]))</f>
        <v>2200</v>
      </c>
      <c r="O1767" s="188">
        <f t="shared" si="395"/>
        <v>0.9822727272727273</v>
      </c>
      <c r="P1767" s="189">
        <f t="shared" si="396"/>
        <v>22.916666666666668</v>
      </c>
      <c r="Q1767" s="189">
        <f t="shared" si="397"/>
        <v>22.510416666666668</v>
      </c>
      <c r="R1767" s="189">
        <f t="shared" si="398"/>
        <v>2.7272727272727271</v>
      </c>
      <c r="S1767" s="189">
        <f t="shared" si="399"/>
        <v>3.4375</v>
      </c>
      <c r="T1767" s="189">
        <f t="shared" si="400"/>
        <v>6.666666666666667</v>
      </c>
      <c r="U1767" s="189">
        <f t="shared" si="401"/>
        <v>94.017094017094024</v>
      </c>
      <c r="V1767" s="189">
        <f t="shared" si="402"/>
        <v>4.1025641025641031</v>
      </c>
      <c r="W1767" s="189">
        <f>IFERROR(H1767/M1767,Tabla2[[#This Row],[CARGA PRODUCCION (ANIMALES/HA)]])</f>
        <v>3.1925185424056752</v>
      </c>
      <c r="X1767" s="190">
        <f t="shared" si="405"/>
        <v>2023</v>
      </c>
      <c r="Y1767" s="190">
        <f t="shared" si="406"/>
        <v>7</v>
      </c>
      <c r="Z1767" s="190" t="e">
        <f t="shared" ca="1" si="407"/>
        <v>#NAME?</v>
      </c>
      <c r="AA1767" s="191">
        <f t="shared" si="403"/>
        <v>99</v>
      </c>
      <c r="AB1767" s="188">
        <f t="shared" si="404"/>
        <v>0.96969696969696972</v>
      </c>
      <c r="AC1767" s="192">
        <f t="shared" si="408"/>
        <v>3.0303030303030276E-2</v>
      </c>
      <c r="AD1767" s="185"/>
    </row>
    <row r="1768" spans="1:30">
      <c r="A1768" s="184">
        <v>45132</v>
      </c>
      <c r="B1768" s="185" t="s">
        <v>83</v>
      </c>
      <c r="C1768" s="185">
        <v>2131</v>
      </c>
      <c r="D1768" s="185">
        <v>40</v>
      </c>
      <c r="E1768" s="185">
        <v>9</v>
      </c>
      <c r="F1768" s="185"/>
      <c r="G1768" s="185">
        <v>124</v>
      </c>
      <c r="H1768" s="185">
        <v>137</v>
      </c>
      <c r="I1768" s="185">
        <v>2</v>
      </c>
      <c r="J1768" s="185">
        <v>10</v>
      </c>
      <c r="K1768" s="185">
        <v>680</v>
      </c>
      <c r="L1768" s="185">
        <v>29.8</v>
      </c>
      <c r="M1768" s="186">
        <v>36.590000000000003</v>
      </c>
      <c r="N1768" s="187">
        <f>IF(Tabla2[[#This Row],[LECHE RETIRO DIA]]&lt;&gt;ISBLANK(Tabla2[[#This Row],[LECHE RETIRO DIA]]),SUM(Tabla2[[#This Row],[LECHE TANQUE DIA]:[LECHE RETIRO DIA]]),SUM(Tabla2[[#This Row],[LECHE TANQUE DIA]:[LECHE AUTOCONSUMO DIA]]))</f>
        <v>2180</v>
      </c>
      <c r="O1768" s="188">
        <f t="shared" si="395"/>
        <v>0.97752293577981653</v>
      </c>
      <c r="P1768" s="189">
        <f t="shared" si="396"/>
        <v>17.580645161290324</v>
      </c>
      <c r="Q1768" s="189">
        <f t="shared" si="397"/>
        <v>17.18548387096774</v>
      </c>
      <c r="R1768" s="189">
        <f t="shared" si="398"/>
        <v>4</v>
      </c>
      <c r="S1768" s="189">
        <f t="shared" si="399"/>
        <v>3.2058823529411766</v>
      </c>
      <c r="T1768" s="189">
        <f t="shared" si="400"/>
        <v>5.4838709677419351</v>
      </c>
      <c r="U1768" s="189">
        <f t="shared" si="401"/>
        <v>73.154362416107375</v>
      </c>
      <c r="V1768" s="189">
        <f t="shared" si="402"/>
        <v>4.1610738255033555</v>
      </c>
      <c r="W1768" s="189">
        <f>IFERROR(H1768/M1768,Tabla2[[#This Row],[CARGA PRODUCCION (ANIMALES/HA)]])</f>
        <v>3.7441924022957087</v>
      </c>
      <c r="X1768" s="190">
        <f t="shared" si="405"/>
        <v>2023</v>
      </c>
      <c r="Y1768" s="190">
        <f t="shared" si="406"/>
        <v>7</v>
      </c>
      <c r="Z1768" s="190" t="e">
        <f t="shared" ca="1" si="407"/>
        <v>#NAME?</v>
      </c>
      <c r="AA1768" s="191">
        <f t="shared" si="403"/>
        <v>137</v>
      </c>
      <c r="AB1768" s="188">
        <f t="shared" si="404"/>
        <v>0.9051094890510949</v>
      </c>
      <c r="AC1768" s="192">
        <f t="shared" si="408"/>
        <v>9.4890510948905105E-2</v>
      </c>
      <c r="AD1768" s="185"/>
    </row>
    <row r="1769" spans="1:30">
      <c r="A1769" s="184">
        <v>45132</v>
      </c>
      <c r="B1769" s="185" t="s">
        <v>85</v>
      </c>
      <c r="C1769" s="185">
        <v>1791</v>
      </c>
      <c r="D1769" s="185">
        <v>40</v>
      </c>
      <c r="E1769" s="185">
        <v>9</v>
      </c>
      <c r="F1769" s="185"/>
      <c r="G1769" s="185">
        <v>96</v>
      </c>
      <c r="H1769" s="185">
        <v>106</v>
      </c>
      <c r="I1769" s="185">
        <v>0</v>
      </c>
      <c r="J1769" s="185">
        <v>2</v>
      </c>
      <c r="K1769" s="185">
        <v>480</v>
      </c>
      <c r="L1769" s="185">
        <v>26.01</v>
      </c>
      <c r="M1769" s="186">
        <v>34.119999999999997</v>
      </c>
      <c r="N1769" s="187">
        <f>IF(Tabla2[[#This Row],[LECHE RETIRO DIA]]&lt;&gt;ISBLANK(Tabla2[[#This Row],[LECHE RETIRO DIA]]),SUM(Tabla2[[#This Row],[LECHE TANQUE DIA]:[LECHE RETIRO DIA]]),SUM(Tabla2[[#This Row],[LECHE TANQUE DIA]:[LECHE AUTOCONSUMO DIA]]))</f>
        <v>1840</v>
      </c>
      <c r="O1769" s="188">
        <f t="shared" si="395"/>
        <v>0.97336956521739126</v>
      </c>
      <c r="P1769" s="189">
        <f t="shared" si="396"/>
        <v>19.166666666666668</v>
      </c>
      <c r="Q1769" s="189">
        <f t="shared" si="397"/>
        <v>18.65625</v>
      </c>
      <c r="R1769" s="189">
        <f t="shared" si="398"/>
        <v>20</v>
      </c>
      <c r="S1769" s="189">
        <f t="shared" si="399"/>
        <v>3.8333333333333335</v>
      </c>
      <c r="T1769" s="189">
        <f t="shared" si="400"/>
        <v>5</v>
      </c>
      <c r="U1769" s="189">
        <f t="shared" si="401"/>
        <v>70.742022299115717</v>
      </c>
      <c r="V1769" s="189">
        <f t="shared" si="402"/>
        <v>3.6908881199538635</v>
      </c>
      <c r="W1769" s="189">
        <f>IFERROR(H1769/M1769,Tabla2[[#This Row],[CARGA PRODUCCION (ANIMALES/HA)]])</f>
        <v>3.1066822977725677</v>
      </c>
      <c r="X1769" s="190">
        <f t="shared" si="405"/>
        <v>2023</v>
      </c>
      <c r="Y1769" s="190">
        <f t="shared" si="406"/>
        <v>7</v>
      </c>
      <c r="Z1769" s="190" t="e">
        <f t="shared" ca="1" si="407"/>
        <v>#NAME?</v>
      </c>
      <c r="AA1769" s="191">
        <f t="shared" si="403"/>
        <v>106</v>
      </c>
      <c r="AB1769" s="188">
        <f t="shared" si="404"/>
        <v>0.90566037735849059</v>
      </c>
      <c r="AC1769" s="192">
        <f t="shared" si="408"/>
        <v>9.4339622641509413E-2</v>
      </c>
      <c r="AD1769" s="185"/>
    </row>
    <row r="1770" spans="1:30">
      <c r="A1770" s="184">
        <v>45132</v>
      </c>
      <c r="B1770" s="185" t="s">
        <v>88</v>
      </c>
      <c r="C1770" s="185">
        <v>689</v>
      </c>
      <c r="D1770" s="185">
        <v>15</v>
      </c>
      <c r="E1770" s="185">
        <v>5</v>
      </c>
      <c r="F1770" s="185"/>
      <c r="G1770" s="185">
        <v>41</v>
      </c>
      <c r="H1770" s="185">
        <v>42</v>
      </c>
      <c r="I1770" s="185">
        <v>0</v>
      </c>
      <c r="J1770" s="185">
        <v>6</v>
      </c>
      <c r="K1770" s="185">
        <v>180</v>
      </c>
      <c r="L1770" s="185">
        <v>14</v>
      </c>
      <c r="M1770" s="186">
        <v>15</v>
      </c>
      <c r="N1770" s="187">
        <f>IF(Tabla2[[#This Row],[LECHE RETIRO DIA]]&lt;&gt;ISBLANK(Tabla2[[#This Row],[LECHE RETIRO DIA]]),SUM(Tabla2[[#This Row],[LECHE TANQUE DIA]:[LECHE RETIRO DIA]]),SUM(Tabla2[[#This Row],[LECHE TANQUE DIA]:[LECHE AUTOCONSUMO DIA]]))</f>
        <v>709</v>
      </c>
      <c r="O1770" s="188">
        <f t="shared" si="395"/>
        <v>0.97179125528913968</v>
      </c>
      <c r="P1770" s="189">
        <f t="shared" si="396"/>
        <v>17.292682926829269</v>
      </c>
      <c r="Q1770" s="189">
        <f t="shared" si="397"/>
        <v>16.804878048780488</v>
      </c>
      <c r="R1770" s="189">
        <f t="shared" si="398"/>
        <v>2.5</v>
      </c>
      <c r="S1770" s="189">
        <f t="shared" si="399"/>
        <v>3.9388888888888891</v>
      </c>
      <c r="T1770" s="189">
        <f t="shared" si="400"/>
        <v>4.3902439024390247</v>
      </c>
      <c r="U1770" s="189">
        <f t="shared" si="401"/>
        <v>50.642857142857146</v>
      </c>
      <c r="V1770" s="189">
        <f t="shared" si="402"/>
        <v>2.9285714285714284</v>
      </c>
      <c r="W1770" s="189">
        <f>IFERROR(H1770/M1770,Tabla2[[#This Row],[CARGA PRODUCCION (ANIMALES/HA)]])</f>
        <v>2.8</v>
      </c>
      <c r="X1770" s="190">
        <f t="shared" si="405"/>
        <v>2023</v>
      </c>
      <c r="Y1770" s="190">
        <f t="shared" si="406"/>
        <v>7</v>
      </c>
      <c r="Z1770" s="190" t="e">
        <f t="shared" ca="1" si="407"/>
        <v>#NAME?</v>
      </c>
      <c r="AA1770" s="191">
        <f t="shared" si="403"/>
        <v>42</v>
      </c>
      <c r="AB1770" s="188">
        <f t="shared" si="404"/>
        <v>0.97619047619047616</v>
      </c>
      <c r="AC1770" s="192">
        <f t="shared" si="408"/>
        <v>2.3809523809523836E-2</v>
      </c>
      <c r="AD1770" s="185"/>
    </row>
    <row r="1771" spans="1:30">
      <c r="A1771" s="184">
        <v>45133</v>
      </c>
      <c r="B1771" s="185" t="s">
        <v>80</v>
      </c>
      <c r="C1771" s="185">
        <v>2241</v>
      </c>
      <c r="D1771" s="185">
        <v>30</v>
      </c>
      <c r="E1771" s="185">
        <v>9</v>
      </c>
      <c r="F1771" s="185"/>
      <c r="G1771" s="185">
        <v>96</v>
      </c>
      <c r="H1771" s="185">
        <v>99</v>
      </c>
      <c r="I1771" s="185">
        <v>3</v>
      </c>
      <c r="J1771" s="185">
        <v>11</v>
      </c>
      <c r="K1771" s="185">
        <v>640</v>
      </c>
      <c r="L1771" s="185">
        <v>23.4</v>
      </c>
      <c r="M1771" s="186">
        <v>31.01</v>
      </c>
      <c r="N1771" s="187">
        <f>IF(Tabla2[[#This Row],[LECHE RETIRO DIA]]&lt;&gt;ISBLANK(Tabla2[[#This Row],[LECHE RETIRO DIA]]),SUM(Tabla2[[#This Row],[LECHE TANQUE DIA]:[LECHE RETIRO DIA]]),SUM(Tabla2[[#This Row],[LECHE TANQUE DIA]:[LECHE AUTOCONSUMO DIA]]))</f>
        <v>2280</v>
      </c>
      <c r="O1771" s="188">
        <f t="shared" si="395"/>
        <v>0.98289473684210527</v>
      </c>
      <c r="P1771" s="189">
        <f t="shared" si="396"/>
        <v>23.75</v>
      </c>
      <c r="Q1771" s="189">
        <f t="shared" si="397"/>
        <v>23.34375</v>
      </c>
      <c r="R1771" s="189">
        <f t="shared" si="398"/>
        <v>2.7272727272727271</v>
      </c>
      <c r="S1771" s="189">
        <f t="shared" si="399"/>
        <v>3.5625</v>
      </c>
      <c r="T1771" s="189">
        <f t="shared" si="400"/>
        <v>6.666666666666667</v>
      </c>
      <c r="U1771" s="189">
        <f t="shared" si="401"/>
        <v>97.435897435897445</v>
      </c>
      <c r="V1771" s="189">
        <f t="shared" si="402"/>
        <v>4.1025641025641031</v>
      </c>
      <c r="W1771" s="189">
        <f>IFERROR(H1771/M1771,Tabla2[[#This Row],[CARGA PRODUCCION (ANIMALES/HA)]])</f>
        <v>3.1925185424056752</v>
      </c>
      <c r="X1771" s="190">
        <f t="shared" si="405"/>
        <v>2023</v>
      </c>
      <c r="Y1771" s="190">
        <f t="shared" si="406"/>
        <v>7</v>
      </c>
      <c r="Z1771" s="190" t="e">
        <f t="shared" ca="1" si="407"/>
        <v>#NAME?</v>
      </c>
      <c r="AA1771" s="191">
        <f t="shared" si="403"/>
        <v>99</v>
      </c>
      <c r="AB1771" s="188">
        <f t="shared" si="404"/>
        <v>0.96969696969696972</v>
      </c>
      <c r="AC1771" s="192">
        <f t="shared" si="408"/>
        <v>3.0303030303030276E-2</v>
      </c>
      <c r="AD1771" s="185"/>
    </row>
    <row r="1772" spans="1:30">
      <c r="A1772" s="184">
        <v>45133</v>
      </c>
      <c r="B1772" s="185" t="s">
        <v>83</v>
      </c>
      <c r="C1772" s="185">
        <v>2200</v>
      </c>
      <c r="D1772" s="185">
        <v>40</v>
      </c>
      <c r="E1772" s="185">
        <v>9</v>
      </c>
      <c r="F1772" s="185"/>
      <c r="G1772" s="185">
        <v>124</v>
      </c>
      <c r="H1772" s="185">
        <v>137</v>
      </c>
      <c r="I1772" s="185">
        <v>2</v>
      </c>
      <c r="J1772" s="185">
        <v>10</v>
      </c>
      <c r="K1772" s="185">
        <v>680</v>
      </c>
      <c r="L1772" s="185">
        <v>29.8</v>
      </c>
      <c r="M1772" s="186">
        <v>36.590000000000003</v>
      </c>
      <c r="N1772" s="187">
        <f>IF(Tabla2[[#This Row],[LECHE RETIRO DIA]]&lt;&gt;ISBLANK(Tabla2[[#This Row],[LECHE RETIRO DIA]]),SUM(Tabla2[[#This Row],[LECHE TANQUE DIA]:[LECHE RETIRO DIA]]),SUM(Tabla2[[#This Row],[LECHE TANQUE DIA]:[LECHE AUTOCONSUMO DIA]]))</f>
        <v>2249</v>
      </c>
      <c r="O1772" s="188">
        <f t="shared" si="395"/>
        <v>0.97821253890618054</v>
      </c>
      <c r="P1772" s="189">
        <f t="shared" si="396"/>
        <v>18.137096774193548</v>
      </c>
      <c r="Q1772" s="189">
        <f t="shared" si="397"/>
        <v>17.741935483870968</v>
      </c>
      <c r="R1772" s="189">
        <f t="shared" si="398"/>
        <v>4</v>
      </c>
      <c r="S1772" s="189">
        <f t="shared" si="399"/>
        <v>3.3073529411764704</v>
      </c>
      <c r="T1772" s="189">
        <f t="shared" si="400"/>
        <v>5.4838709677419351</v>
      </c>
      <c r="U1772" s="189">
        <f t="shared" si="401"/>
        <v>75.469798657718115</v>
      </c>
      <c r="V1772" s="189">
        <f t="shared" si="402"/>
        <v>4.1610738255033555</v>
      </c>
      <c r="W1772" s="189">
        <f>IFERROR(H1772/M1772,Tabla2[[#This Row],[CARGA PRODUCCION (ANIMALES/HA)]])</f>
        <v>3.7441924022957087</v>
      </c>
      <c r="X1772" s="190">
        <f t="shared" si="405"/>
        <v>2023</v>
      </c>
      <c r="Y1772" s="190">
        <f t="shared" si="406"/>
        <v>7</v>
      </c>
      <c r="Z1772" s="190" t="e">
        <f t="shared" ca="1" si="407"/>
        <v>#NAME?</v>
      </c>
      <c r="AA1772" s="191">
        <f t="shared" si="403"/>
        <v>137</v>
      </c>
      <c r="AB1772" s="188">
        <f t="shared" si="404"/>
        <v>0.9051094890510949</v>
      </c>
      <c r="AC1772" s="192">
        <f t="shared" si="408"/>
        <v>9.4890510948905105E-2</v>
      </c>
      <c r="AD1772" s="185"/>
    </row>
    <row r="1773" spans="1:30">
      <c r="A1773" s="184">
        <v>45133</v>
      </c>
      <c r="B1773" s="185" t="s">
        <v>84</v>
      </c>
      <c r="C1773" s="185">
        <v>1791</v>
      </c>
      <c r="D1773" s="185">
        <v>40</v>
      </c>
      <c r="E1773" s="185">
        <v>9</v>
      </c>
      <c r="F1773" s="185"/>
      <c r="G1773" s="185">
        <v>96</v>
      </c>
      <c r="H1773" s="185">
        <v>106</v>
      </c>
      <c r="I1773" s="185">
        <v>0</v>
      </c>
      <c r="J1773" s="185">
        <v>2</v>
      </c>
      <c r="K1773" s="185">
        <v>480</v>
      </c>
      <c r="L1773" s="185">
        <v>26.01</v>
      </c>
      <c r="M1773" s="186">
        <v>34.119999999999997</v>
      </c>
      <c r="N1773" s="187">
        <f>IF(Tabla2[[#This Row],[LECHE RETIRO DIA]]&lt;&gt;ISBLANK(Tabla2[[#This Row],[LECHE RETIRO DIA]]),SUM(Tabla2[[#This Row],[LECHE TANQUE DIA]:[LECHE RETIRO DIA]]),SUM(Tabla2[[#This Row],[LECHE TANQUE DIA]:[LECHE AUTOCONSUMO DIA]]))</f>
        <v>1840</v>
      </c>
      <c r="O1773" s="188">
        <f t="shared" si="395"/>
        <v>0.97336956521739126</v>
      </c>
      <c r="P1773" s="189">
        <f t="shared" si="396"/>
        <v>19.166666666666668</v>
      </c>
      <c r="Q1773" s="189">
        <f t="shared" si="397"/>
        <v>18.65625</v>
      </c>
      <c r="R1773" s="189">
        <f t="shared" si="398"/>
        <v>20</v>
      </c>
      <c r="S1773" s="189">
        <f t="shared" si="399"/>
        <v>3.8333333333333335</v>
      </c>
      <c r="T1773" s="189">
        <f t="shared" si="400"/>
        <v>5</v>
      </c>
      <c r="U1773" s="189">
        <f t="shared" si="401"/>
        <v>70.742022299115717</v>
      </c>
      <c r="V1773" s="189">
        <f t="shared" si="402"/>
        <v>3.6908881199538635</v>
      </c>
      <c r="W1773" s="189">
        <f>IFERROR(H1773/M1773,Tabla2[[#This Row],[CARGA PRODUCCION (ANIMALES/HA)]])</f>
        <v>3.1066822977725677</v>
      </c>
      <c r="X1773" s="190">
        <f t="shared" si="405"/>
        <v>2023</v>
      </c>
      <c r="Y1773" s="190">
        <f t="shared" si="406"/>
        <v>7</v>
      </c>
      <c r="Z1773" s="190" t="e">
        <f t="shared" ca="1" si="407"/>
        <v>#NAME?</v>
      </c>
      <c r="AA1773" s="191">
        <f t="shared" si="403"/>
        <v>106</v>
      </c>
      <c r="AB1773" s="188">
        <f t="shared" si="404"/>
        <v>0.90566037735849059</v>
      </c>
      <c r="AC1773" s="192">
        <f t="shared" si="408"/>
        <v>9.4339622641509413E-2</v>
      </c>
      <c r="AD1773" s="185"/>
    </row>
    <row r="1774" spans="1:30">
      <c r="A1774" s="184">
        <v>45133</v>
      </c>
      <c r="B1774" s="185" t="s">
        <v>117</v>
      </c>
      <c r="C1774" s="185">
        <v>635</v>
      </c>
      <c r="D1774" s="185">
        <v>15</v>
      </c>
      <c r="E1774" s="185">
        <v>5</v>
      </c>
      <c r="F1774" s="185"/>
      <c r="G1774" s="185">
        <v>41</v>
      </c>
      <c r="H1774" s="185">
        <v>42</v>
      </c>
      <c r="I1774" s="185">
        <v>0</v>
      </c>
      <c r="J1774" s="185">
        <v>6</v>
      </c>
      <c r="K1774" s="185">
        <v>180</v>
      </c>
      <c r="L1774" s="185">
        <v>14</v>
      </c>
      <c r="M1774" s="186">
        <v>15</v>
      </c>
      <c r="N1774" s="187">
        <f>IF(Tabla2[[#This Row],[LECHE RETIRO DIA]]&lt;&gt;ISBLANK(Tabla2[[#This Row],[LECHE RETIRO DIA]]),SUM(Tabla2[[#This Row],[LECHE TANQUE DIA]:[LECHE RETIRO DIA]]),SUM(Tabla2[[#This Row],[LECHE TANQUE DIA]:[LECHE AUTOCONSUMO DIA]]))</f>
        <v>655</v>
      </c>
      <c r="O1774" s="188">
        <f t="shared" si="395"/>
        <v>0.96946564885496178</v>
      </c>
      <c r="P1774" s="189">
        <f t="shared" si="396"/>
        <v>15.975609756097562</v>
      </c>
      <c r="Q1774" s="189">
        <f t="shared" si="397"/>
        <v>15.487804878048781</v>
      </c>
      <c r="R1774" s="189">
        <f t="shared" si="398"/>
        <v>2.5</v>
      </c>
      <c r="S1774" s="189">
        <f t="shared" si="399"/>
        <v>3.6388888888888888</v>
      </c>
      <c r="T1774" s="189">
        <f t="shared" si="400"/>
        <v>4.3902439024390247</v>
      </c>
      <c r="U1774" s="189">
        <f t="shared" si="401"/>
        <v>46.785714285714285</v>
      </c>
      <c r="V1774" s="189">
        <f t="shared" si="402"/>
        <v>2.9285714285714284</v>
      </c>
      <c r="W1774" s="189">
        <f>IFERROR(H1774/M1774,Tabla2[[#This Row],[CARGA PRODUCCION (ANIMALES/HA)]])</f>
        <v>2.8</v>
      </c>
      <c r="X1774" s="190">
        <f t="shared" si="405"/>
        <v>2023</v>
      </c>
      <c r="Y1774" s="190">
        <f t="shared" si="406"/>
        <v>7</v>
      </c>
      <c r="Z1774" s="190" t="e">
        <f t="shared" ca="1" si="407"/>
        <v>#NAME?</v>
      </c>
      <c r="AA1774" s="191">
        <f t="shared" si="403"/>
        <v>42</v>
      </c>
      <c r="AB1774" s="188">
        <f t="shared" si="404"/>
        <v>0.97619047619047616</v>
      </c>
      <c r="AC1774" s="192">
        <f t="shared" si="408"/>
        <v>2.3809523809523836E-2</v>
      </c>
      <c r="AD1774" s="185"/>
    </row>
    <row r="1775" spans="1:30">
      <c r="A1775" s="184">
        <v>45134</v>
      </c>
      <c r="B1775" s="185" t="s">
        <v>81</v>
      </c>
      <c r="C1775" s="185">
        <v>2217</v>
      </c>
      <c r="D1775" s="185">
        <v>30</v>
      </c>
      <c r="E1775" s="185">
        <v>9</v>
      </c>
      <c r="F1775" s="185"/>
      <c r="G1775" s="185">
        <v>97</v>
      </c>
      <c r="H1775" s="185">
        <v>100</v>
      </c>
      <c r="I1775" s="185">
        <v>4</v>
      </c>
      <c r="J1775" s="185">
        <v>11</v>
      </c>
      <c r="K1775" s="185">
        <v>640</v>
      </c>
      <c r="L1775" s="185">
        <v>23.4</v>
      </c>
      <c r="M1775" s="186">
        <v>31.01</v>
      </c>
      <c r="N1775" s="187">
        <f>IF(Tabla2[[#This Row],[LECHE RETIRO DIA]]&lt;&gt;ISBLANK(Tabla2[[#This Row],[LECHE RETIRO DIA]]),SUM(Tabla2[[#This Row],[LECHE TANQUE DIA]:[LECHE RETIRO DIA]]),SUM(Tabla2[[#This Row],[LECHE TANQUE DIA]:[LECHE AUTOCONSUMO DIA]]))</f>
        <v>2256</v>
      </c>
      <c r="O1775" s="188">
        <f t="shared" si="395"/>
        <v>0.98271276595744683</v>
      </c>
      <c r="P1775" s="189">
        <f t="shared" si="396"/>
        <v>23.257731958762886</v>
      </c>
      <c r="Q1775" s="189">
        <f t="shared" si="397"/>
        <v>22.855670103092784</v>
      </c>
      <c r="R1775" s="189">
        <f t="shared" si="398"/>
        <v>2.7272727272727271</v>
      </c>
      <c r="S1775" s="189">
        <f t="shared" si="399"/>
        <v>3.5249999999999999</v>
      </c>
      <c r="T1775" s="189">
        <f t="shared" si="400"/>
        <v>6.5979381443298966</v>
      </c>
      <c r="U1775" s="189">
        <f t="shared" si="401"/>
        <v>96.410256410256423</v>
      </c>
      <c r="V1775" s="189">
        <f t="shared" si="402"/>
        <v>4.1452991452991457</v>
      </c>
      <c r="W1775" s="189">
        <f>IFERROR(H1775/M1775,Tabla2[[#This Row],[CARGA PRODUCCION (ANIMALES/HA)]])</f>
        <v>3.224766204450177</v>
      </c>
      <c r="X1775" s="190">
        <f t="shared" si="405"/>
        <v>2023</v>
      </c>
      <c r="Y1775" s="190">
        <f t="shared" si="406"/>
        <v>7</v>
      </c>
      <c r="Z1775" s="190" t="e">
        <f t="shared" ca="1" si="407"/>
        <v>#NAME?</v>
      </c>
      <c r="AA1775" s="191">
        <f t="shared" si="403"/>
        <v>100</v>
      </c>
      <c r="AB1775" s="188">
        <f t="shared" si="404"/>
        <v>0.97</v>
      </c>
      <c r="AC1775" s="192">
        <f t="shared" si="408"/>
        <v>3.0000000000000027E-2</v>
      </c>
      <c r="AD1775" s="185"/>
    </row>
    <row r="1776" spans="1:30">
      <c r="A1776" s="184">
        <v>45134</v>
      </c>
      <c r="B1776" s="185" t="s">
        <v>83</v>
      </c>
      <c r="C1776" s="185">
        <v>2186</v>
      </c>
      <c r="D1776" s="185">
        <v>40</v>
      </c>
      <c r="E1776" s="185">
        <v>9</v>
      </c>
      <c r="F1776" s="185"/>
      <c r="G1776" s="185">
        <v>124</v>
      </c>
      <c r="H1776" s="185">
        <v>137</v>
      </c>
      <c r="I1776" s="185">
        <v>2</v>
      </c>
      <c r="J1776" s="185">
        <v>10</v>
      </c>
      <c r="K1776" s="185">
        <v>680</v>
      </c>
      <c r="L1776" s="185">
        <v>29.8</v>
      </c>
      <c r="M1776" s="186">
        <v>36.590000000000003</v>
      </c>
      <c r="N1776" s="187">
        <f>IF(Tabla2[[#This Row],[LECHE RETIRO DIA]]&lt;&gt;ISBLANK(Tabla2[[#This Row],[LECHE RETIRO DIA]]),SUM(Tabla2[[#This Row],[LECHE TANQUE DIA]:[LECHE RETIRO DIA]]),SUM(Tabla2[[#This Row],[LECHE TANQUE DIA]:[LECHE AUTOCONSUMO DIA]]))</f>
        <v>2235</v>
      </c>
      <c r="O1776" s="188">
        <f t="shared" si="395"/>
        <v>0.97807606263982105</v>
      </c>
      <c r="P1776" s="189">
        <f t="shared" si="396"/>
        <v>18.024193548387096</v>
      </c>
      <c r="Q1776" s="189">
        <f t="shared" si="397"/>
        <v>17.629032258064516</v>
      </c>
      <c r="R1776" s="189">
        <f t="shared" si="398"/>
        <v>4</v>
      </c>
      <c r="S1776" s="189">
        <f t="shared" si="399"/>
        <v>3.2867647058823528</v>
      </c>
      <c r="T1776" s="189">
        <f t="shared" si="400"/>
        <v>5.4838709677419351</v>
      </c>
      <c r="U1776" s="189">
        <f t="shared" si="401"/>
        <v>75</v>
      </c>
      <c r="V1776" s="189">
        <f t="shared" si="402"/>
        <v>4.1610738255033555</v>
      </c>
      <c r="W1776" s="189">
        <f>IFERROR(H1776/M1776,Tabla2[[#This Row],[CARGA PRODUCCION (ANIMALES/HA)]])</f>
        <v>3.7441924022957087</v>
      </c>
      <c r="X1776" s="190">
        <f t="shared" si="405"/>
        <v>2023</v>
      </c>
      <c r="Y1776" s="190">
        <f t="shared" si="406"/>
        <v>7</v>
      </c>
      <c r="Z1776" s="190" t="e">
        <f t="shared" ca="1" si="407"/>
        <v>#NAME?</v>
      </c>
      <c r="AA1776" s="191">
        <f t="shared" si="403"/>
        <v>137</v>
      </c>
      <c r="AB1776" s="188">
        <f t="shared" si="404"/>
        <v>0.9051094890510949</v>
      </c>
      <c r="AC1776" s="192">
        <f t="shared" si="408"/>
        <v>9.4890510948905105E-2</v>
      </c>
      <c r="AD1776" s="185"/>
    </row>
    <row r="1777" spans="1:30">
      <c r="A1777" s="184">
        <v>45134</v>
      </c>
      <c r="B1777" s="185" t="s">
        <v>85</v>
      </c>
      <c r="C1777" s="185">
        <v>1721</v>
      </c>
      <c r="D1777" s="185">
        <v>40</v>
      </c>
      <c r="E1777" s="185">
        <v>9</v>
      </c>
      <c r="F1777" s="185"/>
      <c r="G1777" s="185">
        <v>96</v>
      </c>
      <c r="H1777" s="185">
        <v>106</v>
      </c>
      <c r="I1777" s="185">
        <v>0</v>
      </c>
      <c r="J1777" s="185">
        <v>2</v>
      </c>
      <c r="K1777" s="185">
        <v>480</v>
      </c>
      <c r="L1777" s="185">
        <v>26.01</v>
      </c>
      <c r="M1777" s="186">
        <v>34.119999999999997</v>
      </c>
      <c r="N1777" s="187">
        <f>IF(Tabla2[[#This Row],[LECHE RETIRO DIA]]&lt;&gt;ISBLANK(Tabla2[[#This Row],[LECHE RETIRO DIA]]),SUM(Tabla2[[#This Row],[LECHE TANQUE DIA]:[LECHE RETIRO DIA]]),SUM(Tabla2[[#This Row],[LECHE TANQUE DIA]:[LECHE AUTOCONSUMO DIA]]))</f>
        <v>1770</v>
      </c>
      <c r="O1777" s="188">
        <f t="shared" si="395"/>
        <v>0.97231638418079092</v>
      </c>
      <c r="P1777" s="189">
        <f t="shared" si="396"/>
        <v>18.4375</v>
      </c>
      <c r="Q1777" s="189">
        <f t="shared" si="397"/>
        <v>17.927083333333332</v>
      </c>
      <c r="R1777" s="189">
        <f t="shared" si="398"/>
        <v>20</v>
      </c>
      <c r="S1777" s="189">
        <f t="shared" si="399"/>
        <v>3.6875</v>
      </c>
      <c r="T1777" s="189">
        <f t="shared" si="400"/>
        <v>5</v>
      </c>
      <c r="U1777" s="189">
        <f t="shared" si="401"/>
        <v>68.05074971164936</v>
      </c>
      <c r="V1777" s="189">
        <f t="shared" si="402"/>
        <v>3.6908881199538635</v>
      </c>
      <c r="W1777" s="189">
        <f>IFERROR(H1777/M1777,Tabla2[[#This Row],[CARGA PRODUCCION (ANIMALES/HA)]])</f>
        <v>3.1066822977725677</v>
      </c>
      <c r="X1777" s="190">
        <f t="shared" si="405"/>
        <v>2023</v>
      </c>
      <c r="Y1777" s="190">
        <f t="shared" si="406"/>
        <v>7</v>
      </c>
      <c r="Z1777" s="190" t="e">
        <f t="shared" ca="1" si="407"/>
        <v>#NAME?</v>
      </c>
      <c r="AA1777" s="191">
        <f t="shared" si="403"/>
        <v>106</v>
      </c>
      <c r="AB1777" s="188">
        <f t="shared" si="404"/>
        <v>0.90566037735849059</v>
      </c>
      <c r="AC1777" s="192">
        <f t="shared" si="408"/>
        <v>9.4339622641509413E-2</v>
      </c>
      <c r="AD1777" s="185"/>
    </row>
    <row r="1778" spans="1:30">
      <c r="A1778" s="184">
        <v>45134</v>
      </c>
      <c r="B1778" s="185" t="s">
        <v>88</v>
      </c>
      <c r="C1778" s="185">
        <v>668</v>
      </c>
      <c r="D1778" s="185">
        <v>15</v>
      </c>
      <c r="E1778" s="185">
        <v>5</v>
      </c>
      <c r="F1778" s="185"/>
      <c r="G1778" s="185">
        <v>41</v>
      </c>
      <c r="H1778" s="185">
        <v>42</v>
      </c>
      <c r="I1778" s="185">
        <v>0</v>
      </c>
      <c r="J1778" s="185">
        <v>6</v>
      </c>
      <c r="K1778" s="185">
        <v>180</v>
      </c>
      <c r="L1778" s="185">
        <v>14</v>
      </c>
      <c r="M1778" s="186">
        <v>15</v>
      </c>
      <c r="N1778" s="187">
        <f>IF(Tabla2[[#This Row],[LECHE RETIRO DIA]]&lt;&gt;ISBLANK(Tabla2[[#This Row],[LECHE RETIRO DIA]]),SUM(Tabla2[[#This Row],[LECHE TANQUE DIA]:[LECHE RETIRO DIA]]),SUM(Tabla2[[#This Row],[LECHE TANQUE DIA]:[LECHE AUTOCONSUMO DIA]]))</f>
        <v>688</v>
      </c>
      <c r="O1778" s="188">
        <f t="shared" si="395"/>
        <v>0.97093023255813948</v>
      </c>
      <c r="P1778" s="189">
        <f t="shared" si="396"/>
        <v>16.780487804878049</v>
      </c>
      <c r="Q1778" s="189">
        <f t="shared" si="397"/>
        <v>16.292682926829269</v>
      </c>
      <c r="R1778" s="189">
        <f t="shared" si="398"/>
        <v>2.5</v>
      </c>
      <c r="S1778" s="189">
        <f t="shared" si="399"/>
        <v>3.8222222222222224</v>
      </c>
      <c r="T1778" s="189">
        <f t="shared" si="400"/>
        <v>4.3902439024390247</v>
      </c>
      <c r="U1778" s="189">
        <f t="shared" si="401"/>
        <v>49.142857142857146</v>
      </c>
      <c r="V1778" s="189">
        <f t="shared" si="402"/>
        <v>2.9285714285714284</v>
      </c>
      <c r="W1778" s="189">
        <f>IFERROR(H1778/M1778,Tabla2[[#This Row],[CARGA PRODUCCION (ANIMALES/HA)]])</f>
        <v>2.8</v>
      </c>
      <c r="X1778" s="190">
        <f t="shared" si="405"/>
        <v>2023</v>
      </c>
      <c r="Y1778" s="190">
        <f t="shared" si="406"/>
        <v>7</v>
      </c>
      <c r="Z1778" s="190" t="e">
        <f t="shared" ca="1" si="407"/>
        <v>#NAME?</v>
      </c>
      <c r="AA1778" s="191">
        <f t="shared" si="403"/>
        <v>42</v>
      </c>
      <c r="AB1778" s="188">
        <f t="shared" si="404"/>
        <v>0.97619047619047616</v>
      </c>
      <c r="AC1778" s="192">
        <f t="shared" si="408"/>
        <v>2.3809523809523836E-2</v>
      </c>
      <c r="AD1778" s="185"/>
    </row>
    <row r="1779" spans="1:30">
      <c r="A1779" s="184">
        <v>45135</v>
      </c>
      <c r="B1779" s="185" t="s">
        <v>81</v>
      </c>
      <c r="C1779" s="185">
        <v>2232</v>
      </c>
      <c r="D1779" s="185">
        <v>30</v>
      </c>
      <c r="E1779" s="185">
        <v>9</v>
      </c>
      <c r="F1779" s="185"/>
      <c r="G1779" s="185">
        <v>97</v>
      </c>
      <c r="H1779" s="185">
        <v>100</v>
      </c>
      <c r="I1779" s="185">
        <v>4</v>
      </c>
      <c r="J1779" s="185">
        <v>11</v>
      </c>
      <c r="K1779" s="185">
        <v>640</v>
      </c>
      <c r="L1779" s="185">
        <v>23.4</v>
      </c>
      <c r="M1779" s="186">
        <v>31.01</v>
      </c>
      <c r="N1779" s="187">
        <f>IF(Tabla2[[#This Row],[LECHE RETIRO DIA]]&lt;&gt;ISBLANK(Tabla2[[#This Row],[LECHE RETIRO DIA]]),SUM(Tabla2[[#This Row],[LECHE TANQUE DIA]:[LECHE RETIRO DIA]]),SUM(Tabla2[[#This Row],[LECHE TANQUE DIA]:[LECHE AUTOCONSUMO DIA]]))</f>
        <v>2271</v>
      </c>
      <c r="O1779" s="188">
        <f t="shared" si="395"/>
        <v>0.9828269484808454</v>
      </c>
      <c r="P1779" s="189">
        <f t="shared" si="396"/>
        <v>23.412371134020617</v>
      </c>
      <c r="Q1779" s="189">
        <f t="shared" si="397"/>
        <v>23.010309278350515</v>
      </c>
      <c r="R1779" s="189">
        <f t="shared" si="398"/>
        <v>2.7272727272727271</v>
      </c>
      <c r="S1779" s="189">
        <f t="shared" si="399"/>
        <v>3.5484374999999999</v>
      </c>
      <c r="T1779" s="189">
        <f t="shared" si="400"/>
        <v>6.5979381443298966</v>
      </c>
      <c r="U1779" s="189">
        <f t="shared" si="401"/>
        <v>97.051282051282058</v>
      </c>
      <c r="V1779" s="189">
        <f t="shared" si="402"/>
        <v>4.1452991452991457</v>
      </c>
      <c r="W1779" s="189">
        <f>IFERROR(H1779/M1779,Tabla2[[#This Row],[CARGA PRODUCCION (ANIMALES/HA)]])</f>
        <v>3.224766204450177</v>
      </c>
      <c r="X1779" s="190">
        <f t="shared" si="405"/>
        <v>2023</v>
      </c>
      <c r="Y1779" s="190">
        <f t="shared" si="406"/>
        <v>7</v>
      </c>
      <c r="Z1779" s="190" t="e">
        <f t="shared" ca="1" si="407"/>
        <v>#NAME?</v>
      </c>
      <c r="AA1779" s="191">
        <f t="shared" si="403"/>
        <v>100</v>
      </c>
      <c r="AB1779" s="188">
        <f t="shared" si="404"/>
        <v>0.97</v>
      </c>
      <c r="AC1779" s="192">
        <f t="shared" si="408"/>
        <v>3.0000000000000027E-2</v>
      </c>
      <c r="AD1779" s="185"/>
    </row>
    <row r="1780" spans="1:30">
      <c r="A1780" s="184">
        <v>45135</v>
      </c>
      <c r="B1780" s="185" t="s">
        <v>83</v>
      </c>
      <c r="C1780" s="185">
        <v>2270</v>
      </c>
      <c r="D1780" s="185">
        <v>40</v>
      </c>
      <c r="E1780" s="185">
        <v>9</v>
      </c>
      <c r="F1780" s="185"/>
      <c r="G1780" s="185">
        <v>124</v>
      </c>
      <c r="H1780" s="185">
        <v>137</v>
      </c>
      <c r="I1780" s="185">
        <v>2</v>
      </c>
      <c r="J1780" s="185">
        <v>10</v>
      </c>
      <c r="K1780" s="185">
        <v>680</v>
      </c>
      <c r="L1780" s="185">
        <v>29.8</v>
      </c>
      <c r="M1780" s="186">
        <v>36.590000000000003</v>
      </c>
      <c r="N1780" s="187">
        <f>IF(Tabla2[[#This Row],[LECHE RETIRO DIA]]&lt;&gt;ISBLANK(Tabla2[[#This Row],[LECHE RETIRO DIA]]),SUM(Tabla2[[#This Row],[LECHE TANQUE DIA]:[LECHE RETIRO DIA]]),SUM(Tabla2[[#This Row],[LECHE TANQUE DIA]:[LECHE AUTOCONSUMO DIA]]))</f>
        <v>2319</v>
      </c>
      <c r="O1780" s="188">
        <f t="shared" si="395"/>
        <v>0.97887020267356617</v>
      </c>
      <c r="P1780" s="189">
        <f t="shared" si="396"/>
        <v>18.701612903225808</v>
      </c>
      <c r="Q1780" s="189">
        <f t="shared" si="397"/>
        <v>18.306451612903224</v>
      </c>
      <c r="R1780" s="189">
        <f t="shared" si="398"/>
        <v>4</v>
      </c>
      <c r="S1780" s="189">
        <f t="shared" si="399"/>
        <v>3.4102941176470587</v>
      </c>
      <c r="T1780" s="189">
        <f t="shared" si="400"/>
        <v>5.4838709677419351</v>
      </c>
      <c r="U1780" s="189">
        <f t="shared" si="401"/>
        <v>77.818791946308721</v>
      </c>
      <c r="V1780" s="189">
        <f t="shared" si="402"/>
        <v>4.1610738255033555</v>
      </c>
      <c r="W1780" s="189">
        <f>IFERROR(H1780/M1780,Tabla2[[#This Row],[CARGA PRODUCCION (ANIMALES/HA)]])</f>
        <v>3.7441924022957087</v>
      </c>
      <c r="X1780" s="190">
        <f t="shared" si="405"/>
        <v>2023</v>
      </c>
      <c r="Y1780" s="190">
        <f t="shared" si="406"/>
        <v>7</v>
      </c>
      <c r="Z1780" s="190" t="e">
        <f t="shared" ca="1" si="407"/>
        <v>#NAME?</v>
      </c>
      <c r="AA1780" s="191">
        <f t="shared" si="403"/>
        <v>137</v>
      </c>
      <c r="AB1780" s="188">
        <f t="shared" si="404"/>
        <v>0.9051094890510949</v>
      </c>
      <c r="AC1780" s="192">
        <f t="shared" si="408"/>
        <v>9.4890510948905105E-2</v>
      </c>
      <c r="AD1780" s="185"/>
    </row>
    <row r="1781" spans="1:30">
      <c r="A1781" s="184">
        <v>45135</v>
      </c>
      <c r="B1781" s="185" t="s">
        <v>85</v>
      </c>
      <c r="C1781" s="185">
        <v>1762</v>
      </c>
      <c r="D1781" s="185">
        <v>40</v>
      </c>
      <c r="E1781" s="185">
        <v>9</v>
      </c>
      <c r="F1781" s="185"/>
      <c r="G1781" s="185">
        <v>96</v>
      </c>
      <c r="H1781" s="185">
        <v>108</v>
      </c>
      <c r="I1781" s="185">
        <v>0</v>
      </c>
      <c r="J1781" s="185">
        <v>2</v>
      </c>
      <c r="K1781" s="185">
        <v>480</v>
      </c>
      <c r="L1781" s="185">
        <v>26.01</v>
      </c>
      <c r="M1781" s="186">
        <v>34.119999999999997</v>
      </c>
      <c r="N1781" s="187">
        <f>IF(Tabla2[[#This Row],[LECHE RETIRO DIA]]&lt;&gt;ISBLANK(Tabla2[[#This Row],[LECHE RETIRO DIA]]),SUM(Tabla2[[#This Row],[LECHE TANQUE DIA]:[LECHE RETIRO DIA]]),SUM(Tabla2[[#This Row],[LECHE TANQUE DIA]:[LECHE AUTOCONSUMO DIA]]))</f>
        <v>1811</v>
      </c>
      <c r="O1781" s="188">
        <f t="shared" si="395"/>
        <v>0.97294312534511318</v>
      </c>
      <c r="P1781" s="189">
        <f t="shared" si="396"/>
        <v>18.864583333333332</v>
      </c>
      <c r="Q1781" s="189">
        <f t="shared" si="397"/>
        <v>18.354166666666668</v>
      </c>
      <c r="R1781" s="189">
        <f t="shared" si="398"/>
        <v>20</v>
      </c>
      <c r="S1781" s="189">
        <f t="shared" si="399"/>
        <v>3.7729166666666667</v>
      </c>
      <c r="T1781" s="189">
        <f t="shared" si="400"/>
        <v>5</v>
      </c>
      <c r="U1781" s="189">
        <f t="shared" si="401"/>
        <v>69.627066512879651</v>
      </c>
      <c r="V1781" s="189">
        <f t="shared" si="402"/>
        <v>3.6908881199538635</v>
      </c>
      <c r="W1781" s="189">
        <f>IFERROR(H1781/M1781,Tabla2[[#This Row],[CARGA PRODUCCION (ANIMALES/HA)]])</f>
        <v>3.1652989449003521</v>
      </c>
      <c r="X1781" s="190">
        <f t="shared" si="405"/>
        <v>2023</v>
      </c>
      <c r="Y1781" s="190">
        <f t="shared" si="406"/>
        <v>7</v>
      </c>
      <c r="Z1781" s="190" t="e">
        <f t="shared" ca="1" si="407"/>
        <v>#NAME?</v>
      </c>
      <c r="AA1781" s="191">
        <f t="shared" si="403"/>
        <v>108</v>
      </c>
      <c r="AB1781" s="188">
        <f t="shared" si="404"/>
        <v>0.88888888888888884</v>
      </c>
      <c r="AC1781" s="192">
        <f t="shared" si="408"/>
        <v>0.11111111111111116</v>
      </c>
      <c r="AD1781" s="185"/>
    </row>
    <row r="1782" spans="1:30">
      <c r="A1782" s="184">
        <v>45135</v>
      </c>
      <c r="B1782" s="185" t="s">
        <v>88</v>
      </c>
      <c r="C1782" s="185">
        <v>689</v>
      </c>
      <c r="D1782" s="185">
        <v>15</v>
      </c>
      <c r="E1782" s="185">
        <v>5</v>
      </c>
      <c r="F1782" s="185"/>
      <c r="G1782" s="185">
        <v>41</v>
      </c>
      <c r="H1782" s="185">
        <v>42</v>
      </c>
      <c r="I1782" s="185">
        <v>0</v>
      </c>
      <c r="J1782" s="185">
        <v>6</v>
      </c>
      <c r="K1782" s="185">
        <v>180</v>
      </c>
      <c r="L1782" s="185">
        <v>14</v>
      </c>
      <c r="M1782" s="186">
        <v>15</v>
      </c>
      <c r="N1782" s="187">
        <f>IF(Tabla2[[#This Row],[LECHE RETIRO DIA]]&lt;&gt;ISBLANK(Tabla2[[#This Row],[LECHE RETIRO DIA]]),SUM(Tabla2[[#This Row],[LECHE TANQUE DIA]:[LECHE RETIRO DIA]]),SUM(Tabla2[[#This Row],[LECHE TANQUE DIA]:[LECHE AUTOCONSUMO DIA]]))</f>
        <v>709</v>
      </c>
      <c r="O1782" s="188">
        <f t="shared" si="395"/>
        <v>0.97179125528913968</v>
      </c>
      <c r="P1782" s="189">
        <f t="shared" si="396"/>
        <v>17.292682926829269</v>
      </c>
      <c r="Q1782" s="189">
        <f t="shared" si="397"/>
        <v>16.804878048780488</v>
      </c>
      <c r="R1782" s="189">
        <f t="shared" si="398"/>
        <v>2.5</v>
      </c>
      <c r="S1782" s="189">
        <f t="shared" si="399"/>
        <v>3.9388888888888891</v>
      </c>
      <c r="T1782" s="189">
        <f t="shared" si="400"/>
        <v>4.3902439024390247</v>
      </c>
      <c r="U1782" s="189">
        <f t="shared" si="401"/>
        <v>50.642857142857146</v>
      </c>
      <c r="V1782" s="189">
        <f t="shared" si="402"/>
        <v>2.9285714285714284</v>
      </c>
      <c r="W1782" s="189">
        <f>IFERROR(H1782/M1782,Tabla2[[#This Row],[CARGA PRODUCCION (ANIMALES/HA)]])</f>
        <v>2.8</v>
      </c>
      <c r="X1782" s="190">
        <f t="shared" si="405"/>
        <v>2023</v>
      </c>
      <c r="Y1782" s="190">
        <f t="shared" si="406"/>
        <v>7</v>
      </c>
      <c r="Z1782" s="190" t="e">
        <f t="shared" ca="1" si="407"/>
        <v>#NAME?</v>
      </c>
      <c r="AA1782" s="191">
        <f t="shared" si="403"/>
        <v>42</v>
      </c>
      <c r="AB1782" s="188">
        <f t="shared" si="404"/>
        <v>0.97619047619047616</v>
      </c>
      <c r="AC1782" s="192">
        <f t="shared" si="408"/>
        <v>2.3809523809523836E-2</v>
      </c>
      <c r="AD1782" s="185"/>
    </row>
    <row r="1783" spans="1:30">
      <c r="A1783" s="184">
        <v>45136</v>
      </c>
      <c r="B1783" s="185" t="s">
        <v>81</v>
      </c>
      <c r="C1783" s="185">
        <v>2152</v>
      </c>
      <c r="D1783" s="185">
        <v>30</v>
      </c>
      <c r="E1783" s="185">
        <v>9</v>
      </c>
      <c r="F1783" s="185"/>
      <c r="G1783" s="185">
        <v>98</v>
      </c>
      <c r="H1783" s="185">
        <v>101</v>
      </c>
      <c r="I1783" s="185">
        <v>4</v>
      </c>
      <c r="J1783" s="185">
        <v>11</v>
      </c>
      <c r="K1783" s="185">
        <v>640</v>
      </c>
      <c r="L1783" s="185">
        <v>23.4</v>
      </c>
      <c r="M1783" s="186">
        <v>31.01</v>
      </c>
      <c r="N1783" s="187">
        <f>IF(Tabla2[[#This Row],[LECHE RETIRO DIA]]&lt;&gt;ISBLANK(Tabla2[[#This Row],[LECHE RETIRO DIA]]),SUM(Tabla2[[#This Row],[LECHE TANQUE DIA]:[LECHE RETIRO DIA]]),SUM(Tabla2[[#This Row],[LECHE TANQUE DIA]:[LECHE AUTOCONSUMO DIA]]))</f>
        <v>2191</v>
      </c>
      <c r="O1783" s="188">
        <f t="shared" si="395"/>
        <v>0.98219990871748064</v>
      </c>
      <c r="P1783" s="189">
        <f t="shared" si="396"/>
        <v>22.357142857142858</v>
      </c>
      <c r="Q1783" s="189">
        <f t="shared" si="397"/>
        <v>21.959183673469386</v>
      </c>
      <c r="R1783" s="189">
        <f t="shared" si="398"/>
        <v>2.7272727272727271</v>
      </c>
      <c r="S1783" s="189">
        <f t="shared" si="399"/>
        <v>3.4234374999999999</v>
      </c>
      <c r="T1783" s="189">
        <f t="shared" si="400"/>
        <v>6.5306122448979593</v>
      </c>
      <c r="U1783" s="189">
        <f t="shared" si="401"/>
        <v>93.632478632478637</v>
      </c>
      <c r="V1783" s="189">
        <f t="shared" si="402"/>
        <v>4.1880341880341883</v>
      </c>
      <c r="W1783" s="189">
        <f>IFERROR(H1783/M1783,Tabla2[[#This Row],[CARGA PRODUCCION (ANIMALES/HA)]])</f>
        <v>3.2570138664946788</v>
      </c>
      <c r="X1783" s="190">
        <f t="shared" si="405"/>
        <v>2023</v>
      </c>
      <c r="Y1783" s="190">
        <f t="shared" si="406"/>
        <v>7</v>
      </c>
      <c r="Z1783" s="190" t="e">
        <f t="shared" ca="1" si="407"/>
        <v>#NAME?</v>
      </c>
      <c r="AA1783" s="191">
        <f t="shared" si="403"/>
        <v>101</v>
      </c>
      <c r="AB1783" s="188">
        <f t="shared" si="404"/>
        <v>0.97029702970297027</v>
      </c>
      <c r="AC1783" s="192">
        <f t="shared" si="408"/>
        <v>2.9702970297029729E-2</v>
      </c>
      <c r="AD1783" s="185"/>
    </row>
    <row r="1784" spans="1:30">
      <c r="A1784" s="184">
        <v>45136</v>
      </c>
      <c r="B1784" s="185" t="s">
        <v>83</v>
      </c>
      <c r="C1784" s="185">
        <v>2195</v>
      </c>
      <c r="D1784" s="185">
        <v>40</v>
      </c>
      <c r="E1784" s="185">
        <v>9</v>
      </c>
      <c r="F1784" s="185"/>
      <c r="G1784" s="185">
        <v>124</v>
      </c>
      <c r="H1784" s="185">
        <v>137</v>
      </c>
      <c r="I1784" s="185">
        <v>2</v>
      </c>
      <c r="J1784" s="185">
        <v>10</v>
      </c>
      <c r="K1784" s="185">
        <v>680</v>
      </c>
      <c r="L1784" s="185">
        <v>29.8</v>
      </c>
      <c r="M1784" s="186">
        <v>36.590000000000003</v>
      </c>
      <c r="N1784" s="187">
        <f>IF(Tabla2[[#This Row],[LECHE RETIRO DIA]]&lt;&gt;ISBLANK(Tabla2[[#This Row],[LECHE RETIRO DIA]]),SUM(Tabla2[[#This Row],[LECHE TANQUE DIA]:[LECHE RETIRO DIA]]),SUM(Tabla2[[#This Row],[LECHE TANQUE DIA]:[LECHE AUTOCONSUMO DIA]]))</f>
        <v>2244</v>
      </c>
      <c r="O1784" s="188">
        <f t="shared" si="395"/>
        <v>0.97816399286987521</v>
      </c>
      <c r="P1784" s="189">
        <f t="shared" si="396"/>
        <v>18.096774193548388</v>
      </c>
      <c r="Q1784" s="189">
        <f t="shared" si="397"/>
        <v>17.701612903225808</v>
      </c>
      <c r="R1784" s="189">
        <f t="shared" si="398"/>
        <v>4</v>
      </c>
      <c r="S1784" s="189">
        <f t="shared" si="399"/>
        <v>3.3</v>
      </c>
      <c r="T1784" s="189">
        <f t="shared" si="400"/>
        <v>5.4838709677419351</v>
      </c>
      <c r="U1784" s="189">
        <f t="shared" si="401"/>
        <v>75.302013422818789</v>
      </c>
      <c r="V1784" s="189">
        <f t="shared" si="402"/>
        <v>4.1610738255033555</v>
      </c>
      <c r="W1784" s="189">
        <f>IFERROR(H1784/M1784,Tabla2[[#This Row],[CARGA PRODUCCION (ANIMALES/HA)]])</f>
        <v>3.7441924022957087</v>
      </c>
      <c r="X1784" s="190">
        <f t="shared" si="405"/>
        <v>2023</v>
      </c>
      <c r="Y1784" s="190">
        <f t="shared" si="406"/>
        <v>7</v>
      </c>
      <c r="Z1784" s="190" t="e">
        <f t="shared" ca="1" si="407"/>
        <v>#NAME?</v>
      </c>
      <c r="AA1784" s="191">
        <f t="shared" si="403"/>
        <v>137</v>
      </c>
      <c r="AB1784" s="188">
        <f t="shared" si="404"/>
        <v>0.9051094890510949</v>
      </c>
      <c r="AC1784" s="192">
        <f t="shared" si="408"/>
        <v>9.4890510948905105E-2</v>
      </c>
      <c r="AD1784" s="185"/>
    </row>
    <row r="1785" spans="1:30">
      <c r="A1785" s="184">
        <v>45136</v>
      </c>
      <c r="B1785" s="185" t="s">
        <v>85</v>
      </c>
      <c r="C1785" s="185">
        <v>1729</v>
      </c>
      <c r="D1785" s="185">
        <v>40</v>
      </c>
      <c r="E1785" s="185">
        <v>9</v>
      </c>
      <c r="F1785" s="185"/>
      <c r="G1785" s="185">
        <v>96</v>
      </c>
      <c r="H1785" s="185">
        <v>106</v>
      </c>
      <c r="I1785" s="185">
        <v>0</v>
      </c>
      <c r="J1785" s="185">
        <v>2</v>
      </c>
      <c r="K1785" s="185">
        <v>480</v>
      </c>
      <c r="L1785" s="185">
        <v>26.01</v>
      </c>
      <c r="M1785" s="186">
        <v>34.119999999999997</v>
      </c>
      <c r="N1785" s="187">
        <f>IF(Tabla2[[#This Row],[LECHE RETIRO DIA]]&lt;&gt;ISBLANK(Tabla2[[#This Row],[LECHE RETIRO DIA]]),SUM(Tabla2[[#This Row],[LECHE TANQUE DIA]:[LECHE RETIRO DIA]]),SUM(Tabla2[[#This Row],[LECHE TANQUE DIA]:[LECHE AUTOCONSUMO DIA]]))</f>
        <v>1778</v>
      </c>
      <c r="O1785" s="188">
        <f t="shared" si="395"/>
        <v>0.97244094488188981</v>
      </c>
      <c r="P1785" s="189">
        <f t="shared" si="396"/>
        <v>18.520833333333332</v>
      </c>
      <c r="Q1785" s="189">
        <f t="shared" si="397"/>
        <v>18.010416666666668</v>
      </c>
      <c r="R1785" s="189">
        <f t="shared" si="398"/>
        <v>20</v>
      </c>
      <c r="S1785" s="189">
        <f t="shared" si="399"/>
        <v>3.7041666666666666</v>
      </c>
      <c r="T1785" s="189">
        <f t="shared" si="400"/>
        <v>5</v>
      </c>
      <c r="U1785" s="189">
        <f t="shared" si="401"/>
        <v>68.358323721645519</v>
      </c>
      <c r="V1785" s="189">
        <f t="shared" si="402"/>
        <v>3.6908881199538635</v>
      </c>
      <c r="W1785" s="189">
        <f>IFERROR(H1785/M1785,Tabla2[[#This Row],[CARGA PRODUCCION (ANIMALES/HA)]])</f>
        <v>3.1066822977725677</v>
      </c>
      <c r="X1785" s="190">
        <f t="shared" si="405"/>
        <v>2023</v>
      </c>
      <c r="Y1785" s="190">
        <f t="shared" si="406"/>
        <v>7</v>
      </c>
      <c r="Z1785" s="190" t="e">
        <f t="shared" ca="1" si="407"/>
        <v>#NAME?</v>
      </c>
      <c r="AA1785" s="191">
        <f t="shared" si="403"/>
        <v>106</v>
      </c>
      <c r="AB1785" s="188">
        <f t="shared" si="404"/>
        <v>0.90566037735849059</v>
      </c>
      <c r="AC1785" s="192">
        <f t="shared" si="408"/>
        <v>9.4339622641509413E-2</v>
      </c>
      <c r="AD1785" s="185"/>
    </row>
    <row r="1786" spans="1:30">
      <c r="A1786" s="184">
        <v>45136</v>
      </c>
      <c r="B1786" s="185" t="s">
        <v>88</v>
      </c>
      <c r="C1786" s="185">
        <v>656</v>
      </c>
      <c r="D1786" s="185">
        <v>15</v>
      </c>
      <c r="E1786" s="185">
        <v>5</v>
      </c>
      <c r="F1786" s="185"/>
      <c r="G1786" s="185">
        <v>41</v>
      </c>
      <c r="H1786" s="185">
        <v>42</v>
      </c>
      <c r="I1786" s="185">
        <v>0</v>
      </c>
      <c r="J1786" s="185">
        <v>6</v>
      </c>
      <c r="K1786" s="185">
        <v>180</v>
      </c>
      <c r="L1786" s="185">
        <v>14</v>
      </c>
      <c r="M1786" s="186">
        <v>15</v>
      </c>
      <c r="N1786" s="187">
        <f>IF(Tabla2[[#This Row],[LECHE RETIRO DIA]]&lt;&gt;ISBLANK(Tabla2[[#This Row],[LECHE RETIRO DIA]]),SUM(Tabla2[[#This Row],[LECHE TANQUE DIA]:[LECHE RETIRO DIA]]),SUM(Tabla2[[#This Row],[LECHE TANQUE DIA]:[LECHE AUTOCONSUMO DIA]]))</f>
        <v>676</v>
      </c>
      <c r="O1786" s="188">
        <f t="shared" si="395"/>
        <v>0.97041420118343191</v>
      </c>
      <c r="P1786" s="189">
        <f t="shared" si="396"/>
        <v>16.487804878048781</v>
      </c>
      <c r="Q1786" s="189">
        <f t="shared" si="397"/>
        <v>16</v>
      </c>
      <c r="R1786" s="189">
        <f t="shared" si="398"/>
        <v>2.5</v>
      </c>
      <c r="S1786" s="189">
        <f t="shared" si="399"/>
        <v>3.7555555555555555</v>
      </c>
      <c r="T1786" s="189">
        <f t="shared" si="400"/>
        <v>4.3902439024390247</v>
      </c>
      <c r="U1786" s="189">
        <f t="shared" si="401"/>
        <v>48.285714285714285</v>
      </c>
      <c r="V1786" s="189">
        <f t="shared" si="402"/>
        <v>2.9285714285714284</v>
      </c>
      <c r="W1786" s="189">
        <f>IFERROR(H1786/M1786,Tabla2[[#This Row],[CARGA PRODUCCION (ANIMALES/HA)]])</f>
        <v>2.8</v>
      </c>
      <c r="X1786" s="190">
        <f t="shared" si="405"/>
        <v>2023</v>
      </c>
      <c r="Y1786" s="190">
        <f t="shared" si="406"/>
        <v>7</v>
      </c>
      <c r="Z1786" s="190" t="e">
        <f t="shared" ca="1" si="407"/>
        <v>#NAME?</v>
      </c>
      <c r="AA1786" s="191">
        <f t="shared" si="403"/>
        <v>42</v>
      </c>
      <c r="AB1786" s="188">
        <f t="shared" si="404"/>
        <v>0.97619047619047616</v>
      </c>
      <c r="AC1786" s="192">
        <f t="shared" si="408"/>
        <v>2.3809523809523836E-2</v>
      </c>
      <c r="AD1786" s="185"/>
    </row>
    <row r="1787" spans="1:30">
      <c r="A1787" s="184">
        <v>45137</v>
      </c>
      <c r="B1787" s="185" t="s">
        <v>81</v>
      </c>
      <c r="C1787" s="185">
        <v>2185</v>
      </c>
      <c r="D1787" s="185">
        <v>30</v>
      </c>
      <c r="E1787" s="185">
        <v>9</v>
      </c>
      <c r="F1787" s="185"/>
      <c r="G1787" s="185">
        <v>98</v>
      </c>
      <c r="H1787" s="185">
        <v>101</v>
      </c>
      <c r="I1787" s="185">
        <v>4</v>
      </c>
      <c r="J1787" s="185">
        <v>11</v>
      </c>
      <c r="K1787" s="185">
        <v>640</v>
      </c>
      <c r="L1787" s="185">
        <v>23.4</v>
      </c>
      <c r="M1787" s="186">
        <v>31.01</v>
      </c>
      <c r="N1787" s="187">
        <f>IF(Tabla2[[#This Row],[LECHE RETIRO DIA]]&lt;&gt;ISBLANK(Tabla2[[#This Row],[LECHE RETIRO DIA]]),SUM(Tabla2[[#This Row],[LECHE TANQUE DIA]:[LECHE RETIRO DIA]]),SUM(Tabla2[[#This Row],[LECHE TANQUE DIA]:[LECHE AUTOCONSUMO DIA]]))</f>
        <v>2224</v>
      </c>
      <c r="O1787" s="188">
        <f t="shared" si="395"/>
        <v>0.98246402877697847</v>
      </c>
      <c r="P1787" s="189">
        <f t="shared" si="396"/>
        <v>22.693877551020407</v>
      </c>
      <c r="Q1787" s="189">
        <f t="shared" si="397"/>
        <v>22.295918367346939</v>
      </c>
      <c r="R1787" s="189">
        <f t="shared" si="398"/>
        <v>2.7272727272727271</v>
      </c>
      <c r="S1787" s="189">
        <f t="shared" si="399"/>
        <v>3.4750000000000001</v>
      </c>
      <c r="T1787" s="189">
        <f t="shared" si="400"/>
        <v>6.5306122448979593</v>
      </c>
      <c r="U1787" s="189">
        <f t="shared" si="401"/>
        <v>95.042735042735046</v>
      </c>
      <c r="V1787" s="189">
        <f t="shared" si="402"/>
        <v>4.1880341880341883</v>
      </c>
      <c r="W1787" s="189">
        <f>IFERROR(H1787/M1787,Tabla2[[#This Row],[CARGA PRODUCCION (ANIMALES/HA)]])</f>
        <v>3.2570138664946788</v>
      </c>
      <c r="X1787" s="190">
        <f t="shared" si="405"/>
        <v>2023</v>
      </c>
      <c r="Y1787" s="190">
        <f t="shared" si="406"/>
        <v>7</v>
      </c>
      <c r="Z1787" s="190" t="e">
        <f t="shared" ca="1" si="407"/>
        <v>#NAME?</v>
      </c>
      <c r="AA1787" s="191">
        <f t="shared" si="403"/>
        <v>101</v>
      </c>
      <c r="AB1787" s="188">
        <f t="shared" si="404"/>
        <v>0.97029702970297027</v>
      </c>
      <c r="AC1787" s="192">
        <f t="shared" si="408"/>
        <v>2.9702970297029729E-2</v>
      </c>
      <c r="AD1787" s="185"/>
    </row>
    <row r="1788" spans="1:30">
      <c r="A1788" s="184">
        <v>45137</v>
      </c>
      <c r="B1788" s="185" t="s">
        <v>83</v>
      </c>
      <c r="C1788" s="185">
        <v>2185</v>
      </c>
      <c r="D1788" s="185">
        <v>40</v>
      </c>
      <c r="E1788" s="185">
        <v>9</v>
      </c>
      <c r="F1788" s="185"/>
      <c r="G1788" s="185">
        <v>124</v>
      </c>
      <c r="H1788" s="185">
        <v>137</v>
      </c>
      <c r="I1788" s="185">
        <v>2</v>
      </c>
      <c r="J1788" s="185">
        <v>10</v>
      </c>
      <c r="K1788" s="185">
        <v>680</v>
      </c>
      <c r="L1788" s="185">
        <v>29.8</v>
      </c>
      <c r="M1788" s="186">
        <v>36.590000000000003</v>
      </c>
      <c r="N1788" s="187">
        <f>IF(Tabla2[[#This Row],[LECHE RETIRO DIA]]&lt;&gt;ISBLANK(Tabla2[[#This Row],[LECHE RETIRO DIA]]),SUM(Tabla2[[#This Row],[LECHE TANQUE DIA]:[LECHE RETIRO DIA]]),SUM(Tabla2[[#This Row],[LECHE TANQUE DIA]:[LECHE AUTOCONSUMO DIA]]))</f>
        <v>2234</v>
      </c>
      <c r="O1788" s="188">
        <f t="shared" ref="O1788:O1851" si="409">IFERROR(C1788/N1788,"")</f>
        <v>0.97806624888093108</v>
      </c>
      <c r="P1788" s="189">
        <f t="shared" ref="P1788:P1851" si="410">IFERROR(N1788/G1788,"")</f>
        <v>18.016129032258064</v>
      </c>
      <c r="Q1788" s="189">
        <f t="shared" ref="Q1788:Q1851" si="411">IFERROR(C1788/G1788,"")</f>
        <v>17.620967741935484</v>
      </c>
      <c r="R1788" s="189">
        <f t="shared" ref="R1788:R1851" si="412">IFERROR(D1788/J1788,"")</f>
        <v>4</v>
      </c>
      <c r="S1788" s="189">
        <f t="shared" ref="S1788:S1851" si="413">IFERROR(N1788/K1788,"")</f>
        <v>3.2852941176470587</v>
      </c>
      <c r="T1788" s="189">
        <f t="shared" ref="T1788:T1851" si="414">IFERROR(K1788/G1788,"")</f>
        <v>5.4838709677419351</v>
      </c>
      <c r="U1788" s="189">
        <f t="shared" ref="U1788:U1851" si="415">IFERROR(N1788/L1788,"")</f>
        <v>74.966442953020135</v>
      </c>
      <c r="V1788" s="189">
        <f t="shared" ref="V1788:V1851" si="416">IFERROR(G1788/L1788,"")</f>
        <v>4.1610738255033555</v>
      </c>
      <c r="W1788" s="189">
        <f>IFERROR(H1788/M1788,Tabla2[[#This Row],[CARGA PRODUCCION (ANIMALES/HA)]])</f>
        <v>3.7441924022957087</v>
      </c>
      <c r="X1788" s="190">
        <f t="shared" si="405"/>
        <v>2023</v>
      </c>
      <c r="Y1788" s="190">
        <f t="shared" si="406"/>
        <v>7</v>
      </c>
      <c r="Z1788" s="190" t="e">
        <f t="shared" ca="1" si="407"/>
        <v>#NAME?</v>
      </c>
      <c r="AA1788" s="191">
        <f t="shared" ref="AA1788:AA1851" si="417">IF(H1788&gt;0,H1788,G1788)</f>
        <v>137</v>
      </c>
      <c r="AB1788" s="188">
        <f t="shared" ref="AB1788:AB1851" si="418">IFERROR(G1788/AA1788,"")</f>
        <v>0.9051094890510949</v>
      </c>
      <c r="AC1788" s="192">
        <f t="shared" si="408"/>
        <v>9.4890510948905105E-2</v>
      </c>
      <c r="AD1788" s="185"/>
    </row>
    <row r="1789" spans="1:30">
      <c r="A1789" s="184">
        <v>45137</v>
      </c>
      <c r="B1789" s="185" t="s">
        <v>85</v>
      </c>
      <c r="C1789" s="185">
        <v>1750</v>
      </c>
      <c r="D1789" s="185">
        <v>40</v>
      </c>
      <c r="E1789" s="185">
        <v>9</v>
      </c>
      <c r="F1789" s="185"/>
      <c r="G1789" s="185">
        <v>96</v>
      </c>
      <c r="H1789" s="185">
        <v>108</v>
      </c>
      <c r="I1789" s="185">
        <v>0</v>
      </c>
      <c r="J1789" s="185">
        <v>2</v>
      </c>
      <c r="K1789" s="185">
        <v>480</v>
      </c>
      <c r="L1789" s="185">
        <v>26.01</v>
      </c>
      <c r="M1789" s="186">
        <v>34.119999999999997</v>
      </c>
      <c r="N1789" s="187">
        <f>IF(Tabla2[[#This Row],[LECHE RETIRO DIA]]&lt;&gt;ISBLANK(Tabla2[[#This Row],[LECHE RETIRO DIA]]),SUM(Tabla2[[#This Row],[LECHE TANQUE DIA]:[LECHE RETIRO DIA]]),SUM(Tabla2[[#This Row],[LECHE TANQUE DIA]:[LECHE AUTOCONSUMO DIA]]))</f>
        <v>1799</v>
      </c>
      <c r="O1789" s="188">
        <f t="shared" si="409"/>
        <v>0.97276264591439687</v>
      </c>
      <c r="P1789" s="189">
        <f t="shared" si="410"/>
        <v>18.739583333333332</v>
      </c>
      <c r="Q1789" s="189">
        <f t="shared" si="411"/>
        <v>18.229166666666668</v>
      </c>
      <c r="R1789" s="189">
        <f t="shared" si="412"/>
        <v>20</v>
      </c>
      <c r="S1789" s="189">
        <f t="shared" si="413"/>
        <v>3.7479166666666668</v>
      </c>
      <c r="T1789" s="189">
        <f t="shared" si="414"/>
        <v>5</v>
      </c>
      <c r="U1789" s="189">
        <f t="shared" si="415"/>
        <v>69.165705497885426</v>
      </c>
      <c r="V1789" s="189">
        <f t="shared" si="416"/>
        <v>3.6908881199538635</v>
      </c>
      <c r="W1789" s="189">
        <f>IFERROR(H1789/M1789,Tabla2[[#This Row],[CARGA PRODUCCION (ANIMALES/HA)]])</f>
        <v>3.1652989449003521</v>
      </c>
      <c r="X1789" s="190">
        <f t="shared" si="405"/>
        <v>2023</v>
      </c>
      <c r="Y1789" s="190">
        <f t="shared" si="406"/>
        <v>7</v>
      </c>
      <c r="Z1789" s="190" t="e">
        <f t="shared" ca="1" si="407"/>
        <v>#NAME?</v>
      </c>
      <c r="AA1789" s="191">
        <f t="shared" si="417"/>
        <v>108</v>
      </c>
      <c r="AB1789" s="188">
        <f t="shared" si="418"/>
        <v>0.88888888888888884</v>
      </c>
      <c r="AC1789" s="192">
        <f t="shared" si="408"/>
        <v>0.11111111111111116</v>
      </c>
      <c r="AD1789" s="185"/>
    </row>
    <row r="1790" spans="1:30">
      <c r="A1790" s="184">
        <v>45137</v>
      </c>
      <c r="B1790" s="185" t="s">
        <v>88</v>
      </c>
      <c r="C1790" s="185">
        <v>715</v>
      </c>
      <c r="D1790" s="185">
        <v>15</v>
      </c>
      <c r="E1790" s="185">
        <v>5</v>
      </c>
      <c r="F1790" s="185"/>
      <c r="G1790" s="185">
        <v>41</v>
      </c>
      <c r="H1790" s="185">
        <v>42</v>
      </c>
      <c r="I1790" s="185">
        <v>0</v>
      </c>
      <c r="J1790" s="185">
        <v>6</v>
      </c>
      <c r="K1790" s="185">
        <v>180</v>
      </c>
      <c r="L1790" s="185">
        <v>14</v>
      </c>
      <c r="M1790" s="186">
        <v>15</v>
      </c>
      <c r="N1790" s="187">
        <f>IF(Tabla2[[#This Row],[LECHE RETIRO DIA]]&lt;&gt;ISBLANK(Tabla2[[#This Row],[LECHE RETIRO DIA]]),SUM(Tabla2[[#This Row],[LECHE TANQUE DIA]:[LECHE RETIRO DIA]]),SUM(Tabla2[[#This Row],[LECHE TANQUE DIA]:[LECHE AUTOCONSUMO DIA]]))</f>
        <v>735</v>
      </c>
      <c r="O1790" s="188">
        <f t="shared" si="409"/>
        <v>0.97278911564625847</v>
      </c>
      <c r="P1790" s="189">
        <f t="shared" si="410"/>
        <v>17.926829268292682</v>
      </c>
      <c r="Q1790" s="189">
        <f t="shared" si="411"/>
        <v>17.439024390243901</v>
      </c>
      <c r="R1790" s="189">
        <f t="shared" si="412"/>
        <v>2.5</v>
      </c>
      <c r="S1790" s="189">
        <f t="shared" si="413"/>
        <v>4.083333333333333</v>
      </c>
      <c r="T1790" s="189">
        <f t="shared" si="414"/>
        <v>4.3902439024390247</v>
      </c>
      <c r="U1790" s="189">
        <f t="shared" si="415"/>
        <v>52.5</v>
      </c>
      <c r="V1790" s="189">
        <f t="shared" si="416"/>
        <v>2.9285714285714284</v>
      </c>
      <c r="W1790" s="189">
        <f>IFERROR(H1790/M1790,Tabla2[[#This Row],[CARGA PRODUCCION (ANIMALES/HA)]])</f>
        <v>2.8</v>
      </c>
      <c r="X1790" s="190">
        <f t="shared" si="405"/>
        <v>2023</v>
      </c>
      <c r="Y1790" s="190">
        <f t="shared" si="406"/>
        <v>7</v>
      </c>
      <c r="Z1790" s="190" t="e">
        <f t="shared" ca="1" si="407"/>
        <v>#NAME?</v>
      </c>
      <c r="AA1790" s="191">
        <f t="shared" si="417"/>
        <v>42</v>
      </c>
      <c r="AB1790" s="188">
        <f t="shared" si="418"/>
        <v>0.97619047619047616</v>
      </c>
      <c r="AC1790" s="192">
        <f t="shared" si="408"/>
        <v>2.3809523809523836E-2</v>
      </c>
      <c r="AD1790" s="185"/>
    </row>
    <row r="1791" spans="1:30">
      <c r="A1791" s="184">
        <v>45138</v>
      </c>
      <c r="B1791" s="185" t="s">
        <v>81</v>
      </c>
      <c r="C1791" s="185">
        <v>2279</v>
      </c>
      <c r="D1791" s="185">
        <v>30</v>
      </c>
      <c r="E1791" s="185">
        <v>9</v>
      </c>
      <c r="F1791" s="185"/>
      <c r="G1791" s="185">
        <v>99</v>
      </c>
      <c r="H1791" s="185">
        <v>101</v>
      </c>
      <c r="I1791" s="185">
        <v>4</v>
      </c>
      <c r="J1791" s="185">
        <v>11</v>
      </c>
      <c r="K1791" s="185">
        <v>600</v>
      </c>
      <c r="L1791" s="185">
        <v>23.4</v>
      </c>
      <c r="M1791" s="186">
        <v>31.01</v>
      </c>
      <c r="N1791" s="187">
        <f>IF(Tabla2[[#This Row],[LECHE RETIRO DIA]]&lt;&gt;ISBLANK(Tabla2[[#This Row],[LECHE RETIRO DIA]]),SUM(Tabla2[[#This Row],[LECHE TANQUE DIA]:[LECHE RETIRO DIA]]),SUM(Tabla2[[#This Row],[LECHE TANQUE DIA]:[LECHE AUTOCONSUMO DIA]]))</f>
        <v>2318</v>
      </c>
      <c r="O1791" s="188">
        <f t="shared" si="409"/>
        <v>0.98317515099223474</v>
      </c>
      <c r="P1791" s="189">
        <f t="shared" si="410"/>
        <v>23.414141414141415</v>
      </c>
      <c r="Q1791" s="189">
        <f t="shared" si="411"/>
        <v>23.020202020202021</v>
      </c>
      <c r="R1791" s="189">
        <f t="shared" si="412"/>
        <v>2.7272727272727271</v>
      </c>
      <c r="S1791" s="189">
        <f t="shared" si="413"/>
        <v>3.8633333333333333</v>
      </c>
      <c r="T1791" s="189">
        <f t="shared" si="414"/>
        <v>6.0606060606060606</v>
      </c>
      <c r="U1791" s="189">
        <f t="shared" si="415"/>
        <v>99.05982905982907</v>
      </c>
      <c r="V1791" s="189">
        <f t="shared" si="416"/>
        <v>4.2307692307692308</v>
      </c>
      <c r="W1791" s="189">
        <f>IFERROR(H1791/M1791,Tabla2[[#This Row],[CARGA PRODUCCION (ANIMALES/HA)]])</f>
        <v>3.2570138664946788</v>
      </c>
      <c r="X1791" s="190">
        <f t="shared" si="405"/>
        <v>2023</v>
      </c>
      <c r="Y1791" s="190">
        <f t="shared" si="406"/>
        <v>7</v>
      </c>
      <c r="Z1791" s="190" t="e">
        <f t="shared" ca="1" si="407"/>
        <v>#NAME?</v>
      </c>
      <c r="AA1791" s="191">
        <f t="shared" si="417"/>
        <v>101</v>
      </c>
      <c r="AB1791" s="188">
        <f t="shared" si="418"/>
        <v>0.98019801980198018</v>
      </c>
      <c r="AC1791" s="192">
        <f t="shared" si="408"/>
        <v>1.980198019801982E-2</v>
      </c>
      <c r="AD1791" s="185"/>
    </row>
    <row r="1792" spans="1:30">
      <c r="A1792" s="184">
        <v>45138</v>
      </c>
      <c r="B1792" s="185" t="s">
        <v>83</v>
      </c>
      <c r="C1792" s="185">
        <v>2168</v>
      </c>
      <c r="D1792" s="185">
        <v>40</v>
      </c>
      <c r="E1792" s="185">
        <v>9</v>
      </c>
      <c r="F1792" s="185"/>
      <c r="G1792" s="185">
        <v>121</v>
      </c>
      <c r="H1792" s="185">
        <v>132</v>
      </c>
      <c r="I1792" s="185">
        <v>2</v>
      </c>
      <c r="J1792" s="185">
        <v>10</v>
      </c>
      <c r="K1792" s="185">
        <v>680</v>
      </c>
      <c r="L1792" s="185">
        <v>29.8</v>
      </c>
      <c r="M1792" s="186">
        <v>36.590000000000003</v>
      </c>
      <c r="N1792" s="187">
        <f>IF(Tabla2[[#This Row],[LECHE RETIRO DIA]]&lt;&gt;ISBLANK(Tabla2[[#This Row],[LECHE RETIRO DIA]]),SUM(Tabla2[[#This Row],[LECHE TANQUE DIA]:[LECHE RETIRO DIA]]),SUM(Tabla2[[#This Row],[LECHE TANQUE DIA]:[LECHE AUTOCONSUMO DIA]]))</f>
        <v>2217</v>
      </c>
      <c r="O1792" s="188">
        <f t="shared" si="409"/>
        <v>0.97789806044203875</v>
      </c>
      <c r="P1792" s="189">
        <f t="shared" si="410"/>
        <v>18.322314049586776</v>
      </c>
      <c r="Q1792" s="189">
        <f t="shared" si="411"/>
        <v>17.917355371900825</v>
      </c>
      <c r="R1792" s="189">
        <f t="shared" si="412"/>
        <v>4</v>
      </c>
      <c r="S1792" s="189">
        <f t="shared" si="413"/>
        <v>3.2602941176470588</v>
      </c>
      <c r="T1792" s="189">
        <f t="shared" si="414"/>
        <v>5.6198347107438016</v>
      </c>
      <c r="U1792" s="189">
        <f t="shared" si="415"/>
        <v>74.395973154362409</v>
      </c>
      <c r="V1792" s="189">
        <f t="shared" si="416"/>
        <v>4.0604026845637584</v>
      </c>
      <c r="W1792" s="189">
        <f>IFERROR(H1792/M1792,Tabla2[[#This Row],[CARGA PRODUCCION (ANIMALES/HA)]])</f>
        <v>3.6075430445476901</v>
      </c>
      <c r="X1792" s="190">
        <f t="shared" si="405"/>
        <v>2023</v>
      </c>
      <c r="Y1792" s="190">
        <f t="shared" si="406"/>
        <v>7</v>
      </c>
      <c r="Z1792" s="190" t="e">
        <f t="shared" ca="1" si="407"/>
        <v>#NAME?</v>
      </c>
      <c r="AA1792" s="191">
        <f t="shared" si="417"/>
        <v>132</v>
      </c>
      <c r="AB1792" s="188">
        <f t="shared" si="418"/>
        <v>0.91666666666666663</v>
      </c>
      <c r="AC1792" s="192">
        <f t="shared" si="408"/>
        <v>8.333333333333337E-2</v>
      </c>
      <c r="AD1792" s="185"/>
    </row>
    <row r="1793" spans="1:30">
      <c r="A1793" s="184">
        <v>45138</v>
      </c>
      <c r="B1793" s="185" t="s">
        <v>85</v>
      </c>
      <c r="C1793" s="185">
        <v>1812</v>
      </c>
      <c r="D1793" s="185">
        <v>40</v>
      </c>
      <c r="E1793" s="185">
        <v>9</v>
      </c>
      <c r="F1793" s="185"/>
      <c r="G1793" s="185">
        <v>98</v>
      </c>
      <c r="H1793" s="185">
        <v>120</v>
      </c>
      <c r="I1793" s="185">
        <v>0</v>
      </c>
      <c r="J1793" s="185">
        <v>2</v>
      </c>
      <c r="K1793" s="185">
        <v>480</v>
      </c>
      <c r="L1793" s="185">
        <v>26.01</v>
      </c>
      <c r="M1793" s="186">
        <v>34.119999999999997</v>
      </c>
      <c r="N1793" s="187">
        <f>IF(Tabla2[[#This Row],[LECHE RETIRO DIA]]&lt;&gt;ISBLANK(Tabla2[[#This Row],[LECHE RETIRO DIA]]),SUM(Tabla2[[#This Row],[LECHE TANQUE DIA]:[LECHE RETIRO DIA]]),SUM(Tabla2[[#This Row],[LECHE TANQUE DIA]:[LECHE AUTOCONSUMO DIA]]))</f>
        <v>1861</v>
      </c>
      <c r="O1793" s="188">
        <f t="shared" si="409"/>
        <v>0.97367006985491666</v>
      </c>
      <c r="P1793" s="189">
        <f t="shared" si="410"/>
        <v>18.989795918367346</v>
      </c>
      <c r="Q1793" s="189">
        <f t="shared" si="411"/>
        <v>18.489795918367346</v>
      </c>
      <c r="R1793" s="189">
        <f t="shared" si="412"/>
        <v>20</v>
      </c>
      <c r="S1793" s="189">
        <f t="shared" si="413"/>
        <v>3.8770833333333332</v>
      </c>
      <c r="T1793" s="189">
        <f t="shared" si="414"/>
        <v>4.8979591836734695</v>
      </c>
      <c r="U1793" s="189">
        <f t="shared" si="415"/>
        <v>71.549404075355625</v>
      </c>
      <c r="V1793" s="189">
        <f t="shared" si="416"/>
        <v>3.7677816224529024</v>
      </c>
      <c r="W1793" s="189">
        <f>IFERROR(H1793/M1793,Tabla2[[#This Row],[CARGA PRODUCCION (ANIMALES/HA)]])</f>
        <v>3.5169988276670576</v>
      </c>
      <c r="X1793" s="190">
        <f t="shared" si="405"/>
        <v>2023</v>
      </c>
      <c r="Y1793" s="190">
        <f t="shared" si="406"/>
        <v>7</v>
      </c>
      <c r="Z1793" s="190" t="e">
        <f t="shared" ca="1" si="407"/>
        <v>#NAME?</v>
      </c>
      <c r="AA1793" s="191">
        <f t="shared" si="417"/>
        <v>120</v>
      </c>
      <c r="AB1793" s="188">
        <f t="shared" si="418"/>
        <v>0.81666666666666665</v>
      </c>
      <c r="AC1793" s="192">
        <f t="shared" si="408"/>
        <v>0.18333333333333335</v>
      </c>
      <c r="AD1793" s="185"/>
    </row>
    <row r="1794" spans="1:30">
      <c r="A1794" s="184">
        <v>45138</v>
      </c>
      <c r="B1794" s="185" t="s">
        <v>88</v>
      </c>
      <c r="C1794" s="185">
        <v>702</v>
      </c>
      <c r="D1794" s="185">
        <v>15</v>
      </c>
      <c r="E1794" s="185">
        <v>5</v>
      </c>
      <c r="F1794" s="185"/>
      <c r="G1794" s="185">
        <v>41</v>
      </c>
      <c r="H1794" s="185">
        <v>42</v>
      </c>
      <c r="I1794" s="185">
        <v>0</v>
      </c>
      <c r="J1794" s="185">
        <v>6</v>
      </c>
      <c r="K1794" s="185">
        <v>180</v>
      </c>
      <c r="L1794" s="185">
        <v>14</v>
      </c>
      <c r="M1794" s="186">
        <v>15</v>
      </c>
      <c r="N1794" s="187">
        <f>IF(Tabla2[[#This Row],[LECHE RETIRO DIA]]&lt;&gt;ISBLANK(Tabla2[[#This Row],[LECHE RETIRO DIA]]),SUM(Tabla2[[#This Row],[LECHE TANQUE DIA]:[LECHE RETIRO DIA]]),SUM(Tabla2[[#This Row],[LECHE TANQUE DIA]:[LECHE AUTOCONSUMO DIA]]))</f>
        <v>722</v>
      </c>
      <c r="O1794" s="188">
        <f t="shared" si="409"/>
        <v>0.97229916897506929</v>
      </c>
      <c r="P1794" s="189">
        <f t="shared" si="410"/>
        <v>17.609756097560975</v>
      </c>
      <c r="Q1794" s="189">
        <f t="shared" si="411"/>
        <v>17.121951219512194</v>
      </c>
      <c r="R1794" s="189">
        <f t="shared" si="412"/>
        <v>2.5</v>
      </c>
      <c r="S1794" s="189">
        <f t="shared" si="413"/>
        <v>4.0111111111111111</v>
      </c>
      <c r="T1794" s="189">
        <f t="shared" si="414"/>
        <v>4.3902439024390247</v>
      </c>
      <c r="U1794" s="189">
        <f t="shared" si="415"/>
        <v>51.571428571428569</v>
      </c>
      <c r="V1794" s="189">
        <f t="shared" si="416"/>
        <v>2.9285714285714284</v>
      </c>
      <c r="W1794" s="189">
        <f>IFERROR(H1794/M1794,Tabla2[[#This Row],[CARGA PRODUCCION (ANIMALES/HA)]])</f>
        <v>2.8</v>
      </c>
      <c r="X1794" s="190">
        <f t="shared" si="405"/>
        <v>2023</v>
      </c>
      <c r="Y1794" s="190">
        <f t="shared" si="406"/>
        <v>7</v>
      </c>
      <c r="Z1794" s="190" t="e">
        <f t="shared" ca="1" si="407"/>
        <v>#NAME?</v>
      </c>
      <c r="AA1794" s="191">
        <f t="shared" si="417"/>
        <v>42</v>
      </c>
      <c r="AB1794" s="188">
        <f t="shared" si="418"/>
        <v>0.97619047619047616</v>
      </c>
      <c r="AC1794" s="192">
        <f t="shared" si="408"/>
        <v>2.3809523809523836E-2</v>
      </c>
      <c r="AD1794" s="185"/>
    </row>
    <row r="1795" spans="1:30">
      <c r="A1795" s="184">
        <v>45139</v>
      </c>
      <c r="B1795" s="185" t="s">
        <v>80</v>
      </c>
      <c r="C1795" s="185">
        <v>2185</v>
      </c>
      <c r="D1795" s="185">
        <v>30</v>
      </c>
      <c r="E1795" s="185">
        <v>9</v>
      </c>
      <c r="F1795" s="185"/>
      <c r="G1795" s="185">
        <v>99</v>
      </c>
      <c r="H1795" s="185">
        <v>103</v>
      </c>
      <c r="I1795" s="185">
        <v>4</v>
      </c>
      <c r="J1795" s="185">
        <v>11</v>
      </c>
      <c r="K1795" s="185">
        <v>600</v>
      </c>
      <c r="L1795" s="185">
        <v>23.4</v>
      </c>
      <c r="M1795" s="186">
        <v>31.01</v>
      </c>
      <c r="N1795" s="187">
        <f>IF(Tabla2[[#This Row],[LECHE RETIRO DIA]]&lt;&gt;ISBLANK(Tabla2[[#This Row],[LECHE RETIRO DIA]]),SUM(Tabla2[[#This Row],[LECHE TANQUE DIA]:[LECHE RETIRO DIA]]),SUM(Tabla2[[#This Row],[LECHE TANQUE DIA]:[LECHE AUTOCONSUMO DIA]]))</f>
        <v>2224</v>
      </c>
      <c r="O1795" s="188">
        <f t="shared" si="409"/>
        <v>0.98246402877697847</v>
      </c>
      <c r="P1795" s="189">
        <f t="shared" si="410"/>
        <v>22.464646464646464</v>
      </c>
      <c r="Q1795" s="189">
        <f t="shared" si="411"/>
        <v>22.070707070707069</v>
      </c>
      <c r="R1795" s="189">
        <f t="shared" si="412"/>
        <v>2.7272727272727271</v>
      </c>
      <c r="S1795" s="189">
        <f t="shared" si="413"/>
        <v>3.7066666666666666</v>
      </c>
      <c r="T1795" s="189">
        <f t="shared" si="414"/>
        <v>6.0606060606060606</v>
      </c>
      <c r="U1795" s="189">
        <f t="shared" si="415"/>
        <v>95.042735042735046</v>
      </c>
      <c r="V1795" s="189">
        <f t="shared" si="416"/>
        <v>4.2307692307692308</v>
      </c>
      <c r="W1795" s="189">
        <f>IFERROR(H1795/M1795,Tabla2[[#This Row],[CARGA PRODUCCION (ANIMALES/HA)]])</f>
        <v>3.3215091905836824</v>
      </c>
      <c r="X1795" s="190">
        <f t="shared" si="405"/>
        <v>2023</v>
      </c>
      <c r="Y1795" s="190">
        <f t="shared" si="406"/>
        <v>8</v>
      </c>
      <c r="Z1795" s="190" t="e">
        <f t="shared" ca="1" si="407"/>
        <v>#NAME?</v>
      </c>
      <c r="AA1795" s="191">
        <f t="shared" si="417"/>
        <v>103</v>
      </c>
      <c r="AB1795" s="188">
        <f t="shared" si="418"/>
        <v>0.96116504854368934</v>
      </c>
      <c r="AC1795" s="192">
        <f t="shared" si="408"/>
        <v>3.8834951456310662E-2</v>
      </c>
      <c r="AD1795" s="185"/>
    </row>
    <row r="1796" spans="1:30">
      <c r="A1796" s="184">
        <v>45139</v>
      </c>
      <c r="B1796" s="185" t="s">
        <v>83</v>
      </c>
      <c r="C1796" s="185">
        <v>2204</v>
      </c>
      <c r="D1796" s="185">
        <v>40</v>
      </c>
      <c r="E1796" s="185">
        <v>9</v>
      </c>
      <c r="F1796" s="185"/>
      <c r="G1796" s="185">
        <v>121</v>
      </c>
      <c r="H1796" s="185">
        <v>132</v>
      </c>
      <c r="I1796" s="185">
        <v>2</v>
      </c>
      <c r="J1796" s="185">
        <v>10</v>
      </c>
      <c r="K1796" s="185">
        <v>680</v>
      </c>
      <c r="L1796" s="185">
        <v>29.8</v>
      </c>
      <c r="M1796" s="186">
        <v>36.590000000000003</v>
      </c>
      <c r="N1796" s="187">
        <f>IF(Tabla2[[#This Row],[LECHE RETIRO DIA]]&lt;&gt;ISBLANK(Tabla2[[#This Row],[LECHE RETIRO DIA]]),SUM(Tabla2[[#This Row],[LECHE TANQUE DIA]:[LECHE RETIRO DIA]]),SUM(Tabla2[[#This Row],[LECHE TANQUE DIA]:[LECHE AUTOCONSUMO DIA]]))</f>
        <v>2253</v>
      </c>
      <c r="O1796" s="188">
        <f t="shared" si="409"/>
        <v>0.97825122059476255</v>
      </c>
      <c r="P1796" s="189">
        <f t="shared" si="410"/>
        <v>18.619834710743802</v>
      </c>
      <c r="Q1796" s="189">
        <f t="shared" si="411"/>
        <v>18.214876033057852</v>
      </c>
      <c r="R1796" s="189">
        <f t="shared" si="412"/>
        <v>4</v>
      </c>
      <c r="S1796" s="189">
        <f t="shared" si="413"/>
        <v>3.3132352941176473</v>
      </c>
      <c r="T1796" s="189">
        <f t="shared" si="414"/>
        <v>5.6198347107438016</v>
      </c>
      <c r="U1796" s="189">
        <f t="shared" si="415"/>
        <v>75.604026845637577</v>
      </c>
      <c r="V1796" s="189">
        <f t="shared" si="416"/>
        <v>4.0604026845637584</v>
      </c>
      <c r="W1796" s="189">
        <f>IFERROR(H1796/M1796,Tabla2[[#This Row],[CARGA PRODUCCION (ANIMALES/HA)]])</f>
        <v>3.6075430445476901</v>
      </c>
      <c r="X1796" s="190">
        <f t="shared" si="405"/>
        <v>2023</v>
      </c>
      <c r="Y1796" s="190">
        <f t="shared" si="406"/>
        <v>8</v>
      </c>
      <c r="Z1796" s="190" t="e">
        <f t="shared" ca="1" si="407"/>
        <v>#NAME?</v>
      </c>
      <c r="AA1796" s="191">
        <f t="shared" si="417"/>
        <v>132</v>
      </c>
      <c r="AB1796" s="188">
        <f t="shared" si="418"/>
        <v>0.91666666666666663</v>
      </c>
      <c r="AC1796" s="192">
        <f t="shared" si="408"/>
        <v>8.333333333333337E-2</v>
      </c>
      <c r="AD1796" s="185"/>
    </row>
    <row r="1797" spans="1:30">
      <c r="A1797" s="184">
        <v>45139</v>
      </c>
      <c r="B1797" s="185" t="s">
        <v>85</v>
      </c>
      <c r="C1797" s="185">
        <v>1765</v>
      </c>
      <c r="D1797" s="185">
        <v>40</v>
      </c>
      <c r="E1797" s="185">
        <v>9</v>
      </c>
      <c r="F1797" s="185"/>
      <c r="G1797" s="185">
        <v>98</v>
      </c>
      <c r="H1797" s="185">
        <v>120</v>
      </c>
      <c r="I1797" s="185">
        <v>0</v>
      </c>
      <c r="J1797" s="185">
        <v>2</v>
      </c>
      <c r="K1797" s="185">
        <v>480</v>
      </c>
      <c r="L1797" s="185">
        <v>26.01</v>
      </c>
      <c r="M1797" s="186">
        <v>34.119999999999997</v>
      </c>
      <c r="N1797" s="187">
        <f>IF(Tabla2[[#This Row],[LECHE RETIRO DIA]]&lt;&gt;ISBLANK(Tabla2[[#This Row],[LECHE RETIRO DIA]]),SUM(Tabla2[[#This Row],[LECHE TANQUE DIA]:[LECHE RETIRO DIA]]),SUM(Tabla2[[#This Row],[LECHE TANQUE DIA]:[LECHE AUTOCONSUMO DIA]]))</f>
        <v>1814</v>
      </c>
      <c r="O1797" s="188">
        <f t="shared" si="409"/>
        <v>0.97298787210584348</v>
      </c>
      <c r="P1797" s="189">
        <f t="shared" si="410"/>
        <v>18.510204081632654</v>
      </c>
      <c r="Q1797" s="189">
        <f t="shared" si="411"/>
        <v>18.010204081632654</v>
      </c>
      <c r="R1797" s="189">
        <f t="shared" si="412"/>
        <v>20</v>
      </c>
      <c r="S1797" s="189">
        <f t="shared" si="413"/>
        <v>3.7791666666666668</v>
      </c>
      <c r="T1797" s="189">
        <f t="shared" si="414"/>
        <v>4.8979591836734695</v>
      </c>
      <c r="U1797" s="189">
        <f t="shared" si="415"/>
        <v>69.742406766628221</v>
      </c>
      <c r="V1797" s="189">
        <f t="shared" si="416"/>
        <v>3.7677816224529024</v>
      </c>
      <c r="W1797" s="189">
        <f>IFERROR(H1797/M1797,Tabla2[[#This Row],[CARGA PRODUCCION (ANIMALES/HA)]])</f>
        <v>3.5169988276670576</v>
      </c>
      <c r="X1797" s="190">
        <f t="shared" si="405"/>
        <v>2023</v>
      </c>
      <c r="Y1797" s="190">
        <f t="shared" si="406"/>
        <v>8</v>
      </c>
      <c r="Z1797" s="190" t="e">
        <f t="shared" ca="1" si="407"/>
        <v>#NAME?</v>
      </c>
      <c r="AA1797" s="191">
        <f t="shared" si="417"/>
        <v>120</v>
      </c>
      <c r="AB1797" s="188">
        <f t="shared" si="418"/>
        <v>0.81666666666666665</v>
      </c>
      <c r="AC1797" s="192">
        <f t="shared" si="408"/>
        <v>0.18333333333333335</v>
      </c>
      <c r="AD1797" s="185"/>
    </row>
    <row r="1798" spans="1:30">
      <c r="A1798" s="184">
        <v>45139</v>
      </c>
      <c r="B1798" s="185" t="s">
        <v>88</v>
      </c>
      <c r="C1798" s="185">
        <v>727</v>
      </c>
      <c r="D1798" s="185">
        <v>15</v>
      </c>
      <c r="E1798" s="185">
        <v>5</v>
      </c>
      <c r="F1798" s="185"/>
      <c r="G1798" s="185">
        <v>41</v>
      </c>
      <c r="H1798" s="185">
        <v>42</v>
      </c>
      <c r="I1798" s="185">
        <v>0</v>
      </c>
      <c r="J1798" s="185">
        <v>6</v>
      </c>
      <c r="K1798" s="185">
        <v>180</v>
      </c>
      <c r="L1798" s="185">
        <v>14</v>
      </c>
      <c r="M1798" s="186">
        <v>15</v>
      </c>
      <c r="N1798" s="187">
        <f>IF(Tabla2[[#This Row],[LECHE RETIRO DIA]]&lt;&gt;ISBLANK(Tabla2[[#This Row],[LECHE RETIRO DIA]]),SUM(Tabla2[[#This Row],[LECHE TANQUE DIA]:[LECHE RETIRO DIA]]),SUM(Tabla2[[#This Row],[LECHE TANQUE DIA]:[LECHE AUTOCONSUMO DIA]]))</f>
        <v>747</v>
      </c>
      <c r="O1798" s="188">
        <f t="shared" si="409"/>
        <v>0.97322623828647925</v>
      </c>
      <c r="P1798" s="189">
        <f t="shared" si="410"/>
        <v>18.219512195121951</v>
      </c>
      <c r="Q1798" s="189">
        <f t="shared" si="411"/>
        <v>17.73170731707317</v>
      </c>
      <c r="R1798" s="189">
        <f t="shared" si="412"/>
        <v>2.5</v>
      </c>
      <c r="S1798" s="189">
        <f t="shared" si="413"/>
        <v>4.1500000000000004</v>
      </c>
      <c r="T1798" s="189">
        <f t="shared" si="414"/>
        <v>4.3902439024390247</v>
      </c>
      <c r="U1798" s="189">
        <f t="shared" si="415"/>
        <v>53.357142857142854</v>
      </c>
      <c r="V1798" s="189">
        <f t="shared" si="416"/>
        <v>2.9285714285714284</v>
      </c>
      <c r="W1798" s="189">
        <f>IFERROR(H1798/M1798,Tabla2[[#This Row],[CARGA PRODUCCION (ANIMALES/HA)]])</f>
        <v>2.8</v>
      </c>
      <c r="X1798" s="190">
        <f t="shared" si="405"/>
        <v>2023</v>
      </c>
      <c r="Y1798" s="190">
        <f t="shared" si="406"/>
        <v>8</v>
      </c>
      <c r="Z1798" s="190" t="e">
        <f t="shared" ca="1" si="407"/>
        <v>#NAME?</v>
      </c>
      <c r="AA1798" s="191">
        <f t="shared" si="417"/>
        <v>42</v>
      </c>
      <c r="AB1798" s="188">
        <f t="shared" si="418"/>
        <v>0.97619047619047616</v>
      </c>
      <c r="AC1798" s="192">
        <f t="shared" si="408"/>
        <v>2.3809523809523836E-2</v>
      </c>
      <c r="AD1798" s="185"/>
    </row>
    <row r="1799" spans="1:30">
      <c r="A1799" s="184">
        <v>45140</v>
      </c>
      <c r="B1799" s="185" t="s">
        <v>81</v>
      </c>
      <c r="C1799" s="185">
        <v>2227</v>
      </c>
      <c r="D1799" s="185">
        <v>30</v>
      </c>
      <c r="E1799" s="185">
        <v>9</v>
      </c>
      <c r="F1799" s="185"/>
      <c r="G1799" s="185">
        <v>100</v>
      </c>
      <c r="H1799" s="185">
        <v>103</v>
      </c>
      <c r="I1799" s="185">
        <v>4</v>
      </c>
      <c r="J1799" s="185">
        <v>11</v>
      </c>
      <c r="K1799" s="185">
        <v>600</v>
      </c>
      <c r="L1799" s="185">
        <v>23.4</v>
      </c>
      <c r="M1799" s="186">
        <v>31.01</v>
      </c>
      <c r="N1799" s="187">
        <f>IF(Tabla2[[#This Row],[LECHE RETIRO DIA]]&lt;&gt;ISBLANK(Tabla2[[#This Row],[LECHE RETIRO DIA]]),SUM(Tabla2[[#This Row],[LECHE TANQUE DIA]:[LECHE RETIRO DIA]]),SUM(Tabla2[[#This Row],[LECHE TANQUE DIA]:[LECHE AUTOCONSUMO DIA]]))</f>
        <v>2266</v>
      </c>
      <c r="O1799" s="188">
        <f t="shared" si="409"/>
        <v>0.98278905560458962</v>
      </c>
      <c r="P1799" s="189">
        <f t="shared" si="410"/>
        <v>22.66</v>
      </c>
      <c r="Q1799" s="189">
        <f t="shared" si="411"/>
        <v>22.27</v>
      </c>
      <c r="R1799" s="189">
        <f t="shared" si="412"/>
        <v>2.7272727272727271</v>
      </c>
      <c r="S1799" s="189">
        <f t="shared" si="413"/>
        <v>3.7766666666666668</v>
      </c>
      <c r="T1799" s="189">
        <f t="shared" si="414"/>
        <v>6</v>
      </c>
      <c r="U1799" s="189">
        <f t="shared" si="415"/>
        <v>96.837606837606842</v>
      </c>
      <c r="V1799" s="189">
        <f t="shared" si="416"/>
        <v>4.2735042735042734</v>
      </c>
      <c r="W1799" s="189">
        <f>IFERROR(H1799/M1799,Tabla2[[#This Row],[CARGA PRODUCCION (ANIMALES/HA)]])</f>
        <v>3.3215091905836824</v>
      </c>
      <c r="X1799" s="190">
        <f t="shared" si="405"/>
        <v>2023</v>
      </c>
      <c r="Y1799" s="190">
        <f t="shared" si="406"/>
        <v>8</v>
      </c>
      <c r="Z1799" s="190" t="e">
        <f t="shared" ca="1" si="407"/>
        <v>#NAME?</v>
      </c>
      <c r="AA1799" s="191">
        <f t="shared" si="417"/>
        <v>103</v>
      </c>
      <c r="AB1799" s="188">
        <f t="shared" si="418"/>
        <v>0.970873786407767</v>
      </c>
      <c r="AC1799" s="192">
        <f t="shared" si="408"/>
        <v>2.9126213592232997E-2</v>
      </c>
      <c r="AD1799" s="185"/>
    </row>
    <row r="1800" spans="1:30">
      <c r="A1800" s="184">
        <v>45140</v>
      </c>
      <c r="B1800" s="185" t="s">
        <v>83</v>
      </c>
      <c r="C1800" s="185">
        <v>2195</v>
      </c>
      <c r="D1800" s="185">
        <v>40</v>
      </c>
      <c r="E1800" s="185">
        <v>9</v>
      </c>
      <c r="F1800" s="185"/>
      <c r="G1800" s="185">
        <v>120</v>
      </c>
      <c r="H1800" s="185">
        <v>131</v>
      </c>
      <c r="I1800" s="185">
        <v>2</v>
      </c>
      <c r="J1800" s="185">
        <v>10</v>
      </c>
      <c r="K1800" s="185">
        <v>680</v>
      </c>
      <c r="L1800" s="185">
        <v>29.8</v>
      </c>
      <c r="M1800" s="186">
        <v>36.590000000000003</v>
      </c>
      <c r="N1800" s="187">
        <f>IF(Tabla2[[#This Row],[LECHE RETIRO DIA]]&lt;&gt;ISBLANK(Tabla2[[#This Row],[LECHE RETIRO DIA]]),SUM(Tabla2[[#This Row],[LECHE TANQUE DIA]:[LECHE RETIRO DIA]]),SUM(Tabla2[[#This Row],[LECHE TANQUE DIA]:[LECHE AUTOCONSUMO DIA]]))</f>
        <v>2244</v>
      </c>
      <c r="O1800" s="188">
        <f t="shared" si="409"/>
        <v>0.97816399286987521</v>
      </c>
      <c r="P1800" s="189">
        <f t="shared" si="410"/>
        <v>18.7</v>
      </c>
      <c r="Q1800" s="189">
        <f t="shared" si="411"/>
        <v>18.291666666666668</v>
      </c>
      <c r="R1800" s="189">
        <f t="shared" si="412"/>
        <v>4</v>
      </c>
      <c r="S1800" s="189">
        <f t="shared" si="413"/>
        <v>3.3</v>
      </c>
      <c r="T1800" s="189">
        <f t="shared" si="414"/>
        <v>5.666666666666667</v>
      </c>
      <c r="U1800" s="189">
        <f t="shared" si="415"/>
        <v>75.302013422818789</v>
      </c>
      <c r="V1800" s="189">
        <f t="shared" si="416"/>
        <v>4.0268456375838921</v>
      </c>
      <c r="W1800" s="189">
        <f>IFERROR(H1800/M1800,Tabla2[[#This Row],[CARGA PRODUCCION (ANIMALES/HA)]])</f>
        <v>3.5802131729980866</v>
      </c>
      <c r="X1800" s="190">
        <f t="shared" si="405"/>
        <v>2023</v>
      </c>
      <c r="Y1800" s="190">
        <f t="shared" si="406"/>
        <v>8</v>
      </c>
      <c r="Z1800" s="190" t="e">
        <f t="shared" ca="1" si="407"/>
        <v>#NAME?</v>
      </c>
      <c r="AA1800" s="191">
        <f t="shared" si="417"/>
        <v>131</v>
      </c>
      <c r="AB1800" s="188">
        <f t="shared" si="418"/>
        <v>0.91603053435114501</v>
      </c>
      <c r="AC1800" s="192">
        <f t="shared" si="408"/>
        <v>8.3969465648854991E-2</v>
      </c>
      <c r="AD1800" s="185"/>
    </row>
    <row r="1801" spans="1:30">
      <c r="A1801" s="184">
        <v>45140</v>
      </c>
      <c r="B1801" s="185" t="s">
        <v>85</v>
      </c>
      <c r="C1801" s="185">
        <v>1771</v>
      </c>
      <c r="D1801" s="185">
        <v>40</v>
      </c>
      <c r="E1801" s="185">
        <v>9</v>
      </c>
      <c r="F1801" s="185"/>
      <c r="G1801" s="185">
        <v>98</v>
      </c>
      <c r="H1801" s="185">
        <v>120</v>
      </c>
      <c r="I1801" s="185">
        <v>0</v>
      </c>
      <c r="J1801" s="185">
        <v>2</v>
      </c>
      <c r="K1801" s="185">
        <v>480</v>
      </c>
      <c r="L1801" s="185">
        <v>26.01</v>
      </c>
      <c r="M1801" s="186">
        <v>34.119999999999997</v>
      </c>
      <c r="N1801" s="187">
        <f>IF(Tabla2[[#This Row],[LECHE RETIRO DIA]]&lt;&gt;ISBLANK(Tabla2[[#This Row],[LECHE RETIRO DIA]]),SUM(Tabla2[[#This Row],[LECHE TANQUE DIA]:[LECHE RETIRO DIA]]),SUM(Tabla2[[#This Row],[LECHE TANQUE DIA]:[LECHE AUTOCONSUMO DIA]]))</f>
        <v>1820</v>
      </c>
      <c r="O1801" s="188">
        <f t="shared" si="409"/>
        <v>0.97307692307692306</v>
      </c>
      <c r="P1801" s="189">
        <f t="shared" si="410"/>
        <v>18.571428571428573</v>
      </c>
      <c r="Q1801" s="189">
        <f t="shared" si="411"/>
        <v>18.071428571428573</v>
      </c>
      <c r="R1801" s="189">
        <f t="shared" si="412"/>
        <v>20</v>
      </c>
      <c r="S1801" s="189">
        <f t="shared" si="413"/>
        <v>3.7916666666666665</v>
      </c>
      <c r="T1801" s="189">
        <f t="shared" si="414"/>
        <v>4.8979591836734695</v>
      </c>
      <c r="U1801" s="189">
        <f t="shared" si="415"/>
        <v>69.973087274125334</v>
      </c>
      <c r="V1801" s="189">
        <f t="shared" si="416"/>
        <v>3.7677816224529024</v>
      </c>
      <c r="W1801" s="189">
        <f>IFERROR(H1801/M1801,Tabla2[[#This Row],[CARGA PRODUCCION (ANIMALES/HA)]])</f>
        <v>3.5169988276670576</v>
      </c>
      <c r="X1801" s="190">
        <f t="shared" si="405"/>
        <v>2023</v>
      </c>
      <c r="Y1801" s="190">
        <f t="shared" si="406"/>
        <v>8</v>
      </c>
      <c r="Z1801" s="190" t="e">
        <f t="shared" ca="1" si="407"/>
        <v>#NAME?</v>
      </c>
      <c r="AA1801" s="191">
        <f t="shared" si="417"/>
        <v>120</v>
      </c>
      <c r="AB1801" s="188">
        <f t="shared" si="418"/>
        <v>0.81666666666666665</v>
      </c>
      <c r="AC1801" s="192">
        <f t="shared" si="408"/>
        <v>0.18333333333333335</v>
      </c>
      <c r="AD1801" s="185"/>
    </row>
    <row r="1802" spans="1:30">
      <c r="A1802" s="184">
        <v>45140</v>
      </c>
      <c r="B1802" s="185" t="s">
        <v>88</v>
      </c>
      <c r="C1802" s="185">
        <v>677</v>
      </c>
      <c r="D1802" s="185">
        <v>15</v>
      </c>
      <c r="E1802" s="185">
        <v>5</v>
      </c>
      <c r="F1802" s="185"/>
      <c r="G1802" s="185">
        <v>41</v>
      </c>
      <c r="H1802" s="185">
        <v>42</v>
      </c>
      <c r="I1802" s="185">
        <v>0</v>
      </c>
      <c r="J1802" s="185">
        <v>6</v>
      </c>
      <c r="K1802" s="185">
        <v>180</v>
      </c>
      <c r="L1802" s="185">
        <v>14</v>
      </c>
      <c r="M1802" s="186">
        <v>15</v>
      </c>
      <c r="N1802" s="187">
        <f>IF(Tabla2[[#This Row],[LECHE RETIRO DIA]]&lt;&gt;ISBLANK(Tabla2[[#This Row],[LECHE RETIRO DIA]]),SUM(Tabla2[[#This Row],[LECHE TANQUE DIA]:[LECHE RETIRO DIA]]),SUM(Tabla2[[#This Row],[LECHE TANQUE DIA]:[LECHE AUTOCONSUMO DIA]]))</f>
        <v>697</v>
      </c>
      <c r="O1802" s="188">
        <f t="shared" si="409"/>
        <v>0.97130559540889527</v>
      </c>
      <c r="P1802" s="189">
        <f t="shared" si="410"/>
        <v>17</v>
      </c>
      <c r="Q1802" s="189">
        <f t="shared" si="411"/>
        <v>16.512195121951219</v>
      </c>
      <c r="R1802" s="189">
        <f t="shared" si="412"/>
        <v>2.5</v>
      </c>
      <c r="S1802" s="189">
        <f t="shared" si="413"/>
        <v>3.8722222222222222</v>
      </c>
      <c r="T1802" s="189">
        <f t="shared" si="414"/>
        <v>4.3902439024390247</v>
      </c>
      <c r="U1802" s="189">
        <f t="shared" si="415"/>
        <v>49.785714285714285</v>
      </c>
      <c r="V1802" s="189">
        <f t="shared" si="416"/>
        <v>2.9285714285714284</v>
      </c>
      <c r="W1802" s="189">
        <f>IFERROR(H1802/M1802,Tabla2[[#This Row],[CARGA PRODUCCION (ANIMALES/HA)]])</f>
        <v>2.8</v>
      </c>
      <c r="X1802" s="190">
        <f t="shared" si="405"/>
        <v>2023</v>
      </c>
      <c r="Y1802" s="190">
        <f t="shared" si="406"/>
        <v>8</v>
      </c>
      <c r="Z1802" s="190" t="e">
        <f t="shared" ca="1" si="407"/>
        <v>#NAME?</v>
      </c>
      <c r="AA1802" s="191">
        <f t="shared" si="417"/>
        <v>42</v>
      </c>
      <c r="AB1802" s="188">
        <f t="shared" si="418"/>
        <v>0.97619047619047616</v>
      </c>
      <c r="AC1802" s="192">
        <f t="shared" si="408"/>
        <v>2.3809523809523836E-2</v>
      </c>
      <c r="AD1802" s="185"/>
    </row>
    <row r="1803" spans="1:30">
      <c r="A1803" s="184">
        <v>45141</v>
      </c>
      <c r="B1803" s="185" t="s">
        <v>81</v>
      </c>
      <c r="C1803" s="185">
        <v>2241</v>
      </c>
      <c r="D1803" s="185">
        <v>30</v>
      </c>
      <c r="E1803" s="185">
        <v>9</v>
      </c>
      <c r="F1803" s="185"/>
      <c r="G1803" s="185">
        <v>100</v>
      </c>
      <c r="H1803" s="185">
        <v>103</v>
      </c>
      <c r="I1803" s="185">
        <v>4</v>
      </c>
      <c r="J1803" s="185">
        <v>11</v>
      </c>
      <c r="K1803" s="185">
        <v>600</v>
      </c>
      <c r="L1803" s="185">
        <v>23.4</v>
      </c>
      <c r="M1803" s="186">
        <v>31.01</v>
      </c>
      <c r="N1803" s="187">
        <f>IF(Tabla2[[#This Row],[LECHE RETIRO DIA]]&lt;&gt;ISBLANK(Tabla2[[#This Row],[LECHE RETIRO DIA]]),SUM(Tabla2[[#This Row],[LECHE TANQUE DIA]:[LECHE RETIRO DIA]]),SUM(Tabla2[[#This Row],[LECHE TANQUE DIA]:[LECHE AUTOCONSUMO DIA]]))</f>
        <v>2280</v>
      </c>
      <c r="O1803" s="188">
        <f t="shared" si="409"/>
        <v>0.98289473684210527</v>
      </c>
      <c r="P1803" s="189">
        <f t="shared" si="410"/>
        <v>22.8</v>
      </c>
      <c r="Q1803" s="189">
        <f t="shared" si="411"/>
        <v>22.41</v>
      </c>
      <c r="R1803" s="189">
        <f t="shared" si="412"/>
        <v>2.7272727272727271</v>
      </c>
      <c r="S1803" s="189">
        <f t="shared" si="413"/>
        <v>3.8</v>
      </c>
      <c r="T1803" s="189">
        <f t="shared" si="414"/>
        <v>6</v>
      </c>
      <c r="U1803" s="189">
        <f t="shared" si="415"/>
        <v>97.435897435897445</v>
      </c>
      <c r="V1803" s="189">
        <f t="shared" si="416"/>
        <v>4.2735042735042734</v>
      </c>
      <c r="W1803" s="189">
        <f>IFERROR(H1803/M1803,Tabla2[[#This Row],[CARGA PRODUCCION (ANIMALES/HA)]])</f>
        <v>3.3215091905836824</v>
      </c>
      <c r="X1803" s="190">
        <f t="shared" si="405"/>
        <v>2023</v>
      </c>
      <c r="Y1803" s="190">
        <f t="shared" si="406"/>
        <v>8</v>
      </c>
      <c r="Z1803" s="190" t="e">
        <f t="shared" ca="1" si="407"/>
        <v>#NAME?</v>
      </c>
      <c r="AA1803" s="191">
        <f t="shared" si="417"/>
        <v>103</v>
      </c>
      <c r="AB1803" s="188">
        <f t="shared" si="418"/>
        <v>0.970873786407767</v>
      </c>
      <c r="AC1803" s="192">
        <f t="shared" si="408"/>
        <v>2.9126213592232997E-2</v>
      </c>
      <c r="AD1803" s="185"/>
    </row>
    <row r="1804" spans="1:30">
      <c r="A1804" s="184">
        <v>45141</v>
      </c>
      <c r="B1804" s="185" t="s">
        <v>83</v>
      </c>
      <c r="C1804" s="185">
        <v>2057</v>
      </c>
      <c r="D1804" s="185">
        <v>40</v>
      </c>
      <c r="E1804" s="185">
        <v>9</v>
      </c>
      <c r="F1804" s="185"/>
      <c r="G1804" s="185">
        <v>120</v>
      </c>
      <c r="H1804" s="185">
        <v>132</v>
      </c>
      <c r="I1804" s="185">
        <v>2</v>
      </c>
      <c r="J1804" s="185">
        <v>10</v>
      </c>
      <c r="K1804" s="185">
        <v>680</v>
      </c>
      <c r="L1804" s="185">
        <v>29.8</v>
      </c>
      <c r="M1804" s="186">
        <v>36.590000000000003</v>
      </c>
      <c r="N1804" s="187">
        <f>IF(Tabla2[[#This Row],[LECHE RETIRO DIA]]&lt;&gt;ISBLANK(Tabla2[[#This Row],[LECHE RETIRO DIA]]),SUM(Tabla2[[#This Row],[LECHE TANQUE DIA]:[LECHE RETIRO DIA]]),SUM(Tabla2[[#This Row],[LECHE TANQUE DIA]:[LECHE AUTOCONSUMO DIA]]))</f>
        <v>2106</v>
      </c>
      <c r="O1804" s="188">
        <f t="shared" si="409"/>
        <v>0.9767331433998101</v>
      </c>
      <c r="P1804" s="189">
        <f t="shared" si="410"/>
        <v>17.55</v>
      </c>
      <c r="Q1804" s="189">
        <f t="shared" si="411"/>
        <v>17.141666666666666</v>
      </c>
      <c r="R1804" s="189">
        <f t="shared" si="412"/>
        <v>4</v>
      </c>
      <c r="S1804" s="189">
        <f t="shared" si="413"/>
        <v>3.0970588235294119</v>
      </c>
      <c r="T1804" s="189">
        <f t="shared" si="414"/>
        <v>5.666666666666667</v>
      </c>
      <c r="U1804" s="189">
        <f t="shared" si="415"/>
        <v>70.671140939597308</v>
      </c>
      <c r="V1804" s="189">
        <f t="shared" si="416"/>
        <v>4.0268456375838921</v>
      </c>
      <c r="W1804" s="189">
        <f>IFERROR(H1804/M1804,Tabla2[[#This Row],[CARGA PRODUCCION (ANIMALES/HA)]])</f>
        <v>3.6075430445476901</v>
      </c>
      <c r="X1804" s="190">
        <f t="shared" si="405"/>
        <v>2023</v>
      </c>
      <c r="Y1804" s="190">
        <f t="shared" si="406"/>
        <v>8</v>
      </c>
      <c r="Z1804" s="190" t="e">
        <f t="shared" ca="1" si="407"/>
        <v>#NAME?</v>
      </c>
      <c r="AA1804" s="191">
        <f t="shared" si="417"/>
        <v>132</v>
      </c>
      <c r="AB1804" s="188">
        <f t="shared" si="418"/>
        <v>0.90909090909090906</v>
      </c>
      <c r="AC1804" s="192">
        <f t="shared" si="408"/>
        <v>9.0909090909090939E-2</v>
      </c>
      <c r="AD1804" s="185"/>
    </row>
    <row r="1805" spans="1:30">
      <c r="A1805" s="184">
        <v>45141</v>
      </c>
      <c r="B1805" s="185" t="s">
        <v>85</v>
      </c>
      <c r="C1805" s="185">
        <v>1786</v>
      </c>
      <c r="D1805" s="185">
        <v>40</v>
      </c>
      <c r="E1805" s="185">
        <v>9</v>
      </c>
      <c r="F1805" s="185"/>
      <c r="G1805" s="185">
        <v>99</v>
      </c>
      <c r="H1805" s="185">
        <v>120</v>
      </c>
      <c r="I1805" s="185">
        <v>0</v>
      </c>
      <c r="J1805" s="185">
        <v>2</v>
      </c>
      <c r="K1805" s="185">
        <v>480</v>
      </c>
      <c r="L1805" s="185">
        <v>26.01</v>
      </c>
      <c r="M1805" s="186">
        <v>34.119999999999997</v>
      </c>
      <c r="N1805" s="187">
        <f>IF(Tabla2[[#This Row],[LECHE RETIRO DIA]]&lt;&gt;ISBLANK(Tabla2[[#This Row],[LECHE RETIRO DIA]]),SUM(Tabla2[[#This Row],[LECHE TANQUE DIA]:[LECHE RETIRO DIA]]),SUM(Tabla2[[#This Row],[LECHE TANQUE DIA]:[LECHE AUTOCONSUMO DIA]]))</f>
        <v>1835</v>
      </c>
      <c r="O1805" s="188">
        <f t="shared" si="409"/>
        <v>0.97329700272479569</v>
      </c>
      <c r="P1805" s="189">
        <f t="shared" si="410"/>
        <v>18.535353535353536</v>
      </c>
      <c r="Q1805" s="189">
        <f t="shared" si="411"/>
        <v>18.040404040404042</v>
      </c>
      <c r="R1805" s="189">
        <f t="shared" si="412"/>
        <v>20</v>
      </c>
      <c r="S1805" s="189">
        <f t="shared" si="413"/>
        <v>3.8229166666666665</v>
      </c>
      <c r="T1805" s="189">
        <f t="shared" si="414"/>
        <v>4.8484848484848486</v>
      </c>
      <c r="U1805" s="189">
        <f t="shared" si="415"/>
        <v>70.549788542868129</v>
      </c>
      <c r="V1805" s="189">
        <f t="shared" si="416"/>
        <v>3.8062283737024218</v>
      </c>
      <c r="W1805" s="189">
        <f>IFERROR(H1805/M1805,Tabla2[[#This Row],[CARGA PRODUCCION (ANIMALES/HA)]])</f>
        <v>3.5169988276670576</v>
      </c>
      <c r="X1805" s="190">
        <f t="shared" ref="X1805:X1868" si="419">YEAR(A1805)</f>
        <v>2023</v>
      </c>
      <c r="Y1805" s="190">
        <f t="shared" ref="Y1805:Y1868" si="420">MONTH(A1805)</f>
        <v>8</v>
      </c>
      <c r="Z1805" s="190" t="e">
        <f t="shared" ref="Z1805:Z1868" ca="1" si="421">_xlfn.ISOWEEKNUM(A1805)</f>
        <v>#NAME?</v>
      </c>
      <c r="AA1805" s="191">
        <f t="shared" si="417"/>
        <v>120</v>
      </c>
      <c r="AB1805" s="188">
        <f t="shared" si="418"/>
        <v>0.82499999999999996</v>
      </c>
      <c r="AC1805" s="192">
        <f t="shared" si="408"/>
        <v>0.17500000000000004</v>
      </c>
      <c r="AD1805" s="185"/>
    </row>
    <row r="1806" spans="1:30">
      <c r="A1806" s="184">
        <v>45141</v>
      </c>
      <c r="B1806" s="185" t="s">
        <v>88</v>
      </c>
      <c r="C1806" s="185">
        <v>727</v>
      </c>
      <c r="D1806" s="185">
        <v>15</v>
      </c>
      <c r="E1806" s="185">
        <v>5</v>
      </c>
      <c r="F1806" s="185"/>
      <c r="G1806" s="185">
        <v>41</v>
      </c>
      <c r="H1806" s="185">
        <v>42</v>
      </c>
      <c r="I1806" s="185">
        <v>0</v>
      </c>
      <c r="J1806" s="185">
        <v>6</v>
      </c>
      <c r="K1806" s="185">
        <v>180</v>
      </c>
      <c r="L1806" s="185">
        <v>14</v>
      </c>
      <c r="M1806" s="186">
        <v>15</v>
      </c>
      <c r="N1806" s="187">
        <f>IF(Tabla2[[#This Row],[LECHE RETIRO DIA]]&lt;&gt;ISBLANK(Tabla2[[#This Row],[LECHE RETIRO DIA]]),SUM(Tabla2[[#This Row],[LECHE TANQUE DIA]:[LECHE RETIRO DIA]]),SUM(Tabla2[[#This Row],[LECHE TANQUE DIA]:[LECHE AUTOCONSUMO DIA]]))</f>
        <v>747</v>
      </c>
      <c r="O1806" s="188">
        <f t="shared" si="409"/>
        <v>0.97322623828647925</v>
      </c>
      <c r="P1806" s="189">
        <f t="shared" si="410"/>
        <v>18.219512195121951</v>
      </c>
      <c r="Q1806" s="189">
        <f t="shared" si="411"/>
        <v>17.73170731707317</v>
      </c>
      <c r="R1806" s="189">
        <f t="shared" si="412"/>
        <v>2.5</v>
      </c>
      <c r="S1806" s="189">
        <f t="shared" si="413"/>
        <v>4.1500000000000004</v>
      </c>
      <c r="T1806" s="189">
        <f t="shared" si="414"/>
        <v>4.3902439024390247</v>
      </c>
      <c r="U1806" s="189">
        <f t="shared" si="415"/>
        <v>53.357142857142854</v>
      </c>
      <c r="V1806" s="189">
        <f t="shared" si="416"/>
        <v>2.9285714285714284</v>
      </c>
      <c r="W1806" s="189">
        <f>IFERROR(H1806/M1806,Tabla2[[#This Row],[CARGA PRODUCCION (ANIMALES/HA)]])</f>
        <v>2.8</v>
      </c>
      <c r="X1806" s="190">
        <f t="shared" si="419"/>
        <v>2023</v>
      </c>
      <c r="Y1806" s="190">
        <f t="shared" si="420"/>
        <v>8</v>
      </c>
      <c r="Z1806" s="190" t="e">
        <f t="shared" ca="1" si="421"/>
        <v>#NAME?</v>
      </c>
      <c r="AA1806" s="191">
        <f t="shared" si="417"/>
        <v>42</v>
      </c>
      <c r="AB1806" s="188">
        <f t="shared" si="418"/>
        <v>0.97619047619047616</v>
      </c>
      <c r="AC1806" s="192">
        <f t="shared" si="408"/>
        <v>2.3809523809523836E-2</v>
      </c>
      <c r="AD1806" s="185"/>
    </row>
    <row r="1807" spans="1:30">
      <c r="A1807" s="184">
        <v>45142</v>
      </c>
      <c r="B1807" s="185" t="s">
        <v>80</v>
      </c>
      <c r="C1807" s="185">
        <v>2297</v>
      </c>
      <c r="D1807" s="185">
        <v>30</v>
      </c>
      <c r="E1807" s="185">
        <v>9</v>
      </c>
      <c r="F1807" s="185"/>
      <c r="G1807" s="185">
        <v>100</v>
      </c>
      <c r="H1807" s="185">
        <v>103</v>
      </c>
      <c r="I1807" s="185">
        <v>2</v>
      </c>
      <c r="J1807" s="185">
        <v>11</v>
      </c>
      <c r="K1807" s="185">
        <v>600</v>
      </c>
      <c r="L1807" s="185">
        <v>23.4</v>
      </c>
      <c r="M1807" s="186">
        <v>31.01</v>
      </c>
      <c r="N1807" s="187">
        <f>IF(Tabla2[[#This Row],[LECHE RETIRO DIA]]&lt;&gt;ISBLANK(Tabla2[[#This Row],[LECHE RETIRO DIA]]),SUM(Tabla2[[#This Row],[LECHE TANQUE DIA]:[LECHE RETIRO DIA]]),SUM(Tabla2[[#This Row],[LECHE TANQUE DIA]:[LECHE AUTOCONSUMO DIA]]))</f>
        <v>2336</v>
      </c>
      <c r="O1807" s="188">
        <f t="shared" si="409"/>
        <v>0.98330479452054798</v>
      </c>
      <c r="P1807" s="189">
        <f t="shared" si="410"/>
        <v>23.36</v>
      </c>
      <c r="Q1807" s="189">
        <f t="shared" si="411"/>
        <v>22.97</v>
      </c>
      <c r="R1807" s="189">
        <f t="shared" si="412"/>
        <v>2.7272727272727271</v>
      </c>
      <c r="S1807" s="189">
        <f t="shared" si="413"/>
        <v>3.8933333333333335</v>
      </c>
      <c r="T1807" s="189">
        <f t="shared" si="414"/>
        <v>6</v>
      </c>
      <c r="U1807" s="189">
        <f t="shared" si="415"/>
        <v>99.82905982905983</v>
      </c>
      <c r="V1807" s="189">
        <f t="shared" si="416"/>
        <v>4.2735042735042734</v>
      </c>
      <c r="W1807" s="189">
        <f>IFERROR(H1807/M1807,Tabla2[[#This Row],[CARGA PRODUCCION (ANIMALES/HA)]])</f>
        <v>3.3215091905836824</v>
      </c>
      <c r="X1807" s="190">
        <f t="shared" si="419"/>
        <v>2023</v>
      </c>
      <c r="Y1807" s="190">
        <f t="shared" si="420"/>
        <v>8</v>
      </c>
      <c r="Z1807" s="190" t="e">
        <f t="shared" ca="1" si="421"/>
        <v>#NAME?</v>
      </c>
      <c r="AA1807" s="191">
        <f t="shared" si="417"/>
        <v>103</v>
      </c>
      <c r="AB1807" s="188">
        <f t="shared" si="418"/>
        <v>0.970873786407767</v>
      </c>
      <c r="AC1807" s="192">
        <f t="shared" si="408"/>
        <v>2.9126213592232997E-2</v>
      </c>
      <c r="AD1807" s="185"/>
    </row>
    <row r="1808" spans="1:30">
      <c r="A1808" s="184">
        <v>45142</v>
      </c>
      <c r="B1808" s="185" t="s">
        <v>83</v>
      </c>
      <c r="C1808" s="185">
        <v>2120</v>
      </c>
      <c r="D1808" s="185">
        <v>40</v>
      </c>
      <c r="E1808" s="185">
        <v>9</v>
      </c>
      <c r="F1808" s="185"/>
      <c r="G1808" s="185">
        <v>120</v>
      </c>
      <c r="H1808" s="185">
        <v>132</v>
      </c>
      <c r="I1808" s="185">
        <v>2</v>
      </c>
      <c r="J1808" s="185">
        <v>10</v>
      </c>
      <c r="K1808" s="185">
        <v>680</v>
      </c>
      <c r="L1808" s="185">
        <v>29.8</v>
      </c>
      <c r="M1808" s="186">
        <v>36.590000000000003</v>
      </c>
      <c r="N1808" s="187">
        <f>IF(Tabla2[[#This Row],[LECHE RETIRO DIA]]&lt;&gt;ISBLANK(Tabla2[[#This Row],[LECHE RETIRO DIA]]),SUM(Tabla2[[#This Row],[LECHE TANQUE DIA]:[LECHE RETIRO DIA]]),SUM(Tabla2[[#This Row],[LECHE TANQUE DIA]:[LECHE AUTOCONSUMO DIA]]))</f>
        <v>2169</v>
      </c>
      <c r="O1808" s="188">
        <f t="shared" si="409"/>
        <v>0.97740894421392344</v>
      </c>
      <c r="P1808" s="189">
        <f t="shared" si="410"/>
        <v>18.074999999999999</v>
      </c>
      <c r="Q1808" s="189">
        <f t="shared" si="411"/>
        <v>17.666666666666668</v>
      </c>
      <c r="R1808" s="189">
        <f t="shared" si="412"/>
        <v>4</v>
      </c>
      <c r="S1808" s="189">
        <f t="shared" si="413"/>
        <v>3.1897058823529414</v>
      </c>
      <c r="T1808" s="189">
        <f t="shared" si="414"/>
        <v>5.666666666666667</v>
      </c>
      <c r="U1808" s="189">
        <f t="shared" si="415"/>
        <v>72.785234899328856</v>
      </c>
      <c r="V1808" s="189">
        <f t="shared" si="416"/>
        <v>4.0268456375838921</v>
      </c>
      <c r="W1808" s="189">
        <f>IFERROR(H1808/M1808,Tabla2[[#This Row],[CARGA PRODUCCION (ANIMALES/HA)]])</f>
        <v>3.6075430445476901</v>
      </c>
      <c r="X1808" s="190">
        <f t="shared" si="419"/>
        <v>2023</v>
      </c>
      <c r="Y1808" s="190">
        <f t="shared" si="420"/>
        <v>8</v>
      </c>
      <c r="Z1808" s="190" t="e">
        <f t="shared" ca="1" si="421"/>
        <v>#NAME?</v>
      </c>
      <c r="AA1808" s="191">
        <f t="shared" si="417"/>
        <v>132</v>
      </c>
      <c r="AB1808" s="188">
        <f t="shared" si="418"/>
        <v>0.90909090909090906</v>
      </c>
      <c r="AC1808" s="192">
        <f t="shared" si="408"/>
        <v>9.0909090909090939E-2</v>
      </c>
      <c r="AD1808" s="185"/>
    </row>
    <row r="1809" spans="1:30">
      <c r="A1809" s="184">
        <v>45142</v>
      </c>
      <c r="B1809" s="185" t="s">
        <v>85</v>
      </c>
      <c r="C1809" s="185">
        <v>1786</v>
      </c>
      <c r="D1809" s="185">
        <v>40</v>
      </c>
      <c r="E1809" s="185">
        <v>9</v>
      </c>
      <c r="F1809" s="185"/>
      <c r="G1809" s="185">
        <v>99</v>
      </c>
      <c r="H1809" s="185">
        <v>120</v>
      </c>
      <c r="I1809" s="185">
        <v>0</v>
      </c>
      <c r="J1809" s="185">
        <v>2</v>
      </c>
      <c r="K1809" s="185">
        <v>480</v>
      </c>
      <c r="L1809" s="185">
        <v>26.01</v>
      </c>
      <c r="M1809" s="186">
        <v>34.119999999999997</v>
      </c>
      <c r="N1809" s="187">
        <f>IF(Tabla2[[#This Row],[LECHE RETIRO DIA]]&lt;&gt;ISBLANK(Tabla2[[#This Row],[LECHE RETIRO DIA]]),SUM(Tabla2[[#This Row],[LECHE TANQUE DIA]:[LECHE RETIRO DIA]]),SUM(Tabla2[[#This Row],[LECHE TANQUE DIA]:[LECHE AUTOCONSUMO DIA]]))</f>
        <v>1835</v>
      </c>
      <c r="O1809" s="188">
        <f t="shared" si="409"/>
        <v>0.97329700272479569</v>
      </c>
      <c r="P1809" s="189">
        <f t="shared" si="410"/>
        <v>18.535353535353536</v>
      </c>
      <c r="Q1809" s="189">
        <f t="shared" si="411"/>
        <v>18.040404040404042</v>
      </c>
      <c r="R1809" s="189">
        <f t="shared" si="412"/>
        <v>20</v>
      </c>
      <c r="S1809" s="189">
        <f t="shared" si="413"/>
        <v>3.8229166666666665</v>
      </c>
      <c r="T1809" s="189">
        <f t="shared" si="414"/>
        <v>4.8484848484848486</v>
      </c>
      <c r="U1809" s="189">
        <f t="shared" si="415"/>
        <v>70.549788542868129</v>
      </c>
      <c r="V1809" s="189">
        <f t="shared" si="416"/>
        <v>3.8062283737024218</v>
      </c>
      <c r="W1809" s="189">
        <f>IFERROR(H1809/M1809,Tabla2[[#This Row],[CARGA PRODUCCION (ANIMALES/HA)]])</f>
        <v>3.5169988276670576</v>
      </c>
      <c r="X1809" s="190">
        <f t="shared" si="419"/>
        <v>2023</v>
      </c>
      <c r="Y1809" s="190">
        <f t="shared" si="420"/>
        <v>8</v>
      </c>
      <c r="Z1809" s="190" t="e">
        <f t="shared" ca="1" si="421"/>
        <v>#NAME?</v>
      </c>
      <c r="AA1809" s="191">
        <f t="shared" si="417"/>
        <v>120</v>
      </c>
      <c r="AB1809" s="188">
        <f t="shared" si="418"/>
        <v>0.82499999999999996</v>
      </c>
      <c r="AC1809" s="192">
        <f t="shared" si="408"/>
        <v>0.17500000000000004</v>
      </c>
      <c r="AD1809" s="185"/>
    </row>
    <row r="1810" spans="1:30">
      <c r="A1810" s="184">
        <v>45142</v>
      </c>
      <c r="B1810" s="185" t="s">
        <v>88</v>
      </c>
      <c r="C1810" s="185">
        <v>748</v>
      </c>
      <c r="D1810" s="185">
        <v>15</v>
      </c>
      <c r="E1810" s="185">
        <v>5</v>
      </c>
      <c r="F1810" s="185"/>
      <c r="G1810" s="185">
        <v>41</v>
      </c>
      <c r="H1810" s="185">
        <v>42</v>
      </c>
      <c r="I1810" s="185">
        <v>0</v>
      </c>
      <c r="J1810" s="185">
        <v>5</v>
      </c>
      <c r="K1810" s="185">
        <v>180</v>
      </c>
      <c r="L1810" s="185">
        <v>14</v>
      </c>
      <c r="M1810" s="186">
        <v>15</v>
      </c>
      <c r="N1810" s="187">
        <f>IF(Tabla2[[#This Row],[LECHE RETIRO DIA]]&lt;&gt;ISBLANK(Tabla2[[#This Row],[LECHE RETIRO DIA]]),SUM(Tabla2[[#This Row],[LECHE TANQUE DIA]:[LECHE RETIRO DIA]]),SUM(Tabla2[[#This Row],[LECHE TANQUE DIA]:[LECHE AUTOCONSUMO DIA]]))</f>
        <v>768</v>
      </c>
      <c r="O1810" s="188">
        <f t="shared" si="409"/>
        <v>0.97395833333333337</v>
      </c>
      <c r="P1810" s="189">
        <f t="shared" si="410"/>
        <v>18.73170731707317</v>
      </c>
      <c r="Q1810" s="189">
        <f t="shared" si="411"/>
        <v>18.243902439024389</v>
      </c>
      <c r="R1810" s="189">
        <f t="shared" si="412"/>
        <v>3</v>
      </c>
      <c r="S1810" s="189">
        <f t="shared" si="413"/>
        <v>4.2666666666666666</v>
      </c>
      <c r="T1810" s="189">
        <f t="shared" si="414"/>
        <v>4.3902439024390247</v>
      </c>
      <c r="U1810" s="189">
        <f t="shared" si="415"/>
        <v>54.857142857142854</v>
      </c>
      <c r="V1810" s="189">
        <f t="shared" si="416"/>
        <v>2.9285714285714284</v>
      </c>
      <c r="W1810" s="189">
        <f>IFERROR(H1810/M1810,Tabla2[[#This Row],[CARGA PRODUCCION (ANIMALES/HA)]])</f>
        <v>2.8</v>
      </c>
      <c r="X1810" s="190">
        <f t="shared" si="419"/>
        <v>2023</v>
      </c>
      <c r="Y1810" s="190">
        <f t="shared" si="420"/>
        <v>8</v>
      </c>
      <c r="Z1810" s="190" t="e">
        <f t="shared" ca="1" si="421"/>
        <v>#NAME?</v>
      </c>
      <c r="AA1810" s="191">
        <f t="shared" si="417"/>
        <v>42</v>
      </c>
      <c r="AB1810" s="188">
        <f t="shared" si="418"/>
        <v>0.97619047619047616</v>
      </c>
      <c r="AC1810" s="192">
        <f t="shared" si="408"/>
        <v>2.3809523809523836E-2</v>
      </c>
      <c r="AD1810" s="185"/>
    </row>
    <row r="1811" spans="1:30">
      <c r="A1811" s="184">
        <v>45143</v>
      </c>
      <c r="B1811" s="185" t="s">
        <v>81</v>
      </c>
      <c r="C1811" s="185">
        <v>2208</v>
      </c>
      <c r="D1811" s="185">
        <v>30</v>
      </c>
      <c r="E1811" s="185">
        <v>9</v>
      </c>
      <c r="F1811" s="185"/>
      <c r="G1811" s="185">
        <v>98</v>
      </c>
      <c r="H1811" s="185">
        <v>101</v>
      </c>
      <c r="I1811" s="185">
        <v>2</v>
      </c>
      <c r="J1811" s="185">
        <v>11</v>
      </c>
      <c r="K1811" s="185">
        <v>600</v>
      </c>
      <c r="L1811" s="185">
        <v>23.4</v>
      </c>
      <c r="M1811" s="186">
        <v>31.01</v>
      </c>
      <c r="N1811" s="187">
        <f>IF(Tabla2[[#This Row],[LECHE RETIRO DIA]]&lt;&gt;ISBLANK(Tabla2[[#This Row],[LECHE RETIRO DIA]]),SUM(Tabla2[[#This Row],[LECHE TANQUE DIA]:[LECHE RETIRO DIA]]),SUM(Tabla2[[#This Row],[LECHE TANQUE DIA]:[LECHE AUTOCONSUMO DIA]]))</f>
        <v>2247</v>
      </c>
      <c r="O1811" s="188">
        <f t="shared" si="409"/>
        <v>0.98264352469959948</v>
      </c>
      <c r="P1811" s="189">
        <f t="shared" si="410"/>
        <v>22.928571428571427</v>
      </c>
      <c r="Q1811" s="189">
        <f t="shared" si="411"/>
        <v>22.530612244897959</v>
      </c>
      <c r="R1811" s="189">
        <f t="shared" si="412"/>
        <v>2.7272727272727271</v>
      </c>
      <c r="S1811" s="189">
        <f t="shared" si="413"/>
        <v>3.7450000000000001</v>
      </c>
      <c r="T1811" s="189">
        <f t="shared" si="414"/>
        <v>6.1224489795918364</v>
      </c>
      <c r="U1811" s="189">
        <f t="shared" si="415"/>
        <v>96.025641025641036</v>
      </c>
      <c r="V1811" s="189">
        <f t="shared" si="416"/>
        <v>4.1880341880341883</v>
      </c>
      <c r="W1811" s="189">
        <f>IFERROR(H1811/M1811,Tabla2[[#This Row],[CARGA PRODUCCION (ANIMALES/HA)]])</f>
        <v>3.2570138664946788</v>
      </c>
      <c r="X1811" s="190">
        <f t="shared" si="419"/>
        <v>2023</v>
      </c>
      <c r="Y1811" s="190">
        <f t="shared" si="420"/>
        <v>8</v>
      </c>
      <c r="Z1811" s="190" t="e">
        <f t="shared" ca="1" si="421"/>
        <v>#NAME?</v>
      </c>
      <c r="AA1811" s="191">
        <f t="shared" si="417"/>
        <v>101</v>
      </c>
      <c r="AB1811" s="188">
        <f t="shared" si="418"/>
        <v>0.97029702970297027</v>
      </c>
      <c r="AC1811" s="192">
        <f t="shared" si="408"/>
        <v>2.9702970297029729E-2</v>
      </c>
      <c r="AD1811" s="185"/>
    </row>
    <row r="1812" spans="1:30">
      <c r="A1812" s="184">
        <v>45143</v>
      </c>
      <c r="B1812" s="185" t="s">
        <v>83</v>
      </c>
      <c r="C1812" s="185">
        <v>2218</v>
      </c>
      <c r="D1812" s="185">
        <v>40</v>
      </c>
      <c r="E1812" s="185">
        <v>9</v>
      </c>
      <c r="F1812" s="185"/>
      <c r="G1812" s="185">
        <v>120</v>
      </c>
      <c r="H1812" s="185">
        <v>132</v>
      </c>
      <c r="I1812" s="185">
        <v>2</v>
      </c>
      <c r="J1812" s="185">
        <v>10</v>
      </c>
      <c r="K1812" s="185">
        <v>680</v>
      </c>
      <c r="L1812" s="185">
        <v>29.8</v>
      </c>
      <c r="M1812" s="186">
        <v>36.590000000000003</v>
      </c>
      <c r="N1812" s="187">
        <f>IF(Tabla2[[#This Row],[LECHE RETIRO DIA]]&lt;&gt;ISBLANK(Tabla2[[#This Row],[LECHE RETIRO DIA]]),SUM(Tabla2[[#This Row],[LECHE TANQUE DIA]:[LECHE RETIRO DIA]]),SUM(Tabla2[[#This Row],[LECHE TANQUE DIA]:[LECHE AUTOCONSUMO DIA]]))</f>
        <v>2267</v>
      </c>
      <c r="O1812" s="188">
        <f t="shared" si="409"/>
        <v>0.97838553153947949</v>
      </c>
      <c r="P1812" s="189">
        <f t="shared" si="410"/>
        <v>18.891666666666666</v>
      </c>
      <c r="Q1812" s="189">
        <f t="shared" si="411"/>
        <v>18.483333333333334</v>
      </c>
      <c r="R1812" s="189">
        <f t="shared" si="412"/>
        <v>4</v>
      </c>
      <c r="S1812" s="189">
        <f t="shared" si="413"/>
        <v>3.3338235294117649</v>
      </c>
      <c r="T1812" s="189">
        <f t="shared" si="414"/>
        <v>5.666666666666667</v>
      </c>
      <c r="U1812" s="189">
        <f t="shared" si="415"/>
        <v>76.073825503355707</v>
      </c>
      <c r="V1812" s="189">
        <f t="shared" si="416"/>
        <v>4.0268456375838921</v>
      </c>
      <c r="W1812" s="189">
        <f>IFERROR(H1812/M1812,Tabla2[[#This Row],[CARGA PRODUCCION (ANIMALES/HA)]])</f>
        <v>3.6075430445476901</v>
      </c>
      <c r="X1812" s="190">
        <f t="shared" si="419"/>
        <v>2023</v>
      </c>
      <c r="Y1812" s="190">
        <f t="shared" si="420"/>
        <v>8</v>
      </c>
      <c r="Z1812" s="190" t="e">
        <f t="shared" ca="1" si="421"/>
        <v>#NAME?</v>
      </c>
      <c r="AA1812" s="191">
        <f t="shared" si="417"/>
        <v>132</v>
      </c>
      <c r="AB1812" s="188">
        <f t="shared" si="418"/>
        <v>0.90909090909090906</v>
      </c>
      <c r="AC1812" s="192">
        <f t="shared" si="408"/>
        <v>9.0909090909090939E-2</v>
      </c>
      <c r="AD1812" s="185"/>
    </row>
    <row r="1813" spans="1:30">
      <c r="A1813" s="184">
        <v>45143</v>
      </c>
      <c r="B1813" s="185" t="s">
        <v>85</v>
      </c>
      <c r="C1813" s="185">
        <v>1779</v>
      </c>
      <c r="D1813" s="185">
        <v>40</v>
      </c>
      <c r="E1813" s="185">
        <v>9</v>
      </c>
      <c r="F1813" s="185"/>
      <c r="G1813" s="185">
        <v>99</v>
      </c>
      <c r="H1813" s="185">
        <v>120</v>
      </c>
      <c r="I1813" s="185">
        <v>0</v>
      </c>
      <c r="J1813" s="185">
        <v>2</v>
      </c>
      <c r="K1813" s="185">
        <v>480</v>
      </c>
      <c r="L1813" s="185">
        <v>26.01</v>
      </c>
      <c r="M1813" s="186">
        <v>34.119999999999997</v>
      </c>
      <c r="N1813" s="187">
        <f>IF(Tabla2[[#This Row],[LECHE RETIRO DIA]]&lt;&gt;ISBLANK(Tabla2[[#This Row],[LECHE RETIRO DIA]]),SUM(Tabla2[[#This Row],[LECHE TANQUE DIA]:[LECHE RETIRO DIA]]),SUM(Tabla2[[#This Row],[LECHE TANQUE DIA]:[LECHE AUTOCONSUMO DIA]]))</f>
        <v>1828</v>
      </c>
      <c r="O1813" s="188">
        <f t="shared" si="409"/>
        <v>0.97319474835886211</v>
      </c>
      <c r="P1813" s="189">
        <f t="shared" si="410"/>
        <v>18.464646464646464</v>
      </c>
      <c r="Q1813" s="189">
        <f t="shared" si="411"/>
        <v>17.969696969696969</v>
      </c>
      <c r="R1813" s="189">
        <f t="shared" si="412"/>
        <v>20</v>
      </c>
      <c r="S1813" s="189">
        <f t="shared" si="413"/>
        <v>3.8083333333333331</v>
      </c>
      <c r="T1813" s="189">
        <f t="shared" si="414"/>
        <v>4.8484848484848486</v>
      </c>
      <c r="U1813" s="189">
        <f t="shared" si="415"/>
        <v>70.280661284121493</v>
      </c>
      <c r="V1813" s="189">
        <f t="shared" si="416"/>
        <v>3.8062283737024218</v>
      </c>
      <c r="W1813" s="189">
        <f>IFERROR(H1813/M1813,Tabla2[[#This Row],[CARGA PRODUCCION (ANIMALES/HA)]])</f>
        <v>3.5169988276670576</v>
      </c>
      <c r="X1813" s="190">
        <f t="shared" si="419"/>
        <v>2023</v>
      </c>
      <c r="Y1813" s="190">
        <f t="shared" si="420"/>
        <v>8</v>
      </c>
      <c r="Z1813" s="190" t="e">
        <f t="shared" ca="1" si="421"/>
        <v>#NAME?</v>
      </c>
      <c r="AA1813" s="191">
        <f t="shared" si="417"/>
        <v>120</v>
      </c>
      <c r="AB1813" s="188">
        <f t="shared" si="418"/>
        <v>0.82499999999999996</v>
      </c>
      <c r="AC1813" s="192">
        <f t="shared" si="408"/>
        <v>0.17500000000000004</v>
      </c>
      <c r="AD1813" s="185"/>
    </row>
    <row r="1814" spans="1:30">
      <c r="A1814" s="184">
        <v>45143</v>
      </c>
      <c r="B1814" s="185" t="s">
        <v>88</v>
      </c>
      <c r="C1814" s="185">
        <v>675</v>
      </c>
      <c r="D1814" s="185">
        <v>15</v>
      </c>
      <c r="E1814" s="185">
        <v>5</v>
      </c>
      <c r="F1814" s="185"/>
      <c r="G1814" s="185">
        <v>42</v>
      </c>
      <c r="H1814" s="185">
        <v>42</v>
      </c>
      <c r="I1814" s="185">
        <v>0</v>
      </c>
      <c r="J1814" s="185">
        <v>5</v>
      </c>
      <c r="K1814" s="185">
        <v>180</v>
      </c>
      <c r="L1814" s="185">
        <v>14</v>
      </c>
      <c r="M1814" s="186">
        <v>15</v>
      </c>
      <c r="N1814" s="187">
        <f>IF(Tabla2[[#This Row],[LECHE RETIRO DIA]]&lt;&gt;ISBLANK(Tabla2[[#This Row],[LECHE RETIRO DIA]]),SUM(Tabla2[[#This Row],[LECHE TANQUE DIA]:[LECHE RETIRO DIA]]),SUM(Tabla2[[#This Row],[LECHE TANQUE DIA]:[LECHE AUTOCONSUMO DIA]]))</f>
        <v>695</v>
      </c>
      <c r="O1814" s="188">
        <f t="shared" si="409"/>
        <v>0.97122302158273377</v>
      </c>
      <c r="P1814" s="189">
        <f t="shared" si="410"/>
        <v>16.547619047619047</v>
      </c>
      <c r="Q1814" s="189">
        <f t="shared" si="411"/>
        <v>16.071428571428573</v>
      </c>
      <c r="R1814" s="189">
        <f t="shared" si="412"/>
        <v>3</v>
      </c>
      <c r="S1814" s="189">
        <f t="shared" si="413"/>
        <v>3.8611111111111112</v>
      </c>
      <c r="T1814" s="189">
        <f t="shared" si="414"/>
        <v>4.2857142857142856</v>
      </c>
      <c r="U1814" s="189">
        <f t="shared" si="415"/>
        <v>49.642857142857146</v>
      </c>
      <c r="V1814" s="189">
        <f t="shared" si="416"/>
        <v>3</v>
      </c>
      <c r="W1814" s="189">
        <f>IFERROR(H1814/M1814,Tabla2[[#This Row],[CARGA PRODUCCION (ANIMALES/HA)]])</f>
        <v>2.8</v>
      </c>
      <c r="X1814" s="190">
        <f t="shared" si="419"/>
        <v>2023</v>
      </c>
      <c r="Y1814" s="190">
        <f t="shared" si="420"/>
        <v>8</v>
      </c>
      <c r="Z1814" s="190" t="e">
        <f t="shared" ca="1" si="421"/>
        <v>#NAME?</v>
      </c>
      <c r="AA1814" s="191">
        <f t="shared" si="417"/>
        <v>42</v>
      </c>
      <c r="AB1814" s="188">
        <f t="shared" si="418"/>
        <v>1</v>
      </c>
      <c r="AC1814" s="192">
        <f t="shared" ref="AC1814:AC1877" si="422">IFERROR(1-AB1814,"")</f>
        <v>0</v>
      </c>
      <c r="AD1814" s="185"/>
    </row>
    <row r="1815" spans="1:30">
      <c r="A1815" s="184">
        <v>45144</v>
      </c>
      <c r="B1815" s="185" t="s">
        <v>81</v>
      </c>
      <c r="C1815" s="185">
        <v>2241</v>
      </c>
      <c r="D1815" s="185">
        <v>30</v>
      </c>
      <c r="E1815" s="185">
        <v>9</v>
      </c>
      <c r="F1815" s="185"/>
      <c r="G1815" s="185">
        <v>99</v>
      </c>
      <c r="H1815" s="185">
        <v>103</v>
      </c>
      <c r="I1815" s="185">
        <v>2</v>
      </c>
      <c r="J1815" s="185">
        <v>13</v>
      </c>
      <c r="K1815" s="185">
        <v>600</v>
      </c>
      <c r="L1815" s="185">
        <v>23.4</v>
      </c>
      <c r="M1815" s="186">
        <v>31.01</v>
      </c>
      <c r="N1815" s="187">
        <f>IF(Tabla2[[#This Row],[LECHE RETIRO DIA]]&lt;&gt;ISBLANK(Tabla2[[#This Row],[LECHE RETIRO DIA]]),SUM(Tabla2[[#This Row],[LECHE TANQUE DIA]:[LECHE RETIRO DIA]]),SUM(Tabla2[[#This Row],[LECHE TANQUE DIA]:[LECHE AUTOCONSUMO DIA]]))</f>
        <v>2280</v>
      </c>
      <c r="O1815" s="188">
        <f t="shared" si="409"/>
        <v>0.98289473684210527</v>
      </c>
      <c r="P1815" s="189">
        <f t="shared" si="410"/>
        <v>23.030303030303031</v>
      </c>
      <c r="Q1815" s="189">
        <f t="shared" si="411"/>
        <v>22.636363636363637</v>
      </c>
      <c r="R1815" s="189">
        <f t="shared" si="412"/>
        <v>2.3076923076923075</v>
      </c>
      <c r="S1815" s="189">
        <f t="shared" si="413"/>
        <v>3.8</v>
      </c>
      <c r="T1815" s="189">
        <f t="shared" si="414"/>
        <v>6.0606060606060606</v>
      </c>
      <c r="U1815" s="189">
        <f t="shared" si="415"/>
        <v>97.435897435897445</v>
      </c>
      <c r="V1815" s="189">
        <f t="shared" si="416"/>
        <v>4.2307692307692308</v>
      </c>
      <c r="W1815" s="189">
        <f>IFERROR(H1815/M1815,Tabla2[[#This Row],[CARGA PRODUCCION (ANIMALES/HA)]])</f>
        <v>3.3215091905836824</v>
      </c>
      <c r="X1815" s="190">
        <f t="shared" si="419"/>
        <v>2023</v>
      </c>
      <c r="Y1815" s="190">
        <f t="shared" si="420"/>
        <v>8</v>
      </c>
      <c r="Z1815" s="190" t="e">
        <f t="shared" ca="1" si="421"/>
        <v>#NAME?</v>
      </c>
      <c r="AA1815" s="191">
        <f t="shared" si="417"/>
        <v>103</v>
      </c>
      <c r="AB1815" s="188">
        <f t="shared" si="418"/>
        <v>0.96116504854368934</v>
      </c>
      <c r="AC1815" s="192">
        <f t="shared" si="422"/>
        <v>3.8834951456310662E-2</v>
      </c>
      <c r="AD1815" s="185"/>
    </row>
    <row r="1816" spans="1:30">
      <c r="A1816" s="184">
        <v>45144</v>
      </c>
      <c r="B1816" s="185" t="s">
        <v>83</v>
      </c>
      <c r="C1816" s="185">
        <v>2159</v>
      </c>
      <c r="D1816" s="185">
        <v>40</v>
      </c>
      <c r="E1816" s="185">
        <v>9</v>
      </c>
      <c r="F1816" s="185"/>
      <c r="G1816" s="185">
        <v>120</v>
      </c>
      <c r="H1816" s="185">
        <v>132</v>
      </c>
      <c r="I1816" s="185">
        <v>2</v>
      </c>
      <c r="J1816" s="185">
        <v>10</v>
      </c>
      <c r="K1816" s="185">
        <v>680</v>
      </c>
      <c r="L1816" s="185">
        <v>29.8</v>
      </c>
      <c r="M1816" s="186">
        <v>36.590000000000003</v>
      </c>
      <c r="N1816" s="187">
        <f>IF(Tabla2[[#This Row],[LECHE RETIRO DIA]]&lt;&gt;ISBLANK(Tabla2[[#This Row],[LECHE RETIRO DIA]]),SUM(Tabla2[[#This Row],[LECHE TANQUE DIA]:[LECHE RETIRO DIA]]),SUM(Tabla2[[#This Row],[LECHE TANQUE DIA]:[LECHE AUTOCONSUMO DIA]]))</f>
        <v>2208</v>
      </c>
      <c r="O1816" s="188">
        <f t="shared" si="409"/>
        <v>0.97780797101449279</v>
      </c>
      <c r="P1816" s="189">
        <f t="shared" si="410"/>
        <v>18.399999999999999</v>
      </c>
      <c r="Q1816" s="189">
        <f t="shared" si="411"/>
        <v>17.991666666666667</v>
      </c>
      <c r="R1816" s="189">
        <f t="shared" si="412"/>
        <v>4</v>
      </c>
      <c r="S1816" s="189">
        <f t="shared" si="413"/>
        <v>3.2470588235294118</v>
      </c>
      <c r="T1816" s="189">
        <f t="shared" si="414"/>
        <v>5.666666666666667</v>
      </c>
      <c r="U1816" s="189">
        <f t="shared" si="415"/>
        <v>74.09395973154362</v>
      </c>
      <c r="V1816" s="189">
        <f t="shared" si="416"/>
        <v>4.0268456375838921</v>
      </c>
      <c r="W1816" s="189">
        <f>IFERROR(H1816/M1816,Tabla2[[#This Row],[CARGA PRODUCCION (ANIMALES/HA)]])</f>
        <v>3.6075430445476901</v>
      </c>
      <c r="X1816" s="190">
        <f t="shared" si="419"/>
        <v>2023</v>
      </c>
      <c r="Y1816" s="190">
        <f t="shared" si="420"/>
        <v>8</v>
      </c>
      <c r="Z1816" s="190" t="e">
        <f t="shared" ca="1" si="421"/>
        <v>#NAME?</v>
      </c>
      <c r="AA1816" s="191">
        <f t="shared" si="417"/>
        <v>132</v>
      </c>
      <c r="AB1816" s="188">
        <f t="shared" si="418"/>
        <v>0.90909090909090906</v>
      </c>
      <c r="AC1816" s="192">
        <f t="shared" si="422"/>
        <v>9.0909090909090939E-2</v>
      </c>
      <c r="AD1816" s="185"/>
    </row>
    <row r="1817" spans="1:30">
      <c r="A1817" s="184">
        <v>45144</v>
      </c>
      <c r="B1817" s="185" t="s">
        <v>85</v>
      </c>
      <c r="C1817" s="185">
        <v>1833</v>
      </c>
      <c r="D1817" s="185">
        <v>40</v>
      </c>
      <c r="E1817" s="185">
        <v>9</v>
      </c>
      <c r="F1817" s="185"/>
      <c r="G1817" s="185">
        <v>99</v>
      </c>
      <c r="H1817" s="185">
        <v>120</v>
      </c>
      <c r="I1817" s="185">
        <v>0</v>
      </c>
      <c r="J1817" s="185">
        <v>2</v>
      </c>
      <c r="K1817" s="185">
        <v>480</v>
      </c>
      <c r="L1817" s="185">
        <v>26.01</v>
      </c>
      <c r="M1817" s="186">
        <v>34.119999999999997</v>
      </c>
      <c r="N1817" s="187">
        <f>IF(Tabla2[[#This Row],[LECHE RETIRO DIA]]&lt;&gt;ISBLANK(Tabla2[[#This Row],[LECHE RETIRO DIA]]),SUM(Tabla2[[#This Row],[LECHE TANQUE DIA]:[LECHE RETIRO DIA]]),SUM(Tabla2[[#This Row],[LECHE TANQUE DIA]:[LECHE AUTOCONSUMO DIA]]))</f>
        <v>1882</v>
      </c>
      <c r="O1817" s="188">
        <f t="shared" si="409"/>
        <v>0.97396386822529224</v>
      </c>
      <c r="P1817" s="189">
        <f t="shared" si="410"/>
        <v>19.01010101010101</v>
      </c>
      <c r="Q1817" s="189">
        <f t="shared" si="411"/>
        <v>18.515151515151516</v>
      </c>
      <c r="R1817" s="189">
        <f t="shared" si="412"/>
        <v>20</v>
      </c>
      <c r="S1817" s="189">
        <f t="shared" si="413"/>
        <v>3.9208333333333334</v>
      </c>
      <c r="T1817" s="189">
        <f t="shared" si="414"/>
        <v>4.8484848484848486</v>
      </c>
      <c r="U1817" s="189">
        <f t="shared" si="415"/>
        <v>72.356785851595532</v>
      </c>
      <c r="V1817" s="189">
        <f t="shared" si="416"/>
        <v>3.8062283737024218</v>
      </c>
      <c r="W1817" s="189">
        <f>IFERROR(H1817/M1817,Tabla2[[#This Row],[CARGA PRODUCCION (ANIMALES/HA)]])</f>
        <v>3.5169988276670576</v>
      </c>
      <c r="X1817" s="190">
        <f t="shared" si="419"/>
        <v>2023</v>
      </c>
      <c r="Y1817" s="190">
        <f t="shared" si="420"/>
        <v>8</v>
      </c>
      <c r="Z1817" s="190" t="e">
        <f t="shared" ca="1" si="421"/>
        <v>#NAME?</v>
      </c>
      <c r="AA1817" s="191">
        <f t="shared" si="417"/>
        <v>120</v>
      </c>
      <c r="AB1817" s="188">
        <f t="shared" si="418"/>
        <v>0.82499999999999996</v>
      </c>
      <c r="AC1817" s="192">
        <f t="shared" si="422"/>
        <v>0.17500000000000004</v>
      </c>
      <c r="AD1817" s="185"/>
    </row>
    <row r="1818" spans="1:30">
      <c r="A1818" s="184">
        <v>45144</v>
      </c>
      <c r="B1818" s="185" t="s">
        <v>88</v>
      </c>
      <c r="C1818" s="185">
        <v>729</v>
      </c>
      <c r="D1818" s="185">
        <v>15</v>
      </c>
      <c r="E1818" s="185">
        <v>5</v>
      </c>
      <c r="F1818" s="185"/>
      <c r="G1818" s="185">
        <v>42</v>
      </c>
      <c r="H1818" s="185">
        <v>42</v>
      </c>
      <c r="I1818" s="185">
        <v>0</v>
      </c>
      <c r="J1818" s="185">
        <v>5</v>
      </c>
      <c r="K1818" s="185">
        <v>180</v>
      </c>
      <c r="L1818" s="185">
        <v>14</v>
      </c>
      <c r="M1818" s="186">
        <v>15</v>
      </c>
      <c r="N1818" s="187">
        <f>IF(Tabla2[[#This Row],[LECHE RETIRO DIA]]&lt;&gt;ISBLANK(Tabla2[[#This Row],[LECHE RETIRO DIA]]),SUM(Tabla2[[#This Row],[LECHE TANQUE DIA]:[LECHE RETIRO DIA]]),SUM(Tabla2[[#This Row],[LECHE TANQUE DIA]:[LECHE AUTOCONSUMO DIA]]))</f>
        <v>749</v>
      </c>
      <c r="O1818" s="188">
        <f t="shared" si="409"/>
        <v>0.97329773030707611</v>
      </c>
      <c r="P1818" s="189">
        <f t="shared" si="410"/>
        <v>17.833333333333332</v>
      </c>
      <c r="Q1818" s="189">
        <f t="shared" si="411"/>
        <v>17.357142857142858</v>
      </c>
      <c r="R1818" s="189">
        <f t="shared" si="412"/>
        <v>3</v>
      </c>
      <c r="S1818" s="189">
        <f t="shared" si="413"/>
        <v>4.1611111111111114</v>
      </c>
      <c r="T1818" s="189">
        <f t="shared" si="414"/>
        <v>4.2857142857142856</v>
      </c>
      <c r="U1818" s="189">
        <f t="shared" si="415"/>
        <v>53.5</v>
      </c>
      <c r="V1818" s="189">
        <f t="shared" si="416"/>
        <v>3</v>
      </c>
      <c r="W1818" s="189">
        <f>IFERROR(H1818/M1818,Tabla2[[#This Row],[CARGA PRODUCCION (ANIMALES/HA)]])</f>
        <v>2.8</v>
      </c>
      <c r="X1818" s="190">
        <f t="shared" si="419"/>
        <v>2023</v>
      </c>
      <c r="Y1818" s="190">
        <f t="shared" si="420"/>
        <v>8</v>
      </c>
      <c r="Z1818" s="190" t="e">
        <f t="shared" ca="1" si="421"/>
        <v>#NAME?</v>
      </c>
      <c r="AA1818" s="191">
        <f t="shared" si="417"/>
        <v>42</v>
      </c>
      <c r="AB1818" s="188">
        <f t="shared" si="418"/>
        <v>1</v>
      </c>
      <c r="AC1818" s="192">
        <f t="shared" si="422"/>
        <v>0</v>
      </c>
      <c r="AD1818" s="185"/>
    </row>
    <row r="1819" spans="1:30">
      <c r="A1819" s="184">
        <v>45145</v>
      </c>
      <c r="B1819" s="185" t="s">
        <v>81</v>
      </c>
      <c r="C1819" s="185">
        <v>2221</v>
      </c>
      <c r="D1819" s="185">
        <v>30</v>
      </c>
      <c r="E1819" s="185">
        <v>9</v>
      </c>
      <c r="F1819" s="185"/>
      <c r="G1819" s="185">
        <v>101</v>
      </c>
      <c r="H1819" s="185">
        <v>103</v>
      </c>
      <c r="I1819" s="185">
        <v>2</v>
      </c>
      <c r="J1819" s="185">
        <v>13</v>
      </c>
      <c r="K1819" s="185">
        <v>600</v>
      </c>
      <c r="L1819" s="185">
        <v>23.4</v>
      </c>
      <c r="M1819" s="186">
        <v>31.01</v>
      </c>
      <c r="N1819" s="187">
        <f>IF(Tabla2[[#This Row],[LECHE RETIRO DIA]]&lt;&gt;ISBLANK(Tabla2[[#This Row],[LECHE RETIRO DIA]]),SUM(Tabla2[[#This Row],[LECHE TANQUE DIA]:[LECHE RETIRO DIA]]),SUM(Tabla2[[#This Row],[LECHE TANQUE DIA]:[LECHE AUTOCONSUMO DIA]]))</f>
        <v>2260</v>
      </c>
      <c r="O1819" s="188">
        <f t="shared" si="409"/>
        <v>0.98274336283185837</v>
      </c>
      <c r="P1819" s="189">
        <f t="shared" si="410"/>
        <v>22.376237623762375</v>
      </c>
      <c r="Q1819" s="189">
        <f t="shared" si="411"/>
        <v>21.990099009900991</v>
      </c>
      <c r="R1819" s="189">
        <f t="shared" si="412"/>
        <v>2.3076923076923075</v>
      </c>
      <c r="S1819" s="189">
        <f t="shared" si="413"/>
        <v>3.7666666666666666</v>
      </c>
      <c r="T1819" s="189">
        <f t="shared" si="414"/>
        <v>5.9405940594059405</v>
      </c>
      <c r="U1819" s="189">
        <f t="shared" si="415"/>
        <v>96.581196581196593</v>
      </c>
      <c r="V1819" s="189">
        <f t="shared" si="416"/>
        <v>4.3162393162393169</v>
      </c>
      <c r="W1819" s="189">
        <f>IFERROR(H1819/M1819,Tabla2[[#This Row],[CARGA PRODUCCION (ANIMALES/HA)]])</f>
        <v>3.3215091905836824</v>
      </c>
      <c r="X1819" s="190">
        <f t="shared" si="419"/>
        <v>2023</v>
      </c>
      <c r="Y1819" s="190">
        <f t="shared" si="420"/>
        <v>8</v>
      </c>
      <c r="Z1819" s="190" t="e">
        <f t="shared" ca="1" si="421"/>
        <v>#NAME?</v>
      </c>
      <c r="AA1819" s="191">
        <f t="shared" si="417"/>
        <v>103</v>
      </c>
      <c r="AB1819" s="188">
        <f t="shared" si="418"/>
        <v>0.98058252427184467</v>
      </c>
      <c r="AC1819" s="192">
        <f t="shared" si="422"/>
        <v>1.9417475728155331E-2</v>
      </c>
      <c r="AD1819" s="185"/>
    </row>
    <row r="1820" spans="1:30">
      <c r="A1820" s="184">
        <v>45145</v>
      </c>
      <c r="B1820" s="185" t="s">
        <v>83</v>
      </c>
      <c r="C1820" s="185">
        <v>2236</v>
      </c>
      <c r="D1820" s="185">
        <v>40</v>
      </c>
      <c r="E1820" s="185">
        <v>9</v>
      </c>
      <c r="F1820" s="185"/>
      <c r="G1820" s="185">
        <v>120</v>
      </c>
      <c r="H1820" s="185">
        <v>132</v>
      </c>
      <c r="I1820" s="185">
        <v>2</v>
      </c>
      <c r="J1820" s="185">
        <v>10</v>
      </c>
      <c r="K1820" s="185">
        <v>680</v>
      </c>
      <c r="L1820" s="185">
        <v>29.8</v>
      </c>
      <c r="M1820" s="186">
        <v>36.590000000000003</v>
      </c>
      <c r="N1820" s="187">
        <f>IF(Tabla2[[#This Row],[LECHE RETIRO DIA]]&lt;&gt;ISBLANK(Tabla2[[#This Row],[LECHE RETIRO DIA]]),SUM(Tabla2[[#This Row],[LECHE TANQUE DIA]:[LECHE RETIRO DIA]]),SUM(Tabla2[[#This Row],[LECHE TANQUE DIA]:[LECHE AUTOCONSUMO DIA]]))</f>
        <v>2285</v>
      </c>
      <c r="O1820" s="188">
        <f t="shared" si="409"/>
        <v>0.97855579868708975</v>
      </c>
      <c r="P1820" s="189">
        <f t="shared" si="410"/>
        <v>19.041666666666668</v>
      </c>
      <c r="Q1820" s="189">
        <f t="shared" si="411"/>
        <v>18.633333333333333</v>
      </c>
      <c r="R1820" s="189">
        <f t="shared" si="412"/>
        <v>4</v>
      </c>
      <c r="S1820" s="189">
        <f t="shared" si="413"/>
        <v>3.3602941176470589</v>
      </c>
      <c r="T1820" s="189">
        <f t="shared" si="414"/>
        <v>5.666666666666667</v>
      </c>
      <c r="U1820" s="189">
        <f t="shared" si="415"/>
        <v>76.677852348993284</v>
      </c>
      <c r="V1820" s="189">
        <f t="shared" si="416"/>
        <v>4.0268456375838921</v>
      </c>
      <c r="W1820" s="189">
        <f>IFERROR(H1820/M1820,Tabla2[[#This Row],[CARGA PRODUCCION (ANIMALES/HA)]])</f>
        <v>3.6075430445476901</v>
      </c>
      <c r="X1820" s="190">
        <f t="shared" si="419"/>
        <v>2023</v>
      </c>
      <c r="Y1820" s="190">
        <f t="shared" si="420"/>
        <v>8</v>
      </c>
      <c r="Z1820" s="190" t="e">
        <f t="shared" ca="1" si="421"/>
        <v>#NAME?</v>
      </c>
      <c r="AA1820" s="191">
        <f t="shared" si="417"/>
        <v>132</v>
      </c>
      <c r="AB1820" s="188">
        <f t="shared" si="418"/>
        <v>0.90909090909090906</v>
      </c>
      <c r="AC1820" s="192">
        <f t="shared" si="422"/>
        <v>9.0909090909090939E-2</v>
      </c>
      <c r="AD1820" s="185"/>
    </row>
    <row r="1821" spans="1:30">
      <c r="A1821" s="184">
        <v>45145</v>
      </c>
      <c r="B1821" s="185" t="s">
        <v>85</v>
      </c>
      <c r="C1821" s="185">
        <v>1819</v>
      </c>
      <c r="D1821" s="185">
        <v>30</v>
      </c>
      <c r="E1821" s="185">
        <v>9</v>
      </c>
      <c r="F1821" s="185"/>
      <c r="G1821" s="185">
        <v>99</v>
      </c>
      <c r="H1821" s="185">
        <v>120</v>
      </c>
      <c r="I1821" s="185">
        <v>0</v>
      </c>
      <c r="J1821" s="185">
        <v>2</v>
      </c>
      <c r="K1821" s="185">
        <v>600</v>
      </c>
      <c r="L1821" s="185">
        <v>23.4</v>
      </c>
      <c r="M1821" s="186">
        <v>31.01</v>
      </c>
      <c r="N1821" s="187">
        <f>IF(Tabla2[[#This Row],[LECHE RETIRO DIA]]&lt;&gt;ISBLANK(Tabla2[[#This Row],[LECHE RETIRO DIA]]),SUM(Tabla2[[#This Row],[LECHE TANQUE DIA]:[LECHE RETIRO DIA]]),SUM(Tabla2[[#This Row],[LECHE TANQUE DIA]:[LECHE AUTOCONSUMO DIA]]))</f>
        <v>1858</v>
      </c>
      <c r="O1821" s="188">
        <f t="shared" si="409"/>
        <v>0.9790096878363832</v>
      </c>
      <c r="P1821" s="189">
        <f t="shared" si="410"/>
        <v>18.767676767676768</v>
      </c>
      <c r="Q1821" s="189">
        <f t="shared" si="411"/>
        <v>18.373737373737374</v>
      </c>
      <c r="R1821" s="189">
        <f t="shared" si="412"/>
        <v>15</v>
      </c>
      <c r="S1821" s="189">
        <f t="shared" si="413"/>
        <v>3.0966666666666667</v>
      </c>
      <c r="T1821" s="189">
        <f t="shared" si="414"/>
        <v>6.0606060606060606</v>
      </c>
      <c r="U1821" s="189">
        <f t="shared" si="415"/>
        <v>79.401709401709411</v>
      </c>
      <c r="V1821" s="189">
        <f t="shared" si="416"/>
        <v>4.2307692307692308</v>
      </c>
      <c r="W1821" s="189">
        <f>IFERROR(H1821/M1821,Tabla2[[#This Row],[CARGA PRODUCCION (ANIMALES/HA)]])</f>
        <v>3.8697194453402126</v>
      </c>
      <c r="X1821" s="190">
        <f t="shared" si="419"/>
        <v>2023</v>
      </c>
      <c r="Y1821" s="190">
        <f t="shared" si="420"/>
        <v>8</v>
      </c>
      <c r="Z1821" s="190" t="e">
        <f t="shared" ca="1" si="421"/>
        <v>#NAME?</v>
      </c>
      <c r="AA1821" s="191">
        <f t="shared" si="417"/>
        <v>120</v>
      </c>
      <c r="AB1821" s="188">
        <f t="shared" si="418"/>
        <v>0.82499999999999996</v>
      </c>
      <c r="AC1821" s="192">
        <f t="shared" si="422"/>
        <v>0.17500000000000004</v>
      </c>
      <c r="AD1821" s="185"/>
    </row>
    <row r="1822" spans="1:30">
      <c r="A1822" s="184">
        <v>45145</v>
      </c>
      <c r="B1822" s="185" t="s">
        <v>88</v>
      </c>
      <c r="C1822" s="185">
        <v>708</v>
      </c>
      <c r="D1822" s="185">
        <v>15</v>
      </c>
      <c r="E1822" s="185">
        <v>5</v>
      </c>
      <c r="F1822" s="185"/>
      <c r="G1822" s="185">
        <v>42</v>
      </c>
      <c r="H1822" s="185">
        <v>42</v>
      </c>
      <c r="I1822" s="185">
        <v>0</v>
      </c>
      <c r="J1822" s="185">
        <v>5</v>
      </c>
      <c r="K1822" s="185">
        <v>180</v>
      </c>
      <c r="L1822" s="185">
        <v>14</v>
      </c>
      <c r="M1822" s="186">
        <v>15</v>
      </c>
      <c r="N1822" s="187">
        <f>IF(Tabla2[[#This Row],[LECHE RETIRO DIA]]&lt;&gt;ISBLANK(Tabla2[[#This Row],[LECHE RETIRO DIA]]),SUM(Tabla2[[#This Row],[LECHE TANQUE DIA]:[LECHE RETIRO DIA]]),SUM(Tabla2[[#This Row],[LECHE TANQUE DIA]:[LECHE AUTOCONSUMO DIA]]))</f>
        <v>728</v>
      </c>
      <c r="O1822" s="188">
        <f t="shared" si="409"/>
        <v>0.97252747252747251</v>
      </c>
      <c r="P1822" s="189">
        <f t="shared" si="410"/>
        <v>17.333333333333332</v>
      </c>
      <c r="Q1822" s="189">
        <f t="shared" si="411"/>
        <v>16.857142857142858</v>
      </c>
      <c r="R1822" s="189">
        <f t="shared" si="412"/>
        <v>3</v>
      </c>
      <c r="S1822" s="189">
        <f t="shared" si="413"/>
        <v>4.0444444444444443</v>
      </c>
      <c r="T1822" s="189">
        <f t="shared" si="414"/>
        <v>4.2857142857142856</v>
      </c>
      <c r="U1822" s="189">
        <f t="shared" si="415"/>
        <v>52</v>
      </c>
      <c r="V1822" s="189">
        <f t="shared" si="416"/>
        <v>3</v>
      </c>
      <c r="W1822" s="189">
        <f>IFERROR(H1822/M1822,Tabla2[[#This Row],[CARGA PRODUCCION (ANIMALES/HA)]])</f>
        <v>2.8</v>
      </c>
      <c r="X1822" s="190">
        <f t="shared" si="419"/>
        <v>2023</v>
      </c>
      <c r="Y1822" s="190">
        <f t="shared" si="420"/>
        <v>8</v>
      </c>
      <c r="Z1822" s="190" t="e">
        <f t="shared" ca="1" si="421"/>
        <v>#NAME?</v>
      </c>
      <c r="AA1822" s="191">
        <f t="shared" si="417"/>
        <v>42</v>
      </c>
      <c r="AB1822" s="188">
        <f t="shared" si="418"/>
        <v>1</v>
      </c>
      <c r="AC1822" s="192">
        <f t="shared" si="422"/>
        <v>0</v>
      </c>
      <c r="AD1822" s="185"/>
    </row>
    <row r="1823" spans="1:30">
      <c r="A1823" s="184">
        <v>45146</v>
      </c>
      <c r="B1823" s="185" t="s">
        <v>81</v>
      </c>
      <c r="C1823" s="185">
        <v>2222</v>
      </c>
      <c r="D1823" s="185">
        <v>30</v>
      </c>
      <c r="E1823" s="185">
        <v>9</v>
      </c>
      <c r="F1823" s="185"/>
      <c r="G1823" s="185">
        <v>101</v>
      </c>
      <c r="H1823" s="185">
        <v>103</v>
      </c>
      <c r="I1823" s="185">
        <v>2</v>
      </c>
      <c r="J1823" s="185">
        <v>13</v>
      </c>
      <c r="K1823" s="185">
        <v>600</v>
      </c>
      <c r="L1823" s="185">
        <v>23.4</v>
      </c>
      <c r="M1823" s="186">
        <v>31.01</v>
      </c>
      <c r="N1823" s="187">
        <f>IF(Tabla2[[#This Row],[LECHE RETIRO DIA]]&lt;&gt;ISBLANK(Tabla2[[#This Row],[LECHE RETIRO DIA]]),SUM(Tabla2[[#This Row],[LECHE TANQUE DIA]:[LECHE RETIRO DIA]]),SUM(Tabla2[[#This Row],[LECHE TANQUE DIA]:[LECHE AUTOCONSUMO DIA]]))</f>
        <v>2261</v>
      </c>
      <c r="O1823" s="188">
        <f t="shared" si="409"/>
        <v>0.98275099513489605</v>
      </c>
      <c r="P1823" s="189">
        <f t="shared" si="410"/>
        <v>22.386138613861387</v>
      </c>
      <c r="Q1823" s="189">
        <f t="shared" si="411"/>
        <v>22</v>
      </c>
      <c r="R1823" s="189">
        <f t="shared" si="412"/>
        <v>2.3076923076923075</v>
      </c>
      <c r="S1823" s="189">
        <f t="shared" si="413"/>
        <v>3.7683333333333335</v>
      </c>
      <c r="T1823" s="189">
        <f t="shared" si="414"/>
        <v>5.9405940594059405</v>
      </c>
      <c r="U1823" s="189">
        <f t="shared" si="415"/>
        <v>96.623931623931625</v>
      </c>
      <c r="V1823" s="189">
        <f t="shared" si="416"/>
        <v>4.3162393162393169</v>
      </c>
      <c r="W1823" s="189">
        <f>IFERROR(H1823/M1823,Tabla2[[#This Row],[CARGA PRODUCCION (ANIMALES/HA)]])</f>
        <v>3.3215091905836824</v>
      </c>
      <c r="X1823" s="190">
        <f t="shared" si="419"/>
        <v>2023</v>
      </c>
      <c r="Y1823" s="190">
        <f t="shared" si="420"/>
        <v>8</v>
      </c>
      <c r="Z1823" s="190" t="e">
        <f t="shared" ca="1" si="421"/>
        <v>#NAME?</v>
      </c>
      <c r="AA1823" s="191">
        <f t="shared" si="417"/>
        <v>103</v>
      </c>
      <c r="AB1823" s="188">
        <f t="shared" si="418"/>
        <v>0.98058252427184467</v>
      </c>
      <c r="AC1823" s="192">
        <f t="shared" si="422"/>
        <v>1.9417475728155331E-2</v>
      </c>
      <c r="AD1823" s="185"/>
    </row>
    <row r="1824" spans="1:30">
      <c r="A1824" s="184">
        <v>45146</v>
      </c>
      <c r="B1824" s="185" t="s">
        <v>83</v>
      </c>
      <c r="C1824" s="185">
        <v>2265</v>
      </c>
      <c r="D1824" s="185">
        <v>40</v>
      </c>
      <c r="E1824" s="185">
        <v>9</v>
      </c>
      <c r="F1824" s="185"/>
      <c r="G1824" s="185">
        <v>113</v>
      </c>
      <c r="H1824" s="185">
        <v>124</v>
      </c>
      <c r="I1824" s="185">
        <v>2</v>
      </c>
      <c r="J1824" s="185">
        <v>10</v>
      </c>
      <c r="K1824" s="185">
        <v>680</v>
      </c>
      <c r="L1824" s="185">
        <v>29.8</v>
      </c>
      <c r="M1824" s="186">
        <v>36.590000000000003</v>
      </c>
      <c r="N1824" s="187">
        <f>IF(Tabla2[[#This Row],[LECHE RETIRO DIA]]&lt;&gt;ISBLANK(Tabla2[[#This Row],[LECHE RETIRO DIA]]),SUM(Tabla2[[#This Row],[LECHE TANQUE DIA]:[LECHE RETIRO DIA]]),SUM(Tabla2[[#This Row],[LECHE TANQUE DIA]:[LECHE AUTOCONSUMO DIA]]))</f>
        <v>2314</v>
      </c>
      <c r="O1824" s="188">
        <f t="shared" si="409"/>
        <v>0.97882454624027659</v>
      </c>
      <c r="P1824" s="189">
        <f t="shared" si="410"/>
        <v>20.477876106194689</v>
      </c>
      <c r="Q1824" s="189">
        <f t="shared" si="411"/>
        <v>20.044247787610619</v>
      </c>
      <c r="R1824" s="189">
        <f t="shared" si="412"/>
        <v>4</v>
      </c>
      <c r="S1824" s="189">
        <f t="shared" si="413"/>
        <v>3.4029411764705881</v>
      </c>
      <c r="T1824" s="189">
        <f t="shared" si="414"/>
        <v>6.0176991150442474</v>
      </c>
      <c r="U1824" s="189">
        <f t="shared" si="415"/>
        <v>77.651006711409394</v>
      </c>
      <c r="V1824" s="189">
        <f t="shared" si="416"/>
        <v>3.7919463087248322</v>
      </c>
      <c r="W1824" s="189">
        <f>IFERROR(H1824/M1824,Tabla2[[#This Row],[CARGA PRODUCCION (ANIMALES/HA)]])</f>
        <v>3.3889040721508605</v>
      </c>
      <c r="X1824" s="190">
        <f t="shared" si="419"/>
        <v>2023</v>
      </c>
      <c r="Y1824" s="190">
        <f t="shared" si="420"/>
        <v>8</v>
      </c>
      <c r="Z1824" s="190" t="e">
        <f t="shared" ca="1" si="421"/>
        <v>#NAME?</v>
      </c>
      <c r="AA1824" s="191">
        <f t="shared" si="417"/>
        <v>124</v>
      </c>
      <c r="AB1824" s="188">
        <f t="shared" si="418"/>
        <v>0.91129032258064513</v>
      </c>
      <c r="AC1824" s="192">
        <f t="shared" si="422"/>
        <v>8.8709677419354871E-2</v>
      </c>
      <c r="AD1824" s="185"/>
    </row>
    <row r="1825" spans="1:30">
      <c r="A1825" s="184">
        <v>45146</v>
      </c>
      <c r="B1825" s="185" t="s">
        <v>85</v>
      </c>
      <c r="C1825" s="185">
        <v>1819</v>
      </c>
      <c r="D1825" s="185">
        <v>40</v>
      </c>
      <c r="E1825" s="185">
        <v>9</v>
      </c>
      <c r="F1825" s="185"/>
      <c r="G1825" s="185">
        <v>99</v>
      </c>
      <c r="H1825" s="185">
        <v>120</v>
      </c>
      <c r="I1825" s="185">
        <v>0</v>
      </c>
      <c r="J1825" s="185">
        <v>2</v>
      </c>
      <c r="K1825" s="185">
        <v>480</v>
      </c>
      <c r="L1825" s="185">
        <v>26.01</v>
      </c>
      <c r="M1825" s="186">
        <v>34.119999999999997</v>
      </c>
      <c r="N1825" s="187">
        <f>IF(Tabla2[[#This Row],[LECHE RETIRO DIA]]&lt;&gt;ISBLANK(Tabla2[[#This Row],[LECHE RETIRO DIA]]),SUM(Tabla2[[#This Row],[LECHE TANQUE DIA]:[LECHE RETIRO DIA]]),SUM(Tabla2[[#This Row],[LECHE TANQUE DIA]:[LECHE AUTOCONSUMO DIA]]))</f>
        <v>1868</v>
      </c>
      <c r="O1825" s="188">
        <f t="shared" si="409"/>
        <v>0.97376873661670238</v>
      </c>
      <c r="P1825" s="189">
        <f t="shared" si="410"/>
        <v>18.868686868686869</v>
      </c>
      <c r="Q1825" s="189">
        <f t="shared" si="411"/>
        <v>18.373737373737374</v>
      </c>
      <c r="R1825" s="189">
        <f t="shared" si="412"/>
        <v>20</v>
      </c>
      <c r="S1825" s="189">
        <f t="shared" si="413"/>
        <v>3.8916666666666666</v>
      </c>
      <c r="T1825" s="189">
        <f t="shared" si="414"/>
        <v>4.8484848484848486</v>
      </c>
      <c r="U1825" s="189">
        <f t="shared" si="415"/>
        <v>71.818531334102261</v>
      </c>
      <c r="V1825" s="189">
        <f t="shared" si="416"/>
        <v>3.8062283737024218</v>
      </c>
      <c r="W1825" s="189">
        <f>IFERROR(H1825/M1825,Tabla2[[#This Row],[CARGA PRODUCCION (ANIMALES/HA)]])</f>
        <v>3.5169988276670576</v>
      </c>
      <c r="X1825" s="190">
        <f t="shared" si="419"/>
        <v>2023</v>
      </c>
      <c r="Y1825" s="190">
        <f t="shared" si="420"/>
        <v>8</v>
      </c>
      <c r="Z1825" s="190" t="e">
        <f t="shared" ca="1" si="421"/>
        <v>#NAME?</v>
      </c>
      <c r="AA1825" s="191">
        <f t="shared" si="417"/>
        <v>120</v>
      </c>
      <c r="AB1825" s="188">
        <f t="shared" si="418"/>
        <v>0.82499999999999996</v>
      </c>
      <c r="AC1825" s="192">
        <f t="shared" si="422"/>
        <v>0.17500000000000004</v>
      </c>
      <c r="AD1825" s="185"/>
    </row>
    <row r="1826" spans="1:30">
      <c r="A1826" s="184">
        <v>45146</v>
      </c>
      <c r="B1826" s="185" t="s">
        <v>88</v>
      </c>
      <c r="C1826" s="185">
        <v>708</v>
      </c>
      <c r="D1826" s="185">
        <v>15</v>
      </c>
      <c r="E1826" s="185">
        <v>5</v>
      </c>
      <c r="F1826" s="185"/>
      <c r="G1826" s="185">
        <v>42</v>
      </c>
      <c r="H1826" s="185">
        <v>42</v>
      </c>
      <c r="I1826" s="185">
        <v>0</v>
      </c>
      <c r="J1826" s="185">
        <v>5</v>
      </c>
      <c r="K1826" s="185">
        <v>180</v>
      </c>
      <c r="L1826" s="185">
        <v>14</v>
      </c>
      <c r="M1826" s="186">
        <v>15</v>
      </c>
      <c r="N1826" s="187">
        <f>IF(Tabla2[[#This Row],[LECHE RETIRO DIA]]&lt;&gt;ISBLANK(Tabla2[[#This Row],[LECHE RETIRO DIA]]),SUM(Tabla2[[#This Row],[LECHE TANQUE DIA]:[LECHE RETIRO DIA]]),SUM(Tabla2[[#This Row],[LECHE TANQUE DIA]:[LECHE AUTOCONSUMO DIA]]))</f>
        <v>728</v>
      </c>
      <c r="O1826" s="188">
        <f t="shared" si="409"/>
        <v>0.97252747252747251</v>
      </c>
      <c r="P1826" s="189">
        <f t="shared" si="410"/>
        <v>17.333333333333332</v>
      </c>
      <c r="Q1826" s="189">
        <f t="shared" si="411"/>
        <v>16.857142857142858</v>
      </c>
      <c r="R1826" s="189">
        <f t="shared" si="412"/>
        <v>3</v>
      </c>
      <c r="S1826" s="189">
        <f t="shared" si="413"/>
        <v>4.0444444444444443</v>
      </c>
      <c r="T1826" s="189">
        <f t="shared" si="414"/>
        <v>4.2857142857142856</v>
      </c>
      <c r="U1826" s="189">
        <f t="shared" si="415"/>
        <v>52</v>
      </c>
      <c r="V1826" s="189">
        <f t="shared" si="416"/>
        <v>3</v>
      </c>
      <c r="W1826" s="189">
        <f>IFERROR(H1826/M1826,Tabla2[[#This Row],[CARGA PRODUCCION (ANIMALES/HA)]])</f>
        <v>2.8</v>
      </c>
      <c r="X1826" s="190">
        <f t="shared" si="419"/>
        <v>2023</v>
      </c>
      <c r="Y1826" s="190">
        <f t="shared" si="420"/>
        <v>8</v>
      </c>
      <c r="Z1826" s="190" t="e">
        <f t="shared" ca="1" si="421"/>
        <v>#NAME?</v>
      </c>
      <c r="AA1826" s="191">
        <f t="shared" si="417"/>
        <v>42</v>
      </c>
      <c r="AB1826" s="188">
        <f t="shared" si="418"/>
        <v>1</v>
      </c>
      <c r="AC1826" s="192">
        <f t="shared" si="422"/>
        <v>0</v>
      </c>
      <c r="AD1826" s="185"/>
    </row>
    <row r="1827" spans="1:30">
      <c r="A1827" s="184">
        <v>45147</v>
      </c>
      <c r="B1827" s="185" t="s">
        <v>81</v>
      </c>
      <c r="C1827" s="185">
        <v>2265</v>
      </c>
      <c r="D1827" s="185">
        <v>15</v>
      </c>
      <c r="E1827" s="185">
        <v>5</v>
      </c>
      <c r="F1827" s="185"/>
      <c r="G1827" s="185">
        <v>101</v>
      </c>
      <c r="H1827" s="185">
        <v>103</v>
      </c>
      <c r="I1827" s="185">
        <v>2</v>
      </c>
      <c r="J1827" s="185">
        <v>13</v>
      </c>
      <c r="K1827" s="185">
        <v>600</v>
      </c>
      <c r="L1827" s="185">
        <v>23.4</v>
      </c>
      <c r="M1827" s="186">
        <v>31.01</v>
      </c>
      <c r="N1827" s="187">
        <f>IF(Tabla2[[#This Row],[LECHE RETIRO DIA]]&lt;&gt;ISBLANK(Tabla2[[#This Row],[LECHE RETIRO DIA]]),SUM(Tabla2[[#This Row],[LECHE TANQUE DIA]:[LECHE RETIRO DIA]]),SUM(Tabla2[[#This Row],[LECHE TANQUE DIA]:[LECHE AUTOCONSUMO DIA]]))</f>
        <v>2285</v>
      </c>
      <c r="O1827" s="188">
        <f t="shared" si="409"/>
        <v>0.99124726477024072</v>
      </c>
      <c r="P1827" s="189">
        <f t="shared" si="410"/>
        <v>22.623762376237625</v>
      </c>
      <c r="Q1827" s="189">
        <f t="shared" si="411"/>
        <v>22.425742574257427</v>
      </c>
      <c r="R1827" s="189">
        <f t="shared" si="412"/>
        <v>1.1538461538461537</v>
      </c>
      <c r="S1827" s="189">
        <f t="shared" si="413"/>
        <v>3.8083333333333331</v>
      </c>
      <c r="T1827" s="189">
        <f t="shared" si="414"/>
        <v>5.9405940594059405</v>
      </c>
      <c r="U1827" s="189">
        <f t="shared" si="415"/>
        <v>97.649572649572661</v>
      </c>
      <c r="V1827" s="189">
        <f t="shared" si="416"/>
        <v>4.3162393162393169</v>
      </c>
      <c r="W1827" s="189">
        <f>IFERROR(H1827/M1827,Tabla2[[#This Row],[CARGA PRODUCCION (ANIMALES/HA)]])</f>
        <v>3.3215091905836824</v>
      </c>
      <c r="X1827" s="190">
        <f t="shared" si="419"/>
        <v>2023</v>
      </c>
      <c r="Y1827" s="190">
        <f t="shared" si="420"/>
        <v>8</v>
      </c>
      <c r="Z1827" s="190" t="e">
        <f t="shared" ca="1" si="421"/>
        <v>#NAME?</v>
      </c>
      <c r="AA1827" s="191">
        <f t="shared" si="417"/>
        <v>103</v>
      </c>
      <c r="AB1827" s="188">
        <f t="shared" si="418"/>
        <v>0.98058252427184467</v>
      </c>
      <c r="AC1827" s="192">
        <f t="shared" si="422"/>
        <v>1.9417475728155331E-2</v>
      </c>
      <c r="AD1827" s="185"/>
    </row>
    <row r="1828" spans="1:30">
      <c r="A1828" s="184">
        <v>45147</v>
      </c>
      <c r="B1828" s="185" t="s">
        <v>83</v>
      </c>
      <c r="C1828" s="185">
        <v>2186</v>
      </c>
      <c r="D1828" s="185">
        <v>40</v>
      </c>
      <c r="E1828" s="185">
        <v>9</v>
      </c>
      <c r="F1828" s="185"/>
      <c r="G1828" s="185">
        <v>113</v>
      </c>
      <c r="H1828" s="185">
        <v>124</v>
      </c>
      <c r="I1828" s="185">
        <v>2</v>
      </c>
      <c r="J1828" s="185">
        <v>10</v>
      </c>
      <c r="K1828" s="185">
        <v>680</v>
      </c>
      <c r="L1828" s="185">
        <v>29.8</v>
      </c>
      <c r="M1828" s="186">
        <v>36.590000000000003</v>
      </c>
      <c r="N1828" s="187">
        <f>IF(Tabla2[[#This Row],[LECHE RETIRO DIA]]&lt;&gt;ISBLANK(Tabla2[[#This Row],[LECHE RETIRO DIA]]),SUM(Tabla2[[#This Row],[LECHE TANQUE DIA]:[LECHE RETIRO DIA]]),SUM(Tabla2[[#This Row],[LECHE TANQUE DIA]:[LECHE AUTOCONSUMO DIA]]))</f>
        <v>2235</v>
      </c>
      <c r="O1828" s="188">
        <f t="shared" si="409"/>
        <v>0.97807606263982105</v>
      </c>
      <c r="P1828" s="189">
        <f t="shared" si="410"/>
        <v>19.778761061946902</v>
      </c>
      <c r="Q1828" s="189">
        <f t="shared" si="411"/>
        <v>19.345132743362832</v>
      </c>
      <c r="R1828" s="189">
        <f t="shared" si="412"/>
        <v>4</v>
      </c>
      <c r="S1828" s="189">
        <f t="shared" si="413"/>
        <v>3.2867647058823528</v>
      </c>
      <c r="T1828" s="189">
        <f t="shared" si="414"/>
        <v>6.0176991150442474</v>
      </c>
      <c r="U1828" s="189">
        <f t="shared" si="415"/>
        <v>75</v>
      </c>
      <c r="V1828" s="189">
        <f t="shared" si="416"/>
        <v>3.7919463087248322</v>
      </c>
      <c r="W1828" s="189">
        <f>IFERROR(H1828/M1828,Tabla2[[#This Row],[CARGA PRODUCCION (ANIMALES/HA)]])</f>
        <v>3.3889040721508605</v>
      </c>
      <c r="X1828" s="190">
        <f t="shared" si="419"/>
        <v>2023</v>
      </c>
      <c r="Y1828" s="190">
        <f t="shared" si="420"/>
        <v>8</v>
      </c>
      <c r="Z1828" s="190" t="e">
        <f t="shared" ca="1" si="421"/>
        <v>#NAME?</v>
      </c>
      <c r="AA1828" s="191">
        <f t="shared" si="417"/>
        <v>124</v>
      </c>
      <c r="AB1828" s="188">
        <f t="shared" si="418"/>
        <v>0.91129032258064513</v>
      </c>
      <c r="AC1828" s="192">
        <f t="shared" si="422"/>
        <v>8.8709677419354871E-2</v>
      </c>
      <c r="AD1828" s="185"/>
    </row>
    <row r="1829" spans="1:30">
      <c r="A1829" s="184">
        <v>45147</v>
      </c>
      <c r="B1829" s="185" t="s">
        <v>85</v>
      </c>
      <c r="C1829" s="185">
        <v>1819</v>
      </c>
      <c r="D1829" s="185">
        <v>40</v>
      </c>
      <c r="E1829" s="185">
        <v>9</v>
      </c>
      <c r="F1829" s="185"/>
      <c r="G1829" s="185">
        <v>9</v>
      </c>
      <c r="H1829" s="185">
        <v>120</v>
      </c>
      <c r="I1829" s="185">
        <v>0</v>
      </c>
      <c r="J1829" s="185">
        <v>2</v>
      </c>
      <c r="K1829" s="185">
        <v>480</v>
      </c>
      <c r="L1829" s="185">
        <v>26.01</v>
      </c>
      <c r="M1829" s="186">
        <v>34.119999999999997</v>
      </c>
      <c r="N1829" s="187">
        <f>IF(Tabla2[[#This Row],[LECHE RETIRO DIA]]&lt;&gt;ISBLANK(Tabla2[[#This Row],[LECHE RETIRO DIA]]),SUM(Tabla2[[#This Row],[LECHE TANQUE DIA]:[LECHE RETIRO DIA]]),SUM(Tabla2[[#This Row],[LECHE TANQUE DIA]:[LECHE AUTOCONSUMO DIA]]))</f>
        <v>1868</v>
      </c>
      <c r="O1829" s="188">
        <f t="shared" si="409"/>
        <v>0.97376873661670238</v>
      </c>
      <c r="P1829" s="189">
        <f t="shared" si="410"/>
        <v>207.55555555555554</v>
      </c>
      <c r="Q1829" s="189">
        <f t="shared" si="411"/>
        <v>202.11111111111111</v>
      </c>
      <c r="R1829" s="189">
        <f t="shared" si="412"/>
        <v>20</v>
      </c>
      <c r="S1829" s="189">
        <f t="shared" si="413"/>
        <v>3.8916666666666666</v>
      </c>
      <c r="T1829" s="189">
        <f t="shared" si="414"/>
        <v>53.333333333333336</v>
      </c>
      <c r="U1829" s="189">
        <f t="shared" si="415"/>
        <v>71.818531334102261</v>
      </c>
      <c r="V1829" s="189">
        <f t="shared" si="416"/>
        <v>0.34602076124567471</v>
      </c>
      <c r="W1829" s="189">
        <f>IFERROR(H1829/M1829,Tabla2[[#This Row],[CARGA PRODUCCION (ANIMALES/HA)]])</f>
        <v>3.5169988276670576</v>
      </c>
      <c r="X1829" s="190">
        <f t="shared" si="419"/>
        <v>2023</v>
      </c>
      <c r="Y1829" s="190">
        <f t="shared" si="420"/>
        <v>8</v>
      </c>
      <c r="Z1829" s="190" t="e">
        <f t="shared" ca="1" si="421"/>
        <v>#NAME?</v>
      </c>
      <c r="AA1829" s="191">
        <f t="shared" si="417"/>
        <v>120</v>
      </c>
      <c r="AB1829" s="188">
        <f t="shared" si="418"/>
        <v>7.4999999999999997E-2</v>
      </c>
      <c r="AC1829" s="192">
        <f t="shared" si="422"/>
        <v>0.92500000000000004</v>
      </c>
      <c r="AD1829" s="185"/>
    </row>
    <row r="1830" spans="1:30">
      <c r="A1830" s="184">
        <v>45147</v>
      </c>
      <c r="B1830" s="185" t="s">
        <v>88</v>
      </c>
      <c r="C1830" s="185">
        <v>675</v>
      </c>
      <c r="D1830" s="185">
        <v>15</v>
      </c>
      <c r="E1830" s="185">
        <v>5</v>
      </c>
      <c r="F1830" s="185"/>
      <c r="G1830" s="185">
        <v>42</v>
      </c>
      <c r="H1830" s="185">
        <v>42</v>
      </c>
      <c r="I1830" s="185">
        <v>0</v>
      </c>
      <c r="J1830" s="185">
        <v>5</v>
      </c>
      <c r="K1830" s="185">
        <v>180</v>
      </c>
      <c r="L1830" s="185">
        <v>14</v>
      </c>
      <c r="M1830" s="186">
        <v>15</v>
      </c>
      <c r="N1830" s="187">
        <f>IF(Tabla2[[#This Row],[LECHE RETIRO DIA]]&lt;&gt;ISBLANK(Tabla2[[#This Row],[LECHE RETIRO DIA]]),SUM(Tabla2[[#This Row],[LECHE TANQUE DIA]:[LECHE RETIRO DIA]]),SUM(Tabla2[[#This Row],[LECHE TANQUE DIA]:[LECHE AUTOCONSUMO DIA]]))</f>
        <v>695</v>
      </c>
      <c r="O1830" s="188">
        <f t="shared" si="409"/>
        <v>0.97122302158273377</v>
      </c>
      <c r="P1830" s="189">
        <f t="shared" si="410"/>
        <v>16.547619047619047</v>
      </c>
      <c r="Q1830" s="189">
        <f t="shared" si="411"/>
        <v>16.071428571428573</v>
      </c>
      <c r="R1830" s="189">
        <f t="shared" si="412"/>
        <v>3</v>
      </c>
      <c r="S1830" s="189">
        <f t="shared" si="413"/>
        <v>3.8611111111111112</v>
      </c>
      <c r="T1830" s="189">
        <f t="shared" si="414"/>
        <v>4.2857142857142856</v>
      </c>
      <c r="U1830" s="189">
        <f t="shared" si="415"/>
        <v>49.642857142857146</v>
      </c>
      <c r="V1830" s="189">
        <f t="shared" si="416"/>
        <v>3</v>
      </c>
      <c r="W1830" s="189">
        <f>IFERROR(H1830/M1830,Tabla2[[#This Row],[CARGA PRODUCCION (ANIMALES/HA)]])</f>
        <v>2.8</v>
      </c>
      <c r="X1830" s="190">
        <f t="shared" si="419"/>
        <v>2023</v>
      </c>
      <c r="Y1830" s="190">
        <f t="shared" si="420"/>
        <v>8</v>
      </c>
      <c r="Z1830" s="190" t="e">
        <f t="shared" ca="1" si="421"/>
        <v>#NAME?</v>
      </c>
      <c r="AA1830" s="191">
        <f t="shared" si="417"/>
        <v>42</v>
      </c>
      <c r="AB1830" s="188">
        <f t="shared" si="418"/>
        <v>1</v>
      </c>
      <c r="AC1830" s="192">
        <f t="shared" si="422"/>
        <v>0</v>
      </c>
      <c r="AD1830" s="185"/>
    </row>
    <row r="1831" spans="1:30">
      <c r="A1831" s="184">
        <v>45148</v>
      </c>
      <c r="B1831" s="185" t="s">
        <v>81</v>
      </c>
      <c r="C1831" s="185">
        <v>2260</v>
      </c>
      <c r="D1831" s="185">
        <v>30</v>
      </c>
      <c r="E1831" s="185">
        <v>9</v>
      </c>
      <c r="F1831" s="185"/>
      <c r="G1831" s="185">
        <v>102</v>
      </c>
      <c r="H1831" s="185">
        <v>104</v>
      </c>
      <c r="I1831" s="185">
        <v>2</v>
      </c>
      <c r="J1831" s="185">
        <v>14</v>
      </c>
      <c r="K1831" s="185">
        <v>600</v>
      </c>
      <c r="L1831" s="185">
        <v>23.4</v>
      </c>
      <c r="M1831" s="186">
        <v>31.01</v>
      </c>
      <c r="N1831" s="187">
        <f>IF(Tabla2[[#This Row],[LECHE RETIRO DIA]]&lt;&gt;ISBLANK(Tabla2[[#This Row],[LECHE RETIRO DIA]]),SUM(Tabla2[[#This Row],[LECHE TANQUE DIA]:[LECHE RETIRO DIA]]),SUM(Tabla2[[#This Row],[LECHE TANQUE DIA]:[LECHE AUTOCONSUMO DIA]]))</f>
        <v>2299</v>
      </c>
      <c r="O1831" s="188">
        <f t="shared" si="409"/>
        <v>0.98303610265332753</v>
      </c>
      <c r="P1831" s="189">
        <f t="shared" si="410"/>
        <v>22.53921568627451</v>
      </c>
      <c r="Q1831" s="189">
        <f t="shared" si="411"/>
        <v>22.156862745098039</v>
      </c>
      <c r="R1831" s="189">
        <f t="shared" si="412"/>
        <v>2.1428571428571428</v>
      </c>
      <c r="S1831" s="189">
        <f t="shared" si="413"/>
        <v>3.8316666666666666</v>
      </c>
      <c r="T1831" s="189">
        <f t="shared" si="414"/>
        <v>5.882352941176471</v>
      </c>
      <c r="U1831" s="189">
        <f t="shared" si="415"/>
        <v>98.247863247863251</v>
      </c>
      <c r="V1831" s="189">
        <f t="shared" si="416"/>
        <v>4.3589743589743595</v>
      </c>
      <c r="W1831" s="189">
        <f>IFERROR(H1831/M1831,Tabla2[[#This Row],[CARGA PRODUCCION (ANIMALES/HA)]])</f>
        <v>3.3537568526281842</v>
      </c>
      <c r="X1831" s="190">
        <f t="shared" si="419"/>
        <v>2023</v>
      </c>
      <c r="Y1831" s="190">
        <f t="shared" si="420"/>
        <v>8</v>
      </c>
      <c r="Z1831" s="190" t="e">
        <f t="shared" ca="1" si="421"/>
        <v>#NAME?</v>
      </c>
      <c r="AA1831" s="191">
        <f t="shared" si="417"/>
        <v>104</v>
      </c>
      <c r="AB1831" s="188">
        <f t="shared" si="418"/>
        <v>0.98076923076923073</v>
      </c>
      <c r="AC1831" s="192">
        <f t="shared" si="422"/>
        <v>1.9230769230769273E-2</v>
      </c>
      <c r="AD1831" s="185"/>
    </row>
    <row r="1832" spans="1:30">
      <c r="A1832" s="184">
        <v>45148</v>
      </c>
      <c r="B1832" s="185" t="s">
        <v>83</v>
      </c>
      <c r="C1832" s="185">
        <v>2204</v>
      </c>
      <c r="D1832" s="185">
        <v>40</v>
      </c>
      <c r="E1832" s="185">
        <v>9</v>
      </c>
      <c r="F1832" s="185"/>
      <c r="G1832" s="185">
        <v>114</v>
      </c>
      <c r="H1832" s="185">
        <v>130</v>
      </c>
      <c r="I1832" s="185">
        <v>2</v>
      </c>
      <c r="J1832" s="185">
        <v>10</v>
      </c>
      <c r="K1832" s="185">
        <v>680</v>
      </c>
      <c r="L1832" s="185">
        <v>29.8</v>
      </c>
      <c r="M1832" s="186">
        <v>36.590000000000003</v>
      </c>
      <c r="N1832" s="187">
        <f>IF(Tabla2[[#This Row],[LECHE RETIRO DIA]]&lt;&gt;ISBLANK(Tabla2[[#This Row],[LECHE RETIRO DIA]]),SUM(Tabla2[[#This Row],[LECHE TANQUE DIA]:[LECHE RETIRO DIA]]),SUM(Tabla2[[#This Row],[LECHE TANQUE DIA]:[LECHE AUTOCONSUMO DIA]]))</f>
        <v>2253</v>
      </c>
      <c r="O1832" s="188">
        <f t="shared" si="409"/>
        <v>0.97825122059476255</v>
      </c>
      <c r="P1832" s="189">
        <f t="shared" si="410"/>
        <v>19.763157894736842</v>
      </c>
      <c r="Q1832" s="189">
        <f t="shared" si="411"/>
        <v>19.333333333333332</v>
      </c>
      <c r="R1832" s="189">
        <f t="shared" si="412"/>
        <v>4</v>
      </c>
      <c r="S1832" s="189">
        <f t="shared" si="413"/>
        <v>3.3132352941176473</v>
      </c>
      <c r="T1832" s="189">
        <f t="shared" si="414"/>
        <v>5.9649122807017543</v>
      </c>
      <c r="U1832" s="189">
        <f t="shared" si="415"/>
        <v>75.604026845637577</v>
      </c>
      <c r="V1832" s="189">
        <f t="shared" si="416"/>
        <v>3.825503355704698</v>
      </c>
      <c r="W1832" s="189">
        <f>IFERROR(H1832/M1832,Tabla2[[#This Row],[CARGA PRODUCCION (ANIMALES/HA)]])</f>
        <v>3.5528833014484831</v>
      </c>
      <c r="X1832" s="190">
        <f t="shared" si="419"/>
        <v>2023</v>
      </c>
      <c r="Y1832" s="190">
        <f t="shared" si="420"/>
        <v>8</v>
      </c>
      <c r="Z1832" s="190" t="e">
        <f t="shared" ca="1" si="421"/>
        <v>#NAME?</v>
      </c>
      <c r="AA1832" s="191">
        <f t="shared" si="417"/>
        <v>130</v>
      </c>
      <c r="AB1832" s="188">
        <f t="shared" si="418"/>
        <v>0.87692307692307692</v>
      </c>
      <c r="AC1832" s="192">
        <f t="shared" si="422"/>
        <v>0.12307692307692308</v>
      </c>
      <c r="AD1832" s="185"/>
    </row>
    <row r="1833" spans="1:30">
      <c r="A1833" s="184">
        <v>45148</v>
      </c>
      <c r="B1833" s="185" t="s">
        <v>85</v>
      </c>
      <c r="C1833" s="185">
        <v>1740</v>
      </c>
      <c r="D1833" s="185">
        <v>40</v>
      </c>
      <c r="E1833" s="185">
        <v>9</v>
      </c>
      <c r="F1833" s="185"/>
      <c r="G1833" s="185">
        <v>96</v>
      </c>
      <c r="H1833" s="185">
        <v>110</v>
      </c>
      <c r="I1833" s="185">
        <v>0</v>
      </c>
      <c r="J1833" s="185">
        <v>2</v>
      </c>
      <c r="K1833" s="185">
        <v>480</v>
      </c>
      <c r="L1833" s="185">
        <v>26.01</v>
      </c>
      <c r="M1833" s="186">
        <v>34.119999999999997</v>
      </c>
      <c r="N1833" s="187">
        <f>IF(Tabla2[[#This Row],[LECHE RETIRO DIA]]&lt;&gt;ISBLANK(Tabla2[[#This Row],[LECHE RETIRO DIA]]),SUM(Tabla2[[#This Row],[LECHE TANQUE DIA]:[LECHE RETIRO DIA]]),SUM(Tabla2[[#This Row],[LECHE TANQUE DIA]:[LECHE AUTOCONSUMO DIA]]))</f>
        <v>1789</v>
      </c>
      <c r="O1833" s="188">
        <f t="shared" si="409"/>
        <v>0.9726103968697597</v>
      </c>
      <c r="P1833" s="189">
        <f t="shared" si="410"/>
        <v>18.635416666666668</v>
      </c>
      <c r="Q1833" s="189">
        <f t="shared" si="411"/>
        <v>18.125</v>
      </c>
      <c r="R1833" s="189">
        <f t="shared" si="412"/>
        <v>20</v>
      </c>
      <c r="S1833" s="189">
        <f t="shared" si="413"/>
        <v>3.7270833333333333</v>
      </c>
      <c r="T1833" s="189">
        <f t="shared" si="414"/>
        <v>5</v>
      </c>
      <c r="U1833" s="189">
        <f t="shared" si="415"/>
        <v>68.781237985390234</v>
      </c>
      <c r="V1833" s="189">
        <f t="shared" si="416"/>
        <v>3.6908881199538635</v>
      </c>
      <c r="W1833" s="189">
        <f>IFERROR(H1833/M1833,Tabla2[[#This Row],[CARGA PRODUCCION (ANIMALES/HA)]])</f>
        <v>3.2239155920281362</v>
      </c>
      <c r="X1833" s="190">
        <f t="shared" si="419"/>
        <v>2023</v>
      </c>
      <c r="Y1833" s="190">
        <f t="shared" si="420"/>
        <v>8</v>
      </c>
      <c r="Z1833" s="190" t="e">
        <f t="shared" ca="1" si="421"/>
        <v>#NAME?</v>
      </c>
      <c r="AA1833" s="191">
        <f t="shared" si="417"/>
        <v>110</v>
      </c>
      <c r="AB1833" s="188">
        <f t="shared" si="418"/>
        <v>0.87272727272727268</v>
      </c>
      <c r="AC1833" s="192">
        <f t="shared" si="422"/>
        <v>0.12727272727272732</v>
      </c>
      <c r="AD1833" s="185"/>
    </row>
    <row r="1834" spans="1:30">
      <c r="A1834" s="184">
        <v>45148</v>
      </c>
      <c r="B1834" s="185" t="s">
        <v>88</v>
      </c>
      <c r="C1834" s="185">
        <v>715</v>
      </c>
      <c r="D1834" s="185">
        <v>15</v>
      </c>
      <c r="E1834" s="185">
        <v>5</v>
      </c>
      <c r="F1834" s="185"/>
      <c r="G1834" s="185">
        <v>42</v>
      </c>
      <c r="H1834" s="185">
        <v>42</v>
      </c>
      <c r="I1834" s="185">
        <v>0</v>
      </c>
      <c r="J1834" s="185">
        <v>5</v>
      </c>
      <c r="K1834" s="185">
        <v>180</v>
      </c>
      <c r="L1834" s="185">
        <v>14</v>
      </c>
      <c r="M1834" s="186">
        <v>15</v>
      </c>
      <c r="N1834" s="187">
        <f>IF(Tabla2[[#This Row],[LECHE RETIRO DIA]]&lt;&gt;ISBLANK(Tabla2[[#This Row],[LECHE RETIRO DIA]]),SUM(Tabla2[[#This Row],[LECHE TANQUE DIA]:[LECHE RETIRO DIA]]),SUM(Tabla2[[#This Row],[LECHE TANQUE DIA]:[LECHE AUTOCONSUMO DIA]]))</f>
        <v>735</v>
      </c>
      <c r="O1834" s="188">
        <f t="shared" si="409"/>
        <v>0.97278911564625847</v>
      </c>
      <c r="P1834" s="189">
        <f t="shared" si="410"/>
        <v>17.5</v>
      </c>
      <c r="Q1834" s="189">
        <f t="shared" si="411"/>
        <v>17.023809523809526</v>
      </c>
      <c r="R1834" s="189">
        <f t="shared" si="412"/>
        <v>3</v>
      </c>
      <c r="S1834" s="189">
        <f t="shared" si="413"/>
        <v>4.083333333333333</v>
      </c>
      <c r="T1834" s="189">
        <f t="shared" si="414"/>
        <v>4.2857142857142856</v>
      </c>
      <c r="U1834" s="189">
        <f t="shared" si="415"/>
        <v>52.5</v>
      </c>
      <c r="V1834" s="189">
        <f t="shared" si="416"/>
        <v>3</v>
      </c>
      <c r="W1834" s="189">
        <f>IFERROR(H1834/M1834,Tabla2[[#This Row],[CARGA PRODUCCION (ANIMALES/HA)]])</f>
        <v>2.8</v>
      </c>
      <c r="X1834" s="190">
        <f t="shared" si="419"/>
        <v>2023</v>
      </c>
      <c r="Y1834" s="190">
        <f t="shared" si="420"/>
        <v>8</v>
      </c>
      <c r="Z1834" s="190" t="e">
        <f t="shared" ca="1" si="421"/>
        <v>#NAME?</v>
      </c>
      <c r="AA1834" s="191">
        <f t="shared" si="417"/>
        <v>42</v>
      </c>
      <c r="AB1834" s="188">
        <f t="shared" si="418"/>
        <v>1</v>
      </c>
      <c r="AC1834" s="192">
        <f t="shared" si="422"/>
        <v>0</v>
      </c>
      <c r="AD1834" s="185"/>
    </row>
    <row r="1835" spans="1:30">
      <c r="A1835" s="184">
        <v>45149</v>
      </c>
      <c r="B1835" s="185" t="s">
        <v>81</v>
      </c>
      <c r="C1835" s="185">
        <v>2297</v>
      </c>
      <c r="D1835" s="185">
        <v>30</v>
      </c>
      <c r="E1835" s="185">
        <v>9</v>
      </c>
      <c r="F1835" s="185"/>
      <c r="G1835" s="185">
        <v>103</v>
      </c>
      <c r="H1835" s="185">
        <v>106</v>
      </c>
      <c r="I1835" s="185">
        <v>2</v>
      </c>
      <c r="J1835" s="185">
        <v>14</v>
      </c>
      <c r="K1835" s="185">
        <v>600</v>
      </c>
      <c r="L1835" s="185">
        <v>23.4</v>
      </c>
      <c r="M1835" s="186">
        <v>31.01</v>
      </c>
      <c r="N1835" s="187">
        <f>IF(Tabla2[[#This Row],[LECHE RETIRO DIA]]&lt;&gt;ISBLANK(Tabla2[[#This Row],[LECHE RETIRO DIA]]),SUM(Tabla2[[#This Row],[LECHE TANQUE DIA]:[LECHE RETIRO DIA]]),SUM(Tabla2[[#This Row],[LECHE TANQUE DIA]:[LECHE AUTOCONSUMO DIA]]))</f>
        <v>2336</v>
      </c>
      <c r="O1835" s="188">
        <f t="shared" si="409"/>
        <v>0.98330479452054798</v>
      </c>
      <c r="P1835" s="189">
        <f t="shared" si="410"/>
        <v>22.679611650485437</v>
      </c>
      <c r="Q1835" s="189">
        <f t="shared" si="411"/>
        <v>22.300970873786408</v>
      </c>
      <c r="R1835" s="189">
        <f t="shared" si="412"/>
        <v>2.1428571428571428</v>
      </c>
      <c r="S1835" s="189">
        <f t="shared" si="413"/>
        <v>3.8933333333333335</v>
      </c>
      <c r="T1835" s="189">
        <f t="shared" si="414"/>
        <v>5.825242718446602</v>
      </c>
      <c r="U1835" s="189">
        <f t="shared" si="415"/>
        <v>99.82905982905983</v>
      </c>
      <c r="V1835" s="189">
        <f t="shared" si="416"/>
        <v>4.4017094017094021</v>
      </c>
      <c r="W1835" s="189">
        <f>IFERROR(H1835/M1835,Tabla2[[#This Row],[CARGA PRODUCCION (ANIMALES/HA)]])</f>
        <v>3.4182521767171878</v>
      </c>
      <c r="X1835" s="190">
        <f t="shared" si="419"/>
        <v>2023</v>
      </c>
      <c r="Y1835" s="190">
        <f t="shared" si="420"/>
        <v>8</v>
      </c>
      <c r="Z1835" s="190" t="e">
        <f t="shared" ca="1" si="421"/>
        <v>#NAME?</v>
      </c>
      <c r="AA1835" s="191">
        <f t="shared" si="417"/>
        <v>106</v>
      </c>
      <c r="AB1835" s="188">
        <f t="shared" si="418"/>
        <v>0.97169811320754718</v>
      </c>
      <c r="AC1835" s="192">
        <f t="shared" si="422"/>
        <v>2.8301886792452824E-2</v>
      </c>
      <c r="AD1835" s="185"/>
    </row>
    <row r="1836" spans="1:30">
      <c r="A1836" s="184">
        <v>45149</v>
      </c>
      <c r="B1836" s="185" t="s">
        <v>83</v>
      </c>
      <c r="C1836" s="185">
        <v>2229</v>
      </c>
      <c r="D1836" s="185">
        <v>40</v>
      </c>
      <c r="E1836" s="185">
        <v>9</v>
      </c>
      <c r="F1836" s="185"/>
      <c r="G1836" s="185">
        <v>114</v>
      </c>
      <c r="H1836" s="185">
        <v>130</v>
      </c>
      <c r="I1836" s="185">
        <v>2</v>
      </c>
      <c r="J1836" s="185">
        <v>10</v>
      </c>
      <c r="K1836" s="185">
        <v>680</v>
      </c>
      <c r="L1836" s="185">
        <v>29.8</v>
      </c>
      <c r="M1836" s="186">
        <v>36.590000000000003</v>
      </c>
      <c r="N1836" s="187">
        <f>IF(Tabla2[[#This Row],[LECHE RETIRO DIA]]&lt;&gt;ISBLANK(Tabla2[[#This Row],[LECHE RETIRO DIA]]),SUM(Tabla2[[#This Row],[LECHE TANQUE DIA]:[LECHE RETIRO DIA]]),SUM(Tabla2[[#This Row],[LECHE TANQUE DIA]:[LECHE AUTOCONSUMO DIA]]))</f>
        <v>2278</v>
      </c>
      <c r="O1836" s="188">
        <f t="shared" si="409"/>
        <v>0.97848990342405617</v>
      </c>
      <c r="P1836" s="189">
        <f t="shared" si="410"/>
        <v>19.982456140350877</v>
      </c>
      <c r="Q1836" s="189">
        <f t="shared" si="411"/>
        <v>19.55263157894737</v>
      </c>
      <c r="R1836" s="189">
        <f t="shared" si="412"/>
        <v>4</v>
      </c>
      <c r="S1836" s="189">
        <f t="shared" si="413"/>
        <v>3.35</v>
      </c>
      <c r="T1836" s="189">
        <f t="shared" si="414"/>
        <v>5.9649122807017543</v>
      </c>
      <c r="U1836" s="189">
        <f t="shared" si="415"/>
        <v>76.442953020134226</v>
      </c>
      <c r="V1836" s="189">
        <f t="shared" si="416"/>
        <v>3.825503355704698</v>
      </c>
      <c r="W1836" s="189">
        <f>IFERROR(H1836/M1836,Tabla2[[#This Row],[CARGA PRODUCCION (ANIMALES/HA)]])</f>
        <v>3.5528833014484831</v>
      </c>
      <c r="X1836" s="190">
        <f t="shared" si="419"/>
        <v>2023</v>
      </c>
      <c r="Y1836" s="190">
        <f t="shared" si="420"/>
        <v>8</v>
      </c>
      <c r="Z1836" s="190" t="e">
        <f t="shared" ca="1" si="421"/>
        <v>#NAME?</v>
      </c>
      <c r="AA1836" s="191">
        <f t="shared" si="417"/>
        <v>130</v>
      </c>
      <c r="AB1836" s="188">
        <f t="shared" si="418"/>
        <v>0.87692307692307692</v>
      </c>
      <c r="AC1836" s="192">
        <f t="shared" si="422"/>
        <v>0.12307692307692308</v>
      </c>
      <c r="AD1836" s="185"/>
    </row>
    <row r="1837" spans="1:30">
      <c r="A1837" s="184">
        <v>45149</v>
      </c>
      <c r="B1837" s="185" t="s">
        <v>85</v>
      </c>
      <c r="C1837" s="185">
        <v>1740</v>
      </c>
      <c r="D1837" s="185">
        <v>40</v>
      </c>
      <c r="E1837" s="185">
        <v>9</v>
      </c>
      <c r="F1837" s="185"/>
      <c r="G1837" s="185">
        <v>95</v>
      </c>
      <c r="H1837" s="185">
        <v>110</v>
      </c>
      <c r="I1837" s="185">
        <v>0</v>
      </c>
      <c r="J1837" s="185">
        <v>2</v>
      </c>
      <c r="K1837" s="185">
        <v>480</v>
      </c>
      <c r="L1837" s="185">
        <v>26.01</v>
      </c>
      <c r="M1837" s="186">
        <v>34.119999999999997</v>
      </c>
      <c r="N1837" s="187">
        <f>IF(Tabla2[[#This Row],[LECHE RETIRO DIA]]&lt;&gt;ISBLANK(Tabla2[[#This Row],[LECHE RETIRO DIA]]),SUM(Tabla2[[#This Row],[LECHE TANQUE DIA]:[LECHE RETIRO DIA]]),SUM(Tabla2[[#This Row],[LECHE TANQUE DIA]:[LECHE AUTOCONSUMO DIA]]))</f>
        <v>1789</v>
      </c>
      <c r="O1837" s="188">
        <f t="shared" si="409"/>
        <v>0.9726103968697597</v>
      </c>
      <c r="P1837" s="189">
        <f t="shared" si="410"/>
        <v>18.831578947368421</v>
      </c>
      <c r="Q1837" s="189">
        <f t="shared" si="411"/>
        <v>18.315789473684209</v>
      </c>
      <c r="R1837" s="189">
        <f t="shared" si="412"/>
        <v>20</v>
      </c>
      <c r="S1837" s="189">
        <f t="shared" si="413"/>
        <v>3.7270833333333333</v>
      </c>
      <c r="T1837" s="189">
        <f t="shared" si="414"/>
        <v>5.0526315789473681</v>
      </c>
      <c r="U1837" s="189">
        <f t="shared" si="415"/>
        <v>68.781237985390234</v>
      </c>
      <c r="V1837" s="189">
        <f t="shared" si="416"/>
        <v>3.6524413687043444</v>
      </c>
      <c r="W1837" s="189">
        <f>IFERROR(H1837/M1837,Tabla2[[#This Row],[CARGA PRODUCCION (ANIMALES/HA)]])</f>
        <v>3.2239155920281362</v>
      </c>
      <c r="X1837" s="190">
        <f t="shared" si="419"/>
        <v>2023</v>
      </c>
      <c r="Y1837" s="190">
        <f t="shared" si="420"/>
        <v>8</v>
      </c>
      <c r="Z1837" s="190" t="e">
        <f t="shared" ca="1" si="421"/>
        <v>#NAME?</v>
      </c>
      <c r="AA1837" s="191">
        <f t="shared" si="417"/>
        <v>110</v>
      </c>
      <c r="AB1837" s="188">
        <f t="shared" si="418"/>
        <v>0.86363636363636365</v>
      </c>
      <c r="AC1837" s="192">
        <f t="shared" si="422"/>
        <v>0.13636363636363635</v>
      </c>
      <c r="AD1837" s="185"/>
    </row>
    <row r="1838" spans="1:30">
      <c r="A1838" s="184">
        <v>45149</v>
      </c>
      <c r="B1838" s="185" t="s">
        <v>88</v>
      </c>
      <c r="C1838" s="185">
        <v>719</v>
      </c>
      <c r="D1838" s="185">
        <v>15</v>
      </c>
      <c r="E1838" s="185">
        <v>5</v>
      </c>
      <c r="F1838" s="185"/>
      <c r="G1838" s="185">
        <v>42</v>
      </c>
      <c r="H1838" s="185">
        <v>42</v>
      </c>
      <c r="I1838" s="185">
        <v>0</v>
      </c>
      <c r="J1838" s="185">
        <v>5</v>
      </c>
      <c r="K1838" s="185">
        <v>180</v>
      </c>
      <c r="L1838" s="185">
        <v>14</v>
      </c>
      <c r="M1838" s="186">
        <v>15</v>
      </c>
      <c r="N1838" s="187">
        <f>IF(Tabla2[[#This Row],[LECHE RETIRO DIA]]&lt;&gt;ISBLANK(Tabla2[[#This Row],[LECHE RETIRO DIA]]),SUM(Tabla2[[#This Row],[LECHE TANQUE DIA]:[LECHE RETIRO DIA]]),SUM(Tabla2[[#This Row],[LECHE TANQUE DIA]:[LECHE AUTOCONSUMO DIA]]))</f>
        <v>739</v>
      </c>
      <c r="O1838" s="188">
        <f t="shared" si="409"/>
        <v>0.97293640054127195</v>
      </c>
      <c r="P1838" s="189">
        <f t="shared" si="410"/>
        <v>17.595238095238095</v>
      </c>
      <c r="Q1838" s="189">
        <f t="shared" si="411"/>
        <v>17.11904761904762</v>
      </c>
      <c r="R1838" s="189">
        <f t="shared" si="412"/>
        <v>3</v>
      </c>
      <c r="S1838" s="189">
        <f t="shared" si="413"/>
        <v>4.1055555555555552</v>
      </c>
      <c r="T1838" s="189">
        <f t="shared" si="414"/>
        <v>4.2857142857142856</v>
      </c>
      <c r="U1838" s="189">
        <f t="shared" si="415"/>
        <v>52.785714285714285</v>
      </c>
      <c r="V1838" s="189">
        <f t="shared" si="416"/>
        <v>3</v>
      </c>
      <c r="W1838" s="189">
        <f>IFERROR(H1838/M1838,Tabla2[[#This Row],[CARGA PRODUCCION (ANIMALES/HA)]])</f>
        <v>2.8</v>
      </c>
      <c r="X1838" s="190">
        <f t="shared" si="419"/>
        <v>2023</v>
      </c>
      <c r="Y1838" s="190">
        <f t="shared" si="420"/>
        <v>8</v>
      </c>
      <c r="Z1838" s="190" t="e">
        <f t="shared" ca="1" si="421"/>
        <v>#NAME?</v>
      </c>
      <c r="AA1838" s="191">
        <f t="shared" si="417"/>
        <v>42</v>
      </c>
      <c r="AB1838" s="188">
        <f t="shared" si="418"/>
        <v>1</v>
      </c>
      <c r="AC1838" s="192">
        <f t="shared" si="422"/>
        <v>0</v>
      </c>
      <c r="AD1838" s="185"/>
    </row>
    <row r="1839" spans="1:30">
      <c r="A1839" s="184">
        <v>45150</v>
      </c>
      <c r="B1839" s="185" t="s">
        <v>81</v>
      </c>
      <c r="C1839" s="185">
        <v>2326</v>
      </c>
      <c r="D1839" s="185">
        <v>30</v>
      </c>
      <c r="E1839" s="185">
        <v>9</v>
      </c>
      <c r="F1839" s="185"/>
      <c r="G1839" s="185">
        <v>103</v>
      </c>
      <c r="H1839" s="185">
        <v>106</v>
      </c>
      <c r="I1839" s="185">
        <v>2</v>
      </c>
      <c r="J1839" s="185">
        <v>14</v>
      </c>
      <c r="K1839" s="185">
        <v>600</v>
      </c>
      <c r="L1839" s="185">
        <v>23.4</v>
      </c>
      <c r="M1839" s="186">
        <v>31.01</v>
      </c>
      <c r="N1839" s="187">
        <f>IF(Tabla2[[#This Row],[LECHE RETIRO DIA]]&lt;&gt;ISBLANK(Tabla2[[#This Row],[LECHE RETIRO DIA]]),SUM(Tabla2[[#This Row],[LECHE TANQUE DIA]:[LECHE RETIRO DIA]]),SUM(Tabla2[[#This Row],[LECHE TANQUE DIA]:[LECHE AUTOCONSUMO DIA]]))</f>
        <v>2365</v>
      </c>
      <c r="O1839" s="188">
        <f t="shared" si="409"/>
        <v>0.98350951374207185</v>
      </c>
      <c r="P1839" s="189">
        <f t="shared" si="410"/>
        <v>22.961165048543688</v>
      </c>
      <c r="Q1839" s="189">
        <f t="shared" si="411"/>
        <v>22.582524271844662</v>
      </c>
      <c r="R1839" s="189">
        <f t="shared" si="412"/>
        <v>2.1428571428571428</v>
      </c>
      <c r="S1839" s="189">
        <f t="shared" si="413"/>
        <v>3.9416666666666669</v>
      </c>
      <c r="T1839" s="189">
        <f t="shared" si="414"/>
        <v>5.825242718446602</v>
      </c>
      <c r="U1839" s="189">
        <f t="shared" si="415"/>
        <v>101.06837606837607</v>
      </c>
      <c r="V1839" s="189">
        <f t="shared" si="416"/>
        <v>4.4017094017094021</v>
      </c>
      <c r="W1839" s="189">
        <f>IFERROR(H1839/M1839,Tabla2[[#This Row],[CARGA PRODUCCION (ANIMALES/HA)]])</f>
        <v>3.4182521767171878</v>
      </c>
      <c r="X1839" s="190">
        <f t="shared" si="419"/>
        <v>2023</v>
      </c>
      <c r="Y1839" s="190">
        <f t="shared" si="420"/>
        <v>8</v>
      </c>
      <c r="Z1839" s="190" t="e">
        <f t="shared" ca="1" si="421"/>
        <v>#NAME?</v>
      </c>
      <c r="AA1839" s="191">
        <f t="shared" si="417"/>
        <v>106</v>
      </c>
      <c r="AB1839" s="188">
        <f t="shared" si="418"/>
        <v>0.97169811320754718</v>
      </c>
      <c r="AC1839" s="192">
        <f t="shared" si="422"/>
        <v>2.8301886792452824E-2</v>
      </c>
      <c r="AD1839" s="185"/>
    </row>
    <row r="1840" spans="1:30">
      <c r="A1840" s="184">
        <v>45150</v>
      </c>
      <c r="B1840" s="185" t="s">
        <v>83</v>
      </c>
      <c r="C1840" s="185">
        <v>2160</v>
      </c>
      <c r="D1840" s="185">
        <v>40</v>
      </c>
      <c r="E1840" s="185">
        <v>9</v>
      </c>
      <c r="F1840" s="185"/>
      <c r="G1840" s="185">
        <v>114</v>
      </c>
      <c r="H1840" s="185">
        <v>130</v>
      </c>
      <c r="I1840" s="185">
        <v>2</v>
      </c>
      <c r="J1840" s="185">
        <v>10</v>
      </c>
      <c r="K1840" s="185">
        <v>680</v>
      </c>
      <c r="L1840" s="185">
        <v>29.8</v>
      </c>
      <c r="M1840" s="186">
        <v>36.590000000000003</v>
      </c>
      <c r="N1840" s="187">
        <f>IF(Tabla2[[#This Row],[LECHE RETIRO DIA]]&lt;&gt;ISBLANK(Tabla2[[#This Row],[LECHE RETIRO DIA]]),SUM(Tabla2[[#This Row],[LECHE TANQUE DIA]:[LECHE RETIRO DIA]]),SUM(Tabla2[[#This Row],[LECHE TANQUE DIA]:[LECHE AUTOCONSUMO DIA]]))</f>
        <v>2209</v>
      </c>
      <c r="O1840" s="188">
        <f t="shared" si="409"/>
        <v>0.97781801720235406</v>
      </c>
      <c r="P1840" s="189">
        <f t="shared" si="410"/>
        <v>19.37719298245614</v>
      </c>
      <c r="Q1840" s="189">
        <f t="shared" si="411"/>
        <v>18.94736842105263</v>
      </c>
      <c r="R1840" s="189">
        <f t="shared" si="412"/>
        <v>4</v>
      </c>
      <c r="S1840" s="189">
        <f t="shared" si="413"/>
        <v>3.2485294117647059</v>
      </c>
      <c r="T1840" s="189">
        <f t="shared" si="414"/>
        <v>5.9649122807017543</v>
      </c>
      <c r="U1840" s="189">
        <f t="shared" si="415"/>
        <v>74.127516778523486</v>
      </c>
      <c r="V1840" s="189">
        <f t="shared" si="416"/>
        <v>3.825503355704698</v>
      </c>
      <c r="W1840" s="189">
        <f>IFERROR(H1840/M1840,Tabla2[[#This Row],[CARGA PRODUCCION (ANIMALES/HA)]])</f>
        <v>3.5528833014484831</v>
      </c>
      <c r="X1840" s="190">
        <f t="shared" si="419"/>
        <v>2023</v>
      </c>
      <c r="Y1840" s="190">
        <f t="shared" si="420"/>
        <v>8</v>
      </c>
      <c r="Z1840" s="190" t="e">
        <f t="shared" ca="1" si="421"/>
        <v>#NAME?</v>
      </c>
      <c r="AA1840" s="191">
        <f t="shared" si="417"/>
        <v>130</v>
      </c>
      <c r="AB1840" s="188">
        <f t="shared" si="418"/>
        <v>0.87692307692307692</v>
      </c>
      <c r="AC1840" s="192">
        <f t="shared" si="422"/>
        <v>0.12307692307692308</v>
      </c>
      <c r="AD1840" s="185"/>
    </row>
    <row r="1841" spans="1:30">
      <c r="A1841" s="184">
        <v>45150</v>
      </c>
      <c r="B1841" s="185" t="s">
        <v>85</v>
      </c>
      <c r="C1841" s="185">
        <v>1726</v>
      </c>
      <c r="D1841" s="185">
        <v>40</v>
      </c>
      <c r="E1841" s="185">
        <v>9</v>
      </c>
      <c r="F1841" s="185"/>
      <c r="G1841" s="185">
        <v>94</v>
      </c>
      <c r="H1841" s="185">
        <v>108</v>
      </c>
      <c r="I1841" s="185">
        <v>0</v>
      </c>
      <c r="J1841" s="185">
        <v>2</v>
      </c>
      <c r="K1841" s="185">
        <v>480</v>
      </c>
      <c r="L1841" s="185">
        <v>26.01</v>
      </c>
      <c r="M1841" s="186">
        <v>34.119999999999997</v>
      </c>
      <c r="N1841" s="187">
        <f>IF(Tabla2[[#This Row],[LECHE RETIRO DIA]]&lt;&gt;ISBLANK(Tabla2[[#This Row],[LECHE RETIRO DIA]]),SUM(Tabla2[[#This Row],[LECHE TANQUE DIA]:[LECHE RETIRO DIA]]),SUM(Tabla2[[#This Row],[LECHE TANQUE DIA]:[LECHE AUTOCONSUMO DIA]]))</f>
        <v>1775</v>
      </c>
      <c r="O1841" s="188">
        <f t="shared" si="409"/>
        <v>0.97239436619718311</v>
      </c>
      <c r="P1841" s="189">
        <f t="shared" si="410"/>
        <v>18.882978723404257</v>
      </c>
      <c r="Q1841" s="189">
        <f t="shared" si="411"/>
        <v>18.361702127659573</v>
      </c>
      <c r="R1841" s="189">
        <f t="shared" si="412"/>
        <v>20</v>
      </c>
      <c r="S1841" s="189">
        <f t="shared" si="413"/>
        <v>3.6979166666666665</v>
      </c>
      <c r="T1841" s="189">
        <f t="shared" si="414"/>
        <v>5.1063829787234045</v>
      </c>
      <c r="U1841" s="189">
        <f t="shared" si="415"/>
        <v>68.242983467896963</v>
      </c>
      <c r="V1841" s="189">
        <f t="shared" si="416"/>
        <v>3.613994617454825</v>
      </c>
      <c r="W1841" s="189">
        <f>IFERROR(H1841/M1841,Tabla2[[#This Row],[CARGA PRODUCCION (ANIMALES/HA)]])</f>
        <v>3.1652989449003521</v>
      </c>
      <c r="X1841" s="190">
        <f t="shared" si="419"/>
        <v>2023</v>
      </c>
      <c r="Y1841" s="190">
        <f t="shared" si="420"/>
        <v>8</v>
      </c>
      <c r="Z1841" s="190" t="e">
        <f t="shared" ca="1" si="421"/>
        <v>#NAME?</v>
      </c>
      <c r="AA1841" s="191">
        <f t="shared" si="417"/>
        <v>108</v>
      </c>
      <c r="AB1841" s="188">
        <f t="shared" si="418"/>
        <v>0.87037037037037035</v>
      </c>
      <c r="AC1841" s="192">
        <f t="shared" si="422"/>
        <v>0.12962962962962965</v>
      </c>
      <c r="AD1841" s="185"/>
    </row>
    <row r="1842" spans="1:30">
      <c r="A1842" s="184">
        <v>45150</v>
      </c>
      <c r="B1842" s="185" t="s">
        <v>88</v>
      </c>
      <c r="C1842" s="185">
        <v>713</v>
      </c>
      <c r="D1842" s="185">
        <v>15</v>
      </c>
      <c r="E1842" s="185">
        <v>5</v>
      </c>
      <c r="F1842" s="185"/>
      <c r="G1842" s="185">
        <v>42</v>
      </c>
      <c r="H1842" s="185">
        <v>42</v>
      </c>
      <c r="I1842" s="185">
        <v>0</v>
      </c>
      <c r="J1842" s="185">
        <v>5</v>
      </c>
      <c r="K1842" s="185">
        <v>180</v>
      </c>
      <c r="L1842" s="185">
        <v>14</v>
      </c>
      <c r="M1842" s="186">
        <v>15</v>
      </c>
      <c r="N1842" s="187">
        <f>IF(Tabla2[[#This Row],[LECHE RETIRO DIA]]&lt;&gt;ISBLANK(Tabla2[[#This Row],[LECHE RETIRO DIA]]),SUM(Tabla2[[#This Row],[LECHE TANQUE DIA]:[LECHE RETIRO DIA]]),SUM(Tabla2[[#This Row],[LECHE TANQUE DIA]:[LECHE AUTOCONSUMO DIA]]))</f>
        <v>733</v>
      </c>
      <c r="O1842" s="188">
        <f t="shared" si="409"/>
        <v>0.97271487039563442</v>
      </c>
      <c r="P1842" s="189">
        <f t="shared" si="410"/>
        <v>17.452380952380953</v>
      </c>
      <c r="Q1842" s="189">
        <f t="shared" si="411"/>
        <v>16.976190476190474</v>
      </c>
      <c r="R1842" s="189">
        <f t="shared" si="412"/>
        <v>3</v>
      </c>
      <c r="S1842" s="189">
        <f t="shared" si="413"/>
        <v>4.072222222222222</v>
      </c>
      <c r="T1842" s="189">
        <f t="shared" si="414"/>
        <v>4.2857142857142856</v>
      </c>
      <c r="U1842" s="189">
        <f t="shared" si="415"/>
        <v>52.357142857142854</v>
      </c>
      <c r="V1842" s="189">
        <f t="shared" si="416"/>
        <v>3</v>
      </c>
      <c r="W1842" s="189">
        <f>IFERROR(H1842/M1842,Tabla2[[#This Row],[CARGA PRODUCCION (ANIMALES/HA)]])</f>
        <v>2.8</v>
      </c>
      <c r="X1842" s="190">
        <f t="shared" si="419"/>
        <v>2023</v>
      </c>
      <c r="Y1842" s="190">
        <f t="shared" si="420"/>
        <v>8</v>
      </c>
      <c r="Z1842" s="190" t="e">
        <f t="shared" ca="1" si="421"/>
        <v>#NAME?</v>
      </c>
      <c r="AA1842" s="191">
        <f t="shared" si="417"/>
        <v>42</v>
      </c>
      <c r="AB1842" s="188">
        <f t="shared" si="418"/>
        <v>1</v>
      </c>
      <c r="AC1842" s="192">
        <f t="shared" si="422"/>
        <v>0</v>
      </c>
      <c r="AD1842" s="185"/>
    </row>
    <row r="1843" spans="1:30">
      <c r="A1843" s="184">
        <v>45151</v>
      </c>
      <c r="B1843" s="185" t="s">
        <v>81</v>
      </c>
      <c r="C1843" s="185">
        <v>2255</v>
      </c>
      <c r="D1843" s="185">
        <v>30</v>
      </c>
      <c r="E1843" s="185">
        <v>9</v>
      </c>
      <c r="F1843" s="185"/>
      <c r="G1843" s="185">
        <v>103</v>
      </c>
      <c r="H1843" s="185">
        <v>106</v>
      </c>
      <c r="I1843" s="185">
        <v>2</v>
      </c>
      <c r="J1843" s="185">
        <v>14</v>
      </c>
      <c r="K1843" s="185">
        <v>600</v>
      </c>
      <c r="L1843" s="185">
        <v>23.4</v>
      </c>
      <c r="M1843" s="186">
        <v>31.01</v>
      </c>
      <c r="N1843" s="187">
        <f>IF(Tabla2[[#This Row],[LECHE RETIRO DIA]]&lt;&gt;ISBLANK(Tabla2[[#This Row],[LECHE RETIRO DIA]]),SUM(Tabla2[[#This Row],[LECHE TANQUE DIA]:[LECHE RETIRO DIA]]),SUM(Tabla2[[#This Row],[LECHE TANQUE DIA]:[LECHE AUTOCONSUMO DIA]]))</f>
        <v>2294</v>
      </c>
      <c r="O1843" s="188">
        <f t="shared" si="409"/>
        <v>0.98299912816041846</v>
      </c>
      <c r="P1843" s="189">
        <f t="shared" si="410"/>
        <v>22.271844660194176</v>
      </c>
      <c r="Q1843" s="189">
        <f t="shared" si="411"/>
        <v>21.893203883495147</v>
      </c>
      <c r="R1843" s="189">
        <f t="shared" si="412"/>
        <v>2.1428571428571428</v>
      </c>
      <c r="S1843" s="189">
        <f t="shared" si="413"/>
        <v>3.8233333333333333</v>
      </c>
      <c r="T1843" s="189">
        <f t="shared" si="414"/>
        <v>5.825242718446602</v>
      </c>
      <c r="U1843" s="189">
        <f t="shared" si="415"/>
        <v>98.034188034188034</v>
      </c>
      <c r="V1843" s="189">
        <f t="shared" si="416"/>
        <v>4.4017094017094021</v>
      </c>
      <c r="W1843" s="189">
        <f>IFERROR(H1843/M1843,Tabla2[[#This Row],[CARGA PRODUCCION (ANIMALES/HA)]])</f>
        <v>3.4182521767171878</v>
      </c>
      <c r="X1843" s="190">
        <f t="shared" si="419"/>
        <v>2023</v>
      </c>
      <c r="Y1843" s="190">
        <f t="shared" si="420"/>
        <v>8</v>
      </c>
      <c r="Z1843" s="190" t="e">
        <f t="shared" ca="1" si="421"/>
        <v>#NAME?</v>
      </c>
      <c r="AA1843" s="191">
        <f t="shared" si="417"/>
        <v>106</v>
      </c>
      <c r="AB1843" s="188">
        <f t="shared" si="418"/>
        <v>0.97169811320754718</v>
      </c>
      <c r="AC1843" s="192">
        <f t="shared" si="422"/>
        <v>2.8301886792452824E-2</v>
      </c>
      <c r="AD1843" s="185"/>
    </row>
    <row r="1844" spans="1:30">
      <c r="A1844" s="184">
        <v>45151</v>
      </c>
      <c r="B1844" s="185" t="s">
        <v>83</v>
      </c>
      <c r="C1844" s="185">
        <v>2150</v>
      </c>
      <c r="D1844" s="185">
        <v>40</v>
      </c>
      <c r="E1844" s="185">
        <v>9</v>
      </c>
      <c r="F1844" s="185"/>
      <c r="G1844" s="185">
        <v>114</v>
      </c>
      <c r="H1844" s="185">
        <v>130</v>
      </c>
      <c r="I1844" s="185">
        <v>2</v>
      </c>
      <c r="J1844" s="185">
        <v>10</v>
      </c>
      <c r="K1844" s="185">
        <v>680</v>
      </c>
      <c r="L1844" s="185">
        <v>29.8</v>
      </c>
      <c r="M1844" s="186">
        <v>36.590000000000003</v>
      </c>
      <c r="N1844" s="187">
        <f>IF(Tabla2[[#This Row],[LECHE RETIRO DIA]]&lt;&gt;ISBLANK(Tabla2[[#This Row],[LECHE RETIRO DIA]]),SUM(Tabla2[[#This Row],[LECHE TANQUE DIA]:[LECHE RETIRO DIA]]),SUM(Tabla2[[#This Row],[LECHE TANQUE DIA]:[LECHE AUTOCONSUMO DIA]]))</f>
        <v>2199</v>
      </c>
      <c r="O1844" s="188">
        <f t="shared" si="409"/>
        <v>0.97771714415643474</v>
      </c>
      <c r="P1844" s="189">
        <f t="shared" si="410"/>
        <v>19.289473684210527</v>
      </c>
      <c r="Q1844" s="189">
        <f t="shared" si="411"/>
        <v>18.859649122807017</v>
      </c>
      <c r="R1844" s="189">
        <f t="shared" si="412"/>
        <v>4</v>
      </c>
      <c r="S1844" s="189">
        <f t="shared" si="413"/>
        <v>3.2338235294117648</v>
      </c>
      <c r="T1844" s="189">
        <f t="shared" si="414"/>
        <v>5.9649122807017543</v>
      </c>
      <c r="U1844" s="189">
        <f t="shared" si="415"/>
        <v>73.791946308724832</v>
      </c>
      <c r="V1844" s="189">
        <f t="shared" si="416"/>
        <v>3.825503355704698</v>
      </c>
      <c r="W1844" s="189">
        <f>IFERROR(H1844/M1844,Tabla2[[#This Row],[CARGA PRODUCCION (ANIMALES/HA)]])</f>
        <v>3.5528833014484831</v>
      </c>
      <c r="X1844" s="190">
        <f t="shared" si="419"/>
        <v>2023</v>
      </c>
      <c r="Y1844" s="190">
        <f t="shared" si="420"/>
        <v>8</v>
      </c>
      <c r="Z1844" s="190" t="e">
        <f t="shared" ca="1" si="421"/>
        <v>#NAME?</v>
      </c>
      <c r="AA1844" s="191">
        <f t="shared" si="417"/>
        <v>130</v>
      </c>
      <c r="AB1844" s="188">
        <f t="shared" si="418"/>
        <v>0.87692307692307692</v>
      </c>
      <c r="AC1844" s="192">
        <f t="shared" si="422"/>
        <v>0.12307692307692308</v>
      </c>
      <c r="AD1844" s="185"/>
    </row>
    <row r="1845" spans="1:30">
      <c r="A1845" s="184">
        <v>45151</v>
      </c>
      <c r="B1845" s="185" t="s">
        <v>85</v>
      </c>
      <c r="C1845" s="185">
        <v>1750</v>
      </c>
      <c r="D1845" s="185">
        <v>40</v>
      </c>
      <c r="E1845" s="185">
        <v>9</v>
      </c>
      <c r="F1845" s="185"/>
      <c r="G1845" s="185">
        <v>94</v>
      </c>
      <c r="H1845" s="185">
        <v>108</v>
      </c>
      <c r="I1845" s="185">
        <v>0</v>
      </c>
      <c r="J1845" s="185">
        <v>2</v>
      </c>
      <c r="K1845" s="185">
        <v>480</v>
      </c>
      <c r="L1845" s="185">
        <v>26.01</v>
      </c>
      <c r="M1845" s="186">
        <v>34.119999999999997</v>
      </c>
      <c r="N1845" s="187">
        <f>IF(Tabla2[[#This Row],[LECHE RETIRO DIA]]&lt;&gt;ISBLANK(Tabla2[[#This Row],[LECHE RETIRO DIA]]),SUM(Tabla2[[#This Row],[LECHE TANQUE DIA]:[LECHE RETIRO DIA]]),SUM(Tabla2[[#This Row],[LECHE TANQUE DIA]:[LECHE AUTOCONSUMO DIA]]))</f>
        <v>1799</v>
      </c>
      <c r="O1845" s="188">
        <f t="shared" si="409"/>
        <v>0.97276264591439687</v>
      </c>
      <c r="P1845" s="189">
        <f t="shared" si="410"/>
        <v>19.138297872340427</v>
      </c>
      <c r="Q1845" s="189">
        <f t="shared" si="411"/>
        <v>18.617021276595743</v>
      </c>
      <c r="R1845" s="189">
        <f t="shared" si="412"/>
        <v>20</v>
      </c>
      <c r="S1845" s="189">
        <f t="shared" si="413"/>
        <v>3.7479166666666668</v>
      </c>
      <c r="T1845" s="189">
        <f t="shared" si="414"/>
        <v>5.1063829787234045</v>
      </c>
      <c r="U1845" s="189">
        <f t="shared" si="415"/>
        <v>69.165705497885426</v>
      </c>
      <c r="V1845" s="189">
        <f t="shared" si="416"/>
        <v>3.613994617454825</v>
      </c>
      <c r="W1845" s="189">
        <f>IFERROR(H1845/M1845,Tabla2[[#This Row],[CARGA PRODUCCION (ANIMALES/HA)]])</f>
        <v>3.1652989449003521</v>
      </c>
      <c r="X1845" s="190">
        <f t="shared" si="419"/>
        <v>2023</v>
      </c>
      <c r="Y1845" s="190">
        <f t="shared" si="420"/>
        <v>8</v>
      </c>
      <c r="Z1845" s="190" t="e">
        <f t="shared" ca="1" si="421"/>
        <v>#NAME?</v>
      </c>
      <c r="AA1845" s="191">
        <f t="shared" si="417"/>
        <v>108</v>
      </c>
      <c r="AB1845" s="188">
        <f t="shared" si="418"/>
        <v>0.87037037037037035</v>
      </c>
      <c r="AC1845" s="192">
        <f t="shared" si="422"/>
        <v>0.12962962962962965</v>
      </c>
      <c r="AD1845" s="185"/>
    </row>
    <row r="1846" spans="1:30">
      <c r="A1846" s="184">
        <v>45151</v>
      </c>
      <c r="B1846" s="185" t="s">
        <v>88</v>
      </c>
      <c r="C1846" s="185">
        <v>690</v>
      </c>
      <c r="D1846" s="185">
        <v>15</v>
      </c>
      <c r="E1846" s="185">
        <v>5</v>
      </c>
      <c r="F1846" s="185"/>
      <c r="G1846" s="185">
        <v>42</v>
      </c>
      <c r="H1846" s="185">
        <v>42</v>
      </c>
      <c r="I1846" s="185">
        <v>0</v>
      </c>
      <c r="J1846" s="185">
        <v>5</v>
      </c>
      <c r="K1846" s="185">
        <v>180</v>
      </c>
      <c r="L1846" s="185">
        <v>14</v>
      </c>
      <c r="M1846" s="186">
        <v>15</v>
      </c>
      <c r="N1846" s="187">
        <f>IF(Tabla2[[#This Row],[LECHE RETIRO DIA]]&lt;&gt;ISBLANK(Tabla2[[#This Row],[LECHE RETIRO DIA]]),SUM(Tabla2[[#This Row],[LECHE TANQUE DIA]:[LECHE RETIRO DIA]]),SUM(Tabla2[[#This Row],[LECHE TANQUE DIA]:[LECHE AUTOCONSUMO DIA]]))</f>
        <v>710</v>
      </c>
      <c r="O1846" s="188">
        <f t="shared" si="409"/>
        <v>0.971830985915493</v>
      </c>
      <c r="P1846" s="189">
        <f t="shared" si="410"/>
        <v>16.904761904761905</v>
      </c>
      <c r="Q1846" s="189">
        <f t="shared" si="411"/>
        <v>16.428571428571427</v>
      </c>
      <c r="R1846" s="189">
        <f t="shared" si="412"/>
        <v>3</v>
      </c>
      <c r="S1846" s="189">
        <f t="shared" si="413"/>
        <v>3.9444444444444446</v>
      </c>
      <c r="T1846" s="189">
        <f t="shared" si="414"/>
        <v>4.2857142857142856</v>
      </c>
      <c r="U1846" s="189">
        <f t="shared" si="415"/>
        <v>50.714285714285715</v>
      </c>
      <c r="V1846" s="189">
        <f t="shared" si="416"/>
        <v>3</v>
      </c>
      <c r="W1846" s="189">
        <f>IFERROR(H1846/M1846,Tabla2[[#This Row],[CARGA PRODUCCION (ANIMALES/HA)]])</f>
        <v>2.8</v>
      </c>
      <c r="X1846" s="190">
        <f t="shared" si="419"/>
        <v>2023</v>
      </c>
      <c r="Y1846" s="190">
        <f t="shared" si="420"/>
        <v>8</v>
      </c>
      <c r="Z1846" s="190" t="e">
        <f t="shared" ca="1" si="421"/>
        <v>#NAME?</v>
      </c>
      <c r="AA1846" s="191">
        <f t="shared" si="417"/>
        <v>42</v>
      </c>
      <c r="AB1846" s="188">
        <f t="shared" si="418"/>
        <v>1</v>
      </c>
      <c r="AC1846" s="192">
        <f t="shared" si="422"/>
        <v>0</v>
      </c>
      <c r="AD1846" s="185"/>
    </row>
    <row r="1847" spans="1:30">
      <c r="A1847" s="184">
        <v>45152</v>
      </c>
      <c r="B1847" s="185" t="s">
        <v>81</v>
      </c>
      <c r="C1847" s="185">
        <v>2260</v>
      </c>
      <c r="D1847" s="185">
        <v>30</v>
      </c>
      <c r="E1847" s="185">
        <v>9</v>
      </c>
      <c r="F1847" s="185"/>
      <c r="G1847" s="185">
        <v>103</v>
      </c>
      <c r="H1847" s="185">
        <v>106</v>
      </c>
      <c r="I1847" s="185">
        <v>2</v>
      </c>
      <c r="J1847" s="185">
        <v>14</v>
      </c>
      <c r="K1847" s="185">
        <v>600</v>
      </c>
      <c r="L1847" s="185">
        <v>23.4</v>
      </c>
      <c r="M1847" s="186">
        <v>31.01</v>
      </c>
      <c r="N1847" s="187">
        <f>IF(Tabla2[[#This Row],[LECHE RETIRO DIA]]&lt;&gt;ISBLANK(Tabla2[[#This Row],[LECHE RETIRO DIA]]),SUM(Tabla2[[#This Row],[LECHE TANQUE DIA]:[LECHE RETIRO DIA]]),SUM(Tabla2[[#This Row],[LECHE TANQUE DIA]:[LECHE AUTOCONSUMO DIA]]))</f>
        <v>2299</v>
      </c>
      <c r="O1847" s="188">
        <f t="shared" si="409"/>
        <v>0.98303610265332753</v>
      </c>
      <c r="P1847" s="189">
        <f t="shared" si="410"/>
        <v>22.320388349514563</v>
      </c>
      <c r="Q1847" s="189">
        <f t="shared" si="411"/>
        <v>21.941747572815533</v>
      </c>
      <c r="R1847" s="189">
        <f t="shared" si="412"/>
        <v>2.1428571428571428</v>
      </c>
      <c r="S1847" s="189">
        <f t="shared" si="413"/>
        <v>3.8316666666666666</v>
      </c>
      <c r="T1847" s="189">
        <f t="shared" si="414"/>
        <v>5.825242718446602</v>
      </c>
      <c r="U1847" s="189">
        <f t="shared" si="415"/>
        <v>98.247863247863251</v>
      </c>
      <c r="V1847" s="189">
        <f t="shared" si="416"/>
        <v>4.4017094017094021</v>
      </c>
      <c r="W1847" s="189">
        <f>IFERROR(H1847/M1847,Tabla2[[#This Row],[CARGA PRODUCCION (ANIMALES/HA)]])</f>
        <v>3.4182521767171878</v>
      </c>
      <c r="X1847" s="190">
        <f t="shared" si="419"/>
        <v>2023</v>
      </c>
      <c r="Y1847" s="190">
        <f t="shared" si="420"/>
        <v>8</v>
      </c>
      <c r="Z1847" s="190" t="e">
        <f t="shared" ca="1" si="421"/>
        <v>#NAME?</v>
      </c>
      <c r="AA1847" s="191">
        <f t="shared" si="417"/>
        <v>106</v>
      </c>
      <c r="AB1847" s="188">
        <f t="shared" si="418"/>
        <v>0.97169811320754718</v>
      </c>
      <c r="AC1847" s="192">
        <f t="shared" si="422"/>
        <v>2.8301886792452824E-2</v>
      </c>
      <c r="AD1847" s="185"/>
    </row>
    <row r="1848" spans="1:30">
      <c r="A1848" s="184">
        <v>45152</v>
      </c>
      <c r="B1848" s="185" t="s">
        <v>83</v>
      </c>
      <c r="C1848" s="185">
        <v>2053</v>
      </c>
      <c r="D1848" s="185">
        <v>40</v>
      </c>
      <c r="E1848" s="185">
        <v>9</v>
      </c>
      <c r="F1848" s="185"/>
      <c r="G1848" s="185">
        <v>114</v>
      </c>
      <c r="H1848" s="185">
        <v>130</v>
      </c>
      <c r="I1848" s="185">
        <v>2</v>
      </c>
      <c r="J1848" s="185">
        <v>13</v>
      </c>
      <c r="K1848" s="185">
        <v>680</v>
      </c>
      <c r="L1848" s="185">
        <v>29.8</v>
      </c>
      <c r="M1848" s="186">
        <v>36.590000000000003</v>
      </c>
      <c r="N1848" s="187">
        <f>IF(Tabla2[[#This Row],[LECHE RETIRO DIA]]&lt;&gt;ISBLANK(Tabla2[[#This Row],[LECHE RETIRO DIA]]),SUM(Tabla2[[#This Row],[LECHE TANQUE DIA]:[LECHE RETIRO DIA]]),SUM(Tabla2[[#This Row],[LECHE TANQUE DIA]:[LECHE AUTOCONSUMO DIA]]))</f>
        <v>2102</v>
      </c>
      <c r="O1848" s="188">
        <f t="shared" si="409"/>
        <v>0.97668886774500474</v>
      </c>
      <c r="P1848" s="189">
        <f t="shared" si="410"/>
        <v>18.438596491228068</v>
      </c>
      <c r="Q1848" s="189">
        <f t="shared" si="411"/>
        <v>18.008771929824562</v>
      </c>
      <c r="R1848" s="189">
        <f t="shared" si="412"/>
        <v>3.0769230769230771</v>
      </c>
      <c r="S1848" s="189">
        <f t="shared" si="413"/>
        <v>3.0911764705882354</v>
      </c>
      <c r="T1848" s="189">
        <f t="shared" si="414"/>
        <v>5.9649122807017543</v>
      </c>
      <c r="U1848" s="189">
        <f t="shared" si="415"/>
        <v>70.536912751677846</v>
      </c>
      <c r="V1848" s="189">
        <f t="shared" si="416"/>
        <v>3.825503355704698</v>
      </c>
      <c r="W1848" s="189">
        <f>IFERROR(H1848/M1848,Tabla2[[#This Row],[CARGA PRODUCCION (ANIMALES/HA)]])</f>
        <v>3.5528833014484831</v>
      </c>
      <c r="X1848" s="190">
        <f t="shared" si="419"/>
        <v>2023</v>
      </c>
      <c r="Y1848" s="190">
        <f t="shared" si="420"/>
        <v>8</v>
      </c>
      <c r="Z1848" s="190" t="e">
        <f t="shared" ca="1" si="421"/>
        <v>#NAME?</v>
      </c>
      <c r="AA1848" s="191">
        <f t="shared" si="417"/>
        <v>130</v>
      </c>
      <c r="AB1848" s="188">
        <f t="shared" si="418"/>
        <v>0.87692307692307692</v>
      </c>
      <c r="AC1848" s="192">
        <f t="shared" si="422"/>
        <v>0.12307692307692308</v>
      </c>
      <c r="AD1848" s="185"/>
    </row>
    <row r="1849" spans="1:30">
      <c r="A1849" s="184">
        <v>45152</v>
      </c>
      <c r="B1849" s="185" t="s">
        <v>85</v>
      </c>
      <c r="C1849" s="185">
        <v>1738</v>
      </c>
      <c r="D1849" s="185">
        <v>40</v>
      </c>
      <c r="E1849" s="185">
        <v>9</v>
      </c>
      <c r="F1849" s="185"/>
      <c r="G1849" s="185">
        <v>95</v>
      </c>
      <c r="H1849" s="185">
        <v>108</v>
      </c>
      <c r="I1849" s="185">
        <v>0</v>
      </c>
      <c r="J1849" s="185">
        <v>3</v>
      </c>
      <c r="K1849" s="185">
        <v>480</v>
      </c>
      <c r="L1849" s="185">
        <v>26.01</v>
      </c>
      <c r="M1849" s="186">
        <v>34.119999999999997</v>
      </c>
      <c r="N1849" s="187">
        <f>IF(Tabla2[[#This Row],[LECHE RETIRO DIA]]&lt;&gt;ISBLANK(Tabla2[[#This Row],[LECHE RETIRO DIA]]),SUM(Tabla2[[#This Row],[LECHE TANQUE DIA]:[LECHE RETIRO DIA]]),SUM(Tabla2[[#This Row],[LECHE TANQUE DIA]:[LECHE AUTOCONSUMO DIA]]))</f>
        <v>1787</v>
      </c>
      <c r="O1849" s="188">
        <f t="shared" si="409"/>
        <v>0.97257974258533852</v>
      </c>
      <c r="P1849" s="189">
        <f t="shared" si="410"/>
        <v>18.810526315789474</v>
      </c>
      <c r="Q1849" s="189">
        <f t="shared" si="411"/>
        <v>18.294736842105262</v>
      </c>
      <c r="R1849" s="189">
        <f t="shared" si="412"/>
        <v>13.333333333333334</v>
      </c>
      <c r="S1849" s="189">
        <f t="shared" si="413"/>
        <v>3.7229166666666669</v>
      </c>
      <c r="T1849" s="189">
        <f t="shared" si="414"/>
        <v>5.0526315789473681</v>
      </c>
      <c r="U1849" s="189">
        <f t="shared" si="415"/>
        <v>68.704344482891187</v>
      </c>
      <c r="V1849" s="189">
        <f t="shared" si="416"/>
        <v>3.6524413687043444</v>
      </c>
      <c r="W1849" s="189">
        <f>IFERROR(H1849/M1849,Tabla2[[#This Row],[CARGA PRODUCCION (ANIMALES/HA)]])</f>
        <v>3.1652989449003521</v>
      </c>
      <c r="X1849" s="190">
        <f t="shared" si="419"/>
        <v>2023</v>
      </c>
      <c r="Y1849" s="190">
        <f t="shared" si="420"/>
        <v>8</v>
      </c>
      <c r="Z1849" s="190" t="e">
        <f t="shared" ca="1" si="421"/>
        <v>#NAME?</v>
      </c>
      <c r="AA1849" s="191">
        <f t="shared" si="417"/>
        <v>108</v>
      </c>
      <c r="AB1849" s="188">
        <f t="shared" si="418"/>
        <v>0.87962962962962965</v>
      </c>
      <c r="AC1849" s="192">
        <f t="shared" si="422"/>
        <v>0.12037037037037035</v>
      </c>
      <c r="AD1849" s="185"/>
    </row>
    <row r="1850" spans="1:30">
      <c r="A1850" s="184">
        <v>45152</v>
      </c>
      <c r="B1850" s="185" t="s">
        <v>88</v>
      </c>
      <c r="C1850" s="185">
        <v>756</v>
      </c>
      <c r="D1850" s="185">
        <v>15</v>
      </c>
      <c r="E1850" s="185">
        <v>5</v>
      </c>
      <c r="F1850" s="185"/>
      <c r="G1850" s="185">
        <v>42</v>
      </c>
      <c r="H1850" s="185">
        <v>42</v>
      </c>
      <c r="I1850" s="185">
        <v>0</v>
      </c>
      <c r="J1850" s="185">
        <v>5</v>
      </c>
      <c r="K1850" s="185">
        <v>180</v>
      </c>
      <c r="L1850" s="185">
        <v>14</v>
      </c>
      <c r="M1850" s="186">
        <v>15</v>
      </c>
      <c r="N1850" s="187">
        <f>IF(Tabla2[[#This Row],[LECHE RETIRO DIA]]&lt;&gt;ISBLANK(Tabla2[[#This Row],[LECHE RETIRO DIA]]),SUM(Tabla2[[#This Row],[LECHE TANQUE DIA]:[LECHE RETIRO DIA]]),SUM(Tabla2[[#This Row],[LECHE TANQUE DIA]:[LECHE AUTOCONSUMO DIA]]))</f>
        <v>776</v>
      </c>
      <c r="O1850" s="188">
        <f t="shared" si="409"/>
        <v>0.97422680412371132</v>
      </c>
      <c r="P1850" s="189">
        <f t="shared" si="410"/>
        <v>18.476190476190474</v>
      </c>
      <c r="Q1850" s="189">
        <f t="shared" si="411"/>
        <v>18</v>
      </c>
      <c r="R1850" s="189">
        <f t="shared" si="412"/>
        <v>3</v>
      </c>
      <c r="S1850" s="189">
        <f t="shared" si="413"/>
        <v>4.3111111111111109</v>
      </c>
      <c r="T1850" s="189">
        <f t="shared" si="414"/>
        <v>4.2857142857142856</v>
      </c>
      <c r="U1850" s="189">
        <f t="shared" si="415"/>
        <v>55.428571428571431</v>
      </c>
      <c r="V1850" s="189">
        <f t="shared" si="416"/>
        <v>3</v>
      </c>
      <c r="W1850" s="189">
        <f>IFERROR(H1850/M1850,Tabla2[[#This Row],[CARGA PRODUCCION (ANIMALES/HA)]])</f>
        <v>2.8</v>
      </c>
      <c r="X1850" s="190">
        <f t="shared" si="419"/>
        <v>2023</v>
      </c>
      <c r="Y1850" s="190">
        <f t="shared" si="420"/>
        <v>8</v>
      </c>
      <c r="Z1850" s="190" t="e">
        <f t="shared" ca="1" si="421"/>
        <v>#NAME?</v>
      </c>
      <c r="AA1850" s="191">
        <f t="shared" si="417"/>
        <v>42</v>
      </c>
      <c r="AB1850" s="188">
        <f t="shared" si="418"/>
        <v>1</v>
      </c>
      <c r="AC1850" s="192">
        <f t="shared" si="422"/>
        <v>0</v>
      </c>
      <c r="AD1850" s="185"/>
    </row>
    <row r="1851" spans="1:30">
      <c r="A1851" s="184">
        <v>45153</v>
      </c>
      <c r="B1851" s="185" t="s">
        <v>80</v>
      </c>
      <c r="C1851" s="185">
        <v>2255</v>
      </c>
      <c r="D1851" s="185">
        <v>30</v>
      </c>
      <c r="E1851" s="185">
        <v>9</v>
      </c>
      <c r="F1851" s="185"/>
      <c r="G1851" s="185">
        <v>104</v>
      </c>
      <c r="H1851" s="185">
        <v>107</v>
      </c>
      <c r="I1851" s="185">
        <v>2</v>
      </c>
      <c r="J1851" s="185">
        <v>15</v>
      </c>
      <c r="K1851" s="185">
        <v>600</v>
      </c>
      <c r="L1851" s="185">
        <v>23.4</v>
      </c>
      <c r="M1851" s="186">
        <v>31.01</v>
      </c>
      <c r="N1851" s="187">
        <f>IF(Tabla2[[#This Row],[LECHE RETIRO DIA]]&lt;&gt;ISBLANK(Tabla2[[#This Row],[LECHE RETIRO DIA]]),SUM(Tabla2[[#This Row],[LECHE TANQUE DIA]:[LECHE RETIRO DIA]]),SUM(Tabla2[[#This Row],[LECHE TANQUE DIA]:[LECHE AUTOCONSUMO DIA]]))</f>
        <v>2294</v>
      </c>
      <c r="O1851" s="188">
        <f t="shared" si="409"/>
        <v>0.98299912816041846</v>
      </c>
      <c r="P1851" s="189">
        <f t="shared" si="410"/>
        <v>22.057692307692307</v>
      </c>
      <c r="Q1851" s="189">
        <f t="shared" si="411"/>
        <v>21.682692307692307</v>
      </c>
      <c r="R1851" s="189">
        <f t="shared" si="412"/>
        <v>2</v>
      </c>
      <c r="S1851" s="189">
        <f t="shared" si="413"/>
        <v>3.8233333333333333</v>
      </c>
      <c r="T1851" s="189">
        <f t="shared" si="414"/>
        <v>5.7692307692307692</v>
      </c>
      <c r="U1851" s="189">
        <f t="shared" si="415"/>
        <v>98.034188034188034</v>
      </c>
      <c r="V1851" s="189">
        <f t="shared" si="416"/>
        <v>4.4444444444444446</v>
      </c>
      <c r="W1851" s="189">
        <f>IFERROR(H1851/M1851,Tabla2[[#This Row],[CARGA PRODUCCION (ANIMALES/HA)]])</f>
        <v>3.4504998387616896</v>
      </c>
      <c r="X1851" s="190">
        <f t="shared" si="419"/>
        <v>2023</v>
      </c>
      <c r="Y1851" s="190">
        <f t="shared" si="420"/>
        <v>8</v>
      </c>
      <c r="Z1851" s="190" t="e">
        <f t="shared" ca="1" si="421"/>
        <v>#NAME?</v>
      </c>
      <c r="AA1851" s="191">
        <f t="shared" si="417"/>
        <v>107</v>
      </c>
      <c r="AB1851" s="188">
        <f t="shared" si="418"/>
        <v>0.9719626168224299</v>
      </c>
      <c r="AC1851" s="192">
        <f t="shared" si="422"/>
        <v>2.8037383177570097E-2</v>
      </c>
      <c r="AD1851" s="185"/>
    </row>
    <row r="1852" spans="1:30">
      <c r="A1852" s="184">
        <v>45153</v>
      </c>
      <c r="B1852" s="185" t="s">
        <v>83</v>
      </c>
      <c r="C1852" s="185">
        <v>2159</v>
      </c>
      <c r="D1852" s="185">
        <v>40</v>
      </c>
      <c r="E1852" s="185">
        <v>9</v>
      </c>
      <c r="F1852" s="185"/>
      <c r="G1852" s="185">
        <v>114</v>
      </c>
      <c r="H1852" s="185">
        <v>130</v>
      </c>
      <c r="I1852" s="185">
        <v>2</v>
      </c>
      <c r="J1852" s="185">
        <v>13</v>
      </c>
      <c r="K1852" s="185">
        <v>680</v>
      </c>
      <c r="L1852" s="185">
        <v>29.8</v>
      </c>
      <c r="M1852" s="186">
        <v>36.590000000000003</v>
      </c>
      <c r="N1852" s="187">
        <f>IF(Tabla2[[#This Row],[LECHE RETIRO DIA]]&lt;&gt;ISBLANK(Tabla2[[#This Row],[LECHE RETIRO DIA]]),SUM(Tabla2[[#This Row],[LECHE TANQUE DIA]:[LECHE RETIRO DIA]]),SUM(Tabla2[[#This Row],[LECHE TANQUE DIA]:[LECHE AUTOCONSUMO DIA]]))</f>
        <v>2208</v>
      </c>
      <c r="O1852" s="188">
        <f t="shared" ref="O1852:O1915" si="423">IFERROR(C1852/N1852,"")</f>
        <v>0.97780797101449279</v>
      </c>
      <c r="P1852" s="189">
        <f t="shared" ref="P1852:P1915" si="424">IFERROR(N1852/G1852,"")</f>
        <v>19.368421052631579</v>
      </c>
      <c r="Q1852" s="189">
        <f t="shared" ref="Q1852:Q1915" si="425">IFERROR(C1852/G1852,"")</f>
        <v>18.938596491228068</v>
      </c>
      <c r="R1852" s="189">
        <f t="shared" ref="R1852:R1915" si="426">IFERROR(D1852/J1852,"")</f>
        <v>3.0769230769230771</v>
      </c>
      <c r="S1852" s="189">
        <f t="shared" ref="S1852:S1915" si="427">IFERROR(N1852/K1852,"")</f>
        <v>3.2470588235294118</v>
      </c>
      <c r="T1852" s="189">
        <f t="shared" ref="T1852:T1915" si="428">IFERROR(K1852/G1852,"")</f>
        <v>5.9649122807017543</v>
      </c>
      <c r="U1852" s="189">
        <f t="shared" ref="U1852:U1915" si="429">IFERROR(N1852/L1852,"")</f>
        <v>74.09395973154362</v>
      </c>
      <c r="V1852" s="189">
        <f t="shared" ref="V1852:V1915" si="430">IFERROR(G1852/L1852,"")</f>
        <v>3.825503355704698</v>
      </c>
      <c r="W1852" s="189">
        <f>IFERROR(H1852/M1852,Tabla2[[#This Row],[CARGA PRODUCCION (ANIMALES/HA)]])</f>
        <v>3.5528833014484831</v>
      </c>
      <c r="X1852" s="190">
        <f t="shared" si="419"/>
        <v>2023</v>
      </c>
      <c r="Y1852" s="190">
        <f t="shared" si="420"/>
        <v>8</v>
      </c>
      <c r="Z1852" s="190" t="e">
        <f t="shared" ca="1" si="421"/>
        <v>#NAME?</v>
      </c>
      <c r="AA1852" s="191">
        <f t="shared" ref="AA1852:AA1915" si="431">IF(H1852&gt;0,H1852,G1852)</f>
        <v>130</v>
      </c>
      <c r="AB1852" s="188">
        <f t="shared" ref="AB1852:AB1915" si="432">IFERROR(G1852/AA1852,"")</f>
        <v>0.87692307692307692</v>
      </c>
      <c r="AC1852" s="192">
        <f t="shared" si="422"/>
        <v>0.12307692307692308</v>
      </c>
      <c r="AD1852" s="185"/>
    </row>
    <row r="1853" spans="1:30">
      <c r="A1853" s="184">
        <v>45153</v>
      </c>
      <c r="B1853" s="185" t="s">
        <v>85</v>
      </c>
      <c r="C1853" s="185">
        <v>1693</v>
      </c>
      <c r="D1853" s="185">
        <v>40</v>
      </c>
      <c r="E1853" s="185">
        <v>9</v>
      </c>
      <c r="F1853" s="185"/>
      <c r="G1853" s="185">
        <v>95</v>
      </c>
      <c r="H1853" s="185">
        <v>108</v>
      </c>
      <c r="I1853" s="185">
        <v>0</v>
      </c>
      <c r="J1853" s="185">
        <v>3</v>
      </c>
      <c r="K1853" s="201">
        <v>480</v>
      </c>
      <c r="L1853" s="185">
        <v>26.01</v>
      </c>
      <c r="M1853" s="186">
        <v>34.119999999999997</v>
      </c>
      <c r="N1853" s="187">
        <f>IF(Tabla2[[#This Row],[LECHE RETIRO DIA]]&lt;&gt;ISBLANK(Tabla2[[#This Row],[LECHE RETIRO DIA]]),SUM(Tabla2[[#This Row],[LECHE TANQUE DIA]:[LECHE RETIRO DIA]]),SUM(Tabla2[[#This Row],[LECHE TANQUE DIA]:[LECHE AUTOCONSUMO DIA]]))</f>
        <v>1742</v>
      </c>
      <c r="O1853" s="188">
        <f t="shared" si="423"/>
        <v>0.97187141216991968</v>
      </c>
      <c r="P1853" s="189">
        <f t="shared" si="424"/>
        <v>18.336842105263159</v>
      </c>
      <c r="Q1853" s="189">
        <f t="shared" si="425"/>
        <v>17.821052631578947</v>
      </c>
      <c r="R1853" s="189">
        <f t="shared" si="426"/>
        <v>13.333333333333334</v>
      </c>
      <c r="S1853" s="189">
        <f t="shared" si="427"/>
        <v>3.6291666666666669</v>
      </c>
      <c r="T1853" s="189">
        <f t="shared" si="428"/>
        <v>5.0526315789473681</v>
      </c>
      <c r="U1853" s="189">
        <f t="shared" si="429"/>
        <v>66.974240676662816</v>
      </c>
      <c r="V1853" s="189">
        <f t="shared" si="430"/>
        <v>3.6524413687043444</v>
      </c>
      <c r="W1853" s="189">
        <f>IFERROR(H1853/M1853,Tabla2[[#This Row],[CARGA PRODUCCION (ANIMALES/HA)]])</f>
        <v>3.1652989449003521</v>
      </c>
      <c r="X1853" s="190">
        <f t="shared" si="419"/>
        <v>2023</v>
      </c>
      <c r="Y1853" s="190">
        <f t="shared" si="420"/>
        <v>8</v>
      </c>
      <c r="Z1853" s="190" t="e">
        <f t="shared" ca="1" si="421"/>
        <v>#NAME?</v>
      </c>
      <c r="AA1853" s="191">
        <f t="shared" si="431"/>
        <v>108</v>
      </c>
      <c r="AB1853" s="188">
        <f t="shared" si="432"/>
        <v>0.87962962962962965</v>
      </c>
      <c r="AC1853" s="192">
        <f t="shared" si="422"/>
        <v>0.12037037037037035</v>
      </c>
      <c r="AD1853" s="185"/>
    </row>
    <row r="1854" spans="1:30">
      <c r="A1854" s="184">
        <v>45153</v>
      </c>
      <c r="B1854" s="185" t="s">
        <v>117</v>
      </c>
      <c r="C1854" s="185">
        <v>744</v>
      </c>
      <c r="D1854" s="185">
        <v>15</v>
      </c>
      <c r="E1854" s="185">
        <v>5</v>
      </c>
      <c r="F1854" s="185"/>
      <c r="G1854" s="185">
        <v>42</v>
      </c>
      <c r="H1854" s="185">
        <v>42</v>
      </c>
      <c r="I1854" s="185">
        <v>0</v>
      </c>
      <c r="J1854" s="185">
        <v>5</v>
      </c>
      <c r="K1854" s="185">
        <v>180</v>
      </c>
      <c r="L1854" s="185">
        <v>14</v>
      </c>
      <c r="M1854" s="186">
        <v>15</v>
      </c>
      <c r="N1854" s="187">
        <f>IF(Tabla2[[#This Row],[LECHE RETIRO DIA]]&lt;&gt;ISBLANK(Tabla2[[#This Row],[LECHE RETIRO DIA]]),SUM(Tabla2[[#This Row],[LECHE TANQUE DIA]:[LECHE RETIRO DIA]]),SUM(Tabla2[[#This Row],[LECHE TANQUE DIA]:[LECHE AUTOCONSUMO DIA]]))</f>
        <v>764</v>
      </c>
      <c r="O1854" s="188">
        <f t="shared" si="423"/>
        <v>0.97382198952879584</v>
      </c>
      <c r="P1854" s="189">
        <f t="shared" si="424"/>
        <v>18.19047619047619</v>
      </c>
      <c r="Q1854" s="189">
        <f t="shared" si="425"/>
        <v>17.714285714285715</v>
      </c>
      <c r="R1854" s="189">
        <f t="shared" si="426"/>
        <v>3</v>
      </c>
      <c r="S1854" s="189">
        <f t="shared" si="427"/>
        <v>4.2444444444444445</v>
      </c>
      <c r="T1854" s="189">
        <f t="shared" si="428"/>
        <v>4.2857142857142856</v>
      </c>
      <c r="U1854" s="189">
        <f t="shared" si="429"/>
        <v>54.571428571428569</v>
      </c>
      <c r="V1854" s="189">
        <f t="shared" si="430"/>
        <v>3</v>
      </c>
      <c r="W1854" s="189">
        <f>IFERROR(H1854/M1854,Tabla2[[#This Row],[CARGA PRODUCCION (ANIMALES/HA)]])</f>
        <v>2.8</v>
      </c>
      <c r="X1854" s="190">
        <f t="shared" si="419"/>
        <v>2023</v>
      </c>
      <c r="Y1854" s="190">
        <f t="shared" si="420"/>
        <v>8</v>
      </c>
      <c r="Z1854" s="190" t="e">
        <f t="shared" ca="1" si="421"/>
        <v>#NAME?</v>
      </c>
      <c r="AA1854" s="191">
        <f t="shared" si="431"/>
        <v>42</v>
      </c>
      <c r="AB1854" s="188">
        <f t="shared" si="432"/>
        <v>1</v>
      </c>
      <c r="AC1854" s="192">
        <f t="shared" si="422"/>
        <v>0</v>
      </c>
      <c r="AD1854" s="185"/>
    </row>
    <row r="1855" spans="1:30">
      <c r="A1855" s="184">
        <v>45154</v>
      </c>
      <c r="B1855" s="185" t="s">
        <v>81</v>
      </c>
      <c r="C1855" s="185">
        <v>2321</v>
      </c>
      <c r="D1855" s="185">
        <v>30</v>
      </c>
      <c r="E1855" s="185">
        <v>9</v>
      </c>
      <c r="F1855" s="185"/>
      <c r="G1855" s="185">
        <v>106</v>
      </c>
      <c r="H1855" s="185">
        <v>109</v>
      </c>
      <c r="I1855" s="185">
        <v>2</v>
      </c>
      <c r="J1855" s="185">
        <v>15</v>
      </c>
      <c r="K1855" s="185">
        <v>600</v>
      </c>
      <c r="L1855" s="185">
        <v>23.4</v>
      </c>
      <c r="M1855" s="186">
        <v>31.01</v>
      </c>
      <c r="N1855" s="187">
        <f>IF(Tabla2[[#This Row],[LECHE RETIRO DIA]]&lt;&gt;ISBLANK(Tabla2[[#This Row],[LECHE RETIRO DIA]]),SUM(Tabla2[[#This Row],[LECHE TANQUE DIA]:[LECHE RETIRO DIA]]),SUM(Tabla2[[#This Row],[LECHE TANQUE DIA]:[LECHE AUTOCONSUMO DIA]]))</f>
        <v>2360</v>
      </c>
      <c r="O1855" s="188">
        <f t="shared" si="423"/>
        <v>0.9834745762711864</v>
      </c>
      <c r="P1855" s="189">
        <f t="shared" si="424"/>
        <v>22.264150943396228</v>
      </c>
      <c r="Q1855" s="189">
        <f t="shared" si="425"/>
        <v>21.89622641509434</v>
      </c>
      <c r="R1855" s="189">
        <f t="shared" si="426"/>
        <v>2</v>
      </c>
      <c r="S1855" s="189">
        <f t="shared" si="427"/>
        <v>3.9333333333333331</v>
      </c>
      <c r="T1855" s="189">
        <f t="shared" si="428"/>
        <v>5.6603773584905657</v>
      </c>
      <c r="U1855" s="189">
        <f t="shared" si="429"/>
        <v>100.85470085470087</v>
      </c>
      <c r="V1855" s="189">
        <f t="shared" si="430"/>
        <v>4.5299145299145298</v>
      </c>
      <c r="W1855" s="189">
        <f>IFERROR(H1855/M1855,Tabla2[[#This Row],[CARGA PRODUCCION (ANIMALES/HA)]])</f>
        <v>3.5149951628506932</v>
      </c>
      <c r="X1855" s="190">
        <f t="shared" si="419"/>
        <v>2023</v>
      </c>
      <c r="Y1855" s="190">
        <f t="shared" si="420"/>
        <v>8</v>
      </c>
      <c r="Z1855" s="190" t="e">
        <f t="shared" ca="1" si="421"/>
        <v>#NAME?</v>
      </c>
      <c r="AA1855" s="191">
        <f t="shared" si="431"/>
        <v>109</v>
      </c>
      <c r="AB1855" s="188">
        <f t="shared" si="432"/>
        <v>0.97247706422018354</v>
      </c>
      <c r="AC1855" s="192">
        <f t="shared" si="422"/>
        <v>2.752293577981646E-2</v>
      </c>
      <c r="AD1855" s="185"/>
    </row>
    <row r="1856" spans="1:30">
      <c r="A1856" s="184">
        <v>45154</v>
      </c>
      <c r="B1856" s="185" t="s">
        <v>83</v>
      </c>
      <c r="C1856" s="185">
        <v>2168</v>
      </c>
      <c r="D1856" s="185">
        <v>40</v>
      </c>
      <c r="E1856" s="185">
        <v>9</v>
      </c>
      <c r="F1856" s="185"/>
      <c r="G1856" s="185">
        <v>114</v>
      </c>
      <c r="H1856" s="185">
        <v>130</v>
      </c>
      <c r="I1856" s="185">
        <v>2</v>
      </c>
      <c r="J1856" s="185">
        <v>13</v>
      </c>
      <c r="K1856" s="185">
        <v>680</v>
      </c>
      <c r="L1856" s="185">
        <v>29.8</v>
      </c>
      <c r="M1856" s="186">
        <v>36.590000000000003</v>
      </c>
      <c r="N1856" s="187">
        <f>IF(Tabla2[[#This Row],[LECHE RETIRO DIA]]&lt;&gt;ISBLANK(Tabla2[[#This Row],[LECHE RETIRO DIA]]),SUM(Tabla2[[#This Row],[LECHE TANQUE DIA]:[LECHE RETIRO DIA]]),SUM(Tabla2[[#This Row],[LECHE TANQUE DIA]:[LECHE AUTOCONSUMO DIA]]))</f>
        <v>2217</v>
      </c>
      <c r="O1856" s="188">
        <f t="shared" si="423"/>
        <v>0.97789806044203875</v>
      </c>
      <c r="P1856" s="189">
        <f t="shared" si="424"/>
        <v>19.44736842105263</v>
      </c>
      <c r="Q1856" s="189">
        <f t="shared" si="425"/>
        <v>19.017543859649123</v>
      </c>
      <c r="R1856" s="189">
        <f t="shared" si="426"/>
        <v>3.0769230769230771</v>
      </c>
      <c r="S1856" s="189">
        <f t="shared" si="427"/>
        <v>3.2602941176470588</v>
      </c>
      <c r="T1856" s="189">
        <f t="shared" si="428"/>
        <v>5.9649122807017543</v>
      </c>
      <c r="U1856" s="189">
        <f t="shared" si="429"/>
        <v>74.395973154362409</v>
      </c>
      <c r="V1856" s="189">
        <f t="shared" si="430"/>
        <v>3.825503355704698</v>
      </c>
      <c r="W1856" s="189">
        <f>IFERROR(H1856/M1856,Tabla2[[#This Row],[CARGA PRODUCCION (ANIMALES/HA)]])</f>
        <v>3.5528833014484831</v>
      </c>
      <c r="X1856" s="190">
        <f t="shared" si="419"/>
        <v>2023</v>
      </c>
      <c r="Y1856" s="190">
        <f t="shared" si="420"/>
        <v>8</v>
      </c>
      <c r="Z1856" s="190" t="e">
        <f t="shared" ca="1" si="421"/>
        <v>#NAME?</v>
      </c>
      <c r="AA1856" s="191">
        <f t="shared" si="431"/>
        <v>130</v>
      </c>
      <c r="AB1856" s="188">
        <f t="shared" si="432"/>
        <v>0.87692307692307692</v>
      </c>
      <c r="AC1856" s="192">
        <f t="shared" si="422"/>
        <v>0.12307692307692308</v>
      </c>
      <c r="AD1856" s="185"/>
    </row>
    <row r="1857" spans="1:30">
      <c r="A1857" s="184">
        <v>45154</v>
      </c>
      <c r="B1857" s="185" t="s">
        <v>85</v>
      </c>
      <c r="C1857" s="185">
        <v>1713</v>
      </c>
      <c r="D1857" s="185">
        <v>40</v>
      </c>
      <c r="E1857" s="185">
        <v>9</v>
      </c>
      <c r="F1857" s="185"/>
      <c r="G1857" s="185">
        <v>95</v>
      </c>
      <c r="H1857" s="185">
        <v>108</v>
      </c>
      <c r="I1857" s="185">
        <v>0</v>
      </c>
      <c r="J1857" s="185">
        <v>3</v>
      </c>
      <c r="K1857" s="185">
        <v>480</v>
      </c>
      <c r="L1857" s="185">
        <v>26.01</v>
      </c>
      <c r="M1857" s="186">
        <v>34.119999999999997</v>
      </c>
      <c r="N1857" s="187">
        <f>IF(Tabla2[[#This Row],[LECHE RETIRO DIA]]&lt;&gt;ISBLANK(Tabla2[[#This Row],[LECHE RETIRO DIA]]),SUM(Tabla2[[#This Row],[LECHE TANQUE DIA]:[LECHE RETIRO DIA]]),SUM(Tabla2[[#This Row],[LECHE TANQUE DIA]:[LECHE AUTOCONSUMO DIA]]))</f>
        <v>1762</v>
      </c>
      <c r="O1857" s="188">
        <f t="shared" si="423"/>
        <v>0.97219069239500566</v>
      </c>
      <c r="P1857" s="189">
        <f t="shared" si="424"/>
        <v>18.547368421052632</v>
      </c>
      <c r="Q1857" s="189">
        <f t="shared" si="425"/>
        <v>18.03157894736842</v>
      </c>
      <c r="R1857" s="189">
        <f t="shared" si="426"/>
        <v>13.333333333333334</v>
      </c>
      <c r="S1857" s="189">
        <f t="shared" si="427"/>
        <v>3.6708333333333334</v>
      </c>
      <c r="T1857" s="189">
        <f t="shared" si="428"/>
        <v>5.0526315789473681</v>
      </c>
      <c r="U1857" s="189">
        <f t="shared" si="429"/>
        <v>67.7431757016532</v>
      </c>
      <c r="V1857" s="189">
        <f t="shared" si="430"/>
        <v>3.6524413687043444</v>
      </c>
      <c r="W1857" s="189">
        <f>IFERROR(H1857/M1857,Tabla2[[#This Row],[CARGA PRODUCCION (ANIMALES/HA)]])</f>
        <v>3.1652989449003521</v>
      </c>
      <c r="X1857" s="190">
        <f t="shared" si="419"/>
        <v>2023</v>
      </c>
      <c r="Y1857" s="190">
        <f t="shared" si="420"/>
        <v>8</v>
      </c>
      <c r="Z1857" s="190" t="e">
        <f t="shared" ca="1" si="421"/>
        <v>#NAME?</v>
      </c>
      <c r="AA1857" s="191">
        <f t="shared" si="431"/>
        <v>108</v>
      </c>
      <c r="AB1857" s="188">
        <f t="shared" si="432"/>
        <v>0.87962962962962965</v>
      </c>
      <c r="AC1857" s="192">
        <f t="shared" si="422"/>
        <v>0.12037037037037035</v>
      </c>
      <c r="AD1857" s="185"/>
    </row>
    <row r="1858" spans="1:30">
      <c r="A1858" s="184">
        <v>45154</v>
      </c>
      <c r="B1858" s="185" t="s">
        <v>88</v>
      </c>
      <c r="C1858" s="185">
        <v>746</v>
      </c>
      <c r="D1858" s="185">
        <v>15</v>
      </c>
      <c r="E1858" s="185">
        <v>5</v>
      </c>
      <c r="F1858" s="185"/>
      <c r="G1858" s="185">
        <v>42</v>
      </c>
      <c r="H1858" s="185">
        <v>42</v>
      </c>
      <c r="I1858" s="185">
        <v>0</v>
      </c>
      <c r="J1858" s="185">
        <v>5</v>
      </c>
      <c r="K1858" s="185">
        <v>180</v>
      </c>
      <c r="L1858" s="185">
        <v>14</v>
      </c>
      <c r="M1858" s="186">
        <v>15</v>
      </c>
      <c r="N1858" s="187">
        <f>IF(Tabla2[[#This Row],[LECHE RETIRO DIA]]&lt;&gt;ISBLANK(Tabla2[[#This Row],[LECHE RETIRO DIA]]),SUM(Tabla2[[#This Row],[LECHE TANQUE DIA]:[LECHE RETIRO DIA]]),SUM(Tabla2[[#This Row],[LECHE TANQUE DIA]:[LECHE AUTOCONSUMO DIA]]))</f>
        <v>766</v>
      </c>
      <c r="O1858" s="188">
        <f t="shared" si="423"/>
        <v>0.97389033942558745</v>
      </c>
      <c r="P1858" s="189">
        <f t="shared" si="424"/>
        <v>18.238095238095237</v>
      </c>
      <c r="Q1858" s="189">
        <f t="shared" si="425"/>
        <v>17.761904761904763</v>
      </c>
      <c r="R1858" s="189">
        <f t="shared" si="426"/>
        <v>3</v>
      </c>
      <c r="S1858" s="189">
        <f t="shared" si="427"/>
        <v>4.2555555555555555</v>
      </c>
      <c r="T1858" s="189">
        <f t="shared" si="428"/>
        <v>4.2857142857142856</v>
      </c>
      <c r="U1858" s="189">
        <f t="shared" si="429"/>
        <v>54.714285714285715</v>
      </c>
      <c r="V1858" s="189">
        <f t="shared" si="430"/>
        <v>3</v>
      </c>
      <c r="W1858" s="189">
        <f>IFERROR(H1858/M1858,Tabla2[[#This Row],[CARGA PRODUCCION (ANIMALES/HA)]])</f>
        <v>2.8</v>
      </c>
      <c r="X1858" s="190">
        <f t="shared" si="419"/>
        <v>2023</v>
      </c>
      <c r="Y1858" s="190">
        <f t="shared" si="420"/>
        <v>8</v>
      </c>
      <c r="Z1858" s="190" t="e">
        <f t="shared" ca="1" si="421"/>
        <v>#NAME?</v>
      </c>
      <c r="AA1858" s="191">
        <f t="shared" si="431"/>
        <v>42</v>
      </c>
      <c r="AB1858" s="188">
        <f t="shared" si="432"/>
        <v>1</v>
      </c>
      <c r="AC1858" s="192">
        <f t="shared" si="422"/>
        <v>0</v>
      </c>
      <c r="AD1858" s="185"/>
    </row>
    <row r="1859" spans="1:30">
      <c r="A1859" s="184">
        <v>45155</v>
      </c>
      <c r="B1859" s="185" t="s">
        <v>81</v>
      </c>
      <c r="C1859" s="185">
        <v>2326</v>
      </c>
      <c r="D1859" s="185">
        <v>30</v>
      </c>
      <c r="E1859" s="185">
        <v>9</v>
      </c>
      <c r="F1859" s="185"/>
      <c r="G1859" s="185">
        <v>106</v>
      </c>
      <c r="H1859" s="185">
        <v>109</v>
      </c>
      <c r="I1859" s="185">
        <v>2</v>
      </c>
      <c r="J1859" s="185">
        <v>15</v>
      </c>
      <c r="K1859" s="185">
        <v>600</v>
      </c>
      <c r="L1859" s="185">
        <v>23.4</v>
      </c>
      <c r="M1859" s="186">
        <v>31.01</v>
      </c>
      <c r="N1859" s="187">
        <f>IF(Tabla2[[#This Row],[LECHE RETIRO DIA]]&lt;&gt;ISBLANK(Tabla2[[#This Row],[LECHE RETIRO DIA]]),SUM(Tabla2[[#This Row],[LECHE TANQUE DIA]:[LECHE RETIRO DIA]]),SUM(Tabla2[[#This Row],[LECHE TANQUE DIA]:[LECHE AUTOCONSUMO DIA]]))</f>
        <v>2365</v>
      </c>
      <c r="O1859" s="188">
        <f t="shared" si="423"/>
        <v>0.98350951374207185</v>
      </c>
      <c r="P1859" s="189">
        <f t="shared" si="424"/>
        <v>22.311320754716981</v>
      </c>
      <c r="Q1859" s="189">
        <f t="shared" si="425"/>
        <v>21.943396226415093</v>
      </c>
      <c r="R1859" s="189">
        <f t="shared" si="426"/>
        <v>2</v>
      </c>
      <c r="S1859" s="189">
        <f t="shared" si="427"/>
        <v>3.9416666666666669</v>
      </c>
      <c r="T1859" s="189">
        <f t="shared" si="428"/>
        <v>5.6603773584905657</v>
      </c>
      <c r="U1859" s="189">
        <f t="shared" si="429"/>
        <v>101.06837606837607</v>
      </c>
      <c r="V1859" s="189">
        <f t="shared" si="430"/>
        <v>4.5299145299145298</v>
      </c>
      <c r="W1859" s="189">
        <f>IFERROR(H1859/M1859,Tabla2[[#This Row],[CARGA PRODUCCION (ANIMALES/HA)]])</f>
        <v>3.5149951628506932</v>
      </c>
      <c r="X1859" s="190">
        <f t="shared" si="419"/>
        <v>2023</v>
      </c>
      <c r="Y1859" s="190">
        <f t="shared" si="420"/>
        <v>8</v>
      </c>
      <c r="Z1859" s="190" t="e">
        <f t="shared" ca="1" si="421"/>
        <v>#NAME?</v>
      </c>
      <c r="AA1859" s="191">
        <f t="shared" si="431"/>
        <v>109</v>
      </c>
      <c r="AB1859" s="188">
        <f t="shared" si="432"/>
        <v>0.97247706422018354</v>
      </c>
      <c r="AC1859" s="192">
        <f t="shared" si="422"/>
        <v>2.752293577981646E-2</v>
      </c>
      <c r="AD1859" s="185"/>
    </row>
    <row r="1860" spans="1:30">
      <c r="A1860" s="184">
        <v>45155</v>
      </c>
      <c r="B1860" s="185" t="s">
        <v>83</v>
      </c>
      <c r="C1860" s="185">
        <v>2131</v>
      </c>
      <c r="D1860" s="185">
        <v>40</v>
      </c>
      <c r="E1860" s="185">
        <v>9</v>
      </c>
      <c r="F1860" s="185"/>
      <c r="G1860" s="185">
        <v>114</v>
      </c>
      <c r="H1860" s="185">
        <v>130</v>
      </c>
      <c r="I1860" s="185">
        <v>2</v>
      </c>
      <c r="J1860" s="185">
        <v>13</v>
      </c>
      <c r="K1860" s="185">
        <v>680</v>
      </c>
      <c r="L1860" s="185">
        <v>29.8</v>
      </c>
      <c r="M1860" s="186">
        <v>36.590000000000003</v>
      </c>
      <c r="N1860" s="187">
        <f>IF(Tabla2[[#This Row],[LECHE RETIRO DIA]]&lt;&gt;ISBLANK(Tabla2[[#This Row],[LECHE RETIRO DIA]]),SUM(Tabla2[[#This Row],[LECHE TANQUE DIA]:[LECHE RETIRO DIA]]),SUM(Tabla2[[#This Row],[LECHE TANQUE DIA]:[LECHE AUTOCONSUMO DIA]]))</f>
        <v>2180</v>
      </c>
      <c r="O1860" s="188">
        <f t="shared" si="423"/>
        <v>0.97752293577981653</v>
      </c>
      <c r="P1860" s="189">
        <f t="shared" si="424"/>
        <v>19.12280701754386</v>
      </c>
      <c r="Q1860" s="189">
        <f t="shared" si="425"/>
        <v>18.692982456140349</v>
      </c>
      <c r="R1860" s="189">
        <f t="shared" si="426"/>
        <v>3.0769230769230771</v>
      </c>
      <c r="S1860" s="189">
        <f t="shared" si="427"/>
        <v>3.2058823529411766</v>
      </c>
      <c r="T1860" s="189">
        <f t="shared" si="428"/>
        <v>5.9649122807017543</v>
      </c>
      <c r="U1860" s="189">
        <f t="shared" si="429"/>
        <v>73.154362416107375</v>
      </c>
      <c r="V1860" s="189">
        <f t="shared" si="430"/>
        <v>3.825503355704698</v>
      </c>
      <c r="W1860" s="189">
        <f>IFERROR(H1860/M1860,Tabla2[[#This Row],[CARGA PRODUCCION (ANIMALES/HA)]])</f>
        <v>3.5528833014484831</v>
      </c>
      <c r="X1860" s="190">
        <f t="shared" si="419"/>
        <v>2023</v>
      </c>
      <c r="Y1860" s="190">
        <f t="shared" si="420"/>
        <v>8</v>
      </c>
      <c r="Z1860" s="190" t="e">
        <f t="shared" ca="1" si="421"/>
        <v>#NAME?</v>
      </c>
      <c r="AA1860" s="191">
        <f t="shared" si="431"/>
        <v>130</v>
      </c>
      <c r="AB1860" s="188">
        <f t="shared" si="432"/>
        <v>0.87692307692307692</v>
      </c>
      <c r="AC1860" s="192">
        <f t="shared" si="422"/>
        <v>0.12307692307692308</v>
      </c>
      <c r="AD1860" s="185"/>
    </row>
    <row r="1861" spans="1:30">
      <c r="A1861" s="184">
        <v>45155</v>
      </c>
      <c r="B1861" s="185" t="s">
        <v>85</v>
      </c>
      <c r="C1861" s="185">
        <v>1713</v>
      </c>
      <c r="D1861" s="185">
        <v>40</v>
      </c>
      <c r="E1861" s="185">
        <v>9</v>
      </c>
      <c r="F1861" s="185"/>
      <c r="G1861" s="185">
        <v>95</v>
      </c>
      <c r="H1861" s="185">
        <v>108</v>
      </c>
      <c r="I1861" s="185">
        <v>0</v>
      </c>
      <c r="J1861" s="185">
        <v>3</v>
      </c>
      <c r="K1861" s="185">
        <v>480</v>
      </c>
      <c r="L1861" s="185">
        <v>26.01</v>
      </c>
      <c r="M1861" s="186">
        <v>34.119999999999997</v>
      </c>
      <c r="N1861" s="187">
        <f>IF(Tabla2[[#This Row],[LECHE RETIRO DIA]]&lt;&gt;ISBLANK(Tabla2[[#This Row],[LECHE RETIRO DIA]]),SUM(Tabla2[[#This Row],[LECHE TANQUE DIA]:[LECHE RETIRO DIA]]),SUM(Tabla2[[#This Row],[LECHE TANQUE DIA]:[LECHE AUTOCONSUMO DIA]]))</f>
        <v>1762</v>
      </c>
      <c r="O1861" s="188">
        <f t="shared" si="423"/>
        <v>0.97219069239500566</v>
      </c>
      <c r="P1861" s="189">
        <f t="shared" si="424"/>
        <v>18.547368421052632</v>
      </c>
      <c r="Q1861" s="189">
        <f t="shared" si="425"/>
        <v>18.03157894736842</v>
      </c>
      <c r="R1861" s="189">
        <f t="shared" si="426"/>
        <v>13.333333333333334</v>
      </c>
      <c r="S1861" s="189">
        <f t="shared" si="427"/>
        <v>3.6708333333333334</v>
      </c>
      <c r="T1861" s="189">
        <f t="shared" si="428"/>
        <v>5.0526315789473681</v>
      </c>
      <c r="U1861" s="189">
        <f t="shared" si="429"/>
        <v>67.7431757016532</v>
      </c>
      <c r="V1861" s="189">
        <f t="shared" si="430"/>
        <v>3.6524413687043444</v>
      </c>
      <c r="W1861" s="189">
        <f>IFERROR(H1861/M1861,Tabla2[[#This Row],[CARGA PRODUCCION (ANIMALES/HA)]])</f>
        <v>3.1652989449003521</v>
      </c>
      <c r="X1861" s="190">
        <f t="shared" si="419"/>
        <v>2023</v>
      </c>
      <c r="Y1861" s="190">
        <f t="shared" si="420"/>
        <v>8</v>
      </c>
      <c r="Z1861" s="190" t="e">
        <f t="shared" ca="1" si="421"/>
        <v>#NAME?</v>
      </c>
      <c r="AA1861" s="191">
        <f t="shared" si="431"/>
        <v>108</v>
      </c>
      <c r="AB1861" s="188">
        <f t="shared" si="432"/>
        <v>0.87962962962962965</v>
      </c>
      <c r="AC1861" s="192">
        <f t="shared" si="422"/>
        <v>0.12037037037037035</v>
      </c>
      <c r="AD1861" s="185"/>
    </row>
    <row r="1862" spans="1:30">
      <c r="A1862" s="184">
        <v>45155</v>
      </c>
      <c r="B1862" s="185" t="s">
        <v>88</v>
      </c>
      <c r="C1862" s="185">
        <v>700</v>
      </c>
      <c r="D1862" s="185">
        <v>15</v>
      </c>
      <c r="E1862" s="185">
        <v>5</v>
      </c>
      <c r="F1862" s="185"/>
      <c r="G1862" s="185">
        <v>44</v>
      </c>
      <c r="H1862" s="185">
        <v>44</v>
      </c>
      <c r="I1862" s="185">
        <v>0</v>
      </c>
      <c r="J1862" s="185">
        <v>6</v>
      </c>
      <c r="K1862" s="185">
        <v>180</v>
      </c>
      <c r="L1862" s="185">
        <v>14</v>
      </c>
      <c r="M1862" s="186">
        <v>15</v>
      </c>
      <c r="N1862" s="187">
        <f>IF(Tabla2[[#This Row],[LECHE RETIRO DIA]]&lt;&gt;ISBLANK(Tabla2[[#This Row],[LECHE RETIRO DIA]]),SUM(Tabla2[[#This Row],[LECHE TANQUE DIA]:[LECHE RETIRO DIA]]),SUM(Tabla2[[#This Row],[LECHE TANQUE DIA]:[LECHE AUTOCONSUMO DIA]]))</f>
        <v>720</v>
      </c>
      <c r="O1862" s="188">
        <f t="shared" si="423"/>
        <v>0.97222222222222221</v>
      </c>
      <c r="P1862" s="189">
        <f t="shared" si="424"/>
        <v>16.363636363636363</v>
      </c>
      <c r="Q1862" s="189">
        <f t="shared" si="425"/>
        <v>15.909090909090908</v>
      </c>
      <c r="R1862" s="189">
        <f t="shared" si="426"/>
        <v>2.5</v>
      </c>
      <c r="S1862" s="189">
        <f t="shared" si="427"/>
        <v>4</v>
      </c>
      <c r="T1862" s="189">
        <f t="shared" si="428"/>
        <v>4.0909090909090908</v>
      </c>
      <c r="U1862" s="189">
        <f t="shared" si="429"/>
        <v>51.428571428571431</v>
      </c>
      <c r="V1862" s="189">
        <f t="shared" si="430"/>
        <v>3.1428571428571428</v>
      </c>
      <c r="W1862" s="189">
        <f>IFERROR(H1862/M1862,Tabla2[[#This Row],[CARGA PRODUCCION (ANIMALES/HA)]])</f>
        <v>2.9333333333333331</v>
      </c>
      <c r="X1862" s="190">
        <f t="shared" si="419"/>
        <v>2023</v>
      </c>
      <c r="Y1862" s="190">
        <f t="shared" si="420"/>
        <v>8</v>
      </c>
      <c r="Z1862" s="190" t="e">
        <f t="shared" ca="1" si="421"/>
        <v>#NAME?</v>
      </c>
      <c r="AA1862" s="191">
        <f t="shared" si="431"/>
        <v>44</v>
      </c>
      <c r="AB1862" s="188">
        <f t="shared" si="432"/>
        <v>1</v>
      </c>
      <c r="AC1862" s="192">
        <f t="shared" si="422"/>
        <v>0</v>
      </c>
      <c r="AD1862" s="185"/>
    </row>
    <row r="1863" spans="1:30">
      <c r="A1863" s="184">
        <v>45156</v>
      </c>
      <c r="B1863" s="185" t="s">
        <v>81</v>
      </c>
      <c r="C1863" s="185">
        <v>2326</v>
      </c>
      <c r="D1863" s="185">
        <v>30</v>
      </c>
      <c r="E1863" s="185">
        <v>9</v>
      </c>
      <c r="F1863" s="185"/>
      <c r="G1863" s="185">
        <v>106</v>
      </c>
      <c r="H1863" s="185">
        <v>109</v>
      </c>
      <c r="I1863" s="185">
        <v>2</v>
      </c>
      <c r="J1863" s="185">
        <v>15</v>
      </c>
      <c r="K1863" s="185">
        <v>600</v>
      </c>
      <c r="L1863" s="185">
        <v>23.4</v>
      </c>
      <c r="M1863" s="186">
        <v>31.01</v>
      </c>
      <c r="N1863" s="187">
        <f>IF(Tabla2[[#This Row],[LECHE RETIRO DIA]]&lt;&gt;ISBLANK(Tabla2[[#This Row],[LECHE RETIRO DIA]]),SUM(Tabla2[[#This Row],[LECHE TANQUE DIA]:[LECHE RETIRO DIA]]),SUM(Tabla2[[#This Row],[LECHE TANQUE DIA]:[LECHE AUTOCONSUMO DIA]]))</f>
        <v>2365</v>
      </c>
      <c r="O1863" s="188">
        <f t="shared" si="423"/>
        <v>0.98350951374207185</v>
      </c>
      <c r="P1863" s="189">
        <f t="shared" si="424"/>
        <v>22.311320754716981</v>
      </c>
      <c r="Q1863" s="189">
        <f t="shared" si="425"/>
        <v>21.943396226415093</v>
      </c>
      <c r="R1863" s="189">
        <f t="shared" si="426"/>
        <v>2</v>
      </c>
      <c r="S1863" s="189">
        <f t="shared" si="427"/>
        <v>3.9416666666666669</v>
      </c>
      <c r="T1863" s="189">
        <f t="shared" si="428"/>
        <v>5.6603773584905657</v>
      </c>
      <c r="U1863" s="189">
        <f t="shared" si="429"/>
        <v>101.06837606837607</v>
      </c>
      <c r="V1863" s="189">
        <f t="shared" si="430"/>
        <v>4.5299145299145298</v>
      </c>
      <c r="W1863" s="189">
        <f>IFERROR(H1863/M1863,Tabla2[[#This Row],[CARGA PRODUCCION (ANIMALES/HA)]])</f>
        <v>3.5149951628506932</v>
      </c>
      <c r="X1863" s="190">
        <f t="shared" si="419"/>
        <v>2023</v>
      </c>
      <c r="Y1863" s="190">
        <f t="shared" si="420"/>
        <v>8</v>
      </c>
      <c r="Z1863" s="190" t="e">
        <f t="shared" ca="1" si="421"/>
        <v>#NAME?</v>
      </c>
      <c r="AA1863" s="191">
        <f t="shared" si="431"/>
        <v>109</v>
      </c>
      <c r="AB1863" s="188">
        <f t="shared" si="432"/>
        <v>0.97247706422018354</v>
      </c>
      <c r="AC1863" s="192">
        <f t="shared" si="422"/>
        <v>2.752293577981646E-2</v>
      </c>
      <c r="AD1863" s="185"/>
    </row>
    <row r="1864" spans="1:30">
      <c r="A1864" s="184">
        <v>45156</v>
      </c>
      <c r="B1864" s="185" t="s">
        <v>83</v>
      </c>
      <c r="C1864" s="185">
        <v>2140</v>
      </c>
      <c r="D1864" s="185">
        <v>40</v>
      </c>
      <c r="E1864" s="185">
        <v>9</v>
      </c>
      <c r="F1864" s="185"/>
      <c r="G1864" s="185">
        <v>114</v>
      </c>
      <c r="H1864" s="185">
        <v>130</v>
      </c>
      <c r="I1864" s="185">
        <v>2</v>
      </c>
      <c r="J1864" s="185">
        <v>13</v>
      </c>
      <c r="K1864" s="185">
        <v>680</v>
      </c>
      <c r="L1864" s="185">
        <v>29.8</v>
      </c>
      <c r="M1864" s="186">
        <v>36.590000000000003</v>
      </c>
      <c r="N1864" s="187">
        <f>IF(Tabla2[[#This Row],[LECHE RETIRO DIA]]&lt;&gt;ISBLANK(Tabla2[[#This Row],[LECHE RETIRO DIA]]),SUM(Tabla2[[#This Row],[LECHE TANQUE DIA]:[LECHE RETIRO DIA]]),SUM(Tabla2[[#This Row],[LECHE TANQUE DIA]:[LECHE AUTOCONSUMO DIA]]))</f>
        <v>2189</v>
      </c>
      <c r="O1864" s="188">
        <f t="shared" si="423"/>
        <v>0.97761534947464601</v>
      </c>
      <c r="P1864" s="189">
        <f t="shared" si="424"/>
        <v>19.201754385964911</v>
      </c>
      <c r="Q1864" s="189">
        <f t="shared" si="425"/>
        <v>18.771929824561404</v>
      </c>
      <c r="R1864" s="189">
        <f t="shared" si="426"/>
        <v>3.0769230769230771</v>
      </c>
      <c r="S1864" s="189">
        <f t="shared" si="427"/>
        <v>3.2191176470588236</v>
      </c>
      <c r="T1864" s="189">
        <f t="shared" si="428"/>
        <v>5.9649122807017543</v>
      </c>
      <c r="U1864" s="189">
        <f t="shared" si="429"/>
        <v>73.456375838926178</v>
      </c>
      <c r="V1864" s="189">
        <f t="shared" si="430"/>
        <v>3.825503355704698</v>
      </c>
      <c r="W1864" s="189">
        <f>IFERROR(H1864/M1864,Tabla2[[#This Row],[CARGA PRODUCCION (ANIMALES/HA)]])</f>
        <v>3.5528833014484831</v>
      </c>
      <c r="X1864" s="190">
        <f t="shared" si="419"/>
        <v>2023</v>
      </c>
      <c r="Y1864" s="190">
        <f t="shared" si="420"/>
        <v>8</v>
      </c>
      <c r="Z1864" s="190" t="e">
        <f t="shared" ca="1" si="421"/>
        <v>#NAME?</v>
      </c>
      <c r="AA1864" s="191">
        <f t="shared" si="431"/>
        <v>130</v>
      </c>
      <c r="AB1864" s="188">
        <f t="shared" si="432"/>
        <v>0.87692307692307692</v>
      </c>
      <c r="AC1864" s="192">
        <f t="shared" si="422"/>
        <v>0.12307692307692308</v>
      </c>
      <c r="AD1864" s="185"/>
    </row>
    <row r="1865" spans="1:30">
      <c r="A1865" s="184">
        <v>45156</v>
      </c>
      <c r="B1865" s="185" t="s">
        <v>85</v>
      </c>
      <c r="C1865" s="185">
        <v>1771</v>
      </c>
      <c r="D1865" s="185">
        <v>40</v>
      </c>
      <c r="E1865" s="185">
        <v>9</v>
      </c>
      <c r="F1865" s="185"/>
      <c r="G1865" s="185">
        <v>96</v>
      </c>
      <c r="H1865" s="185">
        <v>108</v>
      </c>
      <c r="I1865" s="185">
        <v>0</v>
      </c>
      <c r="J1865" s="185">
        <v>3</v>
      </c>
      <c r="K1865" s="185">
        <v>480</v>
      </c>
      <c r="L1865" s="185">
        <v>26.01</v>
      </c>
      <c r="M1865" s="186">
        <v>34.119999999999997</v>
      </c>
      <c r="N1865" s="187">
        <f>IF(Tabla2[[#This Row],[LECHE RETIRO DIA]]&lt;&gt;ISBLANK(Tabla2[[#This Row],[LECHE RETIRO DIA]]),SUM(Tabla2[[#This Row],[LECHE TANQUE DIA]:[LECHE RETIRO DIA]]),SUM(Tabla2[[#This Row],[LECHE TANQUE DIA]:[LECHE AUTOCONSUMO DIA]]))</f>
        <v>1820</v>
      </c>
      <c r="O1865" s="188">
        <f t="shared" si="423"/>
        <v>0.97307692307692306</v>
      </c>
      <c r="P1865" s="189">
        <f t="shared" si="424"/>
        <v>18.958333333333332</v>
      </c>
      <c r="Q1865" s="189">
        <f t="shared" si="425"/>
        <v>18.447916666666668</v>
      </c>
      <c r="R1865" s="189">
        <f t="shared" si="426"/>
        <v>13.333333333333334</v>
      </c>
      <c r="S1865" s="189">
        <f t="shared" si="427"/>
        <v>3.7916666666666665</v>
      </c>
      <c r="T1865" s="189">
        <f t="shared" si="428"/>
        <v>5</v>
      </c>
      <c r="U1865" s="189">
        <f t="shared" si="429"/>
        <v>69.973087274125334</v>
      </c>
      <c r="V1865" s="189">
        <f t="shared" si="430"/>
        <v>3.6908881199538635</v>
      </c>
      <c r="W1865" s="189">
        <f>IFERROR(H1865/M1865,Tabla2[[#This Row],[CARGA PRODUCCION (ANIMALES/HA)]])</f>
        <v>3.1652989449003521</v>
      </c>
      <c r="X1865" s="190">
        <f t="shared" si="419"/>
        <v>2023</v>
      </c>
      <c r="Y1865" s="190">
        <f t="shared" si="420"/>
        <v>8</v>
      </c>
      <c r="Z1865" s="190" t="e">
        <f t="shared" ca="1" si="421"/>
        <v>#NAME?</v>
      </c>
      <c r="AA1865" s="191">
        <f t="shared" si="431"/>
        <v>108</v>
      </c>
      <c r="AB1865" s="188">
        <f t="shared" si="432"/>
        <v>0.88888888888888884</v>
      </c>
      <c r="AC1865" s="192">
        <f t="shared" si="422"/>
        <v>0.11111111111111116</v>
      </c>
      <c r="AD1865" s="185"/>
    </row>
    <row r="1866" spans="1:30">
      <c r="A1866" s="184">
        <v>45156</v>
      </c>
      <c r="B1866" s="185" t="s">
        <v>88</v>
      </c>
      <c r="C1866" s="185">
        <v>700</v>
      </c>
      <c r="D1866" s="185">
        <v>15</v>
      </c>
      <c r="E1866" s="185">
        <v>5</v>
      </c>
      <c r="F1866" s="185"/>
      <c r="G1866" s="185">
        <v>42</v>
      </c>
      <c r="H1866" s="185">
        <v>42</v>
      </c>
      <c r="I1866" s="185">
        <v>0</v>
      </c>
      <c r="J1866" s="185">
        <v>6</v>
      </c>
      <c r="K1866" s="185">
        <v>180</v>
      </c>
      <c r="L1866" s="185">
        <v>14</v>
      </c>
      <c r="M1866" s="186">
        <v>15</v>
      </c>
      <c r="N1866" s="187">
        <f>IF(Tabla2[[#This Row],[LECHE RETIRO DIA]]&lt;&gt;ISBLANK(Tabla2[[#This Row],[LECHE RETIRO DIA]]),SUM(Tabla2[[#This Row],[LECHE TANQUE DIA]:[LECHE RETIRO DIA]]),SUM(Tabla2[[#This Row],[LECHE TANQUE DIA]:[LECHE AUTOCONSUMO DIA]]))</f>
        <v>720</v>
      </c>
      <c r="O1866" s="188">
        <f t="shared" si="423"/>
        <v>0.97222222222222221</v>
      </c>
      <c r="P1866" s="189">
        <f t="shared" si="424"/>
        <v>17.142857142857142</v>
      </c>
      <c r="Q1866" s="189">
        <f t="shared" si="425"/>
        <v>16.666666666666668</v>
      </c>
      <c r="R1866" s="189">
        <f t="shared" si="426"/>
        <v>2.5</v>
      </c>
      <c r="S1866" s="189">
        <f t="shared" si="427"/>
        <v>4</v>
      </c>
      <c r="T1866" s="189">
        <f t="shared" si="428"/>
        <v>4.2857142857142856</v>
      </c>
      <c r="U1866" s="189">
        <f t="shared" si="429"/>
        <v>51.428571428571431</v>
      </c>
      <c r="V1866" s="189">
        <f t="shared" si="430"/>
        <v>3</v>
      </c>
      <c r="W1866" s="189">
        <f>IFERROR(H1866/M1866,Tabla2[[#This Row],[CARGA PRODUCCION (ANIMALES/HA)]])</f>
        <v>2.8</v>
      </c>
      <c r="X1866" s="190">
        <f t="shared" si="419"/>
        <v>2023</v>
      </c>
      <c r="Y1866" s="190">
        <f t="shared" si="420"/>
        <v>8</v>
      </c>
      <c r="Z1866" s="190" t="e">
        <f t="shared" ca="1" si="421"/>
        <v>#NAME?</v>
      </c>
      <c r="AA1866" s="191">
        <f t="shared" si="431"/>
        <v>42</v>
      </c>
      <c r="AB1866" s="188">
        <f t="shared" si="432"/>
        <v>1</v>
      </c>
      <c r="AC1866" s="192">
        <f t="shared" si="422"/>
        <v>0</v>
      </c>
      <c r="AD1866" s="185"/>
    </row>
    <row r="1867" spans="1:30">
      <c r="A1867" s="184">
        <v>45157</v>
      </c>
      <c r="B1867" s="185" t="s">
        <v>81</v>
      </c>
      <c r="C1867" s="185">
        <v>2279</v>
      </c>
      <c r="D1867" s="185">
        <v>30</v>
      </c>
      <c r="E1867" s="185">
        <v>9</v>
      </c>
      <c r="F1867" s="185"/>
      <c r="G1867" s="185">
        <v>106</v>
      </c>
      <c r="H1867" s="185">
        <v>109</v>
      </c>
      <c r="I1867" s="185">
        <v>2</v>
      </c>
      <c r="J1867" s="185">
        <v>15</v>
      </c>
      <c r="K1867" s="185">
        <v>600</v>
      </c>
      <c r="L1867" s="185">
        <v>23.4</v>
      </c>
      <c r="M1867" s="186">
        <v>31.01</v>
      </c>
      <c r="N1867" s="187">
        <f>IF(Tabla2[[#This Row],[LECHE RETIRO DIA]]&lt;&gt;ISBLANK(Tabla2[[#This Row],[LECHE RETIRO DIA]]),SUM(Tabla2[[#This Row],[LECHE TANQUE DIA]:[LECHE RETIRO DIA]]),SUM(Tabla2[[#This Row],[LECHE TANQUE DIA]:[LECHE AUTOCONSUMO DIA]]))</f>
        <v>2318</v>
      </c>
      <c r="O1867" s="188">
        <f t="shared" si="423"/>
        <v>0.98317515099223474</v>
      </c>
      <c r="P1867" s="189">
        <f t="shared" si="424"/>
        <v>21.867924528301888</v>
      </c>
      <c r="Q1867" s="189">
        <f t="shared" si="425"/>
        <v>21.5</v>
      </c>
      <c r="R1867" s="189">
        <f t="shared" si="426"/>
        <v>2</v>
      </c>
      <c r="S1867" s="189">
        <f t="shared" si="427"/>
        <v>3.8633333333333333</v>
      </c>
      <c r="T1867" s="189">
        <f t="shared" si="428"/>
        <v>5.6603773584905657</v>
      </c>
      <c r="U1867" s="189">
        <f t="shared" si="429"/>
        <v>99.05982905982907</v>
      </c>
      <c r="V1867" s="189">
        <f t="shared" si="430"/>
        <v>4.5299145299145298</v>
      </c>
      <c r="W1867" s="189">
        <f>IFERROR(H1867/M1867,Tabla2[[#This Row],[CARGA PRODUCCION (ANIMALES/HA)]])</f>
        <v>3.5149951628506932</v>
      </c>
      <c r="X1867" s="190">
        <f t="shared" si="419"/>
        <v>2023</v>
      </c>
      <c r="Y1867" s="190">
        <f t="shared" si="420"/>
        <v>8</v>
      </c>
      <c r="Z1867" s="190" t="e">
        <f t="shared" ca="1" si="421"/>
        <v>#NAME?</v>
      </c>
      <c r="AA1867" s="191">
        <f t="shared" si="431"/>
        <v>109</v>
      </c>
      <c r="AB1867" s="188">
        <f t="shared" si="432"/>
        <v>0.97247706422018354</v>
      </c>
      <c r="AC1867" s="192">
        <f t="shared" si="422"/>
        <v>2.752293577981646E-2</v>
      </c>
      <c r="AD1867" s="185"/>
    </row>
    <row r="1868" spans="1:30">
      <c r="A1868" s="184">
        <v>45157</v>
      </c>
      <c r="B1868" s="185" t="s">
        <v>83</v>
      </c>
      <c r="C1868" s="185">
        <v>2084</v>
      </c>
      <c r="D1868" s="185">
        <v>40</v>
      </c>
      <c r="E1868" s="185">
        <v>9</v>
      </c>
      <c r="F1868" s="185"/>
      <c r="G1868" s="185">
        <v>115</v>
      </c>
      <c r="H1868" s="185">
        <v>130</v>
      </c>
      <c r="I1868" s="185">
        <v>2</v>
      </c>
      <c r="J1868" s="185">
        <v>13</v>
      </c>
      <c r="K1868" s="185">
        <v>680</v>
      </c>
      <c r="L1868" s="185">
        <v>29.8</v>
      </c>
      <c r="M1868" s="186">
        <v>36.590000000000003</v>
      </c>
      <c r="N1868" s="187">
        <f>IF(Tabla2[[#This Row],[LECHE RETIRO DIA]]&lt;&gt;ISBLANK(Tabla2[[#This Row],[LECHE RETIRO DIA]]),SUM(Tabla2[[#This Row],[LECHE TANQUE DIA]:[LECHE RETIRO DIA]]),SUM(Tabla2[[#This Row],[LECHE TANQUE DIA]:[LECHE AUTOCONSUMO DIA]]))</f>
        <v>2133</v>
      </c>
      <c r="O1868" s="188">
        <f t="shared" si="423"/>
        <v>0.97702766057196433</v>
      </c>
      <c r="P1868" s="189">
        <f t="shared" si="424"/>
        <v>18.547826086956523</v>
      </c>
      <c r="Q1868" s="189">
        <f t="shared" si="425"/>
        <v>18.121739130434783</v>
      </c>
      <c r="R1868" s="189">
        <f t="shared" si="426"/>
        <v>3.0769230769230771</v>
      </c>
      <c r="S1868" s="189">
        <f t="shared" si="427"/>
        <v>3.1367647058823529</v>
      </c>
      <c r="T1868" s="189">
        <f t="shared" si="428"/>
        <v>5.9130434782608692</v>
      </c>
      <c r="U1868" s="189">
        <f t="shared" si="429"/>
        <v>71.577181208053688</v>
      </c>
      <c r="V1868" s="189">
        <f t="shared" si="430"/>
        <v>3.8590604026845639</v>
      </c>
      <c r="W1868" s="189">
        <f>IFERROR(H1868/M1868,Tabla2[[#This Row],[CARGA PRODUCCION (ANIMALES/HA)]])</f>
        <v>3.5528833014484831</v>
      </c>
      <c r="X1868" s="190">
        <f t="shared" si="419"/>
        <v>2023</v>
      </c>
      <c r="Y1868" s="190">
        <f t="shared" si="420"/>
        <v>8</v>
      </c>
      <c r="Z1868" s="190" t="e">
        <f t="shared" ca="1" si="421"/>
        <v>#NAME?</v>
      </c>
      <c r="AA1868" s="191">
        <f t="shared" si="431"/>
        <v>130</v>
      </c>
      <c r="AB1868" s="188">
        <f t="shared" si="432"/>
        <v>0.88461538461538458</v>
      </c>
      <c r="AC1868" s="192">
        <f t="shared" si="422"/>
        <v>0.11538461538461542</v>
      </c>
      <c r="AD1868" s="185"/>
    </row>
    <row r="1869" spans="1:30">
      <c r="A1869" s="184">
        <v>45157</v>
      </c>
      <c r="B1869" s="185" t="s">
        <v>85</v>
      </c>
      <c r="C1869" s="185">
        <v>1708</v>
      </c>
      <c r="D1869" s="185">
        <v>40</v>
      </c>
      <c r="E1869" s="185">
        <v>9</v>
      </c>
      <c r="F1869" s="185"/>
      <c r="G1869" s="185">
        <v>96</v>
      </c>
      <c r="H1869" s="185">
        <v>108</v>
      </c>
      <c r="I1869" s="185">
        <v>0</v>
      </c>
      <c r="J1869" s="185">
        <v>3</v>
      </c>
      <c r="K1869" s="185">
        <v>480</v>
      </c>
      <c r="L1869" s="185">
        <v>26.01</v>
      </c>
      <c r="M1869" s="186">
        <v>34.119999999999997</v>
      </c>
      <c r="N1869" s="187">
        <f>IF(Tabla2[[#This Row],[LECHE RETIRO DIA]]&lt;&gt;ISBLANK(Tabla2[[#This Row],[LECHE RETIRO DIA]]),SUM(Tabla2[[#This Row],[LECHE TANQUE DIA]:[LECHE RETIRO DIA]]),SUM(Tabla2[[#This Row],[LECHE TANQUE DIA]:[LECHE AUTOCONSUMO DIA]]))</f>
        <v>1757</v>
      </c>
      <c r="O1869" s="188">
        <f t="shared" si="423"/>
        <v>0.97211155378486058</v>
      </c>
      <c r="P1869" s="189">
        <f t="shared" si="424"/>
        <v>18.302083333333332</v>
      </c>
      <c r="Q1869" s="189">
        <f t="shared" si="425"/>
        <v>17.791666666666668</v>
      </c>
      <c r="R1869" s="189">
        <f t="shared" si="426"/>
        <v>13.333333333333334</v>
      </c>
      <c r="S1869" s="189">
        <f t="shared" si="427"/>
        <v>3.6604166666666669</v>
      </c>
      <c r="T1869" s="189">
        <f t="shared" si="428"/>
        <v>5</v>
      </c>
      <c r="U1869" s="189">
        <f t="shared" si="429"/>
        <v>67.550941945405611</v>
      </c>
      <c r="V1869" s="189">
        <f t="shared" si="430"/>
        <v>3.6908881199538635</v>
      </c>
      <c r="W1869" s="189">
        <f>IFERROR(H1869/M1869,Tabla2[[#This Row],[CARGA PRODUCCION (ANIMALES/HA)]])</f>
        <v>3.1652989449003521</v>
      </c>
      <c r="X1869" s="190">
        <f t="shared" ref="X1869:X1932" si="433">YEAR(A1869)</f>
        <v>2023</v>
      </c>
      <c r="Y1869" s="190">
        <f t="shared" ref="Y1869:Y1932" si="434">MONTH(A1869)</f>
        <v>8</v>
      </c>
      <c r="Z1869" s="190" t="e">
        <f t="shared" ref="Z1869:Z1932" ca="1" si="435">_xlfn.ISOWEEKNUM(A1869)</f>
        <v>#NAME?</v>
      </c>
      <c r="AA1869" s="191">
        <f t="shared" si="431"/>
        <v>108</v>
      </c>
      <c r="AB1869" s="188">
        <f t="shared" si="432"/>
        <v>0.88888888888888884</v>
      </c>
      <c r="AC1869" s="192">
        <f t="shared" si="422"/>
        <v>0.11111111111111116</v>
      </c>
      <c r="AD1869" s="185"/>
    </row>
    <row r="1870" spans="1:30">
      <c r="A1870" s="184">
        <v>45157</v>
      </c>
      <c r="B1870" s="185" t="s">
        <v>88</v>
      </c>
      <c r="C1870" s="185">
        <v>744</v>
      </c>
      <c r="D1870" s="185">
        <v>15</v>
      </c>
      <c r="E1870" s="185">
        <v>5</v>
      </c>
      <c r="F1870" s="185"/>
      <c r="G1870" s="185">
        <v>42</v>
      </c>
      <c r="H1870" s="185">
        <v>42</v>
      </c>
      <c r="I1870" s="185">
        <v>0</v>
      </c>
      <c r="J1870" s="185">
        <v>6</v>
      </c>
      <c r="K1870" s="185">
        <v>180</v>
      </c>
      <c r="L1870" s="185">
        <v>14</v>
      </c>
      <c r="M1870" s="186">
        <v>15</v>
      </c>
      <c r="N1870" s="187">
        <f>IF(Tabla2[[#This Row],[LECHE RETIRO DIA]]&lt;&gt;ISBLANK(Tabla2[[#This Row],[LECHE RETIRO DIA]]),SUM(Tabla2[[#This Row],[LECHE TANQUE DIA]:[LECHE RETIRO DIA]]),SUM(Tabla2[[#This Row],[LECHE TANQUE DIA]:[LECHE AUTOCONSUMO DIA]]))</f>
        <v>764</v>
      </c>
      <c r="O1870" s="188">
        <f t="shared" si="423"/>
        <v>0.97382198952879584</v>
      </c>
      <c r="P1870" s="189">
        <f t="shared" si="424"/>
        <v>18.19047619047619</v>
      </c>
      <c r="Q1870" s="189">
        <f t="shared" si="425"/>
        <v>17.714285714285715</v>
      </c>
      <c r="R1870" s="189">
        <f t="shared" si="426"/>
        <v>2.5</v>
      </c>
      <c r="S1870" s="189">
        <f t="shared" si="427"/>
        <v>4.2444444444444445</v>
      </c>
      <c r="T1870" s="189">
        <f t="shared" si="428"/>
        <v>4.2857142857142856</v>
      </c>
      <c r="U1870" s="189">
        <f t="shared" si="429"/>
        <v>54.571428571428569</v>
      </c>
      <c r="V1870" s="189">
        <f t="shared" si="430"/>
        <v>3</v>
      </c>
      <c r="W1870" s="189">
        <f>IFERROR(H1870/M1870,Tabla2[[#This Row],[CARGA PRODUCCION (ANIMALES/HA)]])</f>
        <v>2.8</v>
      </c>
      <c r="X1870" s="190">
        <f t="shared" si="433"/>
        <v>2023</v>
      </c>
      <c r="Y1870" s="190">
        <f t="shared" si="434"/>
        <v>8</v>
      </c>
      <c r="Z1870" s="190" t="e">
        <f t="shared" ca="1" si="435"/>
        <v>#NAME?</v>
      </c>
      <c r="AA1870" s="191">
        <f t="shared" si="431"/>
        <v>42</v>
      </c>
      <c r="AB1870" s="188">
        <f t="shared" si="432"/>
        <v>1</v>
      </c>
      <c r="AC1870" s="192">
        <f t="shared" si="422"/>
        <v>0</v>
      </c>
      <c r="AD1870" s="185"/>
    </row>
    <row r="1871" spans="1:30">
      <c r="A1871" s="184">
        <v>45158</v>
      </c>
      <c r="B1871" s="185" t="s">
        <v>81</v>
      </c>
      <c r="C1871" s="185">
        <v>2297</v>
      </c>
      <c r="D1871" s="185">
        <v>30</v>
      </c>
      <c r="E1871" s="185">
        <v>9</v>
      </c>
      <c r="F1871" s="185"/>
      <c r="G1871" s="185">
        <v>106</v>
      </c>
      <c r="H1871" s="185">
        <v>109</v>
      </c>
      <c r="I1871" s="185">
        <v>2</v>
      </c>
      <c r="J1871" s="185">
        <v>16</v>
      </c>
      <c r="K1871" s="185">
        <v>600</v>
      </c>
      <c r="L1871" s="185">
        <v>23.4</v>
      </c>
      <c r="M1871" s="186">
        <v>31.01</v>
      </c>
      <c r="N1871" s="187">
        <f>IF(Tabla2[[#This Row],[LECHE RETIRO DIA]]&lt;&gt;ISBLANK(Tabla2[[#This Row],[LECHE RETIRO DIA]]),SUM(Tabla2[[#This Row],[LECHE TANQUE DIA]:[LECHE RETIRO DIA]]),SUM(Tabla2[[#This Row],[LECHE TANQUE DIA]:[LECHE AUTOCONSUMO DIA]]))</f>
        <v>2336</v>
      </c>
      <c r="O1871" s="188">
        <f t="shared" si="423"/>
        <v>0.98330479452054798</v>
      </c>
      <c r="P1871" s="189">
        <f t="shared" si="424"/>
        <v>22.037735849056602</v>
      </c>
      <c r="Q1871" s="189">
        <f t="shared" si="425"/>
        <v>21.669811320754718</v>
      </c>
      <c r="R1871" s="189">
        <f t="shared" si="426"/>
        <v>1.875</v>
      </c>
      <c r="S1871" s="189">
        <f t="shared" si="427"/>
        <v>3.8933333333333335</v>
      </c>
      <c r="T1871" s="189">
        <f t="shared" si="428"/>
        <v>5.6603773584905657</v>
      </c>
      <c r="U1871" s="189">
        <f t="shared" si="429"/>
        <v>99.82905982905983</v>
      </c>
      <c r="V1871" s="189">
        <f t="shared" si="430"/>
        <v>4.5299145299145298</v>
      </c>
      <c r="W1871" s="189">
        <f>IFERROR(H1871/M1871,Tabla2[[#This Row],[CARGA PRODUCCION (ANIMALES/HA)]])</f>
        <v>3.5149951628506932</v>
      </c>
      <c r="X1871" s="190">
        <f t="shared" si="433"/>
        <v>2023</v>
      </c>
      <c r="Y1871" s="190">
        <f t="shared" si="434"/>
        <v>8</v>
      </c>
      <c r="Z1871" s="190" t="e">
        <f t="shared" ca="1" si="435"/>
        <v>#NAME?</v>
      </c>
      <c r="AA1871" s="191">
        <f t="shared" si="431"/>
        <v>109</v>
      </c>
      <c r="AB1871" s="188">
        <f t="shared" si="432"/>
        <v>0.97247706422018354</v>
      </c>
      <c r="AC1871" s="192">
        <f t="shared" si="422"/>
        <v>2.752293577981646E-2</v>
      </c>
      <c r="AD1871" s="185"/>
    </row>
    <row r="1872" spans="1:30">
      <c r="A1872" s="184">
        <v>45158</v>
      </c>
      <c r="B1872" s="185" t="s">
        <v>83</v>
      </c>
      <c r="C1872" s="185">
        <v>2118</v>
      </c>
      <c r="D1872" s="185">
        <v>40</v>
      </c>
      <c r="E1872" s="185">
        <v>9</v>
      </c>
      <c r="F1872" s="185"/>
      <c r="G1872" s="185">
        <v>115</v>
      </c>
      <c r="H1872" s="185">
        <v>130</v>
      </c>
      <c r="I1872" s="185">
        <v>2</v>
      </c>
      <c r="J1872" s="185">
        <v>13</v>
      </c>
      <c r="K1872" s="185">
        <v>680</v>
      </c>
      <c r="L1872" s="185">
        <v>29.8</v>
      </c>
      <c r="M1872" s="186">
        <v>36.590000000000003</v>
      </c>
      <c r="N1872" s="187">
        <f>IF(Tabla2[[#This Row],[LECHE RETIRO DIA]]&lt;&gt;ISBLANK(Tabla2[[#This Row],[LECHE RETIRO DIA]]),SUM(Tabla2[[#This Row],[LECHE TANQUE DIA]:[LECHE RETIRO DIA]]),SUM(Tabla2[[#This Row],[LECHE TANQUE DIA]:[LECHE AUTOCONSUMO DIA]]))</f>
        <v>2167</v>
      </c>
      <c r="O1872" s="188">
        <f t="shared" si="423"/>
        <v>0.97738809413936323</v>
      </c>
      <c r="P1872" s="189">
        <f t="shared" si="424"/>
        <v>18.843478260869563</v>
      </c>
      <c r="Q1872" s="189">
        <f t="shared" si="425"/>
        <v>18.417391304347827</v>
      </c>
      <c r="R1872" s="189">
        <f t="shared" si="426"/>
        <v>3.0769230769230771</v>
      </c>
      <c r="S1872" s="189">
        <f t="shared" si="427"/>
        <v>3.1867647058823527</v>
      </c>
      <c r="T1872" s="189">
        <f t="shared" si="428"/>
        <v>5.9130434782608692</v>
      </c>
      <c r="U1872" s="189">
        <f t="shared" si="429"/>
        <v>72.718120805369125</v>
      </c>
      <c r="V1872" s="189">
        <f t="shared" si="430"/>
        <v>3.8590604026845639</v>
      </c>
      <c r="W1872" s="189">
        <f>IFERROR(H1872/M1872,Tabla2[[#This Row],[CARGA PRODUCCION (ANIMALES/HA)]])</f>
        <v>3.5528833014484831</v>
      </c>
      <c r="X1872" s="190">
        <f t="shared" si="433"/>
        <v>2023</v>
      </c>
      <c r="Y1872" s="190">
        <f t="shared" si="434"/>
        <v>8</v>
      </c>
      <c r="Z1872" s="190" t="e">
        <f t="shared" ca="1" si="435"/>
        <v>#NAME?</v>
      </c>
      <c r="AA1872" s="191">
        <f t="shared" si="431"/>
        <v>130</v>
      </c>
      <c r="AB1872" s="188">
        <f t="shared" si="432"/>
        <v>0.88461538461538458</v>
      </c>
      <c r="AC1872" s="192">
        <f t="shared" si="422"/>
        <v>0.11538461538461542</v>
      </c>
      <c r="AD1872" s="185"/>
    </row>
    <row r="1873" spans="1:30">
      <c r="A1873" s="184">
        <v>45158</v>
      </c>
      <c r="B1873" s="185" t="s">
        <v>84</v>
      </c>
      <c r="C1873" s="185">
        <v>1698</v>
      </c>
      <c r="D1873" s="185">
        <v>40</v>
      </c>
      <c r="E1873" s="185">
        <v>9</v>
      </c>
      <c r="F1873" s="185"/>
      <c r="G1873" s="185">
        <v>96</v>
      </c>
      <c r="H1873" s="185">
        <v>108</v>
      </c>
      <c r="I1873" s="185">
        <v>0</v>
      </c>
      <c r="J1873" s="185">
        <v>3</v>
      </c>
      <c r="K1873" s="185">
        <v>480</v>
      </c>
      <c r="L1873" s="185">
        <v>26.01</v>
      </c>
      <c r="M1873" s="186">
        <v>34.119999999999997</v>
      </c>
      <c r="N1873" s="187">
        <f>IF(Tabla2[[#This Row],[LECHE RETIRO DIA]]&lt;&gt;ISBLANK(Tabla2[[#This Row],[LECHE RETIRO DIA]]),SUM(Tabla2[[#This Row],[LECHE TANQUE DIA]:[LECHE RETIRO DIA]]),SUM(Tabla2[[#This Row],[LECHE TANQUE DIA]:[LECHE AUTOCONSUMO DIA]]))</f>
        <v>1747</v>
      </c>
      <c r="O1873" s="188">
        <f t="shared" si="423"/>
        <v>0.97195191757298227</v>
      </c>
      <c r="P1873" s="189">
        <f t="shared" si="424"/>
        <v>18.197916666666668</v>
      </c>
      <c r="Q1873" s="189">
        <f t="shared" si="425"/>
        <v>17.6875</v>
      </c>
      <c r="R1873" s="189">
        <f t="shared" si="426"/>
        <v>13.333333333333334</v>
      </c>
      <c r="S1873" s="189">
        <f t="shared" si="427"/>
        <v>3.6395833333333334</v>
      </c>
      <c r="T1873" s="189">
        <f t="shared" si="428"/>
        <v>5</v>
      </c>
      <c r="U1873" s="189">
        <f t="shared" si="429"/>
        <v>67.16647443291042</v>
      </c>
      <c r="V1873" s="189">
        <f t="shared" si="430"/>
        <v>3.6908881199538635</v>
      </c>
      <c r="W1873" s="189">
        <f>IFERROR(H1873/M1873,Tabla2[[#This Row],[CARGA PRODUCCION (ANIMALES/HA)]])</f>
        <v>3.1652989449003521</v>
      </c>
      <c r="X1873" s="190">
        <f t="shared" si="433"/>
        <v>2023</v>
      </c>
      <c r="Y1873" s="190">
        <f t="shared" si="434"/>
        <v>8</v>
      </c>
      <c r="Z1873" s="190" t="e">
        <f t="shared" ca="1" si="435"/>
        <v>#NAME?</v>
      </c>
      <c r="AA1873" s="191">
        <f t="shared" si="431"/>
        <v>108</v>
      </c>
      <c r="AB1873" s="188">
        <f t="shared" si="432"/>
        <v>0.88888888888888884</v>
      </c>
      <c r="AC1873" s="192">
        <f t="shared" si="422"/>
        <v>0.11111111111111116</v>
      </c>
      <c r="AD1873" s="185"/>
    </row>
    <row r="1874" spans="1:30">
      <c r="A1874" s="184">
        <v>45158</v>
      </c>
      <c r="B1874" s="185" t="s">
        <v>117</v>
      </c>
      <c r="C1874" s="185">
        <v>779</v>
      </c>
      <c r="D1874" s="185">
        <v>15</v>
      </c>
      <c r="E1874" s="185">
        <v>5</v>
      </c>
      <c r="F1874" s="185"/>
      <c r="G1874" s="185">
        <v>42</v>
      </c>
      <c r="H1874" s="185">
        <v>42</v>
      </c>
      <c r="I1874" s="185">
        <v>0</v>
      </c>
      <c r="J1874" s="185">
        <v>6</v>
      </c>
      <c r="K1874" s="185">
        <v>180</v>
      </c>
      <c r="L1874" s="185">
        <v>14</v>
      </c>
      <c r="M1874" s="186">
        <v>15</v>
      </c>
      <c r="N1874" s="187">
        <f>IF(Tabla2[[#This Row],[LECHE RETIRO DIA]]&lt;&gt;ISBLANK(Tabla2[[#This Row],[LECHE RETIRO DIA]]),SUM(Tabla2[[#This Row],[LECHE TANQUE DIA]:[LECHE RETIRO DIA]]),SUM(Tabla2[[#This Row],[LECHE TANQUE DIA]:[LECHE AUTOCONSUMO DIA]]))</f>
        <v>799</v>
      </c>
      <c r="O1874" s="188">
        <f t="shared" si="423"/>
        <v>0.97496871088861081</v>
      </c>
      <c r="P1874" s="189">
        <f t="shared" si="424"/>
        <v>19.023809523809526</v>
      </c>
      <c r="Q1874" s="189">
        <f t="shared" si="425"/>
        <v>18.547619047619047</v>
      </c>
      <c r="R1874" s="189">
        <f t="shared" si="426"/>
        <v>2.5</v>
      </c>
      <c r="S1874" s="189">
        <f t="shared" si="427"/>
        <v>4.4388888888888891</v>
      </c>
      <c r="T1874" s="189">
        <f t="shared" si="428"/>
        <v>4.2857142857142856</v>
      </c>
      <c r="U1874" s="189">
        <f t="shared" si="429"/>
        <v>57.071428571428569</v>
      </c>
      <c r="V1874" s="189">
        <f t="shared" si="430"/>
        <v>3</v>
      </c>
      <c r="W1874" s="189">
        <f>IFERROR(H1874/M1874,Tabla2[[#This Row],[CARGA PRODUCCION (ANIMALES/HA)]])</f>
        <v>2.8</v>
      </c>
      <c r="X1874" s="190">
        <f t="shared" si="433"/>
        <v>2023</v>
      </c>
      <c r="Y1874" s="190">
        <f t="shared" si="434"/>
        <v>8</v>
      </c>
      <c r="Z1874" s="190" t="e">
        <f t="shared" ca="1" si="435"/>
        <v>#NAME?</v>
      </c>
      <c r="AA1874" s="191">
        <f t="shared" si="431"/>
        <v>42</v>
      </c>
      <c r="AB1874" s="188">
        <f t="shared" si="432"/>
        <v>1</v>
      </c>
      <c r="AC1874" s="192">
        <f t="shared" si="422"/>
        <v>0</v>
      </c>
      <c r="AD1874" s="185"/>
    </row>
    <row r="1875" spans="1:30">
      <c r="A1875" s="184">
        <v>45159</v>
      </c>
      <c r="B1875" s="185" t="s">
        <v>81</v>
      </c>
      <c r="C1875" s="185">
        <v>2295</v>
      </c>
      <c r="D1875" s="185">
        <v>30</v>
      </c>
      <c r="E1875" s="185">
        <v>9</v>
      </c>
      <c r="F1875" s="185"/>
      <c r="G1875" s="185">
        <v>107</v>
      </c>
      <c r="H1875" s="185">
        <v>109</v>
      </c>
      <c r="I1875" s="185">
        <v>0</v>
      </c>
      <c r="J1875" s="185">
        <v>16</v>
      </c>
      <c r="K1875" s="185">
        <v>600</v>
      </c>
      <c r="L1875" s="185">
        <v>23.4</v>
      </c>
      <c r="M1875" s="186">
        <v>31.01</v>
      </c>
      <c r="N1875" s="187">
        <f>IF(Tabla2[[#This Row],[LECHE RETIRO DIA]]&lt;&gt;ISBLANK(Tabla2[[#This Row],[LECHE RETIRO DIA]]),SUM(Tabla2[[#This Row],[LECHE TANQUE DIA]:[LECHE RETIRO DIA]]),SUM(Tabla2[[#This Row],[LECHE TANQUE DIA]:[LECHE AUTOCONSUMO DIA]]))</f>
        <v>2334</v>
      </c>
      <c r="O1875" s="188">
        <f t="shared" si="423"/>
        <v>0.98329048843187661</v>
      </c>
      <c r="P1875" s="189">
        <f t="shared" si="424"/>
        <v>21.813084112149532</v>
      </c>
      <c r="Q1875" s="189">
        <f t="shared" si="425"/>
        <v>21.44859813084112</v>
      </c>
      <c r="R1875" s="189">
        <f t="shared" si="426"/>
        <v>1.875</v>
      </c>
      <c r="S1875" s="189">
        <f t="shared" si="427"/>
        <v>3.89</v>
      </c>
      <c r="T1875" s="189">
        <f t="shared" si="428"/>
        <v>5.6074766355140184</v>
      </c>
      <c r="U1875" s="189">
        <f t="shared" si="429"/>
        <v>99.743589743589752</v>
      </c>
      <c r="V1875" s="189">
        <f t="shared" si="430"/>
        <v>4.5726495726495733</v>
      </c>
      <c r="W1875" s="189">
        <f>IFERROR(H1875/M1875,Tabla2[[#This Row],[CARGA PRODUCCION (ANIMALES/HA)]])</f>
        <v>3.5149951628506932</v>
      </c>
      <c r="X1875" s="190">
        <f t="shared" si="433"/>
        <v>2023</v>
      </c>
      <c r="Y1875" s="190">
        <f t="shared" si="434"/>
        <v>8</v>
      </c>
      <c r="Z1875" s="190" t="e">
        <f t="shared" ca="1" si="435"/>
        <v>#NAME?</v>
      </c>
      <c r="AA1875" s="191">
        <f t="shared" si="431"/>
        <v>109</v>
      </c>
      <c r="AB1875" s="188">
        <f t="shared" si="432"/>
        <v>0.98165137614678899</v>
      </c>
      <c r="AC1875" s="192">
        <f t="shared" si="422"/>
        <v>1.834862385321101E-2</v>
      </c>
      <c r="AD1875" s="185"/>
    </row>
    <row r="1876" spans="1:30">
      <c r="A1876" s="184">
        <v>45159</v>
      </c>
      <c r="B1876" s="185" t="s">
        <v>83</v>
      </c>
      <c r="C1876" s="185">
        <v>2132</v>
      </c>
      <c r="D1876" s="185">
        <v>40</v>
      </c>
      <c r="E1876" s="185">
        <v>9</v>
      </c>
      <c r="F1876" s="185"/>
      <c r="G1876" s="185">
        <v>116</v>
      </c>
      <c r="H1876" s="185">
        <v>130</v>
      </c>
      <c r="I1876" s="185">
        <v>2</v>
      </c>
      <c r="J1876" s="185">
        <v>14</v>
      </c>
      <c r="K1876" s="185">
        <v>680</v>
      </c>
      <c r="L1876" s="185">
        <v>29.8</v>
      </c>
      <c r="M1876" s="186">
        <v>36.590000000000003</v>
      </c>
      <c r="N1876" s="187">
        <f>IF(Tabla2[[#This Row],[LECHE RETIRO DIA]]&lt;&gt;ISBLANK(Tabla2[[#This Row],[LECHE RETIRO DIA]]),SUM(Tabla2[[#This Row],[LECHE TANQUE DIA]:[LECHE RETIRO DIA]]),SUM(Tabla2[[#This Row],[LECHE TANQUE DIA]:[LECHE AUTOCONSUMO DIA]]))</f>
        <v>2181</v>
      </c>
      <c r="O1876" s="188">
        <f t="shared" si="423"/>
        <v>0.97753324163227873</v>
      </c>
      <c r="P1876" s="189">
        <f t="shared" si="424"/>
        <v>18.801724137931036</v>
      </c>
      <c r="Q1876" s="189">
        <f t="shared" si="425"/>
        <v>18.379310344827587</v>
      </c>
      <c r="R1876" s="189">
        <f t="shared" si="426"/>
        <v>2.8571428571428572</v>
      </c>
      <c r="S1876" s="189">
        <f t="shared" si="427"/>
        <v>3.2073529411764707</v>
      </c>
      <c r="T1876" s="189">
        <f t="shared" si="428"/>
        <v>5.8620689655172411</v>
      </c>
      <c r="U1876" s="189">
        <f t="shared" si="429"/>
        <v>73.187919463087241</v>
      </c>
      <c r="V1876" s="189">
        <f t="shared" si="430"/>
        <v>3.8926174496644292</v>
      </c>
      <c r="W1876" s="189">
        <f>IFERROR(H1876/M1876,Tabla2[[#This Row],[CARGA PRODUCCION (ANIMALES/HA)]])</f>
        <v>3.5528833014484831</v>
      </c>
      <c r="X1876" s="190">
        <f t="shared" si="433"/>
        <v>2023</v>
      </c>
      <c r="Y1876" s="190">
        <f t="shared" si="434"/>
        <v>8</v>
      </c>
      <c r="Z1876" s="190" t="e">
        <f t="shared" ca="1" si="435"/>
        <v>#NAME?</v>
      </c>
      <c r="AA1876" s="191">
        <f t="shared" si="431"/>
        <v>130</v>
      </c>
      <c r="AB1876" s="188">
        <f t="shared" si="432"/>
        <v>0.89230769230769236</v>
      </c>
      <c r="AC1876" s="192">
        <f t="shared" si="422"/>
        <v>0.10769230769230764</v>
      </c>
      <c r="AD1876" s="185"/>
    </row>
    <row r="1877" spans="1:30">
      <c r="A1877" s="184">
        <v>45159</v>
      </c>
      <c r="B1877" s="185" t="s">
        <v>85</v>
      </c>
      <c r="C1877" s="185">
        <v>1717</v>
      </c>
      <c r="D1877" s="185">
        <v>40</v>
      </c>
      <c r="E1877" s="185">
        <v>9</v>
      </c>
      <c r="F1877" s="185"/>
      <c r="G1877" s="185">
        <v>96</v>
      </c>
      <c r="H1877" s="185">
        <v>108</v>
      </c>
      <c r="I1877" s="185">
        <v>0</v>
      </c>
      <c r="J1877" s="185">
        <v>3</v>
      </c>
      <c r="K1877" s="185">
        <v>480</v>
      </c>
      <c r="L1877" s="185">
        <v>26.01</v>
      </c>
      <c r="M1877" s="186">
        <v>34.119999999999997</v>
      </c>
      <c r="N1877" s="187">
        <f>IF(Tabla2[[#This Row],[LECHE RETIRO DIA]]&lt;&gt;ISBLANK(Tabla2[[#This Row],[LECHE RETIRO DIA]]),SUM(Tabla2[[#This Row],[LECHE TANQUE DIA]:[LECHE RETIRO DIA]]),SUM(Tabla2[[#This Row],[LECHE TANQUE DIA]:[LECHE AUTOCONSUMO DIA]]))</f>
        <v>1766</v>
      </c>
      <c r="O1877" s="188">
        <f t="shared" si="423"/>
        <v>0.97225368063420159</v>
      </c>
      <c r="P1877" s="189">
        <f t="shared" si="424"/>
        <v>18.395833333333332</v>
      </c>
      <c r="Q1877" s="189">
        <f t="shared" si="425"/>
        <v>17.885416666666668</v>
      </c>
      <c r="R1877" s="189">
        <f t="shared" si="426"/>
        <v>13.333333333333334</v>
      </c>
      <c r="S1877" s="189">
        <f t="shared" si="427"/>
        <v>3.6791666666666667</v>
      </c>
      <c r="T1877" s="189">
        <f t="shared" si="428"/>
        <v>5</v>
      </c>
      <c r="U1877" s="189">
        <f t="shared" si="429"/>
        <v>67.89696270665128</v>
      </c>
      <c r="V1877" s="189">
        <f t="shared" si="430"/>
        <v>3.6908881199538635</v>
      </c>
      <c r="W1877" s="189">
        <f>IFERROR(H1877/M1877,Tabla2[[#This Row],[CARGA PRODUCCION (ANIMALES/HA)]])</f>
        <v>3.1652989449003521</v>
      </c>
      <c r="X1877" s="190">
        <f t="shared" si="433"/>
        <v>2023</v>
      </c>
      <c r="Y1877" s="190">
        <f t="shared" si="434"/>
        <v>8</v>
      </c>
      <c r="Z1877" s="190" t="e">
        <f t="shared" ca="1" si="435"/>
        <v>#NAME?</v>
      </c>
      <c r="AA1877" s="191">
        <f t="shared" si="431"/>
        <v>108</v>
      </c>
      <c r="AB1877" s="188">
        <f t="shared" si="432"/>
        <v>0.88888888888888884</v>
      </c>
      <c r="AC1877" s="192">
        <f t="shared" si="422"/>
        <v>0.11111111111111116</v>
      </c>
      <c r="AD1877" s="185"/>
    </row>
    <row r="1878" spans="1:30">
      <c r="A1878" s="184">
        <v>45159</v>
      </c>
      <c r="B1878" s="185" t="s">
        <v>88</v>
      </c>
      <c r="C1878" s="185">
        <v>778</v>
      </c>
      <c r="D1878" s="185">
        <v>15</v>
      </c>
      <c r="E1878" s="185">
        <v>5</v>
      </c>
      <c r="F1878" s="185"/>
      <c r="G1878" s="185">
        <v>42</v>
      </c>
      <c r="H1878" s="185">
        <v>42</v>
      </c>
      <c r="I1878" s="185">
        <v>0</v>
      </c>
      <c r="J1878" s="185">
        <v>6</v>
      </c>
      <c r="K1878" s="185">
        <v>180</v>
      </c>
      <c r="L1878" s="185">
        <v>14</v>
      </c>
      <c r="M1878" s="186">
        <v>15</v>
      </c>
      <c r="N1878" s="187">
        <f>IF(Tabla2[[#This Row],[LECHE RETIRO DIA]]&lt;&gt;ISBLANK(Tabla2[[#This Row],[LECHE RETIRO DIA]]),SUM(Tabla2[[#This Row],[LECHE TANQUE DIA]:[LECHE RETIRO DIA]]),SUM(Tabla2[[#This Row],[LECHE TANQUE DIA]:[LECHE AUTOCONSUMO DIA]]))</f>
        <v>798</v>
      </c>
      <c r="O1878" s="188">
        <f t="shared" si="423"/>
        <v>0.97493734335839599</v>
      </c>
      <c r="P1878" s="189">
        <f t="shared" si="424"/>
        <v>19</v>
      </c>
      <c r="Q1878" s="189">
        <f t="shared" si="425"/>
        <v>18.523809523809526</v>
      </c>
      <c r="R1878" s="189">
        <f t="shared" si="426"/>
        <v>2.5</v>
      </c>
      <c r="S1878" s="189">
        <f t="shared" si="427"/>
        <v>4.4333333333333336</v>
      </c>
      <c r="T1878" s="189">
        <f t="shared" si="428"/>
        <v>4.2857142857142856</v>
      </c>
      <c r="U1878" s="189">
        <f t="shared" si="429"/>
        <v>57</v>
      </c>
      <c r="V1878" s="189">
        <f t="shared" si="430"/>
        <v>3</v>
      </c>
      <c r="W1878" s="189">
        <f>IFERROR(H1878/M1878,Tabla2[[#This Row],[CARGA PRODUCCION (ANIMALES/HA)]])</f>
        <v>2.8</v>
      </c>
      <c r="X1878" s="190">
        <f t="shared" si="433"/>
        <v>2023</v>
      </c>
      <c r="Y1878" s="190">
        <f t="shared" si="434"/>
        <v>8</v>
      </c>
      <c r="Z1878" s="190" t="e">
        <f t="shared" ca="1" si="435"/>
        <v>#NAME?</v>
      </c>
      <c r="AA1878" s="191">
        <f t="shared" si="431"/>
        <v>42</v>
      </c>
      <c r="AB1878" s="188">
        <f t="shared" si="432"/>
        <v>1</v>
      </c>
      <c r="AC1878" s="192">
        <f t="shared" ref="AC1878:AC1941" si="436">IFERROR(1-AB1878,"")</f>
        <v>0</v>
      </c>
      <c r="AD1878" s="185"/>
    </row>
    <row r="1879" spans="1:30">
      <c r="A1879" s="184">
        <v>45160</v>
      </c>
      <c r="B1879" s="185" t="s">
        <v>81</v>
      </c>
      <c r="C1879" s="185">
        <v>2295</v>
      </c>
      <c r="D1879" s="185">
        <v>30</v>
      </c>
      <c r="E1879" s="185">
        <v>9</v>
      </c>
      <c r="F1879" s="185"/>
      <c r="G1879" s="185">
        <v>109</v>
      </c>
      <c r="H1879" s="185">
        <v>110</v>
      </c>
      <c r="I1879" s="185">
        <v>2</v>
      </c>
      <c r="J1879" s="185">
        <v>18</v>
      </c>
      <c r="K1879" s="185">
        <v>600</v>
      </c>
      <c r="L1879" s="185">
        <v>23.4</v>
      </c>
      <c r="M1879" s="186">
        <v>31.01</v>
      </c>
      <c r="N1879" s="187">
        <f>IF(Tabla2[[#This Row],[LECHE RETIRO DIA]]&lt;&gt;ISBLANK(Tabla2[[#This Row],[LECHE RETIRO DIA]]),SUM(Tabla2[[#This Row],[LECHE TANQUE DIA]:[LECHE RETIRO DIA]]),SUM(Tabla2[[#This Row],[LECHE TANQUE DIA]:[LECHE AUTOCONSUMO DIA]]))</f>
        <v>2334</v>
      </c>
      <c r="O1879" s="188">
        <f t="shared" si="423"/>
        <v>0.98329048843187661</v>
      </c>
      <c r="P1879" s="189">
        <f t="shared" si="424"/>
        <v>21.412844036697248</v>
      </c>
      <c r="Q1879" s="189">
        <f t="shared" si="425"/>
        <v>21.055045871559631</v>
      </c>
      <c r="R1879" s="189">
        <f t="shared" si="426"/>
        <v>1.6666666666666667</v>
      </c>
      <c r="S1879" s="189">
        <f t="shared" si="427"/>
        <v>3.89</v>
      </c>
      <c r="T1879" s="189">
        <f t="shared" si="428"/>
        <v>5.5045871559633026</v>
      </c>
      <c r="U1879" s="189">
        <f t="shared" si="429"/>
        <v>99.743589743589752</v>
      </c>
      <c r="V1879" s="189">
        <f t="shared" si="430"/>
        <v>4.6581196581196584</v>
      </c>
      <c r="W1879" s="189">
        <f>IFERROR(H1879/M1879,Tabla2[[#This Row],[CARGA PRODUCCION (ANIMALES/HA)]])</f>
        <v>3.547242824895195</v>
      </c>
      <c r="X1879" s="190">
        <f t="shared" si="433"/>
        <v>2023</v>
      </c>
      <c r="Y1879" s="190">
        <f t="shared" si="434"/>
        <v>8</v>
      </c>
      <c r="Z1879" s="190" t="e">
        <f t="shared" ca="1" si="435"/>
        <v>#NAME?</v>
      </c>
      <c r="AA1879" s="191">
        <f t="shared" si="431"/>
        <v>110</v>
      </c>
      <c r="AB1879" s="188">
        <f t="shared" si="432"/>
        <v>0.99090909090909096</v>
      </c>
      <c r="AC1879" s="192">
        <f t="shared" si="436"/>
        <v>9.0909090909090384E-3</v>
      </c>
      <c r="AD1879" s="185"/>
    </row>
    <row r="1880" spans="1:30">
      <c r="A1880" s="184">
        <v>45160</v>
      </c>
      <c r="B1880" s="185" t="s">
        <v>83</v>
      </c>
      <c r="C1880" s="185">
        <v>2133</v>
      </c>
      <c r="D1880" s="185">
        <v>40</v>
      </c>
      <c r="E1880" s="185">
        <v>9</v>
      </c>
      <c r="F1880" s="185"/>
      <c r="G1880" s="185">
        <v>112</v>
      </c>
      <c r="H1880" s="185">
        <v>130</v>
      </c>
      <c r="I1880" s="185">
        <v>2</v>
      </c>
      <c r="J1880" s="185">
        <v>14</v>
      </c>
      <c r="K1880" s="185">
        <v>680</v>
      </c>
      <c r="L1880" s="185">
        <v>29.8</v>
      </c>
      <c r="M1880" s="186">
        <v>36.590000000000003</v>
      </c>
      <c r="N1880" s="187">
        <f>IF(Tabla2[[#This Row],[LECHE RETIRO DIA]]&lt;&gt;ISBLANK(Tabla2[[#This Row],[LECHE RETIRO DIA]]),SUM(Tabla2[[#This Row],[LECHE TANQUE DIA]:[LECHE RETIRO DIA]]),SUM(Tabla2[[#This Row],[LECHE TANQUE DIA]:[LECHE AUTOCONSUMO DIA]]))</f>
        <v>2182</v>
      </c>
      <c r="O1880" s="188">
        <f t="shared" si="423"/>
        <v>0.97754353803849681</v>
      </c>
      <c r="P1880" s="189">
        <f t="shared" si="424"/>
        <v>19.482142857142858</v>
      </c>
      <c r="Q1880" s="189">
        <f t="shared" si="425"/>
        <v>19.044642857142858</v>
      </c>
      <c r="R1880" s="189">
        <f t="shared" si="426"/>
        <v>2.8571428571428572</v>
      </c>
      <c r="S1880" s="189">
        <f t="shared" si="427"/>
        <v>3.2088235294117649</v>
      </c>
      <c r="T1880" s="189">
        <f t="shared" si="428"/>
        <v>6.0714285714285712</v>
      </c>
      <c r="U1880" s="189">
        <f t="shared" si="429"/>
        <v>73.221476510067106</v>
      </c>
      <c r="V1880" s="189">
        <f t="shared" si="430"/>
        <v>3.7583892617449663</v>
      </c>
      <c r="W1880" s="189">
        <f>IFERROR(H1880/M1880,Tabla2[[#This Row],[CARGA PRODUCCION (ANIMALES/HA)]])</f>
        <v>3.5528833014484831</v>
      </c>
      <c r="X1880" s="190">
        <f t="shared" si="433"/>
        <v>2023</v>
      </c>
      <c r="Y1880" s="190">
        <f t="shared" si="434"/>
        <v>8</v>
      </c>
      <c r="Z1880" s="190" t="e">
        <f t="shared" ca="1" si="435"/>
        <v>#NAME?</v>
      </c>
      <c r="AA1880" s="191">
        <f t="shared" si="431"/>
        <v>130</v>
      </c>
      <c r="AB1880" s="188">
        <f t="shared" si="432"/>
        <v>0.86153846153846159</v>
      </c>
      <c r="AC1880" s="192">
        <f t="shared" si="436"/>
        <v>0.13846153846153841</v>
      </c>
      <c r="AD1880" s="185"/>
    </row>
    <row r="1881" spans="1:30">
      <c r="A1881" s="184">
        <v>45160</v>
      </c>
      <c r="B1881" s="185" t="s">
        <v>85</v>
      </c>
      <c r="C1881" s="185">
        <v>1657</v>
      </c>
      <c r="D1881" s="185">
        <v>40</v>
      </c>
      <c r="E1881" s="185">
        <v>9</v>
      </c>
      <c r="F1881" s="185"/>
      <c r="G1881" s="185">
        <v>96</v>
      </c>
      <c r="H1881" s="185">
        <v>108</v>
      </c>
      <c r="I1881" s="185">
        <v>0</v>
      </c>
      <c r="J1881" s="185">
        <v>3</v>
      </c>
      <c r="K1881" s="185">
        <v>480</v>
      </c>
      <c r="L1881" s="185">
        <v>26.01</v>
      </c>
      <c r="M1881" s="186">
        <v>34.119999999999997</v>
      </c>
      <c r="N1881" s="187">
        <f>IF(Tabla2[[#This Row],[LECHE RETIRO DIA]]&lt;&gt;ISBLANK(Tabla2[[#This Row],[LECHE RETIRO DIA]]),SUM(Tabla2[[#This Row],[LECHE TANQUE DIA]:[LECHE RETIRO DIA]]),SUM(Tabla2[[#This Row],[LECHE TANQUE DIA]:[LECHE AUTOCONSUMO DIA]]))</f>
        <v>1706</v>
      </c>
      <c r="O1881" s="188">
        <f t="shared" si="423"/>
        <v>0.97127784290738572</v>
      </c>
      <c r="P1881" s="189">
        <f t="shared" si="424"/>
        <v>17.770833333333332</v>
      </c>
      <c r="Q1881" s="189">
        <f t="shared" si="425"/>
        <v>17.260416666666668</v>
      </c>
      <c r="R1881" s="189">
        <f t="shared" si="426"/>
        <v>13.333333333333334</v>
      </c>
      <c r="S1881" s="189">
        <f t="shared" si="427"/>
        <v>3.5541666666666667</v>
      </c>
      <c r="T1881" s="189">
        <f t="shared" si="428"/>
        <v>5</v>
      </c>
      <c r="U1881" s="189">
        <f t="shared" si="429"/>
        <v>65.590157631680114</v>
      </c>
      <c r="V1881" s="189">
        <f t="shared" si="430"/>
        <v>3.6908881199538635</v>
      </c>
      <c r="W1881" s="189">
        <f>IFERROR(H1881/M1881,Tabla2[[#This Row],[CARGA PRODUCCION (ANIMALES/HA)]])</f>
        <v>3.1652989449003521</v>
      </c>
      <c r="X1881" s="190">
        <f t="shared" si="433"/>
        <v>2023</v>
      </c>
      <c r="Y1881" s="190">
        <f t="shared" si="434"/>
        <v>8</v>
      </c>
      <c r="Z1881" s="190" t="e">
        <f t="shared" ca="1" si="435"/>
        <v>#NAME?</v>
      </c>
      <c r="AA1881" s="191">
        <f t="shared" si="431"/>
        <v>108</v>
      </c>
      <c r="AB1881" s="188">
        <f t="shared" si="432"/>
        <v>0.88888888888888884</v>
      </c>
      <c r="AC1881" s="192">
        <f t="shared" si="436"/>
        <v>0.11111111111111116</v>
      </c>
      <c r="AD1881" s="185"/>
    </row>
    <row r="1882" spans="1:30">
      <c r="A1882" s="184">
        <v>45160</v>
      </c>
      <c r="B1882" s="185" t="s">
        <v>88</v>
      </c>
      <c r="C1882" s="185">
        <v>766</v>
      </c>
      <c r="D1882" s="185">
        <v>15</v>
      </c>
      <c r="E1882" s="185">
        <v>5</v>
      </c>
      <c r="F1882" s="185"/>
      <c r="G1882" s="185">
        <v>41</v>
      </c>
      <c r="H1882" s="185">
        <v>43</v>
      </c>
      <c r="I1882" s="185">
        <v>0</v>
      </c>
      <c r="J1882" s="185">
        <v>6</v>
      </c>
      <c r="K1882" s="185">
        <v>180</v>
      </c>
      <c r="L1882" s="185">
        <v>14</v>
      </c>
      <c r="M1882" s="186">
        <v>15</v>
      </c>
      <c r="N1882" s="187">
        <f>IF(Tabla2[[#This Row],[LECHE RETIRO DIA]]&lt;&gt;ISBLANK(Tabla2[[#This Row],[LECHE RETIRO DIA]]),SUM(Tabla2[[#This Row],[LECHE TANQUE DIA]:[LECHE RETIRO DIA]]),SUM(Tabla2[[#This Row],[LECHE TANQUE DIA]:[LECHE AUTOCONSUMO DIA]]))</f>
        <v>786</v>
      </c>
      <c r="O1882" s="188">
        <f t="shared" si="423"/>
        <v>0.97455470737913485</v>
      </c>
      <c r="P1882" s="189">
        <f t="shared" si="424"/>
        <v>19.170731707317074</v>
      </c>
      <c r="Q1882" s="189">
        <f t="shared" si="425"/>
        <v>18.682926829268293</v>
      </c>
      <c r="R1882" s="189">
        <f t="shared" si="426"/>
        <v>2.5</v>
      </c>
      <c r="S1882" s="189">
        <f t="shared" si="427"/>
        <v>4.3666666666666663</v>
      </c>
      <c r="T1882" s="189">
        <f t="shared" si="428"/>
        <v>4.3902439024390247</v>
      </c>
      <c r="U1882" s="189">
        <f t="shared" si="429"/>
        <v>56.142857142857146</v>
      </c>
      <c r="V1882" s="189">
        <f t="shared" si="430"/>
        <v>2.9285714285714284</v>
      </c>
      <c r="W1882" s="189">
        <f>IFERROR(H1882/M1882,Tabla2[[#This Row],[CARGA PRODUCCION (ANIMALES/HA)]])</f>
        <v>2.8666666666666667</v>
      </c>
      <c r="X1882" s="190">
        <f t="shared" si="433"/>
        <v>2023</v>
      </c>
      <c r="Y1882" s="190">
        <f t="shared" si="434"/>
        <v>8</v>
      </c>
      <c r="Z1882" s="190" t="e">
        <f t="shared" ca="1" si="435"/>
        <v>#NAME?</v>
      </c>
      <c r="AA1882" s="191">
        <f t="shared" si="431"/>
        <v>43</v>
      </c>
      <c r="AB1882" s="188">
        <f t="shared" si="432"/>
        <v>0.95348837209302328</v>
      </c>
      <c r="AC1882" s="192">
        <f t="shared" si="436"/>
        <v>4.6511627906976716E-2</v>
      </c>
      <c r="AD1882" s="185"/>
    </row>
    <row r="1883" spans="1:30">
      <c r="A1883" s="184">
        <v>45161</v>
      </c>
      <c r="B1883" s="185" t="s">
        <v>81</v>
      </c>
      <c r="C1883" s="185">
        <v>2199</v>
      </c>
      <c r="D1883" s="185">
        <v>30</v>
      </c>
      <c r="E1883" s="185">
        <v>9</v>
      </c>
      <c r="F1883" s="185"/>
      <c r="G1883" s="185">
        <v>109</v>
      </c>
      <c r="H1883" s="185">
        <v>110</v>
      </c>
      <c r="I1883" s="185">
        <v>2</v>
      </c>
      <c r="J1883" s="185">
        <v>18</v>
      </c>
      <c r="K1883" s="185">
        <v>600</v>
      </c>
      <c r="L1883" s="185">
        <v>23.4</v>
      </c>
      <c r="M1883" s="186">
        <v>31.01</v>
      </c>
      <c r="N1883" s="187">
        <f>IF(Tabla2[[#This Row],[LECHE RETIRO DIA]]&lt;&gt;ISBLANK(Tabla2[[#This Row],[LECHE RETIRO DIA]]),SUM(Tabla2[[#This Row],[LECHE TANQUE DIA]:[LECHE RETIRO DIA]]),SUM(Tabla2[[#This Row],[LECHE TANQUE DIA]:[LECHE AUTOCONSUMO DIA]]))</f>
        <v>2238</v>
      </c>
      <c r="O1883" s="188">
        <f t="shared" si="423"/>
        <v>0.98257372654155495</v>
      </c>
      <c r="P1883" s="189">
        <f t="shared" si="424"/>
        <v>20.532110091743121</v>
      </c>
      <c r="Q1883" s="189">
        <f t="shared" si="425"/>
        <v>20.174311926605505</v>
      </c>
      <c r="R1883" s="189">
        <f t="shared" si="426"/>
        <v>1.6666666666666667</v>
      </c>
      <c r="S1883" s="189">
        <f t="shared" si="427"/>
        <v>3.73</v>
      </c>
      <c r="T1883" s="189">
        <f t="shared" si="428"/>
        <v>5.5045871559633026</v>
      </c>
      <c r="U1883" s="189">
        <f t="shared" si="429"/>
        <v>95.641025641025649</v>
      </c>
      <c r="V1883" s="189">
        <f t="shared" si="430"/>
        <v>4.6581196581196584</v>
      </c>
      <c r="W1883" s="189">
        <f>IFERROR(H1883/M1883,Tabla2[[#This Row],[CARGA PRODUCCION (ANIMALES/HA)]])</f>
        <v>3.547242824895195</v>
      </c>
      <c r="X1883" s="190">
        <f t="shared" si="433"/>
        <v>2023</v>
      </c>
      <c r="Y1883" s="190">
        <f t="shared" si="434"/>
        <v>8</v>
      </c>
      <c r="Z1883" s="190" t="e">
        <f t="shared" ca="1" si="435"/>
        <v>#NAME?</v>
      </c>
      <c r="AA1883" s="191">
        <f t="shared" si="431"/>
        <v>110</v>
      </c>
      <c r="AB1883" s="188">
        <f t="shared" si="432"/>
        <v>0.99090909090909096</v>
      </c>
      <c r="AC1883" s="192">
        <f t="shared" si="436"/>
        <v>9.0909090909090384E-3</v>
      </c>
      <c r="AD1883" s="185"/>
    </row>
    <row r="1884" spans="1:30">
      <c r="A1884" s="184">
        <v>45161</v>
      </c>
      <c r="B1884" s="185" t="s">
        <v>83</v>
      </c>
      <c r="C1884" s="185">
        <v>2010</v>
      </c>
      <c r="D1884" s="185">
        <v>40</v>
      </c>
      <c r="E1884" s="185">
        <v>9</v>
      </c>
      <c r="F1884" s="185"/>
      <c r="G1884" s="185">
        <v>114</v>
      </c>
      <c r="H1884" s="185">
        <v>130</v>
      </c>
      <c r="I1884" s="185">
        <v>2</v>
      </c>
      <c r="J1884" s="185">
        <v>14</v>
      </c>
      <c r="K1884" s="185">
        <v>680</v>
      </c>
      <c r="L1884" s="185">
        <v>29.8</v>
      </c>
      <c r="M1884" s="186">
        <v>36.590000000000003</v>
      </c>
      <c r="N1884" s="187">
        <f>IF(Tabla2[[#This Row],[LECHE RETIRO DIA]]&lt;&gt;ISBLANK(Tabla2[[#This Row],[LECHE RETIRO DIA]]),SUM(Tabla2[[#This Row],[LECHE TANQUE DIA]:[LECHE RETIRO DIA]]),SUM(Tabla2[[#This Row],[LECHE TANQUE DIA]:[LECHE AUTOCONSUMO DIA]]))</f>
        <v>2059</v>
      </c>
      <c r="O1884" s="188">
        <f t="shared" si="423"/>
        <v>0.97620203982515785</v>
      </c>
      <c r="P1884" s="189">
        <f t="shared" si="424"/>
        <v>18.061403508771932</v>
      </c>
      <c r="Q1884" s="189">
        <f t="shared" si="425"/>
        <v>17.631578947368421</v>
      </c>
      <c r="R1884" s="189">
        <f t="shared" si="426"/>
        <v>2.8571428571428572</v>
      </c>
      <c r="S1884" s="189">
        <f t="shared" si="427"/>
        <v>3.0279411764705881</v>
      </c>
      <c r="T1884" s="189">
        <f t="shared" si="428"/>
        <v>5.9649122807017543</v>
      </c>
      <c r="U1884" s="189">
        <f t="shared" si="429"/>
        <v>69.09395973154362</v>
      </c>
      <c r="V1884" s="189">
        <f t="shared" si="430"/>
        <v>3.825503355704698</v>
      </c>
      <c r="W1884" s="189">
        <f>IFERROR(H1884/M1884,Tabla2[[#This Row],[CARGA PRODUCCION (ANIMALES/HA)]])</f>
        <v>3.5528833014484831</v>
      </c>
      <c r="X1884" s="190">
        <f t="shared" si="433"/>
        <v>2023</v>
      </c>
      <c r="Y1884" s="190">
        <f t="shared" si="434"/>
        <v>8</v>
      </c>
      <c r="Z1884" s="190" t="e">
        <f t="shared" ca="1" si="435"/>
        <v>#NAME?</v>
      </c>
      <c r="AA1884" s="191">
        <f t="shared" si="431"/>
        <v>130</v>
      </c>
      <c r="AB1884" s="188">
        <f t="shared" si="432"/>
        <v>0.87692307692307692</v>
      </c>
      <c r="AC1884" s="192">
        <f t="shared" si="436"/>
        <v>0.12307692307692308</v>
      </c>
      <c r="AD1884" s="185"/>
    </row>
    <row r="1885" spans="1:30">
      <c r="A1885" s="184">
        <v>45161</v>
      </c>
      <c r="B1885" s="185" t="s">
        <v>85</v>
      </c>
      <c r="C1885" s="185">
        <v>1678</v>
      </c>
      <c r="D1885" s="185">
        <v>40</v>
      </c>
      <c r="E1885" s="185">
        <v>9</v>
      </c>
      <c r="F1885" s="185"/>
      <c r="G1885" s="185">
        <v>97</v>
      </c>
      <c r="H1885" s="185">
        <v>108</v>
      </c>
      <c r="I1885" s="185">
        <v>0</v>
      </c>
      <c r="J1885" s="185">
        <v>4</v>
      </c>
      <c r="K1885" s="185">
        <v>480</v>
      </c>
      <c r="L1885" s="185">
        <v>26.01</v>
      </c>
      <c r="M1885" s="186">
        <v>34.119999999999997</v>
      </c>
      <c r="N1885" s="187">
        <f>IF(Tabla2[[#This Row],[LECHE RETIRO DIA]]&lt;&gt;ISBLANK(Tabla2[[#This Row],[LECHE RETIRO DIA]]),SUM(Tabla2[[#This Row],[LECHE TANQUE DIA]:[LECHE RETIRO DIA]]),SUM(Tabla2[[#This Row],[LECHE TANQUE DIA]:[LECHE AUTOCONSUMO DIA]]))</f>
        <v>1727</v>
      </c>
      <c r="O1885" s="188">
        <f t="shared" si="423"/>
        <v>0.97162709901563404</v>
      </c>
      <c r="P1885" s="189">
        <f t="shared" si="424"/>
        <v>17.804123711340207</v>
      </c>
      <c r="Q1885" s="189">
        <f t="shared" si="425"/>
        <v>17.298969072164947</v>
      </c>
      <c r="R1885" s="189">
        <f t="shared" si="426"/>
        <v>10</v>
      </c>
      <c r="S1885" s="189">
        <f t="shared" si="427"/>
        <v>3.5979166666666669</v>
      </c>
      <c r="T1885" s="189">
        <f t="shared" si="428"/>
        <v>4.9484536082474229</v>
      </c>
      <c r="U1885" s="189">
        <f t="shared" si="429"/>
        <v>66.397539407920021</v>
      </c>
      <c r="V1885" s="189">
        <f t="shared" si="430"/>
        <v>3.7293348712033829</v>
      </c>
      <c r="W1885" s="189">
        <f>IFERROR(H1885/M1885,Tabla2[[#This Row],[CARGA PRODUCCION (ANIMALES/HA)]])</f>
        <v>3.1652989449003521</v>
      </c>
      <c r="X1885" s="190">
        <f t="shared" si="433"/>
        <v>2023</v>
      </c>
      <c r="Y1885" s="190">
        <f t="shared" si="434"/>
        <v>8</v>
      </c>
      <c r="Z1885" s="190" t="e">
        <f t="shared" ca="1" si="435"/>
        <v>#NAME?</v>
      </c>
      <c r="AA1885" s="191">
        <f t="shared" si="431"/>
        <v>108</v>
      </c>
      <c r="AB1885" s="188">
        <f t="shared" si="432"/>
        <v>0.89814814814814814</v>
      </c>
      <c r="AC1885" s="192">
        <f t="shared" si="436"/>
        <v>0.10185185185185186</v>
      </c>
      <c r="AD1885" s="185"/>
    </row>
    <row r="1886" spans="1:30">
      <c r="A1886" s="184">
        <v>45161</v>
      </c>
      <c r="B1886" s="185" t="s">
        <v>88</v>
      </c>
      <c r="C1886" s="185">
        <v>725</v>
      </c>
      <c r="D1886" s="185">
        <v>15</v>
      </c>
      <c r="E1886" s="185">
        <v>5</v>
      </c>
      <c r="F1886" s="185"/>
      <c r="G1886" s="185">
        <v>41</v>
      </c>
      <c r="H1886" s="185">
        <v>43</v>
      </c>
      <c r="I1886" s="185">
        <v>0</v>
      </c>
      <c r="J1886" s="185">
        <v>6</v>
      </c>
      <c r="K1886" s="185">
        <v>180</v>
      </c>
      <c r="L1886" s="185">
        <v>14</v>
      </c>
      <c r="M1886" s="186">
        <v>15</v>
      </c>
      <c r="N1886" s="187">
        <f>IF(Tabla2[[#This Row],[LECHE RETIRO DIA]]&lt;&gt;ISBLANK(Tabla2[[#This Row],[LECHE RETIRO DIA]]),SUM(Tabla2[[#This Row],[LECHE TANQUE DIA]:[LECHE RETIRO DIA]]),SUM(Tabla2[[#This Row],[LECHE TANQUE DIA]:[LECHE AUTOCONSUMO DIA]]))</f>
        <v>745</v>
      </c>
      <c r="O1886" s="188">
        <f t="shared" si="423"/>
        <v>0.97315436241610742</v>
      </c>
      <c r="P1886" s="189">
        <f t="shared" si="424"/>
        <v>18.170731707317074</v>
      </c>
      <c r="Q1886" s="189">
        <f t="shared" si="425"/>
        <v>17.682926829268293</v>
      </c>
      <c r="R1886" s="189">
        <f t="shared" si="426"/>
        <v>2.5</v>
      </c>
      <c r="S1886" s="189">
        <f t="shared" si="427"/>
        <v>4.1388888888888893</v>
      </c>
      <c r="T1886" s="189">
        <f t="shared" si="428"/>
        <v>4.3902439024390247</v>
      </c>
      <c r="U1886" s="189">
        <f t="shared" si="429"/>
        <v>53.214285714285715</v>
      </c>
      <c r="V1886" s="189">
        <f t="shared" si="430"/>
        <v>2.9285714285714284</v>
      </c>
      <c r="W1886" s="189">
        <f>IFERROR(H1886/M1886,Tabla2[[#This Row],[CARGA PRODUCCION (ANIMALES/HA)]])</f>
        <v>2.8666666666666667</v>
      </c>
      <c r="X1886" s="190">
        <f t="shared" si="433"/>
        <v>2023</v>
      </c>
      <c r="Y1886" s="190">
        <f t="shared" si="434"/>
        <v>8</v>
      </c>
      <c r="Z1886" s="190" t="e">
        <f t="shared" ca="1" si="435"/>
        <v>#NAME?</v>
      </c>
      <c r="AA1886" s="191">
        <f t="shared" si="431"/>
        <v>43</v>
      </c>
      <c r="AB1886" s="188">
        <f t="shared" si="432"/>
        <v>0.95348837209302328</v>
      </c>
      <c r="AC1886" s="192">
        <f t="shared" si="436"/>
        <v>4.6511627906976716E-2</v>
      </c>
      <c r="AD1886" s="185"/>
    </row>
    <row r="1887" spans="1:30">
      <c r="A1887" s="184">
        <v>45162</v>
      </c>
      <c r="B1887" s="185" t="s">
        <v>81</v>
      </c>
      <c r="C1887" s="185">
        <v>2283</v>
      </c>
      <c r="D1887" s="185">
        <v>30</v>
      </c>
      <c r="E1887" s="185">
        <v>9</v>
      </c>
      <c r="F1887" s="185"/>
      <c r="G1887" s="185">
        <v>109</v>
      </c>
      <c r="H1887" s="185">
        <v>111</v>
      </c>
      <c r="I1887" s="185">
        <v>2</v>
      </c>
      <c r="J1887" s="185">
        <v>18</v>
      </c>
      <c r="K1887" s="185">
        <v>600</v>
      </c>
      <c r="L1887" s="185">
        <v>23.4</v>
      </c>
      <c r="M1887" s="186">
        <v>31.01</v>
      </c>
      <c r="N1887" s="187">
        <f>IF(Tabla2[[#This Row],[LECHE RETIRO DIA]]&lt;&gt;ISBLANK(Tabla2[[#This Row],[LECHE RETIRO DIA]]),SUM(Tabla2[[#This Row],[LECHE TANQUE DIA]:[LECHE RETIRO DIA]]),SUM(Tabla2[[#This Row],[LECHE TANQUE DIA]:[LECHE AUTOCONSUMO DIA]]))</f>
        <v>2322</v>
      </c>
      <c r="O1887" s="188">
        <f t="shared" si="423"/>
        <v>0.98320413436692511</v>
      </c>
      <c r="P1887" s="189">
        <f t="shared" si="424"/>
        <v>21.302752293577981</v>
      </c>
      <c r="Q1887" s="189">
        <f t="shared" si="425"/>
        <v>20.944954128440369</v>
      </c>
      <c r="R1887" s="189">
        <f t="shared" si="426"/>
        <v>1.6666666666666667</v>
      </c>
      <c r="S1887" s="189">
        <f t="shared" si="427"/>
        <v>3.87</v>
      </c>
      <c r="T1887" s="189">
        <f t="shared" si="428"/>
        <v>5.5045871559633026</v>
      </c>
      <c r="U1887" s="189">
        <f t="shared" si="429"/>
        <v>99.230769230769241</v>
      </c>
      <c r="V1887" s="189">
        <f t="shared" si="430"/>
        <v>4.6581196581196584</v>
      </c>
      <c r="W1887" s="189">
        <f>IFERROR(H1887/M1887,Tabla2[[#This Row],[CARGA PRODUCCION (ANIMALES/HA)]])</f>
        <v>3.5794904869396968</v>
      </c>
      <c r="X1887" s="190">
        <f t="shared" si="433"/>
        <v>2023</v>
      </c>
      <c r="Y1887" s="190">
        <f t="shared" si="434"/>
        <v>8</v>
      </c>
      <c r="Z1887" s="190" t="e">
        <f t="shared" ca="1" si="435"/>
        <v>#NAME?</v>
      </c>
      <c r="AA1887" s="191">
        <f t="shared" si="431"/>
        <v>111</v>
      </c>
      <c r="AB1887" s="188">
        <f t="shared" si="432"/>
        <v>0.98198198198198194</v>
      </c>
      <c r="AC1887" s="192">
        <f t="shared" si="436"/>
        <v>1.8018018018018056E-2</v>
      </c>
      <c r="AD1887" s="185"/>
    </row>
    <row r="1888" spans="1:30">
      <c r="A1888" s="184">
        <v>45162</v>
      </c>
      <c r="B1888" s="185" t="s">
        <v>83</v>
      </c>
      <c r="C1888" s="185">
        <v>2053</v>
      </c>
      <c r="D1888" s="185">
        <v>40</v>
      </c>
      <c r="E1888" s="185">
        <v>9</v>
      </c>
      <c r="F1888" s="185"/>
      <c r="G1888" s="185">
        <v>114</v>
      </c>
      <c r="H1888" s="185">
        <v>130</v>
      </c>
      <c r="I1888" s="185">
        <v>2</v>
      </c>
      <c r="J1888" s="185">
        <v>14</v>
      </c>
      <c r="K1888" s="185">
        <v>680</v>
      </c>
      <c r="L1888" s="185">
        <v>29.8</v>
      </c>
      <c r="M1888" s="186">
        <v>36.590000000000003</v>
      </c>
      <c r="N1888" s="187">
        <f>IF(Tabla2[[#This Row],[LECHE RETIRO DIA]]&lt;&gt;ISBLANK(Tabla2[[#This Row],[LECHE RETIRO DIA]]),SUM(Tabla2[[#This Row],[LECHE TANQUE DIA]:[LECHE RETIRO DIA]]),SUM(Tabla2[[#This Row],[LECHE TANQUE DIA]:[LECHE AUTOCONSUMO DIA]]))</f>
        <v>2102</v>
      </c>
      <c r="O1888" s="188">
        <f t="shared" si="423"/>
        <v>0.97668886774500474</v>
      </c>
      <c r="P1888" s="189">
        <f t="shared" si="424"/>
        <v>18.438596491228068</v>
      </c>
      <c r="Q1888" s="189">
        <f t="shared" si="425"/>
        <v>18.008771929824562</v>
      </c>
      <c r="R1888" s="189">
        <f t="shared" si="426"/>
        <v>2.8571428571428572</v>
      </c>
      <c r="S1888" s="189">
        <f t="shared" si="427"/>
        <v>3.0911764705882354</v>
      </c>
      <c r="T1888" s="189">
        <f t="shared" si="428"/>
        <v>5.9649122807017543</v>
      </c>
      <c r="U1888" s="189">
        <f t="shared" si="429"/>
        <v>70.536912751677846</v>
      </c>
      <c r="V1888" s="189">
        <f t="shared" si="430"/>
        <v>3.825503355704698</v>
      </c>
      <c r="W1888" s="189">
        <f>IFERROR(H1888/M1888,Tabla2[[#This Row],[CARGA PRODUCCION (ANIMALES/HA)]])</f>
        <v>3.5528833014484831</v>
      </c>
      <c r="X1888" s="190">
        <f t="shared" si="433"/>
        <v>2023</v>
      </c>
      <c r="Y1888" s="190">
        <f t="shared" si="434"/>
        <v>8</v>
      </c>
      <c r="Z1888" s="190" t="e">
        <f t="shared" ca="1" si="435"/>
        <v>#NAME?</v>
      </c>
      <c r="AA1888" s="191">
        <f t="shared" si="431"/>
        <v>130</v>
      </c>
      <c r="AB1888" s="188">
        <f t="shared" si="432"/>
        <v>0.87692307692307692</v>
      </c>
      <c r="AC1888" s="192">
        <f t="shared" si="436"/>
        <v>0.12307692307692308</v>
      </c>
      <c r="AD1888" s="185"/>
    </row>
    <row r="1889" spans="1:30">
      <c r="A1889" s="184">
        <v>45162</v>
      </c>
      <c r="B1889" s="185" t="s">
        <v>85</v>
      </c>
      <c r="C1889" s="185">
        <v>1708</v>
      </c>
      <c r="D1889" s="185">
        <v>40</v>
      </c>
      <c r="E1889" s="185">
        <v>9</v>
      </c>
      <c r="F1889" s="185"/>
      <c r="G1889" s="185">
        <v>97</v>
      </c>
      <c r="H1889" s="185">
        <v>108</v>
      </c>
      <c r="I1889" s="185">
        <v>0</v>
      </c>
      <c r="J1889" s="185">
        <v>4</v>
      </c>
      <c r="K1889" s="185">
        <v>480</v>
      </c>
      <c r="L1889" s="185">
        <v>26.01</v>
      </c>
      <c r="M1889" s="186">
        <v>34.119999999999997</v>
      </c>
      <c r="N1889" s="187">
        <f>IF(Tabla2[[#This Row],[LECHE RETIRO DIA]]&lt;&gt;ISBLANK(Tabla2[[#This Row],[LECHE RETIRO DIA]]),SUM(Tabla2[[#This Row],[LECHE TANQUE DIA]:[LECHE RETIRO DIA]]),SUM(Tabla2[[#This Row],[LECHE TANQUE DIA]:[LECHE AUTOCONSUMO DIA]]))</f>
        <v>1757</v>
      </c>
      <c r="O1889" s="188">
        <f t="shared" si="423"/>
        <v>0.97211155378486058</v>
      </c>
      <c r="P1889" s="189">
        <f t="shared" si="424"/>
        <v>18.11340206185567</v>
      </c>
      <c r="Q1889" s="189">
        <f t="shared" si="425"/>
        <v>17.608247422680414</v>
      </c>
      <c r="R1889" s="189">
        <f t="shared" si="426"/>
        <v>10</v>
      </c>
      <c r="S1889" s="189">
        <f t="shared" si="427"/>
        <v>3.6604166666666669</v>
      </c>
      <c r="T1889" s="189">
        <f t="shared" si="428"/>
        <v>4.9484536082474229</v>
      </c>
      <c r="U1889" s="189">
        <f t="shared" si="429"/>
        <v>67.550941945405611</v>
      </c>
      <c r="V1889" s="189">
        <f t="shared" si="430"/>
        <v>3.7293348712033829</v>
      </c>
      <c r="W1889" s="189">
        <f>IFERROR(H1889/M1889,Tabla2[[#This Row],[CARGA PRODUCCION (ANIMALES/HA)]])</f>
        <v>3.1652989449003521</v>
      </c>
      <c r="X1889" s="190">
        <f t="shared" si="433"/>
        <v>2023</v>
      </c>
      <c r="Y1889" s="190">
        <f t="shared" si="434"/>
        <v>8</v>
      </c>
      <c r="Z1889" s="190" t="e">
        <f t="shared" ca="1" si="435"/>
        <v>#NAME?</v>
      </c>
      <c r="AA1889" s="191">
        <f t="shared" si="431"/>
        <v>108</v>
      </c>
      <c r="AB1889" s="188">
        <f t="shared" si="432"/>
        <v>0.89814814814814814</v>
      </c>
      <c r="AC1889" s="192">
        <f t="shared" si="436"/>
        <v>0.10185185185185186</v>
      </c>
      <c r="AD1889" s="185"/>
    </row>
    <row r="1890" spans="1:30">
      <c r="A1890" s="184">
        <v>45162</v>
      </c>
      <c r="B1890" s="185" t="s">
        <v>117</v>
      </c>
      <c r="C1890" s="185">
        <v>698</v>
      </c>
      <c r="D1890" s="185">
        <v>15</v>
      </c>
      <c r="E1890" s="185">
        <v>5</v>
      </c>
      <c r="F1890" s="185"/>
      <c r="G1890" s="185">
        <v>41</v>
      </c>
      <c r="H1890" s="185">
        <v>43</v>
      </c>
      <c r="I1890" s="185">
        <v>0</v>
      </c>
      <c r="J1890" s="185">
        <v>6</v>
      </c>
      <c r="K1890" s="185">
        <v>180</v>
      </c>
      <c r="L1890" s="185">
        <v>14</v>
      </c>
      <c r="M1890" s="186">
        <v>15</v>
      </c>
      <c r="N1890" s="187">
        <f>IF(Tabla2[[#This Row],[LECHE RETIRO DIA]]&lt;&gt;ISBLANK(Tabla2[[#This Row],[LECHE RETIRO DIA]]),SUM(Tabla2[[#This Row],[LECHE TANQUE DIA]:[LECHE RETIRO DIA]]),SUM(Tabla2[[#This Row],[LECHE TANQUE DIA]:[LECHE AUTOCONSUMO DIA]]))</f>
        <v>718</v>
      </c>
      <c r="O1890" s="188">
        <f t="shared" si="423"/>
        <v>0.97214484679665736</v>
      </c>
      <c r="P1890" s="189">
        <f t="shared" si="424"/>
        <v>17.512195121951219</v>
      </c>
      <c r="Q1890" s="189">
        <f t="shared" si="425"/>
        <v>17.024390243902438</v>
      </c>
      <c r="R1890" s="189">
        <f t="shared" si="426"/>
        <v>2.5</v>
      </c>
      <c r="S1890" s="189">
        <f t="shared" si="427"/>
        <v>3.9888888888888889</v>
      </c>
      <c r="T1890" s="189">
        <f t="shared" si="428"/>
        <v>4.3902439024390247</v>
      </c>
      <c r="U1890" s="189">
        <f t="shared" si="429"/>
        <v>51.285714285714285</v>
      </c>
      <c r="V1890" s="189">
        <f t="shared" si="430"/>
        <v>2.9285714285714284</v>
      </c>
      <c r="W1890" s="189">
        <f>IFERROR(H1890/M1890,Tabla2[[#This Row],[CARGA PRODUCCION (ANIMALES/HA)]])</f>
        <v>2.8666666666666667</v>
      </c>
      <c r="X1890" s="190">
        <f t="shared" si="433"/>
        <v>2023</v>
      </c>
      <c r="Y1890" s="190">
        <f t="shared" si="434"/>
        <v>8</v>
      </c>
      <c r="Z1890" s="190" t="e">
        <f t="shared" ca="1" si="435"/>
        <v>#NAME?</v>
      </c>
      <c r="AA1890" s="191">
        <f t="shared" si="431"/>
        <v>43</v>
      </c>
      <c r="AB1890" s="188">
        <f t="shared" si="432"/>
        <v>0.95348837209302328</v>
      </c>
      <c r="AC1890" s="192">
        <f t="shared" si="436"/>
        <v>4.6511627906976716E-2</v>
      </c>
      <c r="AD1890" s="185"/>
    </row>
    <row r="1891" spans="1:30">
      <c r="A1891" s="184">
        <v>45163</v>
      </c>
      <c r="B1891" s="185" t="s">
        <v>80</v>
      </c>
      <c r="C1891" s="185">
        <v>2373</v>
      </c>
      <c r="D1891" s="185">
        <v>30</v>
      </c>
      <c r="E1891" s="185">
        <v>9</v>
      </c>
      <c r="F1891" s="185"/>
      <c r="G1891" s="185">
        <v>110</v>
      </c>
      <c r="H1891" s="185">
        <v>112</v>
      </c>
      <c r="I1891" s="185">
        <v>1</v>
      </c>
      <c r="J1891" s="185">
        <v>18</v>
      </c>
      <c r="K1891" s="185">
        <v>600</v>
      </c>
      <c r="L1891" s="185">
        <v>23.4</v>
      </c>
      <c r="M1891" s="186">
        <v>31.01</v>
      </c>
      <c r="N1891" s="187">
        <f>IF(Tabla2[[#This Row],[LECHE RETIRO DIA]]&lt;&gt;ISBLANK(Tabla2[[#This Row],[LECHE RETIRO DIA]]),SUM(Tabla2[[#This Row],[LECHE TANQUE DIA]:[LECHE RETIRO DIA]]),SUM(Tabla2[[#This Row],[LECHE TANQUE DIA]:[LECHE AUTOCONSUMO DIA]]))</f>
        <v>2412</v>
      </c>
      <c r="O1891" s="188">
        <f t="shared" si="423"/>
        <v>0.98383084577114432</v>
      </c>
      <c r="P1891" s="189">
        <f t="shared" si="424"/>
        <v>21.927272727272726</v>
      </c>
      <c r="Q1891" s="189">
        <f t="shared" si="425"/>
        <v>21.572727272727274</v>
      </c>
      <c r="R1891" s="189">
        <f t="shared" si="426"/>
        <v>1.6666666666666667</v>
      </c>
      <c r="S1891" s="189">
        <f t="shared" si="427"/>
        <v>4.0199999999999996</v>
      </c>
      <c r="T1891" s="189">
        <f t="shared" si="428"/>
        <v>5.4545454545454541</v>
      </c>
      <c r="U1891" s="189">
        <f t="shared" si="429"/>
        <v>103.07692307692308</v>
      </c>
      <c r="V1891" s="189">
        <f t="shared" si="430"/>
        <v>4.700854700854701</v>
      </c>
      <c r="W1891" s="189">
        <f>IFERROR(H1891/M1891,Tabla2[[#This Row],[CARGA PRODUCCION (ANIMALES/HA)]])</f>
        <v>3.6117381489841986</v>
      </c>
      <c r="X1891" s="190">
        <f t="shared" si="433"/>
        <v>2023</v>
      </c>
      <c r="Y1891" s="190">
        <f t="shared" si="434"/>
        <v>8</v>
      </c>
      <c r="Z1891" s="190" t="e">
        <f t="shared" ca="1" si="435"/>
        <v>#NAME?</v>
      </c>
      <c r="AA1891" s="191">
        <f t="shared" si="431"/>
        <v>112</v>
      </c>
      <c r="AB1891" s="188">
        <f t="shared" si="432"/>
        <v>0.9821428571428571</v>
      </c>
      <c r="AC1891" s="192">
        <f t="shared" si="436"/>
        <v>1.7857142857142905E-2</v>
      </c>
      <c r="AD1891" s="185"/>
    </row>
    <row r="1892" spans="1:30">
      <c r="A1892" s="184">
        <v>45163</v>
      </c>
      <c r="B1892" s="185" t="s">
        <v>83</v>
      </c>
      <c r="C1892" s="185">
        <v>2145</v>
      </c>
      <c r="D1892" s="185">
        <v>40</v>
      </c>
      <c r="E1892" s="185">
        <v>9</v>
      </c>
      <c r="F1892" s="185"/>
      <c r="G1892" s="185">
        <v>113</v>
      </c>
      <c r="H1892" s="185">
        <v>129</v>
      </c>
      <c r="I1892" s="185">
        <v>2</v>
      </c>
      <c r="J1892" s="185">
        <v>14</v>
      </c>
      <c r="K1892" s="185">
        <v>680</v>
      </c>
      <c r="L1892" s="185">
        <v>29.8</v>
      </c>
      <c r="M1892" s="186">
        <v>36.590000000000003</v>
      </c>
      <c r="N1892" s="187">
        <f>IF(Tabla2[[#This Row],[LECHE RETIRO DIA]]&lt;&gt;ISBLANK(Tabla2[[#This Row],[LECHE RETIRO DIA]]),SUM(Tabla2[[#This Row],[LECHE TANQUE DIA]:[LECHE RETIRO DIA]]),SUM(Tabla2[[#This Row],[LECHE TANQUE DIA]:[LECHE AUTOCONSUMO DIA]]))</f>
        <v>2194</v>
      </c>
      <c r="O1892" s="188">
        <f t="shared" si="423"/>
        <v>0.97766636280765729</v>
      </c>
      <c r="P1892" s="189">
        <f t="shared" si="424"/>
        <v>19.415929203539822</v>
      </c>
      <c r="Q1892" s="189">
        <f t="shared" si="425"/>
        <v>18.982300884955752</v>
      </c>
      <c r="R1892" s="189">
        <f t="shared" si="426"/>
        <v>2.8571428571428572</v>
      </c>
      <c r="S1892" s="189">
        <f t="shared" si="427"/>
        <v>3.2264705882352942</v>
      </c>
      <c r="T1892" s="189">
        <f t="shared" si="428"/>
        <v>6.0176991150442474</v>
      </c>
      <c r="U1892" s="189">
        <f t="shared" si="429"/>
        <v>73.624161073825505</v>
      </c>
      <c r="V1892" s="189">
        <f t="shared" si="430"/>
        <v>3.7919463087248322</v>
      </c>
      <c r="W1892" s="189">
        <f>IFERROR(H1892/M1892,Tabla2[[#This Row],[CARGA PRODUCCION (ANIMALES/HA)]])</f>
        <v>3.5255534298988791</v>
      </c>
      <c r="X1892" s="190">
        <f t="shared" si="433"/>
        <v>2023</v>
      </c>
      <c r="Y1892" s="190">
        <f t="shared" si="434"/>
        <v>8</v>
      </c>
      <c r="Z1892" s="190" t="e">
        <f t="shared" ca="1" si="435"/>
        <v>#NAME?</v>
      </c>
      <c r="AA1892" s="191">
        <f t="shared" si="431"/>
        <v>129</v>
      </c>
      <c r="AB1892" s="188">
        <f t="shared" si="432"/>
        <v>0.87596899224806202</v>
      </c>
      <c r="AC1892" s="192">
        <f t="shared" si="436"/>
        <v>0.12403100775193798</v>
      </c>
      <c r="AD1892" s="185"/>
    </row>
    <row r="1893" spans="1:30">
      <c r="A1893" s="184">
        <v>45163</v>
      </c>
      <c r="B1893" s="185" t="s">
        <v>85</v>
      </c>
      <c r="C1893" s="185">
        <v>1725</v>
      </c>
      <c r="D1893" s="185">
        <v>40</v>
      </c>
      <c r="E1893" s="185">
        <v>9</v>
      </c>
      <c r="F1893" s="185"/>
      <c r="G1893" s="185">
        <v>97</v>
      </c>
      <c r="H1893" s="185">
        <v>108</v>
      </c>
      <c r="I1893" s="185">
        <v>0</v>
      </c>
      <c r="J1893" s="185">
        <v>4</v>
      </c>
      <c r="K1893" s="185">
        <v>480</v>
      </c>
      <c r="L1893" s="185">
        <v>26.01</v>
      </c>
      <c r="M1893" s="186">
        <v>34.119999999999997</v>
      </c>
      <c r="N1893" s="187">
        <f>IF(Tabla2[[#This Row],[LECHE RETIRO DIA]]&lt;&gt;ISBLANK(Tabla2[[#This Row],[LECHE RETIRO DIA]]),SUM(Tabla2[[#This Row],[LECHE TANQUE DIA]:[LECHE RETIRO DIA]]),SUM(Tabla2[[#This Row],[LECHE TANQUE DIA]:[LECHE AUTOCONSUMO DIA]]))</f>
        <v>1774</v>
      </c>
      <c r="O1893" s="188">
        <f t="shared" si="423"/>
        <v>0.97237880496054119</v>
      </c>
      <c r="P1893" s="189">
        <f t="shared" si="424"/>
        <v>18.288659793814432</v>
      </c>
      <c r="Q1893" s="189">
        <f t="shared" si="425"/>
        <v>17.783505154639176</v>
      </c>
      <c r="R1893" s="189">
        <f t="shared" si="426"/>
        <v>10</v>
      </c>
      <c r="S1893" s="189">
        <f t="shared" si="427"/>
        <v>3.6958333333333333</v>
      </c>
      <c r="T1893" s="189">
        <f t="shared" si="428"/>
        <v>4.9484536082474229</v>
      </c>
      <c r="U1893" s="189">
        <f t="shared" si="429"/>
        <v>68.204536716647439</v>
      </c>
      <c r="V1893" s="189">
        <f t="shared" si="430"/>
        <v>3.7293348712033829</v>
      </c>
      <c r="W1893" s="189">
        <f>IFERROR(H1893/M1893,Tabla2[[#This Row],[CARGA PRODUCCION (ANIMALES/HA)]])</f>
        <v>3.1652989449003521</v>
      </c>
      <c r="X1893" s="190">
        <f t="shared" si="433"/>
        <v>2023</v>
      </c>
      <c r="Y1893" s="190">
        <f t="shared" si="434"/>
        <v>8</v>
      </c>
      <c r="Z1893" s="190" t="e">
        <f t="shared" ca="1" si="435"/>
        <v>#NAME?</v>
      </c>
      <c r="AA1893" s="191">
        <f t="shared" si="431"/>
        <v>108</v>
      </c>
      <c r="AB1893" s="188">
        <f t="shared" si="432"/>
        <v>0.89814814814814814</v>
      </c>
      <c r="AC1893" s="192">
        <f t="shared" si="436"/>
        <v>0.10185185185185186</v>
      </c>
      <c r="AD1893" s="185"/>
    </row>
    <row r="1894" spans="1:30">
      <c r="A1894" s="184">
        <v>45163</v>
      </c>
      <c r="B1894" s="185" t="s">
        <v>88</v>
      </c>
      <c r="C1894" s="185">
        <v>692</v>
      </c>
      <c r="D1894" s="185">
        <v>15</v>
      </c>
      <c r="E1894" s="185">
        <v>5</v>
      </c>
      <c r="F1894" s="185"/>
      <c r="G1894" s="185">
        <v>40</v>
      </c>
      <c r="H1894" s="185">
        <v>42</v>
      </c>
      <c r="I1894" s="185">
        <v>1</v>
      </c>
      <c r="J1894" s="185">
        <v>6</v>
      </c>
      <c r="K1894" s="185">
        <v>180</v>
      </c>
      <c r="L1894" s="185">
        <v>14</v>
      </c>
      <c r="M1894" s="186">
        <v>15</v>
      </c>
      <c r="N1894" s="187">
        <f>IF(Tabla2[[#This Row],[LECHE RETIRO DIA]]&lt;&gt;ISBLANK(Tabla2[[#This Row],[LECHE RETIRO DIA]]),SUM(Tabla2[[#This Row],[LECHE TANQUE DIA]:[LECHE RETIRO DIA]]),SUM(Tabla2[[#This Row],[LECHE TANQUE DIA]:[LECHE AUTOCONSUMO DIA]]))</f>
        <v>712</v>
      </c>
      <c r="O1894" s="188">
        <f t="shared" si="423"/>
        <v>0.9719101123595506</v>
      </c>
      <c r="P1894" s="189">
        <f t="shared" si="424"/>
        <v>17.8</v>
      </c>
      <c r="Q1894" s="189">
        <f t="shared" si="425"/>
        <v>17.3</v>
      </c>
      <c r="R1894" s="189">
        <f t="shared" si="426"/>
        <v>2.5</v>
      </c>
      <c r="S1894" s="189">
        <f t="shared" si="427"/>
        <v>3.9555555555555557</v>
      </c>
      <c r="T1894" s="189">
        <f t="shared" si="428"/>
        <v>4.5</v>
      </c>
      <c r="U1894" s="189">
        <f t="shared" si="429"/>
        <v>50.857142857142854</v>
      </c>
      <c r="V1894" s="189">
        <f t="shared" si="430"/>
        <v>2.8571428571428572</v>
      </c>
      <c r="W1894" s="189">
        <f>IFERROR(H1894/M1894,Tabla2[[#This Row],[CARGA PRODUCCION (ANIMALES/HA)]])</f>
        <v>2.8</v>
      </c>
      <c r="X1894" s="190">
        <f t="shared" si="433"/>
        <v>2023</v>
      </c>
      <c r="Y1894" s="190">
        <f t="shared" si="434"/>
        <v>8</v>
      </c>
      <c r="Z1894" s="190" t="e">
        <f t="shared" ca="1" si="435"/>
        <v>#NAME?</v>
      </c>
      <c r="AA1894" s="191">
        <f t="shared" si="431"/>
        <v>42</v>
      </c>
      <c r="AB1894" s="188">
        <f t="shared" si="432"/>
        <v>0.95238095238095233</v>
      </c>
      <c r="AC1894" s="192">
        <f t="shared" si="436"/>
        <v>4.7619047619047672E-2</v>
      </c>
      <c r="AD1894" s="185"/>
    </row>
    <row r="1895" spans="1:30">
      <c r="A1895" s="184">
        <v>45164</v>
      </c>
      <c r="B1895" s="185" t="s">
        <v>81</v>
      </c>
      <c r="C1895" s="185">
        <v>2321</v>
      </c>
      <c r="D1895" s="185">
        <v>30</v>
      </c>
      <c r="E1895" s="185">
        <v>9</v>
      </c>
      <c r="F1895" s="185"/>
      <c r="G1895" s="185">
        <v>110</v>
      </c>
      <c r="H1895" s="185">
        <v>112</v>
      </c>
      <c r="I1895" s="185">
        <v>1</v>
      </c>
      <c r="J1895" s="185">
        <v>18</v>
      </c>
      <c r="K1895" s="185">
        <v>600</v>
      </c>
      <c r="L1895" s="185">
        <v>23.4</v>
      </c>
      <c r="M1895" s="186">
        <v>31.01</v>
      </c>
      <c r="N1895" s="187">
        <f>IF(Tabla2[[#This Row],[LECHE RETIRO DIA]]&lt;&gt;ISBLANK(Tabla2[[#This Row],[LECHE RETIRO DIA]]),SUM(Tabla2[[#This Row],[LECHE TANQUE DIA]:[LECHE RETIRO DIA]]),SUM(Tabla2[[#This Row],[LECHE TANQUE DIA]:[LECHE AUTOCONSUMO DIA]]))</f>
        <v>2360</v>
      </c>
      <c r="O1895" s="188">
        <f t="shared" si="423"/>
        <v>0.9834745762711864</v>
      </c>
      <c r="P1895" s="189">
        <f t="shared" si="424"/>
        <v>21.454545454545453</v>
      </c>
      <c r="Q1895" s="189">
        <f t="shared" si="425"/>
        <v>21.1</v>
      </c>
      <c r="R1895" s="189">
        <f t="shared" si="426"/>
        <v>1.6666666666666667</v>
      </c>
      <c r="S1895" s="189">
        <f t="shared" si="427"/>
        <v>3.9333333333333331</v>
      </c>
      <c r="T1895" s="189">
        <f t="shared" si="428"/>
        <v>5.4545454545454541</v>
      </c>
      <c r="U1895" s="189">
        <f t="shared" si="429"/>
        <v>100.85470085470087</v>
      </c>
      <c r="V1895" s="189">
        <f t="shared" si="430"/>
        <v>4.700854700854701</v>
      </c>
      <c r="W1895" s="189">
        <f>IFERROR(H1895/M1895,Tabla2[[#This Row],[CARGA PRODUCCION (ANIMALES/HA)]])</f>
        <v>3.6117381489841986</v>
      </c>
      <c r="X1895" s="190">
        <f t="shared" si="433"/>
        <v>2023</v>
      </c>
      <c r="Y1895" s="190">
        <f t="shared" si="434"/>
        <v>8</v>
      </c>
      <c r="Z1895" s="190" t="e">
        <f t="shared" ca="1" si="435"/>
        <v>#NAME?</v>
      </c>
      <c r="AA1895" s="191">
        <f t="shared" si="431"/>
        <v>112</v>
      </c>
      <c r="AB1895" s="188">
        <f t="shared" si="432"/>
        <v>0.9821428571428571</v>
      </c>
      <c r="AC1895" s="192">
        <f t="shared" si="436"/>
        <v>1.7857142857142905E-2</v>
      </c>
      <c r="AD1895" s="185"/>
    </row>
    <row r="1896" spans="1:30">
      <c r="A1896" s="184">
        <v>45164</v>
      </c>
      <c r="B1896" s="185" t="s">
        <v>83</v>
      </c>
      <c r="C1896" s="185">
        <v>2193</v>
      </c>
      <c r="D1896" s="185">
        <v>40</v>
      </c>
      <c r="E1896" s="185">
        <v>9</v>
      </c>
      <c r="F1896" s="185"/>
      <c r="G1896" s="185">
        <v>113</v>
      </c>
      <c r="H1896" s="185">
        <v>129</v>
      </c>
      <c r="I1896" s="185">
        <v>2</v>
      </c>
      <c r="J1896" s="185">
        <v>13</v>
      </c>
      <c r="K1896" s="185">
        <v>680</v>
      </c>
      <c r="L1896" s="185">
        <v>29.8</v>
      </c>
      <c r="M1896" s="186">
        <v>36.590000000000003</v>
      </c>
      <c r="N1896" s="187">
        <f>IF(Tabla2[[#This Row],[LECHE RETIRO DIA]]&lt;&gt;ISBLANK(Tabla2[[#This Row],[LECHE RETIRO DIA]]),SUM(Tabla2[[#This Row],[LECHE TANQUE DIA]:[LECHE RETIRO DIA]]),SUM(Tabla2[[#This Row],[LECHE TANQUE DIA]:[LECHE AUTOCONSUMO DIA]]))</f>
        <v>2242</v>
      </c>
      <c r="O1896" s="188">
        <f t="shared" si="423"/>
        <v>0.97814451382694023</v>
      </c>
      <c r="P1896" s="189">
        <f t="shared" si="424"/>
        <v>19.840707964601769</v>
      </c>
      <c r="Q1896" s="189">
        <f t="shared" si="425"/>
        <v>19.407079646017699</v>
      </c>
      <c r="R1896" s="189">
        <f t="shared" si="426"/>
        <v>3.0769230769230771</v>
      </c>
      <c r="S1896" s="189">
        <f t="shared" si="427"/>
        <v>3.2970588235294116</v>
      </c>
      <c r="T1896" s="189">
        <f t="shared" si="428"/>
        <v>6.0176991150442474</v>
      </c>
      <c r="U1896" s="189">
        <f t="shared" si="429"/>
        <v>75.234899328859058</v>
      </c>
      <c r="V1896" s="189">
        <f t="shared" si="430"/>
        <v>3.7919463087248322</v>
      </c>
      <c r="W1896" s="189">
        <f>IFERROR(H1896/M1896,Tabla2[[#This Row],[CARGA PRODUCCION (ANIMALES/HA)]])</f>
        <v>3.5255534298988791</v>
      </c>
      <c r="X1896" s="190">
        <f t="shared" si="433"/>
        <v>2023</v>
      </c>
      <c r="Y1896" s="190">
        <f t="shared" si="434"/>
        <v>8</v>
      </c>
      <c r="Z1896" s="190" t="e">
        <f t="shared" ca="1" si="435"/>
        <v>#NAME?</v>
      </c>
      <c r="AA1896" s="191">
        <f t="shared" si="431"/>
        <v>129</v>
      </c>
      <c r="AB1896" s="188">
        <f t="shared" si="432"/>
        <v>0.87596899224806202</v>
      </c>
      <c r="AC1896" s="192">
        <f t="shared" si="436"/>
        <v>0.12403100775193798</v>
      </c>
      <c r="AD1896" s="185"/>
    </row>
    <row r="1897" spans="1:30">
      <c r="A1897" s="184">
        <v>45164</v>
      </c>
      <c r="B1897" s="185" t="s">
        <v>85</v>
      </c>
      <c r="C1897" s="185">
        <v>1695</v>
      </c>
      <c r="D1897" s="185">
        <v>40</v>
      </c>
      <c r="E1897" s="185">
        <v>9</v>
      </c>
      <c r="F1897" s="185"/>
      <c r="G1897" s="185">
        <v>97</v>
      </c>
      <c r="H1897" s="185">
        <v>108</v>
      </c>
      <c r="I1897" s="185">
        <v>0</v>
      </c>
      <c r="J1897" s="185">
        <v>4</v>
      </c>
      <c r="K1897" s="185">
        <v>480</v>
      </c>
      <c r="L1897" s="185">
        <v>26.01</v>
      </c>
      <c r="M1897" s="186">
        <v>34.119999999999997</v>
      </c>
      <c r="N1897" s="187">
        <f>IF(Tabla2[[#This Row],[LECHE RETIRO DIA]]&lt;&gt;ISBLANK(Tabla2[[#This Row],[LECHE RETIRO DIA]]),SUM(Tabla2[[#This Row],[LECHE TANQUE DIA]:[LECHE RETIRO DIA]]),SUM(Tabla2[[#This Row],[LECHE TANQUE DIA]:[LECHE AUTOCONSUMO DIA]]))</f>
        <v>1744</v>
      </c>
      <c r="O1897" s="188">
        <f t="shared" si="423"/>
        <v>0.9719036697247706</v>
      </c>
      <c r="P1897" s="189">
        <f t="shared" si="424"/>
        <v>17.979381443298969</v>
      </c>
      <c r="Q1897" s="189">
        <f t="shared" si="425"/>
        <v>17.47422680412371</v>
      </c>
      <c r="R1897" s="189">
        <f t="shared" si="426"/>
        <v>10</v>
      </c>
      <c r="S1897" s="189">
        <f t="shared" si="427"/>
        <v>3.6333333333333333</v>
      </c>
      <c r="T1897" s="189">
        <f t="shared" si="428"/>
        <v>4.9484536082474229</v>
      </c>
      <c r="U1897" s="189">
        <f t="shared" si="429"/>
        <v>67.051134179161863</v>
      </c>
      <c r="V1897" s="189">
        <f t="shared" si="430"/>
        <v>3.7293348712033829</v>
      </c>
      <c r="W1897" s="189">
        <f>IFERROR(H1897/M1897,Tabla2[[#This Row],[CARGA PRODUCCION (ANIMALES/HA)]])</f>
        <v>3.1652989449003521</v>
      </c>
      <c r="X1897" s="190">
        <f t="shared" si="433"/>
        <v>2023</v>
      </c>
      <c r="Y1897" s="190">
        <f t="shared" si="434"/>
        <v>8</v>
      </c>
      <c r="Z1897" s="190" t="e">
        <f t="shared" ca="1" si="435"/>
        <v>#NAME?</v>
      </c>
      <c r="AA1897" s="191">
        <f t="shared" si="431"/>
        <v>108</v>
      </c>
      <c r="AB1897" s="188">
        <f t="shared" si="432"/>
        <v>0.89814814814814814</v>
      </c>
      <c r="AC1897" s="192">
        <f t="shared" si="436"/>
        <v>0.10185185185185186</v>
      </c>
      <c r="AD1897" s="185"/>
    </row>
    <row r="1898" spans="1:30">
      <c r="A1898" s="184">
        <v>45164</v>
      </c>
      <c r="B1898" s="185" t="s">
        <v>88</v>
      </c>
      <c r="C1898" s="185">
        <v>700</v>
      </c>
      <c r="D1898" s="185">
        <v>15</v>
      </c>
      <c r="E1898" s="185">
        <v>5</v>
      </c>
      <c r="F1898" s="185"/>
      <c r="G1898" s="185">
        <v>40</v>
      </c>
      <c r="H1898" s="185">
        <v>42</v>
      </c>
      <c r="I1898" s="185">
        <v>1</v>
      </c>
      <c r="J1898" s="185">
        <v>6</v>
      </c>
      <c r="K1898" s="185">
        <v>180</v>
      </c>
      <c r="L1898" s="185">
        <v>14</v>
      </c>
      <c r="M1898" s="186">
        <v>15</v>
      </c>
      <c r="N1898" s="187">
        <f>IF(Tabla2[[#This Row],[LECHE RETIRO DIA]]&lt;&gt;ISBLANK(Tabla2[[#This Row],[LECHE RETIRO DIA]]),SUM(Tabla2[[#This Row],[LECHE TANQUE DIA]:[LECHE RETIRO DIA]]),SUM(Tabla2[[#This Row],[LECHE TANQUE DIA]:[LECHE AUTOCONSUMO DIA]]))</f>
        <v>720</v>
      </c>
      <c r="O1898" s="188">
        <f t="shared" si="423"/>
        <v>0.97222222222222221</v>
      </c>
      <c r="P1898" s="189">
        <f t="shared" si="424"/>
        <v>18</v>
      </c>
      <c r="Q1898" s="189">
        <f t="shared" si="425"/>
        <v>17.5</v>
      </c>
      <c r="R1898" s="189">
        <f t="shared" si="426"/>
        <v>2.5</v>
      </c>
      <c r="S1898" s="189">
        <f t="shared" si="427"/>
        <v>4</v>
      </c>
      <c r="T1898" s="189">
        <f t="shared" si="428"/>
        <v>4.5</v>
      </c>
      <c r="U1898" s="189">
        <f t="shared" si="429"/>
        <v>51.428571428571431</v>
      </c>
      <c r="V1898" s="189">
        <f t="shared" si="430"/>
        <v>2.8571428571428572</v>
      </c>
      <c r="W1898" s="189">
        <f>IFERROR(H1898/M1898,Tabla2[[#This Row],[CARGA PRODUCCION (ANIMALES/HA)]])</f>
        <v>2.8</v>
      </c>
      <c r="X1898" s="190">
        <f t="shared" si="433"/>
        <v>2023</v>
      </c>
      <c r="Y1898" s="190">
        <f t="shared" si="434"/>
        <v>8</v>
      </c>
      <c r="Z1898" s="190" t="e">
        <f t="shared" ca="1" si="435"/>
        <v>#NAME?</v>
      </c>
      <c r="AA1898" s="191">
        <f t="shared" si="431"/>
        <v>42</v>
      </c>
      <c r="AB1898" s="188">
        <f t="shared" si="432"/>
        <v>0.95238095238095233</v>
      </c>
      <c r="AC1898" s="192">
        <f t="shared" si="436"/>
        <v>4.7619047619047672E-2</v>
      </c>
      <c r="AD1898" s="185"/>
    </row>
    <row r="1899" spans="1:30">
      <c r="A1899" s="184">
        <v>45165</v>
      </c>
      <c r="B1899" s="185" t="s">
        <v>81</v>
      </c>
      <c r="C1899" s="185">
        <v>2316</v>
      </c>
      <c r="D1899" s="185">
        <v>30</v>
      </c>
      <c r="E1899" s="185">
        <v>9</v>
      </c>
      <c r="F1899" s="185"/>
      <c r="G1899" s="185">
        <v>110</v>
      </c>
      <c r="H1899" s="185">
        <v>112</v>
      </c>
      <c r="I1899" s="185">
        <v>1</v>
      </c>
      <c r="J1899" s="185">
        <v>18</v>
      </c>
      <c r="K1899" s="185">
        <v>600</v>
      </c>
      <c r="L1899" s="185">
        <v>23.4</v>
      </c>
      <c r="M1899" s="186">
        <v>31.01</v>
      </c>
      <c r="N1899" s="187">
        <f>IF(Tabla2[[#This Row],[LECHE RETIRO DIA]]&lt;&gt;ISBLANK(Tabla2[[#This Row],[LECHE RETIRO DIA]]),SUM(Tabla2[[#This Row],[LECHE TANQUE DIA]:[LECHE RETIRO DIA]]),SUM(Tabla2[[#This Row],[LECHE TANQUE DIA]:[LECHE AUTOCONSUMO DIA]]))</f>
        <v>2355</v>
      </c>
      <c r="O1899" s="188">
        <f t="shared" si="423"/>
        <v>0.98343949044585988</v>
      </c>
      <c r="P1899" s="189">
        <f t="shared" si="424"/>
        <v>21.40909090909091</v>
      </c>
      <c r="Q1899" s="189">
        <f t="shared" si="425"/>
        <v>21.054545454545455</v>
      </c>
      <c r="R1899" s="189">
        <f t="shared" si="426"/>
        <v>1.6666666666666667</v>
      </c>
      <c r="S1899" s="189">
        <f t="shared" si="427"/>
        <v>3.9249999999999998</v>
      </c>
      <c r="T1899" s="189">
        <f t="shared" si="428"/>
        <v>5.4545454545454541</v>
      </c>
      <c r="U1899" s="189">
        <f t="shared" si="429"/>
        <v>100.64102564102565</v>
      </c>
      <c r="V1899" s="189">
        <f t="shared" si="430"/>
        <v>4.700854700854701</v>
      </c>
      <c r="W1899" s="189">
        <f>IFERROR(H1899/M1899,Tabla2[[#This Row],[CARGA PRODUCCION (ANIMALES/HA)]])</f>
        <v>3.6117381489841986</v>
      </c>
      <c r="X1899" s="190">
        <f t="shared" si="433"/>
        <v>2023</v>
      </c>
      <c r="Y1899" s="190">
        <f t="shared" si="434"/>
        <v>8</v>
      </c>
      <c r="Z1899" s="190" t="e">
        <f t="shared" ca="1" si="435"/>
        <v>#NAME?</v>
      </c>
      <c r="AA1899" s="191">
        <f t="shared" si="431"/>
        <v>112</v>
      </c>
      <c r="AB1899" s="188">
        <f t="shared" si="432"/>
        <v>0.9821428571428571</v>
      </c>
      <c r="AC1899" s="192">
        <f t="shared" si="436"/>
        <v>1.7857142857142905E-2</v>
      </c>
      <c r="AD1899" s="185"/>
    </row>
    <row r="1900" spans="1:30">
      <c r="A1900" s="184">
        <v>45165</v>
      </c>
      <c r="B1900" s="185" t="s">
        <v>83</v>
      </c>
      <c r="C1900" s="185">
        <v>2193</v>
      </c>
      <c r="D1900" s="185">
        <v>40</v>
      </c>
      <c r="E1900" s="185">
        <v>9</v>
      </c>
      <c r="F1900" s="185"/>
      <c r="G1900" s="185">
        <v>114</v>
      </c>
      <c r="H1900" s="185">
        <v>130</v>
      </c>
      <c r="I1900" s="185">
        <v>2</v>
      </c>
      <c r="J1900" s="185">
        <v>13</v>
      </c>
      <c r="K1900" s="185">
        <v>680</v>
      </c>
      <c r="L1900" s="185">
        <v>29.8</v>
      </c>
      <c r="M1900" s="186">
        <v>36.590000000000003</v>
      </c>
      <c r="N1900" s="187">
        <f>IF(Tabla2[[#This Row],[LECHE RETIRO DIA]]&lt;&gt;ISBLANK(Tabla2[[#This Row],[LECHE RETIRO DIA]]),SUM(Tabla2[[#This Row],[LECHE TANQUE DIA]:[LECHE RETIRO DIA]]),SUM(Tabla2[[#This Row],[LECHE TANQUE DIA]:[LECHE AUTOCONSUMO DIA]]))</f>
        <v>2242</v>
      </c>
      <c r="O1900" s="188">
        <f t="shared" si="423"/>
        <v>0.97814451382694023</v>
      </c>
      <c r="P1900" s="189">
        <f t="shared" si="424"/>
        <v>19.666666666666668</v>
      </c>
      <c r="Q1900" s="189">
        <f t="shared" si="425"/>
        <v>19.236842105263158</v>
      </c>
      <c r="R1900" s="189">
        <f t="shared" si="426"/>
        <v>3.0769230769230771</v>
      </c>
      <c r="S1900" s="189">
        <f t="shared" si="427"/>
        <v>3.2970588235294116</v>
      </c>
      <c r="T1900" s="189">
        <f t="shared" si="428"/>
        <v>5.9649122807017543</v>
      </c>
      <c r="U1900" s="189">
        <f t="shared" si="429"/>
        <v>75.234899328859058</v>
      </c>
      <c r="V1900" s="189">
        <f t="shared" si="430"/>
        <v>3.825503355704698</v>
      </c>
      <c r="W1900" s="189">
        <f>IFERROR(H1900/M1900,Tabla2[[#This Row],[CARGA PRODUCCION (ANIMALES/HA)]])</f>
        <v>3.5528833014484831</v>
      </c>
      <c r="X1900" s="190">
        <f t="shared" si="433"/>
        <v>2023</v>
      </c>
      <c r="Y1900" s="190">
        <f t="shared" si="434"/>
        <v>8</v>
      </c>
      <c r="Z1900" s="190" t="e">
        <f t="shared" ca="1" si="435"/>
        <v>#NAME?</v>
      </c>
      <c r="AA1900" s="191">
        <f t="shared" si="431"/>
        <v>130</v>
      </c>
      <c r="AB1900" s="188">
        <f t="shared" si="432"/>
        <v>0.87692307692307692</v>
      </c>
      <c r="AC1900" s="192">
        <f t="shared" si="436"/>
        <v>0.12307692307692308</v>
      </c>
      <c r="AD1900" s="185"/>
    </row>
    <row r="1901" spans="1:30">
      <c r="A1901" s="184">
        <v>45165</v>
      </c>
      <c r="B1901" s="185" t="s">
        <v>85</v>
      </c>
      <c r="C1901" s="185">
        <v>1721</v>
      </c>
      <c r="D1901" s="185">
        <v>40</v>
      </c>
      <c r="E1901" s="185">
        <v>9</v>
      </c>
      <c r="F1901" s="185"/>
      <c r="G1901" s="185">
        <v>97</v>
      </c>
      <c r="H1901" s="185">
        <v>108</v>
      </c>
      <c r="I1901" s="185">
        <v>0</v>
      </c>
      <c r="J1901" s="185">
        <v>4</v>
      </c>
      <c r="K1901" s="185">
        <v>480</v>
      </c>
      <c r="L1901" s="185">
        <v>26.01</v>
      </c>
      <c r="M1901" s="186">
        <v>34.119999999999997</v>
      </c>
      <c r="N1901" s="187">
        <f>IF(Tabla2[[#This Row],[LECHE RETIRO DIA]]&lt;&gt;ISBLANK(Tabla2[[#This Row],[LECHE RETIRO DIA]]),SUM(Tabla2[[#This Row],[LECHE TANQUE DIA]:[LECHE RETIRO DIA]]),SUM(Tabla2[[#This Row],[LECHE TANQUE DIA]:[LECHE AUTOCONSUMO DIA]]))</f>
        <v>1770</v>
      </c>
      <c r="O1901" s="188">
        <f t="shared" si="423"/>
        <v>0.97231638418079092</v>
      </c>
      <c r="P1901" s="189">
        <f t="shared" si="424"/>
        <v>18.24742268041237</v>
      </c>
      <c r="Q1901" s="189">
        <f t="shared" si="425"/>
        <v>17.742268041237114</v>
      </c>
      <c r="R1901" s="189">
        <f t="shared" si="426"/>
        <v>10</v>
      </c>
      <c r="S1901" s="189">
        <f t="shared" si="427"/>
        <v>3.6875</v>
      </c>
      <c r="T1901" s="189">
        <f t="shared" si="428"/>
        <v>4.9484536082474229</v>
      </c>
      <c r="U1901" s="189">
        <f t="shared" si="429"/>
        <v>68.05074971164936</v>
      </c>
      <c r="V1901" s="189">
        <f t="shared" si="430"/>
        <v>3.7293348712033829</v>
      </c>
      <c r="W1901" s="189">
        <f>IFERROR(H1901/M1901,Tabla2[[#This Row],[CARGA PRODUCCION (ANIMALES/HA)]])</f>
        <v>3.1652989449003521</v>
      </c>
      <c r="X1901" s="190">
        <f t="shared" si="433"/>
        <v>2023</v>
      </c>
      <c r="Y1901" s="190">
        <f t="shared" si="434"/>
        <v>8</v>
      </c>
      <c r="Z1901" s="190" t="e">
        <f t="shared" ca="1" si="435"/>
        <v>#NAME?</v>
      </c>
      <c r="AA1901" s="191">
        <f t="shared" si="431"/>
        <v>108</v>
      </c>
      <c r="AB1901" s="188">
        <f t="shared" si="432"/>
        <v>0.89814814814814814</v>
      </c>
      <c r="AC1901" s="192">
        <f t="shared" si="436"/>
        <v>0.10185185185185186</v>
      </c>
      <c r="AD1901" s="185"/>
    </row>
    <row r="1902" spans="1:30">
      <c r="A1902" s="184">
        <v>45165</v>
      </c>
      <c r="B1902" s="185" t="s">
        <v>88</v>
      </c>
      <c r="C1902" s="185">
        <v>683</v>
      </c>
      <c r="D1902" s="185">
        <v>15</v>
      </c>
      <c r="E1902" s="185">
        <v>5</v>
      </c>
      <c r="F1902" s="185"/>
      <c r="G1902" s="185">
        <v>40</v>
      </c>
      <c r="H1902" s="185">
        <v>42</v>
      </c>
      <c r="I1902" s="185">
        <v>1</v>
      </c>
      <c r="J1902" s="185">
        <v>6</v>
      </c>
      <c r="K1902" s="185">
        <v>180</v>
      </c>
      <c r="L1902" s="185">
        <v>14</v>
      </c>
      <c r="M1902" s="186">
        <v>15</v>
      </c>
      <c r="N1902" s="187">
        <f>IF(Tabla2[[#This Row],[LECHE RETIRO DIA]]&lt;&gt;ISBLANK(Tabla2[[#This Row],[LECHE RETIRO DIA]]),SUM(Tabla2[[#This Row],[LECHE TANQUE DIA]:[LECHE RETIRO DIA]]),SUM(Tabla2[[#This Row],[LECHE TANQUE DIA]:[LECHE AUTOCONSUMO DIA]]))</f>
        <v>703</v>
      </c>
      <c r="O1902" s="188">
        <f t="shared" si="423"/>
        <v>0.97155049786628733</v>
      </c>
      <c r="P1902" s="189">
        <f t="shared" si="424"/>
        <v>17.574999999999999</v>
      </c>
      <c r="Q1902" s="189">
        <f t="shared" si="425"/>
        <v>17.074999999999999</v>
      </c>
      <c r="R1902" s="189">
        <f t="shared" si="426"/>
        <v>2.5</v>
      </c>
      <c r="S1902" s="189">
        <f t="shared" si="427"/>
        <v>3.9055555555555554</v>
      </c>
      <c r="T1902" s="189">
        <f t="shared" si="428"/>
        <v>4.5</v>
      </c>
      <c r="U1902" s="189">
        <f t="shared" si="429"/>
        <v>50.214285714285715</v>
      </c>
      <c r="V1902" s="189">
        <f t="shared" si="430"/>
        <v>2.8571428571428572</v>
      </c>
      <c r="W1902" s="189">
        <f>IFERROR(H1902/M1902,Tabla2[[#This Row],[CARGA PRODUCCION (ANIMALES/HA)]])</f>
        <v>2.8</v>
      </c>
      <c r="X1902" s="190">
        <f t="shared" si="433"/>
        <v>2023</v>
      </c>
      <c r="Y1902" s="190">
        <f t="shared" si="434"/>
        <v>8</v>
      </c>
      <c r="Z1902" s="190" t="e">
        <f t="shared" ca="1" si="435"/>
        <v>#NAME?</v>
      </c>
      <c r="AA1902" s="191">
        <f t="shared" si="431"/>
        <v>42</v>
      </c>
      <c r="AB1902" s="188">
        <f t="shared" si="432"/>
        <v>0.95238095238095233</v>
      </c>
      <c r="AC1902" s="192">
        <f t="shared" si="436"/>
        <v>4.7619047619047672E-2</v>
      </c>
      <c r="AD1902" s="185"/>
    </row>
    <row r="1903" spans="1:30">
      <c r="A1903" s="184">
        <v>45166</v>
      </c>
      <c r="B1903" s="185" t="s">
        <v>81</v>
      </c>
      <c r="C1903" s="185">
        <v>2312</v>
      </c>
      <c r="D1903" s="185">
        <v>30</v>
      </c>
      <c r="E1903" s="185">
        <v>9</v>
      </c>
      <c r="F1903" s="185"/>
      <c r="G1903" s="185">
        <v>111</v>
      </c>
      <c r="H1903" s="185">
        <v>113</v>
      </c>
      <c r="I1903" s="185">
        <v>1</v>
      </c>
      <c r="J1903" s="185">
        <v>17</v>
      </c>
      <c r="K1903" s="185">
        <v>600</v>
      </c>
      <c r="L1903" s="185">
        <v>23.4</v>
      </c>
      <c r="M1903" s="186">
        <v>31.01</v>
      </c>
      <c r="N1903" s="187">
        <f>IF(Tabla2[[#This Row],[LECHE RETIRO DIA]]&lt;&gt;ISBLANK(Tabla2[[#This Row],[LECHE RETIRO DIA]]),SUM(Tabla2[[#This Row],[LECHE TANQUE DIA]:[LECHE RETIRO DIA]]),SUM(Tabla2[[#This Row],[LECHE TANQUE DIA]:[LECHE AUTOCONSUMO DIA]]))</f>
        <v>2351</v>
      </c>
      <c r="O1903" s="188">
        <f t="shared" si="423"/>
        <v>0.98341131433432583</v>
      </c>
      <c r="P1903" s="189">
        <f t="shared" si="424"/>
        <v>21.18018018018018</v>
      </c>
      <c r="Q1903" s="189">
        <f t="shared" si="425"/>
        <v>20.828828828828829</v>
      </c>
      <c r="R1903" s="189">
        <f t="shared" si="426"/>
        <v>1.7647058823529411</v>
      </c>
      <c r="S1903" s="189">
        <f t="shared" si="427"/>
        <v>3.9183333333333334</v>
      </c>
      <c r="T1903" s="189">
        <f t="shared" si="428"/>
        <v>5.4054054054054053</v>
      </c>
      <c r="U1903" s="189">
        <f t="shared" si="429"/>
        <v>100.47008547008548</v>
      </c>
      <c r="V1903" s="189">
        <f t="shared" si="430"/>
        <v>4.7435897435897436</v>
      </c>
      <c r="W1903" s="189">
        <f>IFERROR(H1903/M1903,Tabla2[[#This Row],[CARGA PRODUCCION (ANIMALES/HA)]])</f>
        <v>3.6439858110287005</v>
      </c>
      <c r="X1903" s="190">
        <f t="shared" si="433"/>
        <v>2023</v>
      </c>
      <c r="Y1903" s="190">
        <f t="shared" si="434"/>
        <v>8</v>
      </c>
      <c r="Z1903" s="190" t="e">
        <f t="shared" ca="1" si="435"/>
        <v>#NAME?</v>
      </c>
      <c r="AA1903" s="191">
        <f t="shared" si="431"/>
        <v>113</v>
      </c>
      <c r="AB1903" s="188">
        <f t="shared" si="432"/>
        <v>0.98230088495575218</v>
      </c>
      <c r="AC1903" s="192">
        <f t="shared" si="436"/>
        <v>1.7699115044247815E-2</v>
      </c>
      <c r="AD1903" s="185"/>
    </row>
    <row r="1904" spans="1:30">
      <c r="A1904" s="184">
        <v>45166</v>
      </c>
      <c r="B1904" s="185" t="s">
        <v>83</v>
      </c>
      <c r="C1904" s="185">
        <v>2214</v>
      </c>
      <c r="D1904" s="185">
        <v>40</v>
      </c>
      <c r="E1904" s="185">
        <v>9</v>
      </c>
      <c r="F1904" s="185"/>
      <c r="G1904" s="185">
        <v>114</v>
      </c>
      <c r="H1904" s="185">
        <v>130</v>
      </c>
      <c r="I1904" s="185">
        <v>2</v>
      </c>
      <c r="J1904" s="185">
        <v>13</v>
      </c>
      <c r="K1904" s="185">
        <v>680</v>
      </c>
      <c r="L1904" s="185">
        <v>29.8</v>
      </c>
      <c r="M1904" s="186">
        <v>36.590000000000003</v>
      </c>
      <c r="N1904" s="187">
        <f>IF(Tabla2[[#This Row],[LECHE RETIRO DIA]]&lt;&gt;ISBLANK(Tabla2[[#This Row],[LECHE RETIRO DIA]]),SUM(Tabla2[[#This Row],[LECHE TANQUE DIA]:[LECHE RETIRO DIA]]),SUM(Tabla2[[#This Row],[LECHE TANQUE DIA]:[LECHE AUTOCONSUMO DIA]]))</f>
        <v>2263</v>
      </c>
      <c r="O1904" s="188">
        <f t="shared" si="423"/>
        <v>0.97834732655766676</v>
      </c>
      <c r="P1904" s="189">
        <f t="shared" si="424"/>
        <v>19.850877192982455</v>
      </c>
      <c r="Q1904" s="189">
        <f t="shared" si="425"/>
        <v>19.421052631578949</v>
      </c>
      <c r="R1904" s="189">
        <f t="shared" si="426"/>
        <v>3.0769230769230771</v>
      </c>
      <c r="S1904" s="189">
        <f t="shared" si="427"/>
        <v>3.3279411764705884</v>
      </c>
      <c r="T1904" s="189">
        <f t="shared" si="428"/>
        <v>5.9649122807017543</v>
      </c>
      <c r="U1904" s="189">
        <f t="shared" si="429"/>
        <v>75.939597315436245</v>
      </c>
      <c r="V1904" s="189">
        <f t="shared" si="430"/>
        <v>3.825503355704698</v>
      </c>
      <c r="W1904" s="189">
        <f>IFERROR(H1904/M1904,Tabla2[[#This Row],[CARGA PRODUCCION (ANIMALES/HA)]])</f>
        <v>3.5528833014484831</v>
      </c>
      <c r="X1904" s="190">
        <f t="shared" si="433"/>
        <v>2023</v>
      </c>
      <c r="Y1904" s="190">
        <f t="shared" si="434"/>
        <v>8</v>
      </c>
      <c r="Z1904" s="190" t="e">
        <f t="shared" ca="1" si="435"/>
        <v>#NAME?</v>
      </c>
      <c r="AA1904" s="191">
        <f t="shared" si="431"/>
        <v>130</v>
      </c>
      <c r="AB1904" s="188">
        <f t="shared" si="432"/>
        <v>0.87692307692307692</v>
      </c>
      <c r="AC1904" s="192">
        <f t="shared" si="436"/>
        <v>0.12307692307692308</v>
      </c>
      <c r="AD1904" s="185"/>
    </row>
    <row r="1905" spans="1:30">
      <c r="A1905" s="184">
        <v>45166</v>
      </c>
      <c r="B1905" s="185" t="s">
        <v>85</v>
      </c>
      <c r="C1905" s="185">
        <v>1750</v>
      </c>
      <c r="D1905" s="185">
        <v>40</v>
      </c>
      <c r="E1905" s="185">
        <v>9</v>
      </c>
      <c r="F1905" s="185"/>
      <c r="G1905" s="185">
        <v>97</v>
      </c>
      <c r="H1905" s="185">
        <v>108</v>
      </c>
      <c r="I1905" s="185">
        <v>0</v>
      </c>
      <c r="J1905" s="185">
        <v>4</v>
      </c>
      <c r="K1905" s="185">
        <v>480</v>
      </c>
      <c r="L1905" s="185">
        <v>26.01</v>
      </c>
      <c r="M1905" s="186">
        <v>34.119999999999997</v>
      </c>
      <c r="N1905" s="187">
        <f>IF(Tabla2[[#This Row],[LECHE RETIRO DIA]]&lt;&gt;ISBLANK(Tabla2[[#This Row],[LECHE RETIRO DIA]]),SUM(Tabla2[[#This Row],[LECHE TANQUE DIA]:[LECHE RETIRO DIA]]),SUM(Tabla2[[#This Row],[LECHE TANQUE DIA]:[LECHE AUTOCONSUMO DIA]]))</f>
        <v>1799</v>
      </c>
      <c r="O1905" s="188">
        <f t="shared" si="423"/>
        <v>0.97276264591439687</v>
      </c>
      <c r="P1905" s="189">
        <f t="shared" si="424"/>
        <v>18.546391752577321</v>
      </c>
      <c r="Q1905" s="189">
        <f t="shared" si="425"/>
        <v>18.041237113402062</v>
      </c>
      <c r="R1905" s="189">
        <f t="shared" si="426"/>
        <v>10</v>
      </c>
      <c r="S1905" s="189">
        <f t="shared" si="427"/>
        <v>3.7479166666666668</v>
      </c>
      <c r="T1905" s="189">
        <f t="shared" si="428"/>
        <v>4.9484536082474229</v>
      </c>
      <c r="U1905" s="189">
        <f t="shared" si="429"/>
        <v>69.165705497885426</v>
      </c>
      <c r="V1905" s="189">
        <f t="shared" si="430"/>
        <v>3.7293348712033829</v>
      </c>
      <c r="W1905" s="189">
        <f>IFERROR(H1905/M1905,Tabla2[[#This Row],[CARGA PRODUCCION (ANIMALES/HA)]])</f>
        <v>3.1652989449003521</v>
      </c>
      <c r="X1905" s="190">
        <f t="shared" si="433"/>
        <v>2023</v>
      </c>
      <c r="Y1905" s="190">
        <f t="shared" si="434"/>
        <v>8</v>
      </c>
      <c r="Z1905" s="190" t="e">
        <f t="shared" ca="1" si="435"/>
        <v>#NAME?</v>
      </c>
      <c r="AA1905" s="191">
        <f t="shared" si="431"/>
        <v>108</v>
      </c>
      <c r="AB1905" s="188">
        <f t="shared" si="432"/>
        <v>0.89814814814814814</v>
      </c>
      <c r="AC1905" s="192">
        <f t="shared" si="436"/>
        <v>0.10185185185185186</v>
      </c>
      <c r="AD1905" s="185"/>
    </row>
    <row r="1906" spans="1:30">
      <c r="A1906" s="184">
        <v>45166</v>
      </c>
      <c r="B1906" s="185" t="s">
        <v>117</v>
      </c>
      <c r="C1906" s="185">
        <v>694</v>
      </c>
      <c r="D1906" s="185">
        <v>15</v>
      </c>
      <c r="E1906" s="185">
        <v>5</v>
      </c>
      <c r="F1906" s="185"/>
      <c r="G1906" s="185">
        <v>40</v>
      </c>
      <c r="H1906" s="185">
        <v>42</v>
      </c>
      <c r="I1906" s="185">
        <v>1</v>
      </c>
      <c r="J1906" s="185">
        <v>6</v>
      </c>
      <c r="K1906" s="185">
        <v>180</v>
      </c>
      <c r="L1906" s="185">
        <v>14</v>
      </c>
      <c r="M1906" s="186">
        <v>15</v>
      </c>
      <c r="N1906" s="187">
        <f>IF(Tabla2[[#This Row],[LECHE RETIRO DIA]]&lt;&gt;ISBLANK(Tabla2[[#This Row],[LECHE RETIRO DIA]]),SUM(Tabla2[[#This Row],[LECHE TANQUE DIA]:[LECHE RETIRO DIA]]),SUM(Tabla2[[#This Row],[LECHE TANQUE DIA]:[LECHE AUTOCONSUMO DIA]]))</f>
        <v>714</v>
      </c>
      <c r="O1906" s="188">
        <f t="shared" si="423"/>
        <v>0.97198879551820727</v>
      </c>
      <c r="P1906" s="189">
        <f t="shared" si="424"/>
        <v>17.850000000000001</v>
      </c>
      <c r="Q1906" s="189">
        <f t="shared" si="425"/>
        <v>17.350000000000001</v>
      </c>
      <c r="R1906" s="189">
        <f t="shared" si="426"/>
        <v>2.5</v>
      </c>
      <c r="S1906" s="189">
        <f t="shared" si="427"/>
        <v>3.9666666666666668</v>
      </c>
      <c r="T1906" s="189">
        <f t="shared" si="428"/>
        <v>4.5</v>
      </c>
      <c r="U1906" s="189">
        <f t="shared" si="429"/>
        <v>51</v>
      </c>
      <c r="V1906" s="189">
        <f t="shared" si="430"/>
        <v>2.8571428571428572</v>
      </c>
      <c r="W1906" s="189">
        <f>IFERROR(H1906/M1906,Tabla2[[#This Row],[CARGA PRODUCCION (ANIMALES/HA)]])</f>
        <v>2.8</v>
      </c>
      <c r="X1906" s="190">
        <f t="shared" si="433"/>
        <v>2023</v>
      </c>
      <c r="Y1906" s="190">
        <f t="shared" si="434"/>
        <v>8</v>
      </c>
      <c r="Z1906" s="190" t="e">
        <f t="shared" ca="1" si="435"/>
        <v>#NAME?</v>
      </c>
      <c r="AA1906" s="191">
        <f t="shared" si="431"/>
        <v>42</v>
      </c>
      <c r="AB1906" s="188">
        <f t="shared" si="432"/>
        <v>0.95238095238095233</v>
      </c>
      <c r="AC1906" s="192">
        <f t="shared" si="436"/>
        <v>4.7619047619047672E-2</v>
      </c>
      <c r="AD1906" s="185"/>
    </row>
    <row r="1907" spans="1:30">
      <c r="A1907" s="184">
        <v>45167</v>
      </c>
      <c r="B1907" s="185" t="s">
        <v>81</v>
      </c>
      <c r="C1907" s="185">
        <v>2208</v>
      </c>
      <c r="D1907" s="185">
        <v>30</v>
      </c>
      <c r="E1907" s="185">
        <v>9</v>
      </c>
      <c r="F1907" s="185"/>
      <c r="G1907" s="185">
        <v>107</v>
      </c>
      <c r="H1907" s="185">
        <v>109</v>
      </c>
      <c r="I1907" s="185">
        <v>1</v>
      </c>
      <c r="J1907" s="185">
        <v>17</v>
      </c>
      <c r="K1907" s="185">
        <v>600</v>
      </c>
      <c r="L1907" s="185">
        <v>23.4</v>
      </c>
      <c r="M1907" s="186">
        <v>31.01</v>
      </c>
      <c r="N1907" s="187">
        <f>IF(Tabla2[[#This Row],[LECHE RETIRO DIA]]&lt;&gt;ISBLANK(Tabla2[[#This Row],[LECHE RETIRO DIA]]),SUM(Tabla2[[#This Row],[LECHE TANQUE DIA]:[LECHE RETIRO DIA]]),SUM(Tabla2[[#This Row],[LECHE TANQUE DIA]:[LECHE AUTOCONSUMO DIA]]))</f>
        <v>2247</v>
      </c>
      <c r="O1907" s="188">
        <f t="shared" si="423"/>
        <v>0.98264352469959948</v>
      </c>
      <c r="P1907" s="189">
        <f t="shared" si="424"/>
        <v>21</v>
      </c>
      <c r="Q1907" s="189">
        <f t="shared" si="425"/>
        <v>20.635514018691588</v>
      </c>
      <c r="R1907" s="189">
        <f t="shared" si="426"/>
        <v>1.7647058823529411</v>
      </c>
      <c r="S1907" s="189">
        <f t="shared" si="427"/>
        <v>3.7450000000000001</v>
      </c>
      <c r="T1907" s="189">
        <f t="shared" si="428"/>
        <v>5.6074766355140184</v>
      </c>
      <c r="U1907" s="189">
        <f t="shared" si="429"/>
        <v>96.025641025641036</v>
      </c>
      <c r="V1907" s="189">
        <f t="shared" si="430"/>
        <v>4.5726495726495733</v>
      </c>
      <c r="W1907" s="189">
        <f>IFERROR(H1907/M1907,Tabla2[[#This Row],[CARGA PRODUCCION (ANIMALES/HA)]])</f>
        <v>3.5149951628506932</v>
      </c>
      <c r="X1907" s="190">
        <f t="shared" si="433"/>
        <v>2023</v>
      </c>
      <c r="Y1907" s="190">
        <f t="shared" si="434"/>
        <v>8</v>
      </c>
      <c r="Z1907" s="190" t="e">
        <f t="shared" ca="1" si="435"/>
        <v>#NAME?</v>
      </c>
      <c r="AA1907" s="191">
        <f t="shared" si="431"/>
        <v>109</v>
      </c>
      <c r="AB1907" s="188">
        <f t="shared" si="432"/>
        <v>0.98165137614678899</v>
      </c>
      <c r="AC1907" s="192">
        <f t="shared" si="436"/>
        <v>1.834862385321101E-2</v>
      </c>
      <c r="AD1907" s="185"/>
    </row>
    <row r="1908" spans="1:30">
      <c r="A1908" s="184">
        <v>45167</v>
      </c>
      <c r="B1908" s="185" t="s">
        <v>83</v>
      </c>
      <c r="C1908" s="185">
        <v>2241</v>
      </c>
      <c r="D1908" s="185">
        <v>40</v>
      </c>
      <c r="E1908" s="185">
        <v>9</v>
      </c>
      <c r="F1908" s="185"/>
      <c r="G1908" s="185">
        <v>114</v>
      </c>
      <c r="H1908" s="185">
        <v>130</v>
      </c>
      <c r="I1908" s="185">
        <v>2</v>
      </c>
      <c r="J1908" s="185">
        <v>13</v>
      </c>
      <c r="K1908" s="185">
        <v>680</v>
      </c>
      <c r="L1908" s="185">
        <v>29.8</v>
      </c>
      <c r="M1908" s="186">
        <v>36.590000000000003</v>
      </c>
      <c r="N1908" s="187">
        <f>IF(Tabla2[[#This Row],[LECHE RETIRO DIA]]&lt;&gt;ISBLANK(Tabla2[[#This Row],[LECHE RETIRO DIA]]),SUM(Tabla2[[#This Row],[LECHE TANQUE DIA]:[LECHE RETIRO DIA]]),SUM(Tabla2[[#This Row],[LECHE TANQUE DIA]:[LECHE AUTOCONSUMO DIA]]))</f>
        <v>2290</v>
      </c>
      <c r="O1908" s="188">
        <f t="shared" si="423"/>
        <v>0.97860262008733623</v>
      </c>
      <c r="P1908" s="189">
        <f t="shared" si="424"/>
        <v>20.087719298245613</v>
      </c>
      <c r="Q1908" s="189">
        <f t="shared" si="425"/>
        <v>19.657894736842106</v>
      </c>
      <c r="R1908" s="189">
        <f t="shared" si="426"/>
        <v>3.0769230769230771</v>
      </c>
      <c r="S1908" s="189">
        <f t="shared" si="427"/>
        <v>3.3676470588235294</v>
      </c>
      <c r="T1908" s="189">
        <f t="shared" si="428"/>
        <v>5.9649122807017543</v>
      </c>
      <c r="U1908" s="189">
        <f t="shared" si="429"/>
        <v>76.845637583892611</v>
      </c>
      <c r="V1908" s="189">
        <f t="shared" si="430"/>
        <v>3.825503355704698</v>
      </c>
      <c r="W1908" s="189">
        <f>IFERROR(H1908/M1908,Tabla2[[#This Row],[CARGA PRODUCCION (ANIMALES/HA)]])</f>
        <v>3.5528833014484831</v>
      </c>
      <c r="X1908" s="190">
        <f t="shared" si="433"/>
        <v>2023</v>
      </c>
      <c r="Y1908" s="190">
        <f t="shared" si="434"/>
        <v>8</v>
      </c>
      <c r="Z1908" s="190" t="e">
        <f t="shared" ca="1" si="435"/>
        <v>#NAME?</v>
      </c>
      <c r="AA1908" s="191">
        <f t="shared" si="431"/>
        <v>130</v>
      </c>
      <c r="AB1908" s="188">
        <f t="shared" si="432"/>
        <v>0.87692307692307692</v>
      </c>
      <c r="AC1908" s="192">
        <f t="shared" si="436"/>
        <v>0.12307692307692308</v>
      </c>
      <c r="AD1908" s="185"/>
    </row>
    <row r="1909" spans="1:30">
      <c r="A1909" s="184">
        <v>45167</v>
      </c>
      <c r="B1909" s="185" t="s">
        <v>85</v>
      </c>
      <c r="C1909" s="185">
        <v>1694</v>
      </c>
      <c r="D1909" s="185">
        <v>40</v>
      </c>
      <c r="E1909" s="185">
        <v>9</v>
      </c>
      <c r="F1909" s="185"/>
      <c r="G1909" s="185">
        <v>99</v>
      </c>
      <c r="H1909" s="185">
        <v>111</v>
      </c>
      <c r="I1909" s="185">
        <v>0</v>
      </c>
      <c r="J1909" s="185">
        <v>5</v>
      </c>
      <c r="K1909" s="185">
        <v>480</v>
      </c>
      <c r="L1909" s="185">
        <v>26.01</v>
      </c>
      <c r="M1909" s="186">
        <v>34.119999999999997</v>
      </c>
      <c r="N1909" s="187">
        <f>IF(Tabla2[[#This Row],[LECHE RETIRO DIA]]&lt;&gt;ISBLANK(Tabla2[[#This Row],[LECHE RETIRO DIA]]),SUM(Tabla2[[#This Row],[LECHE TANQUE DIA]:[LECHE RETIRO DIA]]),SUM(Tabla2[[#This Row],[LECHE TANQUE DIA]:[LECHE AUTOCONSUMO DIA]]))</f>
        <v>1743</v>
      </c>
      <c r="O1909" s="188">
        <f t="shared" si="423"/>
        <v>0.9718875502008032</v>
      </c>
      <c r="P1909" s="189">
        <f t="shared" si="424"/>
        <v>17.606060606060606</v>
      </c>
      <c r="Q1909" s="189">
        <f t="shared" si="425"/>
        <v>17.111111111111111</v>
      </c>
      <c r="R1909" s="189">
        <f t="shared" si="426"/>
        <v>8</v>
      </c>
      <c r="S1909" s="189">
        <f t="shared" si="427"/>
        <v>3.6312500000000001</v>
      </c>
      <c r="T1909" s="189">
        <f t="shared" si="428"/>
        <v>4.8484848484848486</v>
      </c>
      <c r="U1909" s="189">
        <f t="shared" si="429"/>
        <v>67.01268742791234</v>
      </c>
      <c r="V1909" s="189">
        <f t="shared" si="430"/>
        <v>3.8062283737024218</v>
      </c>
      <c r="W1909" s="189">
        <f>IFERROR(H1909/M1909,Tabla2[[#This Row],[CARGA PRODUCCION (ANIMALES/HA)]])</f>
        <v>3.2532239155920282</v>
      </c>
      <c r="X1909" s="190">
        <f t="shared" si="433"/>
        <v>2023</v>
      </c>
      <c r="Y1909" s="190">
        <f t="shared" si="434"/>
        <v>8</v>
      </c>
      <c r="Z1909" s="190" t="e">
        <f t="shared" ca="1" si="435"/>
        <v>#NAME?</v>
      </c>
      <c r="AA1909" s="191">
        <f t="shared" si="431"/>
        <v>111</v>
      </c>
      <c r="AB1909" s="188">
        <f t="shared" si="432"/>
        <v>0.89189189189189189</v>
      </c>
      <c r="AC1909" s="192">
        <f t="shared" si="436"/>
        <v>0.10810810810810811</v>
      </c>
      <c r="AD1909" s="185"/>
    </row>
    <row r="1910" spans="1:30">
      <c r="A1910" s="184">
        <v>45167</v>
      </c>
      <c r="B1910" s="185" t="s">
        <v>117</v>
      </c>
      <c r="C1910" s="185">
        <v>668</v>
      </c>
      <c r="D1910" s="185">
        <v>15</v>
      </c>
      <c r="E1910" s="185">
        <v>5</v>
      </c>
      <c r="F1910" s="185"/>
      <c r="G1910" s="185">
        <v>40</v>
      </c>
      <c r="H1910" s="185">
        <v>42</v>
      </c>
      <c r="I1910" s="185">
        <v>1</v>
      </c>
      <c r="J1910" s="185">
        <v>6</v>
      </c>
      <c r="K1910" s="185">
        <v>180</v>
      </c>
      <c r="L1910" s="185">
        <v>14</v>
      </c>
      <c r="M1910" s="186">
        <v>15</v>
      </c>
      <c r="N1910" s="187">
        <f>IF(Tabla2[[#This Row],[LECHE RETIRO DIA]]&lt;&gt;ISBLANK(Tabla2[[#This Row],[LECHE RETIRO DIA]]),SUM(Tabla2[[#This Row],[LECHE TANQUE DIA]:[LECHE RETIRO DIA]]),SUM(Tabla2[[#This Row],[LECHE TANQUE DIA]:[LECHE AUTOCONSUMO DIA]]))</f>
        <v>688</v>
      </c>
      <c r="O1910" s="188">
        <f t="shared" si="423"/>
        <v>0.97093023255813948</v>
      </c>
      <c r="P1910" s="189">
        <f t="shared" si="424"/>
        <v>17.2</v>
      </c>
      <c r="Q1910" s="189">
        <f t="shared" si="425"/>
        <v>16.7</v>
      </c>
      <c r="R1910" s="189">
        <f t="shared" si="426"/>
        <v>2.5</v>
      </c>
      <c r="S1910" s="189">
        <f t="shared" si="427"/>
        <v>3.8222222222222224</v>
      </c>
      <c r="T1910" s="189">
        <f t="shared" si="428"/>
        <v>4.5</v>
      </c>
      <c r="U1910" s="189">
        <f t="shared" si="429"/>
        <v>49.142857142857146</v>
      </c>
      <c r="V1910" s="189">
        <f t="shared" si="430"/>
        <v>2.8571428571428572</v>
      </c>
      <c r="W1910" s="189">
        <f>IFERROR(H1910/M1910,Tabla2[[#This Row],[CARGA PRODUCCION (ANIMALES/HA)]])</f>
        <v>2.8</v>
      </c>
      <c r="X1910" s="190">
        <f t="shared" si="433"/>
        <v>2023</v>
      </c>
      <c r="Y1910" s="190">
        <f t="shared" si="434"/>
        <v>8</v>
      </c>
      <c r="Z1910" s="190" t="e">
        <f t="shared" ca="1" si="435"/>
        <v>#NAME?</v>
      </c>
      <c r="AA1910" s="191">
        <f t="shared" si="431"/>
        <v>42</v>
      </c>
      <c r="AB1910" s="188">
        <f t="shared" si="432"/>
        <v>0.95238095238095233</v>
      </c>
      <c r="AC1910" s="192">
        <f t="shared" si="436"/>
        <v>4.7619047619047672E-2</v>
      </c>
      <c r="AD1910" s="185"/>
    </row>
    <row r="1911" spans="1:30">
      <c r="A1911" s="184">
        <v>45168</v>
      </c>
      <c r="B1911" s="185" t="s">
        <v>81</v>
      </c>
      <c r="C1911" s="185">
        <v>2217</v>
      </c>
      <c r="D1911" s="185">
        <v>30</v>
      </c>
      <c r="E1911" s="185">
        <v>9</v>
      </c>
      <c r="F1911" s="185"/>
      <c r="G1911" s="185">
        <v>107</v>
      </c>
      <c r="H1911" s="185">
        <v>109</v>
      </c>
      <c r="I1911" s="185">
        <v>1</v>
      </c>
      <c r="J1911" s="185">
        <v>17</v>
      </c>
      <c r="K1911" s="185">
        <v>600</v>
      </c>
      <c r="L1911" s="185">
        <v>23.4</v>
      </c>
      <c r="M1911" s="186">
        <v>31.01</v>
      </c>
      <c r="N1911" s="187">
        <f>IF(Tabla2[[#This Row],[LECHE RETIRO DIA]]&lt;&gt;ISBLANK(Tabla2[[#This Row],[LECHE RETIRO DIA]]),SUM(Tabla2[[#This Row],[LECHE TANQUE DIA]:[LECHE RETIRO DIA]]),SUM(Tabla2[[#This Row],[LECHE TANQUE DIA]:[LECHE AUTOCONSUMO DIA]]))</f>
        <v>2256</v>
      </c>
      <c r="O1911" s="188">
        <f t="shared" si="423"/>
        <v>0.98271276595744683</v>
      </c>
      <c r="P1911" s="189">
        <f t="shared" si="424"/>
        <v>21.084112149532711</v>
      </c>
      <c r="Q1911" s="189">
        <f t="shared" si="425"/>
        <v>20.719626168224298</v>
      </c>
      <c r="R1911" s="189">
        <f t="shared" si="426"/>
        <v>1.7647058823529411</v>
      </c>
      <c r="S1911" s="189">
        <f t="shared" si="427"/>
        <v>3.76</v>
      </c>
      <c r="T1911" s="189">
        <f t="shared" si="428"/>
        <v>5.6074766355140184</v>
      </c>
      <c r="U1911" s="189">
        <f t="shared" si="429"/>
        <v>96.410256410256423</v>
      </c>
      <c r="V1911" s="189">
        <f t="shared" si="430"/>
        <v>4.5726495726495733</v>
      </c>
      <c r="W1911" s="189">
        <f>IFERROR(H1911/M1911,Tabla2[[#This Row],[CARGA PRODUCCION (ANIMALES/HA)]])</f>
        <v>3.5149951628506932</v>
      </c>
      <c r="X1911" s="190">
        <f t="shared" si="433"/>
        <v>2023</v>
      </c>
      <c r="Y1911" s="190">
        <f t="shared" si="434"/>
        <v>8</v>
      </c>
      <c r="Z1911" s="190" t="e">
        <f t="shared" ca="1" si="435"/>
        <v>#NAME?</v>
      </c>
      <c r="AA1911" s="191">
        <f t="shared" si="431"/>
        <v>109</v>
      </c>
      <c r="AB1911" s="188">
        <f t="shared" si="432"/>
        <v>0.98165137614678899</v>
      </c>
      <c r="AC1911" s="192">
        <f t="shared" si="436"/>
        <v>1.834862385321101E-2</v>
      </c>
      <c r="AD1911" s="185"/>
    </row>
    <row r="1912" spans="1:30">
      <c r="A1912" s="184">
        <v>45168</v>
      </c>
      <c r="B1912" s="185" t="s">
        <v>83</v>
      </c>
      <c r="C1912" s="185">
        <v>2131</v>
      </c>
      <c r="D1912" s="185">
        <v>40</v>
      </c>
      <c r="E1912" s="185">
        <v>9</v>
      </c>
      <c r="F1912" s="185"/>
      <c r="G1912" s="185">
        <v>115</v>
      </c>
      <c r="H1912" s="185">
        <v>130</v>
      </c>
      <c r="I1912" s="185">
        <v>2</v>
      </c>
      <c r="J1912" s="185">
        <v>13</v>
      </c>
      <c r="K1912" s="185">
        <v>680</v>
      </c>
      <c r="L1912" s="185">
        <v>29.8</v>
      </c>
      <c r="M1912" s="186">
        <v>36.590000000000003</v>
      </c>
      <c r="N1912" s="187">
        <f>IF(Tabla2[[#This Row],[LECHE RETIRO DIA]]&lt;&gt;ISBLANK(Tabla2[[#This Row],[LECHE RETIRO DIA]]),SUM(Tabla2[[#This Row],[LECHE TANQUE DIA]:[LECHE RETIRO DIA]]),SUM(Tabla2[[#This Row],[LECHE TANQUE DIA]:[LECHE AUTOCONSUMO DIA]]))</f>
        <v>2180</v>
      </c>
      <c r="O1912" s="188">
        <f t="shared" si="423"/>
        <v>0.97752293577981653</v>
      </c>
      <c r="P1912" s="189">
        <f t="shared" si="424"/>
        <v>18.956521739130434</v>
      </c>
      <c r="Q1912" s="189">
        <f t="shared" si="425"/>
        <v>18.530434782608694</v>
      </c>
      <c r="R1912" s="189">
        <f t="shared" si="426"/>
        <v>3.0769230769230771</v>
      </c>
      <c r="S1912" s="189">
        <f t="shared" si="427"/>
        <v>3.2058823529411766</v>
      </c>
      <c r="T1912" s="189">
        <f t="shared" si="428"/>
        <v>5.9130434782608692</v>
      </c>
      <c r="U1912" s="189">
        <f t="shared" si="429"/>
        <v>73.154362416107375</v>
      </c>
      <c r="V1912" s="189">
        <f t="shared" si="430"/>
        <v>3.8590604026845639</v>
      </c>
      <c r="W1912" s="189">
        <f>IFERROR(H1912/M1912,Tabla2[[#This Row],[CARGA PRODUCCION (ANIMALES/HA)]])</f>
        <v>3.5528833014484831</v>
      </c>
      <c r="X1912" s="190">
        <f t="shared" si="433"/>
        <v>2023</v>
      </c>
      <c r="Y1912" s="190">
        <f t="shared" si="434"/>
        <v>8</v>
      </c>
      <c r="Z1912" s="190" t="e">
        <f t="shared" ca="1" si="435"/>
        <v>#NAME?</v>
      </c>
      <c r="AA1912" s="191">
        <f t="shared" si="431"/>
        <v>130</v>
      </c>
      <c r="AB1912" s="188">
        <f t="shared" si="432"/>
        <v>0.88461538461538458</v>
      </c>
      <c r="AC1912" s="192">
        <f t="shared" si="436"/>
        <v>0.11538461538461542</v>
      </c>
      <c r="AD1912" s="185"/>
    </row>
    <row r="1913" spans="1:30">
      <c r="A1913" s="184">
        <v>45168</v>
      </c>
      <c r="B1913" s="185" t="s">
        <v>85</v>
      </c>
      <c r="C1913" s="185">
        <v>1771</v>
      </c>
      <c r="D1913" s="185">
        <v>40</v>
      </c>
      <c r="E1913" s="185">
        <v>9</v>
      </c>
      <c r="F1913" s="185"/>
      <c r="G1913" s="185">
        <v>95</v>
      </c>
      <c r="H1913" s="185">
        <v>107</v>
      </c>
      <c r="I1913" s="185">
        <v>0</v>
      </c>
      <c r="J1913" s="185">
        <v>5</v>
      </c>
      <c r="K1913" s="185">
        <v>480</v>
      </c>
      <c r="L1913" s="185">
        <v>26.01</v>
      </c>
      <c r="M1913" s="186">
        <v>34.119999999999997</v>
      </c>
      <c r="N1913" s="187">
        <f>IF(Tabla2[[#This Row],[LECHE RETIRO DIA]]&lt;&gt;ISBLANK(Tabla2[[#This Row],[LECHE RETIRO DIA]]),SUM(Tabla2[[#This Row],[LECHE TANQUE DIA]:[LECHE RETIRO DIA]]),SUM(Tabla2[[#This Row],[LECHE TANQUE DIA]:[LECHE AUTOCONSUMO DIA]]))</f>
        <v>1820</v>
      </c>
      <c r="O1913" s="188">
        <f t="shared" si="423"/>
        <v>0.97307692307692306</v>
      </c>
      <c r="P1913" s="189">
        <f t="shared" si="424"/>
        <v>19.157894736842106</v>
      </c>
      <c r="Q1913" s="189">
        <f t="shared" si="425"/>
        <v>18.642105263157895</v>
      </c>
      <c r="R1913" s="189">
        <f t="shared" si="426"/>
        <v>8</v>
      </c>
      <c r="S1913" s="189">
        <f t="shared" si="427"/>
        <v>3.7916666666666665</v>
      </c>
      <c r="T1913" s="189">
        <f t="shared" si="428"/>
        <v>5.0526315789473681</v>
      </c>
      <c r="U1913" s="189">
        <f t="shared" si="429"/>
        <v>69.973087274125334</v>
      </c>
      <c r="V1913" s="189">
        <f t="shared" si="430"/>
        <v>3.6524413687043444</v>
      </c>
      <c r="W1913" s="189">
        <f>IFERROR(H1913/M1913,Tabla2[[#This Row],[CARGA PRODUCCION (ANIMALES/HA)]])</f>
        <v>3.1359906213364597</v>
      </c>
      <c r="X1913" s="190">
        <f t="shared" si="433"/>
        <v>2023</v>
      </c>
      <c r="Y1913" s="190">
        <f t="shared" si="434"/>
        <v>8</v>
      </c>
      <c r="Z1913" s="190" t="e">
        <f t="shared" ca="1" si="435"/>
        <v>#NAME?</v>
      </c>
      <c r="AA1913" s="191">
        <f t="shared" si="431"/>
        <v>107</v>
      </c>
      <c r="AB1913" s="188">
        <f t="shared" si="432"/>
        <v>0.88785046728971961</v>
      </c>
      <c r="AC1913" s="192">
        <f t="shared" si="436"/>
        <v>0.11214953271028039</v>
      </c>
      <c r="AD1913" s="185"/>
    </row>
    <row r="1914" spans="1:30">
      <c r="A1914" s="184">
        <v>45168</v>
      </c>
      <c r="B1914" s="185" t="s">
        <v>117</v>
      </c>
      <c r="C1914" s="185">
        <v>664</v>
      </c>
      <c r="D1914" s="185">
        <v>15</v>
      </c>
      <c r="E1914" s="185">
        <v>5</v>
      </c>
      <c r="F1914" s="185"/>
      <c r="G1914" s="185">
        <v>40</v>
      </c>
      <c r="H1914" s="185">
        <v>42</v>
      </c>
      <c r="I1914" s="185">
        <v>1</v>
      </c>
      <c r="J1914" s="185">
        <v>6</v>
      </c>
      <c r="K1914" s="185">
        <v>180</v>
      </c>
      <c r="L1914" s="185">
        <v>14</v>
      </c>
      <c r="M1914" s="186">
        <v>15</v>
      </c>
      <c r="N1914" s="187">
        <f>IF(Tabla2[[#This Row],[LECHE RETIRO DIA]]&lt;&gt;ISBLANK(Tabla2[[#This Row],[LECHE RETIRO DIA]]),SUM(Tabla2[[#This Row],[LECHE TANQUE DIA]:[LECHE RETIRO DIA]]),SUM(Tabla2[[#This Row],[LECHE TANQUE DIA]:[LECHE AUTOCONSUMO DIA]]))</f>
        <v>684</v>
      </c>
      <c r="O1914" s="188">
        <f t="shared" si="423"/>
        <v>0.9707602339181286</v>
      </c>
      <c r="P1914" s="189">
        <f t="shared" si="424"/>
        <v>17.100000000000001</v>
      </c>
      <c r="Q1914" s="189">
        <f t="shared" si="425"/>
        <v>16.600000000000001</v>
      </c>
      <c r="R1914" s="189">
        <f t="shared" si="426"/>
        <v>2.5</v>
      </c>
      <c r="S1914" s="189">
        <f t="shared" si="427"/>
        <v>3.8</v>
      </c>
      <c r="T1914" s="189">
        <f t="shared" si="428"/>
        <v>4.5</v>
      </c>
      <c r="U1914" s="189">
        <f t="shared" si="429"/>
        <v>48.857142857142854</v>
      </c>
      <c r="V1914" s="189">
        <f t="shared" si="430"/>
        <v>2.8571428571428572</v>
      </c>
      <c r="W1914" s="189">
        <f>IFERROR(H1914/M1914,Tabla2[[#This Row],[CARGA PRODUCCION (ANIMALES/HA)]])</f>
        <v>2.8</v>
      </c>
      <c r="X1914" s="190">
        <f t="shared" si="433"/>
        <v>2023</v>
      </c>
      <c r="Y1914" s="190">
        <f t="shared" si="434"/>
        <v>8</v>
      </c>
      <c r="Z1914" s="190" t="e">
        <f t="shared" ca="1" si="435"/>
        <v>#NAME?</v>
      </c>
      <c r="AA1914" s="191">
        <f t="shared" si="431"/>
        <v>42</v>
      </c>
      <c r="AB1914" s="188">
        <f t="shared" si="432"/>
        <v>0.95238095238095233</v>
      </c>
      <c r="AC1914" s="192">
        <f t="shared" si="436"/>
        <v>4.7619047619047672E-2</v>
      </c>
      <c r="AD1914" s="185"/>
    </row>
    <row r="1915" spans="1:30">
      <c r="A1915" s="184">
        <v>45169</v>
      </c>
      <c r="B1915" s="185" t="s">
        <v>81</v>
      </c>
      <c r="C1915" s="185">
        <v>2224</v>
      </c>
      <c r="D1915" s="185">
        <v>30</v>
      </c>
      <c r="E1915" s="185">
        <v>9</v>
      </c>
      <c r="F1915" s="185"/>
      <c r="G1915" s="185">
        <v>107</v>
      </c>
      <c r="H1915" s="185">
        <v>109</v>
      </c>
      <c r="I1915" s="185">
        <v>1</v>
      </c>
      <c r="J1915" s="185">
        <v>17</v>
      </c>
      <c r="K1915" s="185">
        <v>600</v>
      </c>
      <c r="L1915" s="185">
        <v>23.4</v>
      </c>
      <c r="M1915" s="186">
        <v>31.01</v>
      </c>
      <c r="N1915" s="187">
        <f>IF(Tabla2[[#This Row],[LECHE RETIRO DIA]]&lt;&gt;ISBLANK(Tabla2[[#This Row],[LECHE RETIRO DIA]]),SUM(Tabla2[[#This Row],[LECHE TANQUE DIA]:[LECHE RETIRO DIA]]),SUM(Tabla2[[#This Row],[LECHE TANQUE DIA]:[LECHE AUTOCONSUMO DIA]]))</f>
        <v>2263</v>
      </c>
      <c r="O1915" s="188">
        <f t="shared" si="423"/>
        <v>0.9827662395050818</v>
      </c>
      <c r="P1915" s="189">
        <f t="shared" si="424"/>
        <v>21.149532710280372</v>
      </c>
      <c r="Q1915" s="189">
        <f t="shared" si="425"/>
        <v>20.785046728971963</v>
      </c>
      <c r="R1915" s="189">
        <f t="shared" si="426"/>
        <v>1.7647058823529411</v>
      </c>
      <c r="S1915" s="189">
        <f t="shared" si="427"/>
        <v>3.7716666666666665</v>
      </c>
      <c r="T1915" s="189">
        <f t="shared" si="428"/>
        <v>5.6074766355140184</v>
      </c>
      <c r="U1915" s="189">
        <f t="shared" si="429"/>
        <v>96.709401709401718</v>
      </c>
      <c r="V1915" s="189">
        <f t="shared" si="430"/>
        <v>4.5726495726495733</v>
      </c>
      <c r="W1915" s="189">
        <f>IFERROR(H1915/M1915,Tabla2[[#This Row],[CARGA PRODUCCION (ANIMALES/HA)]])</f>
        <v>3.5149951628506932</v>
      </c>
      <c r="X1915" s="190">
        <f t="shared" si="433"/>
        <v>2023</v>
      </c>
      <c r="Y1915" s="190">
        <f t="shared" si="434"/>
        <v>8</v>
      </c>
      <c r="Z1915" s="190" t="e">
        <f t="shared" ca="1" si="435"/>
        <v>#NAME?</v>
      </c>
      <c r="AA1915" s="191">
        <f t="shared" si="431"/>
        <v>109</v>
      </c>
      <c r="AB1915" s="188">
        <f t="shared" si="432"/>
        <v>0.98165137614678899</v>
      </c>
      <c r="AC1915" s="192">
        <f t="shared" si="436"/>
        <v>1.834862385321101E-2</v>
      </c>
      <c r="AD1915" s="185"/>
    </row>
    <row r="1916" spans="1:30">
      <c r="A1916" s="184">
        <v>45169</v>
      </c>
      <c r="B1916" s="185" t="s">
        <v>83</v>
      </c>
      <c r="C1916" s="185">
        <v>2160</v>
      </c>
      <c r="D1916" s="185">
        <v>40</v>
      </c>
      <c r="E1916" s="185">
        <v>9</v>
      </c>
      <c r="F1916" s="185"/>
      <c r="G1916" s="185">
        <v>116</v>
      </c>
      <c r="H1916" s="185">
        <v>130</v>
      </c>
      <c r="I1916" s="185">
        <v>2</v>
      </c>
      <c r="J1916" s="185">
        <v>15</v>
      </c>
      <c r="K1916" s="185">
        <v>680</v>
      </c>
      <c r="L1916" s="185">
        <v>29.8</v>
      </c>
      <c r="M1916" s="186">
        <v>36.590000000000003</v>
      </c>
      <c r="N1916" s="187">
        <f>IF(Tabla2[[#This Row],[LECHE RETIRO DIA]]&lt;&gt;ISBLANK(Tabla2[[#This Row],[LECHE RETIRO DIA]]),SUM(Tabla2[[#This Row],[LECHE TANQUE DIA]:[LECHE RETIRO DIA]]),SUM(Tabla2[[#This Row],[LECHE TANQUE DIA]:[LECHE AUTOCONSUMO DIA]]))</f>
        <v>2209</v>
      </c>
      <c r="O1916" s="188">
        <f t="shared" ref="O1916:O1979" si="437">IFERROR(C1916/N1916,"")</f>
        <v>0.97781801720235406</v>
      </c>
      <c r="P1916" s="189">
        <f t="shared" ref="P1916:P1979" si="438">IFERROR(N1916/G1916,"")</f>
        <v>19.043103448275861</v>
      </c>
      <c r="Q1916" s="189">
        <f t="shared" ref="Q1916:Q1979" si="439">IFERROR(C1916/G1916,"")</f>
        <v>18.620689655172413</v>
      </c>
      <c r="R1916" s="189">
        <f t="shared" ref="R1916:R1979" si="440">IFERROR(D1916/J1916,"")</f>
        <v>2.6666666666666665</v>
      </c>
      <c r="S1916" s="189">
        <f t="shared" ref="S1916:S1979" si="441">IFERROR(N1916/K1916,"")</f>
        <v>3.2485294117647059</v>
      </c>
      <c r="T1916" s="189">
        <f t="shared" ref="T1916:T1979" si="442">IFERROR(K1916/G1916,"")</f>
        <v>5.8620689655172411</v>
      </c>
      <c r="U1916" s="189">
        <f t="shared" ref="U1916:U1979" si="443">IFERROR(N1916/L1916,"")</f>
        <v>74.127516778523486</v>
      </c>
      <c r="V1916" s="189">
        <f t="shared" ref="V1916:V1979" si="444">IFERROR(G1916/L1916,"")</f>
        <v>3.8926174496644292</v>
      </c>
      <c r="W1916" s="189">
        <f>IFERROR(H1916/M1916,Tabla2[[#This Row],[CARGA PRODUCCION (ANIMALES/HA)]])</f>
        <v>3.5528833014484831</v>
      </c>
      <c r="X1916" s="190">
        <f t="shared" si="433"/>
        <v>2023</v>
      </c>
      <c r="Y1916" s="190">
        <f t="shared" si="434"/>
        <v>8</v>
      </c>
      <c r="Z1916" s="190" t="e">
        <f t="shared" ca="1" si="435"/>
        <v>#NAME?</v>
      </c>
      <c r="AA1916" s="191">
        <f t="shared" ref="AA1916:AA1979" si="445">IF(H1916&gt;0,H1916,G1916)</f>
        <v>130</v>
      </c>
      <c r="AB1916" s="188">
        <f t="shared" ref="AB1916:AB1979" si="446">IFERROR(G1916/AA1916,"")</f>
        <v>0.89230769230769236</v>
      </c>
      <c r="AC1916" s="192">
        <f t="shared" si="436"/>
        <v>0.10769230769230764</v>
      </c>
      <c r="AD1916" s="185"/>
    </row>
    <row r="1917" spans="1:30">
      <c r="A1917" s="184">
        <v>45169</v>
      </c>
      <c r="B1917" s="185" t="s">
        <v>85</v>
      </c>
      <c r="C1917" s="185">
        <v>1721</v>
      </c>
      <c r="D1917" s="185">
        <v>40</v>
      </c>
      <c r="E1917" s="185">
        <v>9</v>
      </c>
      <c r="F1917" s="185"/>
      <c r="G1917" s="185">
        <v>95</v>
      </c>
      <c r="H1917" s="185">
        <v>107</v>
      </c>
      <c r="I1917" s="185">
        <v>0</v>
      </c>
      <c r="J1917" s="185">
        <v>5</v>
      </c>
      <c r="K1917" s="185">
        <v>480</v>
      </c>
      <c r="L1917" s="185">
        <v>26.01</v>
      </c>
      <c r="M1917" s="186">
        <v>34.119999999999997</v>
      </c>
      <c r="N1917" s="187">
        <f>IF(Tabla2[[#This Row],[LECHE RETIRO DIA]]&lt;&gt;ISBLANK(Tabla2[[#This Row],[LECHE RETIRO DIA]]),SUM(Tabla2[[#This Row],[LECHE TANQUE DIA]:[LECHE RETIRO DIA]]),SUM(Tabla2[[#This Row],[LECHE TANQUE DIA]:[LECHE AUTOCONSUMO DIA]]))</f>
        <v>1770</v>
      </c>
      <c r="O1917" s="188">
        <f t="shared" si="437"/>
        <v>0.97231638418079092</v>
      </c>
      <c r="P1917" s="189">
        <f t="shared" si="438"/>
        <v>18.631578947368421</v>
      </c>
      <c r="Q1917" s="189">
        <f t="shared" si="439"/>
        <v>18.11578947368421</v>
      </c>
      <c r="R1917" s="189">
        <f t="shared" si="440"/>
        <v>8</v>
      </c>
      <c r="S1917" s="189">
        <f t="shared" si="441"/>
        <v>3.6875</v>
      </c>
      <c r="T1917" s="189">
        <f t="shared" si="442"/>
        <v>5.0526315789473681</v>
      </c>
      <c r="U1917" s="189">
        <f t="shared" si="443"/>
        <v>68.05074971164936</v>
      </c>
      <c r="V1917" s="189">
        <f t="shared" si="444"/>
        <v>3.6524413687043444</v>
      </c>
      <c r="W1917" s="189">
        <f>IFERROR(H1917/M1917,Tabla2[[#This Row],[CARGA PRODUCCION (ANIMALES/HA)]])</f>
        <v>3.1359906213364597</v>
      </c>
      <c r="X1917" s="190">
        <f t="shared" si="433"/>
        <v>2023</v>
      </c>
      <c r="Y1917" s="190">
        <f t="shared" si="434"/>
        <v>8</v>
      </c>
      <c r="Z1917" s="190" t="e">
        <f t="shared" ca="1" si="435"/>
        <v>#NAME?</v>
      </c>
      <c r="AA1917" s="191">
        <f t="shared" si="445"/>
        <v>107</v>
      </c>
      <c r="AB1917" s="188">
        <f t="shared" si="446"/>
        <v>0.88785046728971961</v>
      </c>
      <c r="AC1917" s="192">
        <f t="shared" si="436"/>
        <v>0.11214953271028039</v>
      </c>
      <c r="AD1917" s="185"/>
    </row>
    <row r="1918" spans="1:30">
      <c r="A1918" s="184">
        <v>45169</v>
      </c>
      <c r="B1918" s="185" t="s">
        <v>88</v>
      </c>
      <c r="C1918" s="185">
        <v>677</v>
      </c>
      <c r="D1918" s="185">
        <v>15</v>
      </c>
      <c r="E1918" s="185">
        <v>5</v>
      </c>
      <c r="F1918" s="185"/>
      <c r="G1918" s="185">
        <v>41</v>
      </c>
      <c r="H1918" s="185">
        <v>43</v>
      </c>
      <c r="I1918" s="185">
        <v>1</v>
      </c>
      <c r="J1918" s="185">
        <v>6</v>
      </c>
      <c r="K1918" s="185">
        <v>180</v>
      </c>
      <c r="L1918" s="185">
        <v>14</v>
      </c>
      <c r="M1918" s="186">
        <v>15</v>
      </c>
      <c r="N1918" s="187">
        <f>IF(Tabla2[[#This Row],[LECHE RETIRO DIA]]&lt;&gt;ISBLANK(Tabla2[[#This Row],[LECHE RETIRO DIA]]),SUM(Tabla2[[#This Row],[LECHE TANQUE DIA]:[LECHE RETIRO DIA]]),SUM(Tabla2[[#This Row],[LECHE TANQUE DIA]:[LECHE AUTOCONSUMO DIA]]))</f>
        <v>697</v>
      </c>
      <c r="O1918" s="188">
        <f t="shared" si="437"/>
        <v>0.97130559540889527</v>
      </c>
      <c r="P1918" s="189">
        <f t="shared" si="438"/>
        <v>17</v>
      </c>
      <c r="Q1918" s="189">
        <f t="shared" si="439"/>
        <v>16.512195121951219</v>
      </c>
      <c r="R1918" s="189">
        <f t="shared" si="440"/>
        <v>2.5</v>
      </c>
      <c r="S1918" s="189">
        <f t="shared" si="441"/>
        <v>3.8722222222222222</v>
      </c>
      <c r="T1918" s="189">
        <f t="shared" si="442"/>
        <v>4.3902439024390247</v>
      </c>
      <c r="U1918" s="189">
        <f t="shared" si="443"/>
        <v>49.785714285714285</v>
      </c>
      <c r="V1918" s="189">
        <f t="shared" si="444"/>
        <v>2.9285714285714284</v>
      </c>
      <c r="W1918" s="189">
        <f>IFERROR(H1918/M1918,Tabla2[[#This Row],[CARGA PRODUCCION (ANIMALES/HA)]])</f>
        <v>2.8666666666666667</v>
      </c>
      <c r="X1918" s="190">
        <f t="shared" si="433"/>
        <v>2023</v>
      </c>
      <c r="Y1918" s="190">
        <f t="shared" si="434"/>
        <v>8</v>
      </c>
      <c r="Z1918" s="190" t="e">
        <f t="shared" ca="1" si="435"/>
        <v>#NAME?</v>
      </c>
      <c r="AA1918" s="191">
        <f t="shared" si="445"/>
        <v>43</v>
      </c>
      <c r="AB1918" s="188">
        <f t="shared" si="446"/>
        <v>0.95348837209302328</v>
      </c>
      <c r="AC1918" s="192">
        <f t="shared" si="436"/>
        <v>4.6511627906976716E-2</v>
      </c>
      <c r="AD1918" s="185"/>
    </row>
    <row r="1919" spans="1:30">
      <c r="A1919" s="184">
        <v>45170</v>
      </c>
      <c r="B1919" s="7" t="s">
        <v>81</v>
      </c>
      <c r="C1919" s="185">
        <v>2225</v>
      </c>
      <c r="D1919" s="185">
        <v>30</v>
      </c>
      <c r="E1919" s="185">
        <v>9</v>
      </c>
      <c r="F1919" s="185"/>
      <c r="G1919" s="185">
        <v>107</v>
      </c>
      <c r="H1919" s="185">
        <v>109</v>
      </c>
      <c r="I1919" s="185">
        <v>1</v>
      </c>
      <c r="J1919" s="185">
        <v>17</v>
      </c>
      <c r="K1919" s="185">
        <v>600</v>
      </c>
      <c r="L1919" s="185">
        <v>23.4</v>
      </c>
      <c r="M1919" s="186">
        <v>31.01</v>
      </c>
      <c r="N1919" s="187">
        <f>IF(Tabla2[[#This Row],[LECHE RETIRO DIA]]&lt;&gt;ISBLANK(Tabla2[[#This Row],[LECHE RETIRO DIA]]),SUM(Tabla2[[#This Row],[LECHE TANQUE DIA]:[LECHE RETIRO DIA]]),SUM(Tabla2[[#This Row],[LECHE TANQUE DIA]:[LECHE AUTOCONSUMO DIA]]))</f>
        <v>2264</v>
      </c>
      <c r="O1919" s="188">
        <f t="shared" si="437"/>
        <v>0.982773851590106</v>
      </c>
      <c r="P1919" s="189">
        <f t="shared" si="438"/>
        <v>21.158878504672899</v>
      </c>
      <c r="Q1919" s="189">
        <f t="shared" si="439"/>
        <v>20.794392523364486</v>
      </c>
      <c r="R1919" s="189">
        <f t="shared" si="440"/>
        <v>1.7647058823529411</v>
      </c>
      <c r="S1919" s="189">
        <f t="shared" si="441"/>
        <v>3.7733333333333334</v>
      </c>
      <c r="T1919" s="189">
        <f t="shared" si="442"/>
        <v>5.6074766355140184</v>
      </c>
      <c r="U1919" s="189">
        <f t="shared" si="443"/>
        <v>96.752136752136764</v>
      </c>
      <c r="V1919" s="189">
        <f t="shared" si="444"/>
        <v>4.5726495726495733</v>
      </c>
      <c r="W1919" s="189">
        <f>IFERROR(H1919/M1919,Tabla2[[#This Row],[CARGA PRODUCCION (ANIMALES/HA)]])</f>
        <v>3.5149951628506932</v>
      </c>
      <c r="X1919" s="190">
        <f t="shared" si="433"/>
        <v>2023</v>
      </c>
      <c r="Y1919" s="190">
        <f t="shared" si="434"/>
        <v>9</v>
      </c>
      <c r="Z1919" s="190" t="e">
        <f t="shared" ca="1" si="435"/>
        <v>#NAME?</v>
      </c>
      <c r="AA1919" s="191">
        <f t="shared" si="445"/>
        <v>109</v>
      </c>
      <c r="AB1919" s="188">
        <f t="shared" si="446"/>
        <v>0.98165137614678899</v>
      </c>
      <c r="AC1919" s="192">
        <f t="shared" si="436"/>
        <v>1.834862385321101E-2</v>
      </c>
      <c r="AD1919" s="185"/>
    </row>
    <row r="1920" spans="1:30">
      <c r="A1920" s="184">
        <v>45170</v>
      </c>
      <c r="B1920" s="7" t="s">
        <v>83</v>
      </c>
      <c r="C1920" s="185">
        <v>2122</v>
      </c>
      <c r="D1920" s="185">
        <v>40</v>
      </c>
      <c r="E1920" s="185">
        <v>9</v>
      </c>
      <c r="F1920" s="185"/>
      <c r="G1920" s="185">
        <v>116</v>
      </c>
      <c r="H1920" s="185">
        <v>130</v>
      </c>
      <c r="I1920" s="185">
        <v>2</v>
      </c>
      <c r="J1920" s="185">
        <v>15</v>
      </c>
      <c r="K1920" s="185">
        <v>680</v>
      </c>
      <c r="L1920" s="185">
        <v>29.8</v>
      </c>
      <c r="M1920" s="186">
        <v>36.590000000000003</v>
      </c>
      <c r="N1920" s="187">
        <f>IF(Tabla2[[#This Row],[LECHE RETIRO DIA]]&lt;&gt;ISBLANK(Tabla2[[#This Row],[LECHE RETIRO DIA]]),SUM(Tabla2[[#This Row],[LECHE TANQUE DIA]:[LECHE RETIRO DIA]]),SUM(Tabla2[[#This Row],[LECHE TANQUE DIA]:[LECHE AUTOCONSUMO DIA]]))</f>
        <v>2171</v>
      </c>
      <c r="O1920" s="188">
        <f t="shared" si="437"/>
        <v>0.97742975587286962</v>
      </c>
      <c r="P1920" s="189">
        <f t="shared" si="438"/>
        <v>18.71551724137931</v>
      </c>
      <c r="Q1920" s="189">
        <f t="shared" si="439"/>
        <v>18.293103448275861</v>
      </c>
      <c r="R1920" s="189">
        <f t="shared" si="440"/>
        <v>2.6666666666666665</v>
      </c>
      <c r="S1920" s="189">
        <f t="shared" si="441"/>
        <v>3.1926470588235296</v>
      </c>
      <c r="T1920" s="189">
        <f t="shared" si="442"/>
        <v>5.8620689655172411</v>
      </c>
      <c r="U1920" s="189">
        <f t="shared" si="443"/>
        <v>72.852348993288587</v>
      </c>
      <c r="V1920" s="189">
        <f t="shared" si="444"/>
        <v>3.8926174496644292</v>
      </c>
      <c r="W1920" s="189">
        <f>IFERROR(H1920/M1920,Tabla2[[#This Row],[CARGA PRODUCCION (ANIMALES/HA)]])</f>
        <v>3.5528833014484831</v>
      </c>
      <c r="X1920" s="190">
        <f t="shared" si="433"/>
        <v>2023</v>
      </c>
      <c r="Y1920" s="190">
        <f t="shared" si="434"/>
        <v>9</v>
      </c>
      <c r="Z1920" s="190" t="e">
        <f t="shared" ca="1" si="435"/>
        <v>#NAME?</v>
      </c>
      <c r="AA1920" s="191">
        <f t="shared" si="445"/>
        <v>130</v>
      </c>
      <c r="AB1920" s="188">
        <f t="shared" si="446"/>
        <v>0.89230769230769236</v>
      </c>
      <c r="AC1920" s="192">
        <f t="shared" si="436"/>
        <v>0.10769230769230764</v>
      </c>
      <c r="AD1920" s="185"/>
    </row>
    <row r="1921" spans="1:30">
      <c r="A1921" s="184">
        <v>45170</v>
      </c>
      <c r="B1921" s="7" t="s">
        <v>85</v>
      </c>
      <c r="C1921" s="185">
        <v>1674</v>
      </c>
      <c r="D1921" s="185">
        <v>40</v>
      </c>
      <c r="E1921" s="185">
        <v>9</v>
      </c>
      <c r="F1921" s="185"/>
      <c r="G1921" s="185">
        <v>95</v>
      </c>
      <c r="H1921" s="185">
        <v>107</v>
      </c>
      <c r="I1921" s="185">
        <v>0</v>
      </c>
      <c r="J1921" s="185">
        <v>5</v>
      </c>
      <c r="K1921" s="185">
        <v>480</v>
      </c>
      <c r="L1921" s="185">
        <v>26.01</v>
      </c>
      <c r="M1921" s="186">
        <v>34.119999999999997</v>
      </c>
      <c r="N1921" s="187">
        <f>IF(Tabla2[[#This Row],[LECHE RETIRO DIA]]&lt;&gt;ISBLANK(Tabla2[[#This Row],[LECHE RETIRO DIA]]),SUM(Tabla2[[#This Row],[LECHE TANQUE DIA]:[LECHE RETIRO DIA]]),SUM(Tabla2[[#This Row],[LECHE TANQUE DIA]:[LECHE AUTOCONSUMO DIA]]))</f>
        <v>1723</v>
      </c>
      <c r="O1921" s="188">
        <f t="shared" si="437"/>
        <v>0.97156123041207199</v>
      </c>
      <c r="P1921" s="189">
        <f t="shared" si="438"/>
        <v>18.13684210526316</v>
      </c>
      <c r="Q1921" s="189">
        <f t="shared" si="439"/>
        <v>17.621052631578948</v>
      </c>
      <c r="R1921" s="189">
        <f t="shared" si="440"/>
        <v>8</v>
      </c>
      <c r="S1921" s="189">
        <f t="shared" si="441"/>
        <v>3.5895833333333331</v>
      </c>
      <c r="T1921" s="189">
        <f t="shared" si="442"/>
        <v>5.0526315789473681</v>
      </c>
      <c r="U1921" s="189">
        <f t="shared" si="443"/>
        <v>66.243752402921956</v>
      </c>
      <c r="V1921" s="189">
        <f t="shared" si="444"/>
        <v>3.6524413687043444</v>
      </c>
      <c r="W1921" s="189">
        <f>IFERROR(H1921/M1921,Tabla2[[#This Row],[CARGA PRODUCCION (ANIMALES/HA)]])</f>
        <v>3.1359906213364597</v>
      </c>
      <c r="X1921" s="190">
        <f t="shared" si="433"/>
        <v>2023</v>
      </c>
      <c r="Y1921" s="190">
        <f t="shared" si="434"/>
        <v>9</v>
      </c>
      <c r="Z1921" s="190" t="e">
        <f t="shared" ca="1" si="435"/>
        <v>#NAME?</v>
      </c>
      <c r="AA1921" s="191">
        <f t="shared" si="445"/>
        <v>107</v>
      </c>
      <c r="AB1921" s="188">
        <f t="shared" si="446"/>
        <v>0.88785046728971961</v>
      </c>
      <c r="AC1921" s="192">
        <f t="shared" si="436"/>
        <v>0.11214953271028039</v>
      </c>
      <c r="AD1921" s="185"/>
    </row>
    <row r="1922" spans="1:30">
      <c r="A1922" s="184">
        <v>45170</v>
      </c>
      <c r="B1922" s="7" t="s">
        <v>88</v>
      </c>
      <c r="C1922" s="185">
        <v>677</v>
      </c>
      <c r="D1922" s="185">
        <v>15</v>
      </c>
      <c r="E1922" s="185">
        <v>5</v>
      </c>
      <c r="F1922" s="185"/>
      <c r="G1922" s="185">
        <v>41</v>
      </c>
      <c r="H1922" s="185">
        <v>43</v>
      </c>
      <c r="I1922" s="185">
        <v>1</v>
      </c>
      <c r="J1922" s="185">
        <v>6</v>
      </c>
      <c r="K1922" s="185">
        <v>180</v>
      </c>
      <c r="L1922" s="185">
        <v>14</v>
      </c>
      <c r="M1922" s="186">
        <v>15</v>
      </c>
      <c r="N1922" s="187">
        <f>IF(Tabla2[[#This Row],[LECHE RETIRO DIA]]&lt;&gt;ISBLANK(Tabla2[[#This Row],[LECHE RETIRO DIA]]),SUM(Tabla2[[#This Row],[LECHE TANQUE DIA]:[LECHE RETIRO DIA]]),SUM(Tabla2[[#This Row],[LECHE TANQUE DIA]:[LECHE AUTOCONSUMO DIA]]))</f>
        <v>697</v>
      </c>
      <c r="O1922" s="188">
        <f t="shared" si="437"/>
        <v>0.97130559540889527</v>
      </c>
      <c r="P1922" s="189">
        <f t="shared" si="438"/>
        <v>17</v>
      </c>
      <c r="Q1922" s="189">
        <f t="shared" si="439"/>
        <v>16.512195121951219</v>
      </c>
      <c r="R1922" s="189">
        <f t="shared" si="440"/>
        <v>2.5</v>
      </c>
      <c r="S1922" s="189">
        <f t="shared" si="441"/>
        <v>3.8722222222222222</v>
      </c>
      <c r="T1922" s="189">
        <f t="shared" si="442"/>
        <v>4.3902439024390247</v>
      </c>
      <c r="U1922" s="189">
        <f t="shared" si="443"/>
        <v>49.785714285714285</v>
      </c>
      <c r="V1922" s="189">
        <f t="shared" si="444"/>
        <v>2.9285714285714284</v>
      </c>
      <c r="W1922" s="189">
        <f>IFERROR(H1922/M1922,Tabla2[[#This Row],[CARGA PRODUCCION (ANIMALES/HA)]])</f>
        <v>2.8666666666666667</v>
      </c>
      <c r="X1922" s="190">
        <f t="shared" si="433"/>
        <v>2023</v>
      </c>
      <c r="Y1922" s="190">
        <f t="shared" si="434"/>
        <v>9</v>
      </c>
      <c r="Z1922" s="190" t="e">
        <f t="shared" ca="1" si="435"/>
        <v>#NAME?</v>
      </c>
      <c r="AA1922" s="191">
        <f t="shared" si="445"/>
        <v>43</v>
      </c>
      <c r="AB1922" s="188">
        <f t="shared" si="446"/>
        <v>0.95348837209302328</v>
      </c>
      <c r="AC1922" s="192">
        <f t="shared" si="436"/>
        <v>4.6511627906976716E-2</v>
      </c>
      <c r="AD1922" s="185"/>
    </row>
    <row r="1923" spans="1:30">
      <c r="A1923" s="184">
        <v>45171</v>
      </c>
      <c r="B1923" s="185" t="s">
        <v>81</v>
      </c>
      <c r="C1923" s="185">
        <v>2232</v>
      </c>
      <c r="D1923" s="185">
        <v>30</v>
      </c>
      <c r="E1923" s="185">
        <v>9</v>
      </c>
      <c r="F1923" s="185"/>
      <c r="G1923" s="185">
        <v>108</v>
      </c>
      <c r="H1923" s="185">
        <v>110</v>
      </c>
      <c r="I1923" s="185">
        <v>1</v>
      </c>
      <c r="J1923" s="185">
        <v>17</v>
      </c>
      <c r="K1923" s="185">
        <v>600</v>
      </c>
      <c r="L1923" s="185">
        <v>23.4</v>
      </c>
      <c r="M1923" s="186">
        <v>31.01</v>
      </c>
      <c r="N1923" s="187">
        <f>IF(Tabla2[[#This Row],[LECHE RETIRO DIA]]&lt;&gt;ISBLANK(Tabla2[[#This Row],[LECHE RETIRO DIA]]),SUM(Tabla2[[#This Row],[LECHE TANQUE DIA]:[LECHE RETIRO DIA]]),SUM(Tabla2[[#This Row],[LECHE TANQUE DIA]:[LECHE AUTOCONSUMO DIA]]))</f>
        <v>2271</v>
      </c>
      <c r="O1923" s="188">
        <f t="shared" si="437"/>
        <v>0.9828269484808454</v>
      </c>
      <c r="P1923" s="189">
        <f t="shared" si="438"/>
        <v>21.027777777777779</v>
      </c>
      <c r="Q1923" s="189">
        <f t="shared" si="439"/>
        <v>20.666666666666668</v>
      </c>
      <c r="R1923" s="189">
        <f t="shared" si="440"/>
        <v>1.7647058823529411</v>
      </c>
      <c r="S1923" s="189">
        <f t="shared" si="441"/>
        <v>3.7850000000000001</v>
      </c>
      <c r="T1923" s="189">
        <f t="shared" si="442"/>
        <v>5.5555555555555554</v>
      </c>
      <c r="U1923" s="189">
        <f t="shared" si="443"/>
        <v>97.051282051282058</v>
      </c>
      <c r="V1923" s="189">
        <f t="shared" si="444"/>
        <v>4.6153846153846159</v>
      </c>
      <c r="W1923" s="189">
        <f>IFERROR(H1923/M1923,Tabla2[[#This Row],[CARGA PRODUCCION (ANIMALES/HA)]])</f>
        <v>3.547242824895195</v>
      </c>
      <c r="X1923" s="190">
        <f t="shared" si="433"/>
        <v>2023</v>
      </c>
      <c r="Y1923" s="190">
        <f t="shared" si="434"/>
        <v>9</v>
      </c>
      <c r="Z1923" s="190" t="e">
        <f t="shared" ca="1" si="435"/>
        <v>#NAME?</v>
      </c>
      <c r="AA1923" s="191">
        <f t="shared" si="445"/>
        <v>110</v>
      </c>
      <c r="AB1923" s="188">
        <f t="shared" si="446"/>
        <v>0.98181818181818181</v>
      </c>
      <c r="AC1923" s="192">
        <f t="shared" si="436"/>
        <v>1.8181818181818188E-2</v>
      </c>
      <c r="AD1923" s="185"/>
    </row>
    <row r="1924" spans="1:30">
      <c r="A1924" s="184">
        <v>45171</v>
      </c>
      <c r="B1924" s="185" t="s">
        <v>83</v>
      </c>
      <c r="C1924" s="185">
        <v>2150</v>
      </c>
      <c r="D1924" s="185">
        <v>40</v>
      </c>
      <c r="E1924" s="185">
        <v>9</v>
      </c>
      <c r="F1924" s="185"/>
      <c r="G1924" s="185">
        <v>116</v>
      </c>
      <c r="H1924" s="185">
        <v>130</v>
      </c>
      <c r="I1924" s="185">
        <v>2</v>
      </c>
      <c r="J1924" s="185">
        <v>15</v>
      </c>
      <c r="K1924" s="185">
        <v>680</v>
      </c>
      <c r="L1924" s="185">
        <v>29.8</v>
      </c>
      <c r="M1924" s="186">
        <v>36.590000000000003</v>
      </c>
      <c r="N1924" s="187">
        <f>IF(Tabla2[[#This Row],[LECHE RETIRO DIA]]&lt;&gt;ISBLANK(Tabla2[[#This Row],[LECHE RETIRO DIA]]),SUM(Tabla2[[#This Row],[LECHE TANQUE DIA]:[LECHE RETIRO DIA]]),SUM(Tabla2[[#This Row],[LECHE TANQUE DIA]:[LECHE AUTOCONSUMO DIA]]))</f>
        <v>2199</v>
      </c>
      <c r="O1924" s="188">
        <f t="shared" si="437"/>
        <v>0.97771714415643474</v>
      </c>
      <c r="P1924" s="189">
        <f t="shared" si="438"/>
        <v>18.956896551724139</v>
      </c>
      <c r="Q1924" s="189">
        <f t="shared" si="439"/>
        <v>18.53448275862069</v>
      </c>
      <c r="R1924" s="189">
        <f t="shared" si="440"/>
        <v>2.6666666666666665</v>
      </c>
      <c r="S1924" s="189">
        <f t="shared" si="441"/>
        <v>3.2338235294117648</v>
      </c>
      <c r="T1924" s="189">
        <f t="shared" si="442"/>
        <v>5.8620689655172411</v>
      </c>
      <c r="U1924" s="189">
        <f t="shared" si="443"/>
        <v>73.791946308724832</v>
      </c>
      <c r="V1924" s="189">
        <f t="shared" si="444"/>
        <v>3.8926174496644292</v>
      </c>
      <c r="W1924" s="189">
        <f>IFERROR(H1924/M1924,Tabla2[[#This Row],[CARGA PRODUCCION (ANIMALES/HA)]])</f>
        <v>3.5528833014484831</v>
      </c>
      <c r="X1924" s="190">
        <f t="shared" si="433"/>
        <v>2023</v>
      </c>
      <c r="Y1924" s="190">
        <f t="shared" si="434"/>
        <v>9</v>
      </c>
      <c r="Z1924" s="190" t="e">
        <f t="shared" ca="1" si="435"/>
        <v>#NAME?</v>
      </c>
      <c r="AA1924" s="191">
        <f t="shared" si="445"/>
        <v>130</v>
      </c>
      <c r="AB1924" s="188">
        <f t="shared" si="446"/>
        <v>0.89230769230769236</v>
      </c>
      <c r="AC1924" s="192">
        <f t="shared" si="436"/>
        <v>0.10769230769230764</v>
      </c>
      <c r="AD1924" s="185"/>
    </row>
    <row r="1925" spans="1:30">
      <c r="A1925" s="184">
        <v>45171</v>
      </c>
      <c r="B1925" s="185" t="s">
        <v>85</v>
      </c>
      <c r="C1925" s="185">
        <v>1721</v>
      </c>
      <c r="D1925" s="185">
        <v>40</v>
      </c>
      <c r="E1925" s="185">
        <v>9</v>
      </c>
      <c r="F1925" s="185"/>
      <c r="G1925" s="185">
        <v>95</v>
      </c>
      <c r="H1925" s="185">
        <v>107</v>
      </c>
      <c r="I1925" s="185">
        <v>0</v>
      </c>
      <c r="J1925" s="185">
        <v>5</v>
      </c>
      <c r="K1925" s="185">
        <v>480</v>
      </c>
      <c r="L1925" s="185">
        <v>26.01</v>
      </c>
      <c r="M1925" s="186">
        <v>34.119999999999997</v>
      </c>
      <c r="N1925" s="187">
        <f>IF(Tabla2[[#This Row],[LECHE RETIRO DIA]]&lt;&gt;ISBLANK(Tabla2[[#This Row],[LECHE RETIRO DIA]]),SUM(Tabla2[[#This Row],[LECHE TANQUE DIA]:[LECHE RETIRO DIA]]),SUM(Tabla2[[#This Row],[LECHE TANQUE DIA]:[LECHE AUTOCONSUMO DIA]]))</f>
        <v>1770</v>
      </c>
      <c r="O1925" s="188">
        <f t="shared" si="437"/>
        <v>0.97231638418079092</v>
      </c>
      <c r="P1925" s="189">
        <f t="shared" si="438"/>
        <v>18.631578947368421</v>
      </c>
      <c r="Q1925" s="189">
        <f t="shared" si="439"/>
        <v>18.11578947368421</v>
      </c>
      <c r="R1925" s="189">
        <f t="shared" si="440"/>
        <v>8</v>
      </c>
      <c r="S1925" s="189">
        <f t="shared" si="441"/>
        <v>3.6875</v>
      </c>
      <c r="T1925" s="189">
        <f t="shared" si="442"/>
        <v>5.0526315789473681</v>
      </c>
      <c r="U1925" s="189">
        <f t="shared" si="443"/>
        <v>68.05074971164936</v>
      </c>
      <c r="V1925" s="189">
        <f t="shared" si="444"/>
        <v>3.6524413687043444</v>
      </c>
      <c r="W1925" s="189">
        <f>IFERROR(H1925/M1925,Tabla2[[#This Row],[CARGA PRODUCCION (ANIMALES/HA)]])</f>
        <v>3.1359906213364597</v>
      </c>
      <c r="X1925" s="190">
        <f t="shared" si="433"/>
        <v>2023</v>
      </c>
      <c r="Y1925" s="190">
        <f t="shared" si="434"/>
        <v>9</v>
      </c>
      <c r="Z1925" s="190" t="e">
        <f t="shared" ca="1" si="435"/>
        <v>#NAME?</v>
      </c>
      <c r="AA1925" s="191">
        <f t="shared" si="445"/>
        <v>107</v>
      </c>
      <c r="AB1925" s="188">
        <f t="shared" si="446"/>
        <v>0.88785046728971961</v>
      </c>
      <c r="AC1925" s="192">
        <f t="shared" si="436"/>
        <v>0.11214953271028039</v>
      </c>
      <c r="AD1925" s="185"/>
    </row>
    <row r="1926" spans="1:30">
      <c r="A1926" s="184">
        <v>45171</v>
      </c>
      <c r="B1926" s="185" t="s">
        <v>117</v>
      </c>
      <c r="C1926" s="185">
        <v>687</v>
      </c>
      <c r="D1926" s="185">
        <v>15</v>
      </c>
      <c r="E1926" s="185">
        <v>5</v>
      </c>
      <c r="F1926" s="185"/>
      <c r="G1926" s="185">
        <v>41</v>
      </c>
      <c r="H1926" s="185">
        <v>43</v>
      </c>
      <c r="I1926" s="185">
        <v>1</v>
      </c>
      <c r="J1926" s="185">
        <v>6</v>
      </c>
      <c r="K1926" s="185">
        <v>180</v>
      </c>
      <c r="L1926" s="185">
        <v>14</v>
      </c>
      <c r="M1926" s="186">
        <v>15</v>
      </c>
      <c r="N1926" s="187">
        <f>IF(Tabla2[[#This Row],[LECHE RETIRO DIA]]&lt;&gt;ISBLANK(Tabla2[[#This Row],[LECHE RETIRO DIA]]),SUM(Tabla2[[#This Row],[LECHE TANQUE DIA]:[LECHE RETIRO DIA]]),SUM(Tabla2[[#This Row],[LECHE TANQUE DIA]:[LECHE AUTOCONSUMO DIA]]))</f>
        <v>707</v>
      </c>
      <c r="O1926" s="188">
        <f t="shared" si="437"/>
        <v>0.97171145685997173</v>
      </c>
      <c r="P1926" s="189">
        <f t="shared" si="438"/>
        <v>17.243902439024389</v>
      </c>
      <c r="Q1926" s="189">
        <f t="shared" si="439"/>
        <v>16.756097560975611</v>
      </c>
      <c r="R1926" s="189">
        <f t="shared" si="440"/>
        <v>2.5</v>
      </c>
      <c r="S1926" s="189">
        <f t="shared" si="441"/>
        <v>3.9277777777777776</v>
      </c>
      <c r="T1926" s="189">
        <f t="shared" si="442"/>
        <v>4.3902439024390247</v>
      </c>
      <c r="U1926" s="189">
        <f t="shared" si="443"/>
        <v>50.5</v>
      </c>
      <c r="V1926" s="189">
        <f t="shared" si="444"/>
        <v>2.9285714285714284</v>
      </c>
      <c r="W1926" s="189">
        <f>IFERROR(H1926/M1926,Tabla2[[#This Row],[CARGA PRODUCCION (ANIMALES/HA)]])</f>
        <v>2.8666666666666667</v>
      </c>
      <c r="X1926" s="190">
        <f t="shared" si="433"/>
        <v>2023</v>
      </c>
      <c r="Y1926" s="190">
        <f t="shared" si="434"/>
        <v>9</v>
      </c>
      <c r="Z1926" s="190" t="e">
        <f t="shared" ca="1" si="435"/>
        <v>#NAME?</v>
      </c>
      <c r="AA1926" s="191">
        <f t="shared" si="445"/>
        <v>43</v>
      </c>
      <c r="AB1926" s="188">
        <f t="shared" si="446"/>
        <v>0.95348837209302328</v>
      </c>
      <c r="AC1926" s="192">
        <f t="shared" si="436"/>
        <v>4.6511627906976716E-2</v>
      </c>
      <c r="AD1926" s="185"/>
    </row>
    <row r="1927" spans="1:30">
      <c r="A1927" s="184">
        <v>45172</v>
      </c>
      <c r="B1927" s="185" t="s">
        <v>80</v>
      </c>
      <c r="C1927" s="185">
        <v>2277</v>
      </c>
      <c r="D1927" s="185">
        <v>30</v>
      </c>
      <c r="E1927" s="185">
        <v>9</v>
      </c>
      <c r="F1927" s="185"/>
      <c r="G1927" s="185">
        <v>109</v>
      </c>
      <c r="H1927" s="185">
        <v>111</v>
      </c>
      <c r="I1927" s="185">
        <v>1</v>
      </c>
      <c r="J1927" s="185">
        <v>18</v>
      </c>
      <c r="K1927" s="185">
        <v>600</v>
      </c>
      <c r="L1927" s="185">
        <v>23.4</v>
      </c>
      <c r="M1927" s="186">
        <v>31.01</v>
      </c>
      <c r="N1927" s="187">
        <f>IF(Tabla2[[#This Row],[LECHE RETIRO DIA]]&lt;&gt;ISBLANK(Tabla2[[#This Row],[LECHE RETIRO DIA]]),SUM(Tabla2[[#This Row],[LECHE TANQUE DIA]:[LECHE RETIRO DIA]]),SUM(Tabla2[[#This Row],[LECHE TANQUE DIA]:[LECHE AUTOCONSUMO DIA]]))</f>
        <v>2316</v>
      </c>
      <c r="O1927" s="188">
        <f t="shared" si="437"/>
        <v>0.98316062176165808</v>
      </c>
      <c r="P1927" s="189">
        <f t="shared" si="438"/>
        <v>21.24770642201835</v>
      </c>
      <c r="Q1927" s="189">
        <f t="shared" si="439"/>
        <v>20.889908256880734</v>
      </c>
      <c r="R1927" s="189">
        <f t="shared" si="440"/>
        <v>1.6666666666666667</v>
      </c>
      <c r="S1927" s="189">
        <f t="shared" si="441"/>
        <v>3.86</v>
      </c>
      <c r="T1927" s="189">
        <f t="shared" si="442"/>
        <v>5.5045871559633026</v>
      </c>
      <c r="U1927" s="189">
        <f t="shared" si="443"/>
        <v>98.974358974358978</v>
      </c>
      <c r="V1927" s="189">
        <f t="shared" si="444"/>
        <v>4.6581196581196584</v>
      </c>
      <c r="W1927" s="189">
        <f>IFERROR(H1927/M1927,Tabla2[[#This Row],[CARGA PRODUCCION (ANIMALES/HA)]])</f>
        <v>3.5794904869396968</v>
      </c>
      <c r="X1927" s="190">
        <f t="shared" si="433"/>
        <v>2023</v>
      </c>
      <c r="Y1927" s="190">
        <f t="shared" si="434"/>
        <v>9</v>
      </c>
      <c r="Z1927" s="190" t="e">
        <f t="shared" ca="1" si="435"/>
        <v>#NAME?</v>
      </c>
      <c r="AA1927" s="191">
        <f t="shared" si="445"/>
        <v>111</v>
      </c>
      <c r="AB1927" s="188">
        <f t="shared" si="446"/>
        <v>0.98198198198198194</v>
      </c>
      <c r="AC1927" s="192">
        <f t="shared" si="436"/>
        <v>1.8018018018018056E-2</v>
      </c>
      <c r="AD1927" s="185"/>
    </row>
    <row r="1928" spans="1:30">
      <c r="A1928" s="184">
        <v>45172</v>
      </c>
      <c r="B1928" s="185" t="s">
        <v>83</v>
      </c>
      <c r="C1928" s="185">
        <v>2079</v>
      </c>
      <c r="D1928" s="185">
        <v>40</v>
      </c>
      <c r="E1928" s="185">
        <v>9</v>
      </c>
      <c r="F1928" s="185"/>
      <c r="G1928" s="185">
        <v>116</v>
      </c>
      <c r="H1928" s="185">
        <v>130</v>
      </c>
      <c r="I1928" s="185">
        <v>2</v>
      </c>
      <c r="J1928" s="185">
        <v>15</v>
      </c>
      <c r="K1928" s="185">
        <v>680</v>
      </c>
      <c r="L1928" s="185">
        <v>29.8</v>
      </c>
      <c r="M1928" s="186">
        <v>36.590000000000003</v>
      </c>
      <c r="N1928" s="187">
        <f>IF(Tabla2[[#This Row],[LECHE RETIRO DIA]]&lt;&gt;ISBLANK(Tabla2[[#This Row],[LECHE RETIRO DIA]]),SUM(Tabla2[[#This Row],[LECHE TANQUE DIA]:[LECHE RETIRO DIA]]),SUM(Tabla2[[#This Row],[LECHE TANQUE DIA]:[LECHE AUTOCONSUMO DIA]]))</f>
        <v>2128</v>
      </c>
      <c r="O1928" s="188">
        <f t="shared" si="437"/>
        <v>0.97697368421052633</v>
      </c>
      <c r="P1928" s="189">
        <f t="shared" si="438"/>
        <v>18.344827586206897</v>
      </c>
      <c r="Q1928" s="189">
        <f t="shared" si="439"/>
        <v>17.922413793103448</v>
      </c>
      <c r="R1928" s="189">
        <f t="shared" si="440"/>
        <v>2.6666666666666665</v>
      </c>
      <c r="S1928" s="189">
        <f t="shared" si="441"/>
        <v>3.1294117647058823</v>
      </c>
      <c r="T1928" s="189">
        <f t="shared" si="442"/>
        <v>5.8620689655172411</v>
      </c>
      <c r="U1928" s="189">
        <f t="shared" si="443"/>
        <v>71.409395973154361</v>
      </c>
      <c r="V1928" s="189">
        <f t="shared" si="444"/>
        <v>3.8926174496644292</v>
      </c>
      <c r="W1928" s="189">
        <f>IFERROR(H1928/M1928,Tabla2[[#This Row],[CARGA PRODUCCION (ANIMALES/HA)]])</f>
        <v>3.5528833014484831</v>
      </c>
      <c r="X1928" s="190">
        <f t="shared" si="433"/>
        <v>2023</v>
      </c>
      <c r="Y1928" s="190">
        <f t="shared" si="434"/>
        <v>9</v>
      </c>
      <c r="Z1928" s="190" t="e">
        <f t="shared" ca="1" si="435"/>
        <v>#NAME?</v>
      </c>
      <c r="AA1928" s="191">
        <f t="shared" si="445"/>
        <v>130</v>
      </c>
      <c r="AB1928" s="188">
        <f t="shared" si="446"/>
        <v>0.89230769230769236</v>
      </c>
      <c r="AC1928" s="192">
        <f t="shared" si="436"/>
        <v>0.10769230769230764</v>
      </c>
      <c r="AD1928" s="185"/>
    </row>
    <row r="1929" spans="1:30">
      <c r="A1929" s="184">
        <v>45172</v>
      </c>
      <c r="B1929" s="185" t="s">
        <v>85</v>
      </c>
      <c r="C1929" s="185">
        <v>1727</v>
      </c>
      <c r="D1929" s="185">
        <v>40</v>
      </c>
      <c r="E1929" s="185">
        <v>9</v>
      </c>
      <c r="F1929" s="185"/>
      <c r="G1929" s="185">
        <v>95</v>
      </c>
      <c r="H1929" s="185">
        <v>107</v>
      </c>
      <c r="I1929" s="185">
        <v>0</v>
      </c>
      <c r="J1929" s="185">
        <v>5</v>
      </c>
      <c r="K1929" s="185">
        <v>480</v>
      </c>
      <c r="L1929" s="185">
        <v>26.01</v>
      </c>
      <c r="M1929" s="186">
        <v>34.119999999999997</v>
      </c>
      <c r="N1929" s="187">
        <f>IF(Tabla2[[#This Row],[LECHE RETIRO DIA]]&lt;&gt;ISBLANK(Tabla2[[#This Row],[LECHE RETIRO DIA]]),SUM(Tabla2[[#This Row],[LECHE TANQUE DIA]:[LECHE RETIRO DIA]]),SUM(Tabla2[[#This Row],[LECHE TANQUE DIA]:[LECHE AUTOCONSUMO DIA]]))</f>
        <v>1776</v>
      </c>
      <c r="O1929" s="188">
        <f t="shared" si="437"/>
        <v>0.97240990990990994</v>
      </c>
      <c r="P1929" s="189">
        <f t="shared" si="438"/>
        <v>18.694736842105264</v>
      </c>
      <c r="Q1929" s="189">
        <f t="shared" si="439"/>
        <v>18.178947368421053</v>
      </c>
      <c r="R1929" s="189">
        <f t="shared" si="440"/>
        <v>8</v>
      </c>
      <c r="S1929" s="189">
        <f t="shared" si="441"/>
        <v>3.7</v>
      </c>
      <c r="T1929" s="189">
        <f t="shared" si="442"/>
        <v>5.0526315789473681</v>
      </c>
      <c r="U1929" s="189">
        <f t="shared" si="443"/>
        <v>68.281430219146472</v>
      </c>
      <c r="V1929" s="189">
        <f t="shared" si="444"/>
        <v>3.6524413687043444</v>
      </c>
      <c r="W1929" s="189">
        <f>IFERROR(H1929/M1929,Tabla2[[#This Row],[CARGA PRODUCCION (ANIMALES/HA)]])</f>
        <v>3.1359906213364597</v>
      </c>
      <c r="X1929" s="190">
        <f t="shared" si="433"/>
        <v>2023</v>
      </c>
      <c r="Y1929" s="190">
        <f t="shared" si="434"/>
        <v>9</v>
      </c>
      <c r="Z1929" s="190" t="e">
        <f t="shared" ca="1" si="435"/>
        <v>#NAME?</v>
      </c>
      <c r="AA1929" s="191">
        <f t="shared" si="445"/>
        <v>107</v>
      </c>
      <c r="AB1929" s="188">
        <f t="shared" si="446"/>
        <v>0.88785046728971961</v>
      </c>
      <c r="AC1929" s="192">
        <f t="shared" si="436"/>
        <v>0.11214953271028039</v>
      </c>
      <c r="AD1929" s="185"/>
    </row>
    <row r="1930" spans="1:30">
      <c r="A1930" s="184">
        <v>45172</v>
      </c>
      <c r="B1930" s="185" t="s">
        <v>117</v>
      </c>
      <c r="C1930" s="185">
        <v>698</v>
      </c>
      <c r="D1930" s="185">
        <v>15</v>
      </c>
      <c r="E1930" s="185">
        <v>5</v>
      </c>
      <c r="F1930" s="185"/>
      <c r="G1930" s="185">
        <v>41</v>
      </c>
      <c r="H1930" s="185">
        <v>43</v>
      </c>
      <c r="I1930" s="185">
        <v>1</v>
      </c>
      <c r="J1930" s="185">
        <v>6</v>
      </c>
      <c r="K1930" s="185">
        <v>180</v>
      </c>
      <c r="L1930" s="185">
        <v>14</v>
      </c>
      <c r="M1930" s="186">
        <v>15</v>
      </c>
      <c r="N1930" s="187">
        <f>IF(Tabla2[[#This Row],[LECHE RETIRO DIA]]&lt;&gt;ISBLANK(Tabla2[[#This Row],[LECHE RETIRO DIA]]),SUM(Tabla2[[#This Row],[LECHE TANQUE DIA]:[LECHE RETIRO DIA]]),SUM(Tabla2[[#This Row],[LECHE TANQUE DIA]:[LECHE AUTOCONSUMO DIA]]))</f>
        <v>718</v>
      </c>
      <c r="O1930" s="188">
        <f t="shared" si="437"/>
        <v>0.97214484679665736</v>
      </c>
      <c r="P1930" s="189">
        <f t="shared" si="438"/>
        <v>17.512195121951219</v>
      </c>
      <c r="Q1930" s="189">
        <f t="shared" si="439"/>
        <v>17.024390243902438</v>
      </c>
      <c r="R1930" s="189">
        <f t="shared" si="440"/>
        <v>2.5</v>
      </c>
      <c r="S1930" s="189">
        <f t="shared" si="441"/>
        <v>3.9888888888888889</v>
      </c>
      <c r="T1930" s="189">
        <f t="shared" si="442"/>
        <v>4.3902439024390247</v>
      </c>
      <c r="U1930" s="189">
        <f t="shared" si="443"/>
        <v>51.285714285714285</v>
      </c>
      <c r="V1930" s="189">
        <f t="shared" si="444"/>
        <v>2.9285714285714284</v>
      </c>
      <c r="W1930" s="189">
        <f>IFERROR(H1930/M1930,Tabla2[[#This Row],[CARGA PRODUCCION (ANIMALES/HA)]])</f>
        <v>2.8666666666666667</v>
      </c>
      <c r="X1930" s="190">
        <f t="shared" si="433"/>
        <v>2023</v>
      </c>
      <c r="Y1930" s="190">
        <f t="shared" si="434"/>
        <v>9</v>
      </c>
      <c r="Z1930" s="190" t="e">
        <f t="shared" ca="1" si="435"/>
        <v>#NAME?</v>
      </c>
      <c r="AA1930" s="191">
        <f t="shared" si="445"/>
        <v>43</v>
      </c>
      <c r="AB1930" s="188">
        <f t="shared" si="446"/>
        <v>0.95348837209302328</v>
      </c>
      <c r="AC1930" s="192">
        <f t="shared" si="436"/>
        <v>4.6511627906976716E-2</v>
      </c>
      <c r="AD1930" s="185"/>
    </row>
    <row r="1931" spans="1:30">
      <c r="A1931" s="184">
        <v>45173</v>
      </c>
      <c r="B1931" s="185" t="s">
        <v>81</v>
      </c>
      <c r="C1931" s="185">
        <v>2277</v>
      </c>
      <c r="D1931" s="185">
        <v>30</v>
      </c>
      <c r="E1931" s="185">
        <v>9</v>
      </c>
      <c r="F1931" s="185"/>
      <c r="G1931" s="185">
        <v>109</v>
      </c>
      <c r="H1931" s="185">
        <v>111</v>
      </c>
      <c r="I1931" s="185">
        <v>1</v>
      </c>
      <c r="J1931" s="185">
        <v>18</v>
      </c>
      <c r="K1931" s="185">
        <v>600</v>
      </c>
      <c r="L1931" s="185">
        <v>23.4</v>
      </c>
      <c r="M1931" s="186">
        <v>31.01</v>
      </c>
      <c r="N1931" s="187">
        <f>IF(Tabla2[[#This Row],[LECHE RETIRO DIA]]&lt;&gt;ISBLANK(Tabla2[[#This Row],[LECHE RETIRO DIA]]),SUM(Tabla2[[#This Row],[LECHE TANQUE DIA]:[LECHE RETIRO DIA]]),SUM(Tabla2[[#This Row],[LECHE TANQUE DIA]:[LECHE AUTOCONSUMO DIA]]))</f>
        <v>2316</v>
      </c>
      <c r="O1931" s="188">
        <f t="shared" si="437"/>
        <v>0.98316062176165808</v>
      </c>
      <c r="P1931" s="189">
        <f t="shared" si="438"/>
        <v>21.24770642201835</v>
      </c>
      <c r="Q1931" s="189">
        <f t="shared" si="439"/>
        <v>20.889908256880734</v>
      </c>
      <c r="R1931" s="189">
        <f t="shared" si="440"/>
        <v>1.6666666666666667</v>
      </c>
      <c r="S1931" s="189">
        <f t="shared" si="441"/>
        <v>3.86</v>
      </c>
      <c r="T1931" s="189">
        <f t="shared" si="442"/>
        <v>5.5045871559633026</v>
      </c>
      <c r="U1931" s="189">
        <f t="shared" si="443"/>
        <v>98.974358974358978</v>
      </c>
      <c r="V1931" s="189">
        <f t="shared" si="444"/>
        <v>4.6581196581196584</v>
      </c>
      <c r="W1931" s="189">
        <f>IFERROR(H1931/M1931,Tabla2[[#This Row],[CARGA PRODUCCION (ANIMALES/HA)]])</f>
        <v>3.5794904869396968</v>
      </c>
      <c r="X1931" s="190">
        <f t="shared" si="433"/>
        <v>2023</v>
      </c>
      <c r="Y1931" s="190">
        <f t="shared" si="434"/>
        <v>9</v>
      </c>
      <c r="Z1931" s="190" t="e">
        <f t="shared" ca="1" si="435"/>
        <v>#NAME?</v>
      </c>
      <c r="AA1931" s="191">
        <f t="shared" si="445"/>
        <v>111</v>
      </c>
      <c r="AB1931" s="188">
        <f t="shared" si="446"/>
        <v>0.98198198198198194</v>
      </c>
      <c r="AC1931" s="192">
        <f t="shared" si="436"/>
        <v>1.8018018018018056E-2</v>
      </c>
      <c r="AD1931" s="185"/>
    </row>
    <row r="1932" spans="1:30">
      <c r="A1932" s="184">
        <v>45173</v>
      </c>
      <c r="B1932" s="185" t="s">
        <v>83</v>
      </c>
      <c r="C1932" s="185">
        <v>2079</v>
      </c>
      <c r="D1932" s="185">
        <v>40</v>
      </c>
      <c r="E1932" s="185">
        <v>9</v>
      </c>
      <c r="F1932" s="185"/>
      <c r="G1932" s="185">
        <v>117</v>
      </c>
      <c r="H1932" s="185">
        <v>130</v>
      </c>
      <c r="I1932" s="185">
        <v>2</v>
      </c>
      <c r="J1932" s="185">
        <v>15</v>
      </c>
      <c r="K1932" s="185">
        <v>680</v>
      </c>
      <c r="L1932" s="185">
        <v>29.8</v>
      </c>
      <c r="M1932" s="186">
        <v>36.590000000000003</v>
      </c>
      <c r="N1932" s="187">
        <f>IF(Tabla2[[#This Row],[LECHE RETIRO DIA]]&lt;&gt;ISBLANK(Tabla2[[#This Row],[LECHE RETIRO DIA]]),SUM(Tabla2[[#This Row],[LECHE TANQUE DIA]:[LECHE RETIRO DIA]]),SUM(Tabla2[[#This Row],[LECHE TANQUE DIA]:[LECHE AUTOCONSUMO DIA]]))</f>
        <v>2128</v>
      </c>
      <c r="O1932" s="188">
        <f t="shared" si="437"/>
        <v>0.97697368421052633</v>
      </c>
      <c r="P1932" s="189">
        <f t="shared" si="438"/>
        <v>18.188034188034187</v>
      </c>
      <c r="Q1932" s="189">
        <f t="shared" si="439"/>
        <v>17.76923076923077</v>
      </c>
      <c r="R1932" s="189">
        <f t="shared" si="440"/>
        <v>2.6666666666666665</v>
      </c>
      <c r="S1932" s="189">
        <f t="shared" si="441"/>
        <v>3.1294117647058823</v>
      </c>
      <c r="T1932" s="189">
        <f t="shared" si="442"/>
        <v>5.8119658119658117</v>
      </c>
      <c r="U1932" s="189">
        <f t="shared" si="443"/>
        <v>71.409395973154361</v>
      </c>
      <c r="V1932" s="189">
        <f t="shared" si="444"/>
        <v>3.9261744966442951</v>
      </c>
      <c r="W1932" s="189">
        <f>IFERROR(H1932/M1932,Tabla2[[#This Row],[CARGA PRODUCCION (ANIMALES/HA)]])</f>
        <v>3.5528833014484831</v>
      </c>
      <c r="X1932" s="190">
        <f t="shared" si="433"/>
        <v>2023</v>
      </c>
      <c r="Y1932" s="190">
        <f t="shared" si="434"/>
        <v>9</v>
      </c>
      <c r="Z1932" s="190" t="e">
        <f t="shared" ca="1" si="435"/>
        <v>#NAME?</v>
      </c>
      <c r="AA1932" s="191">
        <f t="shared" si="445"/>
        <v>130</v>
      </c>
      <c r="AB1932" s="188">
        <f t="shared" si="446"/>
        <v>0.9</v>
      </c>
      <c r="AC1932" s="192">
        <f t="shared" si="436"/>
        <v>9.9999999999999978E-2</v>
      </c>
      <c r="AD1932" s="185"/>
    </row>
    <row r="1933" spans="1:30">
      <c r="A1933" s="184">
        <v>45173</v>
      </c>
      <c r="B1933" s="185" t="s">
        <v>85</v>
      </c>
      <c r="C1933" s="185">
        <v>1727</v>
      </c>
      <c r="D1933" s="185">
        <v>40</v>
      </c>
      <c r="E1933" s="185">
        <v>9</v>
      </c>
      <c r="F1933" s="185"/>
      <c r="G1933" s="185">
        <v>95</v>
      </c>
      <c r="H1933" s="185">
        <v>106</v>
      </c>
      <c r="I1933" s="185">
        <v>0</v>
      </c>
      <c r="J1933" s="185">
        <v>5</v>
      </c>
      <c r="K1933" s="185">
        <v>480</v>
      </c>
      <c r="L1933" s="185">
        <v>26.01</v>
      </c>
      <c r="M1933" s="186">
        <v>34.119999999999997</v>
      </c>
      <c r="N1933" s="187">
        <f>IF(Tabla2[[#This Row],[LECHE RETIRO DIA]]&lt;&gt;ISBLANK(Tabla2[[#This Row],[LECHE RETIRO DIA]]),SUM(Tabla2[[#This Row],[LECHE TANQUE DIA]:[LECHE RETIRO DIA]]),SUM(Tabla2[[#This Row],[LECHE TANQUE DIA]:[LECHE AUTOCONSUMO DIA]]))</f>
        <v>1776</v>
      </c>
      <c r="O1933" s="188">
        <f t="shared" si="437"/>
        <v>0.97240990990990994</v>
      </c>
      <c r="P1933" s="189">
        <f t="shared" si="438"/>
        <v>18.694736842105264</v>
      </c>
      <c r="Q1933" s="189">
        <f t="shared" si="439"/>
        <v>18.178947368421053</v>
      </c>
      <c r="R1933" s="189">
        <f t="shared" si="440"/>
        <v>8</v>
      </c>
      <c r="S1933" s="189">
        <f t="shared" si="441"/>
        <v>3.7</v>
      </c>
      <c r="T1933" s="189">
        <f t="shared" si="442"/>
        <v>5.0526315789473681</v>
      </c>
      <c r="U1933" s="189">
        <f t="shared" si="443"/>
        <v>68.281430219146472</v>
      </c>
      <c r="V1933" s="189">
        <f t="shared" si="444"/>
        <v>3.6524413687043444</v>
      </c>
      <c r="W1933" s="189">
        <f>IFERROR(H1933/M1933,Tabla2[[#This Row],[CARGA PRODUCCION (ANIMALES/HA)]])</f>
        <v>3.1066822977725677</v>
      </c>
      <c r="X1933" s="190">
        <f t="shared" ref="X1933:X1996" si="447">YEAR(A1933)</f>
        <v>2023</v>
      </c>
      <c r="Y1933" s="190">
        <f t="shared" ref="Y1933:Y1996" si="448">MONTH(A1933)</f>
        <v>9</v>
      </c>
      <c r="Z1933" s="190" t="e">
        <f t="shared" ref="Z1933:Z1996" ca="1" si="449">_xlfn.ISOWEEKNUM(A1933)</f>
        <v>#NAME?</v>
      </c>
      <c r="AA1933" s="191">
        <f t="shared" si="445"/>
        <v>106</v>
      </c>
      <c r="AB1933" s="188">
        <f t="shared" si="446"/>
        <v>0.89622641509433965</v>
      </c>
      <c r="AC1933" s="192">
        <f t="shared" si="436"/>
        <v>0.10377358490566035</v>
      </c>
      <c r="AD1933" s="185"/>
    </row>
    <row r="1934" spans="1:30">
      <c r="A1934" s="184">
        <v>45173</v>
      </c>
      <c r="B1934" s="185" t="s">
        <v>117</v>
      </c>
      <c r="C1934" s="185">
        <v>698</v>
      </c>
      <c r="D1934" s="185">
        <v>15</v>
      </c>
      <c r="E1934" s="185">
        <v>5</v>
      </c>
      <c r="F1934" s="185"/>
      <c r="G1934" s="185">
        <v>41</v>
      </c>
      <c r="H1934" s="185">
        <v>43</v>
      </c>
      <c r="I1934" s="185">
        <v>1</v>
      </c>
      <c r="J1934" s="185">
        <v>6</v>
      </c>
      <c r="K1934" s="185">
        <v>180</v>
      </c>
      <c r="L1934" s="185">
        <v>14</v>
      </c>
      <c r="M1934" s="186">
        <v>15</v>
      </c>
      <c r="N1934" s="187">
        <f>IF(Tabla2[[#This Row],[LECHE RETIRO DIA]]&lt;&gt;ISBLANK(Tabla2[[#This Row],[LECHE RETIRO DIA]]),SUM(Tabla2[[#This Row],[LECHE TANQUE DIA]:[LECHE RETIRO DIA]]),SUM(Tabla2[[#This Row],[LECHE TANQUE DIA]:[LECHE AUTOCONSUMO DIA]]))</f>
        <v>718</v>
      </c>
      <c r="O1934" s="188">
        <f t="shared" si="437"/>
        <v>0.97214484679665736</v>
      </c>
      <c r="P1934" s="189">
        <f t="shared" si="438"/>
        <v>17.512195121951219</v>
      </c>
      <c r="Q1934" s="189">
        <f t="shared" si="439"/>
        <v>17.024390243902438</v>
      </c>
      <c r="R1934" s="189">
        <f t="shared" si="440"/>
        <v>2.5</v>
      </c>
      <c r="S1934" s="189">
        <f t="shared" si="441"/>
        <v>3.9888888888888889</v>
      </c>
      <c r="T1934" s="189">
        <f t="shared" si="442"/>
        <v>4.3902439024390247</v>
      </c>
      <c r="U1934" s="189">
        <f t="shared" si="443"/>
        <v>51.285714285714285</v>
      </c>
      <c r="V1934" s="189">
        <f t="shared" si="444"/>
        <v>2.9285714285714284</v>
      </c>
      <c r="W1934" s="189">
        <f>IFERROR(H1934/M1934,Tabla2[[#This Row],[CARGA PRODUCCION (ANIMALES/HA)]])</f>
        <v>2.8666666666666667</v>
      </c>
      <c r="X1934" s="190">
        <f t="shared" si="447"/>
        <v>2023</v>
      </c>
      <c r="Y1934" s="190">
        <f t="shared" si="448"/>
        <v>9</v>
      </c>
      <c r="Z1934" s="190" t="e">
        <f t="shared" ca="1" si="449"/>
        <v>#NAME?</v>
      </c>
      <c r="AA1934" s="191">
        <f t="shared" si="445"/>
        <v>43</v>
      </c>
      <c r="AB1934" s="188">
        <f t="shared" si="446"/>
        <v>0.95348837209302328</v>
      </c>
      <c r="AC1934" s="192">
        <f t="shared" si="436"/>
        <v>4.6511627906976716E-2</v>
      </c>
      <c r="AD1934" s="185"/>
    </row>
    <row r="1935" spans="1:30">
      <c r="A1935" s="184">
        <v>45174</v>
      </c>
      <c r="B1935" s="185" t="s">
        <v>81</v>
      </c>
      <c r="C1935" s="185">
        <v>2189</v>
      </c>
      <c r="D1935" s="185">
        <v>30</v>
      </c>
      <c r="E1935" s="185">
        <v>9</v>
      </c>
      <c r="F1935" s="185"/>
      <c r="G1935" s="185">
        <v>109</v>
      </c>
      <c r="H1935" s="185">
        <v>111</v>
      </c>
      <c r="I1935" s="185">
        <v>1</v>
      </c>
      <c r="J1935" s="185">
        <v>17</v>
      </c>
      <c r="K1935" s="185">
        <v>600</v>
      </c>
      <c r="L1935" s="185">
        <v>23.4</v>
      </c>
      <c r="M1935" s="186">
        <v>31.01</v>
      </c>
      <c r="N1935" s="187">
        <f>IF(Tabla2[[#This Row],[LECHE RETIRO DIA]]&lt;&gt;ISBLANK(Tabla2[[#This Row],[LECHE RETIRO DIA]]),SUM(Tabla2[[#This Row],[LECHE TANQUE DIA]:[LECHE RETIRO DIA]]),SUM(Tabla2[[#This Row],[LECHE TANQUE DIA]:[LECHE AUTOCONSUMO DIA]]))</f>
        <v>2228</v>
      </c>
      <c r="O1935" s="188">
        <f t="shared" si="437"/>
        <v>0.98249551166965887</v>
      </c>
      <c r="P1935" s="189">
        <f t="shared" si="438"/>
        <v>20.440366972477065</v>
      </c>
      <c r="Q1935" s="189">
        <f t="shared" si="439"/>
        <v>20.082568807339449</v>
      </c>
      <c r="R1935" s="189">
        <f t="shared" si="440"/>
        <v>1.7647058823529411</v>
      </c>
      <c r="S1935" s="189">
        <f t="shared" si="441"/>
        <v>3.7133333333333334</v>
      </c>
      <c r="T1935" s="189">
        <f t="shared" si="442"/>
        <v>5.5045871559633026</v>
      </c>
      <c r="U1935" s="189">
        <f t="shared" si="443"/>
        <v>95.213675213675216</v>
      </c>
      <c r="V1935" s="189">
        <f t="shared" si="444"/>
        <v>4.6581196581196584</v>
      </c>
      <c r="W1935" s="189">
        <f>IFERROR(H1935/M1935,Tabla2[[#This Row],[CARGA PRODUCCION (ANIMALES/HA)]])</f>
        <v>3.5794904869396968</v>
      </c>
      <c r="X1935" s="190">
        <f t="shared" si="447"/>
        <v>2023</v>
      </c>
      <c r="Y1935" s="190">
        <f t="shared" si="448"/>
        <v>9</v>
      </c>
      <c r="Z1935" s="190" t="e">
        <f t="shared" ca="1" si="449"/>
        <v>#NAME?</v>
      </c>
      <c r="AA1935" s="191">
        <f t="shared" si="445"/>
        <v>111</v>
      </c>
      <c r="AB1935" s="188">
        <f t="shared" si="446"/>
        <v>0.98198198198198194</v>
      </c>
      <c r="AC1935" s="192">
        <f t="shared" si="436"/>
        <v>1.8018018018018056E-2</v>
      </c>
      <c r="AD1935" s="185"/>
    </row>
    <row r="1936" spans="1:30">
      <c r="A1936" s="184">
        <v>45174</v>
      </c>
      <c r="B1936" s="185" t="s">
        <v>83</v>
      </c>
      <c r="C1936" s="185">
        <v>2079</v>
      </c>
      <c r="D1936" s="185">
        <v>40</v>
      </c>
      <c r="E1936" s="185">
        <v>9</v>
      </c>
      <c r="F1936" s="185"/>
      <c r="G1936" s="185">
        <v>117</v>
      </c>
      <c r="H1936" s="185">
        <v>130</v>
      </c>
      <c r="I1936" s="185">
        <v>2</v>
      </c>
      <c r="J1936" s="185">
        <v>15</v>
      </c>
      <c r="K1936" s="185">
        <v>680</v>
      </c>
      <c r="L1936" s="185">
        <v>28.9</v>
      </c>
      <c r="M1936" s="186">
        <v>36.590000000000003</v>
      </c>
      <c r="N1936" s="187">
        <f>IF(Tabla2[[#This Row],[LECHE RETIRO DIA]]&lt;&gt;ISBLANK(Tabla2[[#This Row],[LECHE RETIRO DIA]]),SUM(Tabla2[[#This Row],[LECHE TANQUE DIA]:[LECHE RETIRO DIA]]),SUM(Tabla2[[#This Row],[LECHE TANQUE DIA]:[LECHE AUTOCONSUMO DIA]]))</f>
        <v>2128</v>
      </c>
      <c r="O1936" s="188">
        <f t="shared" si="437"/>
        <v>0.97697368421052633</v>
      </c>
      <c r="P1936" s="189">
        <f t="shared" si="438"/>
        <v>18.188034188034187</v>
      </c>
      <c r="Q1936" s="189">
        <f t="shared" si="439"/>
        <v>17.76923076923077</v>
      </c>
      <c r="R1936" s="189">
        <f t="shared" si="440"/>
        <v>2.6666666666666665</v>
      </c>
      <c r="S1936" s="189">
        <f t="shared" si="441"/>
        <v>3.1294117647058823</v>
      </c>
      <c r="T1936" s="189">
        <f t="shared" si="442"/>
        <v>5.8119658119658117</v>
      </c>
      <c r="U1936" s="189">
        <f t="shared" si="443"/>
        <v>73.633217993079583</v>
      </c>
      <c r="V1936" s="189">
        <f t="shared" si="444"/>
        <v>4.0484429065743948</v>
      </c>
      <c r="W1936" s="189">
        <f>IFERROR(H1936/M1936,Tabla2[[#This Row],[CARGA PRODUCCION (ANIMALES/HA)]])</f>
        <v>3.5528833014484831</v>
      </c>
      <c r="X1936" s="190">
        <f t="shared" si="447"/>
        <v>2023</v>
      </c>
      <c r="Y1936" s="190">
        <f t="shared" si="448"/>
        <v>9</v>
      </c>
      <c r="Z1936" s="190" t="e">
        <f t="shared" ca="1" si="449"/>
        <v>#NAME?</v>
      </c>
      <c r="AA1936" s="191">
        <f t="shared" si="445"/>
        <v>130</v>
      </c>
      <c r="AB1936" s="188">
        <f t="shared" si="446"/>
        <v>0.9</v>
      </c>
      <c r="AC1936" s="192">
        <f t="shared" si="436"/>
        <v>9.9999999999999978E-2</v>
      </c>
      <c r="AD1936" s="185"/>
    </row>
    <row r="1937" spans="1:30">
      <c r="A1937" s="184">
        <v>45174</v>
      </c>
      <c r="B1937" s="185" t="s">
        <v>85</v>
      </c>
      <c r="C1937" s="185">
        <v>1730</v>
      </c>
      <c r="D1937" s="185">
        <v>40</v>
      </c>
      <c r="E1937" s="185">
        <v>9</v>
      </c>
      <c r="F1937" s="185"/>
      <c r="G1937" s="185">
        <v>97</v>
      </c>
      <c r="H1937" s="185">
        <v>106</v>
      </c>
      <c r="I1937" s="185">
        <v>0</v>
      </c>
      <c r="J1937" s="185">
        <v>5</v>
      </c>
      <c r="K1937" s="185">
        <v>480</v>
      </c>
      <c r="L1937" s="185">
        <v>26.01</v>
      </c>
      <c r="M1937" s="186">
        <v>34.119999999999997</v>
      </c>
      <c r="N1937" s="187">
        <f>IF(Tabla2[[#This Row],[LECHE RETIRO DIA]]&lt;&gt;ISBLANK(Tabla2[[#This Row],[LECHE RETIRO DIA]]),SUM(Tabla2[[#This Row],[LECHE TANQUE DIA]:[LECHE RETIRO DIA]]),SUM(Tabla2[[#This Row],[LECHE TANQUE DIA]:[LECHE AUTOCONSUMO DIA]]))</f>
        <v>1779</v>
      </c>
      <c r="O1937" s="188">
        <f t="shared" si="437"/>
        <v>0.97245643620011246</v>
      </c>
      <c r="P1937" s="189">
        <f t="shared" si="438"/>
        <v>18.340206185567009</v>
      </c>
      <c r="Q1937" s="189">
        <f t="shared" si="439"/>
        <v>17.835051546391753</v>
      </c>
      <c r="R1937" s="189">
        <f t="shared" si="440"/>
        <v>8</v>
      </c>
      <c r="S1937" s="189">
        <f t="shared" si="441"/>
        <v>3.7062499999999998</v>
      </c>
      <c r="T1937" s="189">
        <f t="shared" si="442"/>
        <v>4.9484536082474229</v>
      </c>
      <c r="U1937" s="189">
        <f t="shared" si="443"/>
        <v>68.396770472895042</v>
      </c>
      <c r="V1937" s="189">
        <f t="shared" si="444"/>
        <v>3.7293348712033829</v>
      </c>
      <c r="W1937" s="189">
        <f>IFERROR(H1937/M1937,Tabla2[[#This Row],[CARGA PRODUCCION (ANIMALES/HA)]])</f>
        <v>3.1066822977725677</v>
      </c>
      <c r="X1937" s="190">
        <f t="shared" si="447"/>
        <v>2023</v>
      </c>
      <c r="Y1937" s="190">
        <f t="shared" si="448"/>
        <v>9</v>
      </c>
      <c r="Z1937" s="190" t="e">
        <f t="shared" ca="1" si="449"/>
        <v>#NAME?</v>
      </c>
      <c r="AA1937" s="191">
        <f t="shared" si="445"/>
        <v>106</v>
      </c>
      <c r="AB1937" s="188">
        <f t="shared" si="446"/>
        <v>0.91509433962264153</v>
      </c>
      <c r="AC1937" s="192">
        <f t="shared" si="436"/>
        <v>8.4905660377358472E-2</v>
      </c>
      <c r="AD1937" s="185"/>
    </row>
    <row r="1938" spans="1:30">
      <c r="A1938" s="184">
        <v>45174</v>
      </c>
      <c r="B1938" s="185" t="s">
        <v>117</v>
      </c>
      <c r="C1938" s="185">
        <v>691</v>
      </c>
      <c r="D1938" s="185">
        <v>15</v>
      </c>
      <c r="E1938" s="185">
        <v>5</v>
      </c>
      <c r="F1938" s="185"/>
      <c r="G1938" s="185">
        <v>41</v>
      </c>
      <c r="H1938" s="185">
        <v>42</v>
      </c>
      <c r="I1938" s="185">
        <v>1</v>
      </c>
      <c r="J1938" s="185">
        <v>6</v>
      </c>
      <c r="K1938" s="185">
        <v>180</v>
      </c>
      <c r="L1938" s="185">
        <v>14</v>
      </c>
      <c r="M1938" s="186">
        <v>15</v>
      </c>
      <c r="N1938" s="187">
        <f>IF(Tabla2[[#This Row],[LECHE RETIRO DIA]]&lt;&gt;ISBLANK(Tabla2[[#This Row],[LECHE RETIRO DIA]]),SUM(Tabla2[[#This Row],[LECHE TANQUE DIA]:[LECHE RETIRO DIA]]),SUM(Tabla2[[#This Row],[LECHE TANQUE DIA]:[LECHE AUTOCONSUMO DIA]]))</f>
        <v>711</v>
      </c>
      <c r="O1938" s="188">
        <f t="shared" si="437"/>
        <v>0.97187060478199716</v>
      </c>
      <c r="P1938" s="189">
        <f t="shared" si="438"/>
        <v>17.341463414634145</v>
      </c>
      <c r="Q1938" s="189">
        <f t="shared" si="439"/>
        <v>16.853658536585368</v>
      </c>
      <c r="R1938" s="189">
        <f t="shared" si="440"/>
        <v>2.5</v>
      </c>
      <c r="S1938" s="189">
        <f t="shared" si="441"/>
        <v>3.95</v>
      </c>
      <c r="T1938" s="189">
        <f t="shared" si="442"/>
        <v>4.3902439024390247</v>
      </c>
      <c r="U1938" s="189">
        <f t="shared" si="443"/>
        <v>50.785714285714285</v>
      </c>
      <c r="V1938" s="189">
        <f t="shared" si="444"/>
        <v>2.9285714285714284</v>
      </c>
      <c r="W1938" s="189">
        <f>IFERROR(H1938/M1938,Tabla2[[#This Row],[CARGA PRODUCCION (ANIMALES/HA)]])</f>
        <v>2.8</v>
      </c>
      <c r="X1938" s="190">
        <f t="shared" si="447"/>
        <v>2023</v>
      </c>
      <c r="Y1938" s="190">
        <f t="shared" si="448"/>
        <v>9</v>
      </c>
      <c r="Z1938" s="190" t="e">
        <f t="shared" ca="1" si="449"/>
        <v>#NAME?</v>
      </c>
      <c r="AA1938" s="191">
        <f t="shared" si="445"/>
        <v>42</v>
      </c>
      <c r="AB1938" s="188">
        <f t="shared" si="446"/>
        <v>0.97619047619047616</v>
      </c>
      <c r="AC1938" s="192">
        <f t="shared" si="436"/>
        <v>2.3809523809523836E-2</v>
      </c>
      <c r="AD1938" s="185"/>
    </row>
    <row r="1939" spans="1:30">
      <c r="A1939" s="184">
        <v>45175</v>
      </c>
      <c r="B1939" s="185" t="s">
        <v>81</v>
      </c>
      <c r="C1939" s="185">
        <v>2217</v>
      </c>
      <c r="D1939" s="185">
        <v>30</v>
      </c>
      <c r="E1939" s="185">
        <v>9</v>
      </c>
      <c r="F1939" s="185"/>
      <c r="G1939" s="185">
        <v>109</v>
      </c>
      <c r="H1939" s="185">
        <v>111</v>
      </c>
      <c r="I1939" s="185">
        <v>1</v>
      </c>
      <c r="J1939" s="185">
        <v>17</v>
      </c>
      <c r="K1939" s="185">
        <v>600</v>
      </c>
      <c r="L1939" s="185">
        <v>23.4</v>
      </c>
      <c r="M1939" s="186">
        <v>31.01</v>
      </c>
      <c r="N1939" s="187">
        <f>IF(Tabla2[[#This Row],[LECHE RETIRO DIA]]&lt;&gt;ISBLANK(Tabla2[[#This Row],[LECHE RETIRO DIA]]),SUM(Tabla2[[#This Row],[LECHE TANQUE DIA]:[LECHE RETIRO DIA]]),SUM(Tabla2[[#This Row],[LECHE TANQUE DIA]:[LECHE AUTOCONSUMO DIA]]))</f>
        <v>2256</v>
      </c>
      <c r="O1939" s="188">
        <f t="shared" si="437"/>
        <v>0.98271276595744683</v>
      </c>
      <c r="P1939" s="189">
        <f t="shared" si="438"/>
        <v>20.697247706422019</v>
      </c>
      <c r="Q1939" s="189">
        <f t="shared" si="439"/>
        <v>20.339449541284402</v>
      </c>
      <c r="R1939" s="189">
        <f t="shared" si="440"/>
        <v>1.7647058823529411</v>
      </c>
      <c r="S1939" s="189">
        <f t="shared" si="441"/>
        <v>3.76</v>
      </c>
      <c r="T1939" s="189">
        <f t="shared" si="442"/>
        <v>5.5045871559633026</v>
      </c>
      <c r="U1939" s="189">
        <f t="shared" si="443"/>
        <v>96.410256410256423</v>
      </c>
      <c r="V1939" s="189">
        <f t="shared" si="444"/>
        <v>4.6581196581196584</v>
      </c>
      <c r="W1939" s="189">
        <f>IFERROR(H1939/M1939,Tabla2[[#This Row],[CARGA PRODUCCION (ANIMALES/HA)]])</f>
        <v>3.5794904869396968</v>
      </c>
      <c r="X1939" s="190">
        <f t="shared" si="447"/>
        <v>2023</v>
      </c>
      <c r="Y1939" s="190">
        <f t="shared" si="448"/>
        <v>9</v>
      </c>
      <c r="Z1939" s="190" t="e">
        <f t="shared" ca="1" si="449"/>
        <v>#NAME?</v>
      </c>
      <c r="AA1939" s="191">
        <f t="shared" si="445"/>
        <v>111</v>
      </c>
      <c r="AB1939" s="188">
        <f t="shared" si="446"/>
        <v>0.98198198198198194</v>
      </c>
      <c r="AC1939" s="192">
        <f t="shared" si="436"/>
        <v>1.8018018018018056E-2</v>
      </c>
      <c r="AD1939" s="185"/>
    </row>
    <row r="1940" spans="1:30">
      <c r="A1940" s="184">
        <v>45175</v>
      </c>
      <c r="B1940" s="185" t="s">
        <v>83</v>
      </c>
      <c r="C1940" s="185">
        <v>2113</v>
      </c>
      <c r="D1940" s="185">
        <v>40</v>
      </c>
      <c r="E1940" s="185">
        <v>9</v>
      </c>
      <c r="F1940" s="185"/>
      <c r="G1940" s="185">
        <v>118</v>
      </c>
      <c r="H1940" s="185">
        <v>129</v>
      </c>
      <c r="I1940" s="185">
        <v>2</v>
      </c>
      <c r="J1940" s="185">
        <v>15</v>
      </c>
      <c r="K1940" s="185">
        <v>680</v>
      </c>
      <c r="L1940" s="185">
        <v>28.9</v>
      </c>
      <c r="M1940" s="186">
        <v>36.590000000000003</v>
      </c>
      <c r="N1940" s="187">
        <f>IF(Tabla2[[#This Row],[LECHE RETIRO DIA]]&lt;&gt;ISBLANK(Tabla2[[#This Row],[LECHE RETIRO DIA]]),SUM(Tabla2[[#This Row],[LECHE TANQUE DIA]:[LECHE RETIRO DIA]]),SUM(Tabla2[[#This Row],[LECHE TANQUE DIA]:[LECHE AUTOCONSUMO DIA]]))</f>
        <v>2162</v>
      </c>
      <c r="O1940" s="188">
        <f t="shared" si="437"/>
        <v>0.97733580018501387</v>
      </c>
      <c r="P1940" s="189">
        <f t="shared" si="438"/>
        <v>18.322033898305083</v>
      </c>
      <c r="Q1940" s="189">
        <f t="shared" si="439"/>
        <v>17.906779661016948</v>
      </c>
      <c r="R1940" s="189">
        <f t="shared" si="440"/>
        <v>2.6666666666666665</v>
      </c>
      <c r="S1940" s="189">
        <f t="shared" si="441"/>
        <v>3.1794117647058822</v>
      </c>
      <c r="T1940" s="189">
        <f t="shared" si="442"/>
        <v>5.7627118644067794</v>
      </c>
      <c r="U1940" s="189">
        <f t="shared" si="443"/>
        <v>74.809688581314887</v>
      </c>
      <c r="V1940" s="189">
        <f t="shared" si="444"/>
        <v>4.0830449826989623</v>
      </c>
      <c r="W1940" s="189">
        <f>IFERROR(H1940/M1940,Tabla2[[#This Row],[CARGA PRODUCCION (ANIMALES/HA)]])</f>
        <v>3.5255534298988791</v>
      </c>
      <c r="X1940" s="190">
        <f t="shared" si="447"/>
        <v>2023</v>
      </c>
      <c r="Y1940" s="190">
        <f t="shared" si="448"/>
        <v>9</v>
      </c>
      <c r="Z1940" s="190" t="e">
        <f t="shared" ca="1" si="449"/>
        <v>#NAME?</v>
      </c>
      <c r="AA1940" s="191">
        <f t="shared" si="445"/>
        <v>129</v>
      </c>
      <c r="AB1940" s="188">
        <f t="shared" si="446"/>
        <v>0.9147286821705426</v>
      </c>
      <c r="AC1940" s="192">
        <f t="shared" si="436"/>
        <v>8.5271317829457405E-2</v>
      </c>
      <c r="AD1940" s="185"/>
    </row>
    <row r="1941" spans="1:30">
      <c r="A1941" s="184">
        <v>45175</v>
      </c>
      <c r="B1941" s="185" t="s">
        <v>85</v>
      </c>
      <c r="C1941" s="185">
        <v>1730</v>
      </c>
      <c r="D1941" s="185">
        <v>40</v>
      </c>
      <c r="E1941" s="185">
        <v>9</v>
      </c>
      <c r="F1941" s="185"/>
      <c r="G1941" s="185">
        <v>97</v>
      </c>
      <c r="H1941" s="185">
        <v>106</v>
      </c>
      <c r="I1941" s="185">
        <v>0</v>
      </c>
      <c r="J1941" s="185">
        <v>5</v>
      </c>
      <c r="K1941" s="185">
        <v>480</v>
      </c>
      <c r="L1941" s="185">
        <v>26.01</v>
      </c>
      <c r="M1941" s="186">
        <v>34.119999999999997</v>
      </c>
      <c r="N1941" s="187">
        <f>IF(Tabla2[[#This Row],[LECHE RETIRO DIA]]&lt;&gt;ISBLANK(Tabla2[[#This Row],[LECHE RETIRO DIA]]),SUM(Tabla2[[#This Row],[LECHE TANQUE DIA]:[LECHE RETIRO DIA]]),SUM(Tabla2[[#This Row],[LECHE TANQUE DIA]:[LECHE AUTOCONSUMO DIA]]))</f>
        <v>1779</v>
      </c>
      <c r="O1941" s="188">
        <f t="shared" si="437"/>
        <v>0.97245643620011246</v>
      </c>
      <c r="P1941" s="189">
        <f t="shared" si="438"/>
        <v>18.340206185567009</v>
      </c>
      <c r="Q1941" s="189">
        <f t="shared" si="439"/>
        <v>17.835051546391753</v>
      </c>
      <c r="R1941" s="189">
        <f t="shared" si="440"/>
        <v>8</v>
      </c>
      <c r="S1941" s="189">
        <f t="shared" si="441"/>
        <v>3.7062499999999998</v>
      </c>
      <c r="T1941" s="189">
        <f t="shared" si="442"/>
        <v>4.9484536082474229</v>
      </c>
      <c r="U1941" s="189">
        <f t="shared" si="443"/>
        <v>68.396770472895042</v>
      </c>
      <c r="V1941" s="189">
        <f t="shared" si="444"/>
        <v>3.7293348712033829</v>
      </c>
      <c r="W1941" s="189">
        <f>IFERROR(H1941/M1941,Tabla2[[#This Row],[CARGA PRODUCCION (ANIMALES/HA)]])</f>
        <v>3.1066822977725677</v>
      </c>
      <c r="X1941" s="190">
        <f t="shared" si="447"/>
        <v>2023</v>
      </c>
      <c r="Y1941" s="190">
        <f t="shared" si="448"/>
        <v>9</v>
      </c>
      <c r="Z1941" s="190" t="e">
        <f t="shared" ca="1" si="449"/>
        <v>#NAME?</v>
      </c>
      <c r="AA1941" s="191">
        <f t="shared" si="445"/>
        <v>106</v>
      </c>
      <c r="AB1941" s="188">
        <f t="shared" si="446"/>
        <v>0.91509433962264153</v>
      </c>
      <c r="AC1941" s="192">
        <f t="shared" si="436"/>
        <v>8.4905660377358472E-2</v>
      </c>
      <c r="AD1941" s="185"/>
    </row>
    <row r="1942" spans="1:30">
      <c r="A1942" s="184">
        <v>45175</v>
      </c>
      <c r="B1942" s="185" t="s">
        <v>88</v>
      </c>
      <c r="C1942" s="185">
        <v>694</v>
      </c>
      <c r="D1942" s="185">
        <v>15</v>
      </c>
      <c r="E1942" s="185">
        <v>5</v>
      </c>
      <c r="F1942" s="185"/>
      <c r="G1942" s="185">
        <v>41</v>
      </c>
      <c r="H1942" s="185">
        <v>42</v>
      </c>
      <c r="I1942" s="185">
        <v>0</v>
      </c>
      <c r="J1942" s="185">
        <v>6</v>
      </c>
      <c r="K1942" s="185">
        <v>180</v>
      </c>
      <c r="L1942" s="185">
        <v>14</v>
      </c>
      <c r="M1942" s="186">
        <v>15</v>
      </c>
      <c r="N1942" s="187">
        <f>IF(Tabla2[[#This Row],[LECHE RETIRO DIA]]&lt;&gt;ISBLANK(Tabla2[[#This Row],[LECHE RETIRO DIA]]),SUM(Tabla2[[#This Row],[LECHE TANQUE DIA]:[LECHE RETIRO DIA]]),SUM(Tabla2[[#This Row],[LECHE TANQUE DIA]:[LECHE AUTOCONSUMO DIA]]))</f>
        <v>714</v>
      </c>
      <c r="O1942" s="188">
        <f t="shared" si="437"/>
        <v>0.97198879551820727</v>
      </c>
      <c r="P1942" s="189">
        <f t="shared" si="438"/>
        <v>17.414634146341463</v>
      </c>
      <c r="Q1942" s="189">
        <f t="shared" si="439"/>
        <v>16.926829268292682</v>
      </c>
      <c r="R1942" s="189">
        <f t="shared" si="440"/>
        <v>2.5</v>
      </c>
      <c r="S1942" s="189">
        <f t="shared" si="441"/>
        <v>3.9666666666666668</v>
      </c>
      <c r="T1942" s="189">
        <f t="shared" si="442"/>
        <v>4.3902439024390247</v>
      </c>
      <c r="U1942" s="189">
        <f t="shared" si="443"/>
        <v>51</v>
      </c>
      <c r="V1942" s="189">
        <f t="shared" si="444"/>
        <v>2.9285714285714284</v>
      </c>
      <c r="W1942" s="189">
        <f>IFERROR(H1942/M1942,Tabla2[[#This Row],[CARGA PRODUCCION (ANIMALES/HA)]])</f>
        <v>2.8</v>
      </c>
      <c r="X1942" s="190">
        <f t="shared" si="447"/>
        <v>2023</v>
      </c>
      <c r="Y1942" s="190">
        <f t="shared" si="448"/>
        <v>9</v>
      </c>
      <c r="Z1942" s="190" t="e">
        <f t="shared" ca="1" si="449"/>
        <v>#NAME?</v>
      </c>
      <c r="AA1942" s="191">
        <f t="shared" si="445"/>
        <v>42</v>
      </c>
      <c r="AB1942" s="188">
        <f t="shared" si="446"/>
        <v>0.97619047619047616</v>
      </c>
      <c r="AC1942" s="192">
        <f t="shared" ref="AC1942:AC2005" si="450">IFERROR(1-AB1942,"")</f>
        <v>2.3809523809523836E-2</v>
      </c>
      <c r="AD1942" s="185"/>
    </row>
    <row r="1943" spans="1:30">
      <c r="A1943" s="184">
        <v>45176</v>
      </c>
      <c r="B1943" s="185" t="s">
        <v>81</v>
      </c>
      <c r="C1943" s="185">
        <v>2175</v>
      </c>
      <c r="D1943" s="185">
        <v>30</v>
      </c>
      <c r="E1943" s="185">
        <v>9</v>
      </c>
      <c r="F1943" s="185"/>
      <c r="G1943" s="185">
        <v>108</v>
      </c>
      <c r="H1943" s="185">
        <v>110</v>
      </c>
      <c r="I1943" s="185">
        <v>1</v>
      </c>
      <c r="J1943" s="185">
        <v>17</v>
      </c>
      <c r="K1943" s="185">
        <v>600</v>
      </c>
      <c r="L1943" s="185">
        <v>23.4</v>
      </c>
      <c r="M1943" s="186">
        <v>31.01</v>
      </c>
      <c r="N1943" s="187">
        <f>IF(Tabla2[[#This Row],[LECHE RETIRO DIA]]&lt;&gt;ISBLANK(Tabla2[[#This Row],[LECHE RETIRO DIA]]),SUM(Tabla2[[#This Row],[LECHE TANQUE DIA]:[LECHE RETIRO DIA]]),SUM(Tabla2[[#This Row],[LECHE TANQUE DIA]:[LECHE AUTOCONSUMO DIA]]))</f>
        <v>2214</v>
      </c>
      <c r="O1943" s="188">
        <f t="shared" si="437"/>
        <v>0.98238482384823844</v>
      </c>
      <c r="P1943" s="189">
        <f t="shared" si="438"/>
        <v>20.5</v>
      </c>
      <c r="Q1943" s="189">
        <f t="shared" si="439"/>
        <v>20.138888888888889</v>
      </c>
      <c r="R1943" s="189">
        <f t="shared" si="440"/>
        <v>1.7647058823529411</v>
      </c>
      <c r="S1943" s="189">
        <f t="shared" si="441"/>
        <v>3.69</v>
      </c>
      <c r="T1943" s="189">
        <f t="shared" si="442"/>
        <v>5.5555555555555554</v>
      </c>
      <c r="U1943" s="189">
        <f t="shared" si="443"/>
        <v>94.615384615384627</v>
      </c>
      <c r="V1943" s="189">
        <f t="shared" si="444"/>
        <v>4.6153846153846159</v>
      </c>
      <c r="W1943" s="189">
        <f>IFERROR(H1943/M1943,Tabla2[[#This Row],[CARGA PRODUCCION (ANIMALES/HA)]])</f>
        <v>3.547242824895195</v>
      </c>
      <c r="X1943" s="190">
        <f t="shared" si="447"/>
        <v>2023</v>
      </c>
      <c r="Y1943" s="190">
        <f t="shared" si="448"/>
        <v>9</v>
      </c>
      <c r="Z1943" s="190" t="e">
        <f t="shared" ca="1" si="449"/>
        <v>#NAME?</v>
      </c>
      <c r="AA1943" s="191">
        <f t="shared" si="445"/>
        <v>110</v>
      </c>
      <c r="AB1943" s="188">
        <f t="shared" si="446"/>
        <v>0.98181818181818181</v>
      </c>
      <c r="AC1943" s="192">
        <f t="shared" si="450"/>
        <v>1.8181818181818188E-2</v>
      </c>
      <c r="AD1943" s="185"/>
    </row>
    <row r="1944" spans="1:30">
      <c r="A1944" s="184">
        <v>45176</v>
      </c>
      <c r="B1944" s="185" t="s">
        <v>83</v>
      </c>
      <c r="C1944" s="185">
        <v>2113</v>
      </c>
      <c r="D1944" s="185">
        <v>40</v>
      </c>
      <c r="E1944" s="185">
        <v>9</v>
      </c>
      <c r="F1944" s="185"/>
      <c r="G1944" s="185">
        <v>118</v>
      </c>
      <c r="H1944" s="185">
        <v>129</v>
      </c>
      <c r="I1944" s="185">
        <v>2</v>
      </c>
      <c r="J1944" s="185">
        <v>15</v>
      </c>
      <c r="K1944" s="185">
        <v>680</v>
      </c>
      <c r="L1944" s="185">
        <v>29.8</v>
      </c>
      <c r="M1944" s="186">
        <v>36.590000000000003</v>
      </c>
      <c r="N1944" s="187">
        <f>IF(Tabla2[[#This Row],[LECHE RETIRO DIA]]&lt;&gt;ISBLANK(Tabla2[[#This Row],[LECHE RETIRO DIA]]),SUM(Tabla2[[#This Row],[LECHE TANQUE DIA]:[LECHE RETIRO DIA]]),SUM(Tabla2[[#This Row],[LECHE TANQUE DIA]:[LECHE AUTOCONSUMO DIA]]))</f>
        <v>2162</v>
      </c>
      <c r="O1944" s="188">
        <f t="shared" si="437"/>
        <v>0.97733580018501387</v>
      </c>
      <c r="P1944" s="189">
        <f t="shared" si="438"/>
        <v>18.322033898305083</v>
      </c>
      <c r="Q1944" s="189">
        <f t="shared" si="439"/>
        <v>17.906779661016948</v>
      </c>
      <c r="R1944" s="189">
        <f t="shared" si="440"/>
        <v>2.6666666666666665</v>
      </c>
      <c r="S1944" s="189">
        <f t="shared" si="441"/>
        <v>3.1794117647058822</v>
      </c>
      <c r="T1944" s="189">
        <f t="shared" si="442"/>
        <v>5.7627118644067794</v>
      </c>
      <c r="U1944" s="189">
        <f t="shared" si="443"/>
        <v>72.550335570469798</v>
      </c>
      <c r="V1944" s="189">
        <f t="shared" si="444"/>
        <v>3.9597315436241609</v>
      </c>
      <c r="W1944" s="189">
        <f>IFERROR(H1944/M1944,Tabla2[[#This Row],[CARGA PRODUCCION (ANIMALES/HA)]])</f>
        <v>3.5255534298988791</v>
      </c>
      <c r="X1944" s="190">
        <f t="shared" si="447"/>
        <v>2023</v>
      </c>
      <c r="Y1944" s="190">
        <f t="shared" si="448"/>
        <v>9</v>
      </c>
      <c r="Z1944" s="190" t="e">
        <f t="shared" ca="1" si="449"/>
        <v>#NAME?</v>
      </c>
      <c r="AA1944" s="191">
        <f t="shared" si="445"/>
        <v>129</v>
      </c>
      <c r="AB1944" s="188">
        <f t="shared" si="446"/>
        <v>0.9147286821705426</v>
      </c>
      <c r="AC1944" s="192">
        <f t="shared" si="450"/>
        <v>8.5271317829457405E-2</v>
      </c>
      <c r="AD1944" s="185"/>
    </row>
    <row r="1945" spans="1:30">
      <c r="A1945" s="184">
        <v>45176</v>
      </c>
      <c r="B1945" s="185" t="s">
        <v>85</v>
      </c>
      <c r="C1945" s="185">
        <v>1665</v>
      </c>
      <c r="D1945" s="185">
        <v>40</v>
      </c>
      <c r="E1945" s="185">
        <v>9</v>
      </c>
      <c r="F1945" s="185"/>
      <c r="G1945" s="185">
        <v>97</v>
      </c>
      <c r="H1945" s="185">
        <v>106</v>
      </c>
      <c r="I1945" s="185">
        <v>0</v>
      </c>
      <c r="J1945" s="185">
        <v>5</v>
      </c>
      <c r="K1945" s="185">
        <v>480</v>
      </c>
      <c r="L1945" s="185">
        <v>26.01</v>
      </c>
      <c r="M1945" s="186">
        <v>34.119999999999997</v>
      </c>
      <c r="N1945" s="187">
        <f>IF(Tabla2[[#This Row],[LECHE RETIRO DIA]]&lt;&gt;ISBLANK(Tabla2[[#This Row],[LECHE RETIRO DIA]]),SUM(Tabla2[[#This Row],[LECHE TANQUE DIA]:[LECHE RETIRO DIA]]),SUM(Tabla2[[#This Row],[LECHE TANQUE DIA]:[LECHE AUTOCONSUMO DIA]]))</f>
        <v>1714</v>
      </c>
      <c r="O1945" s="188">
        <f t="shared" si="437"/>
        <v>0.97141190198366389</v>
      </c>
      <c r="P1945" s="189">
        <f t="shared" si="438"/>
        <v>17.670103092783506</v>
      </c>
      <c r="Q1945" s="189">
        <f t="shared" si="439"/>
        <v>17.164948453608247</v>
      </c>
      <c r="R1945" s="189">
        <f t="shared" si="440"/>
        <v>8</v>
      </c>
      <c r="S1945" s="189">
        <f t="shared" si="441"/>
        <v>3.5708333333333333</v>
      </c>
      <c r="T1945" s="189">
        <f t="shared" si="442"/>
        <v>4.9484536082474229</v>
      </c>
      <c r="U1945" s="189">
        <f t="shared" si="443"/>
        <v>65.897731641676273</v>
      </c>
      <c r="V1945" s="189">
        <f t="shared" si="444"/>
        <v>3.7293348712033829</v>
      </c>
      <c r="W1945" s="189">
        <f>IFERROR(H1945/M1945,Tabla2[[#This Row],[CARGA PRODUCCION (ANIMALES/HA)]])</f>
        <v>3.1066822977725677</v>
      </c>
      <c r="X1945" s="190">
        <f t="shared" si="447"/>
        <v>2023</v>
      </c>
      <c r="Y1945" s="190">
        <f t="shared" si="448"/>
        <v>9</v>
      </c>
      <c r="Z1945" s="190" t="e">
        <f t="shared" ca="1" si="449"/>
        <v>#NAME?</v>
      </c>
      <c r="AA1945" s="191">
        <f t="shared" si="445"/>
        <v>106</v>
      </c>
      <c r="AB1945" s="188">
        <f t="shared" si="446"/>
        <v>0.91509433962264153</v>
      </c>
      <c r="AC1945" s="192">
        <f t="shared" si="450"/>
        <v>8.4905660377358472E-2</v>
      </c>
      <c r="AD1945" s="185"/>
    </row>
    <row r="1946" spans="1:30">
      <c r="A1946" s="184">
        <v>45176</v>
      </c>
      <c r="B1946" s="185" t="s">
        <v>88</v>
      </c>
      <c r="C1946" s="185">
        <v>695</v>
      </c>
      <c r="D1946" s="185">
        <v>15</v>
      </c>
      <c r="E1946" s="185">
        <v>5</v>
      </c>
      <c r="F1946" s="185"/>
      <c r="G1946" s="185">
        <v>41</v>
      </c>
      <c r="H1946" s="185">
        <v>42</v>
      </c>
      <c r="I1946" s="185">
        <v>0</v>
      </c>
      <c r="J1946" s="185">
        <v>6</v>
      </c>
      <c r="K1946" s="185">
        <v>180</v>
      </c>
      <c r="L1946" s="185">
        <v>14</v>
      </c>
      <c r="M1946" s="186">
        <v>15</v>
      </c>
      <c r="N1946" s="187">
        <f>IF(Tabla2[[#This Row],[LECHE RETIRO DIA]]&lt;&gt;ISBLANK(Tabla2[[#This Row],[LECHE RETIRO DIA]]),SUM(Tabla2[[#This Row],[LECHE TANQUE DIA]:[LECHE RETIRO DIA]]),SUM(Tabla2[[#This Row],[LECHE TANQUE DIA]:[LECHE AUTOCONSUMO DIA]]))</f>
        <v>715</v>
      </c>
      <c r="O1946" s="188">
        <f t="shared" si="437"/>
        <v>0.97202797202797198</v>
      </c>
      <c r="P1946" s="189">
        <f t="shared" si="438"/>
        <v>17.439024390243901</v>
      </c>
      <c r="Q1946" s="189">
        <f t="shared" si="439"/>
        <v>16.951219512195124</v>
      </c>
      <c r="R1946" s="189">
        <f t="shared" si="440"/>
        <v>2.5</v>
      </c>
      <c r="S1946" s="189">
        <f t="shared" si="441"/>
        <v>3.9722222222222223</v>
      </c>
      <c r="T1946" s="189">
        <f t="shared" si="442"/>
        <v>4.3902439024390247</v>
      </c>
      <c r="U1946" s="189">
        <f t="shared" si="443"/>
        <v>51.071428571428569</v>
      </c>
      <c r="V1946" s="189">
        <f t="shared" si="444"/>
        <v>2.9285714285714284</v>
      </c>
      <c r="W1946" s="189">
        <f>IFERROR(H1946/M1946,Tabla2[[#This Row],[CARGA PRODUCCION (ANIMALES/HA)]])</f>
        <v>2.8</v>
      </c>
      <c r="X1946" s="190">
        <f t="shared" si="447"/>
        <v>2023</v>
      </c>
      <c r="Y1946" s="190">
        <f t="shared" si="448"/>
        <v>9</v>
      </c>
      <c r="Z1946" s="190" t="e">
        <f t="shared" ca="1" si="449"/>
        <v>#NAME?</v>
      </c>
      <c r="AA1946" s="191">
        <f t="shared" si="445"/>
        <v>42</v>
      </c>
      <c r="AB1946" s="188">
        <f t="shared" si="446"/>
        <v>0.97619047619047616</v>
      </c>
      <c r="AC1946" s="192">
        <f t="shared" si="450"/>
        <v>2.3809523809523836E-2</v>
      </c>
      <c r="AD1946" s="185"/>
    </row>
    <row r="1947" spans="1:30">
      <c r="A1947" s="184">
        <v>45177</v>
      </c>
      <c r="B1947" s="185" t="s">
        <v>81</v>
      </c>
      <c r="C1947" s="185">
        <v>2175</v>
      </c>
      <c r="D1947" s="185">
        <v>30</v>
      </c>
      <c r="E1947" s="185">
        <v>9</v>
      </c>
      <c r="F1947" s="185"/>
      <c r="G1947" s="185">
        <v>108</v>
      </c>
      <c r="H1947" s="185">
        <v>110</v>
      </c>
      <c r="I1947" s="185">
        <v>1</v>
      </c>
      <c r="J1947" s="185">
        <v>17</v>
      </c>
      <c r="K1947" s="185">
        <v>600</v>
      </c>
      <c r="L1947" s="185">
        <v>23.4</v>
      </c>
      <c r="M1947" s="186">
        <v>31.01</v>
      </c>
      <c r="N1947" s="187">
        <f>IF(Tabla2[[#This Row],[LECHE RETIRO DIA]]&lt;&gt;ISBLANK(Tabla2[[#This Row],[LECHE RETIRO DIA]]),SUM(Tabla2[[#This Row],[LECHE TANQUE DIA]:[LECHE RETIRO DIA]]),SUM(Tabla2[[#This Row],[LECHE TANQUE DIA]:[LECHE AUTOCONSUMO DIA]]))</f>
        <v>2214</v>
      </c>
      <c r="O1947" s="188">
        <f t="shared" si="437"/>
        <v>0.98238482384823844</v>
      </c>
      <c r="P1947" s="189">
        <f t="shared" si="438"/>
        <v>20.5</v>
      </c>
      <c r="Q1947" s="189">
        <f t="shared" si="439"/>
        <v>20.138888888888889</v>
      </c>
      <c r="R1947" s="189">
        <f t="shared" si="440"/>
        <v>1.7647058823529411</v>
      </c>
      <c r="S1947" s="189">
        <f t="shared" si="441"/>
        <v>3.69</v>
      </c>
      <c r="T1947" s="189">
        <f t="shared" si="442"/>
        <v>5.5555555555555554</v>
      </c>
      <c r="U1947" s="189">
        <f t="shared" si="443"/>
        <v>94.615384615384627</v>
      </c>
      <c r="V1947" s="189">
        <f t="shared" si="444"/>
        <v>4.6153846153846159</v>
      </c>
      <c r="W1947" s="189">
        <f>IFERROR(H1947/M1947,Tabla2[[#This Row],[CARGA PRODUCCION (ANIMALES/HA)]])</f>
        <v>3.547242824895195</v>
      </c>
      <c r="X1947" s="190">
        <f t="shared" si="447"/>
        <v>2023</v>
      </c>
      <c r="Y1947" s="190">
        <f t="shared" si="448"/>
        <v>9</v>
      </c>
      <c r="Z1947" s="190" t="e">
        <f t="shared" ca="1" si="449"/>
        <v>#NAME?</v>
      </c>
      <c r="AA1947" s="191">
        <f t="shared" si="445"/>
        <v>110</v>
      </c>
      <c r="AB1947" s="188">
        <f t="shared" si="446"/>
        <v>0.98181818181818181</v>
      </c>
      <c r="AC1947" s="192">
        <f t="shared" si="450"/>
        <v>1.8181818181818188E-2</v>
      </c>
      <c r="AD1947" s="185"/>
    </row>
    <row r="1948" spans="1:30">
      <c r="A1948" s="184">
        <v>45177</v>
      </c>
      <c r="B1948" s="185" t="s">
        <v>83</v>
      </c>
      <c r="C1948" s="185">
        <v>2113</v>
      </c>
      <c r="D1948" s="185">
        <v>40</v>
      </c>
      <c r="E1948" s="185">
        <v>9</v>
      </c>
      <c r="F1948" s="185"/>
      <c r="G1948" s="185">
        <v>118</v>
      </c>
      <c r="H1948" s="185">
        <v>129</v>
      </c>
      <c r="I1948" s="185">
        <v>2</v>
      </c>
      <c r="J1948" s="185">
        <v>15</v>
      </c>
      <c r="K1948" s="185">
        <v>680</v>
      </c>
      <c r="L1948" s="185">
        <v>29.8</v>
      </c>
      <c r="M1948" s="186">
        <v>36.590000000000003</v>
      </c>
      <c r="N1948" s="187">
        <f>IF(Tabla2[[#This Row],[LECHE RETIRO DIA]]&lt;&gt;ISBLANK(Tabla2[[#This Row],[LECHE RETIRO DIA]]),SUM(Tabla2[[#This Row],[LECHE TANQUE DIA]:[LECHE RETIRO DIA]]),SUM(Tabla2[[#This Row],[LECHE TANQUE DIA]:[LECHE AUTOCONSUMO DIA]]))</f>
        <v>2162</v>
      </c>
      <c r="O1948" s="188">
        <f t="shared" si="437"/>
        <v>0.97733580018501387</v>
      </c>
      <c r="P1948" s="189">
        <f t="shared" si="438"/>
        <v>18.322033898305083</v>
      </c>
      <c r="Q1948" s="189">
        <f t="shared" si="439"/>
        <v>17.906779661016948</v>
      </c>
      <c r="R1948" s="189">
        <f t="shared" si="440"/>
        <v>2.6666666666666665</v>
      </c>
      <c r="S1948" s="189">
        <f t="shared" si="441"/>
        <v>3.1794117647058822</v>
      </c>
      <c r="T1948" s="189">
        <f t="shared" si="442"/>
        <v>5.7627118644067794</v>
      </c>
      <c r="U1948" s="189">
        <f t="shared" si="443"/>
        <v>72.550335570469798</v>
      </c>
      <c r="V1948" s="189">
        <f t="shared" si="444"/>
        <v>3.9597315436241609</v>
      </c>
      <c r="W1948" s="189">
        <f>IFERROR(H1948/M1948,Tabla2[[#This Row],[CARGA PRODUCCION (ANIMALES/HA)]])</f>
        <v>3.5255534298988791</v>
      </c>
      <c r="X1948" s="190">
        <f t="shared" si="447"/>
        <v>2023</v>
      </c>
      <c r="Y1948" s="190">
        <f t="shared" si="448"/>
        <v>9</v>
      </c>
      <c r="Z1948" s="190" t="e">
        <f t="shared" ca="1" si="449"/>
        <v>#NAME?</v>
      </c>
      <c r="AA1948" s="191">
        <f t="shared" si="445"/>
        <v>129</v>
      </c>
      <c r="AB1948" s="188">
        <f t="shared" si="446"/>
        <v>0.9147286821705426</v>
      </c>
      <c r="AC1948" s="192">
        <f t="shared" si="450"/>
        <v>8.5271317829457405E-2</v>
      </c>
      <c r="AD1948" s="185"/>
    </row>
    <row r="1949" spans="1:30">
      <c r="A1949" s="184">
        <v>45177</v>
      </c>
      <c r="B1949" s="185" t="s">
        <v>85</v>
      </c>
      <c r="C1949" s="185">
        <v>1679</v>
      </c>
      <c r="D1949" s="185">
        <v>40</v>
      </c>
      <c r="E1949" s="185">
        <v>9</v>
      </c>
      <c r="F1949" s="185"/>
      <c r="G1949" s="185">
        <v>97</v>
      </c>
      <c r="H1949" s="185">
        <v>106</v>
      </c>
      <c r="I1949" s="185">
        <v>0</v>
      </c>
      <c r="J1949" s="185">
        <v>5</v>
      </c>
      <c r="K1949" s="185">
        <v>480</v>
      </c>
      <c r="L1949" s="185">
        <v>26.01</v>
      </c>
      <c r="M1949" s="186">
        <v>34.119999999999997</v>
      </c>
      <c r="N1949" s="187">
        <f>IF(Tabla2[[#This Row],[LECHE RETIRO DIA]]&lt;&gt;ISBLANK(Tabla2[[#This Row],[LECHE RETIRO DIA]]),SUM(Tabla2[[#This Row],[LECHE TANQUE DIA]:[LECHE RETIRO DIA]]),SUM(Tabla2[[#This Row],[LECHE TANQUE DIA]:[LECHE AUTOCONSUMO DIA]]))</f>
        <v>1728</v>
      </c>
      <c r="O1949" s="188">
        <f t="shared" si="437"/>
        <v>0.97164351851851849</v>
      </c>
      <c r="P1949" s="189">
        <f t="shared" si="438"/>
        <v>17.814432989690722</v>
      </c>
      <c r="Q1949" s="189">
        <f t="shared" si="439"/>
        <v>17.309278350515463</v>
      </c>
      <c r="R1949" s="189">
        <f t="shared" si="440"/>
        <v>8</v>
      </c>
      <c r="S1949" s="189">
        <f t="shared" si="441"/>
        <v>3.6</v>
      </c>
      <c r="T1949" s="189">
        <f t="shared" si="442"/>
        <v>4.9484536082474229</v>
      </c>
      <c r="U1949" s="189">
        <f t="shared" si="443"/>
        <v>66.435986159169545</v>
      </c>
      <c r="V1949" s="189">
        <f t="shared" si="444"/>
        <v>3.7293348712033829</v>
      </c>
      <c r="W1949" s="189">
        <f>IFERROR(H1949/M1949,Tabla2[[#This Row],[CARGA PRODUCCION (ANIMALES/HA)]])</f>
        <v>3.1066822977725677</v>
      </c>
      <c r="X1949" s="190">
        <f t="shared" si="447"/>
        <v>2023</v>
      </c>
      <c r="Y1949" s="190">
        <f t="shared" si="448"/>
        <v>9</v>
      </c>
      <c r="Z1949" s="190" t="e">
        <f t="shared" ca="1" si="449"/>
        <v>#NAME?</v>
      </c>
      <c r="AA1949" s="191">
        <f t="shared" si="445"/>
        <v>106</v>
      </c>
      <c r="AB1949" s="188">
        <f t="shared" si="446"/>
        <v>0.91509433962264153</v>
      </c>
      <c r="AC1949" s="192">
        <f t="shared" si="450"/>
        <v>8.4905660377358472E-2</v>
      </c>
      <c r="AD1949" s="185"/>
    </row>
    <row r="1950" spans="1:30">
      <c r="A1950" s="184">
        <v>45177</v>
      </c>
      <c r="B1950" s="185" t="s">
        <v>88</v>
      </c>
      <c r="C1950" s="185">
        <v>689</v>
      </c>
      <c r="D1950" s="185">
        <v>15</v>
      </c>
      <c r="E1950" s="185">
        <v>5</v>
      </c>
      <c r="F1950" s="185"/>
      <c r="G1950" s="185">
        <v>42</v>
      </c>
      <c r="H1950" s="185">
        <v>43</v>
      </c>
      <c r="I1950" s="185">
        <v>0</v>
      </c>
      <c r="J1950" s="185">
        <v>6</v>
      </c>
      <c r="K1950" s="185">
        <v>180</v>
      </c>
      <c r="L1950" s="185">
        <v>14</v>
      </c>
      <c r="M1950" s="186">
        <v>15</v>
      </c>
      <c r="N1950" s="187">
        <f>IF(Tabla2[[#This Row],[LECHE RETIRO DIA]]&lt;&gt;ISBLANK(Tabla2[[#This Row],[LECHE RETIRO DIA]]),SUM(Tabla2[[#This Row],[LECHE TANQUE DIA]:[LECHE RETIRO DIA]]),SUM(Tabla2[[#This Row],[LECHE TANQUE DIA]:[LECHE AUTOCONSUMO DIA]]))</f>
        <v>709</v>
      </c>
      <c r="O1950" s="188">
        <f t="shared" si="437"/>
        <v>0.97179125528913968</v>
      </c>
      <c r="P1950" s="189">
        <f t="shared" si="438"/>
        <v>16.88095238095238</v>
      </c>
      <c r="Q1950" s="189">
        <f t="shared" si="439"/>
        <v>16.404761904761905</v>
      </c>
      <c r="R1950" s="189">
        <f t="shared" si="440"/>
        <v>2.5</v>
      </c>
      <c r="S1950" s="189">
        <f t="shared" si="441"/>
        <v>3.9388888888888891</v>
      </c>
      <c r="T1950" s="189">
        <f t="shared" si="442"/>
        <v>4.2857142857142856</v>
      </c>
      <c r="U1950" s="189">
        <f t="shared" si="443"/>
        <v>50.642857142857146</v>
      </c>
      <c r="V1950" s="189">
        <f t="shared" si="444"/>
        <v>3</v>
      </c>
      <c r="W1950" s="189">
        <f>IFERROR(H1950/M1950,Tabla2[[#This Row],[CARGA PRODUCCION (ANIMALES/HA)]])</f>
        <v>2.8666666666666667</v>
      </c>
      <c r="X1950" s="190">
        <f t="shared" si="447"/>
        <v>2023</v>
      </c>
      <c r="Y1950" s="190">
        <f t="shared" si="448"/>
        <v>9</v>
      </c>
      <c r="Z1950" s="190" t="e">
        <f t="shared" ca="1" si="449"/>
        <v>#NAME?</v>
      </c>
      <c r="AA1950" s="191">
        <f t="shared" si="445"/>
        <v>43</v>
      </c>
      <c r="AB1950" s="188">
        <f t="shared" si="446"/>
        <v>0.97674418604651159</v>
      </c>
      <c r="AC1950" s="192">
        <f t="shared" si="450"/>
        <v>2.3255813953488413E-2</v>
      </c>
      <c r="AD1950" s="185"/>
    </row>
    <row r="1951" spans="1:30">
      <c r="A1951" s="184">
        <v>45178</v>
      </c>
      <c r="B1951" s="185" t="s">
        <v>80</v>
      </c>
      <c r="C1951" s="185">
        <v>2150</v>
      </c>
      <c r="D1951" s="185">
        <v>40</v>
      </c>
      <c r="E1951" s="185">
        <v>9</v>
      </c>
      <c r="F1951" s="185"/>
      <c r="G1951" s="185">
        <v>105</v>
      </c>
      <c r="H1951" s="185">
        <v>107</v>
      </c>
      <c r="I1951" s="185">
        <v>0</v>
      </c>
      <c r="J1951" s="185">
        <v>17</v>
      </c>
      <c r="K1951" s="185">
        <v>600</v>
      </c>
      <c r="L1951" s="185">
        <v>23.4</v>
      </c>
      <c r="M1951" s="186">
        <v>31.01</v>
      </c>
      <c r="N1951" s="187">
        <f>IF(Tabla2[[#This Row],[LECHE RETIRO DIA]]&lt;&gt;ISBLANK(Tabla2[[#This Row],[LECHE RETIRO DIA]]),SUM(Tabla2[[#This Row],[LECHE TANQUE DIA]:[LECHE RETIRO DIA]]),SUM(Tabla2[[#This Row],[LECHE TANQUE DIA]:[LECHE AUTOCONSUMO DIA]]))</f>
        <v>2199</v>
      </c>
      <c r="O1951" s="188">
        <f t="shared" si="437"/>
        <v>0.97771714415643474</v>
      </c>
      <c r="P1951" s="189">
        <f t="shared" si="438"/>
        <v>20.942857142857143</v>
      </c>
      <c r="Q1951" s="189">
        <f t="shared" si="439"/>
        <v>20.476190476190474</v>
      </c>
      <c r="R1951" s="189">
        <f t="shared" si="440"/>
        <v>2.3529411764705883</v>
      </c>
      <c r="S1951" s="189">
        <f t="shared" si="441"/>
        <v>3.665</v>
      </c>
      <c r="T1951" s="189">
        <f t="shared" si="442"/>
        <v>5.7142857142857144</v>
      </c>
      <c r="U1951" s="189">
        <f t="shared" si="443"/>
        <v>93.974358974358978</v>
      </c>
      <c r="V1951" s="189">
        <f t="shared" si="444"/>
        <v>4.4871794871794872</v>
      </c>
      <c r="W1951" s="189">
        <f>IFERROR(H1951/M1951,Tabla2[[#This Row],[CARGA PRODUCCION (ANIMALES/HA)]])</f>
        <v>3.4504998387616896</v>
      </c>
      <c r="X1951" s="190">
        <f t="shared" si="447"/>
        <v>2023</v>
      </c>
      <c r="Y1951" s="190">
        <f t="shared" si="448"/>
        <v>9</v>
      </c>
      <c r="Z1951" s="190" t="e">
        <f t="shared" ca="1" si="449"/>
        <v>#NAME?</v>
      </c>
      <c r="AA1951" s="191">
        <f t="shared" si="445"/>
        <v>107</v>
      </c>
      <c r="AB1951" s="188">
        <f t="shared" si="446"/>
        <v>0.98130841121495327</v>
      </c>
      <c r="AC1951" s="192">
        <f t="shared" si="450"/>
        <v>1.8691588785046731E-2</v>
      </c>
      <c r="AD1951" s="185"/>
    </row>
    <row r="1952" spans="1:30">
      <c r="A1952" s="184">
        <v>45178</v>
      </c>
      <c r="B1952" s="185" t="s">
        <v>83</v>
      </c>
      <c r="C1952" s="185">
        <v>2070</v>
      </c>
      <c r="D1952" s="185">
        <v>40</v>
      </c>
      <c r="E1952" s="185">
        <v>9</v>
      </c>
      <c r="F1952" s="185"/>
      <c r="G1952" s="185">
        <v>111</v>
      </c>
      <c r="H1952" s="185">
        <v>122</v>
      </c>
      <c r="I1952" s="185">
        <v>2</v>
      </c>
      <c r="J1952" s="185">
        <v>15</v>
      </c>
      <c r="K1952" s="185">
        <v>680</v>
      </c>
      <c r="L1952" s="185">
        <v>29.8</v>
      </c>
      <c r="M1952" s="186">
        <v>36.590000000000003</v>
      </c>
      <c r="N1952" s="187">
        <f>IF(Tabla2[[#This Row],[LECHE RETIRO DIA]]&lt;&gt;ISBLANK(Tabla2[[#This Row],[LECHE RETIRO DIA]]),SUM(Tabla2[[#This Row],[LECHE TANQUE DIA]:[LECHE RETIRO DIA]]),SUM(Tabla2[[#This Row],[LECHE TANQUE DIA]:[LECHE AUTOCONSUMO DIA]]))</f>
        <v>2119</v>
      </c>
      <c r="O1952" s="188">
        <f t="shared" si="437"/>
        <v>0.97687588485134502</v>
      </c>
      <c r="P1952" s="189">
        <f t="shared" si="438"/>
        <v>19.09009009009009</v>
      </c>
      <c r="Q1952" s="189">
        <f t="shared" si="439"/>
        <v>18.648648648648649</v>
      </c>
      <c r="R1952" s="189">
        <f t="shared" si="440"/>
        <v>2.6666666666666665</v>
      </c>
      <c r="S1952" s="189">
        <f t="shared" si="441"/>
        <v>3.1161764705882353</v>
      </c>
      <c r="T1952" s="189">
        <f t="shared" si="442"/>
        <v>6.1261261261261257</v>
      </c>
      <c r="U1952" s="189">
        <f t="shared" si="443"/>
        <v>71.107382550335572</v>
      </c>
      <c r="V1952" s="189">
        <f t="shared" si="444"/>
        <v>3.7248322147651005</v>
      </c>
      <c r="W1952" s="189">
        <f>IFERROR(H1952/M1952,Tabla2[[#This Row],[CARGA PRODUCCION (ANIMALES/HA)]])</f>
        <v>3.334244329051653</v>
      </c>
      <c r="X1952" s="190">
        <f t="shared" si="447"/>
        <v>2023</v>
      </c>
      <c r="Y1952" s="190">
        <f t="shared" si="448"/>
        <v>9</v>
      </c>
      <c r="Z1952" s="190" t="e">
        <f t="shared" ca="1" si="449"/>
        <v>#NAME?</v>
      </c>
      <c r="AA1952" s="191">
        <f t="shared" si="445"/>
        <v>122</v>
      </c>
      <c r="AB1952" s="188">
        <f t="shared" si="446"/>
        <v>0.9098360655737705</v>
      </c>
      <c r="AC1952" s="192">
        <f t="shared" si="450"/>
        <v>9.0163934426229497E-2</v>
      </c>
      <c r="AD1952" s="185"/>
    </row>
    <row r="1953" spans="1:30">
      <c r="A1953" s="184">
        <v>45178</v>
      </c>
      <c r="B1953" s="185" t="s">
        <v>84</v>
      </c>
      <c r="C1953" s="185">
        <v>1733</v>
      </c>
      <c r="D1953" s="185">
        <v>40</v>
      </c>
      <c r="E1953" s="185">
        <v>9</v>
      </c>
      <c r="F1953" s="185"/>
      <c r="G1953" s="185">
        <v>90</v>
      </c>
      <c r="H1953" s="185">
        <v>99</v>
      </c>
      <c r="I1953" s="185">
        <v>0</v>
      </c>
      <c r="J1953" s="185">
        <v>5</v>
      </c>
      <c r="K1953" s="185">
        <v>480</v>
      </c>
      <c r="L1953" s="185">
        <v>26.01</v>
      </c>
      <c r="M1953" s="186">
        <v>34.119999999999997</v>
      </c>
      <c r="N1953" s="187">
        <f>IF(Tabla2[[#This Row],[LECHE RETIRO DIA]]&lt;&gt;ISBLANK(Tabla2[[#This Row],[LECHE RETIRO DIA]]),SUM(Tabla2[[#This Row],[LECHE TANQUE DIA]:[LECHE RETIRO DIA]]),SUM(Tabla2[[#This Row],[LECHE TANQUE DIA]:[LECHE AUTOCONSUMO DIA]]))</f>
        <v>1782</v>
      </c>
      <c r="O1953" s="188">
        <f t="shared" si="437"/>
        <v>0.97250280583613913</v>
      </c>
      <c r="P1953" s="189">
        <f t="shared" si="438"/>
        <v>19.8</v>
      </c>
      <c r="Q1953" s="189">
        <f t="shared" si="439"/>
        <v>19.255555555555556</v>
      </c>
      <c r="R1953" s="189">
        <f t="shared" si="440"/>
        <v>8</v>
      </c>
      <c r="S1953" s="189">
        <f t="shared" si="441"/>
        <v>3.7124999999999999</v>
      </c>
      <c r="T1953" s="189">
        <f t="shared" si="442"/>
        <v>5.333333333333333</v>
      </c>
      <c r="U1953" s="189">
        <f t="shared" si="443"/>
        <v>68.512110726643598</v>
      </c>
      <c r="V1953" s="189">
        <f t="shared" si="444"/>
        <v>3.4602076124567471</v>
      </c>
      <c r="W1953" s="189">
        <f>IFERROR(H1953/M1953,Tabla2[[#This Row],[CARGA PRODUCCION (ANIMALES/HA)]])</f>
        <v>2.9015240328253227</v>
      </c>
      <c r="X1953" s="190">
        <f t="shared" si="447"/>
        <v>2023</v>
      </c>
      <c r="Y1953" s="190">
        <f t="shared" si="448"/>
        <v>9</v>
      </c>
      <c r="Z1953" s="190" t="e">
        <f t="shared" ca="1" si="449"/>
        <v>#NAME?</v>
      </c>
      <c r="AA1953" s="191">
        <f t="shared" si="445"/>
        <v>99</v>
      </c>
      <c r="AB1953" s="188">
        <f t="shared" si="446"/>
        <v>0.90909090909090906</v>
      </c>
      <c r="AC1953" s="192">
        <f t="shared" si="450"/>
        <v>9.0909090909090939E-2</v>
      </c>
      <c r="AD1953" s="185"/>
    </row>
    <row r="1954" spans="1:30">
      <c r="A1954" s="184">
        <v>45178</v>
      </c>
      <c r="B1954" s="185" t="s">
        <v>88</v>
      </c>
      <c r="C1954" s="185">
        <v>670</v>
      </c>
      <c r="D1954" s="185">
        <v>15</v>
      </c>
      <c r="E1954" s="185">
        <v>5</v>
      </c>
      <c r="F1954" s="185"/>
      <c r="G1954" s="185">
        <v>42</v>
      </c>
      <c r="H1954" s="185">
        <v>46</v>
      </c>
      <c r="I1954" s="185">
        <v>0</v>
      </c>
      <c r="J1954" s="185">
        <v>6</v>
      </c>
      <c r="K1954" s="185">
        <v>180</v>
      </c>
      <c r="L1954" s="185">
        <v>14</v>
      </c>
      <c r="M1954" s="186">
        <v>15</v>
      </c>
      <c r="N1954" s="187">
        <f>IF(Tabla2[[#This Row],[LECHE RETIRO DIA]]&lt;&gt;ISBLANK(Tabla2[[#This Row],[LECHE RETIRO DIA]]),SUM(Tabla2[[#This Row],[LECHE TANQUE DIA]:[LECHE RETIRO DIA]]),SUM(Tabla2[[#This Row],[LECHE TANQUE DIA]:[LECHE AUTOCONSUMO DIA]]))</f>
        <v>690</v>
      </c>
      <c r="O1954" s="188">
        <f t="shared" si="437"/>
        <v>0.97101449275362317</v>
      </c>
      <c r="P1954" s="189">
        <f t="shared" si="438"/>
        <v>16.428571428571427</v>
      </c>
      <c r="Q1954" s="189">
        <f t="shared" si="439"/>
        <v>15.952380952380953</v>
      </c>
      <c r="R1954" s="189">
        <f t="shared" si="440"/>
        <v>2.5</v>
      </c>
      <c r="S1954" s="189">
        <f t="shared" si="441"/>
        <v>3.8333333333333335</v>
      </c>
      <c r="T1954" s="189">
        <f t="shared" si="442"/>
        <v>4.2857142857142856</v>
      </c>
      <c r="U1954" s="189">
        <f t="shared" si="443"/>
        <v>49.285714285714285</v>
      </c>
      <c r="V1954" s="189">
        <f t="shared" si="444"/>
        <v>3</v>
      </c>
      <c r="W1954" s="189">
        <f>IFERROR(H1954/M1954,Tabla2[[#This Row],[CARGA PRODUCCION (ANIMALES/HA)]])</f>
        <v>3.0666666666666669</v>
      </c>
      <c r="X1954" s="190">
        <f t="shared" si="447"/>
        <v>2023</v>
      </c>
      <c r="Y1954" s="190">
        <f t="shared" si="448"/>
        <v>9</v>
      </c>
      <c r="Z1954" s="190" t="e">
        <f t="shared" ca="1" si="449"/>
        <v>#NAME?</v>
      </c>
      <c r="AA1954" s="191">
        <f t="shared" si="445"/>
        <v>46</v>
      </c>
      <c r="AB1954" s="188">
        <f t="shared" si="446"/>
        <v>0.91304347826086951</v>
      </c>
      <c r="AC1954" s="192">
        <f t="shared" si="450"/>
        <v>8.6956521739130488E-2</v>
      </c>
      <c r="AD1954" s="185"/>
    </row>
    <row r="1955" spans="1:30">
      <c r="A1955" s="184">
        <v>45179</v>
      </c>
      <c r="B1955" s="185" t="s">
        <v>81</v>
      </c>
      <c r="C1955" s="185">
        <v>2213</v>
      </c>
      <c r="D1955" s="185">
        <v>30</v>
      </c>
      <c r="E1955" s="185">
        <v>9</v>
      </c>
      <c r="F1955" s="185"/>
      <c r="G1955" s="185">
        <v>106</v>
      </c>
      <c r="H1955" s="185">
        <v>108</v>
      </c>
      <c r="I1955" s="185">
        <v>0</v>
      </c>
      <c r="J1955" s="185">
        <v>17</v>
      </c>
      <c r="K1955" s="185">
        <v>600</v>
      </c>
      <c r="L1955" s="185">
        <v>23.4</v>
      </c>
      <c r="M1955" s="186">
        <v>31.01</v>
      </c>
      <c r="N1955" s="187">
        <f>IF(Tabla2[[#This Row],[LECHE RETIRO DIA]]&lt;&gt;ISBLANK(Tabla2[[#This Row],[LECHE RETIRO DIA]]),SUM(Tabla2[[#This Row],[LECHE TANQUE DIA]:[LECHE RETIRO DIA]]),SUM(Tabla2[[#This Row],[LECHE TANQUE DIA]:[LECHE AUTOCONSUMO DIA]]))</f>
        <v>2252</v>
      </c>
      <c r="O1955" s="188">
        <f t="shared" si="437"/>
        <v>0.98268206039076378</v>
      </c>
      <c r="P1955" s="189">
        <f t="shared" si="438"/>
        <v>21.245283018867923</v>
      </c>
      <c r="Q1955" s="189">
        <f t="shared" si="439"/>
        <v>20.877358490566039</v>
      </c>
      <c r="R1955" s="189">
        <f t="shared" si="440"/>
        <v>1.7647058823529411</v>
      </c>
      <c r="S1955" s="189">
        <f t="shared" si="441"/>
        <v>3.7533333333333334</v>
      </c>
      <c r="T1955" s="189">
        <f t="shared" si="442"/>
        <v>5.6603773584905657</v>
      </c>
      <c r="U1955" s="189">
        <f t="shared" si="443"/>
        <v>96.239316239316238</v>
      </c>
      <c r="V1955" s="189">
        <f t="shared" si="444"/>
        <v>4.5299145299145298</v>
      </c>
      <c r="W1955" s="189">
        <f>IFERROR(H1955/M1955,Tabla2[[#This Row],[CARGA PRODUCCION (ANIMALES/HA)]])</f>
        <v>3.4827475008061914</v>
      </c>
      <c r="X1955" s="190">
        <f t="shared" si="447"/>
        <v>2023</v>
      </c>
      <c r="Y1955" s="190">
        <f t="shared" si="448"/>
        <v>9</v>
      </c>
      <c r="Z1955" s="190" t="e">
        <f t="shared" ca="1" si="449"/>
        <v>#NAME?</v>
      </c>
      <c r="AA1955" s="191">
        <f t="shared" si="445"/>
        <v>108</v>
      </c>
      <c r="AB1955" s="188">
        <f t="shared" si="446"/>
        <v>0.98148148148148151</v>
      </c>
      <c r="AC1955" s="192">
        <f t="shared" si="450"/>
        <v>1.851851851851849E-2</v>
      </c>
      <c r="AD1955" s="185"/>
    </row>
    <row r="1956" spans="1:30">
      <c r="A1956" s="184">
        <v>45179</v>
      </c>
      <c r="B1956" s="185" t="s">
        <v>83</v>
      </c>
      <c r="C1956" s="185">
        <v>2163</v>
      </c>
      <c r="D1956" s="185">
        <v>40</v>
      </c>
      <c r="E1956" s="185">
        <v>9</v>
      </c>
      <c r="F1956" s="185"/>
      <c r="G1956" s="185">
        <v>112</v>
      </c>
      <c r="H1956" s="185">
        <v>122</v>
      </c>
      <c r="I1956" s="185">
        <v>2</v>
      </c>
      <c r="J1956" s="185">
        <v>15</v>
      </c>
      <c r="K1956" s="185">
        <v>680</v>
      </c>
      <c r="L1956" s="185">
        <v>29.8</v>
      </c>
      <c r="M1956" s="186">
        <v>36.590000000000003</v>
      </c>
      <c r="N1956" s="187">
        <f>IF(Tabla2[[#This Row],[LECHE RETIRO DIA]]&lt;&gt;ISBLANK(Tabla2[[#This Row],[LECHE RETIRO DIA]]),SUM(Tabla2[[#This Row],[LECHE TANQUE DIA]:[LECHE RETIRO DIA]]),SUM(Tabla2[[#This Row],[LECHE TANQUE DIA]:[LECHE AUTOCONSUMO DIA]]))</f>
        <v>2212</v>
      </c>
      <c r="O1956" s="188">
        <f t="shared" si="437"/>
        <v>0.97784810126582278</v>
      </c>
      <c r="P1956" s="189">
        <f t="shared" si="438"/>
        <v>19.75</v>
      </c>
      <c r="Q1956" s="189">
        <f t="shared" si="439"/>
        <v>19.3125</v>
      </c>
      <c r="R1956" s="189">
        <f t="shared" si="440"/>
        <v>2.6666666666666665</v>
      </c>
      <c r="S1956" s="189">
        <f t="shared" si="441"/>
        <v>3.2529411764705882</v>
      </c>
      <c r="T1956" s="189">
        <f t="shared" si="442"/>
        <v>6.0714285714285712</v>
      </c>
      <c r="U1956" s="189">
        <f t="shared" si="443"/>
        <v>74.228187919463082</v>
      </c>
      <c r="V1956" s="189">
        <f t="shared" si="444"/>
        <v>3.7583892617449663</v>
      </c>
      <c r="W1956" s="189">
        <f>IFERROR(H1956/M1956,Tabla2[[#This Row],[CARGA PRODUCCION (ANIMALES/HA)]])</f>
        <v>3.334244329051653</v>
      </c>
      <c r="X1956" s="190">
        <f t="shared" si="447"/>
        <v>2023</v>
      </c>
      <c r="Y1956" s="190">
        <f t="shared" si="448"/>
        <v>9</v>
      </c>
      <c r="Z1956" s="190" t="e">
        <f t="shared" ca="1" si="449"/>
        <v>#NAME?</v>
      </c>
      <c r="AA1956" s="191">
        <f t="shared" si="445"/>
        <v>122</v>
      </c>
      <c r="AB1956" s="188">
        <f t="shared" si="446"/>
        <v>0.91803278688524592</v>
      </c>
      <c r="AC1956" s="192">
        <f t="shared" si="450"/>
        <v>8.1967213114754078E-2</v>
      </c>
      <c r="AD1956" s="185"/>
    </row>
    <row r="1957" spans="1:30">
      <c r="A1957" s="184">
        <v>45179</v>
      </c>
      <c r="B1957" s="185" t="s">
        <v>85</v>
      </c>
      <c r="C1957" s="185">
        <v>1745</v>
      </c>
      <c r="D1957" s="185">
        <v>40</v>
      </c>
      <c r="E1957" s="185">
        <v>9</v>
      </c>
      <c r="F1957" s="185"/>
      <c r="G1957" s="185">
        <v>90</v>
      </c>
      <c r="H1957" s="185">
        <v>99</v>
      </c>
      <c r="I1957" s="185">
        <v>0</v>
      </c>
      <c r="J1957" s="185">
        <v>5</v>
      </c>
      <c r="K1957" s="185">
        <v>480</v>
      </c>
      <c r="L1957" s="185">
        <v>26.01</v>
      </c>
      <c r="M1957" s="186">
        <v>34.119999999999997</v>
      </c>
      <c r="N1957" s="187">
        <f>IF(Tabla2[[#This Row],[LECHE RETIRO DIA]]&lt;&gt;ISBLANK(Tabla2[[#This Row],[LECHE RETIRO DIA]]),SUM(Tabla2[[#This Row],[LECHE TANQUE DIA]:[LECHE RETIRO DIA]]),SUM(Tabla2[[#This Row],[LECHE TANQUE DIA]:[LECHE AUTOCONSUMO DIA]]))</f>
        <v>1794</v>
      </c>
      <c r="O1957" s="188">
        <f t="shared" si="437"/>
        <v>0.97268673355629875</v>
      </c>
      <c r="P1957" s="189">
        <f t="shared" si="438"/>
        <v>19.933333333333334</v>
      </c>
      <c r="Q1957" s="189">
        <f t="shared" si="439"/>
        <v>19.388888888888889</v>
      </c>
      <c r="R1957" s="189">
        <f t="shared" si="440"/>
        <v>8</v>
      </c>
      <c r="S1957" s="189">
        <f t="shared" si="441"/>
        <v>3.7374999999999998</v>
      </c>
      <c r="T1957" s="189">
        <f t="shared" si="442"/>
        <v>5.333333333333333</v>
      </c>
      <c r="U1957" s="189">
        <f t="shared" si="443"/>
        <v>68.973471741637823</v>
      </c>
      <c r="V1957" s="189">
        <f t="shared" si="444"/>
        <v>3.4602076124567471</v>
      </c>
      <c r="W1957" s="189">
        <f>IFERROR(H1957/M1957,Tabla2[[#This Row],[CARGA PRODUCCION (ANIMALES/HA)]])</f>
        <v>2.9015240328253227</v>
      </c>
      <c r="X1957" s="190">
        <f t="shared" si="447"/>
        <v>2023</v>
      </c>
      <c r="Y1957" s="190">
        <f t="shared" si="448"/>
        <v>9</v>
      </c>
      <c r="Z1957" s="190" t="e">
        <f t="shared" ca="1" si="449"/>
        <v>#NAME?</v>
      </c>
      <c r="AA1957" s="191">
        <f t="shared" si="445"/>
        <v>99</v>
      </c>
      <c r="AB1957" s="188">
        <f t="shared" si="446"/>
        <v>0.90909090909090906</v>
      </c>
      <c r="AC1957" s="192">
        <f t="shared" si="450"/>
        <v>9.0909090909090939E-2</v>
      </c>
      <c r="AD1957" s="185"/>
    </row>
    <row r="1958" spans="1:30">
      <c r="A1958" s="184">
        <v>45179</v>
      </c>
      <c r="B1958" s="185" t="s">
        <v>88</v>
      </c>
      <c r="C1958" s="185">
        <v>732</v>
      </c>
      <c r="D1958" s="185">
        <v>15</v>
      </c>
      <c r="E1958" s="185">
        <v>5</v>
      </c>
      <c r="F1958" s="185"/>
      <c r="G1958" s="185">
        <v>42</v>
      </c>
      <c r="H1958" s="185">
        <v>46</v>
      </c>
      <c r="I1958" s="185">
        <v>0</v>
      </c>
      <c r="J1958" s="185">
        <v>6</v>
      </c>
      <c r="K1958" s="185">
        <v>180</v>
      </c>
      <c r="L1958" s="185">
        <v>14</v>
      </c>
      <c r="M1958" s="186">
        <v>15</v>
      </c>
      <c r="N1958" s="187">
        <f>IF(Tabla2[[#This Row],[LECHE RETIRO DIA]]&lt;&gt;ISBLANK(Tabla2[[#This Row],[LECHE RETIRO DIA]]),SUM(Tabla2[[#This Row],[LECHE TANQUE DIA]:[LECHE RETIRO DIA]]),SUM(Tabla2[[#This Row],[LECHE TANQUE DIA]:[LECHE AUTOCONSUMO DIA]]))</f>
        <v>752</v>
      </c>
      <c r="O1958" s="188">
        <f t="shared" si="437"/>
        <v>0.97340425531914898</v>
      </c>
      <c r="P1958" s="189">
        <f t="shared" si="438"/>
        <v>17.904761904761905</v>
      </c>
      <c r="Q1958" s="189">
        <f t="shared" si="439"/>
        <v>17.428571428571427</v>
      </c>
      <c r="R1958" s="189">
        <f t="shared" si="440"/>
        <v>2.5</v>
      </c>
      <c r="S1958" s="189">
        <f t="shared" si="441"/>
        <v>4.177777777777778</v>
      </c>
      <c r="T1958" s="189">
        <f t="shared" si="442"/>
        <v>4.2857142857142856</v>
      </c>
      <c r="U1958" s="189">
        <f t="shared" si="443"/>
        <v>53.714285714285715</v>
      </c>
      <c r="V1958" s="189">
        <f t="shared" si="444"/>
        <v>3</v>
      </c>
      <c r="W1958" s="189">
        <f>IFERROR(H1958/M1958,Tabla2[[#This Row],[CARGA PRODUCCION (ANIMALES/HA)]])</f>
        <v>3.0666666666666669</v>
      </c>
      <c r="X1958" s="190">
        <f t="shared" si="447"/>
        <v>2023</v>
      </c>
      <c r="Y1958" s="190">
        <f t="shared" si="448"/>
        <v>9</v>
      </c>
      <c r="Z1958" s="190" t="e">
        <f t="shared" ca="1" si="449"/>
        <v>#NAME?</v>
      </c>
      <c r="AA1958" s="191">
        <f t="shared" si="445"/>
        <v>46</v>
      </c>
      <c r="AB1958" s="188">
        <f t="shared" si="446"/>
        <v>0.91304347826086951</v>
      </c>
      <c r="AC1958" s="192">
        <f t="shared" si="450"/>
        <v>8.6956521739130488E-2</v>
      </c>
      <c r="AD1958" s="185"/>
    </row>
    <row r="1959" spans="1:30">
      <c r="A1959" s="184">
        <v>45180</v>
      </c>
      <c r="B1959" s="185" t="s">
        <v>80</v>
      </c>
      <c r="C1959" s="185">
        <v>2186</v>
      </c>
      <c r="D1959" s="185">
        <v>30</v>
      </c>
      <c r="E1959" s="185">
        <v>9</v>
      </c>
      <c r="F1959" s="185"/>
      <c r="G1959" s="185">
        <v>106</v>
      </c>
      <c r="H1959" s="185">
        <v>108</v>
      </c>
      <c r="I1959" s="185">
        <v>0</v>
      </c>
      <c r="J1959" s="185">
        <v>17</v>
      </c>
      <c r="K1959" s="185">
        <v>600</v>
      </c>
      <c r="L1959" s="185">
        <v>23.4</v>
      </c>
      <c r="M1959" s="186">
        <v>31.01</v>
      </c>
      <c r="N1959" s="187">
        <f>IF(Tabla2[[#This Row],[LECHE RETIRO DIA]]&lt;&gt;ISBLANK(Tabla2[[#This Row],[LECHE RETIRO DIA]]),SUM(Tabla2[[#This Row],[LECHE TANQUE DIA]:[LECHE RETIRO DIA]]),SUM(Tabla2[[#This Row],[LECHE TANQUE DIA]:[LECHE AUTOCONSUMO DIA]]))</f>
        <v>2225</v>
      </c>
      <c r="O1959" s="188">
        <f t="shared" si="437"/>
        <v>0.98247191011235957</v>
      </c>
      <c r="P1959" s="189">
        <f t="shared" si="438"/>
        <v>20.990566037735849</v>
      </c>
      <c r="Q1959" s="189">
        <f t="shared" si="439"/>
        <v>20.622641509433961</v>
      </c>
      <c r="R1959" s="189">
        <f t="shared" si="440"/>
        <v>1.7647058823529411</v>
      </c>
      <c r="S1959" s="189">
        <f t="shared" si="441"/>
        <v>3.7083333333333335</v>
      </c>
      <c r="T1959" s="189">
        <f t="shared" si="442"/>
        <v>5.6603773584905657</v>
      </c>
      <c r="U1959" s="189">
        <f t="shared" si="443"/>
        <v>95.085470085470092</v>
      </c>
      <c r="V1959" s="189">
        <f t="shared" si="444"/>
        <v>4.5299145299145298</v>
      </c>
      <c r="W1959" s="189">
        <f>IFERROR(H1959/M1959,Tabla2[[#This Row],[CARGA PRODUCCION (ANIMALES/HA)]])</f>
        <v>3.4827475008061914</v>
      </c>
      <c r="X1959" s="190">
        <f t="shared" si="447"/>
        <v>2023</v>
      </c>
      <c r="Y1959" s="190">
        <f t="shared" si="448"/>
        <v>9</v>
      </c>
      <c r="Z1959" s="190" t="e">
        <f t="shared" ca="1" si="449"/>
        <v>#NAME?</v>
      </c>
      <c r="AA1959" s="191">
        <f t="shared" si="445"/>
        <v>108</v>
      </c>
      <c r="AB1959" s="188">
        <f t="shared" si="446"/>
        <v>0.98148148148148151</v>
      </c>
      <c r="AC1959" s="192">
        <f t="shared" si="450"/>
        <v>1.851851851851849E-2</v>
      </c>
      <c r="AD1959" s="185"/>
    </row>
    <row r="1960" spans="1:30">
      <c r="A1960" s="184">
        <v>45180</v>
      </c>
      <c r="B1960" s="185" t="s">
        <v>83</v>
      </c>
      <c r="C1960" s="185">
        <v>2120</v>
      </c>
      <c r="D1960" s="185">
        <v>40</v>
      </c>
      <c r="E1960" s="185">
        <v>9</v>
      </c>
      <c r="F1960" s="185"/>
      <c r="G1960" s="185">
        <v>112</v>
      </c>
      <c r="H1960" s="185">
        <v>122</v>
      </c>
      <c r="I1960" s="185">
        <v>2</v>
      </c>
      <c r="J1960" s="185">
        <v>15</v>
      </c>
      <c r="K1960" s="185">
        <v>680</v>
      </c>
      <c r="L1960" s="185">
        <v>29.8</v>
      </c>
      <c r="M1960" s="186">
        <v>36.590000000000003</v>
      </c>
      <c r="N1960" s="187">
        <f>IF(Tabla2[[#This Row],[LECHE RETIRO DIA]]&lt;&gt;ISBLANK(Tabla2[[#This Row],[LECHE RETIRO DIA]]),SUM(Tabla2[[#This Row],[LECHE TANQUE DIA]:[LECHE RETIRO DIA]]),SUM(Tabla2[[#This Row],[LECHE TANQUE DIA]:[LECHE AUTOCONSUMO DIA]]))</f>
        <v>2169</v>
      </c>
      <c r="O1960" s="188">
        <f t="shared" si="437"/>
        <v>0.97740894421392344</v>
      </c>
      <c r="P1960" s="189">
        <f t="shared" si="438"/>
        <v>19.366071428571427</v>
      </c>
      <c r="Q1960" s="189">
        <f t="shared" si="439"/>
        <v>18.928571428571427</v>
      </c>
      <c r="R1960" s="189">
        <f t="shared" si="440"/>
        <v>2.6666666666666665</v>
      </c>
      <c r="S1960" s="189">
        <f t="shared" si="441"/>
        <v>3.1897058823529414</v>
      </c>
      <c r="T1960" s="189">
        <f t="shared" si="442"/>
        <v>6.0714285714285712</v>
      </c>
      <c r="U1960" s="189">
        <f t="shared" si="443"/>
        <v>72.785234899328856</v>
      </c>
      <c r="V1960" s="189">
        <f t="shared" si="444"/>
        <v>3.7583892617449663</v>
      </c>
      <c r="W1960" s="189">
        <f>IFERROR(H1960/M1960,Tabla2[[#This Row],[CARGA PRODUCCION (ANIMALES/HA)]])</f>
        <v>3.334244329051653</v>
      </c>
      <c r="X1960" s="190">
        <f t="shared" si="447"/>
        <v>2023</v>
      </c>
      <c r="Y1960" s="190">
        <f t="shared" si="448"/>
        <v>9</v>
      </c>
      <c r="Z1960" s="190" t="e">
        <f t="shared" ca="1" si="449"/>
        <v>#NAME?</v>
      </c>
      <c r="AA1960" s="191">
        <f t="shared" si="445"/>
        <v>122</v>
      </c>
      <c r="AB1960" s="188">
        <f t="shared" si="446"/>
        <v>0.91803278688524592</v>
      </c>
      <c r="AC1960" s="192">
        <f t="shared" si="450"/>
        <v>8.1967213114754078E-2</v>
      </c>
      <c r="AD1960" s="185"/>
    </row>
    <row r="1961" spans="1:30">
      <c r="A1961" s="184">
        <v>45180</v>
      </c>
      <c r="B1961" s="185" t="s">
        <v>85</v>
      </c>
      <c r="C1961" s="185">
        <v>1679</v>
      </c>
      <c r="D1961" s="185">
        <v>40</v>
      </c>
      <c r="E1961" s="185">
        <v>9</v>
      </c>
      <c r="F1961" s="185"/>
      <c r="G1961" s="185">
        <v>90</v>
      </c>
      <c r="H1961" s="185">
        <v>99</v>
      </c>
      <c r="I1961" s="185">
        <v>0</v>
      </c>
      <c r="J1961" s="185">
        <v>5</v>
      </c>
      <c r="K1961" s="185">
        <v>480</v>
      </c>
      <c r="L1961" s="185">
        <v>26.01</v>
      </c>
      <c r="M1961" s="186">
        <v>34.119999999999997</v>
      </c>
      <c r="N1961" s="187">
        <f>IF(Tabla2[[#This Row],[LECHE RETIRO DIA]]&lt;&gt;ISBLANK(Tabla2[[#This Row],[LECHE RETIRO DIA]]),SUM(Tabla2[[#This Row],[LECHE TANQUE DIA]:[LECHE RETIRO DIA]]),SUM(Tabla2[[#This Row],[LECHE TANQUE DIA]:[LECHE AUTOCONSUMO DIA]]))</f>
        <v>1728</v>
      </c>
      <c r="O1961" s="188">
        <f t="shared" si="437"/>
        <v>0.97164351851851849</v>
      </c>
      <c r="P1961" s="189">
        <f t="shared" si="438"/>
        <v>19.2</v>
      </c>
      <c r="Q1961" s="189">
        <f t="shared" si="439"/>
        <v>18.655555555555555</v>
      </c>
      <c r="R1961" s="189">
        <f t="shared" si="440"/>
        <v>8</v>
      </c>
      <c r="S1961" s="189">
        <f t="shared" si="441"/>
        <v>3.6</v>
      </c>
      <c r="T1961" s="189">
        <f t="shared" si="442"/>
        <v>5.333333333333333</v>
      </c>
      <c r="U1961" s="189">
        <f t="shared" si="443"/>
        <v>66.435986159169545</v>
      </c>
      <c r="V1961" s="189">
        <f t="shared" si="444"/>
        <v>3.4602076124567471</v>
      </c>
      <c r="W1961" s="189">
        <f>IFERROR(H1961/M1961,Tabla2[[#This Row],[CARGA PRODUCCION (ANIMALES/HA)]])</f>
        <v>2.9015240328253227</v>
      </c>
      <c r="X1961" s="190">
        <f t="shared" si="447"/>
        <v>2023</v>
      </c>
      <c r="Y1961" s="190">
        <f t="shared" si="448"/>
        <v>9</v>
      </c>
      <c r="Z1961" s="190" t="e">
        <f t="shared" ca="1" si="449"/>
        <v>#NAME?</v>
      </c>
      <c r="AA1961" s="191">
        <f t="shared" si="445"/>
        <v>99</v>
      </c>
      <c r="AB1961" s="188">
        <f t="shared" si="446"/>
        <v>0.90909090909090906</v>
      </c>
      <c r="AC1961" s="192">
        <f t="shared" si="450"/>
        <v>9.0909090909090939E-2</v>
      </c>
      <c r="AD1961" s="185"/>
    </row>
    <row r="1962" spans="1:30">
      <c r="A1962" s="184">
        <v>45180</v>
      </c>
      <c r="B1962" s="185" t="s">
        <v>88</v>
      </c>
      <c r="C1962" s="185">
        <v>727</v>
      </c>
      <c r="D1962" s="185">
        <v>15</v>
      </c>
      <c r="E1962" s="185">
        <v>5</v>
      </c>
      <c r="F1962" s="185"/>
      <c r="G1962" s="185">
        <v>42</v>
      </c>
      <c r="H1962" s="185">
        <v>46</v>
      </c>
      <c r="I1962" s="185">
        <v>0</v>
      </c>
      <c r="J1962" s="185">
        <v>6</v>
      </c>
      <c r="K1962" s="185">
        <v>180</v>
      </c>
      <c r="L1962" s="185">
        <v>14</v>
      </c>
      <c r="M1962" s="186">
        <v>15</v>
      </c>
      <c r="N1962" s="187">
        <f>IF(Tabla2[[#This Row],[LECHE RETIRO DIA]]&lt;&gt;ISBLANK(Tabla2[[#This Row],[LECHE RETIRO DIA]]),SUM(Tabla2[[#This Row],[LECHE TANQUE DIA]:[LECHE RETIRO DIA]]),SUM(Tabla2[[#This Row],[LECHE TANQUE DIA]:[LECHE AUTOCONSUMO DIA]]))</f>
        <v>747</v>
      </c>
      <c r="O1962" s="188">
        <f t="shared" si="437"/>
        <v>0.97322623828647925</v>
      </c>
      <c r="P1962" s="189">
        <f t="shared" si="438"/>
        <v>17.785714285714285</v>
      </c>
      <c r="Q1962" s="189">
        <f t="shared" si="439"/>
        <v>17.30952380952381</v>
      </c>
      <c r="R1962" s="189">
        <f t="shared" si="440"/>
        <v>2.5</v>
      </c>
      <c r="S1962" s="189">
        <f t="shared" si="441"/>
        <v>4.1500000000000004</v>
      </c>
      <c r="T1962" s="189">
        <f t="shared" si="442"/>
        <v>4.2857142857142856</v>
      </c>
      <c r="U1962" s="189">
        <f t="shared" si="443"/>
        <v>53.357142857142854</v>
      </c>
      <c r="V1962" s="189">
        <f t="shared" si="444"/>
        <v>3</v>
      </c>
      <c r="W1962" s="189">
        <f>IFERROR(H1962/M1962,Tabla2[[#This Row],[CARGA PRODUCCION (ANIMALES/HA)]])</f>
        <v>3.0666666666666669</v>
      </c>
      <c r="X1962" s="190">
        <f t="shared" si="447"/>
        <v>2023</v>
      </c>
      <c r="Y1962" s="190">
        <f t="shared" si="448"/>
        <v>9</v>
      </c>
      <c r="Z1962" s="190" t="e">
        <f t="shared" ca="1" si="449"/>
        <v>#NAME?</v>
      </c>
      <c r="AA1962" s="191">
        <f t="shared" si="445"/>
        <v>46</v>
      </c>
      <c r="AB1962" s="188">
        <f t="shared" si="446"/>
        <v>0.91304347826086951</v>
      </c>
      <c r="AC1962" s="192">
        <f t="shared" si="450"/>
        <v>8.6956521739130488E-2</v>
      </c>
      <c r="AD1962" s="185"/>
    </row>
    <row r="1963" spans="1:30">
      <c r="A1963" s="184">
        <v>45181</v>
      </c>
      <c r="B1963" s="185" t="s">
        <v>81</v>
      </c>
      <c r="C1963" s="185">
        <v>2229</v>
      </c>
      <c r="D1963" s="185">
        <v>30</v>
      </c>
      <c r="E1963" s="185">
        <v>9</v>
      </c>
      <c r="F1963" s="185"/>
      <c r="G1963" s="185">
        <v>106</v>
      </c>
      <c r="H1963" s="185">
        <v>108</v>
      </c>
      <c r="I1963" s="185">
        <v>0</v>
      </c>
      <c r="J1963" s="185">
        <v>13</v>
      </c>
      <c r="K1963" s="185">
        <v>600</v>
      </c>
      <c r="L1963" s="185">
        <v>23.4</v>
      </c>
      <c r="M1963" s="186">
        <v>31.01</v>
      </c>
      <c r="N1963" s="187">
        <f>IF(Tabla2[[#This Row],[LECHE RETIRO DIA]]&lt;&gt;ISBLANK(Tabla2[[#This Row],[LECHE RETIRO DIA]]),SUM(Tabla2[[#This Row],[LECHE TANQUE DIA]:[LECHE RETIRO DIA]]),SUM(Tabla2[[#This Row],[LECHE TANQUE DIA]:[LECHE AUTOCONSUMO DIA]]))</f>
        <v>2268</v>
      </c>
      <c r="O1963" s="188">
        <f t="shared" si="437"/>
        <v>0.98280423280423279</v>
      </c>
      <c r="P1963" s="189">
        <f t="shared" si="438"/>
        <v>21.39622641509434</v>
      </c>
      <c r="Q1963" s="189">
        <f t="shared" si="439"/>
        <v>21.028301886792452</v>
      </c>
      <c r="R1963" s="189">
        <f t="shared" si="440"/>
        <v>2.3076923076923075</v>
      </c>
      <c r="S1963" s="189">
        <f t="shared" si="441"/>
        <v>3.78</v>
      </c>
      <c r="T1963" s="189">
        <f t="shared" si="442"/>
        <v>5.6603773584905657</v>
      </c>
      <c r="U1963" s="189">
        <f t="shared" si="443"/>
        <v>96.923076923076934</v>
      </c>
      <c r="V1963" s="189">
        <f t="shared" si="444"/>
        <v>4.5299145299145298</v>
      </c>
      <c r="W1963" s="189">
        <f>IFERROR(H1963/M1963,Tabla2[[#This Row],[CARGA PRODUCCION (ANIMALES/HA)]])</f>
        <v>3.4827475008061914</v>
      </c>
      <c r="X1963" s="190">
        <f t="shared" si="447"/>
        <v>2023</v>
      </c>
      <c r="Y1963" s="190">
        <f t="shared" si="448"/>
        <v>9</v>
      </c>
      <c r="Z1963" s="190" t="e">
        <f t="shared" ca="1" si="449"/>
        <v>#NAME?</v>
      </c>
      <c r="AA1963" s="191">
        <f t="shared" si="445"/>
        <v>108</v>
      </c>
      <c r="AB1963" s="188">
        <f t="shared" si="446"/>
        <v>0.98148148148148151</v>
      </c>
      <c r="AC1963" s="192">
        <f t="shared" si="450"/>
        <v>1.851851851851849E-2</v>
      </c>
      <c r="AD1963" s="185"/>
    </row>
    <row r="1964" spans="1:30">
      <c r="A1964" s="184">
        <v>45181</v>
      </c>
      <c r="B1964" s="185" t="s">
        <v>83</v>
      </c>
      <c r="C1964" s="185">
        <v>2052</v>
      </c>
      <c r="D1964" s="185">
        <v>40</v>
      </c>
      <c r="E1964" s="185">
        <v>9</v>
      </c>
      <c r="F1964" s="185"/>
      <c r="G1964" s="185">
        <v>112</v>
      </c>
      <c r="H1964" s="185">
        <v>122</v>
      </c>
      <c r="I1964" s="185">
        <v>2</v>
      </c>
      <c r="J1964" s="185">
        <v>15</v>
      </c>
      <c r="K1964" s="185">
        <v>680</v>
      </c>
      <c r="L1964" s="185">
        <v>29.8</v>
      </c>
      <c r="M1964" s="186">
        <v>36.590000000000003</v>
      </c>
      <c r="N1964" s="187">
        <f>IF(Tabla2[[#This Row],[LECHE RETIRO DIA]]&lt;&gt;ISBLANK(Tabla2[[#This Row],[LECHE RETIRO DIA]]),SUM(Tabla2[[#This Row],[LECHE TANQUE DIA]:[LECHE RETIRO DIA]]),SUM(Tabla2[[#This Row],[LECHE TANQUE DIA]:[LECHE AUTOCONSUMO DIA]]))</f>
        <v>2101</v>
      </c>
      <c r="O1964" s="188">
        <f t="shared" si="437"/>
        <v>0.97667777248929077</v>
      </c>
      <c r="P1964" s="189">
        <f t="shared" si="438"/>
        <v>18.758928571428573</v>
      </c>
      <c r="Q1964" s="189">
        <f t="shared" si="439"/>
        <v>18.321428571428573</v>
      </c>
      <c r="R1964" s="189">
        <f t="shared" si="440"/>
        <v>2.6666666666666665</v>
      </c>
      <c r="S1964" s="189">
        <f t="shared" si="441"/>
        <v>3.0897058823529413</v>
      </c>
      <c r="T1964" s="189">
        <f t="shared" si="442"/>
        <v>6.0714285714285712</v>
      </c>
      <c r="U1964" s="189">
        <f t="shared" si="443"/>
        <v>70.503355704697981</v>
      </c>
      <c r="V1964" s="189">
        <f t="shared" si="444"/>
        <v>3.7583892617449663</v>
      </c>
      <c r="W1964" s="189">
        <f>IFERROR(H1964/M1964,Tabla2[[#This Row],[CARGA PRODUCCION (ANIMALES/HA)]])</f>
        <v>3.334244329051653</v>
      </c>
      <c r="X1964" s="190">
        <f t="shared" si="447"/>
        <v>2023</v>
      </c>
      <c r="Y1964" s="190">
        <f t="shared" si="448"/>
        <v>9</v>
      </c>
      <c r="Z1964" s="190" t="e">
        <f t="shared" ca="1" si="449"/>
        <v>#NAME?</v>
      </c>
      <c r="AA1964" s="191">
        <f t="shared" si="445"/>
        <v>122</v>
      </c>
      <c r="AB1964" s="188">
        <f t="shared" si="446"/>
        <v>0.91803278688524592</v>
      </c>
      <c r="AC1964" s="192">
        <f t="shared" si="450"/>
        <v>8.1967213114754078E-2</v>
      </c>
      <c r="AD1964" s="185"/>
    </row>
    <row r="1965" spans="1:30">
      <c r="A1965" s="184">
        <v>45181</v>
      </c>
      <c r="B1965" s="185" t="s">
        <v>85</v>
      </c>
      <c r="C1965" s="185">
        <v>1622</v>
      </c>
      <c r="D1965" s="185">
        <v>60</v>
      </c>
      <c r="E1965" s="185">
        <v>9</v>
      </c>
      <c r="F1965" s="185"/>
      <c r="G1965" s="185">
        <v>90</v>
      </c>
      <c r="H1965" s="185">
        <v>99</v>
      </c>
      <c r="I1965" s="185">
        <v>0</v>
      </c>
      <c r="J1965" s="185">
        <v>5</v>
      </c>
      <c r="K1965" s="185">
        <v>480</v>
      </c>
      <c r="L1965" s="185">
        <v>26.01</v>
      </c>
      <c r="M1965" s="186">
        <v>34.119999999999997</v>
      </c>
      <c r="N1965" s="187">
        <f>IF(Tabla2[[#This Row],[LECHE RETIRO DIA]]&lt;&gt;ISBLANK(Tabla2[[#This Row],[LECHE RETIRO DIA]]),SUM(Tabla2[[#This Row],[LECHE TANQUE DIA]:[LECHE RETIRO DIA]]),SUM(Tabla2[[#This Row],[LECHE TANQUE DIA]:[LECHE AUTOCONSUMO DIA]]))</f>
        <v>1691</v>
      </c>
      <c r="O1965" s="188">
        <f t="shared" si="437"/>
        <v>0.95919574216439973</v>
      </c>
      <c r="P1965" s="189">
        <f t="shared" si="438"/>
        <v>18.788888888888888</v>
      </c>
      <c r="Q1965" s="189">
        <f t="shared" si="439"/>
        <v>18.022222222222222</v>
      </c>
      <c r="R1965" s="189">
        <f t="shared" si="440"/>
        <v>12</v>
      </c>
      <c r="S1965" s="189">
        <f t="shared" si="441"/>
        <v>3.5229166666666667</v>
      </c>
      <c r="T1965" s="189">
        <f t="shared" si="442"/>
        <v>5.333333333333333</v>
      </c>
      <c r="U1965" s="189">
        <f t="shared" si="443"/>
        <v>65.013456362937333</v>
      </c>
      <c r="V1965" s="189">
        <f t="shared" si="444"/>
        <v>3.4602076124567471</v>
      </c>
      <c r="W1965" s="189">
        <f>IFERROR(H1965/M1965,Tabla2[[#This Row],[CARGA PRODUCCION (ANIMALES/HA)]])</f>
        <v>2.9015240328253227</v>
      </c>
      <c r="X1965" s="190">
        <f t="shared" si="447"/>
        <v>2023</v>
      </c>
      <c r="Y1965" s="190">
        <f t="shared" si="448"/>
        <v>9</v>
      </c>
      <c r="Z1965" s="190" t="e">
        <f t="shared" ca="1" si="449"/>
        <v>#NAME?</v>
      </c>
      <c r="AA1965" s="191">
        <f t="shared" si="445"/>
        <v>99</v>
      </c>
      <c r="AB1965" s="188">
        <f t="shared" si="446"/>
        <v>0.90909090909090906</v>
      </c>
      <c r="AC1965" s="192">
        <f t="shared" si="450"/>
        <v>9.0909090909090939E-2</v>
      </c>
      <c r="AD1965" s="185"/>
    </row>
    <row r="1966" spans="1:30">
      <c r="A1966" s="184">
        <v>45181</v>
      </c>
      <c r="B1966" s="185" t="s">
        <v>88</v>
      </c>
      <c r="C1966" s="185">
        <v>744</v>
      </c>
      <c r="D1966" s="185">
        <v>15</v>
      </c>
      <c r="E1966" s="185">
        <v>5</v>
      </c>
      <c r="F1966" s="185"/>
      <c r="G1966" s="185">
        <v>42</v>
      </c>
      <c r="H1966" s="185">
        <v>46</v>
      </c>
      <c r="I1966" s="185">
        <v>0</v>
      </c>
      <c r="J1966" s="185">
        <v>6</v>
      </c>
      <c r="K1966" s="185">
        <v>180</v>
      </c>
      <c r="L1966" s="185">
        <v>14</v>
      </c>
      <c r="M1966" s="186">
        <v>15</v>
      </c>
      <c r="N1966" s="187">
        <f>IF(Tabla2[[#This Row],[LECHE RETIRO DIA]]&lt;&gt;ISBLANK(Tabla2[[#This Row],[LECHE RETIRO DIA]]),SUM(Tabla2[[#This Row],[LECHE TANQUE DIA]:[LECHE RETIRO DIA]]),SUM(Tabla2[[#This Row],[LECHE TANQUE DIA]:[LECHE AUTOCONSUMO DIA]]))</f>
        <v>764</v>
      </c>
      <c r="O1966" s="188">
        <f t="shared" si="437"/>
        <v>0.97382198952879584</v>
      </c>
      <c r="P1966" s="189">
        <f t="shared" si="438"/>
        <v>18.19047619047619</v>
      </c>
      <c r="Q1966" s="189">
        <f t="shared" si="439"/>
        <v>17.714285714285715</v>
      </c>
      <c r="R1966" s="189">
        <f t="shared" si="440"/>
        <v>2.5</v>
      </c>
      <c r="S1966" s="189">
        <f t="shared" si="441"/>
        <v>4.2444444444444445</v>
      </c>
      <c r="T1966" s="189">
        <f t="shared" si="442"/>
        <v>4.2857142857142856</v>
      </c>
      <c r="U1966" s="189">
        <f t="shared" si="443"/>
        <v>54.571428571428569</v>
      </c>
      <c r="V1966" s="189">
        <f t="shared" si="444"/>
        <v>3</v>
      </c>
      <c r="W1966" s="189">
        <f>IFERROR(H1966/M1966,Tabla2[[#This Row],[CARGA PRODUCCION (ANIMALES/HA)]])</f>
        <v>3.0666666666666669</v>
      </c>
      <c r="X1966" s="190">
        <f t="shared" si="447"/>
        <v>2023</v>
      </c>
      <c r="Y1966" s="190">
        <f t="shared" si="448"/>
        <v>9</v>
      </c>
      <c r="Z1966" s="190" t="e">
        <f t="shared" ca="1" si="449"/>
        <v>#NAME?</v>
      </c>
      <c r="AA1966" s="191">
        <f t="shared" si="445"/>
        <v>46</v>
      </c>
      <c r="AB1966" s="188">
        <f t="shared" si="446"/>
        <v>0.91304347826086951</v>
      </c>
      <c r="AC1966" s="192">
        <f t="shared" si="450"/>
        <v>8.6956521739130488E-2</v>
      </c>
      <c r="AD1966" s="185"/>
    </row>
    <row r="1967" spans="1:30">
      <c r="A1967" s="184">
        <v>45182</v>
      </c>
      <c r="B1967" s="185" t="s">
        <v>81</v>
      </c>
      <c r="C1967" s="185">
        <v>2222</v>
      </c>
      <c r="D1967" s="185">
        <v>30</v>
      </c>
      <c r="E1967" s="185">
        <v>9</v>
      </c>
      <c r="F1967" s="185"/>
      <c r="G1967" s="185">
        <v>106</v>
      </c>
      <c r="H1967" s="185">
        <v>108</v>
      </c>
      <c r="I1967" s="185">
        <v>0</v>
      </c>
      <c r="J1967" s="185">
        <v>13</v>
      </c>
      <c r="K1967" s="185">
        <v>600</v>
      </c>
      <c r="L1967" s="185">
        <v>23.4</v>
      </c>
      <c r="M1967" s="186">
        <v>31.01</v>
      </c>
      <c r="N1967" s="187">
        <f>IF(Tabla2[[#This Row],[LECHE RETIRO DIA]]&lt;&gt;ISBLANK(Tabla2[[#This Row],[LECHE RETIRO DIA]]),SUM(Tabla2[[#This Row],[LECHE TANQUE DIA]:[LECHE RETIRO DIA]]),SUM(Tabla2[[#This Row],[LECHE TANQUE DIA]:[LECHE AUTOCONSUMO DIA]]))</f>
        <v>2261</v>
      </c>
      <c r="O1967" s="188">
        <f t="shared" si="437"/>
        <v>0.98275099513489605</v>
      </c>
      <c r="P1967" s="189">
        <f t="shared" si="438"/>
        <v>21.330188679245282</v>
      </c>
      <c r="Q1967" s="189">
        <f t="shared" si="439"/>
        <v>20.962264150943398</v>
      </c>
      <c r="R1967" s="189">
        <f t="shared" si="440"/>
        <v>2.3076923076923075</v>
      </c>
      <c r="S1967" s="189">
        <f t="shared" si="441"/>
        <v>3.7683333333333335</v>
      </c>
      <c r="T1967" s="189">
        <f t="shared" si="442"/>
        <v>5.6603773584905657</v>
      </c>
      <c r="U1967" s="189">
        <f t="shared" si="443"/>
        <v>96.623931623931625</v>
      </c>
      <c r="V1967" s="189">
        <f t="shared" si="444"/>
        <v>4.5299145299145298</v>
      </c>
      <c r="W1967" s="189">
        <f>IFERROR(H1967/M1967,Tabla2[[#This Row],[CARGA PRODUCCION (ANIMALES/HA)]])</f>
        <v>3.4827475008061914</v>
      </c>
      <c r="X1967" s="190">
        <f t="shared" si="447"/>
        <v>2023</v>
      </c>
      <c r="Y1967" s="190">
        <f t="shared" si="448"/>
        <v>9</v>
      </c>
      <c r="Z1967" s="190" t="e">
        <f t="shared" ca="1" si="449"/>
        <v>#NAME?</v>
      </c>
      <c r="AA1967" s="191">
        <f t="shared" si="445"/>
        <v>108</v>
      </c>
      <c r="AB1967" s="188">
        <f t="shared" si="446"/>
        <v>0.98148148148148151</v>
      </c>
      <c r="AC1967" s="192">
        <f t="shared" si="450"/>
        <v>1.851851851851849E-2</v>
      </c>
      <c r="AD1967" s="185"/>
    </row>
    <row r="1968" spans="1:30">
      <c r="A1968" s="184">
        <v>45182</v>
      </c>
      <c r="B1968" s="185" t="s">
        <v>83</v>
      </c>
      <c r="C1968" s="185">
        <v>2052</v>
      </c>
      <c r="D1968" s="185">
        <v>40</v>
      </c>
      <c r="E1968" s="185">
        <v>9</v>
      </c>
      <c r="F1968" s="185"/>
      <c r="G1968" s="185">
        <v>112</v>
      </c>
      <c r="H1968" s="185">
        <v>122</v>
      </c>
      <c r="I1968" s="185">
        <v>2</v>
      </c>
      <c r="J1968" s="185">
        <v>15</v>
      </c>
      <c r="K1968" s="185">
        <v>680</v>
      </c>
      <c r="L1968" s="185">
        <v>29.8</v>
      </c>
      <c r="M1968" s="186">
        <v>36.590000000000003</v>
      </c>
      <c r="N1968" s="187">
        <f>IF(Tabla2[[#This Row],[LECHE RETIRO DIA]]&lt;&gt;ISBLANK(Tabla2[[#This Row],[LECHE RETIRO DIA]]),SUM(Tabla2[[#This Row],[LECHE TANQUE DIA]:[LECHE RETIRO DIA]]),SUM(Tabla2[[#This Row],[LECHE TANQUE DIA]:[LECHE AUTOCONSUMO DIA]]))</f>
        <v>2101</v>
      </c>
      <c r="O1968" s="188">
        <f t="shared" si="437"/>
        <v>0.97667777248929077</v>
      </c>
      <c r="P1968" s="189">
        <f t="shared" si="438"/>
        <v>18.758928571428573</v>
      </c>
      <c r="Q1968" s="189">
        <f t="shared" si="439"/>
        <v>18.321428571428573</v>
      </c>
      <c r="R1968" s="189">
        <f t="shared" si="440"/>
        <v>2.6666666666666665</v>
      </c>
      <c r="S1968" s="189">
        <f t="shared" si="441"/>
        <v>3.0897058823529413</v>
      </c>
      <c r="T1968" s="189">
        <f t="shared" si="442"/>
        <v>6.0714285714285712</v>
      </c>
      <c r="U1968" s="189">
        <f t="shared" si="443"/>
        <v>70.503355704697981</v>
      </c>
      <c r="V1968" s="189">
        <f t="shared" si="444"/>
        <v>3.7583892617449663</v>
      </c>
      <c r="W1968" s="189">
        <f>IFERROR(H1968/M1968,Tabla2[[#This Row],[CARGA PRODUCCION (ANIMALES/HA)]])</f>
        <v>3.334244329051653</v>
      </c>
      <c r="X1968" s="190">
        <f t="shared" si="447"/>
        <v>2023</v>
      </c>
      <c r="Y1968" s="190">
        <f t="shared" si="448"/>
        <v>9</v>
      </c>
      <c r="Z1968" s="190" t="e">
        <f t="shared" ca="1" si="449"/>
        <v>#NAME?</v>
      </c>
      <c r="AA1968" s="191">
        <f t="shared" si="445"/>
        <v>122</v>
      </c>
      <c r="AB1968" s="188">
        <f t="shared" si="446"/>
        <v>0.91803278688524592</v>
      </c>
      <c r="AC1968" s="192">
        <f t="shared" si="450"/>
        <v>8.1967213114754078E-2</v>
      </c>
      <c r="AD1968" s="185"/>
    </row>
    <row r="1969" spans="1:30">
      <c r="A1969" s="184">
        <v>45182</v>
      </c>
      <c r="B1969" s="185" t="s">
        <v>85</v>
      </c>
      <c r="C1969" s="185">
        <v>1678</v>
      </c>
      <c r="D1969" s="185">
        <v>60</v>
      </c>
      <c r="E1969" s="185">
        <v>9</v>
      </c>
      <c r="F1969" s="185"/>
      <c r="G1969" s="185">
        <v>90</v>
      </c>
      <c r="H1969" s="185">
        <v>99</v>
      </c>
      <c r="I1969" s="185">
        <v>0</v>
      </c>
      <c r="J1969" s="185">
        <v>5</v>
      </c>
      <c r="K1969" s="185">
        <v>480</v>
      </c>
      <c r="L1969" s="185">
        <v>26.01</v>
      </c>
      <c r="M1969" s="186">
        <v>34.119999999999997</v>
      </c>
      <c r="N1969" s="187">
        <f>IF(Tabla2[[#This Row],[LECHE RETIRO DIA]]&lt;&gt;ISBLANK(Tabla2[[#This Row],[LECHE RETIRO DIA]]),SUM(Tabla2[[#This Row],[LECHE TANQUE DIA]:[LECHE RETIRO DIA]]),SUM(Tabla2[[#This Row],[LECHE TANQUE DIA]:[LECHE AUTOCONSUMO DIA]]))</f>
        <v>1747</v>
      </c>
      <c r="O1969" s="188">
        <f t="shared" si="437"/>
        <v>0.96050372066399547</v>
      </c>
      <c r="P1969" s="189">
        <f t="shared" si="438"/>
        <v>19.411111111111111</v>
      </c>
      <c r="Q1969" s="189">
        <f t="shared" si="439"/>
        <v>18.644444444444446</v>
      </c>
      <c r="R1969" s="189">
        <f t="shared" si="440"/>
        <v>12</v>
      </c>
      <c r="S1969" s="189">
        <f t="shared" si="441"/>
        <v>3.6395833333333334</v>
      </c>
      <c r="T1969" s="189">
        <f t="shared" si="442"/>
        <v>5.333333333333333</v>
      </c>
      <c r="U1969" s="189">
        <f t="shared" si="443"/>
        <v>67.16647443291042</v>
      </c>
      <c r="V1969" s="189">
        <f t="shared" si="444"/>
        <v>3.4602076124567471</v>
      </c>
      <c r="W1969" s="189">
        <f>IFERROR(H1969/M1969,Tabla2[[#This Row],[CARGA PRODUCCION (ANIMALES/HA)]])</f>
        <v>2.9015240328253227</v>
      </c>
      <c r="X1969" s="190">
        <f t="shared" si="447"/>
        <v>2023</v>
      </c>
      <c r="Y1969" s="190">
        <f t="shared" si="448"/>
        <v>9</v>
      </c>
      <c r="Z1969" s="190" t="e">
        <f t="shared" ca="1" si="449"/>
        <v>#NAME?</v>
      </c>
      <c r="AA1969" s="191">
        <f t="shared" si="445"/>
        <v>99</v>
      </c>
      <c r="AB1969" s="188">
        <f t="shared" si="446"/>
        <v>0.90909090909090906</v>
      </c>
      <c r="AC1969" s="192">
        <f t="shared" si="450"/>
        <v>9.0909090909090939E-2</v>
      </c>
      <c r="AD1969" s="185"/>
    </row>
    <row r="1970" spans="1:30">
      <c r="A1970" s="184">
        <v>45182</v>
      </c>
      <c r="B1970" s="185" t="s">
        <v>88</v>
      </c>
      <c r="C1970" s="185">
        <v>782</v>
      </c>
      <c r="D1970" s="185">
        <v>15</v>
      </c>
      <c r="E1970" s="185">
        <v>5</v>
      </c>
      <c r="F1970" s="185"/>
      <c r="G1970" s="185">
        <v>42</v>
      </c>
      <c r="H1970" s="185">
        <v>46</v>
      </c>
      <c r="I1970" s="185">
        <v>0</v>
      </c>
      <c r="J1970" s="185">
        <v>6</v>
      </c>
      <c r="K1970" s="185">
        <v>180</v>
      </c>
      <c r="L1970" s="185">
        <v>14</v>
      </c>
      <c r="M1970" s="186">
        <v>15</v>
      </c>
      <c r="N1970" s="187">
        <f>IF(Tabla2[[#This Row],[LECHE RETIRO DIA]]&lt;&gt;ISBLANK(Tabla2[[#This Row],[LECHE RETIRO DIA]]),SUM(Tabla2[[#This Row],[LECHE TANQUE DIA]:[LECHE RETIRO DIA]]),SUM(Tabla2[[#This Row],[LECHE TANQUE DIA]:[LECHE AUTOCONSUMO DIA]]))</f>
        <v>802</v>
      </c>
      <c r="O1970" s="188">
        <f t="shared" si="437"/>
        <v>0.97506234413965087</v>
      </c>
      <c r="P1970" s="189">
        <f t="shared" si="438"/>
        <v>19.095238095238095</v>
      </c>
      <c r="Q1970" s="189">
        <f t="shared" si="439"/>
        <v>18.61904761904762</v>
      </c>
      <c r="R1970" s="189">
        <f t="shared" si="440"/>
        <v>2.5</v>
      </c>
      <c r="S1970" s="189">
        <f t="shared" si="441"/>
        <v>4.4555555555555557</v>
      </c>
      <c r="T1970" s="189">
        <f t="shared" si="442"/>
        <v>4.2857142857142856</v>
      </c>
      <c r="U1970" s="189">
        <f t="shared" si="443"/>
        <v>57.285714285714285</v>
      </c>
      <c r="V1970" s="189">
        <f t="shared" si="444"/>
        <v>3</v>
      </c>
      <c r="W1970" s="189">
        <f>IFERROR(H1970/M1970,Tabla2[[#This Row],[CARGA PRODUCCION (ANIMALES/HA)]])</f>
        <v>3.0666666666666669</v>
      </c>
      <c r="X1970" s="190">
        <f t="shared" si="447"/>
        <v>2023</v>
      </c>
      <c r="Y1970" s="190">
        <f t="shared" si="448"/>
        <v>9</v>
      </c>
      <c r="Z1970" s="190" t="e">
        <f t="shared" ca="1" si="449"/>
        <v>#NAME?</v>
      </c>
      <c r="AA1970" s="191">
        <f t="shared" si="445"/>
        <v>46</v>
      </c>
      <c r="AB1970" s="188">
        <f t="shared" si="446"/>
        <v>0.91304347826086951</v>
      </c>
      <c r="AC1970" s="192">
        <f t="shared" si="450"/>
        <v>8.6956521739130488E-2</v>
      </c>
      <c r="AD1970" s="185"/>
    </row>
    <row r="1971" spans="1:30">
      <c r="A1971" s="184">
        <v>45183</v>
      </c>
      <c r="B1971" s="185" t="s">
        <v>81</v>
      </c>
      <c r="C1971" s="185">
        <v>2208</v>
      </c>
      <c r="D1971" s="185">
        <v>30</v>
      </c>
      <c r="E1971" s="185">
        <v>9</v>
      </c>
      <c r="F1971" s="185"/>
      <c r="G1971" s="185">
        <v>106</v>
      </c>
      <c r="H1971" s="185">
        <v>108</v>
      </c>
      <c r="I1971" s="185">
        <v>0</v>
      </c>
      <c r="J1971" s="185">
        <v>13</v>
      </c>
      <c r="K1971" s="185">
        <v>600</v>
      </c>
      <c r="L1971" s="185">
        <v>23.4</v>
      </c>
      <c r="M1971" s="186">
        <v>31.01</v>
      </c>
      <c r="N1971" s="187">
        <f>IF(Tabla2[[#This Row],[LECHE RETIRO DIA]]&lt;&gt;ISBLANK(Tabla2[[#This Row],[LECHE RETIRO DIA]]),SUM(Tabla2[[#This Row],[LECHE TANQUE DIA]:[LECHE RETIRO DIA]]),SUM(Tabla2[[#This Row],[LECHE TANQUE DIA]:[LECHE AUTOCONSUMO DIA]]))</f>
        <v>2247</v>
      </c>
      <c r="O1971" s="188">
        <f t="shared" si="437"/>
        <v>0.98264352469959948</v>
      </c>
      <c r="P1971" s="189">
        <f t="shared" si="438"/>
        <v>21.19811320754717</v>
      </c>
      <c r="Q1971" s="189">
        <f t="shared" si="439"/>
        <v>20.830188679245282</v>
      </c>
      <c r="R1971" s="189">
        <f t="shared" si="440"/>
        <v>2.3076923076923075</v>
      </c>
      <c r="S1971" s="189">
        <f t="shared" si="441"/>
        <v>3.7450000000000001</v>
      </c>
      <c r="T1971" s="189">
        <f t="shared" si="442"/>
        <v>5.6603773584905657</v>
      </c>
      <c r="U1971" s="189">
        <f t="shared" si="443"/>
        <v>96.025641025641036</v>
      </c>
      <c r="V1971" s="189">
        <f t="shared" si="444"/>
        <v>4.5299145299145298</v>
      </c>
      <c r="W1971" s="189">
        <f>IFERROR(H1971/M1971,Tabla2[[#This Row],[CARGA PRODUCCION (ANIMALES/HA)]])</f>
        <v>3.4827475008061914</v>
      </c>
      <c r="X1971" s="190">
        <f t="shared" si="447"/>
        <v>2023</v>
      </c>
      <c r="Y1971" s="190">
        <f t="shared" si="448"/>
        <v>9</v>
      </c>
      <c r="Z1971" s="190" t="e">
        <f t="shared" ca="1" si="449"/>
        <v>#NAME?</v>
      </c>
      <c r="AA1971" s="191">
        <f t="shared" si="445"/>
        <v>108</v>
      </c>
      <c r="AB1971" s="188">
        <f t="shared" si="446"/>
        <v>0.98148148148148151</v>
      </c>
      <c r="AC1971" s="192">
        <f t="shared" si="450"/>
        <v>1.851851851851849E-2</v>
      </c>
      <c r="AD1971" s="185"/>
    </row>
    <row r="1972" spans="1:30">
      <c r="A1972" s="184">
        <v>45183</v>
      </c>
      <c r="B1972" s="185" t="s">
        <v>83</v>
      </c>
      <c r="C1972" s="185">
        <v>2052</v>
      </c>
      <c r="D1972" s="185">
        <v>40</v>
      </c>
      <c r="E1972" s="185">
        <v>9</v>
      </c>
      <c r="F1972" s="185"/>
      <c r="G1972" s="185">
        <v>112</v>
      </c>
      <c r="H1972" s="185">
        <v>122</v>
      </c>
      <c r="I1972" s="185">
        <v>2</v>
      </c>
      <c r="J1972" s="185">
        <v>15</v>
      </c>
      <c r="K1972" s="185">
        <v>680</v>
      </c>
      <c r="L1972" s="185">
        <v>29.8</v>
      </c>
      <c r="M1972" s="186">
        <v>36.590000000000003</v>
      </c>
      <c r="N1972" s="187">
        <f>IF(Tabla2[[#This Row],[LECHE RETIRO DIA]]&lt;&gt;ISBLANK(Tabla2[[#This Row],[LECHE RETIRO DIA]]),SUM(Tabla2[[#This Row],[LECHE TANQUE DIA]:[LECHE RETIRO DIA]]),SUM(Tabla2[[#This Row],[LECHE TANQUE DIA]:[LECHE AUTOCONSUMO DIA]]))</f>
        <v>2101</v>
      </c>
      <c r="O1972" s="188">
        <f t="shared" si="437"/>
        <v>0.97667777248929077</v>
      </c>
      <c r="P1972" s="189">
        <f t="shared" si="438"/>
        <v>18.758928571428573</v>
      </c>
      <c r="Q1972" s="189">
        <f t="shared" si="439"/>
        <v>18.321428571428573</v>
      </c>
      <c r="R1972" s="189">
        <f t="shared" si="440"/>
        <v>2.6666666666666665</v>
      </c>
      <c r="S1972" s="189">
        <f t="shared" si="441"/>
        <v>3.0897058823529413</v>
      </c>
      <c r="T1972" s="189">
        <f t="shared" si="442"/>
        <v>6.0714285714285712</v>
      </c>
      <c r="U1972" s="189">
        <f t="shared" si="443"/>
        <v>70.503355704697981</v>
      </c>
      <c r="V1972" s="189">
        <f t="shared" si="444"/>
        <v>3.7583892617449663</v>
      </c>
      <c r="W1972" s="189">
        <f>IFERROR(H1972/M1972,Tabla2[[#This Row],[CARGA PRODUCCION (ANIMALES/HA)]])</f>
        <v>3.334244329051653</v>
      </c>
      <c r="X1972" s="190">
        <f t="shared" si="447"/>
        <v>2023</v>
      </c>
      <c r="Y1972" s="190">
        <f t="shared" si="448"/>
        <v>9</v>
      </c>
      <c r="Z1972" s="190" t="e">
        <f t="shared" ca="1" si="449"/>
        <v>#NAME?</v>
      </c>
      <c r="AA1972" s="191">
        <f t="shared" si="445"/>
        <v>122</v>
      </c>
      <c r="AB1972" s="188">
        <f t="shared" si="446"/>
        <v>0.91803278688524592</v>
      </c>
      <c r="AC1972" s="192">
        <f t="shared" si="450"/>
        <v>8.1967213114754078E-2</v>
      </c>
      <c r="AD1972" s="185"/>
    </row>
    <row r="1973" spans="1:30">
      <c r="A1973" s="184">
        <v>45183</v>
      </c>
      <c r="B1973" s="185" t="s">
        <v>85</v>
      </c>
      <c r="C1973" s="185">
        <v>1665</v>
      </c>
      <c r="D1973" s="185">
        <v>60</v>
      </c>
      <c r="E1973" s="185">
        <v>9</v>
      </c>
      <c r="F1973" s="185"/>
      <c r="G1973" s="185">
        <v>90</v>
      </c>
      <c r="H1973" s="185">
        <v>99</v>
      </c>
      <c r="I1973" s="185">
        <v>0</v>
      </c>
      <c r="J1973" s="185">
        <v>5</v>
      </c>
      <c r="K1973" s="185">
        <v>480</v>
      </c>
      <c r="L1973" s="185">
        <v>26.01</v>
      </c>
      <c r="M1973" s="186">
        <v>34.119999999999997</v>
      </c>
      <c r="N1973" s="187">
        <f>IF(Tabla2[[#This Row],[LECHE RETIRO DIA]]&lt;&gt;ISBLANK(Tabla2[[#This Row],[LECHE RETIRO DIA]]),SUM(Tabla2[[#This Row],[LECHE TANQUE DIA]:[LECHE RETIRO DIA]]),SUM(Tabla2[[#This Row],[LECHE TANQUE DIA]:[LECHE AUTOCONSUMO DIA]]))</f>
        <v>1734</v>
      </c>
      <c r="O1973" s="188">
        <f t="shared" si="437"/>
        <v>0.96020761245674735</v>
      </c>
      <c r="P1973" s="189">
        <f t="shared" si="438"/>
        <v>19.266666666666666</v>
      </c>
      <c r="Q1973" s="189">
        <f t="shared" si="439"/>
        <v>18.5</v>
      </c>
      <c r="R1973" s="189">
        <f t="shared" si="440"/>
        <v>12</v>
      </c>
      <c r="S1973" s="189">
        <f t="shared" si="441"/>
        <v>3.6124999999999998</v>
      </c>
      <c r="T1973" s="189">
        <f t="shared" si="442"/>
        <v>5.333333333333333</v>
      </c>
      <c r="U1973" s="189">
        <f t="shared" si="443"/>
        <v>66.666666666666657</v>
      </c>
      <c r="V1973" s="189">
        <f t="shared" si="444"/>
        <v>3.4602076124567471</v>
      </c>
      <c r="W1973" s="189">
        <f>IFERROR(H1973/M1973,Tabla2[[#This Row],[CARGA PRODUCCION (ANIMALES/HA)]])</f>
        <v>2.9015240328253227</v>
      </c>
      <c r="X1973" s="190">
        <f t="shared" si="447"/>
        <v>2023</v>
      </c>
      <c r="Y1973" s="190">
        <f t="shared" si="448"/>
        <v>9</v>
      </c>
      <c r="Z1973" s="190" t="e">
        <f t="shared" ca="1" si="449"/>
        <v>#NAME?</v>
      </c>
      <c r="AA1973" s="191">
        <f t="shared" si="445"/>
        <v>99</v>
      </c>
      <c r="AB1973" s="188">
        <f t="shared" si="446"/>
        <v>0.90909090909090906</v>
      </c>
      <c r="AC1973" s="192">
        <f t="shared" si="450"/>
        <v>9.0909090909090939E-2</v>
      </c>
      <c r="AD1973" s="185"/>
    </row>
    <row r="1974" spans="1:30">
      <c r="A1974" s="184">
        <v>45183</v>
      </c>
      <c r="B1974" s="185" t="s">
        <v>117</v>
      </c>
      <c r="C1974" s="185">
        <v>732</v>
      </c>
      <c r="D1974" s="185">
        <v>15</v>
      </c>
      <c r="E1974" s="185">
        <v>5</v>
      </c>
      <c r="F1974" s="185"/>
      <c r="G1974" s="185">
        <v>40</v>
      </c>
      <c r="H1974" s="185">
        <v>44</v>
      </c>
      <c r="I1974" s="185">
        <v>0</v>
      </c>
      <c r="J1974" s="185">
        <v>6</v>
      </c>
      <c r="K1974" s="185">
        <v>180</v>
      </c>
      <c r="L1974" s="185">
        <v>14</v>
      </c>
      <c r="M1974" s="186">
        <v>15</v>
      </c>
      <c r="N1974" s="187">
        <f>IF(Tabla2[[#This Row],[LECHE RETIRO DIA]]&lt;&gt;ISBLANK(Tabla2[[#This Row],[LECHE RETIRO DIA]]),SUM(Tabla2[[#This Row],[LECHE TANQUE DIA]:[LECHE RETIRO DIA]]),SUM(Tabla2[[#This Row],[LECHE TANQUE DIA]:[LECHE AUTOCONSUMO DIA]]))</f>
        <v>752</v>
      </c>
      <c r="O1974" s="188">
        <f t="shared" si="437"/>
        <v>0.97340425531914898</v>
      </c>
      <c r="P1974" s="189">
        <f t="shared" si="438"/>
        <v>18.8</v>
      </c>
      <c r="Q1974" s="189">
        <f t="shared" si="439"/>
        <v>18.3</v>
      </c>
      <c r="R1974" s="189">
        <f t="shared" si="440"/>
        <v>2.5</v>
      </c>
      <c r="S1974" s="189">
        <f t="shared" si="441"/>
        <v>4.177777777777778</v>
      </c>
      <c r="T1974" s="189">
        <f t="shared" si="442"/>
        <v>4.5</v>
      </c>
      <c r="U1974" s="189">
        <f t="shared" si="443"/>
        <v>53.714285714285715</v>
      </c>
      <c r="V1974" s="189">
        <f t="shared" si="444"/>
        <v>2.8571428571428572</v>
      </c>
      <c r="W1974" s="189">
        <f>IFERROR(H1974/M1974,Tabla2[[#This Row],[CARGA PRODUCCION (ANIMALES/HA)]])</f>
        <v>2.9333333333333331</v>
      </c>
      <c r="X1974" s="190">
        <f t="shared" si="447"/>
        <v>2023</v>
      </c>
      <c r="Y1974" s="190">
        <f t="shared" si="448"/>
        <v>9</v>
      </c>
      <c r="Z1974" s="190" t="e">
        <f t="shared" ca="1" si="449"/>
        <v>#NAME?</v>
      </c>
      <c r="AA1974" s="191">
        <f t="shared" si="445"/>
        <v>44</v>
      </c>
      <c r="AB1974" s="188">
        <f t="shared" si="446"/>
        <v>0.90909090909090906</v>
      </c>
      <c r="AC1974" s="192">
        <f t="shared" si="450"/>
        <v>9.0909090909090939E-2</v>
      </c>
      <c r="AD1974" s="185"/>
    </row>
    <row r="1975" spans="1:30">
      <c r="A1975" s="184">
        <v>45184</v>
      </c>
      <c r="B1975" s="185" t="s">
        <v>81</v>
      </c>
      <c r="C1975" s="185">
        <v>2208</v>
      </c>
      <c r="D1975" s="185">
        <v>30</v>
      </c>
      <c r="E1975" s="185">
        <v>9</v>
      </c>
      <c r="F1975" s="185"/>
      <c r="G1975" s="185">
        <v>104</v>
      </c>
      <c r="H1975" s="185">
        <v>106</v>
      </c>
      <c r="I1975" s="185">
        <v>0</v>
      </c>
      <c r="J1975" s="185">
        <v>13</v>
      </c>
      <c r="K1975" s="185">
        <v>600</v>
      </c>
      <c r="L1975" s="185">
        <v>23.4</v>
      </c>
      <c r="M1975" s="186">
        <v>31.01</v>
      </c>
      <c r="N1975" s="187">
        <f>IF(Tabla2[[#This Row],[LECHE RETIRO DIA]]&lt;&gt;ISBLANK(Tabla2[[#This Row],[LECHE RETIRO DIA]]),SUM(Tabla2[[#This Row],[LECHE TANQUE DIA]:[LECHE RETIRO DIA]]),SUM(Tabla2[[#This Row],[LECHE TANQUE DIA]:[LECHE AUTOCONSUMO DIA]]))</f>
        <v>2247</v>
      </c>
      <c r="O1975" s="188">
        <f t="shared" si="437"/>
        <v>0.98264352469959948</v>
      </c>
      <c r="P1975" s="189">
        <f t="shared" si="438"/>
        <v>21.60576923076923</v>
      </c>
      <c r="Q1975" s="189">
        <f t="shared" si="439"/>
        <v>21.23076923076923</v>
      </c>
      <c r="R1975" s="189">
        <f t="shared" si="440"/>
        <v>2.3076923076923075</v>
      </c>
      <c r="S1975" s="189">
        <f t="shared" si="441"/>
        <v>3.7450000000000001</v>
      </c>
      <c r="T1975" s="189">
        <f t="shared" si="442"/>
        <v>5.7692307692307692</v>
      </c>
      <c r="U1975" s="189">
        <f t="shared" si="443"/>
        <v>96.025641025641036</v>
      </c>
      <c r="V1975" s="189">
        <f t="shared" si="444"/>
        <v>4.4444444444444446</v>
      </c>
      <c r="W1975" s="189">
        <f>IFERROR(H1975/M1975,Tabla2[[#This Row],[CARGA PRODUCCION (ANIMALES/HA)]])</f>
        <v>3.4182521767171878</v>
      </c>
      <c r="X1975" s="190">
        <f t="shared" si="447"/>
        <v>2023</v>
      </c>
      <c r="Y1975" s="190">
        <f t="shared" si="448"/>
        <v>9</v>
      </c>
      <c r="Z1975" s="190" t="e">
        <f t="shared" ca="1" si="449"/>
        <v>#NAME?</v>
      </c>
      <c r="AA1975" s="191">
        <f t="shared" si="445"/>
        <v>106</v>
      </c>
      <c r="AB1975" s="188">
        <f t="shared" si="446"/>
        <v>0.98113207547169812</v>
      </c>
      <c r="AC1975" s="192">
        <f t="shared" si="450"/>
        <v>1.8867924528301883E-2</v>
      </c>
      <c r="AD1975" s="185"/>
    </row>
    <row r="1976" spans="1:30">
      <c r="A1976" s="184">
        <v>45184</v>
      </c>
      <c r="B1976" s="185" t="s">
        <v>83</v>
      </c>
      <c r="C1976" s="185">
        <v>2039</v>
      </c>
      <c r="D1976" s="185">
        <v>40</v>
      </c>
      <c r="E1976" s="185">
        <v>9</v>
      </c>
      <c r="F1976" s="185"/>
      <c r="G1976" s="185">
        <v>112</v>
      </c>
      <c r="H1976" s="185">
        <v>122</v>
      </c>
      <c r="I1976" s="185">
        <v>2</v>
      </c>
      <c r="J1976" s="185">
        <v>15</v>
      </c>
      <c r="K1976" s="185">
        <v>680</v>
      </c>
      <c r="L1976" s="185">
        <v>29.8</v>
      </c>
      <c r="M1976" s="186">
        <v>36.590000000000003</v>
      </c>
      <c r="N1976" s="187">
        <f>IF(Tabla2[[#This Row],[LECHE RETIRO DIA]]&lt;&gt;ISBLANK(Tabla2[[#This Row],[LECHE RETIRO DIA]]),SUM(Tabla2[[#This Row],[LECHE TANQUE DIA]:[LECHE RETIRO DIA]]),SUM(Tabla2[[#This Row],[LECHE TANQUE DIA]:[LECHE AUTOCONSUMO DIA]]))</f>
        <v>2088</v>
      </c>
      <c r="O1976" s="188">
        <f t="shared" si="437"/>
        <v>0.9765325670498084</v>
      </c>
      <c r="P1976" s="189">
        <f t="shared" si="438"/>
        <v>18.642857142857142</v>
      </c>
      <c r="Q1976" s="189">
        <f t="shared" si="439"/>
        <v>18.205357142857142</v>
      </c>
      <c r="R1976" s="189">
        <f t="shared" si="440"/>
        <v>2.6666666666666665</v>
      </c>
      <c r="S1976" s="189">
        <f t="shared" si="441"/>
        <v>3.0705882352941178</v>
      </c>
      <c r="T1976" s="189">
        <f t="shared" si="442"/>
        <v>6.0714285714285712</v>
      </c>
      <c r="U1976" s="189">
        <f t="shared" si="443"/>
        <v>70.067114093959731</v>
      </c>
      <c r="V1976" s="189">
        <f t="shared" si="444"/>
        <v>3.7583892617449663</v>
      </c>
      <c r="W1976" s="189">
        <f>IFERROR(H1976/M1976,Tabla2[[#This Row],[CARGA PRODUCCION (ANIMALES/HA)]])</f>
        <v>3.334244329051653</v>
      </c>
      <c r="X1976" s="190">
        <f t="shared" si="447"/>
        <v>2023</v>
      </c>
      <c r="Y1976" s="190">
        <f t="shared" si="448"/>
        <v>9</v>
      </c>
      <c r="Z1976" s="190" t="e">
        <f t="shared" ca="1" si="449"/>
        <v>#NAME?</v>
      </c>
      <c r="AA1976" s="191">
        <f t="shared" si="445"/>
        <v>122</v>
      </c>
      <c r="AB1976" s="188">
        <f t="shared" si="446"/>
        <v>0.91803278688524592</v>
      </c>
      <c r="AC1976" s="192">
        <f t="shared" si="450"/>
        <v>8.1967213114754078E-2</v>
      </c>
      <c r="AD1976" s="185"/>
    </row>
    <row r="1977" spans="1:30">
      <c r="A1977" s="184">
        <v>45184</v>
      </c>
      <c r="B1977" s="185" t="s">
        <v>85</v>
      </c>
      <c r="C1977" s="185">
        <v>1657</v>
      </c>
      <c r="D1977" s="185">
        <v>60</v>
      </c>
      <c r="E1977" s="185">
        <v>9</v>
      </c>
      <c r="F1977" s="185"/>
      <c r="G1977" s="185">
        <v>88</v>
      </c>
      <c r="H1977" s="185">
        <v>107</v>
      </c>
      <c r="I1977" s="185">
        <v>0</v>
      </c>
      <c r="J1977" s="185">
        <v>5</v>
      </c>
      <c r="K1977" s="185">
        <v>480</v>
      </c>
      <c r="L1977" s="185">
        <v>26.01</v>
      </c>
      <c r="M1977" s="186">
        <v>34.119999999999997</v>
      </c>
      <c r="N1977" s="187">
        <f>IF(Tabla2[[#This Row],[LECHE RETIRO DIA]]&lt;&gt;ISBLANK(Tabla2[[#This Row],[LECHE RETIRO DIA]]),SUM(Tabla2[[#This Row],[LECHE TANQUE DIA]:[LECHE RETIRO DIA]]),SUM(Tabla2[[#This Row],[LECHE TANQUE DIA]:[LECHE AUTOCONSUMO DIA]]))</f>
        <v>1726</v>
      </c>
      <c r="O1977" s="188">
        <f t="shared" si="437"/>
        <v>0.96002317497103129</v>
      </c>
      <c r="P1977" s="189">
        <f t="shared" si="438"/>
        <v>19.613636363636363</v>
      </c>
      <c r="Q1977" s="189">
        <f t="shared" si="439"/>
        <v>18.829545454545453</v>
      </c>
      <c r="R1977" s="189">
        <f t="shared" si="440"/>
        <v>12</v>
      </c>
      <c r="S1977" s="189">
        <f t="shared" si="441"/>
        <v>3.5958333333333332</v>
      </c>
      <c r="T1977" s="189">
        <f t="shared" si="442"/>
        <v>5.4545454545454541</v>
      </c>
      <c r="U1977" s="189">
        <f t="shared" si="443"/>
        <v>66.359092656670512</v>
      </c>
      <c r="V1977" s="189">
        <f t="shared" si="444"/>
        <v>3.3833141099577082</v>
      </c>
      <c r="W1977" s="189">
        <f>IFERROR(H1977/M1977,Tabla2[[#This Row],[CARGA PRODUCCION (ANIMALES/HA)]])</f>
        <v>3.1359906213364597</v>
      </c>
      <c r="X1977" s="190">
        <f t="shared" si="447"/>
        <v>2023</v>
      </c>
      <c r="Y1977" s="190">
        <f t="shared" si="448"/>
        <v>9</v>
      </c>
      <c r="Z1977" s="190" t="e">
        <f t="shared" ca="1" si="449"/>
        <v>#NAME?</v>
      </c>
      <c r="AA1977" s="191">
        <f t="shared" si="445"/>
        <v>107</v>
      </c>
      <c r="AB1977" s="188">
        <f t="shared" si="446"/>
        <v>0.82242990654205606</v>
      </c>
      <c r="AC1977" s="192">
        <f t="shared" si="450"/>
        <v>0.17757009345794394</v>
      </c>
      <c r="AD1977" s="185"/>
    </row>
    <row r="1978" spans="1:30">
      <c r="A1978" s="184">
        <v>45184</v>
      </c>
      <c r="B1978" s="185" t="s">
        <v>117</v>
      </c>
      <c r="C1978" s="185">
        <v>685</v>
      </c>
      <c r="D1978" s="185">
        <v>15</v>
      </c>
      <c r="E1978" s="185">
        <v>5</v>
      </c>
      <c r="F1978" s="185"/>
      <c r="G1978" s="185">
        <v>40</v>
      </c>
      <c r="H1978" s="185">
        <v>44</v>
      </c>
      <c r="I1978" s="185">
        <v>0</v>
      </c>
      <c r="J1978" s="185">
        <v>6</v>
      </c>
      <c r="K1978" s="185">
        <v>180</v>
      </c>
      <c r="L1978" s="185">
        <v>14</v>
      </c>
      <c r="M1978" s="186">
        <v>15</v>
      </c>
      <c r="N1978" s="187">
        <f>IF(Tabla2[[#This Row],[LECHE RETIRO DIA]]&lt;&gt;ISBLANK(Tabla2[[#This Row],[LECHE RETIRO DIA]]),SUM(Tabla2[[#This Row],[LECHE TANQUE DIA]:[LECHE RETIRO DIA]]),SUM(Tabla2[[#This Row],[LECHE TANQUE DIA]:[LECHE AUTOCONSUMO DIA]]))</f>
        <v>705</v>
      </c>
      <c r="O1978" s="188">
        <f t="shared" si="437"/>
        <v>0.97163120567375882</v>
      </c>
      <c r="P1978" s="189">
        <f t="shared" si="438"/>
        <v>17.625</v>
      </c>
      <c r="Q1978" s="189">
        <f t="shared" si="439"/>
        <v>17.125</v>
      </c>
      <c r="R1978" s="189">
        <f t="shared" si="440"/>
        <v>2.5</v>
      </c>
      <c r="S1978" s="189">
        <f t="shared" si="441"/>
        <v>3.9166666666666665</v>
      </c>
      <c r="T1978" s="189">
        <f t="shared" si="442"/>
        <v>4.5</v>
      </c>
      <c r="U1978" s="189">
        <f t="shared" si="443"/>
        <v>50.357142857142854</v>
      </c>
      <c r="V1978" s="189">
        <f t="shared" si="444"/>
        <v>2.8571428571428572</v>
      </c>
      <c r="W1978" s="189">
        <f>IFERROR(H1978/M1978,Tabla2[[#This Row],[CARGA PRODUCCION (ANIMALES/HA)]])</f>
        <v>2.9333333333333331</v>
      </c>
      <c r="X1978" s="190">
        <f t="shared" si="447"/>
        <v>2023</v>
      </c>
      <c r="Y1978" s="190">
        <f t="shared" si="448"/>
        <v>9</v>
      </c>
      <c r="Z1978" s="190" t="e">
        <f t="shared" ca="1" si="449"/>
        <v>#NAME?</v>
      </c>
      <c r="AA1978" s="191">
        <f t="shared" si="445"/>
        <v>44</v>
      </c>
      <c r="AB1978" s="188">
        <f t="shared" si="446"/>
        <v>0.90909090909090906</v>
      </c>
      <c r="AC1978" s="192">
        <f t="shared" si="450"/>
        <v>9.0909090909090939E-2</v>
      </c>
      <c r="AD1978" s="185"/>
    </row>
    <row r="1979" spans="1:30">
      <c r="A1979" s="184">
        <v>45185</v>
      </c>
      <c r="B1979" s="185" t="s">
        <v>81</v>
      </c>
      <c r="C1979" s="185">
        <v>2236</v>
      </c>
      <c r="D1979" s="185">
        <v>30</v>
      </c>
      <c r="E1979" s="185">
        <v>9</v>
      </c>
      <c r="F1979" s="185"/>
      <c r="G1979" s="185">
        <v>104</v>
      </c>
      <c r="H1979" s="185">
        <v>106</v>
      </c>
      <c r="I1979" s="185">
        <v>0</v>
      </c>
      <c r="J1979" s="185">
        <v>13</v>
      </c>
      <c r="K1979" s="185">
        <v>600</v>
      </c>
      <c r="L1979" s="185">
        <v>23.4</v>
      </c>
      <c r="M1979" s="186">
        <v>31.01</v>
      </c>
      <c r="N1979" s="187">
        <f>IF(Tabla2[[#This Row],[LECHE RETIRO DIA]]&lt;&gt;ISBLANK(Tabla2[[#This Row],[LECHE RETIRO DIA]]),SUM(Tabla2[[#This Row],[LECHE TANQUE DIA]:[LECHE RETIRO DIA]]),SUM(Tabla2[[#This Row],[LECHE TANQUE DIA]:[LECHE AUTOCONSUMO DIA]]))</f>
        <v>2275</v>
      </c>
      <c r="O1979" s="188">
        <f t="shared" si="437"/>
        <v>0.98285714285714287</v>
      </c>
      <c r="P1979" s="189">
        <f t="shared" si="438"/>
        <v>21.875</v>
      </c>
      <c r="Q1979" s="189">
        <f t="shared" si="439"/>
        <v>21.5</v>
      </c>
      <c r="R1979" s="189">
        <f t="shared" si="440"/>
        <v>2.3076923076923075</v>
      </c>
      <c r="S1979" s="189">
        <f t="shared" si="441"/>
        <v>3.7916666666666665</v>
      </c>
      <c r="T1979" s="189">
        <f t="shared" si="442"/>
        <v>5.7692307692307692</v>
      </c>
      <c r="U1979" s="189">
        <f t="shared" si="443"/>
        <v>97.222222222222229</v>
      </c>
      <c r="V1979" s="189">
        <f t="shared" si="444"/>
        <v>4.4444444444444446</v>
      </c>
      <c r="W1979" s="189">
        <f>IFERROR(H1979/M1979,Tabla2[[#This Row],[CARGA PRODUCCION (ANIMALES/HA)]])</f>
        <v>3.4182521767171878</v>
      </c>
      <c r="X1979" s="190">
        <f t="shared" si="447"/>
        <v>2023</v>
      </c>
      <c r="Y1979" s="190">
        <f t="shared" si="448"/>
        <v>9</v>
      </c>
      <c r="Z1979" s="190" t="e">
        <f t="shared" ca="1" si="449"/>
        <v>#NAME?</v>
      </c>
      <c r="AA1979" s="191">
        <f t="shared" si="445"/>
        <v>106</v>
      </c>
      <c r="AB1979" s="188">
        <f t="shared" si="446"/>
        <v>0.98113207547169812</v>
      </c>
      <c r="AC1979" s="192">
        <f t="shared" si="450"/>
        <v>1.8867924528301883E-2</v>
      </c>
      <c r="AD1979" s="185"/>
    </row>
    <row r="1980" spans="1:30">
      <c r="A1980" s="184">
        <v>45185</v>
      </c>
      <c r="B1980" s="185" t="s">
        <v>83</v>
      </c>
      <c r="C1980" s="185">
        <v>2089</v>
      </c>
      <c r="D1980" s="185">
        <v>40</v>
      </c>
      <c r="E1980" s="185">
        <v>9</v>
      </c>
      <c r="F1980" s="185"/>
      <c r="G1980" s="185">
        <v>113</v>
      </c>
      <c r="H1980" s="185">
        <v>122</v>
      </c>
      <c r="I1980" s="185">
        <v>2</v>
      </c>
      <c r="J1980" s="185">
        <v>15</v>
      </c>
      <c r="K1980" s="185">
        <v>680</v>
      </c>
      <c r="L1980" s="185">
        <v>29.8</v>
      </c>
      <c r="M1980" s="186">
        <v>36.590000000000003</v>
      </c>
      <c r="N1980" s="187">
        <f>IF(Tabla2[[#This Row],[LECHE RETIRO DIA]]&lt;&gt;ISBLANK(Tabla2[[#This Row],[LECHE RETIRO DIA]]),SUM(Tabla2[[#This Row],[LECHE TANQUE DIA]:[LECHE RETIRO DIA]]),SUM(Tabla2[[#This Row],[LECHE TANQUE DIA]:[LECHE AUTOCONSUMO DIA]]))</f>
        <v>2138</v>
      </c>
      <c r="O1980" s="188">
        <f t="shared" ref="O1980:O2043" si="451">IFERROR(C1980/N1980,"")</f>
        <v>0.97708138447146864</v>
      </c>
      <c r="P1980" s="189">
        <f t="shared" ref="P1980:P2043" si="452">IFERROR(N1980/G1980,"")</f>
        <v>18.920353982300885</v>
      </c>
      <c r="Q1980" s="189">
        <f t="shared" ref="Q1980:Q2043" si="453">IFERROR(C1980/G1980,"")</f>
        <v>18.486725663716815</v>
      </c>
      <c r="R1980" s="189">
        <f t="shared" ref="R1980:R2043" si="454">IFERROR(D1980/J1980,"")</f>
        <v>2.6666666666666665</v>
      </c>
      <c r="S1980" s="189">
        <f t="shared" ref="S1980:S2043" si="455">IFERROR(N1980/K1980,"")</f>
        <v>3.1441176470588235</v>
      </c>
      <c r="T1980" s="189">
        <f t="shared" ref="T1980:T2043" si="456">IFERROR(K1980/G1980,"")</f>
        <v>6.0176991150442474</v>
      </c>
      <c r="U1980" s="189">
        <f t="shared" ref="U1980:U2043" si="457">IFERROR(N1980/L1980,"")</f>
        <v>71.744966442953015</v>
      </c>
      <c r="V1980" s="189">
        <f t="shared" ref="V1980:V2043" si="458">IFERROR(G1980/L1980,"")</f>
        <v>3.7919463087248322</v>
      </c>
      <c r="W1980" s="189">
        <f>IFERROR(H1980/M1980,Tabla2[[#This Row],[CARGA PRODUCCION (ANIMALES/HA)]])</f>
        <v>3.334244329051653</v>
      </c>
      <c r="X1980" s="190">
        <f t="shared" si="447"/>
        <v>2023</v>
      </c>
      <c r="Y1980" s="190">
        <f t="shared" si="448"/>
        <v>9</v>
      </c>
      <c r="Z1980" s="190" t="e">
        <f t="shared" ca="1" si="449"/>
        <v>#NAME?</v>
      </c>
      <c r="AA1980" s="191">
        <f t="shared" ref="AA1980:AA2043" si="459">IF(H1980&gt;0,H1980,G1980)</f>
        <v>122</v>
      </c>
      <c r="AB1980" s="188">
        <f t="shared" ref="AB1980:AB2043" si="460">IFERROR(G1980/AA1980,"")</f>
        <v>0.92622950819672134</v>
      </c>
      <c r="AC1980" s="192">
        <f t="shared" si="450"/>
        <v>7.3770491803278659E-2</v>
      </c>
      <c r="AD1980" s="185"/>
    </row>
    <row r="1981" spans="1:30">
      <c r="A1981" s="184">
        <v>45185</v>
      </c>
      <c r="B1981" s="185" t="s">
        <v>85</v>
      </c>
      <c r="C1981" s="185">
        <v>1670</v>
      </c>
      <c r="D1981" s="185">
        <v>60</v>
      </c>
      <c r="E1981" s="185">
        <v>9</v>
      </c>
      <c r="F1981" s="185"/>
      <c r="G1981" s="185">
        <v>88</v>
      </c>
      <c r="H1981" s="185">
        <v>100</v>
      </c>
      <c r="I1981" s="185">
        <v>0</v>
      </c>
      <c r="J1981" s="185">
        <v>5</v>
      </c>
      <c r="K1981" s="185">
        <v>480</v>
      </c>
      <c r="L1981" s="185">
        <v>26.01</v>
      </c>
      <c r="M1981" s="186">
        <v>34.119999999999997</v>
      </c>
      <c r="N1981" s="187">
        <f>IF(Tabla2[[#This Row],[LECHE RETIRO DIA]]&lt;&gt;ISBLANK(Tabla2[[#This Row],[LECHE RETIRO DIA]]),SUM(Tabla2[[#This Row],[LECHE TANQUE DIA]:[LECHE RETIRO DIA]]),SUM(Tabla2[[#This Row],[LECHE TANQUE DIA]:[LECHE AUTOCONSUMO DIA]]))</f>
        <v>1739</v>
      </c>
      <c r="O1981" s="188">
        <f t="shared" si="451"/>
        <v>0.96032202415181134</v>
      </c>
      <c r="P1981" s="189">
        <f t="shared" si="452"/>
        <v>19.761363636363637</v>
      </c>
      <c r="Q1981" s="189">
        <f t="shared" si="453"/>
        <v>18.977272727272727</v>
      </c>
      <c r="R1981" s="189">
        <f t="shared" si="454"/>
        <v>12</v>
      </c>
      <c r="S1981" s="189">
        <f t="shared" si="455"/>
        <v>3.6229166666666668</v>
      </c>
      <c r="T1981" s="189">
        <f t="shared" si="456"/>
        <v>5.4545454545454541</v>
      </c>
      <c r="U1981" s="189">
        <f t="shared" si="457"/>
        <v>66.85890042291426</v>
      </c>
      <c r="V1981" s="189">
        <f t="shared" si="458"/>
        <v>3.3833141099577082</v>
      </c>
      <c r="W1981" s="189">
        <f>IFERROR(H1981/M1981,Tabla2[[#This Row],[CARGA PRODUCCION (ANIMALES/HA)]])</f>
        <v>2.9308323563892147</v>
      </c>
      <c r="X1981" s="190">
        <f t="shared" si="447"/>
        <v>2023</v>
      </c>
      <c r="Y1981" s="190">
        <f t="shared" si="448"/>
        <v>9</v>
      </c>
      <c r="Z1981" s="190" t="e">
        <f t="shared" ca="1" si="449"/>
        <v>#NAME?</v>
      </c>
      <c r="AA1981" s="191">
        <f t="shared" si="459"/>
        <v>100</v>
      </c>
      <c r="AB1981" s="188">
        <f t="shared" si="460"/>
        <v>0.88</v>
      </c>
      <c r="AC1981" s="192">
        <f t="shared" si="450"/>
        <v>0.12</v>
      </c>
      <c r="AD1981" s="185"/>
    </row>
    <row r="1982" spans="1:30">
      <c r="A1982" s="184">
        <v>45185</v>
      </c>
      <c r="B1982" s="185" t="s">
        <v>88</v>
      </c>
      <c r="C1982" s="185">
        <v>702</v>
      </c>
      <c r="D1982" s="185">
        <v>15</v>
      </c>
      <c r="E1982" s="185">
        <v>5</v>
      </c>
      <c r="F1982" s="185"/>
      <c r="G1982" s="185">
        <v>40</v>
      </c>
      <c r="H1982" s="185">
        <v>43</v>
      </c>
      <c r="I1982" s="185">
        <v>0</v>
      </c>
      <c r="J1982" s="185">
        <v>6</v>
      </c>
      <c r="K1982" s="185">
        <v>180</v>
      </c>
      <c r="L1982" s="185">
        <v>14</v>
      </c>
      <c r="M1982" s="186">
        <v>15</v>
      </c>
      <c r="N1982" s="187">
        <f>IF(Tabla2[[#This Row],[LECHE RETIRO DIA]]&lt;&gt;ISBLANK(Tabla2[[#This Row],[LECHE RETIRO DIA]]),SUM(Tabla2[[#This Row],[LECHE TANQUE DIA]:[LECHE RETIRO DIA]]),SUM(Tabla2[[#This Row],[LECHE TANQUE DIA]:[LECHE AUTOCONSUMO DIA]]))</f>
        <v>722</v>
      </c>
      <c r="O1982" s="188">
        <f t="shared" si="451"/>
        <v>0.97229916897506929</v>
      </c>
      <c r="P1982" s="189">
        <f t="shared" si="452"/>
        <v>18.05</v>
      </c>
      <c r="Q1982" s="189">
        <f t="shared" si="453"/>
        <v>17.55</v>
      </c>
      <c r="R1982" s="189">
        <f t="shared" si="454"/>
        <v>2.5</v>
      </c>
      <c r="S1982" s="189">
        <f t="shared" si="455"/>
        <v>4.0111111111111111</v>
      </c>
      <c r="T1982" s="189">
        <f t="shared" si="456"/>
        <v>4.5</v>
      </c>
      <c r="U1982" s="189">
        <f t="shared" si="457"/>
        <v>51.571428571428569</v>
      </c>
      <c r="V1982" s="189">
        <f t="shared" si="458"/>
        <v>2.8571428571428572</v>
      </c>
      <c r="W1982" s="189">
        <f>IFERROR(H1982/M1982,Tabla2[[#This Row],[CARGA PRODUCCION (ANIMALES/HA)]])</f>
        <v>2.8666666666666667</v>
      </c>
      <c r="X1982" s="190">
        <f t="shared" si="447"/>
        <v>2023</v>
      </c>
      <c r="Y1982" s="190">
        <f t="shared" si="448"/>
        <v>9</v>
      </c>
      <c r="Z1982" s="190" t="e">
        <f t="shared" ca="1" si="449"/>
        <v>#NAME?</v>
      </c>
      <c r="AA1982" s="191">
        <f t="shared" si="459"/>
        <v>43</v>
      </c>
      <c r="AB1982" s="188">
        <f t="shared" si="460"/>
        <v>0.93023255813953487</v>
      </c>
      <c r="AC1982" s="192">
        <f t="shared" si="450"/>
        <v>6.9767441860465129E-2</v>
      </c>
      <c r="AD1982" s="185"/>
    </row>
    <row r="1983" spans="1:30">
      <c r="A1983" s="184">
        <v>45186</v>
      </c>
      <c r="B1983" s="185" t="s">
        <v>81</v>
      </c>
      <c r="C1983" s="185">
        <v>2241</v>
      </c>
      <c r="D1983" s="185">
        <v>30</v>
      </c>
      <c r="E1983" s="185">
        <v>9</v>
      </c>
      <c r="F1983" s="185"/>
      <c r="G1983" s="185">
        <v>105</v>
      </c>
      <c r="H1983" s="185">
        <v>106</v>
      </c>
      <c r="I1983" s="185">
        <v>0</v>
      </c>
      <c r="J1983" s="185">
        <v>13</v>
      </c>
      <c r="K1983" s="185">
        <v>600</v>
      </c>
      <c r="L1983" s="185">
        <v>23.4</v>
      </c>
      <c r="M1983" s="186">
        <v>31.01</v>
      </c>
      <c r="N1983" s="187">
        <f>IF(Tabla2[[#This Row],[LECHE RETIRO DIA]]&lt;&gt;ISBLANK(Tabla2[[#This Row],[LECHE RETIRO DIA]]),SUM(Tabla2[[#This Row],[LECHE TANQUE DIA]:[LECHE RETIRO DIA]]),SUM(Tabla2[[#This Row],[LECHE TANQUE DIA]:[LECHE AUTOCONSUMO DIA]]))</f>
        <v>2280</v>
      </c>
      <c r="O1983" s="188">
        <f t="shared" si="451"/>
        <v>0.98289473684210527</v>
      </c>
      <c r="P1983" s="189">
        <f t="shared" si="452"/>
        <v>21.714285714285715</v>
      </c>
      <c r="Q1983" s="189">
        <f t="shared" si="453"/>
        <v>21.342857142857142</v>
      </c>
      <c r="R1983" s="189">
        <f t="shared" si="454"/>
        <v>2.3076923076923075</v>
      </c>
      <c r="S1983" s="189">
        <f t="shared" si="455"/>
        <v>3.8</v>
      </c>
      <c r="T1983" s="189">
        <f t="shared" si="456"/>
        <v>5.7142857142857144</v>
      </c>
      <c r="U1983" s="189">
        <f t="shared" si="457"/>
        <v>97.435897435897445</v>
      </c>
      <c r="V1983" s="189">
        <f t="shared" si="458"/>
        <v>4.4871794871794872</v>
      </c>
      <c r="W1983" s="189">
        <f>IFERROR(H1983/M1983,Tabla2[[#This Row],[CARGA PRODUCCION (ANIMALES/HA)]])</f>
        <v>3.4182521767171878</v>
      </c>
      <c r="X1983" s="190">
        <f t="shared" si="447"/>
        <v>2023</v>
      </c>
      <c r="Y1983" s="190">
        <f t="shared" si="448"/>
        <v>9</v>
      </c>
      <c r="Z1983" s="190" t="e">
        <f t="shared" ca="1" si="449"/>
        <v>#NAME?</v>
      </c>
      <c r="AA1983" s="191">
        <f t="shared" si="459"/>
        <v>106</v>
      </c>
      <c r="AB1983" s="188">
        <f t="shared" si="460"/>
        <v>0.99056603773584906</v>
      </c>
      <c r="AC1983" s="192">
        <f t="shared" si="450"/>
        <v>9.4339622641509413E-3</v>
      </c>
      <c r="AD1983" s="185"/>
    </row>
    <row r="1984" spans="1:30">
      <c r="A1984" s="184">
        <v>45186</v>
      </c>
      <c r="B1984" s="185" t="s">
        <v>83</v>
      </c>
      <c r="C1984" s="185">
        <v>2043</v>
      </c>
      <c r="D1984" s="185">
        <v>40</v>
      </c>
      <c r="E1984" s="185">
        <v>9</v>
      </c>
      <c r="F1984" s="185"/>
      <c r="G1984" s="185">
        <v>111</v>
      </c>
      <c r="H1984" s="185">
        <v>119</v>
      </c>
      <c r="I1984" s="185">
        <v>2</v>
      </c>
      <c r="J1984" s="185">
        <v>15</v>
      </c>
      <c r="K1984" s="185">
        <v>680</v>
      </c>
      <c r="L1984" s="185">
        <v>29.8</v>
      </c>
      <c r="M1984" s="186">
        <v>36.590000000000003</v>
      </c>
      <c r="N1984" s="187">
        <f>IF(Tabla2[[#This Row],[LECHE RETIRO DIA]]&lt;&gt;ISBLANK(Tabla2[[#This Row],[LECHE RETIRO DIA]]),SUM(Tabla2[[#This Row],[LECHE TANQUE DIA]:[LECHE RETIRO DIA]]),SUM(Tabla2[[#This Row],[LECHE TANQUE DIA]:[LECHE AUTOCONSUMO DIA]]))</f>
        <v>2092</v>
      </c>
      <c r="O1984" s="188">
        <f t="shared" si="451"/>
        <v>0.97657743785850859</v>
      </c>
      <c r="P1984" s="189">
        <f t="shared" si="452"/>
        <v>18.846846846846848</v>
      </c>
      <c r="Q1984" s="189">
        <f t="shared" si="453"/>
        <v>18.405405405405407</v>
      </c>
      <c r="R1984" s="189">
        <f t="shared" si="454"/>
        <v>2.6666666666666665</v>
      </c>
      <c r="S1984" s="189">
        <f t="shared" si="455"/>
        <v>3.0764705882352943</v>
      </c>
      <c r="T1984" s="189">
        <f t="shared" si="456"/>
        <v>6.1261261261261257</v>
      </c>
      <c r="U1984" s="189">
        <f t="shared" si="457"/>
        <v>70.201342281879192</v>
      </c>
      <c r="V1984" s="189">
        <f t="shared" si="458"/>
        <v>3.7248322147651005</v>
      </c>
      <c r="W1984" s="189">
        <f>IFERROR(H1984/M1984,Tabla2[[#This Row],[CARGA PRODUCCION (ANIMALES/HA)]])</f>
        <v>3.252254714402842</v>
      </c>
      <c r="X1984" s="190">
        <f t="shared" si="447"/>
        <v>2023</v>
      </c>
      <c r="Y1984" s="190">
        <f t="shared" si="448"/>
        <v>9</v>
      </c>
      <c r="Z1984" s="190" t="e">
        <f t="shared" ca="1" si="449"/>
        <v>#NAME?</v>
      </c>
      <c r="AA1984" s="191">
        <f t="shared" si="459"/>
        <v>119</v>
      </c>
      <c r="AB1984" s="188">
        <f t="shared" si="460"/>
        <v>0.9327731092436975</v>
      </c>
      <c r="AC1984" s="192">
        <f t="shared" si="450"/>
        <v>6.7226890756302504E-2</v>
      </c>
      <c r="AD1984" s="185"/>
    </row>
    <row r="1985" spans="1:30">
      <c r="A1985" s="184">
        <v>45186</v>
      </c>
      <c r="B1985" s="185" t="s">
        <v>85</v>
      </c>
      <c r="C1985" s="185">
        <v>1648</v>
      </c>
      <c r="D1985" s="185">
        <v>60</v>
      </c>
      <c r="E1985" s="185">
        <v>9</v>
      </c>
      <c r="F1985" s="185"/>
      <c r="G1985" s="185">
        <v>88</v>
      </c>
      <c r="H1985" s="185">
        <v>100</v>
      </c>
      <c r="I1985" s="185">
        <v>0</v>
      </c>
      <c r="J1985" s="185">
        <v>5</v>
      </c>
      <c r="K1985" s="185">
        <v>480</v>
      </c>
      <c r="L1985" s="185">
        <v>26.01</v>
      </c>
      <c r="M1985" s="186">
        <v>34.119999999999997</v>
      </c>
      <c r="N1985" s="187">
        <f>IF(Tabla2[[#This Row],[LECHE RETIRO DIA]]&lt;&gt;ISBLANK(Tabla2[[#This Row],[LECHE RETIRO DIA]]),SUM(Tabla2[[#This Row],[LECHE TANQUE DIA]:[LECHE RETIRO DIA]]),SUM(Tabla2[[#This Row],[LECHE TANQUE DIA]:[LECHE AUTOCONSUMO DIA]]))</f>
        <v>1717</v>
      </c>
      <c r="O1985" s="188">
        <f t="shared" si="451"/>
        <v>0.95981362842166573</v>
      </c>
      <c r="P1985" s="189">
        <f t="shared" si="452"/>
        <v>19.511363636363637</v>
      </c>
      <c r="Q1985" s="189">
        <f t="shared" si="453"/>
        <v>18.727272727272727</v>
      </c>
      <c r="R1985" s="189">
        <f t="shared" si="454"/>
        <v>12</v>
      </c>
      <c r="S1985" s="189">
        <f t="shared" si="455"/>
        <v>3.5770833333333334</v>
      </c>
      <c r="T1985" s="189">
        <f t="shared" si="456"/>
        <v>5.4545454545454541</v>
      </c>
      <c r="U1985" s="189">
        <f t="shared" si="457"/>
        <v>66.013071895424829</v>
      </c>
      <c r="V1985" s="189">
        <f t="shared" si="458"/>
        <v>3.3833141099577082</v>
      </c>
      <c r="W1985" s="189">
        <f>IFERROR(H1985/M1985,Tabla2[[#This Row],[CARGA PRODUCCION (ANIMALES/HA)]])</f>
        <v>2.9308323563892147</v>
      </c>
      <c r="X1985" s="190">
        <f t="shared" si="447"/>
        <v>2023</v>
      </c>
      <c r="Y1985" s="190">
        <f t="shared" si="448"/>
        <v>9</v>
      </c>
      <c r="Z1985" s="190" t="e">
        <f t="shared" ca="1" si="449"/>
        <v>#NAME?</v>
      </c>
      <c r="AA1985" s="191">
        <f t="shared" si="459"/>
        <v>100</v>
      </c>
      <c r="AB1985" s="188">
        <f t="shared" si="460"/>
        <v>0.88</v>
      </c>
      <c r="AC1985" s="192">
        <f t="shared" si="450"/>
        <v>0.12</v>
      </c>
      <c r="AD1985" s="185"/>
    </row>
    <row r="1986" spans="1:30">
      <c r="A1986" s="184">
        <v>45186</v>
      </c>
      <c r="B1986" s="185" t="s">
        <v>88</v>
      </c>
      <c r="C1986" s="185">
        <v>677</v>
      </c>
      <c r="D1986" s="185">
        <v>15</v>
      </c>
      <c r="E1986" s="185">
        <v>5</v>
      </c>
      <c r="F1986" s="185"/>
      <c r="G1986" s="185">
        <v>41</v>
      </c>
      <c r="H1986" s="185">
        <v>44</v>
      </c>
      <c r="I1986" s="185">
        <v>0</v>
      </c>
      <c r="J1986" s="185">
        <v>7</v>
      </c>
      <c r="K1986" s="185">
        <v>180</v>
      </c>
      <c r="L1986" s="185">
        <v>14</v>
      </c>
      <c r="M1986" s="186">
        <v>15</v>
      </c>
      <c r="N1986" s="187">
        <f>IF(Tabla2[[#This Row],[LECHE RETIRO DIA]]&lt;&gt;ISBLANK(Tabla2[[#This Row],[LECHE RETIRO DIA]]),SUM(Tabla2[[#This Row],[LECHE TANQUE DIA]:[LECHE RETIRO DIA]]),SUM(Tabla2[[#This Row],[LECHE TANQUE DIA]:[LECHE AUTOCONSUMO DIA]]))</f>
        <v>697</v>
      </c>
      <c r="O1986" s="188">
        <f t="shared" si="451"/>
        <v>0.97130559540889527</v>
      </c>
      <c r="P1986" s="189">
        <f t="shared" si="452"/>
        <v>17</v>
      </c>
      <c r="Q1986" s="189">
        <f t="shared" si="453"/>
        <v>16.512195121951219</v>
      </c>
      <c r="R1986" s="189">
        <f t="shared" si="454"/>
        <v>2.1428571428571428</v>
      </c>
      <c r="S1986" s="189">
        <f t="shared" si="455"/>
        <v>3.8722222222222222</v>
      </c>
      <c r="T1986" s="189">
        <f t="shared" si="456"/>
        <v>4.3902439024390247</v>
      </c>
      <c r="U1986" s="189">
        <f t="shared" si="457"/>
        <v>49.785714285714285</v>
      </c>
      <c r="V1986" s="189">
        <f t="shared" si="458"/>
        <v>2.9285714285714284</v>
      </c>
      <c r="W1986" s="189">
        <f>IFERROR(H1986/M1986,Tabla2[[#This Row],[CARGA PRODUCCION (ANIMALES/HA)]])</f>
        <v>2.9333333333333331</v>
      </c>
      <c r="X1986" s="190">
        <f t="shared" si="447"/>
        <v>2023</v>
      </c>
      <c r="Y1986" s="190">
        <f t="shared" si="448"/>
        <v>9</v>
      </c>
      <c r="Z1986" s="190" t="e">
        <f t="shared" ca="1" si="449"/>
        <v>#NAME?</v>
      </c>
      <c r="AA1986" s="191">
        <f t="shared" si="459"/>
        <v>44</v>
      </c>
      <c r="AB1986" s="188">
        <f t="shared" si="460"/>
        <v>0.93181818181818177</v>
      </c>
      <c r="AC1986" s="192">
        <f t="shared" si="450"/>
        <v>6.8181818181818232E-2</v>
      </c>
      <c r="AD1986" s="185"/>
    </row>
    <row r="1987" spans="1:30">
      <c r="A1987" s="184">
        <v>45187</v>
      </c>
      <c r="B1987" s="185" t="s">
        <v>81</v>
      </c>
      <c r="C1987" s="185">
        <v>2222</v>
      </c>
      <c r="D1987" s="185">
        <v>30</v>
      </c>
      <c r="E1987" s="185">
        <v>9</v>
      </c>
      <c r="F1987" s="185"/>
      <c r="G1987" s="185">
        <v>105</v>
      </c>
      <c r="H1987" s="185">
        <v>106</v>
      </c>
      <c r="I1987" s="185">
        <v>0</v>
      </c>
      <c r="J1987" s="185">
        <v>13</v>
      </c>
      <c r="K1987" s="185">
        <v>600</v>
      </c>
      <c r="L1987" s="185">
        <v>23.4</v>
      </c>
      <c r="M1987" s="186">
        <v>31.01</v>
      </c>
      <c r="N1987" s="187">
        <f>IF(Tabla2[[#This Row],[LECHE RETIRO DIA]]&lt;&gt;ISBLANK(Tabla2[[#This Row],[LECHE RETIRO DIA]]),SUM(Tabla2[[#This Row],[LECHE TANQUE DIA]:[LECHE RETIRO DIA]]),SUM(Tabla2[[#This Row],[LECHE TANQUE DIA]:[LECHE AUTOCONSUMO DIA]]))</f>
        <v>2261</v>
      </c>
      <c r="O1987" s="188">
        <f t="shared" si="451"/>
        <v>0.98275099513489605</v>
      </c>
      <c r="P1987" s="189">
        <f t="shared" si="452"/>
        <v>21.533333333333335</v>
      </c>
      <c r="Q1987" s="189">
        <f t="shared" si="453"/>
        <v>21.161904761904761</v>
      </c>
      <c r="R1987" s="189">
        <f t="shared" si="454"/>
        <v>2.3076923076923075</v>
      </c>
      <c r="S1987" s="189">
        <f t="shared" si="455"/>
        <v>3.7683333333333335</v>
      </c>
      <c r="T1987" s="189">
        <f t="shared" si="456"/>
        <v>5.7142857142857144</v>
      </c>
      <c r="U1987" s="189">
        <f t="shared" si="457"/>
        <v>96.623931623931625</v>
      </c>
      <c r="V1987" s="189">
        <f t="shared" si="458"/>
        <v>4.4871794871794872</v>
      </c>
      <c r="W1987" s="189">
        <f>IFERROR(H1987/M1987,Tabla2[[#This Row],[CARGA PRODUCCION (ANIMALES/HA)]])</f>
        <v>3.4182521767171878</v>
      </c>
      <c r="X1987" s="190">
        <f t="shared" si="447"/>
        <v>2023</v>
      </c>
      <c r="Y1987" s="190">
        <f t="shared" si="448"/>
        <v>9</v>
      </c>
      <c r="Z1987" s="190" t="e">
        <f t="shared" ca="1" si="449"/>
        <v>#NAME?</v>
      </c>
      <c r="AA1987" s="191">
        <f t="shared" si="459"/>
        <v>106</v>
      </c>
      <c r="AB1987" s="188">
        <f t="shared" si="460"/>
        <v>0.99056603773584906</v>
      </c>
      <c r="AC1987" s="192">
        <f t="shared" si="450"/>
        <v>9.4339622641509413E-3</v>
      </c>
      <c r="AD1987" s="185"/>
    </row>
    <row r="1988" spans="1:30">
      <c r="A1988" s="184">
        <v>45187</v>
      </c>
      <c r="B1988" s="185" t="s">
        <v>83</v>
      </c>
      <c r="C1988" s="185">
        <v>2072</v>
      </c>
      <c r="D1988" s="185">
        <v>40</v>
      </c>
      <c r="E1988" s="185">
        <v>9</v>
      </c>
      <c r="F1988" s="185"/>
      <c r="G1988" s="185">
        <v>111</v>
      </c>
      <c r="H1988" s="185">
        <v>119</v>
      </c>
      <c r="I1988" s="185">
        <v>2</v>
      </c>
      <c r="J1988" s="185">
        <v>15</v>
      </c>
      <c r="K1988" s="185">
        <v>680</v>
      </c>
      <c r="L1988" s="185">
        <v>29.8</v>
      </c>
      <c r="M1988" s="186">
        <v>36.590000000000003</v>
      </c>
      <c r="N1988" s="187">
        <f>IF(Tabla2[[#This Row],[LECHE RETIRO DIA]]&lt;&gt;ISBLANK(Tabla2[[#This Row],[LECHE RETIRO DIA]]),SUM(Tabla2[[#This Row],[LECHE TANQUE DIA]:[LECHE RETIRO DIA]]),SUM(Tabla2[[#This Row],[LECHE TANQUE DIA]:[LECHE AUTOCONSUMO DIA]]))</f>
        <v>2121</v>
      </c>
      <c r="O1988" s="188">
        <f t="shared" si="451"/>
        <v>0.97689768976897695</v>
      </c>
      <c r="P1988" s="189">
        <f t="shared" si="452"/>
        <v>19.108108108108109</v>
      </c>
      <c r="Q1988" s="189">
        <f t="shared" si="453"/>
        <v>18.666666666666668</v>
      </c>
      <c r="R1988" s="189">
        <f t="shared" si="454"/>
        <v>2.6666666666666665</v>
      </c>
      <c r="S1988" s="189">
        <f t="shared" si="455"/>
        <v>3.1191176470588236</v>
      </c>
      <c r="T1988" s="189">
        <f t="shared" si="456"/>
        <v>6.1261261261261257</v>
      </c>
      <c r="U1988" s="189">
        <f t="shared" si="457"/>
        <v>71.174496644295303</v>
      </c>
      <c r="V1988" s="189">
        <f t="shared" si="458"/>
        <v>3.7248322147651005</v>
      </c>
      <c r="W1988" s="189">
        <f>IFERROR(H1988/M1988,Tabla2[[#This Row],[CARGA PRODUCCION (ANIMALES/HA)]])</f>
        <v>3.252254714402842</v>
      </c>
      <c r="X1988" s="190">
        <f t="shared" si="447"/>
        <v>2023</v>
      </c>
      <c r="Y1988" s="190">
        <f t="shared" si="448"/>
        <v>9</v>
      </c>
      <c r="Z1988" s="190" t="e">
        <f t="shared" ca="1" si="449"/>
        <v>#NAME?</v>
      </c>
      <c r="AA1988" s="191">
        <f t="shared" si="459"/>
        <v>119</v>
      </c>
      <c r="AB1988" s="188">
        <f t="shared" si="460"/>
        <v>0.9327731092436975</v>
      </c>
      <c r="AC1988" s="192">
        <f t="shared" si="450"/>
        <v>6.7226890756302504E-2</v>
      </c>
      <c r="AD1988" s="185"/>
    </row>
    <row r="1989" spans="1:30">
      <c r="A1989" s="184">
        <v>45187</v>
      </c>
      <c r="B1989" s="185" t="s">
        <v>85</v>
      </c>
      <c r="C1989" s="185">
        <v>1592</v>
      </c>
      <c r="D1989" s="185">
        <v>60</v>
      </c>
      <c r="E1989" s="185">
        <v>9</v>
      </c>
      <c r="F1989" s="185"/>
      <c r="G1989" s="185">
        <v>88</v>
      </c>
      <c r="H1989" s="185">
        <v>100</v>
      </c>
      <c r="I1989" s="185">
        <v>0</v>
      </c>
      <c r="J1989" s="185">
        <v>5</v>
      </c>
      <c r="K1989" s="185">
        <v>480</v>
      </c>
      <c r="L1989" s="185">
        <v>26.01</v>
      </c>
      <c r="M1989" s="186">
        <v>34.119999999999997</v>
      </c>
      <c r="N1989" s="187">
        <f>IF(Tabla2[[#This Row],[LECHE RETIRO DIA]]&lt;&gt;ISBLANK(Tabla2[[#This Row],[LECHE RETIRO DIA]]),SUM(Tabla2[[#This Row],[LECHE TANQUE DIA]:[LECHE RETIRO DIA]]),SUM(Tabla2[[#This Row],[LECHE TANQUE DIA]:[LECHE AUTOCONSUMO DIA]]))</f>
        <v>1661</v>
      </c>
      <c r="O1989" s="188">
        <f t="shared" si="451"/>
        <v>0.95845875978326311</v>
      </c>
      <c r="P1989" s="189">
        <f t="shared" si="452"/>
        <v>18.875</v>
      </c>
      <c r="Q1989" s="189">
        <f t="shared" si="453"/>
        <v>18.09090909090909</v>
      </c>
      <c r="R1989" s="189">
        <f t="shared" si="454"/>
        <v>12</v>
      </c>
      <c r="S1989" s="189">
        <f t="shared" si="455"/>
        <v>3.4604166666666667</v>
      </c>
      <c r="T1989" s="189">
        <f t="shared" si="456"/>
        <v>5.4545454545454541</v>
      </c>
      <c r="U1989" s="189">
        <f t="shared" si="457"/>
        <v>63.860053825451743</v>
      </c>
      <c r="V1989" s="189">
        <f t="shared" si="458"/>
        <v>3.3833141099577082</v>
      </c>
      <c r="W1989" s="189">
        <f>IFERROR(H1989/M1989,Tabla2[[#This Row],[CARGA PRODUCCION (ANIMALES/HA)]])</f>
        <v>2.9308323563892147</v>
      </c>
      <c r="X1989" s="190">
        <f t="shared" si="447"/>
        <v>2023</v>
      </c>
      <c r="Y1989" s="190">
        <f t="shared" si="448"/>
        <v>9</v>
      </c>
      <c r="Z1989" s="190" t="e">
        <f t="shared" ca="1" si="449"/>
        <v>#NAME?</v>
      </c>
      <c r="AA1989" s="191">
        <f t="shared" si="459"/>
        <v>100</v>
      </c>
      <c r="AB1989" s="188">
        <f t="shared" si="460"/>
        <v>0.88</v>
      </c>
      <c r="AC1989" s="192">
        <f t="shared" si="450"/>
        <v>0.12</v>
      </c>
      <c r="AD1989" s="185"/>
    </row>
    <row r="1990" spans="1:30">
      <c r="A1990" s="184">
        <v>45187</v>
      </c>
      <c r="B1990" s="185" t="s">
        <v>88</v>
      </c>
      <c r="C1990" s="185">
        <v>694</v>
      </c>
      <c r="D1990" s="185">
        <v>15</v>
      </c>
      <c r="E1990" s="185">
        <v>5</v>
      </c>
      <c r="F1990" s="185"/>
      <c r="G1990" s="185">
        <v>40</v>
      </c>
      <c r="H1990" s="185">
        <v>43</v>
      </c>
      <c r="I1990" s="185">
        <v>0</v>
      </c>
      <c r="J1990" s="185">
        <v>7</v>
      </c>
      <c r="K1990" s="185">
        <v>180</v>
      </c>
      <c r="L1990" s="185">
        <v>14</v>
      </c>
      <c r="M1990" s="186">
        <v>15</v>
      </c>
      <c r="N1990" s="187">
        <f>IF(Tabla2[[#This Row],[LECHE RETIRO DIA]]&lt;&gt;ISBLANK(Tabla2[[#This Row],[LECHE RETIRO DIA]]),SUM(Tabla2[[#This Row],[LECHE TANQUE DIA]:[LECHE RETIRO DIA]]),SUM(Tabla2[[#This Row],[LECHE TANQUE DIA]:[LECHE AUTOCONSUMO DIA]]))</f>
        <v>714</v>
      </c>
      <c r="O1990" s="188">
        <f t="shared" si="451"/>
        <v>0.97198879551820727</v>
      </c>
      <c r="P1990" s="189">
        <f t="shared" si="452"/>
        <v>17.850000000000001</v>
      </c>
      <c r="Q1990" s="189">
        <f t="shared" si="453"/>
        <v>17.350000000000001</v>
      </c>
      <c r="R1990" s="189">
        <f t="shared" si="454"/>
        <v>2.1428571428571428</v>
      </c>
      <c r="S1990" s="189">
        <f t="shared" si="455"/>
        <v>3.9666666666666668</v>
      </c>
      <c r="T1990" s="189">
        <f t="shared" si="456"/>
        <v>4.5</v>
      </c>
      <c r="U1990" s="189">
        <f t="shared" si="457"/>
        <v>51</v>
      </c>
      <c r="V1990" s="189">
        <f t="shared" si="458"/>
        <v>2.8571428571428572</v>
      </c>
      <c r="W1990" s="189">
        <f>IFERROR(H1990/M1990,Tabla2[[#This Row],[CARGA PRODUCCION (ANIMALES/HA)]])</f>
        <v>2.8666666666666667</v>
      </c>
      <c r="X1990" s="190">
        <f t="shared" si="447"/>
        <v>2023</v>
      </c>
      <c r="Y1990" s="190">
        <f t="shared" si="448"/>
        <v>9</v>
      </c>
      <c r="Z1990" s="190" t="e">
        <f t="shared" ca="1" si="449"/>
        <v>#NAME?</v>
      </c>
      <c r="AA1990" s="191">
        <f t="shared" si="459"/>
        <v>43</v>
      </c>
      <c r="AB1990" s="188">
        <f t="shared" si="460"/>
        <v>0.93023255813953487</v>
      </c>
      <c r="AC1990" s="192">
        <f t="shared" si="450"/>
        <v>6.9767441860465129E-2</v>
      </c>
      <c r="AD1990" s="185"/>
    </row>
    <row r="1991" spans="1:30">
      <c r="A1991" s="184">
        <v>45188</v>
      </c>
      <c r="B1991" s="185" t="s">
        <v>81</v>
      </c>
      <c r="C1991" s="185">
        <v>2246</v>
      </c>
      <c r="D1991" s="185">
        <v>30</v>
      </c>
      <c r="E1991" s="185">
        <v>9</v>
      </c>
      <c r="F1991" s="185"/>
      <c r="G1991" s="185">
        <v>104</v>
      </c>
      <c r="H1991" s="185">
        <v>106</v>
      </c>
      <c r="I1991" s="185">
        <v>0</v>
      </c>
      <c r="J1991" s="185">
        <v>13</v>
      </c>
      <c r="K1991" s="185">
        <v>600</v>
      </c>
      <c r="L1991" s="185">
        <v>23.4</v>
      </c>
      <c r="M1991" s="186">
        <v>31.01</v>
      </c>
      <c r="N1991" s="187">
        <f>IF(Tabla2[[#This Row],[LECHE RETIRO DIA]]&lt;&gt;ISBLANK(Tabla2[[#This Row],[LECHE RETIRO DIA]]),SUM(Tabla2[[#This Row],[LECHE TANQUE DIA]:[LECHE RETIRO DIA]]),SUM(Tabla2[[#This Row],[LECHE TANQUE DIA]:[LECHE AUTOCONSUMO DIA]]))</f>
        <v>2285</v>
      </c>
      <c r="O1991" s="188">
        <f t="shared" si="451"/>
        <v>0.98293216630196933</v>
      </c>
      <c r="P1991" s="189">
        <f t="shared" si="452"/>
        <v>21.971153846153847</v>
      </c>
      <c r="Q1991" s="189">
        <f t="shared" si="453"/>
        <v>21.596153846153847</v>
      </c>
      <c r="R1991" s="189">
        <f t="shared" si="454"/>
        <v>2.3076923076923075</v>
      </c>
      <c r="S1991" s="189">
        <f t="shared" si="455"/>
        <v>3.8083333333333331</v>
      </c>
      <c r="T1991" s="189">
        <f t="shared" si="456"/>
        <v>5.7692307692307692</v>
      </c>
      <c r="U1991" s="189">
        <f t="shared" si="457"/>
        <v>97.649572649572661</v>
      </c>
      <c r="V1991" s="189">
        <f t="shared" si="458"/>
        <v>4.4444444444444446</v>
      </c>
      <c r="W1991" s="189">
        <f>IFERROR(H1991/M1991,Tabla2[[#This Row],[CARGA PRODUCCION (ANIMALES/HA)]])</f>
        <v>3.4182521767171878</v>
      </c>
      <c r="X1991" s="190">
        <f t="shared" si="447"/>
        <v>2023</v>
      </c>
      <c r="Y1991" s="190">
        <f t="shared" si="448"/>
        <v>9</v>
      </c>
      <c r="Z1991" s="190" t="e">
        <f t="shared" ca="1" si="449"/>
        <v>#NAME?</v>
      </c>
      <c r="AA1991" s="191">
        <f t="shared" si="459"/>
        <v>106</v>
      </c>
      <c r="AB1991" s="188">
        <f t="shared" si="460"/>
        <v>0.98113207547169812</v>
      </c>
      <c r="AC1991" s="192">
        <f t="shared" si="450"/>
        <v>1.8867924528301883E-2</v>
      </c>
      <c r="AD1991" s="185"/>
    </row>
    <row r="1992" spans="1:30">
      <c r="A1992" s="184">
        <v>45188</v>
      </c>
      <c r="B1992" s="185" t="s">
        <v>83</v>
      </c>
      <c r="C1992" s="185">
        <v>2150</v>
      </c>
      <c r="D1992" s="185">
        <v>40</v>
      </c>
      <c r="E1992" s="185">
        <v>9</v>
      </c>
      <c r="F1992" s="185"/>
      <c r="G1992" s="185">
        <v>111</v>
      </c>
      <c r="H1992" s="185">
        <v>119</v>
      </c>
      <c r="I1992" s="185">
        <v>2</v>
      </c>
      <c r="J1992" s="185">
        <v>15</v>
      </c>
      <c r="K1992" s="185">
        <v>680</v>
      </c>
      <c r="L1992" s="185">
        <v>29.8</v>
      </c>
      <c r="M1992" s="186">
        <v>36.590000000000003</v>
      </c>
      <c r="N1992" s="187">
        <f>IF(Tabla2[[#This Row],[LECHE RETIRO DIA]]&lt;&gt;ISBLANK(Tabla2[[#This Row],[LECHE RETIRO DIA]]),SUM(Tabla2[[#This Row],[LECHE TANQUE DIA]:[LECHE RETIRO DIA]]),SUM(Tabla2[[#This Row],[LECHE TANQUE DIA]:[LECHE AUTOCONSUMO DIA]]))</f>
        <v>2199</v>
      </c>
      <c r="O1992" s="188">
        <f t="shared" si="451"/>
        <v>0.97771714415643474</v>
      </c>
      <c r="P1992" s="189">
        <f t="shared" si="452"/>
        <v>19.810810810810811</v>
      </c>
      <c r="Q1992" s="189">
        <f t="shared" si="453"/>
        <v>19.36936936936937</v>
      </c>
      <c r="R1992" s="189">
        <f t="shared" si="454"/>
        <v>2.6666666666666665</v>
      </c>
      <c r="S1992" s="189">
        <f t="shared" si="455"/>
        <v>3.2338235294117648</v>
      </c>
      <c r="T1992" s="189">
        <f t="shared" si="456"/>
        <v>6.1261261261261257</v>
      </c>
      <c r="U1992" s="189">
        <f t="shared" si="457"/>
        <v>73.791946308724832</v>
      </c>
      <c r="V1992" s="189">
        <f t="shared" si="458"/>
        <v>3.7248322147651005</v>
      </c>
      <c r="W1992" s="189">
        <f>IFERROR(H1992/M1992,Tabla2[[#This Row],[CARGA PRODUCCION (ANIMALES/HA)]])</f>
        <v>3.252254714402842</v>
      </c>
      <c r="X1992" s="190">
        <f t="shared" si="447"/>
        <v>2023</v>
      </c>
      <c r="Y1992" s="190">
        <f t="shared" si="448"/>
        <v>9</v>
      </c>
      <c r="Z1992" s="190" t="e">
        <f t="shared" ca="1" si="449"/>
        <v>#NAME?</v>
      </c>
      <c r="AA1992" s="191">
        <f t="shared" si="459"/>
        <v>119</v>
      </c>
      <c r="AB1992" s="188">
        <f t="shared" si="460"/>
        <v>0.9327731092436975</v>
      </c>
      <c r="AC1992" s="192">
        <f t="shared" si="450"/>
        <v>6.7226890756302504E-2</v>
      </c>
      <c r="AD1992" s="185"/>
    </row>
    <row r="1993" spans="1:30">
      <c r="A1993" s="184">
        <v>45188</v>
      </c>
      <c r="B1993" s="185" t="s">
        <v>85</v>
      </c>
      <c r="C1993" s="185">
        <v>1537</v>
      </c>
      <c r="D1993" s="185">
        <v>60</v>
      </c>
      <c r="E1993" s="185">
        <v>9</v>
      </c>
      <c r="F1993" s="185"/>
      <c r="G1993" s="185">
        <v>88</v>
      </c>
      <c r="H1993" s="185">
        <v>100</v>
      </c>
      <c r="I1993" s="185">
        <v>0</v>
      </c>
      <c r="J1993" s="185">
        <v>5</v>
      </c>
      <c r="K1993" s="185">
        <v>480</v>
      </c>
      <c r="L1993" s="185">
        <v>26.01</v>
      </c>
      <c r="M1993" s="186">
        <v>34.119999999999997</v>
      </c>
      <c r="N1993" s="187">
        <f>IF(Tabla2[[#This Row],[LECHE RETIRO DIA]]&lt;&gt;ISBLANK(Tabla2[[#This Row],[LECHE RETIRO DIA]]),SUM(Tabla2[[#This Row],[LECHE TANQUE DIA]:[LECHE RETIRO DIA]]),SUM(Tabla2[[#This Row],[LECHE TANQUE DIA]:[LECHE AUTOCONSUMO DIA]]))</f>
        <v>1606</v>
      </c>
      <c r="O1993" s="188">
        <f t="shared" si="451"/>
        <v>0.9570361145703612</v>
      </c>
      <c r="P1993" s="189">
        <f t="shared" si="452"/>
        <v>18.25</v>
      </c>
      <c r="Q1993" s="189">
        <f t="shared" si="453"/>
        <v>17.46590909090909</v>
      </c>
      <c r="R1993" s="189">
        <f t="shared" si="454"/>
        <v>12</v>
      </c>
      <c r="S1993" s="189">
        <f t="shared" si="455"/>
        <v>3.3458333333333332</v>
      </c>
      <c r="T1993" s="189">
        <f t="shared" si="456"/>
        <v>5.4545454545454541</v>
      </c>
      <c r="U1993" s="189">
        <f t="shared" si="457"/>
        <v>61.74548250672818</v>
      </c>
      <c r="V1993" s="189">
        <f t="shared" si="458"/>
        <v>3.3833141099577082</v>
      </c>
      <c r="W1993" s="189">
        <f>IFERROR(H1993/M1993,Tabla2[[#This Row],[CARGA PRODUCCION (ANIMALES/HA)]])</f>
        <v>2.9308323563892147</v>
      </c>
      <c r="X1993" s="190">
        <f t="shared" si="447"/>
        <v>2023</v>
      </c>
      <c r="Y1993" s="190">
        <f t="shared" si="448"/>
        <v>9</v>
      </c>
      <c r="Z1993" s="190" t="e">
        <f t="shared" ca="1" si="449"/>
        <v>#NAME?</v>
      </c>
      <c r="AA1993" s="191">
        <f t="shared" si="459"/>
        <v>100</v>
      </c>
      <c r="AB1993" s="188">
        <f t="shared" si="460"/>
        <v>0.88</v>
      </c>
      <c r="AC1993" s="192">
        <f t="shared" si="450"/>
        <v>0.12</v>
      </c>
      <c r="AD1993" s="185"/>
    </row>
    <row r="1994" spans="1:30">
      <c r="A1994" s="184">
        <v>45188</v>
      </c>
      <c r="B1994" s="185" t="s">
        <v>88</v>
      </c>
      <c r="C1994" s="185">
        <v>660</v>
      </c>
      <c r="D1994" s="185">
        <v>15</v>
      </c>
      <c r="E1994" s="185">
        <v>5</v>
      </c>
      <c r="F1994" s="185"/>
      <c r="G1994" s="185">
        <v>40</v>
      </c>
      <c r="H1994" s="185">
        <v>43</v>
      </c>
      <c r="I1994" s="185">
        <v>0</v>
      </c>
      <c r="J1994" s="185">
        <v>7</v>
      </c>
      <c r="K1994" s="185">
        <v>180</v>
      </c>
      <c r="L1994" s="185">
        <v>14</v>
      </c>
      <c r="M1994" s="186">
        <v>15</v>
      </c>
      <c r="N1994" s="187">
        <f>IF(Tabla2[[#This Row],[LECHE RETIRO DIA]]&lt;&gt;ISBLANK(Tabla2[[#This Row],[LECHE RETIRO DIA]]),SUM(Tabla2[[#This Row],[LECHE TANQUE DIA]:[LECHE RETIRO DIA]]),SUM(Tabla2[[#This Row],[LECHE TANQUE DIA]:[LECHE AUTOCONSUMO DIA]]))</f>
        <v>680</v>
      </c>
      <c r="O1994" s="188">
        <f t="shared" si="451"/>
        <v>0.97058823529411764</v>
      </c>
      <c r="P1994" s="189">
        <f t="shared" si="452"/>
        <v>17</v>
      </c>
      <c r="Q1994" s="189">
        <f t="shared" si="453"/>
        <v>16.5</v>
      </c>
      <c r="R1994" s="189">
        <f t="shared" si="454"/>
        <v>2.1428571428571428</v>
      </c>
      <c r="S1994" s="189">
        <f t="shared" si="455"/>
        <v>3.7777777777777777</v>
      </c>
      <c r="T1994" s="189">
        <f t="shared" si="456"/>
        <v>4.5</v>
      </c>
      <c r="U1994" s="189">
        <f t="shared" si="457"/>
        <v>48.571428571428569</v>
      </c>
      <c r="V1994" s="189">
        <f t="shared" si="458"/>
        <v>2.8571428571428572</v>
      </c>
      <c r="W1994" s="189">
        <f>IFERROR(H1994/M1994,Tabla2[[#This Row],[CARGA PRODUCCION (ANIMALES/HA)]])</f>
        <v>2.8666666666666667</v>
      </c>
      <c r="X1994" s="190">
        <f t="shared" si="447"/>
        <v>2023</v>
      </c>
      <c r="Y1994" s="190">
        <f t="shared" si="448"/>
        <v>9</v>
      </c>
      <c r="Z1994" s="190" t="e">
        <f t="shared" ca="1" si="449"/>
        <v>#NAME?</v>
      </c>
      <c r="AA1994" s="191">
        <f t="shared" si="459"/>
        <v>43</v>
      </c>
      <c r="AB1994" s="188">
        <f t="shared" si="460"/>
        <v>0.93023255813953487</v>
      </c>
      <c r="AC1994" s="192">
        <f t="shared" si="450"/>
        <v>6.9767441860465129E-2</v>
      </c>
      <c r="AD1994" s="185"/>
    </row>
    <row r="1995" spans="1:30">
      <c r="A1995" s="184">
        <v>45189</v>
      </c>
      <c r="B1995" s="185" t="s">
        <v>81</v>
      </c>
      <c r="C1995" s="185">
        <v>2213</v>
      </c>
      <c r="D1995" s="185">
        <v>30</v>
      </c>
      <c r="E1995" s="185">
        <v>9</v>
      </c>
      <c r="F1995" s="185"/>
      <c r="G1995" s="185">
        <v>103</v>
      </c>
      <c r="H1995" s="185">
        <v>105</v>
      </c>
      <c r="I1995" s="185">
        <v>0</v>
      </c>
      <c r="J1995" s="185">
        <v>13</v>
      </c>
      <c r="K1995" s="185">
        <v>600</v>
      </c>
      <c r="L1995" s="185">
        <v>23.4</v>
      </c>
      <c r="M1995" s="186">
        <v>31.01</v>
      </c>
      <c r="N1995" s="187">
        <f>IF(Tabla2[[#This Row],[LECHE RETIRO DIA]]&lt;&gt;ISBLANK(Tabla2[[#This Row],[LECHE RETIRO DIA]]),SUM(Tabla2[[#This Row],[LECHE TANQUE DIA]:[LECHE RETIRO DIA]]),SUM(Tabla2[[#This Row],[LECHE TANQUE DIA]:[LECHE AUTOCONSUMO DIA]]))</f>
        <v>2252</v>
      </c>
      <c r="O1995" s="188">
        <f t="shared" si="451"/>
        <v>0.98268206039076378</v>
      </c>
      <c r="P1995" s="189">
        <f t="shared" si="452"/>
        <v>21.864077669902912</v>
      </c>
      <c r="Q1995" s="189">
        <f t="shared" si="453"/>
        <v>21.485436893203882</v>
      </c>
      <c r="R1995" s="189">
        <f t="shared" si="454"/>
        <v>2.3076923076923075</v>
      </c>
      <c r="S1995" s="189">
        <f t="shared" si="455"/>
        <v>3.7533333333333334</v>
      </c>
      <c r="T1995" s="189">
        <f t="shared" si="456"/>
        <v>5.825242718446602</v>
      </c>
      <c r="U1995" s="189">
        <f t="shared" si="457"/>
        <v>96.239316239316238</v>
      </c>
      <c r="V1995" s="189">
        <f t="shared" si="458"/>
        <v>4.4017094017094021</v>
      </c>
      <c r="W1995" s="189">
        <f>IFERROR(H1995/M1995,Tabla2[[#This Row],[CARGA PRODUCCION (ANIMALES/HA)]])</f>
        <v>3.386004514672686</v>
      </c>
      <c r="X1995" s="190">
        <f t="shared" si="447"/>
        <v>2023</v>
      </c>
      <c r="Y1995" s="190">
        <f t="shared" si="448"/>
        <v>9</v>
      </c>
      <c r="Z1995" s="190" t="e">
        <f t="shared" ca="1" si="449"/>
        <v>#NAME?</v>
      </c>
      <c r="AA1995" s="191">
        <f t="shared" si="459"/>
        <v>105</v>
      </c>
      <c r="AB1995" s="188">
        <f t="shared" si="460"/>
        <v>0.98095238095238091</v>
      </c>
      <c r="AC1995" s="192">
        <f t="shared" si="450"/>
        <v>1.9047619047619091E-2</v>
      </c>
      <c r="AD1995" s="185"/>
    </row>
    <row r="1996" spans="1:30">
      <c r="A1996" s="184">
        <v>45189</v>
      </c>
      <c r="B1996" s="185" t="s">
        <v>83</v>
      </c>
      <c r="C1996" s="185">
        <v>2122</v>
      </c>
      <c r="D1996" s="185">
        <v>40</v>
      </c>
      <c r="E1996" s="185">
        <v>9</v>
      </c>
      <c r="F1996" s="185"/>
      <c r="G1996" s="185">
        <v>112</v>
      </c>
      <c r="H1996" s="185">
        <v>127</v>
      </c>
      <c r="I1996" s="185">
        <v>2</v>
      </c>
      <c r="J1996" s="185">
        <v>15</v>
      </c>
      <c r="K1996" s="185">
        <v>680</v>
      </c>
      <c r="L1996" s="185">
        <v>29.8</v>
      </c>
      <c r="M1996" s="186">
        <v>36.590000000000003</v>
      </c>
      <c r="N1996" s="187">
        <f>IF(Tabla2[[#This Row],[LECHE RETIRO DIA]]&lt;&gt;ISBLANK(Tabla2[[#This Row],[LECHE RETIRO DIA]]),SUM(Tabla2[[#This Row],[LECHE TANQUE DIA]:[LECHE RETIRO DIA]]),SUM(Tabla2[[#This Row],[LECHE TANQUE DIA]:[LECHE AUTOCONSUMO DIA]]))</f>
        <v>2171</v>
      </c>
      <c r="O1996" s="188">
        <f t="shared" si="451"/>
        <v>0.97742975587286962</v>
      </c>
      <c r="P1996" s="189">
        <f t="shared" si="452"/>
        <v>19.383928571428573</v>
      </c>
      <c r="Q1996" s="189">
        <f t="shared" si="453"/>
        <v>18.946428571428573</v>
      </c>
      <c r="R1996" s="189">
        <f t="shared" si="454"/>
        <v>2.6666666666666665</v>
      </c>
      <c r="S1996" s="189">
        <f t="shared" si="455"/>
        <v>3.1926470588235296</v>
      </c>
      <c r="T1996" s="189">
        <f t="shared" si="456"/>
        <v>6.0714285714285712</v>
      </c>
      <c r="U1996" s="189">
        <f t="shared" si="457"/>
        <v>72.852348993288587</v>
      </c>
      <c r="V1996" s="189">
        <f t="shared" si="458"/>
        <v>3.7583892617449663</v>
      </c>
      <c r="W1996" s="189">
        <f>IFERROR(H1996/M1996,Tabla2[[#This Row],[CARGA PRODUCCION (ANIMALES/HA)]])</f>
        <v>3.4708936867996716</v>
      </c>
      <c r="X1996" s="190">
        <f t="shared" si="447"/>
        <v>2023</v>
      </c>
      <c r="Y1996" s="190">
        <f t="shared" si="448"/>
        <v>9</v>
      </c>
      <c r="Z1996" s="190" t="e">
        <f t="shared" ca="1" si="449"/>
        <v>#NAME?</v>
      </c>
      <c r="AA1996" s="191">
        <f t="shared" si="459"/>
        <v>127</v>
      </c>
      <c r="AB1996" s="188">
        <f t="shared" si="460"/>
        <v>0.88188976377952755</v>
      </c>
      <c r="AC1996" s="192">
        <f t="shared" si="450"/>
        <v>0.11811023622047245</v>
      </c>
      <c r="AD1996" s="185"/>
    </row>
    <row r="1997" spans="1:30">
      <c r="A1997" s="184">
        <v>45189</v>
      </c>
      <c r="B1997" s="185" t="s">
        <v>85</v>
      </c>
      <c r="C1997" s="185">
        <v>1614</v>
      </c>
      <c r="D1997" s="185">
        <v>60</v>
      </c>
      <c r="E1997" s="185">
        <v>9</v>
      </c>
      <c r="F1997" s="185"/>
      <c r="G1997" s="185">
        <v>88</v>
      </c>
      <c r="H1997" s="185">
        <v>100</v>
      </c>
      <c r="I1997" s="185">
        <v>0</v>
      </c>
      <c r="J1997" s="185">
        <v>5</v>
      </c>
      <c r="K1997" s="185">
        <v>480</v>
      </c>
      <c r="L1997" s="185">
        <v>26.01</v>
      </c>
      <c r="M1997" s="186">
        <v>34.119999999999997</v>
      </c>
      <c r="N1997" s="187">
        <f>IF(Tabla2[[#This Row],[LECHE RETIRO DIA]]&lt;&gt;ISBLANK(Tabla2[[#This Row],[LECHE RETIRO DIA]]),SUM(Tabla2[[#This Row],[LECHE TANQUE DIA]:[LECHE RETIRO DIA]]),SUM(Tabla2[[#This Row],[LECHE TANQUE DIA]:[LECHE AUTOCONSUMO DIA]]))</f>
        <v>1683</v>
      </c>
      <c r="O1997" s="188">
        <f t="shared" si="451"/>
        <v>0.95900178253119428</v>
      </c>
      <c r="P1997" s="189">
        <f t="shared" si="452"/>
        <v>19.125</v>
      </c>
      <c r="Q1997" s="189">
        <f t="shared" si="453"/>
        <v>18.34090909090909</v>
      </c>
      <c r="R1997" s="189">
        <f t="shared" si="454"/>
        <v>12</v>
      </c>
      <c r="S1997" s="189">
        <f t="shared" si="455"/>
        <v>3.5062500000000001</v>
      </c>
      <c r="T1997" s="189">
        <f t="shared" si="456"/>
        <v>5.4545454545454541</v>
      </c>
      <c r="U1997" s="189">
        <f t="shared" si="457"/>
        <v>64.705882352941174</v>
      </c>
      <c r="V1997" s="189">
        <f t="shared" si="458"/>
        <v>3.3833141099577082</v>
      </c>
      <c r="W1997" s="189">
        <f>IFERROR(H1997/M1997,Tabla2[[#This Row],[CARGA PRODUCCION (ANIMALES/HA)]])</f>
        <v>2.9308323563892147</v>
      </c>
      <c r="X1997" s="190">
        <f t="shared" ref="X1997:X2060" si="461">YEAR(A1997)</f>
        <v>2023</v>
      </c>
      <c r="Y1997" s="190">
        <f t="shared" ref="Y1997:Y2060" si="462">MONTH(A1997)</f>
        <v>9</v>
      </c>
      <c r="Z1997" s="190" t="e">
        <f t="shared" ref="Z1997:Z2060" ca="1" si="463">_xlfn.ISOWEEKNUM(A1997)</f>
        <v>#NAME?</v>
      </c>
      <c r="AA1997" s="191">
        <f t="shared" si="459"/>
        <v>100</v>
      </c>
      <c r="AB1997" s="188">
        <f t="shared" si="460"/>
        <v>0.88</v>
      </c>
      <c r="AC1997" s="192">
        <f t="shared" si="450"/>
        <v>0.12</v>
      </c>
      <c r="AD1997" s="185"/>
    </row>
    <row r="1998" spans="1:30">
      <c r="A1998" s="184">
        <v>45189</v>
      </c>
      <c r="B1998" s="185" t="s">
        <v>88</v>
      </c>
      <c r="C1998" s="185">
        <v>658</v>
      </c>
      <c r="D1998" s="185">
        <v>15</v>
      </c>
      <c r="E1998" s="185">
        <v>5</v>
      </c>
      <c r="F1998" s="185"/>
      <c r="G1998" s="185">
        <v>41</v>
      </c>
      <c r="H1998" s="185">
        <v>44</v>
      </c>
      <c r="I1998" s="185">
        <v>0</v>
      </c>
      <c r="J1998" s="185">
        <v>8</v>
      </c>
      <c r="K1998" s="185">
        <v>180</v>
      </c>
      <c r="L1998" s="185">
        <v>14</v>
      </c>
      <c r="M1998" s="186">
        <v>15</v>
      </c>
      <c r="N1998" s="187">
        <f>IF(Tabla2[[#This Row],[LECHE RETIRO DIA]]&lt;&gt;ISBLANK(Tabla2[[#This Row],[LECHE RETIRO DIA]]),SUM(Tabla2[[#This Row],[LECHE TANQUE DIA]:[LECHE RETIRO DIA]]),SUM(Tabla2[[#This Row],[LECHE TANQUE DIA]:[LECHE AUTOCONSUMO DIA]]))</f>
        <v>678</v>
      </c>
      <c r="O1998" s="188">
        <f t="shared" si="451"/>
        <v>0.97050147492625372</v>
      </c>
      <c r="P1998" s="189">
        <f t="shared" si="452"/>
        <v>16.536585365853657</v>
      </c>
      <c r="Q1998" s="189">
        <f t="shared" si="453"/>
        <v>16.048780487804876</v>
      </c>
      <c r="R1998" s="189">
        <f t="shared" si="454"/>
        <v>1.875</v>
      </c>
      <c r="S1998" s="189">
        <f t="shared" si="455"/>
        <v>3.7666666666666666</v>
      </c>
      <c r="T1998" s="189">
        <f t="shared" si="456"/>
        <v>4.3902439024390247</v>
      </c>
      <c r="U1998" s="189">
        <f t="shared" si="457"/>
        <v>48.428571428571431</v>
      </c>
      <c r="V1998" s="189">
        <f t="shared" si="458"/>
        <v>2.9285714285714284</v>
      </c>
      <c r="W1998" s="189">
        <f>IFERROR(H1998/M1998,Tabla2[[#This Row],[CARGA PRODUCCION (ANIMALES/HA)]])</f>
        <v>2.9333333333333331</v>
      </c>
      <c r="X1998" s="190">
        <f t="shared" si="461"/>
        <v>2023</v>
      </c>
      <c r="Y1998" s="190">
        <f t="shared" si="462"/>
        <v>9</v>
      </c>
      <c r="Z1998" s="190" t="e">
        <f t="shared" ca="1" si="463"/>
        <v>#NAME?</v>
      </c>
      <c r="AA1998" s="191">
        <f t="shared" si="459"/>
        <v>44</v>
      </c>
      <c r="AB1998" s="188">
        <f t="shared" si="460"/>
        <v>0.93181818181818177</v>
      </c>
      <c r="AC1998" s="192">
        <f t="shared" si="450"/>
        <v>6.8181818181818232E-2</v>
      </c>
      <c r="AD1998" s="185"/>
    </row>
    <row r="1999" spans="1:30">
      <c r="A1999" s="184">
        <v>45190</v>
      </c>
      <c r="B1999" s="185" t="s">
        <v>81</v>
      </c>
      <c r="C1999" s="185">
        <v>2208</v>
      </c>
      <c r="D1999" s="185">
        <v>30</v>
      </c>
      <c r="E1999" s="185">
        <v>9</v>
      </c>
      <c r="F1999" s="185"/>
      <c r="G1999" s="185">
        <v>103</v>
      </c>
      <c r="H1999" s="185">
        <v>105</v>
      </c>
      <c r="I1999" s="185">
        <v>0</v>
      </c>
      <c r="J1999" s="185">
        <v>13</v>
      </c>
      <c r="K1999" s="185">
        <v>600</v>
      </c>
      <c r="L1999" s="185">
        <v>23.4</v>
      </c>
      <c r="M1999" s="186">
        <v>31.01</v>
      </c>
      <c r="N1999" s="187">
        <f>IF(Tabla2[[#This Row],[LECHE RETIRO DIA]]&lt;&gt;ISBLANK(Tabla2[[#This Row],[LECHE RETIRO DIA]]),SUM(Tabla2[[#This Row],[LECHE TANQUE DIA]:[LECHE RETIRO DIA]]),SUM(Tabla2[[#This Row],[LECHE TANQUE DIA]:[LECHE AUTOCONSUMO DIA]]))</f>
        <v>2247</v>
      </c>
      <c r="O1999" s="188">
        <f t="shared" si="451"/>
        <v>0.98264352469959948</v>
      </c>
      <c r="P1999" s="189">
        <f t="shared" si="452"/>
        <v>21.815533980582526</v>
      </c>
      <c r="Q1999" s="189">
        <f t="shared" si="453"/>
        <v>21.436893203883496</v>
      </c>
      <c r="R1999" s="189">
        <f t="shared" si="454"/>
        <v>2.3076923076923075</v>
      </c>
      <c r="S1999" s="189">
        <f t="shared" si="455"/>
        <v>3.7450000000000001</v>
      </c>
      <c r="T1999" s="189">
        <f t="shared" si="456"/>
        <v>5.825242718446602</v>
      </c>
      <c r="U1999" s="189">
        <f t="shared" si="457"/>
        <v>96.025641025641036</v>
      </c>
      <c r="V1999" s="189">
        <f t="shared" si="458"/>
        <v>4.4017094017094021</v>
      </c>
      <c r="W1999" s="189">
        <f>IFERROR(H1999/M1999,Tabla2[[#This Row],[CARGA PRODUCCION (ANIMALES/HA)]])</f>
        <v>3.386004514672686</v>
      </c>
      <c r="X1999" s="190">
        <f t="shared" si="461"/>
        <v>2023</v>
      </c>
      <c r="Y1999" s="190">
        <f t="shared" si="462"/>
        <v>9</v>
      </c>
      <c r="Z1999" s="190" t="e">
        <f t="shared" ca="1" si="463"/>
        <v>#NAME?</v>
      </c>
      <c r="AA1999" s="191">
        <f t="shared" si="459"/>
        <v>105</v>
      </c>
      <c r="AB1999" s="188">
        <f t="shared" si="460"/>
        <v>0.98095238095238091</v>
      </c>
      <c r="AC1999" s="192">
        <f t="shared" si="450"/>
        <v>1.9047619047619091E-2</v>
      </c>
      <c r="AD1999" s="185"/>
    </row>
    <row r="2000" spans="1:30">
      <c r="A2000" s="184">
        <v>45190</v>
      </c>
      <c r="B2000" s="185" t="s">
        <v>83</v>
      </c>
      <c r="C2000" s="185">
        <v>2191</v>
      </c>
      <c r="D2000" s="185">
        <v>40</v>
      </c>
      <c r="E2000" s="185">
        <v>9</v>
      </c>
      <c r="F2000" s="185"/>
      <c r="G2000" s="185">
        <v>112</v>
      </c>
      <c r="H2000" s="185">
        <v>127</v>
      </c>
      <c r="I2000" s="185">
        <v>2</v>
      </c>
      <c r="J2000" s="185">
        <v>15</v>
      </c>
      <c r="K2000" s="185">
        <v>680</v>
      </c>
      <c r="L2000" s="185">
        <v>29.8</v>
      </c>
      <c r="M2000" s="186">
        <v>36.590000000000003</v>
      </c>
      <c r="N2000" s="187">
        <f>IF(Tabla2[[#This Row],[LECHE RETIRO DIA]]&lt;&gt;ISBLANK(Tabla2[[#This Row],[LECHE RETIRO DIA]]),SUM(Tabla2[[#This Row],[LECHE TANQUE DIA]:[LECHE RETIRO DIA]]),SUM(Tabla2[[#This Row],[LECHE TANQUE DIA]:[LECHE AUTOCONSUMO DIA]]))</f>
        <v>2240</v>
      </c>
      <c r="O2000" s="188">
        <f t="shared" si="451"/>
        <v>0.97812500000000002</v>
      </c>
      <c r="P2000" s="189">
        <f t="shared" si="452"/>
        <v>20</v>
      </c>
      <c r="Q2000" s="189">
        <f t="shared" si="453"/>
        <v>19.5625</v>
      </c>
      <c r="R2000" s="189">
        <f t="shared" si="454"/>
        <v>2.6666666666666665</v>
      </c>
      <c r="S2000" s="189">
        <f t="shared" si="455"/>
        <v>3.2941176470588234</v>
      </c>
      <c r="T2000" s="189">
        <f t="shared" si="456"/>
        <v>6.0714285714285712</v>
      </c>
      <c r="U2000" s="189">
        <f t="shared" si="457"/>
        <v>75.167785234899327</v>
      </c>
      <c r="V2000" s="189">
        <f t="shared" si="458"/>
        <v>3.7583892617449663</v>
      </c>
      <c r="W2000" s="189">
        <f>IFERROR(H2000/M2000,Tabla2[[#This Row],[CARGA PRODUCCION (ANIMALES/HA)]])</f>
        <v>3.4708936867996716</v>
      </c>
      <c r="X2000" s="190">
        <f t="shared" si="461"/>
        <v>2023</v>
      </c>
      <c r="Y2000" s="190">
        <f t="shared" si="462"/>
        <v>9</v>
      </c>
      <c r="Z2000" s="190" t="e">
        <f t="shared" ca="1" si="463"/>
        <v>#NAME?</v>
      </c>
      <c r="AA2000" s="191">
        <f t="shared" si="459"/>
        <v>127</v>
      </c>
      <c r="AB2000" s="188">
        <f t="shared" si="460"/>
        <v>0.88188976377952755</v>
      </c>
      <c r="AC2000" s="192">
        <f t="shared" si="450"/>
        <v>0.11811023622047245</v>
      </c>
      <c r="AD2000" s="185"/>
    </row>
    <row r="2001" spans="1:30">
      <c r="A2001" s="184">
        <v>45190</v>
      </c>
      <c r="B2001" s="185" t="s">
        <v>85</v>
      </c>
      <c r="C2001" s="185">
        <v>1562</v>
      </c>
      <c r="D2001" s="185">
        <v>60</v>
      </c>
      <c r="E2001" s="185">
        <v>9</v>
      </c>
      <c r="F2001" s="185"/>
      <c r="G2001" s="185">
        <v>88</v>
      </c>
      <c r="H2001" s="185">
        <v>100</v>
      </c>
      <c r="I2001" s="185">
        <v>0</v>
      </c>
      <c r="J2001" s="185">
        <v>5</v>
      </c>
      <c r="K2001" s="185">
        <v>480</v>
      </c>
      <c r="L2001" s="185">
        <v>26.01</v>
      </c>
      <c r="M2001" s="186">
        <v>34.119999999999997</v>
      </c>
      <c r="N2001" s="187">
        <f>IF(Tabla2[[#This Row],[LECHE RETIRO DIA]]&lt;&gt;ISBLANK(Tabla2[[#This Row],[LECHE RETIRO DIA]]),SUM(Tabla2[[#This Row],[LECHE TANQUE DIA]:[LECHE RETIRO DIA]]),SUM(Tabla2[[#This Row],[LECHE TANQUE DIA]:[LECHE AUTOCONSUMO DIA]]))</f>
        <v>1631</v>
      </c>
      <c r="O2001" s="188">
        <f t="shared" si="451"/>
        <v>0.95769466584917229</v>
      </c>
      <c r="P2001" s="189">
        <f t="shared" si="452"/>
        <v>18.53409090909091</v>
      </c>
      <c r="Q2001" s="189">
        <f t="shared" si="453"/>
        <v>17.75</v>
      </c>
      <c r="R2001" s="189">
        <f t="shared" si="454"/>
        <v>12</v>
      </c>
      <c r="S2001" s="189">
        <f t="shared" si="455"/>
        <v>3.3979166666666667</v>
      </c>
      <c r="T2001" s="189">
        <f t="shared" si="456"/>
        <v>5.4545454545454541</v>
      </c>
      <c r="U2001" s="189">
        <f t="shared" si="457"/>
        <v>62.70665128796616</v>
      </c>
      <c r="V2001" s="189">
        <f t="shared" si="458"/>
        <v>3.3833141099577082</v>
      </c>
      <c r="W2001" s="189">
        <f>IFERROR(H2001/M2001,Tabla2[[#This Row],[CARGA PRODUCCION (ANIMALES/HA)]])</f>
        <v>2.9308323563892147</v>
      </c>
      <c r="X2001" s="190">
        <f t="shared" si="461"/>
        <v>2023</v>
      </c>
      <c r="Y2001" s="190">
        <f t="shared" si="462"/>
        <v>9</v>
      </c>
      <c r="Z2001" s="190" t="e">
        <f t="shared" ca="1" si="463"/>
        <v>#NAME?</v>
      </c>
      <c r="AA2001" s="191">
        <f t="shared" si="459"/>
        <v>100</v>
      </c>
      <c r="AB2001" s="188">
        <f t="shared" si="460"/>
        <v>0.88</v>
      </c>
      <c r="AC2001" s="192">
        <f t="shared" si="450"/>
        <v>0.12</v>
      </c>
      <c r="AD2001" s="185"/>
    </row>
    <row r="2002" spans="1:30">
      <c r="A2002" s="184">
        <v>45190</v>
      </c>
      <c r="B2002" s="185" t="s">
        <v>117</v>
      </c>
      <c r="C2002" s="185">
        <v>685</v>
      </c>
      <c r="D2002" s="185">
        <v>15</v>
      </c>
      <c r="E2002" s="185">
        <v>5</v>
      </c>
      <c r="F2002" s="185"/>
      <c r="G2002" s="185">
        <v>41</v>
      </c>
      <c r="H2002" s="185">
        <v>45</v>
      </c>
      <c r="I2002" s="185">
        <v>0</v>
      </c>
      <c r="J2002" s="185">
        <v>8</v>
      </c>
      <c r="K2002" s="185">
        <v>180</v>
      </c>
      <c r="L2002" s="185">
        <v>14</v>
      </c>
      <c r="M2002" s="186">
        <v>15</v>
      </c>
      <c r="N2002" s="187">
        <f>IF(Tabla2[[#This Row],[LECHE RETIRO DIA]]&lt;&gt;ISBLANK(Tabla2[[#This Row],[LECHE RETIRO DIA]]),SUM(Tabla2[[#This Row],[LECHE TANQUE DIA]:[LECHE RETIRO DIA]]),SUM(Tabla2[[#This Row],[LECHE TANQUE DIA]:[LECHE AUTOCONSUMO DIA]]))</f>
        <v>705</v>
      </c>
      <c r="O2002" s="188">
        <f t="shared" si="451"/>
        <v>0.97163120567375882</v>
      </c>
      <c r="P2002" s="189">
        <f t="shared" si="452"/>
        <v>17.195121951219512</v>
      </c>
      <c r="Q2002" s="189">
        <f t="shared" si="453"/>
        <v>16.707317073170731</v>
      </c>
      <c r="R2002" s="189">
        <f t="shared" si="454"/>
        <v>1.875</v>
      </c>
      <c r="S2002" s="189">
        <f t="shared" si="455"/>
        <v>3.9166666666666665</v>
      </c>
      <c r="T2002" s="189">
        <f t="shared" si="456"/>
        <v>4.3902439024390247</v>
      </c>
      <c r="U2002" s="189">
        <f t="shared" si="457"/>
        <v>50.357142857142854</v>
      </c>
      <c r="V2002" s="189">
        <f t="shared" si="458"/>
        <v>2.9285714285714284</v>
      </c>
      <c r="W2002" s="189">
        <f>IFERROR(H2002/M2002,Tabla2[[#This Row],[CARGA PRODUCCION (ANIMALES/HA)]])</f>
        <v>3</v>
      </c>
      <c r="X2002" s="190">
        <f t="shared" si="461"/>
        <v>2023</v>
      </c>
      <c r="Y2002" s="190">
        <f t="shared" si="462"/>
        <v>9</v>
      </c>
      <c r="Z2002" s="190" t="e">
        <f t="shared" ca="1" si="463"/>
        <v>#NAME?</v>
      </c>
      <c r="AA2002" s="191">
        <f t="shared" si="459"/>
        <v>45</v>
      </c>
      <c r="AB2002" s="188">
        <f t="shared" si="460"/>
        <v>0.91111111111111109</v>
      </c>
      <c r="AC2002" s="192">
        <f t="shared" si="450"/>
        <v>8.8888888888888906E-2</v>
      </c>
      <c r="AD2002" s="185"/>
    </row>
    <row r="2003" spans="1:30">
      <c r="A2003" s="184">
        <v>45191</v>
      </c>
      <c r="B2003" s="185" t="s">
        <v>80</v>
      </c>
      <c r="C2003" s="185">
        <v>2180</v>
      </c>
      <c r="D2003" s="185">
        <v>30</v>
      </c>
      <c r="E2003" s="185">
        <v>9</v>
      </c>
      <c r="F2003" s="185"/>
      <c r="G2003" s="185">
        <v>100</v>
      </c>
      <c r="H2003" s="185">
        <v>102</v>
      </c>
      <c r="I2003" s="185">
        <v>0</v>
      </c>
      <c r="J2003" s="185">
        <v>13</v>
      </c>
      <c r="K2003" s="185">
        <v>600</v>
      </c>
      <c r="L2003" s="185">
        <v>23.4</v>
      </c>
      <c r="M2003" s="186">
        <v>31.01</v>
      </c>
      <c r="N2003" s="187">
        <f>IF(Tabla2[[#This Row],[LECHE RETIRO DIA]]&lt;&gt;ISBLANK(Tabla2[[#This Row],[LECHE RETIRO DIA]]),SUM(Tabla2[[#This Row],[LECHE TANQUE DIA]:[LECHE RETIRO DIA]]),SUM(Tabla2[[#This Row],[LECHE TANQUE DIA]:[LECHE AUTOCONSUMO DIA]]))</f>
        <v>2219</v>
      </c>
      <c r="O2003" s="188">
        <f t="shared" si="451"/>
        <v>0.98242451554754395</v>
      </c>
      <c r="P2003" s="189">
        <f t="shared" si="452"/>
        <v>22.19</v>
      </c>
      <c r="Q2003" s="189">
        <f t="shared" si="453"/>
        <v>21.8</v>
      </c>
      <c r="R2003" s="189">
        <f t="shared" si="454"/>
        <v>2.3076923076923075</v>
      </c>
      <c r="S2003" s="189">
        <f t="shared" si="455"/>
        <v>3.6983333333333333</v>
      </c>
      <c r="T2003" s="189">
        <f t="shared" si="456"/>
        <v>6</v>
      </c>
      <c r="U2003" s="189">
        <f t="shared" si="457"/>
        <v>94.82905982905983</v>
      </c>
      <c r="V2003" s="189">
        <f t="shared" si="458"/>
        <v>4.2735042735042734</v>
      </c>
      <c r="W2003" s="189">
        <f>IFERROR(H2003/M2003,Tabla2[[#This Row],[CARGA PRODUCCION (ANIMALES/HA)]])</f>
        <v>3.2892615285391806</v>
      </c>
      <c r="X2003" s="190">
        <f t="shared" si="461"/>
        <v>2023</v>
      </c>
      <c r="Y2003" s="190">
        <f t="shared" si="462"/>
        <v>9</v>
      </c>
      <c r="Z2003" s="190" t="e">
        <f t="shared" ca="1" si="463"/>
        <v>#NAME?</v>
      </c>
      <c r="AA2003" s="191">
        <f t="shared" si="459"/>
        <v>102</v>
      </c>
      <c r="AB2003" s="188">
        <f t="shared" si="460"/>
        <v>0.98039215686274506</v>
      </c>
      <c r="AC2003" s="192">
        <f t="shared" si="450"/>
        <v>1.9607843137254943E-2</v>
      </c>
      <c r="AD2003" s="185"/>
    </row>
    <row r="2004" spans="1:30">
      <c r="A2004" s="184">
        <v>45191</v>
      </c>
      <c r="B2004" s="185" t="s">
        <v>83</v>
      </c>
      <c r="C2004" s="185">
        <v>2145</v>
      </c>
      <c r="D2004" s="185">
        <v>40</v>
      </c>
      <c r="E2004" s="185">
        <v>9</v>
      </c>
      <c r="F2004" s="185"/>
      <c r="G2004" s="185">
        <v>112</v>
      </c>
      <c r="H2004" s="185">
        <v>127</v>
      </c>
      <c r="I2004" s="185">
        <v>2</v>
      </c>
      <c r="J2004" s="185">
        <v>15</v>
      </c>
      <c r="K2004" s="185">
        <v>680</v>
      </c>
      <c r="L2004" s="185">
        <v>29.8</v>
      </c>
      <c r="M2004" s="186">
        <v>36.590000000000003</v>
      </c>
      <c r="N2004" s="187">
        <f>IF(Tabla2[[#This Row],[LECHE RETIRO DIA]]&lt;&gt;ISBLANK(Tabla2[[#This Row],[LECHE RETIRO DIA]]),SUM(Tabla2[[#This Row],[LECHE TANQUE DIA]:[LECHE RETIRO DIA]]),SUM(Tabla2[[#This Row],[LECHE TANQUE DIA]:[LECHE AUTOCONSUMO DIA]]))</f>
        <v>2194</v>
      </c>
      <c r="O2004" s="188">
        <f t="shared" si="451"/>
        <v>0.97766636280765729</v>
      </c>
      <c r="P2004" s="189">
        <f t="shared" si="452"/>
        <v>19.589285714285715</v>
      </c>
      <c r="Q2004" s="189">
        <f t="shared" si="453"/>
        <v>19.151785714285715</v>
      </c>
      <c r="R2004" s="189">
        <f t="shared" si="454"/>
        <v>2.6666666666666665</v>
      </c>
      <c r="S2004" s="189">
        <f t="shared" si="455"/>
        <v>3.2264705882352942</v>
      </c>
      <c r="T2004" s="189">
        <f t="shared" si="456"/>
        <v>6.0714285714285712</v>
      </c>
      <c r="U2004" s="189">
        <f t="shared" si="457"/>
        <v>73.624161073825505</v>
      </c>
      <c r="V2004" s="189">
        <f t="shared" si="458"/>
        <v>3.7583892617449663</v>
      </c>
      <c r="W2004" s="189">
        <f>IFERROR(H2004/M2004,Tabla2[[#This Row],[CARGA PRODUCCION (ANIMALES/HA)]])</f>
        <v>3.4708936867996716</v>
      </c>
      <c r="X2004" s="190">
        <f t="shared" si="461"/>
        <v>2023</v>
      </c>
      <c r="Y2004" s="190">
        <f t="shared" si="462"/>
        <v>9</v>
      </c>
      <c r="Z2004" s="190" t="e">
        <f t="shared" ca="1" si="463"/>
        <v>#NAME?</v>
      </c>
      <c r="AA2004" s="191">
        <f t="shared" si="459"/>
        <v>127</v>
      </c>
      <c r="AB2004" s="188">
        <f t="shared" si="460"/>
        <v>0.88188976377952755</v>
      </c>
      <c r="AC2004" s="192">
        <f t="shared" si="450"/>
        <v>0.11811023622047245</v>
      </c>
      <c r="AD2004" s="185"/>
    </row>
    <row r="2005" spans="1:30">
      <c r="A2005" s="184">
        <v>45191</v>
      </c>
      <c r="B2005" s="185" t="s">
        <v>85</v>
      </c>
      <c r="C2005" s="185">
        <v>1584</v>
      </c>
      <c r="D2005" s="185">
        <v>60</v>
      </c>
      <c r="E2005" s="185">
        <v>9</v>
      </c>
      <c r="F2005" s="185"/>
      <c r="G2005" s="185">
        <v>88</v>
      </c>
      <c r="H2005" s="185">
        <v>100</v>
      </c>
      <c r="I2005" s="185">
        <v>0</v>
      </c>
      <c r="J2005" s="185">
        <v>5</v>
      </c>
      <c r="K2005" s="185">
        <v>480</v>
      </c>
      <c r="L2005" s="185">
        <v>26.01</v>
      </c>
      <c r="M2005" s="186">
        <v>34.119999999999997</v>
      </c>
      <c r="N2005" s="187">
        <f>IF(Tabla2[[#This Row],[LECHE RETIRO DIA]]&lt;&gt;ISBLANK(Tabla2[[#This Row],[LECHE RETIRO DIA]]),SUM(Tabla2[[#This Row],[LECHE TANQUE DIA]:[LECHE RETIRO DIA]]),SUM(Tabla2[[#This Row],[LECHE TANQUE DIA]:[LECHE AUTOCONSUMO DIA]]))</f>
        <v>1653</v>
      </c>
      <c r="O2005" s="188">
        <f t="shared" si="451"/>
        <v>0.95825771324863884</v>
      </c>
      <c r="P2005" s="189">
        <f t="shared" si="452"/>
        <v>18.78409090909091</v>
      </c>
      <c r="Q2005" s="189">
        <f t="shared" si="453"/>
        <v>18</v>
      </c>
      <c r="R2005" s="189">
        <f t="shared" si="454"/>
        <v>12</v>
      </c>
      <c r="S2005" s="189">
        <f t="shared" si="455"/>
        <v>3.4437500000000001</v>
      </c>
      <c r="T2005" s="189">
        <f t="shared" si="456"/>
        <v>5.4545454545454541</v>
      </c>
      <c r="U2005" s="189">
        <f t="shared" si="457"/>
        <v>63.552479815455591</v>
      </c>
      <c r="V2005" s="189">
        <f t="shared" si="458"/>
        <v>3.3833141099577082</v>
      </c>
      <c r="W2005" s="189">
        <f>IFERROR(H2005/M2005,Tabla2[[#This Row],[CARGA PRODUCCION (ANIMALES/HA)]])</f>
        <v>2.9308323563892147</v>
      </c>
      <c r="X2005" s="190">
        <f t="shared" si="461"/>
        <v>2023</v>
      </c>
      <c r="Y2005" s="190">
        <f t="shared" si="462"/>
        <v>9</v>
      </c>
      <c r="Z2005" s="190" t="e">
        <f t="shared" ca="1" si="463"/>
        <v>#NAME?</v>
      </c>
      <c r="AA2005" s="191">
        <f t="shared" si="459"/>
        <v>100</v>
      </c>
      <c r="AB2005" s="188">
        <f t="shared" si="460"/>
        <v>0.88</v>
      </c>
      <c r="AC2005" s="192">
        <f t="shared" si="450"/>
        <v>0.12</v>
      </c>
      <c r="AD2005" s="185"/>
    </row>
    <row r="2006" spans="1:30">
      <c r="A2006" s="184">
        <v>45191</v>
      </c>
      <c r="B2006" s="185" t="s">
        <v>88</v>
      </c>
      <c r="C2006" s="185">
        <v>725</v>
      </c>
      <c r="D2006" s="185">
        <v>15</v>
      </c>
      <c r="E2006" s="185">
        <v>5</v>
      </c>
      <c r="F2006" s="185"/>
      <c r="G2006" s="185">
        <v>41</v>
      </c>
      <c r="H2006" s="185">
        <v>45</v>
      </c>
      <c r="I2006" s="185">
        <v>0</v>
      </c>
      <c r="J2006" s="185">
        <v>8</v>
      </c>
      <c r="K2006" s="185">
        <v>180</v>
      </c>
      <c r="L2006" s="185">
        <v>14</v>
      </c>
      <c r="M2006" s="186">
        <v>15</v>
      </c>
      <c r="N2006" s="187">
        <f>IF(Tabla2[[#This Row],[LECHE RETIRO DIA]]&lt;&gt;ISBLANK(Tabla2[[#This Row],[LECHE RETIRO DIA]]),SUM(Tabla2[[#This Row],[LECHE TANQUE DIA]:[LECHE RETIRO DIA]]),SUM(Tabla2[[#This Row],[LECHE TANQUE DIA]:[LECHE AUTOCONSUMO DIA]]))</f>
        <v>745</v>
      </c>
      <c r="O2006" s="188">
        <f t="shared" si="451"/>
        <v>0.97315436241610742</v>
      </c>
      <c r="P2006" s="189">
        <f t="shared" si="452"/>
        <v>18.170731707317074</v>
      </c>
      <c r="Q2006" s="189">
        <f t="shared" si="453"/>
        <v>17.682926829268293</v>
      </c>
      <c r="R2006" s="189">
        <f t="shared" si="454"/>
        <v>1.875</v>
      </c>
      <c r="S2006" s="189">
        <f t="shared" si="455"/>
        <v>4.1388888888888893</v>
      </c>
      <c r="T2006" s="189">
        <f t="shared" si="456"/>
        <v>4.3902439024390247</v>
      </c>
      <c r="U2006" s="189">
        <f t="shared" si="457"/>
        <v>53.214285714285715</v>
      </c>
      <c r="V2006" s="189">
        <f t="shared" si="458"/>
        <v>2.9285714285714284</v>
      </c>
      <c r="W2006" s="189">
        <f>IFERROR(H2006/M2006,Tabla2[[#This Row],[CARGA PRODUCCION (ANIMALES/HA)]])</f>
        <v>3</v>
      </c>
      <c r="X2006" s="190">
        <f t="shared" si="461"/>
        <v>2023</v>
      </c>
      <c r="Y2006" s="190">
        <f t="shared" si="462"/>
        <v>9</v>
      </c>
      <c r="Z2006" s="190" t="e">
        <f t="shared" ca="1" si="463"/>
        <v>#NAME?</v>
      </c>
      <c r="AA2006" s="191">
        <f t="shared" si="459"/>
        <v>45</v>
      </c>
      <c r="AB2006" s="188">
        <f t="shared" si="460"/>
        <v>0.91111111111111109</v>
      </c>
      <c r="AC2006" s="192">
        <f t="shared" ref="AC2006:AC2069" si="464">IFERROR(1-AB2006,"")</f>
        <v>8.8888888888888906E-2</v>
      </c>
      <c r="AD2006" s="185"/>
    </row>
    <row r="2007" spans="1:30">
      <c r="A2007" s="184">
        <v>45192</v>
      </c>
      <c r="B2007" s="185" t="s">
        <v>80</v>
      </c>
      <c r="C2007" s="185">
        <v>2147</v>
      </c>
      <c r="D2007" s="185">
        <v>30</v>
      </c>
      <c r="E2007" s="185">
        <v>9</v>
      </c>
      <c r="F2007" s="185"/>
      <c r="G2007" s="185">
        <v>100</v>
      </c>
      <c r="H2007" s="185">
        <v>102</v>
      </c>
      <c r="I2007" s="185">
        <v>0</v>
      </c>
      <c r="J2007" s="185">
        <v>13</v>
      </c>
      <c r="K2007" s="185">
        <v>600</v>
      </c>
      <c r="L2007" s="185">
        <v>23.4</v>
      </c>
      <c r="M2007" s="186">
        <v>31.01</v>
      </c>
      <c r="N2007" s="187">
        <f>IF(Tabla2[[#This Row],[LECHE RETIRO DIA]]&lt;&gt;ISBLANK(Tabla2[[#This Row],[LECHE RETIRO DIA]]),SUM(Tabla2[[#This Row],[LECHE TANQUE DIA]:[LECHE RETIRO DIA]]),SUM(Tabla2[[#This Row],[LECHE TANQUE DIA]:[LECHE AUTOCONSUMO DIA]]))</f>
        <v>2186</v>
      </c>
      <c r="O2007" s="188">
        <f t="shared" si="451"/>
        <v>0.98215919487648673</v>
      </c>
      <c r="P2007" s="189">
        <f t="shared" si="452"/>
        <v>21.86</v>
      </c>
      <c r="Q2007" s="189">
        <f t="shared" si="453"/>
        <v>21.47</v>
      </c>
      <c r="R2007" s="189">
        <f t="shared" si="454"/>
        <v>2.3076923076923075</v>
      </c>
      <c r="S2007" s="189">
        <f t="shared" si="455"/>
        <v>3.6433333333333335</v>
      </c>
      <c r="T2007" s="189">
        <f t="shared" si="456"/>
        <v>6</v>
      </c>
      <c r="U2007" s="189">
        <f t="shared" si="457"/>
        <v>93.418803418803421</v>
      </c>
      <c r="V2007" s="189">
        <f t="shared" si="458"/>
        <v>4.2735042735042734</v>
      </c>
      <c r="W2007" s="189">
        <f>IFERROR(H2007/M2007,Tabla2[[#This Row],[CARGA PRODUCCION (ANIMALES/HA)]])</f>
        <v>3.2892615285391806</v>
      </c>
      <c r="X2007" s="190">
        <f t="shared" si="461"/>
        <v>2023</v>
      </c>
      <c r="Y2007" s="190">
        <f t="shared" si="462"/>
        <v>9</v>
      </c>
      <c r="Z2007" s="190" t="e">
        <f t="shared" ca="1" si="463"/>
        <v>#NAME?</v>
      </c>
      <c r="AA2007" s="191">
        <f t="shared" si="459"/>
        <v>102</v>
      </c>
      <c r="AB2007" s="188">
        <f t="shared" si="460"/>
        <v>0.98039215686274506</v>
      </c>
      <c r="AC2007" s="192">
        <f t="shared" si="464"/>
        <v>1.9607843137254943E-2</v>
      </c>
      <c r="AD2007" s="185"/>
    </row>
    <row r="2008" spans="1:30">
      <c r="A2008" s="184">
        <v>45192</v>
      </c>
      <c r="B2008" s="185" t="s">
        <v>83</v>
      </c>
      <c r="C2008" s="185">
        <v>2034</v>
      </c>
      <c r="D2008" s="185">
        <v>40</v>
      </c>
      <c r="E2008" s="185">
        <v>9</v>
      </c>
      <c r="F2008" s="185"/>
      <c r="G2008" s="185">
        <v>112</v>
      </c>
      <c r="H2008" s="185">
        <v>127</v>
      </c>
      <c r="I2008" s="185">
        <v>2</v>
      </c>
      <c r="J2008" s="185">
        <v>15</v>
      </c>
      <c r="K2008" s="185">
        <v>680</v>
      </c>
      <c r="L2008" s="185">
        <v>29.8</v>
      </c>
      <c r="M2008" s="186">
        <v>36.590000000000003</v>
      </c>
      <c r="N2008" s="187">
        <f>IF(Tabla2[[#This Row],[LECHE RETIRO DIA]]&lt;&gt;ISBLANK(Tabla2[[#This Row],[LECHE RETIRO DIA]]),SUM(Tabla2[[#This Row],[LECHE TANQUE DIA]:[LECHE RETIRO DIA]]),SUM(Tabla2[[#This Row],[LECHE TANQUE DIA]:[LECHE AUTOCONSUMO DIA]]))</f>
        <v>2083</v>
      </c>
      <c r="O2008" s="188">
        <f t="shared" si="451"/>
        <v>0.97647623619779167</v>
      </c>
      <c r="P2008" s="189">
        <f t="shared" si="452"/>
        <v>18.598214285714285</v>
      </c>
      <c r="Q2008" s="189">
        <f t="shared" si="453"/>
        <v>18.160714285714285</v>
      </c>
      <c r="R2008" s="189">
        <f t="shared" si="454"/>
        <v>2.6666666666666665</v>
      </c>
      <c r="S2008" s="189">
        <f t="shared" si="455"/>
        <v>3.0632352941176473</v>
      </c>
      <c r="T2008" s="189">
        <f t="shared" si="456"/>
        <v>6.0714285714285712</v>
      </c>
      <c r="U2008" s="189">
        <f t="shared" si="457"/>
        <v>69.899328859060404</v>
      </c>
      <c r="V2008" s="189">
        <f t="shared" si="458"/>
        <v>3.7583892617449663</v>
      </c>
      <c r="W2008" s="189">
        <f>IFERROR(H2008/M2008,Tabla2[[#This Row],[CARGA PRODUCCION (ANIMALES/HA)]])</f>
        <v>3.4708936867996716</v>
      </c>
      <c r="X2008" s="190">
        <f t="shared" si="461"/>
        <v>2023</v>
      </c>
      <c r="Y2008" s="190">
        <f t="shared" si="462"/>
        <v>9</v>
      </c>
      <c r="Z2008" s="190" t="e">
        <f t="shared" ca="1" si="463"/>
        <v>#NAME?</v>
      </c>
      <c r="AA2008" s="191">
        <f t="shared" si="459"/>
        <v>127</v>
      </c>
      <c r="AB2008" s="188">
        <f t="shared" si="460"/>
        <v>0.88188976377952755</v>
      </c>
      <c r="AC2008" s="192">
        <f t="shared" si="464"/>
        <v>0.11811023622047245</v>
      </c>
      <c r="AD2008" s="185"/>
    </row>
    <row r="2009" spans="1:30">
      <c r="A2009" s="184">
        <v>45192</v>
      </c>
      <c r="B2009" s="185" t="s">
        <v>85</v>
      </c>
      <c r="C2009" s="185">
        <v>1588</v>
      </c>
      <c r="D2009" s="185">
        <v>60</v>
      </c>
      <c r="E2009" s="185">
        <v>9</v>
      </c>
      <c r="F2009" s="185"/>
      <c r="G2009" s="185">
        <v>89</v>
      </c>
      <c r="H2009" s="185">
        <v>100</v>
      </c>
      <c r="I2009" s="185">
        <v>0</v>
      </c>
      <c r="J2009" s="185">
        <v>5</v>
      </c>
      <c r="K2009" s="185">
        <v>480</v>
      </c>
      <c r="L2009" s="185">
        <v>26.01</v>
      </c>
      <c r="M2009" s="186">
        <v>34.119999999999997</v>
      </c>
      <c r="N2009" s="187">
        <f>IF(Tabla2[[#This Row],[LECHE RETIRO DIA]]&lt;&gt;ISBLANK(Tabla2[[#This Row],[LECHE RETIRO DIA]]),SUM(Tabla2[[#This Row],[LECHE TANQUE DIA]:[LECHE RETIRO DIA]]),SUM(Tabla2[[#This Row],[LECHE TANQUE DIA]:[LECHE AUTOCONSUMO DIA]]))</f>
        <v>1657</v>
      </c>
      <c r="O2009" s="188">
        <f t="shared" si="451"/>
        <v>0.95835847917923955</v>
      </c>
      <c r="P2009" s="189">
        <f t="shared" si="452"/>
        <v>18.617977528089888</v>
      </c>
      <c r="Q2009" s="189">
        <f t="shared" si="453"/>
        <v>17.842696629213481</v>
      </c>
      <c r="R2009" s="189">
        <f t="shared" si="454"/>
        <v>12</v>
      </c>
      <c r="S2009" s="189">
        <f t="shared" si="455"/>
        <v>3.4520833333333334</v>
      </c>
      <c r="T2009" s="189">
        <f t="shared" si="456"/>
        <v>5.393258426966292</v>
      </c>
      <c r="U2009" s="189">
        <f t="shared" si="457"/>
        <v>63.706266820453671</v>
      </c>
      <c r="V2009" s="189">
        <f t="shared" si="458"/>
        <v>3.4217608612072277</v>
      </c>
      <c r="W2009" s="189">
        <f>IFERROR(H2009/M2009,Tabla2[[#This Row],[CARGA PRODUCCION (ANIMALES/HA)]])</f>
        <v>2.9308323563892147</v>
      </c>
      <c r="X2009" s="190">
        <f t="shared" si="461"/>
        <v>2023</v>
      </c>
      <c r="Y2009" s="190">
        <f t="shared" si="462"/>
        <v>9</v>
      </c>
      <c r="Z2009" s="190" t="e">
        <f t="shared" ca="1" si="463"/>
        <v>#NAME?</v>
      </c>
      <c r="AA2009" s="191">
        <f t="shared" si="459"/>
        <v>100</v>
      </c>
      <c r="AB2009" s="188">
        <f t="shared" si="460"/>
        <v>0.89</v>
      </c>
      <c r="AC2009" s="192">
        <f t="shared" si="464"/>
        <v>0.10999999999999999</v>
      </c>
      <c r="AD2009" s="185"/>
    </row>
    <row r="2010" spans="1:30">
      <c r="A2010" s="184">
        <v>45192</v>
      </c>
      <c r="B2010" s="185" t="s">
        <v>88</v>
      </c>
      <c r="C2010" s="185">
        <v>719</v>
      </c>
      <c r="D2010" s="185">
        <v>15</v>
      </c>
      <c r="E2010" s="185">
        <v>5</v>
      </c>
      <c r="F2010" s="185"/>
      <c r="G2010" s="185">
        <v>42</v>
      </c>
      <c r="H2010" s="185">
        <v>45</v>
      </c>
      <c r="I2010" s="185">
        <v>0</v>
      </c>
      <c r="J2010" s="185">
        <v>8</v>
      </c>
      <c r="K2010" s="185">
        <v>180</v>
      </c>
      <c r="L2010" s="185">
        <v>14</v>
      </c>
      <c r="M2010" s="186">
        <v>15</v>
      </c>
      <c r="N2010" s="187">
        <f>IF(Tabla2[[#This Row],[LECHE RETIRO DIA]]&lt;&gt;ISBLANK(Tabla2[[#This Row],[LECHE RETIRO DIA]]),SUM(Tabla2[[#This Row],[LECHE TANQUE DIA]:[LECHE RETIRO DIA]]),SUM(Tabla2[[#This Row],[LECHE TANQUE DIA]:[LECHE AUTOCONSUMO DIA]]))</f>
        <v>739</v>
      </c>
      <c r="O2010" s="188">
        <f t="shared" si="451"/>
        <v>0.97293640054127195</v>
      </c>
      <c r="P2010" s="189">
        <f t="shared" si="452"/>
        <v>17.595238095238095</v>
      </c>
      <c r="Q2010" s="189">
        <f t="shared" si="453"/>
        <v>17.11904761904762</v>
      </c>
      <c r="R2010" s="189">
        <f t="shared" si="454"/>
        <v>1.875</v>
      </c>
      <c r="S2010" s="189">
        <f t="shared" si="455"/>
        <v>4.1055555555555552</v>
      </c>
      <c r="T2010" s="189">
        <f t="shared" si="456"/>
        <v>4.2857142857142856</v>
      </c>
      <c r="U2010" s="189">
        <f t="shared" si="457"/>
        <v>52.785714285714285</v>
      </c>
      <c r="V2010" s="189">
        <f t="shared" si="458"/>
        <v>3</v>
      </c>
      <c r="W2010" s="189">
        <f>IFERROR(H2010/M2010,Tabla2[[#This Row],[CARGA PRODUCCION (ANIMALES/HA)]])</f>
        <v>3</v>
      </c>
      <c r="X2010" s="190">
        <f t="shared" si="461"/>
        <v>2023</v>
      </c>
      <c r="Y2010" s="190">
        <f t="shared" si="462"/>
        <v>9</v>
      </c>
      <c r="Z2010" s="190" t="e">
        <f t="shared" ca="1" si="463"/>
        <v>#NAME?</v>
      </c>
      <c r="AA2010" s="191">
        <f t="shared" si="459"/>
        <v>45</v>
      </c>
      <c r="AB2010" s="188">
        <f t="shared" si="460"/>
        <v>0.93333333333333335</v>
      </c>
      <c r="AC2010" s="192">
        <f t="shared" si="464"/>
        <v>6.6666666666666652E-2</v>
      </c>
      <c r="AD2010" s="185"/>
    </row>
    <row r="2011" spans="1:30">
      <c r="A2011" s="184">
        <v>45193</v>
      </c>
      <c r="B2011" s="185" t="s">
        <v>81</v>
      </c>
      <c r="C2011" s="185">
        <v>2161</v>
      </c>
      <c r="D2011" s="185">
        <v>30</v>
      </c>
      <c r="E2011" s="185">
        <v>9</v>
      </c>
      <c r="F2011" s="185"/>
      <c r="G2011" s="185">
        <v>100</v>
      </c>
      <c r="H2011" s="185">
        <v>102</v>
      </c>
      <c r="I2011" s="185">
        <v>0</v>
      </c>
      <c r="J2011" s="185">
        <v>13</v>
      </c>
      <c r="K2011" s="185">
        <v>600</v>
      </c>
      <c r="L2011" s="185">
        <v>23.4</v>
      </c>
      <c r="M2011" s="186">
        <v>31.01</v>
      </c>
      <c r="N2011" s="187">
        <f>IF(Tabla2[[#This Row],[LECHE RETIRO DIA]]&lt;&gt;ISBLANK(Tabla2[[#This Row],[LECHE RETIRO DIA]]),SUM(Tabla2[[#This Row],[LECHE TANQUE DIA]:[LECHE RETIRO DIA]]),SUM(Tabla2[[#This Row],[LECHE TANQUE DIA]:[LECHE AUTOCONSUMO DIA]]))</f>
        <v>2200</v>
      </c>
      <c r="O2011" s="188">
        <f t="shared" si="451"/>
        <v>0.9822727272727273</v>
      </c>
      <c r="P2011" s="189">
        <f t="shared" si="452"/>
        <v>22</v>
      </c>
      <c r="Q2011" s="189">
        <f t="shared" si="453"/>
        <v>21.61</v>
      </c>
      <c r="R2011" s="189">
        <f t="shared" si="454"/>
        <v>2.3076923076923075</v>
      </c>
      <c r="S2011" s="189">
        <f t="shared" si="455"/>
        <v>3.6666666666666665</v>
      </c>
      <c r="T2011" s="189">
        <f t="shared" si="456"/>
        <v>6</v>
      </c>
      <c r="U2011" s="189">
        <f t="shared" si="457"/>
        <v>94.017094017094024</v>
      </c>
      <c r="V2011" s="189">
        <f t="shared" si="458"/>
        <v>4.2735042735042734</v>
      </c>
      <c r="W2011" s="189">
        <f>IFERROR(H2011/M2011,Tabla2[[#This Row],[CARGA PRODUCCION (ANIMALES/HA)]])</f>
        <v>3.2892615285391806</v>
      </c>
      <c r="X2011" s="190">
        <f t="shared" si="461"/>
        <v>2023</v>
      </c>
      <c r="Y2011" s="190">
        <f t="shared" si="462"/>
        <v>9</v>
      </c>
      <c r="Z2011" s="190" t="e">
        <f t="shared" ca="1" si="463"/>
        <v>#NAME?</v>
      </c>
      <c r="AA2011" s="191">
        <f t="shared" si="459"/>
        <v>102</v>
      </c>
      <c r="AB2011" s="188">
        <f t="shared" si="460"/>
        <v>0.98039215686274506</v>
      </c>
      <c r="AC2011" s="192">
        <f t="shared" si="464"/>
        <v>1.9607843137254943E-2</v>
      </c>
      <c r="AD2011" s="185"/>
    </row>
    <row r="2012" spans="1:30">
      <c r="A2012" s="184">
        <v>45193</v>
      </c>
      <c r="B2012" s="185" t="s">
        <v>83</v>
      </c>
      <c r="C2012" s="185">
        <v>2072</v>
      </c>
      <c r="D2012" s="185">
        <v>40</v>
      </c>
      <c r="E2012" s="185">
        <v>9</v>
      </c>
      <c r="F2012" s="185"/>
      <c r="G2012" s="185">
        <v>105</v>
      </c>
      <c r="H2012" s="185">
        <v>120</v>
      </c>
      <c r="I2012" s="185">
        <v>2</v>
      </c>
      <c r="J2012" s="185">
        <v>15</v>
      </c>
      <c r="K2012" s="185">
        <v>680</v>
      </c>
      <c r="L2012" s="185">
        <v>29.8</v>
      </c>
      <c r="M2012" s="186">
        <v>36.590000000000003</v>
      </c>
      <c r="N2012" s="187">
        <f>IF(Tabla2[[#This Row],[LECHE RETIRO DIA]]&lt;&gt;ISBLANK(Tabla2[[#This Row],[LECHE RETIRO DIA]]),SUM(Tabla2[[#This Row],[LECHE TANQUE DIA]:[LECHE RETIRO DIA]]),SUM(Tabla2[[#This Row],[LECHE TANQUE DIA]:[LECHE AUTOCONSUMO DIA]]))</f>
        <v>2121</v>
      </c>
      <c r="O2012" s="188">
        <f t="shared" si="451"/>
        <v>0.97689768976897695</v>
      </c>
      <c r="P2012" s="189">
        <f t="shared" si="452"/>
        <v>20.2</v>
      </c>
      <c r="Q2012" s="189">
        <f t="shared" si="453"/>
        <v>19.733333333333334</v>
      </c>
      <c r="R2012" s="189">
        <f t="shared" si="454"/>
        <v>2.6666666666666665</v>
      </c>
      <c r="S2012" s="189">
        <f t="shared" si="455"/>
        <v>3.1191176470588236</v>
      </c>
      <c r="T2012" s="189">
        <f t="shared" si="456"/>
        <v>6.4761904761904763</v>
      </c>
      <c r="U2012" s="189">
        <f t="shared" si="457"/>
        <v>71.174496644295303</v>
      </c>
      <c r="V2012" s="189">
        <f t="shared" si="458"/>
        <v>3.523489932885906</v>
      </c>
      <c r="W2012" s="189">
        <f>IFERROR(H2012/M2012,Tabla2[[#This Row],[CARGA PRODUCCION (ANIMALES/HA)]])</f>
        <v>3.2795845859524455</v>
      </c>
      <c r="X2012" s="190">
        <f t="shared" si="461"/>
        <v>2023</v>
      </c>
      <c r="Y2012" s="190">
        <f t="shared" si="462"/>
        <v>9</v>
      </c>
      <c r="Z2012" s="190" t="e">
        <f t="shared" ca="1" si="463"/>
        <v>#NAME?</v>
      </c>
      <c r="AA2012" s="191">
        <f t="shared" si="459"/>
        <v>120</v>
      </c>
      <c r="AB2012" s="188">
        <f t="shared" si="460"/>
        <v>0.875</v>
      </c>
      <c r="AC2012" s="192">
        <f t="shared" si="464"/>
        <v>0.125</v>
      </c>
      <c r="AD2012" s="185"/>
    </row>
    <row r="2013" spans="1:30">
      <c r="A2013" s="184">
        <v>45193</v>
      </c>
      <c r="B2013" s="185" t="s">
        <v>85</v>
      </c>
      <c r="C2013" s="185">
        <v>1635</v>
      </c>
      <c r="D2013" s="185">
        <v>60</v>
      </c>
      <c r="E2013" s="185">
        <v>9</v>
      </c>
      <c r="F2013" s="185"/>
      <c r="G2013" s="185">
        <v>89</v>
      </c>
      <c r="H2013" s="185">
        <v>100</v>
      </c>
      <c r="I2013" s="185">
        <v>0</v>
      </c>
      <c r="J2013" s="185">
        <v>5</v>
      </c>
      <c r="K2013" s="185">
        <v>480</v>
      </c>
      <c r="L2013" s="185">
        <v>26.01</v>
      </c>
      <c r="M2013" s="186">
        <v>34.119999999999997</v>
      </c>
      <c r="N2013" s="187">
        <f>IF(Tabla2[[#This Row],[LECHE RETIRO DIA]]&lt;&gt;ISBLANK(Tabla2[[#This Row],[LECHE RETIRO DIA]]),SUM(Tabla2[[#This Row],[LECHE TANQUE DIA]:[LECHE RETIRO DIA]]),SUM(Tabla2[[#This Row],[LECHE TANQUE DIA]:[LECHE AUTOCONSUMO DIA]]))</f>
        <v>1704</v>
      </c>
      <c r="O2013" s="188">
        <f t="shared" si="451"/>
        <v>0.95950704225352113</v>
      </c>
      <c r="P2013" s="189">
        <f t="shared" si="452"/>
        <v>19.146067415730336</v>
      </c>
      <c r="Q2013" s="189">
        <f t="shared" si="453"/>
        <v>18.370786516853933</v>
      </c>
      <c r="R2013" s="189">
        <f t="shared" si="454"/>
        <v>12</v>
      </c>
      <c r="S2013" s="189">
        <f t="shared" si="455"/>
        <v>3.55</v>
      </c>
      <c r="T2013" s="189">
        <f t="shared" si="456"/>
        <v>5.393258426966292</v>
      </c>
      <c r="U2013" s="189">
        <f t="shared" si="457"/>
        <v>65.513264129181081</v>
      </c>
      <c r="V2013" s="189">
        <f t="shared" si="458"/>
        <v>3.4217608612072277</v>
      </c>
      <c r="W2013" s="189">
        <f>IFERROR(H2013/M2013,Tabla2[[#This Row],[CARGA PRODUCCION (ANIMALES/HA)]])</f>
        <v>2.9308323563892147</v>
      </c>
      <c r="X2013" s="190">
        <f t="shared" si="461"/>
        <v>2023</v>
      </c>
      <c r="Y2013" s="190">
        <f t="shared" si="462"/>
        <v>9</v>
      </c>
      <c r="Z2013" s="190" t="e">
        <f t="shared" ca="1" si="463"/>
        <v>#NAME?</v>
      </c>
      <c r="AA2013" s="191">
        <f t="shared" si="459"/>
        <v>100</v>
      </c>
      <c r="AB2013" s="188">
        <f t="shared" si="460"/>
        <v>0.89</v>
      </c>
      <c r="AC2013" s="192">
        <f t="shared" si="464"/>
        <v>0.10999999999999999</v>
      </c>
      <c r="AD2013" s="185"/>
    </row>
    <row r="2014" spans="1:30">
      <c r="A2014" s="184">
        <v>45193</v>
      </c>
      <c r="B2014" s="185" t="s">
        <v>88</v>
      </c>
      <c r="C2014" s="185">
        <v>702</v>
      </c>
      <c r="D2014" s="185">
        <v>15</v>
      </c>
      <c r="E2014" s="185">
        <v>5</v>
      </c>
      <c r="F2014" s="185"/>
      <c r="G2014" s="185">
        <v>42</v>
      </c>
      <c r="H2014" s="185">
        <v>45</v>
      </c>
      <c r="I2014" s="185">
        <v>0</v>
      </c>
      <c r="J2014" s="185">
        <v>8</v>
      </c>
      <c r="K2014" s="185">
        <v>180</v>
      </c>
      <c r="L2014" s="185">
        <v>14</v>
      </c>
      <c r="M2014" s="186">
        <v>15</v>
      </c>
      <c r="N2014" s="187">
        <f>IF(Tabla2[[#This Row],[LECHE RETIRO DIA]]&lt;&gt;ISBLANK(Tabla2[[#This Row],[LECHE RETIRO DIA]]),SUM(Tabla2[[#This Row],[LECHE TANQUE DIA]:[LECHE RETIRO DIA]]),SUM(Tabla2[[#This Row],[LECHE TANQUE DIA]:[LECHE AUTOCONSUMO DIA]]))</f>
        <v>722</v>
      </c>
      <c r="O2014" s="188">
        <f t="shared" si="451"/>
        <v>0.97229916897506929</v>
      </c>
      <c r="P2014" s="189">
        <f t="shared" si="452"/>
        <v>17.19047619047619</v>
      </c>
      <c r="Q2014" s="189">
        <f t="shared" si="453"/>
        <v>16.714285714285715</v>
      </c>
      <c r="R2014" s="189">
        <f t="shared" si="454"/>
        <v>1.875</v>
      </c>
      <c r="S2014" s="189">
        <f t="shared" si="455"/>
        <v>4.0111111111111111</v>
      </c>
      <c r="T2014" s="189">
        <f t="shared" si="456"/>
        <v>4.2857142857142856</v>
      </c>
      <c r="U2014" s="189">
        <f t="shared" si="457"/>
        <v>51.571428571428569</v>
      </c>
      <c r="V2014" s="189">
        <f t="shared" si="458"/>
        <v>3</v>
      </c>
      <c r="W2014" s="189">
        <f>IFERROR(H2014/M2014,Tabla2[[#This Row],[CARGA PRODUCCION (ANIMALES/HA)]])</f>
        <v>3</v>
      </c>
      <c r="X2014" s="190">
        <f t="shared" si="461"/>
        <v>2023</v>
      </c>
      <c r="Y2014" s="190">
        <f t="shared" si="462"/>
        <v>9</v>
      </c>
      <c r="Z2014" s="190" t="e">
        <f t="shared" ca="1" si="463"/>
        <v>#NAME?</v>
      </c>
      <c r="AA2014" s="191">
        <f t="shared" si="459"/>
        <v>45</v>
      </c>
      <c r="AB2014" s="188">
        <f t="shared" si="460"/>
        <v>0.93333333333333335</v>
      </c>
      <c r="AC2014" s="192">
        <f t="shared" si="464"/>
        <v>6.6666666666666652E-2</v>
      </c>
      <c r="AD2014" s="185"/>
    </row>
    <row r="2015" spans="1:30">
      <c r="A2015" s="184">
        <v>45194</v>
      </c>
      <c r="B2015" s="185" t="s">
        <v>81</v>
      </c>
      <c r="C2015" s="185">
        <v>2199</v>
      </c>
      <c r="D2015" s="185">
        <v>30</v>
      </c>
      <c r="E2015" s="185">
        <v>9</v>
      </c>
      <c r="F2015" s="185"/>
      <c r="G2015" s="185">
        <v>100</v>
      </c>
      <c r="H2015" s="185">
        <v>102</v>
      </c>
      <c r="I2015" s="185">
        <v>0</v>
      </c>
      <c r="J2015" s="185">
        <v>13</v>
      </c>
      <c r="K2015" s="185">
        <v>600</v>
      </c>
      <c r="L2015" s="185">
        <v>23.4</v>
      </c>
      <c r="M2015" s="186">
        <v>31.01</v>
      </c>
      <c r="N2015" s="187">
        <f>IF(Tabla2[[#This Row],[LECHE RETIRO DIA]]&lt;&gt;ISBLANK(Tabla2[[#This Row],[LECHE RETIRO DIA]]),SUM(Tabla2[[#This Row],[LECHE TANQUE DIA]:[LECHE RETIRO DIA]]),SUM(Tabla2[[#This Row],[LECHE TANQUE DIA]:[LECHE AUTOCONSUMO DIA]]))</f>
        <v>2238</v>
      </c>
      <c r="O2015" s="188">
        <f t="shared" si="451"/>
        <v>0.98257372654155495</v>
      </c>
      <c r="P2015" s="189">
        <f t="shared" si="452"/>
        <v>22.38</v>
      </c>
      <c r="Q2015" s="189">
        <f t="shared" si="453"/>
        <v>21.99</v>
      </c>
      <c r="R2015" s="189">
        <f t="shared" si="454"/>
        <v>2.3076923076923075</v>
      </c>
      <c r="S2015" s="189">
        <f t="shared" si="455"/>
        <v>3.73</v>
      </c>
      <c r="T2015" s="189">
        <f t="shared" si="456"/>
        <v>6</v>
      </c>
      <c r="U2015" s="189">
        <f t="shared" si="457"/>
        <v>95.641025641025649</v>
      </c>
      <c r="V2015" s="189">
        <f t="shared" si="458"/>
        <v>4.2735042735042734</v>
      </c>
      <c r="W2015" s="189">
        <f>IFERROR(H2015/M2015,Tabla2[[#This Row],[CARGA PRODUCCION (ANIMALES/HA)]])</f>
        <v>3.2892615285391806</v>
      </c>
      <c r="X2015" s="190">
        <f t="shared" si="461"/>
        <v>2023</v>
      </c>
      <c r="Y2015" s="190">
        <f t="shared" si="462"/>
        <v>9</v>
      </c>
      <c r="Z2015" s="190" t="e">
        <f t="shared" ca="1" si="463"/>
        <v>#NAME?</v>
      </c>
      <c r="AA2015" s="191">
        <f t="shared" si="459"/>
        <v>102</v>
      </c>
      <c r="AB2015" s="188">
        <f t="shared" si="460"/>
        <v>0.98039215686274506</v>
      </c>
      <c r="AC2015" s="192">
        <f t="shared" si="464"/>
        <v>1.9607843137254943E-2</v>
      </c>
      <c r="AD2015" s="185"/>
    </row>
    <row r="2016" spans="1:30">
      <c r="A2016" s="184">
        <v>45194</v>
      </c>
      <c r="B2016" s="185" t="s">
        <v>83</v>
      </c>
      <c r="C2016" s="185">
        <v>2246</v>
      </c>
      <c r="D2016" s="185">
        <v>40</v>
      </c>
      <c r="E2016" s="185">
        <v>9</v>
      </c>
      <c r="F2016" s="185"/>
      <c r="G2016" s="185">
        <v>105</v>
      </c>
      <c r="H2016" s="185">
        <v>120</v>
      </c>
      <c r="I2016" s="185">
        <v>2</v>
      </c>
      <c r="J2016" s="185">
        <v>15</v>
      </c>
      <c r="K2016" s="185">
        <v>680</v>
      </c>
      <c r="L2016" s="185">
        <v>29.8</v>
      </c>
      <c r="M2016" s="186">
        <v>36.590000000000003</v>
      </c>
      <c r="N2016" s="187">
        <f>IF(Tabla2[[#This Row],[LECHE RETIRO DIA]]&lt;&gt;ISBLANK(Tabla2[[#This Row],[LECHE RETIRO DIA]]),SUM(Tabla2[[#This Row],[LECHE TANQUE DIA]:[LECHE RETIRO DIA]]),SUM(Tabla2[[#This Row],[LECHE TANQUE DIA]:[LECHE AUTOCONSUMO DIA]]))</f>
        <v>2295</v>
      </c>
      <c r="O2016" s="188">
        <f t="shared" si="451"/>
        <v>0.97864923747276689</v>
      </c>
      <c r="P2016" s="189">
        <f t="shared" si="452"/>
        <v>21.857142857142858</v>
      </c>
      <c r="Q2016" s="189">
        <f t="shared" si="453"/>
        <v>21.390476190476189</v>
      </c>
      <c r="R2016" s="189">
        <f t="shared" si="454"/>
        <v>2.6666666666666665</v>
      </c>
      <c r="S2016" s="189">
        <f t="shared" si="455"/>
        <v>3.375</v>
      </c>
      <c r="T2016" s="189">
        <f t="shared" si="456"/>
        <v>6.4761904761904763</v>
      </c>
      <c r="U2016" s="189">
        <f t="shared" si="457"/>
        <v>77.013422818791938</v>
      </c>
      <c r="V2016" s="189">
        <f t="shared" si="458"/>
        <v>3.523489932885906</v>
      </c>
      <c r="W2016" s="189">
        <f>IFERROR(H2016/M2016,Tabla2[[#This Row],[CARGA PRODUCCION (ANIMALES/HA)]])</f>
        <v>3.2795845859524455</v>
      </c>
      <c r="X2016" s="190">
        <f t="shared" si="461"/>
        <v>2023</v>
      </c>
      <c r="Y2016" s="190">
        <f t="shared" si="462"/>
        <v>9</v>
      </c>
      <c r="Z2016" s="190" t="e">
        <f t="shared" ca="1" si="463"/>
        <v>#NAME?</v>
      </c>
      <c r="AA2016" s="191">
        <f t="shared" si="459"/>
        <v>120</v>
      </c>
      <c r="AB2016" s="188">
        <f t="shared" si="460"/>
        <v>0.875</v>
      </c>
      <c r="AC2016" s="192">
        <f t="shared" si="464"/>
        <v>0.125</v>
      </c>
      <c r="AD2016" s="185"/>
    </row>
    <row r="2017" spans="1:30">
      <c r="A2017" s="184">
        <v>45194</v>
      </c>
      <c r="B2017" s="185" t="s">
        <v>85</v>
      </c>
      <c r="C2017" s="185">
        <v>1791</v>
      </c>
      <c r="D2017" s="185">
        <v>60</v>
      </c>
      <c r="E2017" s="185">
        <v>9</v>
      </c>
      <c r="F2017" s="185"/>
      <c r="G2017" s="185">
        <v>90</v>
      </c>
      <c r="H2017" s="185">
        <v>102</v>
      </c>
      <c r="I2017" s="185">
        <v>0</v>
      </c>
      <c r="J2017" s="185">
        <v>5</v>
      </c>
      <c r="K2017" s="185">
        <v>480</v>
      </c>
      <c r="L2017" s="185">
        <v>26.01</v>
      </c>
      <c r="M2017" s="186">
        <v>34.119999999999997</v>
      </c>
      <c r="N2017" s="187">
        <f>IF(Tabla2[[#This Row],[LECHE RETIRO DIA]]&lt;&gt;ISBLANK(Tabla2[[#This Row],[LECHE RETIRO DIA]]),SUM(Tabla2[[#This Row],[LECHE TANQUE DIA]:[LECHE RETIRO DIA]]),SUM(Tabla2[[#This Row],[LECHE TANQUE DIA]:[LECHE AUTOCONSUMO DIA]]))</f>
        <v>1860</v>
      </c>
      <c r="O2017" s="188">
        <f t="shared" si="451"/>
        <v>0.9629032258064516</v>
      </c>
      <c r="P2017" s="189">
        <f t="shared" si="452"/>
        <v>20.666666666666668</v>
      </c>
      <c r="Q2017" s="189">
        <f t="shared" si="453"/>
        <v>19.899999999999999</v>
      </c>
      <c r="R2017" s="189">
        <f t="shared" si="454"/>
        <v>12</v>
      </c>
      <c r="S2017" s="189">
        <f t="shared" si="455"/>
        <v>3.875</v>
      </c>
      <c r="T2017" s="189">
        <f t="shared" si="456"/>
        <v>5.333333333333333</v>
      </c>
      <c r="U2017" s="189">
        <f t="shared" si="457"/>
        <v>71.510957324106116</v>
      </c>
      <c r="V2017" s="189">
        <f t="shared" si="458"/>
        <v>3.4602076124567471</v>
      </c>
      <c r="W2017" s="189">
        <f>IFERROR(H2017/M2017,Tabla2[[#This Row],[CARGA PRODUCCION (ANIMALES/HA)]])</f>
        <v>2.9894490035169992</v>
      </c>
      <c r="X2017" s="190">
        <f t="shared" si="461"/>
        <v>2023</v>
      </c>
      <c r="Y2017" s="190">
        <f t="shared" si="462"/>
        <v>9</v>
      </c>
      <c r="Z2017" s="190" t="e">
        <f t="shared" ca="1" si="463"/>
        <v>#NAME?</v>
      </c>
      <c r="AA2017" s="191">
        <f t="shared" si="459"/>
        <v>102</v>
      </c>
      <c r="AB2017" s="188">
        <f t="shared" si="460"/>
        <v>0.88235294117647056</v>
      </c>
      <c r="AC2017" s="192">
        <f t="shared" si="464"/>
        <v>0.11764705882352944</v>
      </c>
      <c r="AD2017" s="185"/>
    </row>
    <row r="2018" spans="1:30">
      <c r="A2018" s="184">
        <v>45194</v>
      </c>
      <c r="B2018" s="185" t="s">
        <v>88</v>
      </c>
      <c r="C2018" s="185">
        <v>790</v>
      </c>
      <c r="D2018" s="185">
        <v>15</v>
      </c>
      <c r="E2018" s="185">
        <v>5</v>
      </c>
      <c r="F2018" s="185"/>
      <c r="G2018" s="185">
        <v>42</v>
      </c>
      <c r="H2018" s="185">
        <v>45</v>
      </c>
      <c r="I2018" s="185">
        <v>0</v>
      </c>
      <c r="J2018" s="185">
        <v>8</v>
      </c>
      <c r="K2018" s="185">
        <v>180</v>
      </c>
      <c r="L2018" s="185">
        <v>14</v>
      </c>
      <c r="M2018" s="186">
        <v>15</v>
      </c>
      <c r="N2018" s="187">
        <f>IF(Tabla2[[#This Row],[LECHE RETIRO DIA]]&lt;&gt;ISBLANK(Tabla2[[#This Row],[LECHE RETIRO DIA]]),SUM(Tabla2[[#This Row],[LECHE TANQUE DIA]:[LECHE RETIRO DIA]]),SUM(Tabla2[[#This Row],[LECHE TANQUE DIA]:[LECHE AUTOCONSUMO DIA]]))</f>
        <v>810</v>
      </c>
      <c r="O2018" s="188">
        <f t="shared" si="451"/>
        <v>0.97530864197530864</v>
      </c>
      <c r="P2018" s="189">
        <f t="shared" si="452"/>
        <v>19.285714285714285</v>
      </c>
      <c r="Q2018" s="189">
        <f t="shared" si="453"/>
        <v>18.80952380952381</v>
      </c>
      <c r="R2018" s="189">
        <f t="shared" si="454"/>
        <v>1.875</v>
      </c>
      <c r="S2018" s="189">
        <f t="shared" si="455"/>
        <v>4.5</v>
      </c>
      <c r="T2018" s="189">
        <f t="shared" si="456"/>
        <v>4.2857142857142856</v>
      </c>
      <c r="U2018" s="189">
        <f t="shared" si="457"/>
        <v>57.857142857142854</v>
      </c>
      <c r="V2018" s="189">
        <f t="shared" si="458"/>
        <v>3</v>
      </c>
      <c r="W2018" s="189">
        <f>IFERROR(H2018/M2018,Tabla2[[#This Row],[CARGA PRODUCCION (ANIMALES/HA)]])</f>
        <v>3</v>
      </c>
      <c r="X2018" s="190">
        <f t="shared" si="461"/>
        <v>2023</v>
      </c>
      <c r="Y2018" s="190">
        <f t="shared" si="462"/>
        <v>9</v>
      </c>
      <c r="Z2018" s="190" t="e">
        <f t="shared" ca="1" si="463"/>
        <v>#NAME?</v>
      </c>
      <c r="AA2018" s="191">
        <f t="shared" si="459"/>
        <v>45</v>
      </c>
      <c r="AB2018" s="188">
        <f t="shared" si="460"/>
        <v>0.93333333333333335</v>
      </c>
      <c r="AC2018" s="192">
        <f t="shared" si="464"/>
        <v>6.6666666666666652E-2</v>
      </c>
      <c r="AD2018" s="185"/>
    </row>
    <row r="2019" spans="1:30">
      <c r="A2019" s="184">
        <v>45195</v>
      </c>
      <c r="B2019" s="185" t="s">
        <v>80</v>
      </c>
      <c r="C2019" s="185">
        <v>2161</v>
      </c>
      <c r="D2019" s="185">
        <v>30</v>
      </c>
      <c r="E2019" s="185">
        <v>9</v>
      </c>
      <c r="F2019" s="185"/>
      <c r="G2019" s="185">
        <v>100</v>
      </c>
      <c r="H2019" s="185">
        <v>102</v>
      </c>
      <c r="I2019" s="185">
        <v>0</v>
      </c>
      <c r="J2019" s="185">
        <v>13</v>
      </c>
      <c r="K2019" s="185">
        <v>600</v>
      </c>
      <c r="L2019" s="185">
        <v>23.4</v>
      </c>
      <c r="M2019" s="186">
        <v>31.01</v>
      </c>
      <c r="N2019" s="187">
        <f>IF(Tabla2[[#This Row],[LECHE RETIRO DIA]]&lt;&gt;ISBLANK(Tabla2[[#This Row],[LECHE RETIRO DIA]]),SUM(Tabla2[[#This Row],[LECHE TANQUE DIA]:[LECHE RETIRO DIA]]),SUM(Tabla2[[#This Row],[LECHE TANQUE DIA]:[LECHE AUTOCONSUMO DIA]]))</f>
        <v>2200</v>
      </c>
      <c r="O2019" s="188">
        <f t="shared" si="451"/>
        <v>0.9822727272727273</v>
      </c>
      <c r="P2019" s="189">
        <f t="shared" si="452"/>
        <v>22</v>
      </c>
      <c r="Q2019" s="189">
        <f t="shared" si="453"/>
        <v>21.61</v>
      </c>
      <c r="R2019" s="189">
        <f t="shared" si="454"/>
        <v>2.3076923076923075</v>
      </c>
      <c r="S2019" s="189">
        <f t="shared" si="455"/>
        <v>3.6666666666666665</v>
      </c>
      <c r="T2019" s="189">
        <f t="shared" si="456"/>
        <v>6</v>
      </c>
      <c r="U2019" s="189">
        <f t="shared" si="457"/>
        <v>94.017094017094024</v>
      </c>
      <c r="V2019" s="189">
        <f t="shared" si="458"/>
        <v>4.2735042735042734</v>
      </c>
      <c r="W2019" s="189">
        <f>IFERROR(H2019/M2019,Tabla2[[#This Row],[CARGA PRODUCCION (ANIMALES/HA)]])</f>
        <v>3.2892615285391806</v>
      </c>
      <c r="X2019" s="190">
        <f t="shared" si="461"/>
        <v>2023</v>
      </c>
      <c r="Y2019" s="190">
        <f t="shared" si="462"/>
        <v>9</v>
      </c>
      <c r="Z2019" s="190" t="e">
        <f t="shared" ca="1" si="463"/>
        <v>#NAME?</v>
      </c>
      <c r="AA2019" s="191">
        <f t="shared" si="459"/>
        <v>102</v>
      </c>
      <c r="AB2019" s="188">
        <f t="shared" si="460"/>
        <v>0.98039215686274506</v>
      </c>
      <c r="AC2019" s="192">
        <f t="shared" si="464"/>
        <v>1.9607843137254943E-2</v>
      </c>
      <c r="AD2019" s="185"/>
    </row>
    <row r="2020" spans="1:30">
      <c r="A2020" s="184">
        <v>45195</v>
      </c>
      <c r="B2020" s="185" t="s">
        <v>83</v>
      </c>
      <c r="C2020" s="185">
        <v>1897</v>
      </c>
      <c r="D2020" s="185">
        <v>40</v>
      </c>
      <c r="E2020" s="185">
        <v>9</v>
      </c>
      <c r="F2020" s="185"/>
      <c r="G2020" s="185">
        <v>105</v>
      </c>
      <c r="H2020" s="185">
        <v>120</v>
      </c>
      <c r="I2020" s="185">
        <v>2</v>
      </c>
      <c r="J2020" s="185">
        <v>17</v>
      </c>
      <c r="K2020" s="185">
        <v>680</v>
      </c>
      <c r="L2020" s="185">
        <v>29.8</v>
      </c>
      <c r="M2020" s="186">
        <v>36.590000000000003</v>
      </c>
      <c r="N2020" s="187">
        <f>IF(Tabla2[[#This Row],[LECHE RETIRO DIA]]&lt;&gt;ISBLANK(Tabla2[[#This Row],[LECHE RETIRO DIA]]),SUM(Tabla2[[#This Row],[LECHE TANQUE DIA]:[LECHE RETIRO DIA]]),SUM(Tabla2[[#This Row],[LECHE TANQUE DIA]:[LECHE AUTOCONSUMO DIA]]))</f>
        <v>1946</v>
      </c>
      <c r="O2020" s="188">
        <f t="shared" si="451"/>
        <v>0.97482014388489213</v>
      </c>
      <c r="P2020" s="189">
        <f t="shared" si="452"/>
        <v>18.533333333333335</v>
      </c>
      <c r="Q2020" s="189">
        <f t="shared" si="453"/>
        <v>18.066666666666666</v>
      </c>
      <c r="R2020" s="189">
        <f t="shared" si="454"/>
        <v>2.3529411764705883</v>
      </c>
      <c r="S2020" s="189">
        <f t="shared" si="455"/>
        <v>2.861764705882353</v>
      </c>
      <c r="T2020" s="189">
        <f t="shared" si="456"/>
        <v>6.4761904761904763</v>
      </c>
      <c r="U2020" s="189">
        <f t="shared" si="457"/>
        <v>65.302013422818789</v>
      </c>
      <c r="V2020" s="189">
        <f t="shared" si="458"/>
        <v>3.523489932885906</v>
      </c>
      <c r="W2020" s="189">
        <f>IFERROR(H2020/M2020,Tabla2[[#This Row],[CARGA PRODUCCION (ANIMALES/HA)]])</f>
        <v>3.2795845859524455</v>
      </c>
      <c r="X2020" s="190">
        <f t="shared" si="461"/>
        <v>2023</v>
      </c>
      <c r="Y2020" s="190">
        <f t="shared" si="462"/>
        <v>9</v>
      </c>
      <c r="Z2020" s="190" t="e">
        <f t="shared" ca="1" si="463"/>
        <v>#NAME?</v>
      </c>
      <c r="AA2020" s="191">
        <f t="shared" si="459"/>
        <v>120</v>
      </c>
      <c r="AB2020" s="188">
        <f t="shared" si="460"/>
        <v>0.875</v>
      </c>
      <c r="AC2020" s="192">
        <f t="shared" si="464"/>
        <v>0.125</v>
      </c>
      <c r="AD2020" s="185"/>
    </row>
    <row r="2021" spans="1:30">
      <c r="A2021" s="184">
        <v>45195</v>
      </c>
      <c r="B2021" s="185" t="s">
        <v>85</v>
      </c>
      <c r="C2021" s="185">
        <v>1465</v>
      </c>
      <c r="D2021" s="185">
        <v>60</v>
      </c>
      <c r="E2021" s="185">
        <v>9</v>
      </c>
      <c r="F2021" s="185"/>
      <c r="G2021" s="185">
        <v>90</v>
      </c>
      <c r="H2021" s="185">
        <v>102</v>
      </c>
      <c r="I2021" s="185">
        <v>0</v>
      </c>
      <c r="J2021" s="185">
        <v>5</v>
      </c>
      <c r="K2021" s="185">
        <v>480</v>
      </c>
      <c r="L2021" s="185">
        <v>26.01</v>
      </c>
      <c r="M2021" s="186">
        <v>34.119999999999997</v>
      </c>
      <c r="N2021" s="187">
        <f>IF(Tabla2[[#This Row],[LECHE RETIRO DIA]]&lt;&gt;ISBLANK(Tabla2[[#This Row],[LECHE RETIRO DIA]]),SUM(Tabla2[[#This Row],[LECHE TANQUE DIA]:[LECHE RETIRO DIA]]),SUM(Tabla2[[#This Row],[LECHE TANQUE DIA]:[LECHE AUTOCONSUMO DIA]]))</f>
        <v>1534</v>
      </c>
      <c r="O2021" s="188">
        <f t="shared" si="451"/>
        <v>0.95501955671447192</v>
      </c>
      <c r="P2021" s="189">
        <f t="shared" si="452"/>
        <v>17.044444444444444</v>
      </c>
      <c r="Q2021" s="189">
        <f t="shared" si="453"/>
        <v>16.277777777777779</v>
      </c>
      <c r="R2021" s="189">
        <f t="shared" si="454"/>
        <v>12</v>
      </c>
      <c r="S2021" s="189">
        <f t="shared" si="455"/>
        <v>3.1958333333333333</v>
      </c>
      <c r="T2021" s="189">
        <f t="shared" si="456"/>
        <v>5.333333333333333</v>
      </c>
      <c r="U2021" s="189">
        <f t="shared" si="457"/>
        <v>58.977316416762783</v>
      </c>
      <c r="V2021" s="189">
        <f t="shared" si="458"/>
        <v>3.4602076124567471</v>
      </c>
      <c r="W2021" s="189">
        <f>IFERROR(H2021/M2021,Tabla2[[#This Row],[CARGA PRODUCCION (ANIMALES/HA)]])</f>
        <v>2.9894490035169992</v>
      </c>
      <c r="X2021" s="190">
        <f t="shared" si="461"/>
        <v>2023</v>
      </c>
      <c r="Y2021" s="190">
        <f t="shared" si="462"/>
        <v>9</v>
      </c>
      <c r="Z2021" s="190" t="e">
        <f t="shared" ca="1" si="463"/>
        <v>#NAME?</v>
      </c>
      <c r="AA2021" s="191">
        <f t="shared" si="459"/>
        <v>102</v>
      </c>
      <c r="AB2021" s="188">
        <f t="shared" si="460"/>
        <v>0.88235294117647056</v>
      </c>
      <c r="AC2021" s="192">
        <f t="shared" si="464"/>
        <v>0.11764705882352944</v>
      </c>
      <c r="AD2021" s="185"/>
    </row>
    <row r="2022" spans="1:30">
      <c r="A2022" s="184">
        <v>45195</v>
      </c>
      <c r="B2022" s="185" t="s">
        <v>117</v>
      </c>
      <c r="C2022" s="185">
        <v>694</v>
      </c>
      <c r="D2022" s="185">
        <v>15</v>
      </c>
      <c r="E2022" s="185">
        <v>5</v>
      </c>
      <c r="F2022" s="185"/>
      <c r="G2022" s="185">
        <v>42</v>
      </c>
      <c r="H2022" s="185">
        <v>45</v>
      </c>
      <c r="I2022" s="185">
        <v>0</v>
      </c>
      <c r="J2022" s="185">
        <v>8</v>
      </c>
      <c r="K2022" s="185">
        <v>180</v>
      </c>
      <c r="L2022" s="185">
        <v>14</v>
      </c>
      <c r="M2022" s="186">
        <v>15</v>
      </c>
      <c r="N2022" s="187">
        <f>IF(Tabla2[[#This Row],[LECHE RETIRO DIA]]&lt;&gt;ISBLANK(Tabla2[[#This Row],[LECHE RETIRO DIA]]),SUM(Tabla2[[#This Row],[LECHE TANQUE DIA]:[LECHE RETIRO DIA]]),SUM(Tabla2[[#This Row],[LECHE TANQUE DIA]:[LECHE AUTOCONSUMO DIA]]))</f>
        <v>714</v>
      </c>
      <c r="O2022" s="188">
        <f t="shared" si="451"/>
        <v>0.97198879551820727</v>
      </c>
      <c r="P2022" s="189">
        <f t="shared" si="452"/>
        <v>17</v>
      </c>
      <c r="Q2022" s="189">
        <f t="shared" si="453"/>
        <v>16.523809523809526</v>
      </c>
      <c r="R2022" s="189">
        <f t="shared" si="454"/>
        <v>1.875</v>
      </c>
      <c r="S2022" s="189">
        <f t="shared" si="455"/>
        <v>3.9666666666666668</v>
      </c>
      <c r="T2022" s="189">
        <f t="shared" si="456"/>
        <v>4.2857142857142856</v>
      </c>
      <c r="U2022" s="189">
        <f t="shared" si="457"/>
        <v>51</v>
      </c>
      <c r="V2022" s="189">
        <f t="shared" si="458"/>
        <v>3</v>
      </c>
      <c r="W2022" s="189">
        <f>IFERROR(H2022/M2022,Tabla2[[#This Row],[CARGA PRODUCCION (ANIMALES/HA)]])</f>
        <v>3</v>
      </c>
      <c r="X2022" s="190">
        <f t="shared" si="461"/>
        <v>2023</v>
      </c>
      <c r="Y2022" s="190">
        <f t="shared" si="462"/>
        <v>9</v>
      </c>
      <c r="Z2022" s="190" t="e">
        <f t="shared" ca="1" si="463"/>
        <v>#NAME?</v>
      </c>
      <c r="AA2022" s="191">
        <f t="shared" si="459"/>
        <v>45</v>
      </c>
      <c r="AB2022" s="188">
        <f t="shared" si="460"/>
        <v>0.93333333333333335</v>
      </c>
      <c r="AC2022" s="192">
        <f t="shared" si="464"/>
        <v>6.6666666666666652E-2</v>
      </c>
      <c r="AD2022" s="185"/>
    </row>
    <row r="2023" spans="1:30">
      <c r="A2023" s="184">
        <v>45196</v>
      </c>
      <c r="B2023" s="185" t="s">
        <v>80</v>
      </c>
      <c r="C2023" s="185">
        <v>2152</v>
      </c>
      <c r="D2023" s="185">
        <v>30</v>
      </c>
      <c r="E2023" s="185">
        <v>9</v>
      </c>
      <c r="F2023" s="185"/>
      <c r="G2023" s="185">
        <v>100</v>
      </c>
      <c r="H2023" s="185">
        <v>102</v>
      </c>
      <c r="I2023" s="185">
        <v>0</v>
      </c>
      <c r="J2023" s="185">
        <v>13</v>
      </c>
      <c r="K2023" s="185">
        <v>600</v>
      </c>
      <c r="L2023" s="185">
        <v>23.4</v>
      </c>
      <c r="M2023" s="186">
        <v>31.01</v>
      </c>
      <c r="N2023" s="187">
        <f>IF(Tabla2[[#This Row],[LECHE RETIRO DIA]]&lt;&gt;ISBLANK(Tabla2[[#This Row],[LECHE RETIRO DIA]]),SUM(Tabla2[[#This Row],[LECHE TANQUE DIA]:[LECHE RETIRO DIA]]),SUM(Tabla2[[#This Row],[LECHE TANQUE DIA]:[LECHE AUTOCONSUMO DIA]]))</f>
        <v>2191</v>
      </c>
      <c r="O2023" s="188">
        <f t="shared" si="451"/>
        <v>0.98219990871748064</v>
      </c>
      <c r="P2023" s="189">
        <f t="shared" si="452"/>
        <v>21.91</v>
      </c>
      <c r="Q2023" s="189">
        <f t="shared" si="453"/>
        <v>21.52</v>
      </c>
      <c r="R2023" s="189">
        <f t="shared" si="454"/>
        <v>2.3076923076923075</v>
      </c>
      <c r="S2023" s="189">
        <f t="shared" si="455"/>
        <v>3.6516666666666668</v>
      </c>
      <c r="T2023" s="189">
        <f t="shared" si="456"/>
        <v>6</v>
      </c>
      <c r="U2023" s="189">
        <f t="shared" si="457"/>
        <v>93.632478632478637</v>
      </c>
      <c r="V2023" s="189">
        <f t="shared" si="458"/>
        <v>4.2735042735042734</v>
      </c>
      <c r="W2023" s="189">
        <f>IFERROR(H2023/M2023,Tabla2[[#This Row],[CARGA PRODUCCION (ANIMALES/HA)]])</f>
        <v>3.2892615285391806</v>
      </c>
      <c r="X2023" s="190">
        <f t="shared" si="461"/>
        <v>2023</v>
      </c>
      <c r="Y2023" s="190">
        <f t="shared" si="462"/>
        <v>9</v>
      </c>
      <c r="Z2023" s="190" t="e">
        <f t="shared" ca="1" si="463"/>
        <v>#NAME?</v>
      </c>
      <c r="AA2023" s="191">
        <f t="shared" si="459"/>
        <v>102</v>
      </c>
      <c r="AB2023" s="188">
        <f t="shared" si="460"/>
        <v>0.98039215686274506</v>
      </c>
      <c r="AC2023" s="192">
        <f t="shared" si="464"/>
        <v>1.9607843137254943E-2</v>
      </c>
      <c r="AD2023" s="185"/>
    </row>
    <row r="2024" spans="1:30">
      <c r="A2024" s="184">
        <v>45196</v>
      </c>
      <c r="B2024" s="185" t="s">
        <v>83</v>
      </c>
      <c r="C2024" s="185">
        <v>1995</v>
      </c>
      <c r="D2024" s="185">
        <v>40</v>
      </c>
      <c r="E2024" s="185">
        <v>9</v>
      </c>
      <c r="F2024" s="185"/>
      <c r="G2024" s="185">
        <v>105</v>
      </c>
      <c r="H2024" s="185">
        <v>120</v>
      </c>
      <c r="I2024" s="185">
        <v>2</v>
      </c>
      <c r="J2024" s="185">
        <v>17</v>
      </c>
      <c r="K2024" s="185">
        <v>680</v>
      </c>
      <c r="L2024" s="185">
        <v>29.8</v>
      </c>
      <c r="M2024" s="186">
        <v>36.590000000000003</v>
      </c>
      <c r="N2024" s="187">
        <f>IF(Tabla2[[#This Row],[LECHE RETIRO DIA]]&lt;&gt;ISBLANK(Tabla2[[#This Row],[LECHE RETIRO DIA]]),SUM(Tabla2[[#This Row],[LECHE TANQUE DIA]:[LECHE RETIRO DIA]]),SUM(Tabla2[[#This Row],[LECHE TANQUE DIA]:[LECHE AUTOCONSUMO DIA]]))</f>
        <v>2044</v>
      </c>
      <c r="O2024" s="188">
        <f t="shared" si="451"/>
        <v>0.97602739726027399</v>
      </c>
      <c r="P2024" s="189">
        <f t="shared" si="452"/>
        <v>19.466666666666665</v>
      </c>
      <c r="Q2024" s="189">
        <f t="shared" si="453"/>
        <v>19</v>
      </c>
      <c r="R2024" s="189">
        <f t="shared" si="454"/>
        <v>2.3529411764705883</v>
      </c>
      <c r="S2024" s="189">
        <f t="shared" si="455"/>
        <v>3.0058823529411764</v>
      </c>
      <c r="T2024" s="189">
        <f t="shared" si="456"/>
        <v>6.4761904761904763</v>
      </c>
      <c r="U2024" s="189">
        <f t="shared" si="457"/>
        <v>68.590604026845639</v>
      </c>
      <c r="V2024" s="189">
        <f t="shared" si="458"/>
        <v>3.523489932885906</v>
      </c>
      <c r="W2024" s="189">
        <f>IFERROR(H2024/M2024,Tabla2[[#This Row],[CARGA PRODUCCION (ANIMALES/HA)]])</f>
        <v>3.2795845859524455</v>
      </c>
      <c r="X2024" s="190">
        <f t="shared" si="461"/>
        <v>2023</v>
      </c>
      <c r="Y2024" s="190">
        <f t="shared" si="462"/>
        <v>9</v>
      </c>
      <c r="Z2024" s="190" t="e">
        <f t="shared" ca="1" si="463"/>
        <v>#NAME?</v>
      </c>
      <c r="AA2024" s="191">
        <f t="shared" si="459"/>
        <v>120</v>
      </c>
      <c r="AB2024" s="188">
        <f t="shared" si="460"/>
        <v>0.875</v>
      </c>
      <c r="AC2024" s="192">
        <f t="shared" si="464"/>
        <v>0.125</v>
      </c>
      <c r="AD2024" s="185"/>
    </row>
    <row r="2025" spans="1:30">
      <c r="A2025" s="184">
        <v>45196</v>
      </c>
      <c r="B2025" s="185" t="s">
        <v>85</v>
      </c>
      <c r="C2025" s="185">
        <v>1601</v>
      </c>
      <c r="D2025" s="185">
        <v>60</v>
      </c>
      <c r="E2025" s="185">
        <v>9</v>
      </c>
      <c r="F2025" s="185"/>
      <c r="G2025" s="185">
        <v>90</v>
      </c>
      <c r="H2025" s="185">
        <v>102</v>
      </c>
      <c r="I2025" s="185">
        <v>0</v>
      </c>
      <c r="J2025" s="185">
        <v>5</v>
      </c>
      <c r="K2025" s="185">
        <v>480</v>
      </c>
      <c r="L2025" s="185">
        <v>26.01</v>
      </c>
      <c r="M2025" s="186">
        <v>34.119999999999997</v>
      </c>
      <c r="N2025" s="187">
        <f>IF(Tabla2[[#This Row],[LECHE RETIRO DIA]]&lt;&gt;ISBLANK(Tabla2[[#This Row],[LECHE RETIRO DIA]]),SUM(Tabla2[[#This Row],[LECHE TANQUE DIA]:[LECHE RETIRO DIA]]),SUM(Tabla2[[#This Row],[LECHE TANQUE DIA]:[LECHE AUTOCONSUMO DIA]]))</f>
        <v>1670</v>
      </c>
      <c r="O2025" s="188">
        <f t="shared" si="451"/>
        <v>0.95868263473053894</v>
      </c>
      <c r="P2025" s="189">
        <f t="shared" si="452"/>
        <v>18.555555555555557</v>
      </c>
      <c r="Q2025" s="189">
        <f t="shared" si="453"/>
        <v>17.788888888888888</v>
      </c>
      <c r="R2025" s="189">
        <f t="shared" si="454"/>
        <v>12</v>
      </c>
      <c r="S2025" s="189">
        <f t="shared" si="455"/>
        <v>3.4791666666666665</v>
      </c>
      <c r="T2025" s="189">
        <f t="shared" si="456"/>
        <v>5.333333333333333</v>
      </c>
      <c r="U2025" s="189">
        <f t="shared" si="457"/>
        <v>64.206074586697426</v>
      </c>
      <c r="V2025" s="189">
        <f t="shared" si="458"/>
        <v>3.4602076124567471</v>
      </c>
      <c r="W2025" s="189">
        <f>IFERROR(H2025/M2025,Tabla2[[#This Row],[CARGA PRODUCCION (ANIMALES/HA)]])</f>
        <v>2.9894490035169992</v>
      </c>
      <c r="X2025" s="190">
        <f t="shared" si="461"/>
        <v>2023</v>
      </c>
      <c r="Y2025" s="190">
        <f t="shared" si="462"/>
        <v>9</v>
      </c>
      <c r="Z2025" s="190" t="e">
        <f t="shared" ca="1" si="463"/>
        <v>#NAME?</v>
      </c>
      <c r="AA2025" s="191">
        <f t="shared" si="459"/>
        <v>102</v>
      </c>
      <c r="AB2025" s="188">
        <f t="shared" si="460"/>
        <v>0.88235294117647056</v>
      </c>
      <c r="AC2025" s="192">
        <f t="shared" si="464"/>
        <v>0.11764705882352944</v>
      </c>
      <c r="AD2025" s="185"/>
    </row>
    <row r="2026" spans="1:30">
      <c r="A2026" s="184">
        <v>45196</v>
      </c>
      <c r="B2026" s="185" t="s">
        <v>88</v>
      </c>
      <c r="C2026" s="185">
        <v>790</v>
      </c>
      <c r="D2026" s="185">
        <v>15</v>
      </c>
      <c r="E2026" s="185">
        <v>5</v>
      </c>
      <c r="F2026" s="185"/>
      <c r="G2026" s="185">
        <v>42</v>
      </c>
      <c r="H2026" s="185">
        <v>45</v>
      </c>
      <c r="I2026" s="185">
        <v>0</v>
      </c>
      <c r="J2026" s="185">
        <v>8</v>
      </c>
      <c r="K2026" s="185">
        <v>180</v>
      </c>
      <c r="L2026" s="185">
        <v>14</v>
      </c>
      <c r="M2026" s="186">
        <v>15</v>
      </c>
      <c r="N2026" s="187">
        <f>IF(Tabla2[[#This Row],[LECHE RETIRO DIA]]&lt;&gt;ISBLANK(Tabla2[[#This Row],[LECHE RETIRO DIA]]),SUM(Tabla2[[#This Row],[LECHE TANQUE DIA]:[LECHE RETIRO DIA]]),SUM(Tabla2[[#This Row],[LECHE TANQUE DIA]:[LECHE AUTOCONSUMO DIA]]))</f>
        <v>810</v>
      </c>
      <c r="O2026" s="188">
        <f t="shared" si="451"/>
        <v>0.97530864197530864</v>
      </c>
      <c r="P2026" s="189">
        <f t="shared" si="452"/>
        <v>19.285714285714285</v>
      </c>
      <c r="Q2026" s="189">
        <f t="shared" si="453"/>
        <v>18.80952380952381</v>
      </c>
      <c r="R2026" s="189">
        <f t="shared" si="454"/>
        <v>1.875</v>
      </c>
      <c r="S2026" s="189">
        <f t="shared" si="455"/>
        <v>4.5</v>
      </c>
      <c r="T2026" s="189">
        <f t="shared" si="456"/>
        <v>4.2857142857142856</v>
      </c>
      <c r="U2026" s="189">
        <f t="shared" si="457"/>
        <v>57.857142857142854</v>
      </c>
      <c r="V2026" s="189">
        <f t="shared" si="458"/>
        <v>3</v>
      </c>
      <c r="W2026" s="189">
        <f>IFERROR(H2026/M2026,Tabla2[[#This Row],[CARGA PRODUCCION (ANIMALES/HA)]])</f>
        <v>3</v>
      </c>
      <c r="X2026" s="190">
        <f t="shared" si="461"/>
        <v>2023</v>
      </c>
      <c r="Y2026" s="190">
        <f t="shared" si="462"/>
        <v>9</v>
      </c>
      <c r="Z2026" s="190" t="e">
        <f t="shared" ca="1" si="463"/>
        <v>#NAME?</v>
      </c>
      <c r="AA2026" s="191">
        <f t="shared" si="459"/>
        <v>45</v>
      </c>
      <c r="AB2026" s="188">
        <f t="shared" si="460"/>
        <v>0.93333333333333335</v>
      </c>
      <c r="AC2026" s="192">
        <f t="shared" si="464"/>
        <v>6.6666666666666652E-2</v>
      </c>
      <c r="AD2026" s="185"/>
    </row>
    <row r="2027" spans="1:30">
      <c r="A2027" s="184">
        <v>45197</v>
      </c>
      <c r="B2027" s="185" t="s">
        <v>81</v>
      </c>
      <c r="C2027" s="185">
        <v>2109</v>
      </c>
      <c r="D2027" s="185">
        <v>30</v>
      </c>
      <c r="E2027" s="185">
        <v>9</v>
      </c>
      <c r="F2027" s="185"/>
      <c r="G2027" s="185">
        <v>100</v>
      </c>
      <c r="H2027" s="185">
        <v>102</v>
      </c>
      <c r="I2027" s="185">
        <v>0</v>
      </c>
      <c r="J2027" s="185">
        <v>13</v>
      </c>
      <c r="K2027" s="185">
        <v>600</v>
      </c>
      <c r="L2027" s="185">
        <v>23.4</v>
      </c>
      <c r="M2027" s="186">
        <v>31.01</v>
      </c>
      <c r="N2027" s="187">
        <f>IF(Tabla2[[#This Row],[LECHE RETIRO DIA]]&lt;&gt;ISBLANK(Tabla2[[#This Row],[LECHE RETIRO DIA]]),SUM(Tabla2[[#This Row],[LECHE TANQUE DIA]:[LECHE RETIRO DIA]]),SUM(Tabla2[[#This Row],[LECHE TANQUE DIA]:[LECHE AUTOCONSUMO DIA]]))</f>
        <v>2148</v>
      </c>
      <c r="O2027" s="188">
        <f t="shared" si="451"/>
        <v>0.98184357541899436</v>
      </c>
      <c r="P2027" s="189">
        <f t="shared" si="452"/>
        <v>21.48</v>
      </c>
      <c r="Q2027" s="189">
        <f t="shared" si="453"/>
        <v>21.09</v>
      </c>
      <c r="R2027" s="189">
        <f t="shared" si="454"/>
        <v>2.3076923076923075</v>
      </c>
      <c r="S2027" s="189">
        <f t="shared" si="455"/>
        <v>3.58</v>
      </c>
      <c r="T2027" s="189">
        <f t="shared" si="456"/>
        <v>6</v>
      </c>
      <c r="U2027" s="189">
        <f t="shared" si="457"/>
        <v>91.794871794871796</v>
      </c>
      <c r="V2027" s="189">
        <f t="shared" si="458"/>
        <v>4.2735042735042734</v>
      </c>
      <c r="W2027" s="189">
        <f>IFERROR(H2027/M2027,Tabla2[[#This Row],[CARGA PRODUCCION (ANIMALES/HA)]])</f>
        <v>3.2892615285391806</v>
      </c>
      <c r="X2027" s="190">
        <f t="shared" si="461"/>
        <v>2023</v>
      </c>
      <c r="Y2027" s="190">
        <f t="shared" si="462"/>
        <v>9</v>
      </c>
      <c r="Z2027" s="190" t="e">
        <f t="shared" ca="1" si="463"/>
        <v>#NAME?</v>
      </c>
      <c r="AA2027" s="191">
        <f t="shared" si="459"/>
        <v>102</v>
      </c>
      <c r="AB2027" s="188">
        <f t="shared" si="460"/>
        <v>0.98039215686274506</v>
      </c>
      <c r="AC2027" s="192">
        <f t="shared" si="464"/>
        <v>1.9607843137254943E-2</v>
      </c>
      <c r="AD2027" s="185"/>
    </row>
    <row r="2028" spans="1:30">
      <c r="A2028" s="184">
        <v>45197</v>
      </c>
      <c r="B2028" s="185" t="s">
        <v>83</v>
      </c>
      <c r="C2028" s="185">
        <v>2052</v>
      </c>
      <c r="D2028" s="185">
        <v>40</v>
      </c>
      <c r="E2028" s="185">
        <v>9</v>
      </c>
      <c r="F2028" s="185"/>
      <c r="G2028" s="185">
        <v>104</v>
      </c>
      <c r="H2028" s="185">
        <v>119</v>
      </c>
      <c r="I2028" s="185">
        <v>2</v>
      </c>
      <c r="J2028" s="185">
        <v>16</v>
      </c>
      <c r="K2028" s="185">
        <v>680</v>
      </c>
      <c r="L2028" s="185">
        <v>29.8</v>
      </c>
      <c r="M2028" s="186">
        <v>36.590000000000003</v>
      </c>
      <c r="N2028" s="187">
        <f>IF(Tabla2[[#This Row],[LECHE RETIRO DIA]]&lt;&gt;ISBLANK(Tabla2[[#This Row],[LECHE RETIRO DIA]]),SUM(Tabla2[[#This Row],[LECHE TANQUE DIA]:[LECHE RETIRO DIA]]),SUM(Tabla2[[#This Row],[LECHE TANQUE DIA]:[LECHE AUTOCONSUMO DIA]]))</f>
        <v>2101</v>
      </c>
      <c r="O2028" s="188">
        <f t="shared" si="451"/>
        <v>0.97667777248929077</v>
      </c>
      <c r="P2028" s="189">
        <f t="shared" si="452"/>
        <v>20.201923076923077</v>
      </c>
      <c r="Q2028" s="189">
        <f t="shared" si="453"/>
        <v>19.73076923076923</v>
      </c>
      <c r="R2028" s="189">
        <f t="shared" si="454"/>
        <v>2.5</v>
      </c>
      <c r="S2028" s="189">
        <f t="shared" si="455"/>
        <v>3.0897058823529413</v>
      </c>
      <c r="T2028" s="189">
        <f t="shared" si="456"/>
        <v>6.5384615384615383</v>
      </c>
      <c r="U2028" s="189">
        <f t="shared" si="457"/>
        <v>70.503355704697981</v>
      </c>
      <c r="V2028" s="189">
        <f t="shared" si="458"/>
        <v>3.4899328859060401</v>
      </c>
      <c r="W2028" s="189">
        <f>IFERROR(H2028/M2028,Tabla2[[#This Row],[CARGA PRODUCCION (ANIMALES/HA)]])</f>
        <v>3.252254714402842</v>
      </c>
      <c r="X2028" s="190">
        <f t="shared" si="461"/>
        <v>2023</v>
      </c>
      <c r="Y2028" s="190">
        <f t="shared" si="462"/>
        <v>9</v>
      </c>
      <c r="Z2028" s="190" t="e">
        <f t="shared" ca="1" si="463"/>
        <v>#NAME?</v>
      </c>
      <c r="AA2028" s="191">
        <f t="shared" si="459"/>
        <v>119</v>
      </c>
      <c r="AB2028" s="188">
        <f t="shared" si="460"/>
        <v>0.87394957983193278</v>
      </c>
      <c r="AC2028" s="192">
        <f t="shared" si="464"/>
        <v>0.12605042016806722</v>
      </c>
      <c r="AD2028" s="185"/>
    </row>
    <row r="2029" spans="1:30">
      <c r="A2029" s="184">
        <v>45197</v>
      </c>
      <c r="B2029" s="185" t="s">
        <v>85</v>
      </c>
      <c r="C2029" s="185">
        <v>1605</v>
      </c>
      <c r="D2029" s="185">
        <v>60</v>
      </c>
      <c r="E2029" s="185">
        <v>9</v>
      </c>
      <c r="F2029" s="185"/>
      <c r="G2029" s="185">
        <v>90</v>
      </c>
      <c r="H2029" s="185">
        <v>102</v>
      </c>
      <c r="I2029" s="185">
        <v>0</v>
      </c>
      <c r="J2029" s="185">
        <v>5</v>
      </c>
      <c r="K2029" s="185">
        <v>480</v>
      </c>
      <c r="L2029" s="185">
        <v>26.01</v>
      </c>
      <c r="M2029" s="186">
        <v>34.119999999999997</v>
      </c>
      <c r="N2029" s="187">
        <f>IF(Tabla2[[#This Row],[LECHE RETIRO DIA]]&lt;&gt;ISBLANK(Tabla2[[#This Row],[LECHE RETIRO DIA]]),SUM(Tabla2[[#This Row],[LECHE TANQUE DIA]:[LECHE RETIRO DIA]]),SUM(Tabla2[[#This Row],[LECHE TANQUE DIA]:[LECHE AUTOCONSUMO DIA]]))</f>
        <v>1674</v>
      </c>
      <c r="O2029" s="188">
        <f t="shared" si="451"/>
        <v>0.95878136200716846</v>
      </c>
      <c r="P2029" s="189">
        <f t="shared" si="452"/>
        <v>18.600000000000001</v>
      </c>
      <c r="Q2029" s="189">
        <f t="shared" si="453"/>
        <v>17.833333333333332</v>
      </c>
      <c r="R2029" s="189">
        <f t="shared" si="454"/>
        <v>12</v>
      </c>
      <c r="S2029" s="189">
        <f t="shared" si="455"/>
        <v>3.4874999999999998</v>
      </c>
      <c r="T2029" s="189">
        <f t="shared" si="456"/>
        <v>5.333333333333333</v>
      </c>
      <c r="U2029" s="189">
        <f t="shared" si="457"/>
        <v>64.359861591695491</v>
      </c>
      <c r="V2029" s="189">
        <f t="shared" si="458"/>
        <v>3.4602076124567471</v>
      </c>
      <c r="W2029" s="189">
        <f>IFERROR(H2029/M2029,Tabla2[[#This Row],[CARGA PRODUCCION (ANIMALES/HA)]])</f>
        <v>2.9894490035169992</v>
      </c>
      <c r="X2029" s="190">
        <f t="shared" si="461"/>
        <v>2023</v>
      </c>
      <c r="Y2029" s="190">
        <f t="shared" si="462"/>
        <v>9</v>
      </c>
      <c r="Z2029" s="190" t="e">
        <f t="shared" ca="1" si="463"/>
        <v>#NAME?</v>
      </c>
      <c r="AA2029" s="191">
        <f t="shared" si="459"/>
        <v>102</v>
      </c>
      <c r="AB2029" s="188">
        <f t="shared" si="460"/>
        <v>0.88235294117647056</v>
      </c>
      <c r="AC2029" s="192">
        <f t="shared" si="464"/>
        <v>0.11764705882352944</v>
      </c>
      <c r="AD2029" s="185"/>
    </row>
    <row r="2030" spans="1:30">
      <c r="A2030" s="184">
        <v>45197</v>
      </c>
      <c r="B2030" s="185" t="s">
        <v>117</v>
      </c>
      <c r="C2030" s="185">
        <v>719</v>
      </c>
      <c r="D2030" s="185">
        <v>15</v>
      </c>
      <c r="E2030" s="185">
        <v>5</v>
      </c>
      <c r="F2030" s="185"/>
      <c r="G2030" s="185">
        <v>42</v>
      </c>
      <c r="H2030" s="185">
        <v>45</v>
      </c>
      <c r="I2030" s="185">
        <v>0</v>
      </c>
      <c r="J2030" s="185">
        <v>8</v>
      </c>
      <c r="K2030" s="185">
        <v>480</v>
      </c>
      <c r="L2030" s="185">
        <v>26.01</v>
      </c>
      <c r="M2030" s="186">
        <v>34.119999999999997</v>
      </c>
      <c r="N2030" s="187">
        <f>IF(Tabla2[[#This Row],[LECHE RETIRO DIA]]&lt;&gt;ISBLANK(Tabla2[[#This Row],[LECHE RETIRO DIA]]),SUM(Tabla2[[#This Row],[LECHE TANQUE DIA]:[LECHE RETIRO DIA]]),SUM(Tabla2[[#This Row],[LECHE TANQUE DIA]:[LECHE AUTOCONSUMO DIA]]))</f>
        <v>739</v>
      </c>
      <c r="O2030" s="188">
        <f t="shared" si="451"/>
        <v>0.97293640054127195</v>
      </c>
      <c r="P2030" s="189">
        <f t="shared" si="452"/>
        <v>17.595238095238095</v>
      </c>
      <c r="Q2030" s="189">
        <f t="shared" si="453"/>
        <v>17.11904761904762</v>
      </c>
      <c r="R2030" s="189">
        <f t="shared" si="454"/>
        <v>1.875</v>
      </c>
      <c r="S2030" s="189">
        <f t="shared" si="455"/>
        <v>1.5395833333333333</v>
      </c>
      <c r="T2030" s="189">
        <f t="shared" si="456"/>
        <v>11.428571428571429</v>
      </c>
      <c r="U2030" s="189">
        <f t="shared" si="457"/>
        <v>28.412149173394848</v>
      </c>
      <c r="V2030" s="189">
        <f t="shared" si="458"/>
        <v>1.6147635524798154</v>
      </c>
      <c r="W2030" s="189">
        <f>IFERROR(H2030/M2030,Tabla2[[#This Row],[CARGA PRODUCCION (ANIMALES/HA)]])</f>
        <v>1.3188745603751466</v>
      </c>
      <c r="X2030" s="190">
        <f t="shared" si="461"/>
        <v>2023</v>
      </c>
      <c r="Y2030" s="190">
        <f t="shared" si="462"/>
        <v>9</v>
      </c>
      <c r="Z2030" s="190" t="e">
        <f t="shared" ca="1" si="463"/>
        <v>#NAME?</v>
      </c>
      <c r="AA2030" s="191">
        <f t="shared" si="459"/>
        <v>45</v>
      </c>
      <c r="AB2030" s="188">
        <f t="shared" si="460"/>
        <v>0.93333333333333335</v>
      </c>
      <c r="AC2030" s="192">
        <f t="shared" si="464"/>
        <v>6.6666666666666652E-2</v>
      </c>
      <c r="AD2030" s="185"/>
    </row>
    <row r="2031" spans="1:30">
      <c r="A2031" s="184">
        <v>45198</v>
      </c>
      <c r="B2031" s="185" t="s">
        <v>81</v>
      </c>
      <c r="C2031" s="185">
        <v>2142</v>
      </c>
      <c r="D2031" s="185">
        <v>30</v>
      </c>
      <c r="E2031" s="185">
        <v>9</v>
      </c>
      <c r="F2031" s="185"/>
      <c r="G2031" s="185">
        <v>100</v>
      </c>
      <c r="H2031" s="185">
        <v>102</v>
      </c>
      <c r="I2031" s="185">
        <v>0</v>
      </c>
      <c r="J2031" s="185">
        <v>13</v>
      </c>
      <c r="K2031" s="185">
        <v>600</v>
      </c>
      <c r="L2031" s="185">
        <v>23.4</v>
      </c>
      <c r="M2031" s="186">
        <v>31.01</v>
      </c>
      <c r="N2031" s="187">
        <f>IF(Tabla2[[#This Row],[LECHE RETIRO DIA]]&lt;&gt;ISBLANK(Tabla2[[#This Row],[LECHE RETIRO DIA]]),SUM(Tabla2[[#This Row],[LECHE TANQUE DIA]:[LECHE RETIRO DIA]]),SUM(Tabla2[[#This Row],[LECHE TANQUE DIA]:[LECHE AUTOCONSUMO DIA]]))</f>
        <v>2181</v>
      </c>
      <c r="O2031" s="188">
        <f t="shared" si="451"/>
        <v>0.98211829436038511</v>
      </c>
      <c r="P2031" s="189">
        <f t="shared" si="452"/>
        <v>21.81</v>
      </c>
      <c r="Q2031" s="189">
        <f t="shared" si="453"/>
        <v>21.42</v>
      </c>
      <c r="R2031" s="189">
        <f t="shared" si="454"/>
        <v>2.3076923076923075</v>
      </c>
      <c r="S2031" s="189">
        <f t="shared" si="455"/>
        <v>3.6349999999999998</v>
      </c>
      <c r="T2031" s="189">
        <f t="shared" si="456"/>
        <v>6</v>
      </c>
      <c r="U2031" s="189">
        <f t="shared" si="457"/>
        <v>93.205128205128204</v>
      </c>
      <c r="V2031" s="189">
        <f t="shared" si="458"/>
        <v>4.2735042735042734</v>
      </c>
      <c r="W2031" s="189">
        <f>IFERROR(H2031/M2031,Tabla2[[#This Row],[CARGA PRODUCCION (ANIMALES/HA)]])</f>
        <v>3.2892615285391806</v>
      </c>
      <c r="X2031" s="190">
        <f t="shared" si="461"/>
        <v>2023</v>
      </c>
      <c r="Y2031" s="190">
        <f t="shared" si="462"/>
        <v>9</v>
      </c>
      <c r="Z2031" s="190" t="e">
        <f t="shared" ca="1" si="463"/>
        <v>#NAME?</v>
      </c>
      <c r="AA2031" s="191">
        <f t="shared" si="459"/>
        <v>102</v>
      </c>
      <c r="AB2031" s="188">
        <f t="shared" si="460"/>
        <v>0.98039215686274506</v>
      </c>
      <c r="AC2031" s="192">
        <f t="shared" si="464"/>
        <v>1.9607843137254943E-2</v>
      </c>
      <c r="AD2031" s="185"/>
    </row>
    <row r="2032" spans="1:30">
      <c r="A2032" s="184">
        <v>45198</v>
      </c>
      <c r="B2032" s="185" t="s">
        <v>83</v>
      </c>
      <c r="C2032" s="185">
        <v>2015</v>
      </c>
      <c r="D2032" s="185">
        <v>40</v>
      </c>
      <c r="E2032" s="185">
        <v>9</v>
      </c>
      <c r="F2032" s="185"/>
      <c r="G2032" s="185">
        <v>104</v>
      </c>
      <c r="H2032" s="185">
        <v>119</v>
      </c>
      <c r="I2032" s="185">
        <v>2</v>
      </c>
      <c r="J2032" s="185">
        <v>16</v>
      </c>
      <c r="K2032" s="185">
        <v>680</v>
      </c>
      <c r="L2032" s="185">
        <v>29.8</v>
      </c>
      <c r="M2032" s="186">
        <v>36.590000000000003</v>
      </c>
      <c r="N2032" s="187">
        <f>IF(Tabla2[[#This Row],[LECHE RETIRO DIA]]&lt;&gt;ISBLANK(Tabla2[[#This Row],[LECHE RETIRO DIA]]),SUM(Tabla2[[#This Row],[LECHE TANQUE DIA]:[LECHE RETIRO DIA]]),SUM(Tabla2[[#This Row],[LECHE TANQUE DIA]:[LECHE AUTOCONSUMO DIA]]))</f>
        <v>2064</v>
      </c>
      <c r="O2032" s="188">
        <f t="shared" si="451"/>
        <v>0.97625968992248058</v>
      </c>
      <c r="P2032" s="189">
        <f t="shared" si="452"/>
        <v>19.846153846153847</v>
      </c>
      <c r="Q2032" s="189">
        <f t="shared" si="453"/>
        <v>19.375</v>
      </c>
      <c r="R2032" s="189">
        <f t="shared" si="454"/>
        <v>2.5</v>
      </c>
      <c r="S2032" s="189">
        <f t="shared" si="455"/>
        <v>3.0352941176470587</v>
      </c>
      <c r="T2032" s="189">
        <f t="shared" si="456"/>
        <v>6.5384615384615383</v>
      </c>
      <c r="U2032" s="189">
        <f t="shared" si="457"/>
        <v>69.261744966442947</v>
      </c>
      <c r="V2032" s="189">
        <f t="shared" si="458"/>
        <v>3.4899328859060401</v>
      </c>
      <c r="W2032" s="189">
        <f>IFERROR(H2032/M2032,Tabla2[[#This Row],[CARGA PRODUCCION (ANIMALES/HA)]])</f>
        <v>3.252254714402842</v>
      </c>
      <c r="X2032" s="190">
        <f t="shared" si="461"/>
        <v>2023</v>
      </c>
      <c r="Y2032" s="190">
        <f t="shared" si="462"/>
        <v>9</v>
      </c>
      <c r="Z2032" s="190" t="e">
        <f t="shared" ca="1" si="463"/>
        <v>#NAME?</v>
      </c>
      <c r="AA2032" s="191">
        <f t="shared" si="459"/>
        <v>119</v>
      </c>
      <c r="AB2032" s="188">
        <f t="shared" si="460"/>
        <v>0.87394957983193278</v>
      </c>
      <c r="AC2032" s="192">
        <f t="shared" si="464"/>
        <v>0.12605042016806722</v>
      </c>
      <c r="AD2032" s="185"/>
    </row>
    <row r="2033" spans="1:30">
      <c r="A2033" s="184">
        <v>45198</v>
      </c>
      <c r="B2033" s="185" t="s">
        <v>85</v>
      </c>
      <c r="C2033" s="185">
        <v>1610</v>
      </c>
      <c r="D2033" s="185">
        <v>60</v>
      </c>
      <c r="E2033" s="185">
        <v>9</v>
      </c>
      <c r="F2033" s="185"/>
      <c r="G2033" s="185">
        <v>90</v>
      </c>
      <c r="H2033" s="185">
        <v>102</v>
      </c>
      <c r="I2033" s="185">
        <v>0</v>
      </c>
      <c r="J2033" s="185">
        <v>5</v>
      </c>
      <c r="K2033" s="185">
        <v>480</v>
      </c>
      <c r="L2033" s="185">
        <v>26.01</v>
      </c>
      <c r="M2033" s="186">
        <v>34.119999999999997</v>
      </c>
      <c r="N2033" s="187">
        <f>IF(Tabla2[[#This Row],[LECHE RETIRO DIA]]&lt;&gt;ISBLANK(Tabla2[[#This Row],[LECHE RETIRO DIA]]),SUM(Tabla2[[#This Row],[LECHE TANQUE DIA]:[LECHE RETIRO DIA]]),SUM(Tabla2[[#This Row],[LECHE TANQUE DIA]:[LECHE AUTOCONSUMO DIA]]))</f>
        <v>1679</v>
      </c>
      <c r="O2033" s="188">
        <f t="shared" si="451"/>
        <v>0.95890410958904104</v>
      </c>
      <c r="P2033" s="189">
        <f t="shared" si="452"/>
        <v>18.655555555555555</v>
      </c>
      <c r="Q2033" s="189">
        <f t="shared" si="453"/>
        <v>17.888888888888889</v>
      </c>
      <c r="R2033" s="189">
        <f t="shared" si="454"/>
        <v>12</v>
      </c>
      <c r="S2033" s="189">
        <f t="shared" si="455"/>
        <v>3.4979166666666668</v>
      </c>
      <c r="T2033" s="189">
        <f t="shared" si="456"/>
        <v>5.333333333333333</v>
      </c>
      <c r="U2033" s="189">
        <f t="shared" si="457"/>
        <v>64.552095347943094</v>
      </c>
      <c r="V2033" s="189">
        <f t="shared" si="458"/>
        <v>3.4602076124567471</v>
      </c>
      <c r="W2033" s="189">
        <f>IFERROR(H2033/M2033,Tabla2[[#This Row],[CARGA PRODUCCION (ANIMALES/HA)]])</f>
        <v>2.9894490035169992</v>
      </c>
      <c r="X2033" s="190">
        <f t="shared" si="461"/>
        <v>2023</v>
      </c>
      <c r="Y2033" s="190">
        <f t="shared" si="462"/>
        <v>9</v>
      </c>
      <c r="Z2033" s="190" t="e">
        <f t="shared" ca="1" si="463"/>
        <v>#NAME?</v>
      </c>
      <c r="AA2033" s="191">
        <f t="shared" si="459"/>
        <v>102</v>
      </c>
      <c r="AB2033" s="188">
        <f t="shared" si="460"/>
        <v>0.88235294117647056</v>
      </c>
      <c r="AC2033" s="192">
        <f t="shared" si="464"/>
        <v>0.11764705882352944</v>
      </c>
      <c r="AD2033" s="185"/>
    </row>
    <row r="2034" spans="1:30">
      <c r="A2034" s="184">
        <v>45198</v>
      </c>
      <c r="B2034" s="185" t="s">
        <v>88</v>
      </c>
      <c r="C2034" s="185">
        <v>727</v>
      </c>
      <c r="D2034" s="185">
        <v>15</v>
      </c>
      <c r="E2034" s="185">
        <v>5</v>
      </c>
      <c r="F2034" s="185"/>
      <c r="G2034" s="185">
        <v>42</v>
      </c>
      <c r="H2034" s="185">
        <v>45</v>
      </c>
      <c r="I2034" s="185">
        <v>0</v>
      </c>
      <c r="J2034" s="185">
        <v>8</v>
      </c>
      <c r="K2034" s="185">
        <v>180</v>
      </c>
      <c r="L2034" s="185">
        <v>14</v>
      </c>
      <c r="M2034" s="186">
        <v>15</v>
      </c>
      <c r="N2034" s="187">
        <f>IF(Tabla2[[#This Row],[LECHE RETIRO DIA]]&lt;&gt;ISBLANK(Tabla2[[#This Row],[LECHE RETIRO DIA]]),SUM(Tabla2[[#This Row],[LECHE TANQUE DIA]:[LECHE RETIRO DIA]]),SUM(Tabla2[[#This Row],[LECHE TANQUE DIA]:[LECHE AUTOCONSUMO DIA]]))</f>
        <v>747</v>
      </c>
      <c r="O2034" s="188">
        <f t="shared" si="451"/>
        <v>0.97322623828647925</v>
      </c>
      <c r="P2034" s="189">
        <f t="shared" si="452"/>
        <v>17.785714285714285</v>
      </c>
      <c r="Q2034" s="189">
        <f t="shared" si="453"/>
        <v>17.30952380952381</v>
      </c>
      <c r="R2034" s="189">
        <f t="shared" si="454"/>
        <v>1.875</v>
      </c>
      <c r="S2034" s="189">
        <f t="shared" si="455"/>
        <v>4.1500000000000004</v>
      </c>
      <c r="T2034" s="189">
        <f t="shared" si="456"/>
        <v>4.2857142857142856</v>
      </c>
      <c r="U2034" s="189">
        <f t="shared" si="457"/>
        <v>53.357142857142854</v>
      </c>
      <c r="V2034" s="189">
        <f t="shared" si="458"/>
        <v>3</v>
      </c>
      <c r="W2034" s="189">
        <f>IFERROR(H2034/M2034,Tabla2[[#This Row],[CARGA PRODUCCION (ANIMALES/HA)]])</f>
        <v>3</v>
      </c>
      <c r="X2034" s="190">
        <f t="shared" si="461"/>
        <v>2023</v>
      </c>
      <c r="Y2034" s="190">
        <f t="shared" si="462"/>
        <v>9</v>
      </c>
      <c r="Z2034" s="190" t="e">
        <f t="shared" ca="1" si="463"/>
        <v>#NAME?</v>
      </c>
      <c r="AA2034" s="191">
        <f t="shared" si="459"/>
        <v>45</v>
      </c>
      <c r="AB2034" s="188">
        <f t="shared" si="460"/>
        <v>0.93333333333333335</v>
      </c>
      <c r="AC2034" s="192">
        <f t="shared" si="464"/>
        <v>6.6666666666666652E-2</v>
      </c>
      <c r="AD2034" s="185"/>
    </row>
    <row r="2035" spans="1:30">
      <c r="A2035" s="184">
        <v>45199</v>
      </c>
      <c r="B2035" s="185" t="s">
        <v>80</v>
      </c>
      <c r="C2035" s="185">
        <v>2119</v>
      </c>
      <c r="D2035" s="185">
        <v>30</v>
      </c>
      <c r="E2035" s="185">
        <v>9</v>
      </c>
      <c r="F2035" s="185"/>
      <c r="G2035" s="185">
        <v>100</v>
      </c>
      <c r="H2035" s="185">
        <v>102</v>
      </c>
      <c r="I2035" s="185">
        <v>0</v>
      </c>
      <c r="J2035" s="185">
        <v>13</v>
      </c>
      <c r="K2035" s="185">
        <v>600</v>
      </c>
      <c r="L2035" s="185">
        <v>23.4</v>
      </c>
      <c r="M2035" s="186">
        <v>31.01</v>
      </c>
      <c r="N2035" s="187">
        <f>IF(Tabla2[[#This Row],[LECHE RETIRO DIA]]&lt;&gt;ISBLANK(Tabla2[[#This Row],[LECHE RETIRO DIA]]),SUM(Tabla2[[#This Row],[LECHE TANQUE DIA]:[LECHE RETIRO DIA]]),SUM(Tabla2[[#This Row],[LECHE TANQUE DIA]:[LECHE AUTOCONSUMO DIA]]))</f>
        <v>2158</v>
      </c>
      <c r="O2035" s="188">
        <f t="shared" si="451"/>
        <v>0.98192771084337349</v>
      </c>
      <c r="P2035" s="189">
        <f t="shared" si="452"/>
        <v>21.58</v>
      </c>
      <c r="Q2035" s="189">
        <f t="shared" si="453"/>
        <v>21.19</v>
      </c>
      <c r="R2035" s="189">
        <f t="shared" si="454"/>
        <v>2.3076923076923075</v>
      </c>
      <c r="S2035" s="189">
        <f t="shared" si="455"/>
        <v>3.5966666666666667</v>
      </c>
      <c r="T2035" s="189">
        <f t="shared" si="456"/>
        <v>6</v>
      </c>
      <c r="U2035" s="189">
        <f t="shared" si="457"/>
        <v>92.222222222222229</v>
      </c>
      <c r="V2035" s="189">
        <f t="shared" si="458"/>
        <v>4.2735042735042734</v>
      </c>
      <c r="W2035" s="189">
        <f>IFERROR(H2035/M2035,Tabla2[[#This Row],[CARGA PRODUCCION (ANIMALES/HA)]])</f>
        <v>3.2892615285391806</v>
      </c>
      <c r="X2035" s="190">
        <f t="shared" si="461"/>
        <v>2023</v>
      </c>
      <c r="Y2035" s="190">
        <f t="shared" si="462"/>
        <v>9</v>
      </c>
      <c r="Z2035" s="190" t="e">
        <f t="shared" ca="1" si="463"/>
        <v>#NAME?</v>
      </c>
      <c r="AA2035" s="191">
        <f t="shared" si="459"/>
        <v>102</v>
      </c>
      <c r="AB2035" s="188">
        <f t="shared" si="460"/>
        <v>0.98039215686274506</v>
      </c>
      <c r="AC2035" s="192">
        <f t="shared" si="464"/>
        <v>1.9607843137254943E-2</v>
      </c>
      <c r="AD2035" s="185"/>
    </row>
    <row r="2036" spans="1:30">
      <c r="A2036" s="184">
        <v>45199</v>
      </c>
      <c r="B2036" s="185" t="s">
        <v>83</v>
      </c>
      <c r="C2036" s="185">
        <v>2104</v>
      </c>
      <c r="D2036" s="185">
        <v>40</v>
      </c>
      <c r="E2036" s="185">
        <v>9</v>
      </c>
      <c r="F2036" s="185"/>
      <c r="G2036" s="185">
        <v>104</v>
      </c>
      <c r="H2036" s="185">
        <v>119</v>
      </c>
      <c r="I2036" s="185">
        <v>2</v>
      </c>
      <c r="J2036" s="185">
        <v>16</v>
      </c>
      <c r="K2036" s="185">
        <v>680</v>
      </c>
      <c r="L2036" s="185">
        <v>29.8</v>
      </c>
      <c r="M2036" s="186">
        <v>36.590000000000003</v>
      </c>
      <c r="N2036" s="187">
        <f>IF(Tabla2[[#This Row],[LECHE RETIRO DIA]]&lt;&gt;ISBLANK(Tabla2[[#This Row],[LECHE RETIRO DIA]]),SUM(Tabla2[[#This Row],[LECHE TANQUE DIA]:[LECHE RETIRO DIA]]),SUM(Tabla2[[#This Row],[LECHE TANQUE DIA]:[LECHE AUTOCONSUMO DIA]]))</f>
        <v>2153</v>
      </c>
      <c r="O2036" s="188">
        <f t="shared" si="451"/>
        <v>0.97724105898745939</v>
      </c>
      <c r="P2036" s="189">
        <f t="shared" si="452"/>
        <v>20.701923076923077</v>
      </c>
      <c r="Q2036" s="189">
        <f t="shared" si="453"/>
        <v>20.23076923076923</v>
      </c>
      <c r="R2036" s="189">
        <f t="shared" si="454"/>
        <v>2.5</v>
      </c>
      <c r="S2036" s="189">
        <f t="shared" si="455"/>
        <v>3.1661764705882351</v>
      </c>
      <c r="T2036" s="189">
        <f t="shared" si="456"/>
        <v>6.5384615384615383</v>
      </c>
      <c r="U2036" s="189">
        <f t="shared" si="457"/>
        <v>72.24832214765101</v>
      </c>
      <c r="V2036" s="189">
        <f t="shared" si="458"/>
        <v>3.4899328859060401</v>
      </c>
      <c r="W2036" s="189">
        <f>IFERROR(H2036/M2036,Tabla2[[#This Row],[CARGA PRODUCCION (ANIMALES/HA)]])</f>
        <v>3.252254714402842</v>
      </c>
      <c r="X2036" s="190">
        <f t="shared" si="461"/>
        <v>2023</v>
      </c>
      <c r="Y2036" s="190">
        <f t="shared" si="462"/>
        <v>9</v>
      </c>
      <c r="Z2036" s="190" t="e">
        <f t="shared" ca="1" si="463"/>
        <v>#NAME?</v>
      </c>
      <c r="AA2036" s="191">
        <f t="shared" si="459"/>
        <v>119</v>
      </c>
      <c r="AB2036" s="188">
        <f t="shared" si="460"/>
        <v>0.87394957983193278</v>
      </c>
      <c r="AC2036" s="192">
        <f t="shared" si="464"/>
        <v>0.12605042016806722</v>
      </c>
      <c r="AD2036" s="185"/>
    </row>
    <row r="2037" spans="1:30">
      <c r="A2037" s="184">
        <v>45199</v>
      </c>
      <c r="B2037" s="185" t="s">
        <v>85</v>
      </c>
      <c r="C2037" s="185">
        <v>1578</v>
      </c>
      <c r="D2037" s="185">
        <v>60</v>
      </c>
      <c r="E2037" s="185">
        <v>9</v>
      </c>
      <c r="F2037" s="185"/>
      <c r="G2037" s="185">
        <v>90</v>
      </c>
      <c r="H2037" s="185">
        <v>102</v>
      </c>
      <c r="I2037" s="185">
        <v>0</v>
      </c>
      <c r="J2037" s="185">
        <v>5</v>
      </c>
      <c r="K2037" s="185">
        <v>480</v>
      </c>
      <c r="L2037" s="185">
        <v>26.01</v>
      </c>
      <c r="M2037" s="186">
        <v>34.119999999999997</v>
      </c>
      <c r="N2037" s="187">
        <f>IF(Tabla2[[#This Row],[LECHE RETIRO DIA]]&lt;&gt;ISBLANK(Tabla2[[#This Row],[LECHE RETIRO DIA]]),SUM(Tabla2[[#This Row],[LECHE TANQUE DIA]:[LECHE RETIRO DIA]]),SUM(Tabla2[[#This Row],[LECHE TANQUE DIA]:[LECHE AUTOCONSUMO DIA]]))</f>
        <v>1647</v>
      </c>
      <c r="O2037" s="188">
        <f t="shared" si="451"/>
        <v>0.95810564663023678</v>
      </c>
      <c r="P2037" s="189">
        <f t="shared" si="452"/>
        <v>18.3</v>
      </c>
      <c r="Q2037" s="189">
        <f t="shared" si="453"/>
        <v>17.533333333333335</v>
      </c>
      <c r="R2037" s="189">
        <f t="shared" si="454"/>
        <v>12</v>
      </c>
      <c r="S2037" s="189">
        <f t="shared" si="455"/>
        <v>3.4312499999999999</v>
      </c>
      <c r="T2037" s="189">
        <f t="shared" si="456"/>
        <v>5.333333333333333</v>
      </c>
      <c r="U2037" s="189">
        <f t="shared" si="457"/>
        <v>63.321799307958472</v>
      </c>
      <c r="V2037" s="189">
        <f t="shared" si="458"/>
        <v>3.4602076124567471</v>
      </c>
      <c r="W2037" s="189">
        <f>IFERROR(H2037/M2037,Tabla2[[#This Row],[CARGA PRODUCCION (ANIMALES/HA)]])</f>
        <v>2.9894490035169992</v>
      </c>
      <c r="X2037" s="190">
        <f t="shared" si="461"/>
        <v>2023</v>
      </c>
      <c r="Y2037" s="190">
        <f t="shared" si="462"/>
        <v>9</v>
      </c>
      <c r="Z2037" s="190" t="e">
        <f t="shared" ca="1" si="463"/>
        <v>#NAME?</v>
      </c>
      <c r="AA2037" s="191">
        <f t="shared" si="459"/>
        <v>102</v>
      </c>
      <c r="AB2037" s="188">
        <f t="shared" si="460"/>
        <v>0.88235294117647056</v>
      </c>
      <c r="AC2037" s="192">
        <f t="shared" si="464"/>
        <v>0.11764705882352944</v>
      </c>
      <c r="AD2037" s="185"/>
    </row>
    <row r="2038" spans="1:30">
      <c r="A2038" s="184">
        <v>45199</v>
      </c>
      <c r="B2038" s="185" t="s">
        <v>117</v>
      </c>
      <c r="C2038" s="185">
        <v>740</v>
      </c>
      <c r="D2038" s="185">
        <v>15</v>
      </c>
      <c r="E2038" s="185">
        <v>5</v>
      </c>
      <c r="F2038" s="185"/>
      <c r="G2038" s="185">
        <v>42</v>
      </c>
      <c r="H2038" s="185">
        <v>45</v>
      </c>
      <c r="I2038" s="185">
        <v>0</v>
      </c>
      <c r="J2038" s="185">
        <v>8</v>
      </c>
      <c r="K2038" s="185">
        <v>180</v>
      </c>
      <c r="L2038" s="185">
        <v>14</v>
      </c>
      <c r="M2038" s="186">
        <v>15</v>
      </c>
      <c r="N2038" s="187">
        <f>IF(Tabla2[[#This Row],[LECHE RETIRO DIA]]&lt;&gt;ISBLANK(Tabla2[[#This Row],[LECHE RETIRO DIA]]),SUM(Tabla2[[#This Row],[LECHE TANQUE DIA]:[LECHE RETIRO DIA]]),SUM(Tabla2[[#This Row],[LECHE TANQUE DIA]:[LECHE AUTOCONSUMO DIA]]))</f>
        <v>760</v>
      </c>
      <c r="O2038" s="188">
        <f t="shared" si="451"/>
        <v>0.97368421052631582</v>
      </c>
      <c r="P2038" s="189">
        <f t="shared" si="452"/>
        <v>18.095238095238095</v>
      </c>
      <c r="Q2038" s="189">
        <f t="shared" si="453"/>
        <v>17.61904761904762</v>
      </c>
      <c r="R2038" s="189">
        <f t="shared" si="454"/>
        <v>1.875</v>
      </c>
      <c r="S2038" s="189">
        <f t="shared" si="455"/>
        <v>4.2222222222222223</v>
      </c>
      <c r="T2038" s="189">
        <f t="shared" si="456"/>
        <v>4.2857142857142856</v>
      </c>
      <c r="U2038" s="189">
        <f t="shared" si="457"/>
        <v>54.285714285714285</v>
      </c>
      <c r="V2038" s="189">
        <f t="shared" si="458"/>
        <v>3</v>
      </c>
      <c r="W2038" s="189">
        <f>IFERROR(H2038/M2038,Tabla2[[#This Row],[CARGA PRODUCCION (ANIMALES/HA)]])</f>
        <v>3</v>
      </c>
      <c r="X2038" s="190">
        <f t="shared" si="461"/>
        <v>2023</v>
      </c>
      <c r="Y2038" s="190">
        <f t="shared" si="462"/>
        <v>9</v>
      </c>
      <c r="Z2038" s="190" t="e">
        <f t="shared" ca="1" si="463"/>
        <v>#NAME?</v>
      </c>
      <c r="AA2038" s="191">
        <f t="shared" si="459"/>
        <v>45</v>
      </c>
      <c r="AB2038" s="188">
        <f t="shared" si="460"/>
        <v>0.93333333333333335</v>
      </c>
      <c r="AC2038" s="192">
        <f t="shared" si="464"/>
        <v>6.6666666666666652E-2</v>
      </c>
      <c r="AD2038" s="185"/>
    </row>
    <row r="2039" spans="1:30">
      <c r="A2039" s="184">
        <v>45200</v>
      </c>
      <c r="B2039" s="185" t="s">
        <v>80</v>
      </c>
      <c r="C2039" s="185">
        <v>2113</v>
      </c>
      <c r="D2039" s="185">
        <v>30</v>
      </c>
      <c r="E2039" s="185">
        <v>9</v>
      </c>
      <c r="F2039" s="185"/>
      <c r="G2039" s="185">
        <v>100</v>
      </c>
      <c r="H2039" s="185">
        <v>102</v>
      </c>
      <c r="I2039" s="185">
        <v>0</v>
      </c>
      <c r="J2039" s="185">
        <v>5</v>
      </c>
      <c r="K2039" s="185">
        <v>480</v>
      </c>
      <c r="L2039" s="185">
        <v>26.01</v>
      </c>
      <c r="M2039" s="186">
        <v>34.119999999999997</v>
      </c>
      <c r="N2039" s="187">
        <f>IF(Tabla2[[#This Row],[LECHE RETIRO DIA]]&lt;&gt;ISBLANK(Tabla2[[#This Row],[LECHE RETIRO DIA]]),SUM(Tabla2[[#This Row],[LECHE TANQUE DIA]:[LECHE RETIRO DIA]]),SUM(Tabla2[[#This Row],[LECHE TANQUE DIA]:[LECHE AUTOCONSUMO DIA]]))</f>
        <v>2152</v>
      </c>
      <c r="O2039" s="188">
        <f t="shared" si="451"/>
        <v>0.98187732342007439</v>
      </c>
      <c r="P2039" s="189">
        <f t="shared" si="452"/>
        <v>21.52</v>
      </c>
      <c r="Q2039" s="189">
        <f t="shared" si="453"/>
        <v>21.13</v>
      </c>
      <c r="R2039" s="189">
        <f t="shared" si="454"/>
        <v>6</v>
      </c>
      <c r="S2039" s="189">
        <f t="shared" si="455"/>
        <v>4.4833333333333334</v>
      </c>
      <c r="T2039" s="189">
        <f t="shared" si="456"/>
        <v>4.8</v>
      </c>
      <c r="U2039" s="189">
        <f t="shared" si="457"/>
        <v>82.737408688965772</v>
      </c>
      <c r="V2039" s="189">
        <f t="shared" si="458"/>
        <v>3.8446751249519413</v>
      </c>
      <c r="W2039" s="189">
        <f>IFERROR(H2039/M2039,Tabla2[[#This Row],[CARGA PRODUCCION (ANIMALES/HA)]])</f>
        <v>2.9894490035169992</v>
      </c>
      <c r="X2039" s="190">
        <f t="shared" si="461"/>
        <v>2023</v>
      </c>
      <c r="Y2039" s="190">
        <f t="shared" si="462"/>
        <v>10</v>
      </c>
      <c r="Z2039" s="190" t="e">
        <f t="shared" ca="1" si="463"/>
        <v>#NAME?</v>
      </c>
      <c r="AA2039" s="191">
        <f t="shared" si="459"/>
        <v>102</v>
      </c>
      <c r="AB2039" s="188">
        <f t="shared" si="460"/>
        <v>0.98039215686274506</v>
      </c>
      <c r="AC2039" s="192">
        <f t="shared" si="464"/>
        <v>1.9607843137254943E-2</v>
      </c>
      <c r="AD2039" s="185"/>
    </row>
    <row r="2040" spans="1:30">
      <c r="A2040" s="184">
        <v>45200</v>
      </c>
      <c r="B2040" s="185" t="s">
        <v>83</v>
      </c>
      <c r="C2040" s="185">
        <v>2156</v>
      </c>
      <c r="D2040" s="185">
        <v>40</v>
      </c>
      <c r="E2040" s="185">
        <v>9</v>
      </c>
      <c r="F2040" s="185"/>
      <c r="G2040" s="185">
        <v>104</v>
      </c>
      <c r="H2040" s="185">
        <v>119</v>
      </c>
      <c r="I2040" s="185">
        <v>2</v>
      </c>
      <c r="J2040" s="185">
        <v>16</v>
      </c>
      <c r="K2040" s="185">
        <v>680</v>
      </c>
      <c r="L2040" s="185">
        <v>29.8</v>
      </c>
      <c r="M2040" s="186">
        <v>36.590000000000003</v>
      </c>
      <c r="N2040" s="187">
        <f>IF(Tabla2[[#This Row],[LECHE RETIRO DIA]]&lt;&gt;ISBLANK(Tabla2[[#This Row],[LECHE RETIRO DIA]]),SUM(Tabla2[[#This Row],[LECHE TANQUE DIA]:[LECHE RETIRO DIA]]),SUM(Tabla2[[#This Row],[LECHE TANQUE DIA]:[LECHE AUTOCONSUMO DIA]]))</f>
        <v>2205</v>
      </c>
      <c r="O2040" s="188">
        <f t="shared" si="451"/>
        <v>0.97777777777777775</v>
      </c>
      <c r="P2040" s="189">
        <f t="shared" si="452"/>
        <v>21.201923076923077</v>
      </c>
      <c r="Q2040" s="189">
        <f t="shared" si="453"/>
        <v>20.73076923076923</v>
      </c>
      <c r="R2040" s="189">
        <f t="shared" si="454"/>
        <v>2.5</v>
      </c>
      <c r="S2040" s="189">
        <f t="shared" si="455"/>
        <v>3.2426470588235294</v>
      </c>
      <c r="T2040" s="189">
        <f t="shared" si="456"/>
        <v>6.5384615384615383</v>
      </c>
      <c r="U2040" s="189">
        <f t="shared" si="457"/>
        <v>73.993288590604024</v>
      </c>
      <c r="V2040" s="189">
        <f t="shared" si="458"/>
        <v>3.4899328859060401</v>
      </c>
      <c r="W2040" s="189">
        <f>IFERROR(H2040/M2040,Tabla2[[#This Row],[CARGA PRODUCCION (ANIMALES/HA)]])</f>
        <v>3.252254714402842</v>
      </c>
      <c r="X2040" s="190">
        <f t="shared" si="461"/>
        <v>2023</v>
      </c>
      <c r="Y2040" s="190">
        <f t="shared" si="462"/>
        <v>10</v>
      </c>
      <c r="Z2040" s="190" t="e">
        <f t="shared" ca="1" si="463"/>
        <v>#NAME?</v>
      </c>
      <c r="AA2040" s="191">
        <f t="shared" si="459"/>
        <v>119</v>
      </c>
      <c r="AB2040" s="188">
        <f t="shared" si="460"/>
        <v>0.87394957983193278</v>
      </c>
      <c r="AC2040" s="192">
        <f t="shared" si="464"/>
        <v>0.12605042016806722</v>
      </c>
      <c r="AD2040" s="185"/>
    </row>
    <row r="2041" spans="1:30">
      <c r="A2041" s="184">
        <v>45200</v>
      </c>
      <c r="B2041" s="185" t="s">
        <v>85</v>
      </c>
      <c r="C2041" s="185">
        <v>1684</v>
      </c>
      <c r="D2041" s="185">
        <v>60</v>
      </c>
      <c r="E2041" s="185">
        <v>9</v>
      </c>
      <c r="F2041" s="185"/>
      <c r="G2041" s="185">
        <v>90</v>
      </c>
      <c r="H2041" s="185">
        <v>102</v>
      </c>
      <c r="I2041" s="185">
        <v>0</v>
      </c>
      <c r="J2041" s="185">
        <v>5</v>
      </c>
      <c r="K2041" s="185">
        <v>480</v>
      </c>
      <c r="L2041" s="185">
        <v>26.01</v>
      </c>
      <c r="M2041" s="186">
        <v>34.119999999999997</v>
      </c>
      <c r="N2041" s="187">
        <f>IF(Tabla2[[#This Row],[LECHE RETIRO DIA]]&lt;&gt;ISBLANK(Tabla2[[#This Row],[LECHE RETIRO DIA]]),SUM(Tabla2[[#This Row],[LECHE TANQUE DIA]:[LECHE RETIRO DIA]]),SUM(Tabla2[[#This Row],[LECHE TANQUE DIA]:[LECHE AUTOCONSUMO DIA]]))</f>
        <v>1753</v>
      </c>
      <c r="O2041" s="188">
        <f t="shared" si="451"/>
        <v>0.96063890473474045</v>
      </c>
      <c r="P2041" s="189">
        <f t="shared" si="452"/>
        <v>19.477777777777778</v>
      </c>
      <c r="Q2041" s="189">
        <f t="shared" si="453"/>
        <v>18.711111111111112</v>
      </c>
      <c r="R2041" s="189">
        <f t="shared" si="454"/>
        <v>12</v>
      </c>
      <c r="S2041" s="189">
        <f t="shared" si="455"/>
        <v>3.6520833333333331</v>
      </c>
      <c r="T2041" s="189">
        <f t="shared" si="456"/>
        <v>5.333333333333333</v>
      </c>
      <c r="U2041" s="189">
        <f t="shared" si="457"/>
        <v>67.397154940407532</v>
      </c>
      <c r="V2041" s="189">
        <f t="shared" si="458"/>
        <v>3.4602076124567471</v>
      </c>
      <c r="W2041" s="189">
        <f>IFERROR(H2041/M2041,Tabla2[[#This Row],[CARGA PRODUCCION (ANIMALES/HA)]])</f>
        <v>2.9894490035169992</v>
      </c>
      <c r="X2041" s="190">
        <f t="shared" si="461"/>
        <v>2023</v>
      </c>
      <c r="Y2041" s="190">
        <f t="shared" si="462"/>
        <v>10</v>
      </c>
      <c r="Z2041" s="190" t="e">
        <f t="shared" ca="1" si="463"/>
        <v>#NAME?</v>
      </c>
      <c r="AA2041" s="191">
        <f t="shared" si="459"/>
        <v>102</v>
      </c>
      <c r="AB2041" s="188">
        <f t="shared" si="460"/>
        <v>0.88235294117647056</v>
      </c>
      <c r="AC2041" s="192">
        <f t="shared" si="464"/>
        <v>0.11764705882352944</v>
      </c>
      <c r="AD2041" s="185"/>
    </row>
    <row r="2042" spans="1:30">
      <c r="A2042" s="184">
        <v>45200</v>
      </c>
      <c r="B2042" s="185" t="s">
        <v>88</v>
      </c>
      <c r="C2042" s="185">
        <v>753</v>
      </c>
      <c r="D2042" s="185">
        <v>15</v>
      </c>
      <c r="E2042" s="185">
        <v>5</v>
      </c>
      <c r="F2042" s="185"/>
      <c r="G2042" s="185">
        <v>43</v>
      </c>
      <c r="H2042" s="185">
        <v>45</v>
      </c>
      <c r="I2042" s="185">
        <v>0</v>
      </c>
      <c r="J2042" s="185">
        <v>8</v>
      </c>
      <c r="K2042" s="185">
        <v>180</v>
      </c>
      <c r="L2042" s="185">
        <v>14</v>
      </c>
      <c r="M2042" s="186">
        <v>15</v>
      </c>
      <c r="N2042" s="187">
        <f>IF(Tabla2[[#This Row],[LECHE RETIRO DIA]]&lt;&gt;ISBLANK(Tabla2[[#This Row],[LECHE RETIRO DIA]]),SUM(Tabla2[[#This Row],[LECHE TANQUE DIA]:[LECHE RETIRO DIA]]),SUM(Tabla2[[#This Row],[LECHE TANQUE DIA]:[LECHE AUTOCONSUMO DIA]]))</f>
        <v>773</v>
      </c>
      <c r="O2042" s="188">
        <f t="shared" si="451"/>
        <v>0.97412677878395859</v>
      </c>
      <c r="P2042" s="189">
        <f t="shared" si="452"/>
        <v>17.976744186046513</v>
      </c>
      <c r="Q2042" s="189">
        <f t="shared" si="453"/>
        <v>17.511627906976745</v>
      </c>
      <c r="R2042" s="189">
        <f t="shared" si="454"/>
        <v>1.875</v>
      </c>
      <c r="S2042" s="189">
        <f t="shared" si="455"/>
        <v>4.2944444444444443</v>
      </c>
      <c r="T2042" s="189">
        <f t="shared" si="456"/>
        <v>4.1860465116279073</v>
      </c>
      <c r="U2042" s="189">
        <f t="shared" si="457"/>
        <v>55.214285714285715</v>
      </c>
      <c r="V2042" s="189">
        <f t="shared" si="458"/>
        <v>3.0714285714285716</v>
      </c>
      <c r="W2042" s="189">
        <f>IFERROR(H2042/M2042,Tabla2[[#This Row],[CARGA PRODUCCION (ANIMALES/HA)]])</f>
        <v>3</v>
      </c>
      <c r="X2042" s="190">
        <f t="shared" si="461"/>
        <v>2023</v>
      </c>
      <c r="Y2042" s="190">
        <f t="shared" si="462"/>
        <v>10</v>
      </c>
      <c r="Z2042" s="190" t="e">
        <f t="shared" ca="1" si="463"/>
        <v>#NAME?</v>
      </c>
      <c r="AA2042" s="191">
        <f t="shared" si="459"/>
        <v>45</v>
      </c>
      <c r="AB2042" s="188">
        <f t="shared" si="460"/>
        <v>0.9555555555555556</v>
      </c>
      <c r="AC2042" s="192">
        <f t="shared" si="464"/>
        <v>4.4444444444444398E-2</v>
      </c>
      <c r="AD2042" s="185"/>
    </row>
    <row r="2043" spans="1:30">
      <c r="A2043" s="184">
        <v>45201</v>
      </c>
      <c r="B2043" s="185" t="s">
        <v>80</v>
      </c>
      <c r="C2043" s="185">
        <v>2090</v>
      </c>
      <c r="D2043" s="185">
        <v>30</v>
      </c>
      <c r="E2043" s="185">
        <v>9</v>
      </c>
      <c r="F2043" s="185"/>
      <c r="G2043" s="185">
        <v>100</v>
      </c>
      <c r="H2043" s="185">
        <v>102</v>
      </c>
      <c r="I2043" s="185">
        <v>0</v>
      </c>
      <c r="J2043" s="185">
        <v>13</v>
      </c>
      <c r="K2043" s="185">
        <v>600</v>
      </c>
      <c r="L2043" s="185">
        <v>23.4</v>
      </c>
      <c r="M2043" s="186">
        <v>31.01</v>
      </c>
      <c r="N2043" s="187">
        <f>IF(Tabla2[[#This Row],[LECHE RETIRO DIA]]&lt;&gt;ISBLANK(Tabla2[[#This Row],[LECHE RETIRO DIA]]),SUM(Tabla2[[#This Row],[LECHE TANQUE DIA]:[LECHE RETIRO DIA]]),SUM(Tabla2[[#This Row],[LECHE TANQUE DIA]:[LECHE AUTOCONSUMO DIA]]))</f>
        <v>2129</v>
      </c>
      <c r="O2043" s="188">
        <f t="shared" si="451"/>
        <v>0.98168154062940349</v>
      </c>
      <c r="P2043" s="189">
        <f t="shared" si="452"/>
        <v>21.29</v>
      </c>
      <c r="Q2043" s="189">
        <f t="shared" si="453"/>
        <v>20.9</v>
      </c>
      <c r="R2043" s="189">
        <f t="shared" si="454"/>
        <v>2.3076923076923075</v>
      </c>
      <c r="S2043" s="189">
        <f t="shared" si="455"/>
        <v>3.5483333333333333</v>
      </c>
      <c r="T2043" s="189">
        <f t="shared" si="456"/>
        <v>6</v>
      </c>
      <c r="U2043" s="189">
        <f t="shared" si="457"/>
        <v>90.98290598290599</v>
      </c>
      <c r="V2043" s="189">
        <f t="shared" si="458"/>
        <v>4.2735042735042734</v>
      </c>
      <c r="W2043" s="189">
        <f>IFERROR(H2043/M2043,Tabla2[[#This Row],[CARGA PRODUCCION (ANIMALES/HA)]])</f>
        <v>3.2892615285391806</v>
      </c>
      <c r="X2043" s="190">
        <f t="shared" si="461"/>
        <v>2023</v>
      </c>
      <c r="Y2043" s="190">
        <f t="shared" si="462"/>
        <v>10</v>
      </c>
      <c r="Z2043" s="190" t="e">
        <f t="shared" ca="1" si="463"/>
        <v>#NAME?</v>
      </c>
      <c r="AA2043" s="191">
        <f t="shared" si="459"/>
        <v>102</v>
      </c>
      <c r="AB2043" s="188">
        <f t="shared" si="460"/>
        <v>0.98039215686274506</v>
      </c>
      <c r="AC2043" s="192">
        <f t="shared" si="464"/>
        <v>1.9607843137254943E-2</v>
      </c>
      <c r="AD2043" s="185"/>
    </row>
    <row r="2044" spans="1:30">
      <c r="A2044" s="184">
        <v>45201</v>
      </c>
      <c r="B2044" s="185" t="s">
        <v>83</v>
      </c>
      <c r="C2044" s="185">
        <v>2150</v>
      </c>
      <c r="D2044" s="185">
        <v>40</v>
      </c>
      <c r="E2044" s="185">
        <v>9</v>
      </c>
      <c r="F2044" s="185"/>
      <c r="G2044" s="185">
        <v>105</v>
      </c>
      <c r="H2044" s="185">
        <v>119</v>
      </c>
      <c r="I2044" s="185">
        <v>2</v>
      </c>
      <c r="J2044" s="185">
        <v>16</v>
      </c>
      <c r="K2044" s="185">
        <v>680</v>
      </c>
      <c r="L2044" s="185">
        <v>29.8</v>
      </c>
      <c r="M2044" s="186">
        <v>36.590000000000003</v>
      </c>
      <c r="N2044" s="187">
        <f>IF(Tabla2[[#This Row],[LECHE RETIRO DIA]]&lt;&gt;ISBLANK(Tabla2[[#This Row],[LECHE RETIRO DIA]]),SUM(Tabla2[[#This Row],[LECHE TANQUE DIA]:[LECHE RETIRO DIA]]),SUM(Tabla2[[#This Row],[LECHE TANQUE DIA]:[LECHE AUTOCONSUMO DIA]]))</f>
        <v>2199</v>
      </c>
      <c r="O2044" s="188">
        <f t="shared" ref="O2044:O2107" si="465">IFERROR(C2044/N2044,"")</f>
        <v>0.97771714415643474</v>
      </c>
      <c r="P2044" s="189">
        <f t="shared" ref="P2044:P2107" si="466">IFERROR(N2044/G2044,"")</f>
        <v>20.942857142857143</v>
      </c>
      <c r="Q2044" s="189">
        <f t="shared" ref="Q2044:Q2107" si="467">IFERROR(C2044/G2044,"")</f>
        <v>20.476190476190474</v>
      </c>
      <c r="R2044" s="189">
        <f t="shared" ref="R2044:R2107" si="468">IFERROR(D2044/J2044,"")</f>
        <v>2.5</v>
      </c>
      <c r="S2044" s="189">
        <f t="shared" ref="S2044:S2107" si="469">IFERROR(N2044/K2044,"")</f>
        <v>3.2338235294117648</v>
      </c>
      <c r="T2044" s="189">
        <f t="shared" ref="T2044:T2107" si="470">IFERROR(K2044/G2044,"")</f>
        <v>6.4761904761904763</v>
      </c>
      <c r="U2044" s="189">
        <f t="shared" ref="U2044:U2107" si="471">IFERROR(N2044/L2044,"")</f>
        <v>73.791946308724832</v>
      </c>
      <c r="V2044" s="189">
        <f t="shared" ref="V2044:V2107" si="472">IFERROR(G2044/L2044,"")</f>
        <v>3.523489932885906</v>
      </c>
      <c r="W2044" s="189">
        <f>IFERROR(H2044/M2044,Tabla2[[#This Row],[CARGA PRODUCCION (ANIMALES/HA)]])</f>
        <v>3.252254714402842</v>
      </c>
      <c r="X2044" s="190">
        <f t="shared" si="461"/>
        <v>2023</v>
      </c>
      <c r="Y2044" s="190">
        <f t="shared" si="462"/>
        <v>10</v>
      </c>
      <c r="Z2044" s="190" t="e">
        <f t="shared" ca="1" si="463"/>
        <v>#NAME?</v>
      </c>
      <c r="AA2044" s="191">
        <f t="shared" ref="AA2044:AA2107" si="473">IF(H2044&gt;0,H2044,G2044)</f>
        <v>119</v>
      </c>
      <c r="AB2044" s="188">
        <f t="shared" ref="AB2044:AB2107" si="474">IFERROR(G2044/AA2044,"")</f>
        <v>0.88235294117647056</v>
      </c>
      <c r="AC2044" s="192">
        <f t="shared" si="464"/>
        <v>0.11764705882352944</v>
      </c>
      <c r="AD2044" s="185"/>
    </row>
    <row r="2045" spans="1:30">
      <c r="A2045" s="184">
        <v>45201</v>
      </c>
      <c r="B2045" s="185" t="s">
        <v>85</v>
      </c>
      <c r="C2045" s="185">
        <v>1684</v>
      </c>
      <c r="D2045" s="185">
        <v>60</v>
      </c>
      <c r="E2045" s="185">
        <v>9</v>
      </c>
      <c r="F2045" s="185"/>
      <c r="G2045" s="185">
        <v>91</v>
      </c>
      <c r="H2045" s="185">
        <v>102</v>
      </c>
      <c r="I2045" s="185">
        <v>0</v>
      </c>
      <c r="J2045" s="185">
        <v>5</v>
      </c>
      <c r="K2045" s="185">
        <v>480</v>
      </c>
      <c r="L2045" s="185">
        <v>26.01</v>
      </c>
      <c r="M2045" s="186">
        <v>34.119999999999997</v>
      </c>
      <c r="N2045" s="187">
        <f>IF(Tabla2[[#This Row],[LECHE RETIRO DIA]]&lt;&gt;ISBLANK(Tabla2[[#This Row],[LECHE RETIRO DIA]]),SUM(Tabla2[[#This Row],[LECHE TANQUE DIA]:[LECHE RETIRO DIA]]),SUM(Tabla2[[#This Row],[LECHE TANQUE DIA]:[LECHE AUTOCONSUMO DIA]]))</f>
        <v>1753</v>
      </c>
      <c r="O2045" s="188">
        <f t="shared" si="465"/>
        <v>0.96063890473474045</v>
      </c>
      <c r="P2045" s="189">
        <f t="shared" si="466"/>
        <v>19.263736263736263</v>
      </c>
      <c r="Q2045" s="189">
        <f t="shared" si="467"/>
        <v>18.505494505494507</v>
      </c>
      <c r="R2045" s="189">
        <f t="shared" si="468"/>
        <v>12</v>
      </c>
      <c r="S2045" s="189">
        <f t="shared" si="469"/>
        <v>3.6520833333333331</v>
      </c>
      <c r="T2045" s="189">
        <f t="shared" si="470"/>
        <v>5.2747252747252746</v>
      </c>
      <c r="U2045" s="189">
        <f t="shared" si="471"/>
        <v>67.397154940407532</v>
      </c>
      <c r="V2045" s="189">
        <f t="shared" si="472"/>
        <v>3.4986543637062666</v>
      </c>
      <c r="W2045" s="189">
        <f>IFERROR(H2045/M2045,Tabla2[[#This Row],[CARGA PRODUCCION (ANIMALES/HA)]])</f>
        <v>2.9894490035169992</v>
      </c>
      <c r="X2045" s="190">
        <f t="shared" si="461"/>
        <v>2023</v>
      </c>
      <c r="Y2045" s="190">
        <f t="shared" si="462"/>
        <v>10</v>
      </c>
      <c r="Z2045" s="190" t="e">
        <f t="shared" ca="1" si="463"/>
        <v>#NAME?</v>
      </c>
      <c r="AA2045" s="191">
        <f t="shared" si="473"/>
        <v>102</v>
      </c>
      <c r="AB2045" s="188">
        <f t="shared" si="474"/>
        <v>0.89215686274509809</v>
      </c>
      <c r="AC2045" s="192">
        <f t="shared" si="464"/>
        <v>0.10784313725490191</v>
      </c>
      <c r="AD2045" s="185"/>
    </row>
    <row r="2046" spans="1:30">
      <c r="A2046" s="184">
        <v>45201</v>
      </c>
      <c r="B2046" s="185" t="s">
        <v>88</v>
      </c>
      <c r="C2046" s="185">
        <v>725</v>
      </c>
      <c r="D2046" s="185">
        <v>15</v>
      </c>
      <c r="E2046" s="185">
        <v>5</v>
      </c>
      <c r="F2046" s="185"/>
      <c r="G2046" s="185">
        <v>43</v>
      </c>
      <c r="H2046" s="185">
        <v>45</v>
      </c>
      <c r="I2046" s="185">
        <v>0</v>
      </c>
      <c r="J2046" s="185">
        <v>8</v>
      </c>
      <c r="K2046" s="185">
        <v>180</v>
      </c>
      <c r="L2046" s="185">
        <v>14</v>
      </c>
      <c r="M2046" s="186">
        <v>15</v>
      </c>
      <c r="N2046" s="187">
        <f>IF(Tabla2[[#This Row],[LECHE RETIRO DIA]]&lt;&gt;ISBLANK(Tabla2[[#This Row],[LECHE RETIRO DIA]]),SUM(Tabla2[[#This Row],[LECHE TANQUE DIA]:[LECHE RETIRO DIA]]),SUM(Tabla2[[#This Row],[LECHE TANQUE DIA]:[LECHE AUTOCONSUMO DIA]]))</f>
        <v>745</v>
      </c>
      <c r="O2046" s="188">
        <f t="shared" si="465"/>
        <v>0.97315436241610742</v>
      </c>
      <c r="P2046" s="189">
        <f t="shared" si="466"/>
        <v>17.325581395348838</v>
      </c>
      <c r="Q2046" s="189">
        <f t="shared" si="467"/>
        <v>16.86046511627907</v>
      </c>
      <c r="R2046" s="189">
        <f t="shared" si="468"/>
        <v>1.875</v>
      </c>
      <c r="S2046" s="189">
        <f t="shared" si="469"/>
        <v>4.1388888888888893</v>
      </c>
      <c r="T2046" s="189">
        <f t="shared" si="470"/>
        <v>4.1860465116279073</v>
      </c>
      <c r="U2046" s="189">
        <f t="shared" si="471"/>
        <v>53.214285714285715</v>
      </c>
      <c r="V2046" s="189">
        <f t="shared" si="472"/>
        <v>3.0714285714285716</v>
      </c>
      <c r="W2046" s="189">
        <f>IFERROR(H2046/M2046,Tabla2[[#This Row],[CARGA PRODUCCION (ANIMALES/HA)]])</f>
        <v>3</v>
      </c>
      <c r="X2046" s="190">
        <f t="shared" si="461"/>
        <v>2023</v>
      </c>
      <c r="Y2046" s="190">
        <f t="shared" si="462"/>
        <v>10</v>
      </c>
      <c r="Z2046" s="190" t="e">
        <f t="shared" ca="1" si="463"/>
        <v>#NAME?</v>
      </c>
      <c r="AA2046" s="191">
        <f t="shared" si="473"/>
        <v>45</v>
      </c>
      <c r="AB2046" s="188">
        <f t="shared" si="474"/>
        <v>0.9555555555555556</v>
      </c>
      <c r="AC2046" s="192">
        <f t="shared" si="464"/>
        <v>4.4444444444444398E-2</v>
      </c>
      <c r="AD2046" s="185"/>
    </row>
    <row r="2047" spans="1:30">
      <c r="A2047" s="184">
        <v>45202</v>
      </c>
      <c r="B2047" s="185" t="s">
        <v>81</v>
      </c>
      <c r="C2047" s="185">
        <v>2137</v>
      </c>
      <c r="D2047" s="185">
        <v>30</v>
      </c>
      <c r="E2047" s="185">
        <v>9</v>
      </c>
      <c r="F2047" s="185"/>
      <c r="G2047" s="185">
        <v>100</v>
      </c>
      <c r="H2047" s="185">
        <v>102</v>
      </c>
      <c r="I2047" s="185">
        <v>0</v>
      </c>
      <c r="J2047" s="185">
        <v>12</v>
      </c>
      <c r="K2047" s="185">
        <v>600</v>
      </c>
      <c r="L2047" s="185">
        <v>23.4</v>
      </c>
      <c r="M2047" s="186">
        <v>31.01</v>
      </c>
      <c r="N2047" s="187">
        <f>IF(Tabla2[[#This Row],[LECHE RETIRO DIA]]&lt;&gt;ISBLANK(Tabla2[[#This Row],[LECHE RETIRO DIA]]),SUM(Tabla2[[#This Row],[LECHE TANQUE DIA]:[LECHE RETIRO DIA]]),SUM(Tabla2[[#This Row],[LECHE TANQUE DIA]:[LECHE AUTOCONSUMO DIA]]))</f>
        <v>2176</v>
      </c>
      <c r="O2047" s="188">
        <f t="shared" si="465"/>
        <v>0.98207720588235292</v>
      </c>
      <c r="P2047" s="189">
        <f t="shared" si="466"/>
        <v>21.76</v>
      </c>
      <c r="Q2047" s="189">
        <f t="shared" si="467"/>
        <v>21.37</v>
      </c>
      <c r="R2047" s="189">
        <f t="shared" si="468"/>
        <v>2.5</v>
      </c>
      <c r="S2047" s="189">
        <f t="shared" si="469"/>
        <v>3.6266666666666665</v>
      </c>
      <c r="T2047" s="189">
        <f t="shared" si="470"/>
        <v>6</v>
      </c>
      <c r="U2047" s="189">
        <f t="shared" si="471"/>
        <v>92.991452991453002</v>
      </c>
      <c r="V2047" s="189">
        <f t="shared" si="472"/>
        <v>4.2735042735042734</v>
      </c>
      <c r="W2047" s="189">
        <f>IFERROR(H2047/M2047,Tabla2[[#This Row],[CARGA PRODUCCION (ANIMALES/HA)]])</f>
        <v>3.2892615285391806</v>
      </c>
      <c r="X2047" s="190">
        <f t="shared" si="461"/>
        <v>2023</v>
      </c>
      <c r="Y2047" s="190">
        <f t="shared" si="462"/>
        <v>10</v>
      </c>
      <c r="Z2047" s="190" t="e">
        <f t="shared" ca="1" si="463"/>
        <v>#NAME?</v>
      </c>
      <c r="AA2047" s="191">
        <f t="shared" si="473"/>
        <v>102</v>
      </c>
      <c r="AB2047" s="188">
        <f t="shared" si="474"/>
        <v>0.98039215686274506</v>
      </c>
      <c r="AC2047" s="192">
        <f t="shared" si="464"/>
        <v>1.9607843137254943E-2</v>
      </c>
      <c r="AD2047" s="185"/>
    </row>
    <row r="2048" spans="1:30">
      <c r="A2048" s="184">
        <v>45202</v>
      </c>
      <c r="B2048" s="185" t="s">
        <v>83</v>
      </c>
      <c r="C2048" s="185">
        <v>2200</v>
      </c>
      <c r="D2048" s="185">
        <v>40</v>
      </c>
      <c r="E2048" s="185">
        <v>9</v>
      </c>
      <c r="F2048" s="185"/>
      <c r="G2048" s="185">
        <v>105</v>
      </c>
      <c r="H2048" s="185">
        <v>119</v>
      </c>
      <c r="I2048" s="185">
        <v>2</v>
      </c>
      <c r="J2048" s="185">
        <v>16</v>
      </c>
      <c r="K2048" s="185">
        <v>680</v>
      </c>
      <c r="L2048" s="185">
        <v>29.8</v>
      </c>
      <c r="M2048" s="186">
        <v>36.590000000000003</v>
      </c>
      <c r="N2048" s="187">
        <f>IF(Tabla2[[#This Row],[LECHE RETIRO DIA]]&lt;&gt;ISBLANK(Tabla2[[#This Row],[LECHE RETIRO DIA]]),SUM(Tabla2[[#This Row],[LECHE TANQUE DIA]:[LECHE RETIRO DIA]]),SUM(Tabla2[[#This Row],[LECHE TANQUE DIA]:[LECHE AUTOCONSUMO DIA]]))</f>
        <v>2249</v>
      </c>
      <c r="O2048" s="188">
        <f t="shared" si="465"/>
        <v>0.97821253890618054</v>
      </c>
      <c r="P2048" s="189">
        <f t="shared" si="466"/>
        <v>21.419047619047618</v>
      </c>
      <c r="Q2048" s="189">
        <f t="shared" si="467"/>
        <v>20.952380952380953</v>
      </c>
      <c r="R2048" s="189">
        <f t="shared" si="468"/>
        <v>2.5</v>
      </c>
      <c r="S2048" s="189">
        <f t="shared" si="469"/>
        <v>3.3073529411764704</v>
      </c>
      <c r="T2048" s="189">
        <f t="shared" si="470"/>
        <v>6.4761904761904763</v>
      </c>
      <c r="U2048" s="189">
        <f t="shared" si="471"/>
        <v>75.469798657718115</v>
      </c>
      <c r="V2048" s="189">
        <f t="shared" si="472"/>
        <v>3.523489932885906</v>
      </c>
      <c r="W2048" s="189">
        <f>IFERROR(H2048/M2048,Tabla2[[#This Row],[CARGA PRODUCCION (ANIMALES/HA)]])</f>
        <v>3.252254714402842</v>
      </c>
      <c r="X2048" s="190">
        <f t="shared" si="461"/>
        <v>2023</v>
      </c>
      <c r="Y2048" s="190">
        <f t="shared" si="462"/>
        <v>10</v>
      </c>
      <c r="Z2048" s="190" t="e">
        <f t="shared" ca="1" si="463"/>
        <v>#NAME?</v>
      </c>
      <c r="AA2048" s="191">
        <f t="shared" si="473"/>
        <v>119</v>
      </c>
      <c r="AB2048" s="188">
        <f t="shared" si="474"/>
        <v>0.88235294117647056</v>
      </c>
      <c r="AC2048" s="192">
        <f t="shared" si="464"/>
        <v>0.11764705882352944</v>
      </c>
      <c r="AD2048" s="185"/>
    </row>
    <row r="2049" spans="1:30">
      <c r="A2049" s="184">
        <v>45202</v>
      </c>
      <c r="B2049" s="185" t="s">
        <v>85</v>
      </c>
      <c r="C2049" s="185">
        <v>1588</v>
      </c>
      <c r="D2049" s="185">
        <v>60</v>
      </c>
      <c r="E2049" s="185">
        <v>9</v>
      </c>
      <c r="F2049" s="185"/>
      <c r="G2049" s="185">
        <v>91</v>
      </c>
      <c r="H2049" s="185">
        <v>102</v>
      </c>
      <c r="I2049" s="185">
        <v>0</v>
      </c>
      <c r="J2049" s="185">
        <v>5</v>
      </c>
      <c r="K2049" s="185">
        <v>480</v>
      </c>
      <c r="L2049" s="185">
        <v>26.01</v>
      </c>
      <c r="M2049" s="186">
        <v>34.119999999999997</v>
      </c>
      <c r="N2049" s="187">
        <f>IF(Tabla2[[#This Row],[LECHE RETIRO DIA]]&lt;&gt;ISBLANK(Tabla2[[#This Row],[LECHE RETIRO DIA]]),SUM(Tabla2[[#This Row],[LECHE TANQUE DIA]:[LECHE RETIRO DIA]]),SUM(Tabla2[[#This Row],[LECHE TANQUE DIA]:[LECHE AUTOCONSUMO DIA]]))</f>
        <v>1657</v>
      </c>
      <c r="O2049" s="188">
        <f t="shared" si="465"/>
        <v>0.95835847917923955</v>
      </c>
      <c r="P2049" s="189">
        <f t="shared" si="466"/>
        <v>18.208791208791208</v>
      </c>
      <c r="Q2049" s="189">
        <f t="shared" si="467"/>
        <v>17.450549450549449</v>
      </c>
      <c r="R2049" s="189">
        <f t="shared" si="468"/>
        <v>12</v>
      </c>
      <c r="S2049" s="189">
        <f t="shared" si="469"/>
        <v>3.4520833333333334</v>
      </c>
      <c r="T2049" s="189">
        <f t="shared" si="470"/>
        <v>5.2747252747252746</v>
      </c>
      <c r="U2049" s="189">
        <f t="shared" si="471"/>
        <v>63.706266820453671</v>
      </c>
      <c r="V2049" s="189">
        <f t="shared" si="472"/>
        <v>3.4986543637062666</v>
      </c>
      <c r="W2049" s="189">
        <f>IFERROR(H2049/M2049,Tabla2[[#This Row],[CARGA PRODUCCION (ANIMALES/HA)]])</f>
        <v>2.9894490035169992</v>
      </c>
      <c r="X2049" s="190">
        <f t="shared" si="461"/>
        <v>2023</v>
      </c>
      <c r="Y2049" s="190">
        <f t="shared" si="462"/>
        <v>10</v>
      </c>
      <c r="Z2049" s="190" t="e">
        <f t="shared" ca="1" si="463"/>
        <v>#NAME?</v>
      </c>
      <c r="AA2049" s="191">
        <f t="shared" si="473"/>
        <v>102</v>
      </c>
      <c r="AB2049" s="188">
        <f t="shared" si="474"/>
        <v>0.89215686274509809</v>
      </c>
      <c r="AC2049" s="192">
        <f t="shared" si="464"/>
        <v>0.10784313725490191</v>
      </c>
      <c r="AD2049" s="185"/>
    </row>
    <row r="2050" spans="1:30">
      <c r="A2050" s="184">
        <v>45202</v>
      </c>
      <c r="B2050" s="185" t="s">
        <v>88</v>
      </c>
      <c r="C2050" s="185">
        <v>782</v>
      </c>
      <c r="D2050" s="185">
        <v>15</v>
      </c>
      <c r="E2050" s="185">
        <v>5</v>
      </c>
      <c r="F2050" s="185"/>
      <c r="G2050" s="185">
        <v>43</v>
      </c>
      <c r="H2050" s="185">
        <v>45</v>
      </c>
      <c r="I2050" s="185">
        <v>0</v>
      </c>
      <c r="J2050" s="185">
        <v>8</v>
      </c>
      <c r="K2050" s="185">
        <v>180</v>
      </c>
      <c r="L2050" s="185">
        <v>14</v>
      </c>
      <c r="M2050" s="186">
        <v>15</v>
      </c>
      <c r="N2050" s="187">
        <f>IF(Tabla2[[#This Row],[LECHE RETIRO DIA]]&lt;&gt;ISBLANK(Tabla2[[#This Row],[LECHE RETIRO DIA]]),SUM(Tabla2[[#This Row],[LECHE TANQUE DIA]:[LECHE RETIRO DIA]]),SUM(Tabla2[[#This Row],[LECHE TANQUE DIA]:[LECHE AUTOCONSUMO DIA]]))</f>
        <v>802</v>
      </c>
      <c r="O2050" s="188">
        <f t="shared" si="465"/>
        <v>0.97506234413965087</v>
      </c>
      <c r="P2050" s="189">
        <f t="shared" si="466"/>
        <v>18.651162790697676</v>
      </c>
      <c r="Q2050" s="189">
        <f t="shared" si="467"/>
        <v>18.186046511627907</v>
      </c>
      <c r="R2050" s="189">
        <f t="shared" si="468"/>
        <v>1.875</v>
      </c>
      <c r="S2050" s="189">
        <f t="shared" si="469"/>
        <v>4.4555555555555557</v>
      </c>
      <c r="T2050" s="189">
        <f t="shared" si="470"/>
        <v>4.1860465116279073</v>
      </c>
      <c r="U2050" s="189">
        <f t="shared" si="471"/>
        <v>57.285714285714285</v>
      </c>
      <c r="V2050" s="189">
        <f t="shared" si="472"/>
        <v>3.0714285714285716</v>
      </c>
      <c r="W2050" s="189">
        <f>IFERROR(H2050/M2050,Tabla2[[#This Row],[CARGA PRODUCCION (ANIMALES/HA)]])</f>
        <v>3</v>
      </c>
      <c r="X2050" s="190">
        <f t="shared" si="461"/>
        <v>2023</v>
      </c>
      <c r="Y2050" s="190">
        <f t="shared" si="462"/>
        <v>10</v>
      </c>
      <c r="Z2050" s="190" t="e">
        <f t="shared" ca="1" si="463"/>
        <v>#NAME?</v>
      </c>
      <c r="AA2050" s="191">
        <f t="shared" si="473"/>
        <v>45</v>
      </c>
      <c r="AB2050" s="188">
        <f t="shared" si="474"/>
        <v>0.9555555555555556</v>
      </c>
      <c r="AC2050" s="192">
        <f t="shared" si="464"/>
        <v>4.4444444444444398E-2</v>
      </c>
      <c r="AD2050" s="185"/>
    </row>
    <row r="2051" spans="1:30">
      <c r="A2051" s="209">
        <v>45203</v>
      </c>
      <c r="B2051" s="185" t="s">
        <v>80</v>
      </c>
      <c r="C2051" s="185">
        <v>2105</v>
      </c>
      <c r="D2051" s="185">
        <v>30</v>
      </c>
      <c r="E2051" s="185">
        <v>9</v>
      </c>
      <c r="F2051" s="185"/>
      <c r="G2051" s="185">
        <v>100</v>
      </c>
      <c r="H2051" s="185">
        <v>102</v>
      </c>
      <c r="I2051" s="185">
        <v>0</v>
      </c>
      <c r="J2051" s="185">
        <v>12</v>
      </c>
      <c r="K2051" s="185">
        <v>600</v>
      </c>
      <c r="L2051" s="185">
        <v>23.4</v>
      </c>
      <c r="M2051" s="186">
        <v>31.01</v>
      </c>
      <c r="N2051" s="187">
        <f>IF(Tabla2[[#This Row],[LECHE RETIRO DIA]]&lt;&gt;ISBLANK(Tabla2[[#This Row],[LECHE RETIRO DIA]]),SUM(Tabla2[[#This Row],[LECHE TANQUE DIA]:[LECHE RETIRO DIA]]),SUM(Tabla2[[#This Row],[LECHE TANQUE DIA]:[LECHE AUTOCONSUMO DIA]]))</f>
        <v>2144</v>
      </c>
      <c r="O2051" s="188">
        <f t="shared" si="465"/>
        <v>0.98180970149253732</v>
      </c>
      <c r="P2051" s="189">
        <f t="shared" si="466"/>
        <v>21.44</v>
      </c>
      <c r="Q2051" s="189">
        <f t="shared" si="467"/>
        <v>21.05</v>
      </c>
      <c r="R2051" s="189">
        <f t="shared" si="468"/>
        <v>2.5</v>
      </c>
      <c r="S2051" s="189">
        <f t="shared" si="469"/>
        <v>3.5733333333333333</v>
      </c>
      <c r="T2051" s="189">
        <f t="shared" si="470"/>
        <v>6</v>
      </c>
      <c r="U2051" s="189">
        <f t="shared" si="471"/>
        <v>91.623931623931625</v>
      </c>
      <c r="V2051" s="189">
        <f t="shared" si="472"/>
        <v>4.2735042735042734</v>
      </c>
      <c r="W2051" s="189">
        <f>IFERROR(H2051/M2051,Tabla2[[#This Row],[CARGA PRODUCCION (ANIMALES/HA)]])</f>
        <v>3.2892615285391806</v>
      </c>
      <c r="X2051" s="190">
        <f t="shared" si="461"/>
        <v>2023</v>
      </c>
      <c r="Y2051" s="190">
        <f t="shared" si="462"/>
        <v>10</v>
      </c>
      <c r="Z2051" s="190" t="e">
        <f t="shared" ca="1" si="463"/>
        <v>#NAME?</v>
      </c>
      <c r="AA2051" s="191">
        <f t="shared" si="473"/>
        <v>102</v>
      </c>
      <c r="AB2051" s="188">
        <f t="shared" si="474"/>
        <v>0.98039215686274506</v>
      </c>
      <c r="AC2051" s="192">
        <f t="shared" si="464"/>
        <v>1.9607843137254943E-2</v>
      </c>
      <c r="AD2051" s="185"/>
    </row>
    <row r="2052" spans="1:30">
      <c r="A2052" s="184">
        <v>45203</v>
      </c>
      <c r="B2052" s="185" t="s">
        <v>83</v>
      </c>
      <c r="C2052" s="185">
        <v>2172</v>
      </c>
      <c r="D2052" s="185">
        <v>40</v>
      </c>
      <c r="E2052" s="185">
        <v>9</v>
      </c>
      <c r="F2052" s="185"/>
      <c r="G2052" s="185">
        <v>105</v>
      </c>
      <c r="H2052" s="185">
        <v>119</v>
      </c>
      <c r="I2052" s="185">
        <v>2</v>
      </c>
      <c r="J2052" s="185">
        <v>16</v>
      </c>
      <c r="K2052" s="185">
        <v>680</v>
      </c>
      <c r="L2052" s="185">
        <v>29.8</v>
      </c>
      <c r="M2052" s="186">
        <v>36.590000000000003</v>
      </c>
      <c r="N2052" s="187">
        <f>IF(Tabla2[[#This Row],[LECHE RETIRO DIA]]&lt;&gt;ISBLANK(Tabla2[[#This Row],[LECHE RETIRO DIA]]),SUM(Tabla2[[#This Row],[LECHE TANQUE DIA]:[LECHE RETIRO DIA]]),SUM(Tabla2[[#This Row],[LECHE TANQUE DIA]:[LECHE AUTOCONSUMO DIA]]))</f>
        <v>2221</v>
      </c>
      <c r="O2052" s="188">
        <f t="shared" si="465"/>
        <v>0.97793786582620446</v>
      </c>
      <c r="P2052" s="189">
        <f t="shared" si="466"/>
        <v>21.152380952380952</v>
      </c>
      <c r="Q2052" s="189">
        <f t="shared" si="467"/>
        <v>20.685714285714287</v>
      </c>
      <c r="R2052" s="189">
        <f t="shared" si="468"/>
        <v>2.5</v>
      </c>
      <c r="S2052" s="189">
        <f t="shared" si="469"/>
        <v>3.2661764705882352</v>
      </c>
      <c r="T2052" s="189">
        <f t="shared" si="470"/>
        <v>6.4761904761904763</v>
      </c>
      <c r="U2052" s="189">
        <f t="shared" si="471"/>
        <v>74.53020134228187</v>
      </c>
      <c r="V2052" s="189">
        <f t="shared" si="472"/>
        <v>3.523489932885906</v>
      </c>
      <c r="W2052" s="189">
        <f>IFERROR(H2052/M2052,Tabla2[[#This Row],[CARGA PRODUCCION (ANIMALES/HA)]])</f>
        <v>3.252254714402842</v>
      </c>
      <c r="X2052" s="190">
        <f t="shared" si="461"/>
        <v>2023</v>
      </c>
      <c r="Y2052" s="190">
        <f t="shared" si="462"/>
        <v>10</v>
      </c>
      <c r="Z2052" s="190" t="e">
        <f t="shared" ca="1" si="463"/>
        <v>#NAME?</v>
      </c>
      <c r="AA2052" s="191">
        <f t="shared" si="473"/>
        <v>119</v>
      </c>
      <c r="AB2052" s="188">
        <f t="shared" si="474"/>
        <v>0.88235294117647056</v>
      </c>
      <c r="AC2052" s="192">
        <f t="shared" si="464"/>
        <v>0.11764705882352944</v>
      </c>
      <c r="AD2052" s="185"/>
    </row>
    <row r="2053" spans="1:30">
      <c r="A2053" s="184">
        <v>45203</v>
      </c>
      <c r="B2053" s="185" t="s">
        <v>85</v>
      </c>
      <c r="C2053" s="185">
        <v>1618</v>
      </c>
      <c r="D2053" s="185">
        <v>60</v>
      </c>
      <c r="E2053" s="185">
        <v>9</v>
      </c>
      <c r="F2053" s="185"/>
      <c r="G2053" s="185">
        <v>88</v>
      </c>
      <c r="H2053" s="185">
        <v>100</v>
      </c>
      <c r="I2053" s="185">
        <v>0</v>
      </c>
      <c r="J2053" s="185">
        <v>5</v>
      </c>
      <c r="K2053" s="185">
        <v>480</v>
      </c>
      <c r="L2053" s="185">
        <v>26.01</v>
      </c>
      <c r="M2053" s="186">
        <v>34.119999999999997</v>
      </c>
      <c r="N2053" s="187">
        <f>IF(Tabla2[[#This Row],[LECHE RETIRO DIA]]&lt;&gt;ISBLANK(Tabla2[[#This Row],[LECHE RETIRO DIA]]),SUM(Tabla2[[#This Row],[LECHE TANQUE DIA]:[LECHE RETIRO DIA]]),SUM(Tabla2[[#This Row],[LECHE TANQUE DIA]:[LECHE AUTOCONSUMO DIA]]))</f>
        <v>1687</v>
      </c>
      <c r="O2053" s="188">
        <f t="shared" si="465"/>
        <v>0.95909899229401308</v>
      </c>
      <c r="P2053" s="189">
        <f t="shared" si="466"/>
        <v>19.170454545454547</v>
      </c>
      <c r="Q2053" s="189">
        <f t="shared" si="467"/>
        <v>18.386363636363637</v>
      </c>
      <c r="R2053" s="189">
        <f t="shared" si="468"/>
        <v>12</v>
      </c>
      <c r="S2053" s="189">
        <f t="shared" si="469"/>
        <v>3.5145833333333334</v>
      </c>
      <c r="T2053" s="189">
        <f t="shared" si="470"/>
        <v>5.4545454545454541</v>
      </c>
      <c r="U2053" s="189">
        <f t="shared" si="471"/>
        <v>64.859669357939254</v>
      </c>
      <c r="V2053" s="189">
        <f t="shared" si="472"/>
        <v>3.3833141099577082</v>
      </c>
      <c r="W2053" s="189">
        <f>IFERROR(H2053/M2053,Tabla2[[#This Row],[CARGA PRODUCCION (ANIMALES/HA)]])</f>
        <v>2.9308323563892147</v>
      </c>
      <c r="X2053" s="190">
        <f t="shared" si="461"/>
        <v>2023</v>
      </c>
      <c r="Y2053" s="190">
        <f t="shared" si="462"/>
        <v>10</v>
      </c>
      <c r="Z2053" s="190" t="e">
        <f t="shared" ca="1" si="463"/>
        <v>#NAME?</v>
      </c>
      <c r="AA2053" s="191">
        <f t="shared" si="473"/>
        <v>100</v>
      </c>
      <c r="AB2053" s="188">
        <f t="shared" si="474"/>
        <v>0.88</v>
      </c>
      <c r="AC2053" s="192">
        <f t="shared" si="464"/>
        <v>0.12</v>
      </c>
      <c r="AD2053" s="185"/>
    </row>
    <row r="2054" spans="1:30">
      <c r="A2054" s="184">
        <v>45203</v>
      </c>
      <c r="B2054" s="185" t="s">
        <v>117</v>
      </c>
      <c r="C2054" s="185">
        <v>740</v>
      </c>
      <c r="D2054" s="185">
        <v>150</v>
      </c>
      <c r="E2054" s="185">
        <v>5</v>
      </c>
      <c r="F2054" s="185"/>
      <c r="G2054" s="185">
        <v>43</v>
      </c>
      <c r="H2054" s="185">
        <v>45</v>
      </c>
      <c r="I2054" s="185">
        <v>0</v>
      </c>
      <c r="J2054" s="185">
        <v>8</v>
      </c>
      <c r="K2054" s="185">
        <v>180</v>
      </c>
      <c r="L2054" s="185">
        <v>14</v>
      </c>
      <c r="M2054" s="186">
        <v>15</v>
      </c>
      <c r="N2054" s="187">
        <f>IF(Tabla2[[#This Row],[LECHE RETIRO DIA]]&lt;&gt;ISBLANK(Tabla2[[#This Row],[LECHE RETIRO DIA]]),SUM(Tabla2[[#This Row],[LECHE TANQUE DIA]:[LECHE RETIRO DIA]]),SUM(Tabla2[[#This Row],[LECHE TANQUE DIA]:[LECHE AUTOCONSUMO DIA]]))</f>
        <v>895</v>
      </c>
      <c r="O2054" s="188">
        <f t="shared" si="465"/>
        <v>0.82681564245810057</v>
      </c>
      <c r="P2054" s="189">
        <f t="shared" si="466"/>
        <v>20.813953488372093</v>
      </c>
      <c r="Q2054" s="189">
        <f t="shared" si="467"/>
        <v>17.209302325581394</v>
      </c>
      <c r="R2054" s="189">
        <f t="shared" si="468"/>
        <v>18.75</v>
      </c>
      <c r="S2054" s="189">
        <f t="shared" si="469"/>
        <v>4.9722222222222223</v>
      </c>
      <c r="T2054" s="189">
        <f t="shared" si="470"/>
        <v>4.1860465116279073</v>
      </c>
      <c r="U2054" s="189">
        <f t="shared" si="471"/>
        <v>63.928571428571431</v>
      </c>
      <c r="V2054" s="189">
        <f t="shared" si="472"/>
        <v>3.0714285714285716</v>
      </c>
      <c r="W2054" s="189">
        <f>IFERROR(H2054/M2054,Tabla2[[#This Row],[CARGA PRODUCCION (ANIMALES/HA)]])</f>
        <v>3</v>
      </c>
      <c r="X2054" s="190">
        <f t="shared" si="461"/>
        <v>2023</v>
      </c>
      <c r="Y2054" s="190">
        <f t="shared" si="462"/>
        <v>10</v>
      </c>
      <c r="Z2054" s="190" t="e">
        <f t="shared" ca="1" si="463"/>
        <v>#NAME?</v>
      </c>
      <c r="AA2054" s="191">
        <f t="shared" si="473"/>
        <v>45</v>
      </c>
      <c r="AB2054" s="188">
        <f t="shared" si="474"/>
        <v>0.9555555555555556</v>
      </c>
      <c r="AC2054" s="192">
        <f t="shared" si="464"/>
        <v>4.4444444444444398E-2</v>
      </c>
      <c r="AD2054" s="185"/>
    </row>
    <row r="2055" spans="1:30">
      <c r="A2055" s="184">
        <v>45204</v>
      </c>
      <c r="B2055" s="185" t="s">
        <v>80</v>
      </c>
      <c r="C2055" s="185">
        <v>1962</v>
      </c>
      <c r="D2055" s="185">
        <v>30</v>
      </c>
      <c r="E2055" s="185">
        <v>9</v>
      </c>
      <c r="F2055" s="185"/>
      <c r="G2055" s="185">
        <v>100</v>
      </c>
      <c r="H2055" s="185">
        <v>102</v>
      </c>
      <c r="I2055" s="185">
        <v>1</v>
      </c>
      <c r="J2055" s="185">
        <v>12</v>
      </c>
      <c r="K2055" s="185">
        <v>600</v>
      </c>
      <c r="L2055" s="185">
        <v>23.4</v>
      </c>
      <c r="M2055" s="186">
        <v>31.01</v>
      </c>
      <c r="N2055" s="187">
        <f>IF(Tabla2[[#This Row],[LECHE RETIRO DIA]]&lt;&gt;ISBLANK(Tabla2[[#This Row],[LECHE RETIRO DIA]]),SUM(Tabla2[[#This Row],[LECHE TANQUE DIA]:[LECHE RETIRO DIA]]),SUM(Tabla2[[#This Row],[LECHE TANQUE DIA]:[LECHE AUTOCONSUMO DIA]]))</f>
        <v>2001</v>
      </c>
      <c r="O2055" s="188">
        <f t="shared" si="465"/>
        <v>0.98050974512743627</v>
      </c>
      <c r="P2055" s="189">
        <f t="shared" si="466"/>
        <v>20.010000000000002</v>
      </c>
      <c r="Q2055" s="189">
        <f t="shared" si="467"/>
        <v>19.62</v>
      </c>
      <c r="R2055" s="189">
        <f t="shared" si="468"/>
        <v>2.5</v>
      </c>
      <c r="S2055" s="189">
        <f t="shared" si="469"/>
        <v>3.335</v>
      </c>
      <c r="T2055" s="189">
        <f t="shared" si="470"/>
        <v>6</v>
      </c>
      <c r="U2055" s="189">
        <f t="shared" si="471"/>
        <v>85.512820512820511</v>
      </c>
      <c r="V2055" s="189">
        <f t="shared" si="472"/>
        <v>4.2735042735042734</v>
      </c>
      <c r="W2055" s="189">
        <f>IFERROR(H2055/M2055,Tabla2[[#This Row],[CARGA PRODUCCION (ANIMALES/HA)]])</f>
        <v>3.2892615285391806</v>
      </c>
      <c r="X2055" s="190">
        <f t="shared" si="461"/>
        <v>2023</v>
      </c>
      <c r="Y2055" s="190">
        <f t="shared" si="462"/>
        <v>10</v>
      </c>
      <c r="Z2055" s="190" t="e">
        <f t="shared" ca="1" si="463"/>
        <v>#NAME?</v>
      </c>
      <c r="AA2055" s="191">
        <f t="shared" si="473"/>
        <v>102</v>
      </c>
      <c r="AB2055" s="188">
        <f t="shared" si="474"/>
        <v>0.98039215686274506</v>
      </c>
      <c r="AC2055" s="192">
        <f t="shared" si="464"/>
        <v>1.9607843137254943E-2</v>
      </c>
      <c r="AD2055" s="185"/>
    </row>
    <row r="2056" spans="1:30">
      <c r="A2056" s="184">
        <v>45204</v>
      </c>
      <c r="B2056" s="185" t="s">
        <v>83</v>
      </c>
      <c r="C2056" s="185">
        <v>2127</v>
      </c>
      <c r="D2056" s="185">
        <v>40</v>
      </c>
      <c r="E2056" s="185">
        <v>9</v>
      </c>
      <c r="F2056" s="185"/>
      <c r="G2056" s="185">
        <v>105</v>
      </c>
      <c r="H2056" s="185">
        <v>119</v>
      </c>
      <c r="I2056" s="185">
        <v>2</v>
      </c>
      <c r="J2056" s="185">
        <v>16</v>
      </c>
      <c r="K2056" s="185">
        <v>680</v>
      </c>
      <c r="L2056" s="185">
        <v>29.8</v>
      </c>
      <c r="M2056" s="186">
        <v>36.590000000000003</v>
      </c>
      <c r="N2056" s="187">
        <f>IF(Tabla2[[#This Row],[LECHE RETIRO DIA]]&lt;&gt;ISBLANK(Tabla2[[#This Row],[LECHE RETIRO DIA]]),SUM(Tabla2[[#This Row],[LECHE TANQUE DIA]:[LECHE RETIRO DIA]]),SUM(Tabla2[[#This Row],[LECHE TANQUE DIA]:[LECHE AUTOCONSUMO DIA]]))</f>
        <v>2176</v>
      </c>
      <c r="O2056" s="188">
        <f t="shared" si="465"/>
        <v>0.97748161764705888</v>
      </c>
      <c r="P2056" s="189">
        <f t="shared" si="466"/>
        <v>20.723809523809525</v>
      </c>
      <c r="Q2056" s="189">
        <f t="shared" si="467"/>
        <v>20.257142857142856</v>
      </c>
      <c r="R2056" s="189">
        <f t="shared" si="468"/>
        <v>2.5</v>
      </c>
      <c r="S2056" s="189">
        <f t="shared" si="469"/>
        <v>3.2</v>
      </c>
      <c r="T2056" s="189">
        <f t="shared" si="470"/>
        <v>6.4761904761904763</v>
      </c>
      <c r="U2056" s="189">
        <f t="shared" si="471"/>
        <v>73.020134228187914</v>
      </c>
      <c r="V2056" s="189">
        <f t="shared" si="472"/>
        <v>3.523489932885906</v>
      </c>
      <c r="W2056" s="189">
        <f>IFERROR(H2056/M2056,Tabla2[[#This Row],[CARGA PRODUCCION (ANIMALES/HA)]])</f>
        <v>3.252254714402842</v>
      </c>
      <c r="X2056" s="190">
        <f t="shared" si="461"/>
        <v>2023</v>
      </c>
      <c r="Y2056" s="190">
        <f t="shared" si="462"/>
        <v>10</v>
      </c>
      <c r="Z2056" s="190" t="e">
        <f t="shared" ca="1" si="463"/>
        <v>#NAME?</v>
      </c>
      <c r="AA2056" s="191">
        <f t="shared" si="473"/>
        <v>119</v>
      </c>
      <c r="AB2056" s="188">
        <f t="shared" si="474"/>
        <v>0.88235294117647056</v>
      </c>
      <c r="AC2056" s="192">
        <f t="shared" si="464"/>
        <v>0.11764705882352944</v>
      </c>
      <c r="AD2056" s="185"/>
    </row>
    <row r="2057" spans="1:30">
      <c r="A2057" s="184">
        <v>45204</v>
      </c>
      <c r="B2057" s="185" t="s">
        <v>85</v>
      </c>
      <c r="C2057" s="185">
        <v>1507</v>
      </c>
      <c r="D2057" s="185">
        <v>60</v>
      </c>
      <c r="E2057" s="185">
        <v>9</v>
      </c>
      <c r="F2057" s="185"/>
      <c r="G2057" s="185">
        <v>88</v>
      </c>
      <c r="H2057" s="185">
        <v>100</v>
      </c>
      <c r="I2057" s="185">
        <v>0</v>
      </c>
      <c r="J2057" s="185">
        <v>5</v>
      </c>
      <c r="K2057" s="185">
        <v>480</v>
      </c>
      <c r="L2057" s="185">
        <v>26.01</v>
      </c>
      <c r="M2057" s="186">
        <v>34.119999999999997</v>
      </c>
      <c r="N2057" s="187">
        <f>IF(Tabla2[[#This Row],[LECHE RETIRO DIA]]&lt;&gt;ISBLANK(Tabla2[[#This Row],[LECHE RETIRO DIA]]),SUM(Tabla2[[#This Row],[LECHE TANQUE DIA]:[LECHE RETIRO DIA]]),SUM(Tabla2[[#This Row],[LECHE TANQUE DIA]:[LECHE AUTOCONSUMO DIA]]))</f>
        <v>1576</v>
      </c>
      <c r="O2057" s="188">
        <f t="shared" si="465"/>
        <v>0.95621827411167515</v>
      </c>
      <c r="P2057" s="189">
        <f t="shared" si="466"/>
        <v>17.90909090909091</v>
      </c>
      <c r="Q2057" s="189">
        <f t="shared" si="467"/>
        <v>17.125</v>
      </c>
      <c r="R2057" s="189">
        <f t="shared" si="468"/>
        <v>12</v>
      </c>
      <c r="S2057" s="189">
        <f t="shared" si="469"/>
        <v>3.2833333333333332</v>
      </c>
      <c r="T2057" s="189">
        <f t="shared" si="470"/>
        <v>5.4545454545454541</v>
      </c>
      <c r="U2057" s="189">
        <f t="shared" si="471"/>
        <v>60.592079969242597</v>
      </c>
      <c r="V2057" s="189">
        <f t="shared" si="472"/>
        <v>3.3833141099577082</v>
      </c>
      <c r="W2057" s="189">
        <f>IFERROR(H2057/M2057,Tabla2[[#This Row],[CARGA PRODUCCION (ANIMALES/HA)]])</f>
        <v>2.9308323563892147</v>
      </c>
      <c r="X2057" s="190">
        <f t="shared" si="461"/>
        <v>2023</v>
      </c>
      <c r="Y2057" s="190">
        <f t="shared" si="462"/>
        <v>10</v>
      </c>
      <c r="Z2057" s="190" t="e">
        <f t="shared" ca="1" si="463"/>
        <v>#NAME?</v>
      </c>
      <c r="AA2057" s="191">
        <f t="shared" si="473"/>
        <v>100</v>
      </c>
      <c r="AB2057" s="188">
        <f t="shared" si="474"/>
        <v>0.88</v>
      </c>
      <c r="AC2057" s="192">
        <f t="shared" si="464"/>
        <v>0.12</v>
      </c>
      <c r="AD2057" s="185"/>
    </row>
    <row r="2058" spans="1:30">
      <c r="A2058" s="184">
        <v>45204</v>
      </c>
      <c r="B2058" s="185" t="s">
        <v>117</v>
      </c>
      <c r="C2058" s="185">
        <v>742</v>
      </c>
      <c r="D2058" s="185">
        <v>15</v>
      </c>
      <c r="E2058" s="185">
        <v>5</v>
      </c>
      <c r="F2058" s="185"/>
      <c r="G2058" s="185">
        <v>43</v>
      </c>
      <c r="H2058" s="185">
        <v>45</v>
      </c>
      <c r="I2058" s="185">
        <v>0</v>
      </c>
      <c r="J2058" s="185">
        <v>8</v>
      </c>
      <c r="K2058" s="185">
        <v>180</v>
      </c>
      <c r="L2058" s="185">
        <v>14</v>
      </c>
      <c r="M2058" s="186">
        <v>15</v>
      </c>
      <c r="N2058" s="187">
        <f>IF(Tabla2[[#This Row],[LECHE RETIRO DIA]]&lt;&gt;ISBLANK(Tabla2[[#This Row],[LECHE RETIRO DIA]]),SUM(Tabla2[[#This Row],[LECHE TANQUE DIA]:[LECHE RETIRO DIA]]),SUM(Tabla2[[#This Row],[LECHE TANQUE DIA]:[LECHE AUTOCONSUMO DIA]]))</f>
        <v>762</v>
      </c>
      <c r="O2058" s="188">
        <f t="shared" si="465"/>
        <v>0.97375328083989499</v>
      </c>
      <c r="P2058" s="189">
        <f t="shared" si="466"/>
        <v>17.720930232558139</v>
      </c>
      <c r="Q2058" s="189">
        <f t="shared" si="467"/>
        <v>17.255813953488371</v>
      </c>
      <c r="R2058" s="189">
        <f t="shared" si="468"/>
        <v>1.875</v>
      </c>
      <c r="S2058" s="189">
        <f t="shared" si="469"/>
        <v>4.2333333333333334</v>
      </c>
      <c r="T2058" s="189">
        <f t="shared" si="470"/>
        <v>4.1860465116279073</v>
      </c>
      <c r="U2058" s="189">
        <f t="shared" si="471"/>
        <v>54.428571428571431</v>
      </c>
      <c r="V2058" s="189">
        <f t="shared" si="472"/>
        <v>3.0714285714285716</v>
      </c>
      <c r="W2058" s="189">
        <f>IFERROR(H2058/M2058,Tabla2[[#This Row],[CARGA PRODUCCION (ANIMALES/HA)]])</f>
        <v>3</v>
      </c>
      <c r="X2058" s="190">
        <f t="shared" si="461"/>
        <v>2023</v>
      </c>
      <c r="Y2058" s="190">
        <f t="shared" si="462"/>
        <v>10</v>
      </c>
      <c r="Z2058" s="190" t="e">
        <f t="shared" ca="1" si="463"/>
        <v>#NAME?</v>
      </c>
      <c r="AA2058" s="191">
        <f t="shared" si="473"/>
        <v>45</v>
      </c>
      <c r="AB2058" s="188">
        <f t="shared" si="474"/>
        <v>0.9555555555555556</v>
      </c>
      <c r="AC2058" s="192">
        <f t="shared" si="464"/>
        <v>4.4444444444444398E-2</v>
      </c>
      <c r="AD2058" s="185"/>
    </row>
    <row r="2059" spans="1:30">
      <c r="A2059" s="184">
        <v>45205</v>
      </c>
      <c r="B2059" s="185" t="s">
        <v>81</v>
      </c>
      <c r="C2059" s="185">
        <v>2054</v>
      </c>
      <c r="D2059" s="185">
        <v>30</v>
      </c>
      <c r="E2059" s="185">
        <v>9</v>
      </c>
      <c r="F2059" s="185"/>
      <c r="G2059" s="185">
        <v>95</v>
      </c>
      <c r="H2059" s="185">
        <v>97</v>
      </c>
      <c r="I2059" s="185">
        <v>1</v>
      </c>
      <c r="J2059" s="185">
        <v>12</v>
      </c>
      <c r="K2059" s="185">
        <v>600</v>
      </c>
      <c r="L2059" s="185">
        <v>23.4</v>
      </c>
      <c r="M2059" s="186">
        <v>31.01</v>
      </c>
      <c r="N2059" s="187">
        <f>IF(Tabla2[[#This Row],[LECHE RETIRO DIA]]&lt;&gt;ISBLANK(Tabla2[[#This Row],[LECHE RETIRO DIA]]),SUM(Tabla2[[#This Row],[LECHE TANQUE DIA]:[LECHE RETIRO DIA]]),SUM(Tabla2[[#This Row],[LECHE TANQUE DIA]:[LECHE AUTOCONSUMO DIA]]))</f>
        <v>2093</v>
      </c>
      <c r="O2059" s="188">
        <f t="shared" si="465"/>
        <v>0.98136645962732916</v>
      </c>
      <c r="P2059" s="189">
        <f t="shared" si="466"/>
        <v>22.03157894736842</v>
      </c>
      <c r="Q2059" s="189">
        <f t="shared" si="467"/>
        <v>21.621052631578948</v>
      </c>
      <c r="R2059" s="189">
        <f t="shared" si="468"/>
        <v>2.5</v>
      </c>
      <c r="S2059" s="189">
        <f t="shared" si="469"/>
        <v>3.4883333333333333</v>
      </c>
      <c r="T2059" s="189">
        <f t="shared" si="470"/>
        <v>6.3157894736842106</v>
      </c>
      <c r="U2059" s="189">
        <f t="shared" si="471"/>
        <v>89.444444444444443</v>
      </c>
      <c r="V2059" s="189">
        <f t="shared" si="472"/>
        <v>4.0598290598290605</v>
      </c>
      <c r="W2059" s="189">
        <f>IFERROR(H2059/M2059,Tabla2[[#This Row],[CARGA PRODUCCION (ANIMALES/HA)]])</f>
        <v>3.1280232183166721</v>
      </c>
      <c r="X2059" s="190">
        <f t="shared" si="461"/>
        <v>2023</v>
      </c>
      <c r="Y2059" s="190">
        <f t="shared" si="462"/>
        <v>10</v>
      </c>
      <c r="Z2059" s="190" t="e">
        <f t="shared" ca="1" si="463"/>
        <v>#NAME?</v>
      </c>
      <c r="AA2059" s="191">
        <f t="shared" si="473"/>
        <v>97</v>
      </c>
      <c r="AB2059" s="188">
        <f t="shared" si="474"/>
        <v>0.97938144329896903</v>
      </c>
      <c r="AC2059" s="192">
        <f t="shared" si="464"/>
        <v>2.0618556701030966E-2</v>
      </c>
      <c r="AD2059" s="185"/>
    </row>
    <row r="2060" spans="1:30">
      <c r="A2060" s="184">
        <v>45205</v>
      </c>
      <c r="B2060" s="185" t="s">
        <v>83</v>
      </c>
      <c r="C2060" s="185">
        <v>2029</v>
      </c>
      <c r="D2060" s="185">
        <v>40</v>
      </c>
      <c r="E2060" s="185">
        <v>9</v>
      </c>
      <c r="F2060" s="185"/>
      <c r="G2060" s="185">
        <v>106</v>
      </c>
      <c r="H2060" s="185">
        <v>119</v>
      </c>
      <c r="I2060" s="185">
        <v>2</v>
      </c>
      <c r="J2060" s="185">
        <v>16</v>
      </c>
      <c r="K2060" s="185">
        <v>680</v>
      </c>
      <c r="L2060" s="185">
        <v>29.8</v>
      </c>
      <c r="M2060" s="186">
        <v>36.590000000000003</v>
      </c>
      <c r="N2060" s="187">
        <f>IF(Tabla2[[#This Row],[LECHE RETIRO DIA]]&lt;&gt;ISBLANK(Tabla2[[#This Row],[LECHE RETIRO DIA]]),SUM(Tabla2[[#This Row],[LECHE TANQUE DIA]:[LECHE RETIRO DIA]]),SUM(Tabla2[[#This Row],[LECHE TANQUE DIA]:[LECHE AUTOCONSUMO DIA]]))</f>
        <v>2078</v>
      </c>
      <c r="O2060" s="188">
        <f t="shared" si="465"/>
        <v>0.97641963426371514</v>
      </c>
      <c r="P2060" s="189">
        <f t="shared" si="466"/>
        <v>19.60377358490566</v>
      </c>
      <c r="Q2060" s="189">
        <f t="shared" si="467"/>
        <v>19.141509433962263</v>
      </c>
      <c r="R2060" s="189">
        <f t="shared" si="468"/>
        <v>2.5</v>
      </c>
      <c r="S2060" s="189">
        <f t="shared" si="469"/>
        <v>3.0558823529411763</v>
      </c>
      <c r="T2060" s="189">
        <f t="shared" si="470"/>
        <v>6.4150943396226419</v>
      </c>
      <c r="U2060" s="189">
        <f t="shared" si="471"/>
        <v>69.731543624161077</v>
      </c>
      <c r="V2060" s="189">
        <f t="shared" si="472"/>
        <v>3.5570469798657718</v>
      </c>
      <c r="W2060" s="189">
        <f>IFERROR(H2060/M2060,Tabla2[[#This Row],[CARGA PRODUCCION (ANIMALES/HA)]])</f>
        <v>3.252254714402842</v>
      </c>
      <c r="X2060" s="190">
        <f t="shared" si="461"/>
        <v>2023</v>
      </c>
      <c r="Y2060" s="190">
        <f t="shared" si="462"/>
        <v>10</v>
      </c>
      <c r="Z2060" s="190" t="e">
        <f t="shared" ca="1" si="463"/>
        <v>#NAME?</v>
      </c>
      <c r="AA2060" s="191">
        <f t="shared" si="473"/>
        <v>119</v>
      </c>
      <c r="AB2060" s="188">
        <f t="shared" si="474"/>
        <v>0.89075630252100846</v>
      </c>
      <c r="AC2060" s="192">
        <f t="shared" si="464"/>
        <v>0.10924369747899154</v>
      </c>
      <c r="AD2060" s="185"/>
    </row>
    <row r="2061" spans="1:30">
      <c r="A2061" s="184">
        <v>45205</v>
      </c>
      <c r="B2061" s="185" t="s">
        <v>85</v>
      </c>
      <c r="C2061" s="185">
        <v>1520</v>
      </c>
      <c r="D2061" s="185">
        <v>60</v>
      </c>
      <c r="E2061" s="185">
        <v>9</v>
      </c>
      <c r="F2061" s="185"/>
      <c r="G2061" s="185">
        <v>88</v>
      </c>
      <c r="H2061" s="185">
        <v>100</v>
      </c>
      <c r="I2061" s="185">
        <v>0</v>
      </c>
      <c r="J2061" s="185">
        <v>5</v>
      </c>
      <c r="K2061" s="185">
        <v>480</v>
      </c>
      <c r="L2061" s="185">
        <v>26.01</v>
      </c>
      <c r="M2061" s="186">
        <v>34.119999999999997</v>
      </c>
      <c r="N2061" s="187">
        <f>IF(Tabla2[[#This Row],[LECHE RETIRO DIA]]&lt;&gt;ISBLANK(Tabla2[[#This Row],[LECHE RETIRO DIA]]),SUM(Tabla2[[#This Row],[LECHE TANQUE DIA]:[LECHE RETIRO DIA]]),SUM(Tabla2[[#This Row],[LECHE TANQUE DIA]:[LECHE AUTOCONSUMO DIA]]))</f>
        <v>1589</v>
      </c>
      <c r="O2061" s="188">
        <f t="shared" si="465"/>
        <v>0.95657646318439271</v>
      </c>
      <c r="P2061" s="189">
        <f t="shared" si="466"/>
        <v>18.056818181818183</v>
      </c>
      <c r="Q2061" s="189">
        <f t="shared" si="467"/>
        <v>17.272727272727273</v>
      </c>
      <c r="R2061" s="189">
        <f t="shared" si="468"/>
        <v>12</v>
      </c>
      <c r="S2061" s="189">
        <f t="shared" si="469"/>
        <v>3.3104166666666668</v>
      </c>
      <c r="T2061" s="189">
        <f t="shared" si="470"/>
        <v>5.4545454545454541</v>
      </c>
      <c r="U2061" s="189">
        <f t="shared" si="471"/>
        <v>61.091887735486345</v>
      </c>
      <c r="V2061" s="189">
        <f t="shared" si="472"/>
        <v>3.3833141099577082</v>
      </c>
      <c r="W2061" s="189">
        <f>IFERROR(H2061/M2061,Tabla2[[#This Row],[CARGA PRODUCCION (ANIMALES/HA)]])</f>
        <v>2.9308323563892147</v>
      </c>
      <c r="X2061" s="190">
        <f t="shared" ref="X2061:X2124" si="475">YEAR(A2061)</f>
        <v>2023</v>
      </c>
      <c r="Y2061" s="190">
        <f t="shared" ref="Y2061:Y2124" si="476">MONTH(A2061)</f>
        <v>10</v>
      </c>
      <c r="Z2061" s="190" t="e">
        <f t="shared" ref="Z2061:Z2124" ca="1" si="477">_xlfn.ISOWEEKNUM(A2061)</f>
        <v>#NAME?</v>
      </c>
      <c r="AA2061" s="191">
        <f t="shared" si="473"/>
        <v>100</v>
      </c>
      <c r="AB2061" s="188">
        <f t="shared" si="474"/>
        <v>0.88</v>
      </c>
      <c r="AC2061" s="192">
        <f t="shared" si="464"/>
        <v>0.12</v>
      </c>
      <c r="AD2061" s="185"/>
    </row>
    <row r="2062" spans="1:30">
      <c r="A2062" s="184">
        <v>45205</v>
      </c>
      <c r="B2062" s="185" t="s">
        <v>117</v>
      </c>
      <c r="C2062" s="185">
        <v>767</v>
      </c>
      <c r="D2062" s="185">
        <v>15</v>
      </c>
      <c r="E2062" s="185">
        <v>5</v>
      </c>
      <c r="F2062" s="185"/>
      <c r="G2062" s="185">
        <v>44</v>
      </c>
      <c r="H2062" s="185">
        <v>46</v>
      </c>
      <c r="I2062" s="185">
        <v>0</v>
      </c>
      <c r="J2062" s="185">
        <v>8</v>
      </c>
      <c r="K2062" s="185">
        <v>180</v>
      </c>
      <c r="L2062" s="185">
        <v>14</v>
      </c>
      <c r="M2062" s="186">
        <v>15</v>
      </c>
      <c r="N2062" s="187">
        <f>IF(Tabla2[[#This Row],[LECHE RETIRO DIA]]&lt;&gt;ISBLANK(Tabla2[[#This Row],[LECHE RETIRO DIA]]),SUM(Tabla2[[#This Row],[LECHE TANQUE DIA]:[LECHE RETIRO DIA]]),SUM(Tabla2[[#This Row],[LECHE TANQUE DIA]:[LECHE AUTOCONSUMO DIA]]))</f>
        <v>787</v>
      </c>
      <c r="O2062" s="188">
        <f t="shared" si="465"/>
        <v>0.97458703939008895</v>
      </c>
      <c r="P2062" s="189">
        <f t="shared" si="466"/>
        <v>17.886363636363637</v>
      </c>
      <c r="Q2062" s="189">
        <f t="shared" si="467"/>
        <v>17.431818181818183</v>
      </c>
      <c r="R2062" s="189">
        <f t="shared" si="468"/>
        <v>1.875</v>
      </c>
      <c r="S2062" s="189">
        <f t="shared" si="469"/>
        <v>4.3722222222222218</v>
      </c>
      <c r="T2062" s="189">
        <f t="shared" si="470"/>
        <v>4.0909090909090908</v>
      </c>
      <c r="U2062" s="189">
        <f t="shared" si="471"/>
        <v>56.214285714285715</v>
      </c>
      <c r="V2062" s="189">
        <f t="shared" si="472"/>
        <v>3.1428571428571428</v>
      </c>
      <c r="W2062" s="189">
        <f>IFERROR(H2062/M2062,Tabla2[[#This Row],[CARGA PRODUCCION (ANIMALES/HA)]])</f>
        <v>3.0666666666666669</v>
      </c>
      <c r="X2062" s="190">
        <f t="shared" si="475"/>
        <v>2023</v>
      </c>
      <c r="Y2062" s="190">
        <f t="shared" si="476"/>
        <v>10</v>
      </c>
      <c r="Z2062" s="190" t="e">
        <f t="shared" ca="1" si="477"/>
        <v>#NAME?</v>
      </c>
      <c r="AA2062" s="191">
        <f t="shared" si="473"/>
        <v>46</v>
      </c>
      <c r="AB2062" s="188">
        <f t="shared" si="474"/>
        <v>0.95652173913043481</v>
      </c>
      <c r="AC2062" s="192">
        <f t="shared" si="464"/>
        <v>4.3478260869565188E-2</v>
      </c>
      <c r="AD2062" s="185"/>
    </row>
    <row r="2063" spans="1:30">
      <c r="A2063" s="184">
        <v>45206</v>
      </c>
      <c r="B2063" s="185" t="s">
        <v>81</v>
      </c>
      <c r="C2063" s="185">
        <v>2008</v>
      </c>
      <c r="D2063" s="185">
        <v>30</v>
      </c>
      <c r="E2063" s="185">
        <v>9</v>
      </c>
      <c r="F2063" s="185"/>
      <c r="G2063" s="185">
        <v>95</v>
      </c>
      <c r="H2063" s="185">
        <v>97</v>
      </c>
      <c r="I2063" s="185">
        <v>1</v>
      </c>
      <c r="J2063" s="185">
        <v>12</v>
      </c>
      <c r="K2063" s="185">
        <v>600</v>
      </c>
      <c r="L2063" s="185">
        <v>23.4</v>
      </c>
      <c r="M2063" s="186">
        <v>31.01</v>
      </c>
      <c r="N2063" s="187">
        <f>IF(Tabla2[[#This Row],[LECHE RETIRO DIA]]&lt;&gt;ISBLANK(Tabla2[[#This Row],[LECHE RETIRO DIA]]),SUM(Tabla2[[#This Row],[LECHE TANQUE DIA]:[LECHE RETIRO DIA]]),SUM(Tabla2[[#This Row],[LECHE TANQUE DIA]:[LECHE AUTOCONSUMO DIA]]))</f>
        <v>2047</v>
      </c>
      <c r="O2063" s="188">
        <f t="shared" si="465"/>
        <v>0.98094772838299948</v>
      </c>
      <c r="P2063" s="189">
        <f t="shared" si="466"/>
        <v>21.547368421052632</v>
      </c>
      <c r="Q2063" s="189">
        <f t="shared" si="467"/>
        <v>21.13684210526316</v>
      </c>
      <c r="R2063" s="189">
        <f t="shared" si="468"/>
        <v>2.5</v>
      </c>
      <c r="S2063" s="189">
        <f t="shared" si="469"/>
        <v>3.4116666666666666</v>
      </c>
      <c r="T2063" s="189">
        <f t="shared" si="470"/>
        <v>6.3157894736842106</v>
      </c>
      <c r="U2063" s="189">
        <f t="shared" si="471"/>
        <v>87.478632478632477</v>
      </c>
      <c r="V2063" s="189">
        <f t="shared" si="472"/>
        <v>4.0598290598290605</v>
      </c>
      <c r="W2063" s="189">
        <f>IFERROR(H2063/M2063,Tabla2[[#This Row],[CARGA PRODUCCION (ANIMALES/HA)]])</f>
        <v>3.1280232183166721</v>
      </c>
      <c r="X2063" s="190">
        <f t="shared" si="475"/>
        <v>2023</v>
      </c>
      <c r="Y2063" s="190">
        <f t="shared" si="476"/>
        <v>10</v>
      </c>
      <c r="Z2063" s="190" t="e">
        <f t="shared" ca="1" si="477"/>
        <v>#NAME?</v>
      </c>
      <c r="AA2063" s="191">
        <f t="shared" si="473"/>
        <v>97</v>
      </c>
      <c r="AB2063" s="188">
        <f t="shared" si="474"/>
        <v>0.97938144329896903</v>
      </c>
      <c r="AC2063" s="192">
        <f t="shared" si="464"/>
        <v>2.0618556701030966E-2</v>
      </c>
      <c r="AD2063" s="185"/>
    </row>
    <row r="2064" spans="1:30">
      <c r="A2064" s="184">
        <v>45206</v>
      </c>
      <c r="B2064" s="185" t="s">
        <v>83</v>
      </c>
      <c r="C2064" s="185">
        <v>2122</v>
      </c>
      <c r="D2064" s="185">
        <v>40</v>
      </c>
      <c r="E2064" s="185">
        <v>9</v>
      </c>
      <c r="F2064" s="185"/>
      <c r="G2064" s="185">
        <v>107</v>
      </c>
      <c r="H2064" s="185">
        <v>119</v>
      </c>
      <c r="I2064" s="185">
        <v>2</v>
      </c>
      <c r="J2064" s="185">
        <v>16</v>
      </c>
      <c r="K2064" s="185">
        <v>680</v>
      </c>
      <c r="L2064" s="185">
        <v>29.8</v>
      </c>
      <c r="M2064" s="186">
        <v>36.590000000000003</v>
      </c>
      <c r="N2064" s="187">
        <f>IF(Tabla2[[#This Row],[LECHE RETIRO DIA]]&lt;&gt;ISBLANK(Tabla2[[#This Row],[LECHE RETIRO DIA]]),SUM(Tabla2[[#This Row],[LECHE TANQUE DIA]:[LECHE RETIRO DIA]]),SUM(Tabla2[[#This Row],[LECHE TANQUE DIA]:[LECHE AUTOCONSUMO DIA]]))</f>
        <v>2171</v>
      </c>
      <c r="O2064" s="188">
        <f t="shared" si="465"/>
        <v>0.97742975587286962</v>
      </c>
      <c r="P2064" s="189">
        <f t="shared" si="466"/>
        <v>20.289719626168225</v>
      </c>
      <c r="Q2064" s="189">
        <f t="shared" si="467"/>
        <v>19.831775700934578</v>
      </c>
      <c r="R2064" s="189">
        <f t="shared" si="468"/>
        <v>2.5</v>
      </c>
      <c r="S2064" s="189">
        <f t="shared" si="469"/>
        <v>3.1926470588235296</v>
      </c>
      <c r="T2064" s="189">
        <f t="shared" si="470"/>
        <v>6.3551401869158877</v>
      </c>
      <c r="U2064" s="189">
        <f t="shared" si="471"/>
        <v>72.852348993288587</v>
      </c>
      <c r="V2064" s="189">
        <f t="shared" si="472"/>
        <v>3.5906040268456376</v>
      </c>
      <c r="W2064" s="189">
        <f>IFERROR(H2064/M2064,Tabla2[[#This Row],[CARGA PRODUCCION (ANIMALES/HA)]])</f>
        <v>3.252254714402842</v>
      </c>
      <c r="X2064" s="190">
        <f t="shared" si="475"/>
        <v>2023</v>
      </c>
      <c r="Y2064" s="190">
        <f t="shared" si="476"/>
        <v>10</v>
      </c>
      <c r="Z2064" s="190" t="e">
        <f t="shared" ca="1" si="477"/>
        <v>#NAME?</v>
      </c>
      <c r="AA2064" s="191">
        <f t="shared" si="473"/>
        <v>119</v>
      </c>
      <c r="AB2064" s="188">
        <f t="shared" si="474"/>
        <v>0.89915966386554624</v>
      </c>
      <c r="AC2064" s="192">
        <f t="shared" si="464"/>
        <v>0.10084033613445376</v>
      </c>
      <c r="AD2064" s="185"/>
    </row>
    <row r="2065" spans="1:30">
      <c r="A2065" s="184">
        <v>45206</v>
      </c>
      <c r="B2065" s="185" t="s">
        <v>85</v>
      </c>
      <c r="C2065" s="185">
        <v>1562</v>
      </c>
      <c r="D2065" s="185">
        <v>60</v>
      </c>
      <c r="E2065" s="185">
        <v>9</v>
      </c>
      <c r="F2065" s="185"/>
      <c r="G2065" s="185">
        <v>87</v>
      </c>
      <c r="H2065" s="185">
        <v>98</v>
      </c>
      <c r="I2065" s="185">
        <v>0</v>
      </c>
      <c r="J2065" s="185">
        <v>5</v>
      </c>
      <c r="K2065" s="185">
        <v>480</v>
      </c>
      <c r="L2065" s="185">
        <v>26.01</v>
      </c>
      <c r="M2065" s="186">
        <v>34.119999999999997</v>
      </c>
      <c r="N2065" s="187">
        <f>IF(Tabla2[[#This Row],[LECHE RETIRO DIA]]&lt;&gt;ISBLANK(Tabla2[[#This Row],[LECHE RETIRO DIA]]),SUM(Tabla2[[#This Row],[LECHE TANQUE DIA]:[LECHE RETIRO DIA]]),SUM(Tabla2[[#This Row],[LECHE TANQUE DIA]:[LECHE AUTOCONSUMO DIA]]))</f>
        <v>1631</v>
      </c>
      <c r="O2065" s="188">
        <f t="shared" si="465"/>
        <v>0.95769466584917229</v>
      </c>
      <c r="P2065" s="189">
        <f t="shared" si="466"/>
        <v>18.74712643678161</v>
      </c>
      <c r="Q2065" s="189">
        <f t="shared" si="467"/>
        <v>17.954022988505749</v>
      </c>
      <c r="R2065" s="189">
        <f t="shared" si="468"/>
        <v>12</v>
      </c>
      <c r="S2065" s="189">
        <f t="shared" si="469"/>
        <v>3.3979166666666667</v>
      </c>
      <c r="T2065" s="189">
        <f t="shared" si="470"/>
        <v>5.5172413793103452</v>
      </c>
      <c r="U2065" s="189">
        <f t="shared" si="471"/>
        <v>62.70665128796616</v>
      </c>
      <c r="V2065" s="189">
        <f t="shared" si="472"/>
        <v>3.3448673587081887</v>
      </c>
      <c r="W2065" s="189">
        <f>IFERROR(H2065/M2065,Tabla2[[#This Row],[CARGA PRODUCCION (ANIMALES/HA)]])</f>
        <v>2.8722157092614307</v>
      </c>
      <c r="X2065" s="190">
        <f t="shared" si="475"/>
        <v>2023</v>
      </c>
      <c r="Y2065" s="190">
        <f t="shared" si="476"/>
        <v>10</v>
      </c>
      <c r="Z2065" s="190" t="e">
        <f t="shared" ca="1" si="477"/>
        <v>#NAME?</v>
      </c>
      <c r="AA2065" s="191">
        <f t="shared" si="473"/>
        <v>98</v>
      </c>
      <c r="AB2065" s="188">
        <f t="shared" si="474"/>
        <v>0.88775510204081631</v>
      </c>
      <c r="AC2065" s="192">
        <f t="shared" si="464"/>
        <v>0.11224489795918369</v>
      </c>
      <c r="AD2065" s="185"/>
    </row>
    <row r="2066" spans="1:30">
      <c r="A2066" s="184">
        <v>45206</v>
      </c>
      <c r="B2066" s="185" t="s">
        <v>88</v>
      </c>
      <c r="C2066" s="185">
        <v>769</v>
      </c>
      <c r="D2066" s="185">
        <v>15</v>
      </c>
      <c r="E2066" s="185">
        <v>5</v>
      </c>
      <c r="F2066" s="185"/>
      <c r="G2066" s="185">
        <v>44</v>
      </c>
      <c r="H2066" s="185">
        <v>46</v>
      </c>
      <c r="I2066" s="185">
        <v>0</v>
      </c>
      <c r="J2066" s="185">
        <v>8</v>
      </c>
      <c r="K2066" s="185">
        <v>180</v>
      </c>
      <c r="L2066" s="185">
        <v>14</v>
      </c>
      <c r="M2066" s="186">
        <v>15</v>
      </c>
      <c r="N2066" s="187">
        <f>IF(Tabla2[[#This Row],[LECHE RETIRO DIA]]&lt;&gt;ISBLANK(Tabla2[[#This Row],[LECHE RETIRO DIA]]),SUM(Tabla2[[#This Row],[LECHE TANQUE DIA]:[LECHE RETIRO DIA]]),SUM(Tabla2[[#This Row],[LECHE TANQUE DIA]:[LECHE AUTOCONSUMO DIA]]))</f>
        <v>789</v>
      </c>
      <c r="O2066" s="188">
        <f t="shared" si="465"/>
        <v>0.97465145754119142</v>
      </c>
      <c r="P2066" s="189">
        <f t="shared" si="466"/>
        <v>17.931818181818183</v>
      </c>
      <c r="Q2066" s="189">
        <f t="shared" si="467"/>
        <v>17.477272727272727</v>
      </c>
      <c r="R2066" s="189">
        <f t="shared" si="468"/>
        <v>1.875</v>
      </c>
      <c r="S2066" s="189">
        <f t="shared" si="469"/>
        <v>4.3833333333333337</v>
      </c>
      <c r="T2066" s="189">
        <f t="shared" si="470"/>
        <v>4.0909090909090908</v>
      </c>
      <c r="U2066" s="189">
        <f t="shared" si="471"/>
        <v>56.357142857142854</v>
      </c>
      <c r="V2066" s="189">
        <f t="shared" si="472"/>
        <v>3.1428571428571428</v>
      </c>
      <c r="W2066" s="189">
        <f>IFERROR(H2066/M2066,Tabla2[[#This Row],[CARGA PRODUCCION (ANIMALES/HA)]])</f>
        <v>3.0666666666666669</v>
      </c>
      <c r="X2066" s="190">
        <f t="shared" si="475"/>
        <v>2023</v>
      </c>
      <c r="Y2066" s="190">
        <f t="shared" si="476"/>
        <v>10</v>
      </c>
      <c r="Z2066" s="190" t="e">
        <f t="shared" ca="1" si="477"/>
        <v>#NAME?</v>
      </c>
      <c r="AA2066" s="191">
        <f t="shared" si="473"/>
        <v>46</v>
      </c>
      <c r="AB2066" s="188">
        <f t="shared" si="474"/>
        <v>0.95652173913043481</v>
      </c>
      <c r="AC2066" s="192">
        <f t="shared" si="464"/>
        <v>4.3478260869565188E-2</v>
      </c>
      <c r="AD2066" s="185"/>
    </row>
    <row r="2067" spans="1:30">
      <c r="A2067" s="184">
        <v>45207</v>
      </c>
      <c r="B2067" s="185" t="s">
        <v>81</v>
      </c>
      <c r="C2067" s="185">
        <v>2022</v>
      </c>
      <c r="D2067" s="185">
        <v>30</v>
      </c>
      <c r="E2067" s="185">
        <v>9</v>
      </c>
      <c r="F2067" s="185"/>
      <c r="G2067" s="185">
        <v>95</v>
      </c>
      <c r="H2067" s="185">
        <v>97</v>
      </c>
      <c r="I2067" s="185">
        <v>1</v>
      </c>
      <c r="J2067" s="185">
        <v>12</v>
      </c>
      <c r="K2067" s="185">
        <v>600</v>
      </c>
      <c r="L2067" s="185">
        <v>23.4</v>
      </c>
      <c r="M2067" s="186">
        <v>31.01</v>
      </c>
      <c r="N2067" s="187">
        <f>IF(Tabla2[[#This Row],[LECHE RETIRO DIA]]&lt;&gt;ISBLANK(Tabla2[[#This Row],[LECHE RETIRO DIA]]),SUM(Tabla2[[#This Row],[LECHE TANQUE DIA]:[LECHE RETIRO DIA]]),SUM(Tabla2[[#This Row],[LECHE TANQUE DIA]:[LECHE AUTOCONSUMO DIA]]))</f>
        <v>2061</v>
      </c>
      <c r="O2067" s="188">
        <f t="shared" si="465"/>
        <v>0.98107714701601167</v>
      </c>
      <c r="P2067" s="189">
        <f t="shared" si="466"/>
        <v>21.694736842105264</v>
      </c>
      <c r="Q2067" s="189">
        <f t="shared" si="467"/>
        <v>21.284210526315789</v>
      </c>
      <c r="R2067" s="189">
        <f t="shared" si="468"/>
        <v>2.5</v>
      </c>
      <c r="S2067" s="189">
        <f t="shared" si="469"/>
        <v>3.4350000000000001</v>
      </c>
      <c r="T2067" s="189">
        <f t="shared" si="470"/>
        <v>6.3157894736842106</v>
      </c>
      <c r="U2067" s="189">
        <f t="shared" si="471"/>
        <v>88.07692307692308</v>
      </c>
      <c r="V2067" s="189">
        <f t="shared" si="472"/>
        <v>4.0598290598290605</v>
      </c>
      <c r="W2067" s="189">
        <f>IFERROR(H2067/M2067,Tabla2[[#This Row],[CARGA PRODUCCION (ANIMALES/HA)]])</f>
        <v>3.1280232183166721</v>
      </c>
      <c r="X2067" s="190">
        <f t="shared" si="475"/>
        <v>2023</v>
      </c>
      <c r="Y2067" s="190">
        <f t="shared" si="476"/>
        <v>10</v>
      </c>
      <c r="Z2067" s="190" t="e">
        <f t="shared" ca="1" si="477"/>
        <v>#NAME?</v>
      </c>
      <c r="AA2067" s="191">
        <f t="shared" si="473"/>
        <v>97</v>
      </c>
      <c r="AB2067" s="188">
        <f t="shared" si="474"/>
        <v>0.97938144329896903</v>
      </c>
      <c r="AC2067" s="192">
        <f t="shared" si="464"/>
        <v>2.0618556701030966E-2</v>
      </c>
      <c r="AD2067" s="185"/>
    </row>
    <row r="2068" spans="1:30">
      <c r="A2068" s="184">
        <v>45207</v>
      </c>
      <c r="B2068" s="185" t="s">
        <v>83</v>
      </c>
      <c r="C2068" s="185">
        <v>2081</v>
      </c>
      <c r="D2068" s="185">
        <v>40</v>
      </c>
      <c r="E2068" s="185">
        <v>9</v>
      </c>
      <c r="F2068" s="185"/>
      <c r="G2068" s="185">
        <v>107</v>
      </c>
      <c r="H2068" s="185">
        <v>119</v>
      </c>
      <c r="I2068" s="185">
        <v>2</v>
      </c>
      <c r="J2068" s="185">
        <v>16</v>
      </c>
      <c r="K2068" s="185">
        <v>680</v>
      </c>
      <c r="L2068" s="185">
        <v>29.8</v>
      </c>
      <c r="M2068" s="186">
        <v>36.590000000000003</v>
      </c>
      <c r="N2068" s="187">
        <f>IF(Tabla2[[#This Row],[LECHE RETIRO DIA]]&lt;&gt;ISBLANK(Tabla2[[#This Row],[LECHE RETIRO DIA]]),SUM(Tabla2[[#This Row],[LECHE TANQUE DIA]:[LECHE RETIRO DIA]]),SUM(Tabla2[[#This Row],[LECHE TANQUE DIA]:[LECHE AUTOCONSUMO DIA]]))</f>
        <v>2130</v>
      </c>
      <c r="O2068" s="188">
        <f t="shared" si="465"/>
        <v>0.97699530516431921</v>
      </c>
      <c r="P2068" s="189">
        <f t="shared" si="466"/>
        <v>19.906542056074766</v>
      </c>
      <c r="Q2068" s="189">
        <f t="shared" si="467"/>
        <v>19.44859813084112</v>
      </c>
      <c r="R2068" s="189">
        <f t="shared" si="468"/>
        <v>2.5</v>
      </c>
      <c r="S2068" s="189">
        <f t="shared" si="469"/>
        <v>3.1323529411764706</v>
      </c>
      <c r="T2068" s="189">
        <f t="shared" si="470"/>
        <v>6.3551401869158877</v>
      </c>
      <c r="U2068" s="189">
        <f t="shared" si="471"/>
        <v>71.476510067114091</v>
      </c>
      <c r="V2068" s="189">
        <f t="shared" si="472"/>
        <v>3.5906040268456376</v>
      </c>
      <c r="W2068" s="189">
        <f>IFERROR(H2068/M2068,Tabla2[[#This Row],[CARGA PRODUCCION (ANIMALES/HA)]])</f>
        <v>3.252254714402842</v>
      </c>
      <c r="X2068" s="190">
        <f t="shared" si="475"/>
        <v>2023</v>
      </c>
      <c r="Y2068" s="190">
        <f t="shared" si="476"/>
        <v>10</v>
      </c>
      <c r="Z2068" s="190" t="e">
        <f t="shared" ca="1" si="477"/>
        <v>#NAME?</v>
      </c>
      <c r="AA2068" s="191">
        <f t="shared" si="473"/>
        <v>119</v>
      </c>
      <c r="AB2068" s="188">
        <f t="shared" si="474"/>
        <v>0.89915966386554624</v>
      </c>
      <c r="AC2068" s="192">
        <f t="shared" si="464"/>
        <v>0.10084033613445376</v>
      </c>
      <c r="AD2068" s="185"/>
    </row>
    <row r="2069" spans="1:30">
      <c r="A2069" s="184">
        <v>45207</v>
      </c>
      <c r="B2069" s="185" t="s">
        <v>85</v>
      </c>
      <c r="C2069" s="185">
        <v>1622</v>
      </c>
      <c r="D2069" s="185">
        <v>60</v>
      </c>
      <c r="E2069" s="185">
        <v>9</v>
      </c>
      <c r="F2069" s="185"/>
      <c r="G2069" s="185">
        <v>87</v>
      </c>
      <c r="H2069" s="185">
        <v>98</v>
      </c>
      <c r="I2069" s="185">
        <v>0</v>
      </c>
      <c r="J2069" s="185">
        <v>5</v>
      </c>
      <c r="K2069" s="185">
        <v>480</v>
      </c>
      <c r="L2069" s="185">
        <v>26.01</v>
      </c>
      <c r="M2069" s="186">
        <v>34.119999999999997</v>
      </c>
      <c r="N2069" s="187">
        <f>IF(Tabla2[[#This Row],[LECHE RETIRO DIA]]&lt;&gt;ISBLANK(Tabla2[[#This Row],[LECHE RETIRO DIA]]),SUM(Tabla2[[#This Row],[LECHE TANQUE DIA]:[LECHE RETIRO DIA]]),SUM(Tabla2[[#This Row],[LECHE TANQUE DIA]:[LECHE AUTOCONSUMO DIA]]))</f>
        <v>1691</v>
      </c>
      <c r="O2069" s="188">
        <f t="shared" si="465"/>
        <v>0.95919574216439973</v>
      </c>
      <c r="P2069" s="189">
        <f t="shared" si="466"/>
        <v>19.436781609195403</v>
      </c>
      <c r="Q2069" s="189">
        <f t="shared" si="467"/>
        <v>18.643678160919539</v>
      </c>
      <c r="R2069" s="189">
        <f t="shared" si="468"/>
        <v>12</v>
      </c>
      <c r="S2069" s="189">
        <f t="shared" si="469"/>
        <v>3.5229166666666667</v>
      </c>
      <c r="T2069" s="189">
        <f t="shared" si="470"/>
        <v>5.5172413793103452</v>
      </c>
      <c r="U2069" s="189">
        <f t="shared" si="471"/>
        <v>65.013456362937333</v>
      </c>
      <c r="V2069" s="189">
        <f t="shared" si="472"/>
        <v>3.3448673587081887</v>
      </c>
      <c r="W2069" s="189">
        <f>IFERROR(H2069/M2069,Tabla2[[#This Row],[CARGA PRODUCCION (ANIMALES/HA)]])</f>
        <v>2.8722157092614307</v>
      </c>
      <c r="X2069" s="190">
        <f t="shared" si="475"/>
        <v>2023</v>
      </c>
      <c r="Y2069" s="190">
        <f t="shared" si="476"/>
        <v>10</v>
      </c>
      <c r="Z2069" s="190" t="e">
        <f t="shared" ca="1" si="477"/>
        <v>#NAME?</v>
      </c>
      <c r="AA2069" s="191">
        <f t="shared" si="473"/>
        <v>98</v>
      </c>
      <c r="AB2069" s="188">
        <f t="shared" si="474"/>
        <v>0.88775510204081631</v>
      </c>
      <c r="AC2069" s="192">
        <f t="shared" si="464"/>
        <v>0.11224489795918369</v>
      </c>
      <c r="AD2069" s="185"/>
    </row>
    <row r="2070" spans="1:30">
      <c r="A2070" s="184">
        <v>45207</v>
      </c>
      <c r="B2070" s="185" t="s">
        <v>117</v>
      </c>
      <c r="C2070" s="185">
        <v>786</v>
      </c>
      <c r="D2070" s="185">
        <v>15</v>
      </c>
      <c r="E2070" s="185">
        <v>5</v>
      </c>
      <c r="F2070" s="185"/>
      <c r="G2070" s="185">
        <v>45</v>
      </c>
      <c r="H2070" s="185">
        <v>46</v>
      </c>
      <c r="I2070" s="185">
        <v>0</v>
      </c>
      <c r="J2070" s="185">
        <v>8</v>
      </c>
      <c r="K2070" s="185">
        <v>180</v>
      </c>
      <c r="L2070" s="185">
        <v>14</v>
      </c>
      <c r="M2070" s="186">
        <v>15</v>
      </c>
      <c r="N2070" s="187">
        <f>IF(Tabla2[[#This Row],[LECHE RETIRO DIA]]&lt;&gt;ISBLANK(Tabla2[[#This Row],[LECHE RETIRO DIA]]),SUM(Tabla2[[#This Row],[LECHE TANQUE DIA]:[LECHE RETIRO DIA]]),SUM(Tabla2[[#This Row],[LECHE TANQUE DIA]:[LECHE AUTOCONSUMO DIA]]))</f>
        <v>806</v>
      </c>
      <c r="O2070" s="188">
        <f t="shared" si="465"/>
        <v>0.97518610421836227</v>
      </c>
      <c r="P2070" s="189">
        <f t="shared" si="466"/>
        <v>17.911111111111111</v>
      </c>
      <c r="Q2070" s="189">
        <f t="shared" si="467"/>
        <v>17.466666666666665</v>
      </c>
      <c r="R2070" s="189">
        <f t="shared" si="468"/>
        <v>1.875</v>
      </c>
      <c r="S2070" s="189">
        <f t="shared" si="469"/>
        <v>4.4777777777777779</v>
      </c>
      <c r="T2070" s="189">
        <f t="shared" si="470"/>
        <v>4</v>
      </c>
      <c r="U2070" s="189">
        <f t="shared" si="471"/>
        <v>57.571428571428569</v>
      </c>
      <c r="V2070" s="189">
        <f t="shared" si="472"/>
        <v>3.2142857142857144</v>
      </c>
      <c r="W2070" s="189">
        <f>IFERROR(H2070/M2070,Tabla2[[#This Row],[CARGA PRODUCCION (ANIMALES/HA)]])</f>
        <v>3.0666666666666669</v>
      </c>
      <c r="X2070" s="190">
        <f t="shared" si="475"/>
        <v>2023</v>
      </c>
      <c r="Y2070" s="190">
        <f t="shared" si="476"/>
        <v>10</v>
      </c>
      <c r="Z2070" s="190" t="e">
        <f t="shared" ca="1" si="477"/>
        <v>#NAME?</v>
      </c>
      <c r="AA2070" s="191">
        <f t="shared" si="473"/>
        <v>46</v>
      </c>
      <c r="AB2070" s="188">
        <f t="shared" si="474"/>
        <v>0.97826086956521741</v>
      </c>
      <c r="AC2070" s="192">
        <f t="shared" ref="AC2070:AC2133" si="478">IFERROR(1-AB2070,"")</f>
        <v>2.1739130434782594E-2</v>
      </c>
      <c r="AD2070" s="185"/>
    </row>
    <row r="2071" spans="1:30">
      <c r="A2071" s="184">
        <v>45208</v>
      </c>
      <c r="B2071" s="185" t="s">
        <v>81</v>
      </c>
      <c r="C2071" s="185">
        <v>2008</v>
      </c>
      <c r="D2071" s="185">
        <v>30</v>
      </c>
      <c r="E2071" s="185">
        <v>9</v>
      </c>
      <c r="F2071" s="185"/>
      <c r="G2071" s="185">
        <v>94</v>
      </c>
      <c r="H2071" s="185">
        <v>96</v>
      </c>
      <c r="I2071" s="185">
        <v>1</v>
      </c>
      <c r="J2071" s="185">
        <v>12</v>
      </c>
      <c r="K2071" s="185">
        <v>600</v>
      </c>
      <c r="L2071" s="185">
        <v>23.4</v>
      </c>
      <c r="M2071" s="186">
        <v>31.01</v>
      </c>
      <c r="N2071" s="187">
        <f>IF(Tabla2[[#This Row],[LECHE RETIRO DIA]]&lt;&gt;ISBLANK(Tabla2[[#This Row],[LECHE RETIRO DIA]]),SUM(Tabla2[[#This Row],[LECHE TANQUE DIA]:[LECHE RETIRO DIA]]),SUM(Tabla2[[#This Row],[LECHE TANQUE DIA]:[LECHE AUTOCONSUMO DIA]]))</f>
        <v>2047</v>
      </c>
      <c r="O2071" s="188">
        <f t="shared" si="465"/>
        <v>0.98094772838299948</v>
      </c>
      <c r="P2071" s="189">
        <f t="shared" si="466"/>
        <v>21.776595744680851</v>
      </c>
      <c r="Q2071" s="189">
        <f t="shared" si="467"/>
        <v>21.361702127659573</v>
      </c>
      <c r="R2071" s="189">
        <f t="shared" si="468"/>
        <v>2.5</v>
      </c>
      <c r="S2071" s="189">
        <f t="shared" si="469"/>
        <v>3.4116666666666666</v>
      </c>
      <c r="T2071" s="189">
        <f t="shared" si="470"/>
        <v>6.3829787234042552</v>
      </c>
      <c r="U2071" s="189">
        <f t="shared" si="471"/>
        <v>87.478632478632477</v>
      </c>
      <c r="V2071" s="189">
        <f t="shared" si="472"/>
        <v>4.017094017094017</v>
      </c>
      <c r="W2071" s="189">
        <f>IFERROR(H2071/M2071,Tabla2[[#This Row],[CARGA PRODUCCION (ANIMALES/HA)]])</f>
        <v>3.0957755562721703</v>
      </c>
      <c r="X2071" s="190">
        <f t="shared" si="475"/>
        <v>2023</v>
      </c>
      <c r="Y2071" s="190">
        <f t="shared" si="476"/>
        <v>10</v>
      </c>
      <c r="Z2071" s="190" t="e">
        <f t="shared" ca="1" si="477"/>
        <v>#NAME?</v>
      </c>
      <c r="AA2071" s="191">
        <f t="shared" si="473"/>
        <v>96</v>
      </c>
      <c r="AB2071" s="188">
        <f t="shared" si="474"/>
        <v>0.97916666666666663</v>
      </c>
      <c r="AC2071" s="192">
        <f t="shared" si="478"/>
        <v>2.083333333333337E-2</v>
      </c>
      <c r="AD2071" s="185"/>
    </row>
    <row r="2072" spans="1:30">
      <c r="A2072" s="184">
        <v>45208</v>
      </c>
      <c r="B2072" s="185" t="s">
        <v>83</v>
      </c>
      <c r="C2072" s="185">
        <v>2127</v>
      </c>
      <c r="D2072" s="185">
        <v>40</v>
      </c>
      <c r="E2072" s="185">
        <v>9</v>
      </c>
      <c r="F2072" s="185"/>
      <c r="G2072" s="185">
        <v>107</v>
      </c>
      <c r="H2072" s="185">
        <v>119</v>
      </c>
      <c r="I2072" s="185">
        <v>2</v>
      </c>
      <c r="J2072" s="185">
        <v>16</v>
      </c>
      <c r="K2072" s="185">
        <v>680</v>
      </c>
      <c r="L2072" s="185">
        <v>29.8</v>
      </c>
      <c r="M2072" s="186">
        <v>36.590000000000003</v>
      </c>
      <c r="N2072" s="187">
        <f>IF(Tabla2[[#This Row],[LECHE RETIRO DIA]]&lt;&gt;ISBLANK(Tabla2[[#This Row],[LECHE RETIRO DIA]]),SUM(Tabla2[[#This Row],[LECHE TANQUE DIA]:[LECHE RETIRO DIA]]),SUM(Tabla2[[#This Row],[LECHE TANQUE DIA]:[LECHE AUTOCONSUMO DIA]]))</f>
        <v>2176</v>
      </c>
      <c r="O2072" s="188">
        <f t="shared" si="465"/>
        <v>0.97748161764705888</v>
      </c>
      <c r="P2072" s="189">
        <f t="shared" si="466"/>
        <v>20.33644859813084</v>
      </c>
      <c r="Q2072" s="189">
        <f t="shared" si="467"/>
        <v>19.878504672897197</v>
      </c>
      <c r="R2072" s="189">
        <f t="shared" si="468"/>
        <v>2.5</v>
      </c>
      <c r="S2072" s="189">
        <f t="shared" si="469"/>
        <v>3.2</v>
      </c>
      <c r="T2072" s="189">
        <f t="shared" si="470"/>
        <v>6.3551401869158877</v>
      </c>
      <c r="U2072" s="189">
        <f t="shared" si="471"/>
        <v>73.020134228187914</v>
      </c>
      <c r="V2072" s="189">
        <f t="shared" si="472"/>
        <v>3.5906040268456376</v>
      </c>
      <c r="W2072" s="189">
        <f>IFERROR(H2072/M2072,Tabla2[[#This Row],[CARGA PRODUCCION (ANIMALES/HA)]])</f>
        <v>3.252254714402842</v>
      </c>
      <c r="X2072" s="190">
        <f t="shared" si="475"/>
        <v>2023</v>
      </c>
      <c r="Y2072" s="190">
        <f t="shared" si="476"/>
        <v>10</v>
      </c>
      <c r="Z2072" s="190" t="e">
        <f t="shared" ca="1" si="477"/>
        <v>#NAME?</v>
      </c>
      <c r="AA2072" s="191">
        <f t="shared" si="473"/>
        <v>119</v>
      </c>
      <c r="AB2072" s="188">
        <f t="shared" si="474"/>
        <v>0.89915966386554624</v>
      </c>
      <c r="AC2072" s="192">
        <f t="shared" si="478"/>
        <v>0.10084033613445376</v>
      </c>
      <c r="AD2072" s="185"/>
    </row>
    <row r="2073" spans="1:30">
      <c r="A2073" s="184">
        <v>45208</v>
      </c>
      <c r="B2073" s="185" t="s">
        <v>85</v>
      </c>
      <c r="C2073" s="185">
        <v>1644</v>
      </c>
      <c r="D2073" s="185">
        <v>60</v>
      </c>
      <c r="E2073" s="185">
        <v>9</v>
      </c>
      <c r="F2073" s="185"/>
      <c r="G2073" s="185">
        <v>87</v>
      </c>
      <c r="H2073" s="185">
        <v>98</v>
      </c>
      <c r="I2073" s="185">
        <v>0</v>
      </c>
      <c r="J2073" s="185">
        <v>5</v>
      </c>
      <c r="K2073" s="185">
        <v>480</v>
      </c>
      <c r="L2073" s="185">
        <v>26.01</v>
      </c>
      <c r="M2073" s="186">
        <v>34.119999999999997</v>
      </c>
      <c r="N2073" s="187">
        <f>IF(Tabla2[[#This Row],[LECHE RETIRO DIA]]&lt;&gt;ISBLANK(Tabla2[[#This Row],[LECHE RETIRO DIA]]),SUM(Tabla2[[#This Row],[LECHE TANQUE DIA]:[LECHE RETIRO DIA]]),SUM(Tabla2[[#This Row],[LECHE TANQUE DIA]:[LECHE AUTOCONSUMO DIA]]))</f>
        <v>1713</v>
      </c>
      <c r="O2073" s="188">
        <f t="shared" si="465"/>
        <v>0.95971978984238182</v>
      </c>
      <c r="P2073" s="189">
        <f t="shared" si="466"/>
        <v>19.689655172413794</v>
      </c>
      <c r="Q2073" s="189">
        <f t="shared" si="467"/>
        <v>18.896551724137932</v>
      </c>
      <c r="R2073" s="189">
        <f t="shared" si="468"/>
        <v>12</v>
      </c>
      <c r="S2073" s="189">
        <f t="shared" si="469"/>
        <v>3.5687500000000001</v>
      </c>
      <c r="T2073" s="189">
        <f t="shared" si="470"/>
        <v>5.5172413793103452</v>
      </c>
      <c r="U2073" s="189">
        <f t="shared" si="471"/>
        <v>65.85928489042675</v>
      </c>
      <c r="V2073" s="189">
        <f t="shared" si="472"/>
        <v>3.3448673587081887</v>
      </c>
      <c r="W2073" s="189">
        <f>IFERROR(H2073/M2073,Tabla2[[#This Row],[CARGA PRODUCCION (ANIMALES/HA)]])</f>
        <v>2.8722157092614307</v>
      </c>
      <c r="X2073" s="190">
        <f t="shared" si="475"/>
        <v>2023</v>
      </c>
      <c r="Y2073" s="190">
        <f t="shared" si="476"/>
        <v>10</v>
      </c>
      <c r="Z2073" s="190" t="e">
        <f t="shared" ca="1" si="477"/>
        <v>#NAME?</v>
      </c>
      <c r="AA2073" s="191">
        <f t="shared" si="473"/>
        <v>98</v>
      </c>
      <c r="AB2073" s="188">
        <f t="shared" si="474"/>
        <v>0.88775510204081631</v>
      </c>
      <c r="AC2073" s="192">
        <f t="shared" si="478"/>
        <v>0.11224489795918369</v>
      </c>
      <c r="AD2073" s="185"/>
    </row>
    <row r="2074" spans="1:30">
      <c r="A2074" s="184">
        <v>45208</v>
      </c>
      <c r="B2074" s="185" t="s">
        <v>117</v>
      </c>
      <c r="C2074" s="185">
        <v>732</v>
      </c>
      <c r="D2074" s="185">
        <v>15</v>
      </c>
      <c r="E2074" s="185">
        <v>5</v>
      </c>
      <c r="F2074" s="185"/>
      <c r="G2074" s="185">
        <v>45</v>
      </c>
      <c r="H2074" s="185">
        <v>46</v>
      </c>
      <c r="I2074" s="185">
        <v>0</v>
      </c>
      <c r="J2074" s="185">
        <v>8</v>
      </c>
      <c r="K2074" s="185">
        <v>180</v>
      </c>
      <c r="L2074" s="185">
        <v>14</v>
      </c>
      <c r="M2074" s="186">
        <v>15</v>
      </c>
      <c r="N2074" s="187">
        <f>IF(Tabla2[[#This Row],[LECHE RETIRO DIA]]&lt;&gt;ISBLANK(Tabla2[[#This Row],[LECHE RETIRO DIA]]),SUM(Tabla2[[#This Row],[LECHE TANQUE DIA]:[LECHE RETIRO DIA]]),SUM(Tabla2[[#This Row],[LECHE TANQUE DIA]:[LECHE AUTOCONSUMO DIA]]))</f>
        <v>752</v>
      </c>
      <c r="O2074" s="188">
        <f t="shared" si="465"/>
        <v>0.97340425531914898</v>
      </c>
      <c r="P2074" s="189">
        <f t="shared" si="466"/>
        <v>16.711111111111112</v>
      </c>
      <c r="Q2074" s="189">
        <f t="shared" si="467"/>
        <v>16.266666666666666</v>
      </c>
      <c r="R2074" s="189">
        <f t="shared" si="468"/>
        <v>1.875</v>
      </c>
      <c r="S2074" s="189">
        <f t="shared" si="469"/>
        <v>4.177777777777778</v>
      </c>
      <c r="T2074" s="189">
        <f t="shared" si="470"/>
        <v>4</v>
      </c>
      <c r="U2074" s="189">
        <f t="shared" si="471"/>
        <v>53.714285714285715</v>
      </c>
      <c r="V2074" s="189">
        <f t="shared" si="472"/>
        <v>3.2142857142857144</v>
      </c>
      <c r="W2074" s="189">
        <f>IFERROR(H2074/M2074,Tabla2[[#This Row],[CARGA PRODUCCION (ANIMALES/HA)]])</f>
        <v>3.0666666666666669</v>
      </c>
      <c r="X2074" s="190">
        <f t="shared" si="475"/>
        <v>2023</v>
      </c>
      <c r="Y2074" s="190">
        <f t="shared" si="476"/>
        <v>10</v>
      </c>
      <c r="Z2074" s="190" t="e">
        <f t="shared" ca="1" si="477"/>
        <v>#NAME?</v>
      </c>
      <c r="AA2074" s="191">
        <f t="shared" si="473"/>
        <v>46</v>
      </c>
      <c r="AB2074" s="188">
        <f t="shared" si="474"/>
        <v>0.97826086956521741</v>
      </c>
      <c r="AC2074" s="192">
        <f t="shared" si="478"/>
        <v>2.1739130434782594E-2</v>
      </c>
      <c r="AD2074" s="185"/>
    </row>
    <row r="2075" spans="1:30">
      <c r="A2075" s="184">
        <v>45209</v>
      </c>
      <c r="B2075" s="185" t="s">
        <v>81</v>
      </c>
      <c r="C2075" s="185">
        <v>1958</v>
      </c>
      <c r="D2075" s="185">
        <v>30</v>
      </c>
      <c r="E2075" s="185">
        <v>9</v>
      </c>
      <c r="F2075" s="185"/>
      <c r="G2075" s="185">
        <v>94</v>
      </c>
      <c r="H2075" s="185">
        <v>96</v>
      </c>
      <c r="I2075" s="185">
        <v>1</v>
      </c>
      <c r="J2075" s="185">
        <v>12</v>
      </c>
      <c r="K2075" s="185">
        <v>600</v>
      </c>
      <c r="L2075" s="185">
        <v>23.4</v>
      </c>
      <c r="M2075" s="186">
        <v>31.01</v>
      </c>
      <c r="N2075" s="187">
        <f>IF(Tabla2[[#This Row],[LECHE RETIRO DIA]]&lt;&gt;ISBLANK(Tabla2[[#This Row],[LECHE RETIRO DIA]]),SUM(Tabla2[[#This Row],[LECHE TANQUE DIA]:[LECHE RETIRO DIA]]),SUM(Tabla2[[#This Row],[LECHE TANQUE DIA]:[LECHE AUTOCONSUMO DIA]]))</f>
        <v>1997</v>
      </c>
      <c r="O2075" s="188">
        <f t="shared" si="465"/>
        <v>0.98047070605908859</v>
      </c>
      <c r="P2075" s="189">
        <f t="shared" si="466"/>
        <v>21.24468085106383</v>
      </c>
      <c r="Q2075" s="189">
        <f t="shared" si="467"/>
        <v>20.829787234042552</v>
      </c>
      <c r="R2075" s="189">
        <f t="shared" si="468"/>
        <v>2.5</v>
      </c>
      <c r="S2075" s="189">
        <f t="shared" si="469"/>
        <v>3.3283333333333331</v>
      </c>
      <c r="T2075" s="189">
        <f t="shared" si="470"/>
        <v>6.3829787234042552</v>
      </c>
      <c r="U2075" s="189">
        <f t="shared" si="471"/>
        <v>85.341880341880341</v>
      </c>
      <c r="V2075" s="189">
        <f t="shared" si="472"/>
        <v>4.017094017094017</v>
      </c>
      <c r="W2075" s="189">
        <f>IFERROR(H2075/M2075,Tabla2[[#This Row],[CARGA PRODUCCION (ANIMALES/HA)]])</f>
        <v>3.0957755562721703</v>
      </c>
      <c r="X2075" s="190">
        <f t="shared" si="475"/>
        <v>2023</v>
      </c>
      <c r="Y2075" s="190">
        <f t="shared" si="476"/>
        <v>10</v>
      </c>
      <c r="Z2075" s="190" t="e">
        <f t="shared" ca="1" si="477"/>
        <v>#NAME?</v>
      </c>
      <c r="AA2075" s="191">
        <f t="shared" si="473"/>
        <v>96</v>
      </c>
      <c r="AB2075" s="188">
        <f t="shared" si="474"/>
        <v>0.97916666666666663</v>
      </c>
      <c r="AC2075" s="192">
        <f t="shared" si="478"/>
        <v>2.083333333333337E-2</v>
      </c>
      <c r="AD2075" s="185"/>
    </row>
    <row r="2076" spans="1:30">
      <c r="A2076" s="184">
        <v>45209</v>
      </c>
      <c r="B2076" s="185" t="s">
        <v>83</v>
      </c>
      <c r="C2076" s="185">
        <v>2039</v>
      </c>
      <c r="D2076" s="185">
        <v>40</v>
      </c>
      <c r="E2076" s="185">
        <v>9</v>
      </c>
      <c r="F2076" s="185"/>
      <c r="G2076" s="185">
        <v>103</v>
      </c>
      <c r="H2076" s="185">
        <v>118</v>
      </c>
      <c r="I2076" s="185">
        <v>2</v>
      </c>
      <c r="J2076" s="185">
        <v>16</v>
      </c>
      <c r="K2076" s="185">
        <v>680</v>
      </c>
      <c r="L2076" s="185">
        <v>29.8</v>
      </c>
      <c r="M2076" s="186">
        <v>36.590000000000003</v>
      </c>
      <c r="N2076" s="187">
        <f>IF(Tabla2[[#This Row],[LECHE RETIRO DIA]]&lt;&gt;ISBLANK(Tabla2[[#This Row],[LECHE RETIRO DIA]]),SUM(Tabla2[[#This Row],[LECHE TANQUE DIA]:[LECHE RETIRO DIA]]),SUM(Tabla2[[#This Row],[LECHE TANQUE DIA]:[LECHE AUTOCONSUMO DIA]]))</f>
        <v>2088</v>
      </c>
      <c r="O2076" s="188">
        <f t="shared" si="465"/>
        <v>0.9765325670498084</v>
      </c>
      <c r="P2076" s="189">
        <f t="shared" si="466"/>
        <v>20.271844660194176</v>
      </c>
      <c r="Q2076" s="189">
        <f t="shared" si="467"/>
        <v>19.796116504854368</v>
      </c>
      <c r="R2076" s="189">
        <f t="shared" si="468"/>
        <v>2.5</v>
      </c>
      <c r="S2076" s="189">
        <f t="shared" si="469"/>
        <v>3.0705882352941178</v>
      </c>
      <c r="T2076" s="189">
        <f t="shared" si="470"/>
        <v>6.6019417475728153</v>
      </c>
      <c r="U2076" s="189">
        <f t="shared" si="471"/>
        <v>70.067114093959731</v>
      </c>
      <c r="V2076" s="189">
        <f t="shared" si="472"/>
        <v>3.4563758389261743</v>
      </c>
      <c r="W2076" s="189">
        <f>IFERROR(H2076/M2076,Tabla2[[#This Row],[CARGA PRODUCCION (ANIMALES/HA)]])</f>
        <v>3.2249248428532384</v>
      </c>
      <c r="X2076" s="190">
        <f t="shared" si="475"/>
        <v>2023</v>
      </c>
      <c r="Y2076" s="190">
        <f t="shared" si="476"/>
        <v>10</v>
      </c>
      <c r="Z2076" s="190" t="e">
        <f t="shared" ca="1" si="477"/>
        <v>#NAME?</v>
      </c>
      <c r="AA2076" s="191">
        <f t="shared" si="473"/>
        <v>118</v>
      </c>
      <c r="AB2076" s="188">
        <f t="shared" si="474"/>
        <v>0.8728813559322034</v>
      </c>
      <c r="AC2076" s="192">
        <f t="shared" si="478"/>
        <v>0.1271186440677966</v>
      </c>
      <c r="AD2076" s="185"/>
    </row>
    <row r="2077" spans="1:30">
      <c r="A2077" s="184">
        <v>45209</v>
      </c>
      <c r="B2077" s="185" t="s">
        <v>85</v>
      </c>
      <c r="C2077" s="185">
        <v>1657</v>
      </c>
      <c r="D2077" s="185">
        <v>60</v>
      </c>
      <c r="E2077" s="185">
        <v>9</v>
      </c>
      <c r="F2077" s="185"/>
      <c r="G2077" s="185">
        <v>87</v>
      </c>
      <c r="H2077" s="185">
        <v>98</v>
      </c>
      <c r="I2077" s="185">
        <v>0</v>
      </c>
      <c r="J2077" s="185">
        <v>5</v>
      </c>
      <c r="K2077" s="185">
        <v>480</v>
      </c>
      <c r="L2077" s="185">
        <v>26.01</v>
      </c>
      <c r="M2077" s="186">
        <v>34.119999999999997</v>
      </c>
      <c r="N2077" s="187">
        <f>IF(Tabla2[[#This Row],[LECHE RETIRO DIA]]&lt;&gt;ISBLANK(Tabla2[[#This Row],[LECHE RETIRO DIA]]),SUM(Tabla2[[#This Row],[LECHE TANQUE DIA]:[LECHE RETIRO DIA]]),SUM(Tabla2[[#This Row],[LECHE TANQUE DIA]:[LECHE AUTOCONSUMO DIA]]))</f>
        <v>1726</v>
      </c>
      <c r="O2077" s="188">
        <f t="shared" si="465"/>
        <v>0.96002317497103129</v>
      </c>
      <c r="P2077" s="189">
        <f t="shared" si="466"/>
        <v>19.839080459770116</v>
      </c>
      <c r="Q2077" s="189">
        <f t="shared" si="467"/>
        <v>19.045977011494251</v>
      </c>
      <c r="R2077" s="189">
        <f t="shared" si="468"/>
        <v>12</v>
      </c>
      <c r="S2077" s="189">
        <f t="shared" si="469"/>
        <v>3.5958333333333332</v>
      </c>
      <c r="T2077" s="189">
        <f t="shared" si="470"/>
        <v>5.5172413793103452</v>
      </c>
      <c r="U2077" s="189">
        <f t="shared" si="471"/>
        <v>66.359092656670512</v>
      </c>
      <c r="V2077" s="189">
        <f t="shared" si="472"/>
        <v>3.3448673587081887</v>
      </c>
      <c r="W2077" s="189">
        <f>IFERROR(H2077/M2077,Tabla2[[#This Row],[CARGA PRODUCCION (ANIMALES/HA)]])</f>
        <v>2.8722157092614307</v>
      </c>
      <c r="X2077" s="190">
        <f t="shared" si="475"/>
        <v>2023</v>
      </c>
      <c r="Y2077" s="190">
        <f t="shared" si="476"/>
        <v>10</v>
      </c>
      <c r="Z2077" s="190" t="e">
        <f t="shared" ca="1" si="477"/>
        <v>#NAME?</v>
      </c>
      <c r="AA2077" s="191">
        <f t="shared" si="473"/>
        <v>98</v>
      </c>
      <c r="AB2077" s="188">
        <f t="shared" si="474"/>
        <v>0.88775510204081631</v>
      </c>
      <c r="AC2077" s="192">
        <f t="shared" si="478"/>
        <v>0.11224489795918369</v>
      </c>
      <c r="AD2077" s="185"/>
    </row>
    <row r="2078" spans="1:30">
      <c r="A2078" s="184">
        <v>45209</v>
      </c>
      <c r="B2078" s="185" t="s">
        <v>117</v>
      </c>
      <c r="C2078" s="185">
        <v>761</v>
      </c>
      <c r="D2078" s="185">
        <v>15</v>
      </c>
      <c r="E2078" s="185">
        <v>5</v>
      </c>
      <c r="F2078" s="185"/>
      <c r="G2078" s="185">
        <v>45</v>
      </c>
      <c r="H2078" s="185">
        <v>46</v>
      </c>
      <c r="I2078" s="185">
        <v>0</v>
      </c>
      <c r="J2078" s="185">
        <v>8</v>
      </c>
      <c r="K2078" s="185">
        <v>180</v>
      </c>
      <c r="L2078" s="185">
        <v>14</v>
      </c>
      <c r="M2078" s="186">
        <v>15</v>
      </c>
      <c r="N2078" s="187">
        <f>IF(Tabla2[[#This Row],[LECHE RETIRO DIA]]&lt;&gt;ISBLANK(Tabla2[[#This Row],[LECHE RETIRO DIA]]),SUM(Tabla2[[#This Row],[LECHE TANQUE DIA]:[LECHE RETIRO DIA]]),SUM(Tabla2[[#This Row],[LECHE TANQUE DIA]:[LECHE AUTOCONSUMO DIA]]))</f>
        <v>781</v>
      </c>
      <c r="O2078" s="188">
        <f t="shared" si="465"/>
        <v>0.97439180537772085</v>
      </c>
      <c r="P2078" s="189">
        <f t="shared" si="466"/>
        <v>17.355555555555554</v>
      </c>
      <c r="Q2078" s="189">
        <f t="shared" si="467"/>
        <v>16.911111111111111</v>
      </c>
      <c r="R2078" s="189">
        <f t="shared" si="468"/>
        <v>1.875</v>
      </c>
      <c r="S2078" s="189">
        <f t="shared" si="469"/>
        <v>4.3388888888888886</v>
      </c>
      <c r="T2078" s="189">
        <f t="shared" si="470"/>
        <v>4</v>
      </c>
      <c r="U2078" s="189">
        <f t="shared" si="471"/>
        <v>55.785714285714285</v>
      </c>
      <c r="V2078" s="189">
        <f t="shared" si="472"/>
        <v>3.2142857142857144</v>
      </c>
      <c r="W2078" s="189">
        <f>IFERROR(H2078/M2078,Tabla2[[#This Row],[CARGA PRODUCCION (ANIMALES/HA)]])</f>
        <v>3.0666666666666669</v>
      </c>
      <c r="X2078" s="190">
        <f t="shared" si="475"/>
        <v>2023</v>
      </c>
      <c r="Y2078" s="190">
        <f t="shared" si="476"/>
        <v>10</v>
      </c>
      <c r="Z2078" s="190" t="e">
        <f t="shared" ca="1" si="477"/>
        <v>#NAME?</v>
      </c>
      <c r="AA2078" s="191">
        <f t="shared" si="473"/>
        <v>46</v>
      </c>
      <c r="AB2078" s="188">
        <f t="shared" si="474"/>
        <v>0.97826086956521741</v>
      </c>
      <c r="AC2078" s="192">
        <f t="shared" si="478"/>
        <v>2.1739130434782594E-2</v>
      </c>
      <c r="AD2078" s="185"/>
    </row>
    <row r="2079" spans="1:30">
      <c r="A2079" s="184">
        <v>45210</v>
      </c>
      <c r="B2079" s="185" t="s">
        <v>81</v>
      </c>
      <c r="C2079" s="185">
        <v>2022</v>
      </c>
      <c r="D2079" s="185">
        <v>30</v>
      </c>
      <c r="E2079" s="185">
        <v>9</v>
      </c>
      <c r="F2079" s="185"/>
      <c r="G2079" s="185">
        <v>95</v>
      </c>
      <c r="H2079" s="185">
        <v>97</v>
      </c>
      <c r="I2079" s="185">
        <v>1</v>
      </c>
      <c r="J2079" s="185">
        <v>12</v>
      </c>
      <c r="K2079" s="185">
        <v>600</v>
      </c>
      <c r="L2079" s="185">
        <v>23.4</v>
      </c>
      <c r="M2079" s="186">
        <v>31.01</v>
      </c>
      <c r="N2079" s="187">
        <f>IF(Tabla2[[#This Row],[LECHE RETIRO DIA]]&lt;&gt;ISBLANK(Tabla2[[#This Row],[LECHE RETIRO DIA]]),SUM(Tabla2[[#This Row],[LECHE TANQUE DIA]:[LECHE RETIRO DIA]]),SUM(Tabla2[[#This Row],[LECHE TANQUE DIA]:[LECHE AUTOCONSUMO DIA]]))</f>
        <v>2061</v>
      </c>
      <c r="O2079" s="188">
        <f t="shared" si="465"/>
        <v>0.98107714701601167</v>
      </c>
      <c r="P2079" s="189">
        <f t="shared" si="466"/>
        <v>21.694736842105264</v>
      </c>
      <c r="Q2079" s="189">
        <f t="shared" si="467"/>
        <v>21.284210526315789</v>
      </c>
      <c r="R2079" s="189">
        <f t="shared" si="468"/>
        <v>2.5</v>
      </c>
      <c r="S2079" s="189">
        <f t="shared" si="469"/>
        <v>3.4350000000000001</v>
      </c>
      <c r="T2079" s="189">
        <f t="shared" si="470"/>
        <v>6.3157894736842106</v>
      </c>
      <c r="U2079" s="189">
        <f t="shared" si="471"/>
        <v>88.07692307692308</v>
      </c>
      <c r="V2079" s="189">
        <f t="shared" si="472"/>
        <v>4.0598290598290605</v>
      </c>
      <c r="W2079" s="189">
        <f>IFERROR(H2079/M2079,Tabla2[[#This Row],[CARGA PRODUCCION (ANIMALES/HA)]])</f>
        <v>3.1280232183166721</v>
      </c>
      <c r="X2079" s="190">
        <f t="shared" si="475"/>
        <v>2023</v>
      </c>
      <c r="Y2079" s="190">
        <f t="shared" si="476"/>
        <v>10</v>
      </c>
      <c r="Z2079" s="190" t="e">
        <f t="shared" ca="1" si="477"/>
        <v>#NAME?</v>
      </c>
      <c r="AA2079" s="191">
        <f t="shared" si="473"/>
        <v>97</v>
      </c>
      <c r="AB2079" s="188">
        <f t="shared" si="474"/>
        <v>0.97938144329896903</v>
      </c>
      <c r="AC2079" s="192">
        <f t="shared" si="478"/>
        <v>2.0618556701030966E-2</v>
      </c>
      <c r="AD2079" s="185"/>
    </row>
    <row r="2080" spans="1:30">
      <c r="A2080" s="184">
        <v>45210</v>
      </c>
      <c r="B2080" s="185" t="s">
        <v>83</v>
      </c>
      <c r="C2080" s="185">
        <v>2131</v>
      </c>
      <c r="D2080" s="185">
        <v>40</v>
      </c>
      <c r="E2080" s="185">
        <v>9</v>
      </c>
      <c r="F2080" s="185"/>
      <c r="G2080" s="185">
        <v>103</v>
      </c>
      <c r="H2080" s="185">
        <v>118</v>
      </c>
      <c r="I2080" s="185">
        <v>2</v>
      </c>
      <c r="J2080" s="185">
        <v>16</v>
      </c>
      <c r="K2080" s="185">
        <v>680</v>
      </c>
      <c r="L2080" s="185">
        <v>29.8</v>
      </c>
      <c r="M2080" s="186">
        <v>36.590000000000003</v>
      </c>
      <c r="N2080" s="187">
        <f>IF(Tabla2[[#This Row],[LECHE RETIRO DIA]]&lt;&gt;ISBLANK(Tabla2[[#This Row],[LECHE RETIRO DIA]]),SUM(Tabla2[[#This Row],[LECHE TANQUE DIA]:[LECHE RETIRO DIA]]),SUM(Tabla2[[#This Row],[LECHE TANQUE DIA]:[LECHE AUTOCONSUMO DIA]]))</f>
        <v>2180</v>
      </c>
      <c r="O2080" s="188">
        <f t="shared" si="465"/>
        <v>0.97752293577981653</v>
      </c>
      <c r="P2080" s="189">
        <f t="shared" si="466"/>
        <v>21.16504854368932</v>
      </c>
      <c r="Q2080" s="189">
        <f t="shared" si="467"/>
        <v>20.689320388349515</v>
      </c>
      <c r="R2080" s="189">
        <f t="shared" si="468"/>
        <v>2.5</v>
      </c>
      <c r="S2080" s="189">
        <f t="shared" si="469"/>
        <v>3.2058823529411766</v>
      </c>
      <c r="T2080" s="189">
        <f t="shared" si="470"/>
        <v>6.6019417475728153</v>
      </c>
      <c r="U2080" s="189">
        <f t="shared" si="471"/>
        <v>73.154362416107375</v>
      </c>
      <c r="V2080" s="189">
        <f t="shared" si="472"/>
        <v>3.4563758389261743</v>
      </c>
      <c r="W2080" s="189">
        <f>IFERROR(H2080/M2080,Tabla2[[#This Row],[CARGA PRODUCCION (ANIMALES/HA)]])</f>
        <v>3.2249248428532384</v>
      </c>
      <c r="X2080" s="190">
        <f t="shared" si="475"/>
        <v>2023</v>
      </c>
      <c r="Y2080" s="190">
        <f t="shared" si="476"/>
        <v>10</v>
      </c>
      <c r="Z2080" s="190" t="e">
        <f t="shared" ca="1" si="477"/>
        <v>#NAME?</v>
      </c>
      <c r="AA2080" s="191">
        <f t="shared" si="473"/>
        <v>118</v>
      </c>
      <c r="AB2080" s="188">
        <f t="shared" si="474"/>
        <v>0.8728813559322034</v>
      </c>
      <c r="AC2080" s="192">
        <f t="shared" si="478"/>
        <v>0.1271186440677966</v>
      </c>
      <c r="AD2080" s="185"/>
    </row>
    <row r="2081" spans="1:30">
      <c r="A2081" s="184">
        <v>45210</v>
      </c>
      <c r="B2081" s="185" t="s">
        <v>85</v>
      </c>
      <c r="C2081" s="185">
        <v>1665</v>
      </c>
      <c r="D2081" s="185">
        <v>60</v>
      </c>
      <c r="E2081" s="185">
        <v>9</v>
      </c>
      <c r="F2081" s="185"/>
      <c r="G2081" s="185">
        <v>90</v>
      </c>
      <c r="H2081" s="185">
        <v>98</v>
      </c>
      <c r="I2081" s="185">
        <v>0</v>
      </c>
      <c r="J2081" s="185">
        <v>5</v>
      </c>
      <c r="K2081" s="185">
        <v>480</v>
      </c>
      <c r="L2081" s="185">
        <v>26.01</v>
      </c>
      <c r="M2081" s="186">
        <v>34.119999999999997</v>
      </c>
      <c r="N2081" s="187">
        <f>IF(Tabla2[[#This Row],[LECHE RETIRO DIA]]&lt;&gt;ISBLANK(Tabla2[[#This Row],[LECHE RETIRO DIA]]),SUM(Tabla2[[#This Row],[LECHE TANQUE DIA]:[LECHE RETIRO DIA]]),SUM(Tabla2[[#This Row],[LECHE TANQUE DIA]:[LECHE AUTOCONSUMO DIA]]))</f>
        <v>1734</v>
      </c>
      <c r="O2081" s="188">
        <f t="shared" si="465"/>
        <v>0.96020761245674735</v>
      </c>
      <c r="P2081" s="189">
        <f t="shared" si="466"/>
        <v>19.266666666666666</v>
      </c>
      <c r="Q2081" s="189">
        <f t="shared" si="467"/>
        <v>18.5</v>
      </c>
      <c r="R2081" s="189">
        <f t="shared" si="468"/>
        <v>12</v>
      </c>
      <c r="S2081" s="189">
        <f t="shared" si="469"/>
        <v>3.6124999999999998</v>
      </c>
      <c r="T2081" s="189">
        <f t="shared" si="470"/>
        <v>5.333333333333333</v>
      </c>
      <c r="U2081" s="189">
        <f t="shared" si="471"/>
        <v>66.666666666666657</v>
      </c>
      <c r="V2081" s="189">
        <f t="shared" si="472"/>
        <v>3.4602076124567471</v>
      </c>
      <c r="W2081" s="189">
        <f>IFERROR(H2081/M2081,Tabla2[[#This Row],[CARGA PRODUCCION (ANIMALES/HA)]])</f>
        <v>2.8722157092614307</v>
      </c>
      <c r="X2081" s="190">
        <f t="shared" si="475"/>
        <v>2023</v>
      </c>
      <c r="Y2081" s="190">
        <f t="shared" si="476"/>
        <v>10</v>
      </c>
      <c r="Z2081" s="190" t="e">
        <f t="shared" ca="1" si="477"/>
        <v>#NAME?</v>
      </c>
      <c r="AA2081" s="191">
        <f t="shared" si="473"/>
        <v>98</v>
      </c>
      <c r="AB2081" s="188">
        <f t="shared" si="474"/>
        <v>0.91836734693877553</v>
      </c>
      <c r="AC2081" s="192">
        <f t="shared" si="478"/>
        <v>8.1632653061224469E-2</v>
      </c>
      <c r="AD2081" s="185"/>
    </row>
    <row r="2082" spans="1:30">
      <c r="A2082" s="184">
        <v>45210</v>
      </c>
      <c r="B2082" s="185" t="s">
        <v>88</v>
      </c>
      <c r="C2082" s="185">
        <v>769</v>
      </c>
      <c r="D2082" s="185">
        <v>15</v>
      </c>
      <c r="E2082" s="185">
        <v>5</v>
      </c>
      <c r="F2082" s="185"/>
      <c r="G2082" s="185">
        <v>45</v>
      </c>
      <c r="H2082" s="185">
        <v>46</v>
      </c>
      <c r="I2082" s="185">
        <v>0</v>
      </c>
      <c r="J2082" s="185">
        <v>8</v>
      </c>
      <c r="K2082" s="185">
        <v>180</v>
      </c>
      <c r="L2082" s="185">
        <v>14</v>
      </c>
      <c r="M2082" s="186">
        <v>15</v>
      </c>
      <c r="N2082" s="187">
        <f>IF(Tabla2[[#This Row],[LECHE RETIRO DIA]]&lt;&gt;ISBLANK(Tabla2[[#This Row],[LECHE RETIRO DIA]]),SUM(Tabla2[[#This Row],[LECHE TANQUE DIA]:[LECHE RETIRO DIA]]),SUM(Tabla2[[#This Row],[LECHE TANQUE DIA]:[LECHE AUTOCONSUMO DIA]]))</f>
        <v>789</v>
      </c>
      <c r="O2082" s="188">
        <f t="shared" si="465"/>
        <v>0.97465145754119142</v>
      </c>
      <c r="P2082" s="189">
        <f t="shared" si="466"/>
        <v>17.533333333333335</v>
      </c>
      <c r="Q2082" s="189">
        <f t="shared" si="467"/>
        <v>17.088888888888889</v>
      </c>
      <c r="R2082" s="189">
        <f t="shared" si="468"/>
        <v>1.875</v>
      </c>
      <c r="S2082" s="189">
        <f t="shared" si="469"/>
        <v>4.3833333333333337</v>
      </c>
      <c r="T2082" s="189">
        <f t="shared" si="470"/>
        <v>4</v>
      </c>
      <c r="U2082" s="189">
        <f t="shared" si="471"/>
        <v>56.357142857142854</v>
      </c>
      <c r="V2082" s="189">
        <f t="shared" si="472"/>
        <v>3.2142857142857144</v>
      </c>
      <c r="W2082" s="189">
        <f>IFERROR(H2082/M2082,Tabla2[[#This Row],[CARGA PRODUCCION (ANIMALES/HA)]])</f>
        <v>3.0666666666666669</v>
      </c>
      <c r="X2082" s="190">
        <f t="shared" si="475"/>
        <v>2023</v>
      </c>
      <c r="Y2082" s="190">
        <f t="shared" si="476"/>
        <v>10</v>
      </c>
      <c r="Z2082" s="190" t="e">
        <f t="shared" ca="1" si="477"/>
        <v>#NAME?</v>
      </c>
      <c r="AA2082" s="191">
        <f t="shared" si="473"/>
        <v>46</v>
      </c>
      <c r="AB2082" s="188">
        <f t="shared" si="474"/>
        <v>0.97826086956521741</v>
      </c>
      <c r="AC2082" s="192">
        <f t="shared" si="478"/>
        <v>2.1739130434782594E-2</v>
      </c>
      <c r="AD2082" s="185"/>
    </row>
    <row r="2083" spans="1:30">
      <c r="A2083" s="184">
        <v>45211</v>
      </c>
      <c r="B2083" s="185" t="s">
        <v>81</v>
      </c>
      <c r="C2083" s="185">
        <v>1985</v>
      </c>
      <c r="D2083" s="185">
        <v>30</v>
      </c>
      <c r="E2083" s="185">
        <v>9</v>
      </c>
      <c r="F2083" s="185"/>
      <c r="G2083" s="185">
        <v>95</v>
      </c>
      <c r="H2083" s="185">
        <v>98</v>
      </c>
      <c r="I2083" s="185">
        <v>1</v>
      </c>
      <c r="J2083" s="185">
        <v>12</v>
      </c>
      <c r="K2083" s="185">
        <v>600</v>
      </c>
      <c r="L2083" s="185">
        <v>23.4</v>
      </c>
      <c r="M2083" s="186">
        <v>31.01</v>
      </c>
      <c r="N2083" s="187">
        <f>IF(Tabla2[[#This Row],[LECHE RETIRO DIA]]&lt;&gt;ISBLANK(Tabla2[[#This Row],[LECHE RETIRO DIA]]),SUM(Tabla2[[#This Row],[LECHE TANQUE DIA]:[LECHE RETIRO DIA]]),SUM(Tabla2[[#This Row],[LECHE TANQUE DIA]:[LECHE AUTOCONSUMO DIA]]))</f>
        <v>2024</v>
      </c>
      <c r="O2083" s="188">
        <f t="shared" si="465"/>
        <v>0.98073122529644263</v>
      </c>
      <c r="P2083" s="189">
        <f t="shared" si="466"/>
        <v>21.305263157894736</v>
      </c>
      <c r="Q2083" s="189">
        <f t="shared" si="467"/>
        <v>20.894736842105264</v>
      </c>
      <c r="R2083" s="189">
        <f t="shared" si="468"/>
        <v>2.5</v>
      </c>
      <c r="S2083" s="189">
        <f t="shared" si="469"/>
        <v>3.3733333333333335</v>
      </c>
      <c r="T2083" s="189">
        <f t="shared" si="470"/>
        <v>6.3157894736842106</v>
      </c>
      <c r="U2083" s="189">
        <f t="shared" si="471"/>
        <v>86.495726495726501</v>
      </c>
      <c r="V2083" s="189">
        <f t="shared" si="472"/>
        <v>4.0598290598290605</v>
      </c>
      <c r="W2083" s="189">
        <f>IFERROR(H2083/M2083,Tabla2[[#This Row],[CARGA PRODUCCION (ANIMALES/HA)]])</f>
        <v>3.1602708803611739</v>
      </c>
      <c r="X2083" s="190">
        <f t="shared" si="475"/>
        <v>2023</v>
      </c>
      <c r="Y2083" s="190">
        <f t="shared" si="476"/>
        <v>10</v>
      </c>
      <c r="Z2083" s="190" t="e">
        <f t="shared" ca="1" si="477"/>
        <v>#NAME?</v>
      </c>
      <c r="AA2083" s="191">
        <f t="shared" si="473"/>
        <v>98</v>
      </c>
      <c r="AB2083" s="188">
        <f t="shared" si="474"/>
        <v>0.96938775510204078</v>
      </c>
      <c r="AC2083" s="192">
        <f t="shared" si="478"/>
        <v>3.0612244897959218E-2</v>
      </c>
      <c r="AD2083" s="185"/>
    </row>
    <row r="2084" spans="1:30">
      <c r="A2084" s="184">
        <v>45211</v>
      </c>
      <c r="B2084" s="185" t="s">
        <v>83</v>
      </c>
      <c r="C2084" s="185">
        <v>2039</v>
      </c>
      <c r="D2084" s="185">
        <v>40</v>
      </c>
      <c r="E2084" s="185">
        <v>9</v>
      </c>
      <c r="F2084" s="185"/>
      <c r="G2084" s="185">
        <v>103</v>
      </c>
      <c r="H2084" s="185">
        <v>130</v>
      </c>
      <c r="I2084" s="185">
        <v>2</v>
      </c>
      <c r="J2084" s="185">
        <v>16</v>
      </c>
      <c r="K2084" s="185">
        <v>680</v>
      </c>
      <c r="L2084" s="185">
        <v>29.8</v>
      </c>
      <c r="M2084" s="186">
        <v>36.590000000000003</v>
      </c>
      <c r="N2084" s="187">
        <f>IF(Tabla2[[#This Row],[LECHE RETIRO DIA]]&lt;&gt;ISBLANK(Tabla2[[#This Row],[LECHE RETIRO DIA]]),SUM(Tabla2[[#This Row],[LECHE TANQUE DIA]:[LECHE RETIRO DIA]]),SUM(Tabla2[[#This Row],[LECHE TANQUE DIA]:[LECHE AUTOCONSUMO DIA]]))</f>
        <v>2088</v>
      </c>
      <c r="O2084" s="188">
        <f t="shared" si="465"/>
        <v>0.9765325670498084</v>
      </c>
      <c r="P2084" s="189">
        <f t="shared" si="466"/>
        <v>20.271844660194176</v>
      </c>
      <c r="Q2084" s="189">
        <f t="shared" si="467"/>
        <v>19.796116504854368</v>
      </c>
      <c r="R2084" s="189">
        <f t="shared" si="468"/>
        <v>2.5</v>
      </c>
      <c r="S2084" s="189">
        <f t="shared" si="469"/>
        <v>3.0705882352941178</v>
      </c>
      <c r="T2084" s="189">
        <f t="shared" si="470"/>
        <v>6.6019417475728153</v>
      </c>
      <c r="U2084" s="189">
        <f t="shared" si="471"/>
        <v>70.067114093959731</v>
      </c>
      <c r="V2084" s="189">
        <f t="shared" si="472"/>
        <v>3.4563758389261743</v>
      </c>
      <c r="W2084" s="189">
        <f>IFERROR(H2084/M2084,Tabla2[[#This Row],[CARGA PRODUCCION (ANIMALES/HA)]])</f>
        <v>3.5528833014484831</v>
      </c>
      <c r="X2084" s="190">
        <f t="shared" si="475"/>
        <v>2023</v>
      </c>
      <c r="Y2084" s="190">
        <f t="shared" si="476"/>
        <v>10</v>
      </c>
      <c r="Z2084" s="190" t="e">
        <f t="shared" ca="1" si="477"/>
        <v>#NAME?</v>
      </c>
      <c r="AA2084" s="191">
        <f t="shared" si="473"/>
        <v>130</v>
      </c>
      <c r="AB2084" s="188">
        <f t="shared" si="474"/>
        <v>0.79230769230769227</v>
      </c>
      <c r="AC2084" s="192">
        <f t="shared" si="478"/>
        <v>0.20769230769230773</v>
      </c>
      <c r="AD2084" s="185"/>
    </row>
    <row r="2085" spans="1:30">
      <c r="A2085" s="184">
        <v>45211</v>
      </c>
      <c r="B2085" s="185" t="s">
        <v>85</v>
      </c>
      <c r="C2085" s="185">
        <v>1657</v>
      </c>
      <c r="D2085" s="185">
        <v>60</v>
      </c>
      <c r="E2085" s="185">
        <v>9</v>
      </c>
      <c r="F2085" s="185"/>
      <c r="G2085" s="185">
        <v>90</v>
      </c>
      <c r="H2085" s="185">
        <v>113</v>
      </c>
      <c r="I2085" s="185">
        <v>0</v>
      </c>
      <c r="J2085" s="185">
        <v>5</v>
      </c>
      <c r="K2085" s="185">
        <v>480</v>
      </c>
      <c r="L2085" s="185">
        <v>26.01</v>
      </c>
      <c r="M2085" s="186">
        <v>34.119999999999997</v>
      </c>
      <c r="N2085" s="187">
        <f>IF(Tabla2[[#This Row],[LECHE RETIRO DIA]]&lt;&gt;ISBLANK(Tabla2[[#This Row],[LECHE RETIRO DIA]]),SUM(Tabla2[[#This Row],[LECHE TANQUE DIA]:[LECHE RETIRO DIA]]),SUM(Tabla2[[#This Row],[LECHE TANQUE DIA]:[LECHE AUTOCONSUMO DIA]]))</f>
        <v>1726</v>
      </c>
      <c r="O2085" s="188">
        <f t="shared" si="465"/>
        <v>0.96002317497103129</v>
      </c>
      <c r="P2085" s="189">
        <f t="shared" si="466"/>
        <v>19.177777777777777</v>
      </c>
      <c r="Q2085" s="189">
        <f t="shared" si="467"/>
        <v>18.411111111111111</v>
      </c>
      <c r="R2085" s="189">
        <f t="shared" si="468"/>
        <v>12</v>
      </c>
      <c r="S2085" s="189">
        <f t="shared" si="469"/>
        <v>3.5958333333333332</v>
      </c>
      <c r="T2085" s="189">
        <f t="shared" si="470"/>
        <v>5.333333333333333</v>
      </c>
      <c r="U2085" s="189">
        <f t="shared" si="471"/>
        <v>66.359092656670512</v>
      </c>
      <c r="V2085" s="189">
        <f t="shared" si="472"/>
        <v>3.4602076124567471</v>
      </c>
      <c r="W2085" s="189">
        <f>IFERROR(H2085/M2085,Tabla2[[#This Row],[CARGA PRODUCCION (ANIMALES/HA)]])</f>
        <v>3.3118405627198126</v>
      </c>
      <c r="X2085" s="190">
        <f t="shared" si="475"/>
        <v>2023</v>
      </c>
      <c r="Y2085" s="190">
        <f t="shared" si="476"/>
        <v>10</v>
      </c>
      <c r="Z2085" s="190" t="e">
        <f t="shared" ca="1" si="477"/>
        <v>#NAME?</v>
      </c>
      <c r="AA2085" s="191">
        <f t="shared" si="473"/>
        <v>113</v>
      </c>
      <c r="AB2085" s="188">
        <f t="shared" si="474"/>
        <v>0.79646017699115046</v>
      </c>
      <c r="AC2085" s="192">
        <f t="shared" si="478"/>
        <v>0.20353982300884954</v>
      </c>
      <c r="AD2085" s="185"/>
    </row>
    <row r="2086" spans="1:30">
      <c r="A2086" s="184">
        <v>45211</v>
      </c>
      <c r="B2086" s="185" t="s">
        <v>88</v>
      </c>
      <c r="C2086" s="185">
        <v>792</v>
      </c>
      <c r="D2086" s="185">
        <v>15</v>
      </c>
      <c r="E2086" s="185">
        <v>5</v>
      </c>
      <c r="F2086" s="185"/>
      <c r="G2086" s="185">
        <v>45</v>
      </c>
      <c r="H2086" s="185">
        <v>46</v>
      </c>
      <c r="I2086" s="185">
        <v>0</v>
      </c>
      <c r="J2086" s="185">
        <v>8</v>
      </c>
      <c r="K2086" s="185">
        <v>180</v>
      </c>
      <c r="L2086" s="185">
        <v>14</v>
      </c>
      <c r="M2086" s="186">
        <v>15</v>
      </c>
      <c r="N2086" s="187">
        <f>IF(Tabla2[[#This Row],[LECHE RETIRO DIA]]&lt;&gt;ISBLANK(Tabla2[[#This Row],[LECHE RETIRO DIA]]),SUM(Tabla2[[#This Row],[LECHE TANQUE DIA]:[LECHE RETIRO DIA]]),SUM(Tabla2[[#This Row],[LECHE TANQUE DIA]:[LECHE AUTOCONSUMO DIA]]))</f>
        <v>812</v>
      </c>
      <c r="O2086" s="188">
        <f t="shared" si="465"/>
        <v>0.97536945812807885</v>
      </c>
      <c r="P2086" s="189">
        <f t="shared" si="466"/>
        <v>18.044444444444444</v>
      </c>
      <c r="Q2086" s="189">
        <f t="shared" si="467"/>
        <v>17.600000000000001</v>
      </c>
      <c r="R2086" s="189">
        <f t="shared" si="468"/>
        <v>1.875</v>
      </c>
      <c r="S2086" s="189">
        <f t="shared" si="469"/>
        <v>4.5111111111111111</v>
      </c>
      <c r="T2086" s="189">
        <f t="shared" si="470"/>
        <v>4</v>
      </c>
      <c r="U2086" s="189">
        <f t="shared" si="471"/>
        <v>58</v>
      </c>
      <c r="V2086" s="189">
        <f t="shared" si="472"/>
        <v>3.2142857142857144</v>
      </c>
      <c r="W2086" s="189">
        <f>IFERROR(H2086/M2086,Tabla2[[#This Row],[CARGA PRODUCCION (ANIMALES/HA)]])</f>
        <v>3.0666666666666669</v>
      </c>
      <c r="X2086" s="190">
        <f t="shared" si="475"/>
        <v>2023</v>
      </c>
      <c r="Y2086" s="190">
        <f t="shared" si="476"/>
        <v>10</v>
      </c>
      <c r="Z2086" s="190" t="e">
        <f t="shared" ca="1" si="477"/>
        <v>#NAME?</v>
      </c>
      <c r="AA2086" s="191">
        <f t="shared" si="473"/>
        <v>46</v>
      </c>
      <c r="AB2086" s="188">
        <f t="shared" si="474"/>
        <v>0.97826086956521741</v>
      </c>
      <c r="AC2086" s="192">
        <f t="shared" si="478"/>
        <v>2.1739130434782594E-2</v>
      </c>
      <c r="AD2086" s="185"/>
    </row>
    <row r="2087" spans="1:30">
      <c r="A2087" s="184">
        <v>45212</v>
      </c>
      <c r="B2087" s="185" t="s">
        <v>81</v>
      </c>
      <c r="C2087" s="185">
        <v>1999</v>
      </c>
      <c r="D2087" s="185">
        <v>30</v>
      </c>
      <c r="E2087" s="185">
        <v>9</v>
      </c>
      <c r="F2087" s="185"/>
      <c r="G2087" s="185">
        <v>95</v>
      </c>
      <c r="H2087" s="185">
        <v>98</v>
      </c>
      <c r="I2087" s="185">
        <v>1</v>
      </c>
      <c r="J2087" s="185">
        <v>12</v>
      </c>
      <c r="K2087" s="185">
        <v>600</v>
      </c>
      <c r="L2087" s="185">
        <v>23.4</v>
      </c>
      <c r="M2087" s="186">
        <v>31.01</v>
      </c>
      <c r="N2087" s="187">
        <f>IF(Tabla2[[#This Row],[LECHE RETIRO DIA]]&lt;&gt;ISBLANK(Tabla2[[#This Row],[LECHE RETIRO DIA]]),SUM(Tabla2[[#This Row],[LECHE TANQUE DIA]:[LECHE RETIRO DIA]]),SUM(Tabla2[[#This Row],[LECHE TANQUE DIA]:[LECHE AUTOCONSUMO DIA]]))</f>
        <v>2038</v>
      </c>
      <c r="O2087" s="188">
        <f t="shared" si="465"/>
        <v>0.98086359175662419</v>
      </c>
      <c r="P2087" s="189">
        <f t="shared" si="466"/>
        <v>21.452631578947368</v>
      </c>
      <c r="Q2087" s="189">
        <f t="shared" si="467"/>
        <v>21.042105263157893</v>
      </c>
      <c r="R2087" s="189">
        <f t="shared" si="468"/>
        <v>2.5</v>
      </c>
      <c r="S2087" s="189">
        <f t="shared" si="469"/>
        <v>3.3966666666666665</v>
      </c>
      <c r="T2087" s="189">
        <f t="shared" si="470"/>
        <v>6.3157894736842106</v>
      </c>
      <c r="U2087" s="189">
        <f t="shared" si="471"/>
        <v>87.094017094017104</v>
      </c>
      <c r="V2087" s="189">
        <f t="shared" si="472"/>
        <v>4.0598290598290605</v>
      </c>
      <c r="W2087" s="189">
        <f>IFERROR(H2087/M2087,Tabla2[[#This Row],[CARGA PRODUCCION (ANIMALES/HA)]])</f>
        <v>3.1602708803611739</v>
      </c>
      <c r="X2087" s="190">
        <f t="shared" si="475"/>
        <v>2023</v>
      </c>
      <c r="Y2087" s="190">
        <f t="shared" si="476"/>
        <v>10</v>
      </c>
      <c r="Z2087" s="190" t="e">
        <f t="shared" ca="1" si="477"/>
        <v>#NAME?</v>
      </c>
      <c r="AA2087" s="191">
        <f t="shared" si="473"/>
        <v>98</v>
      </c>
      <c r="AB2087" s="188">
        <f t="shared" si="474"/>
        <v>0.96938775510204078</v>
      </c>
      <c r="AC2087" s="192">
        <f t="shared" si="478"/>
        <v>3.0612244897959218E-2</v>
      </c>
      <c r="AD2087" s="185"/>
    </row>
    <row r="2088" spans="1:30">
      <c r="A2088" s="184">
        <v>45212</v>
      </c>
      <c r="B2088" s="185" t="s">
        <v>83</v>
      </c>
      <c r="C2088" s="185">
        <v>2182</v>
      </c>
      <c r="D2088" s="185">
        <v>40</v>
      </c>
      <c r="E2088" s="185">
        <v>9</v>
      </c>
      <c r="F2088" s="185"/>
      <c r="G2088" s="185">
        <v>104</v>
      </c>
      <c r="H2088" s="185">
        <v>129</v>
      </c>
      <c r="I2088" s="185">
        <v>2</v>
      </c>
      <c r="J2088" s="185">
        <v>16</v>
      </c>
      <c r="K2088" s="185">
        <v>680</v>
      </c>
      <c r="L2088" s="185">
        <v>29.8</v>
      </c>
      <c r="M2088" s="186">
        <v>36.590000000000003</v>
      </c>
      <c r="N2088" s="187">
        <f>IF(Tabla2[[#This Row],[LECHE RETIRO DIA]]&lt;&gt;ISBLANK(Tabla2[[#This Row],[LECHE RETIRO DIA]]),SUM(Tabla2[[#This Row],[LECHE TANQUE DIA]:[LECHE RETIRO DIA]]),SUM(Tabla2[[#This Row],[LECHE TANQUE DIA]:[LECHE AUTOCONSUMO DIA]]))</f>
        <v>2231</v>
      </c>
      <c r="O2088" s="188">
        <f t="shared" si="465"/>
        <v>0.97803675481846708</v>
      </c>
      <c r="P2088" s="189">
        <f t="shared" si="466"/>
        <v>21.451923076923077</v>
      </c>
      <c r="Q2088" s="189">
        <f t="shared" si="467"/>
        <v>20.98076923076923</v>
      </c>
      <c r="R2088" s="189">
        <f t="shared" si="468"/>
        <v>2.5</v>
      </c>
      <c r="S2088" s="189">
        <f t="shared" si="469"/>
        <v>3.2808823529411764</v>
      </c>
      <c r="T2088" s="189">
        <f t="shared" si="470"/>
        <v>6.5384615384615383</v>
      </c>
      <c r="U2088" s="189">
        <f t="shared" si="471"/>
        <v>74.865771812080538</v>
      </c>
      <c r="V2088" s="189">
        <f t="shared" si="472"/>
        <v>3.4899328859060401</v>
      </c>
      <c r="W2088" s="189">
        <f>IFERROR(H2088/M2088,Tabla2[[#This Row],[CARGA PRODUCCION (ANIMALES/HA)]])</f>
        <v>3.5255534298988791</v>
      </c>
      <c r="X2088" s="190">
        <f t="shared" si="475"/>
        <v>2023</v>
      </c>
      <c r="Y2088" s="190">
        <f t="shared" si="476"/>
        <v>10</v>
      </c>
      <c r="Z2088" s="190" t="e">
        <f t="shared" ca="1" si="477"/>
        <v>#NAME?</v>
      </c>
      <c r="AA2088" s="191">
        <f t="shared" si="473"/>
        <v>129</v>
      </c>
      <c r="AB2088" s="188">
        <f t="shared" si="474"/>
        <v>0.80620155038759689</v>
      </c>
      <c r="AC2088" s="192">
        <f t="shared" si="478"/>
        <v>0.19379844961240311</v>
      </c>
      <c r="AD2088" s="185"/>
    </row>
    <row r="2089" spans="1:30">
      <c r="A2089" s="184">
        <v>45212</v>
      </c>
      <c r="B2089" s="185" t="s">
        <v>85</v>
      </c>
      <c r="C2089" s="185">
        <v>1661</v>
      </c>
      <c r="D2089" s="185">
        <v>60</v>
      </c>
      <c r="E2089" s="185">
        <v>9</v>
      </c>
      <c r="F2089" s="185"/>
      <c r="G2089" s="185">
        <v>90</v>
      </c>
      <c r="H2089" s="185">
        <v>113</v>
      </c>
      <c r="I2089" s="185">
        <v>0</v>
      </c>
      <c r="J2089" s="185">
        <v>5</v>
      </c>
      <c r="K2089" s="185">
        <v>480</v>
      </c>
      <c r="L2089" s="185">
        <v>26.01</v>
      </c>
      <c r="M2089" s="186">
        <v>34.119999999999997</v>
      </c>
      <c r="N2089" s="187">
        <f>IF(Tabla2[[#This Row],[LECHE RETIRO DIA]]&lt;&gt;ISBLANK(Tabla2[[#This Row],[LECHE RETIRO DIA]]),SUM(Tabla2[[#This Row],[LECHE TANQUE DIA]:[LECHE RETIRO DIA]]),SUM(Tabla2[[#This Row],[LECHE TANQUE DIA]:[LECHE AUTOCONSUMO DIA]]))</f>
        <v>1730</v>
      </c>
      <c r="O2089" s="188">
        <f t="shared" si="465"/>
        <v>0.96011560693641618</v>
      </c>
      <c r="P2089" s="189">
        <f t="shared" si="466"/>
        <v>19.222222222222221</v>
      </c>
      <c r="Q2089" s="189">
        <f t="shared" si="467"/>
        <v>18.455555555555556</v>
      </c>
      <c r="R2089" s="189">
        <f t="shared" si="468"/>
        <v>12</v>
      </c>
      <c r="S2089" s="189">
        <f t="shared" si="469"/>
        <v>3.6041666666666665</v>
      </c>
      <c r="T2089" s="189">
        <f t="shared" si="470"/>
        <v>5.333333333333333</v>
      </c>
      <c r="U2089" s="189">
        <f t="shared" si="471"/>
        <v>66.512879661668592</v>
      </c>
      <c r="V2089" s="189">
        <f t="shared" si="472"/>
        <v>3.4602076124567471</v>
      </c>
      <c r="W2089" s="189">
        <f>IFERROR(H2089/M2089,Tabla2[[#This Row],[CARGA PRODUCCION (ANIMALES/HA)]])</f>
        <v>3.3118405627198126</v>
      </c>
      <c r="X2089" s="190">
        <f t="shared" si="475"/>
        <v>2023</v>
      </c>
      <c r="Y2089" s="190">
        <f t="shared" si="476"/>
        <v>10</v>
      </c>
      <c r="Z2089" s="190" t="e">
        <f t="shared" ca="1" si="477"/>
        <v>#NAME?</v>
      </c>
      <c r="AA2089" s="191">
        <f t="shared" si="473"/>
        <v>113</v>
      </c>
      <c r="AB2089" s="188">
        <f t="shared" si="474"/>
        <v>0.79646017699115046</v>
      </c>
      <c r="AC2089" s="192">
        <f t="shared" si="478"/>
        <v>0.20353982300884954</v>
      </c>
      <c r="AD2089" s="185"/>
    </row>
    <row r="2090" spans="1:30">
      <c r="A2090" s="184">
        <v>45212</v>
      </c>
      <c r="B2090" s="185" t="s">
        <v>88</v>
      </c>
      <c r="C2090" s="185">
        <v>793</v>
      </c>
      <c r="D2090" s="185">
        <v>15</v>
      </c>
      <c r="E2090" s="185">
        <v>5</v>
      </c>
      <c r="F2090" s="185"/>
      <c r="G2090" s="185">
        <v>45</v>
      </c>
      <c r="H2090" s="185">
        <v>46</v>
      </c>
      <c r="I2090" s="185">
        <v>0</v>
      </c>
      <c r="J2090" s="185">
        <v>8</v>
      </c>
      <c r="K2090" s="185">
        <v>180</v>
      </c>
      <c r="L2090" s="185">
        <v>14</v>
      </c>
      <c r="M2090" s="186">
        <v>15</v>
      </c>
      <c r="N2090" s="187">
        <f>IF(Tabla2[[#This Row],[LECHE RETIRO DIA]]&lt;&gt;ISBLANK(Tabla2[[#This Row],[LECHE RETIRO DIA]]),SUM(Tabla2[[#This Row],[LECHE TANQUE DIA]:[LECHE RETIRO DIA]]),SUM(Tabla2[[#This Row],[LECHE TANQUE DIA]:[LECHE AUTOCONSUMO DIA]]))</f>
        <v>813</v>
      </c>
      <c r="O2090" s="188">
        <f t="shared" si="465"/>
        <v>0.97539975399753998</v>
      </c>
      <c r="P2090" s="189">
        <f t="shared" si="466"/>
        <v>18.066666666666666</v>
      </c>
      <c r="Q2090" s="189">
        <f t="shared" si="467"/>
        <v>17.622222222222224</v>
      </c>
      <c r="R2090" s="189">
        <f t="shared" si="468"/>
        <v>1.875</v>
      </c>
      <c r="S2090" s="189">
        <f t="shared" si="469"/>
        <v>4.5166666666666666</v>
      </c>
      <c r="T2090" s="189">
        <f t="shared" si="470"/>
        <v>4</v>
      </c>
      <c r="U2090" s="189">
        <f t="shared" si="471"/>
        <v>58.071428571428569</v>
      </c>
      <c r="V2090" s="189">
        <f t="shared" si="472"/>
        <v>3.2142857142857144</v>
      </c>
      <c r="W2090" s="189">
        <f>IFERROR(H2090/M2090,Tabla2[[#This Row],[CARGA PRODUCCION (ANIMALES/HA)]])</f>
        <v>3.0666666666666669</v>
      </c>
      <c r="X2090" s="190">
        <f t="shared" si="475"/>
        <v>2023</v>
      </c>
      <c r="Y2090" s="190">
        <f t="shared" si="476"/>
        <v>10</v>
      </c>
      <c r="Z2090" s="190" t="e">
        <f t="shared" ca="1" si="477"/>
        <v>#NAME?</v>
      </c>
      <c r="AA2090" s="191">
        <f t="shared" si="473"/>
        <v>46</v>
      </c>
      <c r="AB2090" s="188">
        <f t="shared" si="474"/>
        <v>0.97826086956521741</v>
      </c>
      <c r="AC2090" s="192">
        <f t="shared" si="478"/>
        <v>2.1739130434782594E-2</v>
      </c>
      <c r="AD2090" s="185"/>
    </row>
    <row r="2091" spans="1:30">
      <c r="A2091" s="184">
        <v>45213</v>
      </c>
      <c r="B2091" s="185" t="s">
        <v>81</v>
      </c>
      <c r="C2091" s="185">
        <v>1994</v>
      </c>
      <c r="D2091" s="185">
        <v>30</v>
      </c>
      <c r="E2091" s="185">
        <v>9</v>
      </c>
      <c r="F2091" s="185"/>
      <c r="G2091" s="185">
        <v>95</v>
      </c>
      <c r="H2091" s="185">
        <v>98</v>
      </c>
      <c r="I2091" s="185">
        <v>1</v>
      </c>
      <c r="J2091" s="185">
        <v>12</v>
      </c>
      <c r="K2091" s="185">
        <v>600</v>
      </c>
      <c r="L2091" s="185">
        <v>23.4</v>
      </c>
      <c r="M2091" s="186">
        <v>31.01</v>
      </c>
      <c r="N2091" s="187">
        <f>IF(Tabla2[[#This Row],[LECHE RETIRO DIA]]&lt;&gt;ISBLANK(Tabla2[[#This Row],[LECHE RETIRO DIA]]),SUM(Tabla2[[#This Row],[LECHE TANQUE DIA]:[LECHE RETIRO DIA]]),SUM(Tabla2[[#This Row],[LECHE TANQUE DIA]:[LECHE AUTOCONSUMO DIA]]))</f>
        <v>2033</v>
      </c>
      <c r="O2091" s="188">
        <f t="shared" si="465"/>
        <v>0.98081652729955726</v>
      </c>
      <c r="P2091" s="189">
        <f t="shared" si="466"/>
        <v>21.4</v>
      </c>
      <c r="Q2091" s="189">
        <f t="shared" si="467"/>
        <v>20.989473684210527</v>
      </c>
      <c r="R2091" s="189">
        <f t="shared" si="468"/>
        <v>2.5</v>
      </c>
      <c r="S2091" s="189">
        <f t="shared" si="469"/>
        <v>3.3883333333333332</v>
      </c>
      <c r="T2091" s="189">
        <f t="shared" si="470"/>
        <v>6.3157894736842106</v>
      </c>
      <c r="U2091" s="189">
        <f t="shared" si="471"/>
        <v>86.880341880341888</v>
      </c>
      <c r="V2091" s="189">
        <f t="shared" si="472"/>
        <v>4.0598290598290605</v>
      </c>
      <c r="W2091" s="189">
        <f>IFERROR(H2091/M2091,Tabla2[[#This Row],[CARGA PRODUCCION (ANIMALES/HA)]])</f>
        <v>3.1602708803611739</v>
      </c>
      <c r="X2091" s="190">
        <f t="shared" si="475"/>
        <v>2023</v>
      </c>
      <c r="Y2091" s="190">
        <f t="shared" si="476"/>
        <v>10</v>
      </c>
      <c r="Z2091" s="190" t="e">
        <f t="shared" ca="1" si="477"/>
        <v>#NAME?</v>
      </c>
      <c r="AA2091" s="191">
        <f t="shared" si="473"/>
        <v>98</v>
      </c>
      <c r="AB2091" s="188">
        <f t="shared" si="474"/>
        <v>0.96938775510204078</v>
      </c>
      <c r="AC2091" s="192">
        <f t="shared" si="478"/>
        <v>3.0612244897959218E-2</v>
      </c>
      <c r="AD2091" s="185"/>
    </row>
    <row r="2092" spans="1:30">
      <c r="A2092" s="184">
        <v>45213</v>
      </c>
      <c r="B2092" s="185" t="s">
        <v>83</v>
      </c>
      <c r="C2092" s="185">
        <v>2177</v>
      </c>
      <c r="D2092" s="185">
        <v>40</v>
      </c>
      <c r="E2092" s="185">
        <v>9</v>
      </c>
      <c r="F2092" s="185"/>
      <c r="G2092" s="185">
        <v>104</v>
      </c>
      <c r="H2092" s="185">
        <v>129</v>
      </c>
      <c r="I2092" s="185">
        <v>2</v>
      </c>
      <c r="J2092" s="185">
        <v>16</v>
      </c>
      <c r="K2092" s="185">
        <v>680</v>
      </c>
      <c r="L2092" s="185">
        <v>29.8</v>
      </c>
      <c r="M2092" s="186">
        <v>36.590000000000003</v>
      </c>
      <c r="N2092" s="187">
        <f>IF(Tabla2[[#This Row],[LECHE RETIRO DIA]]&lt;&gt;ISBLANK(Tabla2[[#This Row],[LECHE RETIRO DIA]]),SUM(Tabla2[[#This Row],[LECHE TANQUE DIA]:[LECHE RETIRO DIA]]),SUM(Tabla2[[#This Row],[LECHE TANQUE DIA]:[LECHE AUTOCONSUMO DIA]]))</f>
        <v>2226</v>
      </c>
      <c r="O2092" s="188">
        <f t="shared" si="465"/>
        <v>0.9779874213836478</v>
      </c>
      <c r="P2092" s="189">
        <f t="shared" si="466"/>
        <v>21.403846153846153</v>
      </c>
      <c r="Q2092" s="189">
        <f t="shared" si="467"/>
        <v>20.932692307692307</v>
      </c>
      <c r="R2092" s="189">
        <f t="shared" si="468"/>
        <v>2.5</v>
      </c>
      <c r="S2092" s="189">
        <f t="shared" si="469"/>
        <v>3.2735294117647058</v>
      </c>
      <c r="T2092" s="189">
        <f t="shared" si="470"/>
        <v>6.5384615384615383</v>
      </c>
      <c r="U2092" s="189">
        <f t="shared" si="471"/>
        <v>74.697986577181211</v>
      </c>
      <c r="V2092" s="189">
        <f t="shared" si="472"/>
        <v>3.4899328859060401</v>
      </c>
      <c r="W2092" s="189">
        <f>IFERROR(H2092/M2092,Tabla2[[#This Row],[CARGA PRODUCCION (ANIMALES/HA)]])</f>
        <v>3.5255534298988791</v>
      </c>
      <c r="X2092" s="190">
        <f t="shared" si="475"/>
        <v>2023</v>
      </c>
      <c r="Y2092" s="190">
        <f t="shared" si="476"/>
        <v>10</v>
      </c>
      <c r="Z2092" s="190" t="e">
        <f t="shared" ca="1" si="477"/>
        <v>#NAME?</v>
      </c>
      <c r="AA2092" s="191">
        <f t="shared" si="473"/>
        <v>129</v>
      </c>
      <c r="AB2092" s="188">
        <f t="shared" si="474"/>
        <v>0.80620155038759689</v>
      </c>
      <c r="AC2092" s="192">
        <f t="shared" si="478"/>
        <v>0.19379844961240311</v>
      </c>
      <c r="AD2092" s="185"/>
    </row>
    <row r="2093" spans="1:30">
      <c r="A2093" s="184">
        <v>45213</v>
      </c>
      <c r="B2093" s="185" t="s">
        <v>85</v>
      </c>
      <c r="C2093" s="185">
        <v>1678</v>
      </c>
      <c r="D2093" s="185">
        <v>60</v>
      </c>
      <c r="E2093" s="185">
        <v>9</v>
      </c>
      <c r="F2093" s="185"/>
      <c r="G2093" s="185">
        <v>90</v>
      </c>
      <c r="H2093" s="185">
        <v>113</v>
      </c>
      <c r="I2093" s="185">
        <v>0</v>
      </c>
      <c r="J2093" s="185">
        <v>5</v>
      </c>
      <c r="K2093" s="185">
        <v>480</v>
      </c>
      <c r="L2093" s="185">
        <v>26.01</v>
      </c>
      <c r="M2093" s="186">
        <v>34.119999999999997</v>
      </c>
      <c r="N2093" s="187">
        <f>IF(Tabla2[[#This Row],[LECHE RETIRO DIA]]&lt;&gt;ISBLANK(Tabla2[[#This Row],[LECHE RETIRO DIA]]),SUM(Tabla2[[#This Row],[LECHE TANQUE DIA]:[LECHE RETIRO DIA]]),SUM(Tabla2[[#This Row],[LECHE TANQUE DIA]:[LECHE AUTOCONSUMO DIA]]))</f>
        <v>1747</v>
      </c>
      <c r="O2093" s="188">
        <f t="shared" si="465"/>
        <v>0.96050372066399547</v>
      </c>
      <c r="P2093" s="189">
        <f t="shared" si="466"/>
        <v>19.411111111111111</v>
      </c>
      <c r="Q2093" s="189">
        <f t="shared" si="467"/>
        <v>18.644444444444446</v>
      </c>
      <c r="R2093" s="189">
        <f t="shared" si="468"/>
        <v>12</v>
      </c>
      <c r="S2093" s="189">
        <f t="shared" si="469"/>
        <v>3.6395833333333334</v>
      </c>
      <c r="T2093" s="189">
        <f t="shared" si="470"/>
        <v>5.333333333333333</v>
      </c>
      <c r="U2093" s="189">
        <f t="shared" si="471"/>
        <v>67.16647443291042</v>
      </c>
      <c r="V2093" s="189">
        <f t="shared" si="472"/>
        <v>3.4602076124567471</v>
      </c>
      <c r="W2093" s="189">
        <f>IFERROR(H2093/M2093,Tabla2[[#This Row],[CARGA PRODUCCION (ANIMALES/HA)]])</f>
        <v>3.3118405627198126</v>
      </c>
      <c r="X2093" s="190">
        <f t="shared" si="475"/>
        <v>2023</v>
      </c>
      <c r="Y2093" s="190">
        <f t="shared" si="476"/>
        <v>10</v>
      </c>
      <c r="Z2093" s="190" t="e">
        <f t="shared" ca="1" si="477"/>
        <v>#NAME?</v>
      </c>
      <c r="AA2093" s="191">
        <f t="shared" si="473"/>
        <v>113</v>
      </c>
      <c r="AB2093" s="188">
        <f t="shared" si="474"/>
        <v>0.79646017699115046</v>
      </c>
      <c r="AC2093" s="192">
        <f t="shared" si="478"/>
        <v>0.20353982300884954</v>
      </c>
      <c r="AD2093" s="185"/>
    </row>
    <row r="2094" spans="1:30">
      <c r="A2094" s="184">
        <v>45213</v>
      </c>
      <c r="B2094" s="185" t="s">
        <v>88</v>
      </c>
      <c r="C2094" s="185">
        <v>767</v>
      </c>
      <c r="D2094" s="185">
        <v>15</v>
      </c>
      <c r="E2094" s="185">
        <v>5</v>
      </c>
      <c r="F2094" s="185"/>
      <c r="G2094" s="185">
        <v>45</v>
      </c>
      <c r="H2094" s="185">
        <v>46</v>
      </c>
      <c r="I2094" s="185">
        <v>0</v>
      </c>
      <c r="J2094" s="185">
        <v>8</v>
      </c>
      <c r="K2094" s="185">
        <v>180</v>
      </c>
      <c r="L2094" s="185">
        <v>14</v>
      </c>
      <c r="M2094" s="186">
        <v>15</v>
      </c>
      <c r="N2094" s="187">
        <f>IF(Tabla2[[#This Row],[LECHE RETIRO DIA]]&lt;&gt;ISBLANK(Tabla2[[#This Row],[LECHE RETIRO DIA]]),SUM(Tabla2[[#This Row],[LECHE TANQUE DIA]:[LECHE RETIRO DIA]]),SUM(Tabla2[[#This Row],[LECHE TANQUE DIA]:[LECHE AUTOCONSUMO DIA]]))</f>
        <v>787</v>
      </c>
      <c r="O2094" s="188">
        <f t="shared" si="465"/>
        <v>0.97458703939008895</v>
      </c>
      <c r="P2094" s="189">
        <f t="shared" si="466"/>
        <v>17.488888888888887</v>
      </c>
      <c r="Q2094" s="189">
        <f t="shared" si="467"/>
        <v>17.044444444444444</v>
      </c>
      <c r="R2094" s="189">
        <f t="shared" si="468"/>
        <v>1.875</v>
      </c>
      <c r="S2094" s="189">
        <f t="shared" si="469"/>
        <v>4.3722222222222218</v>
      </c>
      <c r="T2094" s="189">
        <f t="shared" si="470"/>
        <v>4</v>
      </c>
      <c r="U2094" s="189">
        <f t="shared" si="471"/>
        <v>56.214285714285715</v>
      </c>
      <c r="V2094" s="189">
        <f t="shared" si="472"/>
        <v>3.2142857142857144</v>
      </c>
      <c r="W2094" s="189">
        <f>IFERROR(H2094/M2094,Tabla2[[#This Row],[CARGA PRODUCCION (ANIMALES/HA)]])</f>
        <v>3.0666666666666669</v>
      </c>
      <c r="X2094" s="190">
        <f t="shared" si="475"/>
        <v>2023</v>
      </c>
      <c r="Y2094" s="190">
        <f t="shared" si="476"/>
        <v>10</v>
      </c>
      <c r="Z2094" s="190" t="e">
        <f t="shared" ca="1" si="477"/>
        <v>#NAME?</v>
      </c>
      <c r="AA2094" s="191">
        <f t="shared" si="473"/>
        <v>46</v>
      </c>
      <c r="AB2094" s="188">
        <f t="shared" si="474"/>
        <v>0.97826086956521741</v>
      </c>
      <c r="AC2094" s="192">
        <f t="shared" si="478"/>
        <v>2.1739130434782594E-2</v>
      </c>
      <c r="AD2094" s="185"/>
    </row>
    <row r="2095" spans="1:30">
      <c r="A2095" s="184">
        <v>45214</v>
      </c>
      <c r="B2095" s="185" t="s">
        <v>81</v>
      </c>
      <c r="C2095" s="185">
        <v>1999</v>
      </c>
      <c r="D2095" s="185">
        <v>30</v>
      </c>
      <c r="E2095" s="185">
        <v>9</v>
      </c>
      <c r="F2095" s="185"/>
      <c r="G2095" s="185">
        <v>96</v>
      </c>
      <c r="H2095" s="185">
        <v>99</v>
      </c>
      <c r="I2095" s="185">
        <v>0</v>
      </c>
      <c r="J2095" s="185">
        <v>13</v>
      </c>
      <c r="K2095" s="185">
        <v>600</v>
      </c>
      <c r="L2095" s="185">
        <v>23.4</v>
      </c>
      <c r="M2095" s="186">
        <v>31.01</v>
      </c>
      <c r="N2095" s="187">
        <f>IF(Tabla2[[#This Row],[LECHE RETIRO DIA]]&lt;&gt;ISBLANK(Tabla2[[#This Row],[LECHE RETIRO DIA]]),SUM(Tabla2[[#This Row],[LECHE TANQUE DIA]:[LECHE RETIRO DIA]]),SUM(Tabla2[[#This Row],[LECHE TANQUE DIA]:[LECHE AUTOCONSUMO DIA]]))</f>
        <v>2038</v>
      </c>
      <c r="O2095" s="188">
        <f t="shared" si="465"/>
        <v>0.98086359175662419</v>
      </c>
      <c r="P2095" s="189">
        <f t="shared" si="466"/>
        <v>21.229166666666668</v>
      </c>
      <c r="Q2095" s="189">
        <f t="shared" si="467"/>
        <v>20.822916666666668</v>
      </c>
      <c r="R2095" s="189">
        <f t="shared" si="468"/>
        <v>2.3076923076923075</v>
      </c>
      <c r="S2095" s="189">
        <f t="shared" si="469"/>
        <v>3.3966666666666665</v>
      </c>
      <c r="T2095" s="189">
        <f t="shared" si="470"/>
        <v>6.25</v>
      </c>
      <c r="U2095" s="189">
        <f t="shared" si="471"/>
        <v>87.094017094017104</v>
      </c>
      <c r="V2095" s="189">
        <f t="shared" si="472"/>
        <v>4.1025641025641031</v>
      </c>
      <c r="W2095" s="189">
        <f>IFERROR(H2095/M2095,Tabla2[[#This Row],[CARGA PRODUCCION (ANIMALES/HA)]])</f>
        <v>3.1925185424056752</v>
      </c>
      <c r="X2095" s="190">
        <f t="shared" si="475"/>
        <v>2023</v>
      </c>
      <c r="Y2095" s="190">
        <f t="shared" si="476"/>
        <v>10</v>
      </c>
      <c r="Z2095" s="190" t="e">
        <f t="shared" ca="1" si="477"/>
        <v>#NAME?</v>
      </c>
      <c r="AA2095" s="191">
        <f t="shared" si="473"/>
        <v>99</v>
      </c>
      <c r="AB2095" s="188">
        <f t="shared" si="474"/>
        <v>0.96969696969696972</v>
      </c>
      <c r="AC2095" s="192">
        <f t="shared" si="478"/>
        <v>3.0303030303030276E-2</v>
      </c>
      <c r="AD2095" s="185"/>
    </row>
    <row r="2096" spans="1:30">
      <c r="A2096" s="184">
        <v>45214</v>
      </c>
      <c r="B2096" s="185" t="s">
        <v>83</v>
      </c>
      <c r="C2096" s="185">
        <v>2154</v>
      </c>
      <c r="D2096" s="185">
        <v>40</v>
      </c>
      <c r="E2096" s="185">
        <v>9</v>
      </c>
      <c r="F2096" s="185"/>
      <c r="G2096" s="185">
        <v>104</v>
      </c>
      <c r="H2096" s="185">
        <v>129</v>
      </c>
      <c r="I2096" s="185">
        <v>2</v>
      </c>
      <c r="J2096" s="185">
        <v>16</v>
      </c>
      <c r="K2096" s="185">
        <v>680</v>
      </c>
      <c r="L2096" s="185">
        <v>29.8</v>
      </c>
      <c r="M2096" s="186">
        <v>36.590000000000003</v>
      </c>
      <c r="N2096" s="187">
        <f>IF(Tabla2[[#This Row],[LECHE RETIRO DIA]]&lt;&gt;ISBLANK(Tabla2[[#This Row],[LECHE RETIRO DIA]]),SUM(Tabla2[[#This Row],[LECHE TANQUE DIA]:[LECHE RETIRO DIA]]),SUM(Tabla2[[#This Row],[LECHE TANQUE DIA]:[LECHE AUTOCONSUMO DIA]]))</f>
        <v>2203</v>
      </c>
      <c r="O2096" s="188">
        <f t="shared" si="465"/>
        <v>0.97775760326827055</v>
      </c>
      <c r="P2096" s="189">
        <f t="shared" si="466"/>
        <v>21.182692307692307</v>
      </c>
      <c r="Q2096" s="189">
        <f t="shared" si="467"/>
        <v>20.71153846153846</v>
      </c>
      <c r="R2096" s="189">
        <f t="shared" si="468"/>
        <v>2.5</v>
      </c>
      <c r="S2096" s="189">
        <f t="shared" si="469"/>
        <v>3.2397058823529412</v>
      </c>
      <c r="T2096" s="189">
        <f t="shared" si="470"/>
        <v>6.5384615384615383</v>
      </c>
      <c r="U2096" s="189">
        <f t="shared" si="471"/>
        <v>73.926174496644293</v>
      </c>
      <c r="V2096" s="189">
        <f t="shared" si="472"/>
        <v>3.4899328859060401</v>
      </c>
      <c r="W2096" s="189">
        <f>IFERROR(H2096/M2096,Tabla2[[#This Row],[CARGA PRODUCCION (ANIMALES/HA)]])</f>
        <v>3.5255534298988791</v>
      </c>
      <c r="X2096" s="190">
        <f t="shared" si="475"/>
        <v>2023</v>
      </c>
      <c r="Y2096" s="190">
        <f t="shared" si="476"/>
        <v>10</v>
      </c>
      <c r="Z2096" s="190" t="e">
        <f t="shared" ca="1" si="477"/>
        <v>#NAME?</v>
      </c>
      <c r="AA2096" s="191">
        <f t="shared" si="473"/>
        <v>129</v>
      </c>
      <c r="AB2096" s="188">
        <f t="shared" si="474"/>
        <v>0.80620155038759689</v>
      </c>
      <c r="AC2096" s="192">
        <f t="shared" si="478"/>
        <v>0.19379844961240311</v>
      </c>
      <c r="AD2096" s="185"/>
    </row>
    <row r="2097" spans="1:30">
      <c r="A2097" s="184">
        <v>45214</v>
      </c>
      <c r="B2097" s="185" t="s">
        <v>85</v>
      </c>
      <c r="C2097" s="185">
        <v>1712</v>
      </c>
      <c r="D2097" s="185">
        <v>60</v>
      </c>
      <c r="E2097" s="185">
        <v>9</v>
      </c>
      <c r="F2097" s="185"/>
      <c r="G2097" s="185">
        <v>90</v>
      </c>
      <c r="H2097" s="185">
        <v>113</v>
      </c>
      <c r="I2097" s="185">
        <v>0</v>
      </c>
      <c r="J2097" s="185">
        <v>5</v>
      </c>
      <c r="K2097" s="185">
        <v>480</v>
      </c>
      <c r="L2097" s="185">
        <v>26.01</v>
      </c>
      <c r="M2097" s="186">
        <v>34.119999999999997</v>
      </c>
      <c r="N2097" s="187">
        <f>IF(Tabla2[[#This Row],[LECHE RETIRO DIA]]&lt;&gt;ISBLANK(Tabla2[[#This Row],[LECHE RETIRO DIA]]),SUM(Tabla2[[#This Row],[LECHE TANQUE DIA]:[LECHE RETIRO DIA]]),SUM(Tabla2[[#This Row],[LECHE TANQUE DIA]:[LECHE AUTOCONSUMO DIA]]))</f>
        <v>1781</v>
      </c>
      <c r="O2097" s="188">
        <f t="shared" si="465"/>
        <v>0.96125772038180801</v>
      </c>
      <c r="P2097" s="189">
        <f t="shared" si="466"/>
        <v>19.788888888888888</v>
      </c>
      <c r="Q2097" s="189">
        <f t="shared" si="467"/>
        <v>19.022222222222222</v>
      </c>
      <c r="R2097" s="189">
        <f t="shared" si="468"/>
        <v>12</v>
      </c>
      <c r="S2097" s="189">
        <f t="shared" si="469"/>
        <v>3.7104166666666667</v>
      </c>
      <c r="T2097" s="189">
        <f t="shared" si="470"/>
        <v>5.333333333333333</v>
      </c>
      <c r="U2097" s="189">
        <f t="shared" si="471"/>
        <v>68.473663975394075</v>
      </c>
      <c r="V2097" s="189">
        <f t="shared" si="472"/>
        <v>3.4602076124567471</v>
      </c>
      <c r="W2097" s="189">
        <f>IFERROR(H2097/M2097,Tabla2[[#This Row],[CARGA PRODUCCION (ANIMALES/HA)]])</f>
        <v>3.3118405627198126</v>
      </c>
      <c r="X2097" s="190">
        <f t="shared" si="475"/>
        <v>2023</v>
      </c>
      <c r="Y2097" s="190">
        <f t="shared" si="476"/>
        <v>10</v>
      </c>
      <c r="Z2097" s="190" t="e">
        <f t="shared" ca="1" si="477"/>
        <v>#NAME?</v>
      </c>
      <c r="AA2097" s="191">
        <f t="shared" si="473"/>
        <v>113</v>
      </c>
      <c r="AB2097" s="188">
        <f t="shared" si="474"/>
        <v>0.79646017699115046</v>
      </c>
      <c r="AC2097" s="192">
        <f t="shared" si="478"/>
        <v>0.20353982300884954</v>
      </c>
      <c r="AD2097" s="185"/>
    </row>
    <row r="2098" spans="1:30">
      <c r="A2098" s="184">
        <v>45214</v>
      </c>
      <c r="B2098" s="185" t="s">
        <v>88</v>
      </c>
      <c r="C2098" s="185">
        <v>820</v>
      </c>
      <c r="D2098" s="185">
        <v>15</v>
      </c>
      <c r="E2098" s="185">
        <v>5</v>
      </c>
      <c r="F2098" s="185"/>
      <c r="G2098" s="185">
        <v>45</v>
      </c>
      <c r="H2098" s="185">
        <v>46</v>
      </c>
      <c r="I2098" s="185">
        <v>0</v>
      </c>
      <c r="J2098" s="185">
        <v>8</v>
      </c>
      <c r="K2098" s="185">
        <v>180</v>
      </c>
      <c r="L2098" s="185">
        <v>14</v>
      </c>
      <c r="M2098" s="186">
        <v>15</v>
      </c>
      <c r="N2098" s="187">
        <f>IF(Tabla2[[#This Row],[LECHE RETIRO DIA]]&lt;&gt;ISBLANK(Tabla2[[#This Row],[LECHE RETIRO DIA]]),SUM(Tabla2[[#This Row],[LECHE TANQUE DIA]:[LECHE RETIRO DIA]]),SUM(Tabla2[[#This Row],[LECHE TANQUE DIA]:[LECHE AUTOCONSUMO DIA]]))</f>
        <v>840</v>
      </c>
      <c r="O2098" s="188">
        <f t="shared" si="465"/>
        <v>0.97619047619047616</v>
      </c>
      <c r="P2098" s="189">
        <f t="shared" si="466"/>
        <v>18.666666666666668</v>
      </c>
      <c r="Q2098" s="189">
        <f t="shared" si="467"/>
        <v>18.222222222222221</v>
      </c>
      <c r="R2098" s="189">
        <f t="shared" si="468"/>
        <v>1.875</v>
      </c>
      <c r="S2098" s="189">
        <f t="shared" si="469"/>
        <v>4.666666666666667</v>
      </c>
      <c r="T2098" s="189">
        <f t="shared" si="470"/>
        <v>4</v>
      </c>
      <c r="U2098" s="189">
        <f t="shared" si="471"/>
        <v>60</v>
      </c>
      <c r="V2098" s="189">
        <f t="shared" si="472"/>
        <v>3.2142857142857144</v>
      </c>
      <c r="W2098" s="189">
        <f>IFERROR(H2098/M2098,Tabla2[[#This Row],[CARGA PRODUCCION (ANIMALES/HA)]])</f>
        <v>3.0666666666666669</v>
      </c>
      <c r="X2098" s="190">
        <f t="shared" si="475"/>
        <v>2023</v>
      </c>
      <c r="Y2098" s="190">
        <f t="shared" si="476"/>
        <v>10</v>
      </c>
      <c r="Z2098" s="190" t="e">
        <f t="shared" ca="1" si="477"/>
        <v>#NAME?</v>
      </c>
      <c r="AA2098" s="191">
        <f t="shared" si="473"/>
        <v>46</v>
      </c>
      <c r="AB2098" s="188">
        <f t="shared" si="474"/>
        <v>0.97826086956521741</v>
      </c>
      <c r="AC2098" s="192">
        <f t="shared" si="478"/>
        <v>2.1739130434782594E-2</v>
      </c>
      <c r="AD2098" s="185"/>
    </row>
    <row r="2099" spans="1:30">
      <c r="A2099" s="184">
        <v>45215</v>
      </c>
      <c r="B2099" s="185" t="s">
        <v>81</v>
      </c>
      <c r="C2099" s="185">
        <v>1994</v>
      </c>
      <c r="D2099" s="185">
        <v>30</v>
      </c>
      <c r="E2099" s="185">
        <v>9</v>
      </c>
      <c r="F2099" s="185"/>
      <c r="G2099" s="185">
        <v>96</v>
      </c>
      <c r="H2099" s="185">
        <v>99</v>
      </c>
      <c r="I2099" s="185">
        <v>0</v>
      </c>
      <c r="J2099" s="185">
        <v>13</v>
      </c>
      <c r="K2099" s="185">
        <v>600</v>
      </c>
      <c r="L2099" s="185">
        <v>23.4</v>
      </c>
      <c r="M2099" s="186">
        <v>31.01</v>
      </c>
      <c r="N2099" s="187">
        <f>IF(Tabla2[[#This Row],[LECHE RETIRO DIA]]&lt;&gt;ISBLANK(Tabla2[[#This Row],[LECHE RETIRO DIA]]),SUM(Tabla2[[#This Row],[LECHE TANQUE DIA]:[LECHE RETIRO DIA]]),SUM(Tabla2[[#This Row],[LECHE TANQUE DIA]:[LECHE AUTOCONSUMO DIA]]))</f>
        <v>2033</v>
      </c>
      <c r="O2099" s="188">
        <f t="shared" si="465"/>
        <v>0.98081652729955726</v>
      </c>
      <c r="P2099" s="189">
        <f t="shared" si="466"/>
        <v>21.177083333333332</v>
      </c>
      <c r="Q2099" s="189">
        <f t="shared" si="467"/>
        <v>20.770833333333332</v>
      </c>
      <c r="R2099" s="189">
        <f t="shared" si="468"/>
        <v>2.3076923076923075</v>
      </c>
      <c r="S2099" s="189">
        <f t="shared" si="469"/>
        <v>3.3883333333333332</v>
      </c>
      <c r="T2099" s="189">
        <f t="shared" si="470"/>
        <v>6.25</v>
      </c>
      <c r="U2099" s="189">
        <f t="shared" si="471"/>
        <v>86.880341880341888</v>
      </c>
      <c r="V2099" s="189">
        <f t="shared" si="472"/>
        <v>4.1025641025641031</v>
      </c>
      <c r="W2099" s="189">
        <f>IFERROR(H2099/M2099,Tabla2[[#This Row],[CARGA PRODUCCION (ANIMALES/HA)]])</f>
        <v>3.1925185424056752</v>
      </c>
      <c r="X2099" s="190">
        <f t="shared" si="475"/>
        <v>2023</v>
      </c>
      <c r="Y2099" s="190">
        <f t="shared" si="476"/>
        <v>10</v>
      </c>
      <c r="Z2099" s="190" t="e">
        <f t="shared" ca="1" si="477"/>
        <v>#NAME?</v>
      </c>
      <c r="AA2099" s="191">
        <f t="shared" si="473"/>
        <v>99</v>
      </c>
      <c r="AB2099" s="188">
        <f t="shared" si="474"/>
        <v>0.96969696969696972</v>
      </c>
      <c r="AC2099" s="192">
        <f t="shared" si="478"/>
        <v>3.0303030303030276E-2</v>
      </c>
      <c r="AD2099" s="185"/>
    </row>
    <row r="2100" spans="1:30">
      <c r="A2100" s="184">
        <v>45215</v>
      </c>
      <c r="B2100" s="185" t="s">
        <v>83</v>
      </c>
      <c r="C2100" s="185">
        <v>2130</v>
      </c>
      <c r="D2100" s="185">
        <v>40</v>
      </c>
      <c r="E2100" s="185">
        <v>9</v>
      </c>
      <c r="F2100" s="185"/>
      <c r="G2100" s="185">
        <v>104</v>
      </c>
      <c r="H2100" s="185">
        <v>129</v>
      </c>
      <c r="I2100" s="185">
        <v>2</v>
      </c>
      <c r="J2100" s="185">
        <v>16</v>
      </c>
      <c r="K2100" s="185">
        <v>680</v>
      </c>
      <c r="L2100" s="185">
        <v>29.8</v>
      </c>
      <c r="M2100" s="186">
        <v>36.590000000000003</v>
      </c>
      <c r="N2100" s="187">
        <f>IF(Tabla2[[#This Row],[LECHE RETIRO DIA]]&lt;&gt;ISBLANK(Tabla2[[#This Row],[LECHE RETIRO DIA]]),SUM(Tabla2[[#This Row],[LECHE TANQUE DIA]:[LECHE RETIRO DIA]]),SUM(Tabla2[[#This Row],[LECHE TANQUE DIA]:[LECHE AUTOCONSUMO DIA]]))</f>
        <v>2179</v>
      </c>
      <c r="O2100" s="188">
        <f t="shared" si="465"/>
        <v>0.97751262046810461</v>
      </c>
      <c r="P2100" s="189">
        <f t="shared" si="466"/>
        <v>20.951923076923077</v>
      </c>
      <c r="Q2100" s="189">
        <f t="shared" si="467"/>
        <v>20.48076923076923</v>
      </c>
      <c r="R2100" s="189">
        <f t="shared" si="468"/>
        <v>2.5</v>
      </c>
      <c r="S2100" s="189">
        <f t="shared" si="469"/>
        <v>3.2044117647058825</v>
      </c>
      <c r="T2100" s="189">
        <f t="shared" si="470"/>
        <v>6.5384615384615383</v>
      </c>
      <c r="U2100" s="189">
        <f t="shared" si="471"/>
        <v>73.12080536912751</v>
      </c>
      <c r="V2100" s="189">
        <f t="shared" si="472"/>
        <v>3.4899328859060401</v>
      </c>
      <c r="W2100" s="189">
        <f>IFERROR(H2100/M2100,Tabla2[[#This Row],[CARGA PRODUCCION (ANIMALES/HA)]])</f>
        <v>3.5255534298988791</v>
      </c>
      <c r="X2100" s="190">
        <f t="shared" si="475"/>
        <v>2023</v>
      </c>
      <c r="Y2100" s="190">
        <f t="shared" si="476"/>
        <v>10</v>
      </c>
      <c r="Z2100" s="190" t="e">
        <f t="shared" ca="1" si="477"/>
        <v>#NAME?</v>
      </c>
      <c r="AA2100" s="191">
        <f t="shared" si="473"/>
        <v>129</v>
      </c>
      <c r="AB2100" s="188">
        <f t="shared" si="474"/>
        <v>0.80620155038759689</v>
      </c>
      <c r="AC2100" s="192">
        <f t="shared" si="478"/>
        <v>0.19379844961240311</v>
      </c>
      <c r="AD2100" s="185"/>
    </row>
    <row r="2101" spans="1:30">
      <c r="A2101" s="184">
        <v>45215</v>
      </c>
      <c r="B2101" s="185" t="s">
        <v>85</v>
      </c>
      <c r="C2101" s="185">
        <v>1678</v>
      </c>
      <c r="D2101" s="185">
        <v>60</v>
      </c>
      <c r="E2101" s="185">
        <v>9</v>
      </c>
      <c r="F2101" s="185"/>
      <c r="G2101" s="185">
        <v>84</v>
      </c>
      <c r="H2101" s="185">
        <v>102</v>
      </c>
      <c r="I2101" s="185">
        <v>0</v>
      </c>
      <c r="J2101" s="185">
        <v>4</v>
      </c>
      <c r="K2101" s="185">
        <v>480</v>
      </c>
      <c r="L2101" s="185">
        <v>26.01</v>
      </c>
      <c r="M2101" s="186">
        <v>34.119999999999997</v>
      </c>
      <c r="N2101" s="187">
        <f>IF(Tabla2[[#This Row],[LECHE RETIRO DIA]]&lt;&gt;ISBLANK(Tabla2[[#This Row],[LECHE RETIRO DIA]]),SUM(Tabla2[[#This Row],[LECHE TANQUE DIA]:[LECHE RETIRO DIA]]),SUM(Tabla2[[#This Row],[LECHE TANQUE DIA]:[LECHE AUTOCONSUMO DIA]]))</f>
        <v>1747</v>
      </c>
      <c r="O2101" s="188">
        <f t="shared" si="465"/>
        <v>0.96050372066399547</v>
      </c>
      <c r="P2101" s="189">
        <f t="shared" si="466"/>
        <v>20.797619047619047</v>
      </c>
      <c r="Q2101" s="189">
        <f t="shared" si="467"/>
        <v>19.976190476190474</v>
      </c>
      <c r="R2101" s="189">
        <f t="shared" si="468"/>
        <v>15</v>
      </c>
      <c r="S2101" s="189">
        <f t="shared" si="469"/>
        <v>3.6395833333333334</v>
      </c>
      <c r="T2101" s="189">
        <f t="shared" si="470"/>
        <v>5.7142857142857144</v>
      </c>
      <c r="U2101" s="189">
        <f t="shared" si="471"/>
        <v>67.16647443291042</v>
      </c>
      <c r="V2101" s="189">
        <f t="shared" si="472"/>
        <v>3.2295271049596308</v>
      </c>
      <c r="W2101" s="189">
        <f>IFERROR(H2101/M2101,Tabla2[[#This Row],[CARGA PRODUCCION (ANIMALES/HA)]])</f>
        <v>2.9894490035169992</v>
      </c>
      <c r="X2101" s="190">
        <f t="shared" si="475"/>
        <v>2023</v>
      </c>
      <c r="Y2101" s="190">
        <f t="shared" si="476"/>
        <v>10</v>
      </c>
      <c r="Z2101" s="190" t="e">
        <f t="shared" ca="1" si="477"/>
        <v>#NAME?</v>
      </c>
      <c r="AA2101" s="191">
        <f t="shared" si="473"/>
        <v>102</v>
      </c>
      <c r="AB2101" s="188">
        <f t="shared" si="474"/>
        <v>0.82352941176470584</v>
      </c>
      <c r="AC2101" s="192">
        <f t="shared" si="478"/>
        <v>0.17647058823529416</v>
      </c>
      <c r="AD2101" s="185"/>
    </row>
    <row r="2102" spans="1:30">
      <c r="A2102" s="184">
        <v>45215</v>
      </c>
      <c r="B2102" s="185" t="s">
        <v>88</v>
      </c>
      <c r="C2102" s="185">
        <v>829</v>
      </c>
      <c r="D2102" s="185">
        <v>15</v>
      </c>
      <c r="E2102" s="185">
        <v>5</v>
      </c>
      <c r="F2102" s="185"/>
      <c r="G2102" s="185">
        <v>45</v>
      </c>
      <c r="H2102" s="185">
        <v>46</v>
      </c>
      <c r="I2102" s="185">
        <v>0</v>
      </c>
      <c r="J2102" s="185">
        <v>8</v>
      </c>
      <c r="K2102" s="185">
        <v>180</v>
      </c>
      <c r="L2102" s="185">
        <v>14</v>
      </c>
      <c r="M2102" s="186">
        <v>15</v>
      </c>
      <c r="N2102" s="187">
        <f>IF(Tabla2[[#This Row],[LECHE RETIRO DIA]]&lt;&gt;ISBLANK(Tabla2[[#This Row],[LECHE RETIRO DIA]]),SUM(Tabla2[[#This Row],[LECHE TANQUE DIA]:[LECHE RETIRO DIA]]),SUM(Tabla2[[#This Row],[LECHE TANQUE DIA]:[LECHE AUTOCONSUMO DIA]]))</f>
        <v>849</v>
      </c>
      <c r="O2102" s="188">
        <f t="shared" si="465"/>
        <v>0.97644287396937579</v>
      </c>
      <c r="P2102" s="189">
        <f t="shared" si="466"/>
        <v>18.866666666666667</v>
      </c>
      <c r="Q2102" s="189">
        <f t="shared" si="467"/>
        <v>18.422222222222221</v>
      </c>
      <c r="R2102" s="189">
        <f t="shared" si="468"/>
        <v>1.875</v>
      </c>
      <c r="S2102" s="189">
        <f t="shared" si="469"/>
        <v>4.7166666666666668</v>
      </c>
      <c r="T2102" s="189">
        <f t="shared" si="470"/>
        <v>4</v>
      </c>
      <c r="U2102" s="189">
        <f t="shared" si="471"/>
        <v>60.642857142857146</v>
      </c>
      <c r="V2102" s="189">
        <f t="shared" si="472"/>
        <v>3.2142857142857144</v>
      </c>
      <c r="W2102" s="189">
        <f>IFERROR(H2102/M2102,Tabla2[[#This Row],[CARGA PRODUCCION (ANIMALES/HA)]])</f>
        <v>3.0666666666666669</v>
      </c>
      <c r="X2102" s="190">
        <f t="shared" si="475"/>
        <v>2023</v>
      </c>
      <c r="Y2102" s="190">
        <f t="shared" si="476"/>
        <v>10</v>
      </c>
      <c r="Z2102" s="190" t="e">
        <f t="shared" ca="1" si="477"/>
        <v>#NAME?</v>
      </c>
      <c r="AA2102" s="191">
        <f t="shared" si="473"/>
        <v>46</v>
      </c>
      <c r="AB2102" s="188">
        <f t="shared" si="474"/>
        <v>0.97826086956521741</v>
      </c>
      <c r="AC2102" s="192">
        <f t="shared" si="478"/>
        <v>2.1739130434782594E-2</v>
      </c>
      <c r="AD2102" s="185"/>
    </row>
    <row r="2103" spans="1:30">
      <c r="A2103" s="184">
        <v>45216</v>
      </c>
      <c r="B2103" s="185" t="s">
        <v>81</v>
      </c>
      <c r="C2103" s="185">
        <v>1990</v>
      </c>
      <c r="D2103" s="185">
        <v>30</v>
      </c>
      <c r="E2103" s="185">
        <v>9</v>
      </c>
      <c r="F2103" s="185"/>
      <c r="G2103" s="185">
        <v>96</v>
      </c>
      <c r="H2103" s="185">
        <v>99</v>
      </c>
      <c r="I2103" s="185">
        <v>0</v>
      </c>
      <c r="J2103" s="185">
        <v>13</v>
      </c>
      <c r="K2103" s="185">
        <v>600</v>
      </c>
      <c r="L2103" s="185">
        <v>23.4</v>
      </c>
      <c r="M2103" s="186">
        <v>31.01</v>
      </c>
      <c r="N2103" s="187">
        <f>IF(Tabla2[[#This Row],[LECHE RETIRO DIA]]&lt;&gt;ISBLANK(Tabla2[[#This Row],[LECHE RETIRO DIA]]),SUM(Tabla2[[#This Row],[LECHE TANQUE DIA]:[LECHE RETIRO DIA]]),SUM(Tabla2[[#This Row],[LECHE TANQUE DIA]:[LECHE AUTOCONSUMO DIA]]))</f>
        <v>2029</v>
      </c>
      <c r="O2103" s="188">
        <f t="shared" si="465"/>
        <v>0.98077870872350914</v>
      </c>
      <c r="P2103" s="189">
        <f t="shared" si="466"/>
        <v>21.135416666666668</v>
      </c>
      <c r="Q2103" s="189">
        <f t="shared" si="467"/>
        <v>20.729166666666668</v>
      </c>
      <c r="R2103" s="189">
        <f t="shared" si="468"/>
        <v>2.3076923076923075</v>
      </c>
      <c r="S2103" s="189">
        <f t="shared" si="469"/>
        <v>3.3816666666666668</v>
      </c>
      <c r="T2103" s="189">
        <f t="shared" si="470"/>
        <v>6.25</v>
      </c>
      <c r="U2103" s="189">
        <f t="shared" si="471"/>
        <v>86.709401709401718</v>
      </c>
      <c r="V2103" s="189">
        <f t="shared" si="472"/>
        <v>4.1025641025641031</v>
      </c>
      <c r="W2103" s="189">
        <f>IFERROR(H2103/M2103,Tabla2[[#This Row],[CARGA PRODUCCION (ANIMALES/HA)]])</f>
        <v>3.1925185424056752</v>
      </c>
      <c r="X2103" s="190">
        <f t="shared" si="475"/>
        <v>2023</v>
      </c>
      <c r="Y2103" s="190">
        <f t="shared" si="476"/>
        <v>10</v>
      </c>
      <c r="Z2103" s="190" t="e">
        <f t="shared" ca="1" si="477"/>
        <v>#NAME?</v>
      </c>
      <c r="AA2103" s="191">
        <f t="shared" si="473"/>
        <v>99</v>
      </c>
      <c r="AB2103" s="188">
        <f t="shared" si="474"/>
        <v>0.96969696969696972</v>
      </c>
      <c r="AC2103" s="192">
        <f t="shared" si="478"/>
        <v>3.0303030303030276E-2</v>
      </c>
      <c r="AD2103" s="185"/>
    </row>
    <row r="2104" spans="1:30">
      <c r="A2104" s="184">
        <v>45216</v>
      </c>
      <c r="B2104" s="185" t="s">
        <v>83</v>
      </c>
      <c r="C2104" s="185">
        <v>2118</v>
      </c>
      <c r="D2104" s="185">
        <v>40</v>
      </c>
      <c r="E2104" s="185">
        <v>9</v>
      </c>
      <c r="F2104" s="185"/>
      <c r="G2104" s="185">
        <v>107</v>
      </c>
      <c r="H2104" s="185">
        <v>129</v>
      </c>
      <c r="I2104" s="185">
        <v>2</v>
      </c>
      <c r="J2104" s="185">
        <v>16</v>
      </c>
      <c r="K2104" s="185">
        <v>680</v>
      </c>
      <c r="L2104" s="185">
        <v>29.8</v>
      </c>
      <c r="M2104" s="186">
        <v>36.590000000000003</v>
      </c>
      <c r="N2104" s="187">
        <f>IF(Tabla2[[#This Row],[LECHE RETIRO DIA]]&lt;&gt;ISBLANK(Tabla2[[#This Row],[LECHE RETIRO DIA]]),SUM(Tabla2[[#This Row],[LECHE TANQUE DIA]:[LECHE RETIRO DIA]]),SUM(Tabla2[[#This Row],[LECHE TANQUE DIA]:[LECHE AUTOCONSUMO DIA]]))</f>
        <v>2167</v>
      </c>
      <c r="O2104" s="188">
        <f t="shared" si="465"/>
        <v>0.97738809413936323</v>
      </c>
      <c r="P2104" s="189">
        <f t="shared" si="466"/>
        <v>20.252336448598133</v>
      </c>
      <c r="Q2104" s="189">
        <f t="shared" si="467"/>
        <v>19.794392523364486</v>
      </c>
      <c r="R2104" s="189">
        <f t="shared" si="468"/>
        <v>2.5</v>
      </c>
      <c r="S2104" s="189">
        <f t="shared" si="469"/>
        <v>3.1867647058823527</v>
      </c>
      <c r="T2104" s="189">
        <f t="shared" si="470"/>
        <v>6.3551401869158877</v>
      </c>
      <c r="U2104" s="189">
        <f t="shared" si="471"/>
        <v>72.718120805369125</v>
      </c>
      <c r="V2104" s="189">
        <f t="shared" si="472"/>
        <v>3.5906040268456376</v>
      </c>
      <c r="W2104" s="189">
        <f>IFERROR(H2104/M2104,Tabla2[[#This Row],[CARGA PRODUCCION (ANIMALES/HA)]])</f>
        <v>3.5255534298988791</v>
      </c>
      <c r="X2104" s="190">
        <f t="shared" si="475"/>
        <v>2023</v>
      </c>
      <c r="Y2104" s="190">
        <f t="shared" si="476"/>
        <v>10</v>
      </c>
      <c r="Z2104" s="190" t="e">
        <f t="shared" ca="1" si="477"/>
        <v>#NAME?</v>
      </c>
      <c r="AA2104" s="191">
        <f t="shared" si="473"/>
        <v>129</v>
      </c>
      <c r="AB2104" s="188">
        <f t="shared" si="474"/>
        <v>0.8294573643410853</v>
      </c>
      <c r="AC2104" s="192">
        <f t="shared" si="478"/>
        <v>0.1705426356589147</v>
      </c>
      <c r="AD2104" s="185"/>
    </row>
    <row r="2105" spans="1:30">
      <c r="A2105" s="184">
        <v>45216</v>
      </c>
      <c r="B2105" s="185" t="s">
        <v>85</v>
      </c>
      <c r="C2105" s="185">
        <v>1657</v>
      </c>
      <c r="D2105" s="185">
        <v>60</v>
      </c>
      <c r="E2105" s="185">
        <v>9</v>
      </c>
      <c r="F2105" s="185"/>
      <c r="G2105" s="185">
        <v>84</v>
      </c>
      <c r="H2105" s="185">
        <v>102</v>
      </c>
      <c r="I2105" s="185">
        <v>0</v>
      </c>
      <c r="J2105" s="185">
        <v>4</v>
      </c>
      <c r="K2105" s="185">
        <v>480</v>
      </c>
      <c r="L2105" s="185">
        <v>26.01</v>
      </c>
      <c r="M2105" s="186">
        <v>34.119999999999997</v>
      </c>
      <c r="N2105" s="187">
        <f>IF(Tabla2[[#This Row],[LECHE RETIRO DIA]]&lt;&gt;ISBLANK(Tabla2[[#This Row],[LECHE RETIRO DIA]]),SUM(Tabla2[[#This Row],[LECHE TANQUE DIA]:[LECHE RETIRO DIA]]),SUM(Tabla2[[#This Row],[LECHE TANQUE DIA]:[LECHE AUTOCONSUMO DIA]]))</f>
        <v>1726</v>
      </c>
      <c r="O2105" s="188">
        <f t="shared" si="465"/>
        <v>0.96002317497103129</v>
      </c>
      <c r="P2105" s="189">
        <f t="shared" si="466"/>
        <v>20.547619047619047</v>
      </c>
      <c r="Q2105" s="189">
        <f t="shared" si="467"/>
        <v>19.726190476190474</v>
      </c>
      <c r="R2105" s="189">
        <f t="shared" si="468"/>
        <v>15</v>
      </c>
      <c r="S2105" s="189">
        <f t="shared" si="469"/>
        <v>3.5958333333333332</v>
      </c>
      <c r="T2105" s="189">
        <f t="shared" si="470"/>
        <v>5.7142857142857144</v>
      </c>
      <c r="U2105" s="189">
        <f t="shared" si="471"/>
        <v>66.359092656670512</v>
      </c>
      <c r="V2105" s="189">
        <f t="shared" si="472"/>
        <v>3.2295271049596308</v>
      </c>
      <c r="W2105" s="189">
        <f>IFERROR(H2105/M2105,Tabla2[[#This Row],[CARGA PRODUCCION (ANIMALES/HA)]])</f>
        <v>2.9894490035169992</v>
      </c>
      <c r="X2105" s="190">
        <f t="shared" si="475"/>
        <v>2023</v>
      </c>
      <c r="Y2105" s="190">
        <f t="shared" si="476"/>
        <v>10</v>
      </c>
      <c r="Z2105" s="190" t="e">
        <f t="shared" ca="1" si="477"/>
        <v>#NAME?</v>
      </c>
      <c r="AA2105" s="191">
        <f t="shared" si="473"/>
        <v>102</v>
      </c>
      <c r="AB2105" s="188">
        <f t="shared" si="474"/>
        <v>0.82352941176470584</v>
      </c>
      <c r="AC2105" s="192">
        <f t="shared" si="478"/>
        <v>0.17647058823529416</v>
      </c>
      <c r="AD2105" s="185"/>
    </row>
    <row r="2106" spans="1:30">
      <c r="A2106" s="184">
        <v>45216</v>
      </c>
      <c r="B2106" s="185" t="s">
        <v>117</v>
      </c>
      <c r="C2106" s="185">
        <v>839</v>
      </c>
      <c r="D2106" s="185">
        <v>15</v>
      </c>
      <c r="E2106" s="185">
        <v>5</v>
      </c>
      <c r="F2106" s="185"/>
      <c r="G2106" s="185">
        <v>45</v>
      </c>
      <c r="H2106" s="185">
        <v>46</v>
      </c>
      <c r="I2106" s="185">
        <v>0</v>
      </c>
      <c r="J2106" s="185">
        <v>8</v>
      </c>
      <c r="K2106" s="185">
        <v>180</v>
      </c>
      <c r="L2106" s="185">
        <v>14</v>
      </c>
      <c r="M2106" s="186">
        <v>15</v>
      </c>
      <c r="N2106" s="187">
        <f>IF(Tabla2[[#This Row],[LECHE RETIRO DIA]]&lt;&gt;ISBLANK(Tabla2[[#This Row],[LECHE RETIRO DIA]]),SUM(Tabla2[[#This Row],[LECHE TANQUE DIA]:[LECHE RETIRO DIA]]),SUM(Tabla2[[#This Row],[LECHE TANQUE DIA]:[LECHE AUTOCONSUMO DIA]]))</f>
        <v>859</v>
      </c>
      <c r="O2106" s="188">
        <f t="shared" si="465"/>
        <v>0.97671711292200236</v>
      </c>
      <c r="P2106" s="189">
        <f t="shared" si="466"/>
        <v>19.088888888888889</v>
      </c>
      <c r="Q2106" s="189">
        <f t="shared" si="467"/>
        <v>18.644444444444446</v>
      </c>
      <c r="R2106" s="189">
        <f t="shared" si="468"/>
        <v>1.875</v>
      </c>
      <c r="S2106" s="189">
        <f t="shared" si="469"/>
        <v>4.7722222222222221</v>
      </c>
      <c r="T2106" s="189">
        <f t="shared" si="470"/>
        <v>4</v>
      </c>
      <c r="U2106" s="189">
        <f t="shared" si="471"/>
        <v>61.357142857142854</v>
      </c>
      <c r="V2106" s="189">
        <f t="shared" si="472"/>
        <v>3.2142857142857144</v>
      </c>
      <c r="W2106" s="189">
        <f>IFERROR(H2106/M2106,Tabla2[[#This Row],[CARGA PRODUCCION (ANIMALES/HA)]])</f>
        <v>3.0666666666666669</v>
      </c>
      <c r="X2106" s="190">
        <f t="shared" si="475"/>
        <v>2023</v>
      </c>
      <c r="Y2106" s="190">
        <f t="shared" si="476"/>
        <v>10</v>
      </c>
      <c r="Z2106" s="190" t="e">
        <f t="shared" ca="1" si="477"/>
        <v>#NAME?</v>
      </c>
      <c r="AA2106" s="191">
        <f t="shared" si="473"/>
        <v>46</v>
      </c>
      <c r="AB2106" s="188">
        <f t="shared" si="474"/>
        <v>0.97826086956521741</v>
      </c>
      <c r="AC2106" s="192">
        <f t="shared" si="478"/>
        <v>2.1739130434782594E-2</v>
      </c>
      <c r="AD2106" s="185"/>
    </row>
    <row r="2107" spans="1:30">
      <c r="A2107" s="184">
        <v>45217</v>
      </c>
      <c r="B2107" s="185" t="s">
        <v>81</v>
      </c>
      <c r="C2107" s="185">
        <v>1952</v>
      </c>
      <c r="D2107" s="185">
        <v>30</v>
      </c>
      <c r="E2107" s="185">
        <v>9</v>
      </c>
      <c r="F2107" s="185"/>
      <c r="G2107" s="185">
        <v>91</v>
      </c>
      <c r="H2107" s="185">
        <v>93</v>
      </c>
      <c r="I2107" s="185">
        <v>0</v>
      </c>
      <c r="J2107" s="185">
        <v>12</v>
      </c>
      <c r="K2107" s="185">
        <v>600</v>
      </c>
      <c r="L2107" s="185">
        <v>23.4</v>
      </c>
      <c r="M2107" s="186">
        <v>31.01</v>
      </c>
      <c r="N2107" s="187">
        <f>IF(Tabla2[[#This Row],[LECHE RETIRO DIA]]&lt;&gt;ISBLANK(Tabla2[[#This Row],[LECHE RETIRO DIA]]),SUM(Tabla2[[#This Row],[LECHE TANQUE DIA]:[LECHE RETIRO DIA]]),SUM(Tabla2[[#This Row],[LECHE TANQUE DIA]:[LECHE AUTOCONSUMO DIA]]))</f>
        <v>1991</v>
      </c>
      <c r="O2107" s="188">
        <f t="shared" si="465"/>
        <v>0.98041185334003011</v>
      </c>
      <c r="P2107" s="189">
        <f t="shared" si="466"/>
        <v>21.87912087912088</v>
      </c>
      <c r="Q2107" s="189">
        <f t="shared" si="467"/>
        <v>21.450549450549449</v>
      </c>
      <c r="R2107" s="189">
        <f t="shared" si="468"/>
        <v>2.5</v>
      </c>
      <c r="S2107" s="189">
        <f t="shared" si="469"/>
        <v>3.3183333333333334</v>
      </c>
      <c r="T2107" s="189">
        <f t="shared" si="470"/>
        <v>6.5934065934065931</v>
      </c>
      <c r="U2107" s="189">
        <f t="shared" si="471"/>
        <v>85.085470085470092</v>
      </c>
      <c r="V2107" s="189">
        <f t="shared" si="472"/>
        <v>3.8888888888888893</v>
      </c>
      <c r="W2107" s="189">
        <f>IFERROR(H2107/M2107,Tabla2[[#This Row],[CARGA PRODUCCION (ANIMALES/HA)]])</f>
        <v>2.9990325701386649</v>
      </c>
      <c r="X2107" s="190">
        <f t="shared" si="475"/>
        <v>2023</v>
      </c>
      <c r="Y2107" s="190">
        <f t="shared" si="476"/>
        <v>10</v>
      </c>
      <c r="Z2107" s="190" t="e">
        <f t="shared" ca="1" si="477"/>
        <v>#NAME?</v>
      </c>
      <c r="AA2107" s="191">
        <f t="shared" si="473"/>
        <v>93</v>
      </c>
      <c r="AB2107" s="188">
        <f t="shared" si="474"/>
        <v>0.978494623655914</v>
      </c>
      <c r="AC2107" s="192">
        <f t="shared" si="478"/>
        <v>2.1505376344086002E-2</v>
      </c>
      <c r="AD2107" s="185"/>
    </row>
    <row r="2108" spans="1:30">
      <c r="A2108" s="184">
        <v>45217</v>
      </c>
      <c r="B2108" s="185" t="s">
        <v>83</v>
      </c>
      <c r="C2108" s="185">
        <v>2161</v>
      </c>
      <c r="D2108" s="185">
        <v>40</v>
      </c>
      <c r="E2108" s="185">
        <v>9</v>
      </c>
      <c r="F2108" s="185"/>
      <c r="G2108" s="185">
        <v>108</v>
      </c>
      <c r="H2108" s="185">
        <v>129</v>
      </c>
      <c r="I2108" s="185">
        <v>2</v>
      </c>
      <c r="J2108" s="185">
        <v>16</v>
      </c>
      <c r="K2108" s="185">
        <v>680</v>
      </c>
      <c r="L2108" s="185">
        <v>29.8</v>
      </c>
      <c r="M2108" s="186">
        <v>36.590000000000003</v>
      </c>
      <c r="N2108" s="187">
        <f>IF(Tabla2[[#This Row],[LECHE RETIRO DIA]]&lt;&gt;ISBLANK(Tabla2[[#This Row],[LECHE RETIRO DIA]]),SUM(Tabla2[[#This Row],[LECHE TANQUE DIA]:[LECHE RETIRO DIA]]),SUM(Tabla2[[#This Row],[LECHE TANQUE DIA]:[LECHE AUTOCONSUMO DIA]]))</f>
        <v>2210</v>
      </c>
      <c r="O2108" s="188">
        <f t="shared" ref="O2108:O2171" si="479">IFERROR(C2108/N2108,"")</f>
        <v>0.9778280542986425</v>
      </c>
      <c r="P2108" s="189">
        <f t="shared" ref="P2108:P2171" si="480">IFERROR(N2108/G2108,"")</f>
        <v>20.462962962962962</v>
      </c>
      <c r="Q2108" s="189">
        <f t="shared" ref="Q2108:Q2171" si="481">IFERROR(C2108/G2108,"")</f>
        <v>20.00925925925926</v>
      </c>
      <c r="R2108" s="189">
        <f t="shared" ref="R2108:R2171" si="482">IFERROR(D2108/J2108,"")</f>
        <v>2.5</v>
      </c>
      <c r="S2108" s="189">
        <f t="shared" ref="S2108:S2171" si="483">IFERROR(N2108/K2108,"")</f>
        <v>3.25</v>
      </c>
      <c r="T2108" s="189">
        <f t="shared" ref="T2108:T2171" si="484">IFERROR(K2108/G2108,"")</f>
        <v>6.2962962962962967</v>
      </c>
      <c r="U2108" s="189">
        <f t="shared" ref="U2108:U2171" si="485">IFERROR(N2108/L2108,"")</f>
        <v>74.161073825503351</v>
      </c>
      <c r="V2108" s="189">
        <f t="shared" ref="V2108:V2171" si="486">IFERROR(G2108/L2108,"")</f>
        <v>3.6241610738255035</v>
      </c>
      <c r="W2108" s="189">
        <f>IFERROR(H2108/M2108,Tabla2[[#This Row],[CARGA PRODUCCION (ANIMALES/HA)]])</f>
        <v>3.5255534298988791</v>
      </c>
      <c r="X2108" s="190">
        <f t="shared" si="475"/>
        <v>2023</v>
      </c>
      <c r="Y2108" s="190">
        <f t="shared" si="476"/>
        <v>10</v>
      </c>
      <c r="Z2108" s="190" t="e">
        <f t="shared" ca="1" si="477"/>
        <v>#NAME?</v>
      </c>
      <c r="AA2108" s="191">
        <f t="shared" ref="AA2108:AA2166" si="487">IF(H2108&gt;0,H2108,G2108)</f>
        <v>129</v>
      </c>
      <c r="AB2108" s="188">
        <f t="shared" ref="AB2108:AB2171" si="488">IFERROR(G2108/AA2108,"")</f>
        <v>0.83720930232558144</v>
      </c>
      <c r="AC2108" s="192">
        <f t="shared" si="478"/>
        <v>0.16279069767441856</v>
      </c>
      <c r="AD2108" s="185"/>
    </row>
    <row r="2109" spans="1:30">
      <c r="A2109" s="184">
        <v>45217</v>
      </c>
      <c r="B2109" s="185" t="s">
        <v>85</v>
      </c>
      <c r="C2109" s="185">
        <v>1647</v>
      </c>
      <c r="D2109" s="185">
        <v>60</v>
      </c>
      <c r="E2109" s="185">
        <v>9</v>
      </c>
      <c r="F2109" s="185"/>
      <c r="G2109" s="185">
        <v>84</v>
      </c>
      <c r="H2109" s="185">
        <v>102</v>
      </c>
      <c r="I2109" s="185">
        <v>0</v>
      </c>
      <c r="J2109" s="185">
        <v>4</v>
      </c>
      <c r="K2109" s="185">
        <v>480</v>
      </c>
      <c r="L2109" s="185">
        <v>26.01</v>
      </c>
      <c r="M2109" s="186">
        <v>34.119999999999997</v>
      </c>
      <c r="N2109" s="187">
        <f>IF(Tabla2[[#This Row],[LECHE RETIRO DIA]]&lt;&gt;ISBLANK(Tabla2[[#This Row],[LECHE RETIRO DIA]]),SUM(Tabla2[[#This Row],[LECHE TANQUE DIA]:[LECHE RETIRO DIA]]),SUM(Tabla2[[#This Row],[LECHE TANQUE DIA]:[LECHE AUTOCONSUMO DIA]]))</f>
        <v>1716</v>
      </c>
      <c r="O2109" s="188">
        <f t="shared" si="479"/>
        <v>0.95979020979020979</v>
      </c>
      <c r="P2109" s="189">
        <f t="shared" si="480"/>
        <v>20.428571428571427</v>
      </c>
      <c r="Q2109" s="189">
        <f t="shared" si="481"/>
        <v>19.607142857142858</v>
      </c>
      <c r="R2109" s="189">
        <f t="shared" si="482"/>
        <v>15</v>
      </c>
      <c r="S2109" s="189">
        <f t="shared" si="483"/>
        <v>3.5750000000000002</v>
      </c>
      <c r="T2109" s="189">
        <f t="shared" si="484"/>
        <v>5.7142857142857144</v>
      </c>
      <c r="U2109" s="189">
        <f t="shared" si="485"/>
        <v>65.97462514417532</v>
      </c>
      <c r="V2109" s="189">
        <f t="shared" si="486"/>
        <v>3.2295271049596308</v>
      </c>
      <c r="W2109" s="189">
        <f>IFERROR(H2109/M2109,Tabla2[[#This Row],[CARGA PRODUCCION (ANIMALES/HA)]])</f>
        <v>2.9894490035169992</v>
      </c>
      <c r="X2109" s="190">
        <f t="shared" si="475"/>
        <v>2023</v>
      </c>
      <c r="Y2109" s="190">
        <f t="shared" si="476"/>
        <v>10</v>
      </c>
      <c r="Z2109" s="190" t="e">
        <f t="shared" ca="1" si="477"/>
        <v>#NAME?</v>
      </c>
      <c r="AA2109" s="191">
        <f t="shared" si="487"/>
        <v>102</v>
      </c>
      <c r="AB2109" s="188">
        <f t="shared" si="488"/>
        <v>0.82352941176470584</v>
      </c>
      <c r="AC2109" s="192">
        <f t="shared" si="478"/>
        <v>0.17647058823529416</v>
      </c>
      <c r="AD2109" s="185"/>
    </row>
    <row r="2110" spans="1:30">
      <c r="A2110" s="184">
        <v>45217</v>
      </c>
      <c r="B2110" s="185" t="s">
        <v>88</v>
      </c>
      <c r="C2110" s="185">
        <v>766</v>
      </c>
      <c r="D2110" s="185">
        <v>15</v>
      </c>
      <c r="E2110" s="185">
        <v>5</v>
      </c>
      <c r="F2110" s="185"/>
      <c r="G2110" s="185">
        <v>45</v>
      </c>
      <c r="H2110" s="185">
        <v>46</v>
      </c>
      <c r="I2110" s="185">
        <v>0</v>
      </c>
      <c r="J2110" s="185">
        <v>7</v>
      </c>
      <c r="K2110" s="185">
        <v>180</v>
      </c>
      <c r="L2110" s="185">
        <v>14</v>
      </c>
      <c r="M2110" s="186">
        <v>15</v>
      </c>
      <c r="N2110" s="187">
        <f>IF(Tabla2[[#This Row],[LECHE RETIRO DIA]]&lt;&gt;ISBLANK(Tabla2[[#This Row],[LECHE RETIRO DIA]]),SUM(Tabla2[[#This Row],[LECHE TANQUE DIA]:[LECHE RETIRO DIA]]),SUM(Tabla2[[#This Row],[LECHE TANQUE DIA]:[LECHE AUTOCONSUMO DIA]]))</f>
        <v>786</v>
      </c>
      <c r="O2110" s="188">
        <f t="shared" si="479"/>
        <v>0.97455470737913485</v>
      </c>
      <c r="P2110" s="189">
        <f t="shared" si="480"/>
        <v>17.466666666666665</v>
      </c>
      <c r="Q2110" s="189">
        <f t="shared" si="481"/>
        <v>17.022222222222222</v>
      </c>
      <c r="R2110" s="189">
        <f t="shared" si="482"/>
        <v>2.1428571428571428</v>
      </c>
      <c r="S2110" s="189">
        <f t="shared" si="483"/>
        <v>4.3666666666666663</v>
      </c>
      <c r="T2110" s="189">
        <f t="shared" si="484"/>
        <v>4</v>
      </c>
      <c r="U2110" s="189">
        <f t="shared" si="485"/>
        <v>56.142857142857146</v>
      </c>
      <c r="V2110" s="189">
        <f t="shared" si="486"/>
        <v>3.2142857142857144</v>
      </c>
      <c r="W2110" s="189">
        <f>IFERROR(H2110/M2110,Tabla2[[#This Row],[CARGA PRODUCCION (ANIMALES/HA)]])</f>
        <v>3.0666666666666669</v>
      </c>
      <c r="X2110" s="190">
        <f t="shared" si="475"/>
        <v>2023</v>
      </c>
      <c r="Y2110" s="190">
        <f t="shared" si="476"/>
        <v>10</v>
      </c>
      <c r="Z2110" s="190" t="e">
        <f t="shared" ca="1" si="477"/>
        <v>#NAME?</v>
      </c>
      <c r="AA2110" s="191">
        <f t="shared" si="487"/>
        <v>46</v>
      </c>
      <c r="AB2110" s="188">
        <f t="shared" si="488"/>
        <v>0.97826086956521741</v>
      </c>
      <c r="AC2110" s="192">
        <f t="shared" si="478"/>
        <v>2.1739130434782594E-2</v>
      </c>
      <c r="AD2110" s="185"/>
    </row>
    <row r="2111" spans="1:30">
      <c r="A2111" s="184">
        <v>45218</v>
      </c>
      <c r="B2111" s="185" t="s">
        <v>81</v>
      </c>
      <c r="C2111" s="185">
        <v>1952</v>
      </c>
      <c r="D2111" s="185">
        <v>30</v>
      </c>
      <c r="E2111" s="185">
        <v>9</v>
      </c>
      <c r="F2111" s="185"/>
      <c r="G2111" s="185">
        <v>91</v>
      </c>
      <c r="H2111" s="185">
        <v>93</v>
      </c>
      <c r="I2111" s="185">
        <v>0</v>
      </c>
      <c r="J2111" s="185">
        <v>12</v>
      </c>
      <c r="K2111" s="185">
        <v>600</v>
      </c>
      <c r="L2111" s="185">
        <v>23.4</v>
      </c>
      <c r="M2111" s="186">
        <v>31.01</v>
      </c>
      <c r="N2111" s="187">
        <f>IF(Tabla2[[#This Row],[LECHE RETIRO DIA]]&lt;&gt;ISBLANK(Tabla2[[#This Row],[LECHE RETIRO DIA]]),SUM(Tabla2[[#This Row],[LECHE TANQUE DIA]:[LECHE RETIRO DIA]]),SUM(Tabla2[[#This Row],[LECHE TANQUE DIA]:[LECHE AUTOCONSUMO DIA]]))</f>
        <v>1991</v>
      </c>
      <c r="O2111" s="188">
        <f t="shared" si="479"/>
        <v>0.98041185334003011</v>
      </c>
      <c r="P2111" s="189">
        <f t="shared" si="480"/>
        <v>21.87912087912088</v>
      </c>
      <c r="Q2111" s="189">
        <f t="shared" si="481"/>
        <v>21.450549450549449</v>
      </c>
      <c r="R2111" s="189">
        <f t="shared" si="482"/>
        <v>2.5</v>
      </c>
      <c r="S2111" s="189">
        <f t="shared" si="483"/>
        <v>3.3183333333333334</v>
      </c>
      <c r="T2111" s="189">
        <f t="shared" si="484"/>
        <v>6.5934065934065931</v>
      </c>
      <c r="U2111" s="189">
        <f t="shared" si="485"/>
        <v>85.085470085470092</v>
      </c>
      <c r="V2111" s="189">
        <f t="shared" si="486"/>
        <v>3.8888888888888893</v>
      </c>
      <c r="W2111" s="189">
        <f>IFERROR(H2111/M2111,Tabla2[[#This Row],[CARGA PRODUCCION (ANIMALES/HA)]])</f>
        <v>2.9990325701386649</v>
      </c>
      <c r="X2111" s="190">
        <f t="shared" si="475"/>
        <v>2023</v>
      </c>
      <c r="Y2111" s="190">
        <f t="shared" si="476"/>
        <v>10</v>
      </c>
      <c r="Z2111" s="190" t="e">
        <f t="shared" ca="1" si="477"/>
        <v>#NAME?</v>
      </c>
      <c r="AA2111" s="191">
        <f t="shared" si="487"/>
        <v>93</v>
      </c>
      <c r="AB2111" s="188">
        <f t="shared" si="488"/>
        <v>0.978494623655914</v>
      </c>
      <c r="AC2111" s="192">
        <f t="shared" si="478"/>
        <v>2.1505376344086002E-2</v>
      </c>
      <c r="AD2111" s="185"/>
    </row>
    <row r="2112" spans="1:30">
      <c r="A2112" s="184">
        <v>45218</v>
      </c>
      <c r="B2112" s="185" t="s">
        <v>83</v>
      </c>
      <c r="C2112" s="185">
        <v>2162</v>
      </c>
      <c r="D2112" s="185">
        <v>40</v>
      </c>
      <c r="E2112" s="185">
        <v>9</v>
      </c>
      <c r="F2112" s="185"/>
      <c r="G2112" s="185">
        <v>109</v>
      </c>
      <c r="H2112" s="185">
        <v>129</v>
      </c>
      <c r="I2112" s="185">
        <v>2</v>
      </c>
      <c r="J2112" s="185">
        <v>16</v>
      </c>
      <c r="K2112" s="185">
        <v>680</v>
      </c>
      <c r="L2112" s="185">
        <v>29.8</v>
      </c>
      <c r="M2112" s="186">
        <v>36.590000000000003</v>
      </c>
      <c r="N2112" s="187">
        <f>IF(Tabla2[[#This Row],[LECHE RETIRO DIA]]&lt;&gt;ISBLANK(Tabla2[[#This Row],[LECHE RETIRO DIA]]),SUM(Tabla2[[#This Row],[LECHE TANQUE DIA]:[LECHE RETIRO DIA]]),SUM(Tabla2[[#This Row],[LECHE TANQUE DIA]:[LECHE AUTOCONSUMO DIA]]))</f>
        <v>2211</v>
      </c>
      <c r="O2112" s="188">
        <f t="shared" si="479"/>
        <v>0.97783808231569425</v>
      </c>
      <c r="P2112" s="189">
        <f t="shared" si="480"/>
        <v>20.284403669724771</v>
      </c>
      <c r="Q2112" s="189">
        <f t="shared" si="481"/>
        <v>19.834862385321102</v>
      </c>
      <c r="R2112" s="189">
        <f t="shared" si="482"/>
        <v>2.5</v>
      </c>
      <c r="S2112" s="189">
        <f t="shared" si="483"/>
        <v>3.2514705882352941</v>
      </c>
      <c r="T2112" s="189">
        <f t="shared" si="484"/>
        <v>6.238532110091743</v>
      </c>
      <c r="U2112" s="189">
        <f t="shared" si="485"/>
        <v>74.194630872483216</v>
      </c>
      <c r="V2112" s="189">
        <f t="shared" si="486"/>
        <v>3.6577181208053688</v>
      </c>
      <c r="W2112" s="189">
        <f>IFERROR(H2112/M2112,Tabla2[[#This Row],[CARGA PRODUCCION (ANIMALES/HA)]])</f>
        <v>3.5255534298988791</v>
      </c>
      <c r="X2112" s="190">
        <f t="shared" si="475"/>
        <v>2023</v>
      </c>
      <c r="Y2112" s="190">
        <f t="shared" si="476"/>
        <v>10</v>
      </c>
      <c r="Z2112" s="190" t="e">
        <f t="shared" ca="1" si="477"/>
        <v>#NAME?</v>
      </c>
      <c r="AA2112" s="191">
        <f t="shared" si="487"/>
        <v>129</v>
      </c>
      <c r="AB2112" s="188">
        <f t="shared" si="488"/>
        <v>0.84496124031007747</v>
      </c>
      <c r="AC2112" s="192">
        <f t="shared" si="478"/>
        <v>0.15503875968992253</v>
      </c>
      <c r="AD2112" s="185"/>
    </row>
    <row r="2113" spans="1:30">
      <c r="A2113" s="184">
        <v>45218</v>
      </c>
      <c r="B2113" s="185" t="s">
        <v>85</v>
      </c>
      <c r="C2113" s="185">
        <v>1646</v>
      </c>
      <c r="D2113" s="185">
        <v>60</v>
      </c>
      <c r="E2113" s="185">
        <v>9</v>
      </c>
      <c r="F2113" s="185"/>
      <c r="G2113" s="185">
        <v>84</v>
      </c>
      <c r="H2113" s="185">
        <v>102</v>
      </c>
      <c r="I2113" s="185">
        <v>0</v>
      </c>
      <c r="J2113" s="185">
        <v>4</v>
      </c>
      <c r="K2113" s="185">
        <v>480</v>
      </c>
      <c r="L2113" s="185">
        <v>26.01</v>
      </c>
      <c r="M2113" s="186">
        <v>34.119999999999997</v>
      </c>
      <c r="N2113" s="187">
        <f>IF(Tabla2[[#This Row],[LECHE RETIRO DIA]]&lt;&gt;ISBLANK(Tabla2[[#This Row],[LECHE RETIRO DIA]]),SUM(Tabla2[[#This Row],[LECHE TANQUE DIA]:[LECHE RETIRO DIA]]),SUM(Tabla2[[#This Row],[LECHE TANQUE DIA]:[LECHE AUTOCONSUMO DIA]]))</f>
        <v>1715</v>
      </c>
      <c r="O2113" s="188">
        <f t="shared" si="479"/>
        <v>0.95976676384839654</v>
      </c>
      <c r="P2113" s="189">
        <f t="shared" si="480"/>
        <v>20.416666666666668</v>
      </c>
      <c r="Q2113" s="189">
        <f t="shared" si="481"/>
        <v>19.595238095238095</v>
      </c>
      <c r="R2113" s="189">
        <f t="shared" si="482"/>
        <v>15</v>
      </c>
      <c r="S2113" s="189">
        <f t="shared" si="483"/>
        <v>3.5729166666666665</v>
      </c>
      <c r="T2113" s="189">
        <f t="shared" si="484"/>
        <v>5.7142857142857144</v>
      </c>
      <c r="U2113" s="189">
        <f t="shared" si="485"/>
        <v>65.936178392925797</v>
      </c>
      <c r="V2113" s="189">
        <f t="shared" si="486"/>
        <v>3.2295271049596308</v>
      </c>
      <c r="W2113" s="189">
        <f>IFERROR(H2113/M2113,Tabla2[[#This Row],[CARGA PRODUCCION (ANIMALES/HA)]])</f>
        <v>2.9894490035169992</v>
      </c>
      <c r="X2113" s="190">
        <f t="shared" si="475"/>
        <v>2023</v>
      </c>
      <c r="Y2113" s="190">
        <f t="shared" si="476"/>
        <v>10</v>
      </c>
      <c r="Z2113" s="190" t="e">
        <f t="shared" ca="1" si="477"/>
        <v>#NAME?</v>
      </c>
      <c r="AA2113" s="191">
        <f t="shared" si="487"/>
        <v>102</v>
      </c>
      <c r="AB2113" s="188">
        <f t="shared" si="488"/>
        <v>0.82352941176470584</v>
      </c>
      <c r="AC2113" s="192">
        <f t="shared" si="478"/>
        <v>0.17647058823529416</v>
      </c>
      <c r="AD2113" s="185"/>
    </row>
    <row r="2114" spans="1:30">
      <c r="A2114" s="184">
        <v>45218</v>
      </c>
      <c r="B2114" s="185" t="s">
        <v>88</v>
      </c>
      <c r="C2114" s="185">
        <v>766</v>
      </c>
      <c r="D2114" s="185">
        <v>15</v>
      </c>
      <c r="E2114" s="185">
        <v>5</v>
      </c>
      <c r="F2114" s="185"/>
      <c r="G2114" s="185">
        <v>45</v>
      </c>
      <c r="H2114" s="185">
        <v>46</v>
      </c>
      <c r="I2114" s="185">
        <v>0</v>
      </c>
      <c r="J2114" s="185">
        <v>7</v>
      </c>
      <c r="K2114" s="185">
        <v>180</v>
      </c>
      <c r="L2114" s="185">
        <v>14</v>
      </c>
      <c r="M2114" s="186">
        <v>15</v>
      </c>
      <c r="N2114" s="187">
        <f>IF(Tabla2[[#This Row],[LECHE RETIRO DIA]]&lt;&gt;ISBLANK(Tabla2[[#This Row],[LECHE RETIRO DIA]]),SUM(Tabla2[[#This Row],[LECHE TANQUE DIA]:[LECHE RETIRO DIA]]),SUM(Tabla2[[#This Row],[LECHE TANQUE DIA]:[LECHE AUTOCONSUMO DIA]]))</f>
        <v>786</v>
      </c>
      <c r="O2114" s="188">
        <f t="shared" si="479"/>
        <v>0.97455470737913485</v>
      </c>
      <c r="P2114" s="189">
        <f t="shared" si="480"/>
        <v>17.466666666666665</v>
      </c>
      <c r="Q2114" s="189">
        <f t="shared" si="481"/>
        <v>17.022222222222222</v>
      </c>
      <c r="R2114" s="189">
        <f t="shared" si="482"/>
        <v>2.1428571428571428</v>
      </c>
      <c r="S2114" s="189">
        <f t="shared" si="483"/>
        <v>4.3666666666666663</v>
      </c>
      <c r="T2114" s="189">
        <f t="shared" si="484"/>
        <v>4</v>
      </c>
      <c r="U2114" s="189">
        <f t="shared" si="485"/>
        <v>56.142857142857146</v>
      </c>
      <c r="V2114" s="189">
        <f t="shared" si="486"/>
        <v>3.2142857142857144</v>
      </c>
      <c r="W2114" s="189">
        <f>IFERROR(H2114/M2114,Tabla2[[#This Row],[CARGA PRODUCCION (ANIMALES/HA)]])</f>
        <v>3.0666666666666669</v>
      </c>
      <c r="X2114" s="190">
        <f t="shared" si="475"/>
        <v>2023</v>
      </c>
      <c r="Y2114" s="190">
        <f t="shared" si="476"/>
        <v>10</v>
      </c>
      <c r="Z2114" s="190" t="e">
        <f t="shared" ca="1" si="477"/>
        <v>#NAME?</v>
      </c>
      <c r="AA2114" s="191">
        <f t="shared" si="487"/>
        <v>46</v>
      </c>
      <c r="AB2114" s="188">
        <f t="shared" si="488"/>
        <v>0.97826086956521741</v>
      </c>
      <c r="AC2114" s="192">
        <f t="shared" si="478"/>
        <v>2.1739130434782594E-2</v>
      </c>
      <c r="AD2114" s="185"/>
    </row>
    <row r="2115" spans="1:30">
      <c r="A2115" s="184">
        <v>45219</v>
      </c>
      <c r="B2115" s="185" t="s">
        <v>81</v>
      </c>
      <c r="C2115" s="185">
        <v>1994</v>
      </c>
      <c r="D2115" s="185">
        <v>30</v>
      </c>
      <c r="E2115" s="185">
        <v>9</v>
      </c>
      <c r="F2115" s="185"/>
      <c r="G2115" s="185">
        <v>91</v>
      </c>
      <c r="H2115" s="185">
        <v>93</v>
      </c>
      <c r="I2115" s="185">
        <v>0</v>
      </c>
      <c r="J2115" s="185">
        <v>12</v>
      </c>
      <c r="K2115" s="185">
        <v>600</v>
      </c>
      <c r="L2115" s="185">
        <v>23.4</v>
      </c>
      <c r="M2115" s="186">
        <v>31.01</v>
      </c>
      <c r="N2115" s="187">
        <f>IF(Tabla2[[#This Row],[LECHE RETIRO DIA]]&lt;&gt;ISBLANK(Tabla2[[#This Row],[LECHE RETIRO DIA]]),SUM(Tabla2[[#This Row],[LECHE TANQUE DIA]:[LECHE RETIRO DIA]]),SUM(Tabla2[[#This Row],[LECHE TANQUE DIA]:[LECHE AUTOCONSUMO DIA]]))</f>
        <v>2033</v>
      </c>
      <c r="O2115" s="188">
        <f t="shared" si="479"/>
        <v>0.98081652729955726</v>
      </c>
      <c r="P2115" s="189">
        <f t="shared" si="480"/>
        <v>22.340659340659339</v>
      </c>
      <c r="Q2115" s="189">
        <f t="shared" si="481"/>
        <v>21.912087912087912</v>
      </c>
      <c r="R2115" s="189">
        <f t="shared" si="482"/>
        <v>2.5</v>
      </c>
      <c r="S2115" s="189">
        <f t="shared" si="483"/>
        <v>3.3883333333333332</v>
      </c>
      <c r="T2115" s="189">
        <f t="shared" si="484"/>
        <v>6.5934065934065931</v>
      </c>
      <c r="U2115" s="189">
        <f t="shared" si="485"/>
        <v>86.880341880341888</v>
      </c>
      <c r="V2115" s="189">
        <f t="shared" si="486"/>
        <v>3.8888888888888893</v>
      </c>
      <c r="W2115" s="189">
        <f>IFERROR(H2115/M2115,Tabla2[[#This Row],[CARGA PRODUCCION (ANIMALES/HA)]])</f>
        <v>2.9990325701386649</v>
      </c>
      <c r="X2115" s="190">
        <f t="shared" si="475"/>
        <v>2023</v>
      </c>
      <c r="Y2115" s="190">
        <f t="shared" si="476"/>
        <v>10</v>
      </c>
      <c r="Z2115" s="190" t="e">
        <f t="shared" ca="1" si="477"/>
        <v>#NAME?</v>
      </c>
      <c r="AA2115" s="191">
        <f t="shared" si="487"/>
        <v>93</v>
      </c>
      <c r="AB2115" s="188">
        <f t="shared" si="488"/>
        <v>0.978494623655914</v>
      </c>
      <c r="AC2115" s="192">
        <f t="shared" si="478"/>
        <v>2.1505376344086002E-2</v>
      </c>
      <c r="AD2115" s="185"/>
    </row>
    <row r="2116" spans="1:30">
      <c r="A2116" s="184">
        <v>45219</v>
      </c>
      <c r="B2116" s="185" t="s">
        <v>83</v>
      </c>
      <c r="C2116" s="185">
        <v>2159</v>
      </c>
      <c r="D2116" s="185">
        <v>40</v>
      </c>
      <c r="E2116" s="185">
        <v>9</v>
      </c>
      <c r="F2116" s="185"/>
      <c r="G2116" s="185">
        <v>110</v>
      </c>
      <c r="H2116" s="185">
        <v>129</v>
      </c>
      <c r="I2116" s="185">
        <v>2</v>
      </c>
      <c r="J2116" s="185">
        <v>19</v>
      </c>
      <c r="K2116" s="185">
        <v>680</v>
      </c>
      <c r="L2116" s="185">
        <v>29.8</v>
      </c>
      <c r="M2116" s="186">
        <v>36.590000000000003</v>
      </c>
      <c r="N2116" s="187">
        <f>IF(Tabla2[[#This Row],[LECHE RETIRO DIA]]&lt;&gt;ISBLANK(Tabla2[[#This Row],[LECHE RETIRO DIA]]),SUM(Tabla2[[#This Row],[LECHE TANQUE DIA]:[LECHE RETIRO DIA]]),SUM(Tabla2[[#This Row],[LECHE TANQUE DIA]:[LECHE AUTOCONSUMO DIA]]))</f>
        <v>2208</v>
      </c>
      <c r="O2116" s="188">
        <f t="shared" si="479"/>
        <v>0.97780797101449279</v>
      </c>
      <c r="P2116" s="189">
        <f t="shared" si="480"/>
        <v>20.072727272727274</v>
      </c>
      <c r="Q2116" s="189">
        <f t="shared" si="481"/>
        <v>19.627272727272729</v>
      </c>
      <c r="R2116" s="189">
        <f t="shared" si="482"/>
        <v>2.1052631578947367</v>
      </c>
      <c r="S2116" s="189">
        <f t="shared" si="483"/>
        <v>3.2470588235294118</v>
      </c>
      <c r="T2116" s="189">
        <f t="shared" si="484"/>
        <v>6.1818181818181817</v>
      </c>
      <c r="U2116" s="189">
        <f t="shared" si="485"/>
        <v>74.09395973154362</v>
      </c>
      <c r="V2116" s="189">
        <f t="shared" si="486"/>
        <v>3.6912751677852347</v>
      </c>
      <c r="W2116" s="189">
        <f>IFERROR(H2116/M2116,Tabla2[[#This Row],[CARGA PRODUCCION (ANIMALES/HA)]])</f>
        <v>3.5255534298988791</v>
      </c>
      <c r="X2116" s="190">
        <f t="shared" si="475"/>
        <v>2023</v>
      </c>
      <c r="Y2116" s="190">
        <f t="shared" si="476"/>
        <v>10</v>
      </c>
      <c r="Z2116" s="190" t="e">
        <f t="shared" ca="1" si="477"/>
        <v>#NAME?</v>
      </c>
      <c r="AA2116" s="191">
        <f t="shared" si="487"/>
        <v>129</v>
      </c>
      <c r="AB2116" s="188">
        <f t="shared" si="488"/>
        <v>0.8527131782945736</v>
      </c>
      <c r="AC2116" s="192">
        <f t="shared" si="478"/>
        <v>0.1472868217054264</v>
      </c>
      <c r="AD2116" s="185"/>
    </row>
    <row r="2117" spans="1:30">
      <c r="A2117" s="184">
        <v>45219</v>
      </c>
      <c r="B2117" s="185" t="s">
        <v>85</v>
      </c>
      <c r="C2117" s="185">
        <v>1647</v>
      </c>
      <c r="D2117" s="185">
        <v>60</v>
      </c>
      <c r="E2117" s="185">
        <v>9</v>
      </c>
      <c r="F2117" s="185"/>
      <c r="G2117" s="185">
        <v>84</v>
      </c>
      <c r="H2117" s="185">
        <v>102</v>
      </c>
      <c r="I2117" s="185">
        <v>0</v>
      </c>
      <c r="J2117" s="185">
        <v>4</v>
      </c>
      <c r="K2117" s="185">
        <v>480</v>
      </c>
      <c r="L2117" s="185">
        <v>26.01</v>
      </c>
      <c r="M2117" s="186">
        <v>34.119999999999997</v>
      </c>
      <c r="N2117" s="187">
        <f>IF(Tabla2[[#This Row],[LECHE RETIRO DIA]]&lt;&gt;ISBLANK(Tabla2[[#This Row],[LECHE RETIRO DIA]]),SUM(Tabla2[[#This Row],[LECHE TANQUE DIA]:[LECHE RETIRO DIA]]),SUM(Tabla2[[#This Row],[LECHE TANQUE DIA]:[LECHE AUTOCONSUMO DIA]]))</f>
        <v>1716</v>
      </c>
      <c r="O2117" s="188">
        <f t="shared" si="479"/>
        <v>0.95979020979020979</v>
      </c>
      <c r="P2117" s="189">
        <f t="shared" si="480"/>
        <v>20.428571428571427</v>
      </c>
      <c r="Q2117" s="189">
        <f t="shared" si="481"/>
        <v>19.607142857142858</v>
      </c>
      <c r="R2117" s="189">
        <f t="shared" si="482"/>
        <v>15</v>
      </c>
      <c r="S2117" s="189">
        <f t="shared" si="483"/>
        <v>3.5750000000000002</v>
      </c>
      <c r="T2117" s="189">
        <f t="shared" si="484"/>
        <v>5.7142857142857144</v>
      </c>
      <c r="U2117" s="189">
        <f t="shared" si="485"/>
        <v>65.97462514417532</v>
      </c>
      <c r="V2117" s="189">
        <f t="shared" si="486"/>
        <v>3.2295271049596308</v>
      </c>
      <c r="W2117" s="189">
        <f>IFERROR(H2117/M2117,Tabla2[[#This Row],[CARGA PRODUCCION (ANIMALES/HA)]])</f>
        <v>2.9894490035169992</v>
      </c>
      <c r="X2117" s="190">
        <f t="shared" si="475"/>
        <v>2023</v>
      </c>
      <c r="Y2117" s="190">
        <f t="shared" si="476"/>
        <v>10</v>
      </c>
      <c r="Z2117" s="190" t="e">
        <f t="shared" ca="1" si="477"/>
        <v>#NAME?</v>
      </c>
      <c r="AA2117" s="191">
        <f t="shared" si="487"/>
        <v>102</v>
      </c>
      <c r="AB2117" s="188">
        <f t="shared" si="488"/>
        <v>0.82352941176470584</v>
      </c>
      <c r="AC2117" s="192">
        <f t="shared" si="478"/>
        <v>0.17647058823529416</v>
      </c>
      <c r="AD2117" s="185"/>
    </row>
    <row r="2118" spans="1:30">
      <c r="A2118" s="184">
        <v>45219</v>
      </c>
      <c r="B2118" s="185" t="s">
        <v>88</v>
      </c>
      <c r="C2118" s="185">
        <v>738</v>
      </c>
      <c r="D2118" s="185">
        <v>15</v>
      </c>
      <c r="E2118" s="185">
        <v>5</v>
      </c>
      <c r="F2118" s="185"/>
      <c r="G2118" s="185">
        <v>45</v>
      </c>
      <c r="H2118" s="185">
        <v>46</v>
      </c>
      <c r="I2118" s="185">
        <v>0</v>
      </c>
      <c r="J2118" s="185">
        <v>7</v>
      </c>
      <c r="K2118" s="185">
        <v>180</v>
      </c>
      <c r="L2118" s="185">
        <v>14</v>
      </c>
      <c r="M2118" s="186">
        <v>15</v>
      </c>
      <c r="N2118" s="187">
        <f>IF(Tabla2[[#This Row],[LECHE RETIRO DIA]]&lt;&gt;ISBLANK(Tabla2[[#This Row],[LECHE RETIRO DIA]]),SUM(Tabla2[[#This Row],[LECHE TANQUE DIA]:[LECHE RETIRO DIA]]),SUM(Tabla2[[#This Row],[LECHE TANQUE DIA]:[LECHE AUTOCONSUMO DIA]]))</f>
        <v>758</v>
      </c>
      <c r="O2118" s="188">
        <f t="shared" si="479"/>
        <v>0.97361477572559363</v>
      </c>
      <c r="P2118" s="189">
        <f t="shared" si="480"/>
        <v>16.844444444444445</v>
      </c>
      <c r="Q2118" s="189">
        <f t="shared" si="481"/>
        <v>16.399999999999999</v>
      </c>
      <c r="R2118" s="189">
        <f t="shared" si="482"/>
        <v>2.1428571428571428</v>
      </c>
      <c r="S2118" s="189">
        <f t="shared" si="483"/>
        <v>4.2111111111111112</v>
      </c>
      <c r="T2118" s="189">
        <f t="shared" si="484"/>
        <v>4</v>
      </c>
      <c r="U2118" s="189">
        <f t="shared" si="485"/>
        <v>54.142857142857146</v>
      </c>
      <c r="V2118" s="189">
        <f t="shared" si="486"/>
        <v>3.2142857142857144</v>
      </c>
      <c r="W2118" s="189">
        <f>IFERROR(H2118/M2118,Tabla2[[#This Row],[CARGA PRODUCCION (ANIMALES/HA)]])</f>
        <v>3.0666666666666669</v>
      </c>
      <c r="X2118" s="190">
        <f t="shared" si="475"/>
        <v>2023</v>
      </c>
      <c r="Y2118" s="190">
        <f t="shared" si="476"/>
        <v>10</v>
      </c>
      <c r="Z2118" s="190" t="e">
        <f t="shared" ca="1" si="477"/>
        <v>#NAME?</v>
      </c>
      <c r="AA2118" s="191">
        <f t="shared" si="487"/>
        <v>46</v>
      </c>
      <c r="AB2118" s="188">
        <f t="shared" si="488"/>
        <v>0.97826086956521741</v>
      </c>
      <c r="AC2118" s="192">
        <f t="shared" si="478"/>
        <v>2.1739130434782594E-2</v>
      </c>
      <c r="AD2118" s="185"/>
    </row>
    <row r="2119" spans="1:30">
      <c r="A2119" s="184">
        <v>45220</v>
      </c>
      <c r="B2119" s="185" t="s">
        <v>81</v>
      </c>
      <c r="C2119" s="185">
        <v>1930</v>
      </c>
      <c r="D2119" s="185">
        <v>30</v>
      </c>
      <c r="E2119" s="185">
        <v>9</v>
      </c>
      <c r="F2119" s="185"/>
      <c r="G2119" s="185">
        <v>91</v>
      </c>
      <c r="H2119" s="185">
        <v>93</v>
      </c>
      <c r="I2119" s="185">
        <v>0</v>
      </c>
      <c r="J2119" s="185">
        <v>12</v>
      </c>
      <c r="K2119" s="185">
        <v>600</v>
      </c>
      <c r="L2119" s="185">
        <v>23.4</v>
      </c>
      <c r="M2119" s="186">
        <v>31.01</v>
      </c>
      <c r="N2119" s="187">
        <f>IF(Tabla2[[#This Row],[LECHE RETIRO DIA]]&lt;&gt;ISBLANK(Tabla2[[#This Row],[LECHE RETIRO DIA]]),SUM(Tabla2[[#This Row],[LECHE TANQUE DIA]:[LECHE RETIRO DIA]]),SUM(Tabla2[[#This Row],[LECHE TANQUE DIA]:[LECHE AUTOCONSUMO DIA]]))</f>
        <v>1969</v>
      </c>
      <c r="O2119" s="188">
        <f t="shared" si="479"/>
        <v>0.98019299136617577</v>
      </c>
      <c r="P2119" s="189">
        <f t="shared" si="480"/>
        <v>21.637362637362639</v>
      </c>
      <c r="Q2119" s="189">
        <f t="shared" si="481"/>
        <v>21.208791208791208</v>
      </c>
      <c r="R2119" s="189">
        <f t="shared" si="482"/>
        <v>2.5</v>
      </c>
      <c r="S2119" s="189">
        <f t="shared" si="483"/>
        <v>3.2816666666666667</v>
      </c>
      <c r="T2119" s="189">
        <f t="shared" si="484"/>
        <v>6.5934065934065931</v>
      </c>
      <c r="U2119" s="189">
        <f t="shared" si="485"/>
        <v>84.145299145299148</v>
      </c>
      <c r="V2119" s="189">
        <f t="shared" si="486"/>
        <v>3.8888888888888893</v>
      </c>
      <c r="W2119" s="189">
        <f>IFERROR(H2119/M2119,Tabla2[[#This Row],[CARGA PRODUCCION (ANIMALES/HA)]])</f>
        <v>2.9990325701386649</v>
      </c>
      <c r="X2119" s="190">
        <f t="shared" si="475"/>
        <v>2023</v>
      </c>
      <c r="Y2119" s="190">
        <f t="shared" si="476"/>
        <v>10</v>
      </c>
      <c r="Z2119" s="190" t="e">
        <f t="shared" ca="1" si="477"/>
        <v>#NAME?</v>
      </c>
      <c r="AA2119" s="191">
        <f t="shared" si="487"/>
        <v>93</v>
      </c>
      <c r="AB2119" s="188">
        <f t="shared" si="488"/>
        <v>0.978494623655914</v>
      </c>
      <c r="AC2119" s="192">
        <f t="shared" si="478"/>
        <v>2.1505376344086002E-2</v>
      </c>
      <c r="AD2119" s="185"/>
    </row>
    <row r="2120" spans="1:30">
      <c r="A2120" s="184">
        <v>45220</v>
      </c>
      <c r="B2120" s="185" t="s">
        <v>83</v>
      </c>
      <c r="C2120" s="185">
        <v>2108</v>
      </c>
      <c r="D2120" s="185">
        <v>40</v>
      </c>
      <c r="E2120" s="185">
        <v>9</v>
      </c>
      <c r="F2120" s="185"/>
      <c r="G2120" s="185">
        <v>110</v>
      </c>
      <c r="H2120" s="185">
        <v>129</v>
      </c>
      <c r="I2120" s="185">
        <v>2</v>
      </c>
      <c r="J2120" s="185">
        <v>16</v>
      </c>
      <c r="K2120" s="185">
        <v>680</v>
      </c>
      <c r="L2120" s="185">
        <v>29.8</v>
      </c>
      <c r="M2120" s="186">
        <v>36.590000000000003</v>
      </c>
      <c r="N2120" s="187"/>
      <c r="O2120" s="188" t="str">
        <f t="shared" si="479"/>
        <v/>
      </c>
      <c r="P2120" s="189">
        <f t="shared" si="480"/>
        <v>0</v>
      </c>
      <c r="Q2120" s="189">
        <f t="shared" si="481"/>
        <v>19.163636363636364</v>
      </c>
      <c r="R2120" s="189">
        <f t="shared" si="482"/>
        <v>2.5</v>
      </c>
      <c r="S2120" s="189">
        <f t="shared" si="483"/>
        <v>0</v>
      </c>
      <c r="T2120" s="189">
        <f t="shared" si="484"/>
        <v>6.1818181818181817</v>
      </c>
      <c r="U2120" s="189">
        <f t="shared" si="485"/>
        <v>0</v>
      </c>
      <c r="V2120" s="189">
        <f t="shared" si="486"/>
        <v>3.6912751677852347</v>
      </c>
      <c r="W2120" s="189">
        <f>IFERROR(H2120/M2120,Tabla2[[#This Row],[CARGA PRODUCCION (ANIMALES/HA)]])</f>
        <v>3.5255534298988791</v>
      </c>
      <c r="X2120" s="190">
        <f t="shared" si="475"/>
        <v>2023</v>
      </c>
      <c r="Y2120" s="190">
        <f t="shared" si="476"/>
        <v>10</v>
      </c>
      <c r="Z2120" s="190" t="e">
        <f t="shared" ca="1" si="477"/>
        <v>#NAME?</v>
      </c>
      <c r="AA2120" s="191">
        <f t="shared" si="487"/>
        <v>129</v>
      </c>
      <c r="AB2120" s="188">
        <f t="shared" si="488"/>
        <v>0.8527131782945736</v>
      </c>
      <c r="AC2120" s="192">
        <f t="shared" si="478"/>
        <v>0.1472868217054264</v>
      </c>
      <c r="AD2120" s="185"/>
    </row>
    <row r="2121" spans="1:30">
      <c r="A2121" s="184">
        <v>45220</v>
      </c>
      <c r="B2121" s="185" t="s">
        <v>85</v>
      </c>
      <c r="C2121" s="185">
        <v>1601</v>
      </c>
      <c r="D2121" s="185">
        <v>60</v>
      </c>
      <c r="E2121" s="185">
        <v>9</v>
      </c>
      <c r="F2121" s="185"/>
      <c r="G2121" s="185">
        <v>85</v>
      </c>
      <c r="H2121" s="185">
        <v>102</v>
      </c>
      <c r="I2121" s="185">
        <v>0</v>
      </c>
      <c r="J2121" s="185">
        <v>4</v>
      </c>
      <c r="K2121" s="185">
        <v>480</v>
      </c>
      <c r="L2121" s="185">
        <v>26.01</v>
      </c>
      <c r="M2121" s="186">
        <v>34.119999999999997</v>
      </c>
      <c r="N2121" s="187">
        <f>IF(Tabla2[[#This Row],[LECHE RETIRO DIA]]&lt;&gt;ISBLANK(Tabla2[[#This Row],[LECHE RETIRO DIA]]),SUM(Tabla2[[#This Row],[LECHE TANQUE DIA]:[LECHE RETIRO DIA]]),SUM(Tabla2[[#This Row],[LECHE TANQUE DIA]:[LECHE AUTOCONSUMO DIA]]))</f>
        <v>1670</v>
      </c>
      <c r="O2121" s="188">
        <f t="shared" si="479"/>
        <v>0.95868263473053894</v>
      </c>
      <c r="P2121" s="189">
        <f t="shared" si="480"/>
        <v>19.647058823529413</v>
      </c>
      <c r="Q2121" s="189">
        <f t="shared" si="481"/>
        <v>18.835294117647059</v>
      </c>
      <c r="R2121" s="189">
        <f t="shared" si="482"/>
        <v>15</v>
      </c>
      <c r="S2121" s="189">
        <f t="shared" si="483"/>
        <v>3.4791666666666665</v>
      </c>
      <c r="T2121" s="189">
        <f t="shared" si="484"/>
        <v>5.6470588235294121</v>
      </c>
      <c r="U2121" s="189">
        <f t="shared" si="485"/>
        <v>64.206074586697426</v>
      </c>
      <c r="V2121" s="189">
        <f t="shared" si="486"/>
        <v>3.2679738562091503</v>
      </c>
      <c r="W2121" s="189">
        <f>IFERROR(H2121/M2121,Tabla2[[#This Row],[CARGA PRODUCCION (ANIMALES/HA)]])</f>
        <v>2.9894490035169992</v>
      </c>
      <c r="X2121" s="190">
        <f t="shared" si="475"/>
        <v>2023</v>
      </c>
      <c r="Y2121" s="190">
        <f t="shared" si="476"/>
        <v>10</v>
      </c>
      <c r="Z2121" s="190" t="e">
        <f t="shared" ca="1" si="477"/>
        <v>#NAME?</v>
      </c>
      <c r="AA2121" s="191">
        <f t="shared" si="487"/>
        <v>102</v>
      </c>
      <c r="AB2121" s="188">
        <f t="shared" si="488"/>
        <v>0.83333333333333337</v>
      </c>
      <c r="AC2121" s="192">
        <f t="shared" si="478"/>
        <v>0.16666666666666663</v>
      </c>
      <c r="AD2121" s="185"/>
    </row>
    <row r="2122" spans="1:30">
      <c r="A2122" s="184">
        <v>45220</v>
      </c>
      <c r="B2122" s="185" t="s">
        <v>117</v>
      </c>
      <c r="C2122" s="185">
        <v>801</v>
      </c>
      <c r="D2122" s="185">
        <v>15</v>
      </c>
      <c r="E2122" s="185">
        <v>5</v>
      </c>
      <c r="F2122" s="185"/>
      <c r="G2122" s="185">
        <v>45</v>
      </c>
      <c r="H2122" s="185">
        <v>46</v>
      </c>
      <c r="I2122" s="185">
        <v>0</v>
      </c>
      <c r="J2122" s="185">
        <v>7</v>
      </c>
      <c r="K2122" s="185">
        <v>180</v>
      </c>
      <c r="L2122" s="185">
        <v>14</v>
      </c>
      <c r="M2122" s="186">
        <v>15</v>
      </c>
      <c r="N2122" s="187">
        <f>IF(Tabla2[[#This Row],[LECHE RETIRO DIA]]&lt;&gt;ISBLANK(Tabla2[[#This Row],[LECHE RETIRO DIA]]),SUM(Tabla2[[#This Row],[LECHE TANQUE DIA]:[LECHE RETIRO DIA]]),SUM(Tabla2[[#This Row],[LECHE TANQUE DIA]:[LECHE AUTOCONSUMO DIA]]))</f>
        <v>821</v>
      </c>
      <c r="O2122" s="188">
        <f t="shared" si="479"/>
        <v>0.97563946406820945</v>
      </c>
      <c r="P2122" s="189">
        <f t="shared" si="480"/>
        <v>18.244444444444444</v>
      </c>
      <c r="Q2122" s="189">
        <f t="shared" si="481"/>
        <v>17.8</v>
      </c>
      <c r="R2122" s="189">
        <f t="shared" si="482"/>
        <v>2.1428571428571428</v>
      </c>
      <c r="S2122" s="189">
        <f t="shared" si="483"/>
        <v>4.5611111111111109</v>
      </c>
      <c r="T2122" s="189">
        <f t="shared" si="484"/>
        <v>4</v>
      </c>
      <c r="U2122" s="189">
        <f t="shared" si="485"/>
        <v>58.642857142857146</v>
      </c>
      <c r="V2122" s="189">
        <f t="shared" si="486"/>
        <v>3.2142857142857144</v>
      </c>
      <c r="W2122" s="189">
        <f>IFERROR(H2122/M2122,Tabla2[[#This Row],[CARGA PRODUCCION (ANIMALES/HA)]])</f>
        <v>3.0666666666666669</v>
      </c>
      <c r="X2122" s="190">
        <f t="shared" si="475"/>
        <v>2023</v>
      </c>
      <c r="Y2122" s="190">
        <f t="shared" si="476"/>
        <v>10</v>
      </c>
      <c r="Z2122" s="190" t="e">
        <f t="shared" ca="1" si="477"/>
        <v>#NAME?</v>
      </c>
      <c r="AA2122" s="191">
        <f t="shared" si="487"/>
        <v>46</v>
      </c>
      <c r="AB2122" s="188">
        <f t="shared" si="488"/>
        <v>0.97826086956521741</v>
      </c>
      <c r="AC2122" s="192">
        <f t="shared" si="478"/>
        <v>2.1739130434782594E-2</v>
      </c>
      <c r="AD2122" s="185"/>
    </row>
    <row r="2123" spans="1:30">
      <c r="A2123" s="184">
        <v>45221</v>
      </c>
      <c r="B2123" s="185" t="s">
        <v>81</v>
      </c>
      <c r="C2123" s="185">
        <v>1935</v>
      </c>
      <c r="D2123" s="185">
        <v>30</v>
      </c>
      <c r="E2123" s="185">
        <v>9</v>
      </c>
      <c r="F2123" s="185"/>
      <c r="G2123" s="185">
        <v>91</v>
      </c>
      <c r="H2123" s="185">
        <v>93</v>
      </c>
      <c r="I2123" s="185">
        <v>0</v>
      </c>
      <c r="J2123" s="185">
        <v>12</v>
      </c>
      <c r="K2123" s="185">
        <v>600</v>
      </c>
      <c r="L2123" s="185">
        <v>23.4</v>
      </c>
      <c r="M2123" s="186">
        <v>31.01</v>
      </c>
      <c r="N2123" s="187">
        <f>IF(Tabla2[[#This Row],[LECHE RETIRO DIA]]&lt;&gt;ISBLANK(Tabla2[[#This Row],[LECHE RETIRO DIA]]),SUM(Tabla2[[#This Row],[LECHE TANQUE DIA]:[LECHE RETIRO DIA]]),SUM(Tabla2[[#This Row],[LECHE TANQUE DIA]:[LECHE AUTOCONSUMO DIA]]))</f>
        <v>1974</v>
      </c>
      <c r="O2123" s="188">
        <f t="shared" si="479"/>
        <v>0.98024316109422494</v>
      </c>
      <c r="P2123" s="189">
        <f t="shared" si="480"/>
        <v>21.692307692307693</v>
      </c>
      <c r="Q2123" s="189">
        <f t="shared" si="481"/>
        <v>21.263736263736263</v>
      </c>
      <c r="R2123" s="189">
        <f t="shared" si="482"/>
        <v>2.5</v>
      </c>
      <c r="S2123" s="189">
        <f t="shared" si="483"/>
        <v>3.29</v>
      </c>
      <c r="T2123" s="189">
        <f t="shared" si="484"/>
        <v>6.5934065934065931</v>
      </c>
      <c r="U2123" s="189">
        <f t="shared" si="485"/>
        <v>84.358974358974365</v>
      </c>
      <c r="V2123" s="189">
        <f t="shared" si="486"/>
        <v>3.8888888888888893</v>
      </c>
      <c r="W2123" s="189">
        <f>IFERROR(H2123/M2123,Tabla2[[#This Row],[CARGA PRODUCCION (ANIMALES/HA)]])</f>
        <v>2.9990325701386649</v>
      </c>
      <c r="X2123" s="190">
        <f t="shared" si="475"/>
        <v>2023</v>
      </c>
      <c r="Y2123" s="190">
        <f t="shared" si="476"/>
        <v>10</v>
      </c>
      <c r="Z2123" s="190" t="e">
        <f t="shared" ca="1" si="477"/>
        <v>#NAME?</v>
      </c>
      <c r="AA2123" s="191">
        <f t="shared" si="487"/>
        <v>93</v>
      </c>
      <c r="AB2123" s="188">
        <f t="shared" si="488"/>
        <v>0.978494623655914</v>
      </c>
      <c r="AC2123" s="192">
        <f t="shared" si="478"/>
        <v>2.1505376344086002E-2</v>
      </c>
      <c r="AD2123" s="185"/>
    </row>
    <row r="2124" spans="1:30">
      <c r="A2124" s="184">
        <v>45221</v>
      </c>
      <c r="B2124" s="185" t="s">
        <v>83</v>
      </c>
      <c r="C2124" s="185">
        <v>2122</v>
      </c>
      <c r="D2124" s="185">
        <v>40</v>
      </c>
      <c r="E2124" s="185">
        <v>9</v>
      </c>
      <c r="F2124" s="185"/>
      <c r="G2124" s="185">
        <v>111</v>
      </c>
      <c r="H2124" s="185">
        <v>129</v>
      </c>
      <c r="I2124" s="185">
        <v>2</v>
      </c>
      <c r="J2124" s="185">
        <v>16</v>
      </c>
      <c r="K2124" s="185">
        <v>680</v>
      </c>
      <c r="L2124" s="185">
        <v>29.8</v>
      </c>
      <c r="M2124" s="186">
        <v>36.590000000000003</v>
      </c>
      <c r="N2124" s="187">
        <f>IF(Tabla2[[#This Row],[LECHE RETIRO DIA]]&lt;&gt;ISBLANK(Tabla2[[#This Row],[LECHE RETIRO DIA]]),SUM(Tabla2[[#This Row],[LECHE TANQUE DIA]:[LECHE RETIRO DIA]]),SUM(Tabla2[[#This Row],[LECHE TANQUE DIA]:[LECHE AUTOCONSUMO DIA]]))</f>
        <v>2171</v>
      </c>
      <c r="O2124" s="188">
        <f t="shared" si="479"/>
        <v>0.97742975587286962</v>
      </c>
      <c r="P2124" s="189">
        <f t="shared" si="480"/>
        <v>19.558558558558559</v>
      </c>
      <c r="Q2124" s="189">
        <f t="shared" si="481"/>
        <v>19.117117117117118</v>
      </c>
      <c r="R2124" s="189">
        <f t="shared" si="482"/>
        <v>2.5</v>
      </c>
      <c r="S2124" s="189">
        <f t="shared" si="483"/>
        <v>3.1926470588235296</v>
      </c>
      <c r="T2124" s="189">
        <f t="shared" si="484"/>
        <v>6.1261261261261257</v>
      </c>
      <c r="U2124" s="189">
        <f t="shared" si="485"/>
        <v>72.852348993288587</v>
      </c>
      <c r="V2124" s="189">
        <f t="shared" si="486"/>
        <v>3.7248322147651005</v>
      </c>
      <c r="W2124" s="189">
        <f>IFERROR(H2124/M2124,Tabla2[[#This Row],[CARGA PRODUCCION (ANIMALES/HA)]])</f>
        <v>3.5255534298988791</v>
      </c>
      <c r="X2124" s="190">
        <f t="shared" si="475"/>
        <v>2023</v>
      </c>
      <c r="Y2124" s="190">
        <f t="shared" si="476"/>
        <v>10</v>
      </c>
      <c r="Z2124" s="190" t="e">
        <f t="shared" ca="1" si="477"/>
        <v>#NAME?</v>
      </c>
      <c r="AA2124" s="191">
        <f t="shared" si="487"/>
        <v>129</v>
      </c>
      <c r="AB2124" s="188">
        <f t="shared" si="488"/>
        <v>0.86046511627906974</v>
      </c>
      <c r="AC2124" s="192">
        <f t="shared" si="478"/>
        <v>0.13953488372093026</v>
      </c>
      <c r="AD2124" s="185"/>
    </row>
    <row r="2125" spans="1:30">
      <c r="A2125" s="184">
        <v>45221</v>
      </c>
      <c r="B2125" s="185" t="s">
        <v>85</v>
      </c>
      <c r="C2125" s="185">
        <v>1597</v>
      </c>
      <c r="D2125" s="185">
        <v>60</v>
      </c>
      <c r="E2125" s="185">
        <v>9</v>
      </c>
      <c r="F2125" s="185"/>
      <c r="G2125" s="185">
        <v>86</v>
      </c>
      <c r="H2125" s="185">
        <v>110</v>
      </c>
      <c r="I2125" s="185">
        <v>0</v>
      </c>
      <c r="J2125" s="185">
        <v>4</v>
      </c>
      <c r="K2125" s="185">
        <v>480</v>
      </c>
      <c r="L2125" s="185">
        <v>26.01</v>
      </c>
      <c r="M2125" s="186">
        <v>34.119999999999997</v>
      </c>
      <c r="N2125" s="187">
        <f>IF(Tabla2[[#This Row],[LECHE RETIRO DIA]]&lt;&gt;ISBLANK(Tabla2[[#This Row],[LECHE RETIRO DIA]]),SUM(Tabla2[[#This Row],[LECHE TANQUE DIA]:[LECHE RETIRO DIA]]),SUM(Tabla2[[#This Row],[LECHE TANQUE DIA]:[LECHE AUTOCONSUMO DIA]]))</f>
        <v>1666</v>
      </c>
      <c r="O2125" s="188">
        <f t="shared" si="479"/>
        <v>0.95858343337334939</v>
      </c>
      <c r="P2125" s="189">
        <f t="shared" si="480"/>
        <v>19.372093023255815</v>
      </c>
      <c r="Q2125" s="189">
        <f t="shared" si="481"/>
        <v>18.569767441860463</v>
      </c>
      <c r="R2125" s="189">
        <f t="shared" si="482"/>
        <v>15</v>
      </c>
      <c r="S2125" s="189">
        <f t="shared" si="483"/>
        <v>3.4708333333333332</v>
      </c>
      <c r="T2125" s="189">
        <f t="shared" si="484"/>
        <v>5.5813953488372094</v>
      </c>
      <c r="U2125" s="189">
        <f t="shared" si="485"/>
        <v>64.052287581699346</v>
      </c>
      <c r="V2125" s="189">
        <f t="shared" si="486"/>
        <v>3.3064206074586697</v>
      </c>
      <c r="W2125" s="189">
        <f>IFERROR(H2125/M2125,Tabla2[[#This Row],[CARGA PRODUCCION (ANIMALES/HA)]])</f>
        <v>3.2239155920281362</v>
      </c>
      <c r="X2125" s="190">
        <f t="shared" ref="X2125:X2166" si="489">YEAR(A2125)</f>
        <v>2023</v>
      </c>
      <c r="Y2125" s="190">
        <f t="shared" ref="Y2125:Y2166" si="490">MONTH(A2125)</f>
        <v>10</v>
      </c>
      <c r="Z2125" s="190" t="e">
        <f t="shared" ref="Z2125:Z2166" ca="1" si="491">_xlfn.ISOWEEKNUM(A2125)</f>
        <v>#NAME?</v>
      </c>
      <c r="AA2125" s="191">
        <f t="shared" si="487"/>
        <v>110</v>
      </c>
      <c r="AB2125" s="188">
        <f t="shared" si="488"/>
        <v>0.78181818181818186</v>
      </c>
      <c r="AC2125" s="192">
        <f t="shared" si="478"/>
        <v>0.21818181818181814</v>
      </c>
      <c r="AD2125" s="185"/>
    </row>
    <row r="2126" spans="1:30">
      <c r="A2126" s="184">
        <v>45221</v>
      </c>
      <c r="B2126" s="185" t="s">
        <v>88</v>
      </c>
      <c r="C2126" s="185">
        <v>780</v>
      </c>
      <c r="D2126" s="185">
        <v>15</v>
      </c>
      <c r="E2126" s="185">
        <v>5</v>
      </c>
      <c r="F2126" s="185"/>
      <c r="G2126" s="185">
        <v>45</v>
      </c>
      <c r="H2126" s="185">
        <v>46</v>
      </c>
      <c r="I2126" s="185">
        <v>0</v>
      </c>
      <c r="J2126" s="185">
        <v>7</v>
      </c>
      <c r="K2126" s="185">
        <v>180</v>
      </c>
      <c r="L2126" s="185">
        <v>14</v>
      </c>
      <c r="M2126" s="186">
        <v>15</v>
      </c>
      <c r="N2126" s="187">
        <f>IF(Tabla2[[#This Row],[LECHE RETIRO DIA]]&lt;&gt;ISBLANK(Tabla2[[#This Row],[LECHE RETIRO DIA]]),SUM(Tabla2[[#This Row],[LECHE TANQUE DIA]:[LECHE RETIRO DIA]]),SUM(Tabla2[[#This Row],[LECHE TANQUE DIA]:[LECHE AUTOCONSUMO DIA]]))</f>
        <v>800</v>
      </c>
      <c r="O2126" s="188">
        <f t="shared" si="479"/>
        <v>0.97499999999999998</v>
      </c>
      <c r="P2126" s="189">
        <f t="shared" si="480"/>
        <v>17.777777777777779</v>
      </c>
      <c r="Q2126" s="189">
        <f t="shared" si="481"/>
        <v>17.333333333333332</v>
      </c>
      <c r="R2126" s="189">
        <f t="shared" si="482"/>
        <v>2.1428571428571428</v>
      </c>
      <c r="S2126" s="189">
        <f t="shared" si="483"/>
        <v>4.4444444444444446</v>
      </c>
      <c r="T2126" s="189">
        <f t="shared" si="484"/>
        <v>4</v>
      </c>
      <c r="U2126" s="189">
        <f t="shared" si="485"/>
        <v>57.142857142857146</v>
      </c>
      <c r="V2126" s="189">
        <f t="shared" si="486"/>
        <v>3.2142857142857144</v>
      </c>
      <c r="W2126" s="189">
        <f>IFERROR(H2126/M2126,Tabla2[[#This Row],[CARGA PRODUCCION (ANIMALES/HA)]])</f>
        <v>3.0666666666666669</v>
      </c>
      <c r="X2126" s="190">
        <f t="shared" si="489"/>
        <v>2023</v>
      </c>
      <c r="Y2126" s="190">
        <f t="shared" si="490"/>
        <v>10</v>
      </c>
      <c r="Z2126" s="190" t="e">
        <f t="shared" ca="1" si="491"/>
        <v>#NAME?</v>
      </c>
      <c r="AA2126" s="191">
        <f t="shared" si="487"/>
        <v>46</v>
      </c>
      <c r="AB2126" s="188">
        <f t="shared" si="488"/>
        <v>0.97826086956521741</v>
      </c>
      <c r="AC2126" s="192">
        <f t="shared" si="478"/>
        <v>2.1739130434782594E-2</v>
      </c>
      <c r="AD2126" s="185"/>
    </row>
    <row r="2127" spans="1:30">
      <c r="A2127" s="184">
        <v>45222</v>
      </c>
      <c r="B2127" s="185" t="s">
        <v>81</v>
      </c>
      <c r="C2127" s="185">
        <v>1937</v>
      </c>
      <c r="D2127" s="185">
        <v>30</v>
      </c>
      <c r="E2127" s="185">
        <v>9</v>
      </c>
      <c r="F2127" s="185"/>
      <c r="G2127" s="185">
        <v>91</v>
      </c>
      <c r="H2127" s="185">
        <v>92</v>
      </c>
      <c r="I2127" s="185">
        <v>0</v>
      </c>
      <c r="J2127" s="185">
        <v>12</v>
      </c>
      <c r="K2127" s="185">
        <v>600</v>
      </c>
      <c r="L2127" s="185">
        <v>23.4</v>
      </c>
      <c r="M2127" s="186">
        <v>31.01</v>
      </c>
      <c r="N2127" s="187">
        <f>IF(Tabla2[[#This Row],[LECHE RETIRO DIA]]&lt;&gt;ISBLANK(Tabla2[[#This Row],[LECHE RETIRO DIA]]),SUM(Tabla2[[#This Row],[LECHE TANQUE DIA]:[LECHE RETIRO DIA]]),SUM(Tabla2[[#This Row],[LECHE TANQUE DIA]:[LECHE AUTOCONSUMO DIA]]))</f>
        <v>1976</v>
      </c>
      <c r="O2127" s="188">
        <f t="shared" si="479"/>
        <v>0.98026315789473684</v>
      </c>
      <c r="P2127" s="189">
        <f t="shared" si="480"/>
        <v>21.714285714285715</v>
      </c>
      <c r="Q2127" s="189">
        <f t="shared" si="481"/>
        <v>21.285714285714285</v>
      </c>
      <c r="R2127" s="189">
        <f t="shared" si="482"/>
        <v>2.5</v>
      </c>
      <c r="S2127" s="189">
        <f t="shared" si="483"/>
        <v>3.2933333333333334</v>
      </c>
      <c r="T2127" s="189">
        <f t="shared" si="484"/>
        <v>6.5934065934065931</v>
      </c>
      <c r="U2127" s="189">
        <f t="shared" si="485"/>
        <v>84.444444444444443</v>
      </c>
      <c r="V2127" s="189">
        <f t="shared" si="486"/>
        <v>3.8888888888888893</v>
      </c>
      <c r="W2127" s="189">
        <f>IFERROR(H2127/M2127,Tabla2[[#This Row],[CARGA PRODUCCION (ANIMALES/HA)]])</f>
        <v>2.9667849080941631</v>
      </c>
      <c r="X2127" s="190">
        <f t="shared" si="489"/>
        <v>2023</v>
      </c>
      <c r="Y2127" s="190">
        <f t="shared" si="490"/>
        <v>10</v>
      </c>
      <c r="Z2127" s="190" t="e">
        <f t="shared" ca="1" si="491"/>
        <v>#NAME?</v>
      </c>
      <c r="AA2127" s="191">
        <f t="shared" si="487"/>
        <v>92</v>
      </c>
      <c r="AB2127" s="188">
        <f t="shared" si="488"/>
        <v>0.98913043478260865</v>
      </c>
      <c r="AC2127" s="192">
        <f t="shared" si="478"/>
        <v>1.0869565217391353E-2</v>
      </c>
      <c r="AD2127" s="185"/>
    </row>
    <row r="2128" spans="1:30">
      <c r="A2128" s="184">
        <v>45222</v>
      </c>
      <c r="B2128" s="185" t="s">
        <v>83</v>
      </c>
      <c r="C2128" s="185">
        <v>2210</v>
      </c>
      <c r="D2128" s="185">
        <v>40</v>
      </c>
      <c r="E2128" s="185">
        <v>9</v>
      </c>
      <c r="F2128" s="185"/>
      <c r="G2128" s="185">
        <v>111</v>
      </c>
      <c r="H2128" s="185">
        <v>134</v>
      </c>
      <c r="I2128" s="185">
        <v>2</v>
      </c>
      <c r="J2128" s="185">
        <v>20</v>
      </c>
      <c r="K2128" s="185">
        <v>680</v>
      </c>
      <c r="L2128" s="185">
        <v>29.8</v>
      </c>
      <c r="M2128" s="186">
        <v>36.590000000000003</v>
      </c>
      <c r="N2128" s="187">
        <f>IF(Tabla2[[#This Row],[LECHE RETIRO DIA]]&lt;&gt;ISBLANK(Tabla2[[#This Row],[LECHE RETIRO DIA]]),SUM(Tabla2[[#This Row],[LECHE TANQUE DIA]:[LECHE RETIRO DIA]]),SUM(Tabla2[[#This Row],[LECHE TANQUE DIA]:[LECHE AUTOCONSUMO DIA]]))</f>
        <v>2259</v>
      </c>
      <c r="O2128" s="188">
        <f t="shared" si="479"/>
        <v>0.97830898627711371</v>
      </c>
      <c r="P2128" s="189">
        <f t="shared" si="480"/>
        <v>20.351351351351351</v>
      </c>
      <c r="Q2128" s="189">
        <f t="shared" si="481"/>
        <v>19.90990990990991</v>
      </c>
      <c r="R2128" s="189">
        <f t="shared" si="482"/>
        <v>2</v>
      </c>
      <c r="S2128" s="189">
        <f t="shared" si="483"/>
        <v>3.322058823529412</v>
      </c>
      <c r="T2128" s="189">
        <f t="shared" si="484"/>
        <v>6.1261261261261257</v>
      </c>
      <c r="U2128" s="189">
        <f t="shared" si="485"/>
        <v>75.805369127516784</v>
      </c>
      <c r="V2128" s="189">
        <f t="shared" si="486"/>
        <v>3.7248322147651005</v>
      </c>
      <c r="W2128" s="189">
        <f>IFERROR(H2128/M2128,Tabla2[[#This Row],[CARGA PRODUCCION (ANIMALES/HA)]])</f>
        <v>3.6622027876468977</v>
      </c>
      <c r="X2128" s="190">
        <f t="shared" si="489"/>
        <v>2023</v>
      </c>
      <c r="Y2128" s="190">
        <f t="shared" si="490"/>
        <v>10</v>
      </c>
      <c r="Z2128" s="190" t="e">
        <f t="shared" ca="1" si="491"/>
        <v>#NAME?</v>
      </c>
      <c r="AA2128" s="191">
        <f t="shared" si="487"/>
        <v>134</v>
      </c>
      <c r="AB2128" s="188">
        <f t="shared" si="488"/>
        <v>0.82835820895522383</v>
      </c>
      <c r="AC2128" s="192">
        <f t="shared" si="478"/>
        <v>0.17164179104477617</v>
      </c>
      <c r="AD2128" s="185"/>
    </row>
    <row r="2129" spans="1:30">
      <c r="A2129" s="184">
        <v>45222</v>
      </c>
      <c r="B2129" s="185" t="s">
        <v>85</v>
      </c>
      <c r="C2129" s="185">
        <v>1648</v>
      </c>
      <c r="D2129" s="185">
        <v>60</v>
      </c>
      <c r="E2129" s="185">
        <v>9</v>
      </c>
      <c r="F2129" s="185"/>
      <c r="G2129" s="185">
        <v>86</v>
      </c>
      <c r="H2129" s="185">
        <v>110</v>
      </c>
      <c r="I2129" s="185">
        <v>0</v>
      </c>
      <c r="J2129" s="185">
        <v>4</v>
      </c>
      <c r="K2129" s="185">
        <v>480</v>
      </c>
      <c r="L2129" s="185">
        <v>26.01</v>
      </c>
      <c r="M2129" s="186">
        <v>34.119999999999997</v>
      </c>
      <c r="N2129" s="187">
        <f>IF(Tabla2[[#This Row],[LECHE RETIRO DIA]]&lt;&gt;ISBLANK(Tabla2[[#This Row],[LECHE RETIRO DIA]]),SUM(Tabla2[[#This Row],[LECHE TANQUE DIA]:[LECHE RETIRO DIA]]),SUM(Tabla2[[#This Row],[LECHE TANQUE DIA]:[LECHE AUTOCONSUMO DIA]]))</f>
        <v>1717</v>
      </c>
      <c r="O2129" s="188">
        <f t="shared" si="479"/>
        <v>0.95981362842166573</v>
      </c>
      <c r="P2129" s="189">
        <f t="shared" si="480"/>
        <v>19.965116279069768</v>
      </c>
      <c r="Q2129" s="189">
        <f t="shared" si="481"/>
        <v>19.162790697674417</v>
      </c>
      <c r="R2129" s="189">
        <f t="shared" si="482"/>
        <v>15</v>
      </c>
      <c r="S2129" s="189">
        <f t="shared" si="483"/>
        <v>3.5770833333333334</v>
      </c>
      <c r="T2129" s="189">
        <f t="shared" si="484"/>
        <v>5.5813953488372094</v>
      </c>
      <c r="U2129" s="189">
        <f t="shared" si="485"/>
        <v>66.013071895424829</v>
      </c>
      <c r="V2129" s="189">
        <f t="shared" si="486"/>
        <v>3.3064206074586697</v>
      </c>
      <c r="W2129" s="189">
        <f>IFERROR(H2129/M2129,Tabla2[[#This Row],[CARGA PRODUCCION (ANIMALES/HA)]])</f>
        <v>3.2239155920281362</v>
      </c>
      <c r="X2129" s="190">
        <f t="shared" si="489"/>
        <v>2023</v>
      </c>
      <c r="Y2129" s="190">
        <f t="shared" si="490"/>
        <v>10</v>
      </c>
      <c r="Z2129" s="190" t="e">
        <f t="shared" ca="1" si="491"/>
        <v>#NAME?</v>
      </c>
      <c r="AA2129" s="191">
        <f t="shared" si="487"/>
        <v>110</v>
      </c>
      <c r="AB2129" s="188">
        <f t="shared" si="488"/>
        <v>0.78181818181818186</v>
      </c>
      <c r="AC2129" s="192">
        <f t="shared" si="478"/>
        <v>0.21818181818181814</v>
      </c>
      <c r="AD2129" s="185"/>
    </row>
    <row r="2130" spans="1:30">
      <c r="A2130" s="184">
        <v>45222</v>
      </c>
      <c r="B2130" s="185" t="s">
        <v>88</v>
      </c>
      <c r="C2130" s="185">
        <v>772</v>
      </c>
      <c r="D2130" s="185">
        <v>40</v>
      </c>
      <c r="E2130" s="185">
        <v>5</v>
      </c>
      <c r="F2130" s="185"/>
      <c r="G2130" s="185">
        <v>44</v>
      </c>
      <c r="H2130" s="185">
        <v>45</v>
      </c>
      <c r="I2130" s="185">
        <v>0</v>
      </c>
      <c r="J2130" s="185">
        <v>7</v>
      </c>
      <c r="K2130" s="185">
        <v>180</v>
      </c>
      <c r="L2130" s="185">
        <v>14</v>
      </c>
      <c r="M2130" s="186">
        <v>15</v>
      </c>
      <c r="N2130" s="187">
        <f>IF(Tabla2[[#This Row],[LECHE RETIRO DIA]]&lt;&gt;ISBLANK(Tabla2[[#This Row],[LECHE RETIRO DIA]]),SUM(Tabla2[[#This Row],[LECHE TANQUE DIA]:[LECHE RETIRO DIA]]),SUM(Tabla2[[#This Row],[LECHE TANQUE DIA]:[LECHE AUTOCONSUMO DIA]]))</f>
        <v>817</v>
      </c>
      <c r="O2130" s="188">
        <f t="shared" si="479"/>
        <v>0.94492044063647496</v>
      </c>
      <c r="P2130" s="189">
        <f t="shared" si="480"/>
        <v>18.568181818181817</v>
      </c>
      <c r="Q2130" s="189">
        <f t="shared" si="481"/>
        <v>17.545454545454547</v>
      </c>
      <c r="R2130" s="189">
        <f t="shared" si="482"/>
        <v>5.7142857142857144</v>
      </c>
      <c r="S2130" s="189">
        <f t="shared" si="483"/>
        <v>4.5388888888888888</v>
      </c>
      <c r="T2130" s="189">
        <f t="shared" si="484"/>
        <v>4.0909090909090908</v>
      </c>
      <c r="U2130" s="189">
        <f t="shared" si="485"/>
        <v>58.357142857142854</v>
      </c>
      <c r="V2130" s="189">
        <f t="shared" si="486"/>
        <v>3.1428571428571428</v>
      </c>
      <c r="W2130" s="189">
        <f>IFERROR(H2130/M2130,Tabla2[[#This Row],[CARGA PRODUCCION (ANIMALES/HA)]])</f>
        <v>3</v>
      </c>
      <c r="X2130" s="190">
        <f t="shared" si="489"/>
        <v>2023</v>
      </c>
      <c r="Y2130" s="190">
        <f t="shared" si="490"/>
        <v>10</v>
      </c>
      <c r="Z2130" s="190" t="e">
        <f t="shared" ca="1" si="491"/>
        <v>#NAME?</v>
      </c>
      <c r="AA2130" s="191">
        <f t="shared" si="487"/>
        <v>45</v>
      </c>
      <c r="AB2130" s="188">
        <f t="shared" si="488"/>
        <v>0.97777777777777775</v>
      </c>
      <c r="AC2130" s="192">
        <f t="shared" si="478"/>
        <v>2.2222222222222254E-2</v>
      </c>
      <c r="AD2130" s="185"/>
    </row>
    <row r="2131" spans="1:30">
      <c r="A2131" s="184">
        <v>45223</v>
      </c>
      <c r="B2131" s="185" t="s">
        <v>81</v>
      </c>
      <c r="C2131" s="185">
        <v>1937</v>
      </c>
      <c r="D2131" s="185">
        <v>30</v>
      </c>
      <c r="E2131" s="185">
        <v>9</v>
      </c>
      <c r="F2131" s="185"/>
      <c r="G2131" s="185">
        <v>91</v>
      </c>
      <c r="H2131" s="185">
        <v>93</v>
      </c>
      <c r="I2131" s="185">
        <v>0</v>
      </c>
      <c r="J2131" s="185">
        <v>12</v>
      </c>
      <c r="K2131" s="185">
        <v>600</v>
      </c>
      <c r="L2131" s="185">
        <v>23.4</v>
      </c>
      <c r="M2131" s="186">
        <v>31.01</v>
      </c>
      <c r="N2131" s="187">
        <f>IF(Tabla2[[#This Row],[LECHE RETIRO DIA]]&lt;&gt;ISBLANK(Tabla2[[#This Row],[LECHE RETIRO DIA]]),SUM(Tabla2[[#This Row],[LECHE TANQUE DIA]:[LECHE RETIRO DIA]]),SUM(Tabla2[[#This Row],[LECHE TANQUE DIA]:[LECHE AUTOCONSUMO DIA]]))</f>
        <v>1976</v>
      </c>
      <c r="O2131" s="188">
        <f t="shared" si="479"/>
        <v>0.98026315789473684</v>
      </c>
      <c r="P2131" s="189">
        <f t="shared" si="480"/>
        <v>21.714285714285715</v>
      </c>
      <c r="Q2131" s="189">
        <f t="shared" si="481"/>
        <v>21.285714285714285</v>
      </c>
      <c r="R2131" s="189">
        <f t="shared" si="482"/>
        <v>2.5</v>
      </c>
      <c r="S2131" s="189">
        <f t="shared" si="483"/>
        <v>3.2933333333333334</v>
      </c>
      <c r="T2131" s="189">
        <f t="shared" si="484"/>
        <v>6.5934065934065931</v>
      </c>
      <c r="U2131" s="189">
        <f t="shared" si="485"/>
        <v>84.444444444444443</v>
      </c>
      <c r="V2131" s="189">
        <f t="shared" si="486"/>
        <v>3.8888888888888893</v>
      </c>
      <c r="W2131" s="189">
        <f>IFERROR(H2131/M2131,Tabla2[[#This Row],[CARGA PRODUCCION (ANIMALES/HA)]])</f>
        <v>2.9990325701386649</v>
      </c>
      <c r="X2131" s="190">
        <f t="shared" si="489"/>
        <v>2023</v>
      </c>
      <c r="Y2131" s="190">
        <f t="shared" si="490"/>
        <v>10</v>
      </c>
      <c r="Z2131" s="190" t="e">
        <f t="shared" ca="1" si="491"/>
        <v>#NAME?</v>
      </c>
      <c r="AA2131" s="191">
        <f t="shared" si="487"/>
        <v>93</v>
      </c>
      <c r="AB2131" s="188">
        <f t="shared" si="488"/>
        <v>0.978494623655914</v>
      </c>
      <c r="AC2131" s="192">
        <f t="shared" si="478"/>
        <v>2.1505376344086002E-2</v>
      </c>
      <c r="AD2131" s="185"/>
    </row>
    <row r="2132" spans="1:30">
      <c r="A2132" s="184">
        <v>45223</v>
      </c>
      <c r="B2132" s="185" t="s">
        <v>83</v>
      </c>
      <c r="C2132" s="185">
        <v>2211</v>
      </c>
      <c r="D2132" s="185">
        <v>40</v>
      </c>
      <c r="E2132" s="185">
        <v>9</v>
      </c>
      <c r="F2132" s="185"/>
      <c r="G2132" s="185">
        <v>111</v>
      </c>
      <c r="H2132" s="185">
        <v>136</v>
      </c>
      <c r="I2132" s="185">
        <v>2</v>
      </c>
      <c r="J2132" s="185">
        <v>20</v>
      </c>
      <c r="K2132" s="185">
        <v>680</v>
      </c>
      <c r="L2132" s="185">
        <v>29.8</v>
      </c>
      <c r="M2132" s="186">
        <v>36.590000000000003</v>
      </c>
      <c r="N2132" s="187">
        <f>IF(Tabla2[[#This Row],[LECHE RETIRO DIA]]&lt;&gt;ISBLANK(Tabla2[[#This Row],[LECHE RETIRO DIA]]),SUM(Tabla2[[#This Row],[LECHE TANQUE DIA]:[LECHE RETIRO DIA]]),SUM(Tabla2[[#This Row],[LECHE TANQUE DIA]:[LECHE AUTOCONSUMO DIA]]))</f>
        <v>2260</v>
      </c>
      <c r="O2132" s="188">
        <f t="shared" si="479"/>
        <v>0.97831858407079642</v>
      </c>
      <c r="P2132" s="189">
        <f t="shared" si="480"/>
        <v>20.36036036036036</v>
      </c>
      <c r="Q2132" s="189">
        <f t="shared" si="481"/>
        <v>19.918918918918919</v>
      </c>
      <c r="R2132" s="189">
        <f t="shared" si="482"/>
        <v>2</v>
      </c>
      <c r="S2132" s="189">
        <f t="shared" si="483"/>
        <v>3.3235294117647061</v>
      </c>
      <c r="T2132" s="189">
        <f t="shared" si="484"/>
        <v>6.1261261261261257</v>
      </c>
      <c r="U2132" s="189">
        <f t="shared" si="485"/>
        <v>75.838926174496649</v>
      </c>
      <c r="V2132" s="189">
        <f t="shared" si="486"/>
        <v>3.7248322147651005</v>
      </c>
      <c r="W2132" s="189">
        <f>IFERROR(H2132/M2132,Tabla2[[#This Row],[CARGA PRODUCCION (ANIMALES/HA)]])</f>
        <v>3.7168625307461052</v>
      </c>
      <c r="X2132" s="190">
        <f t="shared" si="489"/>
        <v>2023</v>
      </c>
      <c r="Y2132" s="190">
        <f t="shared" si="490"/>
        <v>10</v>
      </c>
      <c r="Z2132" s="190" t="e">
        <f t="shared" ca="1" si="491"/>
        <v>#NAME?</v>
      </c>
      <c r="AA2132" s="191">
        <f t="shared" si="487"/>
        <v>136</v>
      </c>
      <c r="AB2132" s="188">
        <f t="shared" si="488"/>
        <v>0.81617647058823528</v>
      </c>
      <c r="AC2132" s="192">
        <f t="shared" si="478"/>
        <v>0.18382352941176472</v>
      </c>
      <c r="AD2132" s="185"/>
    </row>
    <row r="2133" spans="1:30">
      <c r="A2133" s="184">
        <v>45223</v>
      </c>
      <c r="B2133" s="185" t="s">
        <v>85</v>
      </c>
      <c r="C2133" s="185">
        <v>1679</v>
      </c>
      <c r="D2133" s="185">
        <v>60</v>
      </c>
      <c r="E2133" s="185">
        <v>9</v>
      </c>
      <c r="F2133" s="185"/>
      <c r="G2133" s="185">
        <v>86</v>
      </c>
      <c r="H2133" s="185">
        <v>110</v>
      </c>
      <c r="I2133" s="185">
        <v>0</v>
      </c>
      <c r="J2133" s="185">
        <v>4</v>
      </c>
      <c r="K2133" s="185">
        <v>480</v>
      </c>
      <c r="L2133" s="185">
        <v>26.01</v>
      </c>
      <c r="M2133" s="186">
        <v>34.119999999999997</v>
      </c>
      <c r="N2133" s="187">
        <f>IF(Tabla2[[#This Row],[LECHE RETIRO DIA]]&lt;&gt;ISBLANK(Tabla2[[#This Row],[LECHE RETIRO DIA]]),SUM(Tabla2[[#This Row],[LECHE TANQUE DIA]:[LECHE RETIRO DIA]]),SUM(Tabla2[[#This Row],[LECHE TANQUE DIA]:[LECHE AUTOCONSUMO DIA]]))</f>
        <v>1748</v>
      </c>
      <c r="O2133" s="188">
        <f t="shared" si="479"/>
        <v>0.96052631578947367</v>
      </c>
      <c r="P2133" s="189">
        <f t="shared" si="480"/>
        <v>20.325581395348838</v>
      </c>
      <c r="Q2133" s="189">
        <f t="shared" si="481"/>
        <v>19.523255813953487</v>
      </c>
      <c r="R2133" s="189">
        <f t="shared" si="482"/>
        <v>15</v>
      </c>
      <c r="S2133" s="189">
        <f t="shared" si="483"/>
        <v>3.6416666666666666</v>
      </c>
      <c r="T2133" s="189">
        <f t="shared" si="484"/>
        <v>5.5813953488372094</v>
      </c>
      <c r="U2133" s="189">
        <f t="shared" si="485"/>
        <v>67.204921184159929</v>
      </c>
      <c r="V2133" s="189">
        <f t="shared" si="486"/>
        <v>3.3064206074586697</v>
      </c>
      <c r="W2133" s="189">
        <f>IFERROR(H2133/M2133,Tabla2[[#This Row],[CARGA PRODUCCION (ANIMALES/HA)]])</f>
        <v>3.2239155920281362</v>
      </c>
      <c r="X2133" s="190">
        <f t="shared" si="489"/>
        <v>2023</v>
      </c>
      <c r="Y2133" s="190">
        <f t="shared" si="490"/>
        <v>10</v>
      </c>
      <c r="Z2133" s="190" t="e">
        <f t="shared" ca="1" si="491"/>
        <v>#NAME?</v>
      </c>
      <c r="AA2133" s="191">
        <f t="shared" si="487"/>
        <v>110</v>
      </c>
      <c r="AB2133" s="188">
        <f t="shared" si="488"/>
        <v>0.78181818181818186</v>
      </c>
      <c r="AC2133" s="192">
        <f t="shared" si="478"/>
        <v>0.21818181818181814</v>
      </c>
      <c r="AD2133" s="185"/>
    </row>
    <row r="2134" spans="1:30">
      <c r="A2134" s="184">
        <v>45223</v>
      </c>
      <c r="B2134" s="185" t="s">
        <v>88</v>
      </c>
      <c r="C2134" s="185">
        <v>772</v>
      </c>
      <c r="D2134" s="185">
        <v>40</v>
      </c>
      <c r="E2134" s="185">
        <v>5</v>
      </c>
      <c r="F2134" s="185"/>
      <c r="G2134" s="185">
        <v>44</v>
      </c>
      <c r="H2134" s="185">
        <v>45</v>
      </c>
      <c r="I2134" s="185">
        <v>0</v>
      </c>
      <c r="J2134" s="185">
        <v>7</v>
      </c>
      <c r="K2134" s="185">
        <v>180</v>
      </c>
      <c r="L2134" s="185">
        <v>14</v>
      </c>
      <c r="M2134" s="186">
        <v>15</v>
      </c>
      <c r="N2134" s="187">
        <f>IF(Tabla2[[#This Row],[LECHE RETIRO DIA]]&lt;&gt;ISBLANK(Tabla2[[#This Row],[LECHE RETIRO DIA]]),SUM(Tabla2[[#This Row],[LECHE TANQUE DIA]:[LECHE RETIRO DIA]]),SUM(Tabla2[[#This Row],[LECHE TANQUE DIA]:[LECHE AUTOCONSUMO DIA]]))</f>
        <v>817</v>
      </c>
      <c r="O2134" s="188">
        <f t="shared" si="479"/>
        <v>0.94492044063647496</v>
      </c>
      <c r="P2134" s="189">
        <f t="shared" si="480"/>
        <v>18.568181818181817</v>
      </c>
      <c r="Q2134" s="189">
        <f t="shared" si="481"/>
        <v>17.545454545454547</v>
      </c>
      <c r="R2134" s="189">
        <f t="shared" si="482"/>
        <v>5.7142857142857144</v>
      </c>
      <c r="S2134" s="189">
        <f t="shared" si="483"/>
        <v>4.5388888888888888</v>
      </c>
      <c r="T2134" s="189">
        <f t="shared" si="484"/>
        <v>4.0909090909090908</v>
      </c>
      <c r="U2134" s="189">
        <f t="shared" si="485"/>
        <v>58.357142857142854</v>
      </c>
      <c r="V2134" s="189">
        <f t="shared" si="486"/>
        <v>3.1428571428571428</v>
      </c>
      <c r="W2134" s="189">
        <f>IFERROR(H2134/M2134,Tabla2[[#This Row],[CARGA PRODUCCION (ANIMALES/HA)]])</f>
        <v>3</v>
      </c>
      <c r="X2134" s="190">
        <f t="shared" si="489"/>
        <v>2023</v>
      </c>
      <c r="Y2134" s="190">
        <f t="shared" si="490"/>
        <v>10</v>
      </c>
      <c r="Z2134" s="190" t="e">
        <f t="shared" ca="1" si="491"/>
        <v>#NAME?</v>
      </c>
      <c r="AA2134" s="191">
        <f t="shared" si="487"/>
        <v>45</v>
      </c>
      <c r="AB2134" s="188">
        <f t="shared" si="488"/>
        <v>0.97777777777777775</v>
      </c>
      <c r="AC2134" s="192">
        <f t="shared" ref="AC2134:AC2197" si="492">IFERROR(1-AB2134,"")</f>
        <v>2.2222222222222254E-2</v>
      </c>
      <c r="AD2134" s="185"/>
    </row>
    <row r="2135" spans="1:30">
      <c r="A2135" s="184">
        <v>45224</v>
      </c>
      <c r="B2135" s="185" t="s">
        <v>80</v>
      </c>
      <c r="C2135" s="185">
        <v>1939</v>
      </c>
      <c r="D2135" s="185">
        <v>30</v>
      </c>
      <c r="E2135" s="185">
        <v>9</v>
      </c>
      <c r="F2135" s="185"/>
      <c r="G2135" s="185">
        <v>91</v>
      </c>
      <c r="H2135" s="185">
        <v>93</v>
      </c>
      <c r="I2135" s="185">
        <v>0</v>
      </c>
      <c r="J2135" s="185">
        <v>12</v>
      </c>
      <c r="K2135" s="185">
        <v>600</v>
      </c>
      <c r="L2135" s="185">
        <v>23.4</v>
      </c>
      <c r="M2135" s="186">
        <v>31.01</v>
      </c>
      <c r="N2135" s="187">
        <f>IF(Tabla2[[#This Row],[LECHE RETIRO DIA]]&lt;&gt;ISBLANK(Tabla2[[#This Row],[LECHE RETIRO DIA]]),SUM(Tabla2[[#This Row],[LECHE TANQUE DIA]:[LECHE RETIRO DIA]]),SUM(Tabla2[[#This Row],[LECHE TANQUE DIA]:[LECHE AUTOCONSUMO DIA]]))</f>
        <v>1978</v>
      </c>
      <c r="O2135" s="188">
        <f t="shared" si="479"/>
        <v>0.98028311425682513</v>
      </c>
      <c r="P2135" s="189">
        <f t="shared" si="480"/>
        <v>21.736263736263737</v>
      </c>
      <c r="Q2135" s="189">
        <f t="shared" si="481"/>
        <v>21.307692307692307</v>
      </c>
      <c r="R2135" s="189">
        <f t="shared" si="482"/>
        <v>2.5</v>
      </c>
      <c r="S2135" s="189">
        <f t="shared" si="483"/>
        <v>3.2966666666666669</v>
      </c>
      <c r="T2135" s="189">
        <f t="shared" si="484"/>
        <v>6.5934065934065931</v>
      </c>
      <c r="U2135" s="189">
        <f t="shared" si="485"/>
        <v>84.529914529914535</v>
      </c>
      <c r="V2135" s="189">
        <f t="shared" si="486"/>
        <v>3.8888888888888893</v>
      </c>
      <c r="W2135" s="189">
        <f>IFERROR(H2135/M2135,Tabla2[[#This Row],[CARGA PRODUCCION (ANIMALES/HA)]])</f>
        <v>2.9990325701386649</v>
      </c>
      <c r="X2135" s="190">
        <f t="shared" si="489"/>
        <v>2023</v>
      </c>
      <c r="Y2135" s="190">
        <f t="shared" si="490"/>
        <v>10</v>
      </c>
      <c r="Z2135" s="190" t="e">
        <f t="shared" ca="1" si="491"/>
        <v>#NAME?</v>
      </c>
      <c r="AA2135" s="191">
        <f t="shared" si="487"/>
        <v>93</v>
      </c>
      <c r="AB2135" s="188">
        <f t="shared" si="488"/>
        <v>0.978494623655914</v>
      </c>
      <c r="AC2135" s="192">
        <f t="shared" si="492"/>
        <v>2.1505376344086002E-2</v>
      </c>
      <c r="AD2135" s="185"/>
    </row>
    <row r="2136" spans="1:30">
      <c r="A2136" s="184">
        <v>45224</v>
      </c>
      <c r="B2136" s="185" t="s">
        <v>83</v>
      </c>
      <c r="C2136" s="185">
        <v>2172</v>
      </c>
      <c r="D2136" s="185">
        <v>40</v>
      </c>
      <c r="E2136" s="185">
        <v>9</v>
      </c>
      <c r="F2136" s="185"/>
      <c r="G2136" s="185">
        <v>111</v>
      </c>
      <c r="H2136" s="185">
        <v>136</v>
      </c>
      <c r="I2136" s="185">
        <v>2</v>
      </c>
      <c r="J2136" s="185">
        <v>20</v>
      </c>
      <c r="K2136" s="185">
        <v>680</v>
      </c>
      <c r="L2136" s="185">
        <v>29.8</v>
      </c>
      <c r="M2136" s="186">
        <v>36.590000000000003</v>
      </c>
      <c r="N2136" s="187">
        <f>IF(Tabla2[[#This Row],[LECHE RETIRO DIA]]&lt;&gt;ISBLANK(Tabla2[[#This Row],[LECHE RETIRO DIA]]),SUM(Tabla2[[#This Row],[LECHE TANQUE DIA]:[LECHE RETIRO DIA]]),SUM(Tabla2[[#This Row],[LECHE TANQUE DIA]:[LECHE AUTOCONSUMO DIA]]))</f>
        <v>2221</v>
      </c>
      <c r="O2136" s="188">
        <f t="shared" si="479"/>
        <v>0.97793786582620446</v>
      </c>
      <c r="P2136" s="189">
        <f t="shared" si="480"/>
        <v>20.009009009009009</v>
      </c>
      <c r="Q2136" s="189">
        <f t="shared" si="481"/>
        <v>19.567567567567568</v>
      </c>
      <c r="R2136" s="189">
        <f t="shared" si="482"/>
        <v>2</v>
      </c>
      <c r="S2136" s="189">
        <f t="shared" si="483"/>
        <v>3.2661764705882352</v>
      </c>
      <c r="T2136" s="189">
        <f t="shared" si="484"/>
        <v>6.1261261261261257</v>
      </c>
      <c r="U2136" s="189">
        <f t="shared" si="485"/>
        <v>74.53020134228187</v>
      </c>
      <c r="V2136" s="189">
        <f t="shared" si="486"/>
        <v>3.7248322147651005</v>
      </c>
      <c r="W2136" s="189">
        <f>IFERROR(H2136/M2136,Tabla2[[#This Row],[CARGA PRODUCCION (ANIMALES/HA)]])</f>
        <v>3.7168625307461052</v>
      </c>
      <c r="X2136" s="190">
        <f t="shared" si="489"/>
        <v>2023</v>
      </c>
      <c r="Y2136" s="190">
        <f t="shared" si="490"/>
        <v>10</v>
      </c>
      <c r="Z2136" s="190" t="e">
        <f t="shared" ca="1" si="491"/>
        <v>#NAME?</v>
      </c>
      <c r="AA2136" s="191">
        <f t="shared" si="487"/>
        <v>136</v>
      </c>
      <c r="AB2136" s="188">
        <f t="shared" si="488"/>
        <v>0.81617647058823528</v>
      </c>
      <c r="AC2136" s="192">
        <f t="shared" si="492"/>
        <v>0.18382352941176472</v>
      </c>
      <c r="AD2136" s="185"/>
    </row>
    <row r="2137" spans="1:30">
      <c r="A2137" s="184">
        <v>45224</v>
      </c>
      <c r="B2137" s="185" t="s">
        <v>85</v>
      </c>
      <c r="C2137" s="185">
        <v>1592</v>
      </c>
      <c r="D2137" s="185">
        <v>60</v>
      </c>
      <c r="E2137" s="185">
        <v>9</v>
      </c>
      <c r="F2137" s="185"/>
      <c r="G2137" s="185">
        <v>86</v>
      </c>
      <c r="H2137" s="185">
        <v>110</v>
      </c>
      <c r="I2137" s="185">
        <v>0</v>
      </c>
      <c r="J2137" s="185">
        <v>4</v>
      </c>
      <c r="K2137" s="185">
        <v>480</v>
      </c>
      <c r="L2137" s="185">
        <v>26.01</v>
      </c>
      <c r="M2137" s="186">
        <v>34.119999999999997</v>
      </c>
      <c r="N2137" s="187">
        <f>IF(Tabla2[[#This Row],[LECHE RETIRO DIA]]&lt;&gt;ISBLANK(Tabla2[[#This Row],[LECHE RETIRO DIA]]),SUM(Tabla2[[#This Row],[LECHE TANQUE DIA]:[LECHE RETIRO DIA]]),SUM(Tabla2[[#This Row],[LECHE TANQUE DIA]:[LECHE AUTOCONSUMO DIA]]))</f>
        <v>1661</v>
      </c>
      <c r="O2137" s="188">
        <f t="shared" si="479"/>
        <v>0.95845875978326311</v>
      </c>
      <c r="P2137" s="189">
        <f t="shared" si="480"/>
        <v>19.313953488372093</v>
      </c>
      <c r="Q2137" s="189">
        <f t="shared" si="481"/>
        <v>18.511627906976745</v>
      </c>
      <c r="R2137" s="189">
        <f t="shared" si="482"/>
        <v>15</v>
      </c>
      <c r="S2137" s="189">
        <f t="shared" si="483"/>
        <v>3.4604166666666667</v>
      </c>
      <c r="T2137" s="189">
        <f t="shared" si="484"/>
        <v>5.5813953488372094</v>
      </c>
      <c r="U2137" s="189">
        <f t="shared" si="485"/>
        <v>63.860053825451743</v>
      </c>
      <c r="V2137" s="189">
        <f t="shared" si="486"/>
        <v>3.3064206074586697</v>
      </c>
      <c r="W2137" s="189">
        <f>IFERROR(H2137/M2137,Tabla2[[#This Row],[CARGA PRODUCCION (ANIMALES/HA)]])</f>
        <v>3.2239155920281362</v>
      </c>
      <c r="X2137" s="190">
        <f t="shared" si="489"/>
        <v>2023</v>
      </c>
      <c r="Y2137" s="190">
        <f t="shared" si="490"/>
        <v>10</v>
      </c>
      <c r="Z2137" s="190" t="e">
        <f t="shared" ca="1" si="491"/>
        <v>#NAME?</v>
      </c>
      <c r="AA2137" s="191">
        <f t="shared" si="487"/>
        <v>110</v>
      </c>
      <c r="AB2137" s="188">
        <f t="shared" si="488"/>
        <v>0.78181818181818186</v>
      </c>
      <c r="AC2137" s="192">
        <f t="shared" si="492"/>
        <v>0.21818181818181814</v>
      </c>
      <c r="AD2137" s="185"/>
    </row>
    <row r="2138" spans="1:30">
      <c r="A2138" s="184">
        <v>45224</v>
      </c>
      <c r="B2138" s="185" t="s">
        <v>117</v>
      </c>
      <c r="C2138" s="185">
        <v>777</v>
      </c>
      <c r="D2138" s="185">
        <v>40</v>
      </c>
      <c r="E2138" s="185">
        <v>5</v>
      </c>
      <c r="F2138" s="185"/>
      <c r="G2138" s="185">
        <v>44</v>
      </c>
      <c r="H2138" s="185">
        <v>45</v>
      </c>
      <c r="I2138" s="185">
        <v>0</v>
      </c>
      <c r="J2138" s="185">
        <v>7</v>
      </c>
      <c r="K2138" s="185">
        <v>180</v>
      </c>
      <c r="L2138" s="185">
        <v>14</v>
      </c>
      <c r="M2138" s="186">
        <v>15</v>
      </c>
      <c r="N2138" s="187">
        <f>IF(Tabla2[[#This Row],[LECHE RETIRO DIA]]&lt;&gt;ISBLANK(Tabla2[[#This Row],[LECHE RETIRO DIA]]),SUM(Tabla2[[#This Row],[LECHE TANQUE DIA]:[LECHE RETIRO DIA]]),SUM(Tabla2[[#This Row],[LECHE TANQUE DIA]:[LECHE AUTOCONSUMO DIA]]))</f>
        <v>822</v>
      </c>
      <c r="O2138" s="188">
        <f t="shared" si="479"/>
        <v>0.94525547445255476</v>
      </c>
      <c r="P2138" s="189">
        <f t="shared" si="480"/>
        <v>18.681818181818183</v>
      </c>
      <c r="Q2138" s="189">
        <f t="shared" si="481"/>
        <v>17.65909090909091</v>
      </c>
      <c r="R2138" s="189">
        <f t="shared" si="482"/>
        <v>5.7142857142857144</v>
      </c>
      <c r="S2138" s="189">
        <f t="shared" si="483"/>
        <v>4.5666666666666664</v>
      </c>
      <c r="T2138" s="189">
        <f t="shared" si="484"/>
        <v>4.0909090909090908</v>
      </c>
      <c r="U2138" s="189">
        <f t="shared" si="485"/>
        <v>58.714285714285715</v>
      </c>
      <c r="V2138" s="189">
        <f t="shared" si="486"/>
        <v>3.1428571428571428</v>
      </c>
      <c r="W2138" s="189">
        <f>IFERROR(H2138/M2138,Tabla2[[#This Row],[CARGA PRODUCCION (ANIMALES/HA)]])</f>
        <v>3</v>
      </c>
      <c r="X2138" s="190">
        <f t="shared" si="489"/>
        <v>2023</v>
      </c>
      <c r="Y2138" s="190">
        <f t="shared" si="490"/>
        <v>10</v>
      </c>
      <c r="Z2138" s="190" t="e">
        <f t="shared" ca="1" si="491"/>
        <v>#NAME?</v>
      </c>
      <c r="AA2138" s="191">
        <f t="shared" si="487"/>
        <v>45</v>
      </c>
      <c r="AB2138" s="188">
        <f t="shared" si="488"/>
        <v>0.97777777777777775</v>
      </c>
      <c r="AC2138" s="192">
        <f t="shared" si="492"/>
        <v>2.2222222222222254E-2</v>
      </c>
      <c r="AD2138" s="185"/>
    </row>
    <row r="2139" spans="1:30">
      <c r="A2139" s="184">
        <v>45225</v>
      </c>
      <c r="B2139" s="185" t="s">
        <v>81</v>
      </c>
      <c r="C2139" s="185">
        <v>1958</v>
      </c>
      <c r="D2139" s="185">
        <v>30</v>
      </c>
      <c r="E2139" s="185">
        <v>9</v>
      </c>
      <c r="F2139" s="185"/>
      <c r="G2139" s="185">
        <v>91</v>
      </c>
      <c r="H2139" s="185">
        <v>93</v>
      </c>
      <c r="I2139" s="185">
        <v>1</v>
      </c>
      <c r="J2139" s="185">
        <v>11</v>
      </c>
      <c r="K2139" s="185">
        <v>600</v>
      </c>
      <c r="L2139" s="185">
        <v>23.4</v>
      </c>
      <c r="M2139" s="186">
        <v>31.01</v>
      </c>
      <c r="N2139" s="187">
        <f>IF(Tabla2[[#This Row],[LECHE RETIRO DIA]]&lt;&gt;ISBLANK(Tabla2[[#This Row],[LECHE RETIRO DIA]]),SUM(Tabla2[[#This Row],[LECHE TANQUE DIA]:[LECHE RETIRO DIA]]),SUM(Tabla2[[#This Row],[LECHE TANQUE DIA]:[LECHE AUTOCONSUMO DIA]]))</f>
        <v>1997</v>
      </c>
      <c r="O2139" s="188">
        <f t="shared" si="479"/>
        <v>0.98047070605908859</v>
      </c>
      <c r="P2139" s="189">
        <f t="shared" si="480"/>
        <v>21.945054945054945</v>
      </c>
      <c r="Q2139" s="189">
        <f t="shared" si="481"/>
        <v>21.516483516483518</v>
      </c>
      <c r="R2139" s="189">
        <f t="shared" si="482"/>
        <v>2.7272727272727271</v>
      </c>
      <c r="S2139" s="189">
        <f t="shared" si="483"/>
        <v>3.3283333333333331</v>
      </c>
      <c r="T2139" s="189">
        <f t="shared" si="484"/>
        <v>6.5934065934065931</v>
      </c>
      <c r="U2139" s="189">
        <f t="shared" si="485"/>
        <v>85.341880341880341</v>
      </c>
      <c r="V2139" s="189">
        <f t="shared" si="486"/>
        <v>3.8888888888888893</v>
      </c>
      <c r="W2139" s="189">
        <f>IFERROR(H2139/M2139,Tabla2[[#This Row],[CARGA PRODUCCION (ANIMALES/HA)]])</f>
        <v>2.9990325701386649</v>
      </c>
      <c r="X2139" s="190">
        <f t="shared" si="489"/>
        <v>2023</v>
      </c>
      <c r="Y2139" s="190">
        <f t="shared" si="490"/>
        <v>10</v>
      </c>
      <c r="Z2139" s="190" t="e">
        <f t="shared" ca="1" si="491"/>
        <v>#NAME?</v>
      </c>
      <c r="AA2139" s="191">
        <f t="shared" si="487"/>
        <v>93</v>
      </c>
      <c r="AB2139" s="188">
        <f t="shared" si="488"/>
        <v>0.978494623655914</v>
      </c>
      <c r="AC2139" s="192">
        <f t="shared" si="492"/>
        <v>2.1505376344086002E-2</v>
      </c>
      <c r="AD2139" s="185"/>
    </row>
    <row r="2140" spans="1:30">
      <c r="A2140" s="184">
        <v>45225</v>
      </c>
      <c r="B2140" s="185" t="s">
        <v>83</v>
      </c>
      <c r="C2140" s="185">
        <v>2225</v>
      </c>
      <c r="D2140" s="185">
        <v>40</v>
      </c>
      <c r="E2140" s="185">
        <v>9</v>
      </c>
      <c r="F2140" s="185"/>
      <c r="G2140" s="185">
        <v>111</v>
      </c>
      <c r="H2140" s="185">
        <v>136</v>
      </c>
      <c r="I2140" s="185">
        <v>2</v>
      </c>
      <c r="J2140" s="185">
        <v>20</v>
      </c>
      <c r="K2140" s="185">
        <v>680</v>
      </c>
      <c r="L2140" s="185">
        <v>29.8</v>
      </c>
      <c r="M2140" s="186">
        <v>36.590000000000003</v>
      </c>
      <c r="N2140" s="187">
        <f>IF(Tabla2[[#This Row],[LECHE RETIRO DIA]]&lt;&gt;ISBLANK(Tabla2[[#This Row],[LECHE RETIRO DIA]]),SUM(Tabla2[[#This Row],[LECHE TANQUE DIA]:[LECHE RETIRO DIA]]),SUM(Tabla2[[#This Row],[LECHE TANQUE DIA]:[LECHE AUTOCONSUMO DIA]]))</f>
        <v>2274</v>
      </c>
      <c r="O2140" s="188">
        <f t="shared" si="479"/>
        <v>0.97845206684256814</v>
      </c>
      <c r="P2140" s="189">
        <f t="shared" si="480"/>
        <v>20.486486486486488</v>
      </c>
      <c r="Q2140" s="189">
        <f t="shared" si="481"/>
        <v>20.045045045045047</v>
      </c>
      <c r="R2140" s="189">
        <f t="shared" si="482"/>
        <v>2</v>
      </c>
      <c r="S2140" s="189">
        <f t="shared" si="483"/>
        <v>3.3441176470588236</v>
      </c>
      <c r="T2140" s="189">
        <f t="shared" si="484"/>
        <v>6.1261261261261257</v>
      </c>
      <c r="U2140" s="189">
        <f t="shared" si="485"/>
        <v>76.308724832214764</v>
      </c>
      <c r="V2140" s="189">
        <f t="shared" si="486"/>
        <v>3.7248322147651005</v>
      </c>
      <c r="W2140" s="189">
        <f>IFERROR(H2140/M2140,Tabla2[[#This Row],[CARGA PRODUCCION (ANIMALES/HA)]])</f>
        <v>3.7168625307461052</v>
      </c>
      <c r="X2140" s="190">
        <f t="shared" si="489"/>
        <v>2023</v>
      </c>
      <c r="Y2140" s="190">
        <f t="shared" si="490"/>
        <v>10</v>
      </c>
      <c r="Z2140" s="190" t="e">
        <f t="shared" ca="1" si="491"/>
        <v>#NAME?</v>
      </c>
      <c r="AA2140" s="191">
        <f t="shared" si="487"/>
        <v>136</v>
      </c>
      <c r="AB2140" s="188">
        <f t="shared" si="488"/>
        <v>0.81617647058823528</v>
      </c>
      <c r="AC2140" s="192">
        <f t="shared" si="492"/>
        <v>0.18382352941176472</v>
      </c>
      <c r="AD2140" s="185"/>
    </row>
    <row r="2141" spans="1:30">
      <c r="A2141" s="184">
        <v>45225</v>
      </c>
      <c r="B2141" s="185" t="s">
        <v>85</v>
      </c>
      <c r="C2141" s="185">
        <v>1622</v>
      </c>
      <c r="D2141" s="185">
        <v>60</v>
      </c>
      <c r="E2141" s="185">
        <v>9</v>
      </c>
      <c r="F2141" s="185"/>
      <c r="G2141" s="185">
        <v>86</v>
      </c>
      <c r="H2141" s="185">
        <v>110</v>
      </c>
      <c r="I2141" s="185">
        <v>0</v>
      </c>
      <c r="J2141" s="185">
        <v>4</v>
      </c>
      <c r="K2141" s="185">
        <v>480</v>
      </c>
      <c r="L2141" s="185">
        <v>26.01</v>
      </c>
      <c r="M2141" s="186">
        <v>34.119999999999997</v>
      </c>
      <c r="N2141" s="187">
        <f>IF(Tabla2[[#This Row],[LECHE RETIRO DIA]]&lt;&gt;ISBLANK(Tabla2[[#This Row],[LECHE RETIRO DIA]]),SUM(Tabla2[[#This Row],[LECHE TANQUE DIA]:[LECHE RETIRO DIA]]),SUM(Tabla2[[#This Row],[LECHE TANQUE DIA]:[LECHE AUTOCONSUMO DIA]]))</f>
        <v>1691</v>
      </c>
      <c r="O2141" s="188">
        <f t="shared" si="479"/>
        <v>0.95919574216439973</v>
      </c>
      <c r="P2141" s="189">
        <f t="shared" si="480"/>
        <v>19.662790697674417</v>
      </c>
      <c r="Q2141" s="189">
        <f t="shared" si="481"/>
        <v>18.86046511627907</v>
      </c>
      <c r="R2141" s="189">
        <f t="shared" si="482"/>
        <v>15</v>
      </c>
      <c r="S2141" s="189">
        <f t="shared" si="483"/>
        <v>3.5229166666666667</v>
      </c>
      <c r="T2141" s="189">
        <f t="shared" si="484"/>
        <v>5.5813953488372094</v>
      </c>
      <c r="U2141" s="189">
        <f t="shared" si="485"/>
        <v>65.013456362937333</v>
      </c>
      <c r="V2141" s="189">
        <f t="shared" si="486"/>
        <v>3.3064206074586697</v>
      </c>
      <c r="W2141" s="189">
        <f>IFERROR(H2141/M2141,Tabla2[[#This Row],[CARGA PRODUCCION (ANIMALES/HA)]])</f>
        <v>3.2239155920281362</v>
      </c>
      <c r="X2141" s="190">
        <f t="shared" si="489"/>
        <v>2023</v>
      </c>
      <c r="Y2141" s="190">
        <f t="shared" si="490"/>
        <v>10</v>
      </c>
      <c r="Z2141" s="190" t="e">
        <f t="shared" ca="1" si="491"/>
        <v>#NAME?</v>
      </c>
      <c r="AA2141" s="191">
        <f t="shared" si="487"/>
        <v>110</v>
      </c>
      <c r="AB2141" s="188">
        <f t="shared" si="488"/>
        <v>0.78181818181818186</v>
      </c>
      <c r="AC2141" s="192">
        <f t="shared" si="492"/>
        <v>0.21818181818181814</v>
      </c>
      <c r="AD2141" s="185"/>
    </row>
    <row r="2142" spans="1:30">
      <c r="A2142" s="184">
        <v>45225</v>
      </c>
      <c r="B2142" s="185" t="s">
        <v>117</v>
      </c>
      <c r="C2142" s="185">
        <v>786</v>
      </c>
      <c r="D2142" s="185">
        <v>40</v>
      </c>
      <c r="E2142" s="185">
        <v>5</v>
      </c>
      <c r="F2142" s="185"/>
      <c r="G2142" s="185">
        <v>44</v>
      </c>
      <c r="H2142" s="185">
        <v>45</v>
      </c>
      <c r="I2142" s="185">
        <v>0</v>
      </c>
      <c r="J2142" s="185">
        <v>7</v>
      </c>
      <c r="K2142" s="185">
        <v>180</v>
      </c>
      <c r="L2142" s="185">
        <v>14</v>
      </c>
      <c r="M2142" s="186">
        <v>15</v>
      </c>
      <c r="N2142" s="187">
        <f>IF(Tabla2[[#This Row],[LECHE RETIRO DIA]]&lt;&gt;ISBLANK(Tabla2[[#This Row],[LECHE RETIRO DIA]]),SUM(Tabla2[[#This Row],[LECHE TANQUE DIA]:[LECHE RETIRO DIA]]),SUM(Tabla2[[#This Row],[LECHE TANQUE DIA]:[LECHE AUTOCONSUMO DIA]]))</f>
        <v>831</v>
      </c>
      <c r="O2142" s="188">
        <f t="shared" si="479"/>
        <v>0.94584837545126355</v>
      </c>
      <c r="P2142" s="189">
        <f t="shared" si="480"/>
        <v>18.886363636363637</v>
      </c>
      <c r="Q2142" s="189">
        <f t="shared" si="481"/>
        <v>17.863636363636363</v>
      </c>
      <c r="R2142" s="189">
        <f t="shared" si="482"/>
        <v>5.7142857142857144</v>
      </c>
      <c r="S2142" s="189">
        <f t="shared" si="483"/>
        <v>4.6166666666666663</v>
      </c>
      <c r="T2142" s="189">
        <f t="shared" si="484"/>
        <v>4.0909090909090908</v>
      </c>
      <c r="U2142" s="189">
        <f t="shared" si="485"/>
        <v>59.357142857142854</v>
      </c>
      <c r="V2142" s="189">
        <f t="shared" si="486"/>
        <v>3.1428571428571428</v>
      </c>
      <c r="W2142" s="189">
        <f>IFERROR(H2142/M2142,Tabla2[[#This Row],[CARGA PRODUCCION (ANIMALES/HA)]])</f>
        <v>3</v>
      </c>
      <c r="X2142" s="190">
        <f t="shared" si="489"/>
        <v>2023</v>
      </c>
      <c r="Y2142" s="190">
        <f t="shared" si="490"/>
        <v>10</v>
      </c>
      <c r="Z2142" s="190" t="e">
        <f t="shared" ca="1" si="491"/>
        <v>#NAME?</v>
      </c>
      <c r="AA2142" s="191">
        <f t="shared" si="487"/>
        <v>45</v>
      </c>
      <c r="AB2142" s="188">
        <f t="shared" si="488"/>
        <v>0.97777777777777775</v>
      </c>
      <c r="AC2142" s="192">
        <f t="shared" si="492"/>
        <v>2.2222222222222254E-2</v>
      </c>
      <c r="AD2142" s="185"/>
    </row>
    <row r="2143" spans="1:30">
      <c r="A2143" s="184">
        <v>45226</v>
      </c>
      <c r="B2143" s="185" t="s">
        <v>81</v>
      </c>
      <c r="C2143" s="185">
        <v>1908</v>
      </c>
      <c r="D2143" s="185">
        <v>30</v>
      </c>
      <c r="E2143" s="185">
        <v>9</v>
      </c>
      <c r="F2143" s="185"/>
      <c r="G2143" s="185">
        <v>91</v>
      </c>
      <c r="H2143" s="185">
        <v>93</v>
      </c>
      <c r="I2143" s="185">
        <v>1</v>
      </c>
      <c r="J2143" s="185">
        <v>11</v>
      </c>
      <c r="K2143" s="185">
        <v>600</v>
      </c>
      <c r="L2143" s="185">
        <v>23.4</v>
      </c>
      <c r="M2143" s="186">
        <v>31.01</v>
      </c>
      <c r="N2143" s="187">
        <f>IF(Tabla2[[#This Row],[LECHE RETIRO DIA]]&lt;&gt;ISBLANK(Tabla2[[#This Row],[LECHE RETIRO DIA]]),SUM(Tabla2[[#This Row],[LECHE TANQUE DIA]:[LECHE RETIRO DIA]]),SUM(Tabla2[[#This Row],[LECHE TANQUE DIA]:[LECHE AUTOCONSUMO DIA]]))</f>
        <v>1947</v>
      </c>
      <c r="O2143" s="188">
        <f t="shared" si="479"/>
        <v>0.97996918335901384</v>
      </c>
      <c r="P2143" s="189">
        <f t="shared" si="480"/>
        <v>21.395604395604394</v>
      </c>
      <c r="Q2143" s="189">
        <f t="shared" si="481"/>
        <v>20.967032967032967</v>
      </c>
      <c r="R2143" s="189">
        <f t="shared" si="482"/>
        <v>2.7272727272727271</v>
      </c>
      <c r="S2143" s="189">
        <f t="shared" si="483"/>
        <v>3.2450000000000001</v>
      </c>
      <c r="T2143" s="189">
        <f t="shared" si="484"/>
        <v>6.5934065934065931</v>
      </c>
      <c r="U2143" s="189">
        <f t="shared" si="485"/>
        <v>83.205128205128204</v>
      </c>
      <c r="V2143" s="189">
        <f t="shared" si="486"/>
        <v>3.8888888888888893</v>
      </c>
      <c r="W2143" s="189">
        <f>IFERROR(H2143/M2143,Tabla2[[#This Row],[CARGA PRODUCCION (ANIMALES/HA)]])</f>
        <v>2.9990325701386649</v>
      </c>
      <c r="X2143" s="190">
        <f t="shared" si="489"/>
        <v>2023</v>
      </c>
      <c r="Y2143" s="190">
        <f t="shared" si="490"/>
        <v>10</v>
      </c>
      <c r="Z2143" s="190" t="e">
        <f t="shared" ca="1" si="491"/>
        <v>#NAME?</v>
      </c>
      <c r="AA2143" s="191">
        <f t="shared" si="487"/>
        <v>93</v>
      </c>
      <c r="AB2143" s="188">
        <f t="shared" si="488"/>
        <v>0.978494623655914</v>
      </c>
      <c r="AC2143" s="192">
        <f t="shared" si="492"/>
        <v>2.1505376344086002E-2</v>
      </c>
      <c r="AD2143" s="185"/>
    </row>
    <row r="2144" spans="1:30">
      <c r="A2144" s="184">
        <v>45226</v>
      </c>
      <c r="B2144" s="185" t="s">
        <v>83</v>
      </c>
      <c r="C2144" s="185">
        <v>2204</v>
      </c>
      <c r="D2144" s="185">
        <v>40</v>
      </c>
      <c r="E2144" s="185">
        <v>9</v>
      </c>
      <c r="F2144" s="185"/>
      <c r="G2144" s="185">
        <v>112</v>
      </c>
      <c r="H2144" s="185">
        <v>126</v>
      </c>
      <c r="I2144" s="185">
        <v>2</v>
      </c>
      <c r="J2144" s="185">
        <v>20</v>
      </c>
      <c r="K2144" s="185">
        <v>680</v>
      </c>
      <c r="L2144" s="185">
        <v>29.8</v>
      </c>
      <c r="M2144" s="186">
        <v>36.590000000000003</v>
      </c>
      <c r="N2144" s="187">
        <f>IF(Tabla2[[#This Row],[LECHE RETIRO DIA]]&lt;&gt;ISBLANK(Tabla2[[#This Row],[LECHE RETIRO DIA]]),SUM(Tabla2[[#This Row],[LECHE TANQUE DIA]:[LECHE RETIRO DIA]]),SUM(Tabla2[[#This Row],[LECHE TANQUE DIA]:[LECHE AUTOCONSUMO DIA]]))</f>
        <v>2253</v>
      </c>
      <c r="O2144" s="188">
        <f t="shared" si="479"/>
        <v>0.97825122059476255</v>
      </c>
      <c r="P2144" s="189">
        <f t="shared" si="480"/>
        <v>20.116071428571427</v>
      </c>
      <c r="Q2144" s="189">
        <f t="shared" si="481"/>
        <v>19.678571428571427</v>
      </c>
      <c r="R2144" s="189">
        <f t="shared" si="482"/>
        <v>2</v>
      </c>
      <c r="S2144" s="189">
        <f t="shared" si="483"/>
        <v>3.3132352941176473</v>
      </c>
      <c r="T2144" s="189">
        <f t="shared" si="484"/>
        <v>6.0714285714285712</v>
      </c>
      <c r="U2144" s="189">
        <f t="shared" si="485"/>
        <v>75.604026845637577</v>
      </c>
      <c r="V2144" s="189">
        <f t="shared" si="486"/>
        <v>3.7583892617449663</v>
      </c>
      <c r="W2144" s="189">
        <f>IFERROR(H2144/M2144,Tabla2[[#This Row],[CARGA PRODUCCION (ANIMALES/HA)]])</f>
        <v>3.443563815250068</v>
      </c>
      <c r="X2144" s="190">
        <f t="shared" si="489"/>
        <v>2023</v>
      </c>
      <c r="Y2144" s="190">
        <f t="shared" si="490"/>
        <v>10</v>
      </c>
      <c r="Z2144" s="190" t="e">
        <f t="shared" ca="1" si="491"/>
        <v>#NAME?</v>
      </c>
      <c r="AA2144" s="191">
        <f t="shared" si="487"/>
        <v>126</v>
      </c>
      <c r="AB2144" s="188">
        <f t="shared" si="488"/>
        <v>0.88888888888888884</v>
      </c>
      <c r="AC2144" s="192">
        <f t="shared" si="492"/>
        <v>0.11111111111111116</v>
      </c>
      <c r="AD2144" s="185"/>
    </row>
    <row r="2145" spans="1:30">
      <c r="A2145" s="184">
        <v>45226</v>
      </c>
      <c r="B2145" s="185" t="s">
        <v>85</v>
      </c>
      <c r="C2145" s="185">
        <v>1670</v>
      </c>
      <c r="D2145" s="185">
        <v>60</v>
      </c>
      <c r="E2145" s="185">
        <v>9</v>
      </c>
      <c r="F2145" s="185"/>
      <c r="G2145" s="185">
        <v>86</v>
      </c>
      <c r="H2145" s="185">
        <v>110</v>
      </c>
      <c r="I2145" s="185">
        <v>0</v>
      </c>
      <c r="J2145" s="185">
        <v>4</v>
      </c>
      <c r="K2145" s="185">
        <v>480</v>
      </c>
      <c r="L2145" s="185">
        <v>26.01</v>
      </c>
      <c r="M2145" s="186">
        <v>34.119999999999997</v>
      </c>
      <c r="N2145" s="187">
        <f>IF(Tabla2[[#This Row],[LECHE RETIRO DIA]]&lt;&gt;ISBLANK(Tabla2[[#This Row],[LECHE RETIRO DIA]]),SUM(Tabla2[[#This Row],[LECHE TANQUE DIA]:[LECHE RETIRO DIA]]),SUM(Tabla2[[#This Row],[LECHE TANQUE DIA]:[LECHE AUTOCONSUMO DIA]]))</f>
        <v>1739</v>
      </c>
      <c r="O2145" s="188">
        <f t="shared" si="479"/>
        <v>0.96032202415181134</v>
      </c>
      <c r="P2145" s="189">
        <f t="shared" si="480"/>
        <v>20.220930232558139</v>
      </c>
      <c r="Q2145" s="189">
        <f t="shared" si="481"/>
        <v>19.418604651162791</v>
      </c>
      <c r="R2145" s="189">
        <f t="shared" si="482"/>
        <v>15</v>
      </c>
      <c r="S2145" s="189">
        <f t="shared" si="483"/>
        <v>3.6229166666666668</v>
      </c>
      <c r="T2145" s="189">
        <f t="shared" si="484"/>
        <v>5.5813953488372094</v>
      </c>
      <c r="U2145" s="189">
        <f t="shared" si="485"/>
        <v>66.85890042291426</v>
      </c>
      <c r="V2145" s="189">
        <f t="shared" si="486"/>
        <v>3.3064206074586697</v>
      </c>
      <c r="W2145" s="189">
        <f>IFERROR(H2145/M2145,Tabla2[[#This Row],[CARGA PRODUCCION (ANIMALES/HA)]])</f>
        <v>3.2239155920281362</v>
      </c>
      <c r="X2145" s="190">
        <f t="shared" si="489"/>
        <v>2023</v>
      </c>
      <c r="Y2145" s="190">
        <f t="shared" si="490"/>
        <v>10</v>
      </c>
      <c r="Z2145" s="190" t="e">
        <f t="shared" ca="1" si="491"/>
        <v>#NAME?</v>
      </c>
      <c r="AA2145" s="191">
        <f t="shared" si="487"/>
        <v>110</v>
      </c>
      <c r="AB2145" s="188">
        <f t="shared" si="488"/>
        <v>0.78181818181818186</v>
      </c>
      <c r="AC2145" s="192">
        <f t="shared" si="492"/>
        <v>0.21818181818181814</v>
      </c>
      <c r="AD2145" s="185"/>
    </row>
    <row r="2146" spans="1:30">
      <c r="A2146" s="184">
        <v>45226</v>
      </c>
      <c r="B2146" s="185" t="s">
        <v>88</v>
      </c>
      <c r="C2146" s="185">
        <v>742</v>
      </c>
      <c r="D2146" s="185">
        <v>40</v>
      </c>
      <c r="E2146" s="185">
        <v>5</v>
      </c>
      <c r="F2146" s="185"/>
      <c r="G2146" s="185">
        <v>44</v>
      </c>
      <c r="H2146" s="185">
        <v>45</v>
      </c>
      <c r="I2146" s="185">
        <v>0</v>
      </c>
      <c r="J2146" s="185">
        <v>7</v>
      </c>
      <c r="K2146" s="185">
        <v>180</v>
      </c>
      <c r="L2146" s="185">
        <v>14</v>
      </c>
      <c r="M2146" s="186">
        <v>15</v>
      </c>
      <c r="N2146" s="187">
        <f>IF(Tabla2[[#This Row],[LECHE RETIRO DIA]]&lt;&gt;ISBLANK(Tabla2[[#This Row],[LECHE RETIRO DIA]]),SUM(Tabla2[[#This Row],[LECHE TANQUE DIA]:[LECHE RETIRO DIA]]),SUM(Tabla2[[#This Row],[LECHE TANQUE DIA]:[LECHE AUTOCONSUMO DIA]]))</f>
        <v>787</v>
      </c>
      <c r="O2146" s="188">
        <f t="shared" si="479"/>
        <v>0.94282083862770016</v>
      </c>
      <c r="P2146" s="189">
        <f t="shared" si="480"/>
        <v>17.886363636363637</v>
      </c>
      <c r="Q2146" s="189">
        <f t="shared" si="481"/>
        <v>16.863636363636363</v>
      </c>
      <c r="R2146" s="189">
        <f t="shared" si="482"/>
        <v>5.7142857142857144</v>
      </c>
      <c r="S2146" s="189">
        <f t="shared" si="483"/>
        <v>4.3722222222222218</v>
      </c>
      <c r="T2146" s="189">
        <f t="shared" si="484"/>
        <v>4.0909090909090908</v>
      </c>
      <c r="U2146" s="189">
        <f t="shared" si="485"/>
        <v>56.214285714285715</v>
      </c>
      <c r="V2146" s="189">
        <f t="shared" si="486"/>
        <v>3.1428571428571428</v>
      </c>
      <c r="W2146" s="189">
        <f>IFERROR(H2146/M2146,Tabla2[[#This Row],[CARGA PRODUCCION (ANIMALES/HA)]])</f>
        <v>3</v>
      </c>
      <c r="X2146" s="190">
        <f t="shared" si="489"/>
        <v>2023</v>
      </c>
      <c r="Y2146" s="190">
        <f t="shared" si="490"/>
        <v>10</v>
      </c>
      <c r="Z2146" s="190" t="e">
        <f t="shared" ca="1" si="491"/>
        <v>#NAME?</v>
      </c>
      <c r="AA2146" s="191">
        <f t="shared" si="487"/>
        <v>45</v>
      </c>
      <c r="AB2146" s="188">
        <f t="shared" si="488"/>
        <v>0.97777777777777775</v>
      </c>
      <c r="AC2146" s="192">
        <f t="shared" si="492"/>
        <v>2.2222222222222254E-2</v>
      </c>
      <c r="AD2146" s="185"/>
    </row>
    <row r="2147" spans="1:30">
      <c r="A2147" s="184">
        <v>45227</v>
      </c>
      <c r="B2147" s="185" t="s">
        <v>81</v>
      </c>
      <c r="C2147" s="185">
        <v>1958</v>
      </c>
      <c r="D2147" s="185">
        <v>30</v>
      </c>
      <c r="E2147" s="185">
        <v>9</v>
      </c>
      <c r="F2147" s="185"/>
      <c r="G2147" s="185">
        <v>92</v>
      </c>
      <c r="H2147" s="185">
        <v>95</v>
      </c>
      <c r="I2147" s="185">
        <v>1</v>
      </c>
      <c r="J2147" s="185">
        <v>12</v>
      </c>
      <c r="K2147" s="185">
        <v>600</v>
      </c>
      <c r="L2147" s="185">
        <v>23.4</v>
      </c>
      <c r="M2147" s="186">
        <v>31.01</v>
      </c>
      <c r="N2147" s="187">
        <f>IF(Tabla2[[#This Row],[LECHE RETIRO DIA]]&lt;&gt;ISBLANK(Tabla2[[#This Row],[LECHE RETIRO DIA]]),SUM(Tabla2[[#This Row],[LECHE TANQUE DIA]:[LECHE RETIRO DIA]]),SUM(Tabla2[[#This Row],[LECHE TANQUE DIA]:[LECHE AUTOCONSUMO DIA]]))</f>
        <v>1997</v>
      </c>
      <c r="O2147" s="188">
        <f t="shared" si="479"/>
        <v>0.98047070605908859</v>
      </c>
      <c r="P2147" s="189">
        <f t="shared" si="480"/>
        <v>21.706521739130434</v>
      </c>
      <c r="Q2147" s="189">
        <f t="shared" si="481"/>
        <v>21.282608695652176</v>
      </c>
      <c r="R2147" s="189">
        <f t="shared" si="482"/>
        <v>2.5</v>
      </c>
      <c r="S2147" s="189">
        <f t="shared" si="483"/>
        <v>3.3283333333333331</v>
      </c>
      <c r="T2147" s="189">
        <f t="shared" si="484"/>
        <v>6.5217391304347823</v>
      </c>
      <c r="U2147" s="189">
        <f t="shared" si="485"/>
        <v>85.341880341880341</v>
      </c>
      <c r="V2147" s="189">
        <f t="shared" si="486"/>
        <v>3.9316239316239319</v>
      </c>
      <c r="W2147" s="189">
        <f>IFERROR(H2147/M2147,Tabla2[[#This Row],[CARGA PRODUCCION (ANIMALES/HA)]])</f>
        <v>3.0635278942276685</v>
      </c>
      <c r="X2147" s="190">
        <f t="shared" si="489"/>
        <v>2023</v>
      </c>
      <c r="Y2147" s="190">
        <f t="shared" si="490"/>
        <v>10</v>
      </c>
      <c r="Z2147" s="190" t="e">
        <f t="shared" ca="1" si="491"/>
        <v>#NAME?</v>
      </c>
      <c r="AA2147" s="191">
        <f t="shared" si="487"/>
        <v>95</v>
      </c>
      <c r="AB2147" s="188">
        <f t="shared" si="488"/>
        <v>0.96842105263157896</v>
      </c>
      <c r="AC2147" s="192">
        <f t="shared" si="492"/>
        <v>3.157894736842104E-2</v>
      </c>
      <c r="AD2147" s="185"/>
    </row>
    <row r="2148" spans="1:30">
      <c r="A2148" s="184">
        <v>45227</v>
      </c>
      <c r="B2148" s="185" t="s">
        <v>83</v>
      </c>
      <c r="C2148" s="185">
        <v>2232</v>
      </c>
      <c r="D2148" s="185">
        <v>40</v>
      </c>
      <c r="E2148" s="185">
        <v>9</v>
      </c>
      <c r="F2148" s="185"/>
      <c r="G2148" s="185">
        <v>113</v>
      </c>
      <c r="H2148" s="185">
        <v>129</v>
      </c>
      <c r="I2148" s="185">
        <v>2</v>
      </c>
      <c r="J2148" s="185">
        <v>20</v>
      </c>
      <c r="K2148" s="185">
        <v>680</v>
      </c>
      <c r="L2148" s="185">
        <v>29.8</v>
      </c>
      <c r="M2148" s="186">
        <v>36.590000000000003</v>
      </c>
      <c r="N2148" s="187">
        <f>IF(Tabla2[[#This Row],[LECHE RETIRO DIA]]&lt;&gt;ISBLANK(Tabla2[[#This Row],[LECHE RETIRO DIA]]),SUM(Tabla2[[#This Row],[LECHE TANQUE DIA]:[LECHE RETIRO DIA]]),SUM(Tabla2[[#This Row],[LECHE TANQUE DIA]:[LECHE AUTOCONSUMO DIA]]))</f>
        <v>2281</v>
      </c>
      <c r="O2148" s="188">
        <f t="shared" si="479"/>
        <v>0.97851819377466021</v>
      </c>
      <c r="P2148" s="189">
        <f t="shared" si="480"/>
        <v>20.185840707964601</v>
      </c>
      <c r="Q2148" s="189">
        <f t="shared" si="481"/>
        <v>19.752212389380531</v>
      </c>
      <c r="R2148" s="189">
        <f t="shared" si="482"/>
        <v>2</v>
      </c>
      <c r="S2148" s="189">
        <f t="shared" si="483"/>
        <v>3.3544117647058824</v>
      </c>
      <c r="T2148" s="189">
        <f t="shared" si="484"/>
        <v>6.0176991150442474</v>
      </c>
      <c r="U2148" s="189">
        <f t="shared" si="485"/>
        <v>76.543624161073822</v>
      </c>
      <c r="V2148" s="189">
        <f t="shared" si="486"/>
        <v>3.7919463087248322</v>
      </c>
      <c r="W2148" s="189">
        <f>IFERROR(H2148/M2148,Tabla2[[#This Row],[CARGA PRODUCCION (ANIMALES/HA)]])</f>
        <v>3.5255534298988791</v>
      </c>
      <c r="X2148" s="190">
        <f t="shared" si="489"/>
        <v>2023</v>
      </c>
      <c r="Y2148" s="190">
        <f t="shared" si="490"/>
        <v>10</v>
      </c>
      <c r="Z2148" s="190" t="e">
        <f t="shared" ca="1" si="491"/>
        <v>#NAME?</v>
      </c>
      <c r="AA2148" s="191">
        <f t="shared" si="487"/>
        <v>129</v>
      </c>
      <c r="AB2148" s="188">
        <f t="shared" si="488"/>
        <v>0.87596899224806202</v>
      </c>
      <c r="AC2148" s="192">
        <f t="shared" si="492"/>
        <v>0.12403100775193798</v>
      </c>
      <c r="AD2148" s="185"/>
    </row>
    <row r="2149" spans="1:30">
      <c r="A2149" s="184">
        <v>45227</v>
      </c>
      <c r="B2149" s="185" t="s">
        <v>85</v>
      </c>
      <c r="C2149" s="185">
        <v>1632</v>
      </c>
      <c r="D2149" s="185">
        <v>60</v>
      </c>
      <c r="E2149" s="185">
        <v>9</v>
      </c>
      <c r="F2149" s="185"/>
      <c r="G2149" s="185">
        <v>87</v>
      </c>
      <c r="H2149" s="185">
        <v>110</v>
      </c>
      <c r="I2149" s="185">
        <v>0</v>
      </c>
      <c r="J2149" s="185">
        <v>4</v>
      </c>
      <c r="K2149" s="185">
        <v>480</v>
      </c>
      <c r="L2149" s="185">
        <v>26.01</v>
      </c>
      <c r="M2149" s="186">
        <v>34.119999999999997</v>
      </c>
      <c r="N2149" s="187">
        <f>IF(Tabla2[[#This Row],[LECHE RETIRO DIA]]&lt;&gt;ISBLANK(Tabla2[[#This Row],[LECHE RETIRO DIA]]),SUM(Tabla2[[#This Row],[LECHE TANQUE DIA]:[LECHE RETIRO DIA]]),SUM(Tabla2[[#This Row],[LECHE TANQUE DIA]:[LECHE AUTOCONSUMO DIA]]))</f>
        <v>1701</v>
      </c>
      <c r="O2149" s="188">
        <f t="shared" si="479"/>
        <v>0.95943562610229272</v>
      </c>
      <c r="P2149" s="189">
        <f t="shared" si="480"/>
        <v>19.551724137931036</v>
      </c>
      <c r="Q2149" s="189">
        <f t="shared" si="481"/>
        <v>18.758620689655171</v>
      </c>
      <c r="R2149" s="189">
        <f t="shared" si="482"/>
        <v>15</v>
      </c>
      <c r="S2149" s="189">
        <f t="shared" si="483"/>
        <v>3.5437500000000002</v>
      </c>
      <c r="T2149" s="189">
        <f t="shared" si="484"/>
        <v>5.5172413793103452</v>
      </c>
      <c r="U2149" s="189">
        <f t="shared" si="485"/>
        <v>65.397923875432525</v>
      </c>
      <c r="V2149" s="189">
        <f t="shared" si="486"/>
        <v>3.3448673587081887</v>
      </c>
      <c r="W2149" s="189">
        <f>IFERROR(H2149/M2149,Tabla2[[#This Row],[CARGA PRODUCCION (ANIMALES/HA)]])</f>
        <v>3.2239155920281362</v>
      </c>
      <c r="X2149" s="190">
        <f t="shared" si="489"/>
        <v>2023</v>
      </c>
      <c r="Y2149" s="190">
        <f t="shared" si="490"/>
        <v>10</v>
      </c>
      <c r="Z2149" s="190" t="e">
        <f t="shared" ca="1" si="491"/>
        <v>#NAME?</v>
      </c>
      <c r="AA2149" s="191">
        <f t="shared" si="487"/>
        <v>110</v>
      </c>
      <c r="AB2149" s="188">
        <f t="shared" si="488"/>
        <v>0.79090909090909089</v>
      </c>
      <c r="AC2149" s="192">
        <f t="shared" si="492"/>
        <v>0.20909090909090911</v>
      </c>
      <c r="AD2149" s="185"/>
    </row>
    <row r="2150" spans="1:30">
      <c r="A2150" s="184">
        <v>45227</v>
      </c>
      <c r="B2150" s="185" t="s">
        <v>117</v>
      </c>
      <c r="C2150" s="185">
        <v>759</v>
      </c>
      <c r="D2150" s="185">
        <v>40</v>
      </c>
      <c r="E2150" s="185">
        <v>5</v>
      </c>
      <c r="F2150" s="185"/>
      <c r="G2150" s="185">
        <v>44</v>
      </c>
      <c r="H2150" s="185">
        <v>45</v>
      </c>
      <c r="I2150" s="185">
        <v>0</v>
      </c>
      <c r="J2150" s="185">
        <v>7</v>
      </c>
      <c r="K2150" s="185">
        <v>180</v>
      </c>
      <c r="L2150" s="185">
        <v>14</v>
      </c>
      <c r="M2150" s="186">
        <v>15</v>
      </c>
      <c r="N2150" s="187">
        <f>IF(Tabla2[[#This Row],[LECHE RETIRO DIA]]&lt;&gt;ISBLANK(Tabla2[[#This Row],[LECHE RETIRO DIA]]),SUM(Tabla2[[#This Row],[LECHE TANQUE DIA]:[LECHE RETIRO DIA]]),SUM(Tabla2[[#This Row],[LECHE TANQUE DIA]:[LECHE AUTOCONSUMO DIA]]))</f>
        <v>804</v>
      </c>
      <c r="O2150" s="188">
        <f t="shared" si="479"/>
        <v>0.94402985074626866</v>
      </c>
      <c r="P2150" s="189">
        <f t="shared" si="480"/>
        <v>18.272727272727273</v>
      </c>
      <c r="Q2150" s="189">
        <f t="shared" si="481"/>
        <v>17.25</v>
      </c>
      <c r="R2150" s="189">
        <f t="shared" si="482"/>
        <v>5.7142857142857144</v>
      </c>
      <c r="S2150" s="189">
        <f t="shared" si="483"/>
        <v>4.4666666666666668</v>
      </c>
      <c r="T2150" s="189">
        <f t="shared" si="484"/>
        <v>4.0909090909090908</v>
      </c>
      <c r="U2150" s="189">
        <f t="shared" si="485"/>
        <v>57.428571428571431</v>
      </c>
      <c r="V2150" s="189">
        <f t="shared" si="486"/>
        <v>3.1428571428571428</v>
      </c>
      <c r="W2150" s="189">
        <f>IFERROR(H2150/M2150,Tabla2[[#This Row],[CARGA PRODUCCION (ANIMALES/HA)]])</f>
        <v>3</v>
      </c>
      <c r="X2150" s="190">
        <f t="shared" si="489"/>
        <v>2023</v>
      </c>
      <c r="Y2150" s="190">
        <f t="shared" si="490"/>
        <v>10</v>
      </c>
      <c r="Z2150" s="190" t="e">
        <f t="shared" ca="1" si="491"/>
        <v>#NAME?</v>
      </c>
      <c r="AA2150" s="191">
        <f t="shared" si="487"/>
        <v>45</v>
      </c>
      <c r="AB2150" s="188">
        <f t="shared" si="488"/>
        <v>0.97777777777777775</v>
      </c>
      <c r="AC2150" s="192">
        <f t="shared" si="492"/>
        <v>2.2222222222222254E-2</v>
      </c>
      <c r="AD2150" s="185"/>
    </row>
    <row r="2151" spans="1:30">
      <c r="A2151" s="184">
        <v>45228</v>
      </c>
      <c r="B2151" s="185" t="s">
        <v>81</v>
      </c>
      <c r="C2151" s="185">
        <v>1976</v>
      </c>
      <c r="D2151" s="185">
        <v>30</v>
      </c>
      <c r="E2151" s="185">
        <v>9</v>
      </c>
      <c r="F2151" s="185"/>
      <c r="G2151" s="185">
        <v>92</v>
      </c>
      <c r="H2151" s="185">
        <v>95</v>
      </c>
      <c r="I2151" s="185">
        <v>1</v>
      </c>
      <c r="J2151" s="185">
        <v>12</v>
      </c>
      <c r="K2151" s="185">
        <v>600</v>
      </c>
      <c r="L2151" s="185">
        <v>23.4</v>
      </c>
      <c r="M2151" s="186">
        <v>31.01</v>
      </c>
      <c r="N2151" s="187">
        <f>IF(Tabla2[[#This Row],[LECHE RETIRO DIA]]&lt;&gt;ISBLANK(Tabla2[[#This Row],[LECHE RETIRO DIA]]),SUM(Tabla2[[#This Row],[LECHE TANQUE DIA]:[LECHE RETIRO DIA]]),SUM(Tabla2[[#This Row],[LECHE TANQUE DIA]:[LECHE AUTOCONSUMO DIA]]))</f>
        <v>2015</v>
      </c>
      <c r="O2151" s="188">
        <f t="shared" si="479"/>
        <v>0.98064516129032253</v>
      </c>
      <c r="P2151" s="189">
        <f t="shared" si="480"/>
        <v>21.902173913043477</v>
      </c>
      <c r="Q2151" s="189">
        <f t="shared" si="481"/>
        <v>21.478260869565219</v>
      </c>
      <c r="R2151" s="189">
        <f t="shared" si="482"/>
        <v>2.5</v>
      </c>
      <c r="S2151" s="189">
        <f t="shared" si="483"/>
        <v>3.3583333333333334</v>
      </c>
      <c r="T2151" s="189">
        <f t="shared" si="484"/>
        <v>6.5217391304347823</v>
      </c>
      <c r="U2151" s="189">
        <f t="shared" si="485"/>
        <v>86.111111111111114</v>
      </c>
      <c r="V2151" s="189">
        <f t="shared" si="486"/>
        <v>3.9316239316239319</v>
      </c>
      <c r="W2151" s="189">
        <f>IFERROR(H2151/M2151,Tabla2[[#This Row],[CARGA PRODUCCION (ANIMALES/HA)]])</f>
        <v>3.0635278942276685</v>
      </c>
      <c r="X2151" s="190">
        <f t="shared" si="489"/>
        <v>2023</v>
      </c>
      <c r="Y2151" s="190">
        <f t="shared" si="490"/>
        <v>10</v>
      </c>
      <c r="Z2151" s="190" t="e">
        <f t="shared" ca="1" si="491"/>
        <v>#NAME?</v>
      </c>
      <c r="AA2151" s="191">
        <f t="shared" si="487"/>
        <v>95</v>
      </c>
      <c r="AB2151" s="188">
        <f t="shared" si="488"/>
        <v>0.96842105263157896</v>
      </c>
      <c r="AC2151" s="192">
        <f t="shared" si="492"/>
        <v>3.157894736842104E-2</v>
      </c>
      <c r="AD2151" s="185"/>
    </row>
    <row r="2152" spans="1:30">
      <c r="A2152" s="184">
        <v>45228</v>
      </c>
      <c r="B2152" s="185" t="s">
        <v>83</v>
      </c>
      <c r="C2152" s="185">
        <v>2241</v>
      </c>
      <c r="D2152" s="185">
        <v>40</v>
      </c>
      <c r="E2152" s="185">
        <v>9</v>
      </c>
      <c r="F2152" s="185"/>
      <c r="G2152" s="185">
        <v>113</v>
      </c>
      <c r="H2152" s="185">
        <v>129</v>
      </c>
      <c r="I2152" s="185">
        <v>2</v>
      </c>
      <c r="J2152" s="185">
        <v>20</v>
      </c>
      <c r="K2152" s="185">
        <v>680</v>
      </c>
      <c r="L2152" s="185">
        <v>29.8</v>
      </c>
      <c r="M2152" s="186">
        <v>36.590000000000003</v>
      </c>
      <c r="N2152" s="187">
        <f>IF(Tabla2[[#This Row],[LECHE RETIRO DIA]]&lt;&gt;ISBLANK(Tabla2[[#This Row],[LECHE RETIRO DIA]]),SUM(Tabla2[[#This Row],[LECHE TANQUE DIA]:[LECHE RETIRO DIA]]),SUM(Tabla2[[#This Row],[LECHE TANQUE DIA]:[LECHE AUTOCONSUMO DIA]]))</f>
        <v>2290</v>
      </c>
      <c r="O2152" s="188">
        <f t="shared" si="479"/>
        <v>0.97860262008733623</v>
      </c>
      <c r="P2152" s="189">
        <f t="shared" si="480"/>
        <v>20.265486725663717</v>
      </c>
      <c r="Q2152" s="189">
        <f t="shared" si="481"/>
        <v>19.831858407079647</v>
      </c>
      <c r="R2152" s="189">
        <f t="shared" si="482"/>
        <v>2</v>
      </c>
      <c r="S2152" s="189">
        <f t="shared" si="483"/>
        <v>3.3676470588235294</v>
      </c>
      <c r="T2152" s="189">
        <f t="shared" si="484"/>
        <v>6.0176991150442474</v>
      </c>
      <c r="U2152" s="189">
        <f t="shared" si="485"/>
        <v>76.845637583892611</v>
      </c>
      <c r="V2152" s="189">
        <f t="shared" si="486"/>
        <v>3.7919463087248322</v>
      </c>
      <c r="W2152" s="189">
        <f>IFERROR(H2152/M2152,Tabla2[[#This Row],[CARGA PRODUCCION (ANIMALES/HA)]])</f>
        <v>3.5255534298988791</v>
      </c>
      <c r="X2152" s="190">
        <f t="shared" si="489"/>
        <v>2023</v>
      </c>
      <c r="Y2152" s="190">
        <f t="shared" si="490"/>
        <v>10</v>
      </c>
      <c r="Z2152" s="190" t="e">
        <f t="shared" ca="1" si="491"/>
        <v>#NAME?</v>
      </c>
      <c r="AA2152" s="191">
        <f t="shared" si="487"/>
        <v>129</v>
      </c>
      <c r="AB2152" s="188">
        <f t="shared" si="488"/>
        <v>0.87596899224806202</v>
      </c>
      <c r="AC2152" s="192">
        <f t="shared" si="492"/>
        <v>0.12403100775193798</v>
      </c>
      <c r="AD2152" s="185"/>
    </row>
    <row r="2153" spans="1:30">
      <c r="A2153" s="184">
        <v>45228</v>
      </c>
      <c r="B2153" s="185" t="s">
        <v>85</v>
      </c>
      <c r="C2153" s="185">
        <v>1717</v>
      </c>
      <c r="D2153" s="185">
        <v>60</v>
      </c>
      <c r="E2153" s="185">
        <v>9</v>
      </c>
      <c r="F2153" s="185"/>
      <c r="G2153" s="185">
        <v>87</v>
      </c>
      <c r="H2153" s="185">
        <v>110</v>
      </c>
      <c r="I2153" s="185">
        <v>0</v>
      </c>
      <c r="J2153" s="185">
        <v>4</v>
      </c>
      <c r="K2153" s="185">
        <v>480</v>
      </c>
      <c r="L2153" s="185">
        <v>26.01</v>
      </c>
      <c r="M2153" s="186">
        <v>34.119999999999997</v>
      </c>
      <c r="N2153" s="187">
        <f>IF(Tabla2[[#This Row],[LECHE RETIRO DIA]]&lt;&gt;ISBLANK(Tabla2[[#This Row],[LECHE RETIRO DIA]]),SUM(Tabla2[[#This Row],[LECHE TANQUE DIA]:[LECHE RETIRO DIA]]),SUM(Tabla2[[#This Row],[LECHE TANQUE DIA]:[LECHE AUTOCONSUMO DIA]]))</f>
        <v>1786</v>
      </c>
      <c r="O2153" s="188">
        <f t="shared" si="479"/>
        <v>0.9613661814109743</v>
      </c>
      <c r="P2153" s="189">
        <f t="shared" si="480"/>
        <v>20.528735632183906</v>
      </c>
      <c r="Q2153" s="189">
        <f t="shared" si="481"/>
        <v>19.735632183908045</v>
      </c>
      <c r="R2153" s="189">
        <f t="shared" si="482"/>
        <v>15</v>
      </c>
      <c r="S2153" s="189">
        <f t="shared" si="483"/>
        <v>3.7208333333333332</v>
      </c>
      <c r="T2153" s="189">
        <f t="shared" si="484"/>
        <v>5.5172413793103452</v>
      </c>
      <c r="U2153" s="189">
        <f t="shared" si="485"/>
        <v>68.665897731641678</v>
      </c>
      <c r="V2153" s="189">
        <f t="shared" si="486"/>
        <v>3.3448673587081887</v>
      </c>
      <c r="W2153" s="189">
        <f>IFERROR(H2153/M2153,Tabla2[[#This Row],[CARGA PRODUCCION (ANIMALES/HA)]])</f>
        <v>3.2239155920281362</v>
      </c>
      <c r="X2153" s="190">
        <f t="shared" si="489"/>
        <v>2023</v>
      </c>
      <c r="Y2153" s="190">
        <f t="shared" si="490"/>
        <v>10</v>
      </c>
      <c r="Z2153" s="190" t="e">
        <f t="shared" ca="1" si="491"/>
        <v>#NAME?</v>
      </c>
      <c r="AA2153" s="191">
        <f t="shared" si="487"/>
        <v>110</v>
      </c>
      <c r="AB2153" s="188">
        <f t="shared" si="488"/>
        <v>0.79090909090909089</v>
      </c>
      <c r="AC2153" s="192">
        <f t="shared" si="492"/>
        <v>0.20909090909090911</v>
      </c>
      <c r="AD2153" s="185"/>
    </row>
    <row r="2154" spans="1:30">
      <c r="A2154" s="184">
        <v>45228</v>
      </c>
      <c r="B2154" s="185" t="s">
        <v>88</v>
      </c>
      <c r="C2154" s="185">
        <v>761</v>
      </c>
      <c r="D2154" s="185">
        <v>40</v>
      </c>
      <c r="E2154" s="185">
        <v>5</v>
      </c>
      <c r="F2154" s="185"/>
      <c r="G2154" s="185">
        <v>44</v>
      </c>
      <c r="H2154" s="185">
        <v>45</v>
      </c>
      <c r="I2154" s="185">
        <v>0</v>
      </c>
      <c r="J2154" s="185">
        <v>7</v>
      </c>
      <c r="K2154" s="185">
        <v>180</v>
      </c>
      <c r="L2154" s="185">
        <v>14</v>
      </c>
      <c r="M2154" s="186">
        <v>15</v>
      </c>
      <c r="N2154" s="187">
        <f>IF(Tabla2[[#This Row],[LECHE RETIRO DIA]]&lt;&gt;ISBLANK(Tabla2[[#This Row],[LECHE RETIRO DIA]]),SUM(Tabla2[[#This Row],[LECHE TANQUE DIA]:[LECHE RETIRO DIA]]),SUM(Tabla2[[#This Row],[LECHE TANQUE DIA]:[LECHE AUTOCONSUMO DIA]]))</f>
        <v>806</v>
      </c>
      <c r="O2154" s="188">
        <f t="shared" si="479"/>
        <v>0.94416873449131511</v>
      </c>
      <c r="P2154" s="189">
        <f t="shared" si="480"/>
        <v>18.318181818181817</v>
      </c>
      <c r="Q2154" s="189">
        <f t="shared" si="481"/>
        <v>17.295454545454547</v>
      </c>
      <c r="R2154" s="189">
        <f t="shared" si="482"/>
        <v>5.7142857142857144</v>
      </c>
      <c r="S2154" s="189">
        <f t="shared" si="483"/>
        <v>4.4777777777777779</v>
      </c>
      <c r="T2154" s="189">
        <f t="shared" si="484"/>
        <v>4.0909090909090908</v>
      </c>
      <c r="U2154" s="189">
        <f t="shared" si="485"/>
        <v>57.571428571428569</v>
      </c>
      <c r="V2154" s="189">
        <f t="shared" si="486"/>
        <v>3.1428571428571428</v>
      </c>
      <c r="W2154" s="189">
        <f>IFERROR(H2154/M2154,Tabla2[[#This Row],[CARGA PRODUCCION (ANIMALES/HA)]])</f>
        <v>3</v>
      </c>
      <c r="X2154" s="190">
        <f t="shared" si="489"/>
        <v>2023</v>
      </c>
      <c r="Y2154" s="190">
        <f t="shared" si="490"/>
        <v>10</v>
      </c>
      <c r="Z2154" s="190" t="e">
        <f t="shared" ca="1" si="491"/>
        <v>#NAME?</v>
      </c>
      <c r="AA2154" s="191">
        <f t="shared" si="487"/>
        <v>45</v>
      </c>
      <c r="AB2154" s="188">
        <f t="shared" si="488"/>
        <v>0.97777777777777775</v>
      </c>
      <c r="AC2154" s="192">
        <f t="shared" si="492"/>
        <v>2.2222222222222254E-2</v>
      </c>
      <c r="AD2154" s="185"/>
    </row>
    <row r="2155" spans="1:30">
      <c r="A2155" s="184">
        <v>45229</v>
      </c>
      <c r="B2155" s="184" t="s">
        <v>81</v>
      </c>
      <c r="C2155" s="185">
        <v>1935</v>
      </c>
      <c r="D2155" s="185">
        <v>30</v>
      </c>
      <c r="E2155" s="185">
        <v>9</v>
      </c>
      <c r="F2155" s="185"/>
      <c r="G2155" s="185">
        <v>92</v>
      </c>
      <c r="H2155" s="185">
        <v>95</v>
      </c>
      <c r="I2155" s="185">
        <v>1</v>
      </c>
      <c r="J2155" s="185">
        <v>12</v>
      </c>
      <c r="K2155" s="185">
        <v>600</v>
      </c>
      <c r="L2155" s="185">
        <v>23.4</v>
      </c>
      <c r="M2155" s="186">
        <v>31.01</v>
      </c>
      <c r="N2155" s="187">
        <f>IF(Tabla2[[#This Row],[LECHE RETIRO DIA]]&lt;&gt;ISBLANK(Tabla2[[#This Row],[LECHE RETIRO DIA]]),SUM(Tabla2[[#This Row],[LECHE TANQUE DIA]:[LECHE RETIRO DIA]]),SUM(Tabla2[[#This Row],[LECHE TANQUE DIA]:[LECHE AUTOCONSUMO DIA]]))</f>
        <v>1974</v>
      </c>
      <c r="O2155" s="188">
        <f t="shared" si="479"/>
        <v>0.98024316109422494</v>
      </c>
      <c r="P2155" s="189">
        <f t="shared" si="480"/>
        <v>21.456521739130434</v>
      </c>
      <c r="Q2155" s="189">
        <f t="shared" si="481"/>
        <v>21.032608695652176</v>
      </c>
      <c r="R2155" s="189">
        <f t="shared" si="482"/>
        <v>2.5</v>
      </c>
      <c r="S2155" s="189">
        <f t="shared" si="483"/>
        <v>3.29</v>
      </c>
      <c r="T2155" s="189">
        <f t="shared" si="484"/>
        <v>6.5217391304347823</v>
      </c>
      <c r="U2155" s="189">
        <f t="shared" si="485"/>
        <v>84.358974358974365</v>
      </c>
      <c r="V2155" s="189">
        <f t="shared" si="486"/>
        <v>3.9316239316239319</v>
      </c>
      <c r="W2155" s="189">
        <f>IFERROR(H2155/M2155,Tabla2[[#This Row],[CARGA PRODUCCION (ANIMALES/HA)]])</f>
        <v>3.0635278942276685</v>
      </c>
      <c r="X2155" s="190">
        <f t="shared" si="489"/>
        <v>2023</v>
      </c>
      <c r="Y2155" s="190">
        <f t="shared" si="490"/>
        <v>10</v>
      </c>
      <c r="Z2155" s="190" t="e">
        <f t="shared" ca="1" si="491"/>
        <v>#NAME?</v>
      </c>
      <c r="AA2155" s="191">
        <f t="shared" si="487"/>
        <v>95</v>
      </c>
      <c r="AB2155" s="188">
        <f t="shared" si="488"/>
        <v>0.96842105263157896</v>
      </c>
      <c r="AC2155" s="192">
        <f t="shared" si="492"/>
        <v>3.157894736842104E-2</v>
      </c>
      <c r="AD2155" s="185"/>
    </row>
    <row r="2156" spans="1:30">
      <c r="A2156" s="184">
        <v>45229</v>
      </c>
      <c r="B2156" s="185" t="s">
        <v>83</v>
      </c>
      <c r="C2156" s="185">
        <v>2260</v>
      </c>
      <c r="D2156" s="185">
        <v>40</v>
      </c>
      <c r="E2156" s="185">
        <v>9</v>
      </c>
      <c r="F2156" s="185"/>
      <c r="G2156" s="185">
        <v>113</v>
      </c>
      <c r="H2156" s="185">
        <v>137</v>
      </c>
      <c r="I2156" s="185">
        <v>2</v>
      </c>
      <c r="J2156" s="185">
        <v>20</v>
      </c>
      <c r="K2156" s="185">
        <v>680</v>
      </c>
      <c r="L2156" s="185">
        <v>29.8</v>
      </c>
      <c r="M2156" s="186">
        <v>36.590000000000003</v>
      </c>
      <c r="N2156" s="187">
        <f>IF(Tabla2[[#This Row],[LECHE RETIRO DIA]]&lt;&gt;ISBLANK(Tabla2[[#This Row],[LECHE RETIRO DIA]]),SUM(Tabla2[[#This Row],[LECHE TANQUE DIA]:[LECHE RETIRO DIA]]),SUM(Tabla2[[#This Row],[LECHE TANQUE DIA]:[LECHE AUTOCONSUMO DIA]]))</f>
        <v>2309</v>
      </c>
      <c r="O2156" s="188">
        <f t="shared" si="479"/>
        <v>0.97877869207449109</v>
      </c>
      <c r="P2156" s="189">
        <f t="shared" si="480"/>
        <v>20.43362831858407</v>
      </c>
      <c r="Q2156" s="189">
        <f t="shared" si="481"/>
        <v>20</v>
      </c>
      <c r="R2156" s="189">
        <f t="shared" si="482"/>
        <v>2</v>
      </c>
      <c r="S2156" s="189">
        <f t="shared" si="483"/>
        <v>3.3955882352941176</v>
      </c>
      <c r="T2156" s="189">
        <f t="shared" si="484"/>
        <v>6.0176991150442474</v>
      </c>
      <c r="U2156" s="189">
        <f t="shared" si="485"/>
        <v>77.483221476510067</v>
      </c>
      <c r="V2156" s="189">
        <f t="shared" si="486"/>
        <v>3.7919463087248322</v>
      </c>
      <c r="W2156" s="189">
        <f>IFERROR(H2156/M2156,Tabla2[[#This Row],[CARGA PRODUCCION (ANIMALES/HA)]])</f>
        <v>3.7441924022957087</v>
      </c>
      <c r="X2156" s="190">
        <f t="shared" si="489"/>
        <v>2023</v>
      </c>
      <c r="Y2156" s="190">
        <f t="shared" si="490"/>
        <v>10</v>
      </c>
      <c r="Z2156" s="190" t="e">
        <f t="shared" ca="1" si="491"/>
        <v>#NAME?</v>
      </c>
      <c r="AA2156" s="191">
        <f t="shared" si="487"/>
        <v>137</v>
      </c>
      <c r="AB2156" s="188">
        <f t="shared" si="488"/>
        <v>0.82481751824817517</v>
      </c>
      <c r="AC2156" s="192">
        <f t="shared" si="492"/>
        <v>0.17518248175182483</v>
      </c>
      <c r="AD2156" s="185"/>
    </row>
    <row r="2157" spans="1:30">
      <c r="A2157" s="184">
        <v>45229</v>
      </c>
      <c r="B2157" s="185" t="s">
        <v>85</v>
      </c>
      <c r="C2157" s="185">
        <v>1717</v>
      </c>
      <c r="D2157" s="185">
        <v>60</v>
      </c>
      <c r="E2157" s="185">
        <v>9</v>
      </c>
      <c r="F2157" s="185"/>
      <c r="G2157" s="185">
        <v>87</v>
      </c>
      <c r="H2157" s="185">
        <v>110</v>
      </c>
      <c r="I2157" s="185">
        <v>0</v>
      </c>
      <c r="J2157" s="185">
        <v>4</v>
      </c>
      <c r="K2157" s="185">
        <v>480</v>
      </c>
      <c r="L2157" s="185">
        <v>26.01</v>
      </c>
      <c r="M2157" s="186">
        <v>34.119999999999997</v>
      </c>
      <c r="N2157" s="187">
        <f>IF(Tabla2[[#This Row],[LECHE RETIRO DIA]]&lt;&gt;ISBLANK(Tabla2[[#This Row],[LECHE RETIRO DIA]]),SUM(Tabla2[[#This Row],[LECHE TANQUE DIA]:[LECHE RETIRO DIA]]),SUM(Tabla2[[#This Row],[LECHE TANQUE DIA]:[LECHE AUTOCONSUMO DIA]]))</f>
        <v>1786</v>
      </c>
      <c r="O2157" s="188">
        <f t="shared" si="479"/>
        <v>0.9613661814109743</v>
      </c>
      <c r="P2157" s="189">
        <f t="shared" si="480"/>
        <v>20.528735632183906</v>
      </c>
      <c r="Q2157" s="189">
        <f t="shared" si="481"/>
        <v>19.735632183908045</v>
      </c>
      <c r="R2157" s="189">
        <f t="shared" si="482"/>
        <v>15</v>
      </c>
      <c r="S2157" s="189">
        <f t="shared" si="483"/>
        <v>3.7208333333333332</v>
      </c>
      <c r="T2157" s="189">
        <f t="shared" si="484"/>
        <v>5.5172413793103452</v>
      </c>
      <c r="U2157" s="189">
        <f t="shared" si="485"/>
        <v>68.665897731641678</v>
      </c>
      <c r="V2157" s="189">
        <f t="shared" si="486"/>
        <v>3.3448673587081887</v>
      </c>
      <c r="W2157" s="189">
        <f>IFERROR(H2157/M2157,Tabla2[[#This Row],[CARGA PRODUCCION (ANIMALES/HA)]])</f>
        <v>3.2239155920281362</v>
      </c>
      <c r="X2157" s="190">
        <f t="shared" si="489"/>
        <v>2023</v>
      </c>
      <c r="Y2157" s="190">
        <f t="shared" si="490"/>
        <v>10</v>
      </c>
      <c r="Z2157" s="190" t="e">
        <f t="shared" ca="1" si="491"/>
        <v>#NAME?</v>
      </c>
      <c r="AA2157" s="191">
        <f t="shared" si="487"/>
        <v>110</v>
      </c>
      <c r="AB2157" s="188">
        <f t="shared" si="488"/>
        <v>0.79090909090909089</v>
      </c>
      <c r="AC2157" s="192">
        <f t="shared" si="492"/>
        <v>0.20909090909090911</v>
      </c>
      <c r="AD2157" s="185"/>
    </row>
    <row r="2158" spans="1:30">
      <c r="A2158" s="184">
        <v>45229</v>
      </c>
      <c r="B2158" s="185" t="s">
        <v>117</v>
      </c>
      <c r="C2158" s="185">
        <v>744</v>
      </c>
      <c r="D2158" s="185">
        <v>40</v>
      </c>
      <c r="E2158" s="185">
        <v>5</v>
      </c>
      <c r="F2158" s="185"/>
      <c r="G2158" s="185">
        <v>46</v>
      </c>
      <c r="H2158" s="185">
        <v>46</v>
      </c>
      <c r="I2158" s="185">
        <v>0</v>
      </c>
      <c r="J2158" s="185">
        <v>7</v>
      </c>
      <c r="K2158" s="185">
        <v>180</v>
      </c>
      <c r="L2158" s="185">
        <v>14</v>
      </c>
      <c r="M2158" s="186">
        <v>15</v>
      </c>
      <c r="N2158" s="187">
        <f>IF(Tabla2[[#This Row],[LECHE RETIRO DIA]]&lt;&gt;ISBLANK(Tabla2[[#This Row],[LECHE RETIRO DIA]]),SUM(Tabla2[[#This Row],[LECHE TANQUE DIA]:[LECHE RETIRO DIA]]),SUM(Tabla2[[#This Row],[LECHE TANQUE DIA]:[LECHE AUTOCONSUMO DIA]]))</f>
        <v>789</v>
      </c>
      <c r="O2158" s="188">
        <f t="shared" si="479"/>
        <v>0.94296577946768056</v>
      </c>
      <c r="P2158" s="189">
        <f t="shared" si="480"/>
        <v>17.152173913043477</v>
      </c>
      <c r="Q2158" s="189">
        <f t="shared" si="481"/>
        <v>16.173913043478262</v>
      </c>
      <c r="R2158" s="189">
        <f t="shared" si="482"/>
        <v>5.7142857142857144</v>
      </c>
      <c r="S2158" s="189">
        <f t="shared" si="483"/>
        <v>4.3833333333333337</v>
      </c>
      <c r="T2158" s="189">
        <f t="shared" si="484"/>
        <v>3.9130434782608696</v>
      </c>
      <c r="U2158" s="189">
        <f t="shared" si="485"/>
        <v>56.357142857142854</v>
      </c>
      <c r="V2158" s="189">
        <f t="shared" si="486"/>
        <v>3.2857142857142856</v>
      </c>
      <c r="W2158" s="189">
        <f>IFERROR(H2158/M2158,Tabla2[[#This Row],[CARGA PRODUCCION (ANIMALES/HA)]])</f>
        <v>3.0666666666666669</v>
      </c>
      <c r="X2158" s="190">
        <f t="shared" si="489"/>
        <v>2023</v>
      </c>
      <c r="Y2158" s="190">
        <f t="shared" si="490"/>
        <v>10</v>
      </c>
      <c r="Z2158" s="190" t="e">
        <f t="shared" ca="1" si="491"/>
        <v>#NAME?</v>
      </c>
      <c r="AA2158" s="191">
        <f t="shared" si="487"/>
        <v>46</v>
      </c>
      <c r="AB2158" s="188">
        <f t="shared" si="488"/>
        <v>1</v>
      </c>
      <c r="AC2158" s="192">
        <f t="shared" si="492"/>
        <v>0</v>
      </c>
      <c r="AD2158" s="185"/>
    </row>
    <row r="2159" spans="1:30">
      <c r="A2159" s="184">
        <v>45230</v>
      </c>
      <c r="B2159" s="185" t="s">
        <v>81</v>
      </c>
      <c r="C2159" s="185">
        <v>1962</v>
      </c>
      <c r="D2159" s="185">
        <v>30</v>
      </c>
      <c r="E2159" s="185">
        <v>9</v>
      </c>
      <c r="F2159" s="185"/>
      <c r="G2159" s="185">
        <v>93</v>
      </c>
      <c r="H2159" s="185">
        <v>96</v>
      </c>
      <c r="I2159" s="185">
        <v>1</v>
      </c>
      <c r="J2159" s="185">
        <v>12</v>
      </c>
      <c r="K2159" s="185">
        <v>600</v>
      </c>
      <c r="L2159" s="185">
        <v>23.4</v>
      </c>
      <c r="M2159" s="186">
        <v>31.01</v>
      </c>
      <c r="N2159" s="187">
        <f>IF(Tabla2[[#This Row],[LECHE RETIRO DIA]]&lt;&gt;ISBLANK(Tabla2[[#This Row],[LECHE RETIRO DIA]]),SUM(Tabla2[[#This Row],[LECHE TANQUE DIA]:[LECHE RETIRO DIA]]),SUM(Tabla2[[#This Row],[LECHE TANQUE DIA]:[LECHE AUTOCONSUMO DIA]]))</f>
        <v>2001</v>
      </c>
      <c r="O2159" s="188">
        <f t="shared" si="479"/>
        <v>0.98050974512743627</v>
      </c>
      <c r="P2159" s="189">
        <f t="shared" si="480"/>
        <v>21.516129032258064</v>
      </c>
      <c r="Q2159" s="189">
        <f t="shared" si="481"/>
        <v>21.096774193548388</v>
      </c>
      <c r="R2159" s="189">
        <f t="shared" si="482"/>
        <v>2.5</v>
      </c>
      <c r="S2159" s="189">
        <f t="shared" si="483"/>
        <v>3.335</v>
      </c>
      <c r="T2159" s="189">
        <f t="shared" si="484"/>
        <v>6.4516129032258061</v>
      </c>
      <c r="U2159" s="189">
        <f t="shared" si="485"/>
        <v>85.512820512820511</v>
      </c>
      <c r="V2159" s="189">
        <f t="shared" si="486"/>
        <v>3.9743589743589745</v>
      </c>
      <c r="W2159" s="189">
        <f>IFERROR(H2159/M2159,Tabla2[[#This Row],[CARGA PRODUCCION (ANIMALES/HA)]])</f>
        <v>3.0957755562721703</v>
      </c>
      <c r="X2159" s="190">
        <f t="shared" si="489"/>
        <v>2023</v>
      </c>
      <c r="Y2159" s="190">
        <f t="shared" si="490"/>
        <v>10</v>
      </c>
      <c r="Z2159" s="190" t="e">
        <f t="shared" ca="1" si="491"/>
        <v>#NAME?</v>
      </c>
      <c r="AA2159" s="191">
        <f t="shared" si="487"/>
        <v>96</v>
      </c>
      <c r="AB2159" s="188">
        <f t="shared" si="488"/>
        <v>0.96875</v>
      </c>
      <c r="AC2159" s="192">
        <f t="shared" si="492"/>
        <v>3.125E-2</v>
      </c>
      <c r="AD2159" s="185"/>
    </row>
    <row r="2160" spans="1:30">
      <c r="A2160" s="184">
        <v>45230</v>
      </c>
      <c r="B2160" s="185" t="s">
        <v>83</v>
      </c>
      <c r="C2160" s="185">
        <v>2276</v>
      </c>
      <c r="D2160" s="185">
        <v>40</v>
      </c>
      <c r="E2160" s="185">
        <v>9</v>
      </c>
      <c r="F2160" s="185"/>
      <c r="G2160" s="185">
        <v>113</v>
      </c>
      <c r="H2160" s="185">
        <v>137</v>
      </c>
      <c r="I2160" s="185">
        <v>2</v>
      </c>
      <c r="J2160" s="185">
        <v>20</v>
      </c>
      <c r="K2160" s="185">
        <v>680</v>
      </c>
      <c r="L2160" s="185">
        <v>29.8</v>
      </c>
      <c r="M2160" s="186">
        <v>36.590000000000003</v>
      </c>
      <c r="N2160" s="187">
        <f>IF(Tabla2[[#This Row],[LECHE RETIRO DIA]]&lt;&gt;ISBLANK(Tabla2[[#This Row],[LECHE RETIRO DIA]]),SUM(Tabla2[[#This Row],[LECHE TANQUE DIA]:[LECHE RETIRO DIA]]),SUM(Tabla2[[#This Row],[LECHE TANQUE DIA]:[LECHE AUTOCONSUMO DIA]]))</f>
        <v>2325</v>
      </c>
      <c r="O2160" s="188">
        <f t="shared" si="479"/>
        <v>0.97892473118279566</v>
      </c>
      <c r="P2160" s="189">
        <f t="shared" si="480"/>
        <v>20.575221238938052</v>
      </c>
      <c r="Q2160" s="189">
        <f t="shared" si="481"/>
        <v>20.141592920353983</v>
      </c>
      <c r="R2160" s="189">
        <f t="shared" si="482"/>
        <v>2</v>
      </c>
      <c r="S2160" s="189">
        <f t="shared" si="483"/>
        <v>3.4191176470588234</v>
      </c>
      <c r="T2160" s="189">
        <f t="shared" si="484"/>
        <v>6.0176991150442474</v>
      </c>
      <c r="U2160" s="189">
        <f t="shared" si="485"/>
        <v>78.020134228187914</v>
      </c>
      <c r="V2160" s="189">
        <f t="shared" si="486"/>
        <v>3.7919463087248322</v>
      </c>
      <c r="W2160" s="189">
        <f>IFERROR(H2160/M2160,Tabla2[[#This Row],[CARGA PRODUCCION (ANIMALES/HA)]])</f>
        <v>3.7441924022957087</v>
      </c>
      <c r="X2160" s="190">
        <f t="shared" si="489"/>
        <v>2023</v>
      </c>
      <c r="Y2160" s="190">
        <f t="shared" si="490"/>
        <v>10</v>
      </c>
      <c r="Z2160" s="190" t="e">
        <f t="shared" ca="1" si="491"/>
        <v>#NAME?</v>
      </c>
      <c r="AA2160" s="191">
        <f t="shared" si="487"/>
        <v>137</v>
      </c>
      <c r="AB2160" s="188">
        <f t="shared" si="488"/>
        <v>0.82481751824817517</v>
      </c>
      <c r="AC2160" s="192">
        <f t="shared" si="492"/>
        <v>0.17518248175182483</v>
      </c>
      <c r="AD2160" s="185"/>
    </row>
    <row r="2161" spans="1:30">
      <c r="A2161" s="184">
        <v>45230</v>
      </c>
      <c r="B2161" s="185" t="s">
        <v>85</v>
      </c>
      <c r="C2161" s="185">
        <v>1674</v>
      </c>
      <c r="D2161" s="185">
        <v>60</v>
      </c>
      <c r="E2161" s="185">
        <v>9</v>
      </c>
      <c r="F2161" s="185"/>
      <c r="G2161" s="185">
        <v>89</v>
      </c>
      <c r="H2161" s="185">
        <v>110</v>
      </c>
      <c r="I2161" s="185">
        <v>0</v>
      </c>
      <c r="J2161" s="185">
        <v>4</v>
      </c>
      <c r="K2161" s="185">
        <v>480</v>
      </c>
      <c r="L2161" s="185">
        <v>26.01</v>
      </c>
      <c r="M2161" s="186">
        <v>34.119999999999997</v>
      </c>
      <c r="N2161" s="187">
        <f>IF(Tabla2[[#This Row],[LECHE RETIRO DIA]]&lt;&gt;ISBLANK(Tabla2[[#This Row],[LECHE RETIRO DIA]]),SUM(Tabla2[[#This Row],[LECHE TANQUE DIA]:[LECHE RETIRO DIA]]),SUM(Tabla2[[#This Row],[LECHE TANQUE DIA]:[LECHE AUTOCONSUMO DIA]]))</f>
        <v>1743</v>
      </c>
      <c r="O2161" s="188">
        <f t="shared" si="479"/>
        <v>0.96041308089500865</v>
      </c>
      <c r="P2161" s="189">
        <f t="shared" si="480"/>
        <v>19.584269662921347</v>
      </c>
      <c r="Q2161" s="189">
        <f t="shared" si="481"/>
        <v>18.808988764044944</v>
      </c>
      <c r="R2161" s="189">
        <f t="shared" si="482"/>
        <v>15</v>
      </c>
      <c r="S2161" s="189">
        <f t="shared" si="483"/>
        <v>3.6312500000000001</v>
      </c>
      <c r="T2161" s="189">
        <f t="shared" si="484"/>
        <v>5.393258426966292</v>
      </c>
      <c r="U2161" s="189">
        <f t="shared" si="485"/>
        <v>67.01268742791234</v>
      </c>
      <c r="V2161" s="189">
        <f t="shared" si="486"/>
        <v>3.4217608612072277</v>
      </c>
      <c r="W2161" s="189">
        <f>IFERROR(H2161/M2161,Tabla2[[#This Row],[CARGA PRODUCCION (ANIMALES/HA)]])</f>
        <v>3.2239155920281362</v>
      </c>
      <c r="X2161" s="190">
        <f t="shared" si="489"/>
        <v>2023</v>
      </c>
      <c r="Y2161" s="190">
        <f t="shared" si="490"/>
        <v>10</v>
      </c>
      <c r="Z2161" s="190" t="e">
        <f t="shared" ca="1" si="491"/>
        <v>#NAME?</v>
      </c>
      <c r="AA2161" s="191">
        <f t="shared" si="487"/>
        <v>110</v>
      </c>
      <c r="AB2161" s="188">
        <f t="shared" si="488"/>
        <v>0.80909090909090908</v>
      </c>
      <c r="AC2161" s="192">
        <f t="shared" si="492"/>
        <v>0.19090909090909092</v>
      </c>
      <c r="AD2161" s="185"/>
    </row>
    <row r="2162" spans="1:30">
      <c r="A2162" s="184">
        <v>45230</v>
      </c>
      <c r="B2162" s="185" t="s">
        <v>88</v>
      </c>
      <c r="C2162" s="185">
        <v>799</v>
      </c>
      <c r="D2162" s="185">
        <v>40</v>
      </c>
      <c r="E2162" s="185">
        <v>5</v>
      </c>
      <c r="F2162" s="185"/>
      <c r="G2162" s="185">
        <v>46</v>
      </c>
      <c r="H2162" s="185">
        <v>46</v>
      </c>
      <c r="I2162" s="185">
        <v>0</v>
      </c>
      <c r="J2162" s="185">
        <v>7</v>
      </c>
      <c r="K2162" s="185">
        <v>180</v>
      </c>
      <c r="L2162" s="185">
        <v>14</v>
      </c>
      <c r="M2162" s="186">
        <v>15</v>
      </c>
      <c r="N2162" s="187">
        <f>IF(Tabla2[[#This Row],[LECHE RETIRO DIA]]&lt;&gt;ISBLANK(Tabla2[[#This Row],[LECHE RETIRO DIA]]),SUM(Tabla2[[#This Row],[LECHE TANQUE DIA]:[LECHE RETIRO DIA]]),SUM(Tabla2[[#This Row],[LECHE TANQUE DIA]:[LECHE AUTOCONSUMO DIA]]))</f>
        <v>844</v>
      </c>
      <c r="O2162" s="188">
        <f t="shared" si="479"/>
        <v>0.94668246445497628</v>
      </c>
      <c r="P2162" s="189">
        <f t="shared" si="480"/>
        <v>18.347826086956523</v>
      </c>
      <c r="Q2162" s="189">
        <f t="shared" si="481"/>
        <v>17.369565217391305</v>
      </c>
      <c r="R2162" s="189">
        <f t="shared" si="482"/>
        <v>5.7142857142857144</v>
      </c>
      <c r="S2162" s="189">
        <f t="shared" si="483"/>
        <v>4.6888888888888891</v>
      </c>
      <c r="T2162" s="189">
        <f t="shared" si="484"/>
        <v>3.9130434782608696</v>
      </c>
      <c r="U2162" s="189">
        <f t="shared" si="485"/>
        <v>60.285714285714285</v>
      </c>
      <c r="V2162" s="189">
        <f t="shared" si="486"/>
        <v>3.2857142857142856</v>
      </c>
      <c r="W2162" s="189">
        <f>IFERROR(H2162/M2162,Tabla2[[#This Row],[CARGA PRODUCCION (ANIMALES/HA)]])</f>
        <v>3.0666666666666669</v>
      </c>
      <c r="X2162" s="190">
        <f t="shared" si="489"/>
        <v>2023</v>
      </c>
      <c r="Y2162" s="190">
        <f t="shared" si="490"/>
        <v>10</v>
      </c>
      <c r="Z2162" s="190" t="e">
        <f t="shared" ca="1" si="491"/>
        <v>#NAME?</v>
      </c>
      <c r="AA2162" s="191">
        <f t="shared" si="487"/>
        <v>46</v>
      </c>
      <c r="AB2162" s="188">
        <f t="shared" si="488"/>
        <v>1</v>
      </c>
      <c r="AC2162" s="192">
        <f t="shared" si="492"/>
        <v>0</v>
      </c>
      <c r="AD2162" s="185"/>
    </row>
    <row r="2163" spans="1:30">
      <c r="A2163" s="184">
        <v>45231</v>
      </c>
      <c r="B2163" s="185" t="s">
        <v>81</v>
      </c>
      <c r="C2163" s="185">
        <v>1980</v>
      </c>
      <c r="D2163" s="185">
        <v>30</v>
      </c>
      <c r="E2163" s="185">
        <v>9</v>
      </c>
      <c r="F2163" s="185"/>
      <c r="G2163" s="185">
        <v>93</v>
      </c>
      <c r="H2163" s="185">
        <v>96</v>
      </c>
      <c r="I2163" s="185">
        <v>1</v>
      </c>
      <c r="J2163" s="185">
        <v>12</v>
      </c>
      <c r="K2163" s="185">
        <v>600</v>
      </c>
      <c r="L2163" s="185">
        <v>23.4</v>
      </c>
      <c r="M2163" s="186">
        <v>31.01</v>
      </c>
      <c r="N2163" s="187">
        <f>IF(Tabla2[[#This Row],[LECHE RETIRO DIA]]&lt;&gt;ISBLANK(Tabla2[[#This Row],[LECHE RETIRO DIA]]),SUM(Tabla2[[#This Row],[LECHE TANQUE DIA]:[LECHE RETIRO DIA]]),SUM(Tabla2[[#This Row],[LECHE TANQUE DIA]:[LECHE AUTOCONSUMO DIA]]))</f>
        <v>2019</v>
      </c>
      <c r="O2163" s="188">
        <f t="shared" si="479"/>
        <v>0.98068350668647841</v>
      </c>
      <c r="P2163" s="189">
        <f t="shared" si="480"/>
        <v>21.70967741935484</v>
      </c>
      <c r="Q2163" s="189">
        <f t="shared" si="481"/>
        <v>21.29032258064516</v>
      </c>
      <c r="R2163" s="189">
        <f t="shared" si="482"/>
        <v>2.5</v>
      </c>
      <c r="S2163" s="189">
        <f t="shared" si="483"/>
        <v>3.3650000000000002</v>
      </c>
      <c r="T2163" s="189">
        <f t="shared" si="484"/>
        <v>6.4516129032258061</v>
      </c>
      <c r="U2163" s="189">
        <f t="shared" si="485"/>
        <v>86.282051282051285</v>
      </c>
      <c r="V2163" s="189">
        <f t="shared" si="486"/>
        <v>3.9743589743589745</v>
      </c>
      <c r="W2163" s="189">
        <f>IFERROR(H2163/M2163,Tabla2[[#This Row],[CARGA PRODUCCION (ANIMALES/HA)]])</f>
        <v>3.0957755562721703</v>
      </c>
      <c r="X2163" s="190">
        <f t="shared" si="489"/>
        <v>2023</v>
      </c>
      <c r="Y2163" s="190">
        <f t="shared" si="490"/>
        <v>11</v>
      </c>
      <c r="Z2163" s="190" t="e">
        <f t="shared" ca="1" si="491"/>
        <v>#NAME?</v>
      </c>
      <c r="AA2163" s="191">
        <f t="shared" si="487"/>
        <v>96</v>
      </c>
      <c r="AB2163" s="188">
        <f t="shared" si="488"/>
        <v>0.96875</v>
      </c>
      <c r="AC2163" s="192">
        <f t="shared" si="492"/>
        <v>3.125E-2</v>
      </c>
      <c r="AD2163" s="185"/>
    </row>
    <row r="2164" spans="1:30">
      <c r="A2164" s="184">
        <v>45231</v>
      </c>
      <c r="B2164" s="185" t="s">
        <v>83</v>
      </c>
      <c r="C2164" s="185">
        <v>2295</v>
      </c>
      <c r="D2164" s="185">
        <v>40</v>
      </c>
      <c r="E2164" s="185">
        <v>9</v>
      </c>
      <c r="F2164" s="185"/>
      <c r="G2164" s="185">
        <v>113</v>
      </c>
      <c r="H2164" s="185">
        <v>137</v>
      </c>
      <c r="I2164" s="185">
        <v>2</v>
      </c>
      <c r="J2164" s="185">
        <v>20</v>
      </c>
      <c r="K2164" s="185">
        <v>680</v>
      </c>
      <c r="L2164" s="185">
        <v>29.8</v>
      </c>
      <c r="M2164" s="186">
        <v>36.590000000000003</v>
      </c>
      <c r="N2164" s="187">
        <f>IF(Tabla2[[#This Row],[LECHE RETIRO DIA]]&lt;&gt;ISBLANK(Tabla2[[#This Row],[LECHE RETIRO DIA]]),SUM(Tabla2[[#This Row],[LECHE TANQUE DIA]:[LECHE RETIRO DIA]]),SUM(Tabla2[[#This Row],[LECHE TANQUE DIA]:[LECHE AUTOCONSUMO DIA]]))</f>
        <v>2344</v>
      </c>
      <c r="O2164" s="188">
        <f t="shared" si="479"/>
        <v>0.97909556313993173</v>
      </c>
      <c r="P2164" s="189">
        <f t="shared" si="480"/>
        <v>20.743362831858406</v>
      </c>
      <c r="Q2164" s="189">
        <f t="shared" si="481"/>
        <v>20.309734513274336</v>
      </c>
      <c r="R2164" s="189">
        <f t="shared" si="482"/>
        <v>2</v>
      </c>
      <c r="S2164" s="189">
        <f t="shared" si="483"/>
        <v>3.447058823529412</v>
      </c>
      <c r="T2164" s="189">
        <f t="shared" si="484"/>
        <v>6.0176991150442474</v>
      </c>
      <c r="U2164" s="189">
        <f t="shared" si="485"/>
        <v>78.65771812080537</v>
      </c>
      <c r="V2164" s="189">
        <f t="shared" si="486"/>
        <v>3.7919463087248322</v>
      </c>
      <c r="W2164" s="189">
        <f>IFERROR(H2164/M2164,Tabla2[[#This Row],[CARGA PRODUCCION (ANIMALES/HA)]])</f>
        <v>3.7441924022957087</v>
      </c>
      <c r="X2164" s="190">
        <f t="shared" si="489"/>
        <v>2023</v>
      </c>
      <c r="Y2164" s="190">
        <f t="shared" si="490"/>
        <v>11</v>
      </c>
      <c r="Z2164" s="190" t="e">
        <f t="shared" ca="1" si="491"/>
        <v>#NAME?</v>
      </c>
      <c r="AA2164" s="191">
        <f t="shared" si="487"/>
        <v>137</v>
      </c>
      <c r="AB2164" s="188">
        <f t="shared" si="488"/>
        <v>0.82481751824817517</v>
      </c>
      <c r="AC2164" s="192">
        <f t="shared" si="492"/>
        <v>0.17518248175182483</v>
      </c>
      <c r="AD2164" s="185"/>
    </row>
    <row r="2165" spans="1:30">
      <c r="A2165" s="184">
        <v>45231</v>
      </c>
      <c r="B2165" s="185" t="s">
        <v>85</v>
      </c>
      <c r="C2165" s="185">
        <v>1742</v>
      </c>
      <c r="D2165" s="185">
        <v>60</v>
      </c>
      <c r="E2165" s="185">
        <v>9</v>
      </c>
      <c r="F2165" s="185"/>
      <c r="G2165" s="185">
        <v>89</v>
      </c>
      <c r="H2165" s="185">
        <v>110</v>
      </c>
      <c r="I2165" s="185">
        <v>0</v>
      </c>
      <c r="J2165" s="185">
        <v>4</v>
      </c>
      <c r="K2165" s="185">
        <v>480</v>
      </c>
      <c r="L2165" s="185">
        <v>26.01</v>
      </c>
      <c r="M2165" s="186">
        <v>34.119999999999997</v>
      </c>
      <c r="N2165" s="187">
        <f>IF(Tabla2[[#This Row],[LECHE RETIRO DIA]]&lt;&gt;ISBLANK(Tabla2[[#This Row],[LECHE RETIRO DIA]]),SUM(Tabla2[[#This Row],[LECHE TANQUE DIA]:[LECHE RETIRO DIA]]),SUM(Tabla2[[#This Row],[LECHE TANQUE DIA]:[LECHE AUTOCONSUMO DIA]]))</f>
        <v>1811</v>
      </c>
      <c r="O2165" s="188">
        <f t="shared" si="479"/>
        <v>0.96189950303699612</v>
      </c>
      <c r="P2165" s="189">
        <f t="shared" si="480"/>
        <v>20.348314606741575</v>
      </c>
      <c r="Q2165" s="189">
        <f t="shared" si="481"/>
        <v>19.573033707865168</v>
      </c>
      <c r="R2165" s="189">
        <f t="shared" si="482"/>
        <v>15</v>
      </c>
      <c r="S2165" s="189">
        <f t="shared" si="483"/>
        <v>3.7729166666666667</v>
      </c>
      <c r="T2165" s="189">
        <f t="shared" si="484"/>
        <v>5.393258426966292</v>
      </c>
      <c r="U2165" s="189">
        <f t="shared" si="485"/>
        <v>69.627066512879651</v>
      </c>
      <c r="V2165" s="189">
        <f t="shared" si="486"/>
        <v>3.4217608612072277</v>
      </c>
      <c r="W2165" s="189">
        <f>IFERROR(H2165/M2165,Tabla2[[#This Row],[CARGA PRODUCCION (ANIMALES/HA)]])</f>
        <v>3.2239155920281362</v>
      </c>
      <c r="X2165" s="190">
        <f t="shared" si="489"/>
        <v>2023</v>
      </c>
      <c r="Y2165" s="190">
        <f t="shared" si="490"/>
        <v>11</v>
      </c>
      <c r="Z2165" s="190" t="e">
        <f t="shared" ca="1" si="491"/>
        <v>#NAME?</v>
      </c>
      <c r="AA2165" s="191">
        <f t="shared" si="487"/>
        <v>110</v>
      </c>
      <c r="AB2165" s="188">
        <f t="shared" si="488"/>
        <v>0.80909090909090908</v>
      </c>
      <c r="AC2165" s="192">
        <f t="shared" si="492"/>
        <v>0.19090909090909092</v>
      </c>
      <c r="AD2165" s="185"/>
    </row>
    <row r="2166" spans="1:30">
      <c r="A2166" s="184">
        <v>45231</v>
      </c>
      <c r="B2166" s="185" t="s">
        <v>88</v>
      </c>
      <c r="C2166" s="185">
        <v>812</v>
      </c>
      <c r="D2166" s="185">
        <v>40</v>
      </c>
      <c r="E2166" s="185">
        <v>5</v>
      </c>
      <c r="F2166" s="185"/>
      <c r="G2166" s="185">
        <v>46</v>
      </c>
      <c r="H2166" s="185">
        <v>46</v>
      </c>
      <c r="I2166" s="185">
        <v>2</v>
      </c>
      <c r="J2166" s="185">
        <v>7</v>
      </c>
      <c r="K2166" s="185">
        <v>180</v>
      </c>
      <c r="L2166" s="185">
        <v>14</v>
      </c>
      <c r="M2166" s="186">
        <v>15</v>
      </c>
      <c r="N2166" s="187">
        <f>IF(Tabla2[[#This Row],[LECHE RETIRO DIA]]&lt;&gt;ISBLANK(Tabla2[[#This Row],[LECHE RETIRO DIA]]),SUM(Tabla2[[#This Row],[LECHE TANQUE DIA]:[LECHE RETIRO DIA]]),SUM(Tabla2[[#This Row],[LECHE TANQUE DIA]:[LECHE AUTOCONSUMO DIA]]))</f>
        <v>857</v>
      </c>
      <c r="O2166" s="188">
        <f t="shared" si="479"/>
        <v>0.94749124854142353</v>
      </c>
      <c r="P2166" s="189">
        <f t="shared" si="480"/>
        <v>18.630434782608695</v>
      </c>
      <c r="Q2166" s="189">
        <f t="shared" si="481"/>
        <v>17.652173913043477</v>
      </c>
      <c r="R2166" s="189">
        <f t="shared" si="482"/>
        <v>5.7142857142857144</v>
      </c>
      <c r="S2166" s="189">
        <f t="shared" si="483"/>
        <v>4.7611111111111111</v>
      </c>
      <c r="T2166" s="189">
        <f t="shared" si="484"/>
        <v>3.9130434782608696</v>
      </c>
      <c r="U2166" s="189">
        <f t="shared" si="485"/>
        <v>61.214285714285715</v>
      </c>
      <c r="V2166" s="189">
        <f t="shared" si="486"/>
        <v>3.2857142857142856</v>
      </c>
      <c r="W2166" s="189">
        <f>IFERROR(H2166/M2166,Tabla2[[#This Row],[CARGA PRODUCCION (ANIMALES/HA)]])</f>
        <v>3.0666666666666669</v>
      </c>
      <c r="X2166" s="190">
        <f t="shared" si="489"/>
        <v>2023</v>
      </c>
      <c r="Y2166" s="190">
        <f t="shared" si="490"/>
        <v>11</v>
      </c>
      <c r="Z2166" s="190" t="e">
        <f t="shared" ca="1" si="491"/>
        <v>#NAME?</v>
      </c>
      <c r="AA2166" s="191">
        <f t="shared" si="487"/>
        <v>46</v>
      </c>
      <c r="AB2166" s="188">
        <f t="shared" si="488"/>
        <v>1</v>
      </c>
      <c r="AC2166" s="192">
        <f t="shared" si="492"/>
        <v>0</v>
      </c>
      <c r="AD2166" s="185"/>
    </row>
    <row r="2167" spans="1:30">
      <c r="A2167" s="184">
        <v>45232</v>
      </c>
      <c r="B2167" s="185" t="s">
        <v>81</v>
      </c>
      <c r="C2167" s="185">
        <v>1990</v>
      </c>
      <c r="D2167" s="185">
        <v>30</v>
      </c>
      <c r="E2167" s="185">
        <v>9</v>
      </c>
      <c r="F2167" s="185"/>
      <c r="G2167" s="185">
        <v>93</v>
      </c>
      <c r="H2167" s="185">
        <v>96</v>
      </c>
      <c r="I2167" s="185">
        <v>1</v>
      </c>
      <c r="J2167" s="185">
        <v>13</v>
      </c>
      <c r="K2167" s="185">
        <v>600</v>
      </c>
      <c r="L2167" s="185">
        <v>23.4</v>
      </c>
      <c r="M2167" s="186">
        <v>31.01</v>
      </c>
      <c r="N2167" s="187">
        <f>IF(Tabla2[[#This Row],[LECHE RETIRO DIA]]&lt;&gt;ISBLANK(Tabla2[[#This Row],[LECHE RETIRO DIA]]),SUM(Tabla2[[#This Row],[LECHE TANQUE DIA]:[LECHE RETIRO DIA]]),SUM(Tabla2[[#This Row],[LECHE TANQUE DIA]:[LECHE AUTOCONSUMO DIA]]))</f>
        <v>2029</v>
      </c>
      <c r="O2167" s="188">
        <f t="shared" si="479"/>
        <v>0.98077870872350914</v>
      </c>
      <c r="P2167" s="189">
        <f t="shared" si="480"/>
        <v>21.817204301075268</v>
      </c>
      <c r="Q2167" s="189">
        <f t="shared" si="481"/>
        <v>21.397849462365592</v>
      </c>
      <c r="R2167" s="189">
        <f t="shared" si="482"/>
        <v>2.3076923076923075</v>
      </c>
      <c r="S2167" s="189">
        <f t="shared" si="483"/>
        <v>3.3816666666666668</v>
      </c>
      <c r="T2167" s="189">
        <f t="shared" si="484"/>
        <v>6.4516129032258061</v>
      </c>
      <c r="U2167" s="189">
        <f t="shared" si="485"/>
        <v>86.709401709401718</v>
      </c>
      <c r="V2167" s="189">
        <f t="shared" si="486"/>
        <v>3.9743589743589745</v>
      </c>
      <c r="W2167" s="189">
        <f>IFERROR(H2167/M2167,Tabla2[[#This Row],[CARGA PRODUCCION (ANIMALES/HA)]])</f>
        <v>3.0957755562721703</v>
      </c>
      <c r="X2167" s="190"/>
      <c r="Y2167" s="190"/>
      <c r="Z2167" s="190"/>
      <c r="AA2167" s="191"/>
      <c r="AB2167" s="188" t="str">
        <f t="shared" si="488"/>
        <v/>
      </c>
      <c r="AC2167" s="192" t="str">
        <f t="shared" si="492"/>
        <v/>
      </c>
      <c r="AD2167" s="185"/>
    </row>
    <row r="2168" spans="1:30">
      <c r="A2168" s="184">
        <v>45232</v>
      </c>
      <c r="B2168" s="185" t="s">
        <v>83</v>
      </c>
      <c r="C2168" s="185">
        <v>2240</v>
      </c>
      <c r="D2168" s="185">
        <v>40</v>
      </c>
      <c r="E2168" s="185">
        <v>9</v>
      </c>
      <c r="F2168" s="185"/>
      <c r="G2168" s="185">
        <v>113</v>
      </c>
      <c r="H2168" s="185">
        <v>137</v>
      </c>
      <c r="I2168" s="185">
        <v>2</v>
      </c>
      <c r="J2168" s="185">
        <v>21</v>
      </c>
      <c r="K2168" s="185">
        <v>680</v>
      </c>
      <c r="L2168" s="185">
        <v>29.8</v>
      </c>
      <c r="M2168" s="186">
        <v>36.590000000000003</v>
      </c>
      <c r="N2168" s="187">
        <f>IF(Tabla2[[#This Row],[LECHE RETIRO DIA]]&lt;&gt;ISBLANK(Tabla2[[#This Row],[LECHE RETIRO DIA]]),SUM(Tabla2[[#This Row],[LECHE TANQUE DIA]:[LECHE RETIRO DIA]]),SUM(Tabla2[[#This Row],[LECHE TANQUE DIA]:[LECHE AUTOCONSUMO DIA]]))</f>
        <v>2289</v>
      </c>
      <c r="O2168" s="188">
        <f t="shared" si="479"/>
        <v>0.9785932721712538</v>
      </c>
      <c r="P2168" s="189">
        <f t="shared" si="480"/>
        <v>20.256637168141594</v>
      </c>
      <c r="Q2168" s="189">
        <f t="shared" si="481"/>
        <v>19.823008849557521</v>
      </c>
      <c r="R2168" s="189">
        <f t="shared" si="482"/>
        <v>1.9047619047619047</v>
      </c>
      <c r="S2168" s="189">
        <f t="shared" si="483"/>
        <v>3.3661764705882353</v>
      </c>
      <c r="T2168" s="189">
        <f t="shared" si="484"/>
        <v>6.0176991150442474</v>
      </c>
      <c r="U2168" s="189">
        <f t="shared" si="485"/>
        <v>76.812080536912745</v>
      </c>
      <c r="V2168" s="189">
        <f t="shared" si="486"/>
        <v>3.7919463087248322</v>
      </c>
      <c r="W2168" s="189">
        <f>IFERROR(H2168/M2168,Tabla2[[#This Row],[CARGA PRODUCCION (ANIMALES/HA)]])</f>
        <v>3.7441924022957087</v>
      </c>
      <c r="X2168" s="190"/>
      <c r="Y2168" s="190"/>
      <c r="Z2168" s="190"/>
      <c r="AA2168" s="191"/>
      <c r="AB2168" s="188" t="str">
        <f t="shared" si="488"/>
        <v/>
      </c>
      <c r="AC2168" s="192" t="str">
        <f t="shared" si="492"/>
        <v/>
      </c>
      <c r="AD2168" s="185"/>
    </row>
    <row r="2169" spans="1:30">
      <c r="A2169" s="184">
        <v>45232</v>
      </c>
      <c r="B2169" s="185" t="s">
        <v>85</v>
      </c>
      <c r="C2169" s="185">
        <v>1783</v>
      </c>
      <c r="D2169" s="185">
        <v>60</v>
      </c>
      <c r="E2169" s="185">
        <v>9</v>
      </c>
      <c r="F2169" s="185"/>
      <c r="G2169" s="185">
        <v>90</v>
      </c>
      <c r="H2169" s="185">
        <v>110</v>
      </c>
      <c r="I2169" s="185">
        <v>0</v>
      </c>
      <c r="J2169" s="185">
        <v>4</v>
      </c>
      <c r="K2169" s="185">
        <v>480</v>
      </c>
      <c r="L2169" s="185">
        <v>26.01</v>
      </c>
      <c r="M2169" s="186">
        <v>34.119999999999997</v>
      </c>
      <c r="N2169" s="187">
        <f>IF(Tabla2[[#This Row],[LECHE RETIRO DIA]]&lt;&gt;ISBLANK(Tabla2[[#This Row],[LECHE RETIRO DIA]]),SUM(Tabla2[[#This Row],[LECHE TANQUE DIA]:[LECHE RETIRO DIA]]),SUM(Tabla2[[#This Row],[LECHE TANQUE DIA]:[LECHE AUTOCONSUMO DIA]]))</f>
        <v>1852</v>
      </c>
      <c r="O2169" s="188">
        <f t="shared" si="479"/>
        <v>0.96274298056155505</v>
      </c>
      <c r="P2169" s="189">
        <f t="shared" si="480"/>
        <v>20.577777777777779</v>
      </c>
      <c r="Q2169" s="189">
        <f t="shared" si="481"/>
        <v>19.81111111111111</v>
      </c>
      <c r="R2169" s="189">
        <f t="shared" si="482"/>
        <v>15</v>
      </c>
      <c r="S2169" s="189">
        <f t="shared" si="483"/>
        <v>3.8583333333333334</v>
      </c>
      <c r="T2169" s="189">
        <f t="shared" si="484"/>
        <v>5.333333333333333</v>
      </c>
      <c r="U2169" s="189">
        <f t="shared" si="485"/>
        <v>71.203383314109956</v>
      </c>
      <c r="V2169" s="189">
        <f t="shared" si="486"/>
        <v>3.4602076124567471</v>
      </c>
      <c r="W2169" s="189">
        <f>IFERROR(H2169/M2169,Tabla2[[#This Row],[CARGA PRODUCCION (ANIMALES/HA)]])</f>
        <v>3.2239155920281362</v>
      </c>
      <c r="X2169" s="190"/>
      <c r="Y2169" s="190"/>
      <c r="Z2169" s="190"/>
      <c r="AA2169" s="191"/>
      <c r="AB2169" s="188" t="str">
        <f t="shared" si="488"/>
        <v/>
      </c>
      <c r="AC2169" s="192" t="str">
        <f t="shared" si="492"/>
        <v/>
      </c>
      <c r="AD2169" s="185"/>
    </row>
    <row r="2170" spans="1:30">
      <c r="A2170" s="184">
        <v>45232</v>
      </c>
      <c r="B2170" s="185" t="s">
        <v>88</v>
      </c>
      <c r="C2170" s="185">
        <v>797</v>
      </c>
      <c r="D2170" s="185">
        <v>40</v>
      </c>
      <c r="E2170" s="185">
        <v>5</v>
      </c>
      <c r="F2170" s="185"/>
      <c r="G2170" s="185">
        <v>46</v>
      </c>
      <c r="H2170" s="185">
        <v>46</v>
      </c>
      <c r="I2170" s="185">
        <v>2</v>
      </c>
      <c r="J2170" s="185">
        <v>7</v>
      </c>
      <c r="K2170" s="185">
        <v>180</v>
      </c>
      <c r="L2170" s="185">
        <v>14</v>
      </c>
      <c r="M2170" s="186">
        <v>15</v>
      </c>
      <c r="N2170" s="187">
        <f>IF(Tabla2[[#This Row],[LECHE RETIRO DIA]]&lt;&gt;ISBLANK(Tabla2[[#This Row],[LECHE RETIRO DIA]]),SUM(Tabla2[[#This Row],[LECHE TANQUE DIA]:[LECHE RETIRO DIA]]),SUM(Tabla2[[#This Row],[LECHE TANQUE DIA]:[LECHE AUTOCONSUMO DIA]]))</f>
        <v>842</v>
      </c>
      <c r="O2170" s="188">
        <f t="shared" si="479"/>
        <v>0.94655581947743472</v>
      </c>
      <c r="P2170" s="189">
        <f t="shared" si="480"/>
        <v>18.304347826086957</v>
      </c>
      <c r="Q2170" s="189">
        <f t="shared" si="481"/>
        <v>17.326086956521738</v>
      </c>
      <c r="R2170" s="189">
        <f t="shared" si="482"/>
        <v>5.7142857142857144</v>
      </c>
      <c r="S2170" s="189">
        <f t="shared" si="483"/>
        <v>4.677777777777778</v>
      </c>
      <c r="T2170" s="189">
        <f t="shared" si="484"/>
        <v>3.9130434782608696</v>
      </c>
      <c r="U2170" s="189">
        <f t="shared" si="485"/>
        <v>60.142857142857146</v>
      </c>
      <c r="V2170" s="189">
        <f t="shared" si="486"/>
        <v>3.2857142857142856</v>
      </c>
      <c r="W2170" s="189">
        <f>IFERROR(H2170/M2170,Tabla2[[#This Row],[CARGA PRODUCCION (ANIMALES/HA)]])</f>
        <v>3.0666666666666669</v>
      </c>
      <c r="X2170" s="190"/>
      <c r="Y2170" s="190"/>
      <c r="Z2170" s="190"/>
      <c r="AA2170" s="191"/>
      <c r="AB2170" s="188" t="str">
        <f t="shared" si="488"/>
        <v/>
      </c>
      <c r="AC2170" s="192" t="str">
        <f t="shared" si="492"/>
        <v/>
      </c>
      <c r="AD2170" s="185"/>
    </row>
    <row r="2171" spans="1:30">
      <c r="A2171" s="184">
        <v>45233</v>
      </c>
      <c r="B2171" s="185" t="s">
        <v>81</v>
      </c>
      <c r="C2171" s="185">
        <v>1939</v>
      </c>
      <c r="D2171" s="185">
        <v>30</v>
      </c>
      <c r="E2171" s="185">
        <v>9</v>
      </c>
      <c r="F2171" s="185"/>
      <c r="G2171" s="185">
        <v>94</v>
      </c>
      <c r="H2171" s="185">
        <v>96</v>
      </c>
      <c r="I2171" s="185">
        <v>1</v>
      </c>
      <c r="J2171" s="185">
        <v>13</v>
      </c>
      <c r="K2171" s="185">
        <v>600</v>
      </c>
      <c r="L2171" s="185">
        <v>23.4</v>
      </c>
      <c r="M2171" s="186">
        <v>31.01</v>
      </c>
      <c r="N2171" s="187">
        <f>IF(Tabla2[[#This Row],[LECHE RETIRO DIA]]&lt;&gt;ISBLANK(Tabla2[[#This Row],[LECHE RETIRO DIA]]),SUM(Tabla2[[#This Row],[LECHE TANQUE DIA]:[LECHE RETIRO DIA]]),SUM(Tabla2[[#This Row],[LECHE TANQUE DIA]:[LECHE AUTOCONSUMO DIA]]))</f>
        <v>1978</v>
      </c>
      <c r="O2171" s="188">
        <f t="shared" si="479"/>
        <v>0.98028311425682513</v>
      </c>
      <c r="P2171" s="189">
        <f t="shared" si="480"/>
        <v>21.042553191489361</v>
      </c>
      <c r="Q2171" s="189">
        <f t="shared" si="481"/>
        <v>20.627659574468087</v>
      </c>
      <c r="R2171" s="189">
        <f t="shared" si="482"/>
        <v>2.3076923076923075</v>
      </c>
      <c r="S2171" s="189">
        <f t="shared" si="483"/>
        <v>3.2966666666666669</v>
      </c>
      <c r="T2171" s="189">
        <f t="shared" si="484"/>
        <v>6.3829787234042552</v>
      </c>
      <c r="U2171" s="189">
        <f t="shared" si="485"/>
        <v>84.529914529914535</v>
      </c>
      <c r="V2171" s="189">
        <f t="shared" si="486"/>
        <v>4.017094017094017</v>
      </c>
      <c r="W2171" s="189">
        <f>IFERROR(H2171/M2171,Tabla2[[#This Row],[CARGA PRODUCCION (ANIMALES/HA)]])</f>
        <v>3.0957755562721703</v>
      </c>
      <c r="X2171" s="190"/>
      <c r="Y2171" s="190"/>
      <c r="Z2171" s="190"/>
      <c r="AA2171" s="191"/>
      <c r="AB2171" s="188" t="str">
        <f t="shared" si="488"/>
        <v/>
      </c>
      <c r="AC2171" s="192" t="str">
        <f t="shared" si="492"/>
        <v/>
      </c>
      <c r="AD2171" s="185"/>
    </row>
    <row r="2172" spans="1:30">
      <c r="A2172" s="184">
        <v>45233</v>
      </c>
      <c r="B2172" s="185" t="s">
        <v>83</v>
      </c>
      <c r="C2172" s="185">
        <v>2282</v>
      </c>
      <c r="D2172" s="185">
        <v>40</v>
      </c>
      <c r="E2172" s="185">
        <v>9</v>
      </c>
      <c r="F2172" s="185"/>
      <c r="G2172" s="185">
        <v>113</v>
      </c>
      <c r="H2172" s="185">
        <v>137</v>
      </c>
      <c r="I2172" s="185">
        <v>2</v>
      </c>
      <c r="J2172" s="185">
        <v>21</v>
      </c>
      <c r="K2172" s="185">
        <v>680</v>
      </c>
      <c r="L2172" s="185">
        <v>29.8</v>
      </c>
      <c r="M2172" s="186">
        <v>36.590000000000003</v>
      </c>
      <c r="N2172" s="187">
        <f>IF(Tabla2[[#This Row],[LECHE RETIRO DIA]]&lt;&gt;ISBLANK(Tabla2[[#This Row],[LECHE RETIRO DIA]]),SUM(Tabla2[[#This Row],[LECHE TANQUE DIA]:[LECHE RETIRO DIA]]),SUM(Tabla2[[#This Row],[LECHE TANQUE DIA]:[LECHE AUTOCONSUMO DIA]]))</f>
        <v>2331</v>
      </c>
      <c r="O2172" s="188">
        <f t="shared" ref="O2172:O2235" si="493">IFERROR(C2172/N2172,"")</f>
        <v>0.97897897897897901</v>
      </c>
      <c r="P2172" s="189">
        <f t="shared" ref="P2172:P2235" si="494">IFERROR(N2172/G2172,"")</f>
        <v>20.628318584070797</v>
      </c>
      <c r="Q2172" s="189">
        <f t="shared" ref="Q2172:Q2235" si="495">IFERROR(C2172/G2172,"")</f>
        <v>20.194690265486727</v>
      </c>
      <c r="R2172" s="189">
        <f t="shared" ref="R2172:R2235" si="496">IFERROR(D2172/J2172,"")</f>
        <v>1.9047619047619047</v>
      </c>
      <c r="S2172" s="189">
        <f t="shared" ref="S2172:S2235" si="497">IFERROR(N2172/K2172,"")</f>
        <v>3.427941176470588</v>
      </c>
      <c r="T2172" s="189">
        <f t="shared" ref="T2172:T2235" si="498">IFERROR(K2172/G2172,"")</f>
        <v>6.0176991150442474</v>
      </c>
      <c r="U2172" s="189">
        <f t="shared" ref="U2172:U2235" si="499">IFERROR(N2172/L2172,"")</f>
        <v>78.221476510067106</v>
      </c>
      <c r="V2172" s="189">
        <f t="shared" ref="V2172:V2235" si="500">IFERROR(G2172/L2172,"")</f>
        <v>3.7919463087248322</v>
      </c>
      <c r="W2172" s="189">
        <f>IFERROR(H2172/M2172,Tabla2[[#This Row],[CARGA PRODUCCION (ANIMALES/HA)]])</f>
        <v>3.7441924022957087</v>
      </c>
      <c r="X2172" s="190"/>
      <c r="Y2172" s="190"/>
      <c r="Z2172" s="190"/>
      <c r="AA2172" s="191"/>
      <c r="AB2172" s="188" t="str">
        <f t="shared" ref="AB2172:AB2235" si="501">IFERROR(G2172/AA2172,"")</f>
        <v/>
      </c>
      <c r="AC2172" s="192" t="str">
        <f t="shared" si="492"/>
        <v/>
      </c>
      <c r="AD2172" s="185"/>
    </row>
    <row r="2173" spans="1:30">
      <c r="A2173" s="184">
        <v>45233</v>
      </c>
      <c r="B2173" s="185" t="s">
        <v>85</v>
      </c>
      <c r="C2173" s="185">
        <v>1762</v>
      </c>
      <c r="D2173" s="185">
        <v>60</v>
      </c>
      <c r="E2173" s="185">
        <v>9</v>
      </c>
      <c r="F2173" s="185"/>
      <c r="G2173" s="185">
        <v>90</v>
      </c>
      <c r="H2173" s="185">
        <v>110</v>
      </c>
      <c r="I2173" s="185">
        <v>0</v>
      </c>
      <c r="J2173" s="185">
        <v>4</v>
      </c>
      <c r="K2173" s="185">
        <v>480</v>
      </c>
      <c r="L2173" s="185">
        <v>26.01</v>
      </c>
      <c r="M2173" s="186">
        <v>34.119999999999997</v>
      </c>
      <c r="N2173" s="187">
        <f>IF(Tabla2[[#This Row],[LECHE RETIRO DIA]]&lt;&gt;ISBLANK(Tabla2[[#This Row],[LECHE RETIRO DIA]]),SUM(Tabla2[[#This Row],[LECHE TANQUE DIA]:[LECHE RETIRO DIA]]),SUM(Tabla2[[#This Row],[LECHE TANQUE DIA]:[LECHE AUTOCONSUMO DIA]]))</f>
        <v>1831</v>
      </c>
      <c r="O2173" s="188">
        <f t="shared" si="493"/>
        <v>0.96231567449481159</v>
      </c>
      <c r="P2173" s="189">
        <f t="shared" si="494"/>
        <v>20.344444444444445</v>
      </c>
      <c r="Q2173" s="189">
        <f t="shared" si="495"/>
        <v>19.577777777777779</v>
      </c>
      <c r="R2173" s="189">
        <f t="shared" si="496"/>
        <v>15</v>
      </c>
      <c r="S2173" s="189">
        <f t="shared" si="497"/>
        <v>3.8145833333333332</v>
      </c>
      <c r="T2173" s="189">
        <f t="shared" si="498"/>
        <v>5.333333333333333</v>
      </c>
      <c r="U2173" s="189">
        <f t="shared" si="499"/>
        <v>70.396001537870049</v>
      </c>
      <c r="V2173" s="189">
        <f t="shared" si="500"/>
        <v>3.4602076124567471</v>
      </c>
      <c r="W2173" s="189">
        <f>IFERROR(H2173/M2173,Tabla2[[#This Row],[CARGA PRODUCCION (ANIMALES/HA)]])</f>
        <v>3.2239155920281362</v>
      </c>
      <c r="X2173" s="190"/>
      <c r="Y2173" s="190"/>
      <c r="Z2173" s="190"/>
      <c r="AA2173" s="191"/>
      <c r="AB2173" s="188" t="str">
        <f t="shared" si="501"/>
        <v/>
      </c>
      <c r="AC2173" s="192" t="str">
        <f t="shared" si="492"/>
        <v/>
      </c>
      <c r="AD2173" s="185"/>
    </row>
    <row r="2174" spans="1:30">
      <c r="A2174" s="184">
        <v>45233</v>
      </c>
      <c r="B2174" s="185" t="s">
        <v>88</v>
      </c>
      <c r="C2174" s="185">
        <v>841</v>
      </c>
      <c r="D2174" s="185">
        <v>40</v>
      </c>
      <c r="E2174" s="185">
        <v>5</v>
      </c>
      <c r="F2174" s="185"/>
      <c r="G2174" s="185">
        <v>46</v>
      </c>
      <c r="H2174" s="185">
        <v>46</v>
      </c>
      <c r="I2174" s="185">
        <v>2</v>
      </c>
      <c r="J2174" s="185">
        <v>7</v>
      </c>
      <c r="K2174" s="185">
        <v>180</v>
      </c>
      <c r="L2174" s="185">
        <v>14</v>
      </c>
      <c r="M2174" s="186">
        <v>15</v>
      </c>
      <c r="N2174" s="187">
        <f>IF(Tabla2[[#This Row],[LECHE RETIRO DIA]]&lt;&gt;ISBLANK(Tabla2[[#This Row],[LECHE RETIRO DIA]]),SUM(Tabla2[[#This Row],[LECHE TANQUE DIA]:[LECHE RETIRO DIA]]),SUM(Tabla2[[#This Row],[LECHE TANQUE DIA]:[LECHE AUTOCONSUMO DIA]]))</f>
        <v>886</v>
      </c>
      <c r="O2174" s="188">
        <f t="shared" si="493"/>
        <v>0.94920993227990968</v>
      </c>
      <c r="P2174" s="189">
        <f t="shared" si="494"/>
        <v>19.260869565217391</v>
      </c>
      <c r="Q2174" s="189">
        <f t="shared" si="495"/>
        <v>18.282608695652176</v>
      </c>
      <c r="R2174" s="189">
        <f t="shared" si="496"/>
        <v>5.7142857142857144</v>
      </c>
      <c r="S2174" s="189">
        <f t="shared" si="497"/>
        <v>4.9222222222222225</v>
      </c>
      <c r="T2174" s="189">
        <f t="shared" si="498"/>
        <v>3.9130434782608696</v>
      </c>
      <c r="U2174" s="189">
        <f t="shared" si="499"/>
        <v>63.285714285714285</v>
      </c>
      <c r="V2174" s="189">
        <f t="shared" si="500"/>
        <v>3.2857142857142856</v>
      </c>
      <c r="W2174" s="189">
        <f>IFERROR(H2174/M2174,Tabla2[[#This Row],[CARGA PRODUCCION (ANIMALES/HA)]])</f>
        <v>3.0666666666666669</v>
      </c>
      <c r="X2174" s="190"/>
      <c r="Y2174" s="190"/>
      <c r="Z2174" s="190"/>
      <c r="AA2174" s="191"/>
      <c r="AB2174" s="188" t="str">
        <f t="shared" si="501"/>
        <v/>
      </c>
      <c r="AC2174" s="192" t="str">
        <f t="shared" si="492"/>
        <v/>
      </c>
      <c r="AD2174" s="185"/>
    </row>
    <row r="2175" spans="1:30">
      <c r="A2175" s="184">
        <v>45234</v>
      </c>
      <c r="B2175" s="185" t="s">
        <v>81</v>
      </c>
      <c r="C2175" s="185">
        <v>1980</v>
      </c>
      <c r="D2175" s="185">
        <v>30</v>
      </c>
      <c r="E2175" s="185">
        <v>9</v>
      </c>
      <c r="F2175" s="185"/>
      <c r="G2175" s="185">
        <v>94</v>
      </c>
      <c r="H2175" s="185">
        <v>96</v>
      </c>
      <c r="I2175" s="185">
        <v>1</v>
      </c>
      <c r="J2175" s="185">
        <v>13</v>
      </c>
      <c r="K2175" s="185">
        <v>600</v>
      </c>
      <c r="L2175" s="185">
        <v>23.4</v>
      </c>
      <c r="M2175" s="186">
        <v>31.01</v>
      </c>
      <c r="N2175" s="187">
        <f>IF(Tabla2[[#This Row],[LECHE RETIRO DIA]]&lt;&gt;ISBLANK(Tabla2[[#This Row],[LECHE RETIRO DIA]]),SUM(Tabla2[[#This Row],[LECHE TANQUE DIA]:[LECHE RETIRO DIA]]),SUM(Tabla2[[#This Row],[LECHE TANQUE DIA]:[LECHE AUTOCONSUMO DIA]]))</f>
        <v>2019</v>
      </c>
      <c r="O2175" s="188">
        <f t="shared" si="493"/>
        <v>0.98068350668647841</v>
      </c>
      <c r="P2175" s="189">
        <f t="shared" si="494"/>
        <v>21.478723404255319</v>
      </c>
      <c r="Q2175" s="189">
        <f t="shared" si="495"/>
        <v>21.063829787234042</v>
      </c>
      <c r="R2175" s="189">
        <f t="shared" si="496"/>
        <v>2.3076923076923075</v>
      </c>
      <c r="S2175" s="189">
        <f t="shared" si="497"/>
        <v>3.3650000000000002</v>
      </c>
      <c r="T2175" s="189">
        <f t="shared" si="498"/>
        <v>6.3829787234042552</v>
      </c>
      <c r="U2175" s="189">
        <f t="shared" si="499"/>
        <v>86.282051282051285</v>
      </c>
      <c r="V2175" s="189">
        <f t="shared" si="500"/>
        <v>4.017094017094017</v>
      </c>
      <c r="W2175" s="189">
        <f>IFERROR(H2175/M2175,Tabla2[[#This Row],[CARGA PRODUCCION (ANIMALES/HA)]])</f>
        <v>3.0957755562721703</v>
      </c>
      <c r="X2175" s="190"/>
      <c r="Y2175" s="190"/>
      <c r="Z2175" s="190"/>
      <c r="AA2175" s="191"/>
      <c r="AB2175" s="188" t="str">
        <f t="shared" si="501"/>
        <v/>
      </c>
      <c r="AC2175" s="192" t="str">
        <f t="shared" si="492"/>
        <v/>
      </c>
      <c r="AD2175" s="185"/>
    </row>
    <row r="2176" spans="1:30">
      <c r="A2176" s="184">
        <v>45234</v>
      </c>
      <c r="B2176" s="185" t="s">
        <v>83</v>
      </c>
      <c r="C2176" s="185">
        <v>2281</v>
      </c>
      <c r="D2176" s="185">
        <v>40</v>
      </c>
      <c r="E2176" s="185">
        <v>9</v>
      </c>
      <c r="F2176" s="185"/>
      <c r="G2176" s="185">
        <v>113</v>
      </c>
      <c r="H2176" s="185">
        <v>137</v>
      </c>
      <c r="I2176" s="185">
        <v>2</v>
      </c>
      <c r="J2176" s="185">
        <v>21</v>
      </c>
      <c r="K2176" s="185">
        <v>680</v>
      </c>
      <c r="L2176" s="185">
        <v>29.8</v>
      </c>
      <c r="M2176" s="186">
        <v>36.590000000000003</v>
      </c>
      <c r="N2176" s="187">
        <f>IF(Tabla2[[#This Row],[LECHE RETIRO DIA]]&lt;&gt;ISBLANK(Tabla2[[#This Row],[LECHE RETIRO DIA]]),SUM(Tabla2[[#This Row],[LECHE TANQUE DIA]:[LECHE RETIRO DIA]]),SUM(Tabla2[[#This Row],[LECHE TANQUE DIA]:[LECHE AUTOCONSUMO DIA]]))</f>
        <v>2330</v>
      </c>
      <c r="O2176" s="188">
        <f t="shared" si="493"/>
        <v>0.97896995708154511</v>
      </c>
      <c r="P2176" s="189">
        <f t="shared" si="494"/>
        <v>20.619469026548671</v>
      </c>
      <c r="Q2176" s="189">
        <f t="shared" si="495"/>
        <v>20.185840707964601</v>
      </c>
      <c r="R2176" s="189">
        <f t="shared" si="496"/>
        <v>1.9047619047619047</v>
      </c>
      <c r="S2176" s="189">
        <f t="shared" si="497"/>
        <v>3.4264705882352939</v>
      </c>
      <c r="T2176" s="189">
        <f t="shared" si="498"/>
        <v>6.0176991150442474</v>
      </c>
      <c r="U2176" s="189">
        <f t="shared" si="499"/>
        <v>78.187919463087241</v>
      </c>
      <c r="V2176" s="189">
        <f t="shared" si="500"/>
        <v>3.7919463087248322</v>
      </c>
      <c r="W2176" s="189">
        <f>IFERROR(H2176/M2176,Tabla2[[#This Row],[CARGA PRODUCCION (ANIMALES/HA)]])</f>
        <v>3.7441924022957087</v>
      </c>
      <c r="X2176" s="190"/>
      <c r="Y2176" s="190"/>
      <c r="Z2176" s="190"/>
      <c r="AA2176" s="191"/>
      <c r="AB2176" s="188" t="str">
        <f t="shared" si="501"/>
        <v/>
      </c>
      <c r="AC2176" s="192" t="str">
        <f t="shared" si="492"/>
        <v/>
      </c>
      <c r="AD2176" s="185"/>
    </row>
    <row r="2177" spans="1:30">
      <c r="A2177" s="184">
        <v>45234</v>
      </c>
      <c r="B2177" s="185" t="s">
        <v>85</v>
      </c>
      <c r="C2177" s="185">
        <v>1795</v>
      </c>
      <c r="D2177" s="185">
        <v>60</v>
      </c>
      <c r="E2177" s="185">
        <v>9</v>
      </c>
      <c r="F2177" s="185"/>
      <c r="G2177" s="185">
        <v>90</v>
      </c>
      <c r="H2177" s="185">
        <v>110</v>
      </c>
      <c r="I2177" s="185">
        <v>0</v>
      </c>
      <c r="J2177" s="185">
        <v>4</v>
      </c>
      <c r="K2177" s="185">
        <v>480</v>
      </c>
      <c r="L2177" s="185">
        <v>26.01</v>
      </c>
      <c r="M2177" s="186">
        <v>34.119999999999997</v>
      </c>
      <c r="N2177" s="187">
        <f>IF(Tabla2[[#This Row],[LECHE RETIRO DIA]]&lt;&gt;ISBLANK(Tabla2[[#This Row],[LECHE RETIRO DIA]]),SUM(Tabla2[[#This Row],[LECHE TANQUE DIA]:[LECHE RETIRO DIA]]),SUM(Tabla2[[#This Row],[LECHE TANQUE DIA]:[LECHE AUTOCONSUMO DIA]]))</f>
        <v>1864</v>
      </c>
      <c r="O2177" s="188">
        <f t="shared" si="493"/>
        <v>0.96298283261802575</v>
      </c>
      <c r="P2177" s="189">
        <f t="shared" si="494"/>
        <v>20.711111111111112</v>
      </c>
      <c r="Q2177" s="189">
        <f t="shared" si="495"/>
        <v>19.944444444444443</v>
      </c>
      <c r="R2177" s="189">
        <f t="shared" si="496"/>
        <v>15</v>
      </c>
      <c r="S2177" s="189">
        <f t="shared" si="497"/>
        <v>3.8833333333333333</v>
      </c>
      <c r="T2177" s="189">
        <f t="shared" si="498"/>
        <v>5.333333333333333</v>
      </c>
      <c r="U2177" s="189">
        <f t="shared" si="499"/>
        <v>71.664744329104181</v>
      </c>
      <c r="V2177" s="189">
        <f t="shared" si="500"/>
        <v>3.4602076124567471</v>
      </c>
      <c r="W2177" s="189">
        <f>IFERROR(H2177/M2177,Tabla2[[#This Row],[CARGA PRODUCCION (ANIMALES/HA)]])</f>
        <v>3.2239155920281362</v>
      </c>
      <c r="X2177" s="190"/>
      <c r="Y2177" s="190"/>
      <c r="Z2177" s="190"/>
      <c r="AA2177" s="191"/>
      <c r="AB2177" s="188" t="str">
        <f t="shared" si="501"/>
        <v/>
      </c>
      <c r="AC2177" s="192" t="str">
        <f t="shared" si="492"/>
        <v/>
      </c>
      <c r="AD2177" s="185"/>
    </row>
    <row r="2178" spans="1:30">
      <c r="A2178" s="184">
        <v>45234</v>
      </c>
      <c r="B2178" s="185" t="s">
        <v>88</v>
      </c>
      <c r="C2178" s="185">
        <v>820</v>
      </c>
      <c r="D2178" s="185">
        <v>40</v>
      </c>
      <c r="E2178" s="185">
        <v>5</v>
      </c>
      <c r="F2178" s="185"/>
      <c r="G2178" s="185">
        <v>46</v>
      </c>
      <c r="H2178" s="185">
        <v>46</v>
      </c>
      <c r="I2178" s="185">
        <v>2</v>
      </c>
      <c r="J2178" s="185">
        <v>7</v>
      </c>
      <c r="K2178" s="185">
        <v>180</v>
      </c>
      <c r="L2178" s="185">
        <v>14</v>
      </c>
      <c r="M2178" s="186">
        <v>15</v>
      </c>
      <c r="N2178" s="187">
        <f>IF(Tabla2[[#This Row],[LECHE RETIRO DIA]]&lt;&gt;ISBLANK(Tabla2[[#This Row],[LECHE RETIRO DIA]]),SUM(Tabla2[[#This Row],[LECHE TANQUE DIA]:[LECHE RETIRO DIA]]),SUM(Tabla2[[#This Row],[LECHE TANQUE DIA]:[LECHE AUTOCONSUMO DIA]]))</f>
        <v>865</v>
      </c>
      <c r="O2178" s="188">
        <f t="shared" si="493"/>
        <v>0.94797687861271673</v>
      </c>
      <c r="P2178" s="189">
        <f t="shared" si="494"/>
        <v>18.804347826086957</v>
      </c>
      <c r="Q2178" s="189">
        <f t="shared" si="495"/>
        <v>17.826086956521738</v>
      </c>
      <c r="R2178" s="189">
        <f t="shared" si="496"/>
        <v>5.7142857142857144</v>
      </c>
      <c r="S2178" s="189">
        <f t="shared" si="497"/>
        <v>4.8055555555555554</v>
      </c>
      <c r="T2178" s="189">
        <f t="shared" si="498"/>
        <v>3.9130434782608696</v>
      </c>
      <c r="U2178" s="189">
        <f t="shared" si="499"/>
        <v>61.785714285714285</v>
      </c>
      <c r="V2178" s="189">
        <f t="shared" si="500"/>
        <v>3.2857142857142856</v>
      </c>
      <c r="W2178" s="189">
        <f>IFERROR(H2178/M2178,Tabla2[[#This Row],[CARGA PRODUCCION (ANIMALES/HA)]])</f>
        <v>3.0666666666666669</v>
      </c>
      <c r="X2178" s="190"/>
      <c r="Y2178" s="190"/>
      <c r="Z2178" s="190"/>
      <c r="AA2178" s="191"/>
      <c r="AB2178" s="188" t="str">
        <f t="shared" si="501"/>
        <v/>
      </c>
      <c r="AC2178" s="192" t="str">
        <f t="shared" si="492"/>
        <v/>
      </c>
      <c r="AD2178" s="185"/>
    </row>
    <row r="2179" spans="1:30">
      <c r="A2179" s="184">
        <v>45235</v>
      </c>
      <c r="B2179" s="185" t="s">
        <v>81</v>
      </c>
      <c r="C2179" s="185">
        <v>1939</v>
      </c>
      <c r="D2179" s="185">
        <v>30</v>
      </c>
      <c r="E2179" s="185">
        <v>9</v>
      </c>
      <c r="F2179" s="185"/>
      <c r="G2179" s="185">
        <v>94</v>
      </c>
      <c r="H2179" s="185">
        <v>96</v>
      </c>
      <c r="I2179" s="185">
        <v>1</v>
      </c>
      <c r="J2179" s="185">
        <v>13</v>
      </c>
      <c r="K2179" s="185">
        <v>600</v>
      </c>
      <c r="L2179" s="185">
        <v>23.4</v>
      </c>
      <c r="M2179" s="186">
        <v>31.01</v>
      </c>
      <c r="N2179" s="187">
        <f>IF(Tabla2[[#This Row],[LECHE RETIRO DIA]]&lt;&gt;ISBLANK(Tabla2[[#This Row],[LECHE RETIRO DIA]]),SUM(Tabla2[[#This Row],[LECHE TANQUE DIA]:[LECHE RETIRO DIA]]),SUM(Tabla2[[#This Row],[LECHE TANQUE DIA]:[LECHE AUTOCONSUMO DIA]]))</f>
        <v>1978</v>
      </c>
      <c r="O2179" s="188">
        <f t="shared" si="493"/>
        <v>0.98028311425682513</v>
      </c>
      <c r="P2179" s="189">
        <f t="shared" si="494"/>
        <v>21.042553191489361</v>
      </c>
      <c r="Q2179" s="189">
        <f t="shared" si="495"/>
        <v>20.627659574468087</v>
      </c>
      <c r="R2179" s="189">
        <f t="shared" si="496"/>
        <v>2.3076923076923075</v>
      </c>
      <c r="S2179" s="189">
        <f t="shared" si="497"/>
        <v>3.2966666666666669</v>
      </c>
      <c r="T2179" s="189">
        <f t="shared" si="498"/>
        <v>6.3829787234042552</v>
      </c>
      <c r="U2179" s="189">
        <f t="shared" si="499"/>
        <v>84.529914529914535</v>
      </c>
      <c r="V2179" s="189">
        <f t="shared" si="500"/>
        <v>4.017094017094017</v>
      </c>
      <c r="W2179" s="189">
        <f>IFERROR(H2179/M2179,Tabla2[[#This Row],[CARGA PRODUCCION (ANIMALES/HA)]])</f>
        <v>3.0957755562721703</v>
      </c>
      <c r="X2179" s="190"/>
      <c r="Y2179" s="190"/>
      <c r="Z2179" s="190"/>
      <c r="AA2179" s="191"/>
      <c r="AB2179" s="188" t="str">
        <f t="shared" si="501"/>
        <v/>
      </c>
      <c r="AC2179" s="192" t="str">
        <f t="shared" si="492"/>
        <v/>
      </c>
      <c r="AD2179" s="185"/>
    </row>
    <row r="2180" spans="1:30">
      <c r="A2180" s="184">
        <v>45235</v>
      </c>
      <c r="B2180" s="185" t="s">
        <v>83</v>
      </c>
      <c r="C2180" s="185">
        <v>2327</v>
      </c>
      <c r="D2180" s="185">
        <v>40</v>
      </c>
      <c r="E2180" s="185">
        <v>9</v>
      </c>
      <c r="F2180" s="185"/>
      <c r="G2180" s="185">
        <v>113</v>
      </c>
      <c r="H2180" s="185">
        <v>137</v>
      </c>
      <c r="I2180" s="185">
        <v>2</v>
      </c>
      <c r="J2180" s="185">
        <v>21</v>
      </c>
      <c r="K2180" s="185">
        <v>680</v>
      </c>
      <c r="L2180" s="185">
        <v>29.8</v>
      </c>
      <c r="M2180" s="186">
        <v>36.590000000000003</v>
      </c>
      <c r="N2180" s="187">
        <f>IF(Tabla2[[#This Row],[LECHE RETIRO DIA]]&lt;&gt;ISBLANK(Tabla2[[#This Row],[LECHE RETIRO DIA]]),SUM(Tabla2[[#This Row],[LECHE TANQUE DIA]:[LECHE RETIRO DIA]]),SUM(Tabla2[[#This Row],[LECHE TANQUE DIA]:[LECHE AUTOCONSUMO DIA]]))</f>
        <v>2376</v>
      </c>
      <c r="O2180" s="188">
        <f t="shared" si="493"/>
        <v>0.97937710437710435</v>
      </c>
      <c r="P2180" s="189">
        <f t="shared" si="494"/>
        <v>21.026548672566371</v>
      </c>
      <c r="Q2180" s="189">
        <f t="shared" si="495"/>
        <v>20.592920353982301</v>
      </c>
      <c r="R2180" s="189">
        <f t="shared" si="496"/>
        <v>1.9047619047619047</v>
      </c>
      <c r="S2180" s="189">
        <f t="shared" si="497"/>
        <v>3.4941176470588236</v>
      </c>
      <c r="T2180" s="189">
        <f t="shared" si="498"/>
        <v>6.0176991150442474</v>
      </c>
      <c r="U2180" s="189">
        <f t="shared" si="499"/>
        <v>79.731543624161077</v>
      </c>
      <c r="V2180" s="189">
        <f t="shared" si="500"/>
        <v>3.7919463087248322</v>
      </c>
      <c r="W2180" s="189">
        <f>IFERROR(H2180/M2180,Tabla2[[#This Row],[CARGA PRODUCCION (ANIMALES/HA)]])</f>
        <v>3.7441924022957087</v>
      </c>
      <c r="X2180" s="190"/>
      <c r="Y2180" s="190"/>
      <c r="Z2180" s="190"/>
      <c r="AA2180" s="191"/>
      <c r="AB2180" s="188" t="str">
        <f t="shared" si="501"/>
        <v/>
      </c>
      <c r="AC2180" s="192" t="str">
        <f t="shared" si="492"/>
        <v/>
      </c>
      <c r="AD2180" s="185"/>
    </row>
    <row r="2181" spans="1:30">
      <c r="A2181" s="184">
        <v>45235</v>
      </c>
      <c r="B2181" s="185" t="s">
        <v>85</v>
      </c>
      <c r="C2181" s="185">
        <v>1862</v>
      </c>
      <c r="D2181" s="185">
        <v>60</v>
      </c>
      <c r="E2181" s="185">
        <v>9</v>
      </c>
      <c r="F2181" s="185"/>
      <c r="G2181" s="185">
        <v>92</v>
      </c>
      <c r="H2181" s="185">
        <v>113</v>
      </c>
      <c r="I2181" s="185">
        <v>0</v>
      </c>
      <c r="J2181" s="185">
        <v>4</v>
      </c>
      <c r="K2181" s="185">
        <v>480</v>
      </c>
      <c r="L2181" s="185">
        <v>26.01</v>
      </c>
      <c r="M2181" s="186">
        <v>34.119999999999997</v>
      </c>
      <c r="N2181" s="187">
        <f>IF(Tabla2[[#This Row],[LECHE RETIRO DIA]]&lt;&gt;ISBLANK(Tabla2[[#This Row],[LECHE RETIRO DIA]]),SUM(Tabla2[[#This Row],[LECHE TANQUE DIA]:[LECHE RETIRO DIA]]),SUM(Tabla2[[#This Row],[LECHE TANQUE DIA]:[LECHE AUTOCONSUMO DIA]]))</f>
        <v>1931</v>
      </c>
      <c r="O2181" s="188">
        <f t="shared" si="493"/>
        <v>0.96426721905748314</v>
      </c>
      <c r="P2181" s="189">
        <f t="shared" si="494"/>
        <v>20.989130434782609</v>
      </c>
      <c r="Q2181" s="189">
        <f t="shared" si="495"/>
        <v>20.239130434782609</v>
      </c>
      <c r="R2181" s="189">
        <f t="shared" si="496"/>
        <v>15</v>
      </c>
      <c r="S2181" s="189">
        <f t="shared" si="497"/>
        <v>4.0229166666666663</v>
      </c>
      <c r="T2181" s="189">
        <f t="shared" si="498"/>
        <v>5.2173913043478262</v>
      </c>
      <c r="U2181" s="189">
        <f t="shared" si="499"/>
        <v>74.240676662821983</v>
      </c>
      <c r="V2181" s="189">
        <f t="shared" si="500"/>
        <v>3.5371011149557861</v>
      </c>
      <c r="W2181" s="189">
        <f>IFERROR(H2181/M2181,Tabla2[[#This Row],[CARGA PRODUCCION (ANIMALES/HA)]])</f>
        <v>3.3118405627198126</v>
      </c>
      <c r="X2181" s="190"/>
      <c r="Y2181" s="190"/>
      <c r="Z2181" s="190"/>
      <c r="AA2181" s="191"/>
      <c r="AB2181" s="188" t="str">
        <f t="shared" si="501"/>
        <v/>
      </c>
      <c r="AC2181" s="192" t="str">
        <f t="shared" si="492"/>
        <v/>
      </c>
      <c r="AD2181" s="185"/>
    </row>
    <row r="2182" spans="1:30">
      <c r="A2182" s="184">
        <v>45235</v>
      </c>
      <c r="B2182" s="185" t="s">
        <v>88</v>
      </c>
      <c r="C2182" s="185">
        <v>837</v>
      </c>
      <c r="D2182" s="185">
        <v>40</v>
      </c>
      <c r="E2182" s="185">
        <v>5</v>
      </c>
      <c r="F2182" s="185"/>
      <c r="G2182" s="185">
        <v>46</v>
      </c>
      <c r="H2182" s="185">
        <v>46</v>
      </c>
      <c r="I2182" s="185">
        <v>2</v>
      </c>
      <c r="J2182" s="185">
        <v>7</v>
      </c>
      <c r="K2182" s="185">
        <v>180</v>
      </c>
      <c r="L2182" s="185">
        <v>14</v>
      </c>
      <c r="M2182" s="186">
        <v>15</v>
      </c>
      <c r="N2182" s="187">
        <f>IF(Tabla2[[#This Row],[LECHE RETIRO DIA]]&lt;&gt;ISBLANK(Tabla2[[#This Row],[LECHE RETIRO DIA]]),SUM(Tabla2[[#This Row],[LECHE TANQUE DIA]:[LECHE RETIRO DIA]]),SUM(Tabla2[[#This Row],[LECHE TANQUE DIA]:[LECHE AUTOCONSUMO DIA]]))</f>
        <v>882</v>
      </c>
      <c r="O2182" s="188">
        <f t="shared" si="493"/>
        <v>0.94897959183673475</v>
      </c>
      <c r="P2182" s="189">
        <f t="shared" si="494"/>
        <v>19.173913043478262</v>
      </c>
      <c r="Q2182" s="189">
        <f t="shared" si="495"/>
        <v>18.195652173913043</v>
      </c>
      <c r="R2182" s="189">
        <f t="shared" si="496"/>
        <v>5.7142857142857144</v>
      </c>
      <c r="S2182" s="189">
        <f t="shared" si="497"/>
        <v>4.9000000000000004</v>
      </c>
      <c r="T2182" s="189">
        <f t="shared" si="498"/>
        <v>3.9130434782608696</v>
      </c>
      <c r="U2182" s="189">
        <f t="shared" si="499"/>
        <v>63</v>
      </c>
      <c r="V2182" s="189">
        <f t="shared" si="500"/>
        <v>3.2857142857142856</v>
      </c>
      <c r="W2182" s="189">
        <f>IFERROR(H2182/M2182,Tabla2[[#This Row],[CARGA PRODUCCION (ANIMALES/HA)]])</f>
        <v>3.0666666666666669</v>
      </c>
      <c r="X2182" s="190"/>
      <c r="Y2182" s="190"/>
      <c r="Z2182" s="190"/>
      <c r="AA2182" s="191"/>
      <c r="AB2182" s="188" t="str">
        <f t="shared" si="501"/>
        <v/>
      </c>
      <c r="AC2182" s="192" t="str">
        <f t="shared" si="492"/>
        <v/>
      </c>
      <c r="AD2182" s="185"/>
    </row>
    <row r="2183" spans="1:30">
      <c r="A2183" s="184">
        <v>45236</v>
      </c>
      <c r="B2183" s="185" t="s">
        <v>81</v>
      </c>
      <c r="C2183" s="185">
        <v>1930</v>
      </c>
      <c r="D2183" s="185">
        <v>30</v>
      </c>
      <c r="E2183" s="185">
        <v>9</v>
      </c>
      <c r="F2183" s="185"/>
      <c r="G2183" s="185">
        <v>94</v>
      </c>
      <c r="H2183" s="185">
        <v>96</v>
      </c>
      <c r="I2183" s="185">
        <v>1</v>
      </c>
      <c r="J2183" s="185">
        <v>13</v>
      </c>
      <c r="K2183" s="185">
        <v>600</v>
      </c>
      <c r="L2183" s="185">
        <v>23.4</v>
      </c>
      <c r="M2183" s="186">
        <v>31.01</v>
      </c>
      <c r="N2183" s="187">
        <f>IF(Tabla2[[#This Row],[LECHE RETIRO DIA]]&lt;&gt;ISBLANK(Tabla2[[#This Row],[LECHE RETIRO DIA]]),SUM(Tabla2[[#This Row],[LECHE TANQUE DIA]:[LECHE RETIRO DIA]]),SUM(Tabla2[[#This Row],[LECHE TANQUE DIA]:[LECHE AUTOCONSUMO DIA]]))</f>
        <v>1969</v>
      </c>
      <c r="O2183" s="188">
        <f t="shared" si="493"/>
        <v>0.98019299136617577</v>
      </c>
      <c r="P2183" s="189">
        <f t="shared" si="494"/>
        <v>20.946808510638299</v>
      </c>
      <c r="Q2183" s="189">
        <f t="shared" si="495"/>
        <v>20.531914893617021</v>
      </c>
      <c r="R2183" s="189">
        <f t="shared" si="496"/>
        <v>2.3076923076923075</v>
      </c>
      <c r="S2183" s="189">
        <f t="shared" si="497"/>
        <v>3.2816666666666667</v>
      </c>
      <c r="T2183" s="189">
        <f t="shared" si="498"/>
        <v>6.3829787234042552</v>
      </c>
      <c r="U2183" s="189">
        <f t="shared" si="499"/>
        <v>84.145299145299148</v>
      </c>
      <c r="V2183" s="189">
        <f t="shared" si="500"/>
        <v>4.017094017094017</v>
      </c>
      <c r="W2183" s="189">
        <f>IFERROR(H2183/M2183,Tabla2[[#This Row],[CARGA PRODUCCION (ANIMALES/HA)]])</f>
        <v>3.0957755562721703</v>
      </c>
      <c r="X2183" s="190"/>
      <c r="Y2183" s="190"/>
      <c r="Z2183" s="190"/>
      <c r="AA2183" s="191"/>
      <c r="AB2183" s="188" t="str">
        <f t="shared" si="501"/>
        <v/>
      </c>
      <c r="AC2183" s="192" t="str">
        <f t="shared" si="492"/>
        <v/>
      </c>
      <c r="AD2183" s="185"/>
    </row>
    <row r="2184" spans="1:30">
      <c r="A2184" s="184">
        <v>45236</v>
      </c>
      <c r="B2184" s="185" t="s">
        <v>83</v>
      </c>
      <c r="C2184" s="185">
        <v>2227</v>
      </c>
      <c r="D2184" s="185">
        <v>40</v>
      </c>
      <c r="E2184" s="185">
        <v>9</v>
      </c>
      <c r="F2184" s="185"/>
      <c r="G2184" s="185">
        <v>113</v>
      </c>
      <c r="H2184" s="185">
        <v>137</v>
      </c>
      <c r="I2184" s="185">
        <v>2</v>
      </c>
      <c r="J2184" s="185">
        <v>21</v>
      </c>
      <c r="K2184" s="185">
        <v>680</v>
      </c>
      <c r="L2184" s="185">
        <v>29.8</v>
      </c>
      <c r="M2184" s="186">
        <v>36.590000000000003</v>
      </c>
      <c r="N2184" s="187">
        <f>IF(Tabla2[[#This Row],[LECHE RETIRO DIA]]&lt;&gt;ISBLANK(Tabla2[[#This Row],[LECHE RETIRO DIA]]),SUM(Tabla2[[#This Row],[LECHE TANQUE DIA]:[LECHE RETIRO DIA]]),SUM(Tabla2[[#This Row],[LECHE TANQUE DIA]:[LECHE AUTOCONSUMO DIA]]))</f>
        <v>2276</v>
      </c>
      <c r="O2184" s="188">
        <f t="shared" si="493"/>
        <v>0.97847100175746926</v>
      </c>
      <c r="P2184" s="189">
        <f t="shared" si="494"/>
        <v>20.141592920353983</v>
      </c>
      <c r="Q2184" s="189">
        <f t="shared" si="495"/>
        <v>19.707964601769913</v>
      </c>
      <c r="R2184" s="189">
        <f t="shared" si="496"/>
        <v>1.9047619047619047</v>
      </c>
      <c r="S2184" s="189">
        <f t="shared" si="497"/>
        <v>3.3470588235294119</v>
      </c>
      <c r="T2184" s="189">
        <f t="shared" si="498"/>
        <v>6.0176991150442474</v>
      </c>
      <c r="U2184" s="189">
        <f t="shared" si="499"/>
        <v>76.375838926174495</v>
      </c>
      <c r="V2184" s="189">
        <f t="shared" si="500"/>
        <v>3.7919463087248322</v>
      </c>
      <c r="W2184" s="189">
        <f>IFERROR(H2184/M2184,Tabla2[[#This Row],[CARGA PRODUCCION (ANIMALES/HA)]])</f>
        <v>3.7441924022957087</v>
      </c>
      <c r="X2184" s="190"/>
      <c r="Y2184" s="190"/>
      <c r="Z2184" s="190"/>
      <c r="AA2184" s="191"/>
      <c r="AB2184" s="188" t="str">
        <f t="shared" si="501"/>
        <v/>
      </c>
      <c r="AC2184" s="192" t="str">
        <f t="shared" si="492"/>
        <v/>
      </c>
      <c r="AD2184" s="185"/>
    </row>
    <row r="2185" spans="1:30">
      <c r="A2185" s="184">
        <v>45236</v>
      </c>
      <c r="B2185" s="185" t="s">
        <v>85</v>
      </c>
      <c r="C2185" s="185">
        <v>1791</v>
      </c>
      <c r="D2185" s="185">
        <v>60</v>
      </c>
      <c r="E2185" s="185">
        <v>9</v>
      </c>
      <c r="F2185" s="185"/>
      <c r="G2185" s="185">
        <v>92</v>
      </c>
      <c r="H2185" s="185">
        <v>113</v>
      </c>
      <c r="I2185" s="185">
        <v>0</v>
      </c>
      <c r="J2185" s="185">
        <v>4</v>
      </c>
      <c r="K2185" s="185">
        <v>480</v>
      </c>
      <c r="L2185" s="185">
        <v>26.04</v>
      </c>
      <c r="M2185" s="186">
        <v>34.119999999999997</v>
      </c>
      <c r="N2185" s="187">
        <f>IF(Tabla2[[#This Row],[LECHE RETIRO DIA]]&lt;&gt;ISBLANK(Tabla2[[#This Row],[LECHE RETIRO DIA]]),SUM(Tabla2[[#This Row],[LECHE TANQUE DIA]:[LECHE RETIRO DIA]]),SUM(Tabla2[[#This Row],[LECHE TANQUE DIA]:[LECHE AUTOCONSUMO DIA]]))</f>
        <v>1860</v>
      </c>
      <c r="O2185" s="188">
        <f t="shared" si="493"/>
        <v>0.9629032258064516</v>
      </c>
      <c r="P2185" s="189">
        <f t="shared" si="494"/>
        <v>20.217391304347824</v>
      </c>
      <c r="Q2185" s="189">
        <f t="shared" si="495"/>
        <v>19.467391304347824</v>
      </c>
      <c r="R2185" s="189">
        <f t="shared" si="496"/>
        <v>15</v>
      </c>
      <c r="S2185" s="189">
        <f t="shared" si="497"/>
        <v>3.875</v>
      </c>
      <c r="T2185" s="189">
        <f t="shared" si="498"/>
        <v>5.2173913043478262</v>
      </c>
      <c r="U2185" s="189">
        <f t="shared" si="499"/>
        <v>71.428571428571431</v>
      </c>
      <c r="V2185" s="189">
        <f t="shared" si="500"/>
        <v>3.5330261136712751</v>
      </c>
      <c r="W2185" s="189">
        <f>IFERROR(H2185/M2185,Tabla2[[#This Row],[CARGA PRODUCCION (ANIMALES/HA)]])</f>
        <v>3.3118405627198126</v>
      </c>
      <c r="X2185" s="190"/>
      <c r="Y2185" s="190"/>
      <c r="Z2185" s="190"/>
      <c r="AA2185" s="191"/>
      <c r="AB2185" s="188" t="str">
        <f t="shared" si="501"/>
        <v/>
      </c>
      <c r="AC2185" s="192" t="str">
        <f t="shared" si="492"/>
        <v/>
      </c>
      <c r="AD2185" s="185"/>
    </row>
    <row r="2186" spans="1:30">
      <c r="A2186" s="184">
        <v>45236</v>
      </c>
      <c r="B2186" s="185" t="s">
        <v>88</v>
      </c>
      <c r="C2186" s="185">
        <v>845</v>
      </c>
      <c r="D2186" s="185">
        <v>40</v>
      </c>
      <c r="E2186" s="185">
        <v>5</v>
      </c>
      <c r="F2186" s="185"/>
      <c r="G2186" s="185">
        <v>46</v>
      </c>
      <c r="H2186" s="185">
        <v>46</v>
      </c>
      <c r="I2186" s="185">
        <v>2</v>
      </c>
      <c r="J2186" s="185">
        <v>7</v>
      </c>
      <c r="K2186" s="185">
        <v>180</v>
      </c>
      <c r="L2186" s="185">
        <v>14</v>
      </c>
      <c r="M2186" s="186">
        <v>15</v>
      </c>
      <c r="N2186" s="187">
        <f>IF(Tabla2[[#This Row],[LECHE RETIRO DIA]]&lt;&gt;ISBLANK(Tabla2[[#This Row],[LECHE RETIRO DIA]]),SUM(Tabla2[[#This Row],[LECHE TANQUE DIA]:[LECHE RETIRO DIA]]),SUM(Tabla2[[#This Row],[LECHE TANQUE DIA]:[LECHE AUTOCONSUMO DIA]]))</f>
        <v>890</v>
      </c>
      <c r="O2186" s="188">
        <f t="shared" si="493"/>
        <v>0.949438202247191</v>
      </c>
      <c r="P2186" s="189">
        <f t="shared" si="494"/>
        <v>19.347826086956523</v>
      </c>
      <c r="Q2186" s="189">
        <f t="shared" si="495"/>
        <v>18.369565217391305</v>
      </c>
      <c r="R2186" s="189">
        <f t="shared" si="496"/>
        <v>5.7142857142857144</v>
      </c>
      <c r="S2186" s="189">
        <f t="shared" si="497"/>
        <v>4.9444444444444446</v>
      </c>
      <c r="T2186" s="189">
        <f t="shared" si="498"/>
        <v>3.9130434782608696</v>
      </c>
      <c r="U2186" s="189">
        <f t="shared" si="499"/>
        <v>63.571428571428569</v>
      </c>
      <c r="V2186" s="189">
        <f t="shared" si="500"/>
        <v>3.2857142857142856</v>
      </c>
      <c r="W2186" s="189">
        <f>IFERROR(H2186/M2186,Tabla2[[#This Row],[CARGA PRODUCCION (ANIMALES/HA)]])</f>
        <v>3.0666666666666669</v>
      </c>
      <c r="X2186" s="190"/>
      <c r="Y2186" s="190"/>
      <c r="Z2186" s="190"/>
      <c r="AA2186" s="191"/>
      <c r="AB2186" s="188" t="str">
        <f t="shared" si="501"/>
        <v/>
      </c>
      <c r="AC2186" s="192" t="str">
        <f t="shared" si="492"/>
        <v/>
      </c>
      <c r="AD2186" s="185"/>
    </row>
    <row r="2187" spans="1:30">
      <c r="A2187" s="184">
        <v>45237</v>
      </c>
      <c r="B2187" s="185" t="s">
        <v>81</v>
      </c>
      <c r="C2187" s="185">
        <v>1926</v>
      </c>
      <c r="D2187" s="185">
        <v>30</v>
      </c>
      <c r="E2187" s="185">
        <v>9</v>
      </c>
      <c r="F2187" s="185"/>
      <c r="G2187" s="185">
        <v>94</v>
      </c>
      <c r="H2187" s="185">
        <v>96</v>
      </c>
      <c r="I2187" s="185">
        <v>1</v>
      </c>
      <c r="J2187" s="185">
        <v>13</v>
      </c>
      <c r="K2187" s="185">
        <v>600</v>
      </c>
      <c r="L2187" s="185">
        <v>23.4</v>
      </c>
      <c r="M2187" s="186">
        <v>31.01</v>
      </c>
      <c r="N2187" s="187">
        <f>IF(Tabla2[[#This Row],[LECHE RETIRO DIA]]&lt;&gt;ISBLANK(Tabla2[[#This Row],[LECHE RETIRO DIA]]),SUM(Tabla2[[#This Row],[LECHE TANQUE DIA]:[LECHE RETIRO DIA]]),SUM(Tabla2[[#This Row],[LECHE TANQUE DIA]:[LECHE AUTOCONSUMO DIA]]))</f>
        <v>1965</v>
      </c>
      <c r="O2187" s="188">
        <f t="shared" si="493"/>
        <v>0.98015267175572518</v>
      </c>
      <c r="P2187" s="189">
        <f t="shared" si="494"/>
        <v>20.904255319148938</v>
      </c>
      <c r="Q2187" s="189">
        <f t="shared" si="495"/>
        <v>20.48936170212766</v>
      </c>
      <c r="R2187" s="189">
        <f t="shared" si="496"/>
        <v>2.3076923076923075</v>
      </c>
      <c r="S2187" s="189">
        <f t="shared" si="497"/>
        <v>3.2749999999999999</v>
      </c>
      <c r="T2187" s="189">
        <f t="shared" si="498"/>
        <v>6.3829787234042552</v>
      </c>
      <c r="U2187" s="189">
        <f t="shared" si="499"/>
        <v>83.974358974358978</v>
      </c>
      <c r="V2187" s="189">
        <f t="shared" si="500"/>
        <v>4.017094017094017</v>
      </c>
      <c r="W2187" s="189">
        <f>IFERROR(H2187/M2187,Tabla2[[#This Row],[CARGA PRODUCCION (ANIMALES/HA)]])</f>
        <v>3.0957755562721703</v>
      </c>
      <c r="X2187" s="190"/>
      <c r="Y2187" s="190"/>
      <c r="Z2187" s="190"/>
      <c r="AA2187" s="191"/>
      <c r="AB2187" s="188" t="str">
        <f t="shared" si="501"/>
        <v/>
      </c>
      <c r="AC2187" s="192" t="str">
        <f t="shared" si="492"/>
        <v/>
      </c>
      <c r="AD2187" s="185"/>
    </row>
    <row r="2188" spans="1:30">
      <c r="A2188" s="184">
        <v>45237</v>
      </c>
      <c r="B2188" s="185" t="s">
        <v>83</v>
      </c>
      <c r="C2188" s="185">
        <v>2240</v>
      </c>
      <c r="D2188" s="185">
        <v>40</v>
      </c>
      <c r="E2188" s="185">
        <v>9</v>
      </c>
      <c r="F2188" s="185"/>
      <c r="G2188" s="185">
        <v>113</v>
      </c>
      <c r="H2188" s="185">
        <v>137</v>
      </c>
      <c r="I2188" s="185">
        <v>2</v>
      </c>
      <c r="J2188" s="185">
        <v>23</v>
      </c>
      <c r="K2188" s="185">
        <v>680</v>
      </c>
      <c r="L2188" s="185">
        <v>29.8</v>
      </c>
      <c r="M2188" s="186">
        <v>36.590000000000003</v>
      </c>
      <c r="N2188" s="187">
        <f>IF(Tabla2[[#This Row],[LECHE RETIRO DIA]]&lt;&gt;ISBLANK(Tabla2[[#This Row],[LECHE RETIRO DIA]]),SUM(Tabla2[[#This Row],[LECHE TANQUE DIA]:[LECHE RETIRO DIA]]),SUM(Tabla2[[#This Row],[LECHE TANQUE DIA]:[LECHE AUTOCONSUMO DIA]]))</f>
        <v>2289</v>
      </c>
      <c r="O2188" s="188">
        <f t="shared" si="493"/>
        <v>0.9785932721712538</v>
      </c>
      <c r="P2188" s="189">
        <f t="shared" si="494"/>
        <v>20.256637168141594</v>
      </c>
      <c r="Q2188" s="189">
        <f t="shared" si="495"/>
        <v>19.823008849557521</v>
      </c>
      <c r="R2188" s="189">
        <f t="shared" si="496"/>
        <v>1.7391304347826086</v>
      </c>
      <c r="S2188" s="189">
        <f t="shared" si="497"/>
        <v>3.3661764705882353</v>
      </c>
      <c r="T2188" s="189">
        <f t="shared" si="498"/>
        <v>6.0176991150442474</v>
      </c>
      <c r="U2188" s="189">
        <f t="shared" si="499"/>
        <v>76.812080536912745</v>
      </c>
      <c r="V2188" s="189">
        <f t="shared" si="500"/>
        <v>3.7919463087248322</v>
      </c>
      <c r="W2188" s="189">
        <f>IFERROR(H2188/M2188,Tabla2[[#This Row],[CARGA PRODUCCION (ANIMALES/HA)]])</f>
        <v>3.7441924022957087</v>
      </c>
      <c r="X2188" s="190"/>
      <c r="Y2188" s="190"/>
      <c r="Z2188" s="190"/>
      <c r="AA2188" s="191"/>
      <c r="AB2188" s="188" t="str">
        <f t="shared" si="501"/>
        <v/>
      </c>
      <c r="AC2188" s="192" t="str">
        <f t="shared" si="492"/>
        <v/>
      </c>
      <c r="AD2188" s="185"/>
    </row>
    <row r="2189" spans="1:30">
      <c r="A2189" s="184">
        <v>45237</v>
      </c>
      <c r="B2189" s="185" t="s">
        <v>85</v>
      </c>
      <c r="C2189" s="185">
        <v>1837</v>
      </c>
      <c r="D2189" s="185">
        <v>60</v>
      </c>
      <c r="E2189" s="185">
        <v>9</v>
      </c>
      <c r="F2189" s="185"/>
      <c r="G2189" s="185">
        <v>92</v>
      </c>
      <c r="H2189" s="185">
        <v>113</v>
      </c>
      <c r="I2189" s="185">
        <v>0</v>
      </c>
      <c r="J2189" s="185">
        <v>4</v>
      </c>
      <c r="K2189" s="185">
        <v>480</v>
      </c>
      <c r="L2189" s="185">
        <v>26.01</v>
      </c>
      <c r="M2189" s="186">
        <v>34.119999999999997</v>
      </c>
      <c r="N2189" s="187">
        <f>IF(Tabla2[[#This Row],[LECHE RETIRO DIA]]&lt;&gt;ISBLANK(Tabla2[[#This Row],[LECHE RETIRO DIA]]),SUM(Tabla2[[#This Row],[LECHE TANQUE DIA]:[LECHE RETIRO DIA]]),SUM(Tabla2[[#This Row],[LECHE TANQUE DIA]:[LECHE AUTOCONSUMO DIA]]))</f>
        <v>1906</v>
      </c>
      <c r="O2189" s="188">
        <f t="shared" si="493"/>
        <v>0.96379853095487933</v>
      </c>
      <c r="P2189" s="189">
        <f t="shared" si="494"/>
        <v>20.717391304347824</v>
      </c>
      <c r="Q2189" s="189">
        <f t="shared" si="495"/>
        <v>19.967391304347824</v>
      </c>
      <c r="R2189" s="189">
        <f t="shared" si="496"/>
        <v>15</v>
      </c>
      <c r="S2189" s="189">
        <f t="shared" si="497"/>
        <v>3.9708333333333332</v>
      </c>
      <c r="T2189" s="189">
        <f t="shared" si="498"/>
        <v>5.2173913043478262</v>
      </c>
      <c r="U2189" s="189">
        <f t="shared" si="499"/>
        <v>73.279507881583996</v>
      </c>
      <c r="V2189" s="189">
        <f t="shared" si="500"/>
        <v>3.5371011149557861</v>
      </c>
      <c r="W2189" s="189">
        <f>IFERROR(H2189/M2189,Tabla2[[#This Row],[CARGA PRODUCCION (ANIMALES/HA)]])</f>
        <v>3.3118405627198126</v>
      </c>
      <c r="X2189" s="190"/>
      <c r="Y2189" s="190"/>
      <c r="Z2189" s="190"/>
      <c r="AA2189" s="191"/>
      <c r="AB2189" s="188" t="str">
        <f t="shared" si="501"/>
        <v/>
      </c>
      <c r="AC2189" s="192" t="str">
        <f t="shared" si="492"/>
        <v/>
      </c>
      <c r="AD2189" s="185"/>
    </row>
    <row r="2190" spans="1:30">
      <c r="A2190" s="184">
        <v>45237</v>
      </c>
      <c r="B2190" s="185" t="s">
        <v>88</v>
      </c>
      <c r="C2190" s="185">
        <v>855</v>
      </c>
      <c r="D2190" s="185">
        <v>40</v>
      </c>
      <c r="E2190" s="185">
        <v>9</v>
      </c>
      <c r="F2190" s="185"/>
      <c r="G2190" s="185">
        <v>46</v>
      </c>
      <c r="H2190" s="185">
        <v>46</v>
      </c>
      <c r="I2190" s="185">
        <v>2</v>
      </c>
      <c r="J2190" s="185">
        <v>7</v>
      </c>
      <c r="K2190" s="185">
        <v>180</v>
      </c>
      <c r="L2190" s="185">
        <v>14</v>
      </c>
      <c r="M2190" s="186">
        <v>15</v>
      </c>
      <c r="N2190" s="187">
        <f>IF(Tabla2[[#This Row],[LECHE RETIRO DIA]]&lt;&gt;ISBLANK(Tabla2[[#This Row],[LECHE RETIRO DIA]]),SUM(Tabla2[[#This Row],[LECHE TANQUE DIA]:[LECHE RETIRO DIA]]),SUM(Tabla2[[#This Row],[LECHE TANQUE DIA]:[LECHE AUTOCONSUMO DIA]]))</f>
        <v>904</v>
      </c>
      <c r="O2190" s="188">
        <f t="shared" si="493"/>
        <v>0.94579646017699115</v>
      </c>
      <c r="P2190" s="189">
        <f t="shared" si="494"/>
        <v>19.652173913043477</v>
      </c>
      <c r="Q2190" s="189">
        <f t="shared" si="495"/>
        <v>18.586956521739129</v>
      </c>
      <c r="R2190" s="189">
        <f t="shared" si="496"/>
        <v>5.7142857142857144</v>
      </c>
      <c r="S2190" s="189">
        <f t="shared" si="497"/>
        <v>5.0222222222222221</v>
      </c>
      <c r="T2190" s="189">
        <f t="shared" si="498"/>
        <v>3.9130434782608696</v>
      </c>
      <c r="U2190" s="189">
        <f t="shared" si="499"/>
        <v>64.571428571428569</v>
      </c>
      <c r="V2190" s="189">
        <f t="shared" si="500"/>
        <v>3.2857142857142856</v>
      </c>
      <c r="W2190" s="189">
        <f>IFERROR(H2190/M2190,Tabla2[[#This Row],[CARGA PRODUCCION (ANIMALES/HA)]])</f>
        <v>3.0666666666666669</v>
      </c>
      <c r="X2190" s="190"/>
      <c r="Y2190" s="190"/>
      <c r="Z2190" s="190"/>
      <c r="AA2190" s="191"/>
      <c r="AB2190" s="188" t="str">
        <f t="shared" si="501"/>
        <v/>
      </c>
      <c r="AC2190" s="192" t="str">
        <f t="shared" si="492"/>
        <v/>
      </c>
      <c r="AD2190" s="185"/>
    </row>
    <row r="2191" spans="1:30">
      <c r="A2191" s="184">
        <v>45238</v>
      </c>
      <c r="B2191" s="185" t="s">
        <v>81</v>
      </c>
      <c r="C2191" s="185">
        <v>1921</v>
      </c>
      <c r="D2191" s="185">
        <v>30</v>
      </c>
      <c r="E2191" s="185">
        <v>9</v>
      </c>
      <c r="F2191" s="185"/>
      <c r="G2191" s="185">
        <v>95</v>
      </c>
      <c r="H2191" s="185">
        <v>97</v>
      </c>
      <c r="I2191" s="185">
        <v>1</v>
      </c>
      <c r="J2191" s="185">
        <v>13</v>
      </c>
      <c r="K2191" s="185">
        <v>600</v>
      </c>
      <c r="L2191" s="185">
        <v>23.4</v>
      </c>
      <c r="M2191" s="186">
        <v>31.01</v>
      </c>
      <c r="N2191" s="187">
        <f>IF(Tabla2[[#This Row],[LECHE RETIRO DIA]]&lt;&gt;ISBLANK(Tabla2[[#This Row],[LECHE RETIRO DIA]]),SUM(Tabla2[[#This Row],[LECHE TANQUE DIA]:[LECHE RETIRO DIA]]),SUM(Tabla2[[#This Row],[LECHE TANQUE DIA]:[LECHE AUTOCONSUMO DIA]]))</f>
        <v>1960</v>
      </c>
      <c r="O2191" s="188">
        <f t="shared" si="493"/>
        <v>0.98010204081632657</v>
      </c>
      <c r="P2191" s="189">
        <f t="shared" si="494"/>
        <v>20.631578947368421</v>
      </c>
      <c r="Q2191" s="189">
        <f t="shared" si="495"/>
        <v>20.221052631578946</v>
      </c>
      <c r="R2191" s="189">
        <f t="shared" si="496"/>
        <v>2.3076923076923075</v>
      </c>
      <c r="S2191" s="189">
        <f t="shared" si="497"/>
        <v>3.2666666666666666</v>
      </c>
      <c r="T2191" s="189">
        <f t="shared" si="498"/>
        <v>6.3157894736842106</v>
      </c>
      <c r="U2191" s="189">
        <f t="shared" si="499"/>
        <v>83.760683760683762</v>
      </c>
      <c r="V2191" s="189">
        <f t="shared" si="500"/>
        <v>4.0598290598290605</v>
      </c>
      <c r="W2191" s="189">
        <f>IFERROR(H2191/M2191,Tabla2[[#This Row],[CARGA PRODUCCION (ANIMALES/HA)]])</f>
        <v>3.1280232183166721</v>
      </c>
      <c r="X2191" s="190"/>
      <c r="Y2191" s="190"/>
      <c r="Z2191" s="190"/>
      <c r="AA2191" s="191"/>
      <c r="AB2191" s="188" t="str">
        <f t="shared" si="501"/>
        <v/>
      </c>
      <c r="AC2191" s="192" t="str">
        <f t="shared" si="492"/>
        <v/>
      </c>
      <c r="AD2191" s="185"/>
    </row>
    <row r="2192" spans="1:30">
      <c r="A2192" s="184">
        <v>45238</v>
      </c>
      <c r="B2192" s="185" t="s">
        <v>83</v>
      </c>
      <c r="C2192" s="185">
        <v>2200</v>
      </c>
      <c r="D2192" s="185">
        <v>40</v>
      </c>
      <c r="E2192" s="185">
        <v>9</v>
      </c>
      <c r="F2192" s="185"/>
      <c r="G2192" s="185">
        <v>115</v>
      </c>
      <c r="H2192" s="185">
        <v>137</v>
      </c>
      <c r="I2192" s="185">
        <v>2</v>
      </c>
      <c r="J2192" s="185">
        <v>23</v>
      </c>
      <c r="K2192" s="185">
        <v>680</v>
      </c>
      <c r="L2192" s="185">
        <v>29.8</v>
      </c>
      <c r="M2192" s="186">
        <v>36.590000000000003</v>
      </c>
      <c r="N2192" s="187">
        <f>IF(Tabla2[[#This Row],[LECHE RETIRO DIA]]&lt;&gt;ISBLANK(Tabla2[[#This Row],[LECHE RETIRO DIA]]),SUM(Tabla2[[#This Row],[LECHE TANQUE DIA]:[LECHE RETIRO DIA]]),SUM(Tabla2[[#This Row],[LECHE TANQUE DIA]:[LECHE AUTOCONSUMO DIA]]))</f>
        <v>2249</v>
      </c>
      <c r="O2192" s="188">
        <f t="shared" si="493"/>
        <v>0.97821253890618054</v>
      </c>
      <c r="P2192" s="189">
        <f t="shared" si="494"/>
        <v>19.556521739130435</v>
      </c>
      <c r="Q2192" s="189">
        <f t="shared" si="495"/>
        <v>19.130434782608695</v>
      </c>
      <c r="R2192" s="189">
        <f t="shared" si="496"/>
        <v>1.7391304347826086</v>
      </c>
      <c r="S2192" s="189">
        <f t="shared" si="497"/>
        <v>3.3073529411764704</v>
      </c>
      <c r="T2192" s="189">
        <f t="shared" si="498"/>
        <v>5.9130434782608692</v>
      </c>
      <c r="U2192" s="189">
        <f t="shared" si="499"/>
        <v>75.469798657718115</v>
      </c>
      <c r="V2192" s="189">
        <f t="shared" si="500"/>
        <v>3.8590604026845639</v>
      </c>
      <c r="W2192" s="189">
        <f>IFERROR(H2192/M2192,Tabla2[[#This Row],[CARGA PRODUCCION (ANIMALES/HA)]])</f>
        <v>3.7441924022957087</v>
      </c>
      <c r="X2192" s="190"/>
      <c r="Y2192" s="190"/>
      <c r="Z2192" s="190"/>
      <c r="AA2192" s="191"/>
      <c r="AB2192" s="188" t="str">
        <f t="shared" si="501"/>
        <v/>
      </c>
      <c r="AC2192" s="192" t="str">
        <f t="shared" si="492"/>
        <v/>
      </c>
      <c r="AD2192" s="185"/>
    </row>
    <row r="2193" spans="1:30">
      <c r="A2193" s="184">
        <v>45238</v>
      </c>
      <c r="B2193" s="185" t="s">
        <v>85</v>
      </c>
      <c r="C2193" s="185">
        <v>1820</v>
      </c>
      <c r="D2193" s="185">
        <v>60</v>
      </c>
      <c r="E2193" s="185">
        <v>9</v>
      </c>
      <c r="F2193" s="185"/>
      <c r="G2193" s="185">
        <v>94</v>
      </c>
      <c r="H2193" s="185">
        <v>113</v>
      </c>
      <c r="I2193" s="185">
        <v>0</v>
      </c>
      <c r="J2193" s="185">
        <v>4</v>
      </c>
      <c r="K2193" s="185">
        <v>480</v>
      </c>
      <c r="L2193" s="185">
        <v>26.01</v>
      </c>
      <c r="M2193" s="186">
        <v>34.119999999999997</v>
      </c>
      <c r="N2193" s="187">
        <f>IF(Tabla2[[#This Row],[LECHE RETIRO DIA]]&lt;&gt;ISBLANK(Tabla2[[#This Row],[LECHE RETIRO DIA]]),SUM(Tabla2[[#This Row],[LECHE TANQUE DIA]:[LECHE RETIRO DIA]]),SUM(Tabla2[[#This Row],[LECHE TANQUE DIA]:[LECHE AUTOCONSUMO DIA]]))</f>
        <v>1889</v>
      </c>
      <c r="O2193" s="188">
        <f t="shared" si="493"/>
        <v>0.96347273689782953</v>
      </c>
      <c r="P2193" s="189">
        <f t="shared" si="494"/>
        <v>20.095744680851062</v>
      </c>
      <c r="Q2193" s="189">
        <f t="shared" si="495"/>
        <v>19.361702127659573</v>
      </c>
      <c r="R2193" s="189">
        <f t="shared" si="496"/>
        <v>15</v>
      </c>
      <c r="S2193" s="189">
        <f t="shared" si="497"/>
        <v>3.9354166666666668</v>
      </c>
      <c r="T2193" s="189">
        <f t="shared" si="498"/>
        <v>5.1063829787234045</v>
      </c>
      <c r="U2193" s="189">
        <f t="shared" si="499"/>
        <v>72.625913110342168</v>
      </c>
      <c r="V2193" s="189">
        <f t="shared" si="500"/>
        <v>3.613994617454825</v>
      </c>
      <c r="W2193" s="189">
        <f>IFERROR(H2193/M2193,Tabla2[[#This Row],[CARGA PRODUCCION (ANIMALES/HA)]])</f>
        <v>3.3118405627198126</v>
      </c>
      <c r="X2193" s="190"/>
      <c r="Y2193" s="190"/>
      <c r="Z2193" s="190"/>
      <c r="AA2193" s="191"/>
      <c r="AB2193" s="188" t="str">
        <f t="shared" si="501"/>
        <v/>
      </c>
      <c r="AC2193" s="192" t="str">
        <f t="shared" si="492"/>
        <v/>
      </c>
      <c r="AD2193" s="185"/>
    </row>
    <row r="2194" spans="1:30">
      <c r="A2194" s="184">
        <v>45238</v>
      </c>
      <c r="B2194" s="185" t="s">
        <v>88</v>
      </c>
      <c r="C2194" s="185">
        <v>812</v>
      </c>
      <c r="D2194" s="185">
        <v>40</v>
      </c>
      <c r="E2194" s="185">
        <v>5</v>
      </c>
      <c r="F2194" s="185"/>
      <c r="G2194" s="185">
        <v>46</v>
      </c>
      <c r="H2194" s="185">
        <v>46</v>
      </c>
      <c r="I2194" s="185">
        <v>2</v>
      </c>
      <c r="J2194" s="185">
        <v>7</v>
      </c>
      <c r="K2194" s="185">
        <v>180</v>
      </c>
      <c r="L2194" s="185">
        <v>14</v>
      </c>
      <c r="M2194" s="186">
        <v>15</v>
      </c>
      <c r="N2194" s="187">
        <f>IF(Tabla2[[#This Row],[LECHE RETIRO DIA]]&lt;&gt;ISBLANK(Tabla2[[#This Row],[LECHE RETIRO DIA]]),SUM(Tabla2[[#This Row],[LECHE TANQUE DIA]:[LECHE RETIRO DIA]]),SUM(Tabla2[[#This Row],[LECHE TANQUE DIA]:[LECHE AUTOCONSUMO DIA]]))</f>
        <v>857</v>
      </c>
      <c r="O2194" s="188">
        <f t="shared" si="493"/>
        <v>0.94749124854142353</v>
      </c>
      <c r="P2194" s="189">
        <f t="shared" si="494"/>
        <v>18.630434782608695</v>
      </c>
      <c r="Q2194" s="189">
        <f t="shared" si="495"/>
        <v>17.652173913043477</v>
      </c>
      <c r="R2194" s="189">
        <f t="shared" si="496"/>
        <v>5.7142857142857144</v>
      </c>
      <c r="S2194" s="189">
        <f t="shared" si="497"/>
        <v>4.7611111111111111</v>
      </c>
      <c r="T2194" s="189">
        <f t="shared" si="498"/>
        <v>3.9130434782608696</v>
      </c>
      <c r="U2194" s="189">
        <f t="shared" si="499"/>
        <v>61.214285714285715</v>
      </c>
      <c r="V2194" s="189">
        <f t="shared" si="500"/>
        <v>3.2857142857142856</v>
      </c>
      <c r="W2194" s="189">
        <f>IFERROR(H2194/M2194,Tabla2[[#This Row],[CARGA PRODUCCION (ANIMALES/HA)]])</f>
        <v>3.0666666666666669</v>
      </c>
      <c r="X2194" s="190"/>
      <c r="Y2194" s="190"/>
      <c r="Z2194" s="190"/>
      <c r="AA2194" s="191"/>
      <c r="AB2194" s="188" t="str">
        <f t="shared" si="501"/>
        <v/>
      </c>
      <c r="AC2194" s="192" t="str">
        <f t="shared" si="492"/>
        <v/>
      </c>
      <c r="AD2194" s="185"/>
    </row>
    <row r="2195" spans="1:30">
      <c r="A2195" s="184">
        <v>45239</v>
      </c>
      <c r="B2195" s="185" t="s">
        <v>81</v>
      </c>
      <c r="C2195" s="185">
        <v>1990</v>
      </c>
      <c r="D2195" s="185">
        <v>50</v>
      </c>
      <c r="E2195" s="185">
        <v>9</v>
      </c>
      <c r="F2195" s="185"/>
      <c r="G2195" s="185">
        <v>97</v>
      </c>
      <c r="H2195" s="185">
        <v>99</v>
      </c>
      <c r="I2195" s="185">
        <v>1</v>
      </c>
      <c r="J2195" s="185">
        <v>16</v>
      </c>
      <c r="K2195" s="185">
        <v>600</v>
      </c>
      <c r="L2195" s="185">
        <v>23.4</v>
      </c>
      <c r="M2195" s="186">
        <v>31.01</v>
      </c>
      <c r="N2195" s="187">
        <f>IF(Tabla2[[#This Row],[LECHE RETIRO DIA]]&lt;&gt;ISBLANK(Tabla2[[#This Row],[LECHE RETIRO DIA]]),SUM(Tabla2[[#This Row],[LECHE TANQUE DIA]:[LECHE RETIRO DIA]]),SUM(Tabla2[[#This Row],[LECHE TANQUE DIA]:[LECHE AUTOCONSUMO DIA]]))</f>
        <v>2049</v>
      </c>
      <c r="O2195" s="188">
        <f t="shared" si="493"/>
        <v>0.9712054660810151</v>
      </c>
      <c r="P2195" s="189">
        <f t="shared" si="494"/>
        <v>21.123711340206185</v>
      </c>
      <c r="Q2195" s="189">
        <f t="shared" si="495"/>
        <v>20.515463917525775</v>
      </c>
      <c r="R2195" s="189">
        <f t="shared" si="496"/>
        <v>3.125</v>
      </c>
      <c r="S2195" s="189">
        <f t="shared" si="497"/>
        <v>3.415</v>
      </c>
      <c r="T2195" s="189">
        <f t="shared" si="498"/>
        <v>6.1855670103092786</v>
      </c>
      <c r="U2195" s="189">
        <f t="shared" si="499"/>
        <v>87.564102564102569</v>
      </c>
      <c r="V2195" s="189">
        <f t="shared" si="500"/>
        <v>4.1452991452991457</v>
      </c>
      <c r="W2195" s="189">
        <f>IFERROR(H2195/M2195,Tabla2[[#This Row],[CARGA PRODUCCION (ANIMALES/HA)]])</f>
        <v>3.1925185424056752</v>
      </c>
      <c r="X2195" s="190"/>
      <c r="Y2195" s="190"/>
      <c r="Z2195" s="190"/>
      <c r="AA2195" s="191"/>
      <c r="AB2195" s="188" t="str">
        <f t="shared" si="501"/>
        <v/>
      </c>
      <c r="AC2195" s="192" t="str">
        <f t="shared" si="492"/>
        <v/>
      </c>
      <c r="AD2195" s="185"/>
    </row>
    <row r="2196" spans="1:30">
      <c r="A2196" s="184">
        <v>45239</v>
      </c>
      <c r="B2196" s="185" t="s">
        <v>83</v>
      </c>
      <c r="C2196" s="185">
        <v>2194</v>
      </c>
      <c r="D2196" s="185">
        <v>40</v>
      </c>
      <c r="E2196" s="185">
        <v>9</v>
      </c>
      <c r="F2196" s="185"/>
      <c r="G2196" s="185">
        <v>116</v>
      </c>
      <c r="H2196" s="185">
        <v>135</v>
      </c>
      <c r="I2196" s="185">
        <v>2</v>
      </c>
      <c r="J2196" s="185">
        <v>23</v>
      </c>
      <c r="K2196" s="185">
        <v>680</v>
      </c>
      <c r="L2196" s="185">
        <v>29.8</v>
      </c>
      <c r="M2196" s="186">
        <v>36.590000000000003</v>
      </c>
      <c r="N2196" s="187">
        <f>IF(Tabla2[[#This Row],[LECHE RETIRO DIA]]&lt;&gt;ISBLANK(Tabla2[[#This Row],[LECHE RETIRO DIA]]),SUM(Tabla2[[#This Row],[LECHE TANQUE DIA]:[LECHE RETIRO DIA]]),SUM(Tabla2[[#This Row],[LECHE TANQUE DIA]:[LECHE AUTOCONSUMO DIA]]))</f>
        <v>2243</v>
      </c>
      <c r="O2196" s="188">
        <f t="shared" si="493"/>
        <v>0.97815425769059294</v>
      </c>
      <c r="P2196" s="189">
        <f t="shared" si="494"/>
        <v>19.336206896551722</v>
      </c>
      <c r="Q2196" s="189">
        <f t="shared" si="495"/>
        <v>18.913793103448278</v>
      </c>
      <c r="R2196" s="189">
        <f t="shared" si="496"/>
        <v>1.7391304347826086</v>
      </c>
      <c r="S2196" s="189">
        <f t="shared" si="497"/>
        <v>3.2985294117647057</v>
      </c>
      <c r="T2196" s="189">
        <f t="shared" si="498"/>
        <v>5.8620689655172411</v>
      </c>
      <c r="U2196" s="189">
        <f t="shared" si="499"/>
        <v>75.268456375838923</v>
      </c>
      <c r="V2196" s="189">
        <f t="shared" si="500"/>
        <v>3.8926174496644292</v>
      </c>
      <c r="W2196" s="189">
        <f>IFERROR(H2196/M2196,Tabla2[[#This Row],[CARGA PRODUCCION (ANIMALES/HA)]])</f>
        <v>3.6895326591965016</v>
      </c>
      <c r="X2196" s="190"/>
      <c r="Y2196" s="190"/>
      <c r="Z2196" s="190"/>
      <c r="AA2196" s="191"/>
      <c r="AB2196" s="188" t="str">
        <f t="shared" si="501"/>
        <v/>
      </c>
      <c r="AC2196" s="192" t="str">
        <f t="shared" si="492"/>
        <v/>
      </c>
      <c r="AD2196" s="185"/>
    </row>
    <row r="2197" spans="1:30">
      <c r="A2197" s="184">
        <v>45239</v>
      </c>
      <c r="B2197" s="185" t="s">
        <v>85</v>
      </c>
      <c r="C2197" s="185">
        <v>1820</v>
      </c>
      <c r="D2197" s="185">
        <v>60</v>
      </c>
      <c r="E2197" s="185">
        <v>9</v>
      </c>
      <c r="F2197" s="185"/>
      <c r="G2197" s="185">
        <v>96</v>
      </c>
      <c r="H2197" s="185">
        <v>113</v>
      </c>
      <c r="I2197" s="185">
        <v>0</v>
      </c>
      <c r="J2197" s="185">
        <v>4</v>
      </c>
      <c r="K2197" s="185">
        <v>480</v>
      </c>
      <c r="L2197" s="185">
        <v>26.01</v>
      </c>
      <c r="M2197" s="186">
        <v>34.119999999999997</v>
      </c>
      <c r="N2197" s="187">
        <f>IF(Tabla2[[#This Row],[LECHE RETIRO DIA]]&lt;&gt;ISBLANK(Tabla2[[#This Row],[LECHE RETIRO DIA]]),SUM(Tabla2[[#This Row],[LECHE TANQUE DIA]:[LECHE RETIRO DIA]]),SUM(Tabla2[[#This Row],[LECHE TANQUE DIA]:[LECHE AUTOCONSUMO DIA]]))</f>
        <v>1889</v>
      </c>
      <c r="O2197" s="188">
        <f t="shared" si="493"/>
        <v>0.96347273689782953</v>
      </c>
      <c r="P2197" s="189">
        <f t="shared" si="494"/>
        <v>19.677083333333332</v>
      </c>
      <c r="Q2197" s="189">
        <f t="shared" si="495"/>
        <v>18.958333333333332</v>
      </c>
      <c r="R2197" s="189">
        <f t="shared" si="496"/>
        <v>15</v>
      </c>
      <c r="S2197" s="189">
        <f t="shared" si="497"/>
        <v>3.9354166666666668</v>
      </c>
      <c r="T2197" s="189">
        <f t="shared" si="498"/>
        <v>5</v>
      </c>
      <c r="U2197" s="189">
        <f t="shared" si="499"/>
        <v>72.625913110342168</v>
      </c>
      <c r="V2197" s="189">
        <f t="shared" si="500"/>
        <v>3.6908881199538635</v>
      </c>
      <c r="W2197" s="189">
        <f>IFERROR(H2197/M2197,Tabla2[[#This Row],[CARGA PRODUCCION (ANIMALES/HA)]])</f>
        <v>3.3118405627198126</v>
      </c>
      <c r="X2197" s="190"/>
      <c r="Y2197" s="190"/>
      <c r="Z2197" s="190"/>
      <c r="AA2197" s="191"/>
      <c r="AB2197" s="188" t="str">
        <f t="shared" si="501"/>
        <v/>
      </c>
      <c r="AC2197" s="192" t="str">
        <f t="shared" si="492"/>
        <v/>
      </c>
      <c r="AD2197" s="185"/>
    </row>
    <row r="2198" spans="1:30">
      <c r="A2198" s="184">
        <v>45239</v>
      </c>
      <c r="B2198" s="185" t="s">
        <v>88</v>
      </c>
      <c r="C2198" s="185">
        <v>864</v>
      </c>
      <c r="D2198" s="185">
        <v>40</v>
      </c>
      <c r="E2198" s="185">
        <v>5</v>
      </c>
      <c r="F2198" s="185"/>
      <c r="G2198" s="185">
        <v>45</v>
      </c>
      <c r="H2198" s="185">
        <v>45</v>
      </c>
      <c r="I2198" s="185">
        <v>1</v>
      </c>
      <c r="J2198" s="185">
        <v>7</v>
      </c>
      <c r="K2198" s="185">
        <v>180</v>
      </c>
      <c r="L2198" s="185">
        <v>14</v>
      </c>
      <c r="M2198" s="186">
        <v>15</v>
      </c>
      <c r="N2198" s="187">
        <f>IF(Tabla2[[#This Row],[LECHE RETIRO DIA]]&lt;&gt;ISBLANK(Tabla2[[#This Row],[LECHE RETIRO DIA]]),SUM(Tabla2[[#This Row],[LECHE TANQUE DIA]:[LECHE RETIRO DIA]]),SUM(Tabla2[[#This Row],[LECHE TANQUE DIA]:[LECHE AUTOCONSUMO DIA]]))</f>
        <v>909</v>
      </c>
      <c r="O2198" s="188">
        <f t="shared" si="493"/>
        <v>0.95049504950495045</v>
      </c>
      <c r="P2198" s="189">
        <f t="shared" si="494"/>
        <v>20.2</v>
      </c>
      <c r="Q2198" s="189">
        <f t="shared" si="495"/>
        <v>19.2</v>
      </c>
      <c r="R2198" s="189">
        <f t="shared" si="496"/>
        <v>5.7142857142857144</v>
      </c>
      <c r="S2198" s="189">
        <f t="shared" si="497"/>
        <v>5.05</v>
      </c>
      <c r="T2198" s="189">
        <f t="shared" si="498"/>
        <v>4</v>
      </c>
      <c r="U2198" s="189">
        <f t="shared" si="499"/>
        <v>64.928571428571431</v>
      </c>
      <c r="V2198" s="189">
        <f t="shared" si="500"/>
        <v>3.2142857142857144</v>
      </c>
      <c r="W2198" s="189">
        <f>IFERROR(H2198/M2198,Tabla2[[#This Row],[CARGA PRODUCCION (ANIMALES/HA)]])</f>
        <v>3</v>
      </c>
      <c r="X2198" s="190"/>
      <c r="Y2198" s="190"/>
      <c r="Z2198" s="190"/>
      <c r="AA2198" s="191"/>
      <c r="AB2198" s="188" t="str">
        <f t="shared" si="501"/>
        <v/>
      </c>
      <c r="AC2198" s="192" t="str">
        <f t="shared" ref="AC2198:AC2261" si="502">IFERROR(1-AB2198,"")</f>
        <v/>
      </c>
      <c r="AD2198" s="185"/>
    </row>
    <row r="2199" spans="1:30">
      <c r="A2199" s="184">
        <v>45240</v>
      </c>
      <c r="B2199" s="185" t="s">
        <v>81</v>
      </c>
      <c r="C2199" s="185">
        <v>1953</v>
      </c>
      <c r="D2199" s="185">
        <v>50</v>
      </c>
      <c r="E2199" s="185">
        <v>9</v>
      </c>
      <c r="F2199" s="185"/>
      <c r="G2199" s="185">
        <v>97</v>
      </c>
      <c r="H2199" s="185">
        <v>99</v>
      </c>
      <c r="I2199" s="185">
        <v>1</v>
      </c>
      <c r="J2199" s="185">
        <v>16</v>
      </c>
      <c r="K2199" s="185">
        <v>600</v>
      </c>
      <c r="L2199" s="185">
        <v>23.4</v>
      </c>
      <c r="M2199" s="186">
        <v>31.01</v>
      </c>
      <c r="N2199" s="187">
        <f>IF(Tabla2[[#This Row],[LECHE RETIRO DIA]]&lt;&gt;ISBLANK(Tabla2[[#This Row],[LECHE RETIRO DIA]]),SUM(Tabla2[[#This Row],[LECHE TANQUE DIA]:[LECHE RETIRO DIA]]),SUM(Tabla2[[#This Row],[LECHE TANQUE DIA]:[LECHE AUTOCONSUMO DIA]]))</f>
        <v>2012</v>
      </c>
      <c r="O2199" s="188">
        <f t="shared" si="493"/>
        <v>0.97067594433399607</v>
      </c>
      <c r="P2199" s="189">
        <f t="shared" si="494"/>
        <v>20.742268041237114</v>
      </c>
      <c r="Q2199" s="189">
        <f t="shared" si="495"/>
        <v>20.134020618556701</v>
      </c>
      <c r="R2199" s="189">
        <f t="shared" si="496"/>
        <v>3.125</v>
      </c>
      <c r="S2199" s="189">
        <f t="shared" si="497"/>
        <v>3.3533333333333335</v>
      </c>
      <c r="T2199" s="189">
        <f t="shared" si="498"/>
        <v>6.1855670103092786</v>
      </c>
      <c r="U2199" s="189">
        <f t="shared" si="499"/>
        <v>85.98290598290599</v>
      </c>
      <c r="V2199" s="189">
        <f t="shared" si="500"/>
        <v>4.1452991452991457</v>
      </c>
      <c r="W2199" s="189">
        <f>IFERROR(H2199/M2199,Tabla2[[#This Row],[CARGA PRODUCCION (ANIMALES/HA)]])</f>
        <v>3.1925185424056752</v>
      </c>
      <c r="X2199" s="190"/>
      <c r="Y2199" s="190"/>
      <c r="Z2199" s="190"/>
      <c r="AA2199" s="191"/>
      <c r="AB2199" s="188" t="str">
        <f t="shared" si="501"/>
        <v/>
      </c>
      <c r="AC2199" s="192" t="str">
        <f t="shared" si="502"/>
        <v/>
      </c>
      <c r="AD2199" s="185"/>
    </row>
    <row r="2200" spans="1:30">
      <c r="A2200" s="184">
        <v>45240</v>
      </c>
      <c r="B2200" s="185" t="s">
        <v>83</v>
      </c>
      <c r="C2200" s="185">
        <v>2328</v>
      </c>
      <c r="D2200" s="185">
        <v>40</v>
      </c>
      <c r="E2200" s="185">
        <v>9</v>
      </c>
      <c r="F2200" s="185"/>
      <c r="G2200" s="185">
        <v>116</v>
      </c>
      <c r="H2200" s="185">
        <v>135</v>
      </c>
      <c r="I2200" s="185">
        <v>2</v>
      </c>
      <c r="J2200" s="185">
        <v>23</v>
      </c>
      <c r="K2200" s="185">
        <v>680</v>
      </c>
      <c r="L2200" s="185">
        <v>28.9</v>
      </c>
      <c r="M2200" s="186">
        <v>36.590000000000003</v>
      </c>
      <c r="N2200" s="187">
        <f>IF(Tabla2[[#This Row],[LECHE RETIRO DIA]]&lt;&gt;ISBLANK(Tabla2[[#This Row],[LECHE RETIRO DIA]]),SUM(Tabla2[[#This Row],[LECHE TANQUE DIA]:[LECHE RETIRO DIA]]),SUM(Tabla2[[#This Row],[LECHE TANQUE DIA]:[LECHE AUTOCONSUMO DIA]]))</f>
        <v>2377</v>
      </c>
      <c r="O2200" s="188">
        <f t="shared" si="493"/>
        <v>0.97938578039545643</v>
      </c>
      <c r="P2200" s="189">
        <f t="shared" si="494"/>
        <v>20.491379310344829</v>
      </c>
      <c r="Q2200" s="189">
        <f t="shared" si="495"/>
        <v>20.068965517241381</v>
      </c>
      <c r="R2200" s="189">
        <f t="shared" si="496"/>
        <v>1.7391304347826086</v>
      </c>
      <c r="S2200" s="189">
        <f t="shared" si="497"/>
        <v>3.4955882352941177</v>
      </c>
      <c r="T2200" s="189">
        <f t="shared" si="498"/>
        <v>5.8620689655172411</v>
      </c>
      <c r="U2200" s="189">
        <f t="shared" si="499"/>
        <v>82.249134948096895</v>
      </c>
      <c r="V2200" s="189">
        <f t="shared" si="500"/>
        <v>4.0138408304498272</v>
      </c>
      <c r="W2200" s="189">
        <f>IFERROR(H2200/M2200,Tabla2[[#This Row],[CARGA PRODUCCION (ANIMALES/HA)]])</f>
        <v>3.6895326591965016</v>
      </c>
      <c r="X2200" s="190"/>
      <c r="Y2200" s="190"/>
      <c r="Z2200" s="190"/>
      <c r="AA2200" s="191"/>
      <c r="AB2200" s="188" t="str">
        <f t="shared" si="501"/>
        <v/>
      </c>
      <c r="AC2200" s="192" t="str">
        <f t="shared" si="502"/>
        <v/>
      </c>
      <c r="AD2200" s="185"/>
    </row>
    <row r="2201" spans="1:30">
      <c r="A2201" s="184">
        <v>45240</v>
      </c>
      <c r="B2201" s="185" t="s">
        <v>85</v>
      </c>
      <c r="C2201" s="185">
        <v>1833</v>
      </c>
      <c r="D2201" s="185">
        <v>60</v>
      </c>
      <c r="E2201" s="185">
        <v>9</v>
      </c>
      <c r="F2201" s="185"/>
      <c r="G2201" s="185">
        <v>96</v>
      </c>
      <c r="H2201" s="185">
        <v>113</v>
      </c>
      <c r="I2201" s="185">
        <v>0</v>
      </c>
      <c r="J2201" s="185">
        <v>4</v>
      </c>
      <c r="K2201" s="185">
        <v>480</v>
      </c>
      <c r="L2201" s="185">
        <v>26.01</v>
      </c>
      <c r="M2201" s="186">
        <v>34.119999999999997</v>
      </c>
      <c r="N2201" s="187">
        <f>IF(Tabla2[[#This Row],[LECHE RETIRO DIA]]&lt;&gt;ISBLANK(Tabla2[[#This Row],[LECHE RETIRO DIA]]),SUM(Tabla2[[#This Row],[LECHE TANQUE DIA]:[LECHE RETIRO DIA]]),SUM(Tabla2[[#This Row],[LECHE TANQUE DIA]:[LECHE AUTOCONSUMO DIA]]))</f>
        <v>1902</v>
      </c>
      <c r="O2201" s="188">
        <f t="shared" si="493"/>
        <v>0.9637223974763407</v>
      </c>
      <c r="P2201" s="189">
        <f t="shared" si="494"/>
        <v>19.8125</v>
      </c>
      <c r="Q2201" s="189">
        <f t="shared" si="495"/>
        <v>19.09375</v>
      </c>
      <c r="R2201" s="189">
        <f t="shared" si="496"/>
        <v>15</v>
      </c>
      <c r="S2201" s="189">
        <f t="shared" si="497"/>
        <v>3.9624999999999999</v>
      </c>
      <c r="T2201" s="189">
        <f t="shared" si="498"/>
        <v>5</v>
      </c>
      <c r="U2201" s="189">
        <f t="shared" si="499"/>
        <v>73.12572087658593</v>
      </c>
      <c r="V2201" s="189">
        <f t="shared" si="500"/>
        <v>3.6908881199538635</v>
      </c>
      <c r="W2201" s="189">
        <f>IFERROR(H2201/M2201,Tabla2[[#This Row],[CARGA PRODUCCION (ANIMALES/HA)]])</f>
        <v>3.3118405627198126</v>
      </c>
      <c r="X2201" s="190"/>
      <c r="Y2201" s="190"/>
      <c r="Z2201" s="190"/>
      <c r="AA2201" s="191"/>
      <c r="AB2201" s="188" t="str">
        <f t="shared" si="501"/>
        <v/>
      </c>
      <c r="AC2201" s="192" t="str">
        <f t="shared" si="502"/>
        <v/>
      </c>
      <c r="AD2201" s="185"/>
    </row>
    <row r="2202" spans="1:30">
      <c r="A2202" s="184">
        <v>45240</v>
      </c>
      <c r="B2202" s="185" t="s">
        <v>117</v>
      </c>
      <c r="C2202" s="185">
        <v>793</v>
      </c>
      <c r="D2202" s="185">
        <v>40</v>
      </c>
      <c r="E2202" s="185">
        <v>5</v>
      </c>
      <c r="F2202" s="185"/>
      <c r="G2202" s="185">
        <v>44</v>
      </c>
      <c r="H2202" s="185">
        <v>45</v>
      </c>
      <c r="I2202" s="185">
        <v>1</v>
      </c>
      <c r="J2202" s="185">
        <v>7</v>
      </c>
      <c r="K2202" s="185">
        <v>180</v>
      </c>
      <c r="L2202" s="185">
        <v>14</v>
      </c>
      <c r="M2202" s="186">
        <v>15</v>
      </c>
      <c r="N2202" s="187">
        <f>IF(Tabla2[[#This Row],[LECHE RETIRO DIA]]&lt;&gt;ISBLANK(Tabla2[[#This Row],[LECHE RETIRO DIA]]),SUM(Tabla2[[#This Row],[LECHE TANQUE DIA]:[LECHE RETIRO DIA]]),SUM(Tabla2[[#This Row],[LECHE TANQUE DIA]:[LECHE AUTOCONSUMO DIA]]))</f>
        <v>838</v>
      </c>
      <c r="O2202" s="188">
        <f t="shared" si="493"/>
        <v>0.94630071599045351</v>
      </c>
      <c r="P2202" s="189">
        <f t="shared" si="494"/>
        <v>19.045454545454547</v>
      </c>
      <c r="Q2202" s="189">
        <f t="shared" si="495"/>
        <v>18.022727272727273</v>
      </c>
      <c r="R2202" s="189">
        <f t="shared" si="496"/>
        <v>5.7142857142857144</v>
      </c>
      <c r="S2202" s="189">
        <f t="shared" si="497"/>
        <v>4.6555555555555559</v>
      </c>
      <c r="T2202" s="189">
        <f t="shared" si="498"/>
        <v>4.0909090909090908</v>
      </c>
      <c r="U2202" s="189">
        <f t="shared" si="499"/>
        <v>59.857142857142854</v>
      </c>
      <c r="V2202" s="189">
        <f t="shared" si="500"/>
        <v>3.1428571428571428</v>
      </c>
      <c r="W2202" s="189">
        <f>IFERROR(H2202/M2202,Tabla2[[#This Row],[CARGA PRODUCCION (ANIMALES/HA)]])</f>
        <v>3</v>
      </c>
      <c r="X2202" s="190"/>
      <c r="Y2202" s="190"/>
      <c r="Z2202" s="190"/>
      <c r="AA2202" s="191"/>
      <c r="AB2202" s="188" t="str">
        <f t="shared" si="501"/>
        <v/>
      </c>
      <c r="AC2202" s="192" t="str">
        <f t="shared" si="502"/>
        <v/>
      </c>
      <c r="AD2202" s="185"/>
    </row>
    <row r="2203" spans="1:30">
      <c r="A2203" s="184">
        <v>45241</v>
      </c>
      <c r="B2203" s="185" t="s">
        <v>81</v>
      </c>
      <c r="C2203" s="185">
        <v>1917</v>
      </c>
      <c r="D2203" s="185">
        <v>50</v>
      </c>
      <c r="E2203" s="185">
        <v>9</v>
      </c>
      <c r="F2203" s="185"/>
      <c r="G2203" s="185">
        <v>95</v>
      </c>
      <c r="H2203" s="185">
        <v>97</v>
      </c>
      <c r="I2203" s="185">
        <v>1</v>
      </c>
      <c r="J2203" s="185">
        <v>16</v>
      </c>
      <c r="K2203" s="185">
        <v>600</v>
      </c>
      <c r="L2203" s="185">
        <v>23.4</v>
      </c>
      <c r="M2203" s="186">
        <v>31.01</v>
      </c>
      <c r="N2203" s="187">
        <f>IF(Tabla2[[#This Row],[LECHE RETIRO DIA]]&lt;&gt;ISBLANK(Tabla2[[#This Row],[LECHE RETIRO DIA]]),SUM(Tabla2[[#This Row],[LECHE TANQUE DIA]:[LECHE RETIRO DIA]]),SUM(Tabla2[[#This Row],[LECHE TANQUE DIA]:[LECHE AUTOCONSUMO DIA]]))</f>
        <v>1976</v>
      </c>
      <c r="O2203" s="188">
        <f t="shared" si="493"/>
        <v>0.97014170040485825</v>
      </c>
      <c r="P2203" s="189">
        <f t="shared" si="494"/>
        <v>20.8</v>
      </c>
      <c r="Q2203" s="189">
        <f t="shared" si="495"/>
        <v>20.178947368421053</v>
      </c>
      <c r="R2203" s="189">
        <f t="shared" si="496"/>
        <v>3.125</v>
      </c>
      <c r="S2203" s="189">
        <f t="shared" si="497"/>
        <v>3.2933333333333334</v>
      </c>
      <c r="T2203" s="189">
        <f t="shared" si="498"/>
        <v>6.3157894736842106</v>
      </c>
      <c r="U2203" s="189">
        <f t="shared" si="499"/>
        <v>84.444444444444443</v>
      </c>
      <c r="V2203" s="189">
        <f t="shared" si="500"/>
        <v>4.0598290598290605</v>
      </c>
      <c r="W2203" s="189">
        <f>IFERROR(H2203/M2203,Tabla2[[#This Row],[CARGA PRODUCCION (ANIMALES/HA)]])</f>
        <v>3.1280232183166721</v>
      </c>
      <c r="X2203" s="190"/>
      <c r="Y2203" s="190"/>
      <c r="Z2203" s="190"/>
      <c r="AA2203" s="191"/>
      <c r="AB2203" s="188" t="str">
        <f t="shared" si="501"/>
        <v/>
      </c>
      <c r="AC2203" s="192" t="str">
        <f t="shared" si="502"/>
        <v/>
      </c>
      <c r="AD2203" s="185"/>
    </row>
    <row r="2204" spans="1:30">
      <c r="A2204" s="184">
        <v>45241</v>
      </c>
      <c r="B2204" s="185" t="s">
        <v>83</v>
      </c>
      <c r="C2204" s="185">
        <v>2260</v>
      </c>
      <c r="D2204" s="185">
        <v>40</v>
      </c>
      <c r="E2204" s="185">
        <v>9</v>
      </c>
      <c r="F2204" s="185"/>
      <c r="G2204" s="185">
        <v>116</v>
      </c>
      <c r="H2204" s="185">
        <v>135</v>
      </c>
      <c r="I2204" s="185">
        <v>2</v>
      </c>
      <c r="J2204" s="185">
        <v>23</v>
      </c>
      <c r="K2204" s="185">
        <v>680</v>
      </c>
      <c r="L2204" s="185">
        <v>29.8</v>
      </c>
      <c r="M2204" s="186">
        <v>36.590000000000003</v>
      </c>
      <c r="N2204" s="187">
        <f>IF(Tabla2[[#This Row],[LECHE RETIRO DIA]]&lt;&gt;ISBLANK(Tabla2[[#This Row],[LECHE RETIRO DIA]]),SUM(Tabla2[[#This Row],[LECHE TANQUE DIA]:[LECHE RETIRO DIA]]),SUM(Tabla2[[#This Row],[LECHE TANQUE DIA]:[LECHE AUTOCONSUMO DIA]]))</f>
        <v>2309</v>
      </c>
      <c r="O2204" s="188">
        <f t="shared" si="493"/>
        <v>0.97877869207449109</v>
      </c>
      <c r="P2204" s="189">
        <f t="shared" si="494"/>
        <v>19.905172413793103</v>
      </c>
      <c r="Q2204" s="189">
        <f t="shared" si="495"/>
        <v>19.482758620689655</v>
      </c>
      <c r="R2204" s="189">
        <f t="shared" si="496"/>
        <v>1.7391304347826086</v>
      </c>
      <c r="S2204" s="189">
        <f t="shared" si="497"/>
        <v>3.3955882352941176</v>
      </c>
      <c r="T2204" s="189">
        <f t="shared" si="498"/>
        <v>5.8620689655172411</v>
      </c>
      <c r="U2204" s="189">
        <f t="shared" si="499"/>
        <v>77.483221476510067</v>
      </c>
      <c r="V2204" s="189">
        <f t="shared" si="500"/>
        <v>3.8926174496644292</v>
      </c>
      <c r="W2204" s="189">
        <f>IFERROR(H2204/M2204,Tabla2[[#This Row],[CARGA PRODUCCION (ANIMALES/HA)]])</f>
        <v>3.6895326591965016</v>
      </c>
      <c r="X2204" s="190"/>
      <c r="Y2204" s="190"/>
      <c r="Z2204" s="190"/>
      <c r="AA2204" s="191"/>
      <c r="AB2204" s="188" t="str">
        <f t="shared" si="501"/>
        <v/>
      </c>
      <c r="AC2204" s="192" t="str">
        <f t="shared" si="502"/>
        <v/>
      </c>
      <c r="AD2204" s="185"/>
    </row>
    <row r="2205" spans="1:30">
      <c r="A2205" s="184">
        <v>45241</v>
      </c>
      <c r="B2205" s="185" t="s">
        <v>85</v>
      </c>
      <c r="C2205" s="185">
        <v>1829</v>
      </c>
      <c r="D2205" s="185">
        <v>60</v>
      </c>
      <c r="E2205" s="185">
        <v>9</v>
      </c>
      <c r="F2205" s="185"/>
      <c r="G2205" s="185">
        <v>97</v>
      </c>
      <c r="H2205" s="185">
        <v>113</v>
      </c>
      <c r="I2205" s="185">
        <v>0</v>
      </c>
      <c r="J2205" s="185">
        <v>4</v>
      </c>
      <c r="K2205" s="185">
        <v>480</v>
      </c>
      <c r="L2205" s="185">
        <v>26.01</v>
      </c>
      <c r="M2205" s="186">
        <v>34.119999999999997</v>
      </c>
      <c r="N2205" s="187">
        <f>IF(Tabla2[[#This Row],[LECHE RETIRO DIA]]&lt;&gt;ISBLANK(Tabla2[[#This Row],[LECHE RETIRO DIA]]),SUM(Tabla2[[#This Row],[LECHE TANQUE DIA]:[LECHE RETIRO DIA]]),SUM(Tabla2[[#This Row],[LECHE TANQUE DIA]:[LECHE AUTOCONSUMO DIA]]))</f>
        <v>1898</v>
      </c>
      <c r="O2205" s="188">
        <f t="shared" si="493"/>
        <v>0.96364594309799789</v>
      </c>
      <c r="P2205" s="189">
        <f t="shared" si="494"/>
        <v>19.567010309278352</v>
      </c>
      <c r="Q2205" s="189">
        <f t="shared" si="495"/>
        <v>18.855670103092784</v>
      </c>
      <c r="R2205" s="189">
        <f t="shared" si="496"/>
        <v>15</v>
      </c>
      <c r="S2205" s="189">
        <f t="shared" si="497"/>
        <v>3.9541666666666666</v>
      </c>
      <c r="T2205" s="189">
        <f t="shared" si="498"/>
        <v>4.9484536082474229</v>
      </c>
      <c r="U2205" s="189">
        <f t="shared" si="499"/>
        <v>72.971933871587851</v>
      </c>
      <c r="V2205" s="189">
        <f t="shared" si="500"/>
        <v>3.7293348712033829</v>
      </c>
      <c r="W2205" s="189">
        <f>IFERROR(H2205/M2205,Tabla2[[#This Row],[CARGA PRODUCCION (ANIMALES/HA)]])</f>
        <v>3.3118405627198126</v>
      </c>
      <c r="X2205" s="190"/>
      <c r="Y2205" s="190"/>
      <c r="Z2205" s="190"/>
      <c r="AA2205" s="191"/>
      <c r="AB2205" s="188" t="str">
        <f t="shared" si="501"/>
        <v/>
      </c>
      <c r="AC2205" s="192" t="str">
        <f t="shared" si="502"/>
        <v/>
      </c>
      <c r="AD2205" s="185"/>
    </row>
    <row r="2206" spans="1:30">
      <c r="A2206" s="184">
        <v>45241</v>
      </c>
      <c r="B2206" s="185" t="s">
        <v>88</v>
      </c>
      <c r="C2206" s="185">
        <v>845</v>
      </c>
      <c r="D2206" s="185">
        <v>40</v>
      </c>
      <c r="E2206" s="185">
        <v>5</v>
      </c>
      <c r="F2206" s="185"/>
      <c r="G2206" s="185">
        <v>44</v>
      </c>
      <c r="H2206" s="185">
        <v>45</v>
      </c>
      <c r="I2206" s="185">
        <v>1</v>
      </c>
      <c r="J2206" s="185">
        <v>7</v>
      </c>
      <c r="K2206" s="185">
        <v>180</v>
      </c>
      <c r="L2206" s="185">
        <v>14</v>
      </c>
      <c r="M2206" s="186">
        <v>15</v>
      </c>
      <c r="N2206" s="187">
        <f>IF(Tabla2[[#This Row],[LECHE RETIRO DIA]]&lt;&gt;ISBLANK(Tabla2[[#This Row],[LECHE RETIRO DIA]]),SUM(Tabla2[[#This Row],[LECHE TANQUE DIA]:[LECHE RETIRO DIA]]),SUM(Tabla2[[#This Row],[LECHE TANQUE DIA]:[LECHE AUTOCONSUMO DIA]]))</f>
        <v>890</v>
      </c>
      <c r="O2206" s="188">
        <f t="shared" si="493"/>
        <v>0.949438202247191</v>
      </c>
      <c r="P2206" s="189">
        <f t="shared" si="494"/>
        <v>20.227272727272727</v>
      </c>
      <c r="Q2206" s="189">
        <f t="shared" si="495"/>
        <v>19.204545454545453</v>
      </c>
      <c r="R2206" s="189">
        <f t="shared" si="496"/>
        <v>5.7142857142857144</v>
      </c>
      <c r="S2206" s="189">
        <f t="shared" si="497"/>
        <v>4.9444444444444446</v>
      </c>
      <c r="T2206" s="189">
        <f t="shared" si="498"/>
        <v>4.0909090909090908</v>
      </c>
      <c r="U2206" s="189">
        <f t="shared" si="499"/>
        <v>63.571428571428569</v>
      </c>
      <c r="V2206" s="189">
        <f t="shared" si="500"/>
        <v>3.1428571428571428</v>
      </c>
      <c r="W2206" s="189">
        <f>IFERROR(H2206/M2206,Tabla2[[#This Row],[CARGA PRODUCCION (ANIMALES/HA)]])</f>
        <v>3</v>
      </c>
      <c r="X2206" s="190"/>
      <c r="Y2206" s="190"/>
      <c r="Z2206" s="190"/>
      <c r="AA2206" s="191"/>
      <c r="AB2206" s="188" t="str">
        <f t="shared" si="501"/>
        <v/>
      </c>
      <c r="AC2206" s="192" t="str">
        <f t="shared" si="502"/>
        <v/>
      </c>
      <c r="AD2206" s="185"/>
    </row>
    <row r="2207" spans="1:30">
      <c r="A2207" s="184">
        <v>45242</v>
      </c>
      <c r="B2207" s="185" t="s">
        <v>81</v>
      </c>
      <c r="C2207" s="185">
        <v>1971</v>
      </c>
      <c r="D2207" s="185">
        <v>50</v>
      </c>
      <c r="E2207" s="185">
        <v>9</v>
      </c>
      <c r="F2207" s="185"/>
      <c r="G2207" s="185">
        <v>95</v>
      </c>
      <c r="H2207" s="185">
        <v>97</v>
      </c>
      <c r="I2207" s="185">
        <v>1</v>
      </c>
      <c r="J2207" s="185">
        <v>16</v>
      </c>
      <c r="K2207" s="185">
        <v>600</v>
      </c>
      <c r="L2207" s="185">
        <v>23.4</v>
      </c>
      <c r="M2207" s="186">
        <v>31.01</v>
      </c>
      <c r="N2207" s="187">
        <f>IF(Tabla2[[#This Row],[LECHE RETIRO DIA]]&lt;&gt;ISBLANK(Tabla2[[#This Row],[LECHE RETIRO DIA]]),SUM(Tabla2[[#This Row],[LECHE TANQUE DIA]:[LECHE RETIRO DIA]]),SUM(Tabla2[[#This Row],[LECHE TANQUE DIA]:[LECHE AUTOCONSUMO DIA]]))</f>
        <v>2030</v>
      </c>
      <c r="O2207" s="188">
        <f t="shared" si="493"/>
        <v>0.97093596059113296</v>
      </c>
      <c r="P2207" s="189">
        <f t="shared" si="494"/>
        <v>21.368421052631579</v>
      </c>
      <c r="Q2207" s="189">
        <f t="shared" si="495"/>
        <v>20.747368421052631</v>
      </c>
      <c r="R2207" s="189">
        <f t="shared" si="496"/>
        <v>3.125</v>
      </c>
      <c r="S2207" s="189">
        <f t="shared" si="497"/>
        <v>3.3833333333333333</v>
      </c>
      <c r="T2207" s="189">
        <f t="shared" si="498"/>
        <v>6.3157894736842106</v>
      </c>
      <c r="U2207" s="189">
        <f t="shared" si="499"/>
        <v>86.752136752136764</v>
      </c>
      <c r="V2207" s="189">
        <f t="shared" si="500"/>
        <v>4.0598290598290605</v>
      </c>
      <c r="W2207" s="189">
        <f>IFERROR(H2207/M2207,Tabla2[[#This Row],[CARGA PRODUCCION (ANIMALES/HA)]])</f>
        <v>3.1280232183166721</v>
      </c>
      <c r="X2207" s="190"/>
      <c r="Y2207" s="190"/>
      <c r="Z2207" s="190"/>
      <c r="AA2207" s="191"/>
      <c r="AB2207" s="188" t="str">
        <f t="shared" si="501"/>
        <v/>
      </c>
      <c r="AC2207" s="192" t="str">
        <f t="shared" si="502"/>
        <v/>
      </c>
      <c r="AD2207" s="185"/>
    </row>
    <row r="2208" spans="1:30">
      <c r="A2208" s="184">
        <v>45242</v>
      </c>
      <c r="B2208" s="185" t="s">
        <v>83</v>
      </c>
      <c r="C2208" s="185">
        <v>2209</v>
      </c>
      <c r="D2208" s="185">
        <v>40</v>
      </c>
      <c r="E2208" s="185">
        <v>9</v>
      </c>
      <c r="F2208" s="185"/>
      <c r="G2208" s="185">
        <v>116</v>
      </c>
      <c r="H2208" s="185">
        <v>135</v>
      </c>
      <c r="I2208" s="185">
        <v>2</v>
      </c>
      <c r="J2208" s="185">
        <v>23</v>
      </c>
      <c r="K2208" s="185">
        <v>680</v>
      </c>
      <c r="L2208" s="185">
        <v>29.8</v>
      </c>
      <c r="M2208" s="186">
        <v>36.590000000000003</v>
      </c>
      <c r="N2208" s="187">
        <f>IF(Tabla2[[#This Row],[LECHE RETIRO DIA]]&lt;&gt;ISBLANK(Tabla2[[#This Row],[LECHE RETIRO DIA]]),SUM(Tabla2[[#This Row],[LECHE TANQUE DIA]:[LECHE RETIRO DIA]]),SUM(Tabla2[[#This Row],[LECHE TANQUE DIA]:[LECHE AUTOCONSUMO DIA]]))</f>
        <v>2258</v>
      </c>
      <c r="O2208" s="188">
        <f t="shared" si="493"/>
        <v>0.97829937998228522</v>
      </c>
      <c r="P2208" s="189">
        <f t="shared" si="494"/>
        <v>19.46551724137931</v>
      </c>
      <c r="Q2208" s="189">
        <f t="shared" si="495"/>
        <v>19.043103448275861</v>
      </c>
      <c r="R2208" s="189">
        <f t="shared" si="496"/>
        <v>1.7391304347826086</v>
      </c>
      <c r="S2208" s="189">
        <f t="shared" si="497"/>
        <v>3.3205882352941178</v>
      </c>
      <c r="T2208" s="189">
        <f t="shared" si="498"/>
        <v>5.8620689655172411</v>
      </c>
      <c r="U2208" s="189">
        <f t="shared" si="499"/>
        <v>75.771812080536904</v>
      </c>
      <c r="V2208" s="189">
        <f t="shared" si="500"/>
        <v>3.8926174496644292</v>
      </c>
      <c r="W2208" s="189">
        <f>IFERROR(H2208/M2208,Tabla2[[#This Row],[CARGA PRODUCCION (ANIMALES/HA)]])</f>
        <v>3.6895326591965016</v>
      </c>
      <c r="X2208" s="190"/>
      <c r="Y2208" s="190"/>
      <c r="Z2208" s="190"/>
      <c r="AA2208" s="191"/>
      <c r="AB2208" s="188" t="str">
        <f t="shared" si="501"/>
        <v/>
      </c>
      <c r="AC2208" s="192" t="str">
        <f t="shared" si="502"/>
        <v/>
      </c>
      <c r="AD2208" s="185"/>
    </row>
    <row r="2209" spans="1:30">
      <c r="A2209" s="184">
        <v>45242</v>
      </c>
      <c r="B2209" s="185" t="s">
        <v>85</v>
      </c>
      <c r="C2209" s="185">
        <v>1903</v>
      </c>
      <c r="D2209" s="185">
        <v>60</v>
      </c>
      <c r="E2209" s="185">
        <v>9</v>
      </c>
      <c r="F2209" s="185"/>
      <c r="G2209" s="185">
        <v>97</v>
      </c>
      <c r="H2209" s="185">
        <v>113</v>
      </c>
      <c r="I2209" s="185">
        <v>0</v>
      </c>
      <c r="J2209" s="185">
        <v>4</v>
      </c>
      <c r="K2209" s="185">
        <v>480</v>
      </c>
      <c r="L2209" s="185">
        <v>26.01</v>
      </c>
      <c r="M2209" s="186">
        <v>34.119999999999997</v>
      </c>
      <c r="N2209" s="187">
        <f>IF(Tabla2[[#This Row],[LECHE RETIRO DIA]]&lt;&gt;ISBLANK(Tabla2[[#This Row],[LECHE RETIRO DIA]]),SUM(Tabla2[[#This Row],[LECHE TANQUE DIA]:[LECHE RETIRO DIA]]),SUM(Tabla2[[#This Row],[LECHE TANQUE DIA]:[LECHE AUTOCONSUMO DIA]]))</f>
        <v>1972</v>
      </c>
      <c r="O2209" s="188">
        <f t="shared" si="493"/>
        <v>0.96501014198782964</v>
      </c>
      <c r="P2209" s="189">
        <f t="shared" si="494"/>
        <v>20.329896907216494</v>
      </c>
      <c r="Q2209" s="189">
        <f t="shared" si="495"/>
        <v>19.618556701030929</v>
      </c>
      <c r="R2209" s="189">
        <f t="shared" si="496"/>
        <v>15</v>
      </c>
      <c r="S2209" s="189">
        <f t="shared" si="497"/>
        <v>4.1083333333333334</v>
      </c>
      <c r="T2209" s="189">
        <f t="shared" si="498"/>
        <v>4.9484536082474229</v>
      </c>
      <c r="U2209" s="189">
        <f t="shared" si="499"/>
        <v>75.816993464052288</v>
      </c>
      <c r="V2209" s="189">
        <f t="shared" si="500"/>
        <v>3.7293348712033829</v>
      </c>
      <c r="W2209" s="189">
        <f>IFERROR(H2209/M2209,Tabla2[[#This Row],[CARGA PRODUCCION (ANIMALES/HA)]])</f>
        <v>3.3118405627198126</v>
      </c>
      <c r="X2209" s="190"/>
      <c r="Y2209" s="190"/>
      <c r="Z2209" s="190"/>
      <c r="AA2209" s="191"/>
      <c r="AB2209" s="188" t="str">
        <f t="shared" si="501"/>
        <v/>
      </c>
      <c r="AC2209" s="192" t="str">
        <f t="shared" si="502"/>
        <v/>
      </c>
      <c r="AD2209" s="185"/>
    </row>
    <row r="2210" spans="1:30">
      <c r="A2210" s="184">
        <v>45242</v>
      </c>
      <c r="B2210" s="185" t="s">
        <v>88</v>
      </c>
      <c r="C2210" s="185">
        <v>776</v>
      </c>
      <c r="D2210" s="185">
        <v>40</v>
      </c>
      <c r="E2210" s="185">
        <v>5</v>
      </c>
      <c r="F2210" s="185"/>
      <c r="G2210" s="185">
        <v>44</v>
      </c>
      <c r="H2210" s="185">
        <v>45</v>
      </c>
      <c r="I2210" s="185">
        <v>1</v>
      </c>
      <c r="J2210" s="185">
        <v>7</v>
      </c>
      <c r="K2210" s="185">
        <v>180</v>
      </c>
      <c r="L2210" s="185">
        <v>14</v>
      </c>
      <c r="M2210" s="186">
        <v>15</v>
      </c>
      <c r="N2210" s="187">
        <f>IF(Tabla2[[#This Row],[LECHE RETIRO DIA]]&lt;&gt;ISBLANK(Tabla2[[#This Row],[LECHE RETIRO DIA]]),SUM(Tabla2[[#This Row],[LECHE TANQUE DIA]:[LECHE RETIRO DIA]]),SUM(Tabla2[[#This Row],[LECHE TANQUE DIA]:[LECHE AUTOCONSUMO DIA]]))</f>
        <v>821</v>
      </c>
      <c r="O2210" s="188">
        <f t="shared" si="493"/>
        <v>0.94518879415347135</v>
      </c>
      <c r="P2210" s="189">
        <f t="shared" si="494"/>
        <v>18.65909090909091</v>
      </c>
      <c r="Q2210" s="189">
        <f t="shared" si="495"/>
        <v>17.636363636363637</v>
      </c>
      <c r="R2210" s="189">
        <f t="shared" si="496"/>
        <v>5.7142857142857144</v>
      </c>
      <c r="S2210" s="189">
        <f t="shared" si="497"/>
        <v>4.5611111111111109</v>
      </c>
      <c r="T2210" s="189">
        <f t="shared" si="498"/>
        <v>4.0909090909090908</v>
      </c>
      <c r="U2210" s="189">
        <f t="shared" si="499"/>
        <v>58.642857142857146</v>
      </c>
      <c r="V2210" s="189">
        <f t="shared" si="500"/>
        <v>3.1428571428571428</v>
      </c>
      <c r="W2210" s="189">
        <f>IFERROR(H2210/M2210,Tabla2[[#This Row],[CARGA PRODUCCION (ANIMALES/HA)]])</f>
        <v>3</v>
      </c>
      <c r="X2210" s="190"/>
      <c r="Y2210" s="190"/>
      <c r="Z2210" s="190"/>
      <c r="AA2210" s="191"/>
      <c r="AB2210" s="188" t="str">
        <f t="shared" si="501"/>
        <v/>
      </c>
      <c r="AC2210" s="192" t="str">
        <f t="shared" si="502"/>
        <v/>
      </c>
      <c r="AD2210" s="185"/>
    </row>
    <row r="2211" spans="1:30">
      <c r="A2211" s="184">
        <v>45243</v>
      </c>
      <c r="B2211" s="185" t="s">
        <v>81</v>
      </c>
      <c r="C2211" s="185">
        <v>1994</v>
      </c>
      <c r="D2211" s="185">
        <v>50</v>
      </c>
      <c r="E2211" s="185">
        <v>9</v>
      </c>
      <c r="F2211" s="185"/>
      <c r="G2211" s="185">
        <v>95</v>
      </c>
      <c r="H2211" s="185">
        <v>97</v>
      </c>
      <c r="I2211" s="185">
        <v>1</v>
      </c>
      <c r="J2211" s="185">
        <v>16</v>
      </c>
      <c r="K2211" s="185">
        <v>600</v>
      </c>
      <c r="L2211" s="185">
        <v>23.4</v>
      </c>
      <c r="M2211" s="186">
        <v>31.01</v>
      </c>
      <c r="N2211" s="187">
        <f>IF(Tabla2[[#This Row],[LECHE RETIRO DIA]]&lt;&gt;ISBLANK(Tabla2[[#This Row],[LECHE RETIRO DIA]]),SUM(Tabla2[[#This Row],[LECHE TANQUE DIA]:[LECHE RETIRO DIA]]),SUM(Tabla2[[#This Row],[LECHE TANQUE DIA]:[LECHE AUTOCONSUMO DIA]]))</f>
        <v>2053</v>
      </c>
      <c r="O2211" s="188">
        <f t="shared" si="493"/>
        <v>0.97126156843643452</v>
      </c>
      <c r="P2211" s="189">
        <f t="shared" si="494"/>
        <v>21.610526315789475</v>
      </c>
      <c r="Q2211" s="189">
        <f t="shared" si="495"/>
        <v>20.989473684210527</v>
      </c>
      <c r="R2211" s="189">
        <f t="shared" si="496"/>
        <v>3.125</v>
      </c>
      <c r="S2211" s="189">
        <f t="shared" si="497"/>
        <v>3.4216666666666669</v>
      </c>
      <c r="T2211" s="189">
        <f t="shared" si="498"/>
        <v>6.3157894736842106</v>
      </c>
      <c r="U2211" s="189">
        <f t="shared" si="499"/>
        <v>87.73504273504274</v>
      </c>
      <c r="V2211" s="189">
        <f t="shared" si="500"/>
        <v>4.0598290598290605</v>
      </c>
      <c r="W2211" s="189">
        <f>IFERROR(H2211/M2211,Tabla2[[#This Row],[CARGA PRODUCCION (ANIMALES/HA)]])</f>
        <v>3.1280232183166721</v>
      </c>
      <c r="X2211" s="190"/>
      <c r="Y2211" s="190"/>
      <c r="Z2211" s="190"/>
      <c r="AA2211" s="191"/>
      <c r="AB2211" s="188" t="str">
        <f t="shared" si="501"/>
        <v/>
      </c>
      <c r="AC2211" s="192" t="str">
        <f t="shared" si="502"/>
        <v/>
      </c>
      <c r="AD2211" s="185"/>
    </row>
    <row r="2212" spans="1:30">
      <c r="A2212" s="184">
        <v>45243</v>
      </c>
      <c r="B2212" s="185" t="s">
        <v>83</v>
      </c>
      <c r="C2212" s="185">
        <v>2265</v>
      </c>
      <c r="D2212" s="185">
        <v>40</v>
      </c>
      <c r="E2212" s="185">
        <v>9</v>
      </c>
      <c r="F2212" s="185"/>
      <c r="G2212" s="185">
        <v>117</v>
      </c>
      <c r="H2212" s="185">
        <v>135</v>
      </c>
      <c r="I2212" s="185">
        <v>2</v>
      </c>
      <c r="J2212" s="185">
        <v>23</v>
      </c>
      <c r="K2212" s="185">
        <v>680</v>
      </c>
      <c r="L2212" s="185">
        <v>29.8</v>
      </c>
      <c r="M2212" s="186">
        <v>36.590000000000003</v>
      </c>
      <c r="N2212" s="187">
        <f>IF(Tabla2[[#This Row],[LECHE RETIRO DIA]]&lt;&gt;ISBLANK(Tabla2[[#This Row],[LECHE RETIRO DIA]]),SUM(Tabla2[[#This Row],[LECHE TANQUE DIA]:[LECHE RETIRO DIA]]),SUM(Tabla2[[#This Row],[LECHE TANQUE DIA]:[LECHE AUTOCONSUMO DIA]]))</f>
        <v>2314</v>
      </c>
      <c r="O2212" s="188">
        <f t="shared" si="493"/>
        <v>0.97882454624027659</v>
      </c>
      <c r="P2212" s="189">
        <f t="shared" si="494"/>
        <v>19.777777777777779</v>
      </c>
      <c r="Q2212" s="189">
        <f t="shared" si="495"/>
        <v>19.358974358974358</v>
      </c>
      <c r="R2212" s="189">
        <f t="shared" si="496"/>
        <v>1.7391304347826086</v>
      </c>
      <c r="S2212" s="189">
        <f t="shared" si="497"/>
        <v>3.4029411764705881</v>
      </c>
      <c r="T2212" s="189">
        <f t="shared" si="498"/>
        <v>5.8119658119658117</v>
      </c>
      <c r="U2212" s="189">
        <f t="shared" si="499"/>
        <v>77.651006711409394</v>
      </c>
      <c r="V2212" s="189">
        <f t="shared" si="500"/>
        <v>3.9261744966442951</v>
      </c>
      <c r="W2212" s="189">
        <f>IFERROR(H2212/M2212,Tabla2[[#This Row],[CARGA PRODUCCION (ANIMALES/HA)]])</f>
        <v>3.6895326591965016</v>
      </c>
      <c r="X2212" s="190"/>
      <c r="Y2212" s="190"/>
      <c r="Z2212" s="190"/>
      <c r="AA2212" s="191"/>
      <c r="AB2212" s="188" t="str">
        <f t="shared" si="501"/>
        <v/>
      </c>
      <c r="AC2212" s="192" t="str">
        <f t="shared" si="502"/>
        <v/>
      </c>
      <c r="AD2212" s="185"/>
    </row>
    <row r="2213" spans="1:30">
      <c r="A2213" s="184">
        <v>45243</v>
      </c>
      <c r="B2213" s="185" t="s">
        <v>85</v>
      </c>
      <c r="C2213" s="185">
        <v>1998</v>
      </c>
      <c r="D2213" s="185">
        <v>40</v>
      </c>
      <c r="E2213" s="185">
        <v>9</v>
      </c>
      <c r="F2213" s="185"/>
      <c r="G2213" s="185">
        <v>97</v>
      </c>
      <c r="H2213" s="185">
        <v>113</v>
      </c>
      <c r="I2213" s="185">
        <v>0</v>
      </c>
      <c r="J2213" s="185">
        <v>4</v>
      </c>
      <c r="K2213" s="185">
        <v>480</v>
      </c>
      <c r="L2213" s="185">
        <v>26.01</v>
      </c>
      <c r="M2213" s="186">
        <v>34.119999999999997</v>
      </c>
      <c r="N2213" s="187">
        <f>IF(Tabla2[[#This Row],[LECHE RETIRO DIA]]&lt;&gt;ISBLANK(Tabla2[[#This Row],[LECHE RETIRO DIA]]),SUM(Tabla2[[#This Row],[LECHE TANQUE DIA]:[LECHE RETIRO DIA]]),SUM(Tabla2[[#This Row],[LECHE TANQUE DIA]:[LECHE AUTOCONSUMO DIA]]))</f>
        <v>2047</v>
      </c>
      <c r="O2213" s="188">
        <f t="shared" si="493"/>
        <v>0.97606253053248659</v>
      </c>
      <c r="P2213" s="189">
        <f t="shared" si="494"/>
        <v>21.103092783505154</v>
      </c>
      <c r="Q2213" s="189">
        <f t="shared" si="495"/>
        <v>20.597938144329898</v>
      </c>
      <c r="R2213" s="189">
        <f t="shared" si="496"/>
        <v>10</v>
      </c>
      <c r="S2213" s="189">
        <f t="shared" si="497"/>
        <v>4.2645833333333334</v>
      </c>
      <c r="T2213" s="189">
        <f t="shared" si="498"/>
        <v>4.9484536082474229</v>
      </c>
      <c r="U2213" s="189">
        <f t="shared" si="499"/>
        <v>78.700499807766235</v>
      </c>
      <c r="V2213" s="189">
        <f t="shared" si="500"/>
        <v>3.7293348712033829</v>
      </c>
      <c r="W2213" s="189">
        <f>IFERROR(H2213/M2213,Tabla2[[#This Row],[CARGA PRODUCCION (ANIMALES/HA)]])</f>
        <v>3.3118405627198126</v>
      </c>
      <c r="X2213" s="190"/>
      <c r="Y2213" s="190"/>
      <c r="Z2213" s="190"/>
      <c r="AA2213" s="191"/>
      <c r="AB2213" s="188" t="str">
        <f t="shared" si="501"/>
        <v/>
      </c>
      <c r="AC2213" s="192" t="str">
        <f t="shared" si="502"/>
        <v/>
      </c>
      <c r="AD2213" s="185"/>
    </row>
    <row r="2214" spans="1:30">
      <c r="A2214" s="184">
        <v>45243</v>
      </c>
      <c r="B2214" s="185" t="s">
        <v>88</v>
      </c>
      <c r="C2214" s="185">
        <v>845</v>
      </c>
      <c r="D2214" s="185">
        <v>40</v>
      </c>
      <c r="E2214" s="185">
        <v>5</v>
      </c>
      <c r="F2214" s="185"/>
      <c r="G2214" s="185">
        <v>44</v>
      </c>
      <c r="H2214" s="185">
        <v>45</v>
      </c>
      <c r="I2214" s="185">
        <v>1</v>
      </c>
      <c r="J2214" s="185">
        <v>7</v>
      </c>
      <c r="K2214" s="185">
        <v>180</v>
      </c>
      <c r="L2214" s="185">
        <v>14</v>
      </c>
      <c r="M2214" s="186">
        <v>15</v>
      </c>
      <c r="N2214" s="187">
        <f>IF(Tabla2[[#This Row],[LECHE RETIRO DIA]]&lt;&gt;ISBLANK(Tabla2[[#This Row],[LECHE RETIRO DIA]]),SUM(Tabla2[[#This Row],[LECHE TANQUE DIA]:[LECHE RETIRO DIA]]),SUM(Tabla2[[#This Row],[LECHE TANQUE DIA]:[LECHE AUTOCONSUMO DIA]]))</f>
        <v>890</v>
      </c>
      <c r="O2214" s="188">
        <f t="shared" si="493"/>
        <v>0.949438202247191</v>
      </c>
      <c r="P2214" s="189">
        <f t="shared" si="494"/>
        <v>20.227272727272727</v>
      </c>
      <c r="Q2214" s="189">
        <f t="shared" si="495"/>
        <v>19.204545454545453</v>
      </c>
      <c r="R2214" s="189">
        <f t="shared" si="496"/>
        <v>5.7142857142857144</v>
      </c>
      <c r="S2214" s="189">
        <f t="shared" si="497"/>
        <v>4.9444444444444446</v>
      </c>
      <c r="T2214" s="189">
        <f t="shared" si="498"/>
        <v>4.0909090909090908</v>
      </c>
      <c r="U2214" s="189">
        <f t="shared" si="499"/>
        <v>63.571428571428569</v>
      </c>
      <c r="V2214" s="189">
        <f t="shared" si="500"/>
        <v>3.1428571428571428</v>
      </c>
      <c r="W2214" s="189">
        <f>IFERROR(H2214/M2214,Tabla2[[#This Row],[CARGA PRODUCCION (ANIMALES/HA)]])</f>
        <v>3</v>
      </c>
      <c r="X2214" s="190"/>
      <c r="Y2214" s="190"/>
      <c r="Z2214" s="190"/>
      <c r="AA2214" s="191"/>
      <c r="AB2214" s="188" t="str">
        <f t="shared" si="501"/>
        <v/>
      </c>
      <c r="AC2214" s="192" t="str">
        <f t="shared" si="502"/>
        <v/>
      </c>
      <c r="AD2214" s="185"/>
    </row>
    <row r="2215" spans="1:30">
      <c r="A2215" s="184">
        <v>45244</v>
      </c>
      <c r="B2215" s="185" t="s">
        <v>81</v>
      </c>
      <c r="C2215" s="185">
        <v>1976</v>
      </c>
      <c r="D2215" s="185">
        <v>50</v>
      </c>
      <c r="E2215" s="185">
        <v>9</v>
      </c>
      <c r="F2215" s="185"/>
      <c r="G2215" s="185">
        <v>95</v>
      </c>
      <c r="H2215" s="185">
        <v>97</v>
      </c>
      <c r="I2215" s="185">
        <v>1</v>
      </c>
      <c r="J2215" s="185">
        <v>16</v>
      </c>
      <c r="K2215" s="185">
        <v>600</v>
      </c>
      <c r="L2215" s="185">
        <v>23.4</v>
      </c>
      <c r="M2215" s="186">
        <v>31.01</v>
      </c>
      <c r="N2215" s="187">
        <f>IF(Tabla2[[#This Row],[LECHE RETIRO DIA]]&lt;&gt;ISBLANK(Tabla2[[#This Row],[LECHE RETIRO DIA]]),SUM(Tabla2[[#This Row],[LECHE TANQUE DIA]:[LECHE RETIRO DIA]]),SUM(Tabla2[[#This Row],[LECHE TANQUE DIA]:[LECHE AUTOCONSUMO DIA]]))</f>
        <v>2035</v>
      </c>
      <c r="O2215" s="188">
        <f t="shared" si="493"/>
        <v>0.971007371007371</v>
      </c>
      <c r="P2215" s="189">
        <f t="shared" si="494"/>
        <v>21.421052631578949</v>
      </c>
      <c r="Q2215" s="189">
        <f t="shared" si="495"/>
        <v>20.8</v>
      </c>
      <c r="R2215" s="189">
        <f t="shared" si="496"/>
        <v>3.125</v>
      </c>
      <c r="S2215" s="189">
        <f t="shared" si="497"/>
        <v>3.3916666666666666</v>
      </c>
      <c r="T2215" s="189">
        <f t="shared" si="498"/>
        <v>6.3157894736842106</v>
      </c>
      <c r="U2215" s="189">
        <f t="shared" si="499"/>
        <v>86.965811965811966</v>
      </c>
      <c r="V2215" s="189">
        <f t="shared" si="500"/>
        <v>4.0598290598290605</v>
      </c>
      <c r="W2215" s="189">
        <f>IFERROR(H2215/M2215,Tabla2[[#This Row],[CARGA PRODUCCION (ANIMALES/HA)]])</f>
        <v>3.1280232183166721</v>
      </c>
      <c r="X2215" s="190"/>
      <c r="Y2215" s="190"/>
      <c r="Z2215" s="190"/>
      <c r="AA2215" s="191"/>
      <c r="AB2215" s="188" t="str">
        <f t="shared" si="501"/>
        <v/>
      </c>
      <c r="AC2215" s="192" t="str">
        <f t="shared" si="502"/>
        <v/>
      </c>
      <c r="AD2215" s="185"/>
    </row>
    <row r="2216" spans="1:30">
      <c r="A2216" s="184">
        <v>45244</v>
      </c>
      <c r="B2216" s="185" t="s">
        <v>83</v>
      </c>
      <c r="C2216" s="185">
        <v>2314</v>
      </c>
      <c r="D2216" s="185">
        <v>40</v>
      </c>
      <c r="E2216" s="185">
        <v>9</v>
      </c>
      <c r="F2216" s="185"/>
      <c r="G2216" s="185">
        <v>117</v>
      </c>
      <c r="H2216" s="185">
        <v>135</v>
      </c>
      <c r="I2216" s="185">
        <v>2</v>
      </c>
      <c r="J2216" s="185">
        <v>23</v>
      </c>
      <c r="K2216" s="185">
        <v>680</v>
      </c>
      <c r="L2216" s="185">
        <v>29.8</v>
      </c>
      <c r="M2216" s="186">
        <v>36.590000000000003</v>
      </c>
      <c r="N2216" s="187">
        <f>IF(Tabla2[[#This Row],[LECHE RETIRO DIA]]&lt;&gt;ISBLANK(Tabla2[[#This Row],[LECHE RETIRO DIA]]),SUM(Tabla2[[#This Row],[LECHE TANQUE DIA]:[LECHE RETIRO DIA]]),SUM(Tabla2[[#This Row],[LECHE TANQUE DIA]:[LECHE AUTOCONSUMO DIA]]))</f>
        <v>2363</v>
      </c>
      <c r="O2216" s="188">
        <f t="shared" si="493"/>
        <v>0.97926364790520526</v>
      </c>
      <c r="P2216" s="189">
        <f t="shared" si="494"/>
        <v>20.196581196581196</v>
      </c>
      <c r="Q2216" s="189">
        <f t="shared" si="495"/>
        <v>19.777777777777779</v>
      </c>
      <c r="R2216" s="189">
        <f t="shared" si="496"/>
        <v>1.7391304347826086</v>
      </c>
      <c r="S2216" s="189">
        <f t="shared" si="497"/>
        <v>3.4750000000000001</v>
      </c>
      <c r="T2216" s="189">
        <f t="shared" si="498"/>
        <v>5.8119658119658117</v>
      </c>
      <c r="U2216" s="189">
        <f t="shared" si="499"/>
        <v>79.295302013422813</v>
      </c>
      <c r="V2216" s="189">
        <f t="shared" si="500"/>
        <v>3.9261744966442951</v>
      </c>
      <c r="W2216" s="189">
        <f>IFERROR(H2216/M2216,Tabla2[[#This Row],[CARGA PRODUCCION (ANIMALES/HA)]])</f>
        <v>3.6895326591965016</v>
      </c>
      <c r="X2216" s="190"/>
      <c r="Y2216" s="190"/>
      <c r="Z2216" s="190"/>
      <c r="AA2216" s="191"/>
      <c r="AB2216" s="188" t="str">
        <f t="shared" si="501"/>
        <v/>
      </c>
      <c r="AC2216" s="192" t="str">
        <f t="shared" si="502"/>
        <v/>
      </c>
      <c r="AD2216" s="185"/>
    </row>
    <row r="2217" spans="1:30">
      <c r="A2217" s="184">
        <v>45244</v>
      </c>
      <c r="B2217" s="185" t="s">
        <v>85</v>
      </c>
      <c r="C2217" s="185">
        <v>1814</v>
      </c>
      <c r="D2217" s="185">
        <v>60</v>
      </c>
      <c r="E2217" s="185">
        <v>9</v>
      </c>
      <c r="F2217" s="185"/>
      <c r="G2217" s="185">
        <v>97</v>
      </c>
      <c r="H2217" s="185">
        <v>113</v>
      </c>
      <c r="I2217" s="185">
        <v>0</v>
      </c>
      <c r="J2217" s="185">
        <v>4</v>
      </c>
      <c r="K2217" s="185">
        <v>480</v>
      </c>
      <c r="L2217" s="185">
        <v>26.01</v>
      </c>
      <c r="M2217" s="186">
        <v>34.119999999999997</v>
      </c>
      <c r="N2217" s="187">
        <f>IF(Tabla2[[#This Row],[LECHE RETIRO DIA]]&lt;&gt;ISBLANK(Tabla2[[#This Row],[LECHE RETIRO DIA]]),SUM(Tabla2[[#This Row],[LECHE TANQUE DIA]:[LECHE RETIRO DIA]]),SUM(Tabla2[[#This Row],[LECHE TANQUE DIA]:[LECHE AUTOCONSUMO DIA]]))</f>
        <v>1883</v>
      </c>
      <c r="O2217" s="188">
        <f t="shared" si="493"/>
        <v>0.96335634625597455</v>
      </c>
      <c r="P2217" s="189">
        <f t="shared" si="494"/>
        <v>19.412371134020617</v>
      </c>
      <c r="Q2217" s="189">
        <f t="shared" si="495"/>
        <v>18.701030927835053</v>
      </c>
      <c r="R2217" s="189">
        <f t="shared" si="496"/>
        <v>15</v>
      </c>
      <c r="S2217" s="189">
        <f t="shared" si="497"/>
        <v>3.9229166666666666</v>
      </c>
      <c r="T2217" s="189">
        <f t="shared" si="498"/>
        <v>4.9484536082474229</v>
      </c>
      <c r="U2217" s="189">
        <f t="shared" si="499"/>
        <v>72.395232602845056</v>
      </c>
      <c r="V2217" s="189">
        <f t="shared" si="500"/>
        <v>3.7293348712033829</v>
      </c>
      <c r="W2217" s="189">
        <f>IFERROR(H2217/M2217,Tabla2[[#This Row],[CARGA PRODUCCION (ANIMALES/HA)]])</f>
        <v>3.3118405627198126</v>
      </c>
      <c r="X2217" s="190"/>
      <c r="Y2217" s="190"/>
      <c r="Z2217" s="190"/>
      <c r="AA2217" s="191"/>
      <c r="AB2217" s="188" t="str">
        <f t="shared" si="501"/>
        <v/>
      </c>
      <c r="AC2217" s="192" t="str">
        <f t="shared" si="502"/>
        <v/>
      </c>
      <c r="AD2217" s="185"/>
    </row>
    <row r="2218" spans="1:30">
      <c r="A2218" s="184">
        <v>45244</v>
      </c>
      <c r="B2218" s="185" t="s">
        <v>88</v>
      </c>
      <c r="C2218" s="185">
        <v>805</v>
      </c>
      <c r="D2218" s="185">
        <v>40</v>
      </c>
      <c r="E2218" s="185">
        <v>5</v>
      </c>
      <c r="F2218" s="185"/>
      <c r="G2218" s="185">
        <v>45</v>
      </c>
      <c r="H2218" s="185">
        <v>46</v>
      </c>
      <c r="I2218" s="185">
        <v>1</v>
      </c>
      <c r="J2218" s="185">
        <v>7</v>
      </c>
      <c r="K2218" s="185">
        <v>180</v>
      </c>
      <c r="L2218" s="185">
        <v>14</v>
      </c>
      <c r="M2218" s="186">
        <v>15</v>
      </c>
      <c r="N2218" s="187">
        <f>IF(Tabla2[[#This Row],[LECHE RETIRO DIA]]&lt;&gt;ISBLANK(Tabla2[[#This Row],[LECHE RETIRO DIA]]),SUM(Tabla2[[#This Row],[LECHE TANQUE DIA]:[LECHE RETIRO DIA]]),SUM(Tabla2[[#This Row],[LECHE TANQUE DIA]:[LECHE AUTOCONSUMO DIA]]))</f>
        <v>850</v>
      </c>
      <c r="O2218" s="188">
        <f t="shared" si="493"/>
        <v>0.94705882352941173</v>
      </c>
      <c r="P2218" s="189">
        <f t="shared" si="494"/>
        <v>18.888888888888889</v>
      </c>
      <c r="Q2218" s="189">
        <f t="shared" si="495"/>
        <v>17.888888888888889</v>
      </c>
      <c r="R2218" s="189">
        <f t="shared" si="496"/>
        <v>5.7142857142857144</v>
      </c>
      <c r="S2218" s="189">
        <f t="shared" si="497"/>
        <v>4.7222222222222223</v>
      </c>
      <c r="T2218" s="189">
        <f t="shared" si="498"/>
        <v>4</v>
      </c>
      <c r="U2218" s="189">
        <f t="shared" si="499"/>
        <v>60.714285714285715</v>
      </c>
      <c r="V2218" s="189">
        <f t="shared" si="500"/>
        <v>3.2142857142857144</v>
      </c>
      <c r="W2218" s="189">
        <f>IFERROR(H2218/M2218,Tabla2[[#This Row],[CARGA PRODUCCION (ANIMALES/HA)]])</f>
        <v>3.0666666666666669</v>
      </c>
      <c r="X2218" s="190"/>
      <c r="Y2218" s="190"/>
      <c r="Z2218" s="190"/>
      <c r="AA2218" s="191"/>
      <c r="AB2218" s="188" t="str">
        <f t="shared" si="501"/>
        <v/>
      </c>
      <c r="AC2218" s="192" t="str">
        <f t="shared" si="502"/>
        <v/>
      </c>
      <c r="AD2218" s="185"/>
    </row>
    <row r="2219" spans="1:30">
      <c r="A2219" s="184">
        <v>45245</v>
      </c>
      <c r="B2219" s="185" t="s">
        <v>81</v>
      </c>
      <c r="C2219" s="185">
        <v>1967</v>
      </c>
      <c r="D2219" s="185">
        <v>50</v>
      </c>
      <c r="E2219" s="185">
        <v>9</v>
      </c>
      <c r="F2219" s="185"/>
      <c r="G2219" s="185">
        <v>95</v>
      </c>
      <c r="H2219" s="185">
        <v>97</v>
      </c>
      <c r="I2219" s="185">
        <v>0</v>
      </c>
      <c r="J2219" s="185">
        <v>16</v>
      </c>
      <c r="K2219" s="185">
        <v>600</v>
      </c>
      <c r="L2219" s="185">
        <v>23.4</v>
      </c>
      <c r="M2219" s="186">
        <v>31.01</v>
      </c>
      <c r="N2219" s="187">
        <f>IF(Tabla2[[#This Row],[LECHE RETIRO DIA]]&lt;&gt;ISBLANK(Tabla2[[#This Row],[LECHE RETIRO DIA]]),SUM(Tabla2[[#This Row],[LECHE TANQUE DIA]:[LECHE RETIRO DIA]]),SUM(Tabla2[[#This Row],[LECHE TANQUE DIA]:[LECHE AUTOCONSUMO DIA]]))</f>
        <v>2026</v>
      </c>
      <c r="O2219" s="188">
        <f t="shared" si="493"/>
        <v>0.97087857847976311</v>
      </c>
      <c r="P2219" s="189">
        <f t="shared" si="494"/>
        <v>21.326315789473686</v>
      </c>
      <c r="Q2219" s="189">
        <f t="shared" si="495"/>
        <v>20.705263157894738</v>
      </c>
      <c r="R2219" s="189">
        <f t="shared" si="496"/>
        <v>3.125</v>
      </c>
      <c r="S2219" s="189">
        <f t="shared" si="497"/>
        <v>3.3766666666666665</v>
      </c>
      <c r="T2219" s="189">
        <f t="shared" si="498"/>
        <v>6.3157894736842106</v>
      </c>
      <c r="U2219" s="189">
        <f t="shared" si="499"/>
        <v>86.581196581196593</v>
      </c>
      <c r="V2219" s="189">
        <f t="shared" si="500"/>
        <v>4.0598290598290605</v>
      </c>
      <c r="W2219" s="189">
        <f>IFERROR(H2219/M2219,Tabla2[[#This Row],[CARGA PRODUCCION (ANIMALES/HA)]])</f>
        <v>3.1280232183166721</v>
      </c>
      <c r="X2219" s="190"/>
      <c r="Y2219" s="190"/>
      <c r="Z2219" s="190"/>
      <c r="AA2219" s="191"/>
      <c r="AB2219" s="188" t="str">
        <f t="shared" si="501"/>
        <v/>
      </c>
      <c r="AC2219" s="192" t="str">
        <f t="shared" si="502"/>
        <v/>
      </c>
      <c r="AD2219" s="185"/>
    </row>
    <row r="2220" spans="1:30">
      <c r="A2220" s="184">
        <v>45245</v>
      </c>
      <c r="B2220" s="185" t="s">
        <v>83</v>
      </c>
      <c r="C2220" s="185">
        <v>2285</v>
      </c>
      <c r="D2220" s="185">
        <v>40</v>
      </c>
      <c r="E2220" s="185">
        <v>9</v>
      </c>
      <c r="F2220" s="185"/>
      <c r="G2220" s="185">
        <v>117</v>
      </c>
      <c r="H2220" s="185">
        <v>135</v>
      </c>
      <c r="I2220" s="185">
        <v>2</v>
      </c>
      <c r="J2220" s="185">
        <v>23</v>
      </c>
      <c r="K2220" s="185">
        <v>680</v>
      </c>
      <c r="L2220" s="185">
        <v>29.8</v>
      </c>
      <c r="M2220" s="186">
        <v>36.590000000000003</v>
      </c>
      <c r="N2220" s="187">
        <f>IF(Tabla2[[#This Row],[LECHE RETIRO DIA]]&lt;&gt;ISBLANK(Tabla2[[#This Row],[LECHE RETIRO DIA]]),SUM(Tabla2[[#This Row],[LECHE TANQUE DIA]:[LECHE RETIRO DIA]]),SUM(Tabla2[[#This Row],[LECHE TANQUE DIA]:[LECHE AUTOCONSUMO DIA]]))</f>
        <v>2334</v>
      </c>
      <c r="O2220" s="188">
        <f t="shared" si="493"/>
        <v>0.97900599828620394</v>
      </c>
      <c r="P2220" s="189">
        <f t="shared" si="494"/>
        <v>19.948717948717949</v>
      </c>
      <c r="Q2220" s="189">
        <f t="shared" si="495"/>
        <v>19.529914529914532</v>
      </c>
      <c r="R2220" s="189">
        <f t="shared" si="496"/>
        <v>1.7391304347826086</v>
      </c>
      <c r="S2220" s="189">
        <f t="shared" si="497"/>
        <v>3.4323529411764704</v>
      </c>
      <c r="T2220" s="189">
        <f t="shared" si="498"/>
        <v>5.8119658119658117</v>
      </c>
      <c r="U2220" s="189">
        <f t="shared" si="499"/>
        <v>78.322147651006716</v>
      </c>
      <c r="V2220" s="189">
        <f t="shared" si="500"/>
        <v>3.9261744966442951</v>
      </c>
      <c r="W2220" s="189">
        <f>IFERROR(H2220/M2220,Tabla2[[#This Row],[CARGA PRODUCCION (ANIMALES/HA)]])</f>
        <v>3.6895326591965016</v>
      </c>
      <c r="X2220" s="190"/>
      <c r="Y2220" s="190"/>
      <c r="Z2220" s="190"/>
      <c r="AA2220" s="191"/>
      <c r="AB2220" s="188" t="str">
        <f t="shared" si="501"/>
        <v/>
      </c>
      <c r="AC2220" s="192" t="str">
        <f t="shared" si="502"/>
        <v/>
      </c>
      <c r="AD2220" s="185"/>
    </row>
    <row r="2221" spans="1:30">
      <c r="A2221" s="184">
        <v>45245</v>
      </c>
      <c r="B2221" s="185" t="s">
        <v>85</v>
      </c>
      <c r="C2221" s="185">
        <v>1944</v>
      </c>
      <c r="D2221" s="185">
        <v>60</v>
      </c>
      <c r="E2221" s="185">
        <v>9</v>
      </c>
      <c r="F2221" s="185"/>
      <c r="G2221" s="185">
        <v>97</v>
      </c>
      <c r="H2221" s="185">
        <v>113</v>
      </c>
      <c r="I2221" s="185">
        <v>0</v>
      </c>
      <c r="J2221" s="185">
        <v>4</v>
      </c>
      <c r="K2221" s="185">
        <v>480</v>
      </c>
      <c r="L2221" s="185">
        <v>26.01</v>
      </c>
      <c r="M2221" s="186">
        <v>34.119999999999997</v>
      </c>
      <c r="N2221" s="187">
        <f>IF(Tabla2[[#This Row],[LECHE RETIRO DIA]]&lt;&gt;ISBLANK(Tabla2[[#This Row],[LECHE RETIRO DIA]]),SUM(Tabla2[[#This Row],[LECHE TANQUE DIA]:[LECHE RETIRO DIA]]),SUM(Tabla2[[#This Row],[LECHE TANQUE DIA]:[LECHE AUTOCONSUMO DIA]]))</f>
        <v>2013</v>
      </c>
      <c r="O2221" s="188">
        <f t="shared" si="493"/>
        <v>0.96572280178837555</v>
      </c>
      <c r="P2221" s="189">
        <f t="shared" si="494"/>
        <v>20.75257731958763</v>
      </c>
      <c r="Q2221" s="189">
        <f t="shared" si="495"/>
        <v>20.041237113402062</v>
      </c>
      <c r="R2221" s="189">
        <f t="shared" si="496"/>
        <v>15</v>
      </c>
      <c r="S2221" s="189">
        <f t="shared" si="497"/>
        <v>4.1937499999999996</v>
      </c>
      <c r="T2221" s="189">
        <f t="shared" si="498"/>
        <v>4.9484536082474229</v>
      </c>
      <c r="U2221" s="189">
        <f t="shared" si="499"/>
        <v>77.39331026528258</v>
      </c>
      <c r="V2221" s="189">
        <f t="shared" si="500"/>
        <v>3.7293348712033829</v>
      </c>
      <c r="W2221" s="189">
        <f>IFERROR(H2221/M2221,Tabla2[[#This Row],[CARGA PRODUCCION (ANIMALES/HA)]])</f>
        <v>3.3118405627198126</v>
      </c>
      <c r="X2221" s="190"/>
      <c r="Y2221" s="190"/>
      <c r="Z2221" s="190"/>
      <c r="AA2221" s="191"/>
      <c r="AB2221" s="188" t="str">
        <f t="shared" si="501"/>
        <v/>
      </c>
      <c r="AC2221" s="192" t="str">
        <f t="shared" si="502"/>
        <v/>
      </c>
      <c r="AD2221" s="185"/>
    </row>
    <row r="2222" spans="1:30">
      <c r="A2222" s="184">
        <v>45245</v>
      </c>
      <c r="B2222" s="185" t="s">
        <v>88</v>
      </c>
      <c r="C2222" s="185">
        <v>828</v>
      </c>
      <c r="D2222" s="185">
        <v>40</v>
      </c>
      <c r="E2222" s="185">
        <v>5</v>
      </c>
      <c r="F2222" s="185"/>
      <c r="G2222" s="185">
        <v>45</v>
      </c>
      <c r="H2222" s="185">
        <v>46</v>
      </c>
      <c r="I2222" s="185">
        <v>1</v>
      </c>
      <c r="J2222" s="185">
        <v>7</v>
      </c>
      <c r="K2222" s="185">
        <v>180</v>
      </c>
      <c r="L2222" s="185">
        <v>14</v>
      </c>
      <c r="M2222" s="186">
        <v>15</v>
      </c>
      <c r="N2222" s="187">
        <f>IF(Tabla2[[#This Row],[LECHE RETIRO DIA]]&lt;&gt;ISBLANK(Tabla2[[#This Row],[LECHE RETIRO DIA]]),SUM(Tabla2[[#This Row],[LECHE TANQUE DIA]:[LECHE RETIRO DIA]]),SUM(Tabla2[[#This Row],[LECHE TANQUE DIA]:[LECHE AUTOCONSUMO DIA]]))</f>
        <v>873</v>
      </c>
      <c r="O2222" s="188">
        <f t="shared" si="493"/>
        <v>0.94845360824742264</v>
      </c>
      <c r="P2222" s="189">
        <f t="shared" si="494"/>
        <v>19.399999999999999</v>
      </c>
      <c r="Q2222" s="189">
        <f t="shared" si="495"/>
        <v>18.399999999999999</v>
      </c>
      <c r="R2222" s="189">
        <f t="shared" si="496"/>
        <v>5.7142857142857144</v>
      </c>
      <c r="S2222" s="189">
        <f t="shared" si="497"/>
        <v>4.8499999999999996</v>
      </c>
      <c r="T2222" s="189">
        <f t="shared" si="498"/>
        <v>4</v>
      </c>
      <c r="U2222" s="189">
        <f t="shared" si="499"/>
        <v>62.357142857142854</v>
      </c>
      <c r="V2222" s="189">
        <f t="shared" si="500"/>
        <v>3.2142857142857144</v>
      </c>
      <c r="W2222" s="189">
        <f>IFERROR(H2222/M2222,Tabla2[[#This Row],[CARGA PRODUCCION (ANIMALES/HA)]])</f>
        <v>3.0666666666666669</v>
      </c>
      <c r="X2222" s="190"/>
      <c r="Y2222" s="190"/>
      <c r="Z2222" s="190"/>
      <c r="AA2222" s="191"/>
      <c r="AB2222" s="188" t="str">
        <f t="shared" si="501"/>
        <v/>
      </c>
      <c r="AC2222" s="192" t="str">
        <f t="shared" si="502"/>
        <v/>
      </c>
      <c r="AD2222" s="185"/>
    </row>
    <row r="2223" spans="1:30">
      <c r="A2223" s="184">
        <v>45246</v>
      </c>
      <c r="B2223" s="185" t="s">
        <v>80</v>
      </c>
      <c r="C2223" s="185">
        <v>1999</v>
      </c>
      <c r="D2223" s="185">
        <v>50</v>
      </c>
      <c r="E2223" s="185">
        <v>9</v>
      </c>
      <c r="F2223" s="185"/>
      <c r="G2223" s="185">
        <v>95</v>
      </c>
      <c r="H2223" s="185">
        <v>97</v>
      </c>
      <c r="I2223" s="185">
        <v>0</v>
      </c>
      <c r="J2223" s="185">
        <v>16</v>
      </c>
      <c r="K2223" s="185">
        <v>600</v>
      </c>
      <c r="L2223" s="185">
        <v>23.4</v>
      </c>
      <c r="M2223" s="186">
        <v>31.01</v>
      </c>
      <c r="N2223" s="187">
        <f>IF(Tabla2[[#This Row],[LECHE RETIRO DIA]]&lt;&gt;ISBLANK(Tabla2[[#This Row],[LECHE RETIRO DIA]]),SUM(Tabla2[[#This Row],[LECHE TANQUE DIA]:[LECHE RETIRO DIA]]),SUM(Tabla2[[#This Row],[LECHE TANQUE DIA]:[LECHE AUTOCONSUMO DIA]]))</f>
        <v>2058</v>
      </c>
      <c r="O2223" s="188">
        <f t="shared" si="493"/>
        <v>0.97133138969873667</v>
      </c>
      <c r="P2223" s="189">
        <f t="shared" si="494"/>
        <v>21.663157894736841</v>
      </c>
      <c r="Q2223" s="189">
        <f t="shared" si="495"/>
        <v>21.042105263157893</v>
      </c>
      <c r="R2223" s="189">
        <f t="shared" si="496"/>
        <v>3.125</v>
      </c>
      <c r="S2223" s="189">
        <f t="shared" si="497"/>
        <v>3.43</v>
      </c>
      <c r="T2223" s="189">
        <f t="shared" si="498"/>
        <v>6.3157894736842106</v>
      </c>
      <c r="U2223" s="189">
        <f t="shared" si="499"/>
        <v>87.948717948717956</v>
      </c>
      <c r="V2223" s="189">
        <f t="shared" si="500"/>
        <v>4.0598290598290605</v>
      </c>
      <c r="W2223" s="189">
        <f>IFERROR(H2223/M2223,Tabla2[[#This Row],[CARGA PRODUCCION (ANIMALES/HA)]])</f>
        <v>3.1280232183166721</v>
      </c>
      <c r="X2223" s="190"/>
      <c r="Y2223" s="190"/>
      <c r="Z2223" s="190"/>
      <c r="AA2223" s="191"/>
      <c r="AB2223" s="188" t="str">
        <f t="shared" si="501"/>
        <v/>
      </c>
      <c r="AC2223" s="192" t="str">
        <f t="shared" si="502"/>
        <v/>
      </c>
      <c r="AD2223" s="185"/>
    </row>
    <row r="2224" spans="1:30">
      <c r="A2224" s="184">
        <v>45246</v>
      </c>
      <c r="B2224" s="185" t="s">
        <v>83</v>
      </c>
      <c r="C2224" s="185">
        <v>2260</v>
      </c>
      <c r="D2224" s="185">
        <v>40</v>
      </c>
      <c r="E2224" s="185">
        <v>9</v>
      </c>
      <c r="F2224" s="185"/>
      <c r="G2224" s="185">
        <v>118</v>
      </c>
      <c r="H2224" s="185">
        <v>135</v>
      </c>
      <c r="I2224" s="185">
        <v>2</v>
      </c>
      <c r="J2224" s="185">
        <v>14</v>
      </c>
      <c r="K2224" s="185">
        <v>680</v>
      </c>
      <c r="L2224" s="185">
        <v>29.8</v>
      </c>
      <c r="M2224" s="186">
        <v>36.590000000000003</v>
      </c>
      <c r="N2224" s="187">
        <f>IF(Tabla2[[#This Row],[LECHE RETIRO DIA]]&lt;&gt;ISBLANK(Tabla2[[#This Row],[LECHE RETIRO DIA]]),SUM(Tabla2[[#This Row],[LECHE TANQUE DIA]:[LECHE RETIRO DIA]]),SUM(Tabla2[[#This Row],[LECHE TANQUE DIA]:[LECHE AUTOCONSUMO DIA]]))</f>
        <v>2309</v>
      </c>
      <c r="O2224" s="188">
        <f t="shared" si="493"/>
        <v>0.97877869207449109</v>
      </c>
      <c r="P2224" s="189">
        <f t="shared" si="494"/>
        <v>19.567796610169491</v>
      </c>
      <c r="Q2224" s="189">
        <f t="shared" si="495"/>
        <v>19.152542372881356</v>
      </c>
      <c r="R2224" s="189">
        <f t="shared" si="496"/>
        <v>2.8571428571428572</v>
      </c>
      <c r="S2224" s="189">
        <f t="shared" si="497"/>
        <v>3.3955882352941176</v>
      </c>
      <c r="T2224" s="189">
        <f t="shared" si="498"/>
        <v>5.7627118644067794</v>
      </c>
      <c r="U2224" s="189">
        <f t="shared" si="499"/>
        <v>77.483221476510067</v>
      </c>
      <c r="V2224" s="189">
        <f t="shared" si="500"/>
        <v>3.9597315436241609</v>
      </c>
      <c r="W2224" s="189">
        <f>IFERROR(H2224/M2224,Tabla2[[#This Row],[CARGA PRODUCCION (ANIMALES/HA)]])</f>
        <v>3.6895326591965016</v>
      </c>
      <c r="X2224" s="190"/>
      <c r="Y2224" s="190"/>
      <c r="Z2224" s="190"/>
      <c r="AA2224" s="191"/>
      <c r="AB2224" s="188" t="str">
        <f t="shared" si="501"/>
        <v/>
      </c>
      <c r="AC2224" s="192" t="str">
        <f t="shared" si="502"/>
        <v/>
      </c>
      <c r="AD2224" s="185"/>
    </row>
    <row r="2225" spans="1:30">
      <c r="A2225" s="184">
        <v>45246</v>
      </c>
      <c r="B2225" s="185" t="s">
        <v>85</v>
      </c>
      <c r="C2225" s="185">
        <v>1949</v>
      </c>
      <c r="D2225" s="185">
        <v>60</v>
      </c>
      <c r="E2225" s="185">
        <v>9</v>
      </c>
      <c r="F2225" s="185"/>
      <c r="G2225" s="185">
        <v>97</v>
      </c>
      <c r="H2225" s="185">
        <v>113</v>
      </c>
      <c r="I2225" s="185">
        <v>0</v>
      </c>
      <c r="J2225" s="185">
        <v>4</v>
      </c>
      <c r="K2225" s="185">
        <v>480</v>
      </c>
      <c r="L2225" s="185">
        <v>26.01</v>
      </c>
      <c r="M2225" s="186">
        <v>34.119999999999997</v>
      </c>
      <c r="N2225" s="187">
        <f>IF(Tabla2[[#This Row],[LECHE RETIRO DIA]]&lt;&gt;ISBLANK(Tabla2[[#This Row],[LECHE RETIRO DIA]]),SUM(Tabla2[[#This Row],[LECHE TANQUE DIA]:[LECHE RETIRO DIA]]),SUM(Tabla2[[#This Row],[LECHE TANQUE DIA]:[LECHE AUTOCONSUMO DIA]]))</f>
        <v>2018</v>
      </c>
      <c r="O2225" s="188">
        <f t="shared" si="493"/>
        <v>0.96580773042616452</v>
      </c>
      <c r="P2225" s="189">
        <f t="shared" si="494"/>
        <v>20.804123711340207</v>
      </c>
      <c r="Q2225" s="189">
        <f t="shared" si="495"/>
        <v>20.092783505154639</v>
      </c>
      <c r="R2225" s="189">
        <f t="shared" si="496"/>
        <v>15</v>
      </c>
      <c r="S2225" s="189">
        <f t="shared" si="497"/>
        <v>4.2041666666666666</v>
      </c>
      <c r="T2225" s="189">
        <f t="shared" si="498"/>
        <v>4.9484536082474229</v>
      </c>
      <c r="U2225" s="189">
        <f t="shared" si="499"/>
        <v>77.585544021530183</v>
      </c>
      <c r="V2225" s="189">
        <f t="shared" si="500"/>
        <v>3.7293348712033829</v>
      </c>
      <c r="W2225" s="189">
        <f>IFERROR(H2225/M2225,Tabla2[[#This Row],[CARGA PRODUCCION (ANIMALES/HA)]])</f>
        <v>3.3118405627198126</v>
      </c>
      <c r="X2225" s="190"/>
      <c r="Y2225" s="190"/>
      <c r="Z2225" s="190"/>
      <c r="AA2225" s="191"/>
      <c r="AB2225" s="188" t="str">
        <f t="shared" si="501"/>
        <v/>
      </c>
      <c r="AC2225" s="192" t="str">
        <f t="shared" si="502"/>
        <v/>
      </c>
      <c r="AD2225" s="185"/>
    </row>
    <row r="2226" spans="1:30">
      <c r="A2226" s="184">
        <v>45246</v>
      </c>
      <c r="B2226" s="185" t="s">
        <v>117</v>
      </c>
      <c r="C2226" s="185">
        <v>826</v>
      </c>
      <c r="D2226" s="185">
        <v>40</v>
      </c>
      <c r="E2226" s="185">
        <v>5</v>
      </c>
      <c r="F2226" s="185"/>
      <c r="G2226" s="185">
        <v>45</v>
      </c>
      <c r="H2226" s="185">
        <v>46</v>
      </c>
      <c r="I2226" s="185">
        <v>1</v>
      </c>
      <c r="J2226" s="185">
        <v>7</v>
      </c>
      <c r="K2226" s="185">
        <v>180</v>
      </c>
      <c r="L2226" s="185">
        <v>14</v>
      </c>
      <c r="M2226" s="186">
        <v>15</v>
      </c>
      <c r="N2226" s="187">
        <f>IF(Tabla2[[#This Row],[LECHE RETIRO DIA]]&lt;&gt;ISBLANK(Tabla2[[#This Row],[LECHE RETIRO DIA]]),SUM(Tabla2[[#This Row],[LECHE TANQUE DIA]:[LECHE RETIRO DIA]]),SUM(Tabla2[[#This Row],[LECHE TANQUE DIA]:[LECHE AUTOCONSUMO DIA]]))</f>
        <v>871</v>
      </c>
      <c r="O2226" s="188">
        <f t="shared" si="493"/>
        <v>0.94833524684270953</v>
      </c>
      <c r="P2226" s="189">
        <f t="shared" si="494"/>
        <v>19.355555555555554</v>
      </c>
      <c r="Q2226" s="189">
        <f t="shared" si="495"/>
        <v>18.355555555555554</v>
      </c>
      <c r="R2226" s="189">
        <f t="shared" si="496"/>
        <v>5.7142857142857144</v>
      </c>
      <c r="S2226" s="189">
        <f t="shared" si="497"/>
        <v>4.8388888888888886</v>
      </c>
      <c r="T2226" s="189">
        <f t="shared" si="498"/>
        <v>4</v>
      </c>
      <c r="U2226" s="189">
        <f t="shared" si="499"/>
        <v>62.214285714285715</v>
      </c>
      <c r="V2226" s="189">
        <f t="shared" si="500"/>
        <v>3.2142857142857144</v>
      </c>
      <c r="W2226" s="189">
        <f>IFERROR(H2226/M2226,Tabla2[[#This Row],[CARGA PRODUCCION (ANIMALES/HA)]])</f>
        <v>3.0666666666666669</v>
      </c>
      <c r="X2226" s="190"/>
      <c r="Y2226" s="190"/>
      <c r="Z2226" s="190"/>
      <c r="AA2226" s="191"/>
      <c r="AB2226" s="188" t="str">
        <f t="shared" si="501"/>
        <v/>
      </c>
      <c r="AC2226" s="192" t="str">
        <f t="shared" si="502"/>
        <v/>
      </c>
      <c r="AD2226" s="185"/>
    </row>
    <row r="2227" spans="1:30">
      <c r="A2227" s="184">
        <v>45247</v>
      </c>
      <c r="B2227" s="185" t="s">
        <v>80</v>
      </c>
      <c r="C2227" s="185">
        <v>2022</v>
      </c>
      <c r="D2227" s="185">
        <v>50</v>
      </c>
      <c r="E2227" s="185">
        <v>9</v>
      </c>
      <c r="F2227" s="185"/>
      <c r="G2227" s="185">
        <v>96</v>
      </c>
      <c r="H2227" s="185">
        <v>98</v>
      </c>
      <c r="I2227" s="185">
        <v>0</v>
      </c>
      <c r="J2227" s="185">
        <v>16</v>
      </c>
      <c r="K2227" s="185">
        <v>600</v>
      </c>
      <c r="L2227" s="185">
        <v>23.4</v>
      </c>
      <c r="M2227" s="186">
        <v>31.01</v>
      </c>
      <c r="N2227" s="187">
        <f>IF(Tabla2[[#This Row],[LECHE RETIRO DIA]]&lt;&gt;ISBLANK(Tabla2[[#This Row],[LECHE RETIRO DIA]]),SUM(Tabla2[[#This Row],[LECHE TANQUE DIA]:[LECHE RETIRO DIA]]),SUM(Tabla2[[#This Row],[LECHE TANQUE DIA]:[LECHE AUTOCONSUMO DIA]]))</f>
        <v>2081</v>
      </c>
      <c r="O2227" s="188">
        <f t="shared" si="493"/>
        <v>0.97164824603555988</v>
      </c>
      <c r="P2227" s="189">
        <f t="shared" si="494"/>
        <v>21.677083333333332</v>
      </c>
      <c r="Q2227" s="189">
        <f t="shared" si="495"/>
        <v>21.0625</v>
      </c>
      <c r="R2227" s="189">
        <f t="shared" si="496"/>
        <v>3.125</v>
      </c>
      <c r="S2227" s="189">
        <f t="shared" si="497"/>
        <v>3.4683333333333333</v>
      </c>
      <c r="T2227" s="189">
        <f t="shared" si="498"/>
        <v>6.25</v>
      </c>
      <c r="U2227" s="189">
        <f t="shared" si="499"/>
        <v>88.931623931623932</v>
      </c>
      <c r="V2227" s="189">
        <f t="shared" si="500"/>
        <v>4.1025641025641031</v>
      </c>
      <c r="W2227" s="189">
        <f>IFERROR(H2227/M2227,Tabla2[[#This Row],[CARGA PRODUCCION (ANIMALES/HA)]])</f>
        <v>3.1602708803611739</v>
      </c>
      <c r="X2227" s="190"/>
      <c r="Y2227" s="190"/>
      <c r="Z2227" s="190"/>
      <c r="AA2227" s="191"/>
      <c r="AB2227" s="188" t="str">
        <f t="shared" si="501"/>
        <v/>
      </c>
      <c r="AC2227" s="192" t="str">
        <f t="shared" si="502"/>
        <v/>
      </c>
      <c r="AD2227" s="185"/>
    </row>
    <row r="2228" spans="1:30">
      <c r="A2228" s="184">
        <v>45247</v>
      </c>
      <c r="B2228" s="185" t="s">
        <v>83</v>
      </c>
      <c r="C2228" s="185">
        <v>2323</v>
      </c>
      <c r="D2228" s="185">
        <v>40</v>
      </c>
      <c r="E2228" s="185">
        <v>9</v>
      </c>
      <c r="F2228" s="185"/>
      <c r="G2228" s="185">
        <v>118</v>
      </c>
      <c r="H2228" s="185">
        <v>135</v>
      </c>
      <c r="I2228" s="185">
        <v>2</v>
      </c>
      <c r="J2228" s="185">
        <v>14</v>
      </c>
      <c r="K2228" s="185">
        <v>680</v>
      </c>
      <c r="L2228" s="185">
        <v>29.8</v>
      </c>
      <c r="M2228" s="186">
        <v>36.590000000000003</v>
      </c>
      <c r="N2228" s="187">
        <f>IF(Tabla2[[#This Row],[LECHE RETIRO DIA]]&lt;&gt;ISBLANK(Tabla2[[#This Row],[LECHE RETIRO DIA]]),SUM(Tabla2[[#This Row],[LECHE TANQUE DIA]:[LECHE RETIRO DIA]]),SUM(Tabla2[[#This Row],[LECHE TANQUE DIA]:[LECHE AUTOCONSUMO DIA]]))</f>
        <v>2372</v>
      </c>
      <c r="O2228" s="188">
        <f t="shared" si="493"/>
        <v>0.97934232715008429</v>
      </c>
      <c r="P2228" s="189">
        <f t="shared" si="494"/>
        <v>20.101694915254239</v>
      </c>
      <c r="Q2228" s="189">
        <f t="shared" si="495"/>
        <v>19.6864406779661</v>
      </c>
      <c r="R2228" s="189">
        <f t="shared" si="496"/>
        <v>2.8571428571428572</v>
      </c>
      <c r="S2228" s="189">
        <f t="shared" si="497"/>
        <v>3.4882352941176471</v>
      </c>
      <c r="T2228" s="189">
        <f t="shared" si="498"/>
        <v>5.7627118644067794</v>
      </c>
      <c r="U2228" s="189">
        <f t="shared" si="499"/>
        <v>79.597315436241615</v>
      </c>
      <c r="V2228" s="189">
        <f t="shared" si="500"/>
        <v>3.9597315436241609</v>
      </c>
      <c r="W2228" s="189">
        <f>IFERROR(H2228/M2228,Tabla2[[#This Row],[CARGA PRODUCCION (ANIMALES/HA)]])</f>
        <v>3.6895326591965016</v>
      </c>
      <c r="X2228" s="190"/>
      <c r="Y2228" s="190"/>
      <c r="Z2228" s="190"/>
      <c r="AA2228" s="191"/>
      <c r="AB2228" s="188" t="str">
        <f t="shared" si="501"/>
        <v/>
      </c>
      <c r="AC2228" s="192" t="str">
        <f t="shared" si="502"/>
        <v/>
      </c>
      <c r="AD2228" s="185"/>
    </row>
    <row r="2229" spans="1:30">
      <c r="A2229" s="184">
        <v>45247</v>
      </c>
      <c r="B2229" s="185" t="s">
        <v>85</v>
      </c>
      <c r="C2229" s="185">
        <v>1891</v>
      </c>
      <c r="D2229" s="185">
        <v>60</v>
      </c>
      <c r="E2229" s="185">
        <v>9</v>
      </c>
      <c r="F2229" s="185"/>
      <c r="G2229" s="185">
        <v>97</v>
      </c>
      <c r="H2229" s="185">
        <v>113</v>
      </c>
      <c r="I2229" s="185">
        <v>0</v>
      </c>
      <c r="J2229" s="185">
        <v>4</v>
      </c>
      <c r="K2229" s="185">
        <v>480</v>
      </c>
      <c r="L2229" s="185">
        <v>26.01</v>
      </c>
      <c r="M2229" s="186">
        <v>34.119999999999997</v>
      </c>
      <c r="N2229" s="187">
        <f>IF(Tabla2[[#This Row],[LECHE RETIRO DIA]]&lt;&gt;ISBLANK(Tabla2[[#This Row],[LECHE RETIRO DIA]]),SUM(Tabla2[[#This Row],[LECHE TANQUE DIA]:[LECHE RETIRO DIA]]),SUM(Tabla2[[#This Row],[LECHE TANQUE DIA]:[LECHE AUTOCONSUMO DIA]]))</f>
        <v>1960</v>
      </c>
      <c r="O2229" s="188">
        <f t="shared" si="493"/>
        <v>0.96479591836734691</v>
      </c>
      <c r="P2229" s="189">
        <f t="shared" si="494"/>
        <v>20.206185567010309</v>
      </c>
      <c r="Q2229" s="189">
        <f t="shared" si="495"/>
        <v>19.494845360824741</v>
      </c>
      <c r="R2229" s="189">
        <f t="shared" si="496"/>
        <v>15</v>
      </c>
      <c r="S2229" s="189">
        <f t="shared" si="497"/>
        <v>4.083333333333333</v>
      </c>
      <c r="T2229" s="189">
        <f t="shared" si="498"/>
        <v>4.9484536082474229</v>
      </c>
      <c r="U2229" s="189">
        <f t="shared" si="499"/>
        <v>75.355632449058049</v>
      </c>
      <c r="V2229" s="189">
        <f t="shared" si="500"/>
        <v>3.7293348712033829</v>
      </c>
      <c r="W2229" s="189">
        <f>IFERROR(H2229/M2229,Tabla2[[#This Row],[CARGA PRODUCCION (ANIMALES/HA)]])</f>
        <v>3.3118405627198126</v>
      </c>
      <c r="X2229" s="190"/>
      <c r="Y2229" s="190"/>
      <c r="Z2229" s="190"/>
      <c r="AA2229" s="191"/>
      <c r="AB2229" s="188" t="str">
        <f t="shared" si="501"/>
        <v/>
      </c>
      <c r="AC2229" s="192" t="str">
        <f t="shared" si="502"/>
        <v/>
      </c>
      <c r="AD2229" s="185"/>
    </row>
    <row r="2230" spans="1:30">
      <c r="A2230" s="184">
        <v>45247</v>
      </c>
      <c r="B2230" s="185" t="s">
        <v>88</v>
      </c>
      <c r="C2230" s="185">
        <v>860</v>
      </c>
      <c r="D2230" s="185">
        <v>40</v>
      </c>
      <c r="E2230" s="185">
        <v>5</v>
      </c>
      <c r="F2230" s="185"/>
      <c r="G2230" s="185">
        <v>45</v>
      </c>
      <c r="H2230" s="185">
        <v>46</v>
      </c>
      <c r="I2230" s="185">
        <v>1</v>
      </c>
      <c r="J2230" s="185">
        <v>7</v>
      </c>
      <c r="K2230" s="185">
        <v>180</v>
      </c>
      <c r="L2230" s="185">
        <v>14</v>
      </c>
      <c r="M2230" s="186">
        <v>15</v>
      </c>
      <c r="N2230" s="187">
        <f>IF(Tabla2[[#This Row],[LECHE RETIRO DIA]]&lt;&gt;ISBLANK(Tabla2[[#This Row],[LECHE RETIRO DIA]]),SUM(Tabla2[[#This Row],[LECHE TANQUE DIA]:[LECHE RETIRO DIA]]),SUM(Tabla2[[#This Row],[LECHE TANQUE DIA]:[LECHE AUTOCONSUMO DIA]]))</f>
        <v>905</v>
      </c>
      <c r="O2230" s="188">
        <f t="shared" si="493"/>
        <v>0.95027624309392267</v>
      </c>
      <c r="P2230" s="189">
        <f t="shared" si="494"/>
        <v>20.111111111111111</v>
      </c>
      <c r="Q2230" s="189">
        <f t="shared" si="495"/>
        <v>19.111111111111111</v>
      </c>
      <c r="R2230" s="189">
        <f t="shared" si="496"/>
        <v>5.7142857142857144</v>
      </c>
      <c r="S2230" s="189">
        <f t="shared" si="497"/>
        <v>5.0277777777777777</v>
      </c>
      <c r="T2230" s="189">
        <f t="shared" si="498"/>
        <v>4</v>
      </c>
      <c r="U2230" s="189">
        <f t="shared" si="499"/>
        <v>64.642857142857139</v>
      </c>
      <c r="V2230" s="189">
        <f t="shared" si="500"/>
        <v>3.2142857142857144</v>
      </c>
      <c r="W2230" s="189">
        <f>IFERROR(H2230/M2230,Tabla2[[#This Row],[CARGA PRODUCCION (ANIMALES/HA)]])</f>
        <v>3.0666666666666669</v>
      </c>
      <c r="X2230" s="190"/>
      <c r="Y2230" s="190"/>
      <c r="Z2230" s="190"/>
      <c r="AA2230" s="191"/>
      <c r="AB2230" s="188" t="str">
        <f t="shared" si="501"/>
        <v/>
      </c>
      <c r="AC2230" s="192" t="str">
        <f t="shared" si="502"/>
        <v/>
      </c>
      <c r="AD2230" s="185"/>
    </row>
    <row r="2231" spans="1:30">
      <c r="A2231" s="184">
        <v>45248</v>
      </c>
      <c r="B2231" s="185" t="s">
        <v>81</v>
      </c>
      <c r="C2231" s="185">
        <v>2022</v>
      </c>
      <c r="D2231" s="185">
        <v>50</v>
      </c>
      <c r="E2231" s="185">
        <v>9</v>
      </c>
      <c r="F2231" s="185"/>
      <c r="G2231" s="185">
        <v>97</v>
      </c>
      <c r="H2231" s="185">
        <v>98</v>
      </c>
      <c r="I2231" s="185">
        <v>0</v>
      </c>
      <c r="J2231" s="185">
        <v>17</v>
      </c>
      <c r="K2231" s="185">
        <v>600</v>
      </c>
      <c r="L2231" s="185">
        <v>23.4</v>
      </c>
      <c r="M2231" s="186">
        <v>31.01</v>
      </c>
      <c r="N2231" s="187">
        <f>IF(Tabla2[[#This Row],[LECHE RETIRO DIA]]&lt;&gt;ISBLANK(Tabla2[[#This Row],[LECHE RETIRO DIA]]),SUM(Tabla2[[#This Row],[LECHE TANQUE DIA]:[LECHE RETIRO DIA]]),SUM(Tabla2[[#This Row],[LECHE TANQUE DIA]:[LECHE AUTOCONSUMO DIA]]))</f>
        <v>2081</v>
      </c>
      <c r="O2231" s="188">
        <f t="shared" si="493"/>
        <v>0.97164824603555988</v>
      </c>
      <c r="P2231" s="189">
        <f t="shared" si="494"/>
        <v>21.453608247422679</v>
      </c>
      <c r="Q2231" s="189">
        <f t="shared" si="495"/>
        <v>20.845360824742269</v>
      </c>
      <c r="R2231" s="189">
        <f t="shared" si="496"/>
        <v>2.9411764705882355</v>
      </c>
      <c r="S2231" s="189">
        <f t="shared" si="497"/>
        <v>3.4683333333333333</v>
      </c>
      <c r="T2231" s="189">
        <f t="shared" si="498"/>
        <v>6.1855670103092786</v>
      </c>
      <c r="U2231" s="189">
        <f t="shared" si="499"/>
        <v>88.931623931623932</v>
      </c>
      <c r="V2231" s="189">
        <f t="shared" si="500"/>
        <v>4.1452991452991457</v>
      </c>
      <c r="W2231" s="189">
        <f>IFERROR(H2231/M2231,Tabla2[[#This Row],[CARGA PRODUCCION (ANIMALES/HA)]])</f>
        <v>3.1602708803611739</v>
      </c>
      <c r="X2231" s="190"/>
      <c r="Y2231" s="190"/>
      <c r="Z2231" s="190"/>
      <c r="AA2231" s="191"/>
      <c r="AB2231" s="188" t="str">
        <f t="shared" si="501"/>
        <v/>
      </c>
      <c r="AC2231" s="192" t="str">
        <f t="shared" si="502"/>
        <v/>
      </c>
      <c r="AD2231" s="185"/>
    </row>
    <row r="2232" spans="1:30">
      <c r="A2232" s="184">
        <v>45248</v>
      </c>
      <c r="B2232" s="185" t="s">
        <v>83</v>
      </c>
      <c r="C2232" s="185">
        <v>2131</v>
      </c>
      <c r="D2232" s="185">
        <v>40</v>
      </c>
      <c r="E2232" s="185">
        <v>9</v>
      </c>
      <c r="F2232" s="185"/>
      <c r="G2232" s="185">
        <v>112</v>
      </c>
      <c r="H2232" s="185">
        <v>137</v>
      </c>
      <c r="I2232" s="185">
        <v>2</v>
      </c>
      <c r="J2232" s="185">
        <v>14</v>
      </c>
      <c r="K2232" s="185">
        <v>680</v>
      </c>
      <c r="L2232" s="185">
        <v>29.8</v>
      </c>
      <c r="M2232" s="186">
        <v>36.590000000000003</v>
      </c>
      <c r="N2232" s="187">
        <f>IF(Tabla2[[#This Row],[LECHE RETIRO DIA]]&lt;&gt;ISBLANK(Tabla2[[#This Row],[LECHE RETIRO DIA]]),SUM(Tabla2[[#This Row],[LECHE TANQUE DIA]:[LECHE RETIRO DIA]]),SUM(Tabla2[[#This Row],[LECHE TANQUE DIA]:[LECHE AUTOCONSUMO DIA]]))</f>
        <v>2180</v>
      </c>
      <c r="O2232" s="188">
        <f t="shared" si="493"/>
        <v>0.97752293577981653</v>
      </c>
      <c r="P2232" s="189">
        <f t="shared" si="494"/>
        <v>19.464285714285715</v>
      </c>
      <c r="Q2232" s="189">
        <f t="shared" si="495"/>
        <v>19.026785714285715</v>
      </c>
      <c r="R2232" s="189">
        <f t="shared" si="496"/>
        <v>2.8571428571428572</v>
      </c>
      <c r="S2232" s="189">
        <f t="shared" si="497"/>
        <v>3.2058823529411766</v>
      </c>
      <c r="T2232" s="189">
        <f t="shared" si="498"/>
        <v>6.0714285714285712</v>
      </c>
      <c r="U2232" s="189">
        <f t="shared" si="499"/>
        <v>73.154362416107375</v>
      </c>
      <c r="V2232" s="189">
        <f t="shared" si="500"/>
        <v>3.7583892617449663</v>
      </c>
      <c r="W2232" s="189">
        <f>IFERROR(H2232/M2232,Tabla2[[#This Row],[CARGA PRODUCCION (ANIMALES/HA)]])</f>
        <v>3.7441924022957087</v>
      </c>
      <c r="X2232" s="190"/>
      <c r="Y2232" s="190"/>
      <c r="Z2232" s="190"/>
      <c r="AA2232" s="191"/>
      <c r="AB2232" s="188" t="str">
        <f t="shared" si="501"/>
        <v/>
      </c>
      <c r="AC2232" s="192" t="str">
        <f t="shared" si="502"/>
        <v/>
      </c>
      <c r="AD2232" s="185"/>
    </row>
    <row r="2233" spans="1:30">
      <c r="A2233" s="184">
        <v>45248</v>
      </c>
      <c r="B2233" s="185" t="s">
        <v>85</v>
      </c>
      <c r="C2233" s="185">
        <v>1903</v>
      </c>
      <c r="D2233" s="185">
        <v>60</v>
      </c>
      <c r="E2233" s="185">
        <v>9</v>
      </c>
      <c r="F2233" s="185"/>
      <c r="G2233" s="185">
        <v>97</v>
      </c>
      <c r="H2233" s="185">
        <v>113</v>
      </c>
      <c r="I2233" s="185">
        <v>0</v>
      </c>
      <c r="J2233" s="185">
        <v>4</v>
      </c>
      <c r="K2233" s="185">
        <v>480</v>
      </c>
      <c r="L2233" s="185">
        <v>26.01</v>
      </c>
      <c r="M2233" s="186">
        <v>34.119999999999997</v>
      </c>
      <c r="N2233" s="187">
        <f>IF(Tabla2[[#This Row],[LECHE RETIRO DIA]]&lt;&gt;ISBLANK(Tabla2[[#This Row],[LECHE RETIRO DIA]]),SUM(Tabla2[[#This Row],[LECHE TANQUE DIA]:[LECHE RETIRO DIA]]),SUM(Tabla2[[#This Row],[LECHE TANQUE DIA]:[LECHE AUTOCONSUMO DIA]]))</f>
        <v>1972</v>
      </c>
      <c r="O2233" s="188">
        <f t="shared" si="493"/>
        <v>0.96501014198782964</v>
      </c>
      <c r="P2233" s="189">
        <f t="shared" si="494"/>
        <v>20.329896907216494</v>
      </c>
      <c r="Q2233" s="189">
        <f t="shared" si="495"/>
        <v>19.618556701030929</v>
      </c>
      <c r="R2233" s="189">
        <f t="shared" si="496"/>
        <v>15</v>
      </c>
      <c r="S2233" s="189">
        <f t="shared" si="497"/>
        <v>4.1083333333333334</v>
      </c>
      <c r="T2233" s="189">
        <f t="shared" si="498"/>
        <v>4.9484536082474229</v>
      </c>
      <c r="U2233" s="189">
        <f t="shared" si="499"/>
        <v>75.816993464052288</v>
      </c>
      <c r="V2233" s="189">
        <f t="shared" si="500"/>
        <v>3.7293348712033829</v>
      </c>
      <c r="W2233" s="189">
        <f>IFERROR(H2233/M2233,Tabla2[[#This Row],[CARGA PRODUCCION (ANIMALES/HA)]])</f>
        <v>3.3118405627198126</v>
      </c>
      <c r="X2233" s="190"/>
      <c r="Y2233" s="190"/>
      <c r="Z2233" s="190"/>
      <c r="AA2233" s="191"/>
      <c r="AB2233" s="188" t="str">
        <f t="shared" si="501"/>
        <v/>
      </c>
      <c r="AC2233" s="192" t="str">
        <f t="shared" si="502"/>
        <v/>
      </c>
      <c r="AD2233" s="185"/>
    </row>
    <row r="2234" spans="1:30">
      <c r="A2234" s="184">
        <v>45248</v>
      </c>
      <c r="B2234" s="185" t="s">
        <v>88</v>
      </c>
      <c r="C2234" s="185">
        <v>870</v>
      </c>
      <c r="D2234" s="185">
        <v>40</v>
      </c>
      <c r="E2234" s="185">
        <v>5</v>
      </c>
      <c r="F2234" s="185"/>
      <c r="G2234" s="185">
        <v>45</v>
      </c>
      <c r="H2234" s="185">
        <v>46</v>
      </c>
      <c r="I2234" s="185">
        <v>1</v>
      </c>
      <c r="J2234" s="185">
        <v>7</v>
      </c>
      <c r="K2234" s="185">
        <v>180</v>
      </c>
      <c r="L2234" s="185">
        <v>14</v>
      </c>
      <c r="M2234" s="186">
        <v>15</v>
      </c>
      <c r="N2234" s="187">
        <f>IF(Tabla2[[#This Row],[LECHE RETIRO DIA]]&lt;&gt;ISBLANK(Tabla2[[#This Row],[LECHE RETIRO DIA]]),SUM(Tabla2[[#This Row],[LECHE TANQUE DIA]:[LECHE RETIRO DIA]]),SUM(Tabla2[[#This Row],[LECHE TANQUE DIA]:[LECHE AUTOCONSUMO DIA]]))</f>
        <v>915</v>
      </c>
      <c r="O2234" s="188">
        <f t="shared" si="493"/>
        <v>0.95081967213114749</v>
      </c>
      <c r="P2234" s="189">
        <f t="shared" si="494"/>
        <v>20.333333333333332</v>
      </c>
      <c r="Q2234" s="189">
        <f t="shared" si="495"/>
        <v>19.333333333333332</v>
      </c>
      <c r="R2234" s="189">
        <f t="shared" si="496"/>
        <v>5.7142857142857144</v>
      </c>
      <c r="S2234" s="189">
        <f t="shared" si="497"/>
        <v>5.083333333333333</v>
      </c>
      <c r="T2234" s="189">
        <f t="shared" si="498"/>
        <v>4</v>
      </c>
      <c r="U2234" s="189">
        <f t="shared" si="499"/>
        <v>65.357142857142861</v>
      </c>
      <c r="V2234" s="189">
        <f t="shared" si="500"/>
        <v>3.2142857142857144</v>
      </c>
      <c r="W2234" s="189">
        <f>IFERROR(H2234/M2234,Tabla2[[#This Row],[CARGA PRODUCCION (ANIMALES/HA)]])</f>
        <v>3.0666666666666669</v>
      </c>
      <c r="X2234" s="190"/>
      <c r="Y2234" s="190"/>
      <c r="Z2234" s="190"/>
      <c r="AA2234" s="191"/>
      <c r="AB2234" s="188" t="str">
        <f t="shared" si="501"/>
        <v/>
      </c>
      <c r="AC2234" s="192" t="str">
        <f t="shared" si="502"/>
        <v/>
      </c>
      <c r="AD2234" s="185"/>
    </row>
    <row r="2235" spans="1:30">
      <c r="A2235" s="184">
        <v>45249</v>
      </c>
      <c r="B2235" s="185" t="s">
        <v>81</v>
      </c>
      <c r="C2235" s="185">
        <v>1990</v>
      </c>
      <c r="D2235" s="185">
        <v>50</v>
      </c>
      <c r="E2235" s="185">
        <v>9</v>
      </c>
      <c r="F2235" s="185"/>
      <c r="G2235" s="185">
        <v>95</v>
      </c>
      <c r="H2235" s="185">
        <v>96</v>
      </c>
      <c r="I2235" s="185">
        <v>0</v>
      </c>
      <c r="J2235" s="185">
        <v>17</v>
      </c>
      <c r="K2235" s="185">
        <v>600</v>
      </c>
      <c r="L2235" s="185">
        <v>23.4</v>
      </c>
      <c r="M2235" s="186">
        <v>31.01</v>
      </c>
      <c r="N2235" s="187">
        <f>IF(Tabla2[[#This Row],[LECHE RETIRO DIA]]&lt;&gt;ISBLANK(Tabla2[[#This Row],[LECHE RETIRO DIA]]),SUM(Tabla2[[#This Row],[LECHE TANQUE DIA]:[LECHE RETIRO DIA]]),SUM(Tabla2[[#This Row],[LECHE TANQUE DIA]:[LECHE AUTOCONSUMO DIA]]))</f>
        <v>2049</v>
      </c>
      <c r="O2235" s="188">
        <f t="shared" si="493"/>
        <v>0.9712054660810151</v>
      </c>
      <c r="P2235" s="189">
        <f t="shared" si="494"/>
        <v>21.568421052631578</v>
      </c>
      <c r="Q2235" s="189">
        <f t="shared" si="495"/>
        <v>20.94736842105263</v>
      </c>
      <c r="R2235" s="189">
        <f t="shared" si="496"/>
        <v>2.9411764705882355</v>
      </c>
      <c r="S2235" s="189">
        <f t="shared" si="497"/>
        <v>3.415</v>
      </c>
      <c r="T2235" s="189">
        <f t="shared" si="498"/>
        <v>6.3157894736842106</v>
      </c>
      <c r="U2235" s="189">
        <f t="shared" si="499"/>
        <v>87.564102564102569</v>
      </c>
      <c r="V2235" s="189">
        <f t="shared" si="500"/>
        <v>4.0598290598290605</v>
      </c>
      <c r="W2235" s="189">
        <f>IFERROR(H2235/M2235,Tabla2[[#This Row],[CARGA PRODUCCION (ANIMALES/HA)]])</f>
        <v>3.0957755562721703</v>
      </c>
      <c r="X2235" s="190"/>
      <c r="Y2235" s="190"/>
      <c r="Z2235" s="190"/>
      <c r="AA2235" s="191"/>
      <c r="AB2235" s="188" t="str">
        <f t="shared" si="501"/>
        <v/>
      </c>
      <c r="AC2235" s="192" t="str">
        <f t="shared" si="502"/>
        <v/>
      </c>
      <c r="AD2235" s="185"/>
    </row>
    <row r="2236" spans="1:30">
      <c r="A2236" s="184">
        <v>45249</v>
      </c>
      <c r="B2236" s="185" t="s">
        <v>83</v>
      </c>
      <c r="C2236" s="185">
        <v>2232</v>
      </c>
      <c r="D2236" s="185">
        <v>40</v>
      </c>
      <c r="E2236" s="185">
        <v>9</v>
      </c>
      <c r="F2236" s="185"/>
      <c r="G2236" s="185">
        <v>111</v>
      </c>
      <c r="H2236" s="185">
        <v>137</v>
      </c>
      <c r="I2236" s="185">
        <v>2</v>
      </c>
      <c r="J2236" s="185">
        <v>14</v>
      </c>
      <c r="K2236" s="185">
        <v>680</v>
      </c>
      <c r="L2236" s="185">
        <v>29.8</v>
      </c>
      <c r="M2236" s="186">
        <v>36.590000000000003</v>
      </c>
      <c r="N2236" s="187">
        <f>IF(Tabla2[[#This Row],[LECHE RETIRO DIA]]&lt;&gt;ISBLANK(Tabla2[[#This Row],[LECHE RETIRO DIA]]),SUM(Tabla2[[#This Row],[LECHE TANQUE DIA]:[LECHE RETIRO DIA]]),SUM(Tabla2[[#This Row],[LECHE TANQUE DIA]:[LECHE AUTOCONSUMO DIA]]))</f>
        <v>2281</v>
      </c>
      <c r="O2236" s="188">
        <f t="shared" ref="O2236:O2242" si="503">IFERROR(C2236/N2236,"")</f>
        <v>0.97851819377466021</v>
      </c>
      <c r="P2236" s="189">
        <f t="shared" ref="P2236:P2242" si="504">IFERROR(N2236/G2236,"")</f>
        <v>20.54954954954955</v>
      </c>
      <c r="Q2236" s="189">
        <f t="shared" ref="Q2236:Q2242" si="505">IFERROR(C2236/G2236,"")</f>
        <v>20.108108108108109</v>
      </c>
      <c r="R2236" s="189">
        <f t="shared" ref="R2236:R2242" si="506">IFERROR(D2236/J2236,"")</f>
        <v>2.8571428571428572</v>
      </c>
      <c r="S2236" s="189">
        <f t="shared" ref="S2236:S2242" si="507">IFERROR(N2236/K2236,"")</f>
        <v>3.3544117647058824</v>
      </c>
      <c r="T2236" s="189">
        <f t="shared" ref="T2236:T2242" si="508">IFERROR(K2236/G2236,"")</f>
        <v>6.1261261261261257</v>
      </c>
      <c r="U2236" s="189">
        <f t="shared" ref="U2236:U2242" si="509">IFERROR(N2236/L2236,"")</f>
        <v>76.543624161073822</v>
      </c>
      <c r="V2236" s="189">
        <f t="shared" ref="V2236:V2242" si="510">IFERROR(G2236/L2236,"")</f>
        <v>3.7248322147651005</v>
      </c>
      <c r="W2236" s="189">
        <f>IFERROR(H2236/M2236,Tabla2[[#This Row],[CARGA PRODUCCION (ANIMALES/HA)]])</f>
        <v>3.7441924022957087</v>
      </c>
      <c r="X2236" s="190"/>
      <c r="Y2236" s="190"/>
      <c r="Z2236" s="190"/>
      <c r="AA2236" s="191"/>
      <c r="AB2236" s="188" t="str">
        <f t="shared" ref="AB2236:AB2242" si="511">IFERROR(G2236/AA2236,"")</f>
        <v/>
      </c>
      <c r="AC2236" s="192" t="str">
        <f t="shared" si="502"/>
        <v/>
      </c>
      <c r="AD2236" s="185"/>
    </row>
    <row r="2237" spans="1:30">
      <c r="A2237" s="184">
        <v>45249</v>
      </c>
      <c r="B2237" s="185" t="s">
        <v>85</v>
      </c>
      <c r="C2237" s="185">
        <v>1878</v>
      </c>
      <c r="D2237" s="185">
        <v>60</v>
      </c>
      <c r="E2237" s="185">
        <v>9</v>
      </c>
      <c r="F2237" s="185"/>
      <c r="G2237" s="185">
        <v>97</v>
      </c>
      <c r="H2237" s="185">
        <v>113</v>
      </c>
      <c r="I2237" s="185">
        <v>0</v>
      </c>
      <c r="J2237" s="185">
        <v>4</v>
      </c>
      <c r="K2237" s="185">
        <v>480</v>
      </c>
      <c r="L2237" s="185">
        <v>26.01</v>
      </c>
      <c r="M2237" s="186">
        <v>34.119999999999997</v>
      </c>
      <c r="N2237" s="187">
        <f>IF(Tabla2[[#This Row],[LECHE RETIRO DIA]]&lt;&gt;ISBLANK(Tabla2[[#This Row],[LECHE RETIRO DIA]]),SUM(Tabla2[[#This Row],[LECHE TANQUE DIA]:[LECHE RETIRO DIA]]),SUM(Tabla2[[#This Row],[LECHE TANQUE DIA]:[LECHE AUTOCONSUMO DIA]]))</f>
        <v>1947</v>
      </c>
      <c r="O2237" s="188">
        <f t="shared" si="503"/>
        <v>0.96456086286594767</v>
      </c>
      <c r="P2237" s="189">
        <f t="shared" si="504"/>
        <v>20.072164948453608</v>
      </c>
      <c r="Q2237" s="189">
        <f t="shared" si="505"/>
        <v>19.36082474226804</v>
      </c>
      <c r="R2237" s="189">
        <f t="shared" si="506"/>
        <v>15</v>
      </c>
      <c r="S2237" s="189">
        <f t="shared" si="507"/>
        <v>4.0562500000000004</v>
      </c>
      <c r="T2237" s="189">
        <f t="shared" si="508"/>
        <v>4.9484536082474229</v>
      </c>
      <c r="U2237" s="189">
        <f t="shared" si="509"/>
        <v>74.855824682814301</v>
      </c>
      <c r="V2237" s="189">
        <f t="shared" si="510"/>
        <v>3.7293348712033829</v>
      </c>
      <c r="W2237" s="189">
        <f>IFERROR(H2237/M2237,Tabla2[[#This Row],[CARGA PRODUCCION (ANIMALES/HA)]])</f>
        <v>3.3118405627198126</v>
      </c>
      <c r="X2237" s="190"/>
      <c r="Y2237" s="190"/>
      <c r="Z2237" s="190"/>
      <c r="AA2237" s="191"/>
      <c r="AB2237" s="188" t="str">
        <f t="shared" si="511"/>
        <v/>
      </c>
      <c r="AC2237" s="192" t="str">
        <f t="shared" si="502"/>
        <v/>
      </c>
      <c r="AD2237" s="185"/>
    </row>
    <row r="2238" spans="1:30">
      <c r="A2238" s="184">
        <v>45249</v>
      </c>
      <c r="B2238" s="185" t="s">
        <v>88</v>
      </c>
      <c r="C2238" s="185">
        <v>862</v>
      </c>
      <c r="D2238" s="185">
        <v>40</v>
      </c>
      <c r="E2238" s="185">
        <v>5</v>
      </c>
      <c r="F2238" s="185"/>
      <c r="G2238" s="185">
        <v>44</v>
      </c>
      <c r="H2238" s="185">
        <v>44</v>
      </c>
      <c r="I2238" s="185">
        <v>1</v>
      </c>
      <c r="J2238" s="185">
        <v>7</v>
      </c>
      <c r="K2238" s="185">
        <v>180</v>
      </c>
      <c r="L2238" s="185">
        <v>14</v>
      </c>
      <c r="M2238" s="186">
        <v>15</v>
      </c>
      <c r="N2238" s="187">
        <f>IF(Tabla2[[#This Row],[LECHE RETIRO DIA]]&lt;&gt;ISBLANK(Tabla2[[#This Row],[LECHE RETIRO DIA]]),SUM(Tabla2[[#This Row],[LECHE TANQUE DIA]:[LECHE RETIRO DIA]]),SUM(Tabla2[[#This Row],[LECHE TANQUE DIA]:[LECHE AUTOCONSUMO DIA]]))</f>
        <v>907</v>
      </c>
      <c r="O2238" s="188">
        <f t="shared" si="503"/>
        <v>0.95038588754134512</v>
      </c>
      <c r="P2238" s="189">
        <f t="shared" si="504"/>
        <v>20.613636363636363</v>
      </c>
      <c r="Q2238" s="189">
        <f t="shared" si="505"/>
        <v>19.59090909090909</v>
      </c>
      <c r="R2238" s="189">
        <f t="shared" si="506"/>
        <v>5.7142857142857144</v>
      </c>
      <c r="S2238" s="189">
        <f t="shared" si="507"/>
        <v>5.0388888888888888</v>
      </c>
      <c r="T2238" s="189">
        <f t="shared" si="508"/>
        <v>4.0909090909090908</v>
      </c>
      <c r="U2238" s="189">
        <f t="shared" si="509"/>
        <v>64.785714285714292</v>
      </c>
      <c r="V2238" s="189">
        <f t="shared" si="510"/>
        <v>3.1428571428571428</v>
      </c>
      <c r="W2238" s="189">
        <f>IFERROR(H2238/M2238,Tabla2[[#This Row],[CARGA PRODUCCION (ANIMALES/HA)]])</f>
        <v>2.9333333333333331</v>
      </c>
      <c r="X2238" s="190"/>
      <c r="Y2238" s="190"/>
      <c r="Z2238" s="190"/>
      <c r="AA2238" s="191"/>
      <c r="AB2238" s="188" t="str">
        <f t="shared" si="511"/>
        <v/>
      </c>
      <c r="AC2238" s="192" t="str">
        <f t="shared" si="502"/>
        <v/>
      </c>
      <c r="AD2238" s="185"/>
    </row>
    <row r="2239" spans="1:30">
      <c r="A2239" s="184">
        <v>45250</v>
      </c>
      <c r="B2239" s="185" t="s">
        <v>81</v>
      </c>
      <c r="C2239" s="185">
        <v>1999</v>
      </c>
      <c r="D2239" s="185">
        <v>50</v>
      </c>
      <c r="E2239" s="185">
        <v>9</v>
      </c>
      <c r="F2239" s="185"/>
      <c r="G2239" s="185">
        <v>95</v>
      </c>
      <c r="H2239" s="185">
        <v>96</v>
      </c>
      <c r="I2239" s="185">
        <v>0</v>
      </c>
      <c r="J2239" s="185">
        <v>17</v>
      </c>
      <c r="K2239" s="185">
        <v>600</v>
      </c>
      <c r="L2239" s="185">
        <v>23.4</v>
      </c>
      <c r="M2239" s="186">
        <v>31.01</v>
      </c>
      <c r="N2239" s="187">
        <f>IF(Tabla2[[#This Row],[LECHE RETIRO DIA]]&lt;&gt;ISBLANK(Tabla2[[#This Row],[LECHE RETIRO DIA]]),SUM(Tabla2[[#This Row],[LECHE TANQUE DIA]:[LECHE RETIRO DIA]]),SUM(Tabla2[[#This Row],[LECHE TANQUE DIA]:[LECHE AUTOCONSUMO DIA]]))</f>
        <v>2058</v>
      </c>
      <c r="O2239" s="188">
        <f t="shared" si="503"/>
        <v>0.97133138969873667</v>
      </c>
      <c r="P2239" s="189">
        <f t="shared" si="504"/>
        <v>21.663157894736841</v>
      </c>
      <c r="Q2239" s="189">
        <f t="shared" si="505"/>
        <v>21.042105263157893</v>
      </c>
      <c r="R2239" s="189">
        <f t="shared" si="506"/>
        <v>2.9411764705882355</v>
      </c>
      <c r="S2239" s="189">
        <f t="shared" si="507"/>
        <v>3.43</v>
      </c>
      <c r="T2239" s="189">
        <f t="shared" si="508"/>
        <v>6.3157894736842106</v>
      </c>
      <c r="U2239" s="189">
        <f t="shared" si="509"/>
        <v>87.948717948717956</v>
      </c>
      <c r="V2239" s="189">
        <f t="shared" si="510"/>
        <v>4.0598290598290605</v>
      </c>
      <c r="W2239" s="189">
        <f>IFERROR(H2239/M2239,Tabla2[[#This Row],[CARGA PRODUCCION (ANIMALES/HA)]])</f>
        <v>3.0957755562721703</v>
      </c>
      <c r="X2239" s="190"/>
      <c r="Y2239" s="190"/>
      <c r="Z2239" s="190"/>
      <c r="AA2239" s="191"/>
      <c r="AB2239" s="188" t="str">
        <f t="shared" si="511"/>
        <v/>
      </c>
      <c r="AC2239" s="192" t="str">
        <f t="shared" si="502"/>
        <v/>
      </c>
      <c r="AD2239" s="185"/>
    </row>
    <row r="2240" spans="1:30">
      <c r="A2240" s="184">
        <v>45250</v>
      </c>
      <c r="B2240" s="185" t="s">
        <v>83</v>
      </c>
      <c r="C2240" s="185">
        <v>2304</v>
      </c>
      <c r="D2240" s="185">
        <v>40</v>
      </c>
      <c r="E2240" s="185">
        <v>9</v>
      </c>
      <c r="F2240" s="185"/>
      <c r="G2240" s="185">
        <v>112</v>
      </c>
      <c r="H2240" s="185">
        <v>135</v>
      </c>
      <c r="I2240" s="185">
        <v>2</v>
      </c>
      <c r="J2240" s="185">
        <v>14</v>
      </c>
      <c r="K2240" s="185">
        <v>680</v>
      </c>
      <c r="L2240" s="185">
        <v>29.8</v>
      </c>
      <c r="M2240" s="186">
        <v>36.590000000000003</v>
      </c>
      <c r="N2240" s="187">
        <f>IF(Tabla2[[#This Row],[LECHE RETIRO DIA]]&lt;&gt;ISBLANK(Tabla2[[#This Row],[LECHE RETIRO DIA]]),SUM(Tabla2[[#This Row],[LECHE TANQUE DIA]:[LECHE RETIRO DIA]]),SUM(Tabla2[[#This Row],[LECHE TANQUE DIA]:[LECHE AUTOCONSUMO DIA]]))</f>
        <v>2353</v>
      </c>
      <c r="O2240" s="188">
        <f t="shared" si="503"/>
        <v>0.97917552061198465</v>
      </c>
      <c r="P2240" s="189">
        <f t="shared" si="504"/>
        <v>21.008928571428573</v>
      </c>
      <c r="Q2240" s="189">
        <f t="shared" si="505"/>
        <v>20.571428571428573</v>
      </c>
      <c r="R2240" s="189">
        <f t="shared" si="506"/>
        <v>2.8571428571428572</v>
      </c>
      <c r="S2240" s="189">
        <f t="shared" si="507"/>
        <v>3.460294117647059</v>
      </c>
      <c r="T2240" s="189">
        <f t="shared" si="508"/>
        <v>6.0714285714285712</v>
      </c>
      <c r="U2240" s="189">
        <f t="shared" si="509"/>
        <v>78.959731543624159</v>
      </c>
      <c r="V2240" s="189">
        <f t="shared" si="510"/>
        <v>3.7583892617449663</v>
      </c>
      <c r="W2240" s="189">
        <f>IFERROR(H2240/M2240,Tabla2[[#This Row],[CARGA PRODUCCION (ANIMALES/HA)]])</f>
        <v>3.6895326591965016</v>
      </c>
      <c r="X2240" s="190"/>
      <c r="Y2240" s="190"/>
      <c r="Z2240" s="190"/>
      <c r="AA2240" s="191"/>
      <c r="AB2240" s="188" t="str">
        <f t="shared" si="511"/>
        <v/>
      </c>
      <c r="AC2240" s="192" t="str">
        <f t="shared" si="502"/>
        <v/>
      </c>
      <c r="AD2240" s="185"/>
    </row>
    <row r="2241" spans="1:30">
      <c r="A2241" s="184">
        <v>45250</v>
      </c>
      <c r="B2241" s="185" t="s">
        <v>85</v>
      </c>
      <c r="C2241" s="185">
        <v>1907</v>
      </c>
      <c r="D2241" s="185">
        <v>60</v>
      </c>
      <c r="E2241" s="185">
        <v>9</v>
      </c>
      <c r="F2241" s="185"/>
      <c r="G2241" s="185">
        <v>97</v>
      </c>
      <c r="H2241" s="185">
        <v>113</v>
      </c>
      <c r="I2241" s="185">
        <v>0</v>
      </c>
      <c r="J2241" s="185">
        <v>4</v>
      </c>
      <c r="K2241" s="185">
        <v>180</v>
      </c>
      <c r="L2241" s="185">
        <v>26.01</v>
      </c>
      <c r="M2241" s="186">
        <v>34.119999999999997</v>
      </c>
      <c r="N2241" s="187">
        <f>IF(Tabla2[[#This Row],[LECHE RETIRO DIA]]&lt;&gt;ISBLANK(Tabla2[[#This Row],[LECHE RETIRO DIA]]),SUM(Tabla2[[#This Row],[LECHE TANQUE DIA]:[LECHE RETIRO DIA]]),SUM(Tabla2[[#This Row],[LECHE TANQUE DIA]:[LECHE AUTOCONSUMO DIA]]))</f>
        <v>1976</v>
      </c>
      <c r="O2241" s="188">
        <f t="shared" si="503"/>
        <v>0.96508097165991902</v>
      </c>
      <c r="P2241" s="189">
        <f t="shared" si="504"/>
        <v>20.371134020618555</v>
      </c>
      <c r="Q2241" s="189">
        <f t="shared" si="505"/>
        <v>19.659793814432991</v>
      </c>
      <c r="R2241" s="189">
        <f t="shared" si="506"/>
        <v>15</v>
      </c>
      <c r="S2241" s="189">
        <f t="shared" si="507"/>
        <v>10.977777777777778</v>
      </c>
      <c r="T2241" s="189">
        <f t="shared" si="508"/>
        <v>1.8556701030927836</v>
      </c>
      <c r="U2241" s="189">
        <f t="shared" si="509"/>
        <v>75.970780469050354</v>
      </c>
      <c r="V2241" s="189">
        <f t="shared" si="510"/>
        <v>3.7293348712033829</v>
      </c>
      <c r="W2241" s="189">
        <f>IFERROR(H2241/M2241,Tabla2[[#This Row],[CARGA PRODUCCION (ANIMALES/HA)]])</f>
        <v>3.3118405627198126</v>
      </c>
      <c r="X2241" s="190"/>
      <c r="Y2241" s="190"/>
      <c r="Z2241" s="190"/>
      <c r="AA2241" s="191"/>
      <c r="AB2241" s="188" t="str">
        <f t="shared" si="511"/>
        <v/>
      </c>
      <c r="AC2241" s="192" t="str">
        <f t="shared" si="502"/>
        <v/>
      </c>
      <c r="AD2241" s="185"/>
    </row>
    <row r="2242" spans="1:30">
      <c r="A2242" s="184">
        <v>45250</v>
      </c>
      <c r="B2242" s="185" t="s">
        <v>88</v>
      </c>
      <c r="C2242" s="185">
        <v>816</v>
      </c>
      <c r="D2242" s="185">
        <v>40</v>
      </c>
      <c r="E2242" s="185">
        <v>5</v>
      </c>
      <c r="F2242" s="185"/>
      <c r="G2242" s="185">
        <v>44</v>
      </c>
      <c r="H2242" s="185">
        <v>44</v>
      </c>
      <c r="I2242" s="185">
        <v>1</v>
      </c>
      <c r="J2242" s="185">
        <v>7</v>
      </c>
      <c r="K2242" s="185">
        <v>180</v>
      </c>
      <c r="L2242" s="185">
        <v>14</v>
      </c>
      <c r="M2242" s="186">
        <v>15</v>
      </c>
      <c r="N2242" s="187">
        <f>IF(Tabla2[[#This Row],[LECHE RETIRO DIA]]&lt;&gt;ISBLANK(Tabla2[[#This Row],[LECHE RETIRO DIA]]),SUM(Tabla2[[#This Row],[LECHE TANQUE DIA]:[LECHE RETIRO DIA]]),SUM(Tabla2[[#This Row],[LECHE TANQUE DIA]:[LECHE AUTOCONSUMO DIA]]))</f>
        <v>861</v>
      </c>
      <c r="O2242" s="188">
        <f t="shared" si="503"/>
        <v>0.94773519163763065</v>
      </c>
      <c r="P2242" s="189">
        <f t="shared" si="504"/>
        <v>19.568181818181817</v>
      </c>
      <c r="Q2242" s="189">
        <f t="shared" si="505"/>
        <v>18.545454545454547</v>
      </c>
      <c r="R2242" s="189">
        <f t="shared" si="506"/>
        <v>5.7142857142857144</v>
      </c>
      <c r="S2242" s="189">
        <f t="shared" si="507"/>
        <v>4.7833333333333332</v>
      </c>
      <c r="T2242" s="189">
        <f t="shared" si="508"/>
        <v>4.0909090909090908</v>
      </c>
      <c r="U2242" s="189">
        <f t="shared" si="509"/>
        <v>61.5</v>
      </c>
      <c r="V2242" s="189">
        <f t="shared" si="510"/>
        <v>3.1428571428571428</v>
      </c>
      <c r="W2242" s="189">
        <f>IFERROR(H2242/M2242,Tabla2[[#This Row],[CARGA PRODUCCION (ANIMALES/HA)]])</f>
        <v>2.9333333333333331</v>
      </c>
      <c r="X2242" s="190"/>
      <c r="Y2242" s="190"/>
      <c r="Z2242" s="190"/>
      <c r="AA2242" s="191"/>
      <c r="AB2242" s="188" t="str">
        <f t="shared" si="511"/>
        <v/>
      </c>
      <c r="AC2242" s="192" t="str">
        <f t="shared" si="502"/>
        <v/>
      </c>
      <c r="AD2242" s="185"/>
    </row>
    <row r="2243" spans="1:30">
      <c r="A2243" s="72">
        <v>45251</v>
      </c>
      <c r="B2243" s="73" t="s">
        <v>80</v>
      </c>
      <c r="C2243" s="73">
        <v>1980</v>
      </c>
      <c r="D2243" s="73">
        <v>50</v>
      </c>
      <c r="E2243" s="73">
        <v>9</v>
      </c>
      <c r="F2243" s="73"/>
      <c r="G2243" s="73">
        <v>96</v>
      </c>
      <c r="H2243" s="73">
        <v>97</v>
      </c>
      <c r="I2243" s="73">
        <v>0</v>
      </c>
      <c r="J2243" s="73">
        <v>17</v>
      </c>
      <c r="K2243" s="73">
        <v>600</v>
      </c>
      <c r="L2243" s="73">
        <v>23.4</v>
      </c>
      <c r="M2243" s="206">
        <v>31.01</v>
      </c>
      <c r="N2243" s="207">
        <f>IF(Tabla2[[#This Row],[LECHE RETIRO DIA]]&lt;&gt;ISBLANK(Tabla2[[#This Row],[LECHE RETIRO DIA]]),SUM(Tabla2[[#This Row],[LECHE TANQUE DIA]:[LECHE RETIRO DIA]]),SUM(Tabla2[[#This Row],[LECHE TANQUE DIA]:[LECHE AUTOCONSUMO DIA]]))</f>
        <v>2039</v>
      </c>
      <c r="O2243" s="188" t="str">
        <f>IFERROR(#REF!/#REF!,"")</f>
        <v/>
      </c>
      <c r="P2243" s="189" t="str">
        <f>IFERROR(#REF!/#REF!,"")</f>
        <v/>
      </c>
      <c r="Q2243" s="189" t="str">
        <f>IFERROR(#REF!/#REF!,"")</f>
        <v/>
      </c>
      <c r="R2243" s="189" t="str">
        <f>IFERROR(#REF!/#REF!,"")</f>
        <v/>
      </c>
      <c r="S2243" s="189" t="str">
        <f>IFERROR(#REF!/#REF!,"")</f>
        <v/>
      </c>
      <c r="T2243" s="189" t="str">
        <f>IFERROR(#REF!/#REF!,"")</f>
        <v/>
      </c>
      <c r="U2243" s="189" t="str">
        <f>IFERROR(#REF!/#REF!,"")</f>
        <v/>
      </c>
      <c r="V2243" s="189" t="str">
        <f>IFERROR(#REF!/#REF!,"")</f>
        <v/>
      </c>
      <c r="W2243" s="189" t="str">
        <f>IFERROR(#REF!/#REF!,Tabla2[[#This Row],[CARGA PRODUCCION (ANIMALES/HA)]])</f>
        <v/>
      </c>
      <c r="X2243" s="190"/>
      <c r="Y2243" s="190"/>
      <c r="Z2243" s="190"/>
      <c r="AA2243" s="191"/>
      <c r="AB2243" s="188" t="str">
        <f>IFERROR(#REF!/AA2243,"")</f>
        <v/>
      </c>
      <c r="AC2243" s="192" t="str">
        <f t="shared" si="502"/>
        <v/>
      </c>
      <c r="AD2243" s="185"/>
    </row>
    <row r="2244" spans="1:30">
      <c r="A2244" s="70">
        <v>45251</v>
      </c>
      <c r="B2244" s="71" t="s">
        <v>83</v>
      </c>
      <c r="C2244" s="71">
        <v>2280</v>
      </c>
      <c r="D2244" s="71">
        <v>40</v>
      </c>
      <c r="E2244" s="71">
        <v>9</v>
      </c>
      <c r="F2244" s="71"/>
      <c r="G2244" s="71">
        <v>114</v>
      </c>
      <c r="H2244" s="71">
        <v>135</v>
      </c>
      <c r="I2244" s="71">
        <v>2</v>
      </c>
      <c r="J2244" s="71">
        <v>15</v>
      </c>
      <c r="K2244" s="71">
        <v>680</v>
      </c>
      <c r="L2244" s="71">
        <v>29.8</v>
      </c>
      <c r="M2244" s="205">
        <v>36.590000000000003</v>
      </c>
      <c r="N2244" s="208">
        <f>IF(Tabla2[[#This Row],[LECHE RETIRO DIA]]&lt;&gt;ISBLANK(Tabla2[[#This Row],[LECHE RETIRO DIA]]),SUM(Tabla2[[#This Row],[LECHE TANQUE DIA]:[LECHE RETIRO DIA]]),SUM(Tabla2[[#This Row],[LECHE TANQUE DIA]:[LECHE AUTOCONSUMO DIA]]))</f>
        <v>2329</v>
      </c>
      <c r="O2244" s="188" t="str">
        <f>IFERROR(#REF!/#REF!,"")</f>
        <v/>
      </c>
      <c r="P2244" s="189" t="str">
        <f>IFERROR(#REF!/#REF!,"")</f>
        <v/>
      </c>
      <c r="Q2244" s="189" t="str">
        <f>IFERROR(#REF!/#REF!,"")</f>
        <v/>
      </c>
      <c r="R2244" s="189" t="str">
        <f>IFERROR(#REF!/#REF!,"")</f>
        <v/>
      </c>
      <c r="S2244" s="189" t="str">
        <f>IFERROR(#REF!/#REF!,"")</f>
        <v/>
      </c>
      <c r="T2244" s="189" t="str">
        <f>IFERROR(#REF!/#REF!,"")</f>
        <v/>
      </c>
      <c r="U2244" s="189" t="str">
        <f>IFERROR(#REF!/#REF!,"")</f>
        <v/>
      </c>
      <c r="V2244" s="189" t="str">
        <f>IFERROR(#REF!/#REF!,"")</f>
        <v/>
      </c>
      <c r="W2244" s="189" t="str">
        <f>IFERROR(#REF!/#REF!,Tabla2[[#This Row],[CARGA PRODUCCION (ANIMALES/HA)]])</f>
        <v/>
      </c>
      <c r="X2244" s="190"/>
      <c r="Y2244" s="190"/>
      <c r="Z2244" s="190"/>
      <c r="AA2244" s="191"/>
      <c r="AB2244" s="188" t="str">
        <f>IFERROR(#REF!/AA2244,"")</f>
        <v/>
      </c>
      <c r="AC2244" s="192" t="str">
        <f t="shared" si="502"/>
        <v/>
      </c>
      <c r="AD2244" s="185"/>
    </row>
    <row r="2245" spans="1:30">
      <c r="A2245" s="184">
        <v>45251</v>
      </c>
      <c r="B2245" s="185" t="s">
        <v>85</v>
      </c>
      <c r="C2245" s="185">
        <v>1866</v>
      </c>
      <c r="D2245" s="185">
        <v>60</v>
      </c>
      <c r="E2245" s="185">
        <v>9</v>
      </c>
      <c r="F2245" s="185"/>
      <c r="G2245" s="185">
        <v>97</v>
      </c>
      <c r="H2245" s="185">
        <v>113</v>
      </c>
      <c r="I2245" s="185">
        <v>0</v>
      </c>
      <c r="J2245" s="185">
        <v>4</v>
      </c>
      <c r="K2245" s="185">
        <v>480</v>
      </c>
      <c r="L2245" s="185">
        <v>26.01</v>
      </c>
      <c r="M2245" s="186">
        <v>34.119999999999997</v>
      </c>
      <c r="N2245" s="187">
        <f>IF(Tabla2[[#This Row],[LECHE RETIRO DIA]]&lt;&gt;ISBLANK(Tabla2[[#This Row],[LECHE RETIRO DIA]]),SUM(Tabla2[[#This Row],[LECHE TANQUE DIA]:[LECHE RETIRO DIA]]),SUM(Tabla2[[#This Row],[LECHE TANQUE DIA]:[LECHE AUTOCONSUMO DIA]]))</f>
        <v>1935</v>
      </c>
      <c r="O2245" s="188">
        <f t="shared" ref="O2245:O2308" si="512">IFERROR(C2245/N2245,"")</f>
        <v>0.96434108527131779</v>
      </c>
      <c r="P2245" s="189">
        <f t="shared" ref="P2245:P2308" si="513">IFERROR(N2245/G2245,"")</f>
        <v>19.948453608247423</v>
      </c>
      <c r="Q2245" s="189">
        <f t="shared" ref="Q2245:Q2308" si="514">IFERROR(C2245/G2245,"")</f>
        <v>19.237113402061855</v>
      </c>
      <c r="R2245" s="189">
        <f t="shared" ref="R2245:R2308" si="515">IFERROR(D2245/J2245,"")</f>
        <v>15</v>
      </c>
      <c r="S2245" s="189">
        <f t="shared" ref="S2245:S2308" si="516">IFERROR(N2245/K2245,"")</f>
        <v>4.03125</v>
      </c>
      <c r="T2245" s="189">
        <f t="shared" ref="T2245:T2308" si="517">IFERROR(K2245/G2245,"")</f>
        <v>4.9484536082474229</v>
      </c>
      <c r="U2245" s="189">
        <f t="shared" ref="U2245:U2308" si="518">IFERROR(N2245/L2245,"")</f>
        <v>74.394463667820062</v>
      </c>
      <c r="V2245" s="189">
        <f t="shared" ref="V2245:V2308" si="519">IFERROR(G2245/L2245,"")</f>
        <v>3.7293348712033829</v>
      </c>
      <c r="W2245" s="189">
        <f>IFERROR(H2245/M2245,Tabla2[[#This Row],[CARGA PRODUCCION (ANIMALES/HA)]])</f>
        <v>3.3118405627198126</v>
      </c>
      <c r="X2245" s="190"/>
      <c r="Y2245" s="190"/>
      <c r="Z2245" s="190"/>
      <c r="AA2245" s="191"/>
      <c r="AB2245" s="188" t="str">
        <f t="shared" ref="AB2245:AB2308" si="520">IFERROR(G2245/AA2245,"")</f>
        <v/>
      </c>
      <c r="AC2245" s="192" t="str">
        <f t="shared" si="502"/>
        <v/>
      </c>
      <c r="AD2245" s="185"/>
    </row>
    <row r="2246" spans="1:30">
      <c r="A2246" s="184">
        <v>45251</v>
      </c>
      <c r="B2246" s="185" t="s">
        <v>88</v>
      </c>
      <c r="C2246" s="185">
        <v>837</v>
      </c>
      <c r="D2246" s="185">
        <v>40</v>
      </c>
      <c r="E2246" s="185">
        <v>5</v>
      </c>
      <c r="F2246" s="185"/>
      <c r="G2246" s="185">
        <v>44</v>
      </c>
      <c r="H2246" s="185">
        <v>44</v>
      </c>
      <c r="I2246" s="185">
        <v>1</v>
      </c>
      <c r="J2246" s="185">
        <v>7</v>
      </c>
      <c r="K2246" s="185">
        <v>180</v>
      </c>
      <c r="L2246" s="185">
        <v>14</v>
      </c>
      <c r="M2246" s="186">
        <v>15</v>
      </c>
      <c r="N2246" s="187">
        <f>IF(Tabla2[[#This Row],[LECHE RETIRO DIA]]&lt;&gt;ISBLANK(Tabla2[[#This Row],[LECHE RETIRO DIA]]),SUM(Tabla2[[#This Row],[LECHE TANQUE DIA]:[LECHE RETIRO DIA]]),SUM(Tabla2[[#This Row],[LECHE TANQUE DIA]:[LECHE AUTOCONSUMO DIA]]))</f>
        <v>882</v>
      </c>
      <c r="O2246" s="188">
        <f t="shared" si="512"/>
        <v>0.94897959183673475</v>
      </c>
      <c r="P2246" s="189">
        <f t="shared" si="513"/>
        <v>20.045454545454547</v>
      </c>
      <c r="Q2246" s="189">
        <f t="shared" si="514"/>
        <v>19.022727272727273</v>
      </c>
      <c r="R2246" s="189">
        <f t="shared" si="515"/>
        <v>5.7142857142857144</v>
      </c>
      <c r="S2246" s="189">
        <f t="shared" si="516"/>
        <v>4.9000000000000004</v>
      </c>
      <c r="T2246" s="189">
        <f t="shared" si="517"/>
        <v>4.0909090909090908</v>
      </c>
      <c r="U2246" s="189">
        <f t="shared" si="518"/>
        <v>63</v>
      </c>
      <c r="V2246" s="189">
        <f t="shared" si="519"/>
        <v>3.1428571428571428</v>
      </c>
      <c r="W2246" s="189">
        <f>IFERROR(H2246/M2246,Tabla2[[#This Row],[CARGA PRODUCCION (ANIMALES/HA)]])</f>
        <v>2.9333333333333331</v>
      </c>
      <c r="X2246" s="190"/>
      <c r="Y2246" s="190"/>
      <c r="Z2246" s="190"/>
      <c r="AA2246" s="191"/>
      <c r="AB2246" s="188" t="str">
        <f t="shared" si="520"/>
        <v/>
      </c>
      <c r="AC2246" s="192" t="str">
        <f t="shared" si="502"/>
        <v/>
      </c>
      <c r="AD2246" s="185"/>
    </row>
    <row r="2247" spans="1:30">
      <c r="A2247" s="184">
        <v>45252</v>
      </c>
      <c r="B2247" s="185" t="s">
        <v>81</v>
      </c>
      <c r="C2247" s="185">
        <v>1976</v>
      </c>
      <c r="D2247" s="185">
        <v>50</v>
      </c>
      <c r="E2247" s="185">
        <v>9</v>
      </c>
      <c r="F2247" s="185"/>
      <c r="G2247" s="185">
        <v>96</v>
      </c>
      <c r="H2247" s="185">
        <v>97</v>
      </c>
      <c r="I2247" s="185">
        <v>1</v>
      </c>
      <c r="J2247" s="185">
        <v>17</v>
      </c>
      <c r="K2247" s="185">
        <v>600</v>
      </c>
      <c r="L2247" s="185">
        <v>23.4</v>
      </c>
      <c r="M2247" s="186">
        <v>31.01</v>
      </c>
      <c r="N2247" s="187">
        <f>IF(Tabla2[[#This Row],[LECHE RETIRO DIA]]&lt;&gt;ISBLANK(Tabla2[[#This Row],[LECHE RETIRO DIA]]),SUM(Tabla2[[#This Row],[LECHE TANQUE DIA]:[LECHE RETIRO DIA]]),SUM(Tabla2[[#This Row],[LECHE TANQUE DIA]:[LECHE AUTOCONSUMO DIA]]))</f>
        <v>2035</v>
      </c>
      <c r="O2247" s="188">
        <f t="shared" si="512"/>
        <v>0.971007371007371</v>
      </c>
      <c r="P2247" s="189">
        <f t="shared" si="513"/>
        <v>21.197916666666668</v>
      </c>
      <c r="Q2247" s="189">
        <f t="shared" si="514"/>
        <v>20.583333333333332</v>
      </c>
      <c r="R2247" s="189">
        <f t="shared" si="515"/>
        <v>2.9411764705882355</v>
      </c>
      <c r="S2247" s="189">
        <f t="shared" si="516"/>
        <v>3.3916666666666666</v>
      </c>
      <c r="T2247" s="189">
        <f t="shared" si="517"/>
        <v>6.25</v>
      </c>
      <c r="U2247" s="189">
        <f t="shared" si="518"/>
        <v>86.965811965811966</v>
      </c>
      <c r="V2247" s="189">
        <f t="shared" si="519"/>
        <v>4.1025641025641031</v>
      </c>
      <c r="W2247" s="189">
        <f>IFERROR(H2247/M2247,Tabla2[[#This Row],[CARGA PRODUCCION (ANIMALES/HA)]])</f>
        <v>3.1280232183166721</v>
      </c>
      <c r="X2247" s="190"/>
      <c r="Y2247" s="190"/>
      <c r="Z2247" s="190"/>
      <c r="AA2247" s="191"/>
      <c r="AB2247" s="188" t="str">
        <f t="shared" si="520"/>
        <v/>
      </c>
      <c r="AC2247" s="192" t="str">
        <f t="shared" si="502"/>
        <v/>
      </c>
      <c r="AD2247" s="185"/>
    </row>
    <row r="2248" spans="1:30">
      <c r="A2248" s="184">
        <v>45252</v>
      </c>
      <c r="B2248" s="185" t="s">
        <v>83</v>
      </c>
      <c r="C2248" s="185">
        <v>2227</v>
      </c>
      <c r="D2248" s="185">
        <v>40</v>
      </c>
      <c r="E2248" s="185">
        <v>9</v>
      </c>
      <c r="F2248" s="185"/>
      <c r="G2248" s="185">
        <v>115</v>
      </c>
      <c r="H2248" s="185">
        <v>135</v>
      </c>
      <c r="I2248" s="185">
        <v>2</v>
      </c>
      <c r="J2248" s="185">
        <v>15</v>
      </c>
      <c r="K2248" s="185">
        <v>680</v>
      </c>
      <c r="L2248" s="185">
        <v>29.8</v>
      </c>
      <c r="M2248" s="186">
        <v>36.590000000000003</v>
      </c>
      <c r="N2248" s="187">
        <f>IF(Tabla2[[#This Row],[LECHE RETIRO DIA]]&lt;&gt;ISBLANK(Tabla2[[#This Row],[LECHE RETIRO DIA]]),SUM(Tabla2[[#This Row],[LECHE TANQUE DIA]:[LECHE RETIRO DIA]]),SUM(Tabla2[[#This Row],[LECHE TANQUE DIA]:[LECHE AUTOCONSUMO DIA]]))</f>
        <v>2276</v>
      </c>
      <c r="O2248" s="188">
        <f t="shared" si="512"/>
        <v>0.97847100175746926</v>
      </c>
      <c r="P2248" s="189">
        <f t="shared" si="513"/>
        <v>19.791304347826088</v>
      </c>
      <c r="Q2248" s="189">
        <f t="shared" si="514"/>
        <v>19.365217391304348</v>
      </c>
      <c r="R2248" s="189">
        <f t="shared" si="515"/>
        <v>2.6666666666666665</v>
      </c>
      <c r="S2248" s="189">
        <f t="shared" si="516"/>
        <v>3.3470588235294119</v>
      </c>
      <c r="T2248" s="189">
        <f t="shared" si="517"/>
        <v>5.9130434782608692</v>
      </c>
      <c r="U2248" s="189">
        <f t="shared" si="518"/>
        <v>76.375838926174495</v>
      </c>
      <c r="V2248" s="189">
        <f t="shared" si="519"/>
        <v>3.8590604026845639</v>
      </c>
      <c r="W2248" s="189">
        <f>IFERROR(H2248/M2248,Tabla2[[#This Row],[CARGA PRODUCCION (ANIMALES/HA)]])</f>
        <v>3.6895326591965016</v>
      </c>
      <c r="X2248" s="190"/>
      <c r="Y2248" s="190"/>
      <c r="Z2248" s="190"/>
      <c r="AA2248" s="191"/>
      <c r="AB2248" s="188" t="str">
        <f t="shared" si="520"/>
        <v/>
      </c>
      <c r="AC2248" s="192" t="str">
        <f t="shared" si="502"/>
        <v/>
      </c>
      <c r="AD2248" s="185"/>
    </row>
    <row r="2249" spans="1:30">
      <c r="A2249" s="184">
        <v>45252</v>
      </c>
      <c r="B2249" s="185" t="s">
        <v>85</v>
      </c>
      <c r="C2249" s="185">
        <v>1903</v>
      </c>
      <c r="D2249" s="185">
        <v>60</v>
      </c>
      <c r="E2249" s="185">
        <v>9</v>
      </c>
      <c r="F2249" s="185"/>
      <c r="G2249" s="185">
        <v>97</v>
      </c>
      <c r="H2249" s="185">
        <v>113</v>
      </c>
      <c r="I2249" s="185">
        <v>0</v>
      </c>
      <c r="J2249" s="185">
        <v>4</v>
      </c>
      <c r="K2249" s="185">
        <v>480</v>
      </c>
      <c r="L2249" s="185">
        <v>26.01</v>
      </c>
      <c r="M2249" s="186">
        <v>34.119999999999997</v>
      </c>
      <c r="N2249" s="187">
        <f>IF(Tabla2[[#This Row],[LECHE RETIRO DIA]]&lt;&gt;ISBLANK(Tabla2[[#This Row],[LECHE RETIRO DIA]]),SUM(Tabla2[[#This Row],[LECHE TANQUE DIA]:[LECHE RETIRO DIA]]),SUM(Tabla2[[#This Row],[LECHE TANQUE DIA]:[LECHE AUTOCONSUMO DIA]]))</f>
        <v>1972</v>
      </c>
      <c r="O2249" s="188">
        <f t="shared" si="512"/>
        <v>0.96501014198782964</v>
      </c>
      <c r="P2249" s="189">
        <f t="shared" si="513"/>
        <v>20.329896907216494</v>
      </c>
      <c r="Q2249" s="189">
        <f t="shared" si="514"/>
        <v>19.618556701030929</v>
      </c>
      <c r="R2249" s="189">
        <f t="shared" si="515"/>
        <v>15</v>
      </c>
      <c r="S2249" s="189">
        <f t="shared" si="516"/>
        <v>4.1083333333333334</v>
      </c>
      <c r="T2249" s="189">
        <f t="shared" si="517"/>
        <v>4.9484536082474229</v>
      </c>
      <c r="U2249" s="189">
        <f t="shared" si="518"/>
        <v>75.816993464052288</v>
      </c>
      <c r="V2249" s="189">
        <f t="shared" si="519"/>
        <v>3.7293348712033829</v>
      </c>
      <c r="W2249" s="189">
        <f>IFERROR(H2249/M2249,Tabla2[[#This Row],[CARGA PRODUCCION (ANIMALES/HA)]])</f>
        <v>3.3118405627198126</v>
      </c>
      <c r="X2249" s="190"/>
      <c r="Y2249" s="190"/>
      <c r="Z2249" s="190"/>
      <c r="AA2249" s="191"/>
      <c r="AB2249" s="188" t="str">
        <f t="shared" si="520"/>
        <v/>
      </c>
      <c r="AC2249" s="192" t="str">
        <f t="shared" si="502"/>
        <v/>
      </c>
      <c r="AD2249" s="185"/>
    </row>
    <row r="2250" spans="1:30">
      <c r="A2250" s="184">
        <v>45252</v>
      </c>
      <c r="B2250" s="185" t="s">
        <v>88</v>
      </c>
      <c r="C2250" s="185">
        <v>878</v>
      </c>
      <c r="D2250" s="185">
        <v>40</v>
      </c>
      <c r="E2250" s="185">
        <v>5</v>
      </c>
      <c r="F2250" s="185"/>
      <c r="G2250" s="185">
        <v>44</v>
      </c>
      <c r="H2250" s="185">
        <v>44</v>
      </c>
      <c r="I2250" s="185">
        <v>1</v>
      </c>
      <c r="J2250" s="185">
        <v>7</v>
      </c>
      <c r="K2250" s="185">
        <v>180</v>
      </c>
      <c r="L2250" s="185">
        <v>14</v>
      </c>
      <c r="M2250" s="186">
        <v>15</v>
      </c>
      <c r="N2250" s="187">
        <f>IF(Tabla2[[#This Row],[LECHE RETIRO DIA]]&lt;&gt;ISBLANK(Tabla2[[#This Row],[LECHE RETIRO DIA]]),SUM(Tabla2[[#This Row],[LECHE TANQUE DIA]:[LECHE RETIRO DIA]]),SUM(Tabla2[[#This Row],[LECHE TANQUE DIA]:[LECHE AUTOCONSUMO DIA]]))</f>
        <v>923</v>
      </c>
      <c r="O2250" s="188">
        <f t="shared" si="512"/>
        <v>0.95124593716143013</v>
      </c>
      <c r="P2250" s="189">
        <f t="shared" si="513"/>
        <v>20.977272727272727</v>
      </c>
      <c r="Q2250" s="189">
        <f t="shared" si="514"/>
        <v>19.954545454545453</v>
      </c>
      <c r="R2250" s="189">
        <f t="shared" si="515"/>
        <v>5.7142857142857144</v>
      </c>
      <c r="S2250" s="189">
        <f t="shared" si="516"/>
        <v>5.1277777777777782</v>
      </c>
      <c r="T2250" s="189">
        <f t="shared" si="517"/>
        <v>4.0909090909090908</v>
      </c>
      <c r="U2250" s="189">
        <f t="shared" si="518"/>
        <v>65.928571428571431</v>
      </c>
      <c r="V2250" s="189">
        <f t="shared" si="519"/>
        <v>3.1428571428571428</v>
      </c>
      <c r="W2250" s="189">
        <f>IFERROR(H2250/M2250,Tabla2[[#This Row],[CARGA PRODUCCION (ANIMALES/HA)]])</f>
        <v>2.9333333333333331</v>
      </c>
      <c r="X2250" s="190"/>
      <c r="Y2250" s="190"/>
      <c r="Z2250" s="190"/>
      <c r="AA2250" s="191"/>
      <c r="AB2250" s="188" t="str">
        <f t="shared" si="520"/>
        <v/>
      </c>
      <c r="AC2250" s="192" t="str">
        <f t="shared" si="502"/>
        <v/>
      </c>
      <c r="AD2250" s="185"/>
    </row>
    <row r="2251" spans="1:30">
      <c r="A2251" s="184">
        <v>45253</v>
      </c>
      <c r="B2251" s="185" t="s">
        <v>81</v>
      </c>
      <c r="C2251" s="185">
        <v>2054</v>
      </c>
      <c r="D2251" s="185">
        <v>50</v>
      </c>
      <c r="E2251" s="185">
        <v>9</v>
      </c>
      <c r="F2251" s="185"/>
      <c r="G2251" s="185">
        <v>98</v>
      </c>
      <c r="H2251" s="185">
        <v>108</v>
      </c>
      <c r="I2251" s="185">
        <v>1</v>
      </c>
      <c r="J2251" s="185">
        <v>19</v>
      </c>
      <c r="K2251" s="185">
        <v>600</v>
      </c>
      <c r="L2251" s="185">
        <v>23.4</v>
      </c>
      <c r="M2251" s="186">
        <v>31.01</v>
      </c>
      <c r="N2251" s="187">
        <f>IF(Tabla2[[#This Row],[LECHE RETIRO DIA]]&lt;&gt;ISBLANK(Tabla2[[#This Row],[LECHE RETIRO DIA]]),SUM(Tabla2[[#This Row],[LECHE TANQUE DIA]:[LECHE RETIRO DIA]]),SUM(Tabla2[[#This Row],[LECHE TANQUE DIA]:[LECHE AUTOCONSUMO DIA]]))</f>
        <v>2113</v>
      </c>
      <c r="O2251" s="188">
        <f t="shared" si="512"/>
        <v>0.97207761476573595</v>
      </c>
      <c r="P2251" s="189">
        <f t="shared" si="513"/>
        <v>21.561224489795919</v>
      </c>
      <c r="Q2251" s="189">
        <f t="shared" si="514"/>
        <v>20.959183673469386</v>
      </c>
      <c r="R2251" s="189">
        <f t="shared" si="515"/>
        <v>2.6315789473684212</v>
      </c>
      <c r="S2251" s="189">
        <f t="shared" si="516"/>
        <v>3.5216666666666665</v>
      </c>
      <c r="T2251" s="189">
        <f t="shared" si="517"/>
        <v>6.1224489795918364</v>
      </c>
      <c r="U2251" s="189">
        <f t="shared" si="518"/>
        <v>90.299145299145309</v>
      </c>
      <c r="V2251" s="189">
        <f t="shared" si="519"/>
        <v>4.1880341880341883</v>
      </c>
      <c r="W2251" s="189">
        <f>IFERROR(H2251/M2251,Tabla2[[#This Row],[CARGA PRODUCCION (ANIMALES/HA)]])</f>
        <v>3.4827475008061914</v>
      </c>
      <c r="X2251" s="190"/>
      <c r="Y2251" s="190"/>
      <c r="Z2251" s="190"/>
      <c r="AA2251" s="191"/>
      <c r="AB2251" s="188" t="str">
        <f t="shared" si="520"/>
        <v/>
      </c>
      <c r="AC2251" s="192" t="str">
        <f t="shared" si="502"/>
        <v/>
      </c>
      <c r="AD2251" s="185"/>
    </row>
    <row r="2252" spans="1:30">
      <c r="A2252" s="184">
        <v>45253</v>
      </c>
      <c r="B2252" s="185" t="s">
        <v>83</v>
      </c>
      <c r="C2252" s="185">
        <v>2312</v>
      </c>
      <c r="D2252" s="185">
        <v>40</v>
      </c>
      <c r="E2252" s="185">
        <v>9</v>
      </c>
      <c r="F2252" s="185"/>
      <c r="G2252" s="185">
        <v>115</v>
      </c>
      <c r="H2252" s="185">
        <v>135</v>
      </c>
      <c r="I2252" s="185">
        <v>2</v>
      </c>
      <c r="J2252" s="185">
        <v>16</v>
      </c>
      <c r="K2252" s="185">
        <v>680</v>
      </c>
      <c r="L2252" s="185">
        <v>29.8</v>
      </c>
      <c r="M2252" s="186">
        <v>36.590000000000003</v>
      </c>
      <c r="N2252" s="187">
        <f>IF(Tabla2[[#This Row],[LECHE RETIRO DIA]]&lt;&gt;ISBLANK(Tabla2[[#This Row],[LECHE RETIRO DIA]]),SUM(Tabla2[[#This Row],[LECHE TANQUE DIA]:[LECHE RETIRO DIA]]),SUM(Tabla2[[#This Row],[LECHE TANQUE DIA]:[LECHE AUTOCONSUMO DIA]]))</f>
        <v>2361</v>
      </c>
      <c r="O2252" s="188">
        <f t="shared" si="512"/>
        <v>0.97924608216857267</v>
      </c>
      <c r="P2252" s="189">
        <f t="shared" si="513"/>
        <v>20.530434782608694</v>
      </c>
      <c r="Q2252" s="189">
        <f t="shared" si="514"/>
        <v>20.104347826086958</v>
      </c>
      <c r="R2252" s="189">
        <f t="shared" si="515"/>
        <v>2.5</v>
      </c>
      <c r="S2252" s="189">
        <f t="shared" si="516"/>
        <v>3.4720588235294119</v>
      </c>
      <c r="T2252" s="189">
        <f t="shared" si="517"/>
        <v>5.9130434782608692</v>
      </c>
      <c r="U2252" s="189">
        <f t="shared" si="518"/>
        <v>79.228187919463082</v>
      </c>
      <c r="V2252" s="189">
        <f t="shared" si="519"/>
        <v>3.8590604026845639</v>
      </c>
      <c r="W2252" s="189">
        <f>IFERROR(H2252/M2252,Tabla2[[#This Row],[CARGA PRODUCCION (ANIMALES/HA)]])</f>
        <v>3.6895326591965016</v>
      </c>
      <c r="X2252" s="190"/>
      <c r="Y2252" s="190"/>
      <c r="Z2252" s="190"/>
      <c r="AA2252" s="191"/>
      <c r="AB2252" s="188" t="str">
        <f t="shared" si="520"/>
        <v/>
      </c>
      <c r="AC2252" s="192" t="str">
        <f t="shared" si="502"/>
        <v/>
      </c>
      <c r="AD2252" s="185"/>
    </row>
    <row r="2253" spans="1:30">
      <c r="A2253" s="184">
        <v>45253</v>
      </c>
      <c r="B2253" s="185" t="s">
        <v>85</v>
      </c>
      <c r="C2253" s="185">
        <v>1915</v>
      </c>
      <c r="D2253" s="185">
        <v>60</v>
      </c>
      <c r="E2253" s="185">
        <v>9</v>
      </c>
      <c r="F2253" s="185"/>
      <c r="G2253" s="185">
        <v>97</v>
      </c>
      <c r="H2253" s="185">
        <v>113</v>
      </c>
      <c r="I2253" s="185">
        <v>0</v>
      </c>
      <c r="J2253" s="185">
        <v>4</v>
      </c>
      <c r="K2253" s="185">
        <v>480</v>
      </c>
      <c r="L2253" s="185">
        <v>26.01</v>
      </c>
      <c r="M2253" s="186">
        <v>34.119999999999997</v>
      </c>
      <c r="N2253" s="187">
        <f>IF(Tabla2[[#This Row],[LECHE RETIRO DIA]]&lt;&gt;ISBLANK(Tabla2[[#This Row],[LECHE RETIRO DIA]]),SUM(Tabla2[[#This Row],[LECHE TANQUE DIA]:[LECHE RETIRO DIA]]),SUM(Tabla2[[#This Row],[LECHE TANQUE DIA]:[LECHE AUTOCONSUMO DIA]]))</f>
        <v>1984</v>
      </c>
      <c r="O2253" s="188">
        <f t="shared" si="512"/>
        <v>0.96522177419354838</v>
      </c>
      <c r="P2253" s="189">
        <f t="shared" si="513"/>
        <v>20.453608247422679</v>
      </c>
      <c r="Q2253" s="189">
        <f t="shared" si="514"/>
        <v>19.742268041237114</v>
      </c>
      <c r="R2253" s="189">
        <f t="shared" si="515"/>
        <v>15</v>
      </c>
      <c r="S2253" s="189">
        <f t="shared" si="516"/>
        <v>4.1333333333333337</v>
      </c>
      <c r="T2253" s="189">
        <f t="shared" si="517"/>
        <v>4.9484536082474229</v>
      </c>
      <c r="U2253" s="189">
        <f t="shared" si="518"/>
        <v>76.278354479046513</v>
      </c>
      <c r="V2253" s="189">
        <f t="shared" si="519"/>
        <v>3.7293348712033829</v>
      </c>
      <c r="W2253" s="189">
        <f>IFERROR(H2253/M2253,Tabla2[[#This Row],[CARGA PRODUCCION (ANIMALES/HA)]])</f>
        <v>3.3118405627198126</v>
      </c>
      <c r="X2253" s="190"/>
      <c r="Y2253" s="190"/>
      <c r="Z2253" s="190"/>
      <c r="AA2253" s="191"/>
      <c r="AB2253" s="188" t="str">
        <f t="shared" si="520"/>
        <v/>
      </c>
      <c r="AC2253" s="192" t="str">
        <f t="shared" si="502"/>
        <v/>
      </c>
      <c r="AD2253" s="185"/>
    </row>
    <row r="2254" spans="1:30">
      <c r="A2254" s="184">
        <v>45253</v>
      </c>
      <c r="B2254" s="185" t="s">
        <v>88</v>
      </c>
      <c r="C2254" s="185">
        <v>853</v>
      </c>
      <c r="D2254" s="185">
        <v>40</v>
      </c>
      <c r="E2254" s="185">
        <v>5</v>
      </c>
      <c r="F2254" s="185"/>
      <c r="G2254" s="185">
        <v>44</v>
      </c>
      <c r="H2254" s="185">
        <v>44</v>
      </c>
      <c r="I2254" s="185">
        <v>1</v>
      </c>
      <c r="J2254" s="185">
        <v>7</v>
      </c>
      <c r="K2254" s="185">
        <v>180</v>
      </c>
      <c r="L2254" s="185">
        <v>14</v>
      </c>
      <c r="M2254" s="186">
        <v>15</v>
      </c>
      <c r="N2254" s="187">
        <f>IF(Tabla2[[#This Row],[LECHE RETIRO DIA]]&lt;&gt;ISBLANK(Tabla2[[#This Row],[LECHE RETIRO DIA]]),SUM(Tabla2[[#This Row],[LECHE TANQUE DIA]:[LECHE RETIRO DIA]]),SUM(Tabla2[[#This Row],[LECHE TANQUE DIA]:[LECHE AUTOCONSUMO DIA]]))</f>
        <v>898</v>
      </c>
      <c r="O2254" s="188">
        <f t="shared" si="512"/>
        <v>0.94988864142538976</v>
      </c>
      <c r="P2254" s="189">
        <f t="shared" si="513"/>
        <v>20.40909090909091</v>
      </c>
      <c r="Q2254" s="189">
        <f t="shared" si="514"/>
        <v>19.386363636363637</v>
      </c>
      <c r="R2254" s="189">
        <f t="shared" si="515"/>
        <v>5.7142857142857144</v>
      </c>
      <c r="S2254" s="189">
        <f t="shared" si="516"/>
        <v>4.9888888888888889</v>
      </c>
      <c r="T2254" s="189">
        <f t="shared" si="517"/>
        <v>4.0909090909090908</v>
      </c>
      <c r="U2254" s="189">
        <f t="shared" si="518"/>
        <v>64.142857142857139</v>
      </c>
      <c r="V2254" s="189">
        <f t="shared" si="519"/>
        <v>3.1428571428571428</v>
      </c>
      <c r="W2254" s="189">
        <f>IFERROR(H2254/M2254,Tabla2[[#This Row],[CARGA PRODUCCION (ANIMALES/HA)]])</f>
        <v>2.9333333333333331</v>
      </c>
      <c r="X2254" s="190"/>
      <c r="Y2254" s="190"/>
      <c r="Z2254" s="190"/>
      <c r="AA2254" s="191"/>
      <c r="AB2254" s="188" t="str">
        <f t="shared" si="520"/>
        <v/>
      </c>
      <c r="AC2254" s="192" t="str">
        <f t="shared" si="502"/>
        <v/>
      </c>
      <c r="AD2254" s="185"/>
    </row>
    <row r="2255" spans="1:30">
      <c r="A2255" s="184">
        <v>45254</v>
      </c>
      <c r="B2255" s="185" t="s">
        <v>80</v>
      </c>
      <c r="C2255" s="185">
        <v>2072</v>
      </c>
      <c r="D2255" s="185">
        <v>50</v>
      </c>
      <c r="E2255" s="185">
        <v>9</v>
      </c>
      <c r="F2255" s="185"/>
      <c r="G2255" s="185">
        <v>99</v>
      </c>
      <c r="H2255" s="185">
        <v>109</v>
      </c>
      <c r="I2255" s="185">
        <v>1</v>
      </c>
      <c r="J2255" s="185">
        <v>20</v>
      </c>
      <c r="K2255" s="185">
        <v>600</v>
      </c>
      <c r="L2255" s="185">
        <v>23.4</v>
      </c>
      <c r="M2255" s="186">
        <v>31.01</v>
      </c>
      <c r="N2255" s="187">
        <f>IF(Tabla2[[#This Row],[LECHE RETIRO DIA]]&lt;&gt;ISBLANK(Tabla2[[#This Row],[LECHE RETIRO DIA]]),SUM(Tabla2[[#This Row],[LECHE TANQUE DIA]:[LECHE RETIRO DIA]]),SUM(Tabla2[[#This Row],[LECHE TANQUE DIA]:[LECHE AUTOCONSUMO DIA]]))</f>
        <v>2131</v>
      </c>
      <c r="O2255" s="188">
        <f t="shared" si="512"/>
        <v>0.97231346785546691</v>
      </c>
      <c r="P2255" s="189">
        <f t="shared" si="513"/>
        <v>21.525252525252526</v>
      </c>
      <c r="Q2255" s="189">
        <f t="shared" si="514"/>
        <v>20.929292929292931</v>
      </c>
      <c r="R2255" s="189">
        <f t="shared" si="515"/>
        <v>2.5</v>
      </c>
      <c r="S2255" s="189">
        <f t="shared" si="516"/>
        <v>3.5516666666666667</v>
      </c>
      <c r="T2255" s="189">
        <f t="shared" si="517"/>
        <v>6.0606060606060606</v>
      </c>
      <c r="U2255" s="189">
        <f t="shared" si="518"/>
        <v>91.068376068376068</v>
      </c>
      <c r="V2255" s="189">
        <f t="shared" si="519"/>
        <v>4.2307692307692308</v>
      </c>
      <c r="W2255" s="189">
        <f>IFERROR(H2255/M2255,Tabla2[[#This Row],[CARGA PRODUCCION (ANIMALES/HA)]])</f>
        <v>3.5149951628506932</v>
      </c>
      <c r="X2255" s="190"/>
      <c r="Y2255" s="190"/>
      <c r="Z2255" s="190"/>
      <c r="AA2255" s="191"/>
      <c r="AB2255" s="188" t="str">
        <f t="shared" si="520"/>
        <v/>
      </c>
      <c r="AC2255" s="192" t="str">
        <f t="shared" si="502"/>
        <v/>
      </c>
      <c r="AD2255" s="185"/>
    </row>
    <row r="2256" spans="1:30">
      <c r="A2256" s="184">
        <v>45254</v>
      </c>
      <c r="B2256" s="185" t="s">
        <v>88</v>
      </c>
      <c r="C2256" s="185">
        <v>861</v>
      </c>
      <c r="D2256" s="185">
        <v>40</v>
      </c>
      <c r="E2256" s="185">
        <v>5</v>
      </c>
      <c r="F2256" s="185"/>
      <c r="G2256" s="185">
        <v>44</v>
      </c>
      <c r="H2256" s="185">
        <v>44</v>
      </c>
      <c r="I2256" s="185">
        <v>1</v>
      </c>
      <c r="J2256" s="185">
        <v>7</v>
      </c>
      <c r="K2256" s="185">
        <v>180</v>
      </c>
      <c r="L2256" s="185">
        <v>14</v>
      </c>
      <c r="M2256" s="186">
        <v>15</v>
      </c>
      <c r="N2256" s="187">
        <f>IF(Tabla2[[#This Row],[LECHE RETIRO DIA]]&lt;&gt;ISBLANK(Tabla2[[#This Row],[LECHE RETIRO DIA]]),SUM(Tabla2[[#This Row],[LECHE TANQUE DIA]:[LECHE RETIRO DIA]]),SUM(Tabla2[[#This Row],[LECHE TANQUE DIA]:[LECHE AUTOCONSUMO DIA]]))</f>
        <v>906</v>
      </c>
      <c r="O2256" s="188">
        <f t="shared" si="512"/>
        <v>0.95033112582781454</v>
      </c>
      <c r="P2256" s="189">
        <f t="shared" si="513"/>
        <v>20.59090909090909</v>
      </c>
      <c r="Q2256" s="189">
        <f t="shared" si="514"/>
        <v>19.568181818181817</v>
      </c>
      <c r="R2256" s="189">
        <f t="shared" si="515"/>
        <v>5.7142857142857144</v>
      </c>
      <c r="S2256" s="189">
        <f t="shared" si="516"/>
        <v>5.0333333333333332</v>
      </c>
      <c r="T2256" s="189">
        <f t="shared" si="517"/>
        <v>4.0909090909090908</v>
      </c>
      <c r="U2256" s="189">
        <f t="shared" si="518"/>
        <v>64.714285714285708</v>
      </c>
      <c r="V2256" s="189">
        <f t="shared" si="519"/>
        <v>3.1428571428571428</v>
      </c>
      <c r="W2256" s="189">
        <f>IFERROR(H2256/M2256,Tabla2[[#This Row],[CARGA PRODUCCION (ANIMALES/HA)]])</f>
        <v>2.9333333333333331</v>
      </c>
      <c r="X2256" s="190">
        <f>YEAR(A2256)</f>
        <v>2023</v>
      </c>
      <c r="Y2256" s="190">
        <f>MONTH(A2256)</f>
        <v>11</v>
      </c>
      <c r="Z2256" s="190" t="e">
        <f ca="1">_xlfn.ISOWEEKNUM(A2256)</f>
        <v>#NAME?</v>
      </c>
      <c r="AA2256" s="191">
        <f>IF(H2256&gt;0,H2256,G2256)</f>
        <v>44</v>
      </c>
      <c r="AB2256" s="188">
        <f t="shared" si="520"/>
        <v>1</v>
      </c>
      <c r="AC2256" s="192">
        <f t="shared" si="502"/>
        <v>0</v>
      </c>
      <c r="AD2256" s="185"/>
    </row>
    <row r="2257" spans="1:30">
      <c r="A2257" s="184">
        <v>45254</v>
      </c>
      <c r="B2257" s="185" t="s">
        <v>85</v>
      </c>
      <c r="C2257" s="185">
        <v>1900</v>
      </c>
      <c r="D2257" s="185">
        <v>60</v>
      </c>
      <c r="E2257" s="185">
        <v>9</v>
      </c>
      <c r="F2257" s="185"/>
      <c r="G2257" s="185">
        <v>97</v>
      </c>
      <c r="H2257" s="185">
        <v>113</v>
      </c>
      <c r="I2257" s="185">
        <v>0</v>
      </c>
      <c r="J2257" s="185">
        <v>4</v>
      </c>
      <c r="K2257" s="185">
        <v>480</v>
      </c>
      <c r="L2257" s="185">
        <v>26.01</v>
      </c>
      <c r="M2257" s="186">
        <v>34.119999999999997</v>
      </c>
      <c r="N2257" s="187">
        <f>IF(Tabla2[[#This Row],[LECHE RETIRO DIA]]&lt;&gt;ISBLANK(Tabla2[[#This Row],[LECHE RETIRO DIA]]),SUM(Tabla2[[#This Row],[LECHE TANQUE DIA]:[LECHE RETIRO DIA]]),SUM(Tabla2[[#This Row],[LECHE TANQUE DIA]:[LECHE AUTOCONSUMO DIA]]))</f>
        <v>1969</v>
      </c>
      <c r="O2257" s="188">
        <f t="shared" si="512"/>
        <v>0.96495683087861861</v>
      </c>
      <c r="P2257" s="189">
        <f t="shared" si="513"/>
        <v>20.298969072164947</v>
      </c>
      <c r="Q2257" s="189">
        <f t="shared" si="514"/>
        <v>19.587628865979383</v>
      </c>
      <c r="R2257" s="189">
        <f t="shared" si="515"/>
        <v>15</v>
      </c>
      <c r="S2257" s="189">
        <f t="shared" si="516"/>
        <v>4.1020833333333337</v>
      </c>
      <c r="T2257" s="189">
        <f t="shared" si="517"/>
        <v>4.9484536082474229</v>
      </c>
      <c r="U2257" s="189">
        <f t="shared" si="518"/>
        <v>75.701653210303718</v>
      </c>
      <c r="V2257" s="189">
        <f t="shared" si="519"/>
        <v>3.7293348712033829</v>
      </c>
      <c r="W2257" s="189">
        <f>IFERROR(H2257/M2257,Tabla2[[#This Row],[CARGA PRODUCCION (ANIMALES/HA)]])</f>
        <v>3.3118405627198126</v>
      </c>
      <c r="X2257" s="190">
        <f>YEAR(A2257)</f>
        <v>2023</v>
      </c>
      <c r="Y2257" s="190">
        <f>MONTH(A2257)</f>
        <v>11</v>
      </c>
      <c r="Z2257" s="190" t="e">
        <f ca="1">_xlfn.ISOWEEKNUM(A2257)</f>
        <v>#NAME?</v>
      </c>
      <c r="AA2257" s="191">
        <f>IF(H2257&gt;0,H2257,G2257)</f>
        <v>113</v>
      </c>
      <c r="AB2257" s="188">
        <f t="shared" si="520"/>
        <v>0.8584070796460177</v>
      </c>
      <c r="AC2257" s="192">
        <f t="shared" si="502"/>
        <v>0.1415929203539823</v>
      </c>
      <c r="AD2257" s="185"/>
    </row>
    <row r="2258" spans="1:30">
      <c r="A2258" s="184">
        <v>45254</v>
      </c>
      <c r="B2258" s="185" t="s">
        <v>83</v>
      </c>
      <c r="C2258" s="185">
        <v>2313</v>
      </c>
      <c r="D2258" s="185">
        <v>40</v>
      </c>
      <c r="E2258" s="185">
        <v>9</v>
      </c>
      <c r="F2258" s="185"/>
      <c r="G2258" s="185">
        <v>115</v>
      </c>
      <c r="H2258" s="185">
        <v>135</v>
      </c>
      <c r="I2258" s="185">
        <v>2</v>
      </c>
      <c r="J2258" s="185">
        <v>16</v>
      </c>
      <c r="K2258" s="185">
        <v>680</v>
      </c>
      <c r="L2258" s="185">
        <v>29.8</v>
      </c>
      <c r="M2258" s="186">
        <v>36.590000000000003</v>
      </c>
      <c r="N2258" s="187">
        <f>IF(Tabla2[[#This Row],[LECHE RETIRO DIA]]&lt;&gt;ISBLANK(Tabla2[[#This Row],[LECHE RETIRO DIA]]),SUM(Tabla2[[#This Row],[LECHE TANQUE DIA]:[LECHE RETIRO DIA]]),SUM(Tabla2[[#This Row],[LECHE TANQUE DIA]:[LECHE AUTOCONSUMO DIA]]))</f>
        <v>2362</v>
      </c>
      <c r="O2258" s="188">
        <f t="shared" si="512"/>
        <v>0.97925486875529211</v>
      </c>
      <c r="P2258" s="189">
        <f t="shared" si="513"/>
        <v>20.53913043478261</v>
      </c>
      <c r="Q2258" s="189">
        <f t="shared" si="514"/>
        <v>20.11304347826087</v>
      </c>
      <c r="R2258" s="189">
        <f t="shared" si="515"/>
        <v>2.5</v>
      </c>
      <c r="S2258" s="189">
        <f t="shared" si="516"/>
        <v>3.473529411764706</v>
      </c>
      <c r="T2258" s="189">
        <f t="shared" si="517"/>
        <v>5.9130434782608692</v>
      </c>
      <c r="U2258" s="189">
        <f t="shared" si="518"/>
        <v>79.261744966442947</v>
      </c>
      <c r="V2258" s="189">
        <f t="shared" si="519"/>
        <v>3.8590604026845639</v>
      </c>
      <c r="W2258" s="189">
        <f>IFERROR(H2258/M2258,Tabla2[[#This Row],[CARGA PRODUCCION (ANIMALES/HA)]])</f>
        <v>3.6895326591965016</v>
      </c>
      <c r="X2258" s="190"/>
      <c r="Y2258" s="190"/>
      <c r="Z2258" s="190"/>
      <c r="AA2258" s="191"/>
      <c r="AB2258" s="188" t="str">
        <f t="shared" si="520"/>
        <v/>
      </c>
      <c r="AC2258" s="192" t="str">
        <f t="shared" si="502"/>
        <v/>
      </c>
      <c r="AD2258" s="185"/>
    </row>
    <row r="2259" spans="1:30">
      <c r="A2259" s="184">
        <v>45255</v>
      </c>
      <c r="B2259" s="185" t="s">
        <v>81</v>
      </c>
      <c r="C2259" s="185">
        <v>1994</v>
      </c>
      <c r="D2259" s="185">
        <v>50</v>
      </c>
      <c r="E2259" s="185">
        <v>9</v>
      </c>
      <c r="F2259" s="185"/>
      <c r="G2259" s="185">
        <v>94</v>
      </c>
      <c r="H2259" s="185">
        <v>104</v>
      </c>
      <c r="I2259" s="185">
        <v>1</v>
      </c>
      <c r="J2259" s="185">
        <v>20</v>
      </c>
      <c r="K2259" s="185">
        <v>600</v>
      </c>
      <c r="L2259" s="185">
        <v>23.4</v>
      </c>
      <c r="M2259" s="186">
        <v>31</v>
      </c>
      <c r="N2259" s="187">
        <f>IF(Tabla2[[#This Row],[LECHE RETIRO DIA]]&lt;&gt;ISBLANK(Tabla2[[#This Row],[LECHE RETIRO DIA]]),SUM(Tabla2[[#This Row],[LECHE TANQUE DIA]:[LECHE RETIRO DIA]]),SUM(Tabla2[[#This Row],[LECHE TANQUE DIA]:[LECHE AUTOCONSUMO DIA]]))</f>
        <v>2053</v>
      </c>
      <c r="O2259" s="188">
        <f t="shared" si="512"/>
        <v>0.97126156843643452</v>
      </c>
      <c r="P2259" s="189">
        <f t="shared" si="513"/>
        <v>21.840425531914892</v>
      </c>
      <c r="Q2259" s="189">
        <f t="shared" si="514"/>
        <v>21.212765957446809</v>
      </c>
      <c r="R2259" s="189">
        <f t="shared" si="515"/>
        <v>2.5</v>
      </c>
      <c r="S2259" s="189">
        <f t="shared" si="516"/>
        <v>3.4216666666666669</v>
      </c>
      <c r="T2259" s="189">
        <f t="shared" si="517"/>
        <v>6.3829787234042552</v>
      </c>
      <c r="U2259" s="189">
        <f t="shared" si="518"/>
        <v>87.73504273504274</v>
      </c>
      <c r="V2259" s="189">
        <f t="shared" si="519"/>
        <v>4.017094017094017</v>
      </c>
      <c r="W2259" s="189">
        <f>IFERROR(H2259/M2259,Tabla2[[#This Row],[CARGA PRODUCCION (ANIMALES/HA)]])</f>
        <v>3.3548387096774195</v>
      </c>
      <c r="X2259" s="190"/>
      <c r="Y2259" s="190"/>
      <c r="Z2259" s="190"/>
      <c r="AA2259" s="191"/>
      <c r="AB2259" s="188" t="str">
        <f t="shared" si="520"/>
        <v/>
      </c>
      <c r="AC2259" s="192" t="str">
        <f t="shared" si="502"/>
        <v/>
      </c>
      <c r="AD2259" s="185"/>
    </row>
    <row r="2260" spans="1:30">
      <c r="A2260" s="184">
        <v>45255</v>
      </c>
      <c r="B2260" s="185" t="s">
        <v>83</v>
      </c>
      <c r="C2260" s="185">
        <v>2348</v>
      </c>
      <c r="D2260" s="185">
        <v>60</v>
      </c>
      <c r="E2260" s="185">
        <v>9</v>
      </c>
      <c r="F2260" s="185"/>
      <c r="G2260" s="185">
        <v>117</v>
      </c>
      <c r="H2260" s="185">
        <v>132</v>
      </c>
      <c r="I2260" s="185">
        <v>2</v>
      </c>
      <c r="J2260" s="185">
        <v>16</v>
      </c>
      <c r="K2260" s="185">
        <v>680</v>
      </c>
      <c r="L2260" s="185">
        <v>29.8</v>
      </c>
      <c r="M2260" s="186">
        <v>36.590000000000003</v>
      </c>
      <c r="N2260" s="187">
        <f>IF(Tabla2[[#This Row],[LECHE RETIRO DIA]]&lt;&gt;ISBLANK(Tabla2[[#This Row],[LECHE RETIRO DIA]]),SUM(Tabla2[[#This Row],[LECHE TANQUE DIA]:[LECHE RETIRO DIA]]),SUM(Tabla2[[#This Row],[LECHE TANQUE DIA]:[LECHE AUTOCONSUMO DIA]]))</f>
        <v>2417</v>
      </c>
      <c r="O2260" s="188">
        <f t="shared" si="512"/>
        <v>0.97145221348779476</v>
      </c>
      <c r="P2260" s="189">
        <f t="shared" si="513"/>
        <v>20.658119658119659</v>
      </c>
      <c r="Q2260" s="189">
        <f t="shared" si="514"/>
        <v>20.068376068376068</v>
      </c>
      <c r="R2260" s="189">
        <f t="shared" si="515"/>
        <v>3.75</v>
      </c>
      <c r="S2260" s="189">
        <f t="shared" si="516"/>
        <v>3.5544117647058822</v>
      </c>
      <c r="T2260" s="189">
        <f t="shared" si="517"/>
        <v>5.8119658119658117</v>
      </c>
      <c r="U2260" s="189">
        <f t="shared" si="518"/>
        <v>81.107382550335572</v>
      </c>
      <c r="V2260" s="189">
        <f t="shared" si="519"/>
        <v>3.9261744966442951</v>
      </c>
      <c r="W2260" s="189">
        <f>IFERROR(H2260/M2260,Tabla2[[#This Row],[CARGA PRODUCCION (ANIMALES/HA)]])</f>
        <v>3.6075430445476901</v>
      </c>
      <c r="X2260" s="190"/>
      <c r="Y2260" s="190"/>
      <c r="Z2260" s="190"/>
      <c r="AA2260" s="191"/>
      <c r="AB2260" s="188" t="str">
        <f t="shared" si="520"/>
        <v/>
      </c>
      <c r="AC2260" s="192" t="str">
        <f t="shared" si="502"/>
        <v/>
      </c>
      <c r="AD2260" s="185"/>
    </row>
    <row r="2261" spans="1:30">
      <c r="A2261" s="184">
        <v>45255</v>
      </c>
      <c r="B2261" s="185" t="s">
        <v>88</v>
      </c>
      <c r="C2261" s="185">
        <v>861</v>
      </c>
      <c r="D2261" s="185">
        <v>40</v>
      </c>
      <c r="E2261" s="185">
        <v>5</v>
      </c>
      <c r="F2261" s="185"/>
      <c r="G2261" s="185">
        <v>44</v>
      </c>
      <c r="H2261" s="185">
        <v>44</v>
      </c>
      <c r="I2261" s="185">
        <v>1</v>
      </c>
      <c r="J2261" s="185">
        <v>7</v>
      </c>
      <c r="K2261" s="185">
        <v>180</v>
      </c>
      <c r="L2261" s="185">
        <v>14</v>
      </c>
      <c r="M2261" s="186">
        <v>15</v>
      </c>
      <c r="N2261" s="187">
        <f>IF(Tabla2[[#This Row],[LECHE RETIRO DIA]]&lt;&gt;ISBLANK(Tabla2[[#This Row],[LECHE RETIRO DIA]]),SUM(Tabla2[[#This Row],[LECHE TANQUE DIA]:[LECHE RETIRO DIA]]),SUM(Tabla2[[#This Row],[LECHE TANQUE DIA]:[LECHE AUTOCONSUMO DIA]]))</f>
        <v>906</v>
      </c>
      <c r="O2261" s="188">
        <f t="shared" si="512"/>
        <v>0.95033112582781454</v>
      </c>
      <c r="P2261" s="189">
        <f t="shared" si="513"/>
        <v>20.59090909090909</v>
      </c>
      <c r="Q2261" s="189">
        <f t="shared" si="514"/>
        <v>19.568181818181817</v>
      </c>
      <c r="R2261" s="189">
        <f t="shared" si="515"/>
        <v>5.7142857142857144</v>
      </c>
      <c r="S2261" s="189">
        <f t="shared" si="516"/>
        <v>5.0333333333333332</v>
      </c>
      <c r="T2261" s="189">
        <f t="shared" si="517"/>
        <v>4.0909090909090908</v>
      </c>
      <c r="U2261" s="189">
        <f t="shared" si="518"/>
        <v>64.714285714285708</v>
      </c>
      <c r="V2261" s="189">
        <f t="shared" si="519"/>
        <v>3.1428571428571428</v>
      </c>
      <c r="W2261" s="189">
        <f>IFERROR(H2261/M2261,Tabla2[[#This Row],[CARGA PRODUCCION (ANIMALES/HA)]])</f>
        <v>2.9333333333333331</v>
      </c>
      <c r="X2261" s="190"/>
      <c r="Y2261" s="190"/>
      <c r="Z2261" s="190"/>
      <c r="AA2261" s="191"/>
      <c r="AB2261" s="188" t="str">
        <f t="shared" si="520"/>
        <v/>
      </c>
      <c r="AC2261" s="192" t="str">
        <f t="shared" si="502"/>
        <v/>
      </c>
      <c r="AD2261" s="185"/>
    </row>
    <row r="2262" spans="1:30">
      <c r="A2262" s="184">
        <v>45255</v>
      </c>
      <c r="B2262" s="185" t="s">
        <v>85</v>
      </c>
      <c r="C2262" s="185">
        <v>1928</v>
      </c>
      <c r="D2262" s="185">
        <v>60</v>
      </c>
      <c r="E2262" s="185">
        <v>9</v>
      </c>
      <c r="F2262" s="185"/>
      <c r="G2262" s="185">
        <v>97</v>
      </c>
      <c r="H2262" s="185">
        <v>113</v>
      </c>
      <c r="I2262" s="185">
        <v>0</v>
      </c>
      <c r="J2262" s="185">
        <v>4</v>
      </c>
      <c r="K2262" s="185">
        <v>480</v>
      </c>
      <c r="L2262" s="185">
        <v>26.01</v>
      </c>
      <c r="M2262" s="186">
        <v>34.119999999999997</v>
      </c>
      <c r="N2262" s="187">
        <f>IF(Tabla2[[#This Row],[LECHE RETIRO DIA]]&lt;&gt;ISBLANK(Tabla2[[#This Row],[LECHE RETIRO DIA]]),SUM(Tabla2[[#This Row],[LECHE TANQUE DIA]:[LECHE RETIRO DIA]]),SUM(Tabla2[[#This Row],[LECHE TANQUE DIA]:[LECHE AUTOCONSUMO DIA]]))</f>
        <v>1997</v>
      </c>
      <c r="O2262" s="188">
        <f t="shared" si="512"/>
        <v>0.96544817225838753</v>
      </c>
      <c r="P2262" s="189">
        <f t="shared" si="513"/>
        <v>20.587628865979383</v>
      </c>
      <c r="Q2262" s="189">
        <f t="shared" si="514"/>
        <v>19.876288659793815</v>
      </c>
      <c r="R2262" s="189">
        <f t="shared" si="515"/>
        <v>15</v>
      </c>
      <c r="S2262" s="189">
        <f t="shared" si="516"/>
        <v>4.1604166666666664</v>
      </c>
      <c r="T2262" s="189">
        <f t="shared" si="517"/>
        <v>4.9484536082474229</v>
      </c>
      <c r="U2262" s="189">
        <f t="shared" si="518"/>
        <v>76.778162245290275</v>
      </c>
      <c r="V2262" s="189">
        <f t="shared" si="519"/>
        <v>3.7293348712033829</v>
      </c>
      <c r="W2262" s="189">
        <f>IFERROR(H2262/M2262,Tabla2[[#This Row],[CARGA PRODUCCION (ANIMALES/HA)]])</f>
        <v>3.3118405627198126</v>
      </c>
      <c r="X2262" s="190"/>
      <c r="Y2262" s="190"/>
      <c r="Z2262" s="190"/>
      <c r="AA2262" s="191"/>
      <c r="AB2262" s="188" t="str">
        <f t="shared" si="520"/>
        <v/>
      </c>
      <c r="AC2262" s="192" t="str">
        <f t="shared" ref="AC2262:AC2325" si="521">IFERROR(1-AB2262,"")</f>
        <v/>
      </c>
      <c r="AD2262" s="185"/>
    </row>
    <row r="2263" spans="1:30">
      <c r="A2263" s="184">
        <v>45256</v>
      </c>
      <c r="B2263" s="185" t="s">
        <v>83</v>
      </c>
      <c r="C2263" s="185">
        <v>2382</v>
      </c>
      <c r="D2263" s="185">
        <v>60</v>
      </c>
      <c r="E2263" s="185">
        <v>9</v>
      </c>
      <c r="F2263" s="185"/>
      <c r="G2263" s="185">
        <v>117</v>
      </c>
      <c r="H2263" s="185">
        <v>132</v>
      </c>
      <c r="I2263" s="185">
        <v>2</v>
      </c>
      <c r="J2263" s="185">
        <v>16</v>
      </c>
      <c r="K2263" s="185">
        <v>680</v>
      </c>
      <c r="L2263" s="185">
        <v>29.8</v>
      </c>
      <c r="M2263" s="186">
        <v>36.590000000000003</v>
      </c>
      <c r="N2263" s="187">
        <f>IF(Tabla2[[#This Row],[LECHE RETIRO DIA]]&lt;&gt;ISBLANK(Tabla2[[#This Row],[LECHE RETIRO DIA]]),SUM(Tabla2[[#This Row],[LECHE TANQUE DIA]:[LECHE RETIRO DIA]]),SUM(Tabla2[[#This Row],[LECHE TANQUE DIA]:[LECHE AUTOCONSUMO DIA]]))</f>
        <v>2451</v>
      </c>
      <c r="O2263" s="188">
        <f t="shared" si="512"/>
        <v>0.97184822521419834</v>
      </c>
      <c r="P2263" s="189">
        <f t="shared" si="513"/>
        <v>20.948717948717949</v>
      </c>
      <c r="Q2263" s="189">
        <f t="shared" si="514"/>
        <v>20.358974358974358</v>
      </c>
      <c r="R2263" s="189">
        <f t="shared" si="515"/>
        <v>3.75</v>
      </c>
      <c r="S2263" s="189">
        <f t="shared" si="516"/>
        <v>3.6044117647058824</v>
      </c>
      <c r="T2263" s="189">
        <f t="shared" si="517"/>
        <v>5.8119658119658117</v>
      </c>
      <c r="U2263" s="189">
        <f t="shared" si="518"/>
        <v>82.24832214765101</v>
      </c>
      <c r="V2263" s="189">
        <f t="shared" si="519"/>
        <v>3.9261744966442951</v>
      </c>
      <c r="W2263" s="189">
        <f>IFERROR(H2263/M2263,Tabla2[[#This Row],[CARGA PRODUCCION (ANIMALES/HA)]])</f>
        <v>3.6075430445476901</v>
      </c>
      <c r="X2263" s="190"/>
      <c r="Y2263" s="190"/>
      <c r="Z2263" s="190"/>
      <c r="AA2263" s="191"/>
      <c r="AB2263" s="188" t="str">
        <f t="shared" si="520"/>
        <v/>
      </c>
      <c r="AC2263" s="192" t="str">
        <f t="shared" si="521"/>
        <v/>
      </c>
      <c r="AD2263" s="185"/>
    </row>
    <row r="2264" spans="1:30">
      <c r="A2264" s="184">
        <v>45256</v>
      </c>
      <c r="B2264" s="185" t="s">
        <v>81</v>
      </c>
      <c r="C2264" s="185">
        <v>2003</v>
      </c>
      <c r="D2264" s="185">
        <v>50</v>
      </c>
      <c r="E2264" s="185">
        <v>9</v>
      </c>
      <c r="F2264" s="185"/>
      <c r="G2264" s="185">
        <v>94</v>
      </c>
      <c r="H2264" s="185">
        <v>104</v>
      </c>
      <c r="I2264" s="185">
        <v>0</v>
      </c>
      <c r="J2264" s="185">
        <v>20</v>
      </c>
      <c r="K2264" s="185">
        <v>600</v>
      </c>
      <c r="L2264" s="185">
        <v>23.4</v>
      </c>
      <c r="M2264" s="186">
        <v>31</v>
      </c>
      <c r="N2264" s="187">
        <f>IF(Tabla2[[#This Row],[LECHE RETIRO DIA]]&lt;&gt;ISBLANK(Tabla2[[#This Row],[LECHE RETIRO DIA]]),SUM(Tabla2[[#This Row],[LECHE TANQUE DIA]:[LECHE RETIRO DIA]]),SUM(Tabla2[[#This Row],[LECHE TANQUE DIA]:[LECHE AUTOCONSUMO DIA]]))</f>
        <v>2062</v>
      </c>
      <c r="O2264" s="188">
        <f t="shared" si="512"/>
        <v>0.97138700290979629</v>
      </c>
      <c r="P2264" s="189">
        <f t="shared" si="513"/>
        <v>21.936170212765958</v>
      </c>
      <c r="Q2264" s="189">
        <f t="shared" si="514"/>
        <v>21.308510638297872</v>
      </c>
      <c r="R2264" s="189">
        <f t="shared" si="515"/>
        <v>2.5</v>
      </c>
      <c r="S2264" s="189">
        <f t="shared" si="516"/>
        <v>3.4366666666666665</v>
      </c>
      <c r="T2264" s="189">
        <f t="shared" si="517"/>
        <v>6.3829787234042552</v>
      </c>
      <c r="U2264" s="189">
        <f t="shared" si="518"/>
        <v>88.119658119658126</v>
      </c>
      <c r="V2264" s="189">
        <f t="shared" si="519"/>
        <v>4.017094017094017</v>
      </c>
      <c r="W2264" s="189">
        <f>IFERROR(H2264/M2264,Tabla2[[#This Row],[CARGA PRODUCCION (ANIMALES/HA)]])</f>
        <v>3.3548387096774195</v>
      </c>
      <c r="X2264" s="190"/>
      <c r="Y2264" s="190"/>
      <c r="Z2264" s="190"/>
      <c r="AA2264" s="191"/>
      <c r="AB2264" s="188" t="str">
        <f t="shared" si="520"/>
        <v/>
      </c>
      <c r="AC2264" s="192" t="str">
        <f t="shared" si="521"/>
        <v/>
      </c>
      <c r="AD2264" s="185"/>
    </row>
    <row r="2265" spans="1:30">
      <c r="A2265" s="184">
        <v>45256</v>
      </c>
      <c r="B2265" s="185" t="s">
        <v>85</v>
      </c>
      <c r="C2265" s="185">
        <v>1940</v>
      </c>
      <c r="D2265" s="185">
        <v>60</v>
      </c>
      <c r="E2265" s="185">
        <v>9</v>
      </c>
      <c r="F2265" s="185"/>
      <c r="G2265" s="185">
        <v>97</v>
      </c>
      <c r="H2265" s="185">
        <v>113</v>
      </c>
      <c r="I2265" s="185">
        <v>1</v>
      </c>
      <c r="J2265" s="185">
        <v>4</v>
      </c>
      <c r="K2265" s="185">
        <v>480</v>
      </c>
      <c r="L2265" s="185">
        <v>26.01</v>
      </c>
      <c r="M2265" s="186">
        <v>34.119999999999997</v>
      </c>
      <c r="N2265" s="187">
        <f>IF(Tabla2[[#This Row],[LECHE RETIRO DIA]]&lt;&gt;ISBLANK(Tabla2[[#This Row],[LECHE RETIRO DIA]]),SUM(Tabla2[[#This Row],[LECHE TANQUE DIA]:[LECHE RETIRO DIA]]),SUM(Tabla2[[#This Row],[LECHE TANQUE DIA]:[LECHE AUTOCONSUMO DIA]]))</f>
        <v>2009</v>
      </c>
      <c r="O2265" s="188">
        <f t="shared" si="512"/>
        <v>0.9656545545047287</v>
      </c>
      <c r="P2265" s="189">
        <f t="shared" si="513"/>
        <v>20.711340206185568</v>
      </c>
      <c r="Q2265" s="189">
        <f t="shared" si="514"/>
        <v>20</v>
      </c>
      <c r="R2265" s="189">
        <f t="shared" si="515"/>
        <v>15</v>
      </c>
      <c r="S2265" s="189">
        <f t="shared" si="516"/>
        <v>4.1854166666666668</v>
      </c>
      <c r="T2265" s="189">
        <f t="shared" si="517"/>
        <v>4.9484536082474229</v>
      </c>
      <c r="U2265" s="189">
        <f t="shared" si="518"/>
        <v>77.2395232602845</v>
      </c>
      <c r="V2265" s="189">
        <f t="shared" si="519"/>
        <v>3.7293348712033829</v>
      </c>
      <c r="W2265" s="189">
        <f>IFERROR(H2265/M2265,Tabla2[[#This Row],[CARGA PRODUCCION (ANIMALES/HA)]])</f>
        <v>3.3118405627198126</v>
      </c>
      <c r="X2265" s="190"/>
      <c r="Y2265" s="190"/>
      <c r="Z2265" s="190"/>
      <c r="AA2265" s="191"/>
      <c r="AB2265" s="188" t="str">
        <f t="shared" si="520"/>
        <v/>
      </c>
      <c r="AC2265" s="192" t="str">
        <f t="shared" si="521"/>
        <v/>
      </c>
      <c r="AD2265" s="185"/>
    </row>
    <row r="2266" spans="1:30">
      <c r="A2266" s="184">
        <v>45256</v>
      </c>
      <c r="B2266" s="185" t="s">
        <v>88</v>
      </c>
      <c r="C2266" s="185">
        <v>786</v>
      </c>
      <c r="D2266" s="185">
        <v>40</v>
      </c>
      <c r="E2266" s="185">
        <v>5</v>
      </c>
      <c r="F2266" s="185"/>
      <c r="G2266" s="185">
        <v>44</v>
      </c>
      <c r="H2266" s="185">
        <v>44</v>
      </c>
      <c r="I2266" s="185">
        <v>1</v>
      </c>
      <c r="J2266" s="185">
        <v>7</v>
      </c>
      <c r="K2266" s="185">
        <v>180</v>
      </c>
      <c r="L2266" s="185">
        <v>14</v>
      </c>
      <c r="M2266" s="186">
        <v>15</v>
      </c>
      <c r="N2266" s="187">
        <f>IF(Tabla2[[#This Row],[LECHE RETIRO DIA]]&lt;&gt;ISBLANK(Tabla2[[#This Row],[LECHE RETIRO DIA]]),SUM(Tabla2[[#This Row],[LECHE TANQUE DIA]:[LECHE RETIRO DIA]]),SUM(Tabla2[[#This Row],[LECHE TANQUE DIA]:[LECHE AUTOCONSUMO DIA]]))</f>
        <v>831</v>
      </c>
      <c r="O2266" s="188">
        <f t="shared" si="512"/>
        <v>0.94584837545126355</v>
      </c>
      <c r="P2266" s="189">
        <f t="shared" si="513"/>
        <v>18.886363636363637</v>
      </c>
      <c r="Q2266" s="189">
        <f t="shared" si="514"/>
        <v>17.863636363636363</v>
      </c>
      <c r="R2266" s="189">
        <f t="shared" si="515"/>
        <v>5.7142857142857144</v>
      </c>
      <c r="S2266" s="189">
        <f t="shared" si="516"/>
        <v>4.6166666666666663</v>
      </c>
      <c r="T2266" s="189">
        <f t="shared" si="517"/>
        <v>4.0909090909090908</v>
      </c>
      <c r="U2266" s="189">
        <f t="shared" si="518"/>
        <v>59.357142857142854</v>
      </c>
      <c r="V2266" s="189">
        <f t="shared" si="519"/>
        <v>3.1428571428571428</v>
      </c>
      <c r="W2266" s="189">
        <f>IFERROR(H2266/M2266,Tabla2[[#This Row],[CARGA PRODUCCION (ANIMALES/HA)]])</f>
        <v>2.9333333333333331</v>
      </c>
      <c r="X2266" s="190"/>
      <c r="Y2266" s="190"/>
      <c r="Z2266" s="190"/>
      <c r="AA2266" s="191"/>
      <c r="AB2266" s="188" t="str">
        <f t="shared" si="520"/>
        <v/>
      </c>
      <c r="AC2266" s="192" t="str">
        <f t="shared" si="521"/>
        <v/>
      </c>
      <c r="AD2266" s="185"/>
    </row>
    <row r="2267" spans="1:30">
      <c r="A2267" s="184">
        <v>45257</v>
      </c>
      <c r="B2267" s="185" t="s">
        <v>83</v>
      </c>
      <c r="C2267" s="185">
        <v>2406</v>
      </c>
      <c r="D2267" s="185">
        <v>60</v>
      </c>
      <c r="E2267" s="185">
        <v>9</v>
      </c>
      <c r="F2267" s="185"/>
      <c r="G2267" s="185">
        <v>117</v>
      </c>
      <c r="H2267" s="185">
        <v>132</v>
      </c>
      <c r="I2267" s="185">
        <v>2</v>
      </c>
      <c r="J2267" s="185">
        <v>16</v>
      </c>
      <c r="K2267" s="185">
        <v>680</v>
      </c>
      <c r="L2267" s="185">
        <v>29.8</v>
      </c>
      <c r="M2267" s="186">
        <v>36.590000000000003</v>
      </c>
      <c r="N2267" s="187">
        <f>IF(Tabla2[[#This Row],[LECHE RETIRO DIA]]&lt;&gt;ISBLANK(Tabla2[[#This Row],[LECHE RETIRO DIA]]),SUM(Tabla2[[#This Row],[LECHE TANQUE DIA]:[LECHE RETIRO DIA]]),SUM(Tabla2[[#This Row],[LECHE TANQUE DIA]:[LECHE AUTOCONSUMO DIA]]))</f>
        <v>2475</v>
      </c>
      <c r="O2267" s="188">
        <f t="shared" si="512"/>
        <v>0.97212121212121216</v>
      </c>
      <c r="P2267" s="189">
        <f t="shared" si="513"/>
        <v>21.153846153846153</v>
      </c>
      <c r="Q2267" s="189">
        <f t="shared" si="514"/>
        <v>20.564102564102566</v>
      </c>
      <c r="R2267" s="189">
        <f t="shared" si="515"/>
        <v>3.75</v>
      </c>
      <c r="S2267" s="189">
        <f t="shared" si="516"/>
        <v>3.6397058823529411</v>
      </c>
      <c r="T2267" s="189">
        <f t="shared" si="517"/>
        <v>5.8119658119658117</v>
      </c>
      <c r="U2267" s="189">
        <f t="shared" si="518"/>
        <v>83.053691275167779</v>
      </c>
      <c r="V2267" s="189">
        <f t="shared" si="519"/>
        <v>3.9261744966442951</v>
      </c>
      <c r="W2267" s="189">
        <f>IFERROR(H2267/M2267,Tabla2[[#This Row],[CARGA PRODUCCION (ANIMALES/HA)]])</f>
        <v>3.6075430445476901</v>
      </c>
      <c r="X2267" s="190"/>
      <c r="Y2267" s="190"/>
      <c r="Z2267" s="190"/>
      <c r="AA2267" s="191"/>
      <c r="AB2267" s="188" t="str">
        <f t="shared" si="520"/>
        <v/>
      </c>
      <c r="AC2267" s="192" t="str">
        <f t="shared" si="521"/>
        <v/>
      </c>
      <c r="AD2267" s="185"/>
    </row>
    <row r="2268" spans="1:30">
      <c r="A2268" s="184">
        <v>45257</v>
      </c>
      <c r="B2268" s="185" t="s">
        <v>81</v>
      </c>
      <c r="C2268" s="185">
        <v>1976</v>
      </c>
      <c r="D2268" s="185">
        <v>50</v>
      </c>
      <c r="E2268" s="185">
        <v>9</v>
      </c>
      <c r="F2268" s="185"/>
      <c r="G2268" s="185">
        <v>94</v>
      </c>
      <c r="H2268" s="185">
        <v>104</v>
      </c>
      <c r="I2268" s="185">
        <v>1</v>
      </c>
      <c r="J2268" s="185">
        <v>20</v>
      </c>
      <c r="K2268" s="185">
        <v>600</v>
      </c>
      <c r="L2268" s="185">
        <v>23.4</v>
      </c>
      <c r="M2268" s="186">
        <v>31</v>
      </c>
      <c r="N2268" s="187">
        <f>IF(Tabla2[[#This Row],[LECHE RETIRO DIA]]&lt;&gt;ISBLANK(Tabla2[[#This Row],[LECHE RETIRO DIA]]),SUM(Tabla2[[#This Row],[LECHE TANQUE DIA]:[LECHE RETIRO DIA]]),SUM(Tabla2[[#This Row],[LECHE TANQUE DIA]:[LECHE AUTOCONSUMO DIA]]))</f>
        <v>2035</v>
      </c>
      <c r="O2268" s="188">
        <f t="shared" si="512"/>
        <v>0.971007371007371</v>
      </c>
      <c r="P2268" s="189">
        <f t="shared" si="513"/>
        <v>21.648936170212767</v>
      </c>
      <c r="Q2268" s="189">
        <f t="shared" si="514"/>
        <v>21.021276595744681</v>
      </c>
      <c r="R2268" s="189">
        <f t="shared" si="515"/>
        <v>2.5</v>
      </c>
      <c r="S2268" s="189">
        <f t="shared" si="516"/>
        <v>3.3916666666666666</v>
      </c>
      <c r="T2268" s="189">
        <f t="shared" si="517"/>
        <v>6.3829787234042552</v>
      </c>
      <c r="U2268" s="189">
        <f t="shared" si="518"/>
        <v>86.965811965811966</v>
      </c>
      <c r="V2268" s="189">
        <f t="shared" si="519"/>
        <v>4.017094017094017</v>
      </c>
      <c r="W2268" s="189">
        <f>IFERROR(H2268/M2268,Tabla2[[#This Row],[CARGA PRODUCCION (ANIMALES/HA)]])</f>
        <v>3.3548387096774195</v>
      </c>
      <c r="X2268" s="190"/>
      <c r="Y2268" s="190"/>
      <c r="Z2268" s="190"/>
      <c r="AA2268" s="191"/>
      <c r="AB2268" s="188" t="str">
        <f t="shared" si="520"/>
        <v/>
      </c>
      <c r="AC2268" s="192" t="str">
        <f t="shared" si="521"/>
        <v/>
      </c>
      <c r="AD2268" s="185"/>
    </row>
    <row r="2269" spans="1:30">
      <c r="A2269" s="184">
        <v>45257</v>
      </c>
      <c r="B2269" s="185" t="s">
        <v>88</v>
      </c>
      <c r="C2269" s="185">
        <v>786</v>
      </c>
      <c r="D2269" s="185">
        <v>40</v>
      </c>
      <c r="E2269" s="185">
        <v>5</v>
      </c>
      <c r="F2269" s="185"/>
      <c r="G2269" s="185">
        <v>44</v>
      </c>
      <c r="H2269" s="185">
        <v>44</v>
      </c>
      <c r="I2269" s="185">
        <v>1</v>
      </c>
      <c r="J2269" s="185">
        <v>7</v>
      </c>
      <c r="K2269" s="185">
        <v>180</v>
      </c>
      <c r="L2269" s="185">
        <v>14</v>
      </c>
      <c r="M2269" s="186">
        <v>15</v>
      </c>
      <c r="N2269" s="187">
        <f>IF(Tabla2[[#This Row],[LECHE RETIRO DIA]]&lt;&gt;ISBLANK(Tabla2[[#This Row],[LECHE RETIRO DIA]]),SUM(Tabla2[[#This Row],[LECHE TANQUE DIA]:[LECHE RETIRO DIA]]),SUM(Tabla2[[#This Row],[LECHE TANQUE DIA]:[LECHE AUTOCONSUMO DIA]]))</f>
        <v>831</v>
      </c>
      <c r="O2269" s="188">
        <f t="shared" si="512"/>
        <v>0.94584837545126355</v>
      </c>
      <c r="P2269" s="189">
        <f t="shared" si="513"/>
        <v>18.886363636363637</v>
      </c>
      <c r="Q2269" s="189">
        <f t="shared" si="514"/>
        <v>17.863636363636363</v>
      </c>
      <c r="R2269" s="189">
        <f t="shared" si="515"/>
        <v>5.7142857142857144</v>
      </c>
      <c r="S2269" s="189">
        <f t="shared" si="516"/>
        <v>4.6166666666666663</v>
      </c>
      <c r="T2269" s="189">
        <f t="shared" si="517"/>
        <v>4.0909090909090908</v>
      </c>
      <c r="U2269" s="189">
        <f t="shared" si="518"/>
        <v>59.357142857142854</v>
      </c>
      <c r="V2269" s="189">
        <f t="shared" si="519"/>
        <v>3.1428571428571428</v>
      </c>
      <c r="W2269" s="189">
        <f>IFERROR(H2269/M2269,Tabla2[[#This Row],[CARGA PRODUCCION (ANIMALES/HA)]])</f>
        <v>2.9333333333333331</v>
      </c>
      <c r="X2269" s="190"/>
      <c r="Y2269" s="190"/>
      <c r="Z2269" s="190"/>
      <c r="AA2269" s="191"/>
      <c r="AB2269" s="188" t="str">
        <f t="shared" si="520"/>
        <v/>
      </c>
      <c r="AC2269" s="192" t="str">
        <f t="shared" si="521"/>
        <v/>
      </c>
      <c r="AD2269" s="185"/>
    </row>
    <row r="2270" spans="1:30">
      <c r="A2270" s="184">
        <v>45257</v>
      </c>
      <c r="B2270" s="185" t="s">
        <v>84</v>
      </c>
      <c r="C2270" s="185">
        <v>1928</v>
      </c>
      <c r="D2270" s="185">
        <v>60</v>
      </c>
      <c r="E2270" s="185">
        <v>9</v>
      </c>
      <c r="F2270" s="185"/>
      <c r="G2270" s="185">
        <v>97</v>
      </c>
      <c r="H2270" s="185">
        <v>113</v>
      </c>
      <c r="I2270" s="185">
        <v>0</v>
      </c>
      <c r="J2270" s="185">
        <v>4</v>
      </c>
      <c r="K2270" s="185">
        <v>480</v>
      </c>
      <c r="L2270" s="185">
        <v>26.01</v>
      </c>
      <c r="M2270" s="186">
        <v>34.119999999999997</v>
      </c>
      <c r="N2270" s="187">
        <f>IF(Tabla2[[#This Row],[LECHE RETIRO DIA]]&lt;&gt;ISBLANK(Tabla2[[#This Row],[LECHE RETIRO DIA]]),SUM(Tabla2[[#This Row],[LECHE TANQUE DIA]:[LECHE RETIRO DIA]]),SUM(Tabla2[[#This Row],[LECHE TANQUE DIA]:[LECHE AUTOCONSUMO DIA]]))</f>
        <v>1997</v>
      </c>
      <c r="O2270" s="188">
        <f t="shared" si="512"/>
        <v>0.96544817225838753</v>
      </c>
      <c r="P2270" s="189">
        <f t="shared" si="513"/>
        <v>20.587628865979383</v>
      </c>
      <c r="Q2270" s="189">
        <f t="shared" si="514"/>
        <v>19.876288659793815</v>
      </c>
      <c r="R2270" s="189">
        <f t="shared" si="515"/>
        <v>15</v>
      </c>
      <c r="S2270" s="189">
        <f t="shared" si="516"/>
        <v>4.1604166666666664</v>
      </c>
      <c r="T2270" s="189">
        <f t="shared" si="517"/>
        <v>4.9484536082474229</v>
      </c>
      <c r="U2270" s="189">
        <f t="shared" si="518"/>
        <v>76.778162245290275</v>
      </c>
      <c r="V2270" s="189">
        <f t="shared" si="519"/>
        <v>3.7293348712033829</v>
      </c>
      <c r="W2270" s="189">
        <f>IFERROR(H2270/M2270,Tabla2[[#This Row],[CARGA PRODUCCION (ANIMALES/HA)]])</f>
        <v>3.3118405627198126</v>
      </c>
      <c r="X2270" s="190"/>
      <c r="Y2270" s="190"/>
      <c r="Z2270" s="190"/>
      <c r="AA2270" s="191"/>
      <c r="AB2270" s="188" t="str">
        <f t="shared" si="520"/>
        <v/>
      </c>
      <c r="AC2270" s="192" t="str">
        <f t="shared" si="521"/>
        <v/>
      </c>
      <c r="AD2270" s="185"/>
    </row>
    <row r="2271" spans="1:30">
      <c r="A2271" s="184">
        <v>45258</v>
      </c>
      <c r="B2271" s="185" t="s">
        <v>83</v>
      </c>
      <c r="C2271" s="185">
        <v>2420</v>
      </c>
      <c r="D2271" s="185">
        <v>60</v>
      </c>
      <c r="E2271" s="185">
        <v>9</v>
      </c>
      <c r="F2271" s="185"/>
      <c r="G2271" s="185">
        <v>118</v>
      </c>
      <c r="H2271" s="185">
        <v>137</v>
      </c>
      <c r="I2271" s="185">
        <v>2</v>
      </c>
      <c r="J2271" s="185">
        <v>16</v>
      </c>
      <c r="K2271" s="185">
        <v>680</v>
      </c>
      <c r="L2271" s="185">
        <v>29.8</v>
      </c>
      <c r="M2271" s="186">
        <v>36.590000000000003</v>
      </c>
      <c r="N2271" s="187">
        <f>IF(Tabla2[[#This Row],[LECHE RETIRO DIA]]&lt;&gt;ISBLANK(Tabla2[[#This Row],[LECHE RETIRO DIA]]),SUM(Tabla2[[#This Row],[LECHE TANQUE DIA]:[LECHE RETIRO DIA]]),SUM(Tabla2[[#This Row],[LECHE TANQUE DIA]:[LECHE AUTOCONSUMO DIA]]))</f>
        <v>2489</v>
      </c>
      <c r="O2271" s="188">
        <f t="shared" si="512"/>
        <v>0.9722780233025311</v>
      </c>
      <c r="P2271" s="189">
        <f t="shared" si="513"/>
        <v>21.093220338983052</v>
      </c>
      <c r="Q2271" s="189">
        <f t="shared" si="514"/>
        <v>20.508474576271187</v>
      </c>
      <c r="R2271" s="189">
        <f t="shared" si="515"/>
        <v>3.75</v>
      </c>
      <c r="S2271" s="189">
        <f t="shared" si="516"/>
        <v>3.6602941176470587</v>
      </c>
      <c r="T2271" s="189">
        <f t="shared" si="517"/>
        <v>5.7627118644067794</v>
      </c>
      <c r="U2271" s="189">
        <f t="shared" si="518"/>
        <v>83.523489932885909</v>
      </c>
      <c r="V2271" s="189">
        <f t="shared" si="519"/>
        <v>3.9597315436241609</v>
      </c>
      <c r="W2271" s="189">
        <f>IFERROR(H2271/M2271,Tabla2[[#This Row],[CARGA PRODUCCION (ANIMALES/HA)]])</f>
        <v>3.7441924022957087</v>
      </c>
      <c r="X2271" s="190"/>
      <c r="Y2271" s="190"/>
      <c r="Z2271" s="190"/>
      <c r="AA2271" s="191"/>
      <c r="AB2271" s="188" t="str">
        <f t="shared" si="520"/>
        <v/>
      </c>
      <c r="AC2271" s="192" t="str">
        <f t="shared" si="521"/>
        <v/>
      </c>
      <c r="AD2271" s="185"/>
    </row>
    <row r="2272" spans="1:30">
      <c r="A2272" s="184">
        <v>45258</v>
      </c>
      <c r="B2272" s="185" t="s">
        <v>81</v>
      </c>
      <c r="C2272" s="185">
        <v>1990</v>
      </c>
      <c r="D2272" s="185">
        <v>50</v>
      </c>
      <c r="E2272" s="185">
        <v>9</v>
      </c>
      <c r="F2272" s="185"/>
      <c r="G2272" s="185">
        <v>94</v>
      </c>
      <c r="H2272" s="185">
        <v>94</v>
      </c>
      <c r="I2272" s="185">
        <v>1</v>
      </c>
      <c r="J2272" s="185">
        <v>20</v>
      </c>
      <c r="K2272" s="185">
        <v>600</v>
      </c>
      <c r="L2272" s="201">
        <v>23.4</v>
      </c>
      <c r="M2272" s="186">
        <v>31.01</v>
      </c>
      <c r="N2272" s="187">
        <f>IF(Tabla2[[#This Row],[LECHE RETIRO DIA]]&lt;&gt;ISBLANK(Tabla2[[#This Row],[LECHE RETIRO DIA]]),SUM(Tabla2[[#This Row],[LECHE TANQUE DIA]:[LECHE RETIRO DIA]]),SUM(Tabla2[[#This Row],[LECHE TANQUE DIA]:[LECHE AUTOCONSUMO DIA]]))</f>
        <v>2049</v>
      </c>
      <c r="O2272" s="188">
        <f t="shared" si="512"/>
        <v>0.9712054660810151</v>
      </c>
      <c r="P2272" s="189">
        <f t="shared" si="513"/>
        <v>21.797872340425531</v>
      </c>
      <c r="Q2272" s="189">
        <f t="shared" si="514"/>
        <v>21.170212765957448</v>
      </c>
      <c r="R2272" s="189">
        <f t="shared" si="515"/>
        <v>2.5</v>
      </c>
      <c r="S2272" s="189">
        <f t="shared" si="516"/>
        <v>3.415</v>
      </c>
      <c r="T2272" s="189">
        <f t="shared" si="517"/>
        <v>6.3829787234042552</v>
      </c>
      <c r="U2272" s="189">
        <f t="shared" si="518"/>
        <v>87.564102564102569</v>
      </c>
      <c r="V2272" s="189">
        <f t="shared" si="519"/>
        <v>4.017094017094017</v>
      </c>
      <c r="W2272" s="189">
        <f>IFERROR(H2272/M2272,Tabla2[[#This Row],[CARGA PRODUCCION (ANIMALES/HA)]])</f>
        <v>3.0312802321831667</v>
      </c>
      <c r="X2272" s="190"/>
      <c r="Y2272" s="190"/>
      <c r="Z2272" s="190"/>
      <c r="AA2272" s="191"/>
      <c r="AB2272" s="188" t="str">
        <f t="shared" si="520"/>
        <v/>
      </c>
      <c r="AC2272" s="192" t="str">
        <f t="shared" si="521"/>
        <v/>
      </c>
      <c r="AD2272" s="185"/>
    </row>
    <row r="2273" spans="1:30">
      <c r="A2273" s="184">
        <v>45258</v>
      </c>
      <c r="B2273" s="185" t="s">
        <v>85</v>
      </c>
      <c r="C2273" s="185">
        <v>1976</v>
      </c>
      <c r="D2273" s="185">
        <v>60</v>
      </c>
      <c r="E2273" s="185">
        <v>9</v>
      </c>
      <c r="F2273" s="185"/>
      <c r="G2273" s="185">
        <v>98</v>
      </c>
      <c r="H2273" s="185">
        <v>115</v>
      </c>
      <c r="I2273" s="185">
        <v>0</v>
      </c>
      <c r="J2273" s="185">
        <v>5</v>
      </c>
      <c r="K2273" s="185">
        <v>480</v>
      </c>
      <c r="L2273" s="185">
        <v>26.01</v>
      </c>
      <c r="M2273" s="186">
        <v>34.119999999999997</v>
      </c>
      <c r="N2273" s="187">
        <f>IF(Tabla2[[#This Row],[LECHE RETIRO DIA]]&lt;&gt;ISBLANK(Tabla2[[#This Row],[LECHE RETIRO DIA]]),SUM(Tabla2[[#This Row],[LECHE TANQUE DIA]:[LECHE RETIRO DIA]]),SUM(Tabla2[[#This Row],[LECHE TANQUE DIA]:[LECHE AUTOCONSUMO DIA]]))</f>
        <v>2045</v>
      </c>
      <c r="O2273" s="188">
        <f t="shared" si="512"/>
        <v>0.96625916870415651</v>
      </c>
      <c r="P2273" s="189">
        <f t="shared" si="513"/>
        <v>20.867346938775512</v>
      </c>
      <c r="Q2273" s="189">
        <f t="shared" si="514"/>
        <v>20.163265306122447</v>
      </c>
      <c r="R2273" s="189">
        <f t="shared" si="515"/>
        <v>12</v>
      </c>
      <c r="S2273" s="189">
        <f t="shared" si="516"/>
        <v>4.260416666666667</v>
      </c>
      <c r="T2273" s="189">
        <f t="shared" si="517"/>
        <v>4.8979591836734695</v>
      </c>
      <c r="U2273" s="189">
        <f t="shared" si="518"/>
        <v>78.623606305267202</v>
      </c>
      <c r="V2273" s="189">
        <f t="shared" si="519"/>
        <v>3.7677816224529024</v>
      </c>
      <c r="W2273" s="189">
        <f>IFERROR(H2273/M2273,Tabla2[[#This Row],[CARGA PRODUCCION (ANIMALES/HA)]])</f>
        <v>3.3704572098475971</v>
      </c>
      <c r="X2273" s="190"/>
      <c r="Y2273" s="190"/>
      <c r="Z2273" s="190"/>
      <c r="AA2273" s="191"/>
      <c r="AB2273" s="188" t="str">
        <f t="shared" si="520"/>
        <v/>
      </c>
      <c r="AC2273" s="192" t="str">
        <f t="shared" si="521"/>
        <v/>
      </c>
      <c r="AD2273" s="185"/>
    </row>
    <row r="2274" spans="1:30">
      <c r="A2274" s="184">
        <v>45258</v>
      </c>
      <c r="B2274" s="185" t="s">
        <v>88</v>
      </c>
      <c r="C2274" s="185">
        <v>796</v>
      </c>
      <c r="D2274" s="185">
        <v>40</v>
      </c>
      <c r="E2274" s="185">
        <v>5</v>
      </c>
      <c r="F2274" s="185"/>
      <c r="G2274" s="185">
        <v>44</v>
      </c>
      <c r="H2274" s="185">
        <v>44</v>
      </c>
      <c r="I2274" s="185">
        <v>1</v>
      </c>
      <c r="J2274" s="185">
        <v>7</v>
      </c>
      <c r="K2274" s="185">
        <v>180</v>
      </c>
      <c r="L2274" s="185">
        <v>14</v>
      </c>
      <c r="M2274" s="186">
        <v>15</v>
      </c>
      <c r="N2274" s="187">
        <f>IF(Tabla2[[#This Row],[LECHE RETIRO DIA]]&lt;&gt;ISBLANK(Tabla2[[#This Row],[LECHE RETIRO DIA]]),SUM(Tabla2[[#This Row],[LECHE TANQUE DIA]:[LECHE RETIRO DIA]]),SUM(Tabla2[[#This Row],[LECHE TANQUE DIA]:[LECHE AUTOCONSUMO DIA]]))</f>
        <v>841</v>
      </c>
      <c r="O2274" s="188">
        <f t="shared" si="512"/>
        <v>0.94649227110582634</v>
      </c>
      <c r="P2274" s="189">
        <f t="shared" si="513"/>
        <v>19.113636363636363</v>
      </c>
      <c r="Q2274" s="189">
        <f t="shared" si="514"/>
        <v>18.09090909090909</v>
      </c>
      <c r="R2274" s="189">
        <f t="shared" si="515"/>
        <v>5.7142857142857144</v>
      </c>
      <c r="S2274" s="189">
        <f t="shared" si="516"/>
        <v>4.6722222222222225</v>
      </c>
      <c r="T2274" s="189">
        <f t="shared" si="517"/>
        <v>4.0909090909090908</v>
      </c>
      <c r="U2274" s="189">
        <f t="shared" si="518"/>
        <v>60.071428571428569</v>
      </c>
      <c r="V2274" s="189">
        <f t="shared" si="519"/>
        <v>3.1428571428571428</v>
      </c>
      <c r="W2274" s="189">
        <f>IFERROR(H2274/M2274,Tabla2[[#This Row],[CARGA PRODUCCION (ANIMALES/HA)]])</f>
        <v>2.9333333333333331</v>
      </c>
      <c r="X2274" s="190"/>
      <c r="Y2274" s="190"/>
      <c r="Z2274" s="190"/>
      <c r="AA2274" s="191"/>
      <c r="AB2274" s="188" t="str">
        <f t="shared" si="520"/>
        <v/>
      </c>
      <c r="AC2274" s="192" t="str">
        <f t="shared" si="521"/>
        <v/>
      </c>
      <c r="AD2274" s="185"/>
    </row>
    <row r="2275" spans="1:30">
      <c r="A2275" s="184">
        <v>45259</v>
      </c>
      <c r="B2275" s="185" t="s">
        <v>85</v>
      </c>
      <c r="C2275" s="185">
        <v>2011</v>
      </c>
      <c r="D2275" s="185">
        <v>60</v>
      </c>
      <c r="E2275" s="185">
        <v>9</v>
      </c>
      <c r="F2275" s="185"/>
      <c r="G2275" s="185">
        <v>98</v>
      </c>
      <c r="H2275" s="185">
        <v>115</v>
      </c>
      <c r="I2275" s="185">
        <v>0</v>
      </c>
      <c r="J2275" s="185">
        <v>5</v>
      </c>
      <c r="K2275" s="185">
        <v>480</v>
      </c>
      <c r="L2275" s="185">
        <v>26.01</v>
      </c>
      <c r="M2275" s="186">
        <v>34.119999999999997</v>
      </c>
      <c r="N2275" s="187">
        <f>IF(Tabla2[[#This Row],[LECHE RETIRO DIA]]&lt;&gt;ISBLANK(Tabla2[[#This Row],[LECHE RETIRO DIA]]),SUM(Tabla2[[#This Row],[LECHE TANQUE DIA]:[LECHE RETIRO DIA]]),SUM(Tabla2[[#This Row],[LECHE TANQUE DIA]:[LECHE AUTOCONSUMO DIA]]))</f>
        <v>2080</v>
      </c>
      <c r="O2275" s="188">
        <f t="shared" si="512"/>
        <v>0.96682692307692308</v>
      </c>
      <c r="P2275" s="189">
        <f t="shared" si="513"/>
        <v>21.224489795918366</v>
      </c>
      <c r="Q2275" s="189">
        <f t="shared" si="514"/>
        <v>20.520408163265305</v>
      </c>
      <c r="R2275" s="189">
        <f t="shared" si="515"/>
        <v>12</v>
      </c>
      <c r="S2275" s="189">
        <f t="shared" si="516"/>
        <v>4.333333333333333</v>
      </c>
      <c r="T2275" s="189">
        <f t="shared" si="517"/>
        <v>4.8979591836734695</v>
      </c>
      <c r="U2275" s="189">
        <f t="shared" si="518"/>
        <v>79.969242599000381</v>
      </c>
      <c r="V2275" s="189">
        <f t="shared" si="519"/>
        <v>3.7677816224529024</v>
      </c>
      <c r="W2275" s="189">
        <f>IFERROR(H2275/M2275,Tabla2[[#This Row],[CARGA PRODUCCION (ANIMALES/HA)]])</f>
        <v>3.3704572098475971</v>
      </c>
      <c r="X2275" s="190"/>
      <c r="Y2275" s="190"/>
      <c r="Z2275" s="190"/>
      <c r="AA2275" s="191"/>
      <c r="AB2275" s="188" t="str">
        <f t="shared" si="520"/>
        <v/>
      </c>
      <c r="AC2275" s="192" t="str">
        <f t="shared" si="521"/>
        <v/>
      </c>
      <c r="AD2275" s="185"/>
    </row>
    <row r="2276" spans="1:30">
      <c r="A2276" s="184">
        <v>45259</v>
      </c>
      <c r="B2276" s="185" t="s">
        <v>81</v>
      </c>
      <c r="C2276" s="185">
        <v>2022</v>
      </c>
      <c r="D2276" s="185">
        <v>50</v>
      </c>
      <c r="E2276" s="185">
        <v>9</v>
      </c>
      <c r="F2276" s="185"/>
      <c r="G2276" s="185">
        <v>95</v>
      </c>
      <c r="H2276" s="185">
        <v>96</v>
      </c>
      <c r="I2276" s="185">
        <v>1</v>
      </c>
      <c r="J2276" s="185">
        <v>20</v>
      </c>
      <c r="K2276" s="185">
        <v>600</v>
      </c>
      <c r="L2276" s="185">
        <v>23.4</v>
      </c>
      <c r="M2276" s="186">
        <v>31.01</v>
      </c>
      <c r="N2276" s="187">
        <f>IF(Tabla2[[#This Row],[LECHE RETIRO DIA]]&lt;&gt;ISBLANK(Tabla2[[#This Row],[LECHE RETIRO DIA]]),SUM(Tabla2[[#This Row],[LECHE TANQUE DIA]:[LECHE RETIRO DIA]]),SUM(Tabla2[[#This Row],[LECHE TANQUE DIA]:[LECHE AUTOCONSUMO DIA]]))</f>
        <v>2081</v>
      </c>
      <c r="O2276" s="188">
        <f t="shared" si="512"/>
        <v>0.97164824603555988</v>
      </c>
      <c r="P2276" s="189">
        <f t="shared" si="513"/>
        <v>21.905263157894737</v>
      </c>
      <c r="Q2276" s="189">
        <f t="shared" si="514"/>
        <v>21.284210526315789</v>
      </c>
      <c r="R2276" s="189">
        <f t="shared" si="515"/>
        <v>2.5</v>
      </c>
      <c r="S2276" s="189">
        <f t="shared" si="516"/>
        <v>3.4683333333333333</v>
      </c>
      <c r="T2276" s="189">
        <f t="shared" si="517"/>
        <v>6.3157894736842106</v>
      </c>
      <c r="U2276" s="189">
        <f t="shared" si="518"/>
        <v>88.931623931623932</v>
      </c>
      <c r="V2276" s="189">
        <f t="shared" si="519"/>
        <v>4.0598290598290605</v>
      </c>
      <c r="W2276" s="189">
        <f>IFERROR(H2276/M2276,Tabla2[[#This Row],[CARGA PRODUCCION (ANIMALES/HA)]])</f>
        <v>3.0957755562721703</v>
      </c>
      <c r="X2276" s="190"/>
      <c r="Y2276" s="190"/>
      <c r="Z2276" s="190"/>
      <c r="AA2276" s="191"/>
      <c r="AB2276" s="188" t="str">
        <f t="shared" si="520"/>
        <v/>
      </c>
      <c r="AC2276" s="192" t="str">
        <f t="shared" si="521"/>
        <v/>
      </c>
      <c r="AD2276" s="185"/>
    </row>
    <row r="2277" spans="1:30">
      <c r="A2277" s="184">
        <v>45259</v>
      </c>
      <c r="B2277" s="185" t="s">
        <v>88</v>
      </c>
      <c r="C2277" s="185">
        <v>753</v>
      </c>
      <c r="D2277" s="185">
        <v>40</v>
      </c>
      <c r="E2277" s="185">
        <v>5</v>
      </c>
      <c r="F2277" s="185"/>
      <c r="G2277" s="185">
        <v>44</v>
      </c>
      <c r="H2277" s="185">
        <v>44</v>
      </c>
      <c r="I2277" s="185">
        <v>1</v>
      </c>
      <c r="J2277" s="185">
        <v>7</v>
      </c>
      <c r="K2277" s="185">
        <v>180</v>
      </c>
      <c r="L2277" s="185">
        <v>14</v>
      </c>
      <c r="M2277" s="186">
        <v>15</v>
      </c>
      <c r="N2277" s="187">
        <f>IF(Tabla2[[#This Row],[LECHE RETIRO DIA]]&lt;&gt;ISBLANK(Tabla2[[#This Row],[LECHE RETIRO DIA]]),SUM(Tabla2[[#This Row],[LECHE TANQUE DIA]:[LECHE RETIRO DIA]]),SUM(Tabla2[[#This Row],[LECHE TANQUE DIA]:[LECHE AUTOCONSUMO DIA]]))</f>
        <v>798</v>
      </c>
      <c r="O2277" s="188">
        <f t="shared" si="512"/>
        <v>0.94360902255639101</v>
      </c>
      <c r="P2277" s="189">
        <f t="shared" si="513"/>
        <v>18.136363636363637</v>
      </c>
      <c r="Q2277" s="189">
        <f t="shared" si="514"/>
        <v>17.113636363636363</v>
      </c>
      <c r="R2277" s="189">
        <f t="shared" si="515"/>
        <v>5.7142857142857144</v>
      </c>
      <c r="S2277" s="189">
        <f t="shared" si="516"/>
        <v>4.4333333333333336</v>
      </c>
      <c r="T2277" s="189">
        <f t="shared" si="517"/>
        <v>4.0909090909090908</v>
      </c>
      <c r="U2277" s="189">
        <f t="shared" si="518"/>
        <v>57</v>
      </c>
      <c r="V2277" s="189">
        <f t="shared" si="519"/>
        <v>3.1428571428571428</v>
      </c>
      <c r="W2277" s="189">
        <f>IFERROR(H2277/M2277,Tabla2[[#This Row],[CARGA PRODUCCION (ANIMALES/HA)]])</f>
        <v>2.9333333333333331</v>
      </c>
      <c r="X2277" s="190"/>
      <c r="Y2277" s="190"/>
      <c r="Z2277" s="190"/>
      <c r="AA2277" s="191"/>
      <c r="AB2277" s="188" t="str">
        <f t="shared" si="520"/>
        <v/>
      </c>
      <c r="AC2277" s="192" t="str">
        <f t="shared" si="521"/>
        <v/>
      </c>
      <c r="AD2277" s="185"/>
    </row>
    <row r="2278" spans="1:30">
      <c r="A2278" s="184">
        <v>45259</v>
      </c>
      <c r="B2278" s="185" t="s">
        <v>83</v>
      </c>
      <c r="C2278" s="185">
        <v>2448</v>
      </c>
      <c r="D2278" s="185">
        <v>60</v>
      </c>
      <c r="E2278" s="185">
        <v>9</v>
      </c>
      <c r="F2278" s="185"/>
      <c r="G2278" s="185">
        <v>118</v>
      </c>
      <c r="H2278" s="185">
        <v>137</v>
      </c>
      <c r="I2278" s="185">
        <v>2</v>
      </c>
      <c r="J2278" s="185">
        <v>16</v>
      </c>
      <c r="K2278" s="185">
        <v>680</v>
      </c>
      <c r="L2278" s="185">
        <v>29.8</v>
      </c>
      <c r="M2278" s="186">
        <v>36.590000000000003</v>
      </c>
      <c r="N2278" s="187">
        <f>IF(Tabla2[[#This Row],[LECHE RETIRO DIA]]&lt;&gt;ISBLANK(Tabla2[[#This Row],[LECHE RETIRO DIA]]),SUM(Tabla2[[#This Row],[LECHE TANQUE DIA]:[LECHE RETIRO DIA]]),SUM(Tabla2[[#This Row],[LECHE TANQUE DIA]:[LECHE AUTOCONSUMO DIA]]))</f>
        <v>2517</v>
      </c>
      <c r="O2278" s="188">
        <f t="shared" si="512"/>
        <v>0.9725864123957092</v>
      </c>
      <c r="P2278" s="189">
        <f t="shared" si="513"/>
        <v>21.33050847457627</v>
      </c>
      <c r="Q2278" s="189">
        <f t="shared" si="514"/>
        <v>20.745762711864408</v>
      </c>
      <c r="R2278" s="189">
        <f t="shared" si="515"/>
        <v>3.75</v>
      </c>
      <c r="S2278" s="189">
        <f t="shared" si="516"/>
        <v>3.7014705882352943</v>
      </c>
      <c r="T2278" s="189">
        <f t="shared" si="517"/>
        <v>5.7627118644067794</v>
      </c>
      <c r="U2278" s="189">
        <f t="shared" si="518"/>
        <v>84.46308724832214</v>
      </c>
      <c r="V2278" s="189">
        <f t="shared" si="519"/>
        <v>3.9597315436241609</v>
      </c>
      <c r="W2278" s="189">
        <f>IFERROR(H2278/M2278,Tabla2[[#This Row],[CARGA PRODUCCION (ANIMALES/HA)]])</f>
        <v>3.7441924022957087</v>
      </c>
      <c r="X2278" s="190"/>
      <c r="Y2278" s="190"/>
      <c r="Z2278" s="190"/>
      <c r="AA2278" s="191"/>
      <c r="AB2278" s="188" t="str">
        <f t="shared" si="520"/>
        <v/>
      </c>
      <c r="AC2278" s="192" t="str">
        <f t="shared" si="521"/>
        <v/>
      </c>
      <c r="AD2278" s="185"/>
    </row>
    <row r="2279" spans="1:30">
      <c r="A2279" s="184">
        <v>45260</v>
      </c>
      <c r="B2279" s="185" t="s">
        <v>81</v>
      </c>
      <c r="C2279" s="185">
        <v>2012</v>
      </c>
      <c r="D2279" s="185">
        <v>50</v>
      </c>
      <c r="E2279" s="185">
        <v>9</v>
      </c>
      <c r="F2279" s="185"/>
      <c r="G2279" s="185">
        <v>96</v>
      </c>
      <c r="H2279" s="185">
        <v>97</v>
      </c>
      <c r="I2279" s="185">
        <v>1</v>
      </c>
      <c r="J2279" s="185">
        <v>20</v>
      </c>
      <c r="K2279" s="185">
        <v>600</v>
      </c>
      <c r="L2279" s="185">
        <v>23.4</v>
      </c>
      <c r="M2279" s="186">
        <v>31.01</v>
      </c>
      <c r="N2279" s="187">
        <f>IF(Tabla2[[#This Row],[LECHE RETIRO DIA]]&lt;&gt;ISBLANK(Tabla2[[#This Row],[LECHE RETIRO DIA]]),SUM(Tabla2[[#This Row],[LECHE TANQUE DIA]:[LECHE RETIRO DIA]]),SUM(Tabla2[[#This Row],[LECHE TANQUE DIA]:[LECHE AUTOCONSUMO DIA]]))</f>
        <v>2071</v>
      </c>
      <c r="O2279" s="188">
        <f t="shared" si="512"/>
        <v>0.97151134717527765</v>
      </c>
      <c r="P2279" s="189">
        <f t="shared" si="513"/>
        <v>21.572916666666668</v>
      </c>
      <c r="Q2279" s="189">
        <f t="shared" si="514"/>
        <v>20.958333333333332</v>
      </c>
      <c r="R2279" s="189">
        <f t="shared" si="515"/>
        <v>2.5</v>
      </c>
      <c r="S2279" s="189">
        <f t="shared" si="516"/>
        <v>3.4516666666666667</v>
      </c>
      <c r="T2279" s="189">
        <f t="shared" si="517"/>
        <v>6.25</v>
      </c>
      <c r="U2279" s="189">
        <f t="shared" si="518"/>
        <v>88.504273504273513</v>
      </c>
      <c r="V2279" s="189">
        <f t="shared" si="519"/>
        <v>4.1025641025641031</v>
      </c>
      <c r="W2279" s="189">
        <f>IFERROR(H2279/M2279,Tabla2[[#This Row],[CARGA PRODUCCION (ANIMALES/HA)]])</f>
        <v>3.1280232183166721</v>
      </c>
      <c r="X2279" s="190"/>
      <c r="Y2279" s="190"/>
      <c r="Z2279" s="190"/>
      <c r="AA2279" s="191"/>
      <c r="AB2279" s="188" t="str">
        <f t="shared" si="520"/>
        <v/>
      </c>
      <c r="AC2279" s="192" t="str">
        <f t="shared" si="521"/>
        <v/>
      </c>
      <c r="AD2279" s="185"/>
    </row>
    <row r="2280" spans="1:30">
      <c r="A2280" s="184">
        <v>45260</v>
      </c>
      <c r="B2280" s="185" t="s">
        <v>83</v>
      </c>
      <c r="C2280" s="185">
        <v>2328</v>
      </c>
      <c r="D2280" s="185">
        <v>60</v>
      </c>
      <c r="E2280" s="185">
        <v>9</v>
      </c>
      <c r="F2280" s="185"/>
      <c r="G2280" s="185">
        <v>118</v>
      </c>
      <c r="H2280" s="185">
        <v>137</v>
      </c>
      <c r="I2280" s="185">
        <v>2</v>
      </c>
      <c r="J2280" s="185">
        <v>16</v>
      </c>
      <c r="K2280" s="185">
        <v>680</v>
      </c>
      <c r="L2280" s="185">
        <v>29.8</v>
      </c>
      <c r="M2280" s="186">
        <v>36.590000000000003</v>
      </c>
      <c r="N2280" s="187">
        <f>IF(Tabla2[[#This Row],[LECHE RETIRO DIA]]&lt;&gt;ISBLANK(Tabla2[[#This Row],[LECHE RETIRO DIA]]),SUM(Tabla2[[#This Row],[LECHE TANQUE DIA]:[LECHE RETIRO DIA]]),SUM(Tabla2[[#This Row],[LECHE TANQUE DIA]:[LECHE AUTOCONSUMO DIA]]))</f>
        <v>2397</v>
      </c>
      <c r="O2280" s="188">
        <f t="shared" si="512"/>
        <v>0.9712140175219024</v>
      </c>
      <c r="P2280" s="189">
        <f t="shared" si="513"/>
        <v>20.3135593220339</v>
      </c>
      <c r="Q2280" s="189">
        <f t="shared" si="514"/>
        <v>19.728813559322035</v>
      </c>
      <c r="R2280" s="189">
        <f t="shared" si="515"/>
        <v>3.75</v>
      </c>
      <c r="S2280" s="189">
        <f t="shared" si="516"/>
        <v>3.5249999999999999</v>
      </c>
      <c r="T2280" s="189">
        <f t="shared" si="517"/>
        <v>5.7627118644067794</v>
      </c>
      <c r="U2280" s="189">
        <f t="shared" si="518"/>
        <v>80.43624161073825</v>
      </c>
      <c r="V2280" s="189">
        <f t="shared" si="519"/>
        <v>3.9597315436241609</v>
      </c>
      <c r="W2280" s="189">
        <f>IFERROR(H2280/M2280,Tabla2[[#This Row],[CARGA PRODUCCION (ANIMALES/HA)]])</f>
        <v>3.7441924022957087</v>
      </c>
      <c r="X2280" s="190"/>
      <c r="Y2280" s="190"/>
      <c r="Z2280" s="190"/>
      <c r="AA2280" s="191"/>
      <c r="AB2280" s="188" t="str">
        <f t="shared" si="520"/>
        <v/>
      </c>
      <c r="AC2280" s="192" t="str">
        <f t="shared" si="521"/>
        <v/>
      </c>
      <c r="AD2280" s="185"/>
    </row>
    <row r="2281" spans="1:30">
      <c r="A2281" s="184">
        <v>45260</v>
      </c>
      <c r="B2281" s="185" t="s">
        <v>85</v>
      </c>
      <c r="C2281" s="185">
        <v>2011</v>
      </c>
      <c r="D2281" s="185">
        <v>60</v>
      </c>
      <c r="E2281" s="185">
        <v>9</v>
      </c>
      <c r="F2281" s="185"/>
      <c r="G2281" s="185">
        <v>98</v>
      </c>
      <c r="H2281" s="185">
        <v>115</v>
      </c>
      <c r="I2281" s="185">
        <v>0</v>
      </c>
      <c r="J2281" s="185">
        <v>5</v>
      </c>
      <c r="K2281" s="185">
        <v>480</v>
      </c>
      <c r="L2281" s="185">
        <v>26.01</v>
      </c>
      <c r="M2281" s="186">
        <v>34.119999999999997</v>
      </c>
      <c r="N2281" s="187">
        <f>IF(Tabla2[[#This Row],[LECHE RETIRO DIA]]&lt;&gt;ISBLANK(Tabla2[[#This Row],[LECHE RETIRO DIA]]),SUM(Tabla2[[#This Row],[LECHE TANQUE DIA]:[LECHE RETIRO DIA]]),SUM(Tabla2[[#This Row],[LECHE TANQUE DIA]:[LECHE AUTOCONSUMO DIA]]))</f>
        <v>2080</v>
      </c>
      <c r="O2281" s="188">
        <f t="shared" si="512"/>
        <v>0.96682692307692308</v>
      </c>
      <c r="P2281" s="189">
        <f t="shared" si="513"/>
        <v>21.224489795918366</v>
      </c>
      <c r="Q2281" s="189">
        <f t="shared" si="514"/>
        <v>20.520408163265305</v>
      </c>
      <c r="R2281" s="189">
        <f t="shared" si="515"/>
        <v>12</v>
      </c>
      <c r="S2281" s="189">
        <f t="shared" si="516"/>
        <v>4.333333333333333</v>
      </c>
      <c r="T2281" s="189">
        <f t="shared" si="517"/>
        <v>4.8979591836734695</v>
      </c>
      <c r="U2281" s="189">
        <f t="shared" si="518"/>
        <v>79.969242599000381</v>
      </c>
      <c r="V2281" s="189">
        <f t="shared" si="519"/>
        <v>3.7677816224529024</v>
      </c>
      <c r="W2281" s="189">
        <f>IFERROR(H2281/M2281,Tabla2[[#This Row],[CARGA PRODUCCION (ANIMALES/HA)]])</f>
        <v>3.3704572098475971</v>
      </c>
      <c r="X2281" s="190"/>
      <c r="Y2281" s="190"/>
      <c r="Z2281" s="190"/>
      <c r="AA2281" s="191"/>
      <c r="AB2281" s="188" t="str">
        <f t="shared" si="520"/>
        <v/>
      </c>
      <c r="AC2281" s="192" t="str">
        <f t="shared" si="521"/>
        <v/>
      </c>
      <c r="AD2281" s="185"/>
    </row>
    <row r="2282" spans="1:30">
      <c r="A2282" s="184">
        <v>45260</v>
      </c>
      <c r="B2282" s="185" t="s">
        <v>88</v>
      </c>
      <c r="C2282" s="185">
        <v>753</v>
      </c>
      <c r="D2282" s="185">
        <v>40</v>
      </c>
      <c r="E2282" s="185">
        <v>5</v>
      </c>
      <c r="F2282" s="185"/>
      <c r="G2282" s="185">
        <v>44</v>
      </c>
      <c r="H2282" s="185">
        <v>44</v>
      </c>
      <c r="I2282" s="185">
        <v>1</v>
      </c>
      <c r="J2282" s="185">
        <v>7</v>
      </c>
      <c r="K2282" s="185">
        <v>180</v>
      </c>
      <c r="L2282" s="185">
        <v>14</v>
      </c>
      <c r="M2282" s="186">
        <v>15</v>
      </c>
      <c r="N2282" s="187">
        <f>IF(Tabla2[[#This Row],[LECHE RETIRO DIA]]&lt;&gt;ISBLANK(Tabla2[[#This Row],[LECHE RETIRO DIA]]),SUM(Tabla2[[#This Row],[LECHE TANQUE DIA]:[LECHE RETIRO DIA]]),SUM(Tabla2[[#This Row],[LECHE TANQUE DIA]:[LECHE AUTOCONSUMO DIA]]))</f>
        <v>798</v>
      </c>
      <c r="O2282" s="188">
        <f t="shared" si="512"/>
        <v>0.94360902255639101</v>
      </c>
      <c r="P2282" s="189">
        <f t="shared" si="513"/>
        <v>18.136363636363637</v>
      </c>
      <c r="Q2282" s="189">
        <f t="shared" si="514"/>
        <v>17.113636363636363</v>
      </c>
      <c r="R2282" s="189">
        <f t="shared" si="515"/>
        <v>5.7142857142857144</v>
      </c>
      <c r="S2282" s="189">
        <f t="shared" si="516"/>
        <v>4.4333333333333336</v>
      </c>
      <c r="T2282" s="189">
        <f t="shared" si="517"/>
        <v>4.0909090909090908</v>
      </c>
      <c r="U2282" s="189">
        <f t="shared" si="518"/>
        <v>57</v>
      </c>
      <c r="V2282" s="189">
        <f t="shared" si="519"/>
        <v>3.1428571428571428</v>
      </c>
      <c r="W2282" s="189">
        <f>IFERROR(H2282/M2282,Tabla2[[#This Row],[CARGA PRODUCCION (ANIMALES/HA)]])</f>
        <v>2.9333333333333331</v>
      </c>
      <c r="X2282" s="190"/>
      <c r="Y2282" s="190"/>
      <c r="Z2282" s="190"/>
      <c r="AA2282" s="191"/>
      <c r="AB2282" s="188" t="str">
        <f t="shared" si="520"/>
        <v/>
      </c>
      <c r="AC2282" s="192" t="str">
        <f t="shared" si="521"/>
        <v/>
      </c>
      <c r="AD2282" s="185"/>
    </row>
    <row r="2283" spans="1:30">
      <c r="A2283" s="184">
        <v>45261</v>
      </c>
      <c r="B2283" s="185" t="s">
        <v>81</v>
      </c>
      <c r="C2283" s="185">
        <v>1999</v>
      </c>
      <c r="D2283" s="185">
        <v>50</v>
      </c>
      <c r="E2283" s="185">
        <v>9</v>
      </c>
      <c r="F2283" s="185"/>
      <c r="G2283" s="185">
        <v>96</v>
      </c>
      <c r="H2283" s="185">
        <v>97</v>
      </c>
      <c r="I2283" s="185">
        <v>1</v>
      </c>
      <c r="J2283" s="185">
        <v>21</v>
      </c>
      <c r="K2283" s="185">
        <v>600</v>
      </c>
      <c r="L2283" s="185">
        <v>23.4</v>
      </c>
      <c r="M2283" s="186">
        <v>31.01</v>
      </c>
      <c r="N2283" s="187">
        <f>IF(Tabla2[[#This Row],[LECHE RETIRO DIA]]&lt;&gt;ISBLANK(Tabla2[[#This Row],[LECHE RETIRO DIA]]),SUM(Tabla2[[#This Row],[LECHE TANQUE DIA]:[LECHE RETIRO DIA]]),SUM(Tabla2[[#This Row],[LECHE TANQUE DIA]:[LECHE AUTOCONSUMO DIA]]))</f>
        <v>2058</v>
      </c>
      <c r="O2283" s="188">
        <f t="shared" si="512"/>
        <v>0.97133138969873667</v>
      </c>
      <c r="P2283" s="189">
        <f t="shared" si="513"/>
        <v>21.4375</v>
      </c>
      <c r="Q2283" s="189">
        <f t="shared" si="514"/>
        <v>20.822916666666668</v>
      </c>
      <c r="R2283" s="189">
        <f t="shared" si="515"/>
        <v>2.3809523809523809</v>
      </c>
      <c r="S2283" s="189">
        <f t="shared" si="516"/>
        <v>3.43</v>
      </c>
      <c r="T2283" s="189">
        <f t="shared" si="517"/>
        <v>6.25</v>
      </c>
      <c r="U2283" s="189">
        <f t="shared" si="518"/>
        <v>87.948717948717956</v>
      </c>
      <c r="V2283" s="189">
        <f t="shared" si="519"/>
        <v>4.1025641025641031</v>
      </c>
      <c r="W2283" s="189">
        <f>IFERROR(H2283/M2283,Tabla2[[#This Row],[CARGA PRODUCCION (ANIMALES/HA)]])</f>
        <v>3.1280232183166721</v>
      </c>
      <c r="X2283" s="190"/>
      <c r="Y2283" s="190"/>
      <c r="Z2283" s="190"/>
      <c r="AA2283" s="191"/>
      <c r="AB2283" s="188" t="str">
        <f t="shared" si="520"/>
        <v/>
      </c>
      <c r="AC2283" s="192" t="str">
        <f t="shared" si="521"/>
        <v/>
      </c>
      <c r="AD2283" s="185"/>
    </row>
    <row r="2284" spans="1:30">
      <c r="A2284" s="184">
        <v>45261</v>
      </c>
      <c r="B2284" s="185" t="s">
        <v>83</v>
      </c>
      <c r="C2284" s="185">
        <v>2353</v>
      </c>
      <c r="D2284" s="185">
        <v>60</v>
      </c>
      <c r="E2284" s="185">
        <v>9</v>
      </c>
      <c r="F2284" s="185"/>
      <c r="G2284" s="185">
        <v>118</v>
      </c>
      <c r="H2284" s="185">
        <v>137</v>
      </c>
      <c r="I2284" s="185">
        <v>2</v>
      </c>
      <c r="J2284" s="185">
        <v>16</v>
      </c>
      <c r="K2284" s="185">
        <v>680</v>
      </c>
      <c r="L2284" s="185">
        <v>29.8</v>
      </c>
      <c r="M2284" s="186">
        <v>36.590000000000003</v>
      </c>
      <c r="N2284" s="187">
        <f>IF(Tabla2[[#This Row],[LECHE RETIRO DIA]]&lt;&gt;ISBLANK(Tabla2[[#This Row],[LECHE RETIRO DIA]]),SUM(Tabla2[[#This Row],[LECHE TANQUE DIA]:[LECHE RETIRO DIA]]),SUM(Tabla2[[#This Row],[LECHE TANQUE DIA]:[LECHE AUTOCONSUMO DIA]]))</f>
        <v>2422</v>
      </c>
      <c r="O2284" s="188">
        <f t="shared" si="512"/>
        <v>0.97151114781172587</v>
      </c>
      <c r="P2284" s="189">
        <f t="shared" si="513"/>
        <v>20.525423728813561</v>
      </c>
      <c r="Q2284" s="189">
        <f t="shared" si="514"/>
        <v>19.940677966101696</v>
      </c>
      <c r="R2284" s="189">
        <f t="shared" si="515"/>
        <v>3.75</v>
      </c>
      <c r="S2284" s="189">
        <f t="shared" si="516"/>
        <v>3.5617647058823527</v>
      </c>
      <c r="T2284" s="189">
        <f t="shared" si="517"/>
        <v>5.7627118644067794</v>
      </c>
      <c r="U2284" s="189">
        <f t="shared" si="518"/>
        <v>81.275167785234899</v>
      </c>
      <c r="V2284" s="189">
        <f t="shared" si="519"/>
        <v>3.9597315436241609</v>
      </c>
      <c r="W2284" s="189">
        <f>IFERROR(H2284/M2284,Tabla2[[#This Row],[CARGA PRODUCCION (ANIMALES/HA)]])</f>
        <v>3.7441924022957087</v>
      </c>
      <c r="X2284" s="190"/>
      <c r="Y2284" s="190"/>
      <c r="Z2284" s="190"/>
      <c r="AA2284" s="191"/>
      <c r="AB2284" s="188" t="str">
        <f t="shared" si="520"/>
        <v/>
      </c>
      <c r="AC2284" s="192" t="str">
        <f t="shared" si="521"/>
        <v/>
      </c>
      <c r="AD2284" s="185"/>
    </row>
    <row r="2285" spans="1:30">
      <c r="A2285" s="184">
        <v>45261</v>
      </c>
      <c r="B2285" s="185" t="s">
        <v>85</v>
      </c>
      <c r="C2285" s="185">
        <v>2058</v>
      </c>
      <c r="D2285" s="185">
        <v>60</v>
      </c>
      <c r="E2285" s="185">
        <v>9</v>
      </c>
      <c r="F2285" s="185"/>
      <c r="G2285" s="185">
        <v>98</v>
      </c>
      <c r="H2285" s="185">
        <v>115</v>
      </c>
      <c r="I2285" s="185">
        <v>0</v>
      </c>
      <c r="J2285" s="185">
        <v>5</v>
      </c>
      <c r="K2285" s="185">
        <v>480</v>
      </c>
      <c r="L2285" s="185">
        <v>26.01</v>
      </c>
      <c r="M2285" s="186">
        <v>34.119999999999997</v>
      </c>
      <c r="N2285" s="187">
        <f>IF(Tabla2[[#This Row],[LECHE RETIRO DIA]]&lt;&gt;ISBLANK(Tabla2[[#This Row],[LECHE RETIRO DIA]]),SUM(Tabla2[[#This Row],[LECHE TANQUE DIA]:[LECHE RETIRO DIA]]),SUM(Tabla2[[#This Row],[LECHE TANQUE DIA]:[LECHE AUTOCONSUMO DIA]]))</f>
        <v>2127</v>
      </c>
      <c r="O2285" s="188">
        <f t="shared" si="512"/>
        <v>0.96755994358251063</v>
      </c>
      <c r="P2285" s="189">
        <f t="shared" si="513"/>
        <v>21.704081632653061</v>
      </c>
      <c r="Q2285" s="189">
        <f t="shared" si="514"/>
        <v>21</v>
      </c>
      <c r="R2285" s="189">
        <f t="shared" si="515"/>
        <v>12</v>
      </c>
      <c r="S2285" s="189">
        <f t="shared" si="516"/>
        <v>4.4312500000000004</v>
      </c>
      <c r="T2285" s="189">
        <f t="shared" si="517"/>
        <v>4.8979591836734695</v>
      </c>
      <c r="U2285" s="189">
        <f t="shared" si="518"/>
        <v>81.776239907727799</v>
      </c>
      <c r="V2285" s="189">
        <f t="shared" si="519"/>
        <v>3.7677816224529024</v>
      </c>
      <c r="W2285" s="189">
        <f>IFERROR(H2285/M2285,Tabla2[[#This Row],[CARGA PRODUCCION (ANIMALES/HA)]])</f>
        <v>3.3704572098475971</v>
      </c>
      <c r="X2285" s="190"/>
      <c r="Y2285" s="190"/>
      <c r="Z2285" s="190"/>
      <c r="AA2285" s="191"/>
      <c r="AB2285" s="188" t="str">
        <f t="shared" si="520"/>
        <v/>
      </c>
      <c r="AC2285" s="192" t="str">
        <f t="shared" si="521"/>
        <v/>
      </c>
      <c r="AD2285" s="185"/>
    </row>
    <row r="2286" spans="1:30">
      <c r="A2286" s="184">
        <v>45261</v>
      </c>
      <c r="B2286" s="185" t="s">
        <v>88</v>
      </c>
      <c r="C2286" s="185">
        <v>757</v>
      </c>
      <c r="D2286" s="185">
        <v>40</v>
      </c>
      <c r="E2286" s="185">
        <v>5</v>
      </c>
      <c r="F2286" s="185"/>
      <c r="G2286" s="185">
        <v>44</v>
      </c>
      <c r="H2286" s="185">
        <v>44</v>
      </c>
      <c r="I2286" s="185">
        <v>1</v>
      </c>
      <c r="J2286" s="185">
        <v>7</v>
      </c>
      <c r="K2286" s="185">
        <v>180</v>
      </c>
      <c r="L2286" s="185">
        <v>14</v>
      </c>
      <c r="M2286" s="186">
        <v>15</v>
      </c>
      <c r="N2286" s="187">
        <f>IF(Tabla2[[#This Row],[LECHE RETIRO DIA]]&lt;&gt;ISBLANK(Tabla2[[#This Row],[LECHE RETIRO DIA]]),SUM(Tabla2[[#This Row],[LECHE TANQUE DIA]:[LECHE RETIRO DIA]]),SUM(Tabla2[[#This Row],[LECHE TANQUE DIA]:[LECHE AUTOCONSUMO DIA]]))</f>
        <v>802</v>
      </c>
      <c r="O2286" s="188">
        <f t="shared" si="512"/>
        <v>0.94389027431421446</v>
      </c>
      <c r="P2286" s="189">
        <f t="shared" si="513"/>
        <v>18.227272727272727</v>
      </c>
      <c r="Q2286" s="189">
        <f t="shared" si="514"/>
        <v>17.204545454545453</v>
      </c>
      <c r="R2286" s="189">
        <f t="shared" si="515"/>
        <v>5.7142857142857144</v>
      </c>
      <c r="S2286" s="189">
        <f t="shared" si="516"/>
        <v>4.4555555555555557</v>
      </c>
      <c r="T2286" s="189">
        <f t="shared" si="517"/>
        <v>4.0909090909090908</v>
      </c>
      <c r="U2286" s="189">
        <f t="shared" si="518"/>
        <v>57.285714285714285</v>
      </c>
      <c r="V2286" s="189">
        <f t="shared" si="519"/>
        <v>3.1428571428571428</v>
      </c>
      <c r="W2286" s="189">
        <f>IFERROR(H2286/M2286,Tabla2[[#This Row],[CARGA PRODUCCION (ANIMALES/HA)]])</f>
        <v>2.9333333333333331</v>
      </c>
      <c r="X2286" s="190"/>
      <c r="Y2286" s="190"/>
      <c r="Z2286" s="190"/>
      <c r="AA2286" s="191"/>
      <c r="AB2286" s="188" t="str">
        <f t="shared" si="520"/>
        <v/>
      </c>
      <c r="AC2286" s="192" t="str">
        <f t="shared" si="521"/>
        <v/>
      </c>
      <c r="AD2286" s="185"/>
    </row>
    <row r="2287" spans="1:30">
      <c r="A2287" s="184">
        <v>45262</v>
      </c>
      <c r="B2287" s="185" t="s">
        <v>81</v>
      </c>
      <c r="C2287" s="185">
        <v>2035</v>
      </c>
      <c r="D2287" s="185">
        <v>50</v>
      </c>
      <c r="E2287" s="185">
        <v>9</v>
      </c>
      <c r="F2287" s="185"/>
      <c r="G2287" s="185">
        <v>96</v>
      </c>
      <c r="H2287" s="185">
        <v>97</v>
      </c>
      <c r="I2287" s="185">
        <v>1</v>
      </c>
      <c r="J2287" s="185">
        <v>21</v>
      </c>
      <c r="K2287" s="185">
        <v>600</v>
      </c>
      <c r="L2287" s="185">
        <v>23.4</v>
      </c>
      <c r="M2287" s="186">
        <v>31.01</v>
      </c>
      <c r="N2287" s="187">
        <f>IF(Tabla2[[#This Row],[LECHE RETIRO DIA]]&lt;&gt;ISBLANK(Tabla2[[#This Row],[LECHE RETIRO DIA]]),SUM(Tabla2[[#This Row],[LECHE TANQUE DIA]:[LECHE RETIRO DIA]]),SUM(Tabla2[[#This Row],[LECHE TANQUE DIA]:[LECHE AUTOCONSUMO DIA]]))</f>
        <v>2094</v>
      </c>
      <c r="O2287" s="188">
        <f t="shared" si="512"/>
        <v>0.97182425978987586</v>
      </c>
      <c r="P2287" s="189">
        <f t="shared" si="513"/>
        <v>21.8125</v>
      </c>
      <c r="Q2287" s="189">
        <f t="shared" si="514"/>
        <v>21.197916666666668</v>
      </c>
      <c r="R2287" s="189">
        <f t="shared" si="515"/>
        <v>2.3809523809523809</v>
      </c>
      <c r="S2287" s="189">
        <f t="shared" si="516"/>
        <v>3.49</v>
      </c>
      <c r="T2287" s="189">
        <f t="shared" si="517"/>
        <v>6.25</v>
      </c>
      <c r="U2287" s="189">
        <f t="shared" si="518"/>
        <v>89.487179487179489</v>
      </c>
      <c r="V2287" s="189">
        <f t="shared" si="519"/>
        <v>4.1025641025641031</v>
      </c>
      <c r="W2287" s="189">
        <f>IFERROR(H2287/M2287,Tabla2[[#This Row],[CARGA PRODUCCION (ANIMALES/HA)]])</f>
        <v>3.1280232183166721</v>
      </c>
      <c r="X2287" s="190"/>
      <c r="Y2287" s="190"/>
      <c r="Z2287" s="190"/>
      <c r="AA2287" s="191"/>
      <c r="AB2287" s="188" t="str">
        <f t="shared" si="520"/>
        <v/>
      </c>
      <c r="AC2287" s="192" t="str">
        <f t="shared" si="521"/>
        <v/>
      </c>
      <c r="AD2287" s="185"/>
    </row>
    <row r="2288" spans="1:30">
      <c r="A2288" s="184">
        <v>45262</v>
      </c>
      <c r="B2288" s="185" t="s">
        <v>83</v>
      </c>
      <c r="C2288" s="185">
        <v>2436</v>
      </c>
      <c r="D2288" s="185">
        <v>60</v>
      </c>
      <c r="E2288" s="185">
        <v>9</v>
      </c>
      <c r="F2288" s="185"/>
      <c r="G2288" s="185">
        <v>118</v>
      </c>
      <c r="H2288" s="185">
        <v>137</v>
      </c>
      <c r="I2288" s="185">
        <v>1</v>
      </c>
      <c r="J2288" s="185">
        <v>16</v>
      </c>
      <c r="K2288" s="185">
        <v>680</v>
      </c>
      <c r="L2288" s="185">
        <v>29.8</v>
      </c>
      <c r="M2288" s="186">
        <v>36.590000000000003</v>
      </c>
      <c r="N2288" s="187">
        <f>IF(Tabla2[[#This Row],[LECHE RETIRO DIA]]&lt;&gt;ISBLANK(Tabla2[[#This Row],[LECHE RETIRO DIA]]),SUM(Tabla2[[#This Row],[LECHE TANQUE DIA]:[LECHE RETIRO DIA]]),SUM(Tabla2[[#This Row],[LECHE TANQUE DIA]:[LECHE AUTOCONSUMO DIA]]))</f>
        <v>2505</v>
      </c>
      <c r="O2288" s="188">
        <f t="shared" si="512"/>
        <v>0.97245508982035933</v>
      </c>
      <c r="P2288" s="189">
        <f t="shared" si="513"/>
        <v>21.228813559322035</v>
      </c>
      <c r="Q2288" s="189">
        <f t="shared" si="514"/>
        <v>20.64406779661017</v>
      </c>
      <c r="R2288" s="189">
        <f t="shared" si="515"/>
        <v>3.75</v>
      </c>
      <c r="S2288" s="189">
        <f t="shared" si="516"/>
        <v>3.6838235294117645</v>
      </c>
      <c r="T2288" s="189">
        <f t="shared" si="517"/>
        <v>5.7627118644067794</v>
      </c>
      <c r="U2288" s="189">
        <f t="shared" si="518"/>
        <v>84.060402684563755</v>
      </c>
      <c r="V2288" s="189">
        <f t="shared" si="519"/>
        <v>3.9597315436241609</v>
      </c>
      <c r="W2288" s="189">
        <f>IFERROR(H2288/M2288,Tabla2[[#This Row],[CARGA PRODUCCION (ANIMALES/HA)]])</f>
        <v>3.7441924022957087</v>
      </c>
      <c r="X2288" s="190"/>
      <c r="Y2288" s="190"/>
      <c r="Z2288" s="190"/>
      <c r="AA2288" s="191"/>
      <c r="AB2288" s="188" t="str">
        <f t="shared" si="520"/>
        <v/>
      </c>
      <c r="AC2288" s="192" t="str">
        <f t="shared" si="521"/>
        <v/>
      </c>
      <c r="AD2288" s="185"/>
    </row>
    <row r="2289" spans="1:30">
      <c r="A2289" s="184">
        <v>45262</v>
      </c>
      <c r="B2289" s="185" t="s">
        <v>85</v>
      </c>
      <c r="C2289" s="185">
        <v>1900</v>
      </c>
      <c r="D2289" s="185">
        <v>60</v>
      </c>
      <c r="E2289" s="185">
        <v>9</v>
      </c>
      <c r="F2289" s="185"/>
      <c r="G2289" s="185">
        <v>98</v>
      </c>
      <c r="H2289" s="185">
        <v>115</v>
      </c>
      <c r="I2289" s="185">
        <v>0</v>
      </c>
      <c r="J2289" s="185">
        <v>5</v>
      </c>
      <c r="K2289" s="185">
        <v>480</v>
      </c>
      <c r="L2289" s="185">
        <v>26.01</v>
      </c>
      <c r="M2289" s="186">
        <v>34.119999999999997</v>
      </c>
      <c r="N2289" s="187">
        <f>IF(Tabla2[[#This Row],[LECHE RETIRO DIA]]&lt;&gt;ISBLANK(Tabla2[[#This Row],[LECHE RETIRO DIA]]),SUM(Tabla2[[#This Row],[LECHE TANQUE DIA]:[LECHE RETIRO DIA]]),SUM(Tabla2[[#This Row],[LECHE TANQUE DIA]:[LECHE AUTOCONSUMO DIA]]))</f>
        <v>1969</v>
      </c>
      <c r="O2289" s="188">
        <f t="shared" si="512"/>
        <v>0.96495683087861861</v>
      </c>
      <c r="P2289" s="189">
        <f t="shared" si="513"/>
        <v>20.091836734693878</v>
      </c>
      <c r="Q2289" s="189">
        <f t="shared" si="514"/>
        <v>19.387755102040817</v>
      </c>
      <c r="R2289" s="189">
        <f t="shared" si="515"/>
        <v>12</v>
      </c>
      <c r="S2289" s="189">
        <f t="shared" si="516"/>
        <v>4.1020833333333337</v>
      </c>
      <c r="T2289" s="189">
        <f t="shared" si="517"/>
        <v>4.8979591836734695</v>
      </c>
      <c r="U2289" s="189">
        <f t="shared" si="518"/>
        <v>75.701653210303718</v>
      </c>
      <c r="V2289" s="189">
        <f t="shared" si="519"/>
        <v>3.7677816224529024</v>
      </c>
      <c r="W2289" s="189">
        <f>IFERROR(H2289/M2289,Tabla2[[#This Row],[CARGA PRODUCCION (ANIMALES/HA)]])</f>
        <v>3.3704572098475971</v>
      </c>
      <c r="X2289" s="190"/>
      <c r="Y2289" s="190"/>
      <c r="Z2289" s="190"/>
      <c r="AA2289" s="191"/>
      <c r="AB2289" s="188" t="str">
        <f t="shared" si="520"/>
        <v/>
      </c>
      <c r="AC2289" s="192" t="str">
        <f t="shared" si="521"/>
        <v/>
      </c>
      <c r="AD2289" s="185"/>
    </row>
    <row r="2290" spans="1:30">
      <c r="A2290" s="184">
        <v>45262</v>
      </c>
      <c r="B2290" s="185" t="s">
        <v>88</v>
      </c>
      <c r="C2290" s="185">
        <v>744</v>
      </c>
      <c r="D2290" s="185">
        <v>40</v>
      </c>
      <c r="E2290" s="185">
        <v>5</v>
      </c>
      <c r="F2290" s="185"/>
      <c r="G2290" s="185">
        <v>44</v>
      </c>
      <c r="H2290" s="185">
        <v>44</v>
      </c>
      <c r="I2290" s="185">
        <v>1</v>
      </c>
      <c r="J2290" s="185">
        <v>7</v>
      </c>
      <c r="K2290" s="185">
        <v>180</v>
      </c>
      <c r="L2290" s="185">
        <v>14</v>
      </c>
      <c r="M2290" s="186">
        <v>15</v>
      </c>
      <c r="N2290" s="187">
        <f>IF(Tabla2[[#This Row],[LECHE RETIRO DIA]]&lt;&gt;ISBLANK(Tabla2[[#This Row],[LECHE RETIRO DIA]]),SUM(Tabla2[[#This Row],[LECHE TANQUE DIA]:[LECHE RETIRO DIA]]),SUM(Tabla2[[#This Row],[LECHE TANQUE DIA]:[LECHE AUTOCONSUMO DIA]]))</f>
        <v>789</v>
      </c>
      <c r="O2290" s="188">
        <f t="shared" si="512"/>
        <v>0.94296577946768056</v>
      </c>
      <c r="P2290" s="189">
        <f t="shared" si="513"/>
        <v>17.931818181818183</v>
      </c>
      <c r="Q2290" s="189">
        <f t="shared" si="514"/>
        <v>16.90909090909091</v>
      </c>
      <c r="R2290" s="189">
        <f t="shared" si="515"/>
        <v>5.7142857142857144</v>
      </c>
      <c r="S2290" s="189">
        <f t="shared" si="516"/>
        <v>4.3833333333333337</v>
      </c>
      <c r="T2290" s="189">
        <f t="shared" si="517"/>
        <v>4.0909090909090908</v>
      </c>
      <c r="U2290" s="189">
        <f t="shared" si="518"/>
        <v>56.357142857142854</v>
      </c>
      <c r="V2290" s="189">
        <f t="shared" si="519"/>
        <v>3.1428571428571428</v>
      </c>
      <c r="W2290" s="189">
        <f>IFERROR(H2290/M2290,Tabla2[[#This Row],[CARGA PRODUCCION (ANIMALES/HA)]])</f>
        <v>2.9333333333333331</v>
      </c>
      <c r="X2290" s="190"/>
      <c r="Y2290" s="190"/>
      <c r="Z2290" s="190"/>
      <c r="AA2290" s="191"/>
      <c r="AB2290" s="188" t="str">
        <f t="shared" si="520"/>
        <v/>
      </c>
      <c r="AC2290" s="192" t="str">
        <f t="shared" si="521"/>
        <v/>
      </c>
      <c r="AD2290" s="185"/>
    </row>
    <row r="2291" spans="1:30">
      <c r="A2291" s="184">
        <v>45263</v>
      </c>
      <c r="B2291" s="185" t="s">
        <v>81</v>
      </c>
      <c r="C2291" s="185">
        <v>1998</v>
      </c>
      <c r="D2291" s="185">
        <v>50</v>
      </c>
      <c r="E2291" s="185">
        <v>9</v>
      </c>
      <c r="F2291" s="185"/>
      <c r="G2291" s="185">
        <v>96</v>
      </c>
      <c r="H2291" s="185">
        <v>97</v>
      </c>
      <c r="I2291" s="185">
        <v>1</v>
      </c>
      <c r="J2291" s="185">
        <v>21</v>
      </c>
      <c r="K2291" s="185">
        <v>600</v>
      </c>
      <c r="L2291" s="185">
        <v>23.4</v>
      </c>
      <c r="M2291" s="186">
        <v>31.01</v>
      </c>
      <c r="N2291" s="187">
        <f>IF(Tabla2[[#This Row],[LECHE RETIRO DIA]]&lt;&gt;ISBLANK(Tabla2[[#This Row],[LECHE RETIRO DIA]]),SUM(Tabla2[[#This Row],[LECHE TANQUE DIA]:[LECHE RETIRO DIA]]),SUM(Tabla2[[#This Row],[LECHE TANQUE DIA]:[LECHE AUTOCONSUMO DIA]]))</f>
        <v>2057</v>
      </c>
      <c r="O2291" s="188">
        <f t="shared" si="512"/>
        <v>0.9713174526008751</v>
      </c>
      <c r="P2291" s="189">
        <f t="shared" si="513"/>
        <v>21.427083333333332</v>
      </c>
      <c r="Q2291" s="189">
        <f t="shared" si="514"/>
        <v>20.8125</v>
      </c>
      <c r="R2291" s="189">
        <f t="shared" si="515"/>
        <v>2.3809523809523809</v>
      </c>
      <c r="S2291" s="189">
        <f t="shared" si="516"/>
        <v>3.4283333333333332</v>
      </c>
      <c r="T2291" s="189">
        <f t="shared" si="517"/>
        <v>6.25</v>
      </c>
      <c r="U2291" s="189">
        <f t="shared" si="518"/>
        <v>87.90598290598291</v>
      </c>
      <c r="V2291" s="189">
        <f t="shared" si="519"/>
        <v>4.1025641025641031</v>
      </c>
      <c r="W2291" s="189">
        <f>IFERROR(H2291/M2291,Tabla2[[#This Row],[CARGA PRODUCCION (ANIMALES/HA)]])</f>
        <v>3.1280232183166721</v>
      </c>
      <c r="X2291" s="190"/>
      <c r="Y2291" s="190"/>
      <c r="Z2291" s="190"/>
      <c r="AA2291" s="191"/>
      <c r="AB2291" s="188" t="str">
        <f t="shared" si="520"/>
        <v/>
      </c>
      <c r="AC2291" s="192" t="str">
        <f t="shared" si="521"/>
        <v/>
      </c>
      <c r="AD2291" s="185"/>
    </row>
    <row r="2292" spans="1:30">
      <c r="A2292" s="184">
        <v>45263</v>
      </c>
      <c r="B2292" s="185" t="s">
        <v>83</v>
      </c>
      <c r="C2292" s="185">
        <v>2357</v>
      </c>
      <c r="D2292" s="185">
        <v>60</v>
      </c>
      <c r="E2292" s="185">
        <v>9</v>
      </c>
      <c r="F2292" s="185"/>
      <c r="G2292" s="185">
        <v>118</v>
      </c>
      <c r="H2292" s="185">
        <v>137</v>
      </c>
      <c r="I2292" s="185">
        <v>1</v>
      </c>
      <c r="J2292" s="185">
        <v>16</v>
      </c>
      <c r="K2292" s="185">
        <v>680</v>
      </c>
      <c r="L2292" s="185">
        <v>29.8</v>
      </c>
      <c r="M2292" s="186">
        <v>36.590000000000003</v>
      </c>
      <c r="N2292" s="187">
        <f>IF(Tabla2[[#This Row],[LECHE RETIRO DIA]]&lt;&gt;ISBLANK(Tabla2[[#This Row],[LECHE RETIRO DIA]]),SUM(Tabla2[[#This Row],[LECHE TANQUE DIA]:[LECHE RETIRO DIA]]),SUM(Tabla2[[#This Row],[LECHE TANQUE DIA]:[LECHE AUTOCONSUMO DIA]]))</f>
        <v>2426</v>
      </c>
      <c r="O2292" s="188">
        <f t="shared" si="512"/>
        <v>0.97155812036273703</v>
      </c>
      <c r="P2292" s="189">
        <f t="shared" si="513"/>
        <v>20.559322033898304</v>
      </c>
      <c r="Q2292" s="189">
        <f t="shared" si="514"/>
        <v>19.974576271186439</v>
      </c>
      <c r="R2292" s="189">
        <f t="shared" si="515"/>
        <v>3.75</v>
      </c>
      <c r="S2292" s="189">
        <f t="shared" si="516"/>
        <v>3.5676470588235296</v>
      </c>
      <c r="T2292" s="189">
        <f t="shared" si="517"/>
        <v>5.7627118644067794</v>
      </c>
      <c r="U2292" s="189">
        <f t="shared" si="518"/>
        <v>81.409395973154361</v>
      </c>
      <c r="V2292" s="189">
        <f t="shared" si="519"/>
        <v>3.9597315436241609</v>
      </c>
      <c r="W2292" s="189">
        <f>IFERROR(H2292/M2292,Tabla2[[#This Row],[CARGA PRODUCCION (ANIMALES/HA)]])</f>
        <v>3.7441924022957087</v>
      </c>
      <c r="X2292" s="190"/>
      <c r="Y2292" s="190"/>
      <c r="Z2292" s="190"/>
      <c r="AA2292" s="191"/>
      <c r="AB2292" s="188" t="str">
        <f t="shared" si="520"/>
        <v/>
      </c>
      <c r="AC2292" s="192" t="str">
        <f t="shared" si="521"/>
        <v/>
      </c>
      <c r="AD2292" s="185"/>
    </row>
    <row r="2293" spans="1:30">
      <c r="A2293" s="184">
        <v>45263</v>
      </c>
      <c r="B2293" s="185" t="s">
        <v>85</v>
      </c>
      <c r="C2293" s="185">
        <v>1998</v>
      </c>
      <c r="D2293" s="185">
        <v>60</v>
      </c>
      <c r="E2293" s="185">
        <v>9</v>
      </c>
      <c r="F2293" s="185"/>
      <c r="G2293" s="185">
        <v>98</v>
      </c>
      <c r="H2293" s="185">
        <v>115</v>
      </c>
      <c r="I2293" s="185">
        <v>0</v>
      </c>
      <c r="J2293" s="185">
        <v>5</v>
      </c>
      <c r="K2293" s="185">
        <v>480</v>
      </c>
      <c r="L2293" s="185">
        <v>26.01</v>
      </c>
      <c r="M2293" s="186">
        <v>34.119999999999997</v>
      </c>
      <c r="N2293" s="187">
        <f>IF(Tabla2[[#This Row],[LECHE RETIRO DIA]]&lt;&gt;ISBLANK(Tabla2[[#This Row],[LECHE RETIRO DIA]]),SUM(Tabla2[[#This Row],[LECHE TANQUE DIA]:[LECHE RETIRO DIA]]),SUM(Tabla2[[#This Row],[LECHE TANQUE DIA]:[LECHE AUTOCONSUMO DIA]]))</f>
        <v>2067</v>
      </c>
      <c r="O2293" s="188">
        <f t="shared" si="512"/>
        <v>0.96661828737300437</v>
      </c>
      <c r="P2293" s="189">
        <f t="shared" si="513"/>
        <v>21.091836734693878</v>
      </c>
      <c r="Q2293" s="189">
        <f t="shared" si="514"/>
        <v>20.387755102040817</v>
      </c>
      <c r="R2293" s="189">
        <f t="shared" si="515"/>
        <v>12</v>
      </c>
      <c r="S2293" s="189">
        <f t="shared" si="516"/>
        <v>4.3062500000000004</v>
      </c>
      <c r="T2293" s="189">
        <f t="shared" si="517"/>
        <v>4.8979591836734695</v>
      </c>
      <c r="U2293" s="189">
        <f t="shared" si="518"/>
        <v>79.469434832756633</v>
      </c>
      <c r="V2293" s="189">
        <f t="shared" si="519"/>
        <v>3.7677816224529024</v>
      </c>
      <c r="W2293" s="189">
        <f>IFERROR(H2293/M2293,Tabla2[[#This Row],[CARGA PRODUCCION (ANIMALES/HA)]])</f>
        <v>3.3704572098475971</v>
      </c>
      <c r="X2293" s="190"/>
      <c r="Y2293" s="190"/>
      <c r="Z2293" s="190"/>
      <c r="AA2293" s="191"/>
      <c r="AB2293" s="188" t="str">
        <f t="shared" si="520"/>
        <v/>
      </c>
      <c r="AC2293" s="192" t="str">
        <f t="shared" si="521"/>
        <v/>
      </c>
      <c r="AD2293" s="185"/>
    </row>
    <row r="2294" spans="1:30">
      <c r="A2294" s="184">
        <v>45263</v>
      </c>
      <c r="B2294" s="185" t="s">
        <v>88</v>
      </c>
      <c r="C2294" s="185">
        <v>757</v>
      </c>
      <c r="D2294" s="185">
        <v>40</v>
      </c>
      <c r="E2294" s="185">
        <v>5</v>
      </c>
      <c r="F2294" s="185"/>
      <c r="G2294" s="185">
        <v>44</v>
      </c>
      <c r="H2294" s="185">
        <v>44</v>
      </c>
      <c r="I2294" s="185">
        <v>0</v>
      </c>
      <c r="J2294" s="185">
        <v>5</v>
      </c>
      <c r="K2294" s="185">
        <v>180</v>
      </c>
      <c r="L2294" s="185">
        <v>14</v>
      </c>
      <c r="M2294" s="186">
        <v>15</v>
      </c>
      <c r="N2294" s="187">
        <f>IF(Tabla2[[#This Row],[LECHE RETIRO DIA]]&lt;&gt;ISBLANK(Tabla2[[#This Row],[LECHE RETIRO DIA]]),SUM(Tabla2[[#This Row],[LECHE TANQUE DIA]:[LECHE RETIRO DIA]]),SUM(Tabla2[[#This Row],[LECHE TANQUE DIA]:[LECHE AUTOCONSUMO DIA]]))</f>
        <v>802</v>
      </c>
      <c r="O2294" s="188">
        <f t="shared" si="512"/>
        <v>0.94389027431421446</v>
      </c>
      <c r="P2294" s="189">
        <f t="shared" si="513"/>
        <v>18.227272727272727</v>
      </c>
      <c r="Q2294" s="189">
        <f t="shared" si="514"/>
        <v>17.204545454545453</v>
      </c>
      <c r="R2294" s="189">
        <f t="shared" si="515"/>
        <v>8</v>
      </c>
      <c r="S2294" s="189">
        <f t="shared" si="516"/>
        <v>4.4555555555555557</v>
      </c>
      <c r="T2294" s="189">
        <f t="shared" si="517"/>
        <v>4.0909090909090908</v>
      </c>
      <c r="U2294" s="189">
        <f t="shared" si="518"/>
        <v>57.285714285714285</v>
      </c>
      <c r="V2294" s="189">
        <f t="shared" si="519"/>
        <v>3.1428571428571428</v>
      </c>
      <c r="W2294" s="189">
        <f>IFERROR(H2294/M2294,Tabla2[[#This Row],[CARGA PRODUCCION (ANIMALES/HA)]])</f>
        <v>2.9333333333333331</v>
      </c>
      <c r="X2294" s="190"/>
      <c r="Y2294" s="190"/>
      <c r="Z2294" s="190"/>
      <c r="AA2294" s="191"/>
      <c r="AB2294" s="188" t="str">
        <f t="shared" si="520"/>
        <v/>
      </c>
      <c r="AC2294" s="192" t="str">
        <f t="shared" si="521"/>
        <v/>
      </c>
      <c r="AD2294" s="185"/>
    </row>
    <row r="2295" spans="1:30">
      <c r="A2295" s="184">
        <v>45264</v>
      </c>
      <c r="B2295" s="185" t="s">
        <v>81</v>
      </c>
      <c r="C2295" s="185">
        <v>1967</v>
      </c>
      <c r="D2295" s="185">
        <v>50</v>
      </c>
      <c r="E2295" s="185">
        <v>9</v>
      </c>
      <c r="F2295" s="185"/>
      <c r="G2295" s="185">
        <v>96</v>
      </c>
      <c r="H2295" s="185">
        <v>97</v>
      </c>
      <c r="I2295" s="185">
        <v>1</v>
      </c>
      <c r="J2295" s="185">
        <v>21</v>
      </c>
      <c r="K2295" s="185">
        <v>600</v>
      </c>
      <c r="L2295" s="185">
        <v>23.4</v>
      </c>
      <c r="M2295" s="186">
        <v>31.01</v>
      </c>
      <c r="N2295" s="187">
        <f>IF(Tabla2[[#This Row],[LECHE RETIRO DIA]]&lt;&gt;ISBLANK(Tabla2[[#This Row],[LECHE RETIRO DIA]]),SUM(Tabla2[[#This Row],[LECHE TANQUE DIA]:[LECHE RETIRO DIA]]),SUM(Tabla2[[#This Row],[LECHE TANQUE DIA]:[LECHE AUTOCONSUMO DIA]]))</f>
        <v>2026</v>
      </c>
      <c r="O2295" s="188">
        <f t="shared" si="512"/>
        <v>0.97087857847976311</v>
      </c>
      <c r="P2295" s="189">
        <f t="shared" si="513"/>
        <v>21.104166666666668</v>
      </c>
      <c r="Q2295" s="189">
        <f t="shared" si="514"/>
        <v>20.489583333333332</v>
      </c>
      <c r="R2295" s="189">
        <f t="shared" si="515"/>
        <v>2.3809523809523809</v>
      </c>
      <c r="S2295" s="189">
        <f t="shared" si="516"/>
        <v>3.3766666666666665</v>
      </c>
      <c r="T2295" s="189">
        <f t="shared" si="517"/>
        <v>6.25</v>
      </c>
      <c r="U2295" s="189">
        <f t="shared" si="518"/>
        <v>86.581196581196593</v>
      </c>
      <c r="V2295" s="189">
        <f t="shared" si="519"/>
        <v>4.1025641025641031</v>
      </c>
      <c r="W2295" s="189">
        <f>IFERROR(H2295/M2295,Tabla2[[#This Row],[CARGA PRODUCCION (ANIMALES/HA)]])</f>
        <v>3.1280232183166721</v>
      </c>
      <c r="X2295" s="190"/>
      <c r="Y2295" s="190"/>
      <c r="Z2295" s="190"/>
      <c r="AA2295" s="191"/>
      <c r="AB2295" s="188" t="str">
        <f t="shared" si="520"/>
        <v/>
      </c>
      <c r="AC2295" s="192" t="str">
        <f t="shared" si="521"/>
        <v/>
      </c>
      <c r="AD2295" s="185"/>
    </row>
    <row r="2296" spans="1:30">
      <c r="A2296" s="184">
        <v>45264</v>
      </c>
      <c r="B2296" s="185" t="s">
        <v>83</v>
      </c>
      <c r="C2296" s="185">
        <v>2467</v>
      </c>
      <c r="D2296" s="185">
        <v>60</v>
      </c>
      <c r="E2296" s="185">
        <v>9</v>
      </c>
      <c r="F2296" s="185"/>
      <c r="G2296" s="185">
        <v>119</v>
      </c>
      <c r="H2296" s="185">
        <v>137</v>
      </c>
      <c r="I2296" s="185">
        <v>1</v>
      </c>
      <c r="J2296" s="185">
        <v>16</v>
      </c>
      <c r="K2296" s="185">
        <v>680</v>
      </c>
      <c r="L2296" s="185">
        <v>29.8</v>
      </c>
      <c r="M2296" s="186">
        <v>36.590000000000003</v>
      </c>
      <c r="N2296" s="187">
        <f>IF(Tabla2[[#This Row],[LECHE RETIRO DIA]]&lt;&gt;ISBLANK(Tabla2[[#This Row],[LECHE RETIRO DIA]]),SUM(Tabla2[[#This Row],[LECHE TANQUE DIA]:[LECHE RETIRO DIA]]),SUM(Tabla2[[#This Row],[LECHE TANQUE DIA]:[LECHE AUTOCONSUMO DIA]]))</f>
        <v>2536</v>
      </c>
      <c r="O2296" s="188">
        <f t="shared" si="512"/>
        <v>0.97279179810725547</v>
      </c>
      <c r="P2296" s="189">
        <f t="shared" si="513"/>
        <v>21.310924369747898</v>
      </c>
      <c r="Q2296" s="189">
        <f t="shared" si="514"/>
        <v>20.731092436974791</v>
      </c>
      <c r="R2296" s="189">
        <f t="shared" si="515"/>
        <v>3.75</v>
      </c>
      <c r="S2296" s="189">
        <f t="shared" si="516"/>
        <v>3.7294117647058824</v>
      </c>
      <c r="T2296" s="189">
        <f t="shared" si="517"/>
        <v>5.7142857142857144</v>
      </c>
      <c r="U2296" s="189">
        <f t="shared" si="518"/>
        <v>85.100671140939596</v>
      </c>
      <c r="V2296" s="189">
        <f t="shared" si="519"/>
        <v>3.9932885906040267</v>
      </c>
      <c r="W2296" s="189">
        <f>IFERROR(H2296/M2296,Tabla2[[#This Row],[CARGA PRODUCCION (ANIMALES/HA)]])</f>
        <v>3.7441924022957087</v>
      </c>
      <c r="X2296" s="190"/>
      <c r="Y2296" s="190"/>
      <c r="Z2296" s="190"/>
      <c r="AA2296" s="191"/>
      <c r="AB2296" s="188" t="str">
        <f t="shared" si="520"/>
        <v/>
      </c>
      <c r="AC2296" s="192" t="str">
        <f t="shared" si="521"/>
        <v/>
      </c>
      <c r="AD2296" s="185"/>
    </row>
    <row r="2297" spans="1:30">
      <c r="A2297" s="184">
        <v>45264</v>
      </c>
      <c r="B2297" s="185" t="s">
        <v>85</v>
      </c>
      <c r="C2297" s="185">
        <v>1969</v>
      </c>
      <c r="D2297" s="185">
        <v>60</v>
      </c>
      <c r="E2297" s="185">
        <v>9</v>
      </c>
      <c r="F2297" s="185"/>
      <c r="G2297" s="185">
        <v>98</v>
      </c>
      <c r="H2297" s="185">
        <v>115</v>
      </c>
      <c r="I2297" s="185">
        <v>0</v>
      </c>
      <c r="J2297" s="185">
        <v>5</v>
      </c>
      <c r="K2297" s="185">
        <v>480</v>
      </c>
      <c r="L2297" s="185">
        <v>26.01</v>
      </c>
      <c r="M2297" s="186">
        <v>34.119999999999997</v>
      </c>
      <c r="N2297" s="187">
        <f>IF(Tabla2[[#This Row],[LECHE RETIRO DIA]]&lt;&gt;ISBLANK(Tabla2[[#This Row],[LECHE RETIRO DIA]]),SUM(Tabla2[[#This Row],[LECHE TANQUE DIA]:[LECHE RETIRO DIA]]),SUM(Tabla2[[#This Row],[LECHE TANQUE DIA]:[LECHE AUTOCONSUMO DIA]]))</f>
        <v>2038</v>
      </c>
      <c r="O2297" s="188">
        <f t="shared" si="512"/>
        <v>0.96614327772325814</v>
      </c>
      <c r="P2297" s="189">
        <f t="shared" si="513"/>
        <v>20.795918367346939</v>
      </c>
      <c r="Q2297" s="189">
        <f t="shared" si="514"/>
        <v>20.091836734693878</v>
      </c>
      <c r="R2297" s="189">
        <f t="shared" si="515"/>
        <v>12</v>
      </c>
      <c r="S2297" s="189">
        <f t="shared" si="516"/>
        <v>4.2458333333333336</v>
      </c>
      <c r="T2297" s="189">
        <f t="shared" si="517"/>
        <v>4.8979591836734695</v>
      </c>
      <c r="U2297" s="189">
        <f t="shared" si="518"/>
        <v>78.354479046520566</v>
      </c>
      <c r="V2297" s="189">
        <f t="shared" si="519"/>
        <v>3.7677816224529024</v>
      </c>
      <c r="W2297" s="189">
        <f>IFERROR(H2297/M2297,Tabla2[[#This Row],[CARGA PRODUCCION (ANIMALES/HA)]])</f>
        <v>3.3704572098475971</v>
      </c>
      <c r="X2297" s="190"/>
      <c r="Y2297" s="190"/>
      <c r="Z2297" s="190"/>
      <c r="AA2297" s="191"/>
      <c r="AB2297" s="188" t="str">
        <f t="shared" si="520"/>
        <v/>
      </c>
      <c r="AC2297" s="192" t="str">
        <f t="shared" si="521"/>
        <v/>
      </c>
      <c r="AD2297" s="185"/>
    </row>
    <row r="2298" spans="1:30">
      <c r="A2298" s="184">
        <v>45264</v>
      </c>
      <c r="B2298" s="185" t="s">
        <v>88</v>
      </c>
      <c r="C2298" s="185">
        <v>807</v>
      </c>
      <c r="D2298" s="185">
        <v>40</v>
      </c>
      <c r="E2298" s="185">
        <v>5</v>
      </c>
      <c r="F2298" s="185"/>
      <c r="G2298" s="185">
        <v>44</v>
      </c>
      <c r="H2298" s="185">
        <v>44</v>
      </c>
      <c r="I2298" s="185">
        <v>0</v>
      </c>
      <c r="J2298" s="185">
        <v>5</v>
      </c>
      <c r="K2298" s="185">
        <v>180</v>
      </c>
      <c r="L2298" s="185">
        <v>14</v>
      </c>
      <c r="M2298" s="186">
        <v>15</v>
      </c>
      <c r="N2298" s="187">
        <f>IF(Tabla2[[#This Row],[LECHE RETIRO DIA]]&lt;&gt;ISBLANK(Tabla2[[#This Row],[LECHE RETIRO DIA]]),SUM(Tabla2[[#This Row],[LECHE TANQUE DIA]:[LECHE RETIRO DIA]]),SUM(Tabla2[[#This Row],[LECHE TANQUE DIA]:[LECHE AUTOCONSUMO DIA]]))</f>
        <v>852</v>
      </c>
      <c r="O2298" s="188">
        <f t="shared" si="512"/>
        <v>0.94718309859154926</v>
      </c>
      <c r="P2298" s="189">
        <f t="shared" si="513"/>
        <v>19.363636363636363</v>
      </c>
      <c r="Q2298" s="189">
        <f t="shared" si="514"/>
        <v>18.34090909090909</v>
      </c>
      <c r="R2298" s="189">
        <f t="shared" si="515"/>
        <v>8</v>
      </c>
      <c r="S2298" s="189">
        <f t="shared" si="516"/>
        <v>4.7333333333333334</v>
      </c>
      <c r="T2298" s="189">
        <f t="shared" si="517"/>
        <v>4.0909090909090908</v>
      </c>
      <c r="U2298" s="189">
        <f t="shared" si="518"/>
        <v>60.857142857142854</v>
      </c>
      <c r="V2298" s="189">
        <f t="shared" si="519"/>
        <v>3.1428571428571428</v>
      </c>
      <c r="W2298" s="189">
        <f>IFERROR(H2298/M2298,Tabla2[[#This Row],[CARGA PRODUCCION (ANIMALES/HA)]])</f>
        <v>2.9333333333333331</v>
      </c>
      <c r="X2298" s="190"/>
      <c r="Y2298" s="190"/>
      <c r="Z2298" s="190"/>
      <c r="AA2298" s="191"/>
      <c r="AB2298" s="188" t="str">
        <f t="shared" si="520"/>
        <v/>
      </c>
      <c r="AC2298" s="192" t="str">
        <f t="shared" si="521"/>
        <v/>
      </c>
      <c r="AD2298" s="185"/>
    </row>
    <row r="2299" spans="1:30">
      <c r="A2299" s="184">
        <v>45265</v>
      </c>
      <c r="B2299" s="185" t="s">
        <v>81</v>
      </c>
      <c r="C2299" s="185">
        <v>2022</v>
      </c>
      <c r="D2299" s="185">
        <v>50</v>
      </c>
      <c r="E2299" s="185">
        <v>9</v>
      </c>
      <c r="F2299" s="185"/>
      <c r="G2299" s="185">
        <v>97</v>
      </c>
      <c r="H2299" s="185">
        <v>97</v>
      </c>
      <c r="I2299" s="185">
        <v>1</v>
      </c>
      <c r="J2299" s="185">
        <v>21</v>
      </c>
      <c r="K2299" s="185">
        <v>600</v>
      </c>
      <c r="L2299" s="185">
        <v>23.4</v>
      </c>
      <c r="M2299" s="186">
        <v>31.01</v>
      </c>
      <c r="N2299" s="187">
        <f>IF(Tabla2[[#This Row],[LECHE RETIRO DIA]]&lt;&gt;ISBLANK(Tabla2[[#This Row],[LECHE RETIRO DIA]]),SUM(Tabla2[[#This Row],[LECHE TANQUE DIA]:[LECHE RETIRO DIA]]),SUM(Tabla2[[#This Row],[LECHE TANQUE DIA]:[LECHE AUTOCONSUMO DIA]]))</f>
        <v>2081</v>
      </c>
      <c r="O2299" s="188">
        <f t="shared" si="512"/>
        <v>0.97164824603555988</v>
      </c>
      <c r="P2299" s="189">
        <f t="shared" si="513"/>
        <v>21.453608247422679</v>
      </c>
      <c r="Q2299" s="189">
        <f t="shared" si="514"/>
        <v>20.845360824742269</v>
      </c>
      <c r="R2299" s="189">
        <f t="shared" si="515"/>
        <v>2.3809523809523809</v>
      </c>
      <c r="S2299" s="189">
        <f t="shared" si="516"/>
        <v>3.4683333333333333</v>
      </c>
      <c r="T2299" s="189">
        <f t="shared" si="517"/>
        <v>6.1855670103092786</v>
      </c>
      <c r="U2299" s="189">
        <f t="shared" si="518"/>
        <v>88.931623931623932</v>
      </c>
      <c r="V2299" s="189">
        <f t="shared" si="519"/>
        <v>4.1452991452991457</v>
      </c>
      <c r="W2299" s="189">
        <f>IFERROR(H2299/M2299,Tabla2[[#This Row],[CARGA PRODUCCION (ANIMALES/HA)]])</f>
        <v>3.1280232183166721</v>
      </c>
      <c r="X2299" s="190"/>
      <c r="Y2299" s="190"/>
      <c r="Z2299" s="190"/>
      <c r="AA2299" s="191"/>
      <c r="AB2299" s="188" t="str">
        <f t="shared" si="520"/>
        <v/>
      </c>
      <c r="AC2299" s="192" t="str">
        <f t="shared" si="521"/>
        <v/>
      </c>
      <c r="AD2299" s="185"/>
    </row>
    <row r="2300" spans="1:30">
      <c r="A2300" s="184">
        <v>45265</v>
      </c>
      <c r="B2300" s="185" t="s">
        <v>83</v>
      </c>
      <c r="C2300" s="185">
        <v>2457</v>
      </c>
      <c r="D2300" s="185">
        <v>60</v>
      </c>
      <c r="E2300" s="185">
        <v>9</v>
      </c>
      <c r="F2300" s="185"/>
      <c r="G2300" s="185">
        <v>119</v>
      </c>
      <c r="H2300" s="185">
        <v>137</v>
      </c>
      <c r="I2300" s="185">
        <v>1</v>
      </c>
      <c r="J2300" s="185">
        <v>16</v>
      </c>
      <c r="K2300" s="185">
        <v>680</v>
      </c>
      <c r="L2300" s="185">
        <v>29.8</v>
      </c>
      <c r="M2300" s="186">
        <v>36.590000000000003</v>
      </c>
      <c r="N2300" s="187">
        <f>IF(Tabla2[[#This Row],[LECHE RETIRO DIA]]&lt;&gt;ISBLANK(Tabla2[[#This Row],[LECHE RETIRO DIA]]),SUM(Tabla2[[#This Row],[LECHE TANQUE DIA]:[LECHE RETIRO DIA]]),SUM(Tabla2[[#This Row],[LECHE TANQUE DIA]:[LECHE AUTOCONSUMO DIA]]))</f>
        <v>2526</v>
      </c>
      <c r="O2300" s="188">
        <f t="shared" si="512"/>
        <v>0.97268408551068886</v>
      </c>
      <c r="P2300" s="189">
        <f t="shared" si="513"/>
        <v>21.22689075630252</v>
      </c>
      <c r="Q2300" s="189">
        <f t="shared" si="514"/>
        <v>20.647058823529413</v>
      </c>
      <c r="R2300" s="189">
        <f t="shared" si="515"/>
        <v>3.75</v>
      </c>
      <c r="S2300" s="189">
        <f t="shared" si="516"/>
        <v>3.7147058823529413</v>
      </c>
      <c r="T2300" s="189">
        <f t="shared" si="517"/>
        <v>5.7142857142857144</v>
      </c>
      <c r="U2300" s="189">
        <f t="shared" si="518"/>
        <v>84.765100671140942</v>
      </c>
      <c r="V2300" s="189">
        <f t="shared" si="519"/>
        <v>3.9932885906040267</v>
      </c>
      <c r="W2300" s="189">
        <f>IFERROR(H2300/M2300,Tabla2[[#This Row],[CARGA PRODUCCION (ANIMALES/HA)]])</f>
        <v>3.7441924022957087</v>
      </c>
      <c r="X2300" s="190"/>
      <c r="Y2300" s="190"/>
      <c r="Z2300" s="190"/>
      <c r="AA2300" s="191"/>
      <c r="AB2300" s="188" t="str">
        <f t="shared" si="520"/>
        <v/>
      </c>
      <c r="AC2300" s="192" t="str">
        <f t="shared" si="521"/>
        <v/>
      </c>
      <c r="AD2300" s="185"/>
    </row>
    <row r="2301" spans="1:30">
      <c r="A2301" s="184">
        <v>45265</v>
      </c>
      <c r="B2301" s="185" t="s">
        <v>85</v>
      </c>
      <c r="C2301" s="185">
        <v>1870</v>
      </c>
      <c r="D2301" s="185">
        <v>60</v>
      </c>
      <c r="E2301" s="185">
        <v>9</v>
      </c>
      <c r="F2301" s="185"/>
      <c r="G2301" s="185">
        <v>98</v>
      </c>
      <c r="H2301" s="185">
        <v>115</v>
      </c>
      <c r="I2301" s="185">
        <v>0</v>
      </c>
      <c r="J2301" s="185">
        <v>5</v>
      </c>
      <c r="K2301" s="185">
        <v>480</v>
      </c>
      <c r="L2301" s="185">
        <v>26.01</v>
      </c>
      <c r="M2301" s="186">
        <v>34.119999999999997</v>
      </c>
      <c r="N2301" s="187">
        <f>IF(Tabla2[[#This Row],[LECHE RETIRO DIA]]&lt;&gt;ISBLANK(Tabla2[[#This Row],[LECHE RETIRO DIA]]),SUM(Tabla2[[#This Row],[LECHE TANQUE DIA]:[LECHE RETIRO DIA]]),SUM(Tabla2[[#This Row],[LECHE TANQUE DIA]:[LECHE AUTOCONSUMO DIA]]))</f>
        <v>1939</v>
      </c>
      <c r="O2301" s="188">
        <f t="shared" si="512"/>
        <v>0.96441464672511601</v>
      </c>
      <c r="P2301" s="189">
        <f t="shared" si="513"/>
        <v>19.785714285714285</v>
      </c>
      <c r="Q2301" s="189">
        <f t="shared" si="514"/>
        <v>19.081632653061224</v>
      </c>
      <c r="R2301" s="189">
        <f t="shared" si="515"/>
        <v>12</v>
      </c>
      <c r="S2301" s="189">
        <f t="shared" si="516"/>
        <v>4.0395833333333337</v>
      </c>
      <c r="T2301" s="189">
        <f t="shared" si="517"/>
        <v>4.8979591836734695</v>
      </c>
      <c r="U2301" s="189">
        <f t="shared" si="518"/>
        <v>74.548250672818142</v>
      </c>
      <c r="V2301" s="189">
        <f t="shared" si="519"/>
        <v>3.7677816224529024</v>
      </c>
      <c r="W2301" s="189">
        <f>IFERROR(H2301/M2301,Tabla2[[#This Row],[CARGA PRODUCCION (ANIMALES/HA)]])</f>
        <v>3.3704572098475971</v>
      </c>
      <c r="X2301" s="190"/>
      <c r="Y2301" s="190"/>
      <c r="Z2301" s="190"/>
      <c r="AA2301" s="191"/>
      <c r="AB2301" s="188" t="str">
        <f t="shared" si="520"/>
        <v/>
      </c>
      <c r="AC2301" s="192" t="str">
        <f t="shared" si="521"/>
        <v/>
      </c>
      <c r="AD2301" s="185"/>
    </row>
    <row r="2302" spans="1:30">
      <c r="A2302" s="184">
        <v>45265</v>
      </c>
      <c r="B2302" s="185" t="s">
        <v>88</v>
      </c>
      <c r="C2302" s="185">
        <v>853</v>
      </c>
      <c r="D2302" s="185">
        <v>40</v>
      </c>
      <c r="E2302" s="185">
        <v>5</v>
      </c>
      <c r="F2302" s="185"/>
      <c r="G2302" s="185">
        <v>44</v>
      </c>
      <c r="H2302" s="185">
        <v>44</v>
      </c>
      <c r="I2302" s="185">
        <v>3</v>
      </c>
      <c r="J2302" s="185">
        <v>6</v>
      </c>
      <c r="K2302" s="185">
        <v>180</v>
      </c>
      <c r="L2302" s="185">
        <v>14</v>
      </c>
      <c r="M2302" s="186">
        <v>15</v>
      </c>
      <c r="N2302" s="187">
        <f>IF(Tabla2[[#This Row],[LECHE RETIRO DIA]]&lt;&gt;ISBLANK(Tabla2[[#This Row],[LECHE RETIRO DIA]]),SUM(Tabla2[[#This Row],[LECHE TANQUE DIA]:[LECHE RETIRO DIA]]),SUM(Tabla2[[#This Row],[LECHE TANQUE DIA]:[LECHE AUTOCONSUMO DIA]]))</f>
        <v>898</v>
      </c>
      <c r="O2302" s="188">
        <f t="shared" si="512"/>
        <v>0.94988864142538976</v>
      </c>
      <c r="P2302" s="189">
        <f t="shared" si="513"/>
        <v>20.40909090909091</v>
      </c>
      <c r="Q2302" s="189">
        <f t="shared" si="514"/>
        <v>19.386363636363637</v>
      </c>
      <c r="R2302" s="189">
        <f t="shared" si="515"/>
        <v>6.666666666666667</v>
      </c>
      <c r="S2302" s="189">
        <f t="shared" si="516"/>
        <v>4.9888888888888889</v>
      </c>
      <c r="T2302" s="189">
        <f t="shared" si="517"/>
        <v>4.0909090909090908</v>
      </c>
      <c r="U2302" s="189">
        <f t="shared" si="518"/>
        <v>64.142857142857139</v>
      </c>
      <c r="V2302" s="189">
        <f t="shared" si="519"/>
        <v>3.1428571428571428</v>
      </c>
      <c r="W2302" s="189">
        <f>IFERROR(H2302/M2302,Tabla2[[#This Row],[CARGA PRODUCCION (ANIMALES/HA)]])</f>
        <v>2.9333333333333331</v>
      </c>
      <c r="X2302" s="190"/>
      <c r="Y2302" s="190"/>
      <c r="Z2302" s="190"/>
      <c r="AA2302" s="191"/>
      <c r="AB2302" s="188" t="str">
        <f t="shared" si="520"/>
        <v/>
      </c>
      <c r="AC2302" s="192" t="str">
        <f t="shared" si="521"/>
        <v/>
      </c>
      <c r="AD2302" s="185"/>
    </row>
    <row r="2303" spans="1:30">
      <c r="A2303" s="184">
        <v>45266</v>
      </c>
      <c r="B2303" s="185" t="s">
        <v>81</v>
      </c>
      <c r="C2303" s="185">
        <v>2022</v>
      </c>
      <c r="D2303" s="185">
        <v>50</v>
      </c>
      <c r="E2303" s="185">
        <v>9</v>
      </c>
      <c r="F2303" s="185"/>
      <c r="G2303" s="185">
        <v>94</v>
      </c>
      <c r="H2303" s="185">
        <v>94</v>
      </c>
      <c r="I2303" s="185">
        <v>1</v>
      </c>
      <c r="J2303" s="185">
        <v>21</v>
      </c>
      <c r="K2303" s="185">
        <v>600</v>
      </c>
      <c r="L2303" s="185">
        <v>23.4</v>
      </c>
      <c r="M2303" s="186">
        <v>31.01</v>
      </c>
      <c r="N2303" s="187">
        <f>IF(Tabla2[[#This Row],[LECHE RETIRO DIA]]&lt;&gt;ISBLANK(Tabla2[[#This Row],[LECHE RETIRO DIA]]),SUM(Tabla2[[#This Row],[LECHE TANQUE DIA]:[LECHE RETIRO DIA]]),SUM(Tabla2[[#This Row],[LECHE TANQUE DIA]:[LECHE AUTOCONSUMO DIA]]))</f>
        <v>2081</v>
      </c>
      <c r="O2303" s="188">
        <f t="shared" si="512"/>
        <v>0.97164824603555988</v>
      </c>
      <c r="P2303" s="189">
        <f t="shared" si="513"/>
        <v>22.138297872340427</v>
      </c>
      <c r="Q2303" s="189">
        <f t="shared" si="514"/>
        <v>21.51063829787234</v>
      </c>
      <c r="R2303" s="189">
        <f t="shared" si="515"/>
        <v>2.3809523809523809</v>
      </c>
      <c r="S2303" s="189">
        <f t="shared" si="516"/>
        <v>3.4683333333333333</v>
      </c>
      <c r="T2303" s="189">
        <f t="shared" si="517"/>
        <v>6.3829787234042552</v>
      </c>
      <c r="U2303" s="189">
        <f t="shared" si="518"/>
        <v>88.931623931623932</v>
      </c>
      <c r="V2303" s="189">
        <f t="shared" si="519"/>
        <v>4.017094017094017</v>
      </c>
      <c r="W2303" s="189">
        <f>IFERROR(H2303/M2303,Tabla2[[#This Row],[CARGA PRODUCCION (ANIMALES/HA)]])</f>
        <v>3.0312802321831667</v>
      </c>
      <c r="X2303" s="190"/>
      <c r="Y2303" s="190"/>
      <c r="Z2303" s="190"/>
      <c r="AA2303" s="191"/>
      <c r="AB2303" s="188" t="str">
        <f t="shared" si="520"/>
        <v/>
      </c>
      <c r="AC2303" s="192" t="str">
        <f t="shared" si="521"/>
        <v/>
      </c>
      <c r="AD2303" s="185"/>
    </row>
    <row r="2304" spans="1:30">
      <c r="A2304" s="184">
        <v>45266</v>
      </c>
      <c r="B2304" s="185" t="s">
        <v>83</v>
      </c>
      <c r="C2304" s="185">
        <v>2420</v>
      </c>
      <c r="D2304" s="185">
        <v>60</v>
      </c>
      <c r="E2304" s="185">
        <v>9</v>
      </c>
      <c r="F2304" s="185"/>
      <c r="G2304" s="185">
        <v>119</v>
      </c>
      <c r="H2304" s="185">
        <v>137</v>
      </c>
      <c r="I2304" s="185">
        <v>1</v>
      </c>
      <c r="J2304" s="185">
        <v>16</v>
      </c>
      <c r="K2304" s="185">
        <v>680</v>
      </c>
      <c r="L2304" s="185">
        <v>29.8</v>
      </c>
      <c r="M2304" s="186">
        <v>36.590000000000003</v>
      </c>
      <c r="N2304" s="187">
        <f>IF(Tabla2[[#This Row],[LECHE RETIRO DIA]]&lt;&gt;ISBLANK(Tabla2[[#This Row],[LECHE RETIRO DIA]]),SUM(Tabla2[[#This Row],[LECHE TANQUE DIA]:[LECHE RETIRO DIA]]),SUM(Tabla2[[#This Row],[LECHE TANQUE DIA]:[LECHE AUTOCONSUMO DIA]]))</f>
        <v>2489</v>
      </c>
      <c r="O2304" s="188">
        <f t="shared" si="512"/>
        <v>0.9722780233025311</v>
      </c>
      <c r="P2304" s="189">
        <f t="shared" si="513"/>
        <v>20.915966386554622</v>
      </c>
      <c r="Q2304" s="189">
        <f t="shared" si="514"/>
        <v>20.336134453781511</v>
      </c>
      <c r="R2304" s="189">
        <f t="shared" si="515"/>
        <v>3.75</v>
      </c>
      <c r="S2304" s="189">
        <f t="shared" si="516"/>
        <v>3.6602941176470587</v>
      </c>
      <c r="T2304" s="189">
        <f t="shared" si="517"/>
        <v>5.7142857142857144</v>
      </c>
      <c r="U2304" s="189">
        <f t="shared" si="518"/>
        <v>83.523489932885909</v>
      </c>
      <c r="V2304" s="189">
        <f t="shared" si="519"/>
        <v>3.9932885906040267</v>
      </c>
      <c r="W2304" s="189">
        <f>IFERROR(H2304/M2304,Tabla2[[#This Row],[CARGA PRODUCCION (ANIMALES/HA)]])</f>
        <v>3.7441924022957087</v>
      </c>
      <c r="X2304" s="190"/>
      <c r="Y2304" s="190"/>
      <c r="Z2304" s="190"/>
      <c r="AA2304" s="191"/>
      <c r="AB2304" s="188" t="str">
        <f t="shared" si="520"/>
        <v/>
      </c>
      <c r="AC2304" s="192" t="str">
        <f t="shared" si="521"/>
        <v/>
      </c>
      <c r="AD2304" s="185"/>
    </row>
    <row r="2305" spans="1:30">
      <c r="A2305" s="184">
        <v>45266</v>
      </c>
      <c r="B2305" s="185" t="s">
        <v>85</v>
      </c>
      <c r="C2305" s="185">
        <v>1936</v>
      </c>
      <c r="D2305" s="185">
        <v>60</v>
      </c>
      <c r="E2305" s="185">
        <v>9</v>
      </c>
      <c r="F2305" s="185"/>
      <c r="G2305" s="185">
        <v>98</v>
      </c>
      <c r="H2305" s="185">
        <v>110</v>
      </c>
      <c r="I2305" s="185">
        <v>0</v>
      </c>
      <c r="J2305" s="185">
        <v>5</v>
      </c>
      <c r="K2305" s="185">
        <v>480</v>
      </c>
      <c r="L2305" s="185">
        <v>26.01</v>
      </c>
      <c r="M2305" s="186">
        <v>34.119999999999997</v>
      </c>
      <c r="N2305" s="187">
        <f>IF(Tabla2[[#This Row],[LECHE RETIRO DIA]]&lt;&gt;ISBLANK(Tabla2[[#This Row],[LECHE RETIRO DIA]]),SUM(Tabla2[[#This Row],[LECHE TANQUE DIA]:[LECHE RETIRO DIA]]),SUM(Tabla2[[#This Row],[LECHE TANQUE DIA]:[LECHE AUTOCONSUMO DIA]]))</f>
        <v>2005</v>
      </c>
      <c r="O2305" s="188">
        <f t="shared" si="512"/>
        <v>0.96558603491271822</v>
      </c>
      <c r="P2305" s="189">
        <f t="shared" si="513"/>
        <v>20.459183673469386</v>
      </c>
      <c r="Q2305" s="189">
        <f t="shared" si="514"/>
        <v>19.755102040816325</v>
      </c>
      <c r="R2305" s="189">
        <f t="shared" si="515"/>
        <v>12</v>
      </c>
      <c r="S2305" s="189">
        <f t="shared" si="516"/>
        <v>4.177083333333333</v>
      </c>
      <c r="T2305" s="189">
        <f t="shared" si="517"/>
        <v>4.8979591836734695</v>
      </c>
      <c r="U2305" s="189">
        <f t="shared" si="518"/>
        <v>77.08573625528642</v>
      </c>
      <c r="V2305" s="189">
        <f t="shared" si="519"/>
        <v>3.7677816224529024</v>
      </c>
      <c r="W2305" s="189">
        <f>IFERROR(H2305/M2305,Tabla2[[#This Row],[CARGA PRODUCCION (ANIMALES/HA)]])</f>
        <v>3.2239155920281362</v>
      </c>
      <c r="X2305" s="190"/>
      <c r="Y2305" s="190"/>
      <c r="Z2305" s="190"/>
      <c r="AA2305" s="191"/>
      <c r="AB2305" s="188" t="str">
        <f t="shared" si="520"/>
        <v/>
      </c>
      <c r="AC2305" s="192" t="str">
        <f t="shared" si="521"/>
        <v/>
      </c>
      <c r="AD2305" s="185"/>
    </row>
    <row r="2306" spans="1:30">
      <c r="A2306" s="184">
        <v>45266</v>
      </c>
      <c r="B2306" s="185" t="s">
        <v>88</v>
      </c>
      <c r="C2306" s="185">
        <v>835</v>
      </c>
      <c r="D2306" s="185">
        <v>40</v>
      </c>
      <c r="E2306" s="185">
        <v>5</v>
      </c>
      <c r="F2306" s="185"/>
      <c r="G2306" s="185">
        <v>44</v>
      </c>
      <c r="H2306" s="185">
        <v>44</v>
      </c>
      <c r="I2306" s="185">
        <v>3</v>
      </c>
      <c r="J2306" s="185">
        <v>6</v>
      </c>
      <c r="K2306" s="185">
        <v>180</v>
      </c>
      <c r="L2306" s="185">
        <v>14</v>
      </c>
      <c r="M2306" s="186">
        <v>15</v>
      </c>
      <c r="N2306" s="187">
        <f>IF(Tabla2[[#This Row],[LECHE RETIRO DIA]]&lt;&gt;ISBLANK(Tabla2[[#This Row],[LECHE RETIRO DIA]]),SUM(Tabla2[[#This Row],[LECHE TANQUE DIA]:[LECHE RETIRO DIA]]),SUM(Tabla2[[#This Row],[LECHE TANQUE DIA]:[LECHE AUTOCONSUMO DIA]]))</f>
        <v>880</v>
      </c>
      <c r="O2306" s="188">
        <f t="shared" si="512"/>
        <v>0.94886363636363635</v>
      </c>
      <c r="P2306" s="189">
        <f t="shared" si="513"/>
        <v>20</v>
      </c>
      <c r="Q2306" s="189">
        <f t="shared" si="514"/>
        <v>18.977272727272727</v>
      </c>
      <c r="R2306" s="189">
        <f t="shared" si="515"/>
        <v>6.666666666666667</v>
      </c>
      <c r="S2306" s="189">
        <f t="shared" si="516"/>
        <v>4.8888888888888893</v>
      </c>
      <c r="T2306" s="189">
        <f t="shared" si="517"/>
        <v>4.0909090909090908</v>
      </c>
      <c r="U2306" s="189">
        <f t="shared" si="518"/>
        <v>62.857142857142854</v>
      </c>
      <c r="V2306" s="189">
        <f t="shared" si="519"/>
        <v>3.1428571428571428</v>
      </c>
      <c r="W2306" s="189">
        <f>IFERROR(H2306/M2306,Tabla2[[#This Row],[CARGA PRODUCCION (ANIMALES/HA)]])</f>
        <v>2.9333333333333331</v>
      </c>
      <c r="X2306" s="190"/>
      <c r="Y2306" s="190"/>
      <c r="Z2306" s="190"/>
      <c r="AA2306" s="191"/>
      <c r="AB2306" s="188" t="str">
        <f t="shared" si="520"/>
        <v/>
      </c>
      <c r="AC2306" s="192" t="str">
        <f t="shared" si="521"/>
        <v/>
      </c>
      <c r="AD2306" s="185"/>
    </row>
    <row r="2307" spans="1:30">
      <c r="A2307" s="184">
        <v>45267</v>
      </c>
      <c r="B2307" s="185" t="s">
        <v>81</v>
      </c>
      <c r="C2307" s="185">
        <v>2049</v>
      </c>
      <c r="D2307" s="185">
        <v>50</v>
      </c>
      <c r="E2307" s="185">
        <v>9</v>
      </c>
      <c r="F2307" s="185"/>
      <c r="G2307" s="185">
        <v>96</v>
      </c>
      <c r="H2307" s="185">
        <v>96</v>
      </c>
      <c r="I2307" s="185">
        <v>1</v>
      </c>
      <c r="J2307" s="185">
        <v>21</v>
      </c>
      <c r="K2307" s="185">
        <v>600</v>
      </c>
      <c r="L2307" s="185">
        <v>23.4</v>
      </c>
      <c r="M2307" s="186">
        <v>31.01</v>
      </c>
      <c r="N2307" s="187">
        <f>IF(Tabla2[[#This Row],[LECHE RETIRO DIA]]&lt;&gt;ISBLANK(Tabla2[[#This Row],[LECHE RETIRO DIA]]),SUM(Tabla2[[#This Row],[LECHE TANQUE DIA]:[LECHE RETIRO DIA]]),SUM(Tabla2[[#This Row],[LECHE TANQUE DIA]:[LECHE AUTOCONSUMO DIA]]))</f>
        <v>2108</v>
      </c>
      <c r="O2307" s="188">
        <f t="shared" si="512"/>
        <v>0.97201138519924102</v>
      </c>
      <c r="P2307" s="189">
        <f t="shared" si="513"/>
        <v>21.958333333333332</v>
      </c>
      <c r="Q2307" s="189">
        <f t="shared" si="514"/>
        <v>21.34375</v>
      </c>
      <c r="R2307" s="189">
        <f t="shared" si="515"/>
        <v>2.3809523809523809</v>
      </c>
      <c r="S2307" s="189">
        <f t="shared" si="516"/>
        <v>3.5133333333333332</v>
      </c>
      <c r="T2307" s="189">
        <f t="shared" si="517"/>
        <v>6.25</v>
      </c>
      <c r="U2307" s="189">
        <f t="shared" si="518"/>
        <v>90.085470085470092</v>
      </c>
      <c r="V2307" s="189">
        <f t="shared" si="519"/>
        <v>4.1025641025641031</v>
      </c>
      <c r="W2307" s="189">
        <f>IFERROR(H2307/M2307,Tabla2[[#This Row],[CARGA PRODUCCION (ANIMALES/HA)]])</f>
        <v>3.0957755562721703</v>
      </c>
      <c r="X2307" s="190"/>
      <c r="Y2307" s="190"/>
      <c r="Z2307" s="190"/>
      <c r="AA2307" s="191"/>
      <c r="AB2307" s="188" t="str">
        <f t="shared" si="520"/>
        <v/>
      </c>
      <c r="AC2307" s="192" t="str">
        <f t="shared" si="521"/>
        <v/>
      </c>
      <c r="AD2307" s="185"/>
    </row>
    <row r="2308" spans="1:30">
      <c r="A2308" s="184">
        <v>45267</v>
      </c>
      <c r="B2308" s="185" t="s">
        <v>83</v>
      </c>
      <c r="C2308" s="185">
        <v>2429</v>
      </c>
      <c r="D2308" s="185">
        <v>60</v>
      </c>
      <c r="E2308" s="185">
        <v>9</v>
      </c>
      <c r="F2308" s="185"/>
      <c r="G2308" s="185">
        <v>115</v>
      </c>
      <c r="H2308" s="185">
        <v>137</v>
      </c>
      <c r="I2308" s="185">
        <v>1</v>
      </c>
      <c r="J2308" s="185">
        <v>16</v>
      </c>
      <c r="K2308" s="185">
        <v>680</v>
      </c>
      <c r="L2308" s="185">
        <v>29.8</v>
      </c>
      <c r="M2308" s="186">
        <v>36.590000000000003</v>
      </c>
      <c r="N2308" s="187">
        <f>IF(Tabla2[[#This Row],[LECHE RETIRO DIA]]&lt;&gt;ISBLANK(Tabla2[[#This Row],[LECHE RETIRO DIA]]),SUM(Tabla2[[#This Row],[LECHE TANQUE DIA]:[LECHE RETIRO DIA]]),SUM(Tabla2[[#This Row],[LECHE TANQUE DIA]:[LECHE AUTOCONSUMO DIA]]))</f>
        <v>2498</v>
      </c>
      <c r="O2308" s="188">
        <f t="shared" si="512"/>
        <v>0.9723779023218575</v>
      </c>
      <c r="P2308" s="189">
        <f t="shared" si="513"/>
        <v>21.721739130434784</v>
      </c>
      <c r="Q2308" s="189">
        <f t="shared" si="514"/>
        <v>21.121739130434783</v>
      </c>
      <c r="R2308" s="189">
        <f t="shared" si="515"/>
        <v>3.75</v>
      </c>
      <c r="S2308" s="189">
        <f t="shared" si="516"/>
        <v>3.6735294117647057</v>
      </c>
      <c r="T2308" s="189">
        <f t="shared" si="517"/>
        <v>5.9130434782608692</v>
      </c>
      <c r="U2308" s="189">
        <f t="shared" si="518"/>
        <v>83.825503355704697</v>
      </c>
      <c r="V2308" s="189">
        <f t="shared" si="519"/>
        <v>3.8590604026845639</v>
      </c>
      <c r="W2308" s="189">
        <f>IFERROR(H2308/M2308,Tabla2[[#This Row],[CARGA PRODUCCION (ANIMALES/HA)]])</f>
        <v>3.7441924022957087</v>
      </c>
      <c r="X2308" s="190"/>
      <c r="Y2308" s="190"/>
      <c r="Z2308" s="190"/>
      <c r="AA2308" s="191"/>
      <c r="AB2308" s="188" t="str">
        <f t="shared" si="520"/>
        <v/>
      </c>
      <c r="AC2308" s="192" t="str">
        <f t="shared" si="521"/>
        <v/>
      </c>
      <c r="AD2308" s="185"/>
    </row>
    <row r="2309" spans="1:30">
      <c r="A2309" s="184">
        <v>45267</v>
      </c>
      <c r="B2309" s="185" t="s">
        <v>85</v>
      </c>
      <c r="C2309" s="185">
        <v>1870</v>
      </c>
      <c r="D2309" s="185">
        <v>60</v>
      </c>
      <c r="E2309" s="185">
        <v>9</v>
      </c>
      <c r="F2309" s="185"/>
      <c r="G2309" s="185">
        <v>98</v>
      </c>
      <c r="H2309" s="185">
        <v>115</v>
      </c>
      <c r="I2309" s="185">
        <v>0</v>
      </c>
      <c r="J2309" s="185">
        <v>5</v>
      </c>
      <c r="K2309" s="185">
        <v>480</v>
      </c>
      <c r="L2309" s="185">
        <v>26.01</v>
      </c>
      <c r="M2309" s="186">
        <v>34.119999999999997</v>
      </c>
      <c r="N2309" s="187">
        <f>IF(Tabla2[[#This Row],[LECHE RETIRO DIA]]&lt;&gt;ISBLANK(Tabla2[[#This Row],[LECHE RETIRO DIA]]),SUM(Tabla2[[#This Row],[LECHE TANQUE DIA]:[LECHE RETIRO DIA]]),SUM(Tabla2[[#This Row],[LECHE TANQUE DIA]:[LECHE AUTOCONSUMO DIA]]))</f>
        <v>1939</v>
      </c>
      <c r="O2309" s="188">
        <f t="shared" ref="O2309:O2372" si="522">IFERROR(C2309/N2309,"")</f>
        <v>0.96441464672511601</v>
      </c>
      <c r="P2309" s="189">
        <f t="shared" ref="P2309:P2372" si="523">IFERROR(N2309/G2309,"")</f>
        <v>19.785714285714285</v>
      </c>
      <c r="Q2309" s="189">
        <f t="shared" ref="Q2309:Q2372" si="524">IFERROR(C2309/G2309,"")</f>
        <v>19.081632653061224</v>
      </c>
      <c r="R2309" s="189">
        <f t="shared" ref="R2309:R2372" si="525">IFERROR(D2309/J2309,"")</f>
        <v>12</v>
      </c>
      <c r="S2309" s="189">
        <f t="shared" ref="S2309:S2372" si="526">IFERROR(N2309/K2309,"")</f>
        <v>4.0395833333333337</v>
      </c>
      <c r="T2309" s="189">
        <f t="shared" ref="T2309:T2372" si="527">IFERROR(K2309/G2309,"")</f>
        <v>4.8979591836734695</v>
      </c>
      <c r="U2309" s="189">
        <f t="shared" ref="U2309:U2372" si="528">IFERROR(N2309/L2309,"")</f>
        <v>74.548250672818142</v>
      </c>
      <c r="V2309" s="189">
        <f t="shared" ref="V2309:V2372" si="529">IFERROR(G2309/L2309,"")</f>
        <v>3.7677816224529024</v>
      </c>
      <c r="W2309" s="189">
        <f>IFERROR(H2309/M2309,Tabla2[[#This Row],[CARGA PRODUCCION (ANIMALES/HA)]])</f>
        <v>3.3704572098475971</v>
      </c>
      <c r="X2309" s="190"/>
      <c r="Y2309" s="190"/>
      <c r="Z2309" s="190"/>
      <c r="AA2309" s="191"/>
      <c r="AB2309" s="188" t="str">
        <f t="shared" ref="AB2309:AB2372" si="530">IFERROR(G2309/AA2309,"")</f>
        <v/>
      </c>
      <c r="AC2309" s="192" t="str">
        <f t="shared" si="521"/>
        <v/>
      </c>
      <c r="AD2309" s="185"/>
    </row>
    <row r="2310" spans="1:30">
      <c r="A2310" s="184">
        <v>45267</v>
      </c>
      <c r="B2310" s="185" t="s">
        <v>88</v>
      </c>
      <c r="C2310" s="185">
        <v>788</v>
      </c>
      <c r="D2310" s="185">
        <v>40</v>
      </c>
      <c r="E2310" s="185">
        <v>5</v>
      </c>
      <c r="F2310" s="185"/>
      <c r="G2310" s="185">
        <v>44</v>
      </c>
      <c r="H2310" s="185">
        <v>44</v>
      </c>
      <c r="I2310" s="185">
        <v>3</v>
      </c>
      <c r="J2310" s="185">
        <v>6</v>
      </c>
      <c r="K2310" s="185">
        <v>180</v>
      </c>
      <c r="L2310" s="185">
        <v>14</v>
      </c>
      <c r="M2310" s="186">
        <v>15</v>
      </c>
      <c r="N2310" s="187">
        <f>IF(Tabla2[[#This Row],[LECHE RETIRO DIA]]&lt;&gt;ISBLANK(Tabla2[[#This Row],[LECHE RETIRO DIA]]),SUM(Tabla2[[#This Row],[LECHE TANQUE DIA]:[LECHE RETIRO DIA]]),SUM(Tabla2[[#This Row],[LECHE TANQUE DIA]:[LECHE AUTOCONSUMO DIA]]))</f>
        <v>833</v>
      </c>
      <c r="O2310" s="188">
        <f t="shared" si="522"/>
        <v>0.9459783913565426</v>
      </c>
      <c r="P2310" s="189">
        <f t="shared" si="523"/>
        <v>18.931818181818183</v>
      </c>
      <c r="Q2310" s="189">
        <f t="shared" si="524"/>
        <v>17.90909090909091</v>
      </c>
      <c r="R2310" s="189">
        <f t="shared" si="525"/>
        <v>6.666666666666667</v>
      </c>
      <c r="S2310" s="189">
        <f t="shared" si="526"/>
        <v>4.6277777777777782</v>
      </c>
      <c r="T2310" s="189">
        <f t="shared" si="527"/>
        <v>4.0909090909090908</v>
      </c>
      <c r="U2310" s="189">
        <f t="shared" si="528"/>
        <v>59.5</v>
      </c>
      <c r="V2310" s="189">
        <f t="shared" si="529"/>
        <v>3.1428571428571428</v>
      </c>
      <c r="W2310" s="189">
        <f>IFERROR(H2310/M2310,Tabla2[[#This Row],[CARGA PRODUCCION (ANIMALES/HA)]])</f>
        <v>2.9333333333333331</v>
      </c>
      <c r="X2310" s="190"/>
      <c r="Y2310" s="190"/>
      <c r="Z2310" s="190"/>
      <c r="AA2310" s="191"/>
      <c r="AB2310" s="188" t="str">
        <f t="shared" si="530"/>
        <v/>
      </c>
      <c r="AC2310" s="192" t="str">
        <f t="shared" si="521"/>
        <v/>
      </c>
      <c r="AD2310" s="185"/>
    </row>
    <row r="2311" spans="1:30">
      <c r="A2311" s="184">
        <v>45268</v>
      </c>
      <c r="B2311" s="185" t="s">
        <v>80</v>
      </c>
      <c r="C2311" s="185">
        <v>2133</v>
      </c>
      <c r="D2311" s="185">
        <v>50</v>
      </c>
      <c r="E2311" s="185">
        <v>9</v>
      </c>
      <c r="F2311" s="185"/>
      <c r="G2311" s="185">
        <v>97</v>
      </c>
      <c r="H2311" s="185">
        <v>97</v>
      </c>
      <c r="I2311" s="185">
        <v>1</v>
      </c>
      <c r="J2311" s="185">
        <v>21</v>
      </c>
      <c r="K2311" s="185">
        <v>600</v>
      </c>
      <c r="L2311" s="185">
        <v>23.4</v>
      </c>
      <c r="M2311" s="186">
        <v>31.01</v>
      </c>
      <c r="N2311" s="187">
        <f>IF(Tabla2[[#This Row],[LECHE RETIRO DIA]]&lt;&gt;ISBLANK(Tabla2[[#This Row],[LECHE RETIRO DIA]]),SUM(Tabla2[[#This Row],[LECHE TANQUE DIA]:[LECHE RETIRO DIA]]),SUM(Tabla2[[#This Row],[LECHE TANQUE DIA]:[LECHE AUTOCONSUMO DIA]]))</f>
        <v>2192</v>
      </c>
      <c r="O2311" s="188">
        <f t="shared" si="522"/>
        <v>0.97308394160583944</v>
      </c>
      <c r="P2311" s="189">
        <f t="shared" si="523"/>
        <v>22.597938144329898</v>
      </c>
      <c r="Q2311" s="189">
        <f t="shared" si="524"/>
        <v>21.989690721649485</v>
      </c>
      <c r="R2311" s="189">
        <f t="shared" si="525"/>
        <v>2.3809523809523809</v>
      </c>
      <c r="S2311" s="189">
        <f t="shared" si="526"/>
        <v>3.6533333333333333</v>
      </c>
      <c r="T2311" s="189">
        <f t="shared" si="527"/>
        <v>6.1855670103092786</v>
      </c>
      <c r="U2311" s="189">
        <f t="shared" si="528"/>
        <v>93.675213675213683</v>
      </c>
      <c r="V2311" s="189">
        <f t="shared" si="529"/>
        <v>4.1452991452991457</v>
      </c>
      <c r="W2311" s="189">
        <f>IFERROR(H2311/M2311,Tabla2[[#This Row],[CARGA PRODUCCION (ANIMALES/HA)]])</f>
        <v>3.1280232183166721</v>
      </c>
      <c r="X2311" s="190"/>
      <c r="Y2311" s="190"/>
      <c r="Z2311" s="190"/>
      <c r="AA2311" s="191"/>
      <c r="AB2311" s="188" t="str">
        <f t="shared" si="530"/>
        <v/>
      </c>
      <c r="AC2311" s="192" t="str">
        <f t="shared" si="521"/>
        <v/>
      </c>
      <c r="AD2311" s="185"/>
    </row>
    <row r="2312" spans="1:30">
      <c r="A2312" s="184">
        <v>45268</v>
      </c>
      <c r="B2312" s="185" t="s">
        <v>83</v>
      </c>
      <c r="C2312" s="185">
        <v>2314</v>
      </c>
      <c r="D2312" s="185">
        <v>60</v>
      </c>
      <c r="E2312" s="185">
        <v>9</v>
      </c>
      <c r="F2312" s="185"/>
      <c r="G2312" s="185">
        <v>115</v>
      </c>
      <c r="H2312" s="185">
        <v>137</v>
      </c>
      <c r="I2312" s="185">
        <v>1</v>
      </c>
      <c r="J2312" s="185">
        <v>16</v>
      </c>
      <c r="K2312" s="185">
        <v>680</v>
      </c>
      <c r="L2312" s="185">
        <v>29.8</v>
      </c>
      <c r="M2312" s="186">
        <v>36.590000000000003</v>
      </c>
      <c r="N2312" s="187">
        <f>IF(Tabla2[[#This Row],[LECHE RETIRO DIA]]&lt;&gt;ISBLANK(Tabla2[[#This Row],[LECHE RETIRO DIA]]),SUM(Tabla2[[#This Row],[LECHE TANQUE DIA]:[LECHE RETIRO DIA]]),SUM(Tabla2[[#This Row],[LECHE TANQUE DIA]:[LECHE AUTOCONSUMO DIA]]))</f>
        <v>2383</v>
      </c>
      <c r="O2312" s="188">
        <f t="shared" si="522"/>
        <v>0.97104490138480903</v>
      </c>
      <c r="P2312" s="189">
        <f t="shared" si="523"/>
        <v>20.721739130434784</v>
      </c>
      <c r="Q2312" s="189">
        <f t="shared" si="524"/>
        <v>20.121739130434783</v>
      </c>
      <c r="R2312" s="189">
        <f t="shared" si="525"/>
        <v>3.75</v>
      </c>
      <c r="S2312" s="189">
        <f t="shared" si="526"/>
        <v>3.5044117647058823</v>
      </c>
      <c r="T2312" s="189">
        <f t="shared" si="527"/>
        <v>5.9130434782608692</v>
      </c>
      <c r="U2312" s="189">
        <f t="shared" si="528"/>
        <v>79.966442953020135</v>
      </c>
      <c r="V2312" s="189">
        <f t="shared" si="529"/>
        <v>3.8590604026845639</v>
      </c>
      <c r="W2312" s="189">
        <f>IFERROR(H2312/M2312,Tabla2[[#This Row],[CARGA PRODUCCION (ANIMALES/HA)]])</f>
        <v>3.7441924022957087</v>
      </c>
      <c r="X2312" s="190"/>
      <c r="Y2312" s="190"/>
      <c r="Z2312" s="190"/>
      <c r="AA2312" s="191"/>
      <c r="AB2312" s="188" t="str">
        <f t="shared" si="530"/>
        <v/>
      </c>
      <c r="AC2312" s="192" t="str">
        <f t="shared" si="521"/>
        <v/>
      </c>
      <c r="AD2312" s="185"/>
    </row>
    <row r="2313" spans="1:30">
      <c r="A2313" s="184">
        <v>45268</v>
      </c>
      <c r="B2313" s="185" t="s">
        <v>85</v>
      </c>
      <c r="C2313" s="185">
        <v>1965</v>
      </c>
      <c r="D2313" s="185">
        <v>60</v>
      </c>
      <c r="E2313" s="185">
        <v>9</v>
      </c>
      <c r="F2313" s="185"/>
      <c r="G2313" s="185">
        <v>98</v>
      </c>
      <c r="H2313" s="185">
        <v>110</v>
      </c>
      <c r="I2313" s="185">
        <v>0</v>
      </c>
      <c r="J2313" s="185">
        <v>5</v>
      </c>
      <c r="K2313" s="185">
        <v>480</v>
      </c>
      <c r="L2313" s="185">
        <v>26.01</v>
      </c>
      <c r="M2313" s="186">
        <v>34.119999999999997</v>
      </c>
      <c r="N2313" s="187">
        <f>IF(Tabla2[[#This Row],[LECHE RETIRO DIA]]&lt;&gt;ISBLANK(Tabla2[[#This Row],[LECHE RETIRO DIA]]),SUM(Tabla2[[#This Row],[LECHE TANQUE DIA]:[LECHE RETIRO DIA]]),SUM(Tabla2[[#This Row],[LECHE TANQUE DIA]:[LECHE AUTOCONSUMO DIA]]))</f>
        <v>2034</v>
      </c>
      <c r="O2313" s="188">
        <f t="shared" si="522"/>
        <v>0.96607669616519176</v>
      </c>
      <c r="P2313" s="189">
        <f t="shared" si="523"/>
        <v>20.755102040816325</v>
      </c>
      <c r="Q2313" s="189">
        <f t="shared" si="524"/>
        <v>20.051020408163264</v>
      </c>
      <c r="R2313" s="189">
        <f t="shared" si="525"/>
        <v>12</v>
      </c>
      <c r="S2313" s="189">
        <f t="shared" si="526"/>
        <v>4.2374999999999998</v>
      </c>
      <c r="T2313" s="189">
        <f t="shared" si="527"/>
        <v>4.8979591836734695</v>
      </c>
      <c r="U2313" s="189">
        <f t="shared" si="528"/>
        <v>78.200692041522487</v>
      </c>
      <c r="V2313" s="189">
        <f t="shared" si="529"/>
        <v>3.7677816224529024</v>
      </c>
      <c r="W2313" s="189">
        <f>IFERROR(H2313/M2313,Tabla2[[#This Row],[CARGA PRODUCCION (ANIMALES/HA)]])</f>
        <v>3.2239155920281362</v>
      </c>
      <c r="X2313" s="190"/>
      <c r="Y2313" s="190"/>
      <c r="Z2313" s="190"/>
      <c r="AA2313" s="191"/>
      <c r="AB2313" s="188" t="str">
        <f t="shared" si="530"/>
        <v/>
      </c>
      <c r="AC2313" s="192" t="str">
        <f t="shared" si="521"/>
        <v/>
      </c>
      <c r="AD2313" s="185"/>
    </row>
    <row r="2314" spans="1:30">
      <c r="A2314" s="184">
        <v>45268</v>
      </c>
      <c r="B2314" s="185" t="s">
        <v>88</v>
      </c>
      <c r="C2314" s="185">
        <v>786</v>
      </c>
      <c r="D2314" s="185">
        <v>40</v>
      </c>
      <c r="E2314" s="185">
        <v>5</v>
      </c>
      <c r="F2314" s="185"/>
      <c r="G2314" s="185">
        <v>44</v>
      </c>
      <c r="H2314" s="185">
        <v>44</v>
      </c>
      <c r="I2314" s="185">
        <v>3</v>
      </c>
      <c r="J2314" s="185">
        <v>6</v>
      </c>
      <c r="K2314" s="185">
        <v>180</v>
      </c>
      <c r="L2314" s="185">
        <v>14</v>
      </c>
      <c r="M2314" s="186">
        <v>15</v>
      </c>
      <c r="N2314" s="187">
        <f>IF(Tabla2[[#This Row],[LECHE RETIRO DIA]]&lt;&gt;ISBLANK(Tabla2[[#This Row],[LECHE RETIRO DIA]]),SUM(Tabla2[[#This Row],[LECHE TANQUE DIA]:[LECHE RETIRO DIA]]),SUM(Tabla2[[#This Row],[LECHE TANQUE DIA]:[LECHE AUTOCONSUMO DIA]]))</f>
        <v>831</v>
      </c>
      <c r="O2314" s="188">
        <f t="shared" si="522"/>
        <v>0.94584837545126355</v>
      </c>
      <c r="P2314" s="189">
        <f t="shared" si="523"/>
        <v>18.886363636363637</v>
      </c>
      <c r="Q2314" s="189">
        <f t="shared" si="524"/>
        <v>17.863636363636363</v>
      </c>
      <c r="R2314" s="189">
        <f t="shared" si="525"/>
        <v>6.666666666666667</v>
      </c>
      <c r="S2314" s="189">
        <f t="shared" si="526"/>
        <v>4.6166666666666663</v>
      </c>
      <c r="T2314" s="189">
        <f t="shared" si="527"/>
        <v>4.0909090909090908</v>
      </c>
      <c r="U2314" s="189">
        <f t="shared" si="528"/>
        <v>59.357142857142854</v>
      </c>
      <c r="V2314" s="189">
        <f t="shared" si="529"/>
        <v>3.1428571428571428</v>
      </c>
      <c r="W2314" s="189">
        <f>IFERROR(H2314/M2314,Tabla2[[#This Row],[CARGA PRODUCCION (ANIMALES/HA)]])</f>
        <v>2.9333333333333331</v>
      </c>
      <c r="X2314" s="190"/>
      <c r="Y2314" s="190"/>
      <c r="Z2314" s="190"/>
      <c r="AA2314" s="191"/>
      <c r="AB2314" s="188" t="str">
        <f t="shared" si="530"/>
        <v/>
      </c>
      <c r="AC2314" s="192" t="str">
        <f t="shared" si="521"/>
        <v/>
      </c>
      <c r="AD2314" s="185"/>
    </row>
    <row r="2315" spans="1:30">
      <c r="A2315" s="184">
        <v>45269</v>
      </c>
      <c r="B2315" s="185" t="s">
        <v>80</v>
      </c>
      <c r="C2315" s="185">
        <v>2100</v>
      </c>
      <c r="D2315" s="185">
        <v>50</v>
      </c>
      <c r="E2315" s="185">
        <v>9</v>
      </c>
      <c r="F2315" s="185"/>
      <c r="G2315" s="185">
        <v>97</v>
      </c>
      <c r="H2315" s="185">
        <v>97</v>
      </c>
      <c r="I2315" s="185">
        <v>1</v>
      </c>
      <c r="J2315" s="185">
        <v>21</v>
      </c>
      <c r="K2315" s="185">
        <v>600</v>
      </c>
      <c r="L2315" s="185">
        <v>23.4</v>
      </c>
      <c r="M2315" s="186">
        <v>31.01</v>
      </c>
      <c r="N2315" s="187">
        <f>IF(Tabla2[[#This Row],[LECHE RETIRO DIA]]&lt;&gt;ISBLANK(Tabla2[[#This Row],[LECHE RETIRO DIA]]),SUM(Tabla2[[#This Row],[LECHE TANQUE DIA]:[LECHE RETIRO DIA]]),SUM(Tabla2[[#This Row],[LECHE TANQUE DIA]:[LECHE AUTOCONSUMO DIA]]))</f>
        <v>2159</v>
      </c>
      <c r="O2315" s="188">
        <f t="shared" si="522"/>
        <v>0.97267253358036132</v>
      </c>
      <c r="P2315" s="189">
        <f t="shared" si="523"/>
        <v>22.257731958762886</v>
      </c>
      <c r="Q2315" s="189">
        <f t="shared" si="524"/>
        <v>21.649484536082475</v>
      </c>
      <c r="R2315" s="189">
        <f t="shared" si="525"/>
        <v>2.3809523809523809</v>
      </c>
      <c r="S2315" s="189">
        <f t="shared" si="526"/>
        <v>3.5983333333333332</v>
      </c>
      <c r="T2315" s="189">
        <f t="shared" si="527"/>
        <v>6.1855670103092786</v>
      </c>
      <c r="U2315" s="189">
        <f t="shared" si="528"/>
        <v>92.264957264957275</v>
      </c>
      <c r="V2315" s="189">
        <f t="shared" si="529"/>
        <v>4.1452991452991457</v>
      </c>
      <c r="W2315" s="189">
        <f>IFERROR(H2315/M2315,Tabla2[[#This Row],[CARGA PRODUCCION (ANIMALES/HA)]])</f>
        <v>3.1280232183166721</v>
      </c>
      <c r="X2315" s="190"/>
      <c r="Y2315" s="190"/>
      <c r="Z2315" s="190"/>
      <c r="AA2315" s="191"/>
      <c r="AB2315" s="188" t="str">
        <f t="shared" si="530"/>
        <v/>
      </c>
      <c r="AC2315" s="192" t="str">
        <f t="shared" si="521"/>
        <v/>
      </c>
      <c r="AD2315" s="185"/>
    </row>
    <row r="2316" spans="1:30">
      <c r="A2316" s="184">
        <v>45269</v>
      </c>
      <c r="B2316" s="185" t="s">
        <v>83</v>
      </c>
      <c r="C2316" s="185">
        <v>2382</v>
      </c>
      <c r="D2316" s="185">
        <v>60</v>
      </c>
      <c r="E2316" s="185">
        <v>9</v>
      </c>
      <c r="F2316" s="185"/>
      <c r="G2316" s="185">
        <v>120</v>
      </c>
      <c r="H2316" s="185">
        <v>133</v>
      </c>
      <c r="I2316" s="185">
        <v>1</v>
      </c>
      <c r="J2316" s="185">
        <v>16</v>
      </c>
      <c r="K2316" s="185">
        <v>680</v>
      </c>
      <c r="L2316" s="185">
        <v>29.8</v>
      </c>
      <c r="M2316" s="186">
        <v>36.590000000000003</v>
      </c>
      <c r="N2316" s="187">
        <f>IF(Tabla2[[#This Row],[LECHE RETIRO DIA]]&lt;&gt;ISBLANK(Tabla2[[#This Row],[LECHE RETIRO DIA]]),SUM(Tabla2[[#This Row],[LECHE TANQUE DIA]:[LECHE RETIRO DIA]]),SUM(Tabla2[[#This Row],[LECHE TANQUE DIA]:[LECHE AUTOCONSUMO DIA]]))</f>
        <v>2451</v>
      </c>
      <c r="O2316" s="188">
        <f t="shared" si="522"/>
        <v>0.97184822521419834</v>
      </c>
      <c r="P2316" s="189">
        <f t="shared" si="523"/>
        <v>20.425000000000001</v>
      </c>
      <c r="Q2316" s="189">
        <f t="shared" si="524"/>
        <v>19.850000000000001</v>
      </c>
      <c r="R2316" s="189">
        <f t="shared" si="525"/>
        <v>3.75</v>
      </c>
      <c r="S2316" s="189">
        <f t="shared" si="526"/>
        <v>3.6044117647058824</v>
      </c>
      <c r="T2316" s="189">
        <f t="shared" si="527"/>
        <v>5.666666666666667</v>
      </c>
      <c r="U2316" s="189">
        <f t="shared" si="528"/>
        <v>82.24832214765101</v>
      </c>
      <c r="V2316" s="189">
        <f t="shared" si="529"/>
        <v>4.0268456375838921</v>
      </c>
      <c r="W2316" s="189">
        <f>IFERROR(H2316/M2316,Tabla2[[#This Row],[CARGA PRODUCCION (ANIMALES/HA)]])</f>
        <v>3.6348729160972941</v>
      </c>
      <c r="X2316" s="190"/>
      <c r="Y2316" s="190"/>
      <c r="Z2316" s="190"/>
      <c r="AA2316" s="191"/>
      <c r="AB2316" s="188" t="str">
        <f t="shared" si="530"/>
        <v/>
      </c>
      <c r="AC2316" s="192" t="str">
        <f t="shared" si="521"/>
        <v/>
      </c>
      <c r="AD2316" s="185"/>
    </row>
    <row r="2317" spans="1:30">
      <c r="A2317" s="184">
        <v>45269</v>
      </c>
      <c r="B2317" s="185" t="s">
        <v>85</v>
      </c>
      <c r="C2317" s="185">
        <v>1928</v>
      </c>
      <c r="D2317" s="185">
        <v>60</v>
      </c>
      <c r="E2317" s="185">
        <v>9</v>
      </c>
      <c r="F2317" s="185"/>
      <c r="G2317" s="185">
        <v>100</v>
      </c>
      <c r="H2317" s="185">
        <v>110</v>
      </c>
      <c r="I2317" s="185">
        <v>0</v>
      </c>
      <c r="J2317" s="185">
        <v>5</v>
      </c>
      <c r="K2317" s="185">
        <v>480</v>
      </c>
      <c r="L2317" s="185">
        <v>26.01</v>
      </c>
      <c r="M2317" s="186">
        <v>34.119999999999997</v>
      </c>
      <c r="N2317" s="187">
        <f>IF(Tabla2[[#This Row],[LECHE RETIRO DIA]]&lt;&gt;ISBLANK(Tabla2[[#This Row],[LECHE RETIRO DIA]]),SUM(Tabla2[[#This Row],[LECHE TANQUE DIA]:[LECHE RETIRO DIA]]),SUM(Tabla2[[#This Row],[LECHE TANQUE DIA]:[LECHE AUTOCONSUMO DIA]]))</f>
        <v>1997</v>
      </c>
      <c r="O2317" s="188">
        <f t="shared" si="522"/>
        <v>0.96544817225838753</v>
      </c>
      <c r="P2317" s="189">
        <f t="shared" si="523"/>
        <v>19.97</v>
      </c>
      <c r="Q2317" s="189">
        <f t="shared" si="524"/>
        <v>19.28</v>
      </c>
      <c r="R2317" s="189">
        <f t="shared" si="525"/>
        <v>12</v>
      </c>
      <c r="S2317" s="189">
        <f t="shared" si="526"/>
        <v>4.1604166666666664</v>
      </c>
      <c r="T2317" s="189">
        <f t="shared" si="527"/>
        <v>4.8</v>
      </c>
      <c r="U2317" s="189">
        <f t="shared" si="528"/>
        <v>76.778162245290275</v>
      </c>
      <c r="V2317" s="189">
        <f t="shared" si="529"/>
        <v>3.8446751249519413</v>
      </c>
      <c r="W2317" s="189">
        <f>IFERROR(H2317/M2317,Tabla2[[#This Row],[CARGA PRODUCCION (ANIMALES/HA)]])</f>
        <v>3.2239155920281362</v>
      </c>
      <c r="X2317" s="190"/>
      <c r="Y2317" s="190"/>
      <c r="Z2317" s="190"/>
      <c r="AA2317" s="191"/>
      <c r="AB2317" s="188" t="str">
        <f t="shared" si="530"/>
        <v/>
      </c>
      <c r="AC2317" s="192" t="str">
        <f t="shared" si="521"/>
        <v/>
      </c>
      <c r="AD2317" s="185"/>
    </row>
    <row r="2318" spans="1:30">
      <c r="A2318" s="184">
        <v>45269</v>
      </c>
      <c r="B2318" s="184" t="s">
        <v>88</v>
      </c>
      <c r="C2318" s="185">
        <v>816</v>
      </c>
      <c r="D2318" s="185">
        <v>40</v>
      </c>
      <c r="E2318" s="185">
        <v>5</v>
      </c>
      <c r="F2318" s="185"/>
      <c r="G2318" s="185">
        <v>44</v>
      </c>
      <c r="H2318" s="185">
        <v>44</v>
      </c>
      <c r="I2318" s="185">
        <v>3</v>
      </c>
      <c r="J2318" s="185">
        <v>6</v>
      </c>
      <c r="K2318" s="185">
        <v>180</v>
      </c>
      <c r="L2318" s="185">
        <v>14</v>
      </c>
      <c r="M2318" s="186">
        <v>15</v>
      </c>
      <c r="N2318" s="187">
        <f>IF(Tabla2[[#This Row],[LECHE RETIRO DIA]]&lt;&gt;ISBLANK(Tabla2[[#This Row],[LECHE RETIRO DIA]]),SUM(Tabla2[[#This Row],[LECHE TANQUE DIA]:[LECHE RETIRO DIA]]),SUM(Tabla2[[#This Row],[LECHE TANQUE DIA]:[LECHE AUTOCONSUMO DIA]]))</f>
        <v>861</v>
      </c>
      <c r="O2318" s="188">
        <f t="shared" si="522"/>
        <v>0.94773519163763065</v>
      </c>
      <c r="P2318" s="189">
        <f t="shared" si="523"/>
        <v>19.568181818181817</v>
      </c>
      <c r="Q2318" s="189">
        <f t="shared" si="524"/>
        <v>18.545454545454547</v>
      </c>
      <c r="R2318" s="189">
        <f t="shared" si="525"/>
        <v>6.666666666666667</v>
      </c>
      <c r="S2318" s="189">
        <f t="shared" si="526"/>
        <v>4.7833333333333332</v>
      </c>
      <c r="T2318" s="189">
        <f t="shared" si="527"/>
        <v>4.0909090909090908</v>
      </c>
      <c r="U2318" s="189">
        <f t="shared" si="528"/>
        <v>61.5</v>
      </c>
      <c r="V2318" s="189">
        <f t="shared" si="529"/>
        <v>3.1428571428571428</v>
      </c>
      <c r="W2318" s="189">
        <f>IFERROR(H2318/M2318,Tabla2[[#This Row],[CARGA PRODUCCION (ANIMALES/HA)]])</f>
        <v>2.9333333333333331</v>
      </c>
      <c r="X2318" s="190"/>
      <c r="Y2318" s="190"/>
      <c r="Z2318" s="190"/>
      <c r="AA2318" s="191"/>
      <c r="AB2318" s="188" t="str">
        <f t="shared" si="530"/>
        <v/>
      </c>
      <c r="AC2318" s="192" t="str">
        <f t="shared" si="521"/>
        <v/>
      </c>
      <c r="AD2318" s="185"/>
    </row>
    <row r="2319" spans="1:30">
      <c r="A2319" s="184">
        <v>45270</v>
      </c>
      <c r="B2319" s="185" t="s">
        <v>81</v>
      </c>
      <c r="C2319" s="185">
        <v>2137</v>
      </c>
      <c r="D2319" s="185">
        <v>50</v>
      </c>
      <c r="E2319" s="185">
        <v>9</v>
      </c>
      <c r="F2319" s="185"/>
      <c r="G2319" s="185">
        <v>98</v>
      </c>
      <c r="H2319" s="185">
        <v>98</v>
      </c>
      <c r="I2319" s="185">
        <v>1</v>
      </c>
      <c r="J2319" s="185">
        <v>21</v>
      </c>
      <c r="K2319" s="185">
        <v>600</v>
      </c>
      <c r="L2319" s="185">
        <v>23.4</v>
      </c>
      <c r="M2319" s="186">
        <v>31.01</v>
      </c>
      <c r="N2319" s="187">
        <f>IF(Tabla2[[#This Row],[LECHE RETIRO DIA]]&lt;&gt;ISBLANK(Tabla2[[#This Row],[LECHE RETIRO DIA]]),SUM(Tabla2[[#This Row],[LECHE TANQUE DIA]:[LECHE RETIRO DIA]]),SUM(Tabla2[[#This Row],[LECHE TANQUE DIA]:[LECHE AUTOCONSUMO DIA]]))</f>
        <v>2196</v>
      </c>
      <c r="O2319" s="188">
        <f t="shared" si="522"/>
        <v>0.97313296903460833</v>
      </c>
      <c r="P2319" s="189">
        <f t="shared" si="523"/>
        <v>22.408163265306122</v>
      </c>
      <c r="Q2319" s="189">
        <f t="shared" si="524"/>
        <v>21.806122448979593</v>
      </c>
      <c r="R2319" s="189">
        <f t="shared" si="525"/>
        <v>2.3809523809523809</v>
      </c>
      <c r="S2319" s="189">
        <f t="shared" si="526"/>
        <v>3.66</v>
      </c>
      <c r="T2319" s="189">
        <f t="shared" si="527"/>
        <v>6.1224489795918364</v>
      </c>
      <c r="U2319" s="189">
        <f t="shared" si="528"/>
        <v>93.846153846153854</v>
      </c>
      <c r="V2319" s="189">
        <f t="shared" si="529"/>
        <v>4.1880341880341883</v>
      </c>
      <c r="W2319" s="189">
        <f>IFERROR(H2319/M2319,Tabla2[[#This Row],[CARGA PRODUCCION (ANIMALES/HA)]])</f>
        <v>3.1602708803611739</v>
      </c>
      <c r="X2319" s="190"/>
      <c r="Y2319" s="190"/>
      <c r="Z2319" s="190"/>
      <c r="AA2319" s="191"/>
      <c r="AB2319" s="188" t="str">
        <f t="shared" si="530"/>
        <v/>
      </c>
      <c r="AC2319" s="192" t="str">
        <f t="shared" si="521"/>
        <v/>
      </c>
      <c r="AD2319" s="185"/>
    </row>
    <row r="2320" spans="1:30">
      <c r="A2320" s="184">
        <v>45270</v>
      </c>
      <c r="B2320" s="185" t="s">
        <v>83</v>
      </c>
      <c r="C2320" s="185">
        <v>2448</v>
      </c>
      <c r="D2320" s="185">
        <v>60</v>
      </c>
      <c r="E2320" s="185">
        <v>9</v>
      </c>
      <c r="F2320" s="185"/>
      <c r="G2320" s="185">
        <v>120</v>
      </c>
      <c r="H2320" s="185">
        <v>133</v>
      </c>
      <c r="I2320" s="185">
        <v>1</v>
      </c>
      <c r="J2320" s="185">
        <v>16</v>
      </c>
      <c r="K2320" s="185">
        <v>680</v>
      </c>
      <c r="L2320" s="185">
        <v>29.8</v>
      </c>
      <c r="M2320" s="186">
        <v>36.590000000000003</v>
      </c>
      <c r="N2320" s="187">
        <f>IF(Tabla2[[#This Row],[LECHE RETIRO DIA]]&lt;&gt;ISBLANK(Tabla2[[#This Row],[LECHE RETIRO DIA]]),SUM(Tabla2[[#This Row],[LECHE TANQUE DIA]:[LECHE RETIRO DIA]]),SUM(Tabla2[[#This Row],[LECHE TANQUE DIA]:[LECHE AUTOCONSUMO DIA]]))</f>
        <v>2517</v>
      </c>
      <c r="O2320" s="188">
        <f t="shared" si="522"/>
        <v>0.9725864123957092</v>
      </c>
      <c r="P2320" s="189">
        <f t="shared" si="523"/>
        <v>20.975000000000001</v>
      </c>
      <c r="Q2320" s="189">
        <f t="shared" si="524"/>
        <v>20.399999999999999</v>
      </c>
      <c r="R2320" s="189">
        <f t="shared" si="525"/>
        <v>3.75</v>
      </c>
      <c r="S2320" s="189">
        <f t="shared" si="526"/>
        <v>3.7014705882352943</v>
      </c>
      <c r="T2320" s="189">
        <f t="shared" si="527"/>
        <v>5.666666666666667</v>
      </c>
      <c r="U2320" s="189">
        <f t="shared" si="528"/>
        <v>84.46308724832214</v>
      </c>
      <c r="V2320" s="189">
        <f t="shared" si="529"/>
        <v>4.0268456375838921</v>
      </c>
      <c r="W2320" s="189">
        <f>IFERROR(H2320/M2320,Tabla2[[#This Row],[CARGA PRODUCCION (ANIMALES/HA)]])</f>
        <v>3.6348729160972941</v>
      </c>
      <c r="X2320" s="190"/>
      <c r="Y2320" s="190"/>
      <c r="Z2320" s="190"/>
      <c r="AA2320" s="191"/>
      <c r="AB2320" s="188" t="str">
        <f t="shared" si="530"/>
        <v/>
      </c>
      <c r="AC2320" s="192" t="str">
        <f t="shared" si="521"/>
        <v/>
      </c>
      <c r="AD2320" s="185"/>
    </row>
    <row r="2321" spans="1:30">
      <c r="A2321" s="184">
        <v>45270</v>
      </c>
      <c r="B2321" s="185" t="s">
        <v>85</v>
      </c>
      <c r="C2321" s="185">
        <v>1994</v>
      </c>
      <c r="D2321" s="185">
        <v>60</v>
      </c>
      <c r="E2321" s="185">
        <v>9</v>
      </c>
      <c r="F2321" s="185"/>
      <c r="G2321" s="185">
        <v>100</v>
      </c>
      <c r="H2321" s="185">
        <v>110</v>
      </c>
      <c r="I2321" s="185">
        <v>0</v>
      </c>
      <c r="J2321" s="185">
        <v>5</v>
      </c>
      <c r="K2321" s="185">
        <v>480</v>
      </c>
      <c r="L2321" s="185">
        <v>26.01</v>
      </c>
      <c r="M2321" s="186">
        <v>34.119999999999997</v>
      </c>
      <c r="N2321" s="187">
        <f>IF(Tabla2[[#This Row],[LECHE RETIRO DIA]]&lt;&gt;ISBLANK(Tabla2[[#This Row],[LECHE RETIRO DIA]]),SUM(Tabla2[[#This Row],[LECHE TANQUE DIA]:[LECHE RETIRO DIA]]),SUM(Tabla2[[#This Row],[LECHE TANQUE DIA]:[LECHE AUTOCONSUMO DIA]]))</f>
        <v>2063</v>
      </c>
      <c r="O2321" s="188">
        <f t="shared" si="522"/>
        <v>0.96655356277266113</v>
      </c>
      <c r="P2321" s="189">
        <f t="shared" si="523"/>
        <v>20.63</v>
      </c>
      <c r="Q2321" s="189">
        <f t="shared" si="524"/>
        <v>19.940000000000001</v>
      </c>
      <c r="R2321" s="189">
        <f t="shared" si="525"/>
        <v>12</v>
      </c>
      <c r="S2321" s="189">
        <f t="shared" si="526"/>
        <v>4.2979166666666666</v>
      </c>
      <c r="T2321" s="189">
        <f t="shared" si="527"/>
        <v>4.8</v>
      </c>
      <c r="U2321" s="189">
        <f t="shared" si="528"/>
        <v>79.315647827758553</v>
      </c>
      <c r="V2321" s="189">
        <f t="shared" si="529"/>
        <v>3.8446751249519413</v>
      </c>
      <c r="W2321" s="189">
        <f>IFERROR(H2321/M2321,Tabla2[[#This Row],[CARGA PRODUCCION (ANIMALES/HA)]])</f>
        <v>3.2239155920281362</v>
      </c>
      <c r="X2321" s="190"/>
      <c r="Y2321" s="190"/>
      <c r="Z2321" s="190"/>
      <c r="AA2321" s="191"/>
      <c r="AB2321" s="188" t="str">
        <f t="shared" si="530"/>
        <v/>
      </c>
      <c r="AC2321" s="192" t="str">
        <f t="shared" si="521"/>
        <v/>
      </c>
      <c r="AD2321" s="185"/>
    </row>
    <row r="2322" spans="1:30">
      <c r="A2322" s="184">
        <v>45270</v>
      </c>
      <c r="B2322" s="185" t="s">
        <v>88</v>
      </c>
      <c r="C2322" s="185">
        <v>830</v>
      </c>
      <c r="D2322" s="185">
        <v>40</v>
      </c>
      <c r="E2322" s="185">
        <v>5</v>
      </c>
      <c r="F2322" s="185"/>
      <c r="G2322" s="185">
        <v>44</v>
      </c>
      <c r="H2322" s="185">
        <v>44</v>
      </c>
      <c r="I2322" s="185">
        <v>3</v>
      </c>
      <c r="J2322" s="185">
        <v>6</v>
      </c>
      <c r="K2322" s="185">
        <v>180</v>
      </c>
      <c r="L2322" s="185">
        <v>14</v>
      </c>
      <c r="M2322" s="186">
        <v>15</v>
      </c>
      <c r="N2322" s="187">
        <f>IF(Tabla2[[#This Row],[LECHE RETIRO DIA]]&lt;&gt;ISBLANK(Tabla2[[#This Row],[LECHE RETIRO DIA]]),SUM(Tabla2[[#This Row],[LECHE TANQUE DIA]:[LECHE RETIRO DIA]]),SUM(Tabla2[[#This Row],[LECHE TANQUE DIA]:[LECHE AUTOCONSUMO DIA]]))</f>
        <v>875</v>
      </c>
      <c r="O2322" s="188">
        <f t="shared" si="522"/>
        <v>0.94857142857142862</v>
      </c>
      <c r="P2322" s="189">
        <f t="shared" si="523"/>
        <v>19.886363636363637</v>
      </c>
      <c r="Q2322" s="189">
        <f t="shared" si="524"/>
        <v>18.863636363636363</v>
      </c>
      <c r="R2322" s="189">
        <f t="shared" si="525"/>
        <v>6.666666666666667</v>
      </c>
      <c r="S2322" s="189">
        <f t="shared" si="526"/>
        <v>4.8611111111111107</v>
      </c>
      <c r="T2322" s="189">
        <f t="shared" si="527"/>
        <v>4.0909090909090908</v>
      </c>
      <c r="U2322" s="189">
        <f t="shared" si="528"/>
        <v>62.5</v>
      </c>
      <c r="V2322" s="189">
        <f t="shared" si="529"/>
        <v>3.1428571428571428</v>
      </c>
      <c r="W2322" s="189">
        <f>IFERROR(H2322/M2322,Tabla2[[#This Row],[CARGA PRODUCCION (ANIMALES/HA)]])</f>
        <v>2.9333333333333331</v>
      </c>
      <c r="X2322" s="190"/>
      <c r="Y2322" s="190"/>
      <c r="Z2322" s="190"/>
      <c r="AA2322" s="191"/>
      <c r="AB2322" s="188" t="str">
        <f t="shared" si="530"/>
        <v/>
      </c>
      <c r="AC2322" s="192" t="str">
        <f t="shared" si="521"/>
        <v/>
      </c>
      <c r="AD2322" s="185"/>
    </row>
    <row r="2323" spans="1:30">
      <c r="A2323" s="184">
        <v>45271</v>
      </c>
      <c r="B2323" s="185" t="s">
        <v>81</v>
      </c>
      <c r="C2323" s="185">
        <v>2114</v>
      </c>
      <c r="D2323" s="185">
        <v>50</v>
      </c>
      <c r="E2323" s="185">
        <v>9</v>
      </c>
      <c r="F2323" s="185"/>
      <c r="G2323" s="185">
        <v>98</v>
      </c>
      <c r="H2323" s="185">
        <v>98</v>
      </c>
      <c r="I2323" s="185">
        <v>1</v>
      </c>
      <c r="J2323" s="185">
        <v>20</v>
      </c>
      <c r="K2323" s="185">
        <v>600</v>
      </c>
      <c r="L2323" s="185">
        <v>23.4</v>
      </c>
      <c r="M2323" s="186">
        <v>31.01</v>
      </c>
      <c r="N2323" s="187">
        <f>IF(Tabla2[[#This Row],[LECHE RETIRO DIA]]&lt;&gt;ISBLANK(Tabla2[[#This Row],[LECHE RETIRO DIA]]),SUM(Tabla2[[#This Row],[LECHE TANQUE DIA]:[LECHE RETIRO DIA]]),SUM(Tabla2[[#This Row],[LECHE TANQUE DIA]:[LECHE AUTOCONSUMO DIA]]))</f>
        <v>2173</v>
      </c>
      <c r="O2323" s="188">
        <f t="shared" si="522"/>
        <v>0.97284859641049237</v>
      </c>
      <c r="P2323" s="189">
        <f t="shared" si="523"/>
        <v>22.173469387755102</v>
      </c>
      <c r="Q2323" s="189">
        <f t="shared" si="524"/>
        <v>21.571428571428573</v>
      </c>
      <c r="R2323" s="189">
        <f t="shared" si="525"/>
        <v>2.5</v>
      </c>
      <c r="S2323" s="189">
        <f t="shared" si="526"/>
        <v>3.6216666666666666</v>
      </c>
      <c r="T2323" s="189">
        <f t="shared" si="527"/>
        <v>6.1224489795918364</v>
      </c>
      <c r="U2323" s="189">
        <f t="shared" si="528"/>
        <v>92.863247863247864</v>
      </c>
      <c r="V2323" s="189">
        <f t="shared" si="529"/>
        <v>4.1880341880341883</v>
      </c>
      <c r="W2323" s="189">
        <f>IFERROR(H2323/M2323,Tabla2[[#This Row],[CARGA PRODUCCION (ANIMALES/HA)]])</f>
        <v>3.1602708803611739</v>
      </c>
      <c r="X2323" s="190"/>
      <c r="Y2323" s="190"/>
      <c r="Z2323" s="190"/>
      <c r="AA2323" s="191"/>
      <c r="AB2323" s="188" t="str">
        <f t="shared" si="530"/>
        <v/>
      </c>
      <c r="AC2323" s="192" t="str">
        <f t="shared" si="521"/>
        <v/>
      </c>
      <c r="AD2323" s="185"/>
    </row>
    <row r="2324" spans="1:30">
      <c r="A2324" s="184">
        <v>45271</v>
      </c>
      <c r="B2324" s="185" t="s">
        <v>83</v>
      </c>
      <c r="C2324" s="185">
        <v>2434</v>
      </c>
      <c r="D2324" s="185">
        <v>60</v>
      </c>
      <c r="E2324" s="185">
        <v>9</v>
      </c>
      <c r="F2324" s="185"/>
      <c r="G2324" s="185">
        <v>120</v>
      </c>
      <c r="H2324" s="185">
        <v>133</v>
      </c>
      <c r="I2324" s="185">
        <v>1</v>
      </c>
      <c r="J2324" s="185">
        <v>15</v>
      </c>
      <c r="K2324" s="185">
        <v>680</v>
      </c>
      <c r="L2324" s="185">
        <v>29.8</v>
      </c>
      <c r="M2324" s="186">
        <v>36.590000000000003</v>
      </c>
      <c r="N2324" s="187">
        <f>IF(Tabla2[[#This Row],[LECHE RETIRO DIA]]&lt;&gt;ISBLANK(Tabla2[[#This Row],[LECHE RETIRO DIA]]),SUM(Tabla2[[#This Row],[LECHE TANQUE DIA]:[LECHE RETIRO DIA]]),SUM(Tabla2[[#This Row],[LECHE TANQUE DIA]:[LECHE AUTOCONSUMO DIA]]))</f>
        <v>2503</v>
      </c>
      <c r="O2324" s="188">
        <f t="shared" si="522"/>
        <v>0.97243308030363562</v>
      </c>
      <c r="P2324" s="189">
        <f t="shared" si="523"/>
        <v>20.858333333333334</v>
      </c>
      <c r="Q2324" s="189">
        <f t="shared" si="524"/>
        <v>20.283333333333335</v>
      </c>
      <c r="R2324" s="189">
        <f t="shared" si="525"/>
        <v>4</v>
      </c>
      <c r="S2324" s="189">
        <f t="shared" si="526"/>
        <v>3.6808823529411763</v>
      </c>
      <c r="T2324" s="189">
        <f t="shared" si="527"/>
        <v>5.666666666666667</v>
      </c>
      <c r="U2324" s="189">
        <f t="shared" si="528"/>
        <v>83.993288590604024</v>
      </c>
      <c r="V2324" s="189">
        <f t="shared" si="529"/>
        <v>4.0268456375838921</v>
      </c>
      <c r="W2324" s="189">
        <f>IFERROR(H2324/M2324,Tabla2[[#This Row],[CARGA PRODUCCION (ANIMALES/HA)]])</f>
        <v>3.6348729160972941</v>
      </c>
      <c r="X2324" s="190"/>
      <c r="Y2324" s="190"/>
      <c r="Z2324" s="190"/>
      <c r="AA2324" s="191"/>
      <c r="AB2324" s="188" t="str">
        <f t="shared" si="530"/>
        <v/>
      </c>
      <c r="AC2324" s="192" t="str">
        <f t="shared" si="521"/>
        <v/>
      </c>
      <c r="AD2324" s="185"/>
    </row>
    <row r="2325" spans="1:30">
      <c r="A2325" s="184">
        <v>45271</v>
      </c>
      <c r="B2325" s="185" t="s">
        <v>85</v>
      </c>
      <c r="C2325" s="185">
        <v>1998</v>
      </c>
      <c r="D2325" s="185">
        <v>60</v>
      </c>
      <c r="E2325" s="185">
        <v>9</v>
      </c>
      <c r="F2325" s="185"/>
      <c r="G2325" s="185">
        <v>100</v>
      </c>
      <c r="H2325" s="185">
        <v>110</v>
      </c>
      <c r="I2325" s="185">
        <v>0</v>
      </c>
      <c r="J2325" s="185">
        <v>5</v>
      </c>
      <c r="K2325" s="185">
        <v>480</v>
      </c>
      <c r="L2325" s="185">
        <v>26.01</v>
      </c>
      <c r="M2325" s="186">
        <v>34.119999999999997</v>
      </c>
      <c r="N2325" s="187">
        <f>IF(Tabla2[[#This Row],[LECHE RETIRO DIA]]&lt;&gt;ISBLANK(Tabla2[[#This Row],[LECHE RETIRO DIA]]),SUM(Tabla2[[#This Row],[LECHE TANQUE DIA]:[LECHE RETIRO DIA]]),SUM(Tabla2[[#This Row],[LECHE TANQUE DIA]:[LECHE AUTOCONSUMO DIA]]))</f>
        <v>2067</v>
      </c>
      <c r="O2325" s="188">
        <f t="shared" si="522"/>
        <v>0.96661828737300437</v>
      </c>
      <c r="P2325" s="189">
        <f t="shared" si="523"/>
        <v>20.67</v>
      </c>
      <c r="Q2325" s="189">
        <f t="shared" si="524"/>
        <v>19.98</v>
      </c>
      <c r="R2325" s="189">
        <f t="shared" si="525"/>
        <v>12</v>
      </c>
      <c r="S2325" s="189">
        <f t="shared" si="526"/>
        <v>4.3062500000000004</v>
      </c>
      <c r="T2325" s="189">
        <f t="shared" si="527"/>
        <v>4.8</v>
      </c>
      <c r="U2325" s="189">
        <f t="shared" si="528"/>
        <v>79.469434832756633</v>
      </c>
      <c r="V2325" s="189">
        <f t="shared" si="529"/>
        <v>3.8446751249519413</v>
      </c>
      <c r="W2325" s="189">
        <f>IFERROR(H2325/M2325,Tabla2[[#This Row],[CARGA PRODUCCION (ANIMALES/HA)]])</f>
        <v>3.2239155920281362</v>
      </c>
      <c r="X2325" s="190"/>
      <c r="Y2325" s="190"/>
      <c r="Z2325" s="190"/>
      <c r="AA2325" s="191"/>
      <c r="AB2325" s="188" t="str">
        <f t="shared" si="530"/>
        <v/>
      </c>
      <c r="AC2325" s="192" t="str">
        <f t="shared" si="521"/>
        <v/>
      </c>
      <c r="AD2325" s="185"/>
    </row>
    <row r="2326" spans="1:30">
      <c r="A2326" s="184">
        <v>45271</v>
      </c>
      <c r="B2326" s="185" t="s">
        <v>88</v>
      </c>
      <c r="C2326" s="185">
        <v>803</v>
      </c>
      <c r="D2326" s="185">
        <v>40</v>
      </c>
      <c r="E2326" s="185">
        <v>5</v>
      </c>
      <c r="F2326" s="185"/>
      <c r="G2326" s="185">
        <v>44</v>
      </c>
      <c r="H2326" s="185">
        <v>44</v>
      </c>
      <c r="I2326" s="185">
        <v>1</v>
      </c>
      <c r="J2326" s="185">
        <v>6</v>
      </c>
      <c r="K2326" s="185">
        <v>180</v>
      </c>
      <c r="L2326" s="185">
        <v>14</v>
      </c>
      <c r="M2326" s="186">
        <v>15</v>
      </c>
      <c r="N2326" s="187">
        <f>IF(Tabla2[[#This Row],[LECHE RETIRO DIA]]&lt;&gt;ISBLANK(Tabla2[[#This Row],[LECHE RETIRO DIA]]),SUM(Tabla2[[#This Row],[LECHE TANQUE DIA]:[LECHE RETIRO DIA]]),SUM(Tabla2[[#This Row],[LECHE TANQUE DIA]:[LECHE AUTOCONSUMO DIA]]))</f>
        <v>848</v>
      </c>
      <c r="O2326" s="188">
        <f t="shared" si="522"/>
        <v>0.94693396226415094</v>
      </c>
      <c r="P2326" s="189">
        <f t="shared" si="523"/>
        <v>19.272727272727273</v>
      </c>
      <c r="Q2326" s="189">
        <f t="shared" si="524"/>
        <v>18.25</v>
      </c>
      <c r="R2326" s="189">
        <f t="shared" si="525"/>
        <v>6.666666666666667</v>
      </c>
      <c r="S2326" s="189">
        <f t="shared" si="526"/>
        <v>4.7111111111111112</v>
      </c>
      <c r="T2326" s="189">
        <f t="shared" si="527"/>
        <v>4.0909090909090908</v>
      </c>
      <c r="U2326" s="189">
        <f t="shared" si="528"/>
        <v>60.571428571428569</v>
      </c>
      <c r="V2326" s="189">
        <f t="shared" si="529"/>
        <v>3.1428571428571428</v>
      </c>
      <c r="W2326" s="189">
        <f>IFERROR(H2326/M2326,Tabla2[[#This Row],[CARGA PRODUCCION (ANIMALES/HA)]])</f>
        <v>2.9333333333333331</v>
      </c>
      <c r="X2326" s="190"/>
      <c r="Y2326" s="190"/>
      <c r="Z2326" s="190"/>
      <c r="AA2326" s="191"/>
      <c r="AB2326" s="188" t="str">
        <f t="shared" si="530"/>
        <v/>
      </c>
      <c r="AC2326" s="192" t="str">
        <f t="shared" ref="AC2326:AC2389" si="531">IFERROR(1-AB2326,"")</f>
        <v/>
      </c>
      <c r="AD2326" s="185"/>
    </row>
    <row r="2327" spans="1:30">
      <c r="A2327" s="184">
        <v>45272</v>
      </c>
      <c r="B2327" s="185" t="s">
        <v>81</v>
      </c>
      <c r="C2327" s="185">
        <v>2105</v>
      </c>
      <c r="D2327" s="185">
        <v>50</v>
      </c>
      <c r="E2327" s="185">
        <v>9</v>
      </c>
      <c r="F2327" s="185"/>
      <c r="G2327" s="185">
        <v>98</v>
      </c>
      <c r="H2327" s="185">
        <v>98</v>
      </c>
      <c r="I2327" s="185">
        <v>1</v>
      </c>
      <c r="J2327" s="185">
        <v>20</v>
      </c>
      <c r="K2327" s="185">
        <v>600</v>
      </c>
      <c r="L2327" s="185">
        <v>23.4</v>
      </c>
      <c r="M2327" s="186">
        <v>31.01</v>
      </c>
      <c r="N2327" s="187">
        <f>IF(Tabla2[[#This Row],[LECHE RETIRO DIA]]&lt;&gt;ISBLANK(Tabla2[[#This Row],[LECHE RETIRO DIA]]),SUM(Tabla2[[#This Row],[LECHE TANQUE DIA]:[LECHE RETIRO DIA]]),SUM(Tabla2[[#This Row],[LECHE TANQUE DIA]:[LECHE AUTOCONSUMO DIA]]))</f>
        <v>2164</v>
      </c>
      <c r="O2327" s="188">
        <f t="shared" si="522"/>
        <v>0.972735674676525</v>
      </c>
      <c r="P2327" s="189">
        <f t="shared" si="523"/>
        <v>22.081632653061224</v>
      </c>
      <c r="Q2327" s="189">
        <f t="shared" si="524"/>
        <v>21.479591836734695</v>
      </c>
      <c r="R2327" s="189">
        <f t="shared" si="525"/>
        <v>2.5</v>
      </c>
      <c r="S2327" s="189">
        <f t="shared" si="526"/>
        <v>3.6066666666666665</v>
      </c>
      <c r="T2327" s="189">
        <f t="shared" si="527"/>
        <v>6.1224489795918364</v>
      </c>
      <c r="U2327" s="189">
        <f t="shared" si="528"/>
        <v>92.478632478632491</v>
      </c>
      <c r="V2327" s="189">
        <f t="shared" si="529"/>
        <v>4.1880341880341883</v>
      </c>
      <c r="W2327" s="189">
        <f>IFERROR(H2327/M2327,Tabla2[[#This Row],[CARGA PRODUCCION (ANIMALES/HA)]])</f>
        <v>3.1602708803611739</v>
      </c>
      <c r="X2327" s="190"/>
      <c r="Y2327" s="190"/>
      <c r="Z2327" s="190"/>
      <c r="AA2327" s="191"/>
      <c r="AB2327" s="188" t="str">
        <f t="shared" si="530"/>
        <v/>
      </c>
      <c r="AC2327" s="192" t="str">
        <f t="shared" si="531"/>
        <v/>
      </c>
      <c r="AD2327" s="185"/>
    </row>
    <row r="2328" spans="1:30">
      <c r="A2328" s="184">
        <v>45272</v>
      </c>
      <c r="B2328" s="185" t="s">
        <v>83</v>
      </c>
      <c r="C2328" s="185">
        <v>2486</v>
      </c>
      <c r="D2328" s="185">
        <v>60</v>
      </c>
      <c r="E2328" s="185">
        <v>9</v>
      </c>
      <c r="F2328" s="185"/>
      <c r="G2328" s="185">
        <v>120</v>
      </c>
      <c r="H2328" s="185">
        <v>133</v>
      </c>
      <c r="I2328" s="185">
        <v>1</v>
      </c>
      <c r="J2328" s="185">
        <v>15</v>
      </c>
      <c r="K2328" s="185">
        <v>680</v>
      </c>
      <c r="L2328" s="185">
        <v>29.8</v>
      </c>
      <c r="M2328" s="186">
        <v>36.590000000000003</v>
      </c>
      <c r="N2328" s="187">
        <f>IF(Tabla2[[#This Row],[LECHE RETIRO DIA]]&lt;&gt;ISBLANK(Tabla2[[#This Row],[LECHE RETIRO DIA]]),SUM(Tabla2[[#This Row],[LECHE TANQUE DIA]:[LECHE RETIRO DIA]]),SUM(Tabla2[[#This Row],[LECHE TANQUE DIA]:[LECHE AUTOCONSUMO DIA]]))</f>
        <v>2555</v>
      </c>
      <c r="O2328" s="188">
        <f t="shared" si="522"/>
        <v>0.97299412915851269</v>
      </c>
      <c r="P2328" s="189">
        <f t="shared" si="523"/>
        <v>21.291666666666668</v>
      </c>
      <c r="Q2328" s="189">
        <f t="shared" si="524"/>
        <v>20.716666666666665</v>
      </c>
      <c r="R2328" s="189">
        <f t="shared" si="525"/>
        <v>4</v>
      </c>
      <c r="S2328" s="189">
        <f t="shared" si="526"/>
        <v>3.7573529411764706</v>
      </c>
      <c r="T2328" s="189">
        <f t="shared" si="527"/>
        <v>5.666666666666667</v>
      </c>
      <c r="U2328" s="189">
        <f t="shared" si="528"/>
        <v>85.738255033557039</v>
      </c>
      <c r="V2328" s="189">
        <f t="shared" si="529"/>
        <v>4.0268456375838921</v>
      </c>
      <c r="W2328" s="189">
        <f>IFERROR(H2328/M2328,Tabla2[[#This Row],[CARGA PRODUCCION (ANIMALES/HA)]])</f>
        <v>3.6348729160972941</v>
      </c>
      <c r="X2328" s="190"/>
      <c r="Y2328" s="190"/>
      <c r="Z2328" s="190"/>
      <c r="AA2328" s="191"/>
      <c r="AB2328" s="188" t="str">
        <f t="shared" si="530"/>
        <v/>
      </c>
      <c r="AC2328" s="192" t="str">
        <f t="shared" si="531"/>
        <v/>
      </c>
      <c r="AD2328" s="185"/>
    </row>
    <row r="2329" spans="1:30">
      <c r="A2329" s="184">
        <v>45272</v>
      </c>
      <c r="B2329" s="185" t="s">
        <v>85</v>
      </c>
      <c r="C2329" s="185">
        <v>2002</v>
      </c>
      <c r="D2329" s="185">
        <v>60</v>
      </c>
      <c r="E2329" s="185">
        <v>9</v>
      </c>
      <c r="F2329" s="185"/>
      <c r="G2329" s="185">
        <v>100</v>
      </c>
      <c r="H2329" s="185">
        <v>110</v>
      </c>
      <c r="I2329" s="185">
        <v>0</v>
      </c>
      <c r="J2329" s="185">
        <v>5</v>
      </c>
      <c r="K2329" s="185">
        <v>480</v>
      </c>
      <c r="L2329" s="185">
        <v>26.01</v>
      </c>
      <c r="M2329" s="186">
        <v>34.119999999999997</v>
      </c>
      <c r="N2329" s="187">
        <f>IF(Tabla2[[#This Row],[LECHE RETIRO DIA]]&lt;&gt;ISBLANK(Tabla2[[#This Row],[LECHE RETIRO DIA]]),SUM(Tabla2[[#This Row],[LECHE TANQUE DIA]:[LECHE RETIRO DIA]]),SUM(Tabla2[[#This Row],[LECHE TANQUE DIA]:[LECHE AUTOCONSUMO DIA]]))</f>
        <v>2071</v>
      </c>
      <c r="O2329" s="188">
        <f t="shared" si="522"/>
        <v>0.96668276195074843</v>
      </c>
      <c r="P2329" s="189">
        <f t="shared" si="523"/>
        <v>20.71</v>
      </c>
      <c r="Q2329" s="189">
        <f t="shared" si="524"/>
        <v>20.02</v>
      </c>
      <c r="R2329" s="189">
        <f t="shared" si="525"/>
        <v>12</v>
      </c>
      <c r="S2329" s="189">
        <f t="shared" si="526"/>
        <v>4.3145833333333332</v>
      </c>
      <c r="T2329" s="189">
        <f t="shared" si="527"/>
        <v>4.8</v>
      </c>
      <c r="U2329" s="189">
        <f t="shared" si="528"/>
        <v>79.623221837754699</v>
      </c>
      <c r="V2329" s="189">
        <f t="shared" si="529"/>
        <v>3.8446751249519413</v>
      </c>
      <c r="W2329" s="189">
        <f>IFERROR(H2329/M2329,Tabla2[[#This Row],[CARGA PRODUCCION (ANIMALES/HA)]])</f>
        <v>3.2239155920281362</v>
      </c>
      <c r="X2329" s="190"/>
      <c r="Y2329" s="190"/>
      <c r="Z2329" s="190"/>
      <c r="AA2329" s="191"/>
      <c r="AB2329" s="188" t="str">
        <f t="shared" si="530"/>
        <v/>
      </c>
      <c r="AC2329" s="192" t="str">
        <f t="shared" si="531"/>
        <v/>
      </c>
      <c r="AD2329" s="185"/>
    </row>
    <row r="2330" spans="1:30">
      <c r="A2330" s="184">
        <v>45272</v>
      </c>
      <c r="B2330" s="185" t="s">
        <v>88</v>
      </c>
      <c r="C2330" s="185">
        <v>837</v>
      </c>
      <c r="D2330" s="185">
        <v>40</v>
      </c>
      <c r="E2330" s="185">
        <v>5</v>
      </c>
      <c r="F2330" s="185"/>
      <c r="G2330" s="185">
        <v>44</v>
      </c>
      <c r="H2330" s="185">
        <v>44</v>
      </c>
      <c r="I2330" s="185">
        <v>2</v>
      </c>
      <c r="J2330" s="185">
        <v>6</v>
      </c>
      <c r="K2330" s="185">
        <v>180</v>
      </c>
      <c r="L2330" s="185">
        <v>14</v>
      </c>
      <c r="M2330" s="186">
        <v>15</v>
      </c>
      <c r="N2330" s="187">
        <f>IF(Tabla2[[#This Row],[LECHE RETIRO DIA]]&lt;&gt;ISBLANK(Tabla2[[#This Row],[LECHE RETIRO DIA]]),SUM(Tabla2[[#This Row],[LECHE TANQUE DIA]:[LECHE RETIRO DIA]]),SUM(Tabla2[[#This Row],[LECHE TANQUE DIA]:[LECHE AUTOCONSUMO DIA]]))</f>
        <v>882</v>
      </c>
      <c r="O2330" s="188">
        <f t="shared" si="522"/>
        <v>0.94897959183673475</v>
      </c>
      <c r="P2330" s="189">
        <f t="shared" si="523"/>
        <v>20.045454545454547</v>
      </c>
      <c r="Q2330" s="189">
        <f t="shared" si="524"/>
        <v>19.022727272727273</v>
      </c>
      <c r="R2330" s="189">
        <f t="shared" si="525"/>
        <v>6.666666666666667</v>
      </c>
      <c r="S2330" s="189">
        <f t="shared" si="526"/>
        <v>4.9000000000000004</v>
      </c>
      <c r="T2330" s="189">
        <f t="shared" si="527"/>
        <v>4.0909090909090908</v>
      </c>
      <c r="U2330" s="189">
        <f t="shared" si="528"/>
        <v>63</v>
      </c>
      <c r="V2330" s="189">
        <f t="shared" si="529"/>
        <v>3.1428571428571428</v>
      </c>
      <c r="W2330" s="189">
        <f>IFERROR(H2330/M2330,Tabla2[[#This Row],[CARGA PRODUCCION (ANIMALES/HA)]])</f>
        <v>2.9333333333333331</v>
      </c>
      <c r="X2330" s="190"/>
      <c r="Y2330" s="190"/>
      <c r="Z2330" s="190"/>
      <c r="AA2330" s="191"/>
      <c r="AB2330" s="188" t="str">
        <f t="shared" si="530"/>
        <v/>
      </c>
      <c r="AC2330" s="192" t="str">
        <f t="shared" si="531"/>
        <v/>
      </c>
      <c r="AD2330" s="185"/>
    </row>
    <row r="2331" spans="1:30">
      <c r="A2331" s="184">
        <v>45273</v>
      </c>
      <c r="B2331" s="185" t="s">
        <v>81</v>
      </c>
      <c r="C2331" s="185">
        <v>2067</v>
      </c>
      <c r="D2331" s="185">
        <v>50</v>
      </c>
      <c r="E2331" s="185">
        <v>9</v>
      </c>
      <c r="F2331" s="185"/>
      <c r="G2331" s="185">
        <v>98</v>
      </c>
      <c r="H2331" s="185">
        <v>98</v>
      </c>
      <c r="I2331" s="185">
        <v>1</v>
      </c>
      <c r="J2331" s="185">
        <v>20</v>
      </c>
      <c r="K2331" s="185">
        <v>600</v>
      </c>
      <c r="L2331" s="185">
        <v>23.4</v>
      </c>
      <c r="M2331" s="186">
        <v>31.01</v>
      </c>
      <c r="N2331" s="187">
        <f>IF(Tabla2[[#This Row],[LECHE RETIRO DIA]]&lt;&gt;ISBLANK(Tabla2[[#This Row],[LECHE RETIRO DIA]]),SUM(Tabla2[[#This Row],[LECHE TANQUE DIA]:[LECHE RETIRO DIA]]),SUM(Tabla2[[#This Row],[LECHE TANQUE DIA]:[LECHE AUTOCONSUMO DIA]]))</f>
        <v>2126</v>
      </c>
      <c r="O2331" s="188">
        <f t="shared" si="522"/>
        <v>0.97224835371589835</v>
      </c>
      <c r="P2331" s="189">
        <f t="shared" si="523"/>
        <v>21.693877551020407</v>
      </c>
      <c r="Q2331" s="189">
        <f t="shared" si="524"/>
        <v>21.091836734693878</v>
      </c>
      <c r="R2331" s="189">
        <f t="shared" si="525"/>
        <v>2.5</v>
      </c>
      <c r="S2331" s="189">
        <f t="shared" si="526"/>
        <v>3.5433333333333334</v>
      </c>
      <c r="T2331" s="189">
        <f t="shared" si="527"/>
        <v>6.1224489795918364</v>
      </c>
      <c r="U2331" s="189">
        <f t="shared" si="528"/>
        <v>90.854700854700866</v>
      </c>
      <c r="V2331" s="189">
        <f t="shared" si="529"/>
        <v>4.1880341880341883</v>
      </c>
      <c r="W2331" s="189">
        <f>IFERROR(H2331/M2331,Tabla2[[#This Row],[CARGA PRODUCCION (ANIMALES/HA)]])</f>
        <v>3.1602708803611739</v>
      </c>
      <c r="X2331" s="190"/>
      <c r="Y2331" s="190"/>
      <c r="Z2331" s="190"/>
      <c r="AA2331" s="191"/>
      <c r="AB2331" s="188" t="str">
        <f t="shared" si="530"/>
        <v/>
      </c>
      <c r="AC2331" s="192" t="str">
        <f t="shared" si="531"/>
        <v/>
      </c>
      <c r="AD2331" s="185"/>
    </row>
    <row r="2332" spans="1:30">
      <c r="A2332" s="184">
        <v>45273</v>
      </c>
      <c r="B2332" s="185" t="s">
        <v>83</v>
      </c>
      <c r="C2332" s="185">
        <v>2372</v>
      </c>
      <c r="D2332" s="185">
        <v>60</v>
      </c>
      <c r="E2332" s="185">
        <v>9</v>
      </c>
      <c r="F2332" s="185"/>
      <c r="G2332" s="185">
        <v>116</v>
      </c>
      <c r="H2332" s="185">
        <v>133</v>
      </c>
      <c r="I2332" s="185">
        <v>1</v>
      </c>
      <c r="J2332" s="185">
        <v>15</v>
      </c>
      <c r="K2332" s="185">
        <v>680</v>
      </c>
      <c r="L2332" s="185">
        <v>29.8</v>
      </c>
      <c r="M2332" s="186">
        <v>36.590000000000003</v>
      </c>
      <c r="N2332" s="187">
        <f>IF(Tabla2[[#This Row],[LECHE RETIRO DIA]]&lt;&gt;ISBLANK(Tabla2[[#This Row],[LECHE RETIRO DIA]]),SUM(Tabla2[[#This Row],[LECHE TANQUE DIA]:[LECHE RETIRO DIA]]),SUM(Tabla2[[#This Row],[LECHE TANQUE DIA]:[LECHE AUTOCONSUMO DIA]]))</f>
        <v>2441</v>
      </c>
      <c r="O2332" s="188">
        <f t="shared" si="522"/>
        <v>0.97173289635395332</v>
      </c>
      <c r="P2332" s="189">
        <f t="shared" si="523"/>
        <v>21.043103448275861</v>
      </c>
      <c r="Q2332" s="189">
        <f t="shared" si="524"/>
        <v>20.448275862068964</v>
      </c>
      <c r="R2332" s="189">
        <f t="shared" si="525"/>
        <v>4</v>
      </c>
      <c r="S2332" s="189">
        <f t="shared" si="526"/>
        <v>3.5897058823529413</v>
      </c>
      <c r="T2332" s="189">
        <f t="shared" si="527"/>
        <v>5.8620689655172411</v>
      </c>
      <c r="U2332" s="189">
        <f t="shared" si="528"/>
        <v>81.912751677852341</v>
      </c>
      <c r="V2332" s="189">
        <f t="shared" si="529"/>
        <v>3.8926174496644292</v>
      </c>
      <c r="W2332" s="189">
        <f>IFERROR(H2332/M2332,Tabla2[[#This Row],[CARGA PRODUCCION (ANIMALES/HA)]])</f>
        <v>3.6348729160972941</v>
      </c>
      <c r="X2332" s="190"/>
      <c r="Y2332" s="190"/>
      <c r="Z2332" s="190"/>
      <c r="AA2332" s="191"/>
      <c r="AB2332" s="188" t="str">
        <f t="shared" si="530"/>
        <v/>
      </c>
      <c r="AC2332" s="192" t="str">
        <f t="shared" si="531"/>
        <v/>
      </c>
      <c r="AD2332" s="185"/>
    </row>
    <row r="2333" spans="1:30">
      <c r="A2333" s="184">
        <v>45273</v>
      </c>
      <c r="B2333" s="185" t="s">
        <v>85</v>
      </c>
      <c r="C2333" s="185">
        <v>1998</v>
      </c>
      <c r="D2333" s="185">
        <v>60</v>
      </c>
      <c r="E2333" s="185">
        <v>9</v>
      </c>
      <c r="F2333" s="185"/>
      <c r="G2333" s="185">
        <v>100</v>
      </c>
      <c r="H2333" s="185">
        <v>110</v>
      </c>
      <c r="I2333" s="185">
        <v>0</v>
      </c>
      <c r="J2333" s="185">
        <v>5</v>
      </c>
      <c r="K2333" s="185">
        <v>480</v>
      </c>
      <c r="L2333" s="185">
        <v>26.01</v>
      </c>
      <c r="M2333" s="186">
        <v>34.119999999999997</v>
      </c>
      <c r="N2333" s="187">
        <f>IF(Tabla2[[#This Row],[LECHE RETIRO DIA]]&lt;&gt;ISBLANK(Tabla2[[#This Row],[LECHE RETIRO DIA]]),SUM(Tabla2[[#This Row],[LECHE TANQUE DIA]:[LECHE RETIRO DIA]]),SUM(Tabla2[[#This Row],[LECHE TANQUE DIA]:[LECHE AUTOCONSUMO DIA]]))</f>
        <v>2067</v>
      </c>
      <c r="O2333" s="188">
        <f t="shared" si="522"/>
        <v>0.96661828737300437</v>
      </c>
      <c r="P2333" s="189">
        <f t="shared" si="523"/>
        <v>20.67</v>
      </c>
      <c r="Q2333" s="189">
        <f t="shared" si="524"/>
        <v>19.98</v>
      </c>
      <c r="R2333" s="189">
        <f t="shared" si="525"/>
        <v>12</v>
      </c>
      <c r="S2333" s="189">
        <f t="shared" si="526"/>
        <v>4.3062500000000004</v>
      </c>
      <c r="T2333" s="189">
        <f t="shared" si="527"/>
        <v>4.8</v>
      </c>
      <c r="U2333" s="189">
        <f t="shared" si="528"/>
        <v>79.469434832756633</v>
      </c>
      <c r="V2333" s="189">
        <f t="shared" si="529"/>
        <v>3.8446751249519413</v>
      </c>
      <c r="W2333" s="189">
        <f>IFERROR(H2333/M2333,Tabla2[[#This Row],[CARGA PRODUCCION (ANIMALES/HA)]])</f>
        <v>3.2239155920281362</v>
      </c>
      <c r="X2333" s="190"/>
      <c r="Y2333" s="190"/>
      <c r="Z2333" s="190"/>
      <c r="AA2333" s="191"/>
      <c r="AB2333" s="188" t="str">
        <f t="shared" si="530"/>
        <v/>
      </c>
      <c r="AC2333" s="192" t="str">
        <f t="shared" si="531"/>
        <v/>
      </c>
      <c r="AD2333" s="185"/>
    </row>
    <row r="2334" spans="1:30">
      <c r="A2334" s="184">
        <v>45273</v>
      </c>
      <c r="B2334" s="185" t="s">
        <v>88</v>
      </c>
      <c r="C2334" s="185">
        <v>807</v>
      </c>
      <c r="D2334" s="185">
        <v>40</v>
      </c>
      <c r="E2334" s="185">
        <v>5</v>
      </c>
      <c r="F2334" s="185"/>
      <c r="G2334" s="185">
        <v>44</v>
      </c>
      <c r="H2334" s="185">
        <v>44</v>
      </c>
      <c r="I2334" s="185">
        <v>2</v>
      </c>
      <c r="J2334" s="185">
        <v>6</v>
      </c>
      <c r="K2334" s="185">
        <v>180</v>
      </c>
      <c r="L2334" s="185">
        <v>14</v>
      </c>
      <c r="M2334" s="186">
        <v>15</v>
      </c>
      <c r="N2334" s="187">
        <f>IF(Tabla2[[#This Row],[LECHE RETIRO DIA]]&lt;&gt;ISBLANK(Tabla2[[#This Row],[LECHE RETIRO DIA]]),SUM(Tabla2[[#This Row],[LECHE TANQUE DIA]:[LECHE RETIRO DIA]]),SUM(Tabla2[[#This Row],[LECHE TANQUE DIA]:[LECHE AUTOCONSUMO DIA]]))</f>
        <v>852</v>
      </c>
      <c r="O2334" s="188">
        <f t="shared" si="522"/>
        <v>0.94718309859154926</v>
      </c>
      <c r="P2334" s="189">
        <f t="shared" si="523"/>
        <v>19.363636363636363</v>
      </c>
      <c r="Q2334" s="189">
        <f t="shared" si="524"/>
        <v>18.34090909090909</v>
      </c>
      <c r="R2334" s="189">
        <f t="shared" si="525"/>
        <v>6.666666666666667</v>
      </c>
      <c r="S2334" s="189">
        <f t="shared" si="526"/>
        <v>4.7333333333333334</v>
      </c>
      <c r="T2334" s="189">
        <f t="shared" si="527"/>
        <v>4.0909090909090908</v>
      </c>
      <c r="U2334" s="189">
        <f t="shared" si="528"/>
        <v>60.857142857142854</v>
      </c>
      <c r="V2334" s="189">
        <f t="shared" si="529"/>
        <v>3.1428571428571428</v>
      </c>
      <c r="W2334" s="189">
        <f>IFERROR(H2334/M2334,Tabla2[[#This Row],[CARGA PRODUCCION (ANIMALES/HA)]])</f>
        <v>2.9333333333333331</v>
      </c>
      <c r="X2334" s="190"/>
      <c r="Y2334" s="190"/>
      <c r="Z2334" s="190"/>
      <c r="AA2334" s="191"/>
      <c r="AB2334" s="188" t="str">
        <f t="shared" si="530"/>
        <v/>
      </c>
      <c r="AC2334" s="192" t="str">
        <f t="shared" si="531"/>
        <v/>
      </c>
      <c r="AD2334" s="185"/>
    </row>
    <row r="2335" spans="1:30">
      <c r="A2335" s="184">
        <v>45274</v>
      </c>
      <c r="B2335" s="185" t="s">
        <v>81</v>
      </c>
      <c r="C2335" s="185">
        <v>2114</v>
      </c>
      <c r="D2335" s="185">
        <v>80</v>
      </c>
      <c r="E2335" s="185">
        <v>9</v>
      </c>
      <c r="F2335" s="185"/>
      <c r="G2335" s="185">
        <v>98</v>
      </c>
      <c r="H2335" s="185">
        <v>98</v>
      </c>
      <c r="I2335" s="185">
        <v>1</v>
      </c>
      <c r="J2335" s="185">
        <v>20</v>
      </c>
      <c r="K2335" s="185">
        <v>600</v>
      </c>
      <c r="L2335" s="185">
        <v>23.4</v>
      </c>
      <c r="M2335" s="186">
        <v>31.01</v>
      </c>
      <c r="N2335" s="187">
        <f>IF(Tabla2[[#This Row],[LECHE RETIRO DIA]]&lt;&gt;ISBLANK(Tabla2[[#This Row],[LECHE RETIRO DIA]]),SUM(Tabla2[[#This Row],[LECHE TANQUE DIA]:[LECHE RETIRO DIA]]),SUM(Tabla2[[#This Row],[LECHE TANQUE DIA]:[LECHE AUTOCONSUMO DIA]]))</f>
        <v>2203</v>
      </c>
      <c r="O2335" s="188">
        <f t="shared" si="522"/>
        <v>0.95960054471175671</v>
      </c>
      <c r="P2335" s="189">
        <f t="shared" si="523"/>
        <v>22.479591836734695</v>
      </c>
      <c r="Q2335" s="189">
        <f t="shared" si="524"/>
        <v>21.571428571428573</v>
      </c>
      <c r="R2335" s="189">
        <f t="shared" si="525"/>
        <v>4</v>
      </c>
      <c r="S2335" s="189">
        <f t="shared" si="526"/>
        <v>3.6716666666666669</v>
      </c>
      <c r="T2335" s="189">
        <f t="shared" si="527"/>
        <v>6.1224489795918364</v>
      </c>
      <c r="U2335" s="189">
        <f t="shared" si="528"/>
        <v>94.145299145299148</v>
      </c>
      <c r="V2335" s="189">
        <f t="shared" si="529"/>
        <v>4.1880341880341883</v>
      </c>
      <c r="W2335" s="189">
        <f>IFERROR(H2335/M2335,Tabla2[[#This Row],[CARGA PRODUCCION (ANIMALES/HA)]])</f>
        <v>3.1602708803611739</v>
      </c>
      <c r="X2335" s="190"/>
      <c r="Y2335" s="190"/>
      <c r="Z2335" s="190"/>
      <c r="AA2335" s="191"/>
      <c r="AB2335" s="188" t="str">
        <f t="shared" si="530"/>
        <v/>
      </c>
      <c r="AC2335" s="192" t="str">
        <f t="shared" si="531"/>
        <v/>
      </c>
      <c r="AD2335" s="185"/>
    </row>
    <row r="2336" spans="1:30">
      <c r="A2336" s="184">
        <v>45274</v>
      </c>
      <c r="B2336" s="7" t="s">
        <v>83</v>
      </c>
      <c r="C2336" s="185">
        <v>2486</v>
      </c>
      <c r="D2336" s="185">
        <v>60</v>
      </c>
      <c r="E2336" s="185">
        <v>9</v>
      </c>
      <c r="F2336" s="185"/>
      <c r="G2336" s="185">
        <v>118</v>
      </c>
      <c r="H2336" s="185">
        <v>128</v>
      </c>
      <c r="I2336" s="185">
        <v>1</v>
      </c>
      <c r="J2336" s="185">
        <v>15</v>
      </c>
      <c r="K2336" s="185">
        <v>680</v>
      </c>
      <c r="L2336" s="185">
        <v>29.8</v>
      </c>
      <c r="M2336" s="186">
        <v>36.590000000000003</v>
      </c>
      <c r="N2336" s="187">
        <f>IF(Tabla2[[#This Row],[LECHE RETIRO DIA]]&lt;&gt;ISBLANK(Tabla2[[#This Row],[LECHE RETIRO DIA]]),SUM(Tabla2[[#This Row],[LECHE TANQUE DIA]:[LECHE RETIRO DIA]]),SUM(Tabla2[[#This Row],[LECHE TANQUE DIA]:[LECHE AUTOCONSUMO DIA]]))</f>
        <v>2555</v>
      </c>
      <c r="O2336" s="188">
        <f t="shared" si="522"/>
        <v>0.97299412915851269</v>
      </c>
      <c r="P2336" s="189">
        <f t="shared" si="523"/>
        <v>21.652542372881356</v>
      </c>
      <c r="Q2336" s="189">
        <f t="shared" si="524"/>
        <v>21.067796610169491</v>
      </c>
      <c r="R2336" s="189">
        <f t="shared" si="525"/>
        <v>4</v>
      </c>
      <c r="S2336" s="189">
        <f t="shared" si="526"/>
        <v>3.7573529411764706</v>
      </c>
      <c r="T2336" s="189">
        <f t="shared" si="527"/>
        <v>5.7627118644067794</v>
      </c>
      <c r="U2336" s="189">
        <f t="shared" si="528"/>
        <v>85.738255033557039</v>
      </c>
      <c r="V2336" s="189">
        <f t="shared" si="529"/>
        <v>3.9597315436241609</v>
      </c>
      <c r="W2336" s="189">
        <f>IFERROR(H2336/M2336,Tabla2[[#This Row],[CARGA PRODUCCION (ANIMALES/HA)]])</f>
        <v>3.4982235583492756</v>
      </c>
      <c r="X2336" s="190"/>
      <c r="Y2336" s="190"/>
      <c r="Z2336" s="190"/>
      <c r="AA2336" s="191"/>
      <c r="AB2336" s="188" t="str">
        <f t="shared" si="530"/>
        <v/>
      </c>
      <c r="AC2336" s="192" t="str">
        <f t="shared" si="531"/>
        <v/>
      </c>
      <c r="AD2336" s="185"/>
    </row>
    <row r="2337" spans="1:30">
      <c r="A2337" s="184">
        <v>45274</v>
      </c>
      <c r="B2337" s="7" t="s">
        <v>85</v>
      </c>
      <c r="C2337" s="185">
        <v>1978</v>
      </c>
      <c r="D2337" s="185">
        <v>60</v>
      </c>
      <c r="E2337" s="185">
        <v>9</v>
      </c>
      <c r="F2337" s="185"/>
      <c r="G2337" s="185">
        <v>100</v>
      </c>
      <c r="H2337" s="185">
        <v>110</v>
      </c>
      <c r="I2337" s="185">
        <v>0</v>
      </c>
      <c r="J2337" s="185">
        <v>5</v>
      </c>
      <c r="K2337" s="185">
        <v>480</v>
      </c>
      <c r="L2337" s="185">
        <v>26.01</v>
      </c>
      <c r="M2337" s="186">
        <v>34.119999999999997</v>
      </c>
      <c r="N2337" s="187">
        <f>IF(Tabla2[[#This Row],[LECHE RETIRO DIA]]&lt;&gt;ISBLANK(Tabla2[[#This Row],[LECHE RETIRO DIA]]),SUM(Tabla2[[#This Row],[LECHE TANQUE DIA]:[LECHE RETIRO DIA]]),SUM(Tabla2[[#This Row],[LECHE TANQUE DIA]:[LECHE AUTOCONSUMO DIA]]))</f>
        <v>2047</v>
      </c>
      <c r="O2337" s="188">
        <f t="shared" si="522"/>
        <v>0.9662921348314607</v>
      </c>
      <c r="P2337" s="189">
        <f t="shared" si="523"/>
        <v>20.47</v>
      </c>
      <c r="Q2337" s="189">
        <f t="shared" si="524"/>
        <v>19.78</v>
      </c>
      <c r="R2337" s="189">
        <f t="shared" si="525"/>
        <v>12</v>
      </c>
      <c r="S2337" s="189">
        <f t="shared" si="526"/>
        <v>4.2645833333333334</v>
      </c>
      <c r="T2337" s="189">
        <f t="shared" si="527"/>
        <v>4.8</v>
      </c>
      <c r="U2337" s="189">
        <f t="shared" si="528"/>
        <v>78.700499807766235</v>
      </c>
      <c r="V2337" s="189">
        <f t="shared" si="529"/>
        <v>3.8446751249519413</v>
      </c>
      <c r="W2337" s="189">
        <f>IFERROR(H2337/M2337,Tabla2[[#This Row],[CARGA PRODUCCION (ANIMALES/HA)]])</f>
        <v>3.2239155920281362</v>
      </c>
      <c r="X2337" s="190"/>
      <c r="Y2337" s="190"/>
      <c r="Z2337" s="190"/>
      <c r="AA2337" s="191"/>
      <c r="AB2337" s="188" t="str">
        <f t="shared" si="530"/>
        <v/>
      </c>
      <c r="AC2337" s="192" t="str">
        <f t="shared" si="531"/>
        <v/>
      </c>
      <c r="AD2337" s="185"/>
    </row>
    <row r="2338" spans="1:30">
      <c r="A2338" s="184">
        <v>45274</v>
      </c>
      <c r="B2338" s="7" t="s">
        <v>88</v>
      </c>
      <c r="C2338" s="185">
        <v>816</v>
      </c>
      <c r="D2338" s="185">
        <v>40</v>
      </c>
      <c r="E2338" s="185">
        <v>5</v>
      </c>
      <c r="F2338" s="185"/>
      <c r="G2338" s="185">
        <v>44</v>
      </c>
      <c r="H2338" s="185">
        <v>44</v>
      </c>
      <c r="I2338" s="185">
        <v>1</v>
      </c>
      <c r="J2338" s="185">
        <v>6</v>
      </c>
      <c r="K2338" s="185">
        <v>180</v>
      </c>
      <c r="L2338" s="185">
        <v>14</v>
      </c>
      <c r="M2338" s="186">
        <v>15</v>
      </c>
      <c r="N2338" s="187">
        <f>IF(Tabla2[[#This Row],[LECHE RETIRO DIA]]&lt;&gt;ISBLANK(Tabla2[[#This Row],[LECHE RETIRO DIA]]),SUM(Tabla2[[#This Row],[LECHE TANQUE DIA]:[LECHE RETIRO DIA]]),SUM(Tabla2[[#This Row],[LECHE TANQUE DIA]:[LECHE AUTOCONSUMO DIA]]))</f>
        <v>861</v>
      </c>
      <c r="O2338" s="188">
        <f t="shared" si="522"/>
        <v>0.94773519163763065</v>
      </c>
      <c r="P2338" s="189">
        <f t="shared" si="523"/>
        <v>19.568181818181817</v>
      </c>
      <c r="Q2338" s="189">
        <f t="shared" si="524"/>
        <v>18.545454545454547</v>
      </c>
      <c r="R2338" s="189">
        <f t="shared" si="525"/>
        <v>6.666666666666667</v>
      </c>
      <c r="S2338" s="189">
        <f t="shared" si="526"/>
        <v>4.7833333333333332</v>
      </c>
      <c r="T2338" s="189">
        <f t="shared" si="527"/>
        <v>4.0909090909090908</v>
      </c>
      <c r="U2338" s="189">
        <f t="shared" si="528"/>
        <v>61.5</v>
      </c>
      <c r="V2338" s="189">
        <f t="shared" si="529"/>
        <v>3.1428571428571428</v>
      </c>
      <c r="W2338" s="189">
        <f>IFERROR(H2338/M2338,Tabla2[[#This Row],[CARGA PRODUCCION (ANIMALES/HA)]])</f>
        <v>2.9333333333333331</v>
      </c>
      <c r="X2338" s="190"/>
      <c r="Y2338" s="190"/>
      <c r="Z2338" s="190"/>
      <c r="AA2338" s="191"/>
      <c r="AB2338" s="188" t="str">
        <f t="shared" si="530"/>
        <v/>
      </c>
      <c r="AC2338" s="192" t="str">
        <f t="shared" si="531"/>
        <v/>
      </c>
      <c r="AD2338" s="185"/>
    </row>
    <row r="2339" spans="1:30">
      <c r="A2339" s="184">
        <v>45275</v>
      </c>
      <c r="B2339" s="185" t="s">
        <v>81</v>
      </c>
      <c r="C2339" s="185">
        <v>2114</v>
      </c>
      <c r="D2339" s="185">
        <v>80</v>
      </c>
      <c r="E2339" s="185">
        <v>9</v>
      </c>
      <c r="F2339" s="185"/>
      <c r="G2339" s="185">
        <v>98</v>
      </c>
      <c r="H2339" s="185">
        <v>98</v>
      </c>
      <c r="I2339" s="185">
        <v>1</v>
      </c>
      <c r="J2339" s="185">
        <v>20</v>
      </c>
      <c r="K2339" s="185">
        <v>600</v>
      </c>
      <c r="L2339" s="185">
        <v>23.4</v>
      </c>
      <c r="M2339" s="186">
        <v>31.01</v>
      </c>
      <c r="N2339" s="187">
        <f>IF(Tabla2[[#This Row],[LECHE RETIRO DIA]]&lt;&gt;ISBLANK(Tabla2[[#This Row],[LECHE RETIRO DIA]]),SUM(Tabla2[[#This Row],[LECHE TANQUE DIA]:[LECHE RETIRO DIA]]),SUM(Tabla2[[#This Row],[LECHE TANQUE DIA]:[LECHE AUTOCONSUMO DIA]]))</f>
        <v>2203</v>
      </c>
      <c r="O2339" s="188">
        <f t="shared" si="522"/>
        <v>0.95960054471175671</v>
      </c>
      <c r="P2339" s="189">
        <f t="shared" si="523"/>
        <v>22.479591836734695</v>
      </c>
      <c r="Q2339" s="189">
        <f t="shared" si="524"/>
        <v>21.571428571428573</v>
      </c>
      <c r="R2339" s="189">
        <f t="shared" si="525"/>
        <v>4</v>
      </c>
      <c r="S2339" s="189">
        <f t="shared" si="526"/>
        <v>3.6716666666666669</v>
      </c>
      <c r="T2339" s="189">
        <f t="shared" si="527"/>
        <v>6.1224489795918364</v>
      </c>
      <c r="U2339" s="189">
        <f t="shared" si="528"/>
        <v>94.145299145299148</v>
      </c>
      <c r="V2339" s="189">
        <f t="shared" si="529"/>
        <v>4.1880341880341883</v>
      </c>
      <c r="W2339" s="189">
        <f>IFERROR(H2339/M2339,Tabla2[[#This Row],[CARGA PRODUCCION (ANIMALES/HA)]])</f>
        <v>3.1602708803611739</v>
      </c>
      <c r="X2339" s="190"/>
      <c r="Y2339" s="190"/>
      <c r="Z2339" s="190"/>
      <c r="AA2339" s="191"/>
      <c r="AB2339" s="188" t="str">
        <f t="shared" si="530"/>
        <v/>
      </c>
      <c r="AC2339" s="192" t="str">
        <f t="shared" si="531"/>
        <v/>
      </c>
      <c r="AD2339" s="185"/>
    </row>
    <row r="2340" spans="1:30">
      <c r="A2340" s="184">
        <v>45275</v>
      </c>
      <c r="B2340" s="185" t="s">
        <v>83</v>
      </c>
      <c r="C2340" s="185">
        <v>2362</v>
      </c>
      <c r="D2340" s="185">
        <v>60</v>
      </c>
      <c r="E2340" s="185">
        <v>9</v>
      </c>
      <c r="F2340" s="185"/>
      <c r="G2340" s="185">
        <v>118</v>
      </c>
      <c r="H2340" s="185">
        <v>128</v>
      </c>
      <c r="I2340" s="185">
        <v>1</v>
      </c>
      <c r="J2340" s="185">
        <v>15</v>
      </c>
      <c r="K2340" s="185">
        <v>680</v>
      </c>
      <c r="L2340" s="185">
        <v>29.8</v>
      </c>
      <c r="M2340" s="186">
        <v>36.590000000000003</v>
      </c>
      <c r="N2340" s="187">
        <f>IF(Tabla2[[#This Row],[LECHE RETIRO DIA]]&lt;&gt;ISBLANK(Tabla2[[#This Row],[LECHE RETIRO DIA]]),SUM(Tabla2[[#This Row],[LECHE TANQUE DIA]:[LECHE RETIRO DIA]]),SUM(Tabla2[[#This Row],[LECHE TANQUE DIA]:[LECHE AUTOCONSUMO DIA]]))</f>
        <v>2431</v>
      </c>
      <c r="O2340" s="188">
        <f t="shared" si="522"/>
        <v>0.97161661867544225</v>
      </c>
      <c r="P2340" s="189">
        <f t="shared" si="523"/>
        <v>20.601694915254239</v>
      </c>
      <c r="Q2340" s="189">
        <f t="shared" si="524"/>
        <v>20.016949152542374</v>
      </c>
      <c r="R2340" s="189">
        <f t="shared" si="525"/>
        <v>4</v>
      </c>
      <c r="S2340" s="189">
        <f t="shared" si="526"/>
        <v>3.5750000000000002</v>
      </c>
      <c r="T2340" s="189">
        <f t="shared" si="527"/>
        <v>5.7627118644067794</v>
      </c>
      <c r="U2340" s="189">
        <f t="shared" si="528"/>
        <v>81.577181208053688</v>
      </c>
      <c r="V2340" s="189">
        <f t="shared" si="529"/>
        <v>3.9597315436241609</v>
      </c>
      <c r="W2340" s="189">
        <f>IFERROR(H2340/M2340,Tabla2[[#This Row],[CARGA PRODUCCION (ANIMALES/HA)]])</f>
        <v>3.4982235583492756</v>
      </c>
      <c r="X2340" s="190"/>
      <c r="Y2340" s="190"/>
      <c r="Z2340" s="190"/>
      <c r="AA2340" s="191"/>
      <c r="AB2340" s="188" t="str">
        <f t="shared" si="530"/>
        <v/>
      </c>
      <c r="AC2340" s="192" t="str">
        <f t="shared" si="531"/>
        <v/>
      </c>
      <c r="AD2340" s="185"/>
    </row>
    <row r="2341" spans="1:30">
      <c r="A2341" s="184">
        <v>45275</v>
      </c>
      <c r="B2341" s="185" t="s">
        <v>85</v>
      </c>
      <c r="C2341" s="185">
        <v>1949</v>
      </c>
      <c r="D2341" s="185">
        <v>60</v>
      </c>
      <c r="E2341" s="185">
        <v>9</v>
      </c>
      <c r="F2341" s="185"/>
      <c r="G2341" s="185">
        <v>93</v>
      </c>
      <c r="H2341" s="185">
        <v>121</v>
      </c>
      <c r="I2341" s="185">
        <v>0</v>
      </c>
      <c r="J2341" s="185">
        <v>5</v>
      </c>
      <c r="K2341" s="185">
        <v>480</v>
      </c>
      <c r="L2341" s="185">
        <v>26.01</v>
      </c>
      <c r="M2341" s="186">
        <v>34.119999999999997</v>
      </c>
      <c r="N2341" s="187">
        <f>IF(Tabla2[[#This Row],[LECHE RETIRO DIA]]&lt;&gt;ISBLANK(Tabla2[[#This Row],[LECHE RETIRO DIA]]),SUM(Tabla2[[#This Row],[LECHE TANQUE DIA]:[LECHE RETIRO DIA]]),SUM(Tabla2[[#This Row],[LECHE TANQUE DIA]:[LECHE AUTOCONSUMO DIA]]))</f>
        <v>2018</v>
      </c>
      <c r="O2341" s="188">
        <f t="shared" si="522"/>
        <v>0.96580773042616452</v>
      </c>
      <c r="P2341" s="189">
        <f t="shared" si="523"/>
        <v>21.698924731182796</v>
      </c>
      <c r="Q2341" s="189">
        <f t="shared" si="524"/>
        <v>20.956989247311828</v>
      </c>
      <c r="R2341" s="189">
        <f t="shared" si="525"/>
        <v>12</v>
      </c>
      <c r="S2341" s="189">
        <f t="shared" si="526"/>
        <v>4.2041666666666666</v>
      </c>
      <c r="T2341" s="189">
        <f t="shared" si="527"/>
        <v>5.161290322580645</v>
      </c>
      <c r="U2341" s="189">
        <f t="shared" si="528"/>
        <v>77.585544021530183</v>
      </c>
      <c r="V2341" s="189">
        <f t="shared" si="529"/>
        <v>3.5755478662053055</v>
      </c>
      <c r="W2341" s="189">
        <f>IFERROR(H2341/M2341,Tabla2[[#This Row],[CARGA PRODUCCION (ANIMALES/HA)]])</f>
        <v>3.5463071512309496</v>
      </c>
      <c r="X2341" s="190"/>
      <c r="Y2341" s="190"/>
      <c r="Z2341" s="190"/>
      <c r="AA2341" s="191"/>
      <c r="AB2341" s="188" t="str">
        <f t="shared" si="530"/>
        <v/>
      </c>
      <c r="AC2341" s="192" t="str">
        <f t="shared" si="531"/>
        <v/>
      </c>
      <c r="AD2341" s="185"/>
    </row>
    <row r="2342" spans="1:30">
      <c r="A2342" s="184">
        <v>45275</v>
      </c>
      <c r="B2342" s="185" t="s">
        <v>88</v>
      </c>
      <c r="C2342" s="185">
        <v>807</v>
      </c>
      <c r="D2342" s="185">
        <v>40</v>
      </c>
      <c r="E2342" s="185">
        <v>5</v>
      </c>
      <c r="F2342" s="185"/>
      <c r="G2342" s="185">
        <v>44</v>
      </c>
      <c r="H2342" s="185">
        <v>44</v>
      </c>
      <c r="I2342" s="185">
        <v>1</v>
      </c>
      <c r="J2342" s="185">
        <v>6</v>
      </c>
      <c r="K2342" s="185">
        <v>180</v>
      </c>
      <c r="L2342" s="185">
        <v>14</v>
      </c>
      <c r="M2342" s="186">
        <v>15</v>
      </c>
      <c r="N2342" s="187">
        <f>IF(Tabla2[[#This Row],[LECHE RETIRO DIA]]&lt;&gt;ISBLANK(Tabla2[[#This Row],[LECHE RETIRO DIA]]),SUM(Tabla2[[#This Row],[LECHE TANQUE DIA]:[LECHE RETIRO DIA]]),SUM(Tabla2[[#This Row],[LECHE TANQUE DIA]:[LECHE AUTOCONSUMO DIA]]))</f>
        <v>852</v>
      </c>
      <c r="O2342" s="188">
        <f t="shared" si="522"/>
        <v>0.94718309859154926</v>
      </c>
      <c r="P2342" s="189">
        <f t="shared" si="523"/>
        <v>19.363636363636363</v>
      </c>
      <c r="Q2342" s="189">
        <f t="shared" si="524"/>
        <v>18.34090909090909</v>
      </c>
      <c r="R2342" s="189">
        <f t="shared" si="525"/>
        <v>6.666666666666667</v>
      </c>
      <c r="S2342" s="189">
        <f t="shared" si="526"/>
        <v>4.7333333333333334</v>
      </c>
      <c r="T2342" s="189">
        <f t="shared" si="527"/>
        <v>4.0909090909090908</v>
      </c>
      <c r="U2342" s="189">
        <f t="shared" si="528"/>
        <v>60.857142857142854</v>
      </c>
      <c r="V2342" s="189">
        <f t="shared" si="529"/>
        <v>3.1428571428571428</v>
      </c>
      <c r="W2342" s="189">
        <f>IFERROR(H2342/M2342,Tabla2[[#This Row],[CARGA PRODUCCION (ANIMALES/HA)]])</f>
        <v>2.9333333333333331</v>
      </c>
      <c r="X2342" s="190"/>
      <c r="Y2342" s="190"/>
      <c r="Z2342" s="190"/>
      <c r="AA2342" s="191"/>
      <c r="AB2342" s="188" t="str">
        <f t="shared" si="530"/>
        <v/>
      </c>
      <c r="AC2342" s="192" t="str">
        <f t="shared" si="531"/>
        <v/>
      </c>
      <c r="AD2342" s="185"/>
    </row>
    <row r="2343" spans="1:30" s="247" customFormat="1">
      <c r="A2343" s="237">
        <v>45276</v>
      </c>
      <c r="B2343" s="239" t="s">
        <v>80</v>
      </c>
      <c r="C2343" s="239">
        <v>2076</v>
      </c>
      <c r="D2343" s="239">
        <v>80</v>
      </c>
      <c r="E2343" s="239">
        <v>9</v>
      </c>
      <c r="F2343" s="239" t="s">
        <v>185</v>
      </c>
      <c r="G2343" s="239">
        <v>98</v>
      </c>
      <c r="H2343" s="239">
        <v>98</v>
      </c>
      <c r="I2343" s="239">
        <v>1</v>
      </c>
      <c r="J2343" s="239">
        <v>21</v>
      </c>
      <c r="K2343" s="239">
        <v>600</v>
      </c>
      <c r="L2343" s="239">
        <v>23.4</v>
      </c>
      <c r="M2343" s="240">
        <v>31.01</v>
      </c>
      <c r="N2343" s="241">
        <f>IF(Tabla2[[#This Row],[LECHE RETIRO DIA]]&lt;&gt;ISBLANK(Tabla2[[#This Row],[LECHE RETIRO DIA]]),SUM(Tabla2[[#This Row],[LECHE TANQUE DIA]:[LECHE RETIRO DIA]]),SUM(Tabla2[[#This Row],[LECHE TANQUE DIA]:[LECHE AUTOCONSUMO DIA]]))</f>
        <v>2165</v>
      </c>
      <c r="O2343" s="242">
        <f t="shared" si="522"/>
        <v>0.95889145496535799</v>
      </c>
      <c r="P2343" s="243">
        <f t="shared" si="523"/>
        <v>22.091836734693878</v>
      </c>
      <c r="Q2343" s="243">
        <f t="shared" si="524"/>
        <v>21.183673469387756</v>
      </c>
      <c r="R2343" s="243">
        <f t="shared" si="525"/>
        <v>3.8095238095238093</v>
      </c>
      <c r="S2343" s="243">
        <f t="shared" si="526"/>
        <v>3.6083333333333334</v>
      </c>
      <c r="T2343" s="243">
        <f t="shared" si="527"/>
        <v>6.1224489795918364</v>
      </c>
      <c r="U2343" s="243">
        <f t="shared" si="528"/>
        <v>92.521367521367523</v>
      </c>
      <c r="V2343" s="243">
        <f t="shared" si="529"/>
        <v>4.1880341880341883</v>
      </c>
      <c r="W2343" s="243">
        <f>IFERROR(H2343/M2343,Tabla2[[#This Row],[CARGA PRODUCCION (ANIMALES/HA)]])</f>
        <v>3.1602708803611739</v>
      </c>
      <c r="X2343" s="244"/>
      <c r="Y2343" s="244"/>
      <c r="Z2343" s="244"/>
      <c r="AA2343" s="245"/>
      <c r="AB2343" s="242" t="str">
        <f t="shared" si="530"/>
        <v/>
      </c>
      <c r="AC2343" s="246" t="str">
        <f t="shared" si="531"/>
        <v/>
      </c>
      <c r="AD2343" s="239"/>
    </row>
    <row r="2344" spans="1:30">
      <c r="A2344" s="184">
        <v>45276</v>
      </c>
      <c r="B2344" s="185" t="s">
        <v>83</v>
      </c>
      <c r="C2344" s="185">
        <v>2443</v>
      </c>
      <c r="D2344" s="185">
        <v>60</v>
      </c>
      <c r="E2344" s="185">
        <v>9</v>
      </c>
      <c r="F2344" s="185"/>
      <c r="G2344" s="185">
        <v>118</v>
      </c>
      <c r="H2344" s="185">
        <v>128</v>
      </c>
      <c r="I2344" s="185">
        <v>1</v>
      </c>
      <c r="J2344" s="185">
        <v>15</v>
      </c>
      <c r="K2344" s="185">
        <v>680</v>
      </c>
      <c r="L2344" s="185">
        <v>29.8</v>
      </c>
      <c r="M2344" s="186">
        <v>36.590000000000003</v>
      </c>
      <c r="N2344" s="187">
        <f>IF(Tabla2[[#This Row],[LECHE RETIRO DIA]]&lt;&gt;ISBLANK(Tabla2[[#This Row],[LECHE RETIRO DIA]]),SUM(Tabla2[[#This Row],[LECHE TANQUE DIA]:[LECHE RETIRO DIA]]),SUM(Tabla2[[#This Row],[LECHE TANQUE DIA]:[LECHE AUTOCONSUMO DIA]]))</f>
        <v>2512</v>
      </c>
      <c r="O2344" s="188">
        <f t="shared" si="522"/>
        <v>0.97253184713375795</v>
      </c>
      <c r="P2344" s="189">
        <f t="shared" si="523"/>
        <v>21.288135593220339</v>
      </c>
      <c r="Q2344" s="189">
        <f t="shared" si="524"/>
        <v>20.703389830508474</v>
      </c>
      <c r="R2344" s="189">
        <f t="shared" si="525"/>
        <v>4</v>
      </c>
      <c r="S2344" s="189">
        <f t="shared" si="526"/>
        <v>3.6941176470588237</v>
      </c>
      <c r="T2344" s="189">
        <f t="shared" si="527"/>
        <v>5.7627118644067794</v>
      </c>
      <c r="U2344" s="189">
        <f t="shared" si="528"/>
        <v>84.295302013422813</v>
      </c>
      <c r="V2344" s="189">
        <f t="shared" si="529"/>
        <v>3.9597315436241609</v>
      </c>
      <c r="W2344" s="189">
        <f>IFERROR(H2344/M2344,Tabla2[[#This Row],[CARGA PRODUCCION (ANIMALES/HA)]])</f>
        <v>3.4982235583492756</v>
      </c>
      <c r="X2344" s="190"/>
      <c r="Y2344" s="190"/>
      <c r="Z2344" s="190"/>
      <c r="AA2344" s="191"/>
      <c r="AB2344" s="188" t="str">
        <f t="shared" si="530"/>
        <v/>
      </c>
      <c r="AC2344" s="192" t="str">
        <f t="shared" si="531"/>
        <v/>
      </c>
      <c r="AD2344" s="185"/>
    </row>
    <row r="2345" spans="1:30">
      <c r="A2345" s="184">
        <v>45276</v>
      </c>
      <c r="B2345" s="185" t="s">
        <v>85</v>
      </c>
      <c r="C2345" s="185">
        <v>1929</v>
      </c>
      <c r="D2345" s="185">
        <v>60</v>
      </c>
      <c r="E2345" s="185">
        <v>9</v>
      </c>
      <c r="F2345" s="185"/>
      <c r="G2345" s="185">
        <v>93</v>
      </c>
      <c r="H2345" s="185">
        <v>121</v>
      </c>
      <c r="I2345" s="185">
        <v>0</v>
      </c>
      <c r="J2345" s="185">
        <v>4</v>
      </c>
      <c r="K2345" s="185">
        <v>480</v>
      </c>
      <c r="L2345" s="185">
        <v>26.01</v>
      </c>
      <c r="M2345" s="186">
        <v>34.119999999999997</v>
      </c>
      <c r="N2345" s="187">
        <f>IF(Tabla2[[#This Row],[LECHE RETIRO DIA]]&lt;&gt;ISBLANK(Tabla2[[#This Row],[LECHE RETIRO DIA]]),SUM(Tabla2[[#This Row],[LECHE TANQUE DIA]:[LECHE RETIRO DIA]]),SUM(Tabla2[[#This Row],[LECHE TANQUE DIA]:[LECHE AUTOCONSUMO DIA]]))</f>
        <v>1998</v>
      </c>
      <c r="O2345" s="188">
        <f t="shared" si="522"/>
        <v>0.96546546546546541</v>
      </c>
      <c r="P2345" s="189">
        <f t="shared" si="523"/>
        <v>21.483870967741936</v>
      </c>
      <c r="Q2345" s="189">
        <f t="shared" si="524"/>
        <v>20.741935483870968</v>
      </c>
      <c r="R2345" s="189">
        <f t="shared" si="525"/>
        <v>15</v>
      </c>
      <c r="S2345" s="189">
        <f t="shared" si="526"/>
        <v>4.1624999999999996</v>
      </c>
      <c r="T2345" s="189">
        <f t="shared" si="527"/>
        <v>5.161290322580645</v>
      </c>
      <c r="U2345" s="189">
        <f t="shared" si="528"/>
        <v>76.816608996539784</v>
      </c>
      <c r="V2345" s="189">
        <f t="shared" si="529"/>
        <v>3.5755478662053055</v>
      </c>
      <c r="W2345" s="189">
        <f>IFERROR(H2345/M2345,Tabla2[[#This Row],[CARGA PRODUCCION (ANIMALES/HA)]])</f>
        <v>3.5463071512309496</v>
      </c>
      <c r="X2345" s="190"/>
      <c r="Y2345" s="190"/>
      <c r="Z2345" s="190"/>
      <c r="AA2345" s="191"/>
      <c r="AB2345" s="188" t="str">
        <f t="shared" si="530"/>
        <v/>
      </c>
      <c r="AC2345" s="192" t="str">
        <f t="shared" si="531"/>
        <v/>
      </c>
      <c r="AD2345" s="185"/>
    </row>
    <row r="2346" spans="1:30">
      <c r="A2346" s="184">
        <v>45276</v>
      </c>
      <c r="B2346" s="185" t="s">
        <v>88</v>
      </c>
      <c r="C2346" s="185">
        <v>765</v>
      </c>
      <c r="D2346" s="185">
        <v>40</v>
      </c>
      <c r="E2346" s="185">
        <v>5</v>
      </c>
      <c r="F2346" s="185"/>
      <c r="G2346" s="185">
        <v>42</v>
      </c>
      <c r="H2346" s="185">
        <v>42</v>
      </c>
      <c r="I2346" s="185">
        <v>1</v>
      </c>
      <c r="J2346" s="185">
        <v>6</v>
      </c>
      <c r="K2346" s="185">
        <v>180</v>
      </c>
      <c r="L2346" s="185">
        <v>14</v>
      </c>
      <c r="M2346" s="186">
        <v>15</v>
      </c>
      <c r="N2346" s="187">
        <f>IF(Tabla2[[#This Row],[LECHE RETIRO DIA]]&lt;&gt;ISBLANK(Tabla2[[#This Row],[LECHE RETIRO DIA]]),SUM(Tabla2[[#This Row],[LECHE TANQUE DIA]:[LECHE RETIRO DIA]]),SUM(Tabla2[[#This Row],[LECHE TANQUE DIA]:[LECHE AUTOCONSUMO DIA]]))</f>
        <v>810</v>
      </c>
      <c r="O2346" s="188">
        <f t="shared" si="522"/>
        <v>0.94444444444444442</v>
      </c>
      <c r="P2346" s="189">
        <f t="shared" si="523"/>
        <v>19.285714285714285</v>
      </c>
      <c r="Q2346" s="189">
        <f t="shared" si="524"/>
        <v>18.214285714285715</v>
      </c>
      <c r="R2346" s="189">
        <f t="shared" si="525"/>
        <v>6.666666666666667</v>
      </c>
      <c r="S2346" s="189">
        <f t="shared" si="526"/>
        <v>4.5</v>
      </c>
      <c r="T2346" s="189">
        <f t="shared" si="527"/>
        <v>4.2857142857142856</v>
      </c>
      <c r="U2346" s="189">
        <f t="shared" si="528"/>
        <v>57.857142857142854</v>
      </c>
      <c r="V2346" s="189">
        <f t="shared" si="529"/>
        <v>3</v>
      </c>
      <c r="W2346" s="189">
        <f>IFERROR(H2346/M2346,Tabla2[[#This Row],[CARGA PRODUCCION (ANIMALES/HA)]])</f>
        <v>2.8</v>
      </c>
      <c r="X2346" s="190"/>
      <c r="Y2346" s="190"/>
      <c r="Z2346" s="190"/>
      <c r="AA2346" s="191"/>
      <c r="AB2346" s="188" t="str">
        <f t="shared" si="530"/>
        <v/>
      </c>
      <c r="AC2346" s="192" t="str">
        <f t="shared" si="531"/>
        <v/>
      </c>
      <c r="AD2346" s="185"/>
    </row>
    <row r="2347" spans="1:30">
      <c r="A2347" s="184">
        <v>45277</v>
      </c>
      <c r="B2347" s="185" t="s">
        <v>81</v>
      </c>
      <c r="C2347" s="185">
        <v>2090</v>
      </c>
      <c r="D2347" s="185">
        <v>80</v>
      </c>
      <c r="E2347" s="185">
        <v>9</v>
      </c>
      <c r="F2347" s="185"/>
      <c r="G2347" s="185">
        <v>98</v>
      </c>
      <c r="H2347" s="185">
        <v>98</v>
      </c>
      <c r="I2347" s="185">
        <v>1</v>
      </c>
      <c r="J2347" s="185">
        <v>21</v>
      </c>
      <c r="K2347" s="185">
        <v>600</v>
      </c>
      <c r="L2347" s="185">
        <v>23.4</v>
      </c>
      <c r="M2347" s="186">
        <v>31.01</v>
      </c>
      <c r="N2347" s="187">
        <f>IF(Tabla2[[#This Row],[LECHE RETIRO DIA]]&lt;&gt;ISBLANK(Tabla2[[#This Row],[LECHE RETIRO DIA]]),SUM(Tabla2[[#This Row],[LECHE TANQUE DIA]:[LECHE RETIRO DIA]]),SUM(Tabla2[[#This Row],[LECHE TANQUE DIA]:[LECHE AUTOCONSUMO DIA]]))</f>
        <v>2179</v>
      </c>
      <c r="O2347" s="188">
        <f t="shared" si="522"/>
        <v>0.95915557595227163</v>
      </c>
      <c r="P2347" s="189">
        <f t="shared" si="523"/>
        <v>22.23469387755102</v>
      </c>
      <c r="Q2347" s="189">
        <f t="shared" si="524"/>
        <v>21.326530612244898</v>
      </c>
      <c r="R2347" s="189">
        <f t="shared" si="525"/>
        <v>3.8095238095238093</v>
      </c>
      <c r="S2347" s="189">
        <f t="shared" si="526"/>
        <v>3.6316666666666668</v>
      </c>
      <c r="T2347" s="189">
        <f t="shared" si="527"/>
        <v>6.1224489795918364</v>
      </c>
      <c r="U2347" s="189">
        <f t="shared" si="528"/>
        <v>93.119658119658126</v>
      </c>
      <c r="V2347" s="189">
        <f t="shared" si="529"/>
        <v>4.1880341880341883</v>
      </c>
      <c r="W2347" s="189">
        <f>IFERROR(H2347/M2347,Tabla2[[#This Row],[CARGA PRODUCCION (ANIMALES/HA)]])</f>
        <v>3.1602708803611739</v>
      </c>
      <c r="X2347" s="190"/>
      <c r="Y2347" s="190"/>
      <c r="Z2347" s="190"/>
      <c r="AA2347" s="191"/>
      <c r="AB2347" s="188" t="str">
        <f t="shared" si="530"/>
        <v/>
      </c>
      <c r="AC2347" s="192" t="str">
        <f t="shared" si="531"/>
        <v/>
      </c>
      <c r="AD2347" s="185"/>
    </row>
    <row r="2348" spans="1:30">
      <c r="A2348" s="184">
        <v>45277</v>
      </c>
      <c r="B2348" s="185" t="s">
        <v>83</v>
      </c>
      <c r="C2348" s="185">
        <v>2462</v>
      </c>
      <c r="D2348" s="185">
        <v>60</v>
      </c>
      <c r="E2348" s="185">
        <v>9</v>
      </c>
      <c r="F2348" s="185"/>
      <c r="G2348" s="185">
        <v>118</v>
      </c>
      <c r="H2348" s="185">
        <v>128</v>
      </c>
      <c r="I2348" s="185">
        <v>1</v>
      </c>
      <c r="J2348" s="185">
        <v>15</v>
      </c>
      <c r="K2348" s="185">
        <v>680</v>
      </c>
      <c r="L2348" s="185">
        <v>29.8</v>
      </c>
      <c r="M2348" s="186">
        <v>36.590000000000003</v>
      </c>
      <c r="N2348" s="187">
        <f>IF(Tabla2[[#This Row],[LECHE RETIRO DIA]]&lt;&gt;ISBLANK(Tabla2[[#This Row],[LECHE RETIRO DIA]]),SUM(Tabla2[[#This Row],[LECHE TANQUE DIA]:[LECHE RETIRO DIA]]),SUM(Tabla2[[#This Row],[LECHE TANQUE DIA]:[LECHE AUTOCONSUMO DIA]]))</f>
        <v>2531</v>
      </c>
      <c r="O2348" s="188">
        <f t="shared" si="522"/>
        <v>0.97273804820229159</v>
      </c>
      <c r="P2348" s="189">
        <f t="shared" si="523"/>
        <v>21.449152542372882</v>
      </c>
      <c r="Q2348" s="189">
        <f t="shared" si="524"/>
        <v>20.864406779661017</v>
      </c>
      <c r="R2348" s="189">
        <f t="shared" si="525"/>
        <v>4</v>
      </c>
      <c r="S2348" s="189">
        <f t="shared" si="526"/>
        <v>3.7220588235294119</v>
      </c>
      <c r="T2348" s="189">
        <f t="shared" si="527"/>
        <v>5.7627118644067794</v>
      </c>
      <c r="U2348" s="189">
        <f t="shared" si="528"/>
        <v>84.932885906040269</v>
      </c>
      <c r="V2348" s="189">
        <f t="shared" si="529"/>
        <v>3.9597315436241609</v>
      </c>
      <c r="W2348" s="189">
        <f>IFERROR(H2348/M2348,Tabla2[[#This Row],[CARGA PRODUCCION (ANIMALES/HA)]])</f>
        <v>3.4982235583492756</v>
      </c>
      <c r="X2348" s="190"/>
      <c r="Y2348" s="190"/>
      <c r="Z2348" s="190"/>
      <c r="AA2348" s="191"/>
      <c r="AB2348" s="188" t="str">
        <f t="shared" si="530"/>
        <v/>
      </c>
      <c r="AC2348" s="192" t="str">
        <f t="shared" si="531"/>
        <v/>
      </c>
      <c r="AD2348" s="185"/>
    </row>
    <row r="2349" spans="1:30">
      <c r="A2349" s="184">
        <v>45277</v>
      </c>
      <c r="B2349" s="185" t="s">
        <v>85</v>
      </c>
      <c r="C2349" s="185">
        <v>1920</v>
      </c>
      <c r="D2349" s="185">
        <v>60</v>
      </c>
      <c r="E2349" s="185">
        <v>9</v>
      </c>
      <c r="F2349" s="185"/>
      <c r="G2349" s="185">
        <v>93</v>
      </c>
      <c r="H2349" s="185">
        <v>121</v>
      </c>
      <c r="I2349" s="185">
        <v>0</v>
      </c>
      <c r="J2349" s="185">
        <v>4</v>
      </c>
      <c r="K2349" s="185">
        <v>480</v>
      </c>
      <c r="L2349" s="185">
        <v>26.01</v>
      </c>
      <c r="M2349" s="186">
        <v>34.119999999999997</v>
      </c>
      <c r="N2349" s="187">
        <f>IF(Tabla2[[#This Row],[LECHE RETIRO DIA]]&lt;&gt;ISBLANK(Tabla2[[#This Row],[LECHE RETIRO DIA]]),SUM(Tabla2[[#This Row],[LECHE TANQUE DIA]:[LECHE RETIRO DIA]]),SUM(Tabla2[[#This Row],[LECHE TANQUE DIA]:[LECHE AUTOCONSUMO DIA]]))</f>
        <v>1989</v>
      </c>
      <c r="O2349" s="188">
        <f t="shared" si="522"/>
        <v>0.96530920060331826</v>
      </c>
      <c r="P2349" s="189">
        <f t="shared" si="523"/>
        <v>21.387096774193548</v>
      </c>
      <c r="Q2349" s="189">
        <f t="shared" si="524"/>
        <v>20.64516129032258</v>
      </c>
      <c r="R2349" s="189">
        <f t="shared" si="525"/>
        <v>15</v>
      </c>
      <c r="S2349" s="189">
        <f t="shared" si="526"/>
        <v>4.1437499999999998</v>
      </c>
      <c r="T2349" s="189">
        <f t="shared" si="527"/>
        <v>5.161290322580645</v>
      </c>
      <c r="U2349" s="189">
        <f t="shared" si="528"/>
        <v>76.470588235294116</v>
      </c>
      <c r="V2349" s="189">
        <f t="shared" si="529"/>
        <v>3.5755478662053055</v>
      </c>
      <c r="W2349" s="189">
        <f>IFERROR(H2349/M2349,Tabla2[[#This Row],[CARGA PRODUCCION (ANIMALES/HA)]])</f>
        <v>3.5463071512309496</v>
      </c>
      <c r="X2349" s="190"/>
      <c r="Y2349" s="190"/>
      <c r="Z2349" s="190"/>
      <c r="AA2349" s="191"/>
      <c r="AB2349" s="188" t="str">
        <f t="shared" si="530"/>
        <v/>
      </c>
      <c r="AC2349" s="192" t="str">
        <f t="shared" si="531"/>
        <v/>
      </c>
      <c r="AD2349" s="185"/>
    </row>
    <row r="2350" spans="1:30">
      <c r="A2350" s="184">
        <v>45277</v>
      </c>
      <c r="B2350" s="185" t="s">
        <v>88</v>
      </c>
      <c r="C2350" s="185">
        <v>803</v>
      </c>
      <c r="D2350" s="185">
        <v>40</v>
      </c>
      <c r="E2350" s="185">
        <v>5</v>
      </c>
      <c r="F2350" s="185"/>
      <c r="G2350" s="185">
        <v>42</v>
      </c>
      <c r="H2350" s="185">
        <v>42</v>
      </c>
      <c r="I2350" s="185">
        <v>1</v>
      </c>
      <c r="J2350" s="185">
        <v>6</v>
      </c>
      <c r="K2350" s="185">
        <v>180</v>
      </c>
      <c r="L2350" s="185">
        <v>14</v>
      </c>
      <c r="M2350" s="186">
        <v>15</v>
      </c>
      <c r="N2350" s="187">
        <f>IF(Tabla2[[#This Row],[LECHE RETIRO DIA]]&lt;&gt;ISBLANK(Tabla2[[#This Row],[LECHE RETIRO DIA]]),SUM(Tabla2[[#This Row],[LECHE TANQUE DIA]:[LECHE RETIRO DIA]]),SUM(Tabla2[[#This Row],[LECHE TANQUE DIA]:[LECHE AUTOCONSUMO DIA]]))</f>
        <v>848</v>
      </c>
      <c r="O2350" s="188">
        <f t="shared" si="522"/>
        <v>0.94693396226415094</v>
      </c>
      <c r="P2350" s="189">
        <f t="shared" si="523"/>
        <v>20.19047619047619</v>
      </c>
      <c r="Q2350" s="189">
        <f t="shared" si="524"/>
        <v>19.11904761904762</v>
      </c>
      <c r="R2350" s="189">
        <f t="shared" si="525"/>
        <v>6.666666666666667</v>
      </c>
      <c r="S2350" s="189">
        <f t="shared" si="526"/>
        <v>4.7111111111111112</v>
      </c>
      <c r="T2350" s="189">
        <f t="shared" si="527"/>
        <v>4.2857142857142856</v>
      </c>
      <c r="U2350" s="189">
        <f t="shared" si="528"/>
        <v>60.571428571428569</v>
      </c>
      <c r="V2350" s="189">
        <f t="shared" si="529"/>
        <v>3</v>
      </c>
      <c r="W2350" s="189">
        <f>IFERROR(H2350/M2350,Tabla2[[#This Row],[CARGA PRODUCCION (ANIMALES/HA)]])</f>
        <v>2.8</v>
      </c>
      <c r="X2350" s="190"/>
      <c r="Y2350" s="190"/>
      <c r="Z2350" s="190"/>
      <c r="AA2350" s="191"/>
      <c r="AB2350" s="188" t="str">
        <f t="shared" si="530"/>
        <v/>
      </c>
      <c r="AC2350" s="192" t="str">
        <f t="shared" si="531"/>
        <v/>
      </c>
      <c r="AD2350" s="185"/>
    </row>
    <row r="2351" spans="1:30">
      <c r="A2351" s="184">
        <v>45278</v>
      </c>
      <c r="B2351" s="185" t="s">
        <v>81</v>
      </c>
      <c r="C2351" s="185">
        <v>2170</v>
      </c>
      <c r="D2351" s="185">
        <v>80</v>
      </c>
      <c r="E2351" s="185">
        <v>9</v>
      </c>
      <c r="F2351" s="185"/>
      <c r="G2351" s="185">
        <v>98</v>
      </c>
      <c r="H2351" s="185">
        <v>98</v>
      </c>
      <c r="I2351" s="185">
        <v>1</v>
      </c>
      <c r="J2351" s="185">
        <v>21</v>
      </c>
      <c r="K2351" s="185">
        <v>600</v>
      </c>
      <c r="L2351" s="185">
        <v>23.4</v>
      </c>
      <c r="M2351" s="186">
        <v>31.01</v>
      </c>
      <c r="N2351" s="187">
        <f>IF(Tabla2[[#This Row],[LECHE RETIRO DIA]]&lt;&gt;ISBLANK(Tabla2[[#This Row],[LECHE RETIRO DIA]]),SUM(Tabla2[[#This Row],[LECHE TANQUE DIA]:[LECHE RETIRO DIA]]),SUM(Tabla2[[#This Row],[LECHE TANQUE DIA]:[LECHE AUTOCONSUMO DIA]]))</f>
        <v>2259</v>
      </c>
      <c r="O2351" s="188">
        <f t="shared" si="522"/>
        <v>0.96060203629924745</v>
      </c>
      <c r="P2351" s="189">
        <f t="shared" si="523"/>
        <v>23.051020408163264</v>
      </c>
      <c r="Q2351" s="189">
        <f t="shared" si="524"/>
        <v>22.142857142857142</v>
      </c>
      <c r="R2351" s="189">
        <f t="shared" si="525"/>
        <v>3.8095238095238093</v>
      </c>
      <c r="S2351" s="189">
        <f t="shared" si="526"/>
        <v>3.7650000000000001</v>
      </c>
      <c r="T2351" s="189">
        <f t="shared" si="527"/>
        <v>6.1224489795918364</v>
      </c>
      <c r="U2351" s="189">
        <f t="shared" si="528"/>
        <v>96.538461538461547</v>
      </c>
      <c r="V2351" s="189">
        <f t="shared" si="529"/>
        <v>4.1880341880341883</v>
      </c>
      <c r="W2351" s="189">
        <f>IFERROR(H2351/M2351,Tabla2[[#This Row],[CARGA PRODUCCION (ANIMALES/HA)]])</f>
        <v>3.1602708803611739</v>
      </c>
      <c r="X2351" s="190"/>
      <c r="Y2351" s="190"/>
      <c r="Z2351" s="190"/>
      <c r="AA2351" s="191"/>
      <c r="AB2351" s="188" t="str">
        <f t="shared" si="530"/>
        <v/>
      </c>
      <c r="AC2351" s="192" t="str">
        <f t="shared" si="531"/>
        <v/>
      </c>
      <c r="AD2351" s="185"/>
    </row>
    <row r="2352" spans="1:30">
      <c r="A2352" s="184">
        <v>45278</v>
      </c>
      <c r="B2352" s="185" t="s">
        <v>83</v>
      </c>
      <c r="C2352" s="185">
        <v>2386</v>
      </c>
      <c r="D2352" s="185">
        <v>100</v>
      </c>
      <c r="E2352" s="185">
        <v>9</v>
      </c>
      <c r="F2352" s="185"/>
      <c r="G2352" s="185">
        <v>118</v>
      </c>
      <c r="H2352" s="185">
        <v>128</v>
      </c>
      <c r="I2352" s="185">
        <v>1</v>
      </c>
      <c r="J2352" s="185">
        <v>15</v>
      </c>
      <c r="K2352" s="185">
        <v>680</v>
      </c>
      <c r="L2352" s="185">
        <v>29.8</v>
      </c>
      <c r="M2352" s="186">
        <v>36.590000000000003</v>
      </c>
      <c r="N2352" s="187">
        <f>IF(Tabla2[[#This Row],[LECHE RETIRO DIA]]&lt;&gt;ISBLANK(Tabla2[[#This Row],[LECHE RETIRO DIA]]),SUM(Tabla2[[#This Row],[LECHE TANQUE DIA]:[LECHE RETIRO DIA]]),SUM(Tabla2[[#This Row],[LECHE TANQUE DIA]:[LECHE AUTOCONSUMO DIA]]))</f>
        <v>2495</v>
      </c>
      <c r="O2352" s="188">
        <f t="shared" si="522"/>
        <v>0.95631262525050098</v>
      </c>
      <c r="P2352" s="189">
        <f t="shared" si="523"/>
        <v>21.14406779661017</v>
      </c>
      <c r="Q2352" s="189">
        <f t="shared" si="524"/>
        <v>20.220338983050848</v>
      </c>
      <c r="R2352" s="189">
        <f t="shared" si="525"/>
        <v>6.666666666666667</v>
      </c>
      <c r="S2352" s="189">
        <f t="shared" si="526"/>
        <v>3.6691176470588234</v>
      </c>
      <c r="T2352" s="189">
        <f t="shared" si="527"/>
        <v>5.7627118644067794</v>
      </c>
      <c r="U2352" s="189">
        <f t="shared" si="528"/>
        <v>83.724832214765101</v>
      </c>
      <c r="V2352" s="189">
        <f t="shared" si="529"/>
        <v>3.9597315436241609</v>
      </c>
      <c r="W2352" s="189">
        <f>IFERROR(H2352/M2352,Tabla2[[#This Row],[CARGA PRODUCCION (ANIMALES/HA)]])</f>
        <v>3.4982235583492756</v>
      </c>
      <c r="X2352" s="190"/>
      <c r="Y2352" s="190"/>
      <c r="Z2352" s="190"/>
      <c r="AA2352" s="191"/>
      <c r="AB2352" s="188" t="str">
        <f t="shared" si="530"/>
        <v/>
      </c>
      <c r="AC2352" s="192" t="str">
        <f t="shared" si="531"/>
        <v/>
      </c>
      <c r="AD2352" s="185"/>
    </row>
    <row r="2353" spans="1:30">
      <c r="A2353" s="184">
        <v>45278</v>
      </c>
      <c r="B2353" s="185" t="s">
        <v>85</v>
      </c>
      <c r="C2353" s="185">
        <v>1850</v>
      </c>
      <c r="D2353" s="185">
        <v>60</v>
      </c>
      <c r="E2353" s="185">
        <v>9</v>
      </c>
      <c r="F2353" s="185"/>
      <c r="G2353" s="185">
        <v>93</v>
      </c>
      <c r="H2353" s="185">
        <v>120</v>
      </c>
      <c r="I2353" s="185">
        <v>0</v>
      </c>
      <c r="J2353" s="185">
        <v>4</v>
      </c>
      <c r="K2353" s="185">
        <v>480</v>
      </c>
      <c r="L2353" s="185">
        <v>26.01</v>
      </c>
      <c r="M2353" s="186">
        <v>34.119999999999997</v>
      </c>
      <c r="N2353" s="187">
        <f>IF(Tabla2[[#This Row],[LECHE RETIRO DIA]]&lt;&gt;ISBLANK(Tabla2[[#This Row],[LECHE RETIRO DIA]]),SUM(Tabla2[[#This Row],[LECHE TANQUE DIA]:[LECHE RETIRO DIA]]),SUM(Tabla2[[#This Row],[LECHE TANQUE DIA]:[LECHE AUTOCONSUMO DIA]]))</f>
        <v>1919</v>
      </c>
      <c r="O2353" s="188">
        <f t="shared" si="522"/>
        <v>0.96404377279833242</v>
      </c>
      <c r="P2353" s="189">
        <f t="shared" si="523"/>
        <v>20.634408602150536</v>
      </c>
      <c r="Q2353" s="189">
        <f t="shared" si="524"/>
        <v>19.892473118279568</v>
      </c>
      <c r="R2353" s="189">
        <f t="shared" si="525"/>
        <v>15</v>
      </c>
      <c r="S2353" s="189">
        <f t="shared" si="526"/>
        <v>3.9979166666666668</v>
      </c>
      <c r="T2353" s="189">
        <f t="shared" si="527"/>
        <v>5.161290322580645</v>
      </c>
      <c r="U2353" s="189">
        <f t="shared" si="528"/>
        <v>73.779315647827758</v>
      </c>
      <c r="V2353" s="189">
        <f t="shared" si="529"/>
        <v>3.5755478662053055</v>
      </c>
      <c r="W2353" s="189">
        <f>IFERROR(H2353/M2353,Tabla2[[#This Row],[CARGA PRODUCCION (ANIMALES/HA)]])</f>
        <v>3.5169988276670576</v>
      </c>
      <c r="X2353" s="190"/>
      <c r="Y2353" s="190"/>
      <c r="Z2353" s="190"/>
      <c r="AA2353" s="191"/>
      <c r="AB2353" s="188" t="str">
        <f t="shared" si="530"/>
        <v/>
      </c>
      <c r="AC2353" s="192" t="str">
        <f t="shared" si="531"/>
        <v/>
      </c>
      <c r="AD2353" s="185"/>
    </row>
    <row r="2354" spans="1:30">
      <c r="A2354" s="184">
        <v>45278</v>
      </c>
      <c r="B2354" s="185" t="s">
        <v>117</v>
      </c>
      <c r="C2354" s="185">
        <v>790</v>
      </c>
      <c r="D2354" s="185">
        <v>40</v>
      </c>
      <c r="E2354" s="185">
        <v>5</v>
      </c>
      <c r="F2354" s="185"/>
      <c r="G2354" s="185">
        <v>42</v>
      </c>
      <c r="H2354" s="185">
        <v>42</v>
      </c>
      <c r="I2354" s="185">
        <v>1</v>
      </c>
      <c r="J2354" s="185">
        <v>6</v>
      </c>
      <c r="K2354" s="185">
        <v>180</v>
      </c>
      <c r="L2354" s="185">
        <v>14</v>
      </c>
      <c r="M2354" s="186">
        <v>15</v>
      </c>
      <c r="N2354" s="187">
        <f>IF(Tabla2[[#This Row],[LECHE RETIRO DIA]]&lt;&gt;ISBLANK(Tabla2[[#This Row],[LECHE RETIRO DIA]]),SUM(Tabla2[[#This Row],[LECHE TANQUE DIA]:[LECHE RETIRO DIA]]),SUM(Tabla2[[#This Row],[LECHE TANQUE DIA]:[LECHE AUTOCONSUMO DIA]]))</f>
        <v>835</v>
      </c>
      <c r="O2354" s="188">
        <f t="shared" si="522"/>
        <v>0.94610778443113774</v>
      </c>
      <c r="P2354" s="189">
        <f t="shared" si="523"/>
        <v>19.88095238095238</v>
      </c>
      <c r="Q2354" s="189">
        <f t="shared" si="524"/>
        <v>18.80952380952381</v>
      </c>
      <c r="R2354" s="189">
        <f t="shared" si="525"/>
        <v>6.666666666666667</v>
      </c>
      <c r="S2354" s="189">
        <f t="shared" si="526"/>
        <v>4.6388888888888893</v>
      </c>
      <c r="T2354" s="189">
        <f t="shared" si="527"/>
        <v>4.2857142857142856</v>
      </c>
      <c r="U2354" s="189">
        <f t="shared" si="528"/>
        <v>59.642857142857146</v>
      </c>
      <c r="V2354" s="189">
        <f t="shared" si="529"/>
        <v>3</v>
      </c>
      <c r="W2354" s="189">
        <f>IFERROR(H2354/M2354,Tabla2[[#This Row],[CARGA PRODUCCION (ANIMALES/HA)]])</f>
        <v>2.8</v>
      </c>
      <c r="X2354" s="190"/>
      <c r="Y2354" s="190"/>
      <c r="Z2354" s="190"/>
      <c r="AA2354" s="191"/>
      <c r="AB2354" s="188" t="str">
        <f t="shared" si="530"/>
        <v/>
      </c>
      <c r="AC2354" s="192" t="str">
        <f t="shared" si="531"/>
        <v/>
      </c>
      <c r="AD2354" s="185"/>
    </row>
    <row r="2355" spans="1:30">
      <c r="A2355" s="184">
        <v>45279</v>
      </c>
      <c r="B2355" s="185" t="s">
        <v>80</v>
      </c>
      <c r="C2355" s="185">
        <v>2128</v>
      </c>
      <c r="D2355" s="185">
        <v>80</v>
      </c>
      <c r="E2355" s="185">
        <v>9</v>
      </c>
      <c r="F2355" s="185"/>
      <c r="G2355" s="185">
        <v>95</v>
      </c>
      <c r="H2355" s="185">
        <v>95</v>
      </c>
      <c r="I2355" s="185">
        <v>1</v>
      </c>
      <c r="J2355" s="185">
        <v>21</v>
      </c>
      <c r="K2355" s="185">
        <v>600</v>
      </c>
      <c r="L2355" s="185">
        <v>23.4</v>
      </c>
      <c r="M2355" s="186">
        <v>31.01</v>
      </c>
      <c r="N2355" s="187">
        <f>IF(Tabla2[[#This Row],[LECHE RETIRO DIA]]&lt;&gt;ISBLANK(Tabla2[[#This Row],[LECHE RETIRO DIA]]),SUM(Tabla2[[#This Row],[LECHE TANQUE DIA]:[LECHE RETIRO DIA]]),SUM(Tabla2[[#This Row],[LECHE TANQUE DIA]:[LECHE AUTOCONSUMO DIA]]))</f>
        <v>2217</v>
      </c>
      <c r="O2355" s="188">
        <f t="shared" si="522"/>
        <v>0.95985566080288676</v>
      </c>
      <c r="P2355" s="189">
        <f t="shared" si="523"/>
        <v>23.336842105263159</v>
      </c>
      <c r="Q2355" s="189">
        <f t="shared" si="524"/>
        <v>22.4</v>
      </c>
      <c r="R2355" s="189">
        <f t="shared" si="525"/>
        <v>3.8095238095238093</v>
      </c>
      <c r="S2355" s="189">
        <f t="shared" si="526"/>
        <v>3.6949999999999998</v>
      </c>
      <c r="T2355" s="189">
        <f t="shared" si="527"/>
        <v>6.3157894736842106</v>
      </c>
      <c r="U2355" s="189">
        <f t="shared" si="528"/>
        <v>94.743589743589752</v>
      </c>
      <c r="V2355" s="189">
        <f t="shared" si="529"/>
        <v>4.0598290598290605</v>
      </c>
      <c r="W2355" s="189">
        <f>IFERROR(H2355/M2355,Tabla2[[#This Row],[CARGA PRODUCCION (ANIMALES/HA)]])</f>
        <v>3.0635278942276685</v>
      </c>
      <c r="X2355" s="190"/>
      <c r="Y2355" s="190"/>
      <c r="Z2355" s="190"/>
      <c r="AA2355" s="191"/>
      <c r="AB2355" s="188" t="str">
        <f t="shared" si="530"/>
        <v/>
      </c>
      <c r="AC2355" s="192" t="str">
        <f t="shared" si="531"/>
        <v/>
      </c>
      <c r="AD2355" s="185"/>
    </row>
    <row r="2356" spans="1:30">
      <c r="A2356" s="184">
        <v>45279</v>
      </c>
      <c r="B2356" s="185" t="s">
        <v>85</v>
      </c>
      <c r="C2356" s="185">
        <v>1957</v>
      </c>
      <c r="D2356" s="185">
        <v>60</v>
      </c>
      <c r="E2356" s="185">
        <v>9</v>
      </c>
      <c r="F2356" s="185"/>
      <c r="G2356" s="185">
        <v>93</v>
      </c>
      <c r="H2356" s="185">
        <v>120</v>
      </c>
      <c r="I2356" s="185">
        <v>0</v>
      </c>
      <c r="J2356" s="185">
        <v>4</v>
      </c>
      <c r="K2356" s="185">
        <v>480</v>
      </c>
      <c r="L2356" s="185">
        <v>26.01</v>
      </c>
      <c r="M2356" s="186">
        <v>34.119999999999997</v>
      </c>
      <c r="N2356" s="187">
        <f>IF(Tabla2[[#This Row],[LECHE RETIRO DIA]]&lt;&gt;ISBLANK(Tabla2[[#This Row],[LECHE RETIRO DIA]]),SUM(Tabla2[[#This Row],[LECHE TANQUE DIA]:[LECHE RETIRO DIA]]),SUM(Tabla2[[#This Row],[LECHE TANQUE DIA]:[LECHE AUTOCONSUMO DIA]]))</f>
        <v>2026</v>
      </c>
      <c r="O2356" s="188">
        <f t="shared" si="522"/>
        <v>0.96594274432379068</v>
      </c>
      <c r="P2356" s="189">
        <f t="shared" si="523"/>
        <v>21.78494623655914</v>
      </c>
      <c r="Q2356" s="189">
        <f t="shared" si="524"/>
        <v>21.043010752688172</v>
      </c>
      <c r="R2356" s="189">
        <f t="shared" si="525"/>
        <v>15</v>
      </c>
      <c r="S2356" s="189">
        <f t="shared" si="526"/>
        <v>4.2208333333333332</v>
      </c>
      <c r="T2356" s="189">
        <f t="shared" si="527"/>
        <v>5.161290322580645</v>
      </c>
      <c r="U2356" s="189">
        <f t="shared" si="528"/>
        <v>77.893118031526328</v>
      </c>
      <c r="V2356" s="189">
        <f t="shared" si="529"/>
        <v>3.5755478662053055</v>
      </c>
      <c r="W2356" s="189">
        <f>IFERROR(H2356/M2356,Tabla2[[#This Row],[CARGA PRODUCCION (ANIMALES/HA)]])</f>
        <v>3.5169988276670576</v>
      </c>
      <c r="X2356" s="190"/>
      <c r="Y2356" s="190"/>
      <c r="Z2356" s="190"/>
      <c r="AA2356" s="191"/>
      <c r="AB2356" s="188" t="str">
        <f t="shared" si="530"/>
        <v/>
      </c>
      <c r="AC2356" s="192" t="str">
        <f t="shared" si="531"/>
        <v/>
      </c>
      <c r="AD2356" s="185"/>
    </row>
    <row r="2357" spans="1:30">
      <c r="A2357" s="184">
        <v>45279</v>
      </c>
      <c r="B2357" s="185" t="s">
        <v>83</v>
      </c>
      <c r="C2357" s="185">
        <v>2370</v>
      </c>
      <c r="D2357" s="185">
        <v>100</v>
      </c>
      <c r="E2357" s="185">
        <v>9</v>
      </c>
      <c r="F2357" s="185"/>
      <c r="G2357" s="185">
        <v>119</v>
      </c>
      <c r="H2357" s="185">
        <v>133</v>
      </c>
      <c r="I2357" s="185">
        <v>1</v>
      </c>
      <c r="J2357" s="185">
        <v>16</v>
      </c>
      <c r="K2357" s="185">
        <v>680</v>
      </c>
      <c r="L2357" s="185">
        <v>29.8</v>
      </c>
      <c r="M2357" s="186">
        <v>36.590000000000003</v>
      </c>
      <c r="N2357" s="187">
        <f>IF(Tabla2[[#This Row],[LECHE RETIRO DIA]]&lt;&gt;ISBLANK(Tabla2[[#This Row],[LECHE RETIRO DIA]]),SUM(Tabla2[[#This Row],[LECHE TANQUE DIA]:[LECHE RETIRO DIA]]),SUM(Tabla2[[#This Row],[LECHE TANQUE DIA]:[LECHE AUTOCONSUMO DIA]]))</f>
        <v>2479</v>
      </c>
      <c r="O2357" s="188">
        <f t="shared" si="522"/>
        <v>0.95603065752319483</v>
      </c>
      <c r="P2357" s="189">
        <f t="shared" si="523"/>
        <v>20.831932773109244</v>
      </c>
      <c r="Q2357" s="189">
        <f t="shared" si="524"/>
        <v>19.915966386554622</v>
      </c>
      <c r="R2357" s="189">
        <f t="shared" si="525"/>
        <v>6.25</v>
      </c>
      <c r="S2357" s="189">
        <f t="shared" si="526"/>
        <v>3.6455882352941176</v>
      </c>
      <c r="T2357" s="189">
        <f t="shared" si="527"/>
        <v>5.7142857142857144</v>
      </c>
      <c r="U2357" s="189">
        <f t="shared" si="528"/>
        <v>83.187919463087241</v>
      </c>
      <c r="V2357" s="189">
        <f t="shared" si="529"/>
        <v>3.9932885906040267</v>
      </c>
      <c r="W2357" s="189">
        <f>IFERROR(H2357/M2357,Tabla2[[#This Row],[CARGA PRODUCCION (ANIMALES/HA)]])</f>
        <v>3.6348729160972941</v>
      </c>
      <c r="X2357" s="190"/>
      <c r="Y2357" s="190"/>
      <c r="Z2357" s="190"/>
      <c r="AA2357" s="191"/>
      <c r="AB2357" s="188" t="str">
        <f t="shared" si="530"/>
        <v/>
      </c>
      <c r="AC2357" s="192" t="str">
        <f t="shared" si="531"/>
        <v/>
      </c>
      <c r="AD2357" s="185"/>
    </row>
    <row r="2358" spans="1:30">
      <c r="A2358" s="184">
        <v>45279</v>
      </c>
      <c r="B2358" s="185" t="s">
        <v>88</v>
      </c>
      <c r="C2358" s="185">
        <v>809</v>
      </c>
      <c r="D2358" s="185">
        <v>40</v>
      </c>
      <c r="E2358" s="185">
        <v>5</v>
      </c>
      <c r="F2358" s="185"/>
      <c r="G2358" s="185">
        <v>43</v>
      </c>
      <c r="H2358" s="185">
        <v>43</v>
      </c>
      <c r="I2358" s="185">
        <v>1</v>
      </c>
      <c r="J2358" s="185">
        <v>6</v>
      </c>
      <c r="K2358" s="185">
        <v>180</v>
      </c>
      <c r="L2358" s="185">
        <v>14</v>
      </c>
      <c r="M2358" s="186">
        <v>15</v>
      </c>
      <c r="N2358" s="187">
        <f>IF(Tabla2[[#This Row],[LECHE RETIRO DIA]]&lt;&gt;ISBLANK(Tabla2[[#This Row],[LECHE RETIRO DIA]]),SUM(Tabla2[[#This Row],[LECHE TANQUE DIA]:[LECHE RETIRO DIA]]),SUM(Tabla2[[#This Row],[LECHE TANQUE DIA]:[LECHE AUTOCONSUMO DIA]]))</f>
        <v>854</v>
      </c>
      <c r="O2358" s="188">
        <f t="shared" si="522"/>
        <v>0.9473067915690867</v>
      </c>
      <c r="P2358" s="189">
        <f t="shared" si="523"/>
        <v>19.86046511627907</v>
      </c>
      <c r="Q2358" s="189">
        <f t="shared" si="524"/>
        <v>18.813953488372093</v>
      </c>
      <c r="R2358" s="189">
        <f t="shared" si="525"/>
        <v>6.666666666666667</v>
      </c>
      <c r="S2358" s="189">
        <f t="shared" si="526"/>
        <v>4.7444444444444445</v>
      </c>
      <c r="T2358" s="189">
        <f t="shared" si="527"/>
        <v>4.1860465116279073</v>
      </c>
      <c r="U2358" s="189">
        <f t="shared" si="528"/>
        <v>61</v>
      </c>
      <c r="V2358" s="189">
        <f t="shared" si="529"/>
        <v>3.0714285714285716</v>
      </c>
      <c r="W2358" s="189">
        <f>IFERROR(H2358/M2358,Tabla2[[#This Row],[CARGA PRODUCCION (ANIMALES/HA)]])</f>
        <v>2.8666666666666667</v>
      </c>
      <c r="X2358" s="190"/>
      <c r="Y2358" s="190"/>
      <c r="Z2358" s="190"/>
      <c r="AA2358" s="191"/>
      <c r="AB2358" s="188" t="str">
        <f t="shared" si="530"/>
        <v/>
      </c>
      <c r="AC2358" s="192" t="str">
        <f t="shared" si="531"/>
        <v/>
      </c>
      <c r="AD2358" s="185"/>
    </row>
    <row r="2359" spans="1:30">
      <c r="A2359" s="184">
        <v>45280</v>
      </c>
      <c r="B2359" s="185" t="s">
        <v>85</v>
      </c>
      <c r="C2359" s="185">
        <v>1951</v>
      </c>
      <c r="D2359" s="185">
        <v>60</v>
      </c>
      <c r="E2359" s="185">
        <v>9</v>
      </c>
      <c r="F2359" s="185"/>
      <c r="G2359" s="185">
        <v>94</v>
      </c>
      <c r="H2359" s="185">
        <v>120</v>
      </c>
      <c r="I2359" s="185">
        <v>0</v>
      </c>
      <c r="J2359" s="185">
        <v>4</v>
      </c>
      <c r="K2359" s="185">
        <v>480</v>
      </c>
      <c r="L2359" s="185">
        <v>26.01</v>
      </c>
      <c r="M2359" s="186">
        <v>34.119999999999997</v>
      </c>
      <c r="N2359" s="187">
        <f>IF(Tabla2[[#This Row],[LECHE RETIRO DIA]]&lt;&gt;ISBLANK(Tabla2[[#This Row],[LECHE RETIRO DIA]]),SUM(Tabla2[[#This Row],[LECHE TANQUE DIA]:[LECHE RETIRO DIA]]),SUM(Tabla2[[#This Row],[LECHE TANQUE DIA]:[LECHE AUTOCONSUMO DIA]]))</f>
        <v>2020</v>
      </c>
      <c r="O2359" s="188">
        <f t="shared" si="522"/>
        <v>0.96584158415841581</v>
      </c>
      <c r="P2359" s="189">
        <f t="shared" si="523"/>
        <v>21.48936170212766</v>
      </c>
      <c r="Q2359" s="189">
        <f t="shared" si="524"/>
        <v>20.75531914893617</v>
      </c>
      <c r="R2359" s="189">
        <f t="shared" si="525"/>
        <v>15</v>
      </c>
      <c r="S2359" s="189">
        <f t="shared" si="526"/>
        <v>4.208333333333333</v>
      </c>
      <c r="T2359" s="189">
        <f t="shared" si="527"/>
        <v>5.1063829787234045</v>
      </c>
      <c r="U2359" s="189">
        <f t="shared" si="528"/>
        <v>77.662437524029215</v>
      </c>
      <c r="V2359" s="189">
        <f t="shared" si="529"/>
        <v>3.613994617454825</v>
      </c>
      <c r="W2359" s="189">
        <f>IFERROR(H2359/M2359,Tabla2[[#This Row],[CARGA PRODUCCION (ANIMALES/HA)]])</f>
        <v>3.5169988276670576</v>
      </c>
      <c r="X2359" s="190"/>
      <c r="Y2359" s="190"/>
      <c r="Z2359" s="190"/>
      <c r="AA2359" s="191"/>
      <c r="AB2359" s="188" t="str">
        <f t="shared" si="530"/>
        <v/>
      </c>
      <c r="AC2359" s="192" t="str">
        <f t="shared" si="531"/>
        <v/>
      </c>
      <c r="AD2359" s="185"/>
    </row>
    <row r="2360" spans="1:30">
      <c r="A2360" s="184">
        <v>45280</v>
      </c>
      <c r="B2360" s="185" t="s">
        <v>81</v>
      </c>
      <c r="C2360" s="185">
        <v>2049</v>
      </c>
      <c r="D2360" s="185">
        <v>80</v>
      </c>
      <c r="E2360" s="185">
        <v>9</v>
      </c>
      <c r="F2360" s="185"/>
      <c r="G2360" s="185">
        <v>95</v>
      </c>
      <c r="H2360" s="185">
        <v>95</v>
      </c>
      <c r="I2360" s="185">
        <v>1</v>
      </c>
      <c r="J2360" s="185">
        <v>21</v>
      </c>
      <c r="K2360" s="185">
        <v>600</v>
      </c>
      <c r="L2360" s="185">
        <v>23.4</v>
      </c>
      <c r="M2360" s="186">
        <v>31.01</v>
      </c>
      <c r="N2360" s="187">
        <f>IF(Tabla2[[#This Row],[LECHE RETIRO DIA]]&lt;&gt;ISBLANK(Tabla2[[#This Row],[LECHE RETIRO DIA]]),SUM(Tabla2[[#This Row],[LECHE TANQUE DIA]:[LECHE RETIRO DIA]]),SUM(Tabla2[[#This Row],[LECHE TANQUE DIA]:[LECHE AUTOCONSUMO DIA]]))</f>
        <v>2138</v>
      </c>
      <c r="O2360" s="188">
        <f t="shared" si="522"/>
        <v>0.95837231057062677</v>
      </c>
      <c r="P2360" s="189">
        <f t="shared" si="523"/>
        <v>22.505263157894738</v>
      </c>
      <c r="Q2360" s="189">
        <f t="shared" si="524"/>
        <v>21.568421052631578</v>
      </c>
      <c r="R2360" s="189">
        <f t="shared" si="525"/>
        <v>3.8095238095238093</v>
      </c>
      <c r="S2360" s="189">
        <f t="shared" si="526"/>
        <v>3.5633333333333335</v>
      </c>
      <c r="T2360" s="189">
        <f t="shared" si="527"/>
        <v>6.3157894736842106</v>
      </c>
      <c r="U2360" s="189">
        <f t="shared" si="528"/>
        <v>91.367521367521377</v>
      </c>
      <c r="V2360" s="189">
        <f t="shared" si="529"/>
        <v>4.0598290598290605</v>
      </c>
      <c r="W2360" s="189">
        <f>IFERROR(H2360/M2360,Tabla2[[#This Row],[CARGA PRODUCCION (ANIMALES/HA)]])</f>
        <v>3.0635278942276685</v>
      </c>
      <c r="X2360" s="190"/>
      <c r="Y2360" s="190"/>
      <c r="Z2360" s="190"/>
      <c r="AA2360" s="191"/>
      <c r="AB2360" s="188" t="str">
        <f t="shared" si="530"/>
        <v/>
      </c>
      <c r="AC2360" s="192" t="str">
        <f t="shared" si="531"/>
        <v/>
      </c>
      <c r="AD2360" s="185"/>
    </row>
    <row r="2361" spans="1:30">
      <c r="A2361" s="184">
        <v>45280</v>
      </c>
      <c r="B2361" s="185" t="s">
        <v>83</v>
      </c>
      <c r="C2361" s="185">
        <v>2104</v>
      </c>
      <c r="D2361" s="185">
        <v>100</v>
      </c>
      <c r="E2361" s="185">
        <v>9</v>
      </c>
      <c r="F2361" s="185"/>
      <c r="G2361" s="185">
        <v>119</v>
      </c>
      <c r="H2361" s="185">
        <v>133</v>
      </c>
      <c r="I2361" s="185">
        <v>1</v>
      </c>
      <c r="J2361" s="185">
        <v>16</v>
      </c>
      <c r="K2361" s="185">
        <v>680</v>
      </c>
      <c r="L2361" s="185">
        <v>29.8</v>
      </c>
      <c r="M2361" s="186">
        <v>36.590000000000003</v>
      </c>
      <c r="N2361" s="187">
        <f>IF(Tabla2[[#This Row],[LECHE RETIRO DIA]]&lt;&gt;ISBLANK(Tabla2[[#This Row],[LECHE RETIRO DIA]]),SUM(Tabla2[[#This Row],[LECHE TANQUE DIA]:[LECHE RETIRO DIA]]),SUM(Tabla2[[#This Row],[LECHE TANQUE DIA]:[LECHE AUTOCONSUMO DIA]]))</f>
        <v>2213</v>
      </c>
      <c r="O2361" s="188">
        <f t="shared" si="522"/>
        <v>0.95074559421599636</v>
      </c>
      <c r="P2361" s="189">
        <f t="shared" si="523"/>
        <v>18.596638655462186</v>
      </c>
      <c r="Q2361" s="189">
        <f t="shared" si="524"/>
        <v>17.680672268907564</v>
      </c>
      <c r="R2361" s="189">
        <f t="shared" si="525"/>
        <v>6.25</v>
      </c>
      <c r="S2361" s="189">
        <f t="shared" si="526"/>
        <v>3.2544117647058823</v>
      </c>
      <c r="T2361" s="189">
        <f t="shared" si="527"/>
        <v>5.7142857142857144</v>
      </c>
      <c r="U2361" s="189">
        <f t="shared" si="528"/>
        <v>74.261744966442947</v>
      </c>
      <c r="V2361" s="189">
        <f t="shared" si="529"/>
        <v>3.9932885906040267</v>
      </c>
      <c r="W2361" s="189">
        <f>IFERROR(H2361/M2361,Tabla2[[#This Row],[CARGA PRODUCCION (ANIMALES/HA)]])</f>
        <v>3.6348729160972941</v>
      </c>
      <c r="X2361" s="190"/>
      <c r="Y2361" s="190"/>
      <c r="Z2361" s="190"/>
      <c r="AA2361" s="191"/>
      <c r="AB2361" s="188" t="str">
        <f t="shared" si="530"/>
        <v/>
      </c>
      <c r="AC2361" s="192" t="str">
        <f t="shared" si="531"/>
        <v/>
      </c>
      <c r="AD2361" s="185"/>
    </row>
    <row r="2362" spans="1:30">
      <c r="A2362" s="184">
        <v>45280</v>
      </c>
      <c r="B2362" s="185" t="s">
        <v>88</v>
      </c>
      <c r="C2362" s="185">
        <v>847</v>
      </c>
      <c r="D2362" s="185">
        <v>40</v>
      </c>
      <c r="E2362" s="185">
        <v>5</v>
      </c>
      <c r="F2362" s="185"/>
      <c r="G2362" s="185">
        <v>43</v>
      </c>
      <c r="H2362" s="185">
        <v>43</v>
      </c>
      <c r="I2362" s="185">
        <v>1</v>
      </c>
      <c r="J2362" s="185">
        <v>6</v>
      </c>
      <c r="K2362" s="185">
        <v>180</v>
      </c>
      <c r="L2362" s="185">
        <v>14</v>
      </c>
      <c r="M2362" s="186">
        <v>15</v>
      </c>
      <c r="N2362" s="187">
        <f>IF(Tabla2[[#This Row],[LECHE RETIRO DIA]]&lt;&gt;ISBLANK(Tabla2[[#This Row],[LECHE RETIRO DIA]]),SUM(Tabla2[[#This Row],[LECHE TANQUE DIA]:[LECHE RETIRO DIA]]),SUM(Tabla2[[#This Row],[LECHE TANQUE DIA]:[LECHE AUTOCONSUMO DIA]]))</f>
        <v>892</v>
      </c>
      <c r="O2362" s="188">
        <f t="shared" si="522"/>
        <v>0.94955156950672648</v>
      </c>
      <c r="P2362" s="189">
        <f t="shared" si="523"/>
        <v>20.744186046511629</v>
      </c>
      <c r="Q2362" s="189">
        <f t="shared" si="524"/>
        <v>19.697674418604652</v>
      </c>
      <c r="R2362" s="189">
        <f t="shared" si="525"/>
        <v>6.666666666666667</v>
      </c>
      <c r="S2362" s="189">
        <f t="shared" si="526"/>
        <v>4.9555555555555557</v>
      </c>
      <c r="T2362" s="189">
        <f t="shared" si="527"/>
        <v>4.1860465116279073</v>
      </c>
      <c r="U2362" s="189">
        <f t="shared" si="528"/>
        <v>63.714285714285715</v>
      </c>
      <c r="V2362" s="189">
        <f t="shared" si="529"/>
        <v>3.0714285714285716</v>
      </c>
      <c r="W2362" s="189">
        <f>IFERROR(H2362/M2362,Tabla2[[#This Row],[CARGA PRODUCCION (ANIMALES/HA)]])</f>
        <v>2.8666666666666667</v>
      </c>
      <c r="X2362" s="190"/>
      <c r="Y2362" s="190"/>
      <c r="Z2362" s="190"/>
      <c r="AA2362" s="191"/>
      <c r="AB2362" s="188" t="str">
        <f t="shared" si="530"/>
        <v/>
      </c>
      <c r="AC2362" s="192" t="str">
        <f t="shared" si="531"/>
        <v/>
      </c>
      <c r="AD2362" s="185"/>
    </row>
    <row r="2363" spans="1:30">
      <c r="A2363" s="184">
        <v>45281</v>
      </c>
      <c r="B2363" s="185" t="s">
        <v>80</v>
      </c>
      <c r="C2363" s="185">
        <v>2123</v>
      </c>
      <c r="D2363" s="185">
        <v>80</v>
      </c>
      <c r="E2363" s="185">
        <v>9</v>
      </c>
      <c r="F2363" s="185"/>
      <c r="G2363" s="185">
        <v>96</v>
      </c>
      <c r="H2363" s="185">
        <v>96</v>
      </c>
      <c r="I2363" s="185">
        <v>1</v>
      </c>
      <c r="J2363" s="185">
        <v>21</v>
      </c>
      <c r="K2363" s="185">
        <v>600</v>
      </c>
      <c r="L2363" s="185">
        <v>23.4</v>
      </c>
      <c r="M2363" s="186">
        <v>31.01</v>
      </c>
      <c r="N2363" s="187">
        <f>IF(Tabla2[[#This Row],[LECHE RETIRO DIA]]&lt;&gt;ISBLANK(Tabla2[[#This Row],[LECHE RETIRO DIA]]),SUM(Tabla2[[#This Row],[LECHE TANQUE DIA]:[LECHE RETIRO DIA]]),SUM(Tabla2[[#This Row],[LECHE TANQUE DIA]:[LECHE AUTOCONSUMO DIA]]))</f>
        <v>2212</v>
      </c>
      <c r="O2363" s="188">
        <f t="shared" si="522"/>
        <v>0.95976491862567814</v>
      </c>
      <c r="P2363" s="189">
        <f t="shared" si="523"/>
        <v>23.041666666666668</v>
      </c>
      <c r="Q2363" s="189">
        <f t="shared" si="524"/>
        <v>22.114583333333332</v>
      </c>
      <c r="R2363" s="189">
        <f t="shared" si="525"/>
        <v>3.8095238095238093</v>
      </c>
      <c r="S2363" s="189">
        <f t="shared" si="526"/>
        <v>3.6866666666666665</v>
      </c>
      <c r="T2363" s="189">
        <f t="shared" si="527"/>
        <v>6.25</v>
      </c>
      <c r="U2363" s="189">
        <f t="shared" si="528"/>
        <v>94.529914529914535</v>
      </c>
      <c r="V2363" s="189">
        <f t="shared" si="529"/>
        <v>4.1025641025641031</v>
      </c>
      <c r="W2363" s="189">
        <f>IFERROR(H2363/M2363,Tabla2[[#This Row],[CARGA PRODUCCION (ANIMALES/HA)]])</f>
        <v>3.0957755562721703</v>
      </c>
      <c r="X2363" s="190"/>
      <c r="Y2363" s="190"/>
      <c r="Z2363" s="190"/>
      <c r="AA2363" s="191"/>
      <c r="AB2363" s="188" t="str">
        <f t="shared" si="530"/>
        <v/>
      </c>
      <c r="AC2363" s="192" t="str">
        <f t="shared" si="531"/>
        <v/>
      </c>
      <c r="AD2363" s="185"/>
    </row>
    <row r="2364" spans="1:30">
      <c r="A2364" s="184">
        <v>45281</v>
      </c>
      <c r="B2364" s="185" t="s">
        <v>83</v>
      </c>
      <c r="C2364" s="185">
        <v>2519</v>
      </c>
      <c r="D2364" s="185">
        <v>100</v>
      </c>
      <c r="E2364" s="185">
        <v>9</v>
      </c>
      <c r="F2364" s="185"/>
      <c r="G2364" s="185">
        <v>119</v>
      </c>
      <c r="H2364" s="185">
        <v>133</v>
      </c>
      <c r="I2364" s="185">
        <v>1</v>
      </c>
      <c r="J2364" s="185">
        <v>16</v>
      </c>
      <c r="K2364" s="185">
        <v>680</v>
      </c>
      <c r="L2364" s="185">
        <v>29.8</v>
      </c>
      <c r="M2364" s="186">
        <v>36.590000000000003</v>
      </c>
      <c r="N2364" s="187">
        <f>IF(Tabla2[[#This Row],[LECHE RETIRO DIA]]&lt;&gt;ISBLANK(Tabla2[[#This Row],[LECHE RETIRO DIA]]),SUM(Tabla2[[#This Row],[LECHE TANQUE DIA]:[LECHE RETIRO DIA]]),SUM(Tabla2[[#This Row],[LECHE TANQUE DIA]:[LECHE AUTOCONSUMO DIA]]))</f>
        <v>2628</v>
      </c>
      <c r="O2364" s="188">
        <f t="shared" si="522"/>
        <v>0.95852359208523596</v>
      </c>
      <c r="P2364" s="189">
        <f t="shared" si="523"/>
        <v>22.084033613445378</v>
      </c>
      <c r="Q2364" s="189">
        <f t="shared" si="524"/>
        <v>21.168067226890756</v>
      </c>
      <c r="R2364" s="189">
        <f t="shared" si="525"/>
        <v>6.25</v>
      </c>
      <c r="S2364" s="189">
        <f t="shared" si="526"/>
        <v>3.8647058823529412</v>
      </c>
      <c r="T2364" s="189">
        <f t="shared" si="527"/>
        <v>5.7142857142857144</v>
      </c>
      <c r="U2364" s="189">
        <f t="shared" si="528"/>
        <v>88.187919463087241</v>
      </c>
      <c r="V2364" s="189">
        <f t="shared" si="529"/>
        <v>3.9932885906040267</v>
      </c>
      <c r="W2364" s="189">
        <f>IFERROR(H2364/M2364,Tabla2[[#This Row],[CARGA PRODUCCION (ANIMALES/HA)]])</f>
        <v>3.6348729160972941</v>
      </c>
      <c r="X2364" s="190"/>
      <c r="Y2364" s="190"/>
      <c r="Z2364" s="190"/>
      <c r="AA2364" s="191"/>
      <c r="AB2364" s="188" t="str">
        <f t="shared" si="530"/>
        <v/>
      </c>
      <c r="AC2364" s="192" t="str">
        <f t="shared" si="531"/>
        <v/>
      </c>
      <c r="AD2364" s="185"/>
    </row>
    <row r="2365" spans="1:30">
      <c r="A2365" s="184">
        <v>45281</v>
      </c>
      <c r="B2365" s="185" t="s">
        <v>85</v>
      </c>
      <c r="C2365" s="185">
        <v>1845</v>
      </c>
      <c r="D2365" s="185">
        <v>60</v>
      </c>
      <c r="E2365" s="185">
        <v>9</v>
      </c>
      <c r="F2365" s="185"/>
      <c r="G2365" s="185">
        <v>94</v>
      </c>
      <c r="H2365" s="185">
        <v>120</v>
      </c>
      <c r="I2365" s="185">
        <v>0</v>
      </c>
      <c r="J2365" s="185">
        <v>4</v>
      </c>
      <c r="K2365" s="185">
        <v>480</v>
      </c>
      <c r="L2365" s="185">
        <v>26.01</v>
      </c>
      <c r="M2365" s="186">
        <v>34.119999999999997</v>
      </c>
      <c r="N2365" s="187">
        <f>IF(Tabla2[[#This Row],[LECHE RETIRO DIA]]&lt;&gt;ISBLANK(Tabla2[[#This Row],[LECHE RETIRO DIA]]),SUM(Tabla2[[#This Row],[LECHE TANQUE DIA]:[LECHE RETIRO DIA]]),SUM(Tabla2[[#This Row],[LECHE TANQUE DIA]:[LECHE AUTOCONSUMO DIA]]))</f>
        <v>1914</v>
      </c>
      <c r="O2365" s="188">
        <f t="shared" si="522"/>
        <v>0.96394984326018807</v>
      </c>
      <c r="P2365" s="189">
        <f t="shared" si="523"/>
        <v>20.361702127659573</v>
      </c>
      <c r="Q2365" s="189">
        <f t="shared" si="524"/>
        <v>19.627659574468087</v>
      </c>
      <c r="R2365" s="189">
        <f t="shared" si="525"/>
        <v>15</v>
      </c>
      <c r="S2365" s="189">
        <f t="shared" si="526"/>
        <v>3.9874999999999998</v>
      </c>
      <c r="T2365" s="189">
        <f t="shared" si="527"/>
        <v>5.1063829787234045</v>
      </c>
      <c r="U2365" s="189">
        <f t="shared" si="528"/>
        <v>73.587081891580155</v>
      </c>
      <c r="V2365" s="189">
        <f t="shared" si="529"/>
        <v>3.613994617454825</v>
      </c>
      <c r="W2365" s="189">
        <f>IFERROR(H2365/M2365,Tabla2[[#This Row],[CARGA PRODUCCION (ANIMALES/HA)]])</f>
        <v>3.5169988276670576</v>
      </c>
      <c r="X2365" s="190"/>
      <c r="Y2365" s="190"/>
      <c r="Z2365" s="190"/>
      <c r="AA2365" s="191"/>
      <c r="AB2365" s="188" t="str">
        <f t="shared" si="530"/>
        <v/>
      </c>
      <c r="AC2365" s="192" t="str">
        <f t="shared" si="531"/>
        <v/>
      </c>
      <c r="AD2365" s="185"/>
    </row>
    <row r="2366" spans="1:30">
      <c r="A2366" s="184">
        <v>45281</v>
      </c>
      <c r="B2366" s="185" t="s">
        <v>117</v>
      </c>
      <c r="C2366" s="185">
        <v>820</v>
      </c>
      <c r="D2366" s="185">
        <v>40</v>
      </c>
      <c r="E2366" s="185">
        <v>5</v>
      </c>
      <c r="F2366" s="185"/>
      <c r="G2366" s="185">
        <v>43</v>
      </c>
      <c r="H2366" s="185">
        <v>43</v>
      </c>
      <c r="I2366" s="185">
        <v>1</v>
      </c>
      <c r="J2366" s="185">
        <v>6</v>
      </c>
      <c r="K2366" s="185">
        <v>180</v>
      </c>
      <c r="L2366" s="185">
        <v>14</v>
      </c>
      <c r="M2366" s="186">
        <v>15</v>
      </c>
      <c r="N2366" s="187">
        <f>IF(Tabla2[[#This Row],[LECHE RETIRO DIA]]&lt;&gt;ISBLANK(Tabla2[[#This Row],[LECHE RETIRO DIA]]),SUM(Tabla2[[#This Row],[LECHE TANQUE DIA]:[LECHE RETIRO DIA]]),SUM(Tabla2[[#This Row],[LECHE TANQUE DIA]:[LECHE AUTOCONSUMO DIA]]))</f>
        <v>865</v>
      </c>
      <c r="O2366" s="188">
        <f t="shared" si="522"/>
        <v>0.94797687861271673</v>
      </c>
      <c r="P2366" s="189">
        <f t="shared" si="523"/>
        <v>20.11627906976744</v>
      </c>
      <c r="Q2366" s="189">
        <f t="shared" si="524"/>
        <v>19.069767441860463</v>
      </c>
      <c r="R2366" s="189">
        <f t="shared" si="525"/>
        <v>6.666666666666667</v>
      </c>
      <c r="S2366" s="189">
        <f t="shared" si="526"/>
        <v>4.8055555555555554</v>
      </c>
      <c r="T2366" s="189">
        <f t="shared" si="527"/>
        <v>4.1860465116279073</v>
      </c>
      <c r="U2366" s="189">
        <f t="shared" si="528"/>
        <v>61.785714285714285</v>
      </c>
      <c r="V2366" s="189">
        <f t="shared" si="529"/>
        <v>3.0714285714285716</v>
      </c>
      <c r="W2366" s="189">
        <f>IFERROR(H2366/M2366,Tabla2[[#This Row],[CARGA PRODUCCION (ANIMALES/HA)]])</f>
        <v>2.8666666666666667</v>
      </c>
      <c r="X2366" s="190"/>
      <c r="Y2366" s="190"/>
      <c r="Z2366" s="190"/>
      <c r="AA2366" s="191"/>
      <c r="AB2366" s="188" t="str">
        <f t="shared" si="530"/>
        <v/>
      </c>
      <c r="AC2366" s="192" t="str">
        <f t="shared" si="531"/>
        <v/>
      </c>
      <c r="AD2366" s="185"/>
    </row>
    <row r="2367" spans="1:30">
      <c r="A2367" s="184">
        <v>45282</v>
      </c>
      <c r="B2367" s="185" t="s">
        <v>81</v>
      </c>
      <c r="C2367" s="185">
        <v>2156</v>
      </c>
      <c r="D2367" s="185">
        <v>80</v>
      </c>
      <c r="E2367" s="185">
        <v>9</v>
      </c>
      <c r="F2367" s="185"/>
      <c r="G2367" s="185">
        <v>96</v>
      </c>
      <c r="H2367" s="185">
        <v>96</v>
      </c>
      <c r="I2367" s="185">
        <v>1</v>
      </c>
      <c r="J2367" s="185">
        <v>21</v>
      </c>
      <c r="K2367" s="185">
        <v>600</v>
      </c>
      <c r="L2367" s="185">
        <v>23.4</v>
      </c>
      <c r="M2367" s="186">
        <v>31.01</v>
      </c>
      <c r="N2367" s="187">
        <f>IF(Tabla2[[#This Row],[LECHE RETIRO DIA]]&lt;&gt;ISBLANK(Tabla2[[#This Row],[LECHE RETIRO DIA]]),SUM(Tabla2[[#This Row],[LECHE TANQUE DIA]:[LECHE RETIRO DIA]]),SUM(Tabla2[[#This Row],[LECHE TANQUE DIA]:[LECHE AUTOCONSUMO DIA]]))</f>
        <v>2245</v>
      </c>
      <c r="O2367" s="188">
        <f t="shared" si="522"/>
        <v>0.96035634743875276</v>
      </c>
      <c r="P2367" s="189">
        <f t="shared" si="523"/>
        <v>23.385416666666668</v>
      </c>
      <c r="Q2367" s="189">
        <f t="shared" si="524"/>
        <v>22.458333333333332</v>
      </c>
      <c r="R2367" s="189">
        <f t="shared" si="525"/>
        <v>3.8095238095238093</v>
      </c>
      <c r="S2367" s="189">
        <f t="shared" si="526"/>
        <v>3.7416666666666667</v>
      </c>
      <c r="T2367" s="189">
        <f t="shared" si="527"/>
        <v>6.25</v>
      </c>
      <c r="U2367" s="189">
        <f t="shared" si="528"/>
        <v>95.940170940170944</v>
      </c>
      <c r="V2367" s="189">
        <f t="shared" si="529"/>
        <v>4.1025641025641031</v>
      </c>
      <c r="W2367" s="189">
        <f>IFERROR(H2367/M2367,Tabla2[[#This Row],[CARGA PRODUCCION (ANIMALES/HA)]])</f>
        <v>3.0957755562721703</v>
      </c>
      <c r="X2367" s="190"/>
      <c r="Y2367" s="190"/>
      <c r="Z2367" s="190"/>
      <c r="AA2367" s="191"/>
      <c r="AB2367" s="188" t="str">
        <f t="shared" si="530"/>
        <v/>
      </c>
      <c r="AC2367" s="192" t="str">
        <f t="shared" si="531"/>
        <v/>
      </c>
      <c r="AD2367" s="185"/>
    </row>
    <row r="2368" spans="1:30">
      <c r="A2368" s="184">
        <v>45282</v>
      </c>
      <c r="B2368" s="185" t="s">
        <v>83</v>
      </c>
      <c r="C2368" s="185">
        <v>2505</v>
      </c>
      <c r="D2368" s="185">
        <v>100</v>
      </c>
      <c r="E2368" s="185">
        <v>9</v>
      </c>
      <c r="F2368" s="185"/>
      <c r="G2368" s="185">
        <v>119</v>
      </c>
      <c r="H2368" s="185">
        <v>133</v>
      </c>
      <c r="I2368" s="185">
        <v>1</v>
      </c>
      <c r="J2368" s="185">
        <v>16</v>
      </c>
      <c r="K2368" s="185">
        <v>680</v>
      </c>
      <c r="L2368" s="185">
        <v>29.8</v>
      </c>
      <c r="M2368" s="186">
        <v>36.590000000000003</v>
      </c>
      <c r="N2368" s="187">
        <f>IF(Tabla2[[#This Row],[LECHE RETIRO DIA]]&lt;&gt;ISBLANK(Tabla2[[#This Row],[LECHE RETIRO DIA]]),SUM(Tabla2[[#This Row],[LECHE TANQUE DIA]:[LECHE RETIRO DIA]]),SUM(Tabla2[[#This Row],[LECHE TANQUE DIA]:[LECHE AUTOCONSUMO DIA]]))</f>
        <v>2614</v>
      </c>
      <c r="O2368" s="188">
        <f t="shared" si="522"/>
        <v>0.95830145371078801</v>
      </c>
      <c r="P2368" s="189">
        <f t="shared" si="523"/>
        <v>21.966386554621849</v>
      </c>
      <c r="Q2368" s="189">
        <f t="shared" si="524"/>
        <v>21.050420168067227</v>
      </c>
      <c r="R2368" s="189">
        <f t="shared" si="525"/>
        <v>6.25</v>
      </c>
      <c r="S2368" s="189">
        <f t="shared" si="526"/>
        <v>3.8441176470588236</v>
      </c>
      <c r="T2368" s="189">
        <f t="shared" si="527"/>
        <v>5.7142857142857144</v>
      </c>
      <c r="U2368" s="189">
        <f t="shared" si="528"/>
        <v>87.718120805369125</v>
      </c>
      <c r="V2368" s="189">
        <f t="shared" si="529"/>
        <v>3.9932885906040267</v>
      </c>
      <c r="W2368" s="189">
        <f>IFERROR(H2368/M2368,Tabla2[[#This Row],[CARGA PRODUCCION (ANIMALES/HA)]])</f>
        <v>3.6348729160972941</v>
      </c>
      <c r="X2368" s="190"/>
      <c r="Y2368" s="190"/>
      <c r="Z2368" s="190"/>
      <c r="AA2368" s="191"/>
      <c r="AB2368" s="188" t="str">
        <f t="shared" si="530"/>
        <v/>
      </c>
      <c r="AC2368" s="192" t="str">
        <f t="shared" si="531"/>
        <v/>
      </c>
      <c r="AD2368" s="185"/>
    </row>
    <row r="2369" spans="1:30">
      <c r="A2369" s="184">
        <v>45282</v>
      </c>
      <c r="B2369" s="185" t="s">
        <v>85</v>
      </c>
      <c r="C2369" s="185">
        <v>1907</v>
      </c>
      <c r="D2369" s="185">
        <v>60</v>
      </c>
      <c r="E2369" s="185">
        <v>9</v>
      </c>
      <c r="F2369" s="185"/>
      <c r="G2369" s="185">
        <v>94</v>
      </c>
      <c r="H2369" s="185">
        <v>120</v>
      </c>
      <c r="I2369" s="185">
        <v>0</v>
      </c>
      <c r="J2369" s="185">
        <v>4</v>
      </c>
      <c r="K2369" s="185">
        <v>480</v>
      </c>
      <c r="L2369" s="185">
        <v>26.01</v>
      </c>
      <c r="M2369" s="186">
        <v>34.119999999999997</v>
      </c>
      <c r="N2369" s="187">
        <f>IF(Tabla2[[#This Row],[LECHE RETIRO DIA]]&lt;&gt;ISBLANK(Tabla2[[#This Row],[LECHE RETIRO DIA]]),SUM(Tabla2[[#This Row],[LECHE TANQUE DIA]:[LECHE RETIRO DIA]]),SUM(Tabla2[[#This Row],[LECHE TANQUE DIA]:[LECHE AUTOCONSUMO DIA]]))</f>
        <v>1976</v>
      </c>
      <c r="O2369" s="188">
        <f t="shared" si="522"/>
        <v>0.96508097165991902</v>
      </c>
      <c r="P2369" s="189">
        <f t="shared" si="523"/>
        <v>21.021276595744681</v>
      </c>
      <c r="Q2369" s="189">
        <f t="shared" si="524"/>
        <v>20.287234042553191</v>
      </c>
      <c r="R2369" s="189">
        <f t="shared" si="525"/>
        <v>15</v>
      </c>
      <c r="S2369" s="189">
        <f t="shared" si="526"/>
        <v>4.1166666666666663</v>
      </c>
      <c r="T2369" s="189">
        <f t="shared" si="527"/>
        <v>5.1063829787234045</v>
      </c>
      <c r="U2369" s="189">
        <f t="shared" si="528"/>
        <v>75.970780469050354</v>
      </c>
      <c r="V2369" s="189">
        <f t="shared" si="529"/>
        <v>3.613994617454825</v>
      </c>
      <c r="W2369" s="189">
        <f>IFERROR(H2369/M2369,Tabla2[[#This Row],[CARGA PRODUCCION (ANIMALES/HA)]])</f>
        <v>3.5169988276670576</v>
      </c>
      <c r="X2369" s="190"/>
      <c r="Y2369" s="190"/>
      <c r="Z2369" s="190"/>
      <c r="AA2369" s="191"/>
      <c r="AB2369" s="188" t="str">
        <f t="shared" si="530"/>
        <v/>
      </c>
      <c r="AC2369" s="192" t="str">
        <f t="shared" si="531"/>
        <v/>
      </c>
      <c r="AD2369" s="185"/>
    </row>
    <row r="2370" spans="1:30">
      <c r="A2370" s="184">
        <v>45282</v>
      </c>
      <c r="B2370" s="185" t="s">
        <v>117</v>
      </c>
      <c r="C2370" s="185">
        <v>803</v>
      </c>
      <c r="D2370" s="185">
        <v>40</v>
      </c>
      <c r="E2370" s="185">
        <v>5</v>
      </c>
      <c r="F2370" s="185"/>
      <c r="G2370" s="185">
        <v>43</v>
      </c>
      <c r="H2370" s="185">
        <v>43</v>
      </c>
      <c r="I2370" s="185">
        <v>1</v>
      </c>
      <c r="J2370" s="185">
        <v>6</v>
      </c>
      <c r="K2370" s="185">
        <v>180</v>
      </c>
      <c r="L2370" s="185">
        <v>14</v>
      </c>
      <c r="M2370" s="186">
        <v>15</v>
      </c>
      <c r="N2370" s="187">
        <f>IF(Tabla2[[#This Row],[LECHE RETIRO DIA]]&lt;&gt;ISBLANK(Tabla2[[#This Row],[LECHE RETIRO DIA]]),SUM(Tabla2[[#This Row],[LECHE TANQUE DIA]:[LECHE RETIRO DIA]]),SUM(Tabla2[[#This Row],[LECHE TANQUE DIA]:[LECHE AUTOCONSUMO DIA]]))</f>
        <v>848</v>
      </c>
      <c r="O2370" s="188">
        <f t="shared" si="522"/>
        <v>0.94693396226415094</v>
      </c>
      <c r="P2370" s="189">
        <f t="shared" si="523"/>
        <v>19.720930232558139</v>
      </c>
      <c r="Q2370" s="189">
        <f t="shared" si="524"/>
        <v>18.674418604651162</v>
      </c>
      <c r="R2370" s="189">
        <f t="shared" si="525"/>
        <v>6.666666666666667</v>
      </c>
      <c r="S2370" s="189">
        <f t="shared" si="526"/>
        <v>4.7111111111111112</v>
      </c>
      <c r="T2370" s="189">
        <f t="shared" si="527"/>
        <v>4.1860465116279073</v>
      </c>
      <c r="U2370" s="189">
        <f t="shared" si="528"/>
        <v>60.571428571428569</v>
      </c>
      <c r="V2370" s="189">
        <f t="shared" si="529"/>
        <v>3.0714285714285716</v>
      </c>
      <c r="W2370" s="189">
        <f>IFERROR(H2370/M2370,Tabla2[[#This Row],[CARGA PRODUCCION (ANIMALES/HA)]])</f>
        <v>2.8666666666666667</v>
      </c>
      <c r="X2370" s="190"/>
      <c r="Y2370" s="190"/>
      <c r="Z2370" s="190"/>
      <c r="AA2370" s="191"/>
      <c r="AB2370" s="188" t="str">
        <f t="shared" si="530"/>
        <v/>
      </c>
      <c r="AC2370" s="192" t="str">
        <f t="shared" si="531"/>
        <v/>
      </c>
      <c r="AD2370" s="185"/>
    </row>
    <row r="2371" spans="1:30">
      <c r="A2371" s="184">
        <v>45283</v>
      </c>
      <c r="B2371" s="185" t="s">
        <v>81</v>
      </c>
      <c r="C2371" s="185">
        <v>2133</v>
      </c>
      <c r="D2371" s="185">
        <v>80</v>
      </c>
      <c r="E2371" s="185">
        <v>9</v>
      </c>
      <c r="F2371" s="185"/>
      <c r="G2371" s="185">
        <v>96</v>
      </c>
      <c r="H2371" s="185">
        <v>96</v>
      </c>
      <c r="I2371" s="185">
        <v>1</v>
      </c>
      <c r="J2371" s="185">
        <v>21</v>
      </c>
      <c r="K2371" s="185">
        <v>600</v>
      </c>
      <c r="L2371" s="185">
        <v>23.4</v>
      </c>
      <c r="M2371" s="186">
        <v>31.01</v>
      </c>
      <c r="N2371" s="187">
        <f>IF(Tabla2[[#This Row],[LECHE RETIRO DIA]]&lt;&gt;ISBLANK(Tabla2[[#This Row],[LECHE RETIRO DIA]]),SUM(Tabla2[[#This Row],[LECHE TANQUE DIA]:[LECHE RETIRO DIA]]),SUM(Tabla2[[#This Row],[LECHE TANQUE DIA]:[LECHE AUTOCONSUMO DIA]]))</f>
        <v>2222</v>
      </c>
      <c r="O2371" s="188">
        <f t="shared" si="522"/>
        <v>0.95994599459945995</v>
      </c>
      <c r="P2371" s="189">
        <f t="shared" si="523"/>
        <v>23.145833333333332</v>
      </c>
      <c r="Q2371" s="189">
        <f t="shared" si="524"/>
        <v>22.21875</v>
      </c>
      <c r="R2371" s="189">
        <f t="shared" si="525"/>
        <v>3.8095238095238093</v>
      </c>
      <c r="S2371" s="189">
        <f t="shared" si="526"/>
        <v>3.7033333333333331</v>
      </c>
      <c r="T2371" s="189">
        <f t="shared" si="527"/>
        <v>6.25</v>
      </c>
      <c r="U2371" s="189">
        <f t="shared" si="528"/>
        <v>94.957264957264968</v>
      </c>
      <c r="V2371" s="189">
        <f t="shared" si="529"/>
        <v>4.1025641025641031</v>
      </c>
      <c r="W2371" s="189">
        <f>IFERROR(H2371/M2371,Tabla2[[#This Row],[CARGA PRODUCCION (ANIMALES/HA)]])</f>
        <v>3.0957755562721703</v>
      </c>
      <c r="X2371" s="190"/>
      <c r="Y2371" s="190"/>
      <c r="Z2371" s="190"/>
      <c r="AA2371" s="191"/>
      <c r="AB2371" s="188" t="str">
        <f t="shared" si="530"/>
        <v/>
      </c>
      <c r="AC2371" s="192" t="str">
        <f t="shared" si="531"/>
        <v/>
      </c>
      <c r="AD2371" s="185"/>
    </row>
    <row r="2372" spans="1:30">
      <c r="A2372" s="184">
        <v>45283</v>
      </c>
      <c r="B2372" s="185" t="s">
        <v>83</v>
      </c>
      <c r="C2372" s="185">
        <v>2348</v>
      </c>
      <c r="D2372" s="185">
        <v>100</v>
      </c>
      <c r="E2372" s="185">
        <v>9</v>
      </c>
      <c r="F2372" s="185"/>
      <c r="G2372" s="185">
        <v>113</v>
      </c>
      <c r="H2372" s="185">
        <v>126</v>
      </c>
      <c r="I2372" s="185">
        <v>1</v>
      </c>
      <c r="J2372" s="185">
        <v>18</v>
      </c>
      <c r="K2372" s="185">
        <v>680</v>
      </c>
      <c r="L2372" s="185">
        <v>29.8</v>
      </c>
      <c r="M2372" s="186">
        <v>26.59</v>
      </c>
      <c r="N2372" s="187">
        <f>IF(Tabla2[[#This Row],[LECHE RETIRO DIA]]&lt;&gt;ISBLANK(Tabla2[[#This Row],[LECHE RETIRO DIA]]),SUM(Tabla2[[#This Row],[LECHE TANQUE DIA]:[LECHE RETIRO DIA]]),SUM(Tabla2[[#This Row],[LECHE TANQUE DIA]:[LECHE AUTOCONSUMO DIA]]))</f>
        <v>2457</v>
      </c>
      <c r="O2372" s="188">
        <f t="shared" si="522"/>
        <v>0.95563695563695561</v>
      </c>
      <c r="P2372" s="189">
        <f t="shared" si="523"/>
        <v>21.743362831858406</v>
      </c>
      <c r="Q2372" s="189">
        <f t="shared" si="524"/>
        <v>20.778761061946902</v>
      </c>
      <c r="R2372" s="189">
        <f t="shared" si="525"/>
        <v>5.5555555555555554</v>
      </c>
      <c r="S2372" s="189">
        <f t="shared" si="526"/>
        <v>3.6132352941176471</v>
      </c>
      <c r="T2372" s="189">
        <f t="shared" si="527"/>
        <v>6.0176991150442474</v>
      </c>
      <c r="U2372" s="189">
        <f t="shared" si="528"/>
        <v>82.449664429530202</v>
      </c>
      <c r="V2372" s="189">
        <f t="shared" si="529"/>
        <v>3.7919463087248322</v>
      </c>
      <c r="W2372" s="189">
        <f>IFERROR(H2372/M2372,Tabla2[[#This Row],[CARGA PRODUCCION (ANIMALES/HA)]])</f>
        <v>4.7386235426852199</v>
      </c>
      <c r="X2372" s="190"/>
      <c r="Y2372" s="190"/>
      <c r="Z2372" s="190"/>
      <c r="AA2372" s="191"/>
      <c r="AB2372" s="188" t="str">
        <f t="shared" si="530"/>
        <v/>
      </c>
      <c r="AC2372" s="192" t="str">
        <f t="shared" si="531"/>
        <v/>
      </c>
      <c r="AD2372" s="185"/>
    </row>
    <row r="2373" spans="1:30">
      <c r="A2373" s="184">
        <v>45283</v>
      </c>
      <c r="B2373" s="185" t="s">
        <v>85</v>
      </c>
      <c r="C2373" s="185">
        <v>1817</v>
      </c>
      <c r="D2373" s="185">
        <v>60</v>
      </c>
      <c r="E2373" s="185">
        <v>9</v>
      </c>
      <c r="F2373" s="185"/>
      <c r="G2373" s="185">
        <v>94</v>
      </c>
      <c r="H2373" s="185">
        <v>120</v>
      </c>
      <c r="I2373" s="185">
        <v>0</v>
      </c>
      <c r="J2373" s="185">
        <v>4</v>
      </c>
      <c r="K2373" s="185">
        <v>480</v>
      </c>
      <c r="L2373" s="185">
        <v>26.01</v>
      </c>
      <c r="M2373" s="186">
        <v>34.119999999999997</v>
      </c>
      <c r="N2373" s="187">
        <f>IF(Tabla2[[#This Row],[LECHE RETIRO DIA]]&lt;&gt;ISBLANK(Tabla2[[#This Row],[LECHE RETIRO DIA]]),SUM(Tabla2[[#This Row],[LECHE TANQUE DIA]:[LECHE RETIRO DIA]]),SUM(Tabla2[[#This Row],[LECHE TANQUE DIA]:[LECHE AUTOCONSUMO DIA]]))</f>
        <v>1886</v>
      </c>
      <c r="O2373" s="188">
        <f t="shared" ref="O2373:O2436" si="532">IFERROR(C2373/N2373,"")</f>
        <v>0.96341463414634143</v>
      </c>
      <c r="P2373" s="189">
        <f t="shared" ref="P2373:P2436" si="533">IFERROR(N2373/G2373,"")</f>
        <v>20.063829787234042</v>
      </c>
      <c r="Q2373" s="189">
        <f t="shared" ref="Q2373:Q2436" si="534">IFERROR(C2373/G2373,"")</f>
        <v>19.329787234042552</v>
      </c>
      <c r="R2373" s="189">
        <f t="shared" ref="R2373:R2436" si="535">IFERROR(D2373/J2373,"")</f>
        <v>15</v>
      </c>
      <c r="S2373" s="189">
        <f t="shared" ref="S2373:S2436" si="536">IFERROR(N2373/K2373,"")</f>
        <v>3.9291666666666667</v>
      </c>
      <c r="T2373" s="189">
        <f t="shared" ref="T2373:T2436" si="537">IFERROR(K2373/G2373,"")</f>
        <v>5.1063829787234045</v>
      </c>
      <c r="U2373" s="189">
        <f t="shared" ref="U2373:U2436" si="538">IFERROR(N2373/L2373,"")</f>
        <v>72.510572856593612</v>
      </c>
      <c r="V2373" s="189">
        <f t="shared" ref="V2373:V2436" si="539">IFERROR(G2373/L2373,"")</f>
        <v>3.613994617454825</v>
      </c>
      <c r="W2373" s="189">
        <f>IFERROR(H2373/M2373,Tabla2[[#This Row],[CARGA PRODUCCION (ANIMALES/HA)]])</f>
        <v>3.5169988276670576</v>
      </c>
      <c r="X2373" s="190"/>
      <c r="Y2373" s="190"/>
      <c r="Z2373" s="190"/>
      <c r="AA2373" s="191"/>
      <c r="AB2373" s="188" t="str">
        <f t="shared" ref="AB2373:AB2436" si="540">IFERROR(G2373/AA2373,"")</f>
        <v/>
      </c>
      <c r="AC2373" s="192" t="str">
        <f t="shared" si="531"/>
        <v/>
      </c>
      <c r="AD2373" s="185"/>
    </row>
    <row r="2374" spans="1:30">
      <c r="A2374" s="184">
        <v>45283</v>
      </c>
      <c r="B2374" s="185" t="s">
        <v>117</v>
      </c>
      <c r="C2374" s="185">
        <v>769</v>
      </c>
      <c r="D2374" s="185">
        <v>40</v>
      </c>
      <c r="E2374" s="185">
        <v>5</v>
      </c>
      <c r="F2374" s="185"/>
      <c r="G2374" s="185">
        <v>43</v>
      </c>
      <c r="H2374" s="185">
        <v>43</v>
      </c>
      <c r="I2374" s="185">
        <v>1</v>
      </c>
      <c r="J2374" s="185">
        <v>6</v>
      </c>
      <c r="K2374" s="185">
        <v>180</v>
      </c>
      <c r="L2374" s="185">
        <v>14</v>
      </c>
      <c r="M2374" s="186">
        <v>15</v>
      </c>
      <c r="N2374" s="187">
        <f>IF(Tabla2[[#This Row],[LECHE RETIRO DIA]]&lt;&gt;ISBLANK(Tabla2[[#This Row],[LECHE RETIRO DIA]]),SUM(Tabla2[[#This Row],[LECHE TANQUE DIA]:[LECHE RETIRO DIA]]),SUM(Tabla2[[#This Row],[LECHE TANQUE DIA]:[LECHE AUTOCONSUMO DIA]]))</f>
        <v>814</v>
      </c>
      <c r="O2374" s="188">
        <f t="shared" si="532"/>
        <v>0.94471744471744468</v>
      </c>
      <c r="P2374" s="189">
        <f t="shared" si="533"/>
        <v>18.930232558139537</v>
      </c>
      <c r="Q2374" s="189">
        <f t="shared" si="534"/>
        <v>17.88372093023256</v>
      </c>
      <c r="R2374" s="189">
        <f t="shared" si="535"/>
        <v>6.666666666666667</v>
      </c>
      <c r="S2374" s="189">
        <f t="shared" si="536"/>
        <v>4.5222222222222221</v>
      </c>
      <c r="T2374" s="189">
        <f t="shared" si="537"/>
        <v>4.1860465116279073</v>
      </c>
      <c r="U2374" s="189">
        <f t="shared" si="538"/>
        <v>58.142857142857146</v>
      </c>
      <c r="V2374" s="189">
        <f t="shared" si="539"/>
        <v>3.0714285714285716</v>
      </c>
      <c r="W2374" s="189">
        <f>IFERROR(H2374/M2374,Tabla2[[#This Row],[CARGA PRODUCCION (ANIMALES/HA)]])</f>
        <v>2.8666666666666667</v>
      </c>
      <c r="X2374" s="190"/>
      <c r="Y2374" s="190"/>
      <c r="Z2374" s="190"/>
      <c r="AA2374" s="191"/>
      <c r="AB2374" s="188" t="str">
        <f t="shared" si="540"/>
        <v/>
      </c>
      <c r="AC2374" s="192" t="str">
        <f t="shared" si="531"/>
        <v/>
      </c>
      <c r="AD2374" s="185"/>
    </row>
    <row r="2375" spans="1:30">
      <c r="A2375" s="184">
        <v>45284</v>
      </c>
      <c r="B2375" s="185" t="s">
        <v>81</v>
      </c>
      <c r="C2375" s="185">
        <v>2114</v>
      </c>
      <c r="D2375" s="185">
        <v>80</v>
      </c>
      <c r="E2375" s="185">
        <v>9</v>
      </c>
      <c r="F2375" s="185"/>
      <c r="G2375" s="185">
        <v>97</v>
      </c>
      <c r="H2375" s="185">
        <v>97</v>
      </c>
      <c r="I2375" s="185">
        <v>1</v>
      </c>
      <c r="J2375" s="185">
        <v>21</v>
      </c>
      <c r="K2375" s="185">
        <v>600</v>
      </c>
      <c r="L2375" s="185">
        <v>23.4</v>
      </c>
      <c r="M2375" s="186">
        <v>31.01</v>
      </c>
      <c r="N2375" s="187">
        <f>IF(Tabla2[[#This Row],[LECHE RETIRO DIA]]&lt;&gt;ISBLANK(Tabla2[[#This Row],[LECHE RETIRO DIA]]),SUM(Tabla2[[#This Row],[LECHE TANQUE DIA]:[LECHE RETIRO DIA]]),SUM(Tabla2[[#This Row],[LECHE TANQUE DIA]:[LECHE AUTOCONSUMO DIA]]))</f>
        <v>2203</v>
      </c>
      <c r="O2375" s="188">
        <f t="shared" si="532"/>
        <v>0.95960054471175671</v>
      </c>
      <c r="P2375" s="189">
        <f t="shared" si="533"/>
        <v>22.711340206185568</v>
      </c>
      <c r="Q2375" s="189">
        <f t="shared" si="534"/>
        <v>21.793814432989691</v>
      </c>
      <c r="R2375" s="189">
        <f t="shared" si="535"/>
        <v>3.8095238095238093</v>
      </c>
      <c r="S2375" s="189">
        <f t="shared" si="536"/>
        <v>3.6716666666666669</v>
      </c>
      <c r="T2375" s="189">
        <f t="shared" si="537"/>
        <v>6.1855670103092786</v>
      </c>
      <c r="U2375" s="189">
        <f t="shared" si="538"/>
        <v>94.145299145299148</v>
      </c>
      <c r="V2375" s="189">
        <f t="shared" si="539"/>
        <v>4.1452991452991457</v>
      </c>
      <c r="W2375" s="189">
        <f>IFERROR(H2375/M2375,Tabla2[[#This Row],[CARGA PRODUCCION (ANIMALES/HA)]])</f>
        <v>3.1280232183166721</v>
      </c>
      <c r="X2375" s="190"/>
      <c r="Y2375" s="190"/>
      <c r="Z2375" s="190"/>
      <c r="AA2375" s="191"/>
      <c r="AB2375" s="188" t="str">
        <f t="shared" si="540"/>
        <v/>
      </c>
      <c r="AC2375" s="192" t="str">
        <f t="shared" si="531"/>
        <v/>
      </c>
      <c r="AD2375" s="185"/>
    </row>
    <row r="2376" spans="1:30">
      <c r="A2376" s="184">
        <v>45284</v>
      </c>
      <c r="B2376" s="185" t="s">
        <v>88</v>
      </c>
      <c r="C2376" s="185">
        <v>807</v>
      </c>
      <c r="D2376" s="185">
        <v>40</v>
      </c>
      <c r="E2376" s="185">
        <v>5</v>
      </c>
      <c r="F2376" s="185"/>
      <c r="G2376" s="185">
        <v>43</v>
      </c>
      <c r="H2376" s="185">
        <v>43</v>
      </c>
      <c r="I2376" s="185">
        <v>1</v>
      </c>
      <c r="J2376" s="185">
        <v>6</v>
      </c>
      <c r="K2376" s="185">
        <v>180</v>
      </c>
      <c r="L2376" s="185">
        <v>14</v>
      </c>
      <c r="M2376" s="186">
        <v>15</v>
      </c>
      <c r="N2376" s="187">
        <f>IF(Tabla2[[#This Row],[LECHE RETIRO DIA]]&lt;&gt;ISBLANK(Tabla2[[#This Row],[LECHE RETIRO DIA]]),SUM(Tabla2[[#This Row],[LECHE TANQUE DIA]:[LECHE RETIRO DIA]]),SUM(Tabla2[[#This Row],[LECHE TANQUE DIA]:[LECHE AUTOCONSUMO DIA]]))</f>
        <v>852</v>
      </c>
      <c r="O2376" s="188">
        <f t="shared" si="532"/>
        <v>0.94718309859154926</v>
      </c>
      <c r="P2376" s="189">
        <f t="shared" si="533"/>
        <v>19.813953488372093</v>
      </c>
      <c r="Q2376" s="189">
        <f t="shared" si="534"/>
        <v>18.767441860465116</v>
      </c>
      <c r="R2376" s="189">
        <f t="shared" si="535"/>
        <v>6.666666666666667</v>
      </c>
      <c r="S2376" s="189">
        <f t="shared" si="536"/>
        <v>4.7333333333333334</v>
      </c>
      <c r="T2376" s="189">
        <f t="shared" si="537"/>
        <v>4.1860465116279073</v>
      </c>
      <c r="U2376" s="189">
        <f t="shared" si="538"/>
        <v>60.857142857142854</v>
      </c>
      <c r="V2376" s="189">
        <f t="shared" si="539"/>
        <v>3.0714285714285716</v>
      </c>
      <c r="W2376" s="189">
        <f>IFERROR(H2376/M2376,Tabla2[[#This Row],[CARGA PRODUCCION (ANIMALES/HA)]])</f>
        <v>2.8666666666666667</v>
      </c>
      <c r="X2376" s="190"/>
      <c r="Y2376" s="190"/>
      <c r="Z2376" s="190"/>
      <c r="AA2376" s="191"/>
      <c r="AB2376" s="188" t="str">
        <f t="shared" si="540"/>
        <v/>
      </c>
      <c r="AC2376" s="192" t="str">
        <f t="shared" si="531"/>
        <v/>
      </c>
      <c r="AD2376" s="185"/>
    </row>
    <row r="2377" spans="1:30">
      <c r="A2377" s="184">
        <v>45284</v>
      </c>
      <c r="B2377" s="185" t="s">
        <v>85</v>
      </c>
      <c r="C2377" s="185">
        <v>2058</v>
      </c>
      <c r="D2377" s="185">
        <v>60</v>
      </c>
      <c r="E2377" s="185">
        <v>9</v>
      </c>
      <c r="F2377" s="185"/>
      <c r="G2377" s="185">
        <v>94</v>
      </c>
      <c r="H2377" s="185">
        <v>121</v>
      </c>
      <c r="I2377" s="185">
        <v>0</v>
      </c>
      <c r="J2377" s="185">
        <v>4</v>
      </c>
      <c r="K2377" s="185">
        <v>480</v>
      </c>
      <c r="L2377" s="185">
        <v>26.01</v>
      </c>
      <c r="M2377" s="186">
        <v>34.119999999999997</v>
      </c>
      <c r="N2377" s="187">
        <f>IF(Tabla2[[#This Row],[LECHE RETIRO DIA]]&lt;&gt;ISBLANK(Tabla2[[#This Row],[LECHE RETIRO DIA]]),SUM(Tabla2[[#This Row],[LECHE TANQUE DIA]:[LECHE RETIRO DIA]]),SUM(Tabla2[[#This Row],[LECHE TANQUE DIA]:[LECHE AUTOCONSUMO DIA]]))</f>
        <v>2127</v>
      </c>
      <c r="O2377" s="188">
        <f t="shared" si="532"/>
        <v>0.96755994358251063</v>
      </c>
      <c r="P2377" s="189">
        <f t="shared" si="533"/>
        <v>22.627659574468087</v>
      </c>
      <c r="Q2377" s="189">
        <f t="shared" si="534"/>
        <v>21.893617021276597</v>
      </c>
      <c r="R2377" s="189">
        <f t="shared" si="535"/>
        <v>15</v>
      </c>
      <c r="S2377" s="189">
        <f t="shared" si="536"/>
        <v>4.4312500000000004</v>
      </c>
      <c r="T2377" s="189">
        <f t="shared" si="537"/>
        <v>5.1063829787234045</v>
      </c>
      <c r="U2377" s="189">
        <f t="shared" si="538"/>
        <v>81.776239907727799</v>
      </c>
      <c r="V2377" s="189">
        <f t="shared" si="539"/>
        <v>3.613994617454825</v>
      </c>
      <c r="W2377" s="189">
        <f>IFERROR(H2377/M2377,Tabla2[[#This Row],[CARGA PRODUCCION (ANIMALES/HA)]])</f>
        <v>3.5463071512309496</v>
      </c>
      <c r="X2377" s="190"/>
      <c r="Y2377" s="190"/>
      <c r="Z2377" s="190"/>
      <c r="AA2377" s="191"/>
      <c r="AB2377" s="188" t="str">
        <f t="shared" si="540"/>
        <v/>
      </c>
      <c r="AC2377" s="192" t="str">
        <f t="shared" si="531"/>
        <v/>
      </c>
      <c r="AD2377" s="185"/>
    </row>
    <row r="2378" spans="1:30">
      <c r="A2378" s="184">
        <v>45284</v>
      </c>
      <c r="B2378" s="185" t="s">
        <v>83</v>
      </c>
      <c r="C2378" s="185">
        <v>2386</v>
      </c>
      <c r="D2378" s="185">
        <v>100</v>
      </c>
      <c r="E2378" s="185">
        <v>9</v>
      </c>
      <c r="F2378" s="185"/>
      <c r="G2378" s="185">
        <v>113</v>
      </c>
      <c r="H2378" s="185">
        <v>126</v>
      </c>
      <c r="I2378" s="185">
        <v>1</v>
      </c>
      <c r="J2378" s="185">
        <v>18</v>
      </c>
      <c r="K2378" s="185">
        <v>680</v>
      </c>
      <c r="L2378" s="185">
        <v>29.8</v>
      </c>
      <c r="M2378" s="186">
        <v>36.590000000000003</v>
      </c>
      <c r="N2378" s="187">
        <f>IF(Tabla2[[#This Row],[LECHE RETIRO DIA]]&lt;&gt;ISBLANK(Tabla2[[#This Row],[LECHE RETIRO DIA]]),SUM(Tabla2[[#This Row],[LECHE TANQUE DIA]:[LECHE RETIRO DIA]]),SUM(Tabla2[[#This Row],[LECHE TANQUE DIA]:[LECHE AUTOCONSUMO DIA]]))</f>
        <v>2495</v>
      </c>
      <c r="O2378" s="188">
        <f t="shared" si="532"/>
        <v>0.95631262525050098</v>
      </c>
      <c r="P2378" s="189">
        <f t="shared" si="533"/>
        <v>22.079646017699115</v>
      </c>
      <c r="Q2378" s="189">
        <f t="shared" si="534"/>
        <v>21.115044247787612</v>
      </c>
      <c r="R2378" s="189">
        <f t="shared" si="535"/>
        <v>5.5555555555555554</v>
      </c>
      <c r="S2378" s="189">
        <f t="shared" si="536"/>
        <v>3.6691176470588234</v>
      </c>
      <c r="T2378" s="189">
        <f t="shared" si="537"/>
        <v>6.0176991150442474</v>
      </c>
      <c r="U2378" s="189">
        <f t="shared" si="538"/>
        <v>83.724832214765101</v>
      </c>
      <c r="V2378" s="189">
        <f t="shared" si="539"/>
        <v>3.7919463087248322</v>
      </c>
      <c r="W2378" s="189">
        <f>IFERROR(H2378/M2378,Tabla2[[#This Row],[CARGA PRODUCCION (ANIMALES/HA)]])</f>
        <v>3.443563815250068</v>
      </c>
      <c r="X2378" s="190"/>
      <c r="Y2378" s="190"/>
      <c r="Z2378" s="190"/>
      <c r="AA2378" s="191"/>
      <c r="AB2378" s="188" t="str">
        <f t="shared" si="540"/>
        <v/>
      </c>
      <c r="AC2378" s="192" t="str">
        <f t="shared" si="531"/>
        <v/>
      </c>
      <c r="AD2378" s="185"/>
    </row>
    <row r="2379" spans="1:30">
      <c r="A2379" s="184">
        <v>45285</v>
      </c>
      <c r="B2379" s="185" t="s">
        <v>81</v>
      </c>
      <c r="C2379" s="185">
        <v>2175</v>
      </c>
      <c r="D2379" s="185">
        <v>80</v>
      </c>
      <c r="E2379" s="185">
        <v>9</v>
      </c>
      <c r="F2379" s="185"/>
      <c r="G2379" s="185">
        <v>97</v>
      </c>
      <c r="H2379" s="185">
        <v>97</v>
      </c>
      <c r="I2379" s="185">
        <v>1</v>
      </c>
      <c r="J2379" s="185">
        <v>21</v>
      </c>
      <c r="K2379" s="185">
        <v>600</v>
      </c>
      <c r="L2379" s="185">
        <v>23.4</v>
      </c>
      <c r="M2379" s="212">
        <v>31.01</v>
      </c>
      <c r="N2379" s="187">
        <f>IF(Tabla2[[#This Row],[LECHE RETIRO DIA]]&lt;&gt;ISBLANK(Tabla2[[#This Row],[LECHE RETIRO DIA]]),SUM(Tabla2[[#This Row],[LECHE TANQUE DIA]:[LECHE RETIRO DIA]]),SUM(Tabla2[[#This Row],[LECHE TANQUE DIA]:[LECHE AUTOCONSUMO DIA]]))</f>
        <v>2264</v>
      </c>
      <c r="O2379" s="188">
        <f t="shared" si="532"/>
        <v>0.96068904593639581</v>
      </c>
      <c r="P2379" s="189">
        <f t="shared" si="533"/>
        <v>23.340206185567009</v>
      </c>
      <c r="Q2379" s="189">
        <f t="shared" si="534"/>
        <v>22.422680412371133</v>
      </c>
      <c r="R2379" s="189">
        <f t="shared" si="535"/>
        <v>3.8095238095238093</v>
      </c>
      <c r="S2379" s="189">
        <f t="shared" si="536"/>
        <v>3.7733333333333334</v>
      </c>
      <c r="T2379" s="189">
        <f t="shared" si="537"/>
        <v>6.1855670103092786</v>
      </c>
      <c r="U2379" s="189">
        <f t="shared" si="538"/>
        <v>96.752136752136764</v>
      </c>
      <c r="V2379" s="189">
        <f t="shared" si="539"/>
        <v>4.1452991452991457</v>
      </c>
      <c r="W2379" s="189">
        <f>IFERROR(H2379/M2379,Tabla2[[#This Row],[CARGA PRODUCCION (ANIMALES/HA)]])</f>
        <v>3.1280232183166721</v>
      </c>
      <c r="X2379" s="190"/>
      <c r="Y2379" s="190"/>
      <c r="Z2379" s="190"/>
      <c r="AA2379" s="191"/>
      <c r="AB2379" s="188" t="str">
        <f t="shared" si="540"/>
        <v/>
      </c>
      <c r="AC2379" s="192" t="str">
        <f t="shared" si="531"/>
        <v/>
      </c>
      <c r="AD2379" s="185"/>
    </row>
    <row r="2380" spans="1:30">
      <c r="A2380" s="184">
        <v>45285</v>
      </c>
      <c r="B2380" s="185" t="s">
        <v>88</v>
      </c>
      <c r="C2380" s="185">
        <v>843</v>
      </c>
      <c r="D2380" s="185">
        <v>40</v>
      </c>
      <c r="E2380" s="185">
        <v>5</v>
      </c>
      <c r="F2380" s="185"/>
      <c r="G2380" s="185">
        <v>43</v>
      </c>
      <c r="H2380" s="185">
        <v>43</v>
      </c>
      <c r="I2380" s="185">
        <v>1</v>
      </c>
      <c r="J2380" s="185">
        <v>6</v>
      </c>
      <c r="K2380" s="185">
        <v>180</v>
      </c>
      <c r="L2380" s="185">
        <v>14</v>
      </c>
      <c r="M2380" s="186">
        <v>15</v>
      </c>
      <c r="N2380" s="187">
        <f>IF(Tabla2[[#This Row],[LECHE RETIRO DIA]]&lt;&gt;ISBLANK(Tabla2[[#This Row],[LECHE RETIRO DIA]]),SUM(Tabla2[[#This Row],[LECHE TANQUE DIA]:[LECHE RETIRO DIA]]),SUM(Tabla2[[#This Row],[LECHE TANQUE DIA]:[LECHE AUTOCONSUMO DIA]]))</f>
        <v>888</v>
      </c>
      <c r="O2380" s="188">
        <f t="shared" si="532"/>
        <v>0.94932432432432434</v>
      </c>
      <c r="P2380" s="189">
        <f t="shared" si="533"/>
        <v>20.651162790697676</v>
      </c>
      <c r="Q2380" s="189">
        <f t="shared" si="534"/>
        <v>19.604651162790699</v>
      </c>
      <c r="R2380" s="189">
        <f t="shared" si="535"/>
        <v>6.666666666666667</v>
      </c>
      <c r="S2380" s="189">
        <f t="shared" si="536"/>
        <v>4.9333333333333336</v>
      </c>
      <c r="T2380" s="189">
        <f t="shared" si="537"/>
        <v>4.1860465116279073</v>
      </c>
      <c r="U2380" s="189">
        <f t="shared" si="538"/>
        <v>63.428571428571431</v>
      </c>
      <c r="V2380" s="189">
        <f t="shared" si="539"/>
        <v>3.0714285714285716</v>
      </c>
      <c r="W2380" s="189">
        <f>IFERROR(H2380/M2380,Tabla2[[#This Row],[CARGA PRODUCCION (ANIMALES/HA)]])</f>
        <v>2.8666666666666667</v>
      </c>
      <c r="X2380" s="190"/>
      <c r="Y2380" s="190"/>
      <c r="Z2380" s="190"/>
      <c r="AA2380" s="191"/>
      <c r="AB2380" s="188" t="str">
        <f t="shared" si="540"/>
        <v/>
      </c>
      <c r="AC2380" s="192" t="str">
        <f t="shared" si="531"/>
        <v/>
      </c>
      <c r="AD2380" s="185"/>
    </row>
    <row r="2381" spans="1:30">
      <c r="A2381" s="184">
        <v>45285</v>
      </c>
      <c r="B2381" s="185" t="s">
        <v>83</v>
      </c>
      <c r="C2381" s="185">
        <v>2416</v>
      </c>
      <c r="D2381" s="185">
        <v>100</v>
      </c>
      <c r="E2381" s="185">
        <v>9</v>
      </c>
      <c r="F2381" s="185"/>
      <c r="G2381" s="185">
        <v>113</v>
      </c>
      <c r="H2381" s="185">
        <v>126</v>
      </c>
      <c r="I2381" s="185">
        <v>1</v>
      </c>
      <c r="J2381" s="185">
        <v>18</v>
      </c>
      <c r="K2381" s="185">
        <v>680</v>
      </c>
      <c r="L2381" s="185">
        <v>29.8</v>
      </c>
      <c r="M2381" s="186">
        <v>36.590000000000003</v>
      </c>
      <c r="N2381" s="187">
        <f>IF(Tabla2[[#This Row],[LECHE RETIRO DIA]]&lt;&gt;ISBLANK(Tabla2[[#This Row],[LECHE RETIRO DIA]]),SUM(Tabla2[[#This Row],[LECHE TANQUE DIA]:[LECHE RETIRO DIA]]),SUM(Tabla2[[#This Row],[LECHE TANQUE DIA]:[LECHE AUTOCONSUMO DIA]]))</f>
        <v>2525</v>
      </c>
      <c r="O2381" s="188">
        <f t="shared" si="532"/>
        <v>0.95683168316831679</v>
      </c>
      <c r="P2381" s="189">
        <f t="shared" si="533"/>
        <v>22.345132743362832</v>
      </c>
      <c r="Q2381" s="189">
        <f t="shared" si="534"/>
        <v>21.380530973451329</v>
      </c>
      <c r="R2381" s="189">
        <f t="shared" si="535"/>
        <v>5.5555555555555554</v>
      </c>
      <c r="S2381" s="189">
        <f t="shared" si="536"/>
        <v>3.7132352941176472</v>
      </c>
      <c r="T2381" s="189">
        <f t="shared" si="537"/>
        <v>6.0176991150442474</v>
      </c>
      <c r="U2381" s="189">
        <f t="shared" si="538"/>
        <v>84.731543624161077</v>
      </c>
      <c r="V2381" s="189">
        <f t="shared" si="539"/>
        <v>3.7919463087248322</v>
      </c>
      <c r="W2381" s="189">
        <f>IFERROR(H2381/M2381,Tabla2[[#This Row],[CARGA PRODUCCION (ANIMALES/HA)]])</f>
        <v>3.443563815250068</v>
      </c>
      <c r="X2381" s="190"/>
      <c r="Y2381" s="190"/>
      <c r="Z2381" s="190"/>
      <c r="AA2381" s="191"/>
      <c r="AB2381" s="188" t="str">
        <f t="shared" si="540"/>
        <v/>
      </c>
      <c r="AC2381" s="192" t="str">
        <f t="shared" si="531"/>
        <v/>
      </c>
      <c r="AD2381" s="185"/>
    </row>
    <row r="2382" spans="1:30">
      <c r="A2382" s="184">
        <v>45285</v>
      </c>
      <c r="B2382" s="185" t="s">
        <v>85</v>
      </c>
      <c r="C2382" s="185">
        <v>1982</v>
      </c>
      <c r="D2382" s="185">
        <v>60</v>
      </c>
      <c r="E2382" s="185">
        <v>9</v>
      </c>
      <c r="F2382" s="185"/>
      <c r="G2382" s="185">
        <v>95</v>
      </c>
      <c r="H2382" s="185">
        <v>120</v>
      </c>
      <c r="I2382" s="185">
        <v>0</v>
      </c>
      <c r="J2382" s="185">
        <v>4</v>
      </c>
      <c r="K2382" s="185">
        <v>480</v>
      </c>
      <c r="L2382" s="185">
        <v>26.01</v>
      </c>
      <c r="M2382" s="186">
        <v>34.119999999999997</v>
      </c>
      <c r="N2382" s="187">
        <f>IF(Tabla2[[#This Row],[LECHE RETIRO DIA]]&lt;&gt;ISBLANK(Tabla2[[#This Row],[LECHE RETIRO DIA]]),SUM(Tabla2[[#This Row],[LECHE TANQUE DIA]:[LECHE RETIRO DIA]]),SUM(Tabla2[[#This Row],[LECHE TANQUE DIA]:[LECHE AUTOCONSUMO DIA]]))</f>
        <v>2051</v>
      </c>
      <c r="O2382" s="188">
        <f t="shared" si="532"/>
        <v>0.96635787420770358</v>
      </c>
      <c r="P2382" s="189">
        <f t="shared" si="533"/>
        <v>21.589473684210525</v>
      </c>
      <c r="Q2382" s="189">
        <f t="shared" si="534"/>
        <v>20.86315789473684</v>
      </c>
      <c r="R2382" s="189">
        <f t="shared" si="535"/>
        <v>15</v>
      </c>
      <c r="S2382" s="189">
        <f t="shared" si="536"/>
        <v>4.2729166666666663</v>
      </c>
      <c r="T2382" s="189">
        <f t="shared" si="537"/>
        <v>5.0526315789473681</v>
      </c>
      <c r="U2382" s="189">
        <f t="shared" si="538"/>
        <v>78.854286812764315</v>
      </c>
      <c r="V2382" s="189">
        <f t="shared" si="539"/>
        <v>3.6524413687043444</v>
      </c>
      <c r="W2382" s="189">
        <f>IFERROR(H2382/M2382,Tabla2[[#This Row],[CARGA PRODUCCION (ANIMALES/HA)]])</f>
        <v>3.5169988276670576</v>
      </c>
      <c r="X2382" s="190"/>
      <c r="Y2382" s="190"/>
      <c r="Z2382" s="190"/>
      <c r="AA2382" s="191"/>
      <c r="AB2382" s="188" t="str">
        <f t="shared" si="540"/>
        <v/>
      </c>
      <c r="AC2382" s="192" t="str">
        <f t="shared" si="531"/>
        <v/>
      </c>
      <c r="AD2382" s="185"/>
    </row>
    <row r="2383" spans="1:30">
      <c r="A2383" s="184">
        <v>45286</v>
      </c>
      <c r="B2383" s="185" t="s">
        <v>81</v>
      </c>
      <c r="C2383" s="185">
        <v>2199</v>
      </c>
      <c r="D2383" s="185">
        <v>80</v>
      </c>
      <c r="E2383" s="185">
        <v>9</v>
      </c>
      <c r="F2383" s="185"/>
      <c r="G2383" s="185">
        <v>95</v>
      </c>
      <c r="H2383" s="185">
        <v>95</v>
      </c>
      <c r="I2383" s="185">
        <v>1</v>
      </c>
      <c r="J2383" s="185">
        <v>21</v>
      </c>
      <c r="K2383" s="185">
        <v>600</v>
      </c>
      <c r="L2383" s="185">
        <v>23.4</v>
      </c>
      <c r="M2383" s="186">
        <v>31.01</v>
      </c>
      <c r="N2383" s="187">
        <f>IF(Tabla2[[#This Row],[LECHE RETIRO DIA]]&lt;&gt;ISBLANK(Tabla2[[#This Row],[LECHE RETIRO DIA]]),SUM(Tabla2[[#This Row],[LECHE TANQUE DIA]:[LECHE RETIRO DIA]]),SUM(Tabla2[[#This Row],[LECHE TANQUE DIA]:[LECHE AUTOCONSUMO DIA]]))</f>
        <v>2288</v>
      </c>
      <c r="O2383" s="188">
        <f t="shared" si="532"/>
        <v>0.96110139860139865</v>
      </c>
      <c r="P2383" s="189">
        <f t="shared" si="533"/>
        <v>24.08421052631579</v>
      </c>
      <c r="Q2383" s="189">
        <f t="shared" si="534"/>
        <v>23.147368421052633</v>
      </c>
      <c r="R2383" s="189">
        <f t="shared" si="535"/>
        <v>3.8095238095238093</v>
      </c>
      <c r="S2383" s="189">
        <f t="shared" si="536"/>
        <v>3.8133333333333335</v>
      </c>
      <c r="T2383" s="189">
        <f t="shared" si="537"/>
        <v>6.3157894736842106</v>
      </c>
      <c r="U2383" s="189">
        <f t="shared" si="538"/>
        <v>97.777777777777786</v>
      </c>
      <c r="V2383" s="189">
        <f t="shared" si="539"/>
        <v>4.0598290598290605</v>
      </c>
      <c r="W2383" s="189">
        <f>IFERROR(H2383/M2383,Tabla2[[#This Row],[CARGA PRODUCCION (ANIMALES/HA)]])</f>
        <v>3.0635278942276685</v>
      </c>
      <c r="X2383" s="190"/>
      <c r="Y2383" s="190"/>
      <c r="Z2383" s="190"/>
      <c r="AA2383" s="191"/>
      <c r="AB2383" s="188" t="str">
        <f t="shared" si="540"/>
        <v/>
      </c>
      <c r="AC2383" s="192" t="str">
        <f t="shared" si="531"/>
        <v/>
      </c>
      <c r="AD2383" s="185"/>
    </row>
    <row r="2384" spans="1:30">
      <c r="A2384" s="184">
        <v>45286</v>
      </c>
      <c r="B2384" s="185" t="s">
        <v>85</v>
      </c>
      <c r="C2384" s="185">
        <v>1982</v>
      </c>
      <c r="D2384" s="185">
        <v>60</v>
      </c>
      <c r="E2384" s="185">
        <v>9</v>
      </c>
      <c r="F2384" s="185"/>
      <c r="G2384" s="185">
        <v>95</v>
      </c>
      <c r="H2384" s="185">
        <v>120</v>
      </c>
      <c r="I2384" s="185">
        <v>0</v>
      </c>
      <c r="J2384" s="185">
        <v>6</v>
      </c>
      <c r="K2384" s="185">
        <v>480</v>
      </c>
      <c r="L2384" s="185">
        <v>26.01</v>
      </c>
      <c r="M2384" s="186">
        <v>34.119999999999997</v>
      </c>
      <c r="N2384" s="187">
        <f>IF(Tabla2[[#This Row],[LECHE RETIRO DIA]]&lt;&gt;ISBLANK(Tabla2[[#This Row],[LECHE RETIRO DIA]]),SUM(Tabla2[[#This Row],[LECHE TANQUE DIA]:[LECHE RETIRO DIA]]),SUM(Tabla2[[#This Row],[LECHE TANQUE DIA]:[LECHE AUTOCONSUMO DIA]]))</f>
        <v>2051</v>
      </c>
      <c r="O2384" s="188">
        <f t="shared" si="532"/>
        <v>0.96635787420770358</v>
      </c>
      <c r="P2384" s="189">
        <f t="shared" si="533"/>
        <v>21.589473684210525</v>
      </c>
      <c r="Q2384" s="189">
        <f t="shared" si="534"/>
        <v>20.86315789473684</v>
      </c>
      <c r="R2384" s="189">
        <f t="shared" si="535"/>
        <v>10</v>
      </c>
      <c r="S2384" s="189">
        <f t="shared" si="536"/>
        <v>4.2729166666666663</v>
      </c>
      <c r="T2384" s="189">
        <f t="shared" si="537"/>
        <v>5.0526315789473681</v>
      </c>
      <c r="U2384" s="189">
        <f t="shared" si="538"/>
        <v>78.854286812764315</v>
      </c>
      <c r="V2384" s="189">
        <f t="shared" si="539"/>
        <v>3.6524413687043444</v>
      </c>
      <c r="W2384" s="189">
        <f>IFERROR(H2384/M2384,Tabla2[[#This Row],[CARGA PRODUCCION (ANIMALES/HA)]])</f>
        <v>3.5169988276670576</v>
      </c>
      <c r="X2384" s="190"/>
      <c r="Y2384" s="190"/>
      <c r="Z2384" s="190"/>
      <c r="AA2384" s="191"/>
      <c r="AB2384" s="188" t="str">
        <f t="shared" si="540"/>
        <v/>
      </c>
      <c r="AC2384" s="192" t="str">
        <f t="shared" si="531"/>
        <v/>
      </c>
      <c r="AD2384" s="185"/>
    </row>
    <row r="2385" spans="1:30">
      <c r="A2385" s="184">
        <v>45286</v>
      </c>
      <c r="B2385" s="185" t="s">
        <v>88</v>
      </c>
      <c r="C2385" s="185">
        <v>839</v>
      </c>
      <c r="D2385" s="185">
        <v>40</v>
      </c>
      <c r="E2385" s="185">
        <v>5</v>
      </c>
      <c r="F2385" s="185"/>
      <c r="G2385" s="185">
        <v>41</v>
      </c>
      <c r="H2385" s="185">
        <v>41</v>
      </c>
      <c r="I2385" s="185">
        <v>1</v>
      </c>
      <c r="J2385" s="185">
        <v>4</v>
      </c>
      <c r="K2385" s="185">
        <v>180</v>
      </c>
      <c r="L2385" s="185">
        <v>14</v>
      </c>
      <c r="M2385" s="186">
        <v>15</v>
      </c>
      <c r="N2385" s="187">
        <f>IF(Tabla2[[#This Row],[LECHE RETIRO DIA]]&lt;&gt;ISBLANK(Tabla2[[#This Row],[LECHE RETIRO DIA]]),SUM(Tabla2[[#This Row],[LECHE TANQUE DIA]:[LECHE RETIRO DIA]]),SUM(Tabla2[[#This Row],[LECHE TANQUE DIA]:[LECHE AUTOCONSUMO DIA]]))</f>
        <v>884</v>
      </c>
      <c r="O2385" s="188">
        <f t="shared" si="532"/>
        <v>0.94909502262443435</v>
      </c>
      <c r="P2385" s="189">
        <f t="shared" si="533"/>
        <v>21.560975609756099</v>
      </c>
      <c r="Q2385" s="189">
        <f t="shared" si="534"/>
        <v>20.463414634146343</v>
      </c>
      <c r="R2385" s="189">
        <f t="shared" si="535"/>
        <v>10</v>
      </c>
      <c r="S2385" s="189">
        <f t="shared" si="536"/>
        <v>4.9111111111111114</v>
      </c>
      <c r="T2385" s="189">
        <f t="shared" si="537"/>
        <v>4.3902439024390247</v>
      </c>
      <c r="U2385" s="189">
        <f t="shared" si="538"/>
        <v>63.142857142857146</v>
      </c>
      <c r="V2385" s="189">
        <f t="shared" si="539"/>
        <v>2.9285714285714284</v>
      </c>
      <c r="W2385" s="189">
        <f>IFERROR(H2385/M2385,Tabla2[[#This Row],[CARGA PRODUCCION (ANIMALES/HA)]])</f>
        <v>2.7333333333333334</v>
      </c>
      <c r="X2385" s="190"/>
      <c r="Y2385" s="190"/>
      <c r="Z2385" s="190"/>
      <c r="AA2385" s="191"/>
      <c r="AB2385" s="188" t="str">
        <f t="shared" si="540"/>
        <v/>
      </c>
      <c r="AC2385" s="192" t="str">
        <f t="shared" si="531"/>
        <v/>
      </c>
      <c r="AD2385" s="185"/>
    </row>
    <row r="2386" spans="1:30">
      <c r="A2386" s="184">
        <v>45286</v>
      </c>
      <c r="B2386" s="185" t="s">
        <v>83</v>
      </c>
      <c r="C2386" s="185">
        <v>2415</v>
      </c>
      <c r="D2386" s="185">
        <v>100</v>
      </c>
      <c r="E2386" s="185">
        <v>9</v>
      </c>
      <c r="F2386" s="185"/>
      <c r="G2386" s="185">
        <v>113</v>
      </c>
      <c r="H2386" s="185">
        <v>126</v>
      </c>
      <c r="I2386" s="185">
        <v>1</v>
      </c>
      <c r="J2386" s="185">
        <v>18</v>
      </c>
      <c r="K2386" s="185">
        <v>680</v>
      </c>
      <c r="L2386" s="185">
        <v>29.8</v>
      </c>
      <c r="M2386" s="186">
        <v>36.590000000000003</v>
      </c>
      <c r="N2386" s="187">
        <f>IF(Tabla2[[#This Row],[LECHE RETIRO DIA]]&lt;&gt;ISBLANK(Tabla2[[#This Row],[LECHE RETIRO DIA]]),SUM(Tabla2[[#This Row],[LECHE TANQUE DIA]:[LECHE RETIRO DIA]]),SUM(Tabla2[[#This Row],[LECHE TANQUE DIA]:[LECHE AUTOCONSUMO DIA]]))</f>
        <v>2524</v>
      </c>
      <c r="O2386" s="188">
        <f t="shared" si="532"/>
        <v>0.95681458003169573</v>
      </c>
      <c r="P2386" s="189">
        <f t="shared" si="533"/>
        <v>22.336283185840706</v>
      </c>
      <c r="Q2386" s="189">
        <f t="shared" si="534"/>
        <v>21.371681415929203</v>
      </c>
      <c r="R2386" s="189">
        <f t="shared" si="535"/>
        <v>5.5555555555555554</v>
      </c>
      <c r="S2386" s="189">
        <f t="shared" si="536"/>
        <v>3.7117647058823531</v>
      </c>
      <c r="T2386" s="189">
        <f t="shared" si="537"/>
        <v>6.0176991150442474</v>
      </c>
      <c r="U2386" s="189">
        <f t="shared" si="538"/>
        <v>84.697986577181211</v>
      </c>
      <c r="V2386" s="189">
        <f t="shared" si="539"/>
        <v>3.7919463087248322</v>
      </c>
      <c r="W2386" s="189">
        <f>IFERROR(H2386/M2386,Tabla2[[#This Row],[CARGA PRODUCCION (ANIMALES/HA)]])</f>
        <v>3.443563815250068</v>
      </c>
      <c r="X2386" s="190"/>
      <c r="Y2386" s="190"/>
      <c r="Z2386" s="190"/>
      <c r="AA2386" s="191"/>
      <c r="AB2386" s="188" t="str">
        <f t="shared" si="540"/>
        <v/>
      </c>
      <c r="AC2386" s="192" t="str">
        <f t="shared" si="531"/>
        <v/>
      </c>
      <c r="AD2386" s="185"/>
    </row>
    <row r="2387" spans="1:30">
      <c r="A2387" s="184">
        <v>45287</v>
      </c>
      <c r="B2387" s="185" t="s">
        <v>81</v>
      </c>
      <c r="C2387" s="185">
        <v>2147</v>
      </c>
      <c r="D2387" s="185">
        <v>80</v>
      </c>
      <c r="E2387" s="185">
        <v>9</v>
      </c>
      <c r="F2387" s="185"/>
      <c r="G2387" s="185">
        <v>95</v>
      </c>
      <c r="H2387" s="185">
        <v>95</v>
      </c>
      <c r="I2387" s="185">
        <v>1</v>
      </c>
      <c r="J2387" s="185">
        <v>21</v>
      </c>
      <c r="K2387" s="185">
        <v>600</v>
      </c>
      <c r="L2387" s="185">
        <v>23.4</v>
      </c>
      <c r="M2387" s="186">
        <v>31.01</v>
      </c>
      <c r="N2387" s="187">
        <f>IF(Tabla2[[#This Row],[LECHE RETIRO DIA]]&lt;&gt;ISBLANK(Tabla2[[#This Row],[LECHE RETIRO DIA]]),SUM(Tabla2[[#This Row],[LECHE TANQUE DIA]:[LECHE RETIRO DIA]]),SUM(Tabla2[[#This Row],[LECHE TANQUE DIA]:[LECHE AUTOCONSUMO DIA]]))</f>
        <v>2236</v>
      </c>
      <c r="O2387" s="188">
        <f t="shared" si="532"/>
        <v>0.96019677996422181</v>
      </c>
      <c r="P2387" s="189">
        <f t="shared" si="533"/>
        <v>23.536842105263158</v>
      </c>
      <c r="Q2387" s="189">
        <f t="shared" si="534"/>
        <v>22.6</v>
      </c>
      <c r="R2387" s="189">
        <f t="shared" si="535"/>
        <v>3.8095238095238093</v>
      </c>
      <c r="S2387" s="189">
        <f t="shared" si="536"/>
        <v>3.7266666666666666</v>
      </c>
      <c r="T2387" s="189">
        <f t="shared" si="537"/>
        <v>6.3157894736842106</v>
      </c>
      <c r="U2387" s="189">
        <f t="shared" si="538"/>
        <v>95.555555555555557</v>
      </c>
      <c r="V2387" s="189">
        <f t="shared" si="539"/>
        <v>4.0598290598290605</v>
      </c>
      <c r="W2387" s="189">
        <f>IFERROR(H2387/M2387,Tabla2[[#This Row],[CARGA PRODUCCION (ANIMALES/HA)]])</f>
        <v>3.0635278942276685</v>
      </c>
      <c r="X2387" s="190"/>
      <c r="Y2387" s="190"/>
      <c r="Z2387" s="190"/>
      <c r="AA2387" s="191"/>
      <c r="AB2387" s="188" t="str">
        <f t="shared" si="540"/>
        <v/>
      </c>
      <c r="AC2387" s="192" t="str">
        <f t="shared" si="531"/>
        <v/>
      </c>
      <c r="AD2387" s="185"/>
    </row>
    <row r="2388" spans="1:30">
      <c r="A2388" s="184">
        <v>45287</v>
      </c>
      <c r="B2388" s="185" t="s">
        <v>85</v>
      </c>
      <c r="C2388" s="185">
        <v>2000</v>
      </c>
      <c r="D2388" s="185">
        <v>60</v>
      </c>
      <c r="E2388" s="185">
        <v>9</v>
      </c>
      <c r="F2388" s="185"/>
      <c r="G2388" s="185">
        <v>95</v>
      </c>
      <c r="H2388" s="185">
        <v>120</v>
      </c>
      <c r="I2388" s="185">
        <v>0</v>
      </c>
      <c r="J2388" s="185">
        <v>4</v>
      </c>
      <c r="K2388" s="185">
        <v>480</v>
      </c>
      <c r="L2388" s="185">
        <v>26.01</v>
      </c>
      <c r="M2388" s="186">
        <v>34.119999999999997</v>
      </c>
      <c r="N2388" s="187">
        <f>IF(Tabla2[[#This Row],[LECHE RETIRO DIA]]&lt;&gt;ISBLANK(Tabla2[[#This Row],[LECHE RETIRO DIA]]),SUM(Tabla2[[#This Row],[LECHE TANQUE DIA]:[LECHE RETIRO DIA]]),SUM(Tabla2[[#This Row],[LECHE TANQUE DIA]:[LECHE AUTOCONSUMO DIA]]))</f>
        <v>2069</v>
      </c>
      <c r="O2388" s="188">
        <f t="shared" si="532"/>
        <v>0.96665055582406956</v>
      </c>
      <c r="P2388" s="189">
        <f t="shared" si="533"/>
        <v>21.778947368421054</v>
      </c>
      <c r="Q2388" s="189">
        <f t="shared" si="534"/>
        <v>21.05263157894737</v>
      </c>
      <c r="R2388" s="189">
        <f t="shared" si="535"/>
        <v>15</v>
      </c>
      <c r="S2388" s="189">
        <f t="shared" si="536"/>
        <v>4.3104166666666668</v>
      </c>
      <c r="T2388" s="189">
        <f t="shared" si="537"/>
        <v>5.0526315789473681</v>
      </c>
      <c r="U2388" s="189">
        <f t="shared" si="538"/>
        <v>79.546328335255666</v>
      </c>
      <c r="V2388" s="189">
        <f t="shared" si="539"/>
        <v>3.6524413687043444</v>
      </c>
      <c r="W2388" s="189">
        <f>IFERROR(H2388/M2388,Tabla2[[#This Row],[CARGA PRODUCCION (ANIMALES/HA)]])</f>
        <v>3.5169988276670576</v>
      </c>
      <c r="X2388" s="190"/>
      <c r="Y2388" s="190"/>
      <c r="Z2388" s="190"/>
      <c r="AA2388" s="191"/>
      <c r="AB2388" s="188" t="str">
        <f t="shared" si="540"/>
        <v/>
      </c>
      <c r="AC2388" s="192" t="str">
        <f t="shared" si="531"/>
        <v/>
      </c>
      <c r="AD2388" s="185"/>
    </row>
    <row r="2389" spans="1:30">
      <c r="A2389" s="184">
        <v>45287</v>
      </c>
      <c r="B2389" s="185" t="s">
        <v>88</v>
      </c>
      <c r="C2389" s="185">
        <v>801</v>
      </c>
      <c r="D2389" s="185">
        <v>40</v>
      </c>
      <c r="E2389" s="185">
        <v>5</v>
      </c>
      <c r="F2389" s="185"/>
      <c r="G2389" s="185">
        <v>41</v>
      </c>
      <c r="H2389" s="185">
        <v>41</v>
      </c>
      <c r="I2389" s="185">
        <v>1</v>
      </c>
      <c r="J2389" s="185">
        <v>6</v>
      </c>
      <c r="K2389" s="185">
        <v>180</v>
      </c>
      <c r="L2389" s="185">
        <v>14</v>
      </c>
      <c r="M2389" s="186">
        <v>15</v>
      </c>
      <c r="N2389" s="187">
        <f>IF(Tabla2[[#This Row],[LECHE RETIRO DIA]]&lt;&gt;ISBLANK(Tabla2[[#This Row],[LECHE RETIRO DIA]]),SUM(Tabla2[[#This Row],[LECHE TANQUE DIA]:[LECHE RETIRO DIA]]),SUM(Tabla2[[#This Row],[LECHE TANQUE DIA]:[LECHE AUTOCONSUMO DIA]]))</f>
        <v>846</v>
      </c>
      <c r="O2389" s="188">
        <f t="shared" si="532"/>
        <v>0.94680851063829785</v>
      </c>
      <c r="P2389" s="189">
        <f t="shared" si="533"/>
        <v>20.634146341463413</v>
      </c>
      <c r="Q2389" s="189">
        <f t="shared" si="534"/>
        <v>19.536585365853657</v>
      </c>
      <c r="R2389" s="189">
        <f t="shared" si="535"/>
        <v>6.666666666666667</v>
      </c>
      <c r="S2389" s="189">
        <f t="shared" si="536"/>
        <v>4.7</v>
      </c>
      <c r="T2389" s="189">
        <f t="shared" si="537"/>
        <v>4.3902439024390247</v>
      </c>
      <c r="U2389" s="189">
        <f t="shared" si="538"/>
        <v>60.428571428571431</v>
      </c>
      <c r="V2389" s="189">
        <f t="shared" si="539"/>
        <v>2.9285714285714284</v>
      </c>
      <c r="W2389" s="189">
        <f>IFERROR(H2389/M2389,Tabla2[[#This Row],[CARGA PRODUCCION (ANIMALES/HA)]])</f>
        <v>2.7333333333333334</v>
      </c>
      <c r="X2389" s="190"/>
      <c r="Y2389" s="190"/>
      <c r="Z2389" s="190"/>
      <c r="AA2389" s="191"/>
      <c r="AB2389" s="188" t="str">
        <f t="shared" si="540"/>
        <v/>
      </c>
      <c r="AC2389" s="192" t="str">
        <f t="shared" si="531"/>
        <v/>
      </c>
      <c r="AD2389" s="185"/>
    </row>
    <row r="2390" spans="1:30">
      <c r="A2390" s="184">
        <v>45287</v>
      </c>
      <c r="B2390" s="185" t="s">
        <v>83</v>
      </c>
      <c r="C2390" s="185">
        <v>2386</v>
      </c>
      <c r="D2390" s="185">
        <v>100</v>
      </c>
      <c r="E2390" s="185">
        <v>9</v>
      </c>
      <c r="F2390" s="185"/>
      <c r="G2390" s="185">
        <v>113</v>
      </c>
      <c r="H2390" s="185">
        <v>126</v>
      </c>
      <c r="I2390" s="185">
        <v>1</v>
      </c>
      <c r="J2390" s="185">
        <v>18</v>
      </c>
      <c r="K2390" s="185">
        <v>680</v>
      </c>
      <c r="L2390" s="211">
        <v>29.8</v>
      </c>
      <c r="M2390" s="210">
        <v>36.590000000000003</v>
      </c>
      <c r="N2390" s="187">
        <f>IF(Tabla2[[#This Row],[LECHE RETIRO DIA]]&lt;&gt;ISBLANK(Tabla2[[#This Row],[LECHE RETIRO DIA]]),SUM(Tabla2[[#This Row],[LECHE TANQUE DIA]:[LECHE RETIRO DIA]]),SUM(Tabla2[[#This Row],[LECHE TANQUE DIA]:[LECHE AUTOCONSUMO DIA]]))</f>
        <v>2495</v>
      </c>
      <c r="O2390" s="188">
        <f t="shared" si="532"/>
        <v>0.95631262525050098</v>
      </c>
      <c r="P2390" s="189">
        <f t="shared" si="533"/>
        <v>22.079646017699115</v>
      </c>
      <c r="Q2390" s="189">
        <f t="shared" si="534"/>
        <v>21.115044247787612</v>
      </c>
      <c r="R2390" s="189">
        <f t="shared" si="535"/>
        <v>5.5555555555555554</v>
      </c>
      <c r="S2390" s="189">
        <f t="shared" si="536"/>
        <v>3.6691176470588234</v>
      </c>
      <c r="T2390" s="189">
        <f t="shared" si="537"/>
        <v>6.0176991150442474</v>
      </c>
      <c r="U2390" s="189">
        <f t="shared" si="538"/>
        <v>83.724832214765101</v>
      </c>
      <c r="V2390" s="189">
        <f t="shared" si="539"/>
        <v>3.7919463087248322</v>
      </c>
      <c r="W2390" s="189">
        <f>IFERROR(H2390/M2390,Tabla2[[#This Row],[CARGA PRODUCCION (ANIMALES/HA)]])</f>
        <v>3.443563815250068</v>
      </c>
      <c r="X2390" s="190"/>
      <c r="Y2390" s="190"/>
      <c r="Z2390" s="190"/>
      <c r="AA2390" s="191"/>
      <c r="AB2390" s="188" t="str">
        <f t="shared" si="540"/>
        <v/>
      </c>
      <c r="AC2390" s="192" t="str">
        <f t="shared" ref="AC2390:AC2453" si="541">IFERROR(1-AB2390,"")</f>
        <v/>
      </c>
      <c r="AD2390" s="185"/>
    </row>
    <row r="2391" spans="1:30">
      <c r="A2391" s="184">
        <v>45288</v>
      </c>
      <c r="B2391" s="185" t="s">
        <v>80</v>
      </c>
      <c r="C2391" s="185">
        <v>2152</v>
      </c>
      <c r="D2391" s="185">
        <v>80</v>
      </c>
      <c r="E2391" s="185">
        <v>9</v>
      </c>
      <c r="F2391" s="185"/>
      <c r="G2391" s="185">
        <v>95</v>
      </c>
      <c r="H2391" s="185">
        <v>95</v>
      </c>
      <c r="I2391" s="185">
        <v>1</v>
      </c>
      <c r="J2391" s="185">
        <v>21</v>
      </c>
      <c r="K2391" s="185">
        <v>600</v>
      </c>
      <c r="L2391" s="185">
        <v>23.4</v>
      </c>
      <c r="M2391" s="186">
        <v>3101</v>
      </c>
      <c r="N2391" s="187">
        <f>IF(Tabla2[[#This Row],[LECHE RETIRO DIA]]&lt;&gt;ISBLANK(Tabla2[[#This Row],[LECHE RETIRO DIA]]),SUM(Tabla2[[#This Row],[LECHE TANQUE DIA]:[LECHE RETIRO DIA]]),SUM(Tabla2[[#This Row],[LECHE TANQUE DIA]:[LECHE AUTOCONSUMO DIA]]))</f>
        <v>2241</v>
      </c>
      <c r="O2391" s="188">
        <f t="shared" si="532"/>
        <v>0.96028558679161091</v>
      </c>
      <c r="P2391" s="189">
        <f t="shared" si="533"/>
        <v>23.589473684210525</v>
      </c>
      <c r="Q2391" s="189">
        <f t="shared" si="534"/>
        <v>22.652631578947368</v>
      </c>
      <c r="R2391" s="189">
        <f t="shared" si="535"/>
        <v>3.8095238095238093</v>
      </c>
      <c r="S2391" s="189">
        <f t="shared" si="536"/>
        <v>3.7349999999999999</v>
      </c>
      <c r="T2391" s="189">
        <f t="shared" si="537"/>
        <v>6.3157894736842106</v>
      </c>
      <c r="U2391" s="189">
        <f t="shared" si="538"/>
        <v>95.769230769230774</v>
      </c>
      <c r="V2391" s="189">
        <f t="shared" si="539"/>
        <v>4.0598290598290605</v>
      </c>
      <c r="W2391" s="189">
        <f>IFERROR(H2391/M2391,Tabla2[[#This Row],[CARGA PRODUCCION (ANIMALES/HA)]])</f>
        <v>3.0635278942276686E-2</v>
      </c>
      <c r="X2391" s="190"/>
      <c r="Y2391" s="190"/>
      <c r="Z2391" s="190"/>
      <c r="AA2391" s="191"/>
      <c r="AB2391" s="188" t="str">
        <f t="shared" si="540"/>
        <v/>
      </c>
      <c r="AC2391" s="192" t="str">
        <f t="shared" si="541"/>
        <v/>
      </c>
      <c r="AD2391" s="185"/>
    </row>
    <row r="2392" spans="1:30">
      <c r="A2392" s="184">
        <v>45288</v>
      </c>
      <c r="B2392" s="185" t="s">
        <v>85</v>
      </c>
      <c r="C2392" s="185">
        <v>1915</v>
      </c>
      <c r="D2392" s="185">
        <v>60</v>
      </c>
      <c r="E2392" s="185">
        <v>9</v>
      </c>
      <c r="F2392" s="185"/>
      <c r="G2392" s="185">
        <v>95</v>
      </c>
      <c r="H2392" s="185">
        <v>120</v>
      </c>
      <c r="I2392" s="185">
        <v>0</v>
      </c>
      <c r="J2392" s="185">
        <v>4</v>
      </c>
      <c r="K2392" s="185">
        <v>480</v>
      </c>
      <c r="L2392" s="185">
        <v>26.01</v>
      </c>
      <c r="M2392" s="186">
        <v>34.119999999999997</v>
      </c>
      <c r="N2392" s="187">
        <f>IF(Tabla2[[#This Row],[LECHE RETIRO DIA]]&lt;&gt;ISBLANK(Tabla2[[#This Row],[LECHE RETIRO DIA]]),SUM(Tabla2[[#This Row],[LECHE TANQUE DIA]:[LECHE RETIRO DIA]]),SUM(Tabla2[[#This Row],[LECHE TANQUE DIA]:[LECHE AUTOCONSUMO DIA]]))</f>
        <v>1984</v>
      </c>
      <c r="O2392" s="188">
        <f t="shared" si="532"/>
        <v>0.96522177419354838</v>
      </c>
      <c r="P2392" s="189">
        <f t="shared" si="533"/>
        <v>20.88421052631579</v>
      </c>
      <c r="Q2392" s="189">
        <f t="shared" si="534"/>
        <v>20.157894736842106</v>
      </c>
      <c r="R2392" s="189">
        <f t="shared" si="535"/>
        <v>15</v>
      </c>
      <c r="S2392" s="189">
        <f t="shared" si="536"/>
        <v>4.1333333333333337</v>
      </c>
      <c r="T2392" s="189">
        <f t="shared" si="537"/>
        <v>5.0526315789473681</v>
      </c>
      <c r="U2392" s="189">
        <f t="shared" si="538"/>
        <v>76.278354479046513</v>
      </c>
      <c r="V2392" s="189">
        <f t="shared" si="539"/>
        <v>3.6524413687043444</v>
      </c>
      <c r="W2392" s="189">
        <f>IFERROR(H2392/M2392,Tabla2[[#This Row],[CARGA PRODUCCION (ANIMALES/HA)]])</f>
        <v>3.5169988276670576</v>
      </c>
      <c r="X2392" s="190"/>
      <c r="Y2392" s="190"/>
      <c r="Z2392" s="190"/>
      <c r="AA2392" s="191"/>
      <c r="AB2392" s="188" t="str">
        <f t="shared" si="540"/>
        <v/>
      </c>
      <c r="AC2392" s="192" t="str">
        <f t="shared" si="541"/>
        <v/>
      </c>
      <c r="AD2392" s="185"/>
    </row>
    <row r="2393" spans="1:30">
      <c r="A2393" s="184">
        <v>45288</v>
      </c>
      <c r="B2393" s="185" t="s">
        <v>88</v>
      </c>
      <c r="C2393" s="185">
        <v>799</v>
      </c>
      <c r="D2393" s="185">
        <v>40</v>
      </c>
      <c r="E2393" s="185">
        <v>5</v>
      </c>
      <c r="F2393" s="185"/>
      <c r="G2393" s="185">
        <v>41</v>
      </c>
      <c r="H2393" s="185">
        <v>41</v>
      </c>
      <c r="I2393" s="185">
        <v>1</v>
      </c>
      <c r="J2393" s="185">
        <v>6</v>
      </c>
      <c r="K2393" s="185">
        <v>180</v>
      </c>
      <c r="L2393" s="185">
        <v>14</v>
      </c>
      <c r="M2393" s="186">
        <v>15</v>
      </c>
      <c r="N2393" s="187">
        <f>IF(Tabla2[[#This Row],[LECHE RETIRO DIA]]&lt;&gt;ISBLANK(Tabla2[[#This Row],[LECHE RETIRO DIA]]),SUM(Tabla2[[#This Row],[LECHE TANQUE DIA]:[LECHE RETIRO DIA]]),SUM(Tabla2[[#This Row],[LECHE TANQUE DIA]:[LECHE AUTOCONSUMO DIA]]))</f>
        <v>844</v>
      </c>
      <c r="O2393" s="188">
        <f t="shared" si="532"/>
        <v>0.94668246445497628</v>
      </c>
      <c r="P2393" s="189">
        <f t="shared" si="533"/>
        <v>20.585365853658537</v>
      </c>
      <c r="Q2393" s="189">
        <f t="shared" si="534"/>
        <v>19.487804878048781</v>
      </c>
      <c r="R2393" s="189">
        <f t="shared" si="535"/>
        <v>6.666666666666667</v>
      </c>
      <c r="S2393" s="189">
        <f t="shared" si="536"/>
        <v>4.6888888888888891</v>
      </c>
      <c r="T2393" s="189">
        <f t="shared" si="537"/>
        <v>4.3902439024390247</v>
      </c>
      <c r="U2393" s="189">
        <f t="shared" si="538"/>
        <v>60.285714285714285</v>
      </c>
      <c r="V2393" s="189">
        <f t="shared" si="539"/>
        <v>2.9285714285714284</v>
      </c>
      <c r="W2393" s="189">
        <f>IFERROR(H2393/M2393,Tabla2[[#This Row],[CARGA PRODUCCION (ANIMALES/HA)]])</f>
        <v>2.7333333333333334</v>
      </c>
      <c r="X2393" s="190"/>
      <c r="Y2393" s="190"/>
      <c r="Z2393" s="190"/>
      <c r="AA2393" s="191"/>
      <c r="AB2393" s="188" t="str">
        <f t="shared" si="540"/>
        <v/>
      </c>
      <c r="AC2393" s="192" t="str">
        <f t="shared" si="541"/>
        <v/>
      </c>
      <c r="AD2393" s="185"/>
    </row>
    <row r="2394" spans="1:30">
      <c r="A2394" s="184">
        <v>45288</v>
      </c>
      <c r="B2394" s="185" t="s">
        <v>83</v>
      </c>
      <c r="C2394" s="185">
        <v>2377</v>
      </c>
      <c r="D2394" s="185">
        <v>100</v>
      </c>
      <c r="E2394" s="185">
        <v>9</v>
      </c>
      <c r="F2394" s="185"/>
      <c r="G2394" s="185">
        <v>113</v>
      </c>
      <c r="H2394" s="185">
        <v>126</v>
      </c>
      <c r="I2394" s="185">
        <v>1</v>
      </c>
      <c r="J2394" s="185">
        <v>18</v>
      </c>
      <c r="K2394" s="185">
        <v>680</v>
      </c>
      <c r="L2394" s="185">
        <v>29.8</v>
      </c>
      <c r="M2394" s="186">
        <v>36.590000000000003</v>
      </c>
      <c r="N2394" s="187">
        <f>IF(Tabla2[[#This Row],[LECHE RETIRO DIA]]&lt;&gt;ISBLANK(Tabla2[[#This Row],[LECHE RETIRO DIA]]),SUM(Tabla2[[#This Row],[LECHE TANQUE DIA]:[LECHE RETIRO DIA]]),SUM(Tabla2[[#This Row],[LECHE TANQUE DIA]:[LECHE AUTOCONSUMO DIA]]))</f>
        <v>2486</v>
      </c>
      <c r="O2394" s="188">
        <f t="shared" si="532"/>
        <v>0.95615446500402257</v>
      </c>
      <c r="P2394" s="189">
        <f t="shared" si="533"/>
        <v>22</v>
      </c>
      <c r="Q2394" s="189">
        <f t="shared" si="534"/>
        <v>21.035398230088497</v>
      </c>
      <c r="R2394" s="189">
        <f t="shared" si="535"/>
        <v>5.5555555555555554</v>
      </c>
      <c r="S2394" s="189">
        <f t="shared" si="536"/>
        <v>3.6558823529411764</v>
      </c>
      <c r="T2394" s="189">
        <f t="shared" si="537"/>
        <v>6.0176991150442474</v>
      </c>
      <c r="U2394" s="189">
        <f t="shared" si="538"/>
        <v>83.422818791946312</v>
      </c>
      <c r="V2394" s="189">
        <f t="shared" si="539"/>
        <v>3.7919463087248322</v>
      </c>
      <c r="W2394" s="189">
        <f>IFERROR(H2394/M2394,Tabla2[[#This Row],[CARGA PRODUCCION (ANIMALES/HA)]])</f>
        <v>3.443563815250068</v>
      </c>
      <c r="X2394" s="190"/>
      <c r="Y2394" s="190"/>
      <c r="Z2394" s="190"/>
      <c r="AA2394" s="191"/>
      <c r="AB2394" s="188" t="str">
        <f t="shared" si="540"/>
        <v/>
      </c>
      <c r="AC2394" s="192" t="str">
        <f t="shared" si="541"/>
        <v/>
      </c>
      <c r="AD2394" s="185"/>
    </row>
    <row r="2395" spans="1:30">
      <c r="A2395" s="184">
        <v>45289</v>
      </c>
      <c r="B2395" s="185" t="s">
        <v>81</v>
      </c>
      <c r="C2395" s="185">
        <v>2170</v>
      </c>
      <c r="D2395" s="185">
        <v>80</v>
      </c>
      <c r="E2395" s="185">
        <v>9</v>
      </c>
      <c r="F2395" s="185"/>
      <c r="G2395" s="185">
        <v>95</v>
      </c>
      <c r="H2395" s="185">
        <v>95</v>
      </c>
      <c r="I2395" s="185">
        <v>1</v>
      </c>
      <c r="J2395" s="185">
        <v>21</v>
      </c>
      <c r="K2395" s="185">
        <v>600</v>
      </c>
      <c r="L2395" s="185">
        <v>23.4</v>
      </c>
      <c r="M2395" s="186">
        <v>31.01</v>
      </c>
      <c r="N2395" s="187">
        <f>IF(Tabla2[[#This Row],[LECHE RETIRO DIA]]&lt;&gt;ISBLANK(Tabla2[[#This Row],[LECHE RETIRO DIA]]),SUM(Tabla2[[#This Row],[LECHE TANQUE DIA]:[LECHE RETIRO DIA]]),SUM(Tabla2[[#This Row],[LECHE TANQUE DIA]:[LECHE AUTOCONSUMO DIA]]))</f>
        <v>2259</v>
      </c>
      <c r="O2395" s="188">
        <f t="shared" si="532"/>
        <v>0.96060203629924745</v>
      </c>
      <c r="P2395" s="189">
        <f t="shared" si="533"/>
        <v>23.778947368421054</v>
      </c>
      <c r="Q2395" s="189">
        <f t="shared" si="534"/>
        <v>22.842105263157894</v>
      </c>
      <c r="R2395" s="189">
        <f t="shared" si="535"/>
        <v>3.8095238095238093</v>
      </c>
      <c r="S2395" s="189">
        <f t="shared" si="536"/>
        <v>3.7650000000000001</v>
      </c>
      <c r="T2395" s="189">
        <f t="shared" si="537"/>
        <v>6.3157894736842106</v>
      </c>
      <c r="U2395" s="189">
        <f t="shared" si="538"/>
        <v>96.538461538461547</v>
      </c>
      <c r="V2395" s="189">
        <f t="shared" si="539"/>
        <v>4.0598290598290605</v>
      </c>
      <c r="W2395" s="189">
        <f>IFERROR(H2395/M2395,Tabla2[[#This Row],[CARGA PRODUCCION (ANIMALES/HA)]])</f>
        <v>3.0635278942276685</v>
      </c>
      <c r="X2395" s="190"/>
      <c r="Y2395" s="190"/>
      <c r="Z2395" s="190"/>
      <c r="AA2395" s="191"/>
      <c r="AB2395" s="188" t="str">
        <f t="shared" si="540"/>
        <v/>
      </c>
      <c r="AC2395" s="192" t="str">
        <f t="shared" si="541"/>
        <v/>
      </c>
      <c r="AD2395" s="185"/>
    </row>
    <row r="2396" spans="1:30">
      <c r="A2396" s="184">
        <v>45289</v>
      </c>
      <c r="B2396" s="185" t="s">
        <v>83</v>
      </c>
      <c r="C2396" s="185">
        <v>2343</v>
      </c>
      <c r="D2396" s="185">
        <v>100</v>
      </c>
      <c r="E2396" s="185">
        <v>9</v>
      </c>
      <c r="F2396" s="185"/>
      <c r="G2396" s="185">
        <v>113</v>
      </c>
      <c r="H2396" s="185">
        <v>126</v>
      </c>
      <c r="I2396" s="185">
        <v>1</v>
      </c>
      <c r="J2396" s="185">
        <v>18</v>
      </c>
      <c r="K2396" s="185">
        <v>680</v>
      </c>
      <c r="L2396" s="185">
        <v>29.8</v>
      </c>
      <c r="M2396" s="186">
        <v>36.590000000000003</v>
      </c>
      <c r="N2396" s="187">
        <f>IF(Tabla2[[#This Row],[LECHE RETIRO DIA]]&lt;&gt;ISBLANK(Tabla2[[#This Row],[LECHE RETIRO DIA]]),SUM(Tabla2[[#This Row],[LECHE TANQUE DIA]:[LECHE RETIRO DIA]]),SUM(Tabla2[[#This Row],[LECHE TANQUE DIA]:[LECHE AUTOCONSUMO DIA]]))</f>
        <v>2452</v>
      </c>
      <c r="O2396" s="188">
        <f t="shared" si="532"/>
        <v>0.95554649265905378</v>
      </c>
      <c r="P2396" s="189">
        <f t="shared" si="533"/>
        <v>21.699115044247787</v>
      </c>
      <c r="Q2396" s="189">
        <f t="shared" si="534"/>
        <v>20.734513274336283</v>
      </c>
      <c r="R2396" s="189">
        <f t="shared" si="535"/>
        <v>5.5555555555555554</v>
      </c>
      <c r="S2396" s="189">
        <f t="shared" si="536"/>
        <v>3.6058823529411765</v>
      </c>
      <c r="T2396" s="189">
        <f t="shared" si="537"/>
        <v>6.0176991150442474</v>
      </c>
      <c r="U2396" s="189">
        <f t="shared" si="538"/>
        <v>82.281879194630875</v>
      </c>
      <c r="V2396" s="189">
        <f t="shared" si="539"/>
        <v>3.7919463087248322</v>
      </c>
      <c r="W2396" s="189">
        <f>IFERROR(H2396/M2396,Tabla2[[#This Row],[CARGA PRODUCCION (ANIMALES/HA)]])</f>
        <v>3.443563815250068</v>
      </c>
      <c r="X2396" s="190"/>
      <c r="Y2396" s="190"/>
      <c r="Z2396" s="190"/>
      <c r="AA2396" s="191"/>
      <c r="AB2396" s="188" t="str">
        <f t="shared" si="540"/>
        <v/>
      </c>
      <c r="AC2396" s="192" t="str">
        <f t="shared" si="541"/>
        <v/>
      </c>
      <c r="AD2396" s="185"/>
    </row>
    <row r="2397" spans="1:30">
      <c r="A2397" s="184">
        <v>45289</v>
      </c>
      <c r="B2397" s="185" t="s">
        <v>85</v>
      </c>
      <c r="C2397" s="185">
        <v>1915</v>
      </c>
      <c r="D2397" s="185">
        <v>60</v>
      </c>
      <c r="E2397" s="185">
        <v>9</v>
      </c>
      <c r="F2397" s="185"/>
      <c r="G2397" s="185">
        <v>95</v>
      </c>
      <c r="H2397" s="185">
        <v>120</v>
      </c>
      <c r="I2397" s="185">
        <v>0</v>
      </c>
      <c r="J2397" s="185">
        <v>4</v>
      </c>
      <c r="K2397" s="185">
        <v>480</v>
      </c>
      <c r="L2397" s="185">
        <v>26.01</v>
      </c>
      <c r="M2397" s="186">
        <v>34.119999999999997</v>
      </c>
      <c r="N2397" s="187">
        <f>IF(Tabla2[[#This Row],[LECHE RETIRO DIA]]&lt;&gt;ISBLANK(Tabla2[[#This Row],[LECHE RETIRO DIA]]),SUM(Tabla2[[#This Row],[LECHE TANQUE DIA]:[LECHE RETIRO DIA]]),SUM(Tabla2[[#This Row],[LECHE TANQUE DIA]:[LECHE AUTOCONSUMO DIA]]))</f>
        <v>1984</v>
      </c>
      <c r="O2397" s="188">
        <f t="shared" si="532"/>
        <v>0.96522177419354838</v>
      </c>
      <c r="P2397" s="189">
        <f t="shared" si="533"/>
        <v>20.88421052631579</v>
      </c>
      <c r="Q2397" s="189">
        <f t="shared" si="534"/>
        <v>20.157894736842106</v>
      </c>
      <c r="R2397" s="189">
        <f t="shared" si="535"/>
        <v>15</v>
      </c>
      <c r="S2397" s="189">
        <f t="shared" si="536"/>
        <v>4.1333333333333337</v>
      </c>
      <c r="T2397" s="189">
        <f t="shared" si="537"/>
        <v>5.0526315789473681</v>
      </c>
      <c r="U2397" s="189">
        <f t="shared" si="538"/>
        <v>76.278354479046513</v>
      </c>
      <c r="V2397" s="189">
        <f t="shared" si="539"/>
        <v>3.6524413687043444</v>
      </c>
      <c r="W2397" s="189">
        <f>IFERROR(H2397/M2397,Tabla2[[#This Row],[CARGA PRODUCCION (ANIMALES/HA)]])</f>
        <v>3.5169988276670576</v>
      </c>
      <c r="X2397" s="190"/>
      <c r="Y2397" s="190"/>
      <c r="Z2397" s="190"/>
      <c r="AA2397" s="191"/>
      <c r="AB2397" s="188" t="str">
        <f t="shared" si="540"/>
        <v/>
      </c>
      <c r="AC2397" s="192" t="str">
        <f t="shared" si="541"/>
        <v/>
      </c>
      <c r="AD2397" s="185"/>
    </row>
    <row r="2398" spans="1:30">
      <c r="A2398" s="184">
        <v>45289</v>
      </c>
      <c r="B2398" s="185" t="s">
        <v>88</v>
      </c>
      <c r="C2398" s="185">
        <v>761</v>
      </c>
      <c r="D2398" s="185">
        <v>40</v>
      </c>
      <c r="E2398" s="185">
        <v>5</v>
      </c>
      <c r="F2398" s="185"/>
      <c r="G2398" s="185">
        <v>41</v>
      </c>
      <c r="H2398" s="185">
        <v>41</v>
      </c>
      <c r="I2398" s="185">
        <v>1</v>
      </c>
      <c r="J2398" s="185">
        <v>6</v>
      </c>
      <c r="K2398" s="185">
        <v>180</v>
      </c>
      <c r="L2398" s="185">
        <v>14</v>
      </c>
      <c r="M2398" s="186">
        <v>15</v>
      </c>
      <c r="N2398" s="187">
        <f>IF(Tabla2[[#This Row],[LECHE RETIRO DIA]]&lt;&gt;ISBLANK(Tabla2[[#This Row],[LECHE RETIRO DIA]]),SUM(Tabla2[[#This Row],[LECHE TANQUE DIA]:[LECHE RETIRO DIA]]),SUM(Tabla2[[#This Row],[LECHE TANQUE DIA]:[LECHE AUTOCONSUMO DIA]]))</f>
        <v>806</v>
      </c>
      <c r="O2398" s="188">
        <f t="shared" si="532"/>
        <v>0.94416873449131511</v>
      </c>
      <c r="P2398" s="189">
        <f t="shared" si="533"/>
        <v>19.658536585365855</v>
      </c>
      <c r="Q2398" s="189">
        <f t="shared" si="534"/>
        <v>18.560975609756099</v>
      </c>
      <c r="R2398" s="189">
        <f t="shared" si="535"/>
        <v>6.666666666666667</v>
      </c>
      <c r="S2398" s="189">
        <f t="shared" si="536"/>
        <v>4.4777777777777779</v>
      </c>
      <c r="T2398" s="189">
        <f t="shared" si="537"/>
        <v>4.3902439024390247</v>
      </c>
      <c r="U2398" s="189">
        <f t="shared" si="538"/>
        <v>57.571428571428569</v>
      </c>
      <c r="V2398" s="189">
        <f t="shared" si="539"/>
        <v>2.9285714285714284</v>
      </c>
      <c r="W2398" s="189">
        <f>IFERROR(H2398/M2398,Tabla2[[#This Row],[CARGA PRODUCCION (ANIMALES/HA)]])</f>
        <v>2.7333333333333334</v>
      </c>
      <c r="X2398" s="190"/>
      <c r="Y2398" s="190"/>
      <c r="Z2398" s="190"/>
      <c r="AA2398" s="191"/>
      <c r="AB2398" s="188" t="str">
        <f t="shared" si="540"/>
        <v/>
      </c>
      <c r="AC2398" s="192" t="str">
        <f t="shared" si="541"/>
        <v/>
      </c>
      <c r="AD2398" s="185"/>
    </row>
    <row r="2399" spans="1:30">
      <c r="A2399" s="184">
        <v>45290</v>
      </c>
      <c r="B2399" s="185" t="s">
        <v>80</v>
      </c>
      <c r="C2399" s="185">
        <v>2161</v>
      </c>
      <c r="D2399" s="185">
        <v>80</v>
      </c>
      <c r="E2399" s="185">
        <v>9</v>
      </c>
      <c r="F2399" s="185"/>
      <c r="G2399" s="185">
        <v>95</v>
      </c>
      <c r="H2399" s="185">
        <v>95</v>
      </c>
      <c r="I2399" s="185">
        <v>1</v>
      </c>
      <c r="J2399" s="185">
        <v>21</v>
      </c>
      <c r="K2399" s="185">
        <v>600</v>
      </c>
      <c r="L2399" s="185">
        <v>23.4</v>
      </c>
      <c r="M2399" s="186">
        <v>31.01</v>
      </c>
      <c r="N2399" s="187">
        <f>IF(Tabla2[[#This Row],[LECHE RETIRO DIA]]&lt;&gt;ISBLANK(Tabla2[[#This Row],[LECHE RETIRO DIA]]),SUM(Tabla2[[#This Row],[LECHE TANQUE DIA]:[LECHE RETIRO DIA]]),SUM(Tabla2[[#This Row],[LECHE TANQUE DIA]:[LECHE AUTOCONSUMO DIA]]))</f>
        <v>2250</v>
      </c>
      <c r="O2399" s="188">
        <f t="shared" si="532"/>
        <v>0.96044444444444443</v>
      </c>
      <c r="P2399" s="189">
        <f t="shared" si="533"/>
        <v>23.684210526315791</v>
      </c>
      <c r="Q2399" s="189">
        <f t="shared" si="534"/>
        <v>22.747368421052631</v>
      </c>
      <c r="R2399" s="189">
        <f t="shared" si="535"/>
        <v>3.8095238095238093</v>
      </c>
      <c r="S2399" s="189">
        <f t="shared" si="536"/>
        <v>3.75</v>
      </c>
      <c r="T2399" s="189">
        <f t="shared" si="537"/>
        <v>6.3157894736842106</v>
      </c>
      <c r="U2399" s="189">
        <f t="shared" si="538"/>
        <v>96.15384615384616</v>
      </c>
      <c r="V2399" s="189">
        <f t="shared" si="539"/>
        <v>4.0598290598290605</v>
      </c>
      <c r="W2399" s="189">
        <f>IFERROR(H2399/M2399,Tabla2[[#This Row],[CARGA PRODUCCION (ANIMALES/HA)]])</f>
        <v>3.0635278942276685</v>
      </c>
      <c r="X2399" s="190"/>
      <c r="Y2399" s="190"/>
      <c r="Z2399" s="190"/>
      <c r="AA2399" s="191"/>
      <c r="AB2399" s="188" t="str">
        <f t="shared" si="540"/>
        <v/>
      </c>
      <c r="AC2399" s="192" t="str">
        <f t="shared" si="541"/>
        <v/>
      </c>
      <c r="AD2399" s="185"/>
    </row>
    <row r="2400" spans="1:30">
      <c r="A2400" s="184">
        <v>45290</v>
      </c>
      <c r="B2400" s="185" t="s">
        <v>83</v>
      </c>
      <c r="C2400" s="185">
        <v>2391</v>
      </c>
      <c r="D2400" s="185">
        <v>100</v>
      </c>
      <c r="E2400" s="185">
        <v>9</v>
      </c>
      <c r="F2400" s="185"/>
      <c r="G2400" s="185">
        <v>113</v>
      </c>
      <c r="H2400" s="185">
        <v>126</v>
      </c>
      <c r="I2400" s="185">
        <v>1</v>
      </c>
      <c r="J2400" s="185">
        <v>18</v>
      </c>
      <c r="K2400" s="185">
        <v>680</v>
      </c>
      <c r="L2400" s="185">
        <v>29.8</v>
      </c>
      <c r="M2400" s="186">
        <v>36.590000000000003</v>
      </c>
      <c r="N2400" s="187">
        <f>IF(Tabla2[[#This Row],[LECHE RETIRO DIA]]&lt;&gt;ISBLANK(Tabla2[[#This Row],[LECHE RETIRO DIA]]),SUM(Tabla2[[#This Row],[LECHE TANQUE DIA]:[LECHE RETIRO DIA]]),SUM(Tabla2[[#This Row],[LECHE TANQUE DIA]:[LECHE AUTOCONSUMO DIA]]))</f>
        <v>2500</v>
      </c>
      <c r="O2400" s="188">
        <f t="shared" si="532"/>
        <v>0.95640000000000003</v>
      </c>
      <c r="P2400" s="189">
        <f t="shared" si="533"/>
        <v>22.123893805309734</v>
      </c>
      <c r="Q2400" s="189">
        <f t="shared" si="534"/>
        <v>21.159292035398231</v>
      </c>
      <c r="R2400" s="189">
        <f t="shared" si="535"/>
        <v>5.5555555555555554</v>
      </c>
      <c r="S2400" s="189">
        <f t="shared" si="536"/>
        <v>3.6764705882352939</v>
      </c>
      <c r="T2400" s="189">
        <f t="shared" si="537"/>
        <v>6.0176991150442474</v>
      </c>
      <c r="U2400" s="189">
        <f t="shared" si="538"/>
        <v>83.892617449664428</v>
      </c>
      <c r="V2400" s="189">
        <f t="shared" si="539"/>
        <v>3.7919463087248322</v>
      </c>
      <c r="W2400" s="189">
        <f>IFERROR(H2400/M2400,Tabla2[[#This Row],[CARGA PRODUCCION (ANIMALES/HA)]])</f>
        <v>3.443563815250068</v>
      </c>
      <c r="X2400" s="190"/>
      <c r="Y2400" s="190"/>
      <c r="Z2400" s="190"/>
      <c r="AA2400" s="191"/>
      <c r="AB2400" s="188" t="str">
        <f t="shared" si="540"/>
        <v/>
      </c>
      <c r="AC2400" s="192" t="str">
        <f t="shared" si="541"/>
        <v/>
      </c>
      <c r="AD2400" s="185"/>
    </row>
    <row r="2401" spans="1:30">
      <c r="A2401" s="184">
        <v>45290</v>
      </c>
      <c r="B2401" s="185" t="s">
        <v>85</v>
      </c>
      <c r="C2401" s="185">
        <v>1907</v>
      </c>
      <c r="D2401" s="185">
        <v>60</v>
      </c>
      <c r="E2401" s="185">
        <v>9</v>
      </c>
      <c r="F2401" s="185"/>
      <c r="G2401" s="185">
        <v>97</v>
      </c>
      <c r="H2401" s="185">
        <v>118</v>
      </c>
      <c r="I2401" s="185">
        <v>0</v>
      </c>
      <c r="J2401" s="185">
        <v>4</v>
      </c>
      <c r="K2401" s="185">
        <v>480</v>
      </c>
      <c r="L2401" s="185">
        <v>26.01</v>
      </c>
      <c r="M2401" s="186">
        <v>34.119999999999997</v>
      </c>
      <c r="N2401" s="187">
        <f>IF(Tabla2[[#This Row],[LECHE RETIRO DIA]]&lt;&gt;ISBLANK(Tabla2[[#This Row],[LECHE RETIRO DIA]]),SUM(Tabla2[[#This Row],[LECHE TANQUE DIA]:[LECHE RETIRO DIA]]),SUM(Tabla2[[#This Row],[LECHE TANQUE DIA]:[LECHE AUTOCONSUMO DIA]]))</f>
        <v>1976</v>
      </c>
      <c r="O2401" s="188">
        <f t="shared" si="532"/>
        <v>0.96508097165991902</v>
      </c>
      <c r="P2401" s="189">
        <f t="shared" si="533"/>
        <v>20.371134020618555</v>
      </c>
      <c r="Q2401" s="189">
        <f t="shared" si="534"/>
        <v>19.659793814432991</v>
      </c>
      <c r="R2401" s="189">
        <f t="shared" si="535"/>
        <v>15</v>
      </c>
      <c r="S2401" s="189">
        <f t="shared" si="536"/>
        <v>4.1166666666666663</v>
      </c>
      <c r="T2401" s="189">
        <f t="shared" si="537"/>
        <v>4.9484536082474229</v>
      </c>
      <c r="U2401" s="189">
        <f t="shared" si="538"/>
        <v>75.970780469050354</v>
      </c>
      <c r="V2401" s="189">
        <f t="shared" si="539"/>
        <v>3.7293348712033829</v>
      </c>
      <c r="W2401" s="189">
        <f>IFERROR(H2401/M2401,Tabla2[[#This Row],[CARGA PRODUCCION (ANIMALES/HA)]])</f>
        <v>3.4583821805392736</v>
      </c>
      <c r="X2401" s="190"/>
      <c r="Y2401" s="190"/>
      <c r="Z2401" s="190"/>
      <c r="AA2401" s="191"/>
      <c r="AB2401" s="188" t="str">
        <f t="shared" si="540"/>
        <v/>
      </c>
      <c r="AC2401" s="192" t="str">
        <f t="shared" si="541"/>
        <v/>
      </c>
      <c r="AD2401" s="185"/>
    </row>
    <row r="2402" spans="1:30">
      <c r="A2402" s="184">
        <v>45290</v>
      </c>
      <c r="B2402" s="185" t="s">
        <v>88</v>
      </c>
      <c r="C2402" s="185">
        <v>744</v>
      </c>
      <c r="D2402" s="185">
        <v>40</v>
      </c>
      <c r="E2402" s="185">
        <v>5</v>
      </c>
      <c r="F2402" s="185"/>
      <c r="G2402" s="185">
        <v>41</v>
      </c>
      <c r="H2402" s="185">
        <v>41</v>
      </c>
      <c r="I2402" s="185">
        <v>1</v>
      </c>
      <c r="J2402" s="185">
        <v>6</v>
      </c>
      <c r="K2402" s="185">
        <v>180</v>
      </c>
      <c r="L2402" s="185">
        <v>14</v>
      </c>
      <c r="M2402" s="186">
        <v>15</v>
      </c>
      <c r="N2402" s="187">
        <f>IF(Tabla2[[#This Row],[LECHE RETIRO DIA]]&lt;&gt;ISBLANK(Tabla2[[#This Row],[LECHE RETIRO DIA]]),SUM(Tabla2[[#This Row],[LECHE TANQUE DIA]:[LECHE RETIRO DIA]]),SUM(Tabla2[[#This Row],[LECHE TANQUE DIA]:[LECHE AUTOCONSUMO DIA]]))</f>
        <v>789</v>
      </c>
      <c r="O2402" s="188">
        <f t="shared" si="532"/>
        <v>0.94296577946768056</v>
      </c>
      <c r="P2402" s="189">
        <f t="shared" si="533"/>
        <v>19.243902439024389</v>
      </c>
      <c r="Q2402" s="189">
        <f t="shared" si="534"/>
        <v>18.146341463414632</v>
      </c>
      <c r="R2402" s="189">
        <f t="shared" si="535"/>
        <v>6.666666666666667</v>
      </c>
      <c r="S2402" s="189">
        <f t="shared" si="536"/>
        <v>4.3833333333333337</v>
      </c>
      <c r="T2402" s="189">
        <f t="shared" si="537"/>
        <v>4.3902439024390247</v>
      </c>
      <c r="U2402" s="189">
        <f t="shared" si="538"/>
        <v>56.357142857142854</v>
      </c>
      <c r="V2402" s="189">
        <f t="shared" si="539"/>
        <v>2.9285714285714284</v>
      </c>
      <c r="W2402" s="189">
        <f>IFERROR(H2402/M2402,Tabla2[[#This Row],[CARGA PRODUCCION (ANIMALES/HA)]])</f>
        <v>2.7333333333333334</v>
      </c>
      <c r="X2402" s="190"/>
      <c r="Y2402" s="190"/>
      <c r="Z2402" s="190"/>
      <c r="AA2402" s="191"/>
      <c r="AB2402" s="188" t="str">
        <f t="shared" si="540"/>
        <v/>
      </c>
      <c r="AC2402" s="192" t="str">
        <f t="shared" si="541"/>
        <v/>
      </c>
      <c r="AD2402" s="185"/>
    </row>
    <row r="2403" spans="1:30">
      <c r="A2403" s="184">
        <v>45291</v>
      </c>
      <c r="B2403" s="185" t="s">
        <v>81</v>
      </c>
      <c r="C2403" s="185">
        <v>2137</v>
      </c>
      <c r="D2403" s="185">
        <v>80</v>
      </c>
      <c r="E2403" s="185">
        <v>9</v>
      </c>
      <c r="F2403" s="185"/>
      <c r="G2403" s="185">
        <v>95</v>
      </c>
      <c r="H2403" s="185">
        <v>95</v>
      </c>
      <c r="I2403" s="185">
        <v>1</v>
      </c>
      <c r="J2403" s="185">
        <v>21</v>
      </c>
      <c r="K2403" s="185">
        <v>600</v>
      </c>
      <c r="L2403" s="185">
        <v>23.4</v>
      </c>
      <c r="M2403" s="186">
        <v>31.01</v>
      </c>
      <c r="N2403" s="187">
        <f>IF(Tabla2[[#This Row],[LECHE RETIRO DIA]]&lt;&gt;ISBLANK(Tabla2[[#This Row],[LECHE RETIRO DIA]]),SUM(Tabla2[[#This Row],[LECHE TANQUE DIA]:[LECHE RETIRO DIA]]),SUM(Tabla2[[#This Row],[LECHE TANQUE DIA]:[LECHE AUTOCONSUMO DIA]]))</f>
        <v>2226</v>
      </c>
      <c r="O2403" s="188">
        <f t="shared" si="532"/>
        <v>0.96001796945193174</v>
      </c>
      <c r="P2403" s="189">
        <f t="shared" si="533"/>
        <v>23.431578947368422</v>
      </c>
      <c r="Q2403" s="189">
        <f t="shared" si="534"/>
        <v>22.494736842105262</v>
      </c>
      <c r="R2403" s="189">
        <f t="shared" si="535"/>
        <v>3.8095238095238093</v>
      </c>
      <c r="S2403" s="189">
        <f t="shared" si="536"/>
        <v>3.71</v>
      </c>
      <c r="T2403" s="189">
        <f t="shared" si="537"/>
        <v>6.3157894736842106</v>
      </c>
      <c r="U2403" s="189">
        <f t="shared" si="538"/>
        <v>95.128205128205138</v>
      </c>
      <c r="V2403" s="189">
        <f t="shared" si="539"/>
        <v>4.0598290598290605</v>
      </c>
      <c r="W2403" s="189">
        <f>IFERROR(H2403/M2403,Tabla2[[#This Row],[CARGA PRODUCCION (ANIMALES/HA)]])</f>
        <v>3.0635278942276685</v>
      </c>
      <c r="X2403" s="190"/>
      <c r="Y2403" s="190"/>
      <c r="Z2403" s="190"/>
      <c r="AA2403" s="191"/>
      <c r="AB2403" s="188" t="str">
        <f t="shared" si="540"/>
        <v/>
      </c>
      <c r="AC2403" s="192" t="str">
        <f t="shared" si="541"/>
        <v/>
      </c>
      <c r="AD2403" s="185"/>
    </row>
    <row r="2404" spans="1:30">
      <c r="A2404" s="184">
        <v>45291</v>
      </c>
      <c r="B2404" s="185" t="s">
        <v>85</v>
      </c>
      <c r="C2404" s="185">
        <v>1887</v>
      </c>
      <c r="D2404" s="185">
        <v>60</v>
      </c>
      <c r="E2404" s="185">
        <v>9</v>
      </c>
      <c r="F2404" s="185"/>
      <c r="G2404" s="185">
        <v>97</v>
      </c>
      <c r="H2404" s="185">
        <v>118</v>
      </c>
      <c r="I2404" s="185">
        <v>0</v>
      </c>
      <c r="J2404" s="185">
        <v>4</v>
      </c>
      <c r="K2404" s="185">
        <v>480</v>
      </c>
      <c r="L2404" s="185">
        <v>26.01</v>
      </c>
      <c r="M2404" s="186">
        <v>34.119999999999997</v>
      </c>
      <c r="N2404" s="187">
        <f>IF(Tabla2[[#This Row],[LECHE RETIRO DIA]]&lt;&gt;ISBLANK(Tabla2[[#This Row],[LECHE RETIRO DIA]]),SUM(Tabla2[[#This Row],[LECHE TANQUE DIA]:[LECHE RETIRO DIA]]),SUM(Tabla2[[#This Row],[LECHE TANQUE DIA]:[LECHE AUTOCONSUMO DIA]]))</f>
        <v>1956</v>
      </c>
      <c r="O2404" s="188">
        <f t="shared" si="532"/>
        <v>0.96472392638036808</v>
      </c>
      <c r="P2404" s="189">
        <f t="shared" si="533"/>
        <v>20.164948453608247</v>
      </c>
      <c r="Q2404" s="189">
        <f t="shared" si="534"/>
        <v>19.453608247422679</v>
      </c>
      <c r="R2404" s="189">
        <f t="shared" si="535"/>
        <v>15</v>
      </c>
      <c r="S2404" s="189">
        <f t="shared" si="536"/>
        <v>4.0750000000000002</v>
      </c>
      <c r="T2404" s="189">
        <f t="shared" si="537"/>
        <v>4.9484536082474229</v>
      </c>
      <c r="U2404" s="189">
        <f t="shared" si="538"/>
        <v>75.20184544405997</v>
      </c>
      <c r="V2404" s="189">
        <f t="shared" si="539"/>
        <v>3.7293348712033829</v>
      </c>
      <c r="W2404" s="189">
        <f>IFERROR(H2404/M2404,Tabla2[[#This Row],[CARGA PRODUCCION (ANIMALES/HA)]])</f>
        <v>3.4583821805392736</v>
      </c>
      <c r="X2404" s="190"/>
      <c r="Y2404" s="190"/>
      <c r="Z2404" s="190"/>
      <c r="AA2404" s="191"/>
      <c r="AB2404" s="188" t="str">
        <f t="shared" si="540"/>
        <v/>
      </c>
      <c r="AC2404" s="192" t="str">
        <f t="shared" si="541"/>
        <v/>
      </c>
      <c r="AD2404" s="185"/>
    </row>
    <row r="2405" spans="1:30">
      <c r="A2405" s="184">
        <v>45291</v>
      </c>
      <c r="B2405" s="185" t="s">
        <v>83</v>
      </c>
      <c r="C2405" s="185">
        <v>2386</v>
      </c>
      <c r="D2405" s="185">
        <v>100</v>
      </c>
      <c r="E2405" s="185">
        <v>9</v>
      </c>
      <c r="F2405" s="185"/>
      <c r="G2405" s="185">
        <v>115</v>
      </c>
      <c r="H2405" s="185">
        <v>124</v>
      </c>
      <c r="I2405" s="185">
        <v>1</v>
      </c>
      <c r="J2405" s="185">
        <v>18</v>
      </c>
      <c r="K2405" s="185">
        <v>680</v>
      </c>
      <c r="L2405" s="185">
        <v>29.8</v>
      </c>
      <c r="M2405" s="186">
        <v>36.590000000000003</v>
      </c>
      <c r="N2405" s="187">
        <f>IF(Tabla2[[#This Row],[LECHE RETIRO DIA]]&lt;&gt;ISBLANK(Tabla2[[#This Row],[LECHE RETIRO DIA]]),SUM(Tabla2[[#This Row],[LECHE TANQUE DIA]:[LECHE RETIRO DIA]]),SUM(Tabla2[[#This Row],[LECHE TANQUE DIA]:[LECHE AUTOCONSUMO DIA]]))</f>
        <v>2495</v>
      </c>
      <c r="O2405" s="188">
        <f t="shared" si="532"/>
        <v>0.95631262525050098</v>
      </c>
      <c r="P2405" s="189">
        <f t="shared" si="533"/>
        <v>21.695652173913043</v>
      </c>
      <c r="Q2405" s="189">
        <f t="shared" si="534"/>
        <v>20.747826086956522</v>
      </c>
      <c r="R2405" s="189">
        <f t="shared" si="535"/>
        <v>5.5555555555555554</v>
      </c>
      <c r="S2405" s="189">
        <f t="shared" si="536"/>
        <v>3.6691176470588234</v>
      </c>
      <c r="T2405" s="189">
        <f t="shared" si="537"/>
        <v>5.9130434782608692</v>
      </c>
      <c r="U2405" s="189">
        <f t="shared" si="538"/>
        <v>83.724832214765101</v>
      </c>
      <c r="V2405" s="189">
        <f t="shared" si="539"/>
        <v>3.8590604026845639</v>
      </c>
      <c r="W2405" s="189">
        <f>IFERROR(H2405/M2405,Tabla2[[#This Row],[CARGA PRODUCCION (ANIMALES/HA)]])</f>
        <v>3.3889040721508605</v>
      </c>
      <c r="X2405" s="190"/>
      <c r="Y2405" s="190"/>
      <c r="Z2405" s="190"/>
      <c r="AA2405" s="191"/>
      <c r="AB2405" s="188" t="str">
        <f t="shared" si="540"/>
        <v/>
      </c>
      <c r="AC2405" s="192" t="str">
        <f t="shared" si="541"/>
        <v/>
      </c>
      <c r="AD2405" s="185"/>
    </row>
    <row r="2406" spans="1:30">
      <c r="A2406" s="184">
        <v>45291</v>
      </c>
      <c r="B2406" s="185" t="s">
        <v>88</v>
      </c>
      <c r="C2406" s="185">
        <v>719</v>
      </c>
      <c r="D2406" s="185">
        <v>40</v>
      </c>
      <c r="E2406" s="185">
        <v>5</v>
      </c>
      <c r="F2406" s="185"/>
      <c r="G2406" s="185">
        <v>41</v>
      </c>
      <c r="H2406" s="185">
        <v>43</v>
      </c>
      <c r="I2406" s="185">
        <v>1</v>
      </c>
      <c r="J2406" s="185">
        <v>6</v>
      </c>
      <c r="K2406" s="185">
        <v>180</v>
      </c>
      <c r="L2406" s="185">
        <v>14</v>
      </c>
      <c r="M2406" s="186">
        <v>15</v>
      </c>
      <c r="N2406" s="187">
        <f>IF(Tabla2[[#This Row],[LECHE RETIRO DIA]]&lt;&gt;ISBLANK(Tabla2[[#This Row],[LECHE RETIRO DIA]]),SUM(Tabla2[[#This Row],[LECHE TANQUE DIA]:[LECHE RETIRO DIA]]),SUM(Tabla2[[#This Row],[LECHE TANQUE DIA]:[LECHE AUTOCONSUMO DIA]]))</f>
        <v>764</v>
      </c>
      <c r="O2406" s="188">
        <f t="shared" si="532"/>
        <v>0.94109947643979053</v>
      </c>
      <c r="P2406" s="189">
        <f t="shared" si="533"/>
        <v>18.634146341463413</v>
      </c>
      <c r="Q2406" s="189">
        <f t="shared" si="534"/>
        <v>17.536585365853657</v>
      </c>
      <c r="R2406" s="189">
        <f t="shared" si="535"/>
        <v>6.666666666666667</v>
      </c>
      <c r="S2406" s="189">
        <f t="shared" si="536"/>
        <v>4.2444444444444445</v>
      </c>
      <c r="T2406" s="189">
        <f t="shared" si="537"/>
        <v>4.3902439024390247</v>
      </c>
      <c r="U2406" s="189">
        <f t="shared" si="538"/>
        <v>54.571428571428569</v>
      </c>
      <c r="V2406" s="189">
        <f t="shared" si="539"/>
        <v>2.9285714285714284</v>
      </c>
      <c r="W2406" s="189">
        <f>IFERROR(H2406/M2406,Tabla2[[#This Row],[CARGA PRODUCCION (ANIMALES/HA)]])</f>
        <v>2.8666666666666667</v>
      </c>
      <c r="X2406" s="190"/>
      <c r="Y2406" s="190"/>
      <c r="Z2406" s="190"/>
      <c r="AA2406" s="191"/>
      <c r="AB2406" s="188" t="str">
        <f t="shared" si="540"/>
        <v/>
      </c>
      <c r="AC2406" s="192" t="str">
        <f t="shared" si="541"/>
        <v/>
      </c>
      <c r="AD2406" s="185"/>
    </row>
    <row r="2407" spans="1:30">
      <c r="A2407" s="184">
        <v>45292</v>
      </c>
      <c r="B2407" s="185" t="s">
        <v>81</v>
      </c>
      <c r="C2407" s="185">
        <v>2063</v>
      </c>
      <c r="D2407" s="185">
        <v>80</v>
      </c>
      <c r="E2407" s="185">
        <v>9</v>
      </c>
      <c r="F2407" s="185"/>
      <c r="G2407" s="185">
        <v>96</v>
      </c>
      <c r="H2407" s="185">
        <v>96</v>
      </c>
      <c r="I2407" s="185">
        <v>1</v>
      </c>
      <c r="J2407" s="185">
        <v>21</v>
      </c>
      <c r="K2407" s="185">
        <v>600</v>
      </c>
      <c r="L2407" s="185">
        <v>23.4</v>
      </c>
      <c r="M2407" s="186">
        <v>31.01</v>
      </c>
      <c r="N2407" s="187">
        <f>IF(Tabla2[[#This Row],[LECHE RETIRO DIA]]&lt;&gt;ISBLANK(Tabla2[[#This Row],[LECHE RETIRO DIA]]),SUM(Tabla2[[#This Row],[LECHE TANQUE DIA]:[LECHE RETIRO DIA]]),SUM(Tabla2[[#This Row],[LECHE TANQUE DIA]:[LECHE AUTOCONSUMO DIA]]))</f>
        <v>2152</v>
      </c>
      <c r="O2407" s="188">
        <f t="shared" si="532"/>
        <v>0.95864312267657992</v>
      </c>
      <c r="P2407" s="189">
        <f t="shared" si="533"/>
        <v>22.416666666666668</v>
      </c>
      <c r="Q2407" s="189">
        <f t="shared" si="534"/>
        <v>21.489583333333332</v>
      </c>
      <c r="R2407" s="189">
        <f t="shared" si="535"/>
        <v>3.8095238095238093</v>
      </c>
      <c r="S2407" s="189">
        <f t="shared" si="536"/>
        <v>3.5866666666666664</v>
      </c>
      <c r="T2407" s="189">
        <f t="shared" si="537"/>
        <v>6.25</v>
      </c>
      <c r="U2407" s="189">
        <f t="shared" si="538"/>
        <v>91.965811965811966</v>
      </c>
      <c r="V2407" s="189">
        <f t="shared" si="539"/>
        <v>4.1025641025641031</v>
      </c>
      <c r="W2407" s="189">
        <f>IFERROR(H2407/M2407,Tabla2[[#This Row],[CARGA PRODUCCION (ANIMALES/HA)]])</f>
        <v>3.0957755562721703</v>
      </c>
      <c r="X2407" s="190"/>
      <c r="Y2407" s="190"/>
      <c r="Z2407" s="190"/>
      <c r="AA2407" s="191"/>
      <c r="AB2407" s="188" t="str">
        <f t="shared" si="540"/>
        <v/>
      </c>
      <c r="AC2407" s="192" t="str">
        <f t="shared" si="541"/>
        <v/>
      </c>
      <c r="AD2407" s="185"/>
    </row>
    <row r="2408" spans="1:30">
      <c r="A2408" s="184">
        <v>45292</v>
      </c>
      <c r="B2408" s="185" t="s">
        <v>85</v>
      </c>
      <c r="C2408" s="185">
        <v>1866</v>
      </c>
      <c r="D2408" s="185">
        <v>60</v>
      </c>
      <c r="E2408" s="185">
        <v>9</v>
      </c>
      <c r="F2408" s="185"/>
      <c r="G2408" s="185">
        <v>94</v>
      </c>
      <c r="H2408" s="185">
        <v>118</v>
      </c>
      <c r="I2408" s="185">
        <v>0</v>
      </c>
      <c r="J2408" s="185">
        <v>4</v>
      </c>
      <c r="K2408" s="185">
        <v>480</v>
      </c>
      <c r="L2408" s="185">
        <v>26.01</v>
      </c>
      <c r="M2408" s="186">
        <v>34.119999999999997</v>
      </c>
      <c r="N2408" s="187">
        <f>IF(Tabla2[[#This Row],[LECHE RETIRO DIA]]&lt;&gt;ISBLANK(Tabla2[[#This Row],[LECHE RETIRO DIA]]),SUM(Tabla2[[#This Row],[LECHE TANQUE DIA]:[LECHE RETIRO DIA]]),SUM(Tabla2[[#This Row],[LECHE TANQUE DIA]:[LECHE AUTOCONSUMO DIA]]))</f>
        <v>1935</v>
      </c>
      <c r="O2408" s="188">
        <f t="shared" si="532"/>
        <v>0.96434108527131779</v>
      </c>
      <c r="P2408" s="189">
        <f t="shared" si="533"/>
        <v>20.585106382978722</v>
      </c>
      <c r="Q2408" s="189">
        <f t="shared" si="534"/>
        <v>19.851063829787233</v>
      </c>
      <c r="R2408" s="189">
        <f t="shared" si="535"/>
        <v>15</v>
      </c>
      <c r="S2408" s="189">
        <f t="shared" si="536"/>
        <v>4.03125</v>
      </c>
      <c r="T2408" s="189">
        <f t="shared" si="537"/>
        <v>5.1063829787234045</v>
      </c>
      <c r="U2408" s="189">
        <f t="shared" si="538"/>
        <v>74.394463667820062</v>
      </c>
      <c r="V2408" s="189">
        <f t="shared" si="539"/>
        <v>3.613994617454825</v>
      </c>
      <c r="W2408" s="189">
        <f>IFERROR(H2408/M2408,Tabla2[[#This Row],[CARGA PRODUCCION (ANIMALES/HA)]])</f>
        <v>3.4583821805392736</v>
      </c>
      <c r="X2408" s="190"/>
      <c r="Y2408" s="190"/>
      <c r="Z2408" s="190"/>
      <c r="AA2408" s="191"/>
      <c r="AB2408" s="188" t="str">
        <f t="shared" si="540"/>
        <v/>
      </c>
      <c r="AC2408" s="192" t="str">
        <f t="shared" si="541"/>
        <v/>
      </c>
      <c r="AD2408" s="185"/>
    </row>
    <row r="2409" spans="1:30">
      <c r="A2409" s="184">
        <v>45292</v>
      </c>
      <c r="B2409" s="185" t="s">
        <v>83</v>
      </c>
      <c r="C2409" s="185">
        <v>2472</v>
      </c>
      <c r="D2409" s="185">
        <v>100</v>
      </c>
      <c r="E2409" s="185">
        <v>9</v>
      </c>
      <c r="F2409" s="185"/>
      <c r="G2409" s="185">
        <v>115</v>
      </c>
      <c r="H2409" s="185">
        <v>124</v>
      </c>
      <c r="I2409" s="185">
        <v>1</v>
      </c>
      <c r="J2409" s="185">
        <v>18</v>
      </c>
      <c r="K2409" s="185">
        <v>680</v>
      </c>
      <c r="L2409" s="185">
        <v>29.8</v>
      </c>
      <c r="M2409" s="186">
        <v>36.590000000000003</v>
      </c>
      <c r="N2409" s="187">
        <f>IF(Tabla2[[#This Row],[LECHE RETIRO DIA]]&lt;&gt;ISBLANK(Tabla2[[#This Row],[LECHE RETIRO DIA]]),SUM(Tabla2[[#This Row],[LECHE TANQUE DIA]:[LECHE RETIRO DIA]]),SUM(Tabla2[[#This Row],[LECHE TANQUE DIA]:[LECHE AUTOCONSUMO DIA]]))</f>
        <v>2581</v>
      </c>
      <c r="O2409" s="188">
        <f t="shared" si="532"/>
        <v>0.95776830685780701</v>
      </c>
      <c r="P2409" s="189">
        <f t="shared" si="533"/>
        <v>22.443478260869565</v>
      </c>
      <c r="Q2409" s="189">
        <f t="shared" si="534"/>
        <v>21.495652173913044</v>
      </c>
      <c r="R2409" s="189">
        <f t="shared" si="535"/>
        <v>5.5555555555555554</v>
      </c>
      <c r="S2409" s="189">
        <f t="shared" si="536"/>
        <v>3.7955882352941175</v>
      </c>
      <c r="T2409" s="189">
        <f t="shared" si="537"/>
        <v>5.9130434782608692</v>
      </c>
      <c r="U2409" s="189">
        <f t="shared" si="538"/>
        <v>86.610738255033553</v>
      </c>
      <c r="V2409" s="189">
        <f t="shared" si="539"/>
        <v>3.8590604026845639</v>
      </c>
      <c r="W2409" s="189">
        <f>IFERROR(H2409/M2409,Tabla2[[#This Row],[CARGA PRODUCCION (ANIMALES/HA)]])</f>
        <v>3.3889040721508605</v>
      </c>
      <c r="X2409" s="190"/>
      <c r="Y2409" s="190"/>
      <c r="Z2409" s="190"/>
      <c r="AA2409" s="191"/>
      <c r="AB2409" s="188" t="str">
        <f t="shared" si="540"/>
        <v/>
      </c>
      <c r="AC2409" s="192" t="str">
        <f t="shared" si="541"/>
        <v/>
      </c>
      <c r="AD2409" s="185"/>
    </row>
    <row r="2410" spans="1:30">
      <c r="A2410" s="184">
        <v>45292</v>
      </c>
      <c r="B2410" s="185" t="s">
        <v>88</v>
      </c>
      <c r="C2410" s="185">
        <v>746</v>
      </c>
      <c r="D2410" s="185">
        <v>40</v>
      </c>
      <c r="E2410" s="185">
        <v>5</v>
      </c>
      <c r="F2410" s="185"/>
      <c r="G2410" s="185">
        <v>41</v>
      </c>
      <c r="H2410" s="185">
        <v>43</v>
      </c>
      <c r="I2410" s="185">
        <v>1</v>
      </c>
      <c r="J2410" s="185">
        <v>6</v>
      </c>
      <c r="K2410" s="185">
        <v>180</v>
      </c>
      <c r="L2410" s="185">
        <v>14</v>
      </c>
      <c r="M2410" s="186">
        <v>15</v>
      </c>
      <c r="N2410" s="187">
        <f>IF(Tabla2[[#This Row],[LECHE RETIRO DIA]]&lt;&gt;ISBLANK(Tabla2[[#This Row],[LECHE RETIRO DIA]]),SUM(Tabla2[[#This Row],[LECHE TANQUE DIA]:[LECHE RETIRO DIA]]),SUM(Tabla2[[#This Row],[LECHE TANQUE DIA]:[LECHE AUTOCONSUMO DIA]]))</f>
        <v>791</v>
      </c>
      <c r="O2410" s="188">
        <f t="shared" si="532"/>
        <v>0.94310998735777496</v>
      </c>
      <c r="P2410" s="189">
        <f t="shared" si="533"/>
        <v>19.292682926829269</v>
      </c>
      <c r="Q2410" s="189">
        <f t="shared" si="534"/>
        <v>18.195121951219512</v>
      </c>
      <c r="R2410" s="189">
        <f t="shared" si="535"/>
        <v>6.666666666666667</v>
      </c>
      <c r="S2410" s="189">
        <f t="shared" si="536"/>
        <v>4.3944444444444448</v>
      </c>
      <c r="T2410" s="189">
        <f t="shared" si="537"/>
        <v>4.3902439024390247</v>
      </c>
      <c r="U2410" s="189">
        <f t="shared" si="538"/>
        <v>56.5</v>
      </c>
      <c r="V2410" s="189">
        <f t="shared" si="539"/>
        <v>2.9285714285714284</v>
      </c>
      <c r="W2410" s="189">
        <f>IFERROR(H2410/M2410,Tabla2[[#This Row],[CARGA PRODUCCION (ANIMALES/HA)]])</f>
        <v>2.8666666666666667</v>
      </c>
      <c r="X2410" s="190"/>
      <c r="Y2410" s="190"/>
      <c r="Z2410" s="190"/>
      <c r="AA2410" s="191"/>
      <c r="AB2410" s="188" t="str">
        <f t="shared" si="540"/>
        <v/>
      </c>
      <c r="AC2410" s="192" t="str">
        <f t="shared" si="541"/>
        <v/>
      </c>
      <c r="AD2410" s="185"/>
    </row>
    <row r="2411" spans="1:30">
      <c r="A2411" s="184">
        <v>45293</v>
      </c>
      <c r="B2411" s="7" t="s">
        <v>81</v>
      </c>
      <c r="C2411" s="185">
        <v>2170</v>
      </c>
      <c r="D2411" s="185">
        <v>80</v>
      </c>
      <c r="E2411" s="185">
        <v>9</v>
      </c>
      <c r="F2411" s="185"/>
      <c r="G2411" s="185">
        <v>97</v>
      </c>
      <c r="H2411" s="185">
        <v>100</v>
      </c>
      <c r="I2411" s="185">
        <v>0</v>
      </c>
      <c r="J2411" s="185">
        <v>21</v>
      </c>
      <c r="K2411" s="185">
        <v>600</v>
      </c>
      <c r="L2411" s="185">
        <v>23.4</v>
      </c>
      <c r="M2411" s="186">
        <v>31.01</v>
      </c>
      <c r="N2411" s="187">
        <f>IF(Tabla2[[#This Row],[LECHE RETIRO DIA]]&lt;&gt;ISBLANK(Tabla2[[#This Row],[LECHE RETIRO DIA]]),SUM(Tabla2[[#This Row],[LECHE TANQUE DIA]:[LECHE RETIRO DIA]]),SUM(Tabla2[[#This Row],[LECHE TANQUE DIA]:[LECHE AUTOCONSUMO DIA]]))</f>
        <v>2259</v>
      </c>
      <c r="O2411" s="188">
        <f t="shared" si="532"/>
        <v>0.96060203629924745</v>
      </c>
      <c r="P2411" s="189">
        <f t="shared" si="533"/>
        <v>23.288659793814432</v>
      </c>
      <c r="Q2411" s="189">
        <f t="shared" si="534"/>
        <v>22.371134020618555</v>
      </c>
      <c r="R2411" s="189">
        <f t="shared" si="535"/>
        <v>3.8095238095238093</v>
      </c>
      <c r="S2411" s="189">
        <f t="shared" si="536"/>
        <v>3.7650000000000001</v>
      </c>
      <c r="T2411" s="189">
        <f t="shared" si="537"/>
        <v>6.1855670103092786</v>
      </c>
      <c r="U2411" s="189">
        <f t="shared" si="538"/>
        <v>96.538461538461547</v>
      </c>
      <c r="V2411" s="189">
        <f t="shared" si="539"/>
        <v>4.1452991452991457</v>
      </c>
      <c r="W2411" s="189">
        <f>IFERROR(H2411/M2411,Tabla2[[#This Row],[CARGA PRODUCCION (ANIMALES/HA)]])</f>
        <v>3.224766204450177</v>
      </c>
      <c r="X2411" s="190"/>
      <c r="Y2411" s="190"/>
      <c r="Z2411" s="190"/>
      <c r="AA2411" s="191"/>
      <c r="AB2411" s="188" t="str">
        <f t="shared" si="540"/>
        <v/>
      </c>
      <c r="AC2411" s="192" t="str">
        <f t="shared" si="541"/>
        <v/>
      </c>
      <c r="AD2411" s="185"/>
    </row>
    <row r="2412" spans="1:30">
      <c r="A2412" s="184">
        <v>45293</v>
      </c>
      <c r="B2412" s="7" t="s">
        <v>83</v>
      </c>
      <c r="C2412" s="185">
        <v>2362</v>
      </c>
      <c r="D2412" s="185">
        <v>100</v>
      </c>
      <c r="E2412" s="185">
        <v>9</v>
      </c>
      <c r="F2412" s="185"/>
      <c r="G2412" s="185">
        <v>115</v>
      </c>
      <c r="H2412" s="185">
        <v>124</v>
      </c>
      <c r="I2412" s="185">
        <v>0</v>
      </c>
      <c r="J2412" s="185">
        <v>18</v>
      </c>
      <c r="K2412" s="185">
        <v>680</v>
      </c>
      <c r="L2412" s="185">
        <v>29.8</v>
      </c>
      <c r="M2412" s="186">
        <v>36.590000000000003</v>
      </c>
      <c r="N2412" s="187">
        <f>IF(Tabla2[[#This Row],[LECHE RETIRO DIA]]&lt;&gt;ISBLANK(Tabla2[[#This Row],[LECHE RETIRO DIA]]),SUM(Tabla2[[#This Row],[LECHE TANQUE DIA]:[LECHE RETIRO DIA]]),SUM(Tabla2[[#This Row],[LECHE TANQUE DIA]:[LECHE AUTOCONSUMO DIA]]))</f>
        <v>2471</v>
      </c>
      <c r="O2412" s="188">
        <f t="shared" si="532"/>
        <v>0.95588830433023064</v>
      </c>
      <c r="P2412" s="189">
        <f t="shared" si="533"/>
        <v>21.486956521739131</v>
      </c>
      <c r="Q2412" s="189">
        <f t="shared" si="534"/>
        <v>20.53913043478261</v>
      </c>
      <c r="R2412" s="189">
        <f t="shared" si="535"/>
        <v>5.5555555555555554</v>
      </c>
      <c r="S2412" s="189">
        <f t="shared" si="536"/>
        <v>3.6338235294117647</v>
      </c>
      <c r="T2412" s="189">
        <f t="shared" si="537"/>
        <v>5.9130434782608692</v>
      </c>
      <c r="U2412" s="189">
        <f t="shared" si="538"/>
        <v>82.919463087248317</v>
      </c>
      <c r="V2412" s="189">
        <f t="shared" si="539"/>
        <v>3.8590604026845639</v>
      </c>
      <c r="W2412" s="189">
        <f>IFERROR(H2412/M2412,Tabla2[[#This Row],[CARGA PRODUCCION (ANIMALES/HA)]])</f>
        <v>3.3889040721508605</v>
      </c>
      <c r="X2412" s="190"/>
      <c r="Y2412" s="190"/>
      <c r="Z2412" s="190"/>
      <c r="AA2412" s="191"/>
      <c r="AB2412" s="188" t="str">
        <f t="shared" si="540"/>
        <v/>
      </c>
      <c r="AC2412" s="192" t="str">
        <f t="shared" si="541"/>
        <v/>
      </c>
      <c r="AD2412" s="185"/>
    </row>
    <row r="2413" spans="1:30">
      <c r="A2413" s="184">
        <v>45293</v>
      </c>
      <c r="B2413" s="7" t="s">
        <v>85</v>
      </c>
      <c r="C2413" s="185">
        <v>1920</v>
      </c>
      <c r="D2413" s="185">
        <v>60</v>
      </c>
      <c r="E2413" s="185">
        <v>9</v>
      </c>
      <c r="F2413" s="185"/>
      <c r="G2413" s="185">
        <v>94</v>
      </c>
      <c r="H2413" s="185">
        <v>118</v>
      </c>
      <c r="I2413" s="185">
        <v>0</v>
      </c>
      <c r="J2413" s="185">
        <v>4</v>
      </c>
      <c r="K2413" s="185">
        <v>480</v>
      </c>
      <c r="L2413" s="185">
        <v>26.01</v>
      </c>
      <c r="M2413" s="186">
        <v>34.119999999999997</v>
      </c>
      <c r="N2413" s="187">
        <f>IF(Tabla2[[#This Row],[LECHE RETIRO DIA]]&lt;&gt;ISBLANK(Tabla2[[#This Row],[LECHE RETIRO DIA]]),SUM(Tabla2[[#This Row],[LECHE TANQUE DIA]:[LECHE RETIRO DIA]]),SUM(Tabla2[[#This Row],[LECHE TANQUE DIA]:[LECHE AUTOCONSUMO DIA]]))</f>
        <v>1989</v>
      </c>
      <c r="O2413" s="188">
        <f t="shared" si="532"/>
        <v>0.96530920060331826</v>
      </c>
      <c r="P2413" s="189">
        <f t="shared" si="533"/>
        <v>21.159574468085108</v>
      </c>
      <c r="Q2413" s="189">
        <f t="shared" si="534"/>
        <v>20.425531914893618</v>
      </c>
      <c r="R2413" s="189">
        <f t="shared" si="535"/>
        <v>15</v>
      </c>
      <c r="S2413" s="189">
        <f t="shared" si="536"/>
        <v>4.1437499999999998</v>
      </c>
      <c r="T2413" s="189">
        <f t="shared" si="537"/>
        <v>5.1063829787234045</v>
      </c>
      <c r="U2413" s="189">
        <f t="shared" si="538"/>
        <v>76.470588235294116</v>
      </c>
      <c r="V2413" s="189">
        <f t="shared" si="539"/>
        <v>3.613994617454825</v>
      </c>
      <c r="W2413" s="189">
        <f>IFERROR(H2413/M2413,Tabla2[[#This Row],[CARGA PRODUCCION (ANIMALES/HA)]])</f>
        <v>3.4583821805392736</v>
      </c>
      <c r="X2413" s="190"/>
      <c r="Y2413" s="190"/>
      <c r="Z2413" s="190"/>
      <c r="AA2413" s="191"/>
      <c r="AB2413" s="188" t="str">
        <f t="shared" si="540"/>
        <v/>
      </c>
      <c r="AC2413" s="192" t="str">
        <f t="shared" si="541"/>
        <v/>
      </c>
      <c r="AD2413" s="185"/>
    </row>
    <row r="2414" spans="1:30">
      <c r="A2414" s="184">
        <v>45293</v>
      </c>
      <c r="B2414" s="7" t="s">
        <v>117</v>
      </c>
      <c r="C2414" s="185">
        <v>706</v>
      </c>
      <c r="D2414" s="185">
        <v>40</v>
      </c>
      <c r="E2414" s="185">
        <v>5</v>
      </c>
      <c r="F2414" s="185"/>
      <c r="G2414" s="185">
        <v>41</v>
      </c>
      <c r="H2414" s="185">
        <v>43</v>
      </c>
      <c r="I2414" s="185">
        <v>1</v>
      </c>
      <c r="J2414" s="185">
        <v>6</v>
      </c>
      <c r="K2414" s="185">
        <v>180</v>
      </c>
      <c r="L2414" s="185">
        <v>14</v>
      </c>
      <c r="M2414" s="186">
        <v>15</v>
      </c>
      <c r="N2414" s="187">
        <f>IF(Tabla2[[#This Row],[LECHE RETIRO DIA]]&lt;&gt;ISBLANK(Tabla2[[#This Row],[LECHE RETIRO DIA]]),SUM(Tabla2[[#This Row],[LECHE TANQUE DIA]:[LECHE RETIRO DIA]]),SUM(Tabla2[[#This Row],[LECHE TANQUE DIA]:[LECHE AUTOCONSUMO DIA]]))</f>
        <v>751</v>
      </c>
      <c r="O2414" s="188">
        <f t="shared" si="532"/>
        <v>0.94007989347536614</v>
      </c>
      <c r="P2414" s="189">
        <f t="shared" si="533"/>
        <v>18.317073170731707</v>
      </c>
      <c r="Q2414" s="189">
        <f t="shared" si="534"/>
        <v>17.219512195121951</v>
      </c>
      <c r="R2414" s="189">
        <f t="shared" si="535"/>
        <v>6.666666666666667</v>
      </c>
      <c r="S2414" s="189">
        <f t="shared" si="536"/>
        <v>4.1722222222222225</v>
      </c>
      <c r="T2414" s="189">
        <f t="shared" si="537"/>
        <v>4.3902439024390247</v>
      </c>
      <c r="U2414" s="189">
        <f t="shared" si="538"/>
        <v>53.642857142857146</v>
      </c>
      <c r="V2414" s="189">
        <f t="shared" si="539"/>
        <v>2.9285714285714284</v>
      </c>
      <c r="W2414" s="189">
        <f>IFERROR(H2414/M2414,Tabla2[[#This Row],[CARGA PRODUCCION (ANIMALES/HA)]])</f>
        <v>2.8666666666666667</v>
      </c>
      <c r="X2414" s="190"/>
      <c r="Y2414" s="190"/>
      <c r="Z2414" s="190"/>
      <c r="AA2414" s="191"/>
      <c r="AB2414" s="188" t="str">
        <f t="shared" si="540"/>
        <v/>
      </c>
      <c r="AC2414" s="192" t="str">
        <f t="shared" si="541"/>
        <v/>
      </c>
      <c r="AD2414" s="185"/>
    </row>
    <row r="2415" spans="1:30">
      <c r="A2415" s="237">
        <v>45294</v>
      </c>
      <c r="B2415" s="238" t="s">
        <v>81</v>
      </c>
      <c r="C2415" s="239">
        <v>2170</v>
      </c>
      <c r="D2415" s="239">
        <v>80</v>
      </c>
      <c r="E2415" s="239">
        <v>9</v>
      </c>
      <c r="F2415" s="239" t="s">
        <v>186</v>
      </c>
      <c r="G2415" s="239">
        <v>97</v>
      </c>
      <c r="H2415" s="239">
        <v>100</v>
      </c>
      <c r="I2415" s="239">
        <v>0</v>
      </c>
      <c r="J2415" s="239">
        <v>21</v>
      </c>
      <c r="K2415" s="239">
        <v>600</v>
      </c>
      <c r="L2415" s="239">
        <v>23.4</v>
      </c>
      <c r="M2415" s="240">
        <v>31.01</v>
      </c>
      <c r="N2415" s="241">
        <f>IF(Tabla2[[#This Row],[LECHE RETIRO DIA]]&lt;&gt;ISBLANK(Tabla2[[#This Row],[LECHE RETIRO DIA]]),SUM(Tabla2[[#This Row],[LECHE TANQUE DIA]:[LECHE RETIRO DIA]]),SUM(Tabla2[[#This Row],[LECHE TANQUE DIA]:[LECHE AUTOCONSUMO DIA]]))</f>
        <v>2259</v>
      </c>
      <c r="O2415" s="242">
        <f t="shared" si="532"/>
        <v>0.96060203629924745</v>
      </c>
      <c r="P2415" s="243">
        <f t="shared" si="533"/>
        <v>23.288659793814432</v>
      </c>
      <c r="Q2415" s="243">
        <f t="shared" si="534"/>
        <v>22.371134020618555</v>
      </c>
      <c r="R2415" s="243">
        <f t="shared" si="535"/>
        <v>3.8095238095238093</v>
      </c>
      <c r="S2415" s="243">
        <f t="shared" si="536"/>
        <v>3.7650000000000001</v>
      </c>
      <c r="T2415" s="243">
        <f t="shared" si="537"/>
        <v>6.1855670103092786</v>
      </c>
      <c r="U2415" s="243">
        <f t="shared" si="538"/>
        <v>96.538461538461547</v>
      </c>
      <c r="V2415" s="243">
        <f t="shared" si="539"/>
        <v>4.1452991452991457</v>
      </c>
      <c r="W2415" s="243">
        <f>IFERROR(H2415/M2415,Tabla2[[#This Row],[CARGA PRODUCCION (ANIMALES/HA)]])</f>
        <v>3.224766204450177</v>
      </c>
      <c r="X2415" s="244"/>
      <c r="Y2415" s="244"/>
      <c r="Z2415" s="244"/>
      <c r="AA2415" s="245"/>
      <c r="AB2415" s="242" t="str">
        <f t="shared" si="540"/>
        <v/>
      </c>
      <c r="AC2415" s="246" t="str">
        <f t="shared" si="541"/>
        <v/>
      </c>
      <c r="AD2415" s="239"/>
    </row>
    <row r="2416" spans="1:30">
      <c r="A2416" s="184">
        <v>45294</v>
      </c>
      <c r="B2416" s="7" t="s">
        <v>83</v>
      </c>
      <c r="C2416" s="185">
        <v>2391</v>
      </c>
      <c r="D2416" s="185">
        <v>100</v>
      </c>
      <c r="E2416" s="185">
        <v>9</v>
      </c>
      <c r="F2416" s="185"/>
      <c r="G2416" s="185">
        <v>116</v>
      </c>
      <c r="H2416" s="185">
        <v>124</v>
      </c>
      <c r="I2416" s="185">
        <v>0</v>
      </c>
      <c r="J2416" s="185">
        <v>18</v>
      </c>
      <c r="K2416" s="185">
        <v>680</v>
      </c>
      <c r="L2416" s="185">
        <v>29.8</v>
      </c>
      <c r="M2416" s="186">
        <v>36.590000000000003</v>
      </c>
      <c r="N2416" s="187">
        <f>IF(Tabla2[[#This Row],[LECHE RETIRO DIA]]&lt;&gt;ISBLANK(Tabla2[[#This Row],[LECHE RETIRO DIA]]),SUM(Tabla2[[#This Row],[LECHE TANQUE DIA]:[LECHE RETIRO DIA]]),SUM(Tabla2[[#This Row],[LECHE TANQUE DIA]:[LECHE AUTOCONSUMO DIA]]))</f>
        <v>2500</v>
      </c>
      <c r="O2416" s="188">
        <f t="shared" si="532"/>
        <v>0.95640000000000003</v>
      </c>
      <c r="P2416" s="189">
        <f t="shared" si="533"/>
        <v>21.551724137931036</v>
      </c>
      <c r="Q2416" s="189">
        <f t="shared" si="534"/>
        <v>20.612068965517242</v>
      </c>
      <c r="R2416" s="189">
        <f t="shared" si="535"/>
        <v>5.5555555555555554</v>
      </c>
      <c r="S2416" s="189">
        <f t="shared" si="536"/>
        <v>3.6764705882352939</v>
      </c>
      <c r="T2416" s="189">
        <f t="shared" si="537"/>
        <v>5.8620689655172411</v>
      </c>
      <c r="U2416" s="189">
        <f t="shared" si="538"/>
        <v>83.892617449664428</v>
      </c>
      <c r="V2416" s="189">
        <f t="shared" si="539"/>
        <v>3.8926174496644292</v>
      </c>
      <c r="W2416" s="189">
        <f>IFERROR(H2416/M2416,Tabla2[[#This Row],[CARGA PRODUCCION (ANIMALES/HA)]])</f>
        <v>3.3889040721508605</v>
      </c>
      <c r="X2416" s="190"/>
      <c r="Y2416" s="190"/>
      <c r="Z2416" s="190"/>
      <c r="AA2416" s="191"/>
      <c r="AB2416" s="188" t="str">
        <f t="shared" si="540"/>
        <v/>
      </c>
      <c r="AC2416" s="192" t="str">
        <f t="shared" si="541"/>
        <v/>
      </c>
      <c r="AD2416" s="185"/>
    </row>
    <row r="2417" spans="1:30">
      <c r="A2417" s="184">
        <v>45294</v>
      </c>
      <c r="B2417" s="7" t="s">
        <v>85</v>
      </c>
      <c r="C2417" s="185">
        <v>1966</v>
      </c>
      <c r="D2417" s="185">
        <v>60</v>
      </c>
      <c r="E2417" s="185">
        <v>9</v>
      </c>
      <c r="F2417" s="185"/>
      <c r="G2417" s="185">
        <v>94</v>
      </c>
      <c r="H2417" s="185">
        <v>118</v>
      </c>
      <c r="I2417" s="185">
        <v>0</v>
      </c>
      <c r="J2417" s="185">
        <v>4</v>
      </c>
      <c r="K2417" s="185">
        <v>480</v>
      </c>
      <c r="L2417" s="185">
        <v>26.01</v>
      </c>
      <c r="M2417" s="186">
        <v>34.119999999999997</v>
      </c>
      <c r="N2417" s="187">
        <f>IF(Tabla2[[#This Row],[LECHE RETIRO DIA]]&lt;&gt;ISBLANK(Tabla2[[#This Row],[LECHE RETIRO DIA]]),SUM(Tabla2[[#This Row],[LECHE TANQUE DIA]:[LECHE RETIRO DIA]]),SUM(Tabla2[[#This Row],[LECHE TANQUE DIA]:[LECHE AUTOCONSUMO DIA]]))</f>
        <v>2035</v>
      </c>
      <c r="O2417" s="188">
        <f t="shared" si="532"/>
        <v>0.96609336609336605</v>
      </c>
      <c r="P2417" s="189">
        <f t="shared" si="533"/>
        <v>21.648936170212767</v>
      </c>
      <c r="Q2417" s="189">
        <f t="shared" si="534"/>
        <v>20.914893617021278</v>
      </c>
      <c r="R2417" s="189">
        <f t="shared" si="535"/>
        <v>15</v>
      </c>
      <c r="S2417" s="189">
        <f t="shared" si="536"/>
        <v>4.239583333333333</v>
      </c>
      <c r="T2417" s="189">
        <f t="shared" si="537"/>
        <v>5.1063829787234045</v>
      </c>
      <c r="U2417" s="189">
        <f t="shared" si="538"/>
        <v>78.23913879277201</v>
      </c>
      <c r="V2417" s="189">
        <f t="shared" si="539"/>
        <v>3.613994617454825</v>
      </c>
      <c r="W2417" s="189">
        <f>IFERROR(H2417/M2417,Tabla2[[#This Row],[CARGA PRODUCCION (ANIMALES/HA)]])</f>
        <v>3.4583821805392736</v>
      </c>
      <c r="X2417" s="190"/>
      <c r="Y2417" s="190"/>
      <c r="Z2417" s="190"/>
      <c r="AA2417" s="191"/>
      <c r="AB2417" s="188" t="str">
        <f t="shared" si="540"/>
        <v/>
      </c>
      <c r="AC2417" s="192" t="str">
        <f t="shared" si="541"/>
        <v/>
      </c>
      <c r="AD2417" s="185"/>
    </row>
    <row r="2418" spans="1:30">
      <c r="A2418" s="184">
        <v>45294</v>
      </c>
      <c r="B2418" s="7" t="s">
        <v>88</v>
      </c>
      <c r="C2418" s="185">
        <v>702</v>
      </c>
      <c r="D2418" s="185">
        <v>40</v>
      </c>
      <c r="E2418" s="185">
        <v>5</v>
      </c>
      <c r="F2418" s="185"/>
      <c r="G2418" s="185">
        <v>40</v>
      </c>
      <c r="H2418" s="185">
        <v>42</v>
      </c>
      <c r="I2418" s="185">
        <v>1</v>
      </c>
      <c r="J2418" s="185">
        <v>6</v>
      </c>
      <c r="K2418" s="185">
        <v>180</v>
      </c>
      <c r="L2418" s="185">
        <v>14</v>
      </c>
      <c r="M2418" s="186">
        <v>15</v>
      </c>
      <c r="N2418" s="187">
        <f>IF(Tabla2[[#This Row],[LECHE RETIRO DIA]]&lt;&gt;ISBLANK(Tabla2[[#This Row],[LECHE RETIRO DIA]]),SUM(Tabla2[[#This Row],[LECHE TANQUE DIA]:[LECHE RETIRO DIA]]),SUM(Tabla2[[#This Row],[LECHE TANQUE DIA]:[LECHE AUTOCONSUMO DIA]]))</f>
        <v>747</v>
      </c>
      <c r="O2418" s="188">
        <f t="shared" si="532"/>
        <v>0.93975903614457834</v>
      </c>
      <c r="P2418" s="189">
        <f t="shared" si="533"/>
        <v>18.675000000000001</v>
      </c>
      <c r="Q2418" s="189">
        <f t="shared" si="534"/>
        <v>17.55</v>
      </c>
      <c r="R2418" s="189">
        <f t="shared" si="535"/>
        <v>6.666666666666667</v>
      </c>
      <c r="S2418" s="189">
        <f t="shared" si="536"/>
        <v>4.1500000000000004</v>
      </c>
      <c r="T2418" s="189">
        <f t="shared" si="537"/>
        <v>4.5</v>
      </c>
      <c r="U2418" s="189">
        <f t="shared" si="538"/>
        <v>53.357142857142854</v>
      </c>
      <c r="V2418" s="189">
        <f t="shared" si="539"/>
        <v>2.8571428571428572</v>
      </c>
      <c r="W2418" s="189">
        <f>IFERROR(H2418/M2418,Tabla2[[#This Row],[CARGA PRODUCCION (ANIMALES/HA)]])</f>
        <v>2.8</v>
      </c>
      <c r="X2418" s="190"/>
      <c r="Y2418" s="190"/>
      <c r="Z2418" s="190"/>
      <c r="AA2418" s="191"/>
      <c r="AB2418" s="188" t="str">
        <f t="shared" si="540"/>
        <v/>
      </c>
      <c r="AC2418" s="192" t="str">
        <f t="shared" si="541"/>
        <v/>
      </c>
      <c r="AD2418" s="185"/>
    </row>
    <row r="2419" spans="1:30">
      <c r="A2419" s="184">
        <v>45295</v>
      </c>
      <c r="B2419" s="185" t="s">
        <v>80</v>
      </c>
      <c r="C2419" s="185">
        <v>2217</v>
      </c>
      <c r="D2419" s="185">
        <v>80</v>
      </c>
      <c r="E2419" s="185">
        <v>9</v>
      </c>
      <c r="F2419" s="185"/>
      <c r="G2419" s="185">
        <v>97</v>
      </c>
      <c r="H2419" s="185">
        <v>100</v>
      </c>
      <c r="I2419" s="185">
        <v>0</v>
      </c>
      <c r="J2419" s="185">
        <v>21</v>
      </c>
      <c r="K2419" s="185">
        <v>600</v>
      </c>
      <c r="L2419" s="185">
        <v>23.4</v>
      </c>
      <c r="M2419" s="186">
        <v>31.01</v>
      </c>
      <c r="N2419" s="187">
        <f>IF(Tabla2[[#This Row],[LECHE RETIRO DIA]]&lt;&gt;ISBLANK(Tabla2[[#This Row],[LECHE RETIRO DIA]]),SUM(Tabla2[[#This Row],[LECHE TANQUE DIA]:[LECHE RETIRO DIA]]),SUM(Tabla2[[#This Row],[LECHE TANQUE DIA]:[LECHE AUTOCONSUMO DIA]]))</f>
        <v>2306</v>
      </c>
      <c r="O2419" s="188">
        <f t="shared" si="532"/>
        <v>0.9614050303555941</v>
      </c>
      <c r="P2419" s="189">
        <f t="shared" si="533"/>
        <v>23.773195876288661</v>
      </c>
      <c r="Q2419" s="189">
        <f t="shared" si="534"/>
        <v>22.855670103092784</v>
      </c>
      <c r="R2419" s="189">
        <f t="shared" si="535"/>
        <v>3.8095238095238093</v>
      </c>
      <c r="S2419" s="189">
        <f t="shared" si="536"/>
        <v>3.8433333333333333</v>
      </c>
      <c r="T2419" s="189">
        <f t="shared" si="537"/>
        <v>6.1855670103092786</v>
      </c>
      <c r="U2419" s="189">
        <f t="shared" si="538"/>
        <v>98.547008547008559</v>
      </c>
      <c r="V2419" s="189">
        <f t="shared" si="539"/>
        <v>4.1452991452991457</v>
      </c>
      <c r="W2419" s="189">
        <f>IFERROR(H2419/M2419,Tabla2[[#This Row],[CARGA PRODUCCION (ANIMALES/HA)]])</f>
        <v>3.224766204450177</v>
      </c>
      <c r="X2419" s="190"/>
      <c r="Y2419" s="190"/>
      <c r="Z2419" s="190"/>
      <c r="AA2419" s="191"/>
      <c r="AB2419" s="188" t="str">
        <f t="shared" si="540"/>
        <v/>
      </c>
      <c r="AC2419" s="192" t="str">
        <f t="shared" si="541"/>
        <v/>
      </c>
      <c r="AD2419" s="185"/>
    </row>
    <row r="2420" spans="1:30">
      <c r="A2420" s="184">
        <v>45295</v>
      </c>
      <c r="B2420" s="185" t="s">
        <v>83</v>
      </c>
      <c r="C2420" s="185">
        <v>2386</v>
      </c>
      <c r="D2420" s="185">
        <v>100</v>
      </c>
      <c r="E2420" s="185">
        <v>9</v>
      </c>
      <c r="F2420" s="185"/>
      <c r="G2420" s="185">
        <v>115</v>
      </c>
      <c r="H2420" s="185">
        <v>124</v>
      </c>
      <c r="I2420" s="185">
        <v>0</v>
      </c>
      <c r="J2420" s="185">
        <v>20</v>
      </c>
      <c r="K2420" s="185">
        <v>680</v>
      </c>
      <c r="L2420" s="185">
        <v>29.8</v>
      </c>
      <c r="M2420" s="186">
        <v>36.590000000000003</v>
      </c>
      <c r="N2420" s="187">
        <f>IF(Tabla2[[#This Row],[LECHE RETIRO DIA]]&lt;&gt;ISBLANK(Tabla2[[#This Row],[LECHE RETIRO DIA]]),SUM(Tabla2[[#This Row],[LECHE TANQUE DIA]:[LECHE RETIRO DIA]]),SUM(Tabla2[[#This Row],[LECHE TANQUE DIA]:[LECHE AUTOCONSUMO DIA]]))</f>
        <v>2495</v>
      </c>
      <c r="O2420" s="188">
        <f t="shared" si="532"/>
        <v>0.95631262525050098</v>
      </c>
      <c r="P2420" s="189">
        <f t="shared" si="533"/>
        <v>21.695652173913043</v>
      </c>
      <c r="Q2420" s="189">
        <f t="shared" si="534"/>
        <v>20.747826086956522</v>
      </c>
      <c r="R2420" s="189">
        <f t="shared" si="535"/>
        <v>5</v>
      </c>
      <c r="S2420" s="189">
        <f t="shared" si="536"/>
        <v>3.6691176470588234</v>
      </c>
      <c r="T2420" s="189">
        <f t="shared" si="537"/>
        <v>5.9130434782608692</v>
      </c>
      <c r="U2420" s="189">
        <f t="shared" si="538"/>
        <v>83.724832214765101</v>
      </c>
      <c r="V2420" s="189">
        <f t="shared" si="539"/>
        <v>3.8590604026845639</v>
      </c>
      <c r="W2420" s="189">
        <f>IFERROR(H2420/M2420,Tabla2[[#This Row],[CARGA PRODUCCION (ANIMALES/HA)]])</f>
        <v>3.3889040721508605</v>
      </c>
      <c r="X2420" s="190"/>
      <c r="Y2420" s="190"/>
      <c r="Z2420" s="190"/>
      <c r="AA2420" s="191"/>
      <c r="AB2420" s="188" t="str">
        <f t="shared" si="540"/>
        <v/>
      </c>
      <c r="AC2420" s="192" t="str">
        <f t="shared" si="541"/>
        <v/>
      </c>
      <c r="AD2420" s="185"/>
    </row>
    <row r="2421" spans="1:30">
      <c r="A2421" s="184">
        <v>45295</v>
      </c>
      <c r="B2421" s="185" t="s">
        <v>85</v>
      </c>
      <c r="C2421" s="185">
        <v>1808</v>
      </c>
      <c r="D2421" s="185">
        <v>60</v>
      </c>
      <c r="E2421" s="185">
        <v>9</v>
      </c>
      <c r="F2421" s="185"/>
      <c r="G2421" s="185">
        <v>94</v>
      </c>
      <c r="H2421" s="185">
        <v>118</v>
      </c>
      <c r="I2421" s="185">
        <v>0</v>
      </c>
      <c r="J2421" s="185">
        <v>4</v>
      </c>
      <c r="K2421" s="185">
        <v>480</v>
      </c>
      <c r="L2421" s="185">
        <v>26.01</v>
      </c>
      <c r="M2421" s="186">
        <v>34.119999999999997</v>
      </c>
      <c r="N2421" s="187">
        <f>IF(Tabla2[[#This Row],[LECHE RETIRO DIA]]&lt;&gt;ISBLANK(Tabla2[[#This Row],[LECHE RETIRO DIA]]),SUM(Tabla2[[#This Row],[LECHE TANQUE DIA]:[LECHE RETIRO DIA]]),SUM(Tabla2[[#This Row],[LECHE TANQUE DIA]:[LECHE AUTOCONSUMO DIA]]))</f>
        <v>1877</v>
      </c>
      <c r="O2421" s="188">
        <f t="shared" si="532"/>
        <v>0.96323921150772507</v>
      </c>
      <c r="P2421" s="189">
        <f t="shared" si="533"/>
        <v>19.968085106382979</v>
      </c>
      <c r="Q2421" s="189">
        <f t="shared" si="534"/>
        <v>19.23404255319149</v>
      </c>
      <c r="R2421" s="189">
        <f t="shared" si="535"/>
        <v>15</v>
      </c>
      <c r="S2421" s="189">
        <f t="shared" si="536"/>
        <v>3.9104166666666669</v>
      </c>
      <c r="T2421" s="189">
        <f t="shared" si="537"/>
        <v>5.1063829787234045</v>
      </c>
      <c r="U2421" s="189">
        <f t="shared" si="538"/>
        <v>72.164552095347943</v>
      </c>
      <c r="V2421" s="189">
        <f t="shared" si="539"/>
        <v>3.613994617454825</v>
      </c>
      <c r="W2421" s="189">
        <f>IFERROR(H2421/M2421,Tabla2[[#This Row],[CARGA PRODUCCION (ANIMALES/HA)]])</f>
        <v>3.4583821805392736</v>
      </c>
      <c r="X2421" s="190"/>
      <c r="Y2421" s="190"/>
      <c r="Z2421" s="190"/>
      <c r="AA2421" s="191"/>
      <c r="AB2421" s="188" t="str">
        <f t="shared" si="540"/>
        <v/>
      </c>
      <c r="AC2421" s="192" t="str">
        <f t="shared" si="541"/>
        <v/>
      </c>
      <c r="AD2421" s="185"/>
    </row>
    <row r="2422" spans="1:30">
      <c r="A2422" s="184">
        <v>45295</v>
      </c>
      <c r="B2422" s="185" t="s">
        <v>88</v>
      </c>
      <c r="C2422" s="185">
        <v>727</v>
      </c>
      <c r="D2422" s="185">
        <v>40</v>
      </c>
      <c r="E2422" s="185">
        <v>5</v>
      </c>
      <c r="F2422" s="185"/>
      <c r="G2422" s="185">
        <v>41</v>
      </c>
      <c r="H2422" s="185">
        <v>43</v>
      </c>
      <c r="I2422" s="185">
        <v>1</v>
      </c>
      <c r="J2422" s="185">
        <v>6</v>
      </c>
      <c r="K2422" s="185">
        <v>180</v>
      </c>
      <c r="L2422" s="185">
        <v>14</v>
      </c>
      <c r="M2422" s="186">
        <v>15</v>
      </c>
      <c r="N2422" s="187">
        <f>IF(Tabla2[[#This Row],[LECHE RETIRO DIA]]&lt;&gt;ISBLANK(Tabla2[[#This Row],[LECHE RETIRO DIA]]),SUM(Tabla2[[#This Row],[LECHE TANQUE DIA]:[LECHE RETIRO DIA]]),SUM(Tabla2[[#This Row],[LECHE TANQUE DIA]:[LECHE AUTOCONSUMO DIA]]))</f>
        <v>772</v>
      </c>
      <c r="O2422" s="188">
        <f t="shared" si="532"/>
        <v>0.94170984455958551</v>
      </c>
      <c r="P2422" s="189">
        <f t="shared" si="533"/>
        <v>18.829268292682926</v>
      </c>
      <c r="Q2422" s="189">
        <f t="shared" si="534"/>
        <v>17.73170731707317</v>
      </c>
      <c r="R2422" s="189">
        <f t="shared" si="535"/>
        <v>6.666666666666667</v>
      </c>
      <c r="S2422" s="189">
        <f t="shared" si="536"/>
        <v>4.2888888888888888</v>
      </c>
      <c r="T2422" s="189">
        <f t="shared" si="537"/>
        <v>4.3902439024390247</v>
      </c>
      <c r="U2422" s="189">
        <f t="shared" si="538"/>
        <v>55.142857142857146</v>
      </c>
      <c r="V2422" s="189">
        <f t="shared" si="539"/>
        <v>2.9285714285714284</v>
      </c>
      <c r="W2422" s="189">
        <f>IFERROR(H2422/M2422,Tabla2[[#This Row],[CARGA PRODUCCION (ANIMALES/HA)]])</f>
        <v>2.8666666666666667</v>
      </c>
      <c r="X2422" s="190"/>
      <c r="Y2422" s="190"/>
      <c r="Z2422" s="190"/>
      <c r="AA2422" s="191"/>
      <c r="AB2422" s="188" t="str">
        <f t="shared" si="540"/>
        <v/>
      </c>
      <c r="AC2422" s="192" t="str">
        <f t="shared" si="541"/>
        <v/>
      </c>
      <c r="AD2422" s="185"/>
    </row>
    <row r="2423" spans="1:30">
      <c r="A2423" s="184">
        <v>45296</v>
      </c>
      <c r="B2423" s="185" t="s">
        <v>81</v>
      </c>
      <c r="C2423" s="185">
        <v>2199</v>
      </c>
      <c r="D2423" s="185">
        <v>80</v>
      </c>
      <c r="E2423" s="185">
        <v>9</v>
      </c>
      <c r="F2423" s="185"/>
      <c r="G2423" s="185">
        <v>97</v>
      </c>
      <c r="H2423" s="185">
        <v>100</v>
      </c>
      <c r="I2423" s="185">
        <v>0</v>
      </c>
      <c r="J2423" s="185">
        <v>21</v>
      </c>
      <c r="K2423" s="185">
        <v>600</v>
      </c>
      <c r="L2423" s="185">
        <v>23.4</v>
      </c>
      <c r="M2423" s="186">
        <v>31.01</v>
      </c>
      <c r="N2423" s="187">
        <f>IF(Tabla2[[#This Row],[LECHE RETIRO DIA]]&lt;&gt;ISBLANK(Tabla2[[#This Row],[LECHE RETIRO DIA]]),SUM(Tabla2[[#This Row],[LECHE TANQUE DIA]:[LECHE RETIRO DIA]]),SUM(Tabla2[[#This Row],[LECHE TANQUE DIA]:[LECHE AUTOCONSUMO DIA]]))</f>
        <v>2288</v>
      </c>
      <c r="O2423" s="188">
        <f t="shared" si="532"/>
        <v>0.96110139860139865</v>
      </c>
      <c r="P2423" s="189">
        <f t="shared" si="533"/>
        <v>23.587628865979383</v>
      </c>
      <c r="Q2423" s="189">
        <f t="shared" si="534"/>
        <v>22.670103092783506</v>
      </c>
      <c r="R2423" s="189">
        <f t="shared" si="535"/>
        <v>3.8095238095238093</v>
      </c>
      <c r="S2423" s="189">
        <f t="shared" si="536"/>
        <v>3.8133333333333335</v>
      </c>
      <c r="T2423" s="189">
        <f t="shared" si="537"/>
        <v>6.1855670103092786</v>
      </c>
      <c r="U2423" s="189">
        <f t="shared" si="538"/>
        <v>97.777777777777786</v>
      </c>
      <c r="V2423" s="189">
        <f t="shared" si="539"/>
        <v>4.1452991452991457</v>
      </c>
      <c r="W2423" s="189">
        <f>IFERROR(H2423/M2423,Tabla2[[#This Row],[CARGA PRODUCCION (ANIMALES/HA)]])</f>
        <v>3.224766204450177</v>
      </c>
      <c r="X2423" s="190"/>
      <c r="Y2423" s="190"/>
      <c r="Z2423" s="190"/>
      <c r="AA2423" s="191"/>
      <c r="AB2423" s="188" t="str">
        <f t="shared" si="540"/>
        <v/>
      </c>
      <c r="AC2423" s="192" t="str">
        <f t="shared" si="541"/>
        <v/>
      </c>
      <c r="AD2423" s="185"/>
    </row>
    <row r="2424" spans="1:30">
      <c r="A2424" s="184">
        <v>45296</v>
      </c>
      <c r="B2424" s="185" t="s">
        <v>83</v>
      </c>
      <c r="C2424" s="185">
        <v>2338</v>
      </c>
      <c r="D2424" s="185">
        <v>60</v>
      </c>
      <c r="E2424" s="185">
        <v>9</v>
      </c>
      <c r="F2424" s="185"/>
      <c r="G2424" s="185">
        <v>115</v>
      </c>
      <c r="H2424" s="185">
        <v>124</v>
      </c>
      <c r="I2424" s="185">
        <v>0</v>
      </c>
      <c r="J2424" s="185">
        <v>20</v>
      </c>
      <c r="K2424" s="185">
        <v>680</v>
      </c>
      <c r="L2424" s="185">
        <v>29.8</v>
      </c>
      <c r="M2424" s="186">
        <v>36.590000000000003</v>
      </c>
      <c r="N2424" s="187">
        <f>IF(Tabla2[[#This Row],[LECHE RETIRO DIA]]&lt;&gt;ISBLANK(Tabla2[[#This Row],[LECHE RETIRO DIA]]),SUM(Tabla2[[#This Row],[LECHE TANQUE DIA]:[LECHE RETIRO DIA]]),SUM(Tabla2[[#This Row],[LECHE TANQUE DIA]:[LECHE AUTOCONSUMO DIA]]))</f>
        <v>2407</v>
      </c>
      <c r="O2424" s="188">
        <f t="shared" si="532"/>
        <v>0.97133361030328214</v>
      </c>
      <c r="P2424" s="189">
        <f t="shared" si="533"/>
        <v>20.930434782608696</v>
      </c>
      <c r="Q2424" s="189">
        <f t="shared" si="534"/>
        <v>20.330434782608695</v>
      </c>
      <c r="R2424" s="189">
        <f t="shared" si="535"/>
        <v>3</v>
      </c>
      <c r="S2424" s="189">
        <f t="shared" si="536"/>
        <v>3.539705882352941</v>
      </c>
      <c r="T2424" s="189">
        <f t="shared" si="537"/>
        <v>5.9130434782608692</v>
      </c>
      <c r="U2424" s="189">
        <f t="shared" si="538"/>
        <v>80.771812080536904</v>
      </c>
      <c r="V2424" s="189">
        <f t="shared" si="539"/>
        <v>3.8590604026845639</v>
      </c>
      <c r="W2424" s="189">
        <f>IFERROR(H2424/M2424,Tabla2[[#This Row],[CARGA PRODUCCION (ANIMALES/HA)]])</f>
        <v>3.3889040721508605</v>
      </c>
      <c r="X2424" s="190"/>
      <c r="Y2424" s="190"/>
      <c r="Z2424" s="190"/>
      <c r="AA2424" s="191"/>
      <c r="AB2424" s="188" t="str">
        <f t="shared" si="540"/>
        <v/>
      </c>
      <c r="AC2424" s="192" t="str">
        <f t="shared" si="541"/>
        <v/>
      </c>
      <c r="AD2424" s="185"/>
    </row>
    <row r="2425" spans="1:30">
      <c r="A2425" s="184">
        <v>45296</v>
      </c>
      <c r="B2425" s="185" t="s">
        <v>85</v>
      </c>
      <c r="C2425" s="185">
        <v>1944</v>
      </c>
      <c r="D2425" s="185">
        <v>60</v>
      </c>
      <c r="E2425" s="185">
        <v>9</v>
      </c>
      <c r="F2425" s="185"/>
      <c r="G2425" s="185">
        <v>94</v>
      </c>
      <c r="H2425" s="185">
        <v>118</v>
      </c>
      <c r="I2425" s="185">
        <v>0</v>
      </c>
      <c r="J2425" s="185">
        <v>4</v>
      </c>
      <c r="K2425" s="185">
        <v>480</v>
      </c>
      <c r="L2425" s="185">
        <v>26.01</v>
      </c>
      <c r="M2425" s="186">
        <v>34.119999999999997</v>
      </c>
      <c r="N2425" s="187">
        <f>IF(Tabla2[[#This Row],[LECHE RETIRO DIA]]&lt;&gt;ISBLANK(Tabla2[[#This Row],[LECHE RETIRO DIA]]),SUM(Tabla2[[#This Row],[LECHE TANQUE DIA]:[LECHE RETIRO DIA]]),SUM(Tabla2[[#This Row],[LECHE TANQUE DIA]:[LECHE AUTOCONSUMO DIA]]))</f>
        <v>2013</v>
      </c>
      <c r="O2425" s="188">
        <f t="shared" si="532"/>
        <v>0.96572280178837555</v>
      </c>
      <c r="P2425" s="189">
        <f t="shared" si="533"/>
        <v>21.414893617021278</v>
      </c>
      <c r="Q2425" s="189">
        <f t="shared" si="534"/>
        <v>20.680851063829788</v>
      </c>
      <c r="R2425" s="189">
        <f t="shared" si="535"/>
        <v>15</v>
      </c>
      <c r="S2425" s="189">
        <f t="shared" si="536"/>
        <v>4.1937499999999996</v>
      </c>
      <c r="T2425" s="189">
        <f t="shared" si="537"/>
        <v>5.1063829787234045</v>
      </c>
      <c r="U2425" s="189">
        <f t="shared" si="538"/>
        <v>77.39331026528258</v>
      </c>
      <c r="V2425" s="189">
        <f t="shared" si="539"/>
        <v>3.613994617454825</v>
      </c>
      <c r="W2425" s="189">
        <f>IFERROR(H2425/M2425,Tabla2[[#This Row],[CARGA PRODUCCION (ANIMALES/HA)]])</f>
        <v>3.4583821805392736</v>
      </c>
      <c r="X2425" s="190"/>
      <c r="Y2425" s="190"/>
      <c r="Z2425" s="190"/>
      <c r="AA2425" s="191"/>
      <c r="AB2425" s="188" t="str">
        <f t="shared" si="540"/>
        <v/>
      </c>
      <c r="AC2425" s="192" t="str">
        <f t="shared" si="541"/>
        <v/>
      </c>
      <c r="AD2425" s="185"/>
    </row>
    <row r="2426" spans="1:30">
      <c r="A2426" s="184">
        <v>45296</v>
      </c>
      <c r="B2426" s="185" t="s">
        <v>88</v>
      </c>
      <c r="C2426" s="185">
        <v>753</v>
      </c>
      <c r="D2426" s="185">
        <v>40</v>
      </c>
      <c r="E2426" s="185">
        <v>5</v>
      </c>
      <c r="F2426" s="185"/>
      <c r="G2426" s="185">
        <v>41</v>
      </c>
      <c r="H2426" s="185">
        <v>43</v>
      </c>
      <c r="I2426" s="185">
        <v>1</v>
      </c>
      <c r="J2426" s="185">
        <v>6</v>
      </c>
      <c r="K2426" s="185">
        <v>180</v>
      </c>
      <c r="L2426" s="185">
        <v>14</v>
      </c>
      <c r="M2426" s="186">
        <v>15</v>
      </c>
      <c r="N2426" s="187">
        <f>IF(Tabla2[[#This Row],[LECHE RETIRO DIA]]&lt;&gt;ISBLANK(Tabla2[[#This Row],[LECHE RETIRO DIA]]),SUM(Tabla2[[#This Row],[LECHE TANQUE DIA]:[LECHE RETIRO DIA]]),SUM(Tabla2[[#This Row],[LECHE TANQUE DIA]:[LECHE AUTOCONSUMO DIA]]))</f>
        <v>798</v>
      </c>
      <c r="O2426" s="188">
        <f t="shared" si="532"/>
        <v>0.94360902255639101</v>
      </c>
      <c r="P2426" s="189">
        <f t="shared" si="533"/>
        <v>19.463414634146343</v>
      </c>
      <c r="Q2426" s="189">
        <f t="shared" si="534"/>
        <v>18.365853658536587</v>
      </c>
      <c r="R2426" s="189">
        <f t="shared" si="535"/>
        <v>6.666666666666667</v>
      </c>
      <c r="S2426" s="189">
        <f t="shared" si="536"/>
        <v>4.4333333333333336</v>
      </c>
      <c r="T2426" s="189">
        <f t="shared" si="537"/>
        <v>4.3902439024390247</v>
      </c>
      <c r="U2426" s="189">
        <f t="shared" si="538"/>
        <v>57</v>
      </c>
      <c r="V2426" s="189">
        <f t="shared" si="539"/>
        <v>2.9285714285714284</v>
      </c>
      <c r="W2426" s="189">
        <f>IFERROR(H2426/M2426,Tabla2[[#This Row],[CARGA PRODUCCION (ANIMALES/HA)]])</f>
        <v>2.8666666666666667</v>
      </c>
      <c r="X2426" s="190"/>
      <c r="Y2426" s="190"/>
      <c r="Z2426" s="190"/>
      <c r="AA2426" s="191"/>
      <c r="AB2426" s="188" t="str">
        <f t="shared" si="540"/>
        <v/>
      </c>
      <c r="AC2426" s="192" t="str">
        <f t="shared" si="541"/>
        <v/>
      </c>
      <c r="AD2426" s="185"/>
    </row>
    <row r="2427" spans="1:30">
      <c r="A2427" s="184">
        <v>45297</v>
      </c>
      <c r="B2427" s="185" t="s">
        <v>81</v>
      </c>
      <c r="C2427" s="185">
        <v>2185</v>
      </c>
      <c r="D2427" s="185">
        <v>80</v>
      </c>
      <c r="E2427" s="185">
        <v>9</v>
      </c>
      <c r="F2427" s="185"/>
      <c r="G2427" s="185">
        <v>97</v>
      </c>
      <c r="H2427" s="185">
        <v>100</v>
      </c>
      <c r="I2427" s="185">
        <v>0</v>
      </c>
      <c r="J2427" s="185">
        <v>21</v>
      </c>
      <c r="K2427" s="185">
        <v>600</v>
      </c>
      <c r="L2427" s="185">
        <v>23.4</v>
      </c>
      <c r="M2427" s="186">
        <v>31.01</v>
      </c>
      <c r="N2427" s="187">
        <f>IF(Tabla2[[#This Row],[LECHE RETIRO DIA]]&lt;&gt;ISBLANK(Tabla2[[#This Row],[LECHE RETIRO DIA]]),SUM(Tabla2[[#This Row],[LECHE TANQUE DIA]:[LECHE RETIRO DIA]]),SUM(Tabla2[[#This Row],[LECHE TANQUE DIA]:[LECHE AUTOCONSUMO DIA]]))</f>
        <v>2274</v>
      </c>
      <c r="O2427" s="188">
        <f t="shared" si="532"/>
        <v>0.96086191732629722</v>
      </c>
      <c r="P2427" s="189">
        <f t="shared" si="533"/>
        <v>23.443298969072163</v>
      </c>
      <c r="Q2427" s="189">
        <f t="shared" si="534"/>
        <v>22.52577319587629</v>
      </c>
      <c r="R2427" s="189">
        <f t="shared" si="535"/>
        <v>3.8095238095238093</v>
      </c>
      <c r="S2427" s="189">
        <f t="shared" si="536"/>
        <v>3.79</v>
      </c>
      <c r="T2427" s="189">
        <f t="shared" si="537"/>
        <v>6.1855670103092786</v>
      </c>
      <c r="U2427" s="189">
        <f t="shared" si="538"/>
        <v>97.179487179487182</v>
      </c>
      <c r="V2427" s="189">
        <f t="shared" si="539"/>
        <v>4.1452991452991457</v>
      </c>
      <c r="W2427" s="189">
        <f>IFERROR(H2427/M2427,Tabla2[[#This Row],[CARGA PRODUCCION (ANIMALES/HA)]])</f>
        <v>3.224766204450177</v>
      </c>
      <c r="X2427" s="190"/>
      <c r="Y2427" s="190"/>
      <c r="Z2427" s="190"/>
      <c r="AA2427" s="191"/>
      <c r="AB2427" s="188" t="str">
        <f t="shared" si="540"/>
        <v/>
      </c>
      <c r="AC2427" s="192" t="str">
        <f t="shared" si="541"/>
        <v/>
      </c>
      <c r="AD2427" s="185"/>
    </row>
    <row r="2428" spans="1:30">
      <c r="A2428" s="184">
        <v>45297</v>
      </c>
      <c r="B2428" s="185" t="s">
        <v>83</v>
      </c>
      <c r="C2428" s="185">
        <v>2382</v>
      </c>
      <c r="D2428" s="185">
        <v>100</v>
      </c>
      <c r="E2428" s="185">
        <v>9</v>
      </c>
      <c r="F2428" s="185"/>
      <c r="G2428" s="185">
        <v>115</v>
      </c>
      <c r="H2428" s="185">
        <v>124</v>
      </c>
      <c r="I2428" s="185">
        <v>0</v>
      </c>
      <c r="J2428" s="185">
        <v>20</v>
      </c>
      <c r="K2428" s="185">
        <v>680</v>
      </c>
      <c r="L2428" s="185">
        <v>29.8</v>
      </c>
      <c r="M2428" s="186">
        <v>36.590000000000003</v>
      </c>
      <c r="N2428" s="187">
        <f>IF(Tabla2[[#This Row],[LECHE RETIRO DIA]]&lt;&gt;ISBLANK(Tabla2[[#This Row],[LECHE RETIRO DIA]]),SUM(Tabla2[[#This Row],[LECHE TANQUE DIA]:[LECHE RETIRO DIA]]),SUM(Tabla2[[#This Row],[LECHE TANQUE DIA]:[LECHE AUTOCONSUMO DIA]]))</f>
        <v>2491</v>
      </c>
      <c r="O2428" s="188">
        <f t="shared" si="532"/>
        <v>0.95624247290244879</v>
      </c>
      <c r="P2428" s="189">
        <f t="shared" si="533"/>
        <v>21.660869565217393</v>
      </c>
      <c r="Q2428" s="189">
        <f t="shared" si="534"/>
        <v>20.713043478260868</v>
      </c>
      <c r="R2428" s="189">
        <f t="shared" si="535"/>
        <v>5</v>
      </c>
      <c r="S2428" s="189">
        <f t="shared" si="536"/>
        <v>3.6632352941176469</v>
      </c>
      <c r="T2428" s="189">
        <f t="shared" si="537"/>
        <v>5.9130434782608692</v>
      </c>
      <c r="U2428" s="189">
        <f t="shared" si="538"/>
        <v>83.590604026845639</v>
      </c>
      <c r="V2428" s="189">
        <f t="shared" si="539"/>
        <v>3.8590604026845639</v>
      </c>
      <c r="W2428" s="189">
        <f>IFERROR(H2428/M2428,Tabla2[[#This Row],[CARGA PRODUCCION (ANIMALES/HA)]])</f>
        <v>3.3889040721508605</v>
      </c>
      <c r="X2428" s="190"/>
      <c r="Y2428" s="190"/>
      <c r="Z2428" s="190"/>
      <c r="AA2428" s="191"/>
      <c r="AB2428" s="188" t="str">
        <f t="shared" si="540"/>
        <v/>
      </c>
      <c r="AC2428" s="192" t="str">
        <f t="shared" si="541"/>
        <v/>
      </c>
      <c r="AD2428" s="185"/>
    </row>
    <row r="2429" spans="1:30">
      <c r="A2429" s="184">
        <v>45297</v>
      </c>
      <c r="B2429" s="185" t="s">
        <v>85</v>
      </c>
      <c r="C2429" s="185">
        <v>1804</v>
      </c>
      <c r="D2429" s="185">
        <v>60</v>
      </c>
      <c r="E2429" s="185">
        <v>9</v>
      </c>
      <c r="F2429" s="185"/>
      <c r="G2429" s="185">
        <v>95</v>
      </c>
      <c r="H2429" s="185">
        <v>117</v>
      </c>
      <c r="I2429" s="185">
        <v>0</v>
      </c>
      <c r="J2429" s="185">
        <v>6</v>
      </c>
      <c r="K2429" s="185">
        <v>480</v>
      </c>
      <c r="L2429" s="185">
        <v>26.01</v>
      </c>
      <c r="M2429" s="186">
        <v>34.119999999999997</v>
      </c>
      <c r="N2429" s="187">
        <f>IF(Tabla2[[#This Row],[LECHE RETIRO DIA]]&lt;&gt;ISBLANK(Tabla2[[#This Row],[LECHE RETIRO DIA]]),SUM(Tabla2[[#This Row],[LECHE TANQUE DIA]:[LECHE RETIRO DIA]]),SUM(Tabla2[[#This Row],[LECHE TANQUE DIA]:[LECHE AUTOCONSUMO DIA]]))</f>
        <v>1873</v>
      </c>
      <c r="O2429" s="188">
        <f t="shared" si="532"/>
        <v>0.96316070475173521</v>
      </c>
      <c r="P2429" s="189">
        <f t="shared" si="533"/>
        <v>19.715789473684211</v>
      </c>
      <c r="Q2429" s="189">
        <f t="shared" si="534"/>
        <v>18.989473684210527</v>
      </c>
      <c r="R2429" s="189">
        <f t="shared" si="535"/>
        <v>10</v>
      </c>
      <c r="S2429" s="189">
        <f t="shared" si="536"/>
        <v>3.9020833333333331</v>
      </c>
      <c r="T2429" s="189">
        <f t="shared" si="537"/>
        <v>5.0526315789473681</v>
      </c>
      <c r="U2429" s="189">
        <f t="shared" si="538"/>
        <v>72.010765090349864</v>
      </c>
      <c r="V2429" s="189">
        <f t="shared" si="539"/>
        <v>3.6524413687043444</v>
      </c>
      <c r="W2429" s="189">
        <f>IFERROR(H2429/M2429,Tabla2[[#This Row],[CARGA PRODUCCION (ANIMALES/HA)]])</f>
        <v>3.4290738569753811</v>
      </c>
      <c r="X2429" s="190"/>
      <c r="Y2429" s="190"/>
      <c r="Z2429" s="190"/>
      <c r="AA2429" s="191"/>
      <c r="AB2429" s="188" t="str">
        <f t="shared" si="540"/>
        <v/>
      </c>
      <c r="AC2429" s="192" t="str">
        <f t="shared" si="541"/>
        <v/>
      </c>
      <c r="AD2429" s="185"/>
    </row>
    <row r="2430" spans="1:30">
      <c r="A2430" s="184">
        <v>45297</v>
      </c>
      <c r="B2430" s="185" t="s">
        <v>88</v>
      </c>
      <c r="C2430" s="185">
        <v>736</v>
      </c>
      <c r="D2430" s="185">
        <v>40</v>
      </c>
      <c r="E2430" s="185">
        <v>5</v>
      </c>
      <c r="F2430" s="185"/>
      <c r="G2430" s="185">
        <v>42</v>
      </c>
      <c r="H2430" s="185">
        <v>44</v>
      </c>
      <c r="I2430" s="185">
        <v>1</v>
      </c>
      <c r="J2430" s="185">
        <v>4</v>
      </c>
      <c r="K2430" s="185">
        <v>180</v>
      </c>
      <c r="L2430" s="185">
        <v>14</v>
      </c>
      <c r="M2430" s="186">
        <v>15</v>
      </c>
      <c r="N2430" s="187">
        <f>IF(Tabla2[[#This Row],[LECHE RETIRO DIA]]&lt;&gt;ISBLANK(Tabla2[[#This Row],[LECHE RETIRO DIA]]),SUM(Tabla2[[#This Row],[LECHE TANQUE DIA]:[LECHE RETIRO DIA]]),SUM(Tabla2[[#This Row],[LECHE TANQUE DIA]:[LECHE AUTOCONSUMO DIA]]))</f>
        <v>781</v>
      </c>
      <c r="O2430" s="188">
        <f t="shared" si="532"/>
        <v>0.94238156209987201</v>
      </c>
      <c r="P2430" s="189">
        <f t="shared" si="533"/>
        <v>18.595238095238095</v>
      </c>
      <c r="Q2430" s="189">
        <f t="shared" si="534"/>
        <v>17.523809523809526</v>
      </c>
      <c r="R2430" s="189">
        <f t="shared" si="535"/>
        <v>10</v>
      </c>
      <c r="S2430" s="189">
        <f t="shared" si="536"/>
        <v>4.3388888888888886</v>
      </c>
      <c r="T2430" s="189">
        <f t="shared" si="537"/>
        <v>4.2857142857142856</v>
      </c>
      <c r="U2430" s="189">
        <f t="shared" si="538"/>
        <v>55.785714285714285</v>
      </c>
      <c r="V2430" s="189">
        <f t="shared" si="539"/>
        <v>3</v>
      </c>
      <c r="W2430" s="189">
        <f>IFERROR(H2430/M2430,Tabla2[[#This Row],[CARGA PRODUCCION (ANIMALES/HA)]])</f>
        <v>2.9333333333333331</v>
      </c>
      <c r="X2430" s="190"/>
      <c r="Y2430" s="190"/>
      <c r="Z2430" s="190"/>
      <c r="AA2430" s="191"/>
      <c r="AB2430" s="188" t="str">
        <f t="shared" si="540"/>
        <v/>
      </c>
      <c r="AC2430" s="192" t="str">
        <f t="shared" si="541"/>
        <v/>
      </c>
      <c r="AD2430" s="185"/>
    </row>
    <row r="2431" spans="1:30">
      <c r="A2431" s="184">
        <v>45298</v>
      </c>
      <c r="B2431" s="185" t="s">
        <v>81</v>
      </c>
      <c r="C2431" s="185">
        <v>2241</v>
      </c>
      <c r="D2431" s="185">
        <v>80</v>
      </c>
      <c r="E2431" s="185">
        <v>9</v>
      </c>
      <c r="F2431" s="185"/>
      <c r="G2431" s="185">
        <v>98</v>
      </c>
      <c r="H2431" s="185">
        <v>100</v>
      </c>
      <c r="I2431" s="185">
        <v>0</v>
      </c>
      <c r="J2431" s="185">
        <v>21</v>
      </c>
      <c r="K2431" s="185">
        <v>600</v>
      </c>
      <c r="L2431" s="185">
        <v>23.4</v>
      </c>
      <c r="M2431" s="186">
        <v>31.01</v>
      </c>
      <c r="N2431" s="187">
        <f>IF(Tabla2[[#This Row],[LECHE RETIRO DIA]]&lt;&gt;ISBLANK(Tabla2[[#This Row],[LECHE RETIRO DIA]]),SUM(Tabla2[[#This Row],[LECHE TANQUE DIA]:[LECHE RETIRO DIA]]),SUM(Tabla2[[#This Row],[LECHE TANQUE DIA]:[LECHE AUTOCONSUMO DIA]]))</f>
        <v>2330</v>
      </c>
      <c r="O2431" s="188">
        <f t="shared" si="532"/>
        <v>0.96180257510729616</v>
      </c>
      <c r="P2431" s="189">
        <f t="shared" si="533"/>
        <v>23.775510204081634</v>
      </c>
      <c r="Q2431" s="189">
        <f t="shared" si="534"/>
        <v>22.867346938775512</v>
      </c>
      <c r="R2431" s="189">
        <f t="shared" si="535"/>
        <v>3.8095238095238093</v>
      </c>
      <c r="S2431" s="189">
        <f t="shared" si="536"/>
        <v>3.8833333333333333</v>
      </c>
      <c r="T2431" s="189">
        <f t="shared" si="537"/>
        <v>6.1224489795918364</v>
      </c>
      <c r="U2431" s="189">
        <f t="shared" si="538"/>
        <v>99.572649572649581</v>
      </c>
      <c r="V2431" s="189">
        <f t="shared" si="539"/>
        <v>4.1880341880341883</v>
      </c>
      <c r="W2431" s="189">
        <f>IFERROR(H2431/M2431,Tabla2[[#This Row],[CARGA PRODUCCION (ANIMALES/HA)]])</f>
        <v>3.224766204450177</v>
      </c>
      <c r="X2431" s="190"/>
      <c r="Y2431" s="190"/>
      <c r="Z2431" s="190"/>
      <c r="AA2431" s="191"/>
      <c r="AB2431" s="188" t="str">
        <f t="shared" si="540"/>
        <v/>
      </c>
      <c r="AC2431" s="192" t="str">
        <f t="shared" si="541"/>
        <v/>
      </c>
      <c r="AD2431" s="185"/>
    </row>
    <row r="2432" spans="1:30">
      <c r="A2432" s="184">
        <v>45298</v>
      </c>
      <c r="B2432" s="185" t="s">
        <v>83</v>
      </c>
      <c r="C2432" s="185">
        <v>2353</v>
      </c>
      <c r="D2432" s="185">
        <v>100</v>
      </c>
      <c r="E2432" s="185">
        <v>9</v>
      </c>
      <c r="F2432" s="185"/>
      <c r="G2432" s="185">
        <v>115</v>
      </c>
      <c r="H2432" s="185">
        <v>124</v>
      </c>
      <c r="I2432" s="185">
        <v>0</v>
      </c>
      <c r="J2432" s="185">
        <v>20</v>
      </c>
      <c r="K2432" s="185">
        <v>680</v>
      </c>
      <c r="L2432" s="185">
        <v>29.8</v>
      </c>
      <c r="M2432" s="186">
        <v>36.590000000000003</v>
      </c>
      <c r="N2432" s="187">
        <f>IF(Tabla2[[#This Row],[LECHE RETIRO DIA]]&lt;&gt;ISBLANK(Tabla2[[#This Row],[LECHE RETIRO DIA]]),SUM(Tabla2[[#This Row],[LECHE TANQUE DIA]:[LECHE RETIRO DIA]]),SUM(Tabla2[[#This Row],[LECHE TANQUE DIA]:[LECHE AUTOCONSUMO DIA]]))</f>
        <v>2462</v>
      </c>
      <c r="O2432" s="188">
        <f t="shared" si="532"/>
        <v>0.95572705117790413</v>
      </c>
      <c r="P2432" s="189">
        <f t="shared" si="533"/>
        <v>21.408695652173915</v>
      </c>
      <c r="Q2432" s="189">
        <f t="shared" si="534"/>
        <v>20.46086956521739</v>
      </c>
      <c r="R2432" s="189">
        <f t="shared" si="535"/>
        <v>5</v>
      </c>
      <c r="S2432" s="189">
        <f t="shared" si="536"/>
        <v>3.6205882352941177</v>
      </c>
      <c r="T2432" s="189">
        <f t="shared" si="537"/>
        <v>5.9130434782608692</v>
      </c>
      <c r="U2432" s="189">
        <f t="shared" si="538"/>
        <v>82.617449664429529</v>
      </c>
      <c r="V2432" s="189">
        <f t="shared" si="539"/>
        <v>3.8590604026845639</v>
      </c>
      <c r="W2432" s="189">
        <f>IFERROR(H2432/M2432,Tabla2[[#This Row],[CARGA PRODUCCION (ANIMALES/HA)]])</f>
        <v>3.3889040721508605</v>
      </c>
      <c r="X2432" s="190"/>
      <c r="Y2432" s="190"/>
      <c r="Z2432" s="190"/>
      <c r="AA2432" s="191"/>
      <c r="AB2432" s="188" t="str">
        <f t="shared" si="540"/>
        <v/>
      </c>
      <c r="AC2432" s="192" t="str">
        <f t="shared" si="541"/>
        <v/>
      </c>
      <c r="AD2432" s="185"/>
    </row>
    <row r="2433" spans="1:30">
      <c r="A2433" s="184">
        <v>45298</v>
      </c>
      <c r="B2433" s="185" t="s">
        <v>85</v>
      </c>
      <c r="C2433" s="185">
        <v>1833</v>
      </c>
      <c r="D2433" s="185">
        <v>60</v>
      </c>
      <c r="E2433" s="185">
        <v>9</v>
      </c>
      <c r="F2433" s="185"/>
      <c r="G2433" s="185">
        <v>94</v>
      </c>
      <c r="H2433" s="185">
        <v>118</v>
      </c>
      <c r="I2433" s="185">
        <v>0</v>
      </c>
      <c r="J2433" s="185">
        <v>4</v>
      </c>
      <c r="K2433" s="185">
        <v>480</v>
      </c>
      <c r="L2433" s="185">
        <v>26.01</v>
      </c>
      <c r="M2433" s="186">
        <v>34.119999999999997</v>
      </c>
      <c r="N2433" s="187">
        <f>IF(Tabla2[[#This Row],[LECHE RETIRO DIA]]&lt;&gt;ISBLANK(Tabla2[[#This Row],[LECHE RETIRO DIA]]),SUM(Tabla2[[#This Row],[LECHE TANQUE DIA]:[LECHE RETIRO DIA]]),SUM(Tabla2[[#This Row],[LECHE TANQUE DIA]:[LECHE AUTOCONSUMO DIA]]))</f>
        <v>1902</v>
      </c>
      <c r="O2433" s="188">
        <f t="shared" si="532"/>
        <v>0.9637223974763407</v>
      </c>
      <c r="P2433" s="189">
        <f t="shared" si="533"/>
        <v>20.23404255319149</v>
      </c>
      <c r="Q2433" s="189">
        <f t="shared" si="534"/>
        <v>19.5</v>
      </c>
      <c r="R2433" s="189">
        <f t="shared" si="535"/>
        <v>15</v>
      </c>
      <c r="S2433" s="189">
        <f t="shared" si="536"/>
        <v>3.9624999999999999</v>
      </c>
      <c r="T2433" s="189">
        <f t="shared" si="537"/>
        <v>5.1063829787234045</v>
      </c>
      <c r="U2433" s="189">
        <f t="shared" si="538"/>
        <v>73.12572087658593</v>
      </c>
      <c r="V2433" s="189">
        <f t="shared" si="539"/>
        <v>3.613994617454825</v>
      </c>
      <c r="W2433" s="189">
        <f>IFERROR(H2433/M2433,Tabla2[[#This Row],[CARGA PRODUCCION (ANIMALES/HA)]])</f>
        <v>3.4583821805392736</v>
      </c>
      <c r="X2433" s="190"/>
      <c r="Y2433" s="190"/>
      <c r="Z2433" s="190"/>
      <c r="AA2433" s="191"/>
      <c r="AB2433" s="188" t="str">
        <f t="shared" si="540"/>
        <v/>
      </c>
      <c r="AC2433" s="192" t="str">
        <f t="shared" si="541"/>
        <v/>
      </c>
      <c r="AD2433" s="185"/>
    </row>
    <row r="2434" spans="1:30">
      <c r="A2434" s="184">
        <v>45298</v>
      </c>
      <c r="B2434" s="185" t="s">
        <v>88</v>
      </c>
      <c r="C2434" s="185">
        <v>713</v>
      </c>
      <c r="D2434" s="185">
        <v>40</v>
      </c>
      <c r="E2434" s="185">
        <v>5</v>
      </c>
      <c r="F2434" s="185"/>
      <c r="G2434" s="185">
        <v>42</v>
      </c>
      <c r="H2434" s="185">
        <v>44</v>
      </c>
      <c r="I2434" s="185">
        <v>1</v>
      </c>
      <c r="J2434" s="185">
        <v>4</v>
      </c>
      <c r="K2434" s="185">
        <v>180</v>
      </c>
      <c r="L2434" s="185">
        <v>14</v>
      </c>
      <c r="M2434" s="186">
        <v>15</v>
      </c>
      <c r="N2434" s="187">
        <f>IF(Tabla2[[#This Row],[LECHE RETIRO DIA]]&lt;&gt;ISBLANK(Tabla2[[#This Row],[LECHE RETIRO DIA]]),SUM(Tabla2[[#This Row],[LECHE TANQUE DIA]:[LECHE RETIRO DIA]]),SUM(Tabla2[[#This Row],[LECHE TANQUE DIA]:[LECHE AUTOCONSUMO DIA]]))</f>
        <v>758</v>
      </c>
      <c r="O2434" s="188">
        <f t="shared" si="532"/>
        <v>0.94063324538258575</v>
      </c>
      <c r="P2434" s="189">
        <f t="shared" si="533"/>
        <v>18.047619047619047</v>
      </c>
      <c r="Q2434" s="189">
        <f t="shared" si="534"/>
        <v>16.976190476190474</v>
      </c>
      <c r="R2434" s="189">
        <f t="shared" si="535"/>
        <v>10</v>
      </c>
      <c r="S2434" s="189">
        <f t="shared" si="536"/>
        <v>4.2111111111111112</v>
      </c>
      <c r="T2434" s="189">
        <f t="shared" si="537"/>
        <v>4.2857142857142856</v>
      </c>
      <c r="U2434" s="189">
        <f t="shared" si="538"/>
        <v>54.142857142857146</v>
      </c>
      <c r="V2434" s="189">
        <f t="shared" si="539"/>
        <v>3</v>
      </c>
      <c r="W2434" s="189">
        <f>IFERROR(H2434/M2434,Tabla2[[#This Row],[CARGA PRODUCCION (ANIMALES/HA)]])</f>
        <v>2.9333333333333331</v>
      </c>
      <c r="X2434" s="190"/>
      <c r="Y2434" s="190"/>
      <c r="Z2434" s="190"/>
      <c r="AA2434" s="191"/>
      <c r="AB2434" s="188" t="str">
        <f t="shared" si="540"/>
        <v/>
      </c>
      <c r="AC2434" s="192" t="str">
        <f t="shared" si="541"/>
        <v/>
      </c>
      <c r="AD2434" s="185"/>
    </row>
    <row r="2435" spans="1:30">
      <c r="A2435" s="184">
        <v>45299</v>
      </c>
      <c r="B2435" s="185" t="s">
        <v>81</v>
      </c>
      <c r="C2435" s="185">
        <v>2232</v>
      </c>
      <c r="D2435" s="185">
        <v>80</v>
      </c>
      <c r="E2435" s="185">
        <v>9</v>
      </c>
      <c r="F2435" s="185"/>
      <c r="G2435" s="185">
        <v>98</v>
      </c>
      <c r="H2435" s="185">
        <v>100</v>
      </c>
      <c r="I2435" s="185">
        <v>0</v>
      </c>
      <c r="J2435" s="185">
        <v>22</v>
      </c>
      <c r="K2435" s="185">
        <v>600</v>
      </c>
      <c r="L2435" s="185">
        <v>23.4</v>
      </c>
      <c r="M2435" s="186">
        <v>31.01</v>
      </c>
      <c r="N2435" s="187">
        <f>IF(Tabla2[[#This Row],[LECHE RETIRO DIA]]&lt;&gt;ISBLANK(Tabla2[[#This Row],[LECHE RETIRO DIA]]),SUM(Tabla2[[#This Row],[LECHE TANQUE DIA]:[LECHE RETIRO DIA]]),SUM(Tabla2[[#This Row],[LECHE TANQUE DIA]:[LECHE AUTOCONSUMO DIA]]))</f>
        <v>2321</v>
      </c>
      <c r="O2435" s="188">
        <f t="shared" si="532"/>
        <v>0.96165445928479099</v>
      </c>
      <c r="P2435" s="189">
        <f t="shared" si="533"/>
        <v>23.683673469387756</v>
      </c>
      <c r="Q2435" s="189">
        <f t="shared" si="534"/>
        <v>22.775510204081634</v>
      </c>
      <c r="R2435" s="189">
        <f t="shared" si="535"/>
        <v>3.6363636363636362</v>
      </c>
      <c r="S2435" s="189">
        <f t="shared" si="536"/>
        <v>3.8683333333333332</v>
      </c>
      <c r="T2435" s="189">
        <f t="shared" si="537"/>
        <v>6.1224489795918364</v>
      </c>
      <c r="U2435" s="189">
        <f t="shared" si="538"/>
        <v>99.188034188034194</v>
      </c>
      <c r="V2435" s="189">
        <f t="shared" si="539"/>
        <v>4.1880341880341883</v>
      </c>
      <c r="W2435" s="189">
        <f>IFERROR(H2435/M2435,Tabla2[[#This Row],[CARGA PRODUCCION (ANIMALES/HA)]])</f>
        <v>3.224766204450177</v>
      </c>
      <c r="X2435" s="190"/>
      <c r="Y2435" s="190"/>
      <c r="Z2435" s="190"/>
      <c r="AA2435" s="191"/>
      <c r="AB2435" s="188" t="str">
        <f t="shared" si="540"/>
        <v/>
      </c>
      <c r="AC2435" s="192" t="str">
        <f t="shared" si="541"/>
        <v/>
      </c>
      <c r="AD2435" s="185"/>
    </row>
    <row r="2436" spans="1:30">
      <c r="A2436" s="184">
        <v>45299</v>
      </c>
      <c r="B2436" s="185" t="s">
        <v>83</v>
      </c>
      <c r="C2436" s="185">
        <v>2343</v>
      </c>
      <c r="D2436" s="185">
        <v>100</v>
      </c>
      <c r="E2436" s="185">
        <v>9</v>
      </c>
      <c r="F2436" s="185"/>
      <c r="G2436" s="185">
        <v>116</v>
      </c>
      <c r="H2436" s="185">
        <v>124</v>
      </c>
      <c r="I2436" s="185">
        <v>0</v>
      </c>
      <c r="J2436" s="185">
        <v>21</v>
      </c>
      <c r="K2436" s="185">
        <v>680</v>
      </c>
      <c r="L2436" s="185">
        <v>29.8</v>
      </c>
      <c r="M2436" s="186">
        <v>36.590000000000003</v>
      </c>
      <c r="N2436" s="187">
        <f>IF(Tabla2[[#This Row],[LECHE RETIRO DIA]]&lt;&gt;ISBLANK(Tabla2[[#This Row],[LECHE RETIRO DIA]]),SUM(Tabla2[[#This Row],[LECHE TANQUE DIA]:[LECHE RETIRO DIA]]),SUM(Tabla2[[#This Row],[LECHE TANQUE DIA]:[LECHE AUTOCONSUMO DIA]]))</f>
        <v>2452</v>
      </c>
      <c r="O2436" s="188">
        <f t="shared" si="532"/>
        <v>0.95554649265905378</v>
      </c>
      <c r="P2436" s="189">
        <f t="shared" si="533"/>
        <v>21.137931034482758</v>
      </c>
      <c r="Q2436" s="189">
        <f t="shared" si="534"/>
        <v>20.198275862068964</v>
      </c>
      <c r="R2436" s="189">
        <f t="shared" si="535"/>
        <v>4.7619047619047619</v>
      </c>
      <c r="S2436" s="189">
        <f t="shared" si="536"/>
        <v>3.6058823529411765</v>
      </c>
      <c r="T2436" s="189">
        <f t="shared" si="537"/>
        <v>5.8620689655172411</v>
      </c>
      <c r="U2436" s="189">
        <f t="shared" si="538"/>
        <v>82.281879194630875</v>
      </c>
      <c r="V2436" s="189">
        <f t="shared" si="539"/>
        <v>3.8926174496644292</v>
      </c>
      <c r="W2436" s="189">
        <f>IFERROR(H2436/M2436,Tabla2[[#This Row],[CARGA PRODUCCION (ANIMALES/HA)]])</f>
        <v>3.3889040721508605</v>
      </c>
      <c r="X2436" s="190"/>
      <c r="Y2436" s="190"/>
      <c r="Z2436" s="190"/>
      <c r="AA2436" s="191"/>
      <c r="AB2436" s="188" t="str">
        <f t="shared" si="540"/>
        <v/>
      </c>
      <c r="AC2436" s="192" t="str">
        <f t="shared" si="541"/>
        <v/>
      </c>
      <c r="AD2436" s="185"/>
    </row>
    <row r="2437" spans="1:30">
      <c r="A2437" s="184">
        <v>45299</v>
      </c>
      <c r="B2437" s="185" t="s">
        <v>85</v>
      </c>
      <c r="C2437" s="185">
        <v>1870</v>
      </c>
      <c r="D2437" s="185">
        <v>60</v>
      </c>
      <c r="E2437" s="185">
        <v>9</v>
      </c>
      <c r="F2437" s="185"/>
      <c r="G2437" s="185">
        <v>94</v>
      </c>
      <c r="H2437" s="185">
        <v>118</v>
      </c>
      <c r="I2437" s="185">
        <v>0</v>
      </c>
      <c r="J2437" s="185">
        <v>4</v>
      </c>
      <c r="K2437" s="185">
        <v>480</v>
      </c>
      <c r="L2437" s="185">
        <v>26.01</v>
      </c>
      <c r="M2437" s="186">
        <v>34.119999999999997</v>
      </c>
      <c r="N2437" s="187">
        <f>IF(Tabla2[[#This Row],[LECHE RETIRO DIA]]&lt;&gt;ISBLANK(Tabla2[[#This Row],[LECHE RETIRO DIA]]),SUM(Tabla2[[#This Row],[LECHE TANQUE DIA]:[LECHE RETIRO DIA]]),SUM(Tabla2[[#This Row],[LECHE TANQUE DIA]:[LECHE AUTOCONSUMO DIA]]))</f>
        <v>1939</v>
      </c>
      <c r="O2437" s="188">
        <f t="shared" ref="O2437:O2500" si="542">IFERROR(C2437/N2437,"")</f>
        <v>0.96441464672511601</v>
      </c>
      <c r="P2437" s="189">
        <f t="shared" ref="P2437:P2500" si="543">IFERROR(N2437/G2437,"")</f>
        <v>20.627659574468087</v>
      </c>
      <c r="Q2437" s="189">
        <f t="shared" ref="Q2437:Q2500" si="544">IFERROR(C2437/G2437,"")</f>
        <v>19.893617021276597</v>
      </c>
      <c r="R2437" s="189">
        <f t="shared" ref="R2437:R2500" si="545">IFERROR(D2437/J2437,"")</f>
        <v>15</v>
      </c>
      <c r="S2437" s="189">
        <f t="shared" ref="S2437:S2500" si="546">IFERROR(N2437/K2437,"")</f>
        <v>4.0395833333333337</v>
      </c>
      <c r="T2437" s="189">
        <f t="shared" ref="T2437:T2500" si="547">IFERROR(K2437/G2437,"")</f>
        <v>5.1063829787234045</v>
      </c>
      <c r="U2437" s="189">
        <f t="shared" ref="U2437:U2500" si="548">IFERROR(N2437/L2437,"")</f>
        <v>74.548250672818142</v>
      </c>
      <c r="V2437" s="189">
        <f t="shared" ref="V2437:V2500" si="549">IFERROR(G2437/L2437,"")</f>
        <v>3.613994617454825</v>
      </c>
      <c r="W2437" s="189">
        <f>IFERROR(H2437/M2437,Tabla2[[#This Row],[CARGA PRODUCCION (ANIMALES/HA)]])</f>
        <v>3.4583821805392736</v>
      </c>
      <c r="X2437" s="190"/>
      <c r="Y2437" s="190"/>
      <c r="Z2437" s="190"/>
      <c r="AA2437" s="191"/>
      <c r="AB2437" s="188" t="str">
        <f t="shared" ref="AB2437:AB2500" si="550">IFERROR(G2437/AA2437,"")</f>
        <v/>
      </c>
      <c r="AC2437" s="192" t="str">
        <f t="shared" si="541"/>
        <v/>
      </c>
      <c r="AD2437" s="185"/>
    </row>
    <row r="2438" spans="1:30">
      <c r="A2438" s="184">
        <v>45299</v>
      </c>
      <c r="B2438" s="185" t="s">
        <v>88</v>
      </c>
      <c r="C2438" s="185">
        <v>742</v>
      </c>
      <c r="D2438" s="185">
        <v>40</v>
      </c>
      <c r="E2438" s="185">
        <v>5</v>
      </c>
      <c r="F2438" s="185"/>
      <c r="G2438" s="185">
        <v>42</v>
      </c>
      <c r="H2438" s="185">
        <v>42</v>
      </c>
      <c r="I2438" s="185">
        <v>1</v>
      </c>
      <c r="J2438" s="185">
        <v>4</v>
      </c>
      <c r="K2438" s="185">
        <v>180</v>
      </c>
      <c r="L2438" s="185">
        <v>14</v>
      </c>
      <c r="M2438" s="186">
        <v>15</v>
      </c>
      <c r="N2438" s="187">
        <f>IF(Tabla2[[#This Row],[LECHE RETIRO DIA]]&lt;&gt;ISBLANK(Tabla2[[#This Row],[LECHE RETIRO DIA]]),SUM(Tabla2[[#This Row],[LECHE TANQUE DIA]:[LECHE RETIRO DIA]]),SUM(Tabla2[[#This Row],[LECHE TANQUE DIA]:[LECHE AUTOCONSUMO DIA]]))</f>
        <v>787</v>
      </c>
      <c r="O2438" s="188">
        <f t="shared" si="542"/>
        <v>0.94282083862770016</v>
      </c>
      <c r="P2438" s="189">
        <f t="shared" si="543"/>
        <v>18.738095238095237</v>
      </c>
      <c r="Q2438" s="189">
        <f t="shared" si="544"/>
        <v>17.666666666666668</v>
      </c>
      <c r="R2438" s="189">
        <f t="shared" si="545"/>
        <v>10</v>
      </c>
      <c r="S2438" s="189">
        <f t="shared" si="546"/>
        <v>4.3722222222222218</v>
      </c>
      <c r="T2438" s="189">
        <f t="shared" si="547"/>
        <v>4.2857142857142856</v>
      </c>
      <c r="U2438" s="189">
        <f t="shared" si="548"/>
        <v>56.214285714285715</v>
      </c>
      <c r="V2438" s="189">
        <f t="shared" si="549"/>
        <v>3</v>
      </c>
      <c r="W2438" s="189">
        <f>IFERROR(H2438/M2438,Tabla2[[#This Row],[CARGA PRODUCCION (ANIMALES/HA)]])</f>
        <v>2.8</v>
      </c>
      <c r="X2438" s="190"/>
      <c r="Y2438" s="190"/>
      <c r="Z2438" s="190"/>
      <c r="AA2438" s="191"/>
      <c r="AB2438" s="188" t="str">
        <f t="shared" si="550"/>
        <v/>
      </c>
      <c r="AC2438" s="192" t="str">
        <f t="shared" si="541"/>
        <v/>
      </c>
      <c r="AD2438" s="185"/>
    </row>
    <row r="2439" spans="1:30">
      <c r="A2439" s="184">
        <v>45300</v>
      </c>
      <c r="B2439" s="7" t="s">
        <v>81</v>
      </c>
      <c r="C2439" s="185">
        <v>2137</v>
      </c>
      <c r="D2439" s="185">
        <v>80</v>
      </c>
      <c r="E2439" s="185">
        <v>9</v>
      </c>
      <c r="F2439" s="185"/>
      <c r="G2439" s="185">
        <v>94</v>
      </c>
      <c r="H2439" s="185">
        <v>102</v>
      </c>
      <c r="I2439" s="185">
        <v>1</v>
      </c>
      <c r="J2439" s="185">
        <v>22</v>
      </c>
      <c r="K2439" s="185">
        <v>600</v>
      </c>
      <c r="L2439" s="185">
        <v>23.4</v>
      </c>
      <c r="M2439" s="186">
        <v>31.01</v>
      </c>
      <c r="N2439" s="187">
        <f>IF(Tabla2[[#This Row],[LECHE RETIRO DIA]]&lt;&gt;ISBLANK(Tabla2[[#This Row],[LECHE RETIRO DIA]]),SUM(Tabla2[[#This Row],[LECHE TANQUE DIA]:[LECHE RETIRO DIA]]),SUM(Tabla2[[#This Row],[LECHE TANQUE DIA]:[LECHE AUTOCONSUMO DIA]]))</f>
        <v>2226</v>
      </c>
      <c r="O2439" s="188">
        <f t="shared" si="542"/>
        <v>0.96001796945193174</v>
      </c>
      <c r="P2439" s="189">
        <f t="shared" si="543"/>
        <v>23.680851063829788</v>
      </c>
      <c r="Q2439" s="189">
        <f t="shared" si="544"/>
        <v>22.73404255319149</v>
      </c>
      <c r="R2439" s="189">
        <f t="shared" si="545"/>
        <v>3.6363636363636362</v>
      </c>
      <c r="S2439" s="189">
        <f t="shared" si="546"/>
        <v>3.71</v>
      </c>
      <c r="T2439" s="189">
        <f t="shared" si="547"/>
        <v>6.3829787234042552</v>
      </c>
      <c r="U2439" s="189">
        <f t="shared" si="548"/>
        <v>95.128205128205138</v>
      </c>
      <c r="V2439" s="189">
        <f t="shared" si="549"/>
        <v>4.017094017094017</v>
      </c>
      <c r="W2439" s="189">
        <f>IFERROR(H2439/M2439,Tabla2[[#This Row],[CARGA PRODUCCION (ANIMALES/HA)]])</f>
        <v>3.2892615285391806</v>
      </c>
      <c r="X2439" s="190"/>
      <c r="Y2439" s="190"/>
      <c r="Z2439" s="190"/>
      <c r="AA2439" s="191"/>
      <c r="AB2439" s="188" t="str">
        <f t="shared" si="550"/>
        <v/>
      </c>
      <c r="AC2439" s="192" t="str">
        <f t="shared" si="541"/>
        <v/>
      </c>
      <c r="AD2439" s="185"/>
    </row>
    <row r="2440" spans="1:30">
      <c r="A2440" s="184">
        <v>45300</v>
      </c>
      <c r="B2440" s="7" t="s">
        <v>83</v>
      </c>
      <c r="C2440" s="185">
        <v>2326</v>
      </c>
      <c r="D2440" s="185">
        <v>100</v>
      </c>
      <c r="E2440" s="185">
        <v>9</v>
      </c>
      <c r="F2440" s="185"/>
      <c r="G2440" s="185">
        <v>117</v>
      </c>
      <c r="H2440" s="185">
        <v>124</v>
      </c>
      <c r="I2440" s="185">
        <v>0</v>
      </c>
      <c r="J2440" s="185">
        <v>21</v>
      </c>
      <c r="K2440" s="185">
        <v>680</v>
      </c>
      <c r="L2440" s="185">
        <v>29.8</v>
      </c>
      <c r="M2440" s="186">
        <v>36.590000000000003</v>
      </c>
      <c r="N2440" s="187">
        <f>IF(Tabla2[[#This Row],[LECHE RETIRO DIA]]&lt;&gt;ISBLANK(Tabla2[[#This Row],[LECHE RETIRO DIA]]),SUM(Tabla2[[#This Row],[LECHE TANQUE DIA]:[LECHE RETIRO DIA]]),SUM(Tabla2[[#This Row],[LECHE TANQUE DIA]:[LECHE AUTOCONSUMO DIA]]))</f>
        <v>2435</v>
      </c>
      <c r="O2440" s="188">
        <f t="shared" si="542"/>
        <v>0.95523613963039011</v>
      </c>
      <c r="P2440" s="189">
        <f t="shared" si="543"/>
        <v>20.811965811965813</v>
      </c>
      <c r="Q2440" s="189">
        <f t="shared" si="544"/>
        <v>19.880341880341881</v>
      </c>
      <c r="R2440" s="189">
        <f t="shared" si="545"/>
        <v>4.7619047619047619</v>
      </c>
      <c r="S2440" s="189">
        <f t="shared" si="546"/>
        <v>3.5808823529411766</v>
      </c>
      <c r="T2440" s="189">
        <f t="shared" si="547"/>
        <v>5.8119658119658117</v>
      </c>
      <c r="U2440" s="189">
        <f t="shared" si="548"/>
        <v>81.711409395973149</v>
      </c>
      <c r="V2440" s="189">
        <f t="shared" si="549"/>
        <v>3.9261744966442951</v>
      </c>
      <c r="W2440" s="189">
        <f>IFERROR(H2440/M2440,Tabla2[[#This Row],[CARGA PRODUCCION (ANIMALES/HA)]])</f>
        <v>3.3889040721508605</v>
      </c>
      <c r="X2440" s="190"/>
      <c r="Y2440" s="190"/>
      <c r="Z2440" s="190"/>
      <c r="AA2440" s="191"/>
      <c r="AB2440" s="188" t="str">
        <f t="shared" si="550"/>
        <v/>
      </c>
      <c r="AC2440" s="192" t="str">
        <f t="shared" si="541"/>
        <v/>
      </c>
      <c r="AD2440" s="185"/>
    </row>
    <row r="2441" spans="1:30">
      <c r="A2441" s="184">
        <v>45300</v>
      </c>
      <c r="B2441" s="7" t="s">
        <v>85</v>
      </c>
      <c r="C2441" s="185">
        <v>1820</v>
      </c>
      <c r="D2441" s="185">
        <v>60</v>
      </c>
      <c r="E2441" s="185">
        <v>9</v>
      </c>
      <c r="F2441" s="185"/>
      <c r="G2441" s="185">
        <v>96</v>
      </c>
      <c r="H2441" s="185">
        <v>118</v>
      </c>
      <c r="I2441" s="185">
        <v>0</v>
      </c>
      <c r="J2441" s="185">
        <v>4</v>
      </c>
      <c r="K2441" s="185">
        <v>480</v>
      </c>
      <c r="L2441" s="185">
        <v>26.01</v>
      </c>
      <c r="M2441" s="186">
        <v>34.119999999999997</v>
      </c>
      <c r="N2441" s="187">
        <f>IF(Tabla2[[#This Row],[LECHE RETIRO DIA]]&lt;&gt;ISBLANK(Tabla2[[#This Row],[LECHE RETIRO DIA]]),SUM(Tabla2[[#This Row],[LECHE TANQUE DIA]:[LECHE RETIRO DIA]]),SUM(Tabla2[[#This Row],[LECHE TANQUE DIA]:[LECHE AUTOCONSUMO DIA]]))</f>
        <v>1889</v>
      </c>
      <c r="O2441" s="188">
        <f t="shared" si="542"/>
        <v>0.96347273689782953</v>
      </c>
      <c r="P2441" s="189">
        <f t="shared" si="543"/>
        <v>19.677083333333332</v>
      </c>
      <c r="Q2441" s="189">
        <f t="shared" si="544"/>
        <v>18.958333333333332</v>
      </c>
      <c r="R2441" s="189">
        <f t="shared" si="545"/>
        <v>15</v>
      </c>
      <c r="S2441" s="189">
        <f t="shared" si="546"/>
        <v>3.9354166666666668</v>
      </c>
      <c r="T2441" s="189">
        <f t="shared" si="547"/>
        <v>5</v>
      </c>
      <c r="U2441" s="189">
        <f t="shared" si="548"/>
        <v>72.625913110342168</v>
      </c>
      <c r="V2441" s="189">
        <f t="shared" si="549"/>
        <v>3.6908881199538635</v>
      </c>
      <c r="W2441" s="189">
        <f>IFERROR(H2441/M2441,Tabla2[[#This Row],[CARGA PRODUCCION (ANIMALES/HA)]])</f>
        <v>3.4583821805392736</v>
      </c>
      <c r="X2441" s="190"/>
      <c r="Y2441" s="190"/>
      <c r="Z2441" s="190"/>
      <c r="AA2441" s="191"/>
      <c r="AB2441" s="188" t="str">
        <f t="shared" si="550"/>
        <v/>
      </c>
      <c r="AC2441" s="192" t="str">
        <f t="shared" si="541"/>
        <v/>
      </c>
      <c r="AD2441" s="185"/>
    </row>
    <row r="2442" spans="1:30">
      <c r="A2442" s="184">
        <v>45300</v>
      </c>
      <c r="B2442" s="7" t="s">
        <v>88</v>
      </c>
      <c r="C2442" s="185">
        <v>736</v>
      </c>
      <c r="D2442" s="185">
        <v>40</v>
      </c>
      <c r="E2442" s="185">
        <v>5</v>
      </c>
      <c r="F2442" s="185"/>
      <c r="G2442" s="185">
        <v>42</v>
      </c>
      <c r="H2442" s="185">
        <v>42</v>
      </c>
      <c r="I2442" s="185">
        <v>1</v>
      </c>
      <c r="J2442" s="185">
        <v>6</v>
      </c>
      <c r="K2442" s="185">
        <v>180</v>
      </c>
      <c r="L2442" s="185">
        <v>14</v>
      </c>
      <c r="M2442" s="186">
        <v>15</v>
      </c>
      <c r="N2442" s="187">
        <f>IF(Tabla2[[#This Row],[LECHE RETIRO DIA]]&lt;&gt;ISBLANK(Tabla2[[#This Row],[LECHE RETIRO DIA]]),SUM(Tabla2[[#This Row],[LECHE TANQUE DIA]:[LECHE RETIRO DIA]]),SUM(Tabla2[[#This Row],[LECHE TANQUE DIA]:[LECHE AUTOCONSUMO DIA]]))</f>
        <v>781</v>
      </c>
      <c r="O2442" s="188">
        <f t="shared" si="542"/>
        <v>0.94238156209987201</v>
      </c>
      <c r="P2442" s="189">
        <f t="shared" si="543"/>
        <v>18.595238095238095</v>
      </c>
      <c r="Q2442" s="189">
        <f t="shared" si="544"/>
        <v>17.523809523809526</v>
      </c>
      <c r="R2442" s="189">
        <f t="shared" si="545"/>
        <v>6.666666666666667</v>
      </c>
      <c r="S2442" s="189">
        <f t="shared" si="546"/>
        <v>4.3388888888888886</v>
      </c>
      <c r="T2442" s="189">
        <f t="shared" si="547"/>
        <v>4.2857142857142856</v>
      </c>
      <c r="U2442" s="189">
        <f t="shared" si="548"/>
        <v>55.785714285714285</v>
      </c>
      <c r="V2442" s="189">
        <f t="shared" si="549"/>
        <v>3</v>
      </c>
      <c r="W2442" s="189">
        <f>IFERROR(H2442/M2442,Tabla2[[#This Row],[CARGA PRODUCCION (ANIMALES/HA)]])</f>
        <v>2.8</v>
      </c>
      <c r="X2442" s="190"/>
      <c r="Y2442" s="190"/>
      <c r="Z2442" s="190"/>
      <c r="AA2442" s="191"/>
      <c r="AB2442" s="188" t="str">
        <f t="shared" si="550"/>
        <v/>
      </c>
      <c r="AC2442" s="192" t="str">
        <f t="shared" si="541"/>
        <v/>
      </c>
      <c r="AD2442" s="185"/>
    </row>
    <row r="2443" spans="1:30">
      <c r="A2443" s="184">
        <v>45301</v>
      </c>
      <c r="B2443" s="185" t="s">
        <v>81</v>
      </c>
      <c r="C2443" s="185">
        <v>2208</v>
      </c>
      <c r="D2443" s="185">
        <v>80</v>
      </c>
      <c r="E2443" s="185">
        <v>9</v>
      </c>
      <c r="F2443" s="185"/>
      <c r="G2443" s="185">
        <v>95</v>
      </c>
      <c r="H2443" s="185">
        <v>103</v>
      </c>
      <c r="I2443" s="185">
        <v>1</v>
      </c>
      <c r="J2443" s="185">
        <v>22</v>
      </c>
      <c r="K2443" s="185">
        <v>600</v>
      </c>
      <c r="L2443" s="185">
        <v>23.4</v>
      </c>
      <c r="M2443" s="186">
        <v>31.01</v>
      </c>
      <c r="N2443" s="187">
        <f>IF(Tabla2[[#This Row],[LECHE RETIRO DIA]]&lt;&gt;ISBLANK(Tabla2[[#This Row],[LECHE RETIRO DIA]]),SUM(Tabla2[[#This Row],[LECHE TANQUE DIA]:[LECHE RETIRO DIA]]),SUM(Tabla2[[#This Row],[LECHE TANQUE DIA]:[LECHE AUTOCONSUMO DIA]]))</f>
        <v>2297</v>
      </c>
      <c r="O2443" s="188">
        <f t="shared" si="542"/>
        <v>0.96125380931649973</v>
      </c>
      <c r="P2443" s="189">
        <f t="shared" si="543"/>
        <v>24.178947368421053</v>
      </c>
      <c r="Q2443" s="189">
        <f t="shared" si="544"/>
        <v>23.242105263157896</v>
      </c>
      <c r="R2443" s="189">
        <f t="shared" si="545"/>
        <v>3.6363636363636362</v>
      </c>
      <c r="S2443" s="189">
        <f t="shared" si="546"/>
        <v>3.8283333333333331</v>
      </c>
      <c r="T2443" s="189">
        <f t="shared" si="547"/>
        <v>6.3157894736842106</v>
      </c>
      <c r="U2443" s="189">
        <f t="shared" si="548"/>
        <v>98.162393162393172</v>
      </c>
      <c r="V2443" s="189">
        <f t="shared" si="549"/>
        <v>4.0598290598290605</v>
      </c>
      <c r="W2443" s="189">
        <f>IFERROR(H2443/M2443,Tabla2[[#This Row],[CARGA PRODUCCION (ANIMALES/HA)]])</f>
        <v>3.3215091905836824</v>
      </c>
      <c r="X2443" s="190"/>
      <c r="Y2443" s="190"/>
      <c r="Z2443" s="190"/>
      <c r="AA2443" s="191"/>
      <c r="AB2443" s="188" t="str">
        <f t="shared" si="550"/>
        <v/>
      </c>
      <c r="AC2443" s="192" t="str">
        <f t="shared" si="541"/>
        <v/>
      </c>
      <c r="AD2443" s="185"/>
    </row>
    <row r="2444" spans="1:30">
      <c r="A2444" s="184">
        <v>45301</v>
      </c>
      <c r="B2444" s="185" t="s">
        <v>83</v>
      </c>
      <c r="C2444" s="185">
        <v>2472</v>
      </c>
      <c r="D2444" s="185">
        <v>100</v>
      </c>
      <c r="E2444" s="185">
        <v>9</v>
      </c>
      <c r="F2444" s="185"/>
      <c r="G2444" s="185">
        <v>117</v>
      </c>
      <c r="H2444" s="185">
        <v>124</v>
      </c>
      <c r="I2444" s="185">
        <v>0</v>
      </c>
      <c r="J2444" s="185">
        <v>21</v>
      </c>
      <c r="K2444" s="185">
        <v>600</v>
      </c>
      <c r="L2444" s="185">
        <v>29.8</v>
      </c>
      <c r="M2444" s="186">
        <v>36.590000000000003</v>
      </c>
      <c r="N2444" s="187">
        <f>IF(Tabla2[[#This Row],[LECHE RETIRO DIA]]&lt;&gt;ISBLANK(Tabla2[[#This Row],[LECHE RETIRO DIA]]),SUM(Tabla2[[#This Row],[LECHE TANQUE DIA]:[LECHE RETIRO DIA]]),SUM(Tabla2[[#This Row],[LECHE TANQUE DIA]:[LECHE AUTOCONSUMO DIA]]))</f>
        <v>2581</v>
      </c>
      <c r="O2444" s="188">
        <f t="shared" si="542"/>
        <v>0.95776830685780701</v>
      </c>
      <c r="P2444" s="189">
        <f t="shared" si="543"/>
        <v>22.05982905982906</v>
      </c>
      <c r="Q2444" s="189">
        <f t="shared" si="544"/>
        <v>21.128205128205128</v>
      </c>
      <c r="R2444" s="189">
        <f t="shared" si="545"/>
        <v>4.7619047619047619</v>
      </c>
      <c r="S2444" s="189">
        <f t="shared" si="546"/>
        <v>4.3016666666666667</v>
      </c>
      <c r="T2444" s="189">
        <f t="shared" si="547"/>
        <v>5.1282051282051286</v>
      </c>
      <c r="U2444" s="189">
        <f t="shared" si="548"/>
        <v>86.610738255033553</v>
      </c>
      <c r="V2444" s="189">
        <f t="shared" si="549"/>
        <v>3.9261744966442951</v>
      </c>
      <c r="W2444" s="189">
        <f>IFERROR(H2444/M2444,Tabla2[[#This Row],[CARGA PRODUCCION (ANIMALES/HA)]])</f>
        <v>3.3889040721508605</v>
      </c>
      <c r="X2444" s="190"/>
      <c r="Y2444" s="190"/>
      <c r="Z2444" s="190"/>
      <c r="AA2444" s="191"/>
      <c r="AB2444" s="188" t="str">
        <f t="shared" si="550"/>
        <v/>
      </c>
      <c r="AC2444" s="192" t="str">
        <f t="shared" si="541"/>
        <v/>
      </c>
      <c r="AD2444" s="185"/>
    </row>
    <row r="2445" spans="1:30">
      <c r="A2445" s="184">
        <v>45301</v>
      </c>
      <c r="B2445" s="185" t="s">
        <v>85</v>
      </c>
      <c r="C2445" s="185">
        <v>1891</v>
      </c>
      <c r="D2445" s="185">
        <v>60</v>
      </c>
      <c r="E2445" s="185">
        <v>9</v>
      </c>
      <c r="F2445" s="185"/>
      <c r="G2445" s="185">
        <v>96</v>
      </c>
      <c r="H2445" s="185">
        <v>118</v>
      </c>
      <c r="I2445" s="185">
        <v>0</v>
      </c>
      <c r="J2445" s="185">
        <v>6</v>
      </c>
      <c r="K2445" s="185">
        <v>480</v>
      </c>
      <c r="L2445" s="185">
        <v>26.01</v>
      </c>
      <c r="M2445" s="186">
        <v>34.119999999999997</v>
      </c>
      <c r="N2445" s="187">
        <f>IF(Tabla2[[#This Row],[LECHE RETIRO DIA]]&lt;&gt;ISBLANK(Tabla2[[#This Row],[LECHE RETIRO DIA]]),SUM(Tabla2[[#This Row],[LECHE TANQUE DIA]:[LECHE RETIRO DIA]]),SUM(Tabla2[[#This Row],[LECHE TANQUE DIA]:[LECHE AUTOCONSUMO DIA]]))</f>
        <v>1960</v>
      </c>
      <c r="O2445" s="188">
        <f t="shared" si="542"/>
        <v>0.96479591836734691</v>
      </c>
      <c r="P2445" s="189">
        <f t="shared" si="543"/>
        <v>20.416666666666668</v>
      </c>
      <c r="Q2445" s="189">
        <f t="shared" si="544"/>
        <v>19.697916666666668</v>
      </c>
      <c r="R2445" s="189">
        <f t="shared" si="545"/>
        <v>10</v>
      </c>
      <c r="S2445" s="189">
        <f t="shared" si="546"/>
        <v>4.083333333333333</v>
      </c>
      <c r="T2445" s="189">
        <f t="shared" si="547"/>
        <v>5</v>
      </c>
      <c r="U2445" s="189">
        <f t="shared" si="548"/>
        <v>75.355632449058049</v>
      </c>
      <c r="V2445" s="189">
        <f t="shared" si="549"/>
        <v>3.6908881199538635</v>
      </c>
      <c r="W2445" s="189">
        <f>IFERROR(H2445/M2445,Tabla2[[#This Row],[CARGA PRODUCCION (ANIMALES/HA)]])</f>
        <v>3.4583821805392736</v>
      </c>
      <c r="X2445" s="190"/>
      <c r="Y2445" s="190"/>
      <c r="Z2445" s="190"/>
      <c r="AA2445" s="191"/>
      <c r="AB2445" s="188" t="str">
        <f t="shared" si="550"/>
        <v/>
      </c>
      <c r="AC2445" s="192" t="str">
        <f t="shared" si="541"/>
        <v/>
      </c>
      <c r="AD2445" s="185"/>
    </row>
    <row r="2446" spans="1:30">
      <c r="A2446" s="184">
        <v>45301</v>
      </c>
      <c r="B2446" s="185" t="s">
        <v>88</v>
      </c>
      <c r="C2446" s="185">
        <v>744</v>
      </c>
      <c r="D2446" s="185">
        <v>40</v>
      </c>
      <c r="E2446" s="185">
        <v>5</v>
      </c>
      <c r="F2446" s="185"/>
      <c r="G2446" s="185">
        <v>42</v>
      </c>
      <c r="H2446" s="185">
        <v>42</v>
      </c>
      <c r="I2446" s="185">
        <v>1</v>
      </c>
      <c r="J2446" s="185">
        <v>6</v>
      </c>
      <c r="K2446" s="185">
        <v>180</v>
      </c>
      <c r="L2446" s="185">
        <v>14</v>
      </c>
      <c r="M2446" s="186">
        <v>15</v>
      </c>
      <c r="N2446" s="187">
        <f>IF(Tabla2[[#This Row],[LECHE RETIRO DIA]]&lt;&gt;ISBLANK(Tabla2[[#This Row],[LECHE RETIRO DIA]]),SUM(Tabla2[[#This Row],[LECHE TANQUE DIA]:[LECHE RETIRO DIA]]),SUM(Tabla2[[#This Row],[LECHE TANQUE DIA]:[LECHE AUTOCONSUMO DIA]]))</f>
        <v>789</v>
      </c>
      <c r="O2446" s="188">
        <f t="shared" si="542"/>
        <v>0.94296577946768056</v>
      </c>
      <c r="P2446" s="189">
        <f t="shared" si="543"/>
        <v>18.785714285714285</v>
      </c>
      <c r="Q2446" s="189">
        <f t="shared" si="544"/>
        <v>17.714285714285715</v>
      </c>
      <c r="R2446" s="189">
        <f t="shared" si="545"/>
        <v>6.666666666666667</v>
      </c>
      <c r="S2446" s="189">
        <f t="shared" si="546"/>
        <v>4.3833333333333337</v>
      </c>
      <c r="T2446" s="189">
        <f t="shared" si="547"/>
        <v>4.2857142857142856</v>
      </c>
      <c r="U2446" s="189">
        <f t="shared" si="548"/>
        <v>56.357142857142854</v>
      </c>
      <c r="V2446" s="189">
        <f t="shared" si="549"/>
        <v>3</v>
      </c>
      <c r="W2446" s="189">
        <f>IFERROR(H2446/M2446,Tabla2[[#This Row],[CARGA PRODUCCION (ANIMALES/HA)]])</f>
        <v>2.8</v>
      </c>
      <c r="X2446" s="190"/>
      <c r="Y2446" s="190"/>
      <c r="Z2446" s="190"/>
      <c r="AA2446" s="191"/>
      <c r="AB2446" s="188" t="str">
        <f t="shared" si="550"/>
        <v/>
      </c>
      <c r="AC2446" s="192" t="str">
        <f t="shared" si="541"/>
        <v/>
      </c>
      <c r="AD2446" s="185"/>
    </row>
    <row r="2447" spans="1:30">
      <c r="A2447" s="184">
        <v>45302</v>
      </c>
      <c r="B2447" s="185" t="s">
        <v>81</v>
      </c>
      <c r="C2447" s="185">
        <v>2222</v>
      </c>
      <c r="D2447" s="185">
        <v>80</v>
      </c>
      <c r="E2447" s="185">
        <v>9</v>
      </c>
      <c r="F2447" s="185"/>
      <c r="G2447" s="185">
        <v>97</v>
      </c>
      <c r="H2447" s="185">
        <v>103</v>
      </c>
      <c r="I2447" s="185">
        <v>1</v>
      </c>
      <c r="J2447" s="185">
        <v>23</v>
      </c>
      <c r="K2447" s="185">
        <v>600</v>
      </c>
      <c r="L2447" s="185">
        <v>23.4</v>
      </c>
      <c r="M2447" s="186">
        <v>31.01</v>
      </c>
      <c r="N2447" s="187">
        <f>IF(Tabla2[[#This Row],[LECHE RETIRO DIA]]&lt;&gt;ISBLANK(Tabla2[[#This Row],[LECHE RETIRO DIA]]),SUM(Tabla2[[#This Row],[LECHE TANQUE DIA]:[LECHE RETIRO DIA]]),SUM(Tabla2[[#This Row],[LECHE TANQUE DIA]:[LECHE AUTOCONSUMO DIA]]))</f>
        <v>2311</v>
      </c>
      <c r="O2447" s="188">
        <f t="shared" si="542"/>
        <v>0.961488533102553</v>
      </c>
      <c r="P2447" s="189">
        <f t="shared" si="543"/>
        <v>23.824742268041238</v>
      </c>
      <c r="Q2447" s="189">
        <f t="shared" si="544"/>
        <v>22.907216494845361</v>
      </c>
      <c r="R2447" s="189">
        <f t="shared" si="545"/>
        <v>3.4782608695652173</v>
      </c>
      <c r="S2447" s="189">
        <f t="shared" si="546"/>
        <v>3.8516666666666666</v>
      </c>
      <c r="T2447" s="189">
        <f t="shared" si="547"/>
        <v>6.1855670103092786</v>
      </c>
      <c r="U2447" s="189">
        <f t="shared" si="548"/>
        <v>98.760683760683762</v>
      </c>
      <c r="V2447" s="189">
        <f t="shared" si="549"/>
        <v>4.1452991452991457</v>
      </c>
      <c r="W2447" s="189">
        <f>IFERROR(H2447/M2447,Tabla2[[#This Row],[CARGA PRODUCCION (ANIMALES/HA)]])</f>
        <v>3.3215091905836824</v>
      </c>
      <c r="X2447" s="190"/>
      <c r="Y2447" s="190"/>
      <c r="Z2447" s="190"/>
      <c r="AA2447" s="191"/>
      <c r="AB2447" s="188" t="str">
        <f t="shared" si="550"/>
        <v/>
      </c>
      <c r="AC2447" s="192" t="str">
        <f t="shared" si="541"/>
        <v/>
      </c>
      <c r="AD2447" s="185"/>
    </row>
    <row r="2448" spans="1:30">
      <c r="A2448" s="184">
        <v>45302</v>
      </c>
      <c r="B2448" s="185" t="s">
        <v>83</v>
      </c>
      <c r="C2448" s="185">
        <v>2337</v>
      </c>
      <c r="D2448" s="185">
        <v>100</v>
      </c>
      <c r="E2448" s="185">
        <v>9</v>
      </c>
      <c r="F2448" s="185"/>
      <c r="G2448" s="185">
        <v>117</v>
      </c>
      <c r="H2448" s="185">
        <v>124</v>
      </c>
      <c r="I2448" s="185">
        <v>0</v>
      </c>
      <c r="J2448" s="185">
        <v>21</v>
      </c>
      <c r="K2448" s="185">
        <v>680</v>
      </c>
      <c r="L2448" s="185">
        <v>29.8</v>
      </c>
      <c r="M2448" s="186">
        <v>36.590000000000003</v>
      </c>
      <c r="N2448" s="187">
        <f>IF(Tabla2[[#This Row],[LECHE RETIRO DIA]]&lt;&gt;ISBLANK(Tabla2[[#This Row],[LECHE RETIRO DIA]]),SUM(Tabla2[[#This Row],[LECHE TANQUE DIA]:[LECHE RETIRO DIA]]),SUM(Tabla2[[#This Row],[LECHE TANQUE DIA]:[LECHE AUTOCONSUMO DIA]]))</f>
        <v>2446</v>
      </c>
      <c r="O2448" s="188">
        <f t="shared" si="542"/>
        <v>0.955437448896157</v>
      </c>
      <c r="P2448" s="189">
        <f t="shared" si="543"/>
        <v>20.905982905982906</v>
      </c>
      <c r="Q2448" s="189">
        <f t="shared" si="544"/>
        <v>19.974358974358974</v>
      </c>
      <c r="R2448" s="189">
        <f t="shared" si="545"/>
        <v>4.7619047619047619</v>
      </c>
      <c r="S2448" s="189">
        <f t="shared" si="546"/>
        <v>3.5970588235294119</v>
      </c>
      <c r="T2448" s="189">
        <f t="shared" si="547"/>
        <v>5.8119658119658117</v>
      </c>
      <c r="U2448" s="189">
        <f t="shared" si="548"/>
        <v>82.080536912751683</v>
      </c>
      <c r="V2448" s="189">
        <f t="shared" si="549"/>
        <v>3.9261744966442951</v>
      </c>
      <c r="W2448" s="189">
        <f>IFERROR(H2448/M2448,Tabla2[[#This Row],[CARGA PRODUCCION (ANIMALES/HA)]])</f>
        <v>3.3889040721508605</v>
      </c>
      <c r="X2448" s="190"/>
      <c r="Y2448" s="190"/>
      <c r="Z2448" s="190"/>
      <c r="AA2448" s="191"/>
      <c r="AB2448" s="188" t="str">
        <f t="shared" si="550"/>
        <v/>
      </c>
      <c r="AC2448" s="192" t="str">
        <f t="shared" si="541"/>
        <v/>
      </c>
      <c r="AD2448" s="185"/>
    </row>
    <row r="2449" spans="1:30">
      <c r="A2449" s="184">
        <v>45302</v>
      </c>
      <c r="B2449" s="185" t="s">
        <v>85</v>
      </c>
      <c r="C2449" s="185">
        <v>1779</v>
      </c>
      <c r="D2449" s="185">
        <v>60</v>
      </c>
      <c r="E2449" s="185">
        <v>9</v>
      </c>
      <c r="F2449" s="185"/>
      <c r="G2449" s="185">
        <v>96</v>
      </c>
      <c r="H2449" s="185">
        <v>118</v>
      </c>
      <c r="I2449" s="185">
        <v>0</v>
      </c>
      <c r="J2449" s="185">
        <v>6</v>
      </c>
      <c r="K2449" s="185">
        <v>480</v>
      </c>
      <c r="L2449" s="185">
        <v>26.01</v>
      </c>
      <c r="M2449" s="186">
        <v>34.119999999999997</v>
      </c>
      <c r="N2449" s="187">
        <f>IF(Tabla2[[#This Row],[LECHE RETIRO DIA]]&lt;&gt;ISBLANK(Tabla2[[#This Row],[LECHE RETIRO DIA]]),SUM(Tabla2[[#This Row],[LECHE TANQUE DIA]:[LECHE RETIRO DIA]]),SUM(Tabla2[[#This Row],[LECHE TANQUE DIA]:[LECHE AUTOCONSUMO DIA]]))</f>
        <v>1848</v>
      </c>
      <c r="O2449" s="188">
        <f t="shared" si="542"/>
        <v>0.96266233766233766</v>
      </c>
      <c r="P2449" s="189">
        <f t="shared" si="543"/>
        <v>19.25</v>
      </c>
      <c r="Q2449" s="189">
        <f t="shared" si="544"/>
        <v>18.53125</v>
      </c>
      <c r="R2449" s="189">
        <f t="shared" si="545"/>
        <v>10</v>
      </c>
      <c r="S2449" s="189">
        <f t="shared" si="546"/>
        <v>3.85</v>
      </c>
      <c r="T2449" s="189">
        <f t="shared" si="547"/>
        <v>5</v>
      </c>
      <c r="U2449" s="189">
        <f t="shared" si="548"/>
        <v>71.049596309111877</v>
      </c>
      <c r="V2449" s="189">
        <f t="shared" si="549"/>
        <v>3.6908881199538635</v>
      </c>
      <c r="W2449" s="189">
        <f>IFERROR(H2449/M2449,Tabla2[[#This Row],[CARGA PRODUCCION (ANIMALES/HA)]])</f>
        <v>3.4583821805392736</v>
      </c>
      <c r="X2449" s="190"/>
      <c r="Y2449" s="190"/>
      <c r="Z2449" s="190"/>
      <c r="AA2449" s="191"/>
      <c r="AB2449" s="188" t="str">
        <f t="shared" si="550"/>
        <v/>
      </c>
      <c r="AC2449" s="192" t="str">
        <f t="shared" si="541"/>
        <v/>
      </c>
      <c r="AD2449" s="185"/>
    </row>
    <row r="2450" spans="1:30">
      <c r="A2450" s="184">
        <v>45302</v>
      </c>
      <c r="B2450" s="185" t="s">
        <v>88</v>
      </c>
      <c r="C2450" s="185">
        <v>828</v>
      </c>
      <c r="D2450" s="185">
        <v>40</v>
      </c>
      <c r="E2450" s="185">
        <v>5</v>
      </c>
      <c r="F2450" s="185"/>
      <c r="G2450" s="185">
        <v>42</v>
      </c>
      <c r="H2450" s="185">
        <v>42</v>
      </c>
      <c r="I2450" s="185">
        <v>1</v>
      </c>
      <c r="J2450" s="185">
        <v>6</v>
      </c>
      <c r="K2450" s="185">
        <v>180</v>
      </c>
      <c r="L2450" s="185">
        <v>14</v>
      </c>
      <c r="M2450" s="186">
        <v>15</v>
      </c>
      <c r="N2450" s="187">
        <f>IF(Tabla2[[#This Row],[LECHE RETIRO DIA]]&lt;&gt;ISBLANK(Tabla2[[#This Row],[LECHE RETIRO DIA]]),SUM(Tabla2[[#This Row],[LECHE TANQUE DIA]:[LECHE RETIRO DIA]]),SUM(Tabla2[[#This Row],[LECHE TANQUE DIA]:[LECHE AUTOCONSUMO DIA]]))</f>
        <v>873</v>
      </c>
      <c r="O2450" s="188">
        <f t="shared" si="542"/>
        <v>0.94845360824742264</v>
      </c>
      <c r="P2450" s="189">
        <f t="shared" si="543"/>
        <v>20.785714285714285</v>
      </c>
      <c r="Q2450" s="189">
        <f t="shared" si="544"/>
        <v>19.714285714285715</v>
      </c>
      <c r="R2450" s="189">
        <f t="shared" si="545"/>
        <v>6.666666666666667</v>
      </c>
      <c r="S2450" s="189">
        <f t="shared" si="546"/>
        <v>4.8499999999999996</v>
      </c>
      <c r="T2450" s="189">
        <f t="shared" si="547"/>
        <v>4.2857142857142856</v>
      </c>
      <c r="U2450" s="189">
        <f t="shared" si="548"/>
        <v>62.357142857142854</v>
      </c>
      <c r="V2450" s="189">
        <f t="shared" si="549"/>
        <v>3</v>
      </c>
      <c r="W2450" s="189">
        <f>IFERROR(H2450/M2450,Tabla2[[#This Row],[CARGA PRODUCCION (ANIMALES/HA)]])</f>
        <v>2.8</v>
      </c>
      <c r="X2450" s="190"/>
      <c r="Y2450" s="190"/>
      <c r="Z2450" s="190"/>
      <c r="AA2450" s="191"/>
      <c r="AB2450" s="188" t="str">
        <f t="shared" si="550"/>
        <v/>
      </c>
      <c r="AC2450" s="192" t="str">
        <f t="shared" si="541"/>
        <v/>
      </c>
      <c r="AD2450" s="185"/>
    </row>
    <row r="2451" spans="1:30">
      <c r="A2451" s="184">
        <v>45303</v>
      </c>
      <c r="B2451" s="185" t="s">
        <v>81</v>
      </c>
      <c r="C2451" s="185">
        <v>2208</v>
      </c>
      <c r="D2451" s="185">
        <v>80</v>
      </c>
      <c r="E2451" s="185">
        <v>9</v>
      </c>
      <c r="F2451" s="185"/>
      <c r="G2451" s="185">
        <v>97</v>
      </c>
      <c r="H2451" s="185">
        <v>103</v>
      </c>
      <c r="I2451" s="185">
        <v>1</v>
      </c>
      <c r="J2451" s="185">
        <v>23</v>
      </c>
      <c r="K2451" s="185">
        <v>600</v>
      </c>
      <c r="L2451" s="185">
        <v>23.4</v>
      </c>
      <c r="M2451" s="186">
        <v>31.01</v>
      </c>
      <c r="N2451" s="187">
        <f>IF(Tabla2[[#This Row],[LECHE RETIRO DIA]]&lt;&gt;ISBLANK(Tabla2[[#This Row],[LECHE RETIRO DIA]]),SUM(Tabla2[[#This Row],[LECHE TANQUE DIA]:[LECHE RETIRO DIA]]),SUM(Tabla2[[#This Row],[LECHE TANQUE DIA]:[LECHE AUTOCONSUMO DIA]]))</f>
        <v>2297</v>
      </c>
      <c r="O2451" s="188">
        <f t="shared" si="542"/>
        <v>0.96125380931649973</v>
      </c>
      <c r="P2451" s="189">
        <f t="shared" si="543"/>
        <v>23.680412371134022</v>
      </c>
      <c r="Q2451" s="189">
        <f t="shared" si="544"/>
        <v>22.762886597938145</v>
      </c>
      <c r="R2451" s="189">
        <f t="shared" si="545"/>
        <v>3.4782608695652173</v>
      </c>
      <c r="S2451" s="189">
        <f t="shared" si="546"/>
        <v>3.8283333333333331</v>
      </c>
      <c r="T2451" s="189">
        <f t="shared" si="547"/>
        <v>6.1855670103092786</v>
      </c>
      <c r="U2451" s="189">
        <f t="shared" si="548"/>
        <v>98.162393162393172</v>
      </c>
      <c r="V2451" s="189">
        <f t="shared" si="549"/>
        <v>4.1452991452991457</v>
      </c>
      <c r="W2451" s="189">
        <f>IFERROR(H2451/M2451,Tabla2[[#This Row],[CARGA PRODUCCION (ANIMALES/HA)]])</f>
        <v>3.3215091905836824</v>
      </c>
      <c r="X2451" s="190"/>
      <c r="Y2451" s="190"/>
      <c r="Z2451" s="190"/>
      <c r="AA2451" s="191"/>
      <c r="AB2451" s="188" t="str">
        <f t="shared" si="550"/>
        <v/>
      </c>
      <c r="AC2451" s="192" t="str">
        <f t="shared" si="541"/>
        <v/>
      </c>
      <c r="AD2451" s="185"/>
    </row>
    <row r="2452" spans="1:30">
      <c r="A2452" s="184">
        <v>45303</v>
      </c>
      <c r="B2452" s="185" t="s">
        <v>83</v>
      </c>
      <c r="C2452" s="185">
        <v>2410</v>
      </c>
      <c r="D2452" s="185">
        <v>100</v>
      </c>
      <c r="E2452" s="185">
        <v>9</v>
      </c>
      <c r="F2452" s="185"/>
      <c r="G2452" s="185">
        <v>118</v>
      </c>
      <c r="H2452" s="185">
        <v>124</v>
      </c>
      <c r="I2452" s="185">
        <v>0</v>
      </c>
      <c r="J2452" s="185">
        <v>21</v>
      </c>
      <c r="K2452" s="185">
        <v>680</v>
      </c>
      <c r="L2452" s="185">
        <v>29.8</v>
      </c>
      <c r="M2452" s="186">
        <v>36.590000000000003</v>
      </c>
      <c r="N2452" s="187">
        <f>IF(Tabla2[[#This Row],[LECHE RETIRO DIA]]&lt;&gt;ISBLANK(Tabla2[[#This Row],[LECHE RETIRO DIA]]),SUM(Tabla2[[#This Row],[LECHE TANQUE DIA]:[LECHE RETIRO DIA]]),SUM(Tabla2[[#This Row],[LECHE TANQUE DIA]:[LECHE AUTOCONSUMO DIA]]))</f>
        <v>2519</v>
      </c>
      <c r="O2452" s="188">
        <f t="shared" si="542"/>
        <v>0.95672886065899165</v>
      </c>
      <c r="P2452" s="189">
        <f t="shared" si="543"/>
        <v>21.347457627118644</v>
      </c>
      <c r="Q2452" s="189">
        <f t="shared" si="544"/>
        <v>20.423728813559322</v>
      </c>
      <c r="R2452" s="189">
        <f t="shared" si="545"/>
        <v>4.7619047619047619</v>
      </c>
      <c r="S2452" s="189">
        <f t="shared" si="546"/>
        <v>3.7044117647058825</v>
      </c>
      <c r="T2452" s="189">
        <f t="shared" si="547"/>
        <v>5.7627118644067794</v>
      </c>
      <c r="U2452" s="189">
        <f t="shared" si="548"/>
        <v>84.53020134228187</v>
      </c>
      <c r="V2452" s="189">
        <f t="shared" si="549"/>
        <v>3.9597315436241609</v>
      </c>
      <c r="W2452" s="189">
        <f>IFERROR(H2452/M2452,Tabla2[[#This Row],[CARGA PRODUCCION (ANIMALES/HA)]])</f>
        <v>3.3889040721508605</v>
      </c>
      <c r="X2452" s="190"/>
      <c r="Y2452" s="190"/>
      <c r="Z2452" s="190"/>
      <c r="AA2452" s="191"/>
      <c r="AB2452" s="188" t="str">
        <f t="shared" si="550"/>
        <v/>
      </c>
      <c r="AC2452" s="192" t="str">
        <f t="shared" si="541"/>
        <v/>
      </c>
      <c r="AD2452" s="185"/>
    </row>
    <row r="2453" spans="1:30">
      <c r="A2453" s="184">
        <v>45303</v>
      </c>
      <c r="B2453" s="185" t="s">
        <v>85</v>
      </c>
      <c r="C2453" s="185">
        <v>1973</v>
      </c>
      <c r="D2453" s="185">
        <v>60</v>
      </c>
      <c r="E2453" s="185">
        <v>9</v>
      </c>
      <c r="F2453" s="185"/>
      <c r="G2453" s="185">
        <v>96</v>
      </c>
      <c r="H2453" s="185">
        <v>118</v>
      </c>
      <c r="I2453" s="185">
        <v>0</v>
      </c>
      <c r="J2453" s="185">
        <v>6</v>
      </c>
      <c r="K2453" s="185">
        <v>480</v>
      </c>
      <c r="L2453" s="185">
        <v>26.01</v>
      </c>
      <c r="M2453" s="186">
        <v>34.119999999999997</v>
      </c>
      <c r="N2453" s="187">
        <f>IF(Tabla2[[#This Row],[LECHE RETIRO DIA]]&lt;&gt;ISBLANK(Tabla2[[#This Row],[LECHE RETIRO DIA]]),SUM(Tabla2[[#This Row],[LECHE TANQUE DIA]:[LECHE RETIRO DIA]]),SUM(Tabla2[[#This Row],[LECHE TANQUE DIA]:[LECHE AUTOCONSUMO DIA]]))</f>
        <v>2042</v>
      </c>
      <c r="O2453" s="188">
        <f t="shared" si="542"/>
        <v>0.96620959843290888</v>
      </c>
      <c r="P2453" s="189">
        <f t="shared" si="543"/>
        <v>21.270833333333332</v>
      </c>
      <c r="Q2453" s="189">
        <f t="shared" si="544"/>
        <v>20.552083333333332</v>
      </c>
      <c r="R2453" s="189">
        <f t="shared" si="545"/>
        <v>10</v>
      </c>
      <c r="S2453" s="189">
        <f t="shared" si="546"/>
        <v>4.2541666666666664</v>
      </c>
      <c r="T2453" s="189">
        <f t="shared" si="547"/>
        <v>5</v>
      </c>
      <c r="U2453" s="189">
        <f t="shared" si="548"/>
        <v>78.508266051518646</v>
      </c>
      <c r="V2453" s="189">
        <f t="shared" si="549"/>
        <v>3.6908881199538635</v>
      </c>
      <c r="W2453" s="189">
        <f>IFERROR(H2453/M2453,Tabla2[[#This Row],[CARGA PRODUCCION (ANIMALES/HA)]])</f>
        <v>3.4583821805392736</v>
      </c>
      <c r="X2453" s="190"/>
      <c r="Y2453" s="190"/>
      <c r="Z2453" s="190"/>
      <c r="AA2453" s="191"/>
      <c r="AB2453" s="188" t="str">
        <f t="shared" si="550"/>
        <v/>
      </c>
      <c r="AC2453" s="192" t="str">
        <f t="shared" si="541"/>
        <v/>
      </c>
      <c r="AD2453" s="185"/>
    </row>
    <row r="2454" spans="1:30">
      <c r="A2454" s="184">
        <v>45303</v>
      </c>
      <c r="B2454" s="185" t="s">
        <v>88</v>
      </c>
      <c r="C2454" s="185">
        <v>719</v>
      </c>
      <c r="D2454" s="185">
        <v>40</v>
      </c>
      <c r="E2454" s="185">
        <v>5</v>
      </c>
      <c r="F2454" s="185"/>
      <c r="G2454" s="185">
        <v>42</v>
      </c>
      <c r="H2454" s="185">
        <v>42</v>
      </c>
      <c r="I2454" s="185">
        <v>1</v>
      </c>
      <c r="J2454" s="185">
        <v>6</v>
      </c>
      <c r="K2454" s="185">
        <v>180</v>
      </c>
      <c r="L2454" s="185">
        <v>14</v>
      </c>
      <c r="M2454" s="186">
        <v>15</v>
      </c>
      <c r="N2454" s="187">
        <f>IF(Tabla2[[#This Row],[LECHE RETIRO DIA]]&lt;&gt;ISBLANK(Tabla2[[#This Row],[LECHE RETIRO DIA]]),SUM(Tabla2[[#This Row],[LECHE TANQUE DIA]:[LECHE RETIRO DIA]]),SUM(Tabla2[[#This Row],[LECHE TANQUE DIA]:[LECHE AUTOCONSUMO DIA]]))</f>
        <v>764</v>
      </c>
      <c r="O2454" s="188">
        <f t="shared" si="542"/>
        <v>0.94109947643979053</v>
      </c>
      <c r="P2454" s="189">
        <f t="shared" si="543"/>
        <v>18.19047619047619</v>
      </c>
      <c r="Q2454" s="189">
        <f t="shared" si="544"/>
        <v>17.11904761904762</v>
      </c>
      <c r="R2454" s="189">
        <f t="shared" si="545"/>
        <v>6.666666666666667</v>
      </c>
      <c r="S2454" s="189">
        <f t="shared" si="546"/>
        <v>4.2444444444444445</v>
      </c>
      <c r="T2454" s="189">
        <f t="shared" si="547"/>
        <v>4.2857142857142856</v>
      </c>
      <c r="U2454" s="189">
        <f t="shared" si="548"/>
        <v>54.571428571428569</v>
      </c>
      <c r="V2454" s="189">
        <f t="shared" si="549"/>
        <v>3</v>
      </c>
      <c r="W2454" s="189">
        <f>IFERROR(H2454/M2454,Tabla2[[#This Row],[CARGA PRODUCCION (ANIMALES/HA)]])</f>
        <v>2.8</v>
      </c>
      <c r="X2454" s="190"/>
      <c r="Y2454" s="190"/>
      <c r="Z2454" s="190"/>
      <c r="AA2454" s="191"/>
      <c r="AB2454" s="188" t="str">
        <f t="shared" si="550"/>
        <v/>
      </c>
      <c r="AC2454" s="192" t="str">
        <f t="shared" ref="AC2454:AC2517" si="551">IFERROR(1-AB2454,"")</f>
        <v/>
      </c>
      <c r="AD2454" s="185"/>
    </row>
    <row r="2455" spans="1:30">
      <c r="A2455" s="184">
        <v>45304</v>
      </c>
      <c r="B2455" s="185" t="s">
        <v>81</v>
      </c>
      <c r="C2455" s="185">
        <v>2217</v>
      </c>
      <c r="D2455" s="185">
        <v>80</v>
      </c>
      <c r="E2455" s="185">
        <v>9</v>
      </c>
      <c r="F2455" s="185"/>
      <c r="G2455" s="185">
        <v>97</v>
      </c>
      <c r="H2455" s="185">
        <v>103</v>
      </c>
      <c r="I2455" s="185">
        <v>1</v>
      </c>
      <c r="J2455" s="185">
        <v>23</v>
      </c>
      <c r="K2455" s="185">
        <v>600</v>
      </c>
      <c r="L2455" s="185">
        <v>23.4</v>
      </c>
      <c r="M2455" s="186">
        <v>31.01</v>
      </c>
      <c r="N2455" s="187">
        <f>IF(Tabla2[[#This Row],[LECHE RETIRO DIA]]&lt;&gt;ISBLANK(Tabla2[[#This Row],[LECHE RETIRO DIA]]),SUM(Tabla2[[#This Row],[LECHE TANQUE DIA]:[LECHE RETIRO DIA]]),SUM(Tabla2[[#This Row],[LECHE TANQUE DIA]:[LECHE AUTOCONSUMO DIA]]))</f>
        <v>2306</v>
      </c>
      <c r="O2455" s="188">
        <f t="shared" si="542"/>
        <v>0.9614050303555941</v>
      </c>
      <c r="P2455" s="189">
        <f t="shared" si="543"/>
        <v>23.773195876288661</v>
      </c>
      <c r="Q2455" s="189">
        <f t="shared" si="544"/>
        <v>22.855670103092784</v>
      </c>
      <c r="R2455" s="189">
        <f t="shared" si="545"/>
        <v>3.4782608695652173</v>
      </c>
      <c r="S2455" s="189">
        <f t="shared" si="546"/>
        <v>3.8433333333333333</v>
      </c>
      <c r="T2455" s="189">
        <f t="shared" si="547"/>
        <v>6.1855670103092786</v>
      </c>
      <c r="U2455" s="189">
        <f t="shared" si="548"/>
        <v>98.547008547008559</v>
      </c>
      <c r="V2455" s="189">
        <f t="shared" si="549"/>
        <v>4.1452991452991457</v>
      </c>
      <c r="W2455" s="189">
        <f>IFERROR(H2455/M2455,Tabla2[[#This Row],[CARGA PRODUCCION (ANIMALES/HA)]])</f>
        <v>3.3215091905836824</v>
      </c>
      <c r="X2455" s="190"/>
      <c r="Y2455" s="190"/>
      <c r="Z2455" s="190"/>
      <c r="AA2455" s="191"/>
      <c r="AB2455" s="188" t="str">
        <f t="shared" si="550"/>
        <v/>
      </c>
      <c r="AC2455" s="192" t="str">
        <f t="shared" si="551"/>
        <v/>
      </c>
      <c r="AD2455" s="185"/>
    </row>
    <row r="2456" spans="1:30">
      <c r="A2456" s="184">
        <v>45304</v>
      </c>
      <c r="B2456" s="185" t="s">
        <v>83</v>
      </c>
      <c r="C2456" s="185">
        <v>2410</v>
      </c>
      <c r="D2456" s="185">
        <v>100</v>
      </c>
      <c r="E2456" s="185">
        <v>9</v>
      </c>
      <c r="F2456" s="185"/>
      <c r="G2456" s="185">
        <v>118</v>
      </c>
      <c r="H2456" s="185">
        <v>124</v>
      </c>
      <c r="I2456" s="185">
        <v>0</v>
      </c>
      <c r="J2456" s="185">
        <v>21</v>
      </c>
      <c r="K2456" s="185">
        <v>680</v>
      </c>
      <c r="L2456" s="185">
        <v>29.8</v>
      </c>
      <c r="M2456" s="186">
        <v>36.590000000000003</v>
      </c>
      <c r="N2456" s="187">
        <f>IF(Tabla2[[#This Row],[LECHE RETIRO DIA]]&lt;&gt;ISBLANK(Tabla2[[#This Row],[LECHE RETIRO DIA]]),SUM(Tabla2[[#This Row],[LECHE TANQUE DIA]:[LECHE RETIRO DIA]]),SUM(Tabla2[[#This Row],[LECHE TANQUE DIA]:[LECHE AUTOCONSUMO DIA]]))</f>
        <v>2519</v>
      </c>
      <c r="O2456" s="188">
        <f t="shared" si="542"/>
        <v>0.95672886065899165</v>
      </c>
      <c r="P2456" s="189">
        <f t="shared" si="543"/>
        <v>21.347457627118644</v>
      </c>
      <c r="Q2456" s="189">
        <f t="shared" si="544"/>
        <v>20.423728813559322</v>
      </c>
      <c r="R2456" s="189">
        <f t="shared" si="545"/>
        <v>4.7619047619047619</v>
      </c>
      <c r="S2456" s="189">
        <f t="shared" si="546"/>
        <v>3.7044117647058825</v>
      </c>
      <c r="T2456" s="189">
        <f t="shared" si="547"/>
        <v>5.7627118644067794</v>
      </c>
      <c r="U2456" s="189">
        <f t="shared" si="548"/>
        <v>84.53020134228187</v>
      </c>
      <c r="V2456" s="189">
        <f t="shared" si="549"/>
        <v>3.9597315436241609</v>
      </c>
      <c r="W2456" s="189">
        <f>IFERROR(H2456/M2456,Tabla2[[#This Row],[CARGA PRODUCCION (ANIMALES/HA)]])</f>
        <v>3.3889040721508605</v>
      </c>
      <c r="X2456" s="190"/>
      <c r="Y2456" s="190"/>
      <c r="Z2456" s="190"/>
      <c r="AA2456" s="191"/>
      <c r="AB2456" s="188" t="str">
        <f t="shared" si="550"/>
        <v/>
      </c>
      <c r="AC2456" s="192" t="str">
        <f t="shared" si="551"/>
        <v/>
      </c>
      <c r="AD2456" s="185"/>
    </row>
    <row r="2457" spans="1:30">
      <c r="A2457" s="184">
        <v>45304</v>
      </c>
      <c r="B2457" s="185" t="s">
        <v>85</v>
      </c>
      <c r="C2457" s="185">
        <v>1820</v>
      </c>
      <c r="D2457" s="185">
        <v>60</v>
      </c>
      <c r="E2457" s="185">
        <v>9</v>
      </c>
      <c r="F2457" s="185"/>
      <c r="G2457" s="185">
        <v>96</v>
      </c>
      <c r="H2457" s="185">
        <v>118</v>
      </c>
      <c r="I2457" s="185">
        <v>0</v>
      </c>
      <c r="J2457" s="185">
        <v>6</v>
      </c>
      <c r="K2457" s="185">
        <v>480</v>
      </c>
      <c r="L2457" s="185">
        <v>26.01</v>
      </c>
      <c r="M2457" s="186">
        <v>34.119999999999997</v>
      </c>
      <c r="N2457" s="187">
        <f>IF(Tabla2[[#This Row],[LECHE RETIRO DIA]]&lt;&gt;ISBLANK(Tabla2[[#This Row],[LECHE RETIRO DIA]]),SUM(Tabla2[[#This Row],[LECHE TANQUE DIA]:[LECHE RETIRO DIA]]),SUM(Tabla2[[#This Row],[LECHE TANQUE DIA]:[LECHE AUTOCONSUMO DIA]]))</f>
        <v>1889</v>
      </c>
      <c r="O2457" s="188">
        <f t="shared" si="542"/>
        <v>0.96347273689782953</v>
      </c>
      <c r="P2457" s="189">
        <f t="shared" si="543"/>
        <v>19.677083333333332</v>
      </c>
      <c r="Q2457" s="189">
        <f t="shared" si="544"/>
        <v>18.958333333333332</v>
      </c>
      <c r="R2457" s="189">
        <f t="shared" si="545"/>
        <v>10</v>
      </c>
      <c r="S2457" s="189">
        <f t="shared" si="546"/>
        <v>3.9354166666666668</v>
      </c>
      <c r="T2457" s="189">
        <f t="shared" si="547"/>
        <v>5</v>
      </c>
      <c r="U2457" s="189">
        <f t="shared" si="548"/>
        <v>72.625913110342168</v>
      </c>
      <c r="V2457" s="189">
        <f t="shared" si="549"/>
        <v>3.6908881199538635</v>
      </c>
      <c r="W2457" s="189">
        <f>IFERROR(H2457/M2457,Tabla2[[#This Row],[CARGA PRODUCCION (ANIMALES/HA)]])</f>
        <v>3.4583821805392736</v>
      </c>
      <c r="X2457" s="190"/>
      <c r="Y2457" s="190"/>
      <c r="Z2457" s="190"/>
      <c r="AA2457" s="191"/>
      <c r="AB2457" s="188" t="str">
        <f t="shared" si="550"/>
        <v/>
      </c>
      <c r="AC2457" s="192" t="str">
        <f t="shared" si="551"/>
        <v/>
      </c>
      <c r="AD2457" s="185"/>
    </row>
    <row r="2458" spans="1:30">
      <c r="A2458" s="184">
        <v>45304</v>
      </c>
      <c r="B2458" s="185" t="s">
        <v>88</v>
      </c>
      <c r="C2458" s="185">
        <v>845</v>
      </c>
      <c r="D2458" s="185">
        <v>40</v>
      </c>
      <c r="E2458" s="185">
        <v>5</v>
      </c>
      <c r="F2458" s="185"/>
      <c r="G2458" s="185">
        <v>42</v>
      </c>
      <c r="H2458" s="185">
        <v>42</v>
      </c>
      <c r="I2458" s="185">
        <v>1</v>
      </c>
      <c r="J2458" s="185">
        <v>6</v>
      </c>
      <c r="K2458" s="185">
        <v>180</v>
      </c>
      <c r="L2458" s="185">
        <v>14</v>
      </c>
      <c r="M2458" s="186">
        <v>15</v>
      </c>
      <c r="N2458" s="187">
        <f>IF(Tabla2[[#This Row],[LECHE RETIRO DIA]]&lt;&gt;ISBLANK(Tabla2[[#This Row],[LECHE RETIRO DIA]]),SUM(Tabla2[[#This Row],[LECHE TANQUE DIA]:[LECHE RETIRO DIA]]),SUM(Tabla2[[#This Row],[LECHE TANQUE DIA]:[LECHE AUTOCONSUMO DIA]]))</f>
        <v>890</v>
      </c>
      <c r="O2458" s="188">
        <f t="shared" si="542"/>
        <v>0.949438202247191</v>
      </c>
      <c r="P2458" s="189">
        <f t="shared" si="543"/>
        <v>21.19047619047619</v>
      </c>
      <c r="Q2458" s="189">
        <f t="shared" si="544"/>
        <v>20.11904761904762</v>
      </c>
      <c r="R2458" s="189">
        <f t="shared" si="545"/>
        <v>6.666666666666667</v>
      </c>
      <c r="S2458" s="189">
        <f t="shared" si="546"/>
        <v>4.9444444444444446</v>
      </c>
      <c r="T2458" s="189">
        <f t="shared" si="547"/>
        <v>4.2857142857142856</v>
      </c>
      <c r="U2458" s="189">
        <f t="shared" si="548"/>
        <v>63.571428571428569</v>
      </c>
      <c r="V2458" s="189">
        <f t="shared" si="549"/>
        <v>3</v>
      </c>
      <c r="W2458" s="189">
        <f>IFERROR(H2458/M2458,Tabla2[[#This Row],[CARGA PRODUCCION (ANIMALES/HA)]])</f>
        <v>2.8</v>
      </c>
      <c r="X2458" s="190"/>
      <c r="Y2458" s="190"/>
      <c r="Z2458" s="190"/>
      <c r="AA2458" s="191"/>
      <c r="AB2458" s="188" t="str">
        <f t="shared" si="550"/>
        <v/>
      </c>
      <c r="AC2458" s="192" t="str">
        <f t="shared" si="551"/>
        <v/>
      </c>
      <c r="AD2458" s="185"/>
    </row>
    <row r="2459" spans="1:30">
      <c r="A2459" s="184">
        <v>45305</v>
      </c>
      <c r="B2459" s="185" t="s">
        <v>81</v>
      </c>
      <c r="C2459" s="185">
        <v>2274</v>
      </c>
      <c r="D2459" s="185">
        <v>80</v>
      </c>
      <c r="E2459" s="185">
        <v>9</v>
      </c>
      <c r="F2459" s="185"/>
      <c r="G2459" s="185">
        <v>97</v>
      </c>
      <c r="H2459" s="185">
        <v>103</v>
      </c>
      <c r="I2459" s="185">
        <v>1</v>
      </c>
      <c r="J2459" s="185">
        <v>23</v>
      </c>
      <c r="K2459" s="185">
        <v>600</v>
      </c>
      <c r="L2459" s="185">
        <v>23.4</v>
      </c>
      <c r="M2459" s="186">
        <v>31.01</v>
      </c>
      <c r="N2459" s="187">
        <f>IF(Tabla2[[#This Row],[LECHE RETIRO DIA]]&lt;&gt;ISBLANK(Tabla2[[#This Row],[LECHE RETIRO DIA]]),SUM(Tabla2[[#This Row],[LECHE TANQUE DIA]:[LECHE RETIRO DIA]]),SUM(Tabla2[[#This Row],[LECHE TANQUE DIA]:[LECHE AUTOCONSUMO DIA]]))</f>
        <v>2363</v>
      </c>
      <c r="O2459" s="188">
        <f t="shared" si="542"/>
        <v>0.96233601354210752</v>
      </c>
      <c r="P2459" s="189">
        <f t="shared" si="543"/>
        <v>24.36082474226804</v>
      </c>
      <c r="Q2459" s="189">
        <f t="shared" si="544"/>
        <v>23.443298969072163</v>
      </c>
      <c r="R2459" s="189">
        <f t="shared" si="545"/>
        <v>3.4782608695652173</v>
      </c>
      <c r="S2459" s="189">
        <f t="shared" si="546"/>
        <v>3.9383333333333335</v>
      </c>
      <c r="T2459" s="189">
        <f t="shared" si="547"/>
        <v>6.1855670103092786</v>
      </c>
      <c r="U2459" s="189">
        <f t="shared" si="548"/>
        <v>100.98290598290599</v>
      </c>
      <c r="V2459" s="189">
        <f t="shared" si="549"/>
        <v>4.1452991452991457</v>
      </c>
      <c r="W2459" s="189">
        <f>IFERROR(H2459/M2459,Tabla2[[#This Row],[CARGA PRODUCCION (ANIMALES/HA)]])</f>
        <v>3.3215091905836824</v>
      </c>
      <c r="X2459" s="190"/>
      <c r="Y2459" s="190"/>
      <c r="Z2459" s="190"/>
      <c r="AA2459" s="191"/>
      <c r="AB2459" s="188" t="str">
        <f t="shared" si="550"/>
        <v/>
      </c>
      <c r="AC2459" s="192" t="str">
        <f t="shared" si="551"/>
        <v/>
      </c>
      <c r="AD2459" s="185"/>
    </row>
    <row r="2460" spans="1:30">
      <c r="A2460" s="184">
        <v>45305</v>
      </c>
      <c r="B2460" s="185" t="s">
        <v>83</v>
      </c>
      <c r="C2460" s="185">
        <v>2410</v>
      </c>
      <c r="D2460" s="185">
        <v>100</v>
      </c>
      <c r="E2460" s="185">
        <v>9</v>
      </c>
      <c r="F2460" s="185"/>
      <c r="G2460" s="185">
        <v>119</v>
      </c>
      <c r="H2460" s="185">
        <v>124</v>
      </c>
      <c r="I2460" s="185">
        <v>0</v>
      </c>
      <c r="J2460" s="185">
        <v>21</v>
      </c>
      <c r="K2460" s="185">
        <v>680</v>
      </c>
      <c r="L2460" s="185">
        <v>29.8</v>
      </c>
      <c r="M2460" s="186">
        <v>36.590000000000003</v>
      </c>
      <c r="N2460" s="187">
        <f>IF(Tabla2[[#This Row],[LECHE RETIRO DIA]]&lt;&gt;ISBLANK(Tabla2[[#This Row],[LECHE RETIRO DIA]]),SUM(Tabla2[[#This Row],[LECHE TANQUE DIA]:[LECHE RETIRO DIA]]),SUM(Tabla2[[#This Row],[LECHE TANQUE DIA]:[LECHE AUTOCONSUMO DIA]]))</f>
        <v>2519</v>
      </c>
      <c r="O2460" s="188">
        <f t="shared" si="542"/>
        <v>0.95672886065899165</v>
      </c>
      <c r="P2460" s="189">
        <f t="shared" si="543"/>
        <v>21.168067226890756</v>
      </c>
      <c r="Q2460" s="189">
        <f t="shared" si="544"/>
        <v>20.252100840336134</v>
      </c>
      <c r="R2460" s="189">
        <f t="shared" si="545"/>
        <v>4.7619047619047619</v>
      </c>
      <c r="S2460" s="189">
        <f t="shared" si="546"/>
        <v>3.7044117647058825</v>
      </c>
      <c r="T2460" s="189">
        <f t="shared" si="547"/>
        <v>5.7142857142857144</v>
      </c>
      <c r="U2460" s="189">
        <f t="shared" si="548"/>
        <v>84.53020134228187</v>
      </c>
      <c r="V2460" s="189">
        <f t="shared" si="549"/>
        <v>3.9932885906040267</v>
      </c>
      <c r="W2460" s="189">
        <f>IFERROR(H2460/M2460,Tabla2[[#This Row],[CARGA PRODUCCION (ANIMALES/HA)]])</f>
        <v>3.3889040721508605</v>
      </c>
      <c r="X2460" s="190"/>
      <c r="Y2460" s="190"/>
      <c r="Z2460" s="190"/>
      <c r="AA2460" s="191"/>
      <c r="AB2460" s="188" t="str">
        <f t="shared" si="550"/>
        <v/>
      </c>
      <c r="AC2460" s="192" t="str">
        <f t="shared" si="551"/>
        <v/>
      </c>
      <c r="AD2460" s="185"/>
    </row>
    <row r="2461" spans="1:30">
      <c r="A2461" s="184">
        <v>45305</v>
      </c>
      <c r="B2461" s="185" t="s">
        <v>85</v>
      </c>
      <c r="C2461" s="185">
        <v>1874</v>
      </c>
      <c r="D2461" s="185">
        <v>60</v>
      </c>
      <c r="E2461" s="185">
        <v>9</v>
      </c>
      <c r="F2461" s="185"/>
      <c r="G2461" s="185">
        <v>96</v>
      </c>
      <c r="H2461" s="185">
        <v>118</v>
      </c>
      <c r="I2461" s="185">
        <v>0</v>
      </c>
      <c r="J2461" s="185">
        <v>6</v>
      </c>
      <c r="K2461" s="185">
        <v>480</v>
      </c>
      <c r="L2461" s="185">
        <v>26.01</v>
      </c>
      <c r="M2461" s="186">
        <v>34.119999999999997</v>
      </c>
      <c r="N2461" s="187">
        <f>IF(Tabla2[[#This Row],[LECHE RETIRO DIA]]&lt;&gt;ISBLANK(Tabla2[[#This Row],[LECHE RETIRO DIA]]),SUM(Tabla2[[#This Row],[LECHE TANQUE DIA]:[LECHE RETIRO DIA]]),SUM(Tabla2[[#This Row],[LECHE TANQUE DIA]:[LECHE AUTOCONSUMO DIA]]))</f>
        <v>1943</v>
      </c>
      <c r="O2461" s="188">
        <f t="shared" si="542"/>
        <v>0.96448790530108075</v>
      </c>
      <c r="P2461" s="189">
        <f t="shared" si="543"/>
        <v>20.239583333333332</v>
      </c>
      <c r="Q2461" s="189">
        <f t="shared" si="544"/>
        <v>19.520833333333332</v>
      </c>
      <c r="R2461" s="189">
        <f t="shared" si="545"/>
        <v>10</v>
      </c>
      <c r="S2461" s="189">
        <f t="shared" si="546"/>
        <v>4.0479166666666666</v>
      </c>
      <c r="T2461" s="189">
        <f t="shared" si="547"/>
        <v>5</v>
      </c>
      <c r="U2461" s="189">
        <f t="shared" si="548"/>
        <v>74.702037677816222</v>
      </c>
      <c r="V2461" s="189">
        <f t="shared" si="549"/>
        <v>3.6908881199538635</v>
      </c>
      <c r="W2461" s="189">
        <f>IFERROR(H2461/M2461,Tabla2[[#This Row],[CARGA PRODUCCION (ANIMALES/HA)]])</f>
        <v>3.4583821805392736</v>
      </c>
      <c r="X2461" s="190"/>
      <c r="Y2461" s="190"/>
      <c r="Z2461" s="190"/>
      <c r="AA2461" s="191"/>
      <c r="AB2461" s="188" t="str">
        <f t="shared" si="550"/>
        <v/>
      </c>
      <c r="AC2461" s="192" t="str">
        <f t="shared" si="551"/>
        <v/>
      </c>
      <c r="AD2461" s="185"/>
    </row>
    <row r="2462" spans="1:30">
      <c r="A2462" s="184">
        <v>45305</v>
      </c>
      <c r="B2462" s="185" t="s">
        <v>88</v>
      </c>
      <c r="C2462" s="185">
        <v>736</v>
      </c>
      <c r="D2462" s="185">
        <v>40</v>
      </c>
      <c r="E2462" s="185">
        <v>5</v>
      </c>
      <c r="F2462" s="185"/>
      <c r="G2462" s="185">
        <v>42</v>
      </c>
      <c r="H2462" s="185">
        <v>42</v>
      </c>
      <c r="I2462" s="185">
        <v>1</v>
      </c>
      <c r="J2462" s="185">
        <v>6</v>
      </c>
      <c r="K2462" s="185">
        <v>180</v>
      </c>
      <c r="L2462" s="185">
        <v>14</v>
      </c>
      <c r="M2462" s="186">
        <v>15</v>
      </c>
      <c r="N2462" s="187">
        <f>IF(Tabla2[[#This Row],[LECHE RETIRO DIA]]&lt;&gt;ISBLANK(Tabla2[[#This Row],[LECHE RETIRO DIA]]),SUM(Tabla2[[#This Row],[LECHE TANQUE DIA]:[LECHE RETIRO DIA]]),SUM(Tabla2[[#This Row],[LECHE TANQUE DIA]:[LECHE AUTOCONSUMO DIA]]))</f>
        <v>781</v>
      </c>
      <c r="O2462" s="188">
        <f t="shared" si="542"/>
        <v>0.94238156209987201</v>
      </c>
      <c r="P2462" s="189">
        <f t="shared" si="543"/>
        <v>18.595238095238095</v>
      </c>
      <c r="Q2462" s="189">
        <f t="shared" si="544"/>
        <v>17.523809523809526</v>
      </c>
      <c r="R2462" s="189">
        <f t="shared" si="545"/>
        <v>6.666666666666667</v>
      </c>
      <c r="S2462" s="189">
        <f t="shared" si="546"/>
        <v>4.3388888888888886</v>
      </c>
      <c r="T2462" s="189">
        <f t="shared" si="547"/>
        <v>4.2857142857142856</v>
      </c>
      <c r="U2462" s="189">
        <f t="shared" si="548"/>
        <v>55.785714285714285</v>
      </c>
      <c r="V2462" s="189">
        <f t="shared" si="549"/>
        <v>3</v>
      </c>
      <c r="W2462" s="189">
        <f>IFERROR(H2462/M2462,Tabla2[[#This Row],[CARGA PRODUCCION (ANIMALES/HA)]])</f>
        <v>2.8</v>
      </c>
      <c r="X2462" s="190"/>
      <c r="Y2462" s="190"/>
      <c r="Z2462" s="190"/>
      <c r="AA2462" s="191"/>
      <c r="AB2462" s="188" t="str">
        <f t="shared" si="550"/>
        <v/>
      </c>
      <c r="AC2462" s="192" t="str">
        <f t="shared" si="551"/>
        <v/>
      </c>
      <c r="AD2462" s="185"/>
    </row>
    <row r="2463" spans="1:30">
      <c r="A2463" s="248">
        <v>45306</v>
      </c>
      <c r="B2463" s="249" t="s">
        <v>81</v>
      </c>
      <c r="C2463" s="249">
        <v>2274</v>
      </c>
      <c r="D2463" s="249">
        <v>80</v>
      </c>
      <c r="E2463" s="249">
        <v>9</v>
      </c>
      <c r="F2463" s="249" t="s">
        <v>188</v>
      </c>
      <c r="G2463" s="185">
        <v>97</v>
      </c>
      <c r="H2463" s="185">
        <v>103</v>
      </c>
      <c r="I2463" s="185">
        <v>1</v>
      </c>
      <c r="J2463" s="185">
        <v>23</v>
      </c>
      <c r="K2463" s="185">
        <v>600</v>
      </c>
      <c r="L2463" s="185">
        <v>23.4</v>
      </c>
      <c r="M2463" s="186">
        <v>31.01</v>
      </c>
      <c r="N2463" s="187">
        <f>IF(Tabla2[[#This Row],[LECHE RETIRO DIA]]&lt;&gt;ISBLANK(Tabla2[[#This Row],[LECHE RETIRO DIA]]),SUM(Tabla2[[#This Row],[LECHE TANQUE DIA]:[LECHE RETIRO DIA]]),SUM(Tabla2[[#This Row],[LECHE TANQUE DIA]:[LECHE AUTOCONSUMO DIA]]))</f>
        <v>2363</v>
      </c>
      <c r="O2463" s="188">
        <f t="shared" si="542"/>
        <v>0.96233601354210752</v>
      </c>
      <c r="P2463" s="189">
        <f t="shared" si="543"/>
        <v>24.36082474226804</v>
      </c>
      <c r="Q2463" s="189">
        <f t="shared" si="544"/>
        <v>23.443298969072163</v>
      </c>
      <c r="R2463" s="189">
        <f t="shared" si="545"/>
        <v>3.4782608695652173</v>
      </c>
      <c r="S2463" s="189">
        <f t="shared" si="546"/>
        <v>3.9383333333333335</v>
      </c>
      <c r="T2463" s="189">
        <f t="shared" si="547"/>
        <v>6.1855670103092786</v>
      </c>
      <c r="U2463" s="189">
        <f t="shared" si="548"/>
        <v>100.98290598290599</v>
      </c>
      <c r="V2463" s="189">
        <f t="shared" si="549"/>
        <v>4.1452991452991457</v>
      </c>
      <c r="W2463" s="189">
        <f>IFERROR(H2463/M2463,Tabla2[[#This Row],[CARGA PRODUCCION (ANIMALES/HA)]])</f>
        <v>3.3215091905836824</v>
      </c>
      <c r="X2463" s="190"/>
      <c r="Y2463" s="190"/>
      <c r="Z2463" s="190"/>
      <c r="AA2463" s="191"/>
      <c r="AB2463" s="188" t="str">
        <f t="shared" si="550"/>
        <v/>
      </c>
      <c r="AC2463" s="192" t="str">
        <f t="shared" si="551"/>
        <v/>
      </c>
      <c r="AD2463" s="185"/>
    </row>
    <row r="2464" spans="1:30">
      <c r="A2464" s="184">
        <v>45306</v>
      </c>
      <c r="B2464" s="185" t="s">
        <v>83</v>
      </c>
      <c r="C2464" s="185">
        <v>2420</v>
      </c>
      <c r="D2464" s="185">
        <v>100</v>
      </c>
      <c r="E2464" s="185">
        <v>9</v>
      </c>
      <c r="F2464" s="185"/>
      <c r="G2464" s="185">
        <v>119</v>
      </c>
      <c r="H2464" s="185">
        <v>124</v>
      </c>
      <c r="I2464" s="185">
        <v>0</v>
      </c>
      <c r="J2464" s="185">
        <v>21</v>
      </c>
      <c r="K2464" s="185">
        <v>680</v>
      </c>
      <c r="L2464" s="185">
        <v>29.8</v>
      </c>
      <c r="M2464" s="186">
        <v>36.590000000000003</v>
      </c>
      <c r="N2464" s="187">
        <f>IF(Tabla2[[#This Row],[LECHE RETIRO DIA]]&lt;&gt;ISBLANK(Tabla2[[#This Row],[LECHE RETIRO DIA]]),SUM(Tabla2[[#This Row],[LECHE TANQUE DIA]:[LECHE RETIRO DIA]]),SUM(Tabla2[[#This Row],[LECHE TANQUE DIA]:[LECHE AUTOCONSUMO DIA]]))</f>
        <v>2529</v>
      </c>
      <c r="O2464" s="188">
        <f t="shared" si="542"/>
        <v>0.95689996045867931</v>
      </c>
      <c r="P2464" s="189">
        <f t="shared" si="543"/>
        <v>21.252100840336134</v>
      </c>
      <c r="Q2464" s="189">
        <f t="shared" si="544"/>
        <v>20.336134453781511</v>
      </c>
      <c r="R2464" s="189">
        <f t="shared" si="545"/>
        <v>4.7619047619047619</v>
      </c>
      <c r="S2464" s="189">
        <f t="shared" si="546"/>
        <v>3.7191176470588236</v>
      </c>
      <c r="T2464" s="189">
        <f t="shared" si="547"/>
        <v>5.7142857142857144</v>
      </c>
      <c r="U2464" s="189">
        <f t="shared" si="548"/>
        <v>84.865771812080538</v>
      </c>
      <c r="V2464" s="189">
        <f t="shared" si="549"/>
        <v>3.9932885906040267</v>
      </c>
      <c r="W2464" s="189">
        <f>IFERROR(H2464/M2464,Tabla2[[#This Row],[CARGA PRODUCCION (ANIMALES/HA)]])</f>
        <v>3.3889040721508605</v>
      </c>
      <c r="X2464" s="190"/>
      <c r="Y2464" s="190"/>
      <c r="Z2464" s="190"/>
      <c r="AA2464" s="191"/>
      <c r="AB2464" s="188" t="str">
        <f t="shared" si="550"/>
        <v/>
      </c>
      <c r="AC2464" s="192" t="str">
        <f t="shared" si="551"/>
        <v/>
      </c>
      <c r="AD2464" s="185"/>
    </row>
    <row r="2465" spans="1:30">
      <c r="A2465" s="184">
        <v>45306</v>
      </c>
      <c r="B2465" s="185" t="s">
        <v>85</v>
      </c>
      <c r="C2465" s="185">
        <v>1808</v>
      </c>
      <c r="D2465" s="185">
        <v>60</v>
      </c>
      <c r="E2465" s="185">
        <v>9</v>
      </c>
      <c r="F2465" s="185"/>
      <c r="G2465" s="185">
        <v>96</v>
      </c>
      <c r="H2465" s="185">
        <v>118</v>
      </c>
      <c r="I2465" s="185">
        <v>0</v>
      </c>
      <c r="J2465" s="185">
        <v>6</v>
      </c>
      <c r="K2465" s="185">
        <v>480</v>
      </c>
      <c r="L2465" s="185">
        <v>26.01</v>
      </c>
      <c r="M2465" s="186">
        <v>34.119999999999997</v>
      </c>
      <c r="N2465" s="187">
        <f>IF(Tabla2[[#This Row],[LECHE RETIRO DIA]]&lt;&gt;ISBLANK(Tabla2[[#This Row],[LECHE RETIRO DIA]]),SUM(Tabla2[[#This Row],[LECHE TANQUE DIA]:[LECHE RETIRO DIA]]),SUM(Tabla2[[#This Row],[LECHE TANQUE DIA]:[LECHE AUTOCONSUMO DIA]]))</f>
        <v>1877</v>
      </c>
      <c r="O2465" s="188">
        <f t="shared" si="542"/>
        <v>0.96323921150772507</v>
      </c>
      <c r="P2465" s="189">
        <f t="shared" si="543"/>
        <v>19.552083333333332</v>
      </c>
      <c r="Q2465" s="189">
        <f t="shared" si="544"/>
        <v>18.833333333333332</v>
      </c>
      <c r="R2465" s="189">
        <f t="shared" si="545"/>
        <v>10</v>
      </c>
      <c r="S2465" s="189">
        <f t="shared" si="546"/>
        <v>3.9104166666666669</v>
      </c>
      <c r="T2465" s="189">
        <f t="shared" si="547"/>
        <v>5</v>
      </c>
      <c r="U2465" s="189">
        <f t="shared" si="548"/>
        <v>72.164552095347943</v>
      </c>
      <c r="V2465" s="189">
        <f t="shared" si="549"/>
        <v>3.6908881199538635</v>
      </c>
      <c r="W2465" s="189">
        <f>IFERROR(H2465/M2465,Tabla2[[#This Row],[CARGA PRODUCCION (ANIMALES/HA)]])</f>
        <v>3.4583821805392736</v>
      </c>
      <c r="X2465" s="190"/>
      <c r="Y2465" s="190"/>
      <c r="Z2465" s="190"/>
      <c r="AA2465" s="191"/>
      <c r="AB2465" s="188" t="str">
        <f t="shared" si="550"/>
        <v/>
      </c>
      <c r="AC2465" s="192" t="str">
        <f t="shared" si="551"/>
        <v/>
      </c>
      <c r="AD2465" s="185"/>
    </row>
    <row r="2466" spans="1:30">
      <c r="A2466" s="184">
        <v>45306</v>
      </c>
      <c r="B2466" s="185" t="s">
        <v>88</v>
      </c>
      <c r="C2466" s="185">
        <v>769</v>
      </c>
      <c r="D2466" s="185">
        <v>40</v>
      </c>
      <c r="E2466" s="185">
        <v>5</v>
      </c>
      <c r="F2466" s="185"/>
      <c r="G2466" s="185">
        <v>42</v>
      </c>
      <c r="H2466" s="185">
        <v>42</v>
      </c>
      <c r="I2466" s="185">
        <v>1</v>
      </c>
      <c r="J2466" s="185">
        <v>6</v>
      </c>
      <c r="K2466" s="185">
        <v>180</v>
      </c>
      <c r="L2466" s="185">
        <v>14</v>
      </c>
      <c r="M2466" s="186">
        <v>15</v>
      </c>
      <c r="N2466" s="187">
        <f>IF(Tabla2[[#This Row],[LECHE RETIRO DIA]]&lt;&gt;ISBLANK(Tabla2[[#This Row],[LECHE RETIRO DIA]]),SUM(Tabla2[[#This Row],[LECHE TANQUE DIA]:[LECHE RETIRO DIA]]),SUM(Tabla2[[#This Row],[LECHE TANQUE DIA]:[LECHE AUTOCONSUMO DIA]]))</f>
        <v>814</v>
      </c>
      <c r="O2466" s="188">
        <f t="shared" si="542"/>
        <v>0.94471744471744468</v>
      </c>
      <c r="P2466" s="189">
        <f t="shared" si="543"/>
        <v>19.38095238095238</v>
      </c>
      <c r="Q2466" s="189">
        <f t="shared" si="544"/>
        <v>18.30952380952381</v>
      </c>
      <c r="R2466" s="189">
        <f t="shared" si="545"/>
        <v>6.666666666666667</v>
      </c>
      <c r="S2466" s="189">
        <f t="shared" si="546"/>
        <v>4.5222222222222221</v>
      </c>
      <c r="T2466" s="189">
        <f t="shared" si="547"/>
        <v>4.2857142857142856</v>
      </c>
      <c r="U2466" s="189">
        <f t="shared" si="548"/>
        <v>58.142857142857146</v>
      </c>
      <c r="V2466" s="189">
        <f t="shared" si="549"/>
        <v>3</v>
      </c>
      <c r="W2466" s="189">
        <f>IFERROR(H2466/M2466,Tabla2[[#This Row],[CARGA PRODUCCION (ANIMALES/HA)]])</f>
        <v>2.8</v>
      </c>
      <c r="X2466" s="190"/>
      <c r="Y2466" s="190"/>
      <c r="Z2466" s="190"/>
      <c r="AA2466" s="191"/>
      <c r="AB2466" s="188" t="str">
        <f t="shared" si="550"/>
        <v/>
      </c>
      <c r="AC2466" s="192" t="str">
        <f t="shared" si="551"/>
        <v/>
      </c>
      <c r="AD2466" s="185"/>
    </row>
    <row r="2467" spans="1:30">
      <c r="A2467" s="184">
        <v>45307</v>
      </c>
      <c r="B2467" s="185" t="s">
        <v>81</v>
      </c>
      <c r="C2467" s="185">
        <v>2260</v>
      </c>
      <c r="D2467" s="185">
        <v>80</v>
      </c>
      <c r="E2467" s="185">
        <v>9</v>
      </c>
      <c r="F2467" s="185"/>
      <c r="G2467" s="185">
        <v>97</v>
      </c>
      <c r="H2467" s="185">
        <v>103</v>
      </c>
      <c r="I2467" s="185">
        <v>1</v>
      </c>
      <c r="J2467" s="185">
        <v>23</v>
      </c>
      <c r="K2467" s="185">
        <v>600</v>
      </c>
      <c r="L2467" s="185">
        <v>23.4</v>
      </c>
      <c r="M2467" s="186">
        <v>31.01</v>
      </c>
      <c r="N2467" s="187">
        <f>IF(Tabla2[[#This Row],[LECHE RETIRO DIA]]&lt;&gt;ISBLANK(Tabla2[[#This Row],[LECHE RETIRO DIA]]),SUM(Tabla2[[#This Row],[LECHE TANQUE DIA]:[LECHE RETIRO DIA]]),SUM(Tabla2[[#This Row],[LECHE TANQUE DIA]:[LECHE AUTOCONSUMO DIA]]))</f>
        <v>2349</v>
      </c>
      <c r="O2467" s="188">
        <f t="shared" si="542"/>
        <v>0.96211153682418049</v>
      </c>
      <c r="P2467" s="189">
        <f t="shared" si="543"/>
        <v>24.216494845360824</v>
      </c>
      <c r="Q2467" s="189">
        <f t="shared" si="544"/>
        <v>23.298969072164947</v>
      </c>
      <c r="R2467" s="189">
        <f t="shared" si="545"/>
        <v>3.4782608695652173</v>
      </c>
      <c r="S2467" s="189">
        <f t="shared" si="546"/>
        <v>3.915</v>
      </c>
      <c r="T2467" s="189">
        <f t="shared" si="547"/>
        <v>6.1855670103092786</v>
      </c>
      <c r="U2467" s="189">
        <f t="shared" si="548"/>
        <v>100.38461538461539</v>
      </c>
      <c r="V2467" s="189">
        <f t="shared" si="549"/>
        <v>4.1452991452991457</v>
      </c>
      <c r="W2467" s="189">
        <f>IFERROR(H2467/M2467,Tabla2[[#This Row],[CARGA PRODUCCION (ANIMALES/HA)]])</f>
        <v>3.3215091905836824</v>
      </c>
      <c r="X2467" s="190"/>
      <c r="Y2467" s="190"/>
      <c r="Z2467" s="190"/>
      <c r="AA2467" s="191"/>
      <c r="AB2467" s="188" t="str">
        <f t="shared" si="550"/>
        <v/>
      </c>
      <c r="AC2467" s="192" t="str">
        <f t="shared" si="551"/>
        <v/>
      </c>
      <c r="AD2467" s="185"/>
    </row>
    <row r="2468" spans="1:30">
      <c r="A2468" s="184">
        <v>45307</v>
      </c>
      <c r="B2468" s="185" t="s">
        <v>83</v>
      </c>
      <c r="C2468" s="185">
        <v>2429</v>
      </c>
      <c r="D2468" s="185">
        <v>100</v>
      </c>
      <c r="E2468" s="185">
        <v>9</v>
      </c>
      <c r="F2468" s="185"/>
      <c r="G2468" s="185">
        <v>119</v>
      </c>
      <c r="H2468" s="185">
        <v>134</v>
      </c>
      <c r="I2468" s="185">
        <v>2</v>
      </c>
      <c r="J2468" s="185">
        <v>23</v>
      </c>
      <c r="K2468" s="185">
        <v>680</v>
      </c>
      <c r="L2468" s="185">
        <v>29.8</v>
      </c>
      <c r="M2468" s="186">
        <v>36.590000000000003</v>
      </c>
      <c r="N2468" s="187">
        <f>IF(Tabla2[[#This Row],[LECHE RETIRO DIA]]&lt;&gt;ISBLANK(Tabla2[[#This Row],[LECHE RETIRO DIA]]),SUM(Tabla2[[#This Row],[LECHE TANQUE DIA]:[LECHE RETIRO DIA]]),SUM(Tabla2[[#This Row],[LECHE TANQUE DIA]:[LECHE AUTOCONSUMO DIA]]))</f>
        <v>2538</v>
      </c>
      <c r="O2468" s="188">
        <f t="shared" si="542"/>
        <v>0.95705279747832939</v>
      </c>
      <c r="P2468" s="189">
        <f t="shared" si="543"/>
        <v>21.327731092436974</v>
      </c>
      <c r="Q2468" s="189">
        <f t="shared" si="544"/>
        <v>20.411764705882351</v>
      </c>
      <c r="R2468" s="189">
        <f t="shared" si="545"/>
        <v>4.3478260869565215</v>
      </c>
      <c r="S2468" s="189">
        <f t="shared" si="546"/>
        <v>3.7323529411764707</v>
      </c>
      <c r="T2468" s="189">
        <f t="shared" si="547"/>
        <v>5.7142857142857144</v>
      </c>
      <c r="U2468" s="189">
        <f t="shared" si="548"/>
        <v>85.167785234899327</v>
      </c>
      <c r="V2468" s="189">
        <f t="shared" si="549"/>
        <v>3.9932885906040267</v>
      </c>
      <c r="W2468" s="189">
        <f>IFERROR(H2468/M2468,Tabla2[[#This Row],[CARGA PRODUCCION (ANIMALES/HA)]])</f>
        <v>3.6622027876468977</v>
      </c>
      <c r="X2468" s="190"/>
      <c r="Y2468" s="190"/>
      <c r="Z2468" s="190"/>
      <c r="AA2468" s="191"/>
      <c r="AB2468" s="188" t="str">
        <f t="shared" si="550"/>
        <v/>
      </c>
      <c r="AC2468" s="192" t="str">
        <f t="shared" si="551"/>
        <v/>
      </c>
      <c r="AD2468" s="185"/>
    </row>
    <row r="2469" spans="1:30">
      <c r="A2469" s="184">
        <v>45307</v>
      </c>
      <c r="B2469" s="185" t="s">
        <v>85</v>
      </c>
      <c r="C2469" s="185">
        <v>1853</v>
      </c>
      <c r="D2469" s="185">
        <v>60</v>
      </c>
      <c r="E2469" s="185">
        <v>9</v>
      </c>
      <c r="F2469" s="185"/>
      <c r="G2469" s="185">
        <v>92</v>
      </c>
      <c r="H2469" s="185">
        <v>119</v>
      </c>
      <c r="I2469" s="185">
        <v>0</v>
      </c>
      <c r="J2469" s="185">
        <v>6</v>
      </c>
      <c r="K2469" s="185">
        <v>480</v>
      </c>
      <c r="L2469" s="185">
        <v>26.01</v>
      </c>
      <c r="M2469" s="186">
        <v>34.119999999999997</v>
      </c>
      <c r="N2469" s="187">
        <f>IF(Tabla2[[#This Row],[LECHE RETIRO DIA]]&lt;&gt;ISBLANK(Tabla2[[#This Row],[LECHE RETIRO DIA]]),SUM(Tabla2[[#This Row],[LECHE TANQUE DIA]:[LECHE RETIRO DIA]]),SUM(Tabla2[[#This Row],[LECHE TANQUE DIA]:[LECHE AUTOCONSUMO DIA]]))</f>
        <v>1922</v>
      </c>
      <c r="O2469" s="188">
        <f t="shared" si="542"/>
        <v>0.9640998959417274</v>
      </c>
      <c r="P2469" s="189">
        <f t="shared" si="543"/>
        <v>20.891304347826086</v>
      </c>
      <c r="Q2469" s="189">
        <f t="shared" si="544"/>
        <v>20.141304347826086</v>
      </c>
      <c r="R2469" s="189">
        <f t="shared" si="545"/>
        <v>10</v>
      </c>
      <c r="S2469" s="189">
        <f t="shared" si="546"/>
        <v>4.0041666666666664</v>
      </c>
      <c r="T2469" s="189">
        <f t="shared" si="547"/>
        <v>5.2173913043478262</v>
      </c>
      <c r="U2469" s="189">
        <f t="shared" si="548"/>
        <v>73.894655901576314</v>
      </c>
      <c r="V2469" s="189">
        <f t="shared" si="549"/>
        <v>3.5371011149557861</v>
      </c>
      <c r="W2469" s="189">
        <f>IFERROR(H2469/M2469,Tabla2[[#This Row],[CARGA PRODUCCION (ANIMALES/HA)]])</f>
        <v>3.4876905041031656</v>
      </c>
      <c r="X2469" s="190"/>
      <c r="Y2469" s="190"/>
      <c r="Z2469" s="190"/>
      <c r="AA2469" s="191"/>
      <c r="AB2469" s="188" t="str">
        <f t="shared" si="550"/>
        <v/>
      </c>
      <c r="AC2469" s="192" t="str">
        <f t="shared" si="551"/>
        <v/>
      </c>
      <c r="AD2469" s="185"/>
    </row>
    <row r="2470" spans="1:30">
      <c r="A2470" s="184">
        <v>45307</v>
      </c>
      <c r="B2470" s="185" t="s">
        <v>88</v>
      </c>
      <c r="C2470" s="185">
        <v>774</v>
      </c>
      <c r="D2470" s="185">
        <v>40</v>
      </c>
      <c r="E2470" s="185">
        <v>5</v>
      </c>
      <c r="F2470" s="185"/>
      <c r="G2470" s="185">
        <v>42</v>
      </c>
      <c r="H2470" s="185">
        <v>45</v>
      </c>
      <c r="I2470" s="185">
        <v>1</v>
      </c>
      <c r="J2470" s="185">
        <v>6</v>
      </c>
      <c r="K2470" s="185">
        <v>180</v>
      </c>
      <c r="L2470" s="185">
        <v>14</v>
      </c>
      <c r="M2470" s="186">
        <v>15</v>
      </c>
      <c r="N2470" s="187">
        <f>IF(Tabla2[[#This Row],[LECHE RETIRO DIA]]&lt;&gt;ISBLANK(Tabla2[[#This Row],[LECHE RETIRO DIA]]),SUM(Tabla2[[#This Row],[LECHE TANQUE DIA]:[LECHE RETIRO DIA]]),SUM(Tabla2[[#This Row],[LECHE TANQUE DIA]:[LECHE AUTOCONSUMO DIA]]))</f>
        <v>819</v>
      </c>
      <c r="O2470" s="188">
        <f t="shared" si="542"/>
        <v>0.94505494505494503</v>
      </c>
      <c r="P2470" s="189">
        <f t="shared" si="543"/>
        <v>19.5</v>
      </c>
      <c r="Q2470" s="189">
        <f t="shared" si="544"/>
        <v>18.428571428571427</v>
      </c>
      <c r="R2470" s="189">
        <f t="shared" si="545"/>
        <v>6.666666666666667</v>
      </c>
      <c r="S2470" s="189">
        <f t="shared" si="546"/>
        <v>4.55</v>
      </c>
      <c r="T2470" s="189">
        <f t="shared" si="547"/>
        <v>4.2857142857142856</v>
      </c>
      <c r="U2470" s="189">
        <f t="shared" si="548"/>
        <v>58.5</v>
      </c>
      <c r="V2470" s="189">
        <f t="shared" si="549"/>
        <v>3</v>
      </c>
      <c r="W2470" s="189">
        <f>IFERROR(H2470/M2470,Tabla2[[#This Row],[CARGA PRODUCCION (ANIMALES/HA)]])</f>
        <v>3</v>
      </c>
      <c r="X2470" s="190"/>
      <c r="Y2470" s="190"/>
      <c r="Z2470" s="190"/>
      <c r="AA2470" s="191"/>
      <c r="AB2470" s="188" t="str">
        <f t="shared" si="550"/>
        <v/>
      </c>
      <c r="AC2470" s="192" t="str">
        <f t="shared" si="551"/>
        <v/>
      </c>
      <c r="AD2470" s="185"/>
    </row>
    <row r="2471" spans="1:30">
      <c r="A2471" s="184">
        <v>45308</v>
      </c>
      <c r="B2471" s="185" t="s">
        <v>81</v>
      </c>
      <c r="C2471" s="185">
        <v>2236</v>
      </c>
      <c r="D2471" s="185">
        <v>80</v>
      </c>
      <c r="E2471" s="185">
        <v>9</v>
      </c>
      <c r="F2471" s="185"/>
      <c r="G2471" s="185">
        <v>97</v>
      </c>
      <c r="H2471" s="185">
        <v>103</v>
      </c>
      <c r="I2471" s="185">
        <v>1</v>
      </c>
      <c r="J2471" s="185">
        <v>23</v>
      </c>
      <c r="K2471" s="185">
        <v>600</v>
      </c>
      <c r="L2471" s="185">
        <v>23.4</v>
      </c>
      <c r="M2471" s="186">
        <v>31.01</v>
      </c>
      <c r="N2471" s="187">
        <f>IF(Tabla2[[#This Row],[LECHE RETIRO DIA]]&lt;&gt;ISBLANK(Tabla2[[#This Row],[LECHE RETIRO DIA]]),SUM(Tabla2[[#This Row],[LECHE TANQUE DIA]:[LECHE RETIRO DIA]]),SUM(Tabla2[[#This Row],[LECHE TANQUE DIA]:[LECHE AUTOCONSUMO DIA]]))</f>
        <v>2325</v>
      </c>
      <c r="O2471" s="188">
        <f t="shared" si="542"/>
        <v>0.96172043010752684</v>
      </c>
      <c r="P2471" s="189">
        <f t="shared" si="543"/>
        <v>23.969072164948454</v>
      </c>
      <c r="Q2471" s="189">
        <f t="shared" si="544"/>
        <v>23.051546391752577</v>
      </c>
      <c r="R2471" s="189">
        <f t="shared" si="545"/>
        <v>3.4782608695652173</v>
      </c>
      <c r="S2471" s="189">
        <f t="shared" si="546"/>
        <v>3.875</v>
      </c>
      <c r="T2471" s="189">
        <f t="shared" si="547"/>
        <v>6.1855670103092786</v>
      </c>
      <c r="U2471" s="189">
        <f t="shared" si="548"/>
        <v>99.358974358974365</v>
      </c>
      <c r="V2471" s="189">
        <f t="shared" si="549"/>
        <v>4.1452991452991457</v>
      </c>
      <c r="W2471" s="189">
        <f>IFERROR(H2471/M2471,Tabla2[[#This Row],[CARGA PRODUCCION (ANIMALES/HA)]])</f>
        <v>3.3215091905836824</v>
      </c>
      <c r="X2471" s="190"/>
      <c r="Y2471" s="190"/>
      <c r="Z2471" s="190"/>
      <c r="AA2471" s="191"/>
      <c r="AB2471" s="188" t="str">
        <f t="shared" si="550"/>
        <v/>
      </c>
      <c r="AC2471" s="192" t="str">
        <f t="shared" si="551"/>
        <v/>
      </c>
      <c r="AD2471" s="185"/>
    </row>
    <row r="2472" spans="1:30">
      <c r="A2472" s="184">
        <v>45308</v>
      </c>
      <c r="B2472" s="185" t="s">
        <v>83</v>
      </c>
      <c r="C2472" s="185">
        <v>2377</v>
      </c>
      <c r="D2472" s="185">
        <v>100</v>
      </c>
      <c r="E2472" s="185">
        <v>9</v>
      </c>
      <c r="F2472" s="185"/>
      <c r="G2472" s="185">
        <v>119</v>
      </c>
      <c r="H2472" s="185">
        <v>134</v>
      </c>
      <c r="I2472" s="185">
        <v>2</v>
      </c>
      <c r="J2472" s="185">
        <v>23</v>
      </c>
      <c r="K2472" s="185">
        <v>680</v>
      </c>
      <c r="L2472" s="185">
        <v>29.8</v>
      </c>
      <c r="M2472" s="186">
        <v>36.590000000000003</v>
      </c>
      <c r="N2472" s="187">
        <f>IF(Tabla2[[#This Row],[LECHE RETIRO DIA]]&lt;&gt;ISBLANK(Tabla2[[#This Row],[LECHE RETIRO DIA]]),SUM(Tabla2[[#This Row],[LECHE TANQUE DIA]:[LECHE RETIRO DIA]]),SUM(Tabla2[[#This Row],[LECHE TANQUE DIA]:[LECHE AUTOCONSUMO DIA]]))</f>
        <v>2486</v>
      </c>
      <c r="O2472" s="188">
        <f t="shared" si="542"/>
        <v>0.95615446500402257</v>
      </c>
      <c r="P2472" s="189">
        <f t="shared" si="543"/>
        <v>20.890756302521009</v>
      </c>
      <c r="Q2472" s="189">
        <f t="shared" si="544"/>
        <v>19.974789915966387</v>
      </c>
      <c r="R2472" s="189">
        <f t="shared" si="545"/>
        <v>4.3478260869565215</v>
      </c>
      <c r="S2472" s="189">
        <f t="shared" si="546"/>
        <v>3.6558823529411764</v>
      </c>
      <c r="T2472" s="189">
        <f t="shared" si="547"/>
        <v>5.7142857142857144</v>
      </c>
      <c r="U2472" s="189">
        <f t="shared" si="548"/>
        <v>83.422818791946312</v>
      </c>
      <c r="V2472" s="189">
        <f t="shared" si="549"/>
        <v>3.9932885906040267</v>
      </c>
      <c r="W2472" s="189">
        <f>IFERROR(H2472/M2472,Tabla2[[#This Row],[CARGA PRODUCCION (ANIMALES/HA)]])</f>
        <v>3.6622027876468977</v>
      </c>
      <c r="X2472" s="190"/>
      <c r="Y2472" s="190"/>
      <c r="Z2472" s="190"/>
      <c r="AA2472" s="191"/>
      <c r="AB2472" s="188" t="str">
        <f t="shared" si="550"/>
        <v/>
      </c>
      <c r="AC2472" s="192" t="str">
        <f t="shared" si="551"/>
        <v/>
      </c>
      <c r="AD2472" s="185"/>
    </row>
    <row r="2473" spans="1:30">
      <c r="A2473" s="184">
        <v>45308</v>
      </c>
      <c r="B2473" s="185" t="s">
        <v>85</v>
      </c>
      <c r="C2473" s="185">
        <v>1853</v>
      </c>
      <c r="D2473" s="185">
        <v>60</v>
      </c>
      <c r="E2473" s="185">
        <v>9</v>
      </c>
      <c r="F2473" s="185"/>
      <c r="G2473" s="185">
        <v>92</v>
      </c>
      <c r="H2473" s="185">
        <v>119</v>
      </c>
      <c r="I2473" s="185">
        <v>0</v>
      </c>
      <c r="J2473" s="185">
        <v>6</v>
      </c>
      <c r="K2473" s="185">
        <v>480</v>
      </c>
      <c r="L2473" s="185">
        <v>26.01</v>
      </c>
      <c r="M2473" s="186">
        <v>34.119999999999997</v>
      </c>
      <c r="N2473" s="187">
        <f>IF(Tabla2[[#This Row],[LECHE RETIRO DIA]]&lt;&gt;ISBLANK(Tabla2[[#This Row],[LECHE RETIRO DIA]]),SUM(Tabla2[[#This Row],[LECHE TANQUE DIA]:[LECHE RETIRO DIA]]),SUM(Tabla2[[#This Row],[LECHE TANQUE DIA]:[LECHE AUTOCONSUMO DIA]]))</f>
        <v>1922</v>
      </c>
      <c r="O2473" s="188">
        <f t="shared" si="542"/>
        <v>0.9640998959417274</v>
      </c>
      <c r="P2473" s="189">
        <f t="shared" si="543"/>
        <v>20.891304347826086</v>
      </c>
      <c r="Q2473" s="189">
        <f t="shared" si="544"/>
        <v>20.141304347826086</v>
      </c>
      <c r="R2473" s="189">
        <f t="shared" si="545"/>
        <v>10</v>
      </c>
      <c r="S2473" s="189">
        <f t="shared" si="546"/>
        <v>4.0041666666666664</v>
      </c>
      <c r="T2473" s="189">
        <f t="shared" si="547"/>
        <v>5.2173913043478262</v>
      </c>
      <c r="U2473" s="189">
        <f t="shared" si="548"/>
        <v>73.894655901576314</v>
      </c>
      <c r="V2473" s="189">
        <f t="shared" si="549"/>
        <v>3.5371011149557861</v>
      </c>
      <c r="W2473" s="189">
        <f>IFERROR(H2473/M2473,Tabla2[[#This Row],[CARGA PRODUCCION (ANIMALES/HA)]])</f>
        <v>3.4876905041031656</v>
      </c>
      <c r="X2473" s="190"/>
      <c r="Y2473" s="190"/>
      <c r="Z2473" s="190"/>
      <c r="AA2473" s="191"/>
      <c r="AB2473" s="188" t="str">
        <f t="shared" si="550"/>
        <v/>
      </c>
      <c r="AC2473" s="192" t="str">
        <f t="shared" si="551"/>
        <v/>
      </c>
      <c r="AD2473" s="185"/>
    </row>
    <row r="2474" spans="1:30">
      <c r="A2474" s="184">
        <v>45308</v>
      </c>
      <c r="B2474" s="185" t="s">
        <v>88</v>
      </c>
      <c r="C2474" s="185">
        <v>780</v>
      </c>
      <c r="D2474" s="185">
        <v>40</v>
      </c>
      <c r="E2474" s="185">
        <v>5</v>
      </c>
      <c r="F2474" s="185"/>
      <c r="G2474" s="185">
        <v>42</v>
      </c>
      <c r="H2474" s="185">
        <v>45</v>
      </c>
      <c r="I2474" s="185">
        <v>1</v>
      </c>
      <c r="J2474" s="185">
        <v>6</v>
      </c>
      <c r="K2474" s="185">
        <v>180</v>
      </c>
      <c r="L2474" s="185">
        <v>14</v>
      </c>
      <c r="M2474" s="186">
        <v>15</v>
      </c>
      <c r="N2474" s="187">
        <f>IF(Tabla2[[#This Row],[LECHE RETIRO DIA]]&lt;&gt;ISBLANK(Tabla2[[#This Row],[LECHE RETIRO DIA]]),SUM(Tabla2[[#This Row],[LECHE TANQUE DIA]:[LECHE RETIRO DIA]]),SUM(Tabla2[[#This Row],[LECHE TANQUE DIA]:[LECHE AUTOCONSUMO DIA]]))</f>
        <v>825</v>
      </c>
      <c r="O2474" s="188">
        <f t="shared" si="542"/>
        <v>0.94545454545454544</v>
      </c>
      <c r="P2474" s="189">
        <f t="shared" si="543"/>
        <v>19.642857142857142</v>
      </c>
      <c r="Q2474" s="189">
        <f t="shared" si="544"/>
        <v>18.571428571428573</v>
      </c>
      <c r="R2474" s="189">
        <f t="shared" si="545"/>
        <v>6.666666666666667</v>
      </c>
      <c r="S2474" s="189">
        <f t="shared" si="546"/>
        <v>4.583333333333333</v>
      </c>
      <c r="T2474" s="189">
        <f t="shared" si="547"/>
        <v>4.2857142857142856</v>
      </c>
      <c r="U2474" s="189">
        <f t="shared" si="548"/>
        <v>58.928571428571431</v>
      </c>
      <c r="V2474" s="189">
        <f t="shared" si="549"/>
        <v>3</v>
      </c>
      <c r="W2474" s="189">
        <f>IFERROR(H2474/M2474,Tabla2[[#This Row],[CARGA PRODUCCION (ANIMALES/HA)]])</f>
        <v>3</v>
      </c>
      <c r="X2474" s="190"/>
      <c r="Y2474" s="190"/>
      <c r="Z2474" s="190"/>
      <c r="AA2474" s="191"/>
      <c r="AB2474" s="188" t="str">
        <f t="shared" si="550"/>
        <v/>
      </c>
      <c r="AC2474" s="192" t="str">
        <f t="shared" si="551"/>
        <v/>
      </c>
      <c r="AD2474" s="185"/>
    </row>
    <row r="2475" spans="1:30">
      <c r="A2475" s="184">
        <v>45309</v>
      </c>
      <c r="B2475" s="185" t="s">
        <v>81</v>
      </c>
      <c r="C2475" s="185">
        <v>2269</v>
      </c>
      <c r="D2475" s="185">
        <v>80</v>
      </c>
      <c r="E2475" s="185">
        <v>9</v>
      </c>
      <c r="F2475" s="185"/>
      <c r="G2475" s="185">
        <v>98</v>
      </c>
      <c r="H2475" s="185">
        <v>103</v>
      </c>
      <c r="I2475" s="185">
        <v>1</v>
      </c>
      <c r="J2475" s="185">
        <v>23</v>
      </c>
      <c r="K2475" s="185">
        <v>600</v>
      </c>
      <c r="L2475" s="185">
        <v>23.4</v>
      </c>
      <c r="M2475" s="186">
        <v>31.01</v>
      </c>
      <c r="N2475" s="187">
        <f>IF(Tabla2[[#This Row],[LECHE RETIRO DIA]]&lt;&gt;ISBLANK(Tabla2[[#This Row],[LECHE RETIRO DIA]]),SUM(Tabla2[[#This Row],[LECHE TANQUE DIA]:[LECHE RETIRO DIA]]),SUM(Tabla2[[#This Row],[LECHE TANQUE DIA]:[LECHE AUTOCONSUMO DIA]]))</f>
        <v>2358</v>
      </c>
      <c r="O2475" s="188">
        <f t="shared" si="542"/>
        <v>0.96225614927905001</v>
      </c>
      <c r="P2475" s="189">
        <f t="shared" si="543"/>
        <v>24.061224489795919</v>
      </c>
      <c r="Q2475" s="189">
        <f t="shared" si="544"/>
        <v>23.153061224489797</v>
      </c>
      <c r="R2475" s="189">
        <f t="shared" si="545"/>
        <v>3.4782608695652173</v>
      </c>
      <c r="S2475" s="189">
        <f t="shared" si="546"/>
        <v>3.93</v>
      </c>
      <c r="T2475" s="189">
        <f t="shared" si="547"/>
        <v>6.1224489795918364</v>
      </c>
      <c r="U2475" s="189">
        <f t="shared" si="548"/>
        <v>100.76923076923077</v>
      </c>
      <c r="V2475" s="189">
        <f t="shared" si="549"/>
        <v>4.1880341880341883</v>
      </c>
      <c r="W2475" s="189">
        <f>IFERROR(H2475/M2475,Tabla2[[#This Row],[CARGA PRODUCCION (ANIMALES/HA)]])</f>
        <v>3.3215091905836824</v>
      </c>
      <c r="X2475" s="190"/>
      <c r="Y2475" s="190"/>
      <c r="Z2475" s="190"/>
      <c r="AA2475" s="191"/>
      <c r="AB2475" s="188" t="str">
        <f t="shared" si="550"/>
        <v/>
      </c>
      <c r="AC2475" s="192" t="str">
        <f t="shared" si="551"/>
        <v/>
      </c>
      <c r="AD2475" s="185"/>
    </row>
    <row r="2476" spans="1:30">
      <c r="A2476" s="184">
        <v>45309</v>
      </c>
      <c r="B2476" s="185" t="s">
        <v>83</v>
      </c>
      <c r="C2476" s="185">
        <v>2410</v>
      </c>
      <c r="D2476" s="185">
        <v>100</v>
      </c>
      <c r="E2476" s="185">
        <v>9</v>
      </c>
      <c r="F2476" s="185"/>
      <c r="G2476" s="185">
        <v>118</v>
      </c>
      <c r="H2476" s="185">
        <v>134</v>
      </c>
      <c r="I2476" s="185">
        <v>2</v>
      </c>
      <c r="J2476" s="185">
        <v>23</v>
      </c>
      <c r="K2476" s="185">
        <v>680</v>
      </c>
      <c r="L2476" s="185">
        <v>29.8</v>
      </c>
      <c r="M2476" s="186">
        <v>36.590000000000003</v>
      </c>
      <c r="N2476" s="187">
        <f>IF(Tabla2[[#This Row],[LECHE RETIRO DIA]]&lt;&gt;ISBLANK(Tabla2[[#This Row],[LECHE RETIRO DIA]]),SUM(Tabla2[[#This Row],[LECHE TANQUE DIA]:[LECHE RETIRO DIA]]),SUM(Tabla2[[#This Row],[LECHE TANQUE DIA]:[LECHE AUTOCONSUMO DIA]]))</f>
        <v>2519</v>
      </c>
      <c r="O2476" s="188">
        <f t="shared" si="542"/>
        <v>0.95672886065899165</v>
      </c>
      <c r="P2476" s="189">
        <f t="shared" si="543"/>
        <v>21.347457627118644</v>
      </c>
      <c r="Q2476" s="189">
        <f t="shared" si="544"/>
        <v>20.423728813559322</v>
      </c>
      <c r="R2476" s="189">
        <f t="shared" si="545"/>
        <v>4.3478260869565215</v>
      </c>
      <c r="S2476" s="189">
        <f t="shared" si="546"/>
        <v>3.7044117647058825</v>
      </c>
      <c r="T2476" s="189">
        <f t="shared" si="547"/>
        <v>5.7627118644067794</v>
      </c>
      <c r="U2476" s="189">
        <f t="shared" si="548"/>
        <v>84.53020134228187</v>
      </c>
      <c r="V2476" s="189">
        <f t="shared" si="549"/>
        <v>3.9597315436241609</v>
      </c>
      <c r="W2476" s="189">
        <f>IFERROR(H2476/M2476,Tabla2[[#This Row],[CARGA PRODUCCION (ANIMALES/HA)]])</f>
        <v>3.6622027876468977</v>
      </c>
      <c r="X2476" s="190"/>
      <c r="Y2476" s="190"/>
      <c r="Z2476" s="190"/>
      <c r="AA2476" s="191"/>
      <c r="AB2476" s="188" t="str">
        <f t="shared" si="550"/>
        <v/>
      </c>
      <c r="AC2476" s="192" t="str">
        <f t="shared" si="551"/>
        <v/>
      </c>
      <c r="AD2476" s="185"/>
    </row>
    <row r="2477" spans="1:30">
      <c r="A2477" s="184">
        <v>45309</v>
      </c>
      <c r="B2477" s="185" t="s">
        <v>85</v>
      </c>
      <c r="C2477" s="185">
        <v>1795</v>
      </c>
      <c r="D2477" s="185">
        <v>60</v>
      </c>
      <c r="E2477" s="185">
        <v>9</v>
      </c>
      <c r="F2477" s="185"/>
      <c r="G2477" s="185">
        <v>92</v>
      </c>
      <c r="H2477" s="185">
        <v>119</v>
      </c>
      <c r="I2477" s="185">
        <v>0</v>
      </c>
      <c r="J2477" s="185">
        <v>6</v>
      </c>
      <c r="K2477" s="185">
        <v>480</v>
      </c>
      <c r="L2477" s="185">
        <v>26.01</v>
      </c>
      <c r="M2477" s="186">
        <v>34.119999999999997</v>
      </c>
      <c r="N2477" s="187">
        <f>IF(Tabla2[[#This Row],[LECHE RETIRO DIA]]&lt;&gt;ISBLANK(Tabla2[[#This Row],[LECHE RETIRO DIA]]),SUM(Tabla2[[#This Row],[LECHE TANQUE DIA]:[LECHE RETIRO DIA]]),SUM(Tabla2[[#This Row],[LECHE TANQUE DIA]:[LECHE AUTOCONSUMO DIA]]))</f>
        <v>1864</v>
      </c>
      <c r="O2477" s="188">
        <f t="shared" si="542"/>
        <v>0.96298283261802575</v>
      </c>
      <c r="P2477" s="189">
        <f t="shared" si="543"/>
        <v>20.260869565217391</v>
      </c>
      <c r="Q2477" s="189">
        <f t="shared" si="544"/>
        <v>19.510869565217391</v>
      </c>
      <c r="R2477" s="189">
        <f t="shared" si="545"/>
        <v>10</v>
      </c>
      <c r="S2477" s="189">
        <f t="shared" si="546"/>
        <v>3.8833333333333333</v>
      </c>
      <c r="T2477" s="189">
        <f t="shared" si="547"/>
        <v>5.2173913043478262</v>
      </c>
      <c r="U2477" s="189">
        <f t="shared" si="548"/>
        <v>71.664744329104181</v>
      </c>
      <c r="V2477" s="189">
        <f t="shared" si="549"/>
        <v>3.5371011149557861</v>
      </c>
      <c r="W2477" s="189">
        <f>IFERROR(H2477/M2477,Tabla2[[#This Row],[CARGA PRODUCCION (ANIMALES/HA)]])</f>
        <v>3.4876905041031656</v>
      </c>
      <c r="X2477" s="190"/>
      <c r="Y2477" s="190"/>
      <c r="Z2477" s="190"/>
      <c r="AA2477" s="191"/>
      <c r="AB2477" s="188" t="str">
        <f t="shared" si="550"/>
        <v/>
      </c>
      <c r="AC2477" s="192" t="str">
        <f t="shared" si="551"/>
        <v/>
      </c>
      <c r="AD2477" s="185"/>
    </row>
    <row r="2478" spans="1:30">
      <c r="A2478" s="184">
        <v>45309</v>
      </c>
      <c r="B2478" s="185" t="s">
        <v>88</v>
      </c>
      <c r="C2478" s="185">
        <v>830</v>
      </c>
      <c r="D2478" s="185">
        <v>40</v>
      </c>
      <c r="E2478" s="185">
        <v>5</v>
      </c>
      <c r="F2478" s="185"/>
      <c r="G2478" s="185">
        <v>42</v>
      </c>
      <c r="H2478" s="185">
        <v>45</v>
      </c>
      <c r="I2478" s="185">
        <v>2</v>
      </c>
      <c r="J2478" s="185">
        <v>6</v>
      </c>
      <c r="K2478" s="185">
        <v>180</v>
      </c>
      <c r="L2478" s="185">
        <v>14</v>
      </c>
      <c r="M2478" s="186">
        <v>15</v>
      </c>
      <c r="N2478" s="187">
        <f>IF(Tabla2[[#This Row],[LECHE RETIRO DIA]]&lt;&gt;ISBLANK(Tabla2[[#This Row],[LECHE RETIRO DIA]]),SUM(Tabla2[[#This Row],[LECHE TANQUE DIA]:[LECHE RETIRO DIA]]),SUM(Tabla2[[#This Row],[LECHE TANQUE DIA]:[LECHE AUTOCONSUMO DIA]]))</f>
        <v>875</v>
      </c>
      <c r="O2478" s="188">
        <f t="shared" si="542"/>
        <v>0.94857142857142862</v>
      </c>
      <c r="P2478" s="189">
        <f t="shared" si="543"/>
        <v>20.833333333333332</v>
      </c>
      <c r="Q2478" s="189">
        <f t="shared" si="544"/>
        <v>19.761904761904763</v>
      </c>
      <c r="R2478" s="189">
        <f t="shared" si="545"/>
        <v>6.666666666666667</v>
      </c>
      <c r="S2478" s="189">
        <f t="shared" si="546"/>
        <v>4.8611111111111107</v>
      </c>
      <c r="T2478" s="189">
        <f t="shared" si="547"/>
        <v>4.2857142857142856</v>
      </c>
      <c r="U2478" s="189">
        <f t="shared" si="548"/>
        <v>62.5</v>
      </c>
      <c r="V2478" s="189">
        <f t="shared" si="549"/>
        <v>3</v>
      </c>
      <c r="W2478" s="189">
        <f>IFERROR(H2478/M2478,Tabla2[[#This Row],[CARGA PRODUCCION (ANIMALES/HA)]])</f>
        <v>3</v>
      </c>
      <c r="X2478" s="190"/>
      <c r="Y2478" s="190"/>
      <c r="Z2478" s="190"/>
      <c r="AA2478" s="191"/>
      <c r="AB2478" s="188" t="str">
        <f t="shared" si="550"/>
        <v/>
      </c>
      <c r="AC2478" s="192" t="str">
        <f t="shared" si="551"/>
        <v/>
      </c>
      <c r="AD2478" s="185"/>
    </row>
    <row r="2479" spans="1:30">
      <c r="A2479" s="184">
        <v>45310</v>
      </c>
      <c r="B2479" s="185" t="s">
        <v>81</v>
      </c>
      <c r="C2479" s="185">
        <v>2265</v>
      </c>
      <c r="D2479" s="185">
        <v>80</v>
      </c>
      <c r="E2479" s="185">
        <v>9</v>
      </c>
      <c r="F2479" s="185"/>
      <c r="G2479" s="185">
        <v>99</v>
      </c>
      <c r="H2479" s="185">
        <v>104</v>
      </c>
      <c r="I2479" s="185">
        <v>1</v>
      </c>
      <c r="J2479" s="185">
        <v>22</v>
      </c>
      <c r="K2479" s="185">
        <v>600</v>
      </c>
      <c r="L2479" s="185">
        <v>23.4</v>
      </c>
      <c r="M2479" s="186">
        <v>31.01</v>
      </c>
      <c r="N2479" s="187">
        <f>IF(Tabla2[[#This Row],[LECHE RETIRO DIA]]&lt;&gt;ISBLANK(Tabla2[[#This Row],[LECHE RETIRO DIA]]),SUM(Tabla2[[#This Row],[LECHE TANQUE DIA]:[LECHE RETIRO DIA]]),SUM(Tabla2[[#This Row],[LECHE TANQUE DIA]:[LECHE AUTOCONSUMO DIA]]))</f>
        <v>2354</v>
      </c>
      <c r="O2479" s="188">
        <f t="shared" si="542"/>
        <v>0.96219201359388273</v>
      </c>
      <c r="P2479" s="189">
        <f t="shared" si="543"/>
        <v>23.777777777777779</v>
      </c>
      <c r="Q2479" s="189">
        <f t="shared" si="544"/>
        <v>22.878787878787879</v>
      </c>
      <c r="R2479" s="189">
        <f t="shared" si="545"/>
        <v>3.6363636363636362</v>
      </c>
      <c r="S2479" s="189">
        <f t="shared" si="546"/>
        <v>3.9233333333333333</v>
      </c>
      <c r="T2479" s="189">
        <f t="shared" si="547"/>
        <v>6.0606060606060606</v>
      </c>
      <c r="U2479" s="189">
        <f t="shared" si="548"/>
        <v>100.5982905982906</v>
      </c>
      <c r="V2479" s="189">
        <f t="shared" si="549"/>
        <v>4.2307692307692308</v>
      </c>
      <c r="W2479" s="189">
        <f>IFERROR(H2479/M2479,Tabla2[[#This Row],[CARGA PRODUCCION (ANIMALES/HA)]])</f>
        <v>3.3537568526281842</v>
      </c>
      <c r="X2479" s="190"/>
      <c r="Y2479" s="190"/>
      <c r="Z2479" s="190"/>
      <c r="AA2479" s="191"/>
      <c r="AB2479" s="188" t="str">
        <f t="shared" si="550"/>
        <v/>
      </c>
      <c r="AC2479" s="192" t="str">
        <f t="shared" si="551"/>
        <v/>
      </c>
      <c r="AD2479" s="185"/>
    </row>
    <row r="2480" spans="1:30">
      <c r="A2480" s="184">
        <v>45310</v>
      </c>
      <c r="B2480" s="185" t="s">
        <v>83</v>
      </c>
      <c r="C2480" s="185">
        <v>2353</v>
      </c>
      <c r="D2480" s="185">
        <v>100</v>
      </c>
      <c r="E2480" s="185">
        <v>9</v>
      </c>
      <c r="F2480" s="185"/>
      <c r="G2480" s="185">
        <v>118</v>
      </c>
      <c r="H2480" s="185">
        <v>134</v>
      </c>
      <c r="I2480" s="185">
        <v>2</v>
      </c>
      <c r="J2480" s="185">
        <v>23</v>
      </c>
      <c r="K2480" s="185">
        <v>680</v>
      </c>
      <c r="L2480" s="185">
        <v>29.8</v>
      </c>
      <c r="M2480" s="186">
        <v>36.590000000000003</v>
      </c>
      <c r="N2480" s="187">
        <f>IF(Tabla2[[#This Row],[LECHE RETIRO DIA]]&lt;&gt;ISBLANK(Tabla2[[#This Row],[LECHE RETIRO DIA]]),SUM(Tabla2[[#This Row],[LECHE TANQUE DIA]:[LECHE RETIRO DIA]]),SUM(Tabla2[[#This Row],[LECHE TANQUE DIA]:[LECHE AUTOCONSUMO DIA]]))</f>
        <v>2462</v>
      </c>
      <c r="O2480" s="188">
        <f t="shared" si="542"/>
        <v>0.95572705117790413</v>
      </c>
      <c r="P2480" s="189">
        <f t="shared" si="543"/>
        <v>20.864406779661017</v>
      </c>
      <c r="Q2480" s="189">
        <f t="shared" si="544"/>
        <v>19.940677966101696</v>
      </c>
      <c r="R2480" s="189">
        <f t="shared" si="545"/>
        <v>4.3478260869565215</v>
      </c>
      <c r="S2480" s="189">
        <f t="shared" si="546"/>
        <v>3.6205882352941177</v>
      </c>
      <c r="T2480" s="189">
        <f t="shared" si="547"/>
        <v>5.7627118644067794</v>
      </c>
      <c r="U2480" s="189">
        <f t="shared" si="548"/>
        <v>82.617449664429529</v>
      </c>
      <c r="V2480" s="189">
        <f t="shared" si="549"/>
        <v>3.9597315436241609</v>
      </c>
      <c r="W2480" s="189">
        <f>IFERROR(H2480/M2480,Tabla2[[#This Row],[CARGA PRODUCCION (ANIMALES/HA)]])</f>
        <v>3.6622027876468977</v>
      </c>
      <c r="X2480" s="190"/>
      <c r="Y2480" s="190"/>
      <c r="Z2480" s="190"/>
      <c r="AA2480" s="191"/>
      <c r="AB2480" s="188" t="str">
        <f t="shared" si="550"/>
        <v/>
      </c>
      <c r="AC2480" s="192" t="str">
        <f t="shared" si="551"/>
        <v/>
      </c>
      <c r="AD2480" s="185"/>
    </row>
    <row r="2481" spans="1:30">
      <c r="A2481" s="184">
        <v>45310</v>
      </c>
      <c r="B2481" s="185" t="s">
        <v>85</v>
      </c>
      <c r="C2481" s="185">
        <v>1849</v>
      </c>
      <c r="D2481" s="185">
        <v>60</v>
      </c>
      <c r="E2481" s="185">
        <v>9</v>
      </c>
      <c r="F2481" s="185"/>
      <c r="G2481" s="185">
        <v>92</v>
      </c>
      <c r="H2481" s="185">
        <v>119</v>
      </c>
      <c r="I2481" s="185">
        <v>0</v>
      </c>
      <c r="J2481" s="185">
        <v>6</v>
      </c>
      <c r="K2481" s="185">
        <v>480</v>
      </c>
      <c r="L2481" s="185">
        <v>26.01</v>
      </c>
      <c r="M2481" s="186">
        <v>34.119999999999997</v>
      </c>
      <c r="N2481" s="187">
        <f>IF(Tabla2[[#This Row],[LECHE RETIRO DIA]]&lt;&gt;ISBLANK(Tabla2[[#This Row],[LECHE RETIRO DIA]]),SUM(Tabla2[[#This Row],[LECHE TANQUE DIA]:[LECHE RETIRO DIA]]),SUM(Tabla2[[#This Row],[LECHE TANQUE DIA]:[LECHE AUTOCONSUMO DIA]]))</f>
        <v>1918</v>
      </c>
      <c r="O2481" s="188">
        <f t="shared" si="542"/>
        <v>0.96402502606882168</v>
      </c>
      <c r="P2481" s="189">
        <f t="shared" si="543"/>
        <v>20.847826086956523</v>
      </c>
      <c r="Q2481" s="189">
        <f t="shared" si="544"/>
        <v>20.097826086956523</v>
      </c>
      <c r="R2481" s="189">
        <f t="shared" si="545"/>
        <v>10</v>
      </c>
      <c r="S2481" s="189">
        <f t="shared" si="546"/>
        <v>3.9958333333333331</v>
      </c>
      <c r="T2481" s="189">
        <f t="shared" si="547"/>
        <v>5.2173913043478262</v>
      </c>
      <c r="U2481" s="189">
        <f t="shared" si="548"/>
        <v>73.740868896578235</v>
      </c>
      <c r="V2481" s="189">
        <f t="shared" si="549"/>
        <v>3.5371011149557861</v>
      </c>
      <c r="W2481" s="189">
        <f>IFERROR(H2481/M2481,Tabla2[[#This Row],[CARGA PRODUCCION (ANIMALES/HA)]])</f>
        <v>3.4876905041031656</v>
      </c>
      <c r="X2481" s="190"/>
      <c r="Y2481" s="190"/>
      <c r="Z2481" s="190"/>
      <c r="AA2481" s="191"/>
      <c r="AB2481" s="188" t="str">
        <f t="shared" si="550"/>
        <v/>
      </c>
      <c r="AC2481" s="192" t="str">
        <f t="shared" si="551"/>
        <v/>
      </c>
      <c r="AD2481" s="185"/>
    </row>
    <row r="2482" spans="1:30">
      <c r="A2482" s="184">
        <v>45310</v>
      </c>
      <c r="B2482" s="185" t="s">
        <v>88</v>
      </c>
      <c r="C2482" s="185">
        <v>809</v>
      </c>
      <c r="D2482" s="185">
        <v>40</v>
      </c>
      <c r="E2482" s="185">
        <v>5</v>
      </c>
      <c r="F2482" s="185"/>
      <c r="G2482" s="185">
        <v>42</v>
      </c>
      <c r="H2482" s="185">
        <v>45</v>
      </c>
      <c r="I2482" s="185">
        <v>2</v>
      </c>
      <c r="J2482" s="185">
        <v>6</v>
      </c>
      <c r="K2482" s="185">
        <v>180</v>
      </c>
      <c r="L2482" s="185">
        <v>14</v>
      </c>
      <c r="M2482" s="186">
        <v>15</v>
      </c>
      <c r="N2482" s="187">
        <f>IF(Tabla2[[#This Row],[LECHE RETIRO DIA]]&lt;&gt;ISBLANK(Tabla2[[#This Row],[LECHE RETIRO DIA]]),SUM(Tabla2[[#This Row],[LECHE TANQUE DIA]:[LECHE RETIRO DIA]]),SUM(Tabla2[[#This Row],[LECHE TANQUE DIA]:[LECHE AUTOCONSUMO DIA]]))</f>
        <v>854</v>
      </c>
      <c r="O2482" s="188">
        <f t="shared" si="542"/>
        <v>0.9473067915690867</v>
      </c>
      <c r="P2482" s="189">
        <f t="shared" si="543"/>
        <v>20.333333333333332</v>
      </c>
      <c r="Q2482" s="189">
        <f t="shared" si="544"/>
        <v>19.261904761904763</v>
      </c>
      <c r="R2482" s="189">
        <f t="shared" si="545"/>
        <v>6.666666666666667</v>
      </c>
      <c r="S2482" s="189">
        <f t="shared" si="546"/>
        <v>4.7444444444444445</v>
      </c>
      <c r="T2482" s="189">
        <f t="shared" si="547"/>
        <v>4.2857142857142856</v>
      </c>
      <c r="U2482" s="189">
        <f t="shared" si="548"/>
        <v>61</v>
      </c>
      <c r="V2482" s="189">
        <f t="shared" si="549"/>
        <v>3</v>
      </c>
      <c r="W2482" s="189">
        <f>IFERROR(H2482/M2482,Tabla2[[#This Row],[CARGA PRODUCCION (ANIMALES/HA)]])</f>
        <v>3</v>
      </c>
      <c r="X2482" s="190"/>
      <c r="Y2482" s="190"/>
      <c r="Z2482" s="190"/>
      <c r="AA2482" s="191"/>
      <c r="AB2482" s="188" t="str">
        <f t="shared" si="550"/>
        <v/>
      </c>
      <c r="AC2482" s="192" t="str">
        <f t="shared" si="551"/>
        <v/>
      </c>
      <c r="AD2482" s="185"/>
    </row>
    <row r="2483" spans="1:30">
      <c r="A2483" s="184">
        <v>45311</v>
      </c>
      <c r="B2483" s="185" t="s">
        <v>81</v>
      </c>
      <c r="C2483" s="185">
        <v>2260</v>
      </c>
      <c r="D2483" s="185">
        <v>80</v>
      </c>
      <c r="E2483" s="185">
        <v>9</v>
      </c>
      <c r="F2483" s="185"/>
      <c r="G2483" s="185">
        <v>99</v>
      </c>
      <c r="H2483" s="185">
        <v>104</v>
      </c>
      <c r="I2483" s="185">
        <v>0</v>
      </c>
      <c r="J2483" s="185">
        <v>14</v>
      </c>
      <c r="K2483" s="185">
        <v>600</v>
      </c>
      <c r="L2483" s="185">
        <v>23.4</v>
      </c>
      <c r="M2483" s="186">
        <v>31.01</v>
      </c>
      <c r="N2483" s="187">
        <f>IF(Tabla2[[#This Row],[LECHE RETIRO DIA]]&lt;&gt;ISBLANK(Tabla2[[#This Row],[LECHE RETIRO DIA]]),SUM(Tabla2[[#This Row],[LECHE TANQUE DIA]:[LECHE RETIRO DIA]]),SUM(Tabla2[[#This Row],[LECHE TANQUE DIA]:[LECHE AUTOCONSUMO DIA]]))</f>
        <v>2349</v>
      </c>
      <c r="O2483" s="188">
        <f t="shared" si="542"/>
        <v>0.96211153682418049</v>
      </c>
      <c r="P2483" s="189">
        <f t="shared" si="543"/>
        <v>23.727272727272727</v>
      </c>
      <c r="Q2483" s="189">
        <f t="shared" si="544"/>
        <v>22.828282828282827</v>
      </c>
      <c r="R2483" s="189">
        <f t="shared" si="545"/>
        <v>5.7142857142857144</v>
      </c>
      <c r="S2483" s="189">
        <f t="shared" si="546"/>
        <v>3.915</v>
      </c>
      <c r="T2483" s="189">
        <f t="shared" si="547"/>
        <v>6.0606060606060606</v>
      </c>
      <c r="U2483" s="189">
        <f t="shared" si="548"/>
        <v>100.38461538461539</v>
      </c>
      <c r="V2483" s="189">
        <f t="shared" si="549"/>
        <v>4.2307692307692308</v>
      </c>
      <c r="W2483" s="189">
        <f>IFERROR(H2483/M2483,Tabla2[[#This Row],[CARGA PRODUCCION (ANIMALES/HA)]])</f>
        <v>3.3537568526281842</v>
      </c>
      <c r="X2483" s="190"/>
      <c r="Y2483" s="190"/>
      <c r="Z2483" s="190"/>
      <c r="AA2483" s="191"/>
      <c r="AB2483" s="188" t="str">
        <f t="shared" si="550"/>
        <v/>
      </c>
      <c r="AC2483" s="192" t="str">
        <f t="shared" si="551"/>
        <v/>
      </c>
      <c r="AD2483" s="185"/>
    </row>
    <row r="2484" spans="1:30">
      <c r="A2484" s="184">
        <v>45311</v>
      </c>
      <c r="B2484" s="185" t="s">
        <v>83</v>
      </c>
      <c r="C2484" s="185">
        <v>2319</v>
      </c>
      <c r="D2484" s="185">
        <v>100</v>
      </c>
      <c r="E2484" s="185">
        <v>9</v>
      </c>
      <c r="F2484" s="185"/>
      <c r="G2484" s="185">
        <v>118</v>
      </c>
      <c r="H2484" s="185">
        <v>134</v>
      </c>
      <c r="I2484" s="185">
        <v>2</v>
      </c>
      <c r="J2484" s="185">
        <v>23</v>
      </c>
      <c r="K2484" s="185">
        <v>680</v>
      </c>
      <c r="L2484" s="185">
        <v>29.8</v>
      </c>
      <c r="M2484" s="186">
        <v>36.590000000000003</v>
      </c>
      <c r="N2484" s="187">
        <f>IF(Tabla2[[#This Row],[LECHE RETIRO DIA]]&lt;&gt;ISBLANK(Tabla2[[#This Row],[LECHE RETIRO DIA]]),SUM(Tabla2[[#This Row],[LECHE TANQUE DIA]:[LECHE RETIRO DIA]]),SUM(Tabla2[[#This Row],[LECHE TANQUE DIA]:[LECHE AUTOCONSUMO DIA]]))</f>
        <v>2428</v>
      </c>
      <c r="O2484" s="188">
        <f t="shared" si="542"/>
        <v>0.9551070840197694</v>
      </c>
      <c r="P2484" s="189">
        <f t="shared" si="543"/>
        <v>20.576271186440678</v>
      </c>
      <c r="Q2484" s="189">
        <f t="shared" si="544"/>
        <v>19.652542372881356</v>
      </c>
      <c r="R2484" s="189">
        <f t="shared" si="545"/>
        <v>4.3478260869565215</v>
      </c>
      <c r="S2484" s="189">
        <f t="shared" si="546"/>
        <v>3.5705882352941178</v>
      </c>
      <c r="T2484" s="189">
        <f t="shared" si="547"/>
        <v>5.7627118644067794</v>
      </c>
      <c r="U2484" s="189">
        <f t="shared" si="548"/>
        <v>81.476510067114091</v>
      </c>
      <c r="V2484" s="189">
        <f t="shared" si="549"/>
        <v>3.9597315436241609</v>
      </c>
      <c r="W2484" s="189">
        <f>IFERROR(H2484/M2484,Tabla2[[#This Row],[CARGA PRODUCCION (ANIMALES/HA)]])</f>
        <v>3.6622027876468977</v>
      </c>
      <c r="X2484" s="190"/>
      <c r="Y2484" s="190"/>
      <c r="Z2484" s="190"/>
      <c r="AA2484" s="191"/>
      <c r="AB2484" s="188" t="str">
        <f t="shared" si="550"/>
        <v/>
      </c>
      <c r="AC2484" s="192" t="str">
        <f t="shared" si="551"/>
        <v/>
      </c>
      <c r="AD2484" s="185"/>
    </row>
    <row r="2485" spans="1:30">
      <c r="A2485" s="184">
        <v>45311</v>
      </c>
      <c r="B2485" s="185" t="s">
        <v>85</v>
      </c>
      <c r="C2485" s="185">
        <v>1800</v>
      </c>
      <c r="D2485" s="185">
        <v>60</v>
      </c>
      <c r="E2485" s="185">
        <v>9</v>
      </c>
      <c r="F2485" s="185"/>
      <c r="G2485" s="185">
        <v>92</v>
      </c>
      <c r="H2485" s="185">
        <v>119</v>
      </c>
      <c r="I2485" s="185">
        <v>0</v>
      </c>
      <c r="J2485" s="185">
        <v>6</v>
      </c>
      <c r="K2485" s="185">
        <v>480</v>
      </c>
      <c r="L2485" s="185">
        <v>26.01</v>
      </c>
      <c r="M2485" s="186">
        <v>34.119999999999997</v>
      </c>
      <c r="N2485" s="187">
        <f>IF(Tabla2[[#This Row],[LECHE RETIRO DIA]]&lt;&gt;ISBLANK(Tabla2[[#This Row],[LECHE RETIRO DIA]]),SUM(Tabla2[[#This Row],[LECHE TANQUE DIA]:[LECHE RETIRO DIA]]),SUM(Tabla2[[#This Row],[LECHE TANQUE DIA]:[LECHE AUTOCONSUMO DIA]]))</f>
        <v>1869</v>
      </c>
      <c r="O2485" s="188">
        <f t="shared" si="542"/>
        <v>0.96308186195826651</v>
      </c>
      <c r="P2485" s="189">
        <f t="shared" si="543"/>
        <v>20.315217391304348</v>
      </c>
      <c r="Q2485" s="189">
        <f t="shared" si="544"/>
        <v>19.565217391304348</v>
      </c>
      <c r="R2485" s="189">
        <f t="shared" si="545"/>
        <v>10</v>
      </c>
      <c r="S2485" s="189">
        <f t="shared" si="546"/>
        <v>3.8937499999999998</v>
      </c>
      <c r="T2485" s="189">
        <f t="shared" si="547"/>
        <v>5.2173913043478262</v>
      </c>
      <c r="U2485" s="189">
        <f t="shared" si="548"/>
        <v>71.856978085351784</v>
      </c>
      <c r="V2485" s="189">
        <f t="shared" si="549"/>
        <v>3.5371011149557861</v>
      </c>
      <c r="W2485" s="189">
        <f>IFERROR(H2485/M2485,Tabla2[[#This Row],[CARGA PRODUCCION (ANIMALES/HA)]])</f>
        <v>3.4876905041031656</v>
      </c>
      <c r="X2485" s="190"/>
      <c r="Y2485" s="190"/>
      <c r="Z2485" s="190"/>
      <c r="AA2485" s="191"/>
      <c r="AB2485" s="188" t="str">
        <f t="shared" si="550"/>
        <v/>
      </c>
      <c r="AC2485" s="192" t="str">
        <f t="shared" si="551"/>
        <v/>
      </c>
      <c r="AD2485" s="185"/>
    </row>
    <row r="2486" spans="1:30">
      <c r="A2486" s="184">
        <v>45311</v>
      </c>
      <c r="B2486" s="185" t="s">
        <v>88</v>
      </c>
      <c r="C2486" s="185">
        <v>826</v>
      </c>
      <c r="D2486" s="185">
        <v>40</v>
      </c>
      <c r="E2486" s="185">
        <v>5</v>
      </c>
      <c r="F2486" s="185"/>
      <c r="G2486" s="185">
        <v>42</v>
      </c>
      <c r="H2486" s="185">
        <v>45</v>
      </c>
      <c r="I2486" s="185">
        <v>2</v>
      </c>
      <c r="J2486" s="185">
        <v>6</v>
      </c>
      <c r="K2486" s="185">
        <v>180</v>
      </c>
      <c r="L2486" s="185">
        <v>14</v>
      </c>
      <c r="M2486" s="186">
        <v>15</v>
      </c>
      <c r="N2486" s="187">
        <f>IF(Tabla2[[#This Row],[LECHE RETIRO DIA]]&lt;&gt;ISBLANK(Tabla2[[#This Row],[LECHE RETIRO DIA]]),SUM(Tabla2[[#This Row],[LECHE TANQUE DIA]:[LECHE RETIRO DIA]]),SUM(Tabla2[[#This Row],[LECHE TANQUE DIA]:[LECHE AUTOCONSUMO DIA]]))</f>
        <v>871</v>
      </c>
      <c r="O2486" s="188">
        <f t="shared" si="542"/>
        <v>0.94833524684270953</v>
      </c>
      <c r="P2486" s="189">
        <f t="shared" si="543"/>
        <v>20.738095238095237</v>
      </c>
      <c r="Q2486" s="189">
        <f t="shared" si="544"/>
        <v>19.666666666666668</v>
      </c>
      <c r="R2486" s="189">
        <f t="shared" si="545"/>
        <v>6.666666666666667</v>
      </c>
      <c r="S2486" s="189">
        <f t="shared" si="546"/>
        <v>4.8388888888888886</v>
      </c>
      <c r="T2486" s="189">
        <f t="shared" si="547"/>
        <v>4.2857142857142856</v>
      </c>
      <c r="U2486" s="189">
        <f t="shared" si="548"/>
        <v>62.214285714285715</v>
      </c>
      <c r="V2486" s="189">
        <f t="shared" si="549"/>
        <v>3</v>
      </c>
      <c r="W2486" s="189">
        <f>IFERROR(H2486/M2486,Tabla2[[#This Row],[CARGA PRODUCCION (ANIMALES/HA)]])</f>
        <v>3</v>
      </c>
      <c r="X2486" s="190"/>
      <c r="Y2486" s="190"/>
      <c r="Z2486" s="190"/>
      <c r="AA2486" s="191"/>
      <c r="AB2486" s="188" t="str">
        <f t="shared" si="550"/>
        <v/>
      </c>
      <c r="AC2486" s="192" t="str">
        <f t="shared" si="551"/>
        <v/>
      </c>
      <c r="AD2486" s="185"/>
    </row>
    <row r="2487" spans="1:30">
      <c r="A2487" s="184">
        <v>45312</v>
      </c>
      <c r="B2487" s="185" t="s">
        <v>81</v>
      </c>
      <c r="C2487" s="185">
        <v>2324</v>
      </c>
      <c r="D2487" s="185">
        <v>80</v>
      </c>
      <c r="E2487" s="185">
        <v>9</v>
      </c>
      <c r="F2487" s="185"/>
      <c r="G2487" s="185">
        <v>99</v>
      </c>
      <c r="H2487" s="185">
        <v>104</v>
      </c>
      <c r="I2487" s="185">
        <v>0</v>
      </c>
      <c r="J2487" s="185">
        <v>14</v>
      </c>
      <c r="K2487" s="185">
        <v>600</v>
      </c>
      <c r="L2487" s="185">
        <v>23.4</v>
      </c>
      <c r="M2487" s="186">
        <v>31.01</v>
      </c>
      <c r="N2487" s="187">
        <f>IF(Tabla2[[#This Row],[LECHE RETIRO DIA]]&lt;&gt;ISBLANK(Tabla2[[#This Row],[LECHE RETIRO DIA]]),SUM(Tabla2[[#This Row],[LECHE TANQUE DIA]:[LECHE RETIRO DIA]]),SUM(Tabla2[[#This Row],[LECHE TANQUE DIA]:[LECHE AUTOCONSUMO DIA]]))</f>
        <v>2413</v>
      </c>
      <c r="O2487" s="188">
        <f t="shared" si="542"/>
        <v>0.9631164525486946</v>
      </c>
      <c r="P2487" s="189">
        <f t="shared" si="543"/>
        <v>24.373737373737374</v>
      </c>
      <c r="Q2487" s="189">
        <f t="shared" si="544"/>
        <v>23.474747474747474</v>
      </c>
      <c r="R2487" s="189">
        <f t="shared" si="545"/>
        <v>5.7142857142857144</v>
      </c>
      <c r="S2487" s="189">
        <f t="shared" si="546"/>
        <v>4.0216666666666665</v>
      </c>
      <c r="T2487" s="189">
        <f t="shared" si="547"/>
        <v>6.0606060606060606</v>
      </c>
      <c r="U2487" s="189">
        <f t="shared" si="548"/>
        <v>103.11965811965813</v>
      </c>
      <c r="V2487" s="189">
        <f t="shared" si="549"/>
        <v>4.2307692307692308</v>
      </c>
      <c r="W2487" s="189">
        <f>IFERROR(H2487/M2487,Tabla2[[#This Row],[CARGA PRODUCCION (ANIMALES/HA)]])</f>
        <v>3.3537568526281842</v>
      </c>
      <c r="X2487" s="190"/>
      <c r="Y2487" s="190"/>
      <c r="Z2487" s="190"/>
      <c r="AA2487" s="191"/>
      <c r="AB2487" s="188" t="str">
        <f t="shared" si="550"/>
        <v/>
      </c>
      <c r="AC2487" s="192" t="str">
        <f t="shared" si="551"/>
        <v/>
      </c>
      <c r="AD2487" s="185"/>
    </row>
    <row r="2488" spans="1:30">
      <c r="A2488" s="184">
        <v>45312</v>
      </c>
      <c r="B2488" s="185" t="s">
        <v>83</v>
      </c>
      <c r="C2488" s="185">
        <v>2399</v>
      </c>
      <c r="D2488" s="185">
        <v>100</v>
      </c>
      <c r="E2488" s="185">
        <v>9</v>
      </c>
      <c r="F2488" s="185"/>
      <c r="G2488" s="185">
        <v>118</v>
      </c>
      <c r="H2488" s="185">
        <v>134</v>
      </c>
      <c r="I2488" s="185">
        <v>2</v>
      </c>
      <c r="J2488" s="185">
        <v>23</v>
      </c>
      <c r="K2488" s="185">
        <v>680</v>
      </c>
      <c r="L2488" s="185">
        <v>29.8</v>
      </c>
      <c r="M2488" s="186">
        <v>36.590000000000003</v>
      </c>
      <c r="N2488" s="187">
        <f>IF(Tabla2[[#This Row],[LECHE RETIRO DIA]]&lt;&gt;ISBLANK(Tabla2[[#This Row],[LECHE RETIRO DIA]]),SUM(Tabla2[[#This Row],[LECHE TANQUE DIA]:[LECHE RETIRO DIA]]),SUM(Tabla2[[#This Row],[LECHE TANQUE DIA]:[LECHE AUTOCONSUMO DIA]]))</f>
        <v>2508</v>
      </c>
      <c r="O2488" s="188">
        <f t="shared" si="542"/>
        <v>0.95653907496012758</v>
      </c>
      <c r="P2488" s="189">
        <f t="shared" si="543"/>
        <v>21.254237288135592</v>
      </c>
      <c r="Q2488" s="189">
        <f t="shared" si="544"/>
        <v>20.33050847457627</v>
      </c>
      <c r="R2488" s="189">
        <f t="shared" si="545"/>
        <v>4.3478260869565215</v>
      </c>
      <c r="S2488" s="189">
        <f t="shared" si="546"/>
        <v>3.6882352941176473</v>
      </c>
      <c r="T2488" s="189">
        <f t="shared" si="547"/>
        <v>5.7627118644067794</v>
      </c>
      <c r="U2488" s="189">
        <f t="shared" si="548"/>
        <v>84.161073825503351</v>
      </c>
      <c r="V2488" s="189">
        <f t="shared" si="549"/>
        <v>3.9597315436241609</v>
      </c>
      <c r="W2488" s="189">
        <f>IFERROR(H2488/M2488,Tabla2[[#This Row],[CARGA PRODUCCION (ANIMALES/HA)]])</f>
        <v>3.6622027876468977</v>
      </c>
      <c r="X2488" s="190"/>
      <c r="Y2488" s="190"/>
      <c r="Z2488" s="190"/>
      <c r="AA2488" s="191"/>
      <c r="AB2488" s="188" t="str">
        <f t="shared" si="550"/>
        <v/>
      </c>
      <c r="AC2488" s="192" t="str">
        <f t="shared" si="551"/>
        <v/>
      </c>
      <c r="AD2488" s="185"/>
    </row>
    <row r="2489" spans="1:30">
      <c r="A2489" s="184">
        <v>45312</v>
      </c>
      <c r="B2489" s="185" t="s">
        <v>85</v>
      </c>
      <c r="C2489" s="185">
        <v>1851</v>
      </c>
      <c r="D2489" s="185">
        <v>60</v>
      </c>
      <c r="E2489" s="185">
        <v>9</v>
      </c>
      <c r="F2489" s="185"/>
      <c r="G2489" s="185">
        <v>92</v>
      </c>
      <c r="H2489" s="185">
        <v>119</v>
      </c>
      <c r="I2489" s="185">
        <v>0</v>
      </c>
      <c r="J2489" s="185">
        <v>6</v>
      </c>
      <c r="K2489" s="185">
        <v>480</v>
      </c>
      <c r="L2489" s="185">
        <v>26.01</v>
      </c>
      <c r="M2489" s="186">
        <v>34.119999999999997</v>
      </c>
      <c r="N2489" s="187">
        <f>IF(Tabla2[[#This Row],[LECHE RETIRO DIA]]&lt;&gt;ISBLANK(Tabla2[[#This Row],[LECHE RETIRO DIA]]),SUM(Tabla2[[#This Row],[LECHE TANQUE DIA]:[LECHE RETIRO DIA]]),SUM(Tabla2[[#This Row],[LECHE TANQUE DIA]:[LECHE AUTOCONSUMO DIA]]))</f>
        <v>1920</v>
      </c>
      <c r="O2489" s="188">
        <f t="shared" si="542"/>
        <v>0.96406250000000004</v>
      </c>
      <c r="P2489" s="189">
        <f t="shared" si="543"/>
        <v>20.869565217391305</v>
      </c>
      <c r="Q2489" s="189">
        <f t="shared" si="544"/>
        <v>20.119565217391305</v>
      </c>
      <c r="R2489" s="189">
        <f t="shared" si="545"/>
        <v>10</v>
      </c>
      <c r="S2489" s="189">
        <f t="shared" si="546"/>
        <v>4</v>
      </c>
      <c r="T2489" s="189">
        <f t="shared" si="547"/>
        <v>5.2173913043478262</v>
      </c>
      <c r="U2489" s="189">
        <f t="shared" si="548"/>
        <v>73.817762399077267</v>
      </c>
      <c r="V2489" s="189">
        <f t="shared" si="549"/>
        <v>3.5371011149557861</v>
      </c>
      <c r="W2489" s="189">
        <f>IFERROR(H2489/M2489,Tabla2[[#This Row],[CARGA PRODUCCION (ANIMALES/HA)]])</f>
        <v>3.4876905041031656</v>
      </c>
      <c r="X2489" s="190"/>
      <c r="Y2489" s="190"/>
      <c r="Z2489" s="190"/>
      <c r="AA2489" s="191"/>
      <c r="AB2489" s="188" t="str">
        <f t="shared" si="550"/>
        <v/>
      </c>
      <c r="AC2489" s="192" t="str">
        <f t="shared" si="551"/>
        <v/>
      </c>
      <c r="AD2489" s="185"/>
    </row>
    <row r="2490" spans="1:30">
      <c r="A2490" s="184">
        <v>45312</v>
      </c>
      <c r="B2490" s="185" t="s">
        <v>88</v>
      </c>
      <c r="C2490" s="185">
        <v>790</v>
      </c>
      <c r="D2490" s="185">
        <v>40</v>
      </c>
      <c r="E2490" s="185">
        <v>5</v>
      </c>
      <c r="F2490" s="185"/>
      <c r="G2490" s="185">
        <v>42</v>
      </c>
      <c r="H2490" s="185">
        <v>45</v>
      </c>
      <c r="I2490" s="185">
        <v>2</v>
      </c>
      <c r="J2490" s="185">
        <v>6</v>
      </c>
      <c r="K2490" s="185">
        <v>180</v>
      </c>
      <c r="L2490" s="185">
        <v>14</v>
      </c>
      <c r="M2490" s="186">
        <v>15</v>
      </c>
      <c r="N2490" s="187">
        <f>IF(Tabla2[[#This Row],[LECHE RETIRO DIA]]&lt;&gt;ISBLANK(Tabla2[[#This Row],[LECHE RETIRO DIA]]),SUM(Tabla2[[#This Row],[LECHE TANQUE DIA]:[LECHE RETIRO DIA]]),SUM(Tabla2[[#This Row],[LECHE TANQUE DIA]:[LECHE AUTOCONSUMO DIA]]))</f>
        <v>835</v>
      </c>
      <c r="O2490" s="188">
        <f t="shared" si="542"/>
        <v>0.94610778443113774</v>
      </c>
      <c r="P2490" s="189">
        <f t="shared" si="543"/>
        <v>19.88095238095238</v>
      </c>
      <c r="Q2490" s="189">
        <f t="shared" si="544"/>
        <v>18.80952380952381</v>
      </c>
      <c r="R2490" s="189">
        <f t="shared" si="545"/>
        <v>6.666666666666667</v>
      </c>
      <c r="S2490" s="189">
        <f t="shared" si="546"/>
        <v>4.6388888888888893</v>
      </c>
      <c r="T2490" s="189">
        <f t="shared" si="547"/>
        <v>4.2857142857142856</v>
      </c>
      <c r="U2490" s="189">
        <f t="shared" si="548"/>
        <v>59.642857142857146</v>
      </c>
      <c r="V2490" s="189">
        <f t="shared" si="549"/>
        <v>3</v>
      </c>
      <c r="W2490" s="189">
        <f>IFERROR(H2490/M2490,Tabla2[[#This Row],[CARGA PRODUCCION (ANIMALES/HA)]])</f>
        <v>3</v>
      </c>
      <c r="X2490" s="190"/>
      <c r="Y2490" s="190"/>
      <c r="Z2490" s="190"/>
      <c r="AA2490" s="191"/>
      <c r="AB2490" s="188" t="str">
        <f t="shared" si="550"/>
        <v/>
      </c>
      <c r="AC2490" s="192" t="str">
        <f t="shared" si="551"/>
        <v/>
      </c>
      <c r="AD2490" s="185"/>
    </row>
    <row r="2491" spans="1:30">
      <c r="A2491" s="184">
        <v>45313</v>
      </c>
      <c r="B2491" s="185" t="s">
        <v>81</v>
      </c>
      <c r="C2491" s="185">
        <v>2325</v>
      </c>
      <c r="D2491" s="185">
        <v>80</v>
      </c>
      <c r="E2491" s="185">
        <v>9</v>
      </c>
      <c r="F2491" s="185"/>
      <c r="G2491" s="185">
        <v>99</v>
      </c>
      <c r="H2491" s="185">
        <v>104</v>
      </c>
      <c r="I2491" s="185">
        <v>0</v>
      </c>
      <c r="J2491" s="185">
        <v>14</v>
      </c>
      <c r="K2491" s="185">
        <v>600</v>
      </c>
      <c r="L2491" s="185">
        <v>23.4</v>
      </c>
      <c r="M2491" s="186">
        <v>31.01</v>
      </c>
      <c r="N2491" s="187">
        <f>IF(Tabla2[[#This Row],[LECHE RETIRO DIA]]&lt;&gt;ISBLANK(Tabla2[[#This Row],[LECHE RETIRO DIA]]),SUM(Tabla2[[#This Row],[LECHE TANQUE DIA]:[LECHE RETIRO DIA]]),SUM(Tabla2[[#This Row],[LECHE TANQUE DIA]:[LECHE AUTOCONSUMO DIA]]))</f>
        <v>2414</v>
      </c>
      <c r="O2491" s="188">
        <f t="shared" si="542"/>
        <v>0.96313173156586573</v>
      </c>
      <c r="P2491" s="189">
        <f t="shared" si="543"/>
        <v>24.383838383838384</v>
      </c>
      <c r="Q2491" s="189">
        <f t="shared" si="544"/>
        <v>23.484848484848484</v>
      </c>
      <c r="R2491" s="189">
        <f t="shared" si="545"/>
        <v>5.7142857142857144</v>
      </c>
      <c r="S2491" s="189">
        <f t="shared" si="546"/>
        <v>4.0233333333333334</v>
      </c>
      <c r="T2491" s="189">
        <f t="shared" si="547"/>
        <v>6.0606060606060606</v>
      </c>
      <c r="U2491" s="189">
        <f t="shared" si="548"/>
        <v>103.16239316239317</v>
      </c>
      <c r="V2491" s="189">
        <f t="shared" si="549"/>
        <v>4.2307692307692308</v>
      </c>
      <c r="W2491" s="189">
        <f>IFERROR(H2491/M2491,Tabla2[[#This Row],[CARGA PRODUCCION (ANIMALES/HA)]])</f>
        <v>3.3537568526281842</v>
      </c>
      <c r="X2491" s="190"/>
      <c r="Y2491" s="190"/>
      <c r="Z2491" s="190"/>
      <c r="AA2491" s="191"/>
      <c r="AB2491" s="188" t="str">
        <f t="shared" si="550"/>
        <v/>
      </c>
      <c r="AC2491" s="192" t="str">
        <f t="shared" si="551"/>
        <v/>
      </c>
      <c r="AD2491" s="185"/>
    </row>
    <row r="2492" spans="1:30">
      <c r="A2492" s="184">
        <v>45313</v>
      </c>
      <c r="B2492" s="185" t="s">
        <v>83</v>
      </c>
      <c r="C2492" s="185">
        <v>2400</v>
      </c>
      <c r="D2492" s="185">
        <v>100</v>
      </c>
      <c r="E2492" s="185">
        <v>9</v>
      </c>
      <c r="F2492" s="185"/>
      <c r="G2492" s="185">
        <v>119</v>
      </c>
      <c r="H2492" s="185">
        <v>134</v>
      </c>
      <c r="I2492" s="185">
        <v>2</v>
      </c>
      <c r="J2492" s="185">
        <v>23</v>
      </c>
      <c r="K2492" s="185">
        <v>680</v>
      </c>
      <c r="L2492" s="185">
        <v>29.8</v>
      </c>
      <c r="M2492" s="186">
        <v>36.590000000000003</v>
      </c>
      <c r="N2492" s="187">
        <f>IF(Tabla2[[#This Row],[LECHE RETIRO DIA]]&lt;&gt;ISBLANK(Tabla2[[#This Row],[LECHE RETIRO DIA]]),SUM(Tabla2[[#This Row],[LECHE TANQUE DIA]:[LECHE RETIRO DIA]]),SUM(Tabla2[[#This Row],[LECHE TANQUE DIA]:[LECHE AUTOCONSUMO DIA]]))</f>
        <v>2509</v>
      </c>
      <c r="O2492" s="188">
        <f t="shared" si="542"/>
        <v>0.95655639697090478</v>
      </c>
      <c r="P2492" s="189">
        <f t="shared" si="543"/>
        <v>21.084033613445378</v>
      </c>
      <c r="Q2492" s="189">
        <f t="shared" si="544"/>
        <v>20.168067226890756</v>
      </c>
      <c r="R2492" s="189">
        <f t="shared" si="545"/>
        <v>4.3478260869565215</v>
      </c>
      <c r="S2492" s="189">
        <f t="shared" si="546"/>
        <v>3.6897058823529414</v>
      </c>
      <c r="T2492" s="189">
        <f t="shared" si="547"/>
        <v>5.7142857142857144</v>
      </c>
      <c r="U2492" s="189">
        <f t="shared" si="548"/>
        <v>84.194630872483216</v>
      </c>
      <c r="V2492" s="189">
        <f t="shared" si="549"/>
        <v>3.9932885906040267</v>
      </c>
      <c r="W2492" s="189">
        <f>IFERROR(H2492/M2492,Tabla2[[#This Row],[CARGA PRODUCCION (ANIMALES/HA)]])</f>
        <v>3.6622027876468977</v>
      </c>
      <c r="X2492" s="190"/>
      <c r="Y2492" s="190"/>
      <c r="Z2492" s="190"/>
      <c r="AA2492" s="191"/>
      <c r="AB2492" s="188" t="str">
        <f t="shared" si="550"/>
        <v/>
      </c>
      <c r="AC2492" s="192" t="str">
        <f t="shared" si="551"/>
        <v/>
      </c>
      <c r="AD2492" s="185"/>
    </row>
    <row r="2493" spans="1:30">
      <c r="A2493" s="184">
        <v>45313</v>
      </c>
      <c r="B2493" s="185" t="s">
        <v>85</v>
      </c>
      <c r="C2493" s="185">
        <v>1851</v>
      </c>
      <c r="D2493" s="185">
        <v>60</v>
      </c>
      <c r="E2493" s="185">
        <v>9</v>
      </c>
      <c r="F2493" s="185"/>
      <c r="G2493" s="185">
        <v>92</v>
      </c>
      <c r="H2493" s="185">
        <v>119</v>
      </c>
      <c r="I2493" s="185">
        <v>0</v>
      </c>
      <c r="J2493" s="185">
        <v>6</v>
      </c>
      <c r="K2493" s="185">
        <v>480</v>
      </c>
      <c r="L2493" s="185">
        <v>26.01</v>
      </c>
      <c r="M2493" s="186">
        <v>34.119999999999997</v>
      </c>
      <c r="N2493" s="187">
        <f>IF(Tabla2[[#This Row],[LECHE RETIRO DIA]]&lt;&gt;ISBLANK(Tabla2[[#This Row],[LECHE RETIRO DIA]]),SUM(Tabla2[[#This Row],[LECHE TANQUE DIA]:[LECHE RETIRO DIA]]),SUM(Tabla2[[#This Row],[LECHE TANQUE DIA]:[LECHE AUTOCONSUMO DIA]]))</f>
        <v>1920</v>
      </c>
      <c r="O2493" s="188">
        <f t="shared" si="542"/>
        <v>0.96406250000000004</v>
      </c>
      <c r="P2493" s="189">
        <f t="shared" si="543"/>
        <v>20.869565217391305</v>
      </c>
      <c r="Q2493" s="189">
        <f t="shared" si="544"/>
        <v>20.119565217391305</v>
      </c>
      <c r="R2493" s="189">
        <f t="shared" si="545"/>
        <v>10</v>
      </c>
      <c r="S2493" s="189">
        <f t="shared" si="546"/>
        <v>4</v>
      </c>
      <c r="T2493" s="189">
        <f t="shared" si="547"/>
        <v>5.2173913043478262</v>
      </c>
      <c r="U2493" s="189">
        <f t="shared" si="548"/>
        <v>73.817762399077267</v>
      </c>
      <c r="V2493" s="189">
        <f t="shared" si="549"/>
        <v>3.5371011149557861</v>
      </c>
      <c r="W2493" s="189">
        <f>IFERROR(H2493/M2493,Tabla2[[#This Row],[CARGA PRODUCCION (ANIMALES/HA)]])</f>
        <v>3.4876905041031656</v>
      </c>
      <c r="X2493" s="190"/>
      <c r="Y2493" s="190"/>
      <c r="Z2493" s="190"/>
      <c r="AA2493" s="191"/>
      <c r="AB2493" s="188" t="str">
        <f t="shared" si="550"/>
        <v/>
      </c>
      <c r="AC2493" s="192" t="str">
        <f t="shared" si="551"/>
        <v/>
      </c>
      <c r="AD2493" s="185"/>
    </row>
    <row r="2494" spans="1:30">
      <c r="A2494" s="184">
        <v>45313</v>
      </c>
      <c r="B2494" s="185" t="s">
        <v>88</v>
      </c>
      <c r="C2494" s="185">
        <v>790</v>
      </c>
      <c r="D2494" s="185">
        <v>40</v>
      </c>
      <c r="E2494" s="185">
        <v>5</v>
      </c>
      <c r="F2494" s="185"/>
      <c r="G2494" s="185">
        <v>42</v>
      </c>
      <c r="H2494" s="185">
        <v>45</v>
      </c>
      <c r="I2494" s="185">
        <v>2</v>
      </c>
      <c r="J2494" s="185">
        <v>6</v>
      </c>
      <c r="K2494" s="185">
        <v>180</v>
      </c>
      <c r="L2494" s="185">
        <v>14</v>
      </c>
      <c r="M2494" s="186">
        <v>15</v>
      </c>
      <c r="N2494" s="187">
        <f>IF(Tabla2[[#This Row],[LECHE RETIRO DIA]]&lt;&gt;ISBLANK(Tabla2[[#This Row],[LECHE RETIRO DIA]]),SUM(Tabla2[[#This Row],[LECHE TANQUE DIA]:[LECHE RETIRO DIA]]),SUM(Tabla2[[#This Row],[LECHE TANQUE DIA]:[LECHE AUTOCONSUMO DIA]]))</f>
        <v>835</v>
      </c>
      <c r="O2494" s="188">
        <f t="shared" si="542"/>
        <v>0.94610778443113774</v>
      </c>
      <c r="P2494" s="189">
        <f t="shared" si="543"/>
        <v>19.88095238095238</v>
      </c>
      <c r="Q2494" s="189">
        <f t="shared" si="544"/>
        <v>18.80952380952381</v>
      </c>
      <c r="R2494" s="189">
        <f t="shared" si="545"/>
        <v>6.666666666666667</v>
      </c>
      <c r="S2494" s="189">
        <f t="shared" si="546"/>
        <v>4.6388888888888893</v>
      </c>
      <c r="T2494" s="189">
        <f t="shared" si="547"/>
        <v>4.2857142857142856</v>
      </c>
      <c r="U2494" s="189">
        <f t="shared" si="548"/>
        <v>59.642857142857146</v>
      </c>
      <c r="V2494" s="189">
        <f t="shared" si="549"/>
        <v>3</v>
      </c>
      <c r="W2494" s="189">
        <f>IFERROR(H2494/M2494,Tabla2[[#This Row],[CARGA PRODUCCION (ANIMALES/HA)]])</f>
        <v>3</v>
      </c>
      <c r="X2494" s="190"/>
      <c r="Y2494" s="190"/>
      <c r="Z2494" s="190"/>
      <c r="AA2494" s="191"/>
      <c r="AB2494" s="188" t="str">
        <f t="shared" si="550"/>
        <v/>
      </c>
      <c r="AC2494" s="192" t="str">
        <f t="shared" si="551"/>
        <v/>
      </c>
      <c r="AD2494" s="185"/>
    </row>
    <row r="2495" spans="1:30">
      <c r="A2495" s="184">
        <v>45314</v>
      </c>
      <c r="B2495" s="185" t="s">
        <v>81</v>
      </c>
      <c r="C2495" s="185">
        <v>2321</v>
      </c>
      <c r="D2495" s="185">
        <v>80</v>
      </c>
      <c r="E2495" s="185">
        <v>9</v>
      </c>
      <c r="F2495" s="185"/>
      <c r="G2495" s="185">
        <v>99</v>
      </c>
      <c r="H2495" s="185">
        <v>104</v>
      </c>
      <c r="I2495" s="185">
        <v>0</v>
      </c>
      <c r="J2495" s="185">
        <v>14</v>
      </c>
      <c r="K2495" s="185">
        <v>600</v>
      </c>
      <c r="L2495" s="185">
        <v>23.4</v>
      </c>
      <c r="M2495" s="186">
        <v>31.01</v>
      </c>
      <c r="N2495" s="187">
        <f>IF(Tabla2[[#This Row],[LECHE RETIRO DIA]]&lt;&gt;ISBLANK(Tabla2[[#This Row],[LECHE RETIRO DIA]]),SUM(Tabla2[[#This Row],[LECHE TANQUE DIA]:[LECHE RETIRO DIA]]),SUM(Tabla2[[#This Row],[LECHE TANQUE DIA]:[LECHE AUTOCONSUMO DIA]]))</f>
        <v>2410</v>
      </c>
      <c r="O2495" s="188">
        <f t="shared" si="542"/>
        <v>0.96307053941908716</v>
      </c>
      <c r="P2495" s="189">
        <f t="shared" si="543"/>
        <v>24.343434343434343</v>
      </c>
      <c r="Q2495" s="189">
        <f t="shared" si="544"/>
        <v>23.444444444444443</v>
      </c>
      <c r="R2495" s="189">
        <f t="shared" si="545"/>
        <v>5.7142857142857144</v>
      </c>
      <c r="S2495" s="189">
        <f t="shared" si="546"/>
        <v>4.0166666666666666</v>
      </c>
      <c r="T2495" s="189">
        <f t="shared" si="547"/>
        <v>6.0606060606060606</v>
      </c>
      <c r="U2495" s="189">
        <f t="shared" si="548"/>
        <v>102.991452991453</v>
      </c>
      <c r="V2495" s="189">
        <f t="shared" si="549"/>
        <v>4.2307692307692308</v>
      </c>
      <c r="W2495" s="189">
        <f>IFERROR(H2495/M2495,Tabla2[[#This Row],[CARGA PRODUCCION (ANIMALES/HA)]])</f>
        <v>3.3537568526281842</v>
      </c>
      <c r="X2495" s="190"/>
      <c r="Y2495" s="190"/>
      <c r="Z2495" s="190"/>
      <c r="AA2495" s="191"/>
      <c r="AB2495" s="188" t="str">
        <f t="shared" si="550"/>
        <v/>
      </c>
      <c r="AC2495" s="192" t="str">
        <f t="shared" si="551"/>
        <v/>
      </c>
      <c r="AD2495" s="185"/>
    </row>
    <row r="2496" spans="1:30">
      <c r="A2496" s="184">
        <v>45314</v>
      </c>
      <c r="B2496" s="7" t="s">
        <v>83</v>
      </c>
      <c r="C2496" s="185">
        <v>2425</v>
      </c>
      <c r="D2496" s="185">
        <v>100</v>
      </c>
      <c r="E2496" s="185">
        <v>9</v>
      </c>
      <c r="F2496" s="185"/>
      <c r="G2496" s="185">
        <v>119</v>
      </c>
      <c r="H2496" s="185">
        <v>134</v>
      </c>
      <c r="I2496" s="185">
        <v>2</v>
      </c>
      <c r="J2496" s="185">
        <v>23</v>
      </c>
      <c r="K2496" s="185">
        <v>680</v>
      </c>
      <c r="L2496" s="185">
        <v>29.8</v>
      </c>
      <c r="M2496" s="186">
        <v>36.590000000000003</v>
      </c>
      <c r="N2496" s="187">
        <f>IF(Tabla2[[#This Row],[LECHE RETIRO DIA]]&lt;&gt;ISBLANK(Tabla2[[#This Row],[LECHE RETIRO DIA]]),SUM(Tabla2[[#This Row],[LECHE TANQUE DIA]:[LECHE RETIRO DIA]]),SUM(Tabla2[[#This Row],[LECHE TANQUE DIA]:[LECHE AUTOCONSUMO DIA]]))</f>
        <v>2534</v>
      </c>
      <c r="O2496" s="188">
        <f t="shared" si="542"/>
        <v>0.9569850039463299</v>
      </c>
      <c r="P2496" s="189">
        <f t="shared" si="543"/>
        <v>21.294117647058822</v>
      </c>
      <c r="Q2496" s="189">
        <f t="shared" si="544"/>
        <v>20.3781512605042</v>
      </c>
      <c r="R2496" s="189">
        <f t="shared" si="545"/>
        <v>4.3478260869565215</v>
      </c>
      <c r="S2496" s="189">
        <f t="shared" si="546"/>
        <v>3.7264705882352942</v>
      </c>
      <c r="T2496" s="189">
        <f t="shared" si="547"/>
        <v>5.7142857142857144</v>
      </c>
      <c r="U2496" s="189">
        <f t="shared" si="548"/>
        <v>85.033557046979865</v>
      </c>
      <c r="V2496" s="189">
        <f t="shared" si="549"/>
        <v>3.9932885906040267</v>
      </c>
      <c r="W2496" s="189">
        <f>IFERROR(H2496/M2496,Tabla2[[#This Row],[CARGA PRODUCCION (ANIMALES/HA)]])</f>
        <v>3.6622027876468977</v>
      </c>
      <c r="X2496" s="190"/>
      <c r="Y2496" s="190"/>
      <c r="Z2496" s="190"/>
      <c r="AA2496" s="191"/>
      <c r="AB2496" s="188" t="str">
        <f t="shared" si="550"/>
        <v/>
      </c>
      <c r="AC2496" s="192" t="str">
        <f t="shared" si="551"/>
        <v/>
      </c>
      <c r="AD2496" s="185"/>
    </row>
    <row r="2497" spans="1:30">
      <c r="A2497" s="184">
        <v>45314</v>
      </c>
      <c r="B2497" s="7" t="s">
        <v>85</v>
      </c>
      <c r="C2497" s="185">
        <v>1870</v>
      </c>
      <c r="D2497" s="185">
        <v>60</v>
      </c>
      <c r="E2497" s="185">
        <v>9</v>
      </c>
      <c r="F2497" s="185"/>
      <c r="G2497" s="185">
        <v>92</v>
      </c>
      <c r="H2497" s="185">
        <v>119</v>
      </c>
      <c r="I2497" s="185">
        <v>0</v>
      </c>
      <c r="J2497" s="185">
        <v>6</v>
      </c>
      <c r="K2497" s="185">
        <v>480</v>
      </c>
      <c r="L2497" s="185">
        <v>26.01</v>
      </c>
      <c r="M2497" s="186">
        <v>34.119999999999997</v>
      </c>
      <c r="N2497" s="187">
        <f>IF(Tabla2[[#This Row],[LECHE RETIRO DIA]]&lt;&gt;ISBLANK(Tabla2[[#This Row],[LECHE RETIRO DIA]]),SUM(Tabla2[[#This Row],[LECHE TANQUE DIA]:[LECHE RETIRO DIA]]),SUM(Tabla2[[#This Row],[LECHE TANQUE DIA]:[LECHE AUTOCONSUMO DIA]]))</f>
        <v>1939</v>
      </c>
      <c r="O2497" s="188">
        <f t="shared" si="542"/>
        <v>0.96441464672511601</v>
      </c>
      <c r="P2497" s="189">
        <f t="shared" si="543"/>
        <v>21.076086956521738</v>
      </c>
      <c r="Q2497" s="189">
        <f t="shared" si="544"/>
        <v>20.326086956521738</v>
      </c>
      <c r="R2497" s="189">
        <f t="shared" si="545"/>
        <v>10</v>
      </c>
      <c r="S2497" s="189">
        <f t="shared" si="546"/>
        <v>4.0395833333333337</v>
      </c>
      <c r="T2497" s="189">
        <f t="shared" si="547"/>
        <v>5.2173913043478262</v>
      </c>
      <c r="U2497" s="189">
        <f t="shared" si="548"/>
        <v>74.548250672818142</v>
      </c>
      <c r="V2497" s="189">
        <f t="shared" si="549"/>
        <v>3.5371011149557861</v>
      </c>
      <c r="W2497" s="189">
        <f>IFERROR(H2497/M2497,Tabla2[[#This Row],[CARGA PRODUCCION (ANIMALES/HA)]])</f>
        <v>3.4876905041031656</v>
      </c>
      <c r="X2497" s="190"/>
      <c r="Y2497" s="190"/>
      <c r="Z2497" s="190"/>
      <c r="AA2497" s="191"/>
      <c r="AB2497" s="188" t="str">
        <f t="shared" si="550"/>
        <v/>
      </c>
      <c r="AC2497" s="192" t="str">
        <f t="shared" si="551"/>
        <v/>
      </c>
      <c r="AD2497" s="185"/>
    </row>
    <row r="2498" spans="1:30">
      <c r="A2498" s="184">
        <v>45314</v>
      </c>
      <c r="B2498" s="7" t="s">
        <v>117</v>
      </c>
      <c r="C2498" s="185">
        <v>812</v>
      </c>
      <c r="D2498" s="185">
        <v>40</v>
      </c>
      <c r="E2498" s="185">
        <v>5</v>
      </c>
      <c r="F2498" s="185"/>
      <c r="G2498" s="185">
        <v>42</v>
      </c>
      <c r="H2498" s="185">
        <v>45</v>
      </c>
      <c r="I2498" s="185">
        <v>2</v>
      </c>
      <c r="J2498" s="185">
        <v>6</v>
      </c>
      <c r="K2498" s="185">
        <v>180</v>
      </c>
      <c r="L2498" s="185">
        <v>14</v>
      </c>
      <c r="M2498" s="186">
        <v>15</v>
      </c>
      <c r="N2498" s="187">
        <f>IF(Tabla2[[#This Row],[LECHE RETIRO DIA]]&lt;&gt;ISBLANK(Tabla2[[#This Row],[LECHE RETIRO DIA]]),SUM(Tabla2[[#This Row],[LECHE TANQUE DIA]:[LECHE RETIRO DIA]]),SUM(Tabla2[[#This Row],[LECHE TANQUE DIA]:[LECHE AUTOCONSUMO DIA]]))</f>
        <v>857</v>
      </c>
      <c r="O2498" s="188">
        <f t="shared" si="542"/>
        <v>0.94749124854142353</v>
      </c>
      <c r="P2498" s="189">
        <f t="shared" si="543"/>
        <v>20.404761904761905</v>
      </c>
      <c r="Q2498" s="189">
        <f t="shared" si="544"/>
        <v>19.333333333333332</v>
      </c>
      <c r="R2498" s="189">
        <f t="shared" si="545"/>
        <v>6.666666666666667</v>
      </c>
      <c r="S2498" s="189">
        <f t="shared" si="546"/>
        <v>4.7611111111111111</v>
      </c>
      <c r="T2498" s="189">
        <f t="shared" si="547"/>
        <v>4.2857142857142856</v>
      </c>
      <c r="U2498" s="189">
        <f t="shared" si="548"/>
        <v>61.214285714285715</v>
      </c>
      <c r="V2498" s="189">
        <f t="shared" si="549"/>
        <v>3</v>
      </c>
      <c r="W2498" s="189">
        <f>IFERROR(H2498/M2498,Tabla2[[#This Row],[CARGA PRODUCCION (ANIMALES/HA)]])</f>
        <v>3</v>
      </c>
      <c r="X2498" s="190"/>
      <c r="Y2498" s="190"/>
      <c r="Z2498" s="190"/>
      <c r="AA2498" s="191"/>
      <c r="AB2498" s="188" t="str">
        <f t="shared" si="550"/>
        <v/>
      </c>
      <c r="AC2498" s="192" t="str">
        <f t="shared" si="551"/>
        <v/>
      </c>
      <c r="AD2498" s="185"/>
    </row>
    <row r="2499" spans="1:30">
      <c r="A2499" s="184">
        <v>45315</v>
      </c>
      <c r="B2499" s="185" t="s">
        <v>81</v>
      </c>
      <c r="C2499" s="185">
        <v>2274</v>
      </c>
      <c r="D2499" s="185">
        <v>80</v>
      </c>
      <c r="E2499" s="185">
        <v>9</v>
      </c>
      <c r="F2499" s="185"/>
      <c r="G2499" s="185">
        <v>99</v>
      </c>
      <c r="H2499" s="185">
        <v>104</v>
      </c>
      <c r="I2499" s="185">
        <v>0</v>
      </c>
      <c r="J2499" s="185">
        <v>14</v>
      </c>
      <c r="K2499" s="185">
        <v>600</v>
      </c>
      <c r="L2499" s="185">
        <v>23.4</v>
      </c>
      <c r="M2499" s="186">
        <v>31.01</v>
      </c>
      <c r="N2499" s="187">
        <f>IF(Tabla2[[#This Row],[LECHE RETIRO DIA]]&lt;&gt;ISBLANK(Tabla2[[#This Row],[LECHE RETIRO DIA]]),SUM(Tabla2[[#This Row],[LECHE TANQUE DIA]:[LECHE RETIRO DIA]]),SUM(Tabla2[[#This Row],[LECHE TANQUE DIA]:[LECHE AUTOCONSUMO DIA]]))</f>
        <v>2363</v>
      </c>
      <c r="O2499" s="188">
        <f t="shared" si="542"/>
        <v>0.96233601354210752</v>
      </c>
      <c r="P2499" s="189">
        <f t="shared" si="543"/>
        <v>23.868686868686869</v>
      </c>
      <c r="Q2499" s="189">
        <f t="shared" si="544"/>
        <v>22.969696969696969</v>
      </c>
      <c r="R2499" s="189">
        <f t="shared" si="545"/>
        <v>5.7142857142857144</v>
      </c>
      <c r="S2499" s="189">
        <f t="shared" si="546"/>
        <v>3.9383333333333335</v>
      </c>
      <c r="T2499" s="189">
        <f t="shared" si="547"/>
        <v>6.0606060606060606</v>
      </c>
      <c r="U2499" s="189">
        <f t="shared" si="548"/>
        <v>100.98290598290599</v>
      </c>
      <c r="V2499" s="189">
        <f t="shared" si="549"/>
        <v>4.2307692307692308</v>
      </c>
      <c r="W2499" s="189">
        <f>IFERROR(H2499/M2499,Tabla2[[#This Row],[CARGA PRODUCCION (ANIMALES/HA)]])</f>
        <v>3.3537568526281842</v>
      </c>
      <c r="X2499" s="190"/>
      <c r="Y2499" s="190"/>
      <c r="Z2499" s="190"/>
      <c r="AA2499" s="191"/>
      <c r="AB2499" s="188" t="str">
        <f t="shared" si="550"/>
        <v/>
      </c>
      <c r="AC2499" s="192" t="str">
        <f t="shared" si="551"/>
        <v/>
      </c>
      <c r="AD2499" s="185"/>
    </row>
    <row r="2500" spans="1:30">
      <c r="A2500" s="184">
        <v>45315</v>
      </c>
      <c r="B2500" s="7" t="s">
        <v>83</v>
      </c>
      <c r="C2500" s="185">
        <v>2294</v>
      </c>
      <c r="D2500" s="185">
        <v>100</v>
      </c>
      <c r="E2500" s="185">
        <v>9</v>
      </c>
      <c r="F2500" s="185"/>
      <c r="G2500" s="185">
        <v>111</v>
      </c>
      <c r="H2500" s="185">
        <v>125</v>
      </c>
      <c r="I2500" s="185">
        <v>2</v>
      </c>
      <c r="J2500" s="185">
        <v>23</v>
      </c>
      <c r="K2500" s="185">
        <v>680</v>
      </c>
      <c r="L2500" s="185">
        <v>29.8</v>
      </c>
      <c r="M2500" s="186">
        <v>36.590000000000003</v>
      </c>
      <c r="N2500" s="187">
        <f>IF(Tabla2[[#This Row],[LECHE RETIRO DIA]]&lt;&gt;ISBLANK(Tabla2[[#This Row],[LECHE RETIRO DIA]]),SUM(Tabla2[[#This Row],[LECHE TANQUE DIA]:[LECHE RETIRO DIA]]),SUM(Tabla2[[#This Row],[LECHE TANQUE DIA]:[LECHE AUTOCONSUMO DIA]]))</f>
        <v>2403</v>
      </c>
      <c r="O2500" s="188">
        <f t="shared" si="542"/>
        <v>0.95464003329171865</v>
      </c>
      <c r="P2500" s="189">
        <f t="shared" si="543"/>
        <v>21.648648648648649</v>
      </c>
      <c r="Q2500" s="189">
        <f t="shared" si="544"/>
        <v>20.666666666666668</v>
      </c>
      <c r="R2500" s="189">
        <f t="shared" si="545"/>
        <v>4.3478260869565215</v>
      </c>
      <c r="S2500" s="189">
        <f t="shared" si="546"/>
        <v>3.5338235294117646</v>
      </c>
      <c r="T2500" s="189">
        <f t="shared" si="547"/>
        <v>6.1261261261261257</v>
      </c>
      <c r="U2500" s="189">
        <f t="shared" si="548"/>
        <v>80.637583892617442</v>
      </c>
      <c r="V2500" s="189">
        <f t="shared" si="549"/>
        <v>3.7248322147651005</v>
      </c>
      <c r="W2500" s="189">
        <f>IFERROR(H2500/M2500,Tabla2[[#This Row],[CARGA PRODUCCION (ANIMALES/HA)]])</f>
        <v>3.4162339437004641</v>
      </c>
      <c r="X2500" s="190"/>
      <c r="Y2500" s="190"/>
      <c r="Z2500" s="190"/>
      <c r="AA2500" s="191"/>
      <c r="AB2500" s="188" t="str">
        <f t="shared" si="550"/>
        <v/>
      </c>
      <c r="AC2500" s="192" t="str">
        <f t="shared" si="551"/>
        <v/>
      </c>
      <c r="AD2500" s="185"/>
    </row>
    <row r="2501" spans="1:30">
      <c r="A2501" s="184">
        <v>45315</v>
      </c>
      <c r="B2501" s="7" t="s">
        <v>85</v>
      </c>
      <c r="C2501" s="185">
        <v>1845</v>
      </c>
      <c r="D2501" s="185">
        <v>60</v>
      </c>
      <c r="E2501" s="185">
        <v>9</v>
      </c>
      <c r="F2501" s="185"/>
      <c r="G2501" s="185">
        <v>93</v>
      </c>
      <c r="H2501" s="185">
        <v>119</v>
      </c>
      <c r="I2501" s="185">
        <v>0</v>
      </c>
      <c r="J2501" s="185">
        <v>6</v>
      </c>
      <c r="K2501" s="185">
        <v>480</v>
      </c>
      <c r="L2501" s="185">
        <v>26.01</v>
      </c>
      <c r="M2501" s="186">
        <v>34.119999999999997</v>
      </c>
      <c r="N2501" s="187">
        <f>IF(Tabla2[[#This Row],[LECHE RETIRO DIA]]&lt;&gt;ISBLANK(Tabla2[[#This Row],[LECHE RETIRO DIA]]),SUM(Tabla2[[#This Row],[LECHE TANQUE DIA]:[LECHE RETIRO DIA]]),SUM(Tabla2[[#This Row],[LECHE TANQUE DIA]:[LECHE AUTOCONSUMO DIA]]))</f>
        <v>1914</v>
      </c>
      <c r="O2501" s="188">
        <f t="shared" ref="O2501:O2564" si="552">IFERROR(C2501/N2501,"")</f>
        <v>0.96394984326018807</v>
      </c>
      <c r="P2501" s="189">
        <f t="shared" ref="P2501:P2564" si="553">IFERROR(N2501/G2501,"")</f>
        <v>20.580645161290324</v>
      </c>
      <c r="Q2501" s="189">
        <f t="shared" ref="Q2501:Q2564" si="554">IFERROR(C2501/G2501,"")</f>
        <v>19.838709677419356</v>
      </c>
      <c r="R2501" s="189">
        <f t="shared" ref="R2501:R2564" si="555">IFERROR(D2501/J2501,"")</f>
        <v>10</v>
      </c>
      <c r="S2501" s="189">
        <f t="shared" ref="S2501:S2564" si="556">IFERROR(N2501/K2501,"")</f>
        <v>3.9874999999999998</v>
      </c>
      <c r="T2501" s="189">
        <f t="shared" ref="T2501:T2564" si="557">IFERROR(K2501/G2501,"")</f>
        <v>5.161290322580645</v>
      </c>
      <c r="U2501" s="189">
        <f t="shared" ref="U2501:U2564" si="558">IFERROR(N2501/L2501,"")</f>
        <v>73.587081891580155</v>
      </c>
      <c r="V2501" s="189">
        <f t="shared" ref="V2501:V2564" si="559">IFERROR(G2501/L2501,"")</f>
        <v>3.5755478662053055</v>
      </c>
      <c r="W2501" s="189">
        <f>IFERROR(H2501/M2501,Tabla2[[#This Row],[CARGA PRODUCCION (ANIMALES/HA)]])</f>
        <v>3.4876905041031656</v>
      </c>
      <c r="X2501" s="190"/>
      <c r="Y2501" s="190"/>
      <c r="Z2501" s="190"/>
      <c r="AA2501" s="191"/>
      <c r="AB2501" s="188" t="str">
        <f t="shared" ref="AB2501:AB2564" si="560">IFERROR(G2501/AA2501,"")</f>
        <v/>
      </c>
      <c r="AC2501" s="192" t="str">
        <f t="shared" si="551"/>
        <v/>
      </c>
      <c r="AD2501" s="185"/>
    </row>
    <row r="2502" spans="1:30">
      <c r="A2502" s="184">
        <v>45315</v>
      </c>
      <c r="B2502" s="7" t="s">
        <v>88</v>
      </c>
      <c r="C2502" s="185">
        <v>782</v>
      </c>
      <c r="D2502" s="185">
        <v>40</v>
      </c>
      <c r="E2502" s="185">
        <v>5</v>
      </c>
      <c r="F2502" s="185"/>
      <c r="G2502" s="185">
        <v>43</v>
      </c>
      <c r="H2502" s="185">
        <v>45</v>
      </c>
      <c r="I2502" s="185">
        <v>2</v>
      </c>
      <c r="J2502" s="185">
        <v>6</v>
      </c>
      <c r="K2502" s="185">
        <v>180</v>
      </c>
      <c r="L2502" s="185">
        <v>14</v>
      </c>
      <c r="M2502" s="186">
        <v>15</v>
      </c>
      <c r="N2502" s="187">
        <f>IF(Tabla2[[#This Row],[LECHE RETIRO DIA]]&lt;&gt;ISBLANK(Tabla2[[#This Row],[LECHE RETIRO DIA]]),SUM(Tabla2[[#This Row],[LECHE TANQUE DIA]:[LECHE RETIRO DIA]]),SUM(Tabla2[[#This Row],[LECHE TANQUE DIA]:[LECHE AUTOCONSUMO DIA]]))</f>
        <v>827</v>
      </c>
      <c r="O2502" s="188">
        <f t="shared" si="552"/>
        <v>0.94558645707376054</v>
      </c>
      <c r="P2502" s="189">
        <f t="shared" si="553"/>
        <v>19.232558139534884</v>
      </c>
      <c r="Q2502" s="189">
        <f t="shared" si="554"/>
        <v>18.186046511627907</v>
      </c>
      <c r="R2502" s="189">
        <f t="shared" si="555"/>
        <v>6.666666666666667</v>
      </c>
      <c r="S2502" s="189">
        <f t="shared" si="556"/>
        <v>4.5944444444444441</v>
      </c>
      <c r="T2502" s="189">
        <f t="shared" si="557"/>
        <v>4.1860465116279073</v>
      </c>
      <c r="U2502" s="189">
        <f t="shared" si="558"/>
        <v>59.071428571428569</v>
      </c>
      <c r="V2502" s="189">
        <f t="shared" si="559"/>
        <v>3.0714285714285716</v>
      </c>
      <c r="W2502" s="189">
        <f>IFERROR(H2502/M2502,Tabla2[[#This Row],[CARGA PRODUCCION (ANIMALES/HA)]])</f>
        <v>3</v>
      </c>
      <c r="X2502" s="190"/>
      <c r="Y2502" s="190"/>
      <c r="Z2502" s="190"/>
      <c r="AA2502" s="191"/>
      <c r="AB2502" s="188" t="str">
        <f t="shared" si="560"/>
        <v/>
      </c>
      <c r="AC2502" s="192" t="str">
        <f t="shared" si="551"/>
        <v/>
      </c>
      <c r="AD2502" s="185"/>
    </row>
    <row r="2503" spans="1:30">
      <c r="A2503" s="184">
        <v>45316</v>
      </c>
      <c r="B2503" s="185" t="s">
        <v>81</v>
      </c>
      <c r="C2503" s="185">
        <v>2326</v>
      </c>
      <c r="D2503" s="185">
        <v>80</v>
      </c>
      <c r="E2503" s="185">
        <v>9</v>
      </c>
      <c r="F2503" s="185"/>
      <c r="G2503" s="185">
        <v>99</v>
      </c>
      <c r="H2503" s="185">
        <v>104</v>
      </c>
      <c r="I2503" s="185">
        <v>0</v>
      </c>
      <c r="J2503" s="185">
        <v>14</v>
      </c>
      <c r="K2503" s="185">
        <v>600</v>
      </c>
      <c r="L2503" s="185">
        <v>23.4</v>
      </c>
      <c r="M2503" s="186">
        <v>31.01</v>
      </c>
      <c r="N2503" s="187">
        <f>IF(Tabla2[[#This Row],[LECHE RETIRO DIA]]&lt;&gt;ISBLANK(Tabla2[[#This Row],[LECHE RETIRO DIA]]),SUM(Tabla2[[#This Row],[LECHE TANQUE DIA]:[LECHE RETIRO DIA]]),SUM(Tabla2[[#This Row],[LECHE TANQUE DIA]:[LECHE AUTOCONSUMO DIA]]))</f>
        <v>2415</v>
      </c>
      <c r="O2503" s="188">
        <f t="shared" si="552"/>
        <v>0.96314699792960667</v>
      </c>
      <c r="P2503" s="189">
        <f t="shared" si="553"/>
        <v>24.393939393939394</v>
      </c>
      <c r="Q2503" s="189">
        <f t="shared" si="554"/>
        <v>23.494949494949495</v>
      </c>
      <c r="R2503" s="189">
        <f t="shared" si="555"/>
        <v>5.7142857142857144</v>
      </c>
      <c r="S2503" s="189">
        <f t="shared" si="556"/>
        <v>4.0250000000000004</v>
      </c>
      <c r="T2503" s="189">
        <f t="shared" si="557"/>
        <v>6.0606060606060606</v>
      </c>
      <c r="U2503" s="189">
        <f t="shared" si="558"/>
        <v>103.2051282051282</v>
      </c>
      <c r="V2503" s="189">
        <f t="shared" si="559"/>
        <v>4.2307692307692308</v>
      </c>
      <c r="W2503" s="189">
        <f>IFERROR(H2503/M2503,Tabla2[[#This Row],[CARGA PRODUCCION (ANIMALES/HA)]])</f>
        <v>3.3537568526281842</v>
      </c>
      <c r="X2503" s="190"/>
      <c r="Y2503" s="190"/>
      <c r="Z2503" s="190"/>
      <c r="AA2503" s="191"/>
      <c r="AB2503" s="188" t="str">
        <f t="shared" si="560"/>
        <v/>
      </c>
      <c r="AC2503" s="192" t="str">
        <f t="shared" si="551"/>
        <v/>
      </c>
      <c r="AD2503" s="185"/>
    </row>
    <row r="2504" spans="1:30">
      <c r="A2504" s="184">
        <v>45316</v>
      </c>
      <c r="B2504" s="185" t="s">
        <v>83</v>
      </c>
      <c r="C2504" s="185">
        <v>2299</v>
      </c>
      <c r="D2504" s="185">
        <v>100</v>
      </c>
      <c r="E2504" s="185">
        <v>9</v>
      </c>
      <c r="F2504" s="185"/>
      <c r="G2504" s="185">
        <v>111</v>
      </c>
      <c r="H2504" s="185">
        <v>125</v>
      </c>
      <c r="I2504" s="185">
        <v>2</v>
      </c>
      <c r="J2504" s="185">
        <v>23</v>
      </c>
      <c r="K2504" s="185">
        <v>680</v>
      </c>
      <c r="L2504" s="185">
        <v>29.8</v>
      </c>
      <c r="M2504" s="186">
        <v>36.590000000000003</v>
      </c>
      <c r="N2504" s="187">
        <f>IF(Tabla2[[#This Row],[LECHE RETIRO DIA]]&lt;&gt;ISBLANK(Tabla2[[#This Row],[LECHE RETIRO DIA]]),SUM(Tabla2[[#This Row],[LECHE TANQUE DIA]:[LECHE RETIRO DIA]]),SUM(Tabla2[[#This Row],[LECHE TANQUE DIA]:[LECHE AUTOCONSUMO DIA]]))</f>
        <v>2408</v>
      </c>
      <c r="O2504" s="188">
        <f t="shared" si="552"/>
        <v>0.95473421926910296</v>
      </c>
      <c r="P2504" s="189">
        <f t="shared" si="553"/>
        <v>21.693693693693692</v>
      </c>
      <c r="Q2504" s="189">
        <f t="shared" si="554"/>
        <v>20.711711711711711</v>
      </c>
      <c r="R2504" s="189">
        <f t="shared" si="555"/>
        <v>4.3478260869565215</v>
      </c>
      <c r="S2504" s="189">
        <f t="shared" si="556"/>
        <v>3.5411764705882351</v>
      </c>
      <c r="T2504" s="189">
        <f t="shared" si="557"/>
        <v>6.1261261261261257</v>
      </c>
      <c r="U2504" s="189">
        <f t="shared" si="558"/>
        <v>80.805369127516784</v>
      </c>
      <c r="V2504" s="189">
        <f t="shared" si="559"/>
        <v>3.7248322147651005</v>
      </c>
      <c r="W2504" s="189">
        <f>IFERROR(H2504/M2504,Tabla2[[#This Row],[CARGA PRODUCCION (ANIMALES/HA)]])</f>
        <v>3.4162339437004641</v>
      </c>
      <c r="X2504" s="190"/>
      <c r="Y2504" s="190"/>
      <c r="Z2504" s="190"/>
      <c r="AA2504" s="191"/>
      <c r="AB2504" s="188" t="str">
        <f t="shared" si="560"/>
        <v/>
      </c>
      <c r="AC2504" s="192" t="str">
        <f t="shared" si="551"/>
        <v/>
      </c>
      <c r="AD2504" s="185"/>
    </row>
    <row r="2505" spans="1:30">
      <c r="A2505" s="184">
        <v>45316</v>
      </c>
      <c r="B2505" s="185" t="s">
        <v>85</v>
      </c>
      <c r="C2505" s="185">
        <v>1903</v>
      </c>
      <c r="D2505" s="185">
        <v>60</v>
      </c>
      <c r="E2505" s="185">
        <v>9</v>
      </c>
      <c r="F2505" s="185"/>
      <c r="G2505" s="185">
        <v>96</v>
      </c>
      <c r="H2505" s="185">
        <v>119</v>
      </c>
      <c r="I2505" s="185">
        <v>0</v>
      </c>
      <c r="J2505" s="185">
        <v>6</v>
      </c>
      <c r="K2505" s="185">
        <v>480</v>
      </c>
      <c r="L2505" s="185">
        <v>26.01</v>
      </c>
      <c r="M2505" s="186">
        <v>34.119999999999997</v>
      </c>
      <c r="N2505" s="187">
        <f>IF(Tabla2[[#This Row],[LECHE RETIRO DIA]]&lt;&gt;ISBLANK(Tabla2[[#This Row],[LECHE RETIRO DIA]]),SUM(Tabla2[[#This Row],[LECHE TANQUE DIA]:[LECHE RETIRO DIA]]),SUM(Tabla2[[#This Row],[LECHE TANQUE DIA]:[LECHE AUTOCONSUMO DIA]]))</f>
        <v>1972</v>
      </c>
      <c r="O2505" s="188">
        <f t="shared" si="552"/>
        <v>0.96501014198782964</v>
      </c>
      <c r="P2505" s="189">
        <f t="shared" si="553"/>
        <v>20.541666666666668</v>
      </c>
      <c r="Q2505" s="189">
        <f t="shared" si="554"/>
        <v>19.822916666666668</v>
      </c>
      <c r="R2505" s="189">
        <f t="shared" si="555"/>
        <v>10</v>
      </c>
      <c r="S2505" s="189">
        <f t="shared" si="556"/>
        <v>4.1083333333333334</v>
      </c>
      <c r="T2505" s="189">
        <f t="shared" si="557"/>
        <v>5</v>
      </c>
      <c r="U2505" s="189">
        <f t="shared" si="558"/>
        <v>75.816993464052288</v>
      </c>
      <c r="V2505" s="189">
        <f t="shared" si="559"/>
        <v>3.6908881199538635</v>
      </c>
      <c r="W2505" s="189">
        <f>IFERROR(H2505/M2505,Tabla2[[#This Row],[CARGA PRODUCCION (ANIMALES/HA)]])</f>
        <v>3.4876905041031656</v>
      </c>
      <c r="X2505" s="190"/>
      <c r="Y2505" s="190"/>
      <c r="Z2505" s="190"/>
      <c r="AA2505" s="191"/>
      <c r="AB2505" s="188" t="str">
        <f t="shared" si="560"/>
        <v/>
      </c>
      <c r="AC2505" s="192" t="str">
        <f t="shared" si="551"/>
        <v/>
      </c>
      <c r="AD2505" s="185"/>
    </row>
    <row r="2506" spans="1:30">
      <c r="A2506" s="184">
        <v>45316</v>
      </c>
      <c r="B2506" s="185" t="s">
        <v>88</v>
      </c>
      <c r="C2506" s="185">
        <v>799</v>
      </c>
      <c r="D2506" s="185">
        <v>40</v>
      </c>
      <c r="E2506" s="185">
        <v>5</v>
      </c>
      <c r="F2506" s="185"/>
      <c r="G2506" s="185">
        <v>43</v>
      </c>
      <c r="H2506" s="185">
        <v>45</v>
      </c>
      <c r="I2506" s="185">
        <v>2</v>
      </c>
      <c r="J2506" s="185">
        <v>6</v>
      </c>
      <c r="K2506" s="185">
        <v>180</v>
      </c>
      <c r="L2506" s="185">
        <v>14</v>
      </c>
      <c r="M2506" s="186">
        <v>15</v>
      </c>
      <c r="N2506" s="187">
        <f>IF(Tabla2[[#This Row],[LECHE RETIRO DIA]]&lt;&gt;ISBLANK(Tabla2[[#This Row],[LECHE RETIRO DIA]]),SUM(Tabla2[[#This Row],[LECHE TANQUE DIA]:[LECHE RETIRO DIA]]),SUM(Tabla2[[#This Row],[LECHE TANQUE DIA]:[LECHE AUTOCONSUMO DIA]]))</f>
        <v>844</v>
      </c>
      <c r="O2506" s="188">
        <f t="shared" si="552"/>
        <v>0.94668246445497628</v>
      </c>
      <c r="P2506" s="189">
        <f t="shared" si="553"/>
        <v>19.627906976744185</v>
      </c>
      <c r="Q2506" s="189">
        <f t="shared" si="554"/>
        <v>18.581395348837209</v>
      </c>
      <c r="R2506" s="189">
        <f t="shared" si="555"/>
        <v>6.666666666666667</v>
      </c>
      <c r="S2506" s="189">
        <f t="shared" si="556"/>
        <v>4.6888888888888891</v>
      </c>
      <c r="T2506" s="189">
        <f t="shared" si="557"/>
        <v>4.1860465116279073</v>
      </c>
      <c r="U2506" s="189">
        <f t="shared" si="558"/>
        <v>60.285714285714285</v>
      </c>
      <c r="V2506" s="189">
        <f t="shared" si="559"/>
        <v>3.0714285714285716</v>
      </c>
      <c r="W2506" s="189">
        <f>IFERROR(H2506/M2506,Tabla2[[#This Row],[CARGA PRODUCCION (ANIMALES/HA)]])</f>
        <v>3</v>
      </c>
      <c r="X2506" s="190"/>
      <c r="Y2506" s="190"/>
      <c r="Z2506" s="190"/>
      <c r="AA2506" s="191"/>
      <c r="AB2506" s="188" t="str">
        <f t="shared" si="560"/>
        <v/>
      </c>
      <c r="AC2506" s="192" t="str">
        <f t="shared" si="551"/>
        <v/>
      </c>
      <c r="AD2506" s="185"/>
    </row>
    <row r="2507" spans="1:30">
      <c r="A2507" s="184">
        <v>45317</v>
      </c>
      <c r="B2507" s="185" t="s">
        <v>81</v>
      </c>
      <c r="C2507" s="185">
        <v>2199</v>
      </c>
      <c r="D2507" s="185">
        <v>80</v>
      </c>
      <c r="E2507" s="185">
        <v>9</v>
      </c>
      <c r="F2507" s="185"/>
      <c r="G2507" s="185">
        <v>92</v>
      </c>
      <c r="H2507" s="185">
        <v>96</v>
      </c>
      <c r="I2507" s="185">
        <v>0</v>
      </c>
      <c r="J2507" s="185">
        <v>14</v>
      </c>
      <c r="K2507" s="185">
        <v>600</v>
      </c>
      <c r="L2507" s="185">
        <v>23.4</v>
      </c>
      <c r="M2507" s="186">
        <v>31.01</v>
      </c>
      <c r="N2507" s="187">
        <f>IF(Tabla2[[#This Row],[LECHE RETIRO DIA]]&lt;&gt;ISBLANK(Tabla2[[#This Row],[LECHE RETIRO DIA]]),SUM(Tabla2[[#This Row],[LECHE TANQUE DIA]:[LECHE RETIRO DIA]]),SUM(Tabla2[[#This Row],[LECHE TANQUE DIA]:[LECHE AUTOCONSUMO DIA]]))</f>
        <v>2288</v>
      </c>
      <c r="O2507" s="188">
        <f t="shared" si="552"/>
        <v>0.96110139860139865</v>
      </c>
      <c r="P2507" s="189">
        <f t="shared" si="553"/>
        <v>24.869565217391305</v>
      </c>
      <c r="Q2507" s="189">
        <f t="shared" si="554"/>
        <v>23.902173913043477</v>
      </c>
      <c r="R2507" s="189">
        <f t="shared" si="555"/>
        <v>5.7142857142857144</v>
      </c>
      <c r="S2507" s="189">
        <f t="shared" si="556"/>
        <v>3.8133333333333335</v>
      </c>
      <c r="T2507" s="189">
        <f t="shared" si="557"/>
        <v>6.5217391304347823</v>
      </c>
      <c r="U2507" s="189">
        <f t="shared" si="558"/>
        <v>97.777777777777786</v>
      </c>
      <c r="V2507" s="189">
        <f t="shared" si="559"/>
        <v>3.9316239316239319</v>
      </c>
      <c r="W2507" s="189">
        <f>IFERROR(H2507/M2507,Tabla2[[#This Row],[CARGA PRODUCCION (ANIMALES/HA)]])</f>
        <v>3.0957755562721703</v>
      </c>
      <c r="X2507" s="190"/>
      <c r="Y2507" s="190"/>
      <c r="Z2507" s="190"/>
      <c r="AA2507" s="191"/>
      <c r="AB2507" s="188" t="str">
        <f t="shared" si="560"/>
        <v/>
      </c>
      <c r="AC2507" s="192" t="str">
        <f t="shared" si="551"/>
        <v/>
      </c>
      <c r="AD2507" s="185"/>
    </row>
    <row r="2508" spans="1:30">
      <c r="A2508" s="184">
        <v>45317</v>
      </c>
      <c r="B2508" s="7" t="s">
        <v>83</v>
      </c>
      <c r="C2508" s="185">
        <v>2172</v>
      </c>
      <c r="D2508" s="185">
        <v>100</v>
      </c>
      <c r="E2508" s="185">
        <v>9</v>
      </c>
      <c r="F2508" s="185"/>
      <c r="G2508" s="185">
        <v>11</v>
      </c>
      <c r="H2508" s="185">
        <v>125</v>
      </c>
      <c r="I2508" s="185">
        <v>2</v>
      </c>
      <c r="J2508" s="185">
        <v>23</v>
      </c>
      <c r="K2508" s="185">
        <v>680</v>
      </c>
      <c r="L2508" s="185">
        <v>29.8</v>
      </c>
      <c r="M2508" s="186">
        <v>36.590000000000003</v>
      </c>
      <c r="N2508" s="187">
        <f>IF(Tabla2[[#This Row],[LECHE RETIRO DIA]]&lt;&gt;ISBLANK(Tabla2[[#This Row],[LECHE RETIRO DIA]]),SUM(Tabla2[[#This Row],[LECHE TANQUE DIA]:[LECHE RETIRO DIA]]),SUM(Tabla2[[#This Row],[LECHE TANQUE DIA]:[LECHE AUTOCONSUMO DIA]]))</f>
        <v>2281</v>
      </c>
      <c r="O2508" s="188">
        <f t="shared" si="552"/>
        <v>0.95221394125383607</v>
      </c>
      <c r="P2508" s="189">
        <f t="shared" si="553"/>
        <v>207.36363636363637</v>
      </c>
      <c r="Q2508" s="189">
        <f t="shared" si="554"/>
        <v>197.45454545454547</v>
      </c>
      <c r="R2508" s="189">
        <f t="shared" si="555"/>
        <v>4.3478260869565215</v>
      </c>
      <c r="S2508" s="189">
        <f t="shared" si="556"/>
        <v>3.3544117647058824</v>
      </c>
      <c r="T2508" s="189">
        <f t="shared" si="557"/>
        <v>61.81818181818182</v>
      </c>
      <c r="U2508" s="189">
        <f t="shared" si="558"/>
        <v>76.543624161073822</v>
      </c>
      <c r="V2508" s="189">
        <f t="shared" si="559"/>
        <v>0.36912751677852346</v>
      </c>
      <c r="W2508" s="189">
        <f>IFERROR(H2508/M2508,Tabla2[[#This Row],[CARGA PRODUCCION (ANIMALES/HA)]])</f>
        <v>3.4162339437004641</v>
      </c>
      <c r="X2508" s="190"/>
      <c r="Y2508" s="190"/>
      <c r="Z2508" s="190"/>
      <c r="AA2508" s="191"/>
      <c r="AB2508" s="188" t="str">
        <f t="shared" si="560"/>
        <v/>
      </c>
      <c r="AC2508" s="192" t="str">
        <f t="shared" si="551"/>
        <v/>
      </c>
      <c r="AD2508" s="185"/>
    </row>
    <row r="2509" spans="1:30">
      <c r="A2509" s="184">
        <v>45317</v>
      </c>
      <c r="B2509" s="7" t="s">
        <v>85</v>
      </c>
      <c r="C2509" s="185">
        <v>1887</v>
      </c>
      <c r="D2509" s="185">
        <v>60</v>
      </c>
      <c r="E2509" s="185">
        <v>9</v>
      </c>
      <c r="F2509" s="185"/>
      <c r="G2509" s="185">
        <v>96</v>
      </c>
      <c r="H2509" s="185">
        <v>119</v>
      </c>
      <c r="I2509" s="185">
        <v>0</v>
      </c>
      <c r="J2509" s="185">
        <v>6</v>
      </c>
      <c r="K2509" s="185">
        <v>480</v>
      </c>
      <c r="L2509" s="185">
        <v>26.01</v>
      </c>
      <c r="M2509" s="186">
        <v>34.119999999999997</v>
      </c>
      <c r="N2509" s="187">
        <f>IF(Tabla2[[#This Row],[LECHE RETIRO DIA]]&lt;&gt;ISBLANK(Tabla2[[#This Row],[LECHE RETIRO DIA]]),SUM(Tabla2[[#This Row],[LECHE TANQUE DIA]:[LECHE RETIRO DIA]]),SUM(Tabla2[[#This Row],[LECHE TANQUE DIA]:[LECHE AUTOCONSUMO DIA]]))</f>
        <v>1956</v>
      </c>
      <c r="O2509" s="188">
        <f t="shared" si="552"/>
        <v>0.96472392638036808</v>
      </c>
      <c r="P2509" s="189">
        <f t="shared" si="553"/>
        <v>20.375</v>
      </c>
      <c r="Q2509" s="189">
        <f t="shared" si="554"/>
        <v>19.65625</v>
      </c>
      <c r="R2509" s="189">
        <f t="shared" si="555"/>
        <v>10</v>
      </c>
      <c r="S2509" s="189">
        <f t="shared" si="556"/>
        <v>4.0750000000000002</v>
      </c>
      <c r="T2509" s="189">
        <f t="shared" si="557"/>
        <v>5</v>
      </c>
      <c r="U2509" s="189">
        <f t="shared" si="558"/>
        <v>75.20184544405997</v>
      </c>
      <c r="V2509" s="189">
        <f t="shared" si="559"/>
        <v>3.6908881199538635</v>
      </c>
      <c r="W2509" s="189">
        <f>IFERROR(H2509/M2509,Tabla2[[#This Row],[CARGA PRODUCCION (ANIMALES/HA)]])</f>
        <v>3.4876905041031656</v>
      </c>
      <c r="X2509" s="190"/>
      <c r="Y2509" s="190"/>
      <c r="Z2509" s="190"/>
      <c r="AA2509" s="191"/>
      <c r="AB2509" s="188" t="str">
        <f t="shared" si="560"/>
        <v/>
      </c>
      <c r="AC2509" s="192" t="str">
        <f t="shared" si="551"/>
        <v/>
      </c>
      <c r="AD2509" s="185"/>
    </row>
    <row r="2510" spans="1:30">
      <c r="A2510" s="184">
        <v>45317</v>
      </c>
      <c r="B2510" s="7" t="s">
        <v>88</v>
      </c>
      <c r="C2510" s="185">
        <v>812</v>
      </c>
      <c r="D2510" s="185">
        <v>40</v>
      </c>
      <c r="E2510" s="185">
        <v>5</v>
      </c>
      <c r="F2510" s="185"/>
      <c r="G2510" s="185">
        <v>44</v>
      </c>
      <c r="H2510" s="185">
        <v>45</v>
      </c>
      <c r="I2510" s="185">
        <v>2</v>
      </c>
      <c r="J2510" s="185">
        <v>6</v>
      </c>
      <c r="K2510" s="185">
        <v>180</v>
      </c>
      <c r="L2510" s="185">
        <v>14</v>
      </c>
      <c r="M2510" s="186">
        <v>15</v>
      </c>
      <c r="N2510" s="187">
        <f>IF(Tabla2[[#This Row],[LECHE RETIRO DIA]]&lt;&gt;ISBLANK(Tabla2[[#This Row],[LECHE RETIRO DIA]]),SUM(Tabla2[[#This Row],[LECHE TANQUE DIA]:[LECHE RETIRO DIA]]),SUM(Tabla2[[#This Row],[LECHE TANQUE DIA]:[LECHE AUTOCONSUMO DIA]]))</f>
        <v>857</v>
      </c>
      <c r="O2510" s="188">
        <f t="shared" si="552"/>
        <v>0.94749124854142353</v>
      </c>
      <c r="P2510" s="189">
        <f t="shared" si="553"/>
        <v>19.477272727272727</v>
      </c>
      <c r="Q2510" s="189">
        <f t="shared" si="554"/>
        <v>18.454545454545453</v>
      </c>
      <c r="R2510" s="189">
        <f t="shared" si="555"/>
        <v>6.666666666666667</v>
      </c>
      <c r="S2510" s="189">
        <f t="shared" si="556"/>
        <v>4.7611111111111111</v>
      </c>
      <c r="T2510" s="189">
        <f t="shared" si="557"/>
        <v>4.0909090909090908</v>
      </c>
      <c r="U2510" s="189">
        <f t="shared" si="558"/>
        <v>61.214285714285715</v>
      </c>
      <c r="V2510" s="189">
        <f t="shared" si="559"/>
        <v>3.1428571428571428</v>
      </c>
      <c r="W2510" s="189">
        <f>IFERROR(H2510/M2510,Tabla2[[#This Row],[CARGA PRODUCCION (ANIMALES/HA)]])</f>
        <v>3</v>
      </c>
      <c r="X2510" s="190"/>
      <c r="Y2510" s="190"/>
      <c r="Z2510" s="190"/>
      <c r="AA2510" s="191"/>
      <c r="AB2510" s="188" t="str">
        <f t="shared" si="560"/>
        <v/>
      </c>
      <c r="AC2510" s="192" t="str">
        <f t="shared" si="551"/>
        <v/>
      </c>
      <c r="AD2510" s="185"/>
    </row>
    <row r="2511" spans="1:30">
      <c r="A2511" s="184">
        <v>45318</v>
      </c>
      <c r="B2511" s="185" t="s">
        <v>81</v>
      </c>
      <c r="C2511" s="185">
        <v>2185</v>
      </c>
      <c r="D2511" s="185">
        <v>80</v>
      </c>
      <c r="E2511" s="185">
        <v>9</v>
      </c>
      <c r="F2511" s="185"/>
      <c r="G2511" s="185">
        <v>93</v>
      </c>
      <c r="H2511" s="185">
        <v>97</v>
      </c>
      <c r="I2511" s="185">
        <v>0</v>
      </c>
      <c r="J2511" s="185">
        <v>14</v>
      </c>
      <c r="K2511" s="185">
        <v>600</v>
      </c>
      <c r="L2511" s="185">
        <v>23.4</v>
      </c>
      <c r="M2511" s="186">
        <v>31.01</v>
      </c>
      <c r="N2511" s="187">
        <f>IF(Tabla2[[#This Row],[LECHE RETIRO DIA]]&lt;&gt;ISBLANK(Tabla2[[#This Row],[LECHE RETIRO DIA]]),SUM(Tabla2[[#This Row],[LECHE TANQUE DIA]:[LECHE RETIRO DIA]]),SUM(Tabla2[[#This Row],[LECHE TANQUE DIA]:[LECHE AUTOCONSUMO DIA]]))</f>
        <v>2274</v>
      </c>
      <c r="O2511" s="188">
        <f t="shared" si="552"/>
        <v>0.96086191732629722</v>
      </c>
      <c r="P2511" s="189">
        <f t="shared" si="553"/>
        <v>24.451612903225808</v>
      </c>
      <c r="Q2511" s="189">
        <f t="shared" si="554"/>
        <v>23.49462365591398</v>
      </c>
      <c r="R2511" s="189">
        <f t="shared" si="555"/>
        <v>5.7142857142857144</v>
      </c>
      <c r="S2511" s="189">
        <f t="shared" si="556"/>
        <v>3.79</v>
      </c>
      <c r="T2511" s="189">
        <f t="shared" si="557"/>
        <v>6.4516129032258061</v>
      </c>
      <c r="U2511" s="189">
        <f t="shared" si="558"/>
        <v>97.179487179487182</v>
      </c>
      <c r="V2511" s="189">
        <f t="shared" si="559"/>
        <v>3.9743589743589745</v>
      </c>
      <c r="W2511" s="189">
        <f>IFERROR(H2511/M2511,Tabla2[[#This Row],[CARGA PRODUCCION (ANIMALES/HA)]])</f>
        <v>3.1280232183166721</v>
      </c>
      <c r="X2511" s="190"/>
      <c r="Y2511" s="190"/>
      <c r="Z2511" s="190"/>
      <c r="AA2511" s="191"/>
      <c r="AB2511" s="188" t="str">
        <f t="shared" si="560"/>
        <v/>
      </c>
      <c r="AC2511" s="192" t="str">
        <f t="shared" si="551"/>
        <v/>
      </c>
      <c r="AD2511" s="185"/>
    </row>
    <row r="2512" spans="1:30">
      <c r="A2512" s="184">
        <v>45318</v>
      </c>
      <c r="B2512" s="7" t="s">
        <v>83</v>
      </c>
      <c r="C2512" s="185">
        <v>2275</v>
      </c>
      <c r="D2512" s="185">
        <v>100</v>
      </c>
      <c r="E2512" s="185">
        <v>9</v>
      </c>
      <c r="F2512" s="185"/>
      <c r="G2512" s="185">
        <v>111</v>
      </c>
      <c r="H2512" s="185">
        <v>125</v>
      </c>
      <c r="I2512" s="185">
        <v>2</v>
      </c>
      <c r="J2512" s="185">
        <v>23</v>
      </c>
      <c r="K2512" s="185">
        <v>680</v>
      </c>
      <c r="L2512" s="185">
        <v>29.8</v>
      </c>
      <c r="M2512" s="186">
        <v>36.590000000000003</v>
      </c>
      <c r="N2512" s="187">
        <f>IF(Tabla2[[#This Row],[LECHE RETIRO DIA]]&lt;&gt;ISBLANK(Tabla2[[#This Row],[LECHE RETIRO DIA]]),SUM(Tabla2[[#This Row],[LECHE TANQUE DIA]:[LECHE RETIRO DIA]]),SUM(Tabla2[[#This Row],[LECHE TANQUE DIA]:[LECHE AUTOCONSUMO DIA]]))</f>
        <v>2384</v>
      </c>
      <c r="O2512" s="188">
        <f t="shared" si="552"/>
        <v>0.95427852348993292</v>
      </c>
      <c r="P2512" s="189">
        <f t="shared" si="553"/>
        <v>21.477477477477478</v>
      </c>
      <c r="Q2512" s="189">
        <f t="shared" si="554"/>
        <v>20.495495495495497</v>
      </c>
      <c r="R2512" s="189">
        <f t="shared" si="555"/>
        <v>4.3478260869565215</v>
      </c>
      <c r="S2512" s="189">
        <f t="shared" si="556"/>
        <v>3.5058823529411764</v>
      </c>
      <c r="T2512" s="189">
        <f t="shared" si="557"/>
        <v>6.1261261261261257</v>
      </c>
      <c r="U2512" s="189">
        <f t="shared" si="558"/>
        <v>80</v>
      </c>
      <c r="V2512" s="189">
        <f t="shared" si="559"/>
        <v>3.7248322147651005</v>
      </c>
      <c r="W2512" s="189">
        <f>IFERROR(H2512/M2512,Tabla2[[#This Row],[CARGA PRODUCCION (ANIMALES/HA)]])</f>
        <v>3.4162339437004641</v>
      </c>
      <c r="X2512" s="190"/>
      <c r="Y2512" s="190"/>
      <c r="Z2512" s="190"/>
      <c r="AA2512" s="191"/>
      <c r="AB2512" s="188" t="str">
        <f t="shared" si="560"/>
        <v/>
      </c>
      <c r="AC2512" s="192" t="str">
        <f t="shared" si="551"/>
        <v/>
      </c>
      <c r="AD2512" s="185"/>
    </row>
    <row r="2513" spans="1:30">
      <c r="A2513" s="184">
        <v>45318</v>
      </c>
      <c r="B2513" s="7" t="s">
        <v>85</v>
      </c>
      <c r="C2513" s="185">
        <v>1874</v>
      </c>
      <c r="D2513" s="185">
        <v>60</v>
      </c>
      <c r="E2513" s="185">
        <v>9</v>
      </c>
      <c r="F2513" s="185"/>
      <c r="G2513" s="185">
        <v>96</v>
      </c>
      <c r="H2513" s="185">
        <v>119</v>
      </c>
      <c r="I2513" s="185">
        <v>0</v>
      </c>
      <c r="J2513" s="185">
        <v>6</v>
      </c>
      <c r="K2513" s="185">
        <v>480</v>
      </c>
      <c r="L2513" s="185">
        <v>26.01</v>
      </c>
      <c r="M2513" s="186">
        <v>34.119999999999997</v>
      </c>
      <c r="N2513" s="187">
        <f>IF(Tabla2[[#This Row],[LECHE RETIRO DIA]]&lt;&gt;ISBLANK(Tabla2[[#This Row],[LECHE RETIRO DIA]]),SUM(Tabla2[[#This Row],[LECHE TANQUE DIA]:[LECHE RETIRO DIA]]),SUM(Tabla2[[#This Row],[LECHE TANQUE DIA]:[LECHE AUTOCONSUMO DIA]]))</f>
        <v>1943</v>
      </c>
      <c r="O2513" s="188">
        <f t="shared" si="552"/>
        <v>0.96448790530108075</v>
      </c>
      <c r="P2513" s="189">
        <f t="shared" si="553"/>
        <v>20.239583333333332</v>
      </c>
      <c r="Q2513" s="189">
        <f t="shared" si="554"/>
        <v>19.520833333333332</v>
      </c>
      <c r="R2513" s="189">
        <f t="shared" si="555"/>
        <v>10</v>
      </c>
      <c r="S2513" s="189">
        <f t="shared" si="556"/>
        <v>4.0479166666666666</v>
      </c>
      <c r="T2513" s="189">
        <f t="shared" si="557"/>
        <v>5</v>
      </c>
      <c r="U2513" s="189">
        <f t="shared" si="558"/>
        <v>74.702037677816222</v>
      </c>
      <c r="V2513" s="189">
        <f t="shared" si="559"/>
        <v>3.6908881199538635</v>
      </c>
      <c r="W2513" s="189">
        <f>IFERROR(H2513/M2513,Tabla2[[#This Row],[CARGA PRODUCCION (ANIMALES/HA)]])</f>
        <v>3.4876905041031656</v>
      </c>
      <c r="X2513" s="190"/>
      <c r="Y2513" s="190"/>
      <c r="Z2513" s="190"/>
      <c r="AA2513" s="191"/>
      <c r="AB2513" s="188" t="str">
        <f t="shared" si="560"/>
        <v/>
      </c>
      <c r="AC2513" s="192" t="str">
        <f t="shared" si="551"/>
        <v/>
      </c>
      <c r="AD2513" s="185"/>
    </row>
    <row r="2514" spans="1:30">
      <c r="A2514" s="184">
        <v>45318</v>
      </c>
      <c r="B2514" s="185" t="s">
        <v>88</v>
      </c>
      <c r="C2514" s="185">
        <v>835</v>
      </c>
      <c r="D2514" s="185">
        <v>40</v>
      </c>
      <c r="E2514" s="185">
        <v>5</v>
      </c>
      <c r="F2514" s="185"/>
      <c r="G2514" s="185">
        <v>44</v>
      </c>
      <c r="H2514" s="185">
        <v>45</v>
      </c>
      <c r="I2514" s="185">
        <v>2</v>
      </c>
      <c r="J2514" s="185">
        <v>6</v>
      </c>
      <c r="K2514" s="185">
        <v>180</v>
      </c>
      <c r="L2514" s="185">
        <v>14</v>
      </c>
      <c r="M2514" s="186">
        <v>15</v>
      </c>
      <c r="N2514" s="187">
        <f>IF(Tabla2[[#This Row],[LECHE RETIRO DIA]]&lt;&gt;ISBLANK(Tabla2[[#This Row],[LECHE RETIRO DIA]]),SUM(Tabla2[[#This Row],[LECHE TANQUE DIA]:[LECHE RETIRO DIA]]),SUM(Tabla2[[#This Row],[LECHE TANQUE DIA]:[LECHE AUTOCONSUMO DIA]]))</f>
        <v>880</v>
      </c>
      <c r="O2514" s="188">
        <f t="shared" si="552"/>
        <v>0.94886363636363635</v>
      </c>
      <c r="P2514" s="189">
        <f t="shared" si="553"/>
        <v>20</v>
      </c>
      <c r="Q2514" s="189">
        <f t="shared" si="554"/>
        <v>18.977272727272727</v>
      </c>
      <c r="R2514" s="189">
        <f t="shared" si="555"/>
        <v>6.666666666666667</v>
      </c>
      <c r="S2514" s="189">
        <f t="shared" si="556"/>
        <v>4.8888888888888893</v>
      </c>
      <c r="T2514" s="189">
        <f t="shared" si="557"/>
        <v>4.0909090909090908</v>
      </c>
      <c r="U2514" s="189">
        <f t="shared" si="558"/>
        <v>62.857142857142854</v>
      </c>
      <c r="V2514" s="189">
        <f t="shared" si="559"/>
        <v>3.1428571428571428</v>
      </c>
      <c r="W2514" s="189">
        <f>IFERROR(H2514/M2514,Tabla2[[#This Row],[CARGA PRODUCCION (ANIMALES/HA)]])</f>
        <v>3</v>
      </c>
      <c r="X2514" s="190"/>
      <c r="Y2514" s="190"/>
      <c r="Z2514" s="190"/>
      <c r="AA2514" s="191"/>
      <c r="AB2514" s="188" t="str">
        <f t="shared" si="560"/>
        <v/>
      </c>
      <c r="AC2514" s="192" t="str">
        <f t="shared" si="551"/>
        <v/>
      </c>
      <c r="AD2514" s="185"/>
    </row>
    <row r="2515" spans="1:30">
      <c r="A2515" s="184">
        <v>45319</v>
      </c>
      <c r="B2515" s="185" t="s">
        <v>80</v>
      </c>
      <c r="C2515" s="185">
        <v>2217</v>
      </c>
      <c r="D2515" s="185">
        <v>80</v>
      </c>
      <c r="E2515" s="185">
        <v>9</v>
      </c>
      <c r="F2515" s="185"/>
      <c r="G2515" s="185">
        <v>93</v>
      </c>
      <c r="H2515" s="185">
        <v>97</v>
      </c>
      <c r="I2515" s="185">
        <v>0</v>
      </c>
      <c r="J2515" s="185">
        <v>14</v>
      </c>
      <c r="K2515" s="185">
        <v>600</v>
      </c>
      <c r="L2515" s="185">
        <v>23.4</v>
      </c>
      <c r="M2515" s="186">
        <v>31.01</v>
      </c>
      <c r="N2515" s="187">
        <f>IF(Tabla2[[#This Row],[LECHE RETIRO DIA]]&lt;&gt;ISBLANK(Tabla2[[#This Row],[LECHE RETIRO DIA]]),SUM(Tabla2[[#This Row],[LECHE TANQUE DIA]:[LECHE RETIRO DIA]]),SUM(Tabla2[[#This Row],[LECHE TANQUE DIA]:[LECHE AUTOCONSUMO DIA]]))</f>
        <v>2306</v>
      </c>
      <c r="O2515" s="188">
        <f t="shared" si="552"/>
        <v>0.9614050303555941</v>
      </c>
      <c r="P2515" s="189">
        <f t="shared" si="553"/>
        <v>24.795698924731184</v>
      </c>
      <c r="Q2515" s="189">
        <f t="shared" si="554"/>
        <v>23.838709677419356</v>
      </c>
      <c r="R2515" s="189">
        <f t="shared" si="555"/>
        <v>5.7142857142857144</v>
      </c>
      <c r="S2515" s="189">
        <f t="shared" si="556"/>
        <v>3.8433333333333333</v>
      </c>
      <c r="T2515" s="189">
        <f t="shared" si="557"/>
        <v>6.4516129032258061</v>
      </c>
      <c r="U2515" s="189">
        <f t="shared" si="558"/>
        <v>98.547008547008559</v>
      </c>
      <c r="V2515" s="189">
        <f t="shared" si="559"/>
        <v>3.9743589743589745</v>
      </c>
      <c r="W2515" s="189">
        <f>IFERROR(H2515/M2515,Tabla2[[#This Row],[CARGA PRODUCCION (ANIMALES/HA)]])</f>
        <v>3.1280232183166721</v>
      </c>
      <c r="X2515" s="190"/>
      <c r="Y2515" s="190"/>
      <c r="Z2515" s="190"/>
      <c r="AA2515" s="191"/>
      <c r="AB2515" s="188" t="str">
        <f t="shared" si="560"/>
        <v/>
      </c>
      <c r="AC2515" s="192" t="str">
        <f t="shared" si="551"/>
        <v/>
      </c>
      <c r="AD2515" s="185"/>
    </row>
    <row r="2516" spans="1:30">
      <c r="A2516" s="184">
        <v>45319</v>
      </c>
      <c r="B2516" s="185" t="s">
        <v>83</v>
      </c>
      <c r="C2516" s="185">
        <v>2236</v>
      </c>
      <c r="D2516" s="185">
        <v>100</v>
      </c>
      <c r="E2516" s="185">
        <v>9</v>
      </c>
      <c r="F2516" s="185"/>
      <c r="G2516" s="185">
        <v>111</v>
      </c>
      <c r="H2516" s="185">
        <v>125</v>
      </c>
      <c r="I2516" s="185">
        <v>2</v>
      </c>
      <c r="J2516" s="185">
        <v>23</v>
      </c>
      <c r="K2516" s="185">
        <v>680</v>
      </c>
      <c r="L2516" s="185">
        <v>29.8</v>
      </c>
      <c r="M2516" s="186">
        <v>36.590000000000003</v>
      </c>
      <c r="N2516" s="187">
        <f>IF(Tabla2[[#This Row],[LECHE RETIRO DIA]]&lt;&gt;ISBLANK(Tabla2[[#This Row],[LECHE RETIRO DIA]]),SUM(Tabla2[[#This Row],[LECHE TANQUE DIA]:[LECHE RETIRO DIA]]),SUM(Tabla2[[#This Row],[LECHE TANQUE DIA]:[LECHE AUTOCONSUMO DIA]]))</f>
        <v>2345</v>
      </c>
      <c r="O2516" s="188">
        <f t="shared" si="552"/>
        <v>0.95351812366737743</v>
      </c>
      <c r="P2516" s="189">
        <f t="shared" si="553"/>
        <v>21.126126126126128</v>
      </c>
      <c r="Q2516" s="189">
        <f t="shared" si="554"/>
        <v>20.144144144144143</v>
      </c>
      <c r="R2516" s="189">
        <f t="shared" si="555"/>
        <v>4.3478260869565215</v>
      </c>
      <c r="S2516" s="189">
        <f t="shared" si="556"/>
        <v>3.4485294117647061</v>
      </c>
      <c r="T2516" s="189">
        <f t="shared" si="557"/>
        <v>6.1261261261261257</v>
      </c>
      <c r="U2516" s="189">
        <f t="shared" si="558"/>
        <v>78.691275167785236</v>
      </c>
      <c r="V2516" s="189">
        <f t="shared" si="559"/>
        <v>3.7248322147651005</v>
      </c>
      <c r="W2516" s="189">
        <f>IFERROR(H2516/M2516,Tabla2[[#This Row],[CARGA PRODUCCION (ANIMALES/HA)]])</f>
        <v>3.4162339437004641</v>
      </c>
      <c r="X2516" s="190"/>
      <c r="Y2516" s="190"/>
      <c r="Z2516" s="190"/>
      <c r="AA2516" s="191"/>
      <c r="AB2516" s="188" t="str">
        <f t="shared" si="560"/>
        <v/>
      </c>
      <c r="AC2516" s="192" t="str">
        <f t="shared" si="551"/>
        <v/>
      </c>
      <c r="AD2516" s="185"/>
    </row>
    <row r="2517" spans="1:30">
      <c r="A2517" s="184">
        <v>45319</v>
      </c>
      <c r="B2517" s="185" t="s">
        <v>85</v>
      </c>
      <c r="C2517" s="185">
        <v>1903</v>
      </c>
      <c r="D2517" s="185">
        <v>60</v>
      </c>
      <c r="E2517" s="185">
        <v>9</v>
      </c>
      <c r="F2517" s="185"/>
      <c r="G2517" s="185">
        <v>96</v>
      </c>
      <c r="H2517" s="185">
        <v>119</v>
      </c>
      <c r="I2517" s="185">
        <v>0</v>
      </c>
      <c r="J2517" s="185">
        <v>6</v>
      </c>
      <c r="K2517" s="185">
        <v>480</v>
      </c>
      <c r="L2517" s="185">
        <v>26.01</v>
      </c>
      <c r="M2517" s="186">
        <v>34.119999999999997</v>
      </c>
      <c r="N2517" s="187">
        <f>IF(Tabla2[[#This Row],[LECHE RETIRO DIA]]&lt;&gt;ISBLANK(Tabla2[[#This Row],[LECHE RETIRO DIA]]),SUM(Tabla2[[#This Row],[LECHE TANQUE DIA]:[LECHE RETIRO DIA]]),SUM(Tabla2[[#This Row],[LECHE TANQUE DIA]:[LECHE AUTOCONSUMO DIA]]))</f>
        <v>1972</v>
      </c>
      <c r="O2517" s="188">
        <f t="shared" si="552"/>
        <v>0.96501014198782964</v>
      </c>
      <c r="P2517" s="189">
        <f t="shared" si="553"/>
        <v>20.541666666666668</v>
      </c>
      <c r="Q2517" s="189">
        <f t="shared" si="554"/>
        <v>19.822916666666668</v>
      </c>
      <c r="R2517" s="189">
        <f t="shared" si="555"/>
        <v>10</v>
      </c>
      <c r="S2517" s="189">
        <f t="shared" si="556"/>
        <v>4.1083333333333334</v>
      </c>
      <c r="T2517" s="189">
        <f t="shared" si="557"/>
        <v>5</v>
      </c>
      <c r="U2517" s="189">
        <f t="shared" si="558"/>
        <v>75.816993464052288</v>
      </c>
      <c r="V2517" s="189">
        <f t="shared" si="559"/>
        <v>3.6908881199538635</v>
      </c>
      <c r="W2517" s="189">
        <f>IFERROR(H2517/M2517,Tabla2[[#This Row],[CARGA PRODUCCION (ANIMALES/HA)]])</f>
        <v>3.4876905041031656</v>
      </c>
      <c r="X2517" s="190"/>
      <c r="Y2517" s="190"/>
      <c r="Z2517" s="190"/>
      <c r="AA2517" s="191"/>
      <c r="AB2517" s="188" t="str">
        <f t="shared" si="560"/>
        <v/>
      </c>
      <c r="AC2517" s="192" t="str">
        <f t="shared" si="551"/>
        <v/>
      </c>
      <c r="AD2517" s="185"/>
    </row>
    <row r="2518" spans="1:30">
      <c r="A2518" s="184">
        <v>45319</v>
      </c>
      <c r="B2518" s="185" t="s">
        <v>88</v>
      </c>
      <c r="C2518" s="185">
        <v>809</v>
      </c>
      <c r="D2518" s="185">
        <v>40</v>
      </c>
      <c r="E2518" s="185">
        <v>5</v>
      </c>
      <c r="F2518" s="185"/>
      <c r="G2518" s="185">
        <v>44</v>
      </c>
      <c r="H2518" s="185">
        <v>45</v>
      </c>
      <c r="I2518" s="185">
        <v>2</v>
      </c>
      <c r="J2518" s="185">
        <v>6</v>
      </c>
      <c r="K2518" s="185">
        <v>180</v>
      </c>
      <c r="L2518" s="185">
        <v>14</v>
      </c>
      <c r="M2518" s="186">
        <v>15</v>
      </c>
      <c r="N2518" s="187">
        <f>IF(Tabla2[[#This Row],[LECHE RETIRO DIA]]&lt;&gt;ISBLANK(Tabla2[[#This Row],[LECHE RETIRO DIA]]),SUM(Tabla2[[#This Row],[LECHE TANQUE DIA]:[LECHE RETIRO DIA]]),SUM(Tabla2[[#This Row],[LECHE TANQUE DIA]:[LECHE AUTOCONSUMO DIA]]))</f>
        <v>854</v>
      </c>
      <c r="O2518" s="188">
        <f t="shared" si="552"/>
        <v>0.9473067915690867</v>
      </c>
      <c r="P2518" s="189">
        <f t="shared" si="553"/>
        <v>19.40909090909091</v>
      </c>
      <c r="Q2518" s="189">
        <f t="shared" si="554"/>
        <v>18.386363636363637</v>
      </c>
      <c r="R2518" s="189">
        <f t="shared" si="555"/>
        <v>6.666666666666667</v>
      </c>
      <c r="S2518" s="189">
        <f t="shared" si="556"/>
        <v>4.7444444444444445</v>
      </c>
      <c r="T2518" s="189">
        <f t="shared" si="557"/>
        <v>4.0909090909090908</v>
      </c>
      <c r="U2518" s="189">
        <f t="shared" si="558"/>
        <v>61</v>
      </c>
      <c r="V2518" s="189">
        <f t="shared" si="559"/>
        <v>3.1428571428571428</v>
      </c>
      <c r="W2518" s="189">
        <f>IFERROR(H2518/M2518,Tabla2[[#This Row],[CARGA PRODUCCION (ANIMALES/HA)]])</f>
        <v>3</v>
      </c>
      <c r="X2518" s="190"/>
      <c r="Y2518" s="190"/>
      <c r="Z2518" s="190"/>
      <c r="AA2518" s="191"/>
      <c r="AB2518" s="188" t="str">
        <f t="shared" si="560"/>
        <v/>
      </c>
      <c r="AC2518" s="192" t="str">
        <f t="shared" ref="AC2518:AC2581" si="561">IFERROR(1-AB2518,"")</f>
        <v/>
      </c>
      <c r="AD2518" s="185"/>
    </row>
    <row r="2519" spans="1:30">
      <c r="A2519" s="184">
        <v>45320</v>
      </c>
      <c r="B2519" s="7" t="s">
        <v>81</v>
      </c>
      <c r="C2519" s="185">
        <v>2188</v>
      </c>
      <c r="D2519" s="185">
        <v>80</v>
      </c>
      <c r="E2519" s="185">
        <v>9</v>
      </c>
      <c r="F2519" s="185"/>
      <c r="G2519" s="185">
        <v>93</v>
      </c>
      <c r="H2519" s="185">
        <v>97</v>
      </c>
      <c r="I2519" s="185">
        <v>1</v>
      </c>
      <c r="J2519" s="185">
        <v>14</v>
      </c>
      <c r="K2519" s="185">
        <v>600</v>
      </c>
      <c r="L2519" s="185">
        <v>23.4</v>
      </c>
      <c r="M2519" s="186">
        <v>31.01</v>
      </c>
      <c r="N2519" s="187">
        <f>IF(Tabla2[[#This Row],[LECHE RETIRO DIA]]&lt;&gt;ISBLANK(Tabla2[[#This Row],[LECHE RETIRO DIA]]),SUM(Tabla2[[#This Row],[LECHE TANQUE DIA]:[LECHE RETIRO DIA]]),SUM(Tabla2[[#This Row],[LECHE TANQUE DIA]:[LECHE AUTOCONSUMO DIA]]))</f>
        <v>2277</v>
      </c>
      <c r="O2519" s="188">
        <f t="shared" si="552"/>
        <v>0.96091348265261312</v>
      </c>
      <c r="P2519" s="189">
        <f t="shared" si="553"/>
        <v>24.483870967741936</v>
      </c>
      <c r="Q2519" s="189">
        <f t="shared" si="554"/>
        <v>23.526881720430108</v>
      </c>
      <c r="R2519" s="189">
        <f t="shared" si="555"/>
        <v>5.7142857142857144</v>
      </c>
      <c r="S2519" s="189">
        <f t="shared" si="556"/>
        <v>3.7949999999999999</v>
      </c>
      <c r="T2519" s="189">
        <f t="shared" si="557"/>
        <v>6.4516129032258061</v>
      </c>
      <c r="U2519" s="189">
        <f t="shared" si="558"/>
        <v>97.307692307692307</v>
      </c>
      <c r="V2519" s="189">
        <f t="shared" si="559"/>
        <v>3.9743589743589745</v>
      </c>
      <c r="W2519" s="189">
        <f>IFERROR(H2519/M2519,Tabla2[[#This Row],[CARGA PRODUCCION (ANIMALES/HA)]])</f>
        <v>3.1280232183166721</v>
      </c>
      <c r="X2519" s="190"/>
      <c r="Y2519" s="190"/>
      <c r="Z2519" s="190"/>
      <c r="AA2519" s="191"/>
      <c r="AB2519" s="188" t="str">
        <f t="shared" si="560"/>
        <v/>
      </c>
      <c r="AC2519" s="192" t="str">
        <f t="shared" si="561"/>
        <v/>
      </c>
      <c r="AD2519" s="185"/>
    </row>
    <row r="2520" spans="1:30">
      <c r="A2520" s="184">
        <v>45320</v>
      </c>
      <c r="B2520" s="7" t="s">
        <v>83</v>
      </c>
      <c r="C2520" s="185">
        <v>2291</v>
      </c>
      <c r="D2520" s="185">
        <v>100</v>
      </c>
      <c r="E2520" s="185">
        <v>9</v>
      </c>
      <c r="F2520" s="185"/>
      <c r="G2520" s="185">
        <v>112</v>
      </c>
      <c r="H2520" s="185">
        <v>125</v>
      </c>
      <c r="I2520" s="185">
        <v>2</v>
      </c>
      <c r="J2520" s="185">
        <v>23</v>
      </c>
      <c r="K2520" s="185">
        <v>680</v>
      </c>
      <c r="L2520" s="185">
        <v>29.8</v>
      </c>
      <c r="M2520" s="186">
        <v>36.590000000000003</v>
      </c>
      <c r="N2520" s="187">
        <f>IF(Tabla2[[#This Row],[LECHE RETIRO DIA]]&lt;&gt;ISBLANK(Tabla2[[#This Row],[LECHE RETIRO DIA]]),SUM(Tabla2[[#This Row],[LECHE TANQUE DIA]:[LECHE RETIRO DIA]]),SUM(Tabla2[[#This Row],[LECHE TANQUE DIA]:[LECHE AUTOCONSUMO DIA]]))</f>
        <v>2400</v>
      </c>
      <c r="O2520" s="188">
        <f t="shared" si="552"/>
        <v>0.95458333333333334</v>
      </c>
      <c r="P2520" s="189">
        <f t="shared" si="553"/>
        <v>21.428571428571427</v>
      </c>
      <c r="Q2520" s="189">
        <f t="shared" si="554"/>
        <v>20.455357142857142</v>
      </c>
      <c r="R2520" s="189">
        <f t="shared" si="555"/>
        <v>4.3478260869565215</v>
      </c>
      <c r="S2520" s="189">
        <f t="shared" si="556"/>
        <v>3.5294117647058822</v>
      </c>
      <c r="T2520" s="189">
        <f t="shared" si="557"/>
        <v>6.0714285714285712</v>
      </c>
      <c r="U2520" s="189">
        <f t="shared" si="558"/>
        <v>80.536912751677846</v>
      </c>
      <c r="V2520" s="189">
        <f t="shared" si="559"/>
        <v>3.7583892617449663</v>
      </c>
      <c r="W2520" s="189">
        <f>IFERROR(H2520/M2520,Tabla2[[#This Row],[CARGA PRODUCCION (ANIMALES/HA)]])</f>
        <v>3.4162339437004641</v>
      </c>
      <c r="X2520" s="190"/>
      <c r="Y2520" s="190"/>
      <c r="Z2520" s="190"/>
      <c r="AA2520" s="191"/>
      <c r="AB2520" s="188" t="str">
        <f t="shared" si="560"/>
        <v/>
      </c>
      <c r="AC2520" s="192" t="str">
        <f t="shared" si="561"/>
        <v/>
      </c>
      <c r="AD2520" s="185"/>
    </row>
    <row r="2521" spans="1:30">
      <c r="A2521" s="184">
        <v>45320</v>
      </c>
      <c r="B2521" s="7" t="s">
        <v>85</v>
      </c>
      <c r="C2521" s="185">
        <v>1913</v>
      </c>
      <c r="D2521" s="185">
        <v>60</v>
      </c>
      <c r="E2521" s="185">
        <v>9</v>
      </c>
      <c r="F2521" s="185"/>
      <c r="G2521" s="185">
        <v>96</v>
      </c>
      <c r="H2521" s="185">
        <v>119</v>
      </c>
      <c r="I2521" s="185">
        <v>0</v>
      </c>
      <c r="J2521" s="185">
        <v>6</v>
      </c>
      <c r="K2521" s="185">
        <v>480</v>
      </c>
      <c r="L2521" s="185">
        <v>26.01</v>
      </c>
      <c r="M2521" s="186">
        <v>34.119999999999997</v>
      </c>
      <c r="N2521" s="187">
        <f>IF(Tabla2[[#This Row],[LECHE RETIRO DIA]]&lt;&gt;ISBLANK(Tabla2[[#This Row],[LECHE RETIRO DIA]]),SUM(Tabla2[[#This Row],[LECHE TANQUE DIA]:[LECHE RETIRO DIA]]),SUM(Tabla2[[#This Row],[LECHE TANQUE DIA]:[LECHE AUTOCONSUMO DIA]]))</f>
        <v>1982</v>
      </c>
      <c r="O2521" s="188">
        <f t="shared" si="552"/>
        <v>0.96518668012108977</v>
      </c>
      <c r="P2521" s="189">
        <f t="shared" si="553"/>
        <v>20.645833333333332</v>
      </c>
      <c r="Q2521" s="189">
        <f t="shared" si="554"/>
        <v>19.927083333333332</v>
      </c>
      <c r="R2521" s="189">
        <f t="shared" si="555"/>
        <v>10</v>
      </c>
      <c r="S2521" s="189">
        <f t="shared" si="556"/>
        <v>4.1291666666666664</v>
      </c>
      <c r="T2521" s="189">
        <f t="shared" si="557"/>
        <v>5</v>
      </c>
      <c r="U2521" s="189">
        <f t="shared" si="558"/>
        <v>76.20146097654748</v>
      </c>
      <c r="V2521" s="189">
        <f t="shared" si="559"/>
        <v>3.6908881199538635</v>
      </c>
      <c r="W2521" s="189">
        <f>IFERROR(H2521/M2521,Tabla2[[#This Row],[CARGA PRODUCCION (ANIMALES/HA)]])</f>
        <v>3.4876905041031656</v>
      </c>
      <c r="X2521" s="190"/>
      <c r="Y2521" s="190"/>
      <c r="Z2521" s="190"/>
      <c r="AA2521" s="191"/>
      <c r="AB2521" s="188" t="str">
        <f t="shared" si="560"/>
        <v/>
      </c>
      <c r="AC2521" s="192" t="str">
        <f t="shared" si="561"/>
        <v/>
      </c>
      <c r="AD2521" s="185"/>
    </row>
    <row r="2522" spans="1:30">
      <c r="A2522" s="184">
        <v>45320</v>
      </c>
      <c r="B2522" s="7" t="s">
        <v>117</v>
      </c>
      <c r="C2522" s="185">
        <v>798</v>
      </c>
      <c r="D2522" s="185">
        <v>40</v>
      </c>
      <c r="E2522" s="185">
        <v>5</v>
      </c>
      <c r="F2522" s="185"/>
      <c r="G2522" s="185">
        <v>44</v>
      </c>
      <c r="H2522" s="185">
        <v>48</v>
      </c>
      <c r="I2522" s="185">
        <v>0</v>
      </c>
      <c r="J2522" s="185">
        <v>6</v>
      </c>
      <c r="K2522" s="185">
        <v>180</v>
      </c>
      <c r="L2522" s="185">
        <v>14</v>
      </c>
      <c r="M2522" s="186">
        <v>15</v>
      </c>
      <c r="N2522" s="187">
        <f>IF(Tabla2[[#This Row],[LECHE RETIRO DIA]]&lt;&gt;ISBLANK(Tabla2[[#This Row],[LECHE RETIRO DIA]]),SUM(Tabla2[[#This Row],[LECHE TANQUE DIA]:[LECHE RETIRO DIA]]),SUM(Tabla2[[#This Row],[LECHE TANQUE DIA]:[LECHE AUTOCONSUMO DIA]]))</f>
        <v>843</v>
      </c>
      <c r="O2522" s="188">
        <f t="shared" si="552"/>
        <v>0.94661921708185048</v>
      </c>
      <c r="P2522" s="189">
        <f t="shared" si="553"/>
        <v>19.15909090909091</v>
      </c>
      <c r="Q2522" s="189">
        <f t="shared" si="554"/>
        <v>18.136363636363637</v>
      </c>
      <c r="R2522" s="189">
        <f t="shared" si="555"/>
        <v>6.666666666666667</v>
      </c>
      <c r="S2522" s="189">
        <f t="shared" si="556"/>
        <v>4.6833333333333336</v>
      </c>
      <c r="T2522" s="189">
        <f t="shared" si="557"/>
        <v>4.0909090909090908</v>
      </c>
      <c r="U2522" s="189">
        <f t="shared" si="558"/>
        <v>60.214285714285715</v>
      </c>
      <c r="V2522" s="189">
        <f t="shared" si="559"/>
        <v>3.1428571428571428</v>
      </c>
      <c r="W2522" s="189">
        <f>IFERROR(H2522/M2522,Tabla2[[#This Row],[CARGA PRODUCCION (ANIMALES/HA)]])</f>
        <v>3.2</v>
      </c>
      <c r="X2522" s="190"/>
      <c r="Y2522" s="190"/>
      <c r="Z2522" s="190"/>
      <c r="AA2522" s="191"/>
      <c r="AB2522" s="188" t="str">
        <f t="shared" si="560"/>
        <v/>
      </c>
      <c r="AC2522" s="192" t="str">
        <f t="shared" si="561"/>
        <v/>
      </c>
      <c r="AD2522" s="185"/>
    </row>
    <row r="2523" spans="1:30">
      <c r="A2523" s="184">
        <v>45321</v>
      </c>
      <c r="B2523" s="7" t="s">
        <v>81</v>
      </c>
      <c r="C2523" s="185">
        <v>2188</v>
      </c>
      <c r="D2523" s="185">
        <v>80</v>
      </c>
      <c r="E2523" s="185">
        <v>9</v>
      </c>
      <c r="F2523" s="185"/>
      <c r="G2523" s="185">
        <v>93</v>
      </c>
      <c r="H2523" s="185">
        <v>97</v>
      </c>
      <c r="I2523" s="185">
        <v>1</v>
      </c>
      <c r="J2523" s="185">
        <v>14</v>
      </c>
      <c r="K2523" s="185">
        <v>600</v>
      </c>
      <c r="L2523" s="185">
        <v>23.4</v>
      </c>
      <c r="M2523" s="186">
        <v>31.01</v>
      </c>
      <c r="N2523" s="187">
        <f>IF(Tabla2[[#This Row],[LECHE RETIRO DIA]]&lt;&gt;ISBLANK(Tabla2[[#This Row],[LECHE RETIRO DIA]]),SUM(Tabla2[[#This Row],[LECHE TANQUE DIA]:[LECHE RETIRO DIA]]),SUM(Tabla2[[#This Row],[LECHE TANQUE DIA]:[LECHE AUTOCONSUMO DIA]]))</f>
        <v>2277</v>
      </c>
      <c r="O2523" s="188">
        <f t="shared" si="552"/>
        <v>0.96091348265261312</v>
      </c>
      <c r="P2523" s="189">
        <f t="shared" si="553"/>
        <v>24.483870967741936</v>
      </c>
      <c r="Q2523" s="189">
        <f t="shared" si="554"/>
        <v>23.526881720430108</v>
      </c>
      <c r="R2523" s="189">
        <f t="shared" si="555"/>
        <v>5.7142857142857144</v>
      </c>
      <c r="S2523" s="189">
        <f t="shared" si="556"/>
        <v>3.7949999999999999</v>
      </c>
      <c r="T2523" s="189">
        <f t="shared" si="557"/>
        <v>6.4516129032258061</v>
      </c>
      <c r="U2523" s="189">
        <f t="shared" si="558"/>
        <v>97.307692307692307</v>
      </c>
      <c r="V2523" s="189">
        <f t="shared" si="559"/>
        <v>3.9743589743589745</v>
      </c>
      <c r="W2523" s="189">
        <f>IFERROR(H2523/M2523,Tabla2[[#This Row],[CARGA PRODUCCION (ANIMALES/HA)]])</f>
        <v>3.1280232183166721</v>
      </c>
      <c r="X2523" s="190"/>
      <c r="Y2523" s="190"/>
      <c r="Z2523" s="190"/>
      <c r="AA2523" s="191"/>
      <c r="AB2523" s="188" t="str">
        <f t="shared" si="560"/>
        <v/>
      </c>
      <c r="AC2523" s="192" t="str">
        <f t="shared" si="561"/>
        <v/>
      </c>
      <c r="AD2523" s="185"/>
    </row>
    <row r="2524" spans="1:30">
      <c r="A2524" s="184">
        <v>45321</v>
      </c>
      <c r="B2524" s="7" t="s">
        <v>83</v>
      </c>
      <c r="C2524" s="185">
        <v>2291</v>
      </c>
      <c r="D2524" s="185">
        <v>100</v>
      </c>
      <c r="E2524" s="185">
        <v>9</v>
      </c>
      <c r="F2524" s="185"/>
      <c r="G2524" s="185">
        <v>112</v>
      </c>
      <c r="H2524" s="185">
        <v>125</v>
      </c>
      <c r="I2524" s="185">
        <v>2</v>
      </c>
      <c r="J2524" s="185">
        <v>23</v>
      </c>
      <c r="K2524" s="185">
        <v>680</v>
      </c>
      <c r="L2524" s="185">
        <v>29.8</v>
      </c>
      <c r="M2524" s="186">
        <v>36.590000000000003</v>
      </c>
      <c r="N2524" s="187">
        <f>IF(Tabla2[[#This Row],[LECHE RETIRO DIA]]&lt;&gt;ISBLANK(Tabla2[[#This Row],[LECHE RETIRO DIA]]),SUM(Tabla2[[#This Row],[LECHE TANQUE DIA]:[LECHE RETIRO DIA]]),SUM(Tabla2[[#This Row],[LECHE TANQUE DIA]:[LECHE AUTOCONSUMO DIA]]))</f>
        <v>2400</v>
      </c>
      <c r="O2524" s="188">
        <f t="shared" si="552"/>
        <v>0.95458333333333334</v>
      </c>
      <c r="P2524" s="189">
        <f t="shared" si="553"/>
        <v>21.428571428571427</v>
      </c>
      <c r="Q2524" s="189">
        <f t="shared" si="554"/>
        <v>20.455357142857142</v>
      </c>
      <c r="R2524" s="189">
        <f t="shared" si="555"/>
        <v>4.3478260869565215</v>
      </c>
      <c r="S2524" s="189">
        <f t="shared" si="556"/>
        <v>3.5294117647058822</v>
      </c>
      <c r="T2524" s="189">
        <f t="shared" si="557"/>
        <v>6.0714285714285712</v>
      </c>
      <c r="U2524" s="189">
        <f t="shared" si="558"/>
        <v>80.536912751677846</v>
      </c>
      <c r="V2524" s="189">
        <f t="shared" si="559"/>
        <v>3.7583892617449663</v>
      </c>
      <c r="W2524" s="189">
        <f>IFERROR(H2524/M2524,Tabla2[[#This Row],[CARGA PRODUCCION (ANIMALES/HA)]])</f>
        <v>3.4162339437004641</v>
      </c>
      <c r="X2524" s="190"/>
      <c r="Y2524" s="190"/>
      <c r="Z2524" s="190"/>
      <c r="AA2524" s="191"/>
      <c r="AB2524" s="188" t="str">
        <f t="shared" si="560"/>
        <v/>
      </c>
      <c r="AC2524" s="192" t="str">
        <f t="shared" si="561"/>
        <v/>
      </c>
      <c r="AD2524" s="185"/>
    </row>
    <row r="2525" spans="1:30">
      <c r="A2525" s="184">
        <v>45321</v>
      </c>
      <c r="B2525" s="7" t="s">
        <v>85</v>
      </c>
      <c r="C2525" s="185">
        <v>1912</v>
      </c>
      <c r="D2525" s="185">
        <v>60</v>
      </c>
      <c r="E2525" s="185">
        <v>9</v>
      </c>
      <c r="F2525" s="185"/>
      <c r="G2525" s="185">
        <v>98</v>
      </c>
      <c r="H2525" s="185">
        <v>119</v>
      </c>
      <c r="I2525" s="185">
        <v>0</v>
      </c>
      <c r="J2525" s="185">
        <v>6</v>
      </c>
      <c r="K2525" s="185">
        <v>480</v>
      </c>
      <c r="L2525" s="185">
        <v>26.01</v>
      </c>
      <c r="M2525" s="186">
        <v>34.119999999999997</v>
      </c>
      <c r="N2525" s="187">
        <f>IF(Tabla2[[#This Row],[LECHE RETIRO DIA]]&lt;&gt;ISBLANK(Tabla2[[#This Row],[LECHE RETIRO DIA]]),SUM(Tabla2[[#This Row],[LECHE TANQUE DIA]:[LECHE RETIRO DIA]]),SUM(Tabla2[[#This Row],[LECHE TANQUE DIA]:[LECHE AUTOCONSUMO DIA]]))</f>
        <v>1981</v>
      </c>
      <c r="O2525" s="188">
        <f t="shared" si="552"/>
        <v>0.96516910651186272</v>
      </c>
      <c r="P2525" s="189">
        <f t="shared" si="553"/>
        <v>20.214285714285715</v>
      </c>
      <c r="Q2525" s="189">
        <f t="shared" si="554"/>
        <v>19.510204081632654</v>
      </c>
      <c r="R2525" s="189">
        <f t="shared" si="555"/>
        <v>10</v>
      </c>
      <c r="S2525" s="189">
        <f t="shared" si="556"/>
        <v>4.1270833333333332</v>
      </c>
      <c r="T2525" s="189">
        <f t="shared" si="557"/>
        <v>4.8979591836734695</v>
      </c>
      <c r="U2525" s="189">
        <f t="shared" si="558"/>
        <v>76.163014225297957</v>
      </c>
      <c r="V2525" s="189">
        <f t="shared" si="559"/>
        <v>3.7677816224529024</v>
      </c>
      <c r="W2525" s="189">
        <f>IFERROR(H2525/M2525,Tabla2[[#This Row],[CARGA PRODUCCION (ANIMALES/HA)]])</f>
        <v>3.4876905041031656</v>
      </c>
      <c r="X2525" s="190"/>
      <c r="Y2525" s="190"/>
      <c r="Z2525" s="190"/>
      <c r="AA2525" s="191"/>
      <c r="AB2525" s="188" t="str">
        <f t="shared" si="560"/>
        <v/>
      </c>
      <c r="AC2525" s="192" t="str">
        <f t="shared" si="561"/>
        <v/>
      </c>
      <c r="AD2525" s="185"/>
    </row>
    <row r="2526" spans="1:30">
      <c r="A2526" s="184">
        <v>45321</v>
      </c>
      <c r="B2526" s="7" t="s">
        <v>88</v>
      </c>
      <c r="C2526" s="185">
        <v>798</v>
      </c>
      <c r="D2526" s="185">
        <v>40</v>
      </c>
      <c r="E2526" s="185">
        <v>5</v>
      </c>
      <c r="F2526" s="185"/>
      <c r="G2526" s="185">
        <v>44</v>
      </c>
      <c r="H2526" s="185">
        <v>48</v>
      </c>
      <c r="I2526" s="185">
        <v>0</v>
      </c>
      <c r="J2526" s="185">
        <v>7</v>
      </c>
      <c r="K2526" s="185">
        <v>180</v>
      </c>
      <c r="L2526" s="185">
        <v>14</v>
      </c>
      <c r="M2526" s="186">
        <v>15</v>
      </c>
      <c r="N2526" s="187">
        <f>IF(Tabla2[[#This Row],[LECHE RETIRO DIA]]&lt;&gt;ISBLANK(Tabla2[[#This Row],[LECHE RETIRO DIA]]),SUM(Tabla2[[#This Row],[LECHE TANQUE DIA]:[LECHE RETIRO DIA]]),SUM(Tabla2[[#This Row],[LECHE TANQUE DIA]:[LECHE AUTOCONSUMO DIA]]))</f>
        <v>843</v>
      </c>
      <c r="O2526" s="188">
        <f t="shared" si="552"/>
        <v>0.94661921708185048</v>
      </c>
      <c r="P2526" s="189">
        <f t="shared" si="553"/>
        <v>19.15909090909091</v>
      </c>
      <c r="Q2526" s="189">
        <f t="shared" si="554"/>
        <v>18.136363636363637</v>
      </c>
      <c r="R2526" s="189">
        <f t="shared" si="555"/>
        <v>5.7142857142857144</v>
      </c>
      <c r="S2526" s="189">
        <f t="shared" si="556"/>
        <v>4.6833333333333336</v>
      </c>
      <c r="T2526" s="189">
        <f t="shared" si="557"/>
        <v>4.0909090909090908</v>
      </c>
      <c r="U2526" s="189">
        <f t="shared" si="558"/>
        <v>60.214285714285715</v>
      </c>
      <c r="V2526" s="189">
        <f t="shared" si="559"/>
        <v>3.1428571428571428</v>
      </c>
      <c r="W2526" s="189">
        <f>IFERROR(H2526/M2526,Tabla2[[#This Row],[CARGA PRODUCCION (ANIMALES/HA)]])</f>
        <v>3.2</v>
      </c>
      <c r="X2526" s="190"/>
      <c r="Y2526" s="190"/>
      <c r="Z2526" s="190"/>
      <c r="AA2526" s="191"/>
      <c r="AB2526" s="188" t="str">
        <f t="shared" si="560"/>
        <v/>
      </c>
      <c r="AC2526" s="192" t="str">
        <f t="shared" si="561"/>
        <v/>
      </c>
      <c r="AD2526" s="185"/>
    </row>
    <row r="2527" spans="1:30">
      <c r="A2527" s="184">
        <v>45322</v>
      </c>
      <c r="B2527" s="7" t="s">
        <v>81</v>
      </c>
      <c r="C2527" s="185">
        <v>2194</v>
      </c>
      <c r="D2527" s="185">
        <v>80</v>
      </c>
      <c r="E2527" s="185">
        <v>9</v>
      </c>
      <c r="F2527" s="185"/>
      <c r="G2527" s="185">
        <v>93</v>
      </c>
      <c r="H2527" s="185">
        <v>97</v>
      </c>
      <c r="I2527" s="185">
        <v>1</v>
      </c>
      <c r="J2527" s="185">
        <v>14</v>
      </c>
      <c r="K2527" s="185">
        <v>600</v>
      </c>
      <c r="L2527" s="185">
        <v>23.4</v>
      </c>
      <c r="M2527" s="186">
        <v>31.01</v>
      </c>
      <c r="N2527" s="187">
        <f>IF(Tabla2[[#This Row],[LECHE RETIRO DIA]]&lt;&gt;ISBLANK(Tabla2[[#This Row],[LECHE RETIRO DIA]]),SUM(Tabla2[[#This Row],[LECHE TANQUE DIA]:[LECHE RETIRO DIA]]),SUM(Tabla2[[#This Row],[LECHE TANQUE DIA]:[LECHE AUTOCONSUMO DIA]]))</f>
        <v>2283</v>
      </c>
      <c r="O2527" s="188">
        <f t="shared" si="552"/>
        <v>0.96101620674551025</v>
      </c>
      <c r="P2527" s="189">
        <f t="shared" si="553"/>
        <v>24.548387096774192</v>
      </c>
      <c r="Q2527" s="189">
        <f t="shared" si="554"/>
        <v>23.591397849462364</v>
      </c>
      <c r="R2527" s="189">
        <f t="shared" si="555"/>
        <v>5.7142857142857144</v>
      </c>
      <c r="S2527" s="189">
        <f t="shared" si="556"/>
        <v>3.8050000000000002</v>
      </c>
      <c r="T2527" s="189">
        <f t="shared" si="557"/>
        <v>6.4516129032258061</v>
      </c>
      <c r="U2527" s="189">
        <f t="shared" si="558"/>
        <v>97.564102564102569</v>
      </c>
      <c r="V2527" s="189">
        <f t="shared" si="559"/>
        <v>3.9743589743589745</v>
      </c>
      <c r="W2527" s="189">
        <f>IFERROR(H2527/M2527,Tabla2[[#This Row],[CARGA PRODUCCION (ANIMALES/HA)]])</f>
        <v>3.1280232183166721</v>
      </c>
      <c r="X2527" s="190"/>
      <c r="Y2527" s="190"/>
      <c r="Z2527" s="190"/>
      <c r="AA2527" s="191"/>
      <c r="AB2527" s="188" t="str">
        <f t="shared" si="560"/>
        <v/>
      </c>
      <c r="AC2527" s="192" t="str">
        <f t="shared" si="561"/>
        <v/>
      </c>
      <c r="AD2527" s="185"/>
    </row>
    <row r="2528" spans="1:30">
      <c r="A2528" s="6">
        <v>45322</v>
      </c>
      <c r="B2528" s="7" t="s">
        <v>83</v>
      </c>
      <c r="C2528" s="185">
        <v>2246</v>
      </c>
      <c r="D2528" s="185">
        <v>100</v>
      </c>
      <c r="E2528" s="185">
        <v>9</v>
      </c>
      <c r="F2528" s="185"/>
      <c r="G2528" s="185">
        <v>113</v>
      </c>
      <c r="H2528" s="185">
        <v>125</v>
      </c>
      <c r="I2528" s="185">
        <v>2</v>
      </c>
      <c r="J2528" s="185">
        <v>23</v>
      </c>
      <c r="K2528" s="185">
        <v>680</v>
      </c>
      <c r="L2528" s="185">
        <v>29.8</v>
      </c>
      <c r="M2528" s="186">
        <v>36.590000000000003</v>
      </c>
      <c r="N2528" s="187">
        <f>IF(Tabla2[[#This Row],[LECHE RETIRO DIA]]&lt;&gt;ISBLANK(Tabla2[[#This Row],[LECHE RETIRO DIA]]),SUM(Tabla2[[#This Row],[LECHE TANQUE DIA]:[LECHE RETIRO DIA]]),SUM(Tabla2[[#This Row],[LECHE TANQUE DIA]:[LECHE AUTOCONSUMO DIA]]))</f>
        <v>2355</v>
      </c>
      <c r="O2528" s="188">
        <f t="shared" si="552"/>
        <v>0.95371549893842889</v>
      </c>
      <c r="P2528" s="189">
        <f t="shared" si="553"/>
        <v>20.840707964601769</v>
      </c>
      <c r="Q2528" s="189">
        <f t="shared" si="554"/>
        <v>19.876106194690266</v>
      </c>
      <c r="R2528" s="189">
        <f t="shared" si="555"/>
        <v>4.3478260869565215</v>
      </c>
      <c r="S2528" s="189">
        <f t="shared" si="556"/>
        <v>3.4632352941176472</v>
      </c>
      <c r="T2528" s="189">
        <f t="shared" si="557"/>
        <v>6.0176991150442474</v>
      </c>
      <c r="U2528" s="189">
        <f t="shared" si="558"/>
        <v>79.026845637583889</v>
      </c>
      <c r="V2528" s="189">
        <f t="shared" si="559"/>
        <v>3.7919463087248322</v>
      </c>
      <c r="W2528" s="189">
        <f>IFERROR(H2528/M2528,Tabla2[[#This Row],[CARGA PRODUCCION (ANIMALES/HA)]])</f>
        <v>3.4162339437004641</v>
      </c>
      <c r="X2528" s="190"/>
      <c r="Y2528" s="190"/>
      <c r="Z2528" s="190"/>
      <c r="AA2528" s="191"/>
      <c r="AB2528" s="188" t="str">
        <f t="shared" si="560"/>
        <v/>
      </c>
      <c r="AC2528" s="192" t="str">
        <f t="shared" si="561"/>
        <v/>
      </c>
      <c r="AD2528" s="185"/>
    </row>
    <row r="2529" spans="1:30">
      <c r="A2529" s="184">
        <v>45322</v>
      </c>
      <c r="B2529" s="7" t="s">
        <v>85</v>
      </c>
      <c r="C2529" s="185">
        <v>1936</v>
      </c>
      <c r="D2529" s="185">
        <v>60</v>
      </c>
      <c r="E2529" s="185">
        <v>9</v>
      </c>
      <c r="F2529" s="185"/>
      <c r="G2529" s="185">
        <v>98</v>
      </c>
      <c r="H2529" s="185">
        <v>119</v>
      </c>
      <c r="I2529" s="185">
        <v>0</v>
      </c>
      <c r="J2529" s="185">
        <v>6</v>
      </c>
      <c r="K2529" s="185">
        <v>480</v>
      </c>
      <c r="L2529" s="185">
        <v>26.01</v>
      </c>
      <c r="M2529" s="186">
        <v>34.119999999999997</v>
      </c>
      <c r="N2529" s="187">
        <f>IF(Tabla2[[#This Row],[LECHE RETIRO DIA]]&lt;&gt;ISBLANK(Tabla2[[#This Row],[LECHE RETIRO DIA]]),SUM(Tabla2[[#This Row],[LECHE TANQUE DIA]:[LECHE RETIRO DIA]]),SUM(Tabla2[[#This Row],[LECHE TANQUE DIA]:[LECHE AUTOCONSUMO DIA]]))</f>
        <v>2005</v>
      </c>
      <c r="O2529" s="188">
        <f t="shared" si="552"/>
        <v>0.96558603491271822</v>
      </c>
      <c r="P2529" s="189">
        <f t="shared" si="553"/>
        <v>20.459183673469386</v>
      </c>
      <c r="Q2529" s="189">
        <f t="shared" si="554"/>
        <v>19.755102040816325</v>
      </c>
      <c r="R2529" s="189">
        <f t="shared" si="555"/>
        <v>10</v>
      </c>
      <c r="S2529" s="189">
        <f t="shared" si="556"/>
        <v>4.177083333333333</v>
      </c>
      <c r="T2529" s="189">
        <f t="shared" si="557"/>
        <v>4.8979591836734695</v>
      </c>
      <c r="U2529" s="189">
        <f t="shared" si="558"/>
        <v>77.08573625528642</v>
      </c>
      <c r="V2529" s="189">
        <f t="shared" si="559"/>
        <v>3.7677816224529024</v>
      </c>
      <c r="W2529" s="189">
        <f>IFERROR(H2529/M2529,Tabla2[[#This Row],[CARGA PRODUCCION (ANIMALES/HA)]])</f>
        <v>3.4876905041031656</v>
      </c>
      <c r="X2529" s="190"/>
      <c r="Y2529" s="190"/>
      <c r="Z2529" s="190"/>
      <c r="AA2529" s="191"/>
      <c r="AB2529" s="188" t="str">
        <f t="shared" si="560"/>
        <v/>
      </c>
      <c r="AC2529" s="192" t="str">
        <f t="shared" si="561"/>
        <v/>
      </c>
      <c r="AD2529" s="185"/>
    </row>
    <row r="2530" spans="1:30">
      <c r="A2530" s="6">
        <v>45322</v>
      </c>
      <c r="B2530" s="7" t="s">
        <v>88</v>
      </c>
      <c r="C2530" s="185">
        <v>853</v>
      </c>
      <c r="D2530" s="185">
        <v>40</v>
      </c>
      <c r="E2530" s="185">
        <v>5</v>
      </c>
      <c r="F2530" s="185"/>
      <c r="G2530" s="185">
        <v>44</v>
      </c>
      <c r="H2530" s="185">
        <v>48</v>
      </c>
      <c r="I2530" s="185">
        <v>0</v>
      </c>
      <c r="J2530" s="185">
        <v>7</v>
      </c>
      <c r="K2530" s="185">
        <v>180</v>
      </c>
      <c r="L2530" s="185">
        <v>14</v>
      </c>
      <c r="M2530" s="186">
        <v>15</v>
      </c>
      <c r="N2530" s="187">
        <f>IF(Tabla2[[#This Row],[LECHE RETIRO DIA]]&lt;&gt;ISBLANK(Tabla2[[#This Row],[LECHE RETIRO DIA]]),SUM(Tabla2[[#This Row],[LECHE TANQUE DIA]:[LECHE RETIRO DIA]]),SUM(Tabla2[[#This Row],[LECHE TANQUE DIA]:[LECHE AUTOCONSUMO DIA]]))</f>
        <v>898</v>
      </c>
      <c r="O2530" s="188">
        <f t="shared" si="552"/>
        <v>0.94988864142538976</v>
      </c>
      <c r="P2530" s="189">
        <f t="shared" si="553"/>
        <v>20.40909090909091</v>
      </c>
      <c r="Q2530" s="189">
        <f t="shared" si="554"/>
        <v>19.386363636363637</v>
      </c>
      <c r="R2530" s="189">
        <f t="shared" si="555"/>
        <v>5.7142857142857144</v>
      </c>
      <c r="S2530" s="189">
        <f t="shared" si="556"/>
        <v>4.9888888888888889</v>
      </c>
      <c r="T2530" s="189">
        <f t="shared" si="557"/>
        <v>4.0909090909090908</v>
      </c>
      <c r="U2530" s="189">
        <f t="shared" si="558"/>
        <v>64.142857142857139</v>
      </c>
      <c r="V2530" s="189">
        <f t="shared" si="559"/>
        <v>3.1428571428571428</v>
      </c>
      <c r="W2530" s="189">
        <f>IFERROR(H2530/M2530,Tabla2[[#This Row],[CARGA PRODUCCION (ANIMALES/HA)]])</f>
        <v>3.2</v>
      </c>
      <c r="X2530" s="190"/>
      <c r="Y2530" s="190"/>
      <c r="Z2530" s="190"/>
      <c r="AA2530" s="191"/>
      <c r="AB2530" s="188" t="str">
        <f t="shared" si="560"/>
        <v/>
      </c>
      <c r="AC2530" s="192" t="str">
        <f t="shared" si="561"/>
        <v/>
      </c>
      <c r="AD2530" s="185"/>
    </row>
    <row r="2531" spans="1:30">
      <c r="A2531" s="184">
        <v>45323</v>
      </c>
      <c r="B2531" s="7" t="s">
        <v>81</v>
      </c>
      <c r="C2531" s="185">
        <v>2142</v>
      </c>
      <c r="D2531" s="185">
        <v>80</v>
      </c>
      <c r="E2531" s="185">
        <v>9</v>
      </c>
      <c r="F2531" s="185"/>
      <c r="G2531" s="185">
        <v>93</v>
      </c>
      <c r="H2531" s="185">
        <v>97</v>
      </c>
      <c r="I2531" s="185">
        <v>1</v>
      </c>
      <c r="J2531" s="185">
        <v>14</v>
      </c>
      <c r="K2531" s="185">
        <v>600</v>
      </c>
      <c r="L2531" s="185">
        <v>23.4</v>
      </c>
      <c r="M2531" s="186">
        <v>31.01</v>
      </c>
      <c r="N2531" s="187">
        <f>IF(Tabla2[[#This Row],[LECHE RETIRO DIA]]&lt;&gt;ISBLANK(Tabla2[[#This Row],[LECHE RETIRO DIA]]),SUM(Tabla2[[#This Row],[LECHE TANQUE DIA]:[LECHE RETIRO DIA]]),SUM(Tabla2[[#This Row],[LECHE TANQUE DIA]:[LECHE AUTOCONSUMO DIA]]))</f>
        <v>2231</v>
      </c>
      <c r="O2531" s="188">
        <f t="shared" si="552"/>
        <v>0.96010757507844013</v>
      </c>
      <c r="P2531" s="189">
        <f t="shared" si="553"/>
        <v>23.989247311827956</v>
      </c>
      <c r="Q2531" s="189">
        <f t="shared" si="554"/>
        <v>23.032258064516128</v>
      </c>
      <c r="R2531" s="189">
        <f t="shared" si="555"/>
        <v>5.7142857142857144</v>
      </c>
      <c r="S2531" s="189">
        <f t="shared" si="556"/>
        <v>3.7183333333333333</v>
      </c>
      <c r="T2531" s="189">
        <f t="shared" si="557"/>
        <v>6.4516129032258061</v>
      </c>
      <c r="U2531" s="189">
        <f t="shared" si="558"/>
        <v>95.341880341880341</v>
      </c>
      <c r="V2531" s="189">
        <f t="shared" si="559"/>
        <v>3.9743589743589745</v>
      </c>
      <c r="W2531" s="189">
        <f>IFERROR(H2531/M2531,Tabla2[[#This Row],[CARGA PRODUCCION (ANIMALES/HA)]])</f>
        <v>3.1280232183166721</v>
      </c>
      <c r="X2531" s="190"/>
      <c r="Y2531" s="190"/>
      <c r="Z2531" s="190"/>
      <c r="AA2531" s="191"/>
      <c r="AB2531" s="188" t="str">
        <f t="shared" si="560"/>
        <v/>
      </c>
      <c r="AC2531" s="192" t="str">
        <f t="shared" si="561"/>
        <v/>
      </c>
      <c r="AD2531" s="185"/>
    </row>
    <row r="2532" spans="1:30">
      <c r="A2532" s="184">
        <v>45323</v>
      </c>
      <c r="B2532" s="7" t="s">
        <v>83</v>
      </c>
      <c r="C2532" s="185">
        <v>2187</v>
      </c>
      <c r="D2532" s="185">
        <v>100</v>
      </c>
      <c r="E2532" s="185">
        <v>9</v>
      </c>
      <c r="F2532" s="185"/>
      <c r="G2532" s="185">
        <v>113</v>
      </c>
      <c r="H2532" s="185">
        <v>125</v>
      </c>
      <c r="I2532" s="185">
        <v>2</v>
      </c>
      <c r="J2532" s="185">
        <v>23</v>
      </c>
      <c r="K2532" s="185">
        <v>680</v>
      </c>
      <c r="L2532" s="185">
        <v>29.8</v>
      </c>
      <c r="M2532" s="186">
        <v>36.590000000000003</v>
      </c>
      <c r="N2532" s="187">
        <f>IF(Tabla2[[#This Row],[LECHE RETIRO DIA]]&lt;&gt;ISBLANK(Tabla2[[#This Row],[LECHE RETIRO DIA]]),SUM(Tabla2[[#This Row],[LECHE TANQUE DIA]:[LECHE RETIRO DIA]]),SUM(Tabla2[[#This Row],[LECHE TANQUE DIA]:[LECHE AUTOCONSUMO DIA]]))</f>
        <v>2296</v>
      </c>
      <c r="O2532" s="188">
        <f t="shared" si="552"/>
        <v>0.95252613240418116</v>
      </c>
      <c r="P2532" s="189">
        <f t="shared" si="553"/>
        <v>20.318584070796462</v>
      </c>
      <c r="Q2532" s="189">
        <f t="shared" si="554"/>
        <v>19.353982300884955</v>
      </c>
      <c r="R2532" s="189">
        <f t="shared" si="555"/>
        <v>4.3478260869565215</v>
      </c>
      <c r="S2532" s="189">
        <f t="shared" si="556"/>
        <v>3.3764705882352941</v>
      </c>
      <c r="T2532" s="189">
        <f t="shared" si="557"/>
        <v>6.0176991150442474</v>
      </c>
      <c r="U2532" s="189">
        <f t="shared" si="558"/>
        <v>77.046979865771817</v>
      </c>
      <c r="V2532" s="189">
        <f t="shared" si="559"/>
        <v>3.7919463087248322</v>
      </c>
      <c r="W2532" s="189">
        <f>IFERROR(H2532/M2532,Tabla2[[#This Row],[CARGA PRODUCCION (ANIMALES/HA)]])</f>
        <v>3.4162339437004641</v>
      </c>
      <c r="X2532" s="190"/>
      <c r="Y2532" s="190"/>
      <c r="Z2532" s="190"/>
      <c r="AA2532" s="191"/>
      <c r="AB2532" s="188" t="str">
        <f t="shared" si="560"/>
        <v/>
      </c>
      <c r="AC2532" s="192" t="str">
        <f t="shared" si="561"/>
        <v/>
      </c>
      <c r="AD2532" s="185"/>
    </row>
    <row r="2533" spans="1:30">
      <c r="A2533" s="184">
        <v>45323</v>
      </c>
      <c r="B2533" s="7" t="s">
        <v>85</v>
      </c>
      <c r="C2533" s="185">
        <v>1891</v>
      </c>
      <c r="D2533" s="185">
        <v>60</v>
      </c>
      <c r="E2533" s="185">
        <v>9</v>
      </c>
      <c r="F2533" s="185"/>
      <c r="G2533" s="185">
        <v>98</v>
      </c>
      <c r="H2533" s="185">
        <v>119</v>
      </c>
      <c r="I2533" s="185">
        <v>0</v>
      </c>
      <c r="J2533" s="185">
        <v>6</v>
      </c>
      <c r="K2533" s="185">
        <v>480</v>
      </c>
      <c r="L2533" s="185">
        <v>26.01</v>
      </c>
      <c r="M2533" s="186">
        <v>34.119999999999997</v>
      </c>
      <c r="N2533" s="187">
        <f>IF(Tabla2[[#This Row],[LECHE RETIRO DIA]]&lt;&gt;ISBLANK(Tabla2[[#This Row],[LECHE RETIRO DIA]]),SUM(Tabla2[[#This Row],[LECHE TANQUE DIA]:[LECHE RETIRO DIA]]),SUM(Tabla2[[#This Row],[LECHE TANQUE DIA]:[LECHE AUTOCONSUMO DIA]]))</f>
        <v>1960</v>
      </c>
      <c r="O2533" s="188">
        <f t="shared" si="552"/>
        <v>0.96479591836734691</v>
      </c>
      <c r="P2533" s="189">
        <f t="shared" si="553"/>
        <v>20</v>
      </c>
      <c r="Q2533" s="189">
        <f t="shared" si="554"/>
        <v>19.295918367346939</v>
      </c>
      <c r="R2533" s="189">
        <f t="shared" si="555"/>
        <v>10</v>
      </c>
      <c r="S2533" s="189">
        <f t="shared" si="556"/>
        <v>4.083333333333333</v>
      </c>
      <c r="T2533" s="189">
        <f t="shared" si="557"/>
        <v>4.8979591836734695</v>
      </c>
      <c r="U2533" s="189">
        <f t="shared" si="558"/>
        <v>75.355632449058049</v>
      </c>
      <c r="V2533" s="189">
        <f t="shared" si="559"/>
        <v>3.7677816224529024</v>
      </c>
      <c r="W2533" s="189">
        <f>IFERROR(H2533/M2533,Tabla2[[#This Row],[CARGA PRODUCCION (ANIMALES/HA)]])</f>
        <v>3.4876905041031656</v>
      </c>
      <c r="X2533" s="190"/>
      <c r="Y2533" s="190"/>
      <c r="Z2533" s="190"/>
      <c r="AA2533" s="191"/>
      <c r="AB2533" s="188" t="str">
        <f t="shared" si="560"/>
        <v/>
      </c>
      <c r="AC2533" s="192" t="str">
        <f t="shared" si="561"/>
        <v/>
      </c>
      <c r="AD2533" s="185"/>
    </row>
    <row r="2534" spans="1:30">
      <c r="A2534" s="184">
        <v>45323</v>
      </c>
      <c r="B2534" s="7" t="s">
        <v>88</v>
      </c>
      <c r="C2534" s="185">
        <v>853</v>
      </c>
      <c r="D2534" s="185">
        <v>40</v>
      </c>
      <c r="E2534" s="185">
        <v>5</v>
      </c>
      <c r="F2534" s="185"/>
      <c r="G2534" s="185">
        <v>44</v>
      </c>
      <c r="H2534" s="185">
        <v>48</v>
      </c>
      <c r="I2534" s="185">
        <v>0</v>
      </c>
      <c r="J2534" s="185">
        <v>6</v>
      </c>
      <c r="K2534" s="185">
        <v>180</v>
      </c>
      <c r="L2534" s="185">
        <v>14</v>
      </c>
      <c r="M2534" s="186">
        <v>15</v>
      </c>
      <c r="N2534" s="187">
        <f>IF(Tabla2[[#This Row],[LECHE RETIRO DIA]]&lt;&gt;ISBLANK(Tabla2[[#This Row],[LECHE RETIRO DIA]]),SUM(Tabla2[[#This Row],[LECHE TANQUE DIA]:[LECHE RETIRO DIA]]),SUM(Tabla2[[#This Row],[LECHE TANQUE DIA]:[LECHE AUTOCONSUMO DIA]]))</f>
        <v>898</v>
      </c>
      <c r="O2534" s="188">
        <f t="shared" si="552"/>
        <v>0.94988864142538976</v>
      </c>
      <c r="P2534" s="189">
        <f t="shared" si="553"/>
        <v>20.40909090909091</v>
      </c>
      <c r="Q2534" s="189">
        <f t="shared" si="554"/>
        <v>19.386363636363637</v>
      </c>
      <c r="R2534" s="189">
        <f t="shared" si="555"/>
        <v>6.666666666666667</v>
      </c>
      <c r="S2534" s="189">
        <f t="shared" si="556"/>
        <v>4.9888888888888889</v>
      </c>
      <c r="T2534" s="189">
        <f t="shared" si="557"/>
        <v>4.0909090909090908</v>
      </c>
      <c r="U2534" s="189">
        <f t="shared" si="558"/>
        <v>64.142857142857139</v>
      </c>
      <c r="V2534" s="189">
        <f t="shared" si="559"/>
        <v>3.1428571428571428</v>
      </c>
      <c r="W2534" s="189">
        <f>IFERROR(H2534/M2534,Tabla2[[#This Row],[CARGA PRODUCCION (ANIMALES/HA)]])</f>
        <v>3.2</v>
      </c>
      <c r="X2534" s="190"/>
      <c r="Y2534" s="190"/>
      <c r="Z2534" s="190"/>
      <c r="AA2534" s="191"/>
      <c r="AB2534" s="188" t="str">
        <f t="shared" si="560"/>
        <v/>
      </c>
      <c r="AC2534" s="192" t="str">
        <f t="shared" si="561"/>
        <v/>
      </c>
      <c r="AD2534" s="185"/>
    </row>
    <row r="2535" spans="1:30">
      <c r="A2535" s="184">
        <v>45324</v>
      </c>
      <c r="B2535" s="7" t="s">
        <v>81</v>
      </c>
      <c r="C2535" s="185">
        <v>2194</v>
      </c>
      <c r="D2535" s="185">
        <v>80</v>
      </c>
      <c r="E2535" s="185">
        <v>9</v>
      </c>
      <c r="F2535" s="185"/>
      <c r="G2535" s="185">
        <v>93</v>
      </c>
      <c r="H2535" s="185">
        <v>97</v>
      </c>
      <c r="I2535" s="185">
        <v>1</v>
      </c>
      <c r="J2535" s="185">
        <v>14</v>
      </c>
      <c r="K2535" s="185">
        <v>600</v>
      </c>
      <c r="L2535" s="185">
        <v>23.4</v>
      </c>
      <c r="M2535" s="186">
        <v>31.01</v>
      </c>
      <c r="N2535" s="187">
        <f>IF(Tabla2[[#This Row],[LECHE RETIRO DIA]]&lt;&gt;ISBLANK(Tabla2[[#This Row],[LECHE RETIRO DIA]]),SUM(Tabla2[[#This Row],[LECHE TANQUE DIA]:[LECHE RETIRO DIA]]),SUM(Tabla2[[#This Row],[LECHE TANQUE DIA]:[LECHE AUTOCONSUMO DIA]]))</f>
        <v>2283</v>
      </c>
      <c r="O2535" s="188">
        <f t="shared" si="552"/>
        <v>0.96101620674551025</v>
      </c>
      <c r="P2535" s="189">
        <f t="shared" si="553"/>
        <v>24.548387096774192</v>
      </c>
      <c r="Q2535" s="189">
        <f t="shared" si="554"/>
        <v>23.591397849462364</v>
      </c>
      <c r="R2535" s="189">
        <f t="shared" si="555"/>
        <v>5.7142857142857144</v>
      </c>
      <c r="S2535" s="189">
        <f t="shared" si="556"/>
        <v>3.8050000000000002</v>
      </c>
      <c r="T2535" s="189">
        <f t="shared" si="557"/>
        <v>6.4516129032258061</v>
      </c>
      <c r="U2535" s="189">
        <f t="shared" si="558"/>
        <v>97.564102564102569</v>
      </c>
      <c r="V2535" s="189">
        <f t="shared" si="559"/>
        <v>3.9743589743589745</v>
      </c>
      <c r="W2535" s="189">
        <f>IFERROR(H2535/M2535,Tabla2[[#This Row],[CARGA PRODUCCION (ANIMALES/HA)]])</f>
        <v>3.1280232183166721</v>
      </c>
      <c r="X2535" s="190"/>
      <c r="Y2535" s="190"/>
      <c r="Z2535" s="190"/>
      <c r="AA2535" s="191"/>
      <c r="AB2535" s="188" t="str">
        <f t="shared" si="560"/>
        <v/>
      </c>
      <c r="AC2535" s="192" t="str">
        <f t="shared" si="561"/>
        <v/>
      </c>
      <c r="AD2535" s="185"/>
    </row>
    <row r="2536" spans="1:30">
      <c r="A2536" s="184">
        <v>45324</v>
      </c>
      <c r="B2536" s="7" t="s">
        <v>83</v>
      </c>
      <c r="C2536" s="185">
        <v>2353</v>
      </c>
      <c r="D2536" s="185">
        <v>100</v>
      </c>
      <c r="E2536" s="185">
        <v>9</v>
      </c>
      <c r="F2536" s="185"/>
      <c r="G2536" s="185">
        <v>113</v>
      </c>
      <c r="H2536" s="185">
        <v>123</v>
      </c>
      <c r="I2536" s="185">
        <v>2</v>
      </c>
      <c r="J2536" s="185">
        <v>25</v>
      </c>
      <c r="K2536" s="185">
        <v>680</v>
      </c>
      <c r="L2536" s="185">
        <v>29.8</v>
      </c>
      <c r="M2536" s="186">
        <v>36.590000000000003</v>
      </c>
      <c r="N2536" s="187">
        <f>IF(Tabla2[[#This Row],[LECHE RETIRO DIA]]&lt;&gt;ISBLANK(Tabla2[[#This Row],[LECHE RETIRO DIA]]),SUM(Tabla2[[#This Row],[LECHE TANQUE DIA]:[LECHE RETIRO DIA]]),SUM(Tabla2[[#This Row],[LECHE TANQUE DIA]:[LECHE AUTOCONSUMO DIA]]))</f>
        <v>2462</v>
      </c>
      <c r="O2536" s="188">
        <f t="shared" si="552"/>
        <v>0.95572705117790413</v>
      </c>
      <c r="P2536" s="189">
        <f t="shared" si="553"/>
        <v>21.787610619469028</v>
      </c>
      <c r="Q2536" s="189">
        <f t="shared" si="554"/>
        <v>20.823008849557521</v>
      </c>
      <c r="R2536" s="189">
        <f t="shared" si="555"/>
        <v>4</v>
      </c>
      <c r="S2536" s="189">
        <f t="shared" si="556"/>
        <v>3.6205882352941177</v>
      </c>
      <c r="T2536" s="189">
        <f t="shared" si="557"/>
        <v>6.0176991150442474</v>
      </c>
      <c r="U2536" s="189">
        <f t="shared" si="558"/>
        <v>82.617449664429529</v>
      </c>
      <c r="V2536" s="189">
        <f t="shared" si="559"/>
        <v>3.7919463087248322</v>
      </c>
      <c r="W2536" s="189">
        <f>IFERROR(H2536/M2536,Tabla2[[#This Row],[CARGA PRODUCCION (ANIMALES/HA)]])</f>
        <v>3.361574200601257</v>
      </c>
      <c r="X2536" s="190"/>
      <c r="Y2536" s="190"/>
      <c r="Z2536" s="190"/>
      <c r="AA2536" s="191"/>
      <c r="AB2536" s="188" t="str">
        <f t="shared" si="560"/>
        <v/>
      </c>
      <c r="AC2536" s="192" t="str">
        <f t="shared" si="561"/>
        <v/>
      </c>
      <c r="AD2536" s="185"/>
    </row>
    <row r="2537" spans="1:30">
      <c r="A2537" s="184">
        <v>45324</v>
      </c>
      <c r="B2537" s="7" t="s">
        <v>85</v>
      </c>
      <c r="C2537" s="185">
        <v>1928</v>
      </c>
      <c r="D2537" s="185">
        <v>60</v>
      </c>
      <c r="E2537" s="185">
        <v>9</v>
      </c>
      <c r="F2537" s="185"/>
      <c r="G2537" s="185">
        <v>99</v>
      </c>
      <c r="H2537" s="185">
        <v>115</v>
      </c>
      <c r="I2537" s="185">
        <v>0</v>
      </c>
      <c r="J2537" s="185">
        <v>6</v>
      </c>
      <c r="K2537" s="185">
        <v>480</v>
      </c>
      <c r="L2537" s="185">
        <v>26.01</v>
      </c>
      <c r="M2537" s="186">
        <v>34.119999999999997</v>
      </c>
      <c r="N2537" s="187">
        <f>IF(Tabla2[[#This Row],[LECHE RETIRO DIA]]&lt;&gt;ISBLANK(Tabla2[[#This Row],[LECHE RETIRO DIA]]),SUM(Tabla2[[#This Row],[LECHE TANQUE DIA]:[LECHE RETIRO DIA]]),SUM(Tabla2[[#This Row],[LECHE TANQUE DIA]:[LECHE AUTOCONSUMO DIA]]))</f>
        <v>1997</v>
      </c>
      <c r="O2537" s="188">
        <f t="shared" si="552"/>
        <v>0.96544817225838753</v>
      </c>
      <c r="P2537" s="189">
        <f t="shared" si="553"/>
        <v>20.171717171717173</v>
      </c>
      <c r="Q2537" s="189">
        <f t="shared" si="554"/>
        <v>19.474747474747474</v>
      </c>
      <c r="R2537" s="189">
        <f t="shared" si="555"/>
        <v>10</v>
      </c>
      <c r="S2537" s="189">
        <f t="shared" si="556"/>
        <v>4.1604166666666664</v>
      </c>
      <c r="T2537" s="189">
        <f t="shared" si="557"/>
        <v>4.8484848484848486</v>
      </c>
      <c r="U2537" s="189">
        <f t="shared" si="558"/>
        <v>76.778162245290275</v>
      </c>
      <c r="V2537" s="189">
        <f t="shared" si="559"/>
        <v>3.8062283737024218</v>
      </c>
      <c r="W2537" s="189">
        <f>IFERROR(H2537/M2537,Tabla2[[#This Row],[CARGA PRODUCCION (ANIMALES/HA)]])</f>
        <v>3.3704572098475971</v>
      </c>
      <c r="X2537" s="190"/>
      <c r="Y2537" s="190"/>
      <c r="Z2537" s="190"/>
      <c r="AA2537" s="191"/>
      <c r="AB2537" s="188" t="str">
        <f t="shared" si="560"/>
        <v/>
      </c>
      <c r="AC2537" s="192" t="str">
        <f t="shared" si="561"/>
        <v/>
      </c>
      <c r="AD2537" s="185"/>
    </row>
    <row r="2538" spans="1:30">
      <c r="A2538" s="184">
        <v>45324</v>
      </c>
      <c r="B2538" s="7" t="s">
        <v>117</v>
      </c>
      <c r="C2538" s="185">
        <v>830</v>
      </c>
      <c r="D2538" s="185">
        <v>40</v>
      </c>
      <c r="E2538" s="185">
        <v>5</v>
      </c>
      <c r="F2538" s="185"/>
      <c r="G2538" s="185">
        <v>45</v>
      </c>
      <c r="H2538" s="185">
        <v>47</v>
      </c>
      <c r="I2538" s="185">
        <v>0</v>
      </c>
      <c r="J2538" s="185">
        <v>7</v>
      </c>
      <c r="K2538" s="185">
        <v>180</v>
      </c>
      <c r="L2538" s="185">
        <v>14</v>
      </c>
      <c r="M2538" s="186">
        <v>15</v>
      </c>
      <c r="N2538" s="187">
        <f>IF(Tabla2[[#This Row],[LECHE RETIRO DIA]]&lt;&gt;ISBLANK(Tabla2[[#This Row],[LECHE RETIRO DIA]]),SUM(Tabla2[[#This Row],[LECHE TANQUE DIA]:[LECHE RETIRO DIA]]),SUM(Tabla2[[#This Row],[LECHE TANQUE DIA]:[LECHE AUTOCONSUMO DIA]]))</f>
        <v>875</v>
      </c>
      <c r="O2538" s="188">
        <f t="shared" si="552"/>
        <v>0.94857142857142862</v>
      </c>
      <c r="P2538" s="189">
        <f t="shared" si="553"/>
        <v>19.444444444444443</v>
      </c>
      <c r="Q2538" s="189">
        <f t="shared" si="554"/>
        <v>18.444444444444443</v>
      </c>
      <c r="R2538" s="189">
        <f t="shared" si="555"/>
        <v>5.7142857142857144</v>
      </c>
      <c r="S2538" s="189">
        <f t="shared" si="556"/>
        <v>4.8611111111111107</v>
      </c>
      <c r="T2538" s="189">
        <f t="shared" si="557"/>
        <v>4</v>
      </c>
      <c r="U2538" s="189">
        <f t="shared" si="558"/>
        <v>62.5</v>
      </c>
      <c r="V2538" s="189">
        <f t="shared" si="559"/>
        <v>3.2142857142857144</v>
      </c>
      <c r="W2538" s="189">
        <f>IFERROR(H2538/M2538,Tabla2[[#This Row],[CARGA PRODUCCION (ANIMALES/HA)]])</f>
        <v>3.1333333333333333</v>
      </c>
      <c r="X2538" s="190"/>
      <c r="Y2538" s="190"/>
      <c r="Z2538" s="190"/>
      <c r="AA2538" s="191"/>
      <c r="AB2538" s="188" t="str">
        <f t="shared" si="560"/>
        <v/>
      </c>
      <c r="AC2538" s="192" t="str">
        <f t="shared" si="561"/>
        <v/>
      </c>
      <c r="AD2538" s="185"/>
    </row>
    <row r="2539" spans="1:30">
      <c r="A2539" s="184">
        <v>45325</v>
      </c>
      <c r="B2539" s="7" t="s">
        <v>81</v>
      </c>
      <c r="C2539" s="185">
        <v>2255</v>
      </c>
      <c r="D2539" s="185">
        <v>80</v>
      </c>
      <c r="E2539" s="185">
        <v>9</v>
      </c>
      <c r="F2539" s="185"/>
      <c r="G2539" s="185">
        <v>94</v>
      </c>
      <c r="H2539" s="185">
        <v>98</v>
      </c>
      <c r="I2539" s="185">
        <v>1</v>
      </c>
      <c r="J2539" s="185">
        <v>14</v>
      </c>
      <c r="K2539" s="185">
        <v>600</v>
      </c>
      <c r="L2539" s="185">
        <v>23.4</v>
      </c>
      <c r="M2539" s="186">
        <v>31.01</v>
      </c>
      <c r="N2539" s="187">
        <f>IF(Tabla2[[#This Row],[LECHE RETIRO DIA]]&lt;&gt;ISBLANK(Tabla2[[#This Row],[LECHE RETIRO DIA]]),SUM(Tabla2[[#This Row],[LECHE TANQUE DIA]:[LECHE RETIRO DIA]]),SUM(Tabla2[[#This Row],[LECHE TANQUE DIA]:[LECHE AUTOCONSUMO DIA]]))</f>
        <v>2344</v>
      </c>
      <c r="O2539" s="188">
        <f t="shared" si="552"/>
        <v>0.96203071672354945</v>
      </c>
      <c r="P2539" s="189">
        <f t="shared" si="553"/>
        <v>24.936170212765958</v>
      </c>
      <c r="Q2539" s="189">
        <f t="shared" si="554"/>
        <v>23.98936170212766</v>
      </c>
      <c r="R2539" s="189">
        <f t="shared" si="555"/>
        <v>5.7142857142857144</v>
      </c>
      <c r="S2539" s="189">
        <f t="shared" si="556"/>
        <v>3.9066666666666667</v>
      </c>
      <c r="T2539" s="189">
        <f t="shared" si="557"/>
        <v>6.3829787234042552</v>
      </c>
      <c r="U2539" s="189">
        <f t="shared" si="558"/>
        <v>100.17094017094017</v>
      </c>
      <c r="V2539" s="189">
        <f t="shared" si="559"/>
        <v>4.017094017094017</v>
      </c>
      <c r="W2539" s="189">
        <f>IFERROR(H2539/M2539,Tabla2[[#This Row],[CARGA PRODUCCION (ANIMALES/HA)]])</f>
        <v>3.1602708803611739</v>
      </c>
      <c r="X2539" s="190"/>
      <c r="Y2539" s="190"/>
      <c r="Z2539" s="190"/>
      <c r="AA2539" s="191"/>
      <c r="AB2539" s="188" t="str">
        <f t="shared" si="560"/>
        <v/>
      </c>
      <c r="AC2539" s="192" t="str">
        <f t="shared" si="561"/>
        <v/>
      </c>
      <c r="AD2539" s="185"/>
    </row>
    <row r="2540" spans="1:30">
      <c r="A2540" s="184">
        <v>45325</v>
      </c>
      <c r="B2540" s="7" t="s">
        <v>83</v>
      </c>
      <c r="C2540" s="185">
        <v>2209</v>
      </c>
      <c r="D2540" s="185">
        <v>100</v>
      </c>
      <c r="E2540" s="185">
        <v>9</v>
      </c>
      <c r="F2540" s="185"/>
      <c r="G2540" s="185">
        <v>113</v>
      </c>
      <c r="H2540" s="185">
        <v>123</v>
      </c>
      <c r="I2540" s="185">
        <v>2</v>
      </c>
      <c r="J2540" s="185">
        <v>25</v>
      </c>
      <c r="K2540" s="185">
        <v>680</v>
      </c>
      <c r="L2540" s="185">
        <v>29.8</v>
      </c>
      <c r="M2540" s="186">
        <v>36.590000000000003</v>
      </c>
      <c r="N2540" s="187">
        <f>IF(Tabla2[[#This Row],[LECHE RETIRO DIA]]&lt;&gt;ISBLANK(Tabla2[[#This Row],[LECHE RETIRO DIA]]),SUM(Tabla2[[#This Row],[LECHE TANQUE DIA]:[LECHE RETIRO DIA]]),SUM(Tabla2[[#This Row],[LECHE TANQUE DIA]:[LECHE AUTOCONSUMO DIA]]))</f>
        <v>2318</v>
      </c>
      <c r="O2540" s="188">
        <f t="shared" si="552"/>
        <v>0.95297670405522006</v>
      </c>
      <c r="P2540" s="189">
        <f t="shared" si="553"/>
        <v>20.513274336283185</v>
      </c>
      <c r="Q2540" s="189">
        <f t="shared" si="554"/>
        <v>19.548672566371682</v>
      </c>
      <c r="R2540" s="189">
        <f t="shared" si="555"/>
        <v>4</v>
      </c>
      <c r="S2540" s="189">
        <f t="shared" si="556"/>
        <v>3.4088235294117646</v>
      </c>
      <c r="T2540" s="189">
        <f t="shared" si="557"/>
        <v>6.0176991150442474</v>
      </c>
      <c r="U2540" s="189">
        <f t="shared" si="558"/>
        <v>77.785234899328856</v>
      </c>
      <c r="V2540" s="189">
        <f t="shared" si="559"/>
        <v>3.7919463087248322</v>
      </c>
      <c r="W2540" s="189">
        <f>IFERROR(H2540/M2540,Tabla2[[#This Row],[CARGA PRODUCCION (ANIMALES/HA)]])</f>
        <v>3.361574200601257</v>
      </c>
      <c r="X2540" s="190"/>
      <c r="Y2540" s="190"/>
      <c r="Z2540" s="190"/>
      <c r="AA2540" s="191"/>
      <c r="AB2540" s="188" t="str">
        <f t="shared" si="560"/>
        <v/>
      </c>
      <c r="AC2540" s="192" t="str">
        <f t="shared" si="561"/>
        <v/>
      </c>
      <c r="AD2540" s="185"/>
    </row>
    <row r="2541" spans="1:30">
      <c r="A2541" s="184">
        <v>45325</v>
      </c>
      <c r="B2541" s="7" t="s">
        <v>85</v>
      </c>
      <c r="C2541" s="185">
        <v>1824</v>
      </c>
      <c r="D2541" s="185">
        <v>60</v>
      </c>
      <c r="E2541" s="185">
        <v>9</v>
      </c>
      <c r="F2541" s="185"/>
      <c r="G2541" s="185">
        <v>100</v>
      </c>
      <c r="H2541" s="185">
        <v>115</v>
      </c>
      <c r="I2541" s="185">
        <v>0</v>
      </c>
      <c r="J2541" s="185">
        <v>7</v>
      </c>
      <c r="K2541" s="185">
        <v>480</v>
      </c>
      <c r="L2541" s="185">
        <v>26.01</v>
      </c>
      <c r="M2541" s="186">
        <v>34.119999999999997</v>
      </c>
      <c r="N2541" s="187">
        <f>IF(Tabla2[[#This Row],[LECHE RETIRO DIA]]&lt;&gt;ISBLANK(Tabla2[[#This Row],[LECHE RETIRO DIA]]),SUM(Tabla2[[#This Row],[LECHE TANQUE DIA]:[LECHE RETIRO DIA]]),SUM(Tabla2[[#This Row],[LECHE TANQUE DIA]:[LECHE AUTOCONSUMO DIA]]))</f>
        <v>1893</v>
      </c>
      <c r="O2541" s="188">
        <f t="shared" si="552"/>
        <v>0.96354992076069734</v>
      </c>
      <c r="P2541" s="189">
        <f t="shared" si="553"/>
        <v>18.93</v>
      </c>
      <c r="Q2541" s="189">
        <f t="shared" si="554"/>
        <v>18.239999999999998</v>
      </c>
      <c r="R2541" s="189">
        <f t="shared" si="555"/>
        <v>8.5714285714285712</v>
      </c>
      <c r="S2541" s="189">
        <f t="shared" si="556"/>
        <v>3.9437500000000001</v>
      </c>
      <c r="T2541" s="189">
        <f t="shared" si="557"/>
        <v>4.8</v>
      </c>
      <c r="U2541" s="189">
        <f t="shared" si="558"/>
        <v>72.779700115340248</v>
      </c>
      <c r="V2541" s="189">
        <f t="shared" si="559"/>
        <v>3.8446751249519413</v>
      </c>
      <c r="W2541" s="189">
        <f>IFERROR(H2541/M2541,Tabla2[[#This Row],[CARGA PRODUCCION (ANIMALES/HA)]])</f>
        <v>3.3704572098475971</v>
      </c>
      <c r="X2541" s="190"/>
      <c r="Y2541" s="190"/>
      <c r="Z2541" s="190"/>
      <c r="AA2541" s="191"/>
      <c r="AB2541" s="188" t="str">
        <f t="shared" si="560"/>
        <v/>
      </c>
      <c r="AC2541" s="192" t="str">
        <f t="shared" si="561"/>
        <v/>
      </c>
      <c r="AD2541" s="185"/>
    </row>
    <row r="2542" spans="1:30">
      <c r="A2542" s="184">
        <v>45325</v>
      </c>
      <c r="B2542" s="7" t="s">
        <v>88</v>
      </c>
      <c r="C2542" s="185">
        <v>807</v>
      </c>
      <c r="D2542" s="185">
        <v>40</v>
      </c>
      <c r="E2542" s="185">
        <v>5</v>
      </c>
      <c r="F2542" s="185"/>
      <c r="G2542" s="185">
        <v>45</v>
      </c>
      <c r="H2542" s="185">
        <v>47</v>
      </c>
      <c r="I2542" s="185">
        <v>0</v>
      </c>
      <c r="J2542" s="185">
        <v>7</v>
      </c>
      <c r="K2542" s="185">
        <v>180</v>
      </c>
      <c r="L2542" s="185">
        <v>14</v>
      </c>
      <c r="M2542" s="186">
        <v>15</v>
      </c>
      <c r="N2542" s="187">
        <f>IF(Tabla2[[#This Row],[LECHE RETIRO DIA]]&lt;&gt;ISBLANK(Tabla2[[#This Row],[LECHE RETIRO DIA]]),SUM(Tabla2[[#This Row],[LECHE TANQUE DIA]:[LECHE RETIRO DIA]]),SUM(Tabla2[[#This Row],[LECHE TANQUE DIA]:[LECHE AUTOCONSUMO DIA]]))</f>
        <v>852</v>
      </c>
      <c r="O2542" s="188">
        <f t="shared" si="552"/>
        <v>0.94718309859154926</v>
      </c>
      <c r="P2542" s="189">
        <f t="shared" si="553"/>
        <v>18.933333333333334</v>
      </c>
      <c r="Q2542" s="189">
        <f t="shared" si="554"/>
        <v>17.933333333333334</v>
      </c>
      <c r="R2542" s="189">
        <f t="shared" si="555"/>
        <v>5.7142857142857144</v>
      </c>
      <c r="S2542" s="189">
        <f t="shared" si="556"/>
        <v>4.7333333333333334</v>
      </c>
      <c r="T2542" s="189">
        <f t="shared" si="557"/>
        <v>4</v>
      </c>
      <c r="U2542" s="189">
        <f t="shared" si="558"/>
        <v>60.857142857142854</v>
      </c>
      <c r="V2542" s="189">
        <f t="shared" si="559"/>
        <v>3.2142857142857144</v>
      </c>
      <c r="W2542" s="189">
        <f>IFERROR(H2542/M2542,Tabla2[[#This Row],[CARGA PRODUCCION (ANIMALES/HA)]])</f>
        <v>3.1333333333333333</v>
      </c>
      <c r="X2542" s="190"/>
      <c r="Y2542" s="190"/>
      <c r="Z2542" s="190"/>
      <c r="AA2542" s="191"/>
      <c r="AB2542" s="188" t="str">
        <f t="shared" si="560"/>
        <v/>
      </c>
      <c r="AC2542" s="192" t="str">
        <f t="shared" si="561"/>
        <v/>
      </c>
      <c r="AD2542" s="185"/>
    </row>
    <row r="2543" spans="1:30">
      <c r="A2543" s="184">
        <v>45326</v>
      </c>
      <c r="B2543" s="7" t="s">
        <v>81</v>
      </c>
      <c r="C2543" s="185">
        <v>2269</v>
      </c>
      <c r="D2543" s="185">
        <v>80</v>
      </c>
      <c r="E2543" s="185">
        <v>9</v>
      </c>
      <c r="F2543" s="185"/>
      <c r="G2543" s="185">
        <v>95</v>
      </c>
      <c r="H2543" s="185">
        <v>99</v>
      </c>
      <c r="I2543" s="185">
        <v>1</v>
      </c>
      <c r="J2543" s="185">
        <v>16</v>
      </c>
      <c r="K2543" s="185">
        <v>600</v>
      </c>
      <c r="L2543" s="185">
        <v>23.4</v>
      </c>
      <c r="M2543" s="186">
        <v>31.01</v>
      </c>
      <c r="N2543" s="187">
        <f>IF(Tabla2[[#This Row],[LECHE RETIRO DIA]]&lt;&gt;ISBLANK(Tabla2[[#This Row],[LECHE RETIRO DIA]]),SUM(Tabla2[[#This Row],[LECHE TANQUE DIA]:[LECHE RETIRO DIA]]),SUM(Tabla2[[#This Row],[LECHE TANQUE DIA]:[LECHE AUTOCONSUMO DIA]]))</f>
        <v>2358</v>
      </c>
      <c r="O2543" s="188">
        <f t="shared" si="552"/>
        <v>0.96225614927905001</v>
      </c>
      <c r="P2543" s="189">
        <f t="shared" si="553"/>
        <v>24.821052631578947</v>
      </c>
      <c r="Q2543" s="189">
        <f t="shared" si="554"/>
        <v>23.88421052631579</v>
      </c>
      <c r="R2543" s="189">
        <f t="shared" si="555"/>
        <v>5</v>
      </c>
      <c r="S2543" s="189">
        <f t="shared" si="556"/>
        <v>3.93</v>
      </c>
      <c r="T2543" s="189">
        <f t="shared" si="557"/>
        <v>6.3157894736842106</v>
      </c>
      <c r="U2543" s="189">
        <f t="shared" si="558"/>
        <v>100.76923076923077</v>
      </c>
      <c r="V2543" s="189">
        <f t="shared" si="559"/>
        <v>4.0598290598290605</v>
      </c>
      <c r="W2543" s="189">
        <f>IFERROR(H2543/M2543,Tabla2[[#This Row],[CARGA PRODUCCION (ANIMALES/HA)]])</f>
        <v>3.1925185424056752</v>
      </c>
      <c r="X2543" s="190"/>
      <c r="Y2543" s="190"/>
      <c r="Z2543" s="190"/>
      <c r="AA2543" s="191"/>
      <c r="AB2543" s="188" t="str">
        <f t="shared" si="560"/>
        <v/>
      </c>
      <c r="AC2543" s="192" t="str">
        <f t="shared" si="561"/>
        <v/>
      </c>
      <c r="AD2543" s="185"/>
    </row>
    <row r="2544" spans="1:30">
      <c r="A2544" s="184">
        <v>45326</v>
      </c>
      <c r="B2544" s="7" t="s">
        <v>83</v>
      </c>
      <c r="C2544" s="185">
        <v>2150</v>
      </c>
      <c r="D2544" s="185">
        <v>100</v>
      </c>
      <c r="E2544" s="185">
        <v>9</v>
      </c>
      <c r="F2544" s="185"/>
      <c r="G2544" s="185">
        <v>113</v>
      </c>
      <c r="H2544" s="185">
        <v>123</v>
      </c>
      <c r="I2544" s="185">
        <v>2</v>
      </c>
      <c r="J2544" s="185">
        <v>25</v>
      </c>
      <c r="K2544" s="185">
        <v>680</v>
      </c>
      <c r="L2544" s="185">
        <v>29.8</v>
      </c>
      <c r="M2544" s="186">
        <v>36.590000000000003</v>
      </c>
      <c r="N2544" s="187">
        <f>IF(Tabla2[[#This Row],[LECHE RETIRO DIA]]&lt;&gt;ISBLANK(Tabla2[[#This Row],[LECHE RETIRO DIA]]),SUM(Tabla2[[#This Row],[LECHE TANQUE DIA]:[LECHE RETIRO DIA]]),SUM(Tabla2[[#This Row],[LECHE TANQUE DIA]:[LECHE AUTOCONSUMO DIA]]))</f>
        <v>2259</v>
      </c>
      <c r="O2544" s="188">
        <f t="shared" si="552"/>
        <v>0.95174856131031427</v>
      </c>
      <c r="P2544" s="189">
        <f t="shared" si="553"/>
        <v>19.991150442477878</v>
      </c>
      <c r="Q2544" s="189">
        <f t="shared" si="554"/>
        <v>19.026548672566371</v>
      </c>
      <c r="R2544" s="189">
        <f t="shared" si="555"/>
        <v>4</v>
      </c>
      <c r="S2544" s="189">
        <f t="shared" si="556"/>
        <v>3.322058823529412</v>
      </c>
      <c r="T2544" s="189">
        <f t="shared" si="557"/>
        <v>6.0176991150442474</v>
      </c>
      <c r="U2544" s="189">
        <f t="shared" si="558"/>
        <v>75.805369127516784</v>
      </c>
      <c r="V2544" s="189">
        <f t="shared" si="559"/>
        <v>3.7919463087248322</v>
      </c>
      <c r="W2544" s="189">
        <f>IFERROR(H2544/M2544,Tabla2[[#This Row],[CARGA PRODUCCION (ANIMALES/HA)]])</f>
        <v>3.361574200601257</v>
      </c>
      <c r="X2544" s="190"/>
      <c r="Y2544" s="190"/>
      <c r="Z2544" s="190"/>
      <c r="AA2544" s="191"/>
      <c r="AB2544" s="188" t="str">
        <f t="shared" si="560"/>
        <v/>
      </c>
      <c r="AC2544" s="192" t="str">
        <f t="shared" si="561"/>
        <v/>
      </c>
      <c r="AD2544" s="185"/>
    </row>
    <row r="2545" spans="1:30">
      <c r="A2545" s="184">
        <v>45326</v>
      </c>
      <c r="B2545" s="7" t="s">
        <v>85</v>
      </c>
      <c r="C2545" s="185">
        <v>1907</v>
      </c>
      <c r="D2545" s="185">
        <v>60</v>
      </c>
      <c r="E2545" s="185">
        <v>9</v>
      </c>
      <c r="F2545" s="185"/>
      <c r="G2545" s="185">
        <v>100</v>
      </c>
      <c r="H2545" s="185">
        <v>115</v>
      </c>
      <c r="I2545" s="185">
        <v>0</v>
      </c>
      <c r="J2545" s="185">
        <v>7</v>
      </c>
      <c r="K2545" s="185">
        <v>480</v>
      </c>
      <c r="L2545" s="185">
        <v>26.01</v>
      </c>
      <c r="M2545" s="186">
        <v>34.119999999999997</v>
      </c>
      <c r="N2545" s="187">
        <f>IF(Tabla2[[#This Row],[LECHE RETIRO DIA]]&lt;&gt;ISBLANK(Tabla2[[#This Row],[LECHE RETIRO DIA]]),SUM(Tabla2[[#This Row],[LECHE TANQUE DIA]:[LECHE RETIRO DIA]]),SUM(Tabla2[[#This Row],[LECHE TANQUE DIA]:[LECHE AUTOCONSUMO DIA]]))</f>
        <v>1976</v>
      </c>
      <c r="O2545" s="188">
        <f t="shared" si="552"/>
        <v>0.96508097165991902</v>
      </c>
      <c r="P2545" s="189">
        <f t="shared" si="553"/>
        <v>19.760000000000002</v>
      </c>
      <c r="Q2545" s="189">
        <f t="shared" si="554"/>
        <v>19.07</v>
      </c>
      <c r="R2545" s="189">
        <f t="shared" si="555"/>
        <v>8.5714285714285712</v>
      </c>
      <c r="S2545" s="189">
        <f t="shared" si="556"/>
        <v>4.1166666666666663</v>
      </c>
      <c r="T2545" s="189">
        <f t="shared" si="557"/>
        <v>4.8</v>
      </c>
      <c r="U2545" s="189">
        <f t="shared" si="558"/>
        <v>75.970780469050354</v>
      </c>
      <c r="V2545" s="189">
        <f t="shared" si="559"/>
        <v>3.8446751249519413</v>
      </c>
      <c r="W2545" s="189">
        <f>IFERROR(H2545/M2545,Tabla2[[#This Row],[CARGA PRODUCCION (ANIMALES/HA)]])</f>
        <v>3.3704572098475971</v>
      </c>
      <c r="X2545" s="190"/>
      <c r="Y2545" s="190"/>
      <c r="Z2545" s="190"/>
      <c r="AA2545" s="191"/>
      <c r="AB2545" s="188" t="str">
        <f t="shared" si="560"/>
        <v/>
      </c>
      <c r="AC2545" s="192" t="str">
        <f t="shared" si="561"/>
        <v/>
      </c>
      <c r="AD2545" s="185"/>
    </row>
    <row r="2546" spans="1:30">
      <c r="A2546" s="184">
        <v>45326</v>
      </c>
      <c r="B2546" s="7" t="s">
        <v>88</v>
      </c>
      <c r="C2546" s="185">
        <v>765</v>
      </c>
      <c r="D2546" s="185">
        <v>40</v>
      </c>
      <c r="E2546" s="185">
        <v>5</v>
      </c>
      <c r="F2546" s="185"/>
      <c r="G2546" s="185">
        <v>45</v>
      </c>
      <c r="H2546" s="185">
        <v>47</v>
      </c>
      <c r="I2546" s="185">
        <v>0</v>
      </c>
      <c r="J2546" s="185">
        <v>7</v>
      </c>
      <c r="K2546" s="185">
        <v>180</v>
      </c>
      <c r="L2546" s="185">
        <v>14</v>
      </c>
      <c r="M2546" s="186">
        <v>15</v>
      </c>
      <c r="N2546" s="187">
        <f>IF(Tabla2[[#This Row],[LECHE RETIRO DIA]]&lt;&gt;ISBLANK(Tabla2[[#This Row],[LECHE RETIRO DIA]]),SUM(Tabla2[[#This Row],[LECHE TANQUE DIA]:[LECHE RETIRO DIA]]),SUM(Tabla2[[#This Row],[LECHE TANQUE DIA]:[LECHE AUTOCONSUMO DIA]]))</f>
        <v>810</v>
      </c>
      <c r="O2546" s="188">
        <f t="shared" si="552"/>
        <v>0.94444444444444442</v>
      </c>
      <c r="P2546" s="189">
        <f t="shared" si="553"/>
        <v>18</v>
      </c>
      <c r="Q2546" s="189">
        <f t="shared" si="554"/>
        <v>17</v>
      </c>
      <c r="R2546" s="189">
        <f t="shared" si="555"/>
        <v>5.7142857142857144</v>
      </c>
      <c r="S2546" s="189">
        <f t="shared" si="556"/>
        <v>4.5</v>
      </c>
      <c r="T2546" s="189">
        <f t="shared" si="557"/>
        <v>4</v>
      </c>
      <c r="U2546" s="189">
        <f t="shared" si="558"/>
        <v>57.857142857142854</v>
      </c>
      <c r="V2546" s="189">
        <f t="shared" si="559"/>
        <v>3.2142857142857144</v>
      </c>
      <c r="W2546" s="189">
        <f>IFERROR(H2546/M2546,Tabla2[[#This Row],[CARGA PRODUCCION (ANIMALES/HA)]])</f>
        <v>3.1333333333333333</v>
      </c>
      <c r="X2546" s="190"/>
      <c r="Y2546" s="190"/>
      <c r="Z2546" s="190"/>
      <c r="AA2546" s="191"/>
      <c r="AB2546" s="188" t="str">
        <f t="shared" si="560"/>
        <v/>
      </c>
      <c r="AC2546" s="192" t="str">
        <f t="shared" si="561"/>
        <v/>
      </c>
      <c r="AD2546" s="185"/>
    </row>
    <row r="2547" spans="1:30">
      <c r="A2547" s="184">
        <v>45327</v>
      </c>
      <c r="B2547" s="7" t="s">
        <v>81</v>
      </c>
      <c r="C2547" s="185">
        <v>2270</v>
      </c>
      <c r="D2547" s="185">
        <v>80</v>
      </c>
      <c r="E2547" s="185">
        <v>9</v>
      </c>
      <c r="F2547" s="185"/>
      <c r="G2547" s="185">
        <v>95</v>
      </c>
      <c r="H2547" s="185">
        <v>99</v>
      </c>
      <c r="I2547" s="185">
        <v>1</v>
      </c>
      <c r="J2547" s="185">
        <v>16</v>
      </c>
      <c r="K2547" s="185">
        <v>600</v>
      </c>
      <c r="L2547" s="185">
        <v>23.4</v>
      </c>
      <c r="M2547" s="186">
        <v>31.01</v>
      </c>
      <c r="N2547" s="187">
        <f>IF(Tabla2[[#This Row],[LECHE RETIRO DIA]]&lt;&gt;ISBLANK(Tabla2[[#This Row],[LECHE RETIRO DIA]]),SUM(Tabla2[[#This Row],[LECHE TANQUE DIA]:[LECHE RETIRO DIA]]),SUM(Tabla2[[#This Row],[LECHE TANQUE DIA]:[LECHE AUTOCONSUMO DIA]]))</f>
        <v>2359</v>
      </c>
      <c r="O2547" s="188">
        <f t="shared" si="552"/>
        <v>0.96227214921576942</v>
      </c>
      <c r="P2547" s="189">
        <f t="shared" si="553"/>
        <v>24.831578947368421</v>
      </c>
      <c r="Q2547" s="189">
        <f t="shared" si="554"/>
        <v>23.894736842105264</v>
      </c>
      <c r="R2547" s="189">
        <f t="shared" si="555"/>
        <v>5</v>
      </c>
      <c r="S2547" s="189">
        <f t="shared" si="556"/>
        <v>3.9316666666666666</v>
      </c>
      <c r="T2547" s="189">
        <f t="shared" si="557"/>
        <v>6.3157894736842106</v>
      </c>
      <c r="U2547" s="189">
        <f t="shared" si="558"/>
        <v>100.81196581196582</v>
      </c>
      <c r="V2547" s="189">
        <f t="shared" si="559"/>
        <v>4.0598290598290605</v>
      </c>
      <c r="W2547" s="189">
        <f>IFERROR(H2547/M2547,Tabla2[[#This Row],[CARGA PRODUCCION (ANIMALES/HA)]])</f>
        <v>3.1925185424056752</v>
      </c>
      <c r="X2547" s="190"/>
      <c r="Y2547" s="190"/>
      <c r="Z2547" s="190"/>
      <c r="AA2547" s="191"/>
      <c r="AB2547" s="188" t="str">
        <f t="shared" si="560"/>
        <v/>
      </c>
      <c r="AC2547" s="192" t="str">
        <f t="shared" si="561"/>
        <v/>
      </c>
      <c r="AD2547" s="185"/>
    </row>
    <row r="2548" spans="1:30">
      <c r="A2548" s="184">
        <v>45327</v>
      </c>
      <c r="B2548" s="7" t="s">
        <v>83</v>
      </c>
      <c r="C2548" s="185">
        <v>2147</v>
      </c>
      <c r="D2548" s="185">
        <v>100</v>
      </c>
      <c r="E2548" s="185">
        <v>9</v>
      </c>
      <c r="F2548" s="185"/>
      <c r="G2548" s="185">
        <v>112</v>
      </c>
      <c r="H2548" s="185">
        <v>125</v>
      </c>
      <c r="I2548" s="185">
        <v>2</v>
      </c>
      <c r="J2548" s="185">
        <v>25</v>
      </c>
      <c r="K2548" s="185">
        <v>680</v>
      </c>
      <c r="L2548" s="7">
        <v>29.8</v>
      </c>
      <c r="M2548" s="186">
        <v>36.590000000000003</v>
      </c>
      <c r="N2548" s="187">
        <f>IF(Tabla2[[#This Row],[LECHE RETIRO DIA]]&lt;&gt;ISBLANK(Tabla2[[#This Row],[LECHE RETIRO DIA]]),SUM(Tabla2[[#This Row],[LECHE TANQUE DIA]:[LECHE RETIRO DIA]]),SUM(Tabla2[[#This Row],[LECHE TANQUE DIA]:[LECHE AUTOCONSUMO DIA]]))</f>
        <v>2256</v>
      </c>
      <c r="O2548" s="188">
        <f t="shared" si="552"/>
        <v>0.95168439716312059</v>
      </c>
      <c r="P2548" s="189">
        <f t="shared" si="553"/>
        <v>20.142857142857142</v>
      </c>
      <c r="Q2548" s="189">
        <f t="shared" si="554"/>
        <v>19.169642857142858</v>
      </c>
      <c r="R2548" s="189">
        <f t="shared" si="555"/>
        <v>4</v>
      </c>
      <c r="S2548" s="189">
        <f t="shared" si="556"/>
        <v>3.3176470588235296</v>
      </c>
      <c r="T2548" s="189">
        <f t="shared" si="557"/>
        <v>6.0714285714285712</v>
      </c>
      <c r="U2548" s="189">
        <f t="shared" si="558"/>
        <v>75.704697986577173</v>
      </c>
      <c r="V2548" s="189">
        <f t="shared" si="559"/>
        <v>3.7583892617449663</v>
      </c>
      <c r="W2548" s="189">
        <f>IFERROR(H2548/M2548,Tabla2[[#This Row],[CARGA PRODUCCION (ANIMALES/HA)]])</f>
        <v>3.4162339437004641</v>
      </c>
      <c r="X2548" s="190"/>
      <c r="Y2548" s="190"/>
      <c r="Z2548" s="190"/>
      <c r="AA2548" s="191"/>
      <c r="AB2548" s="188" t="str">
        <f t="shared" si="560"/>
        <v/>
      </c>
      <c r="AC2548" s="192" t="str">
        <f t="shared" si="561"/>
        <v/>
      </c>
      <c r="AD2548" s="185"/>
    </row>
    <row r="2549" spans="1:30">
      <c r="A2549" s="184">
        <v>45327</v>
      </c>
      <c r="B2549" s="7" t="s">
        <v>85</v>
      </c>
      <c r="C2549" s="185">
        <v>1850</v>
      </c>
      <c r="D2549" s="185">
        <v>60</v>
      </c>
      <c r="E2549" s="185">
        <v>9</v>
      </c>
      <c r="F2549" s="185"/>
      <c r="G2549" s="185">
        <v>100</v>
      </c>
      <c r="H2549" s="185">
        <v>115</v>
      </c>
      <c r="I2549" s="185">
        <v>0</v>
      </c>
      <c r="J2549" s="185">
        <v>7</v>
      </c>
      <c r="K2549" s="185">
        <v>480</v>
      </c>
      <c r="L2549" s="185">
        <v>26.01</v>
      </c>
      <c r="M2549" s="186">
        <v>34.119999999999997</v>
      </c>
      <c r="N2549" s="187">
        <f>IF(Tabla2[[#This Row],[LECHE RETIRO DIA]]&lt;&gt;ISBLANK(Tabla2[[#This Row],[LECHE RETIRO DIA]]),SUM(Tabla2[[#This Row],[LECHE TANQUE DIA]:[LECHE RETIRO DIA]]),SUM(Tabla2[[#This Row],[LECHE TANQUE DIA]:[LECHE AUTOCONSUMO DIA]]))</f>
        <v>1919</v>
      </c>
      <c r="O2549" s="188">
        <f t="shared" si="552"/>
        <v>0.96404377279833242</v>
      </c>
      <c r="P2549" s="189">
        <f t="shared" si="553"/>
        <v>19.190000000000001</v>
      </c>
      <c r="Q2549" s="189">
        <f t="shared" si="554"/>
        <v>18.5</v>
      </c>
      <c r="R2549" s="189">
        <f t="shared" si="555"/>
        <v>8.5714285714285712</v>
      </c>
      <c r="S2549" s="189">
        <f t="shared" si="556"/>
        <v>3.9979166666666668</v>
      </c>
      <c r="T2549" s="189">
        <f t="shared" si="557"/>
        <v>4.8</v>
      </c>
      <c r="U2549" s="189">
        <f t="shared" si="558"/>
        <v>73.779315647827758</v>
      </c>
      <c r="V2549" s="189">
        <f t="shared" si="559"/>
        <v>3.8446751249519413</v>
      </c>
      <c r="W2549" s="189">
        <f>IFERROR(H2549/M2549,Tabla2[[#This Row],[CARGA PRODUCCION (ANIMALES/HA)]])</f>
        <v>3.3704572098475971</v>
      </c>
      <c r="X2549" s="190"/>
      <c r="Y2549" s="190"/>
      <c r="Z2549" s="190"/>
      <c r="AA2549" s="191"/>
      <c r="AB2549" s="188" t="str">
        <f t="shared" si="560"/>
        <v/>
      </c>
      <c r="AC2549" s="192" t="str">
        <f t="shared" si="561"/>
        <v/>
      </c>
      <c r="AD2549" s="185"/>
    </row>
    <row r="2550" spans="1:30">
      <c r="A2550" s="184">
        <v>45327</v>
      </c>
      <c r="B2550" s="7" t="s">
        <v>88</v>
      </c>
      <c r="C2550" s="185">
        <v>756</v>
      </c>
      <c r="D2550" s="185">
        <v>40</v>
      </c>
      <c r="E2550" s="185">
        <v>5</v>
      </c>
      <c r="F2550" s="185"/>
      <c r="G2550" s="185">
        <v>45</v>
      </c>
      <c r="H2550" s="185">
        <v>47</v>
      </c>
      <c r="I2550" s="185">
        <v>0</v>
      </c>
      <c r="J2550" s="185">
        <v>7</v>
      </c>
      <c r="K2550" s="185">
        <v>180</v>
      </c>
      <c r="L2550" s="185">
        <v>14</v>
      </c>
      <c r="M2550" s="186">
        <v>15</v>
      </c>
      <c r="N2550" s="187">
        <f>IF(Tabla2[[#This Row],[LECHE RETIRO DIA]]&lt;&gt;ISBLANK(Tabla2[[#This Row],[LECHE RETIRO DIA]]),SUM(Tabla2[[#This Row],[LECHE TANQUE DIA]:[LECHE RETIRO DIA]]),SUM(Tabla2[[#This Row],[LECHE TANQUE DIA]:[LECHE AUTOCONSUMO DIA]]))</f>
        <v>801</v>
      </c>
      <c r="O2550" s="188">
        <f t="shared" si="552"/>
        <v>0.9438202247191011</v>
      </c>
      <c r="P2550" s="189">
        <f t="shared" si="553"/>
        <v>17.8</v>
      </c>
      <c r="Q2550" s="189">
        <f t="shared" si="554"/>
        <v>16.8</v>
      </c>
      <c r="R2550" s="189">
        <f t="shared" si="555"/>
        <v>5.7142857142857144</v>
      </c>
      <c r="S2550" s="189">
        <f t="shared" si="556"/>
        <v>4.45</v>
      </c>
      <c r="T2550" s="189">
        <f t="shared" si="557"/>
        <v>4</v>
      </c>
      <c r="U2550" s="189">
        <f t="shared" si="558"/>
        <v>57.214285714285715</v>
      </c>
      <c r="V2550" s="189">
        <f t="shared" si="559"/>
        <v>3.2142857142857144</v>
      </c>
      <c r="W2550" s="189">
        <f>IFERROR(H2550/M2550,Tabla2[[#This Row],[CARGA PRODUCCION (ANIMALES/HA)]])</f>
        <v>3.1333333333333333</v>
      </c>
      <c r="X2550" s="190"/>
      <c r="Y2550" s="190"/>
      <c r="Z2550" s="190"/>
      <c r="AA2550" s="191"/>
      <c r="AB2550" s="188" t="str">
        <f t="shared" si="560"/>
        <v/>
      </c>
      <c r="AC2550" s="192" t="str">
        <f t="shared" si="561"/>
        <v/>
      </c>
      <c r="AD2550" s="185"/>
    </row>
    <row r="2551" spans="1:30">
      <c r="A2551" s="184">
        <v>45328</v>
      </c>
      <c r="B2551" s="7" t="s">
        <v>81</v>
      </c>
      <c r="C2551" s="185">
        <v>2270</v>
      </c>
      <c r="D2551" s="185">
        <v>80</v>
      </c>
      <c r="E2551" s="185">
        <v>9</v>
      </c>
      <c r="F2551" s="185"/>
      <c r="G2551" s="185">
        <v>95</v>
      </c>
      <c r="H2551" s="185">
        <v>99</v>
      </c>
      <c r="I2551" s="185">
        <v>1</v>
      </c>
      <c r="J2551" s="185">
        <v>16</v>
      </c>
      <c r="K2551" s="185">
        <v>600</v>
      </c>
      <c r="L2551" s="185">
        <v>23.4</v>
      </c>
      <c r="M2551" s="186">
        <v>31.01</v>
      </c>
      <c r="N2551" s="187">
        <f>IF(Tabla2[[#This Row],[LECHE RETIRO DIA]]&lt;&gt;ISBLANK(Tabla2[[#This Row],[LECHE RETIRO DIA]]),SUM(Tabla2[[#This Row],[LECHE TANQUE DIA]:[LECHE RETIRO DIA]]),SUM(Tabla2[[#This Row],[LECHE TANQUE DIA]:[LECHE AUTOCONSUMO DIA]]))</f>
        <v>2359</v>
      </c>
      <c r="O2551" s="188">
        <f t="shared" si="552"/>
        <v>0.96227214921576942</v>
      </c>
      <c r="P2551" s="189">
        <f t="shared" si="553"/>
        <v>24.831578947368421</v>
      </c>
      <c r="Q2551" s="189">
        <f t="shared" si="554"/>
        <v>23.894736842105264</v>
      </c>
      <c r="R2551" s="189">
        <f t="shared" si="555"/>
        <v>5</v>
      </c>
      <c r="S2551" s="189">
        <f t="shared" si="556"/>
        <v>3.9316666666666666</v>
      </c>
      <c r="T2551" s="189">
        <f t="shared" si="557"/>
        <v>6.3157894736842106</v>
      </c>
      <c r="U2551" s="189">
        <f t="shared" si="558"/>
        <v>100.81196581196582</v>
      </c>
      <c r="V2551" s="189">
        <f t="shared" si="559"/>
        <v>4.0598290598290605</v>
      </c>
      <c r="W2551" s="189">
        <f>IFERROR(H2551/M2551,Tabla2[[#This Row],[CARGA PRODUCCION (ANIMALES/HA)]])</f>
        <v>3.1925185424056752</v>
      </c>
      <c r="X2551" s="190"/>
      <c r="Y2551" s="190"/>
      <c r="Z2551" s="190"/>
      <c r="AA2551" s="191"/>
      <c r="AB2551" s="188" t="str">
        <f t="shared" si="560"/>
        <v/>
      </c>
      <c r="AC2551" s="192" t="str">
        <f t="shared" si="561"/>
        <v/>
      </c>
      <c r="AD2551" s="185"/>
    </row>
    <row r="2552" spans="1:30">
      <c r="A2552" s="6">
        <v>45328</v>
      </c>
      <c r="B2552" s="7" t="s">
        <v>83</v>
      </c>
      <c r="C2552" s="185">
        <v>2148</v>
      </c>
      <c r="D2552" s="185">
        <v>100</v>
      </c>
      <c r="E2552" s="185">
        <v>9</v>
      </c>
      <c r="F2552" s="185"/>
      <c r="G2552" s="185">
        <v>112</v>
      </c>
      <c r="H2552" s="185">
        <v>125</v>
      </c>
      <c r="I2552" s="185">
        <v>2</v>
      </c>
      <c r="J2552" s="185">
        <v>25</v>
      </c>
      <c r="K2552" s="185">
        <v>680</v>
      </c>
      <c r="L2552" s="185">
        <v>29.8</v>
      </c>
      <c r="M2552" s="186">
        <v>36.590000000000003</v>
      </c>
      <c r="N2552" s="187">
        <f>IF(Tabla2[[#This Row],[LECHE RETIRO DIA]]&lt;&gt;ISBLANK(Tabla2[[#This Row],[LECHE RETIRO DIA]]),SUM(Tabla2[[#This Row],[LECHE TANQUE DIA]:[LECHE RETIRO DIA]]),SUM(Tabla2[[#This Row],[LECHE TANQUE DIA]:[LECHE AUTOCONSUMO DIA]]))</f>
        <v>2257</v>
      </c>
      <c r="O2552" s="188">
        <f t="shared" si="552"/>
        <v>0.95170580416482053</v>
      </c>
      <c r="P2552" s="189">
        <f t="shared" si="553"/>
        <v>20.151785714285715</v>
      </c>
      <c r="Q2552" s="189">
        <f t="shared" si="554"/>
        <v>19.178571428571427</v>
      </c>
      <c r="R2552" s="189">
        <f t="shared" si="555"/>
        <v>4</v>
      </c>
      <c r="S2552" s="189">
        <f t="shared" si="556"/>
        <v>3.3191176470588237</v>
      </c>
      <c r="T2552" s="189">
        <f t="shared" si="557"/>
        <v>6.0714285714285712</v>
      </c>
      <c r="U2552" s="189">
        <f t="shared" si="558"/>
        <v>75.738255033557039</v>
      </c>
      <c r="V2552" s="189">
        <f t="shared" si="559"/>
        <v>3.7583892617449663</v>
      </c>
      <c r="W2552" s="189">
        <f>IFERROR(H2552/M2552,Tabla2[[#This Row],[CARGA PRODUCCION (ANIMALES/HA)]])</f>
        <v>3.4162339437004641</v>
      </c>
      <c r="X2552" s="190"/>
      <c r="Y2552" s="190"/>
      <c r="Z2552" s="190"/>
      <c r="AA2552" s="191"/>
      <c r="AB2552" s="188" t="str">
        <f t="shared" si="560"/>
        <v/>
      </c>
      <c r="AC2552" s="192" t="str">
        <f t="shared" si="561"/>
        <v/>
      </c>
      <c r="AD2552" s="185"/>
    </row>
    <row r="2553" spans="1:30">
      <c r="A2553" s="184">
        <v>45328</v>
      </c>
      <c r="B2553" s="7" t="s">
        <v>85</v>
      </c>
      <c r="C2553" s="185">
        <v>1850</v>
      </c>
      <c r="D2553" s="185">
        <v>60</v>
      </c>
      <c r="E2553" s="185">
        <v>9</v>
      </c>
      <c r="F2553" s="185"/>
      <c r="G2553" s="185">
        <v>100</v>
      </c>
      <c r="H2553" s="185">
        <v>115</v>
      </c>
      <c r="I2553" s="185">
        <v>0</v>
      </c>
      <c r="J2553" s="185">
        <v>7</v>
      </c>
      <c r="K2553" s="185">
        <v>180</v>
      </c>
      <c r="L2553" s="185">
        <v>14</v>
      </c>
      <c r="M2553" s="186">
        <v>15</v>
      </c>
      <c r="N2553" s="187">
        <f>IF(Tabla2[[#This Row],[LECHE RETIRO DIA]]&lt;&gt;ISBLANK(Tabla2[[#This Row],[LECHE RETIRO DIA]]),SUM(Tabla2[[#This Row],[LECHE TANQUE DIA]:[LECHE RETIRO DIA]]),SUM(Tabla2[[#This Row],[LECHE TANQUE DIA]:[LECHE AUTOCONSUMO DIA]]))</f>
        <v>1919</v>
      </c>
      <c r="O2553" s="188">
        <f t="shared" si="552"/>
        <v>0.96404377279833242</v>
      </c>
      <c r="P2553" s="189">
        <f t="shared" si="553"/>
        <v>19.190000000000001</v>
      </c>
      <c r="Q2553" s="189">
        <f t="shared" si="554"/>
        <v>18.5</v>
      </c>
      <c r="R2553" s="189">
        <f t="shared" si="555"/>
        <v>8.5714285714285712</v>
      </c>
      <c r="S2553" s="189">
        <f t="shared" si="556"/>
        <v>10.661111111111111</v>
      </c>
      <c r="T2553" s="189">
        <f t="shared" si="557"/>
        <v>1.8</v>
      </c>
      <c r="U2553" s="189">
        <f t="shared" si="558"/>
        <v>137.07142857142858</v>
      </c>
      <c r="V2553" s="189">
        <f t="shared" si="559"/>
        <v>7.1428571428571432</v>
      </c>
      <c r="W2553" s="189">
        <f>IFERROR(H2553/M2553,Tabla2[[#This Row],[CARGA PRODUCCION (ANIMALES/HA)]])</f>
        <v>7.666666666666667</v>
      </c>
      <c r="X2553" s="190"/>
      <c r="Y2553" s="190"/>
      <c r="Z2553" s="190"/>
      <c r="AA2553" s="191"/>
      <c r="AB2553" s="188" t="str">
        <f t="shared" si="560"/>
        <v/>
      </c>
      <c r="AC2553" s="192" t="str">
        <f t="shared" si="561"/>
        <v/>
      </c>
      <c r="AD2553" s="185"/>
    </row>
    <row r="2554" spans="1:30">
      <c r="A2554" s="184">
        <v>45328</v>
      </c>
      <c r="B2554" s="7" t="s">
        <v>88</v>
      </c>
      <c r="C2554" s="185">
        <v>757</v>
      </c>
      <c r="D2554" s="185">
        <v>40</v>
      </c>
      <c r="E2554" s="185">
        <v>5</v>
      </c>
      <c r="F2554" s="185"/>
      <c r="G2554" s="185">
        <v>45</v>
      </c>
      <c r="H2554" s="185">
        <v>47</v>
      </c>
      <c r="I2554" s="185">
        <v>0</v>
      </c>
      <c r="J2554" s="185">
        <v>7</v>
      </c>
      <c r="K2554" s="185">
        <v>180</v>
      </c>
      <c r="L2554" s="185">
        <v>14</v>
      </c>
      <c r="M2554" s="186">
        <v>15</v>
      </c>
      <c r="N2554" s="187">
        <f>IF(Tabla2[[#This Row],[LECHE RETIRO DIA]]&lt;&gt;ISBLANK(Tabla2[[#This Row],[LECHE RETIRO DIA]]),SUM(Tabla2[[#This Row],[LECHE TANQUE DIA]:[LECHE RETIRO DIA]]),SUM(Tabla2[[#This Row],[LECHE TANQUE DIA]:[LECHE AUTOCONSUMO DIA]]))</f>
        <v>802</v>
      </c>
      <c r="O2554" s="188">
        <f t="shared" si="552"/>
        <v>0.94389027431421446</v>
      </c>
      <c r="P2554" s="189">
        <f t="shared" si="553"/>
        <v>17.822222222222223</v>
      </c>
      <c r="Q2554" s="189">
        <f t="shared" si="554"/>
        <v>16.822222222222223</v>
      </c>
      <c r="R2554" s="189">
        <f t="shared" si="555"/>
        <v>5.7142857142857144</v>
      </c>
      <c r="S2554" s="189">
        <f t="shared" si="556"/>
        <v>4.4555555555555557</v>
      </c>
      <c r="T2554" s="189">
        <f t="shared" si="557"/>
        <v>4</v>
      </c>
      <c r="U2554" s="189">
        <f t="shared" si="558"/>
        <v>57.285714285714285</v>
      </c>
      <c r="V2554" s="189">
        <f t="shared" si="559"/>
        <v>3.2142857142857144</v>
      </c>
      <c r="W2554" s="189">
        <f>IFERROR(H2554/M2554,Tabla2[[#This Row],[CARGA PRODUCCION (ANIMALES/HA)]])</f>
        <v>3.1333333333333333</v>
      </c>
      <c r="X2554" s="190"/>
      <c r="Y2554" s="190"/>
      <c r="Z2554" s="190"/>
      <c r="AA2554" s="191"/>
      <c r="AB2554" s="188" t="str">
        <f t="shared" si="560"/>
        <v/>
      </c>
      <c r="AC2554" s="192" t="str">
        <f t="shared" si="561"/>
        <v/>
      </c>
      <c r="AD2554" s="185"/>
    </row>
    <row r="2555" spans="1:30">
      <c r="A2555" s="184">
        <v>45329</v>
      </c>
      <c r="B2555" s="7" t="s">
        <v>81</v>
      </c>
      <c r="C2555" s="185">
        <v>2265</v>
      </c>
      <c r="D2555" s="185">
        <v>80</v>
      </c>
      <c r="E2555" s="185">
        <v>9</v>
      </c>
      <c r="F2555" s="185"/>
      <c r="G2555" s="185">
        <v>97</v>
      </c>
      <c r="H2555" s="185">
        <v>101</v>
      </c>
      <c r="I2555" s="185">
        <v>1</v>
      </c>
      <c r="J2555" s="185">
        <v>17</v>
      </c>
      <c r="K2555" s="185">
        <v>600</v>
      </c>
      <c r="L2555" s="185">
        <v>23.4</v>
      </c>
      <c r="M2555" s="186">
        <v>31.01</v>
      </c>
      <c r="N2555" s="187">
        <f>IF(Tabla2[[#This Row],[LECHE RETIRO DIA]]&lt;&gt;ISBLANK(Tabla2[[#This Row],[LECHE RETIRO DIA]]),SUM(Tabla2[[#This Row],[LECHE TANQUE DIA]:[LECHE RETIRO DIA]]),SUM(Tabla2[[#This Row],[LECHE TANQUE DIA]:[LECHE AUTOCONSUMO DIA]]))</f>
        <v>2354</v>
      </c>
      <c r="O2555" s="188">
        <f t="shared" si="552"/>
        <v>0.96219201359388273</v>
      </c>
      <c r="P2555" s="189">
        <f t="shared" si="553"/>
        <v>24.268041237113401</v>
      </c>
      <c r="Q2555" s="189">
        <f t="shared" si="554"/>
        <v>23.350515463917525</v>
      </c>
      <c r="R2555" s="189">
        <f t="shared" si="555"/>
        <v>4.7058823529411766</v>
      </c>
      <c r="S2555" s="189">
        <f t="shared" si="556"/>
        <v>3.9233333333333333</v>
      </c>
      <c r="T2555" s="189">
        <f t="shared" si="557"/>
        <v>6.1855670103092786</v>
      </c>
      <c r="U2555" s="189">
        <f t="shared" si="558"/>
        <v>100.5982905982906</v>
      </c>
      <c r="V2555" s="189">
        <f t="shared" si="559"/>
        <v>4.1452991452991457</v>
      </c>
      <c r="W2555" s="189">
        <f>IFERROR(H2555/M2555,Tabla2[[#This Row],[CARGA PRODUCCION (ANIMALES/HA)]])</f>
        <v>3.2570138664946788</v>
      </c>
      <c r="X2555" s="190"/>
      <c r="Y2555" s="190"/>
      <c r="Z2555" s="190"/>
      <c r="AA2555" s="191"/>
      <c r="AB2555" s="188" t="str">
        <f t="shared" si="560"/>
        <v/>
      </c>
      <c r="AC2555" s="192" t="str">
        <f t="shared" si="561"/>
        <v/>
      </c>
      <c r="AD2555" s="185"/>
    </row>
    <row r="2556" spans="1:30">
      <c r="A2556" s="184">
        <v>45329</v>
      </c>
      <c r="B2556" s="7" t="s">
        <v>83</v>
      </c>
      <c r="C2556" s="185">
        <v>2218</v>
      </c>
      <c r="D2556" s="185">
        <v>100</v>
      </c>
      <c r="E2556" s="185">
        <v>9</v>
      </c>
      <c r="F2556" s="185"/>
      <c r="G2556" s="185">
        <v>112</v>
      </c>
      <c r="H2556" s="185">
        <v>125</v>
      </c>
      <c r="I2556" s="185">
        <v>2</v>
      </c>
      <c r="J2556" s="185">
        <v>25</v>
      </c>
      <c r="K2556" s="185">
        <v>680</v>
      </c>
      <c r="L2556" s="185">
        <v>29.8</v>
      </c>
      <c r="M2556" s="186">
        <v>36.590000000000003</v>
      </c>
      <c r="N2556" s="187">
        <f>IF(Tabla2[[#This Row],[LECHE RETIRO DIA]]&lt;&gt;ISBLANK(Tabla2[[#This Row],[LECHE RETIRO DIA]]),SUM(Tabla2[[#This Row],[LECHE TANQUE DIA]:[LECHE RETIRO DIA]]),SUM(Tabla2[[#This Row],[LECHE TANQUE DIA]:[LECHE AUTOCONSUMO DIA]]))</f>
        <v>2327</v>
      </c>
      <c r="O2556" s="188">
        <f t="shared" si="552"/>
        <v>0.95315857327030507</v>
      </c>
      <c r="P2556" s="189">
        <f t="shared" si="553"/>
        <v>20.776785714285715</v>
      </c>
      <c r="Q2556" s="189">
        <f t="shared" si="554"/>
        <v>19.803571428571427</v>
      </c>
      <c r="R2556" s="189">
        <f t="shared" si="555"/>
        <v>4</v>
      </c>
      <c r="S2556" s="189">
        <f t="shared" si="556"/>
        <v>3.4220588235294116</v>
      </c>
      <c r="T2556" s="189">
        <f t="shared" si="557"/>
        <v>6.0714285714285712</v>
      </c>
      <c r="U2556" s="189">
        <f t="shared" si="558"/>
        <v>78.087248322147644</v>
      </c>
      <c r="V2556" s="189">
        <f t="shared" si="559"/>
        <v>3.7583892617449663</v>
      </c>
      <c r="W2556" s="189">
        <f>IFERROR(H2556/M2556,Tabla2[[#This Row],[CARGA PRODUCCION (ANIMALES/HA)]])</f>
        <v>3.4162339437004641</v>
      </c>
      <c r="X2556" s="190"/>
      <c r="Y2556" s="190"/>
      <c r="Z2556" s="190"/>
      <c r="AA2556" s="191"/>
      <c r="AB2556" s="188" t="str">
        <f t="shared" si="560"/>
        <v/>
      </c>
      <c r="AC2556" s="192" t="str">
        <f t="shared" si="561"/>
        <v/>
      </c>
      <c r="AD2556" s="185"/>
    </row>
    <row r="2557" spans="1:30">
      <c r="A2557" s="184">
        <v>45329</v>
      </c>
      <c r="B2557" s="7" t="s">
        <v>85</v>
      </c>
      <c r="C2557" s="185">
        <v>1928</v>
      </c>
      <c r="D2557" s="185">
        <v>60</v>
      </c>
      <c r="E2557" s="185">
        <v>9</v>
      </c>
      <c r="F2557" s="185"/>
      <c r="G2557" s="185">
        <v>99</v>
      </c>
      <c r="H2557" s="185">
        <v>115</v>
      </c>
      <c r="I2557" s="185">
        <v>0</v>
      </c>
      <c r="J2557" s="185">
        <v>6</v>
      </c>
      <c r="K2557" s="185">
        <v>480</v>
      </c>
      <c r="L2557" s="185">
        <v>26.01</v>
      </c>
      <c r="M2557" s="186">
        <v>34.119999999999997</v>
      </c>
      <c r="N2557" s="187">
        <f>IF(Tabla2[[#This Row],[LECHE RETIRO DIA]]&lt;&gt;ISBLANK(Tabla2[[#This Row],[LECHE RETIRO DIA]]),SUM(Tabla2[[#This Row],[LECHE TANQUE DIA]:[LECHE RETIRO DIA]]),SUM(Tabla2[[#This Row],[LECHE TANQUE DIA]:[LECHE AUTOCONSUMO DIA]]))</f>
        <v>1997</v>
      </c>
      <c r="O2557" s="188">
        <f t="shared" si="552"/>
        <v>0.96544817225838753</v>
      </c>
      <c r="P2557" s="189">
        <f t="shared" si="553"/>
        <v>20.171717171717173</v>
      </c>
      <c r="Q2557" s="189">
        <f t="shared" si="554"/>
        <v>19.474747474747474</v>
      </c>
      <c r="R2557" s="189">
        <f t="shared" si="555"/>
        <v>10</v>
      </c>
      <c r="S2557" s="189">
        <f t="shared" si="556"/>
        <v>4.1604166666666664</v>
      </c>
      <c r="T2557" s="189">
        <f t="shared" si="557"/>
        <v>4.8484848484848486</v>
      </c>
      <c r="U2557" s="189">
        <f t="shared" si="558"/>
        <v>76.778162245290275</v>
      </c>
      <c r="V2557" s="189">
        <f t="shared" si="559"/>
        <v>3.8062283737024218</v>
      </c>
      <c r="W2557" s="189">
        <f>IFERROR(H2557/M2557,Tabla2[[#This Row],[CARGA PRODUCCION (ANIMALES/HA)]])</f>
        <v>3.3704572098475971</v>
      </c>
      <c r="X2557" s="190"/>
      <c r="Y2557" s="190"/>
      <c r="Z2557" s="190"/>
      <c r="AA2557" s="191"/>
      <c r="AB2557" s="188" t="str">
        <f t="shared" si="560"/>
        <v/>
      </c>
      <c r="AC2557" s="192" t="str">
        <f t="shared" si="561"/>
        <v/>
      </c>
      <c r="AD2557" s="185"/>
    </row>
    <row r="2558" spans="1:30">
      <c r="A2558" s="184">
        <v>45329</v>
      </c>
      <c r="B2558" s="7" t="s">
        <v>88</v>
      </c>
      <c r="C2558" s="185">
        <v>765</v>
      </c>
      <c r="D2558" s="185">
        <v>40</v>
      </c>
      <c r="E2558" s="185">
        <v>5</v>
      </c>
      <c r="F2558" s="185"/>
      <c r="G2558" s="185">
        <v>45</v>
      </c>
      <c r="H2558" s="185">
        <v>47</v>
      </c>
      <c r="I2558" s="185">
        <v>0</v>
      </c>
      <c r="J2558" s="185">
        <v>7</v>
      </c>
      <c r="K2558" s="185">
        <v>180</v>
      </c>
      <c r="L2558" s="185">
        <v>14</v>
      </c>
      <c r="M2558" s="186">
        <v>15</v>
      </c>
      <c r="N2558" s="187">
        <f>IF(Tabla2[[#This Row],[LECHE RETIRO DIA]]&lt;&gt;ISBLANK(Tabla2[[#This Row],[LECHE RETIRO DIA]]),SUM(Tabla2[[#This Row],[LECHE TANQUE DIA]:[LECHE RETIRO DIA]]),SUM(Tabla2[[#This Row],[LECHE TANQUE DIA]:[LECHE AUTOCONSUMO DIA]]))</f>
        <v>810</v>
      </c>
      <c r="O2558" s="188">
        <f t="shared" si="552"/>
        <v>0.94444444444444442</v>
      </c>
      <c r="P2558" s="189">
        <f t="shared" si="553"/>
        <v>18</v>
      </c>
      <c r="Q2558" s="189">
        <f t="shared" si="554"/>
        <v>17</v>
      </c>
      <c r="R2558" s="189">
        <f t="shared" si="555"/>
        <v>5.7142857142857144</v>
      </c>
      <c r="S2558" s="189">
        <f t="shared" si="556"/>
        <v>4.5</v>
      </c>
      <c r="T2558" s="189">
        <f t="shared" si="557"/>
        <v>4</v>
      </c>
      <c r="U2558" s="189">
        <f t="shared" si="558"/>
        <v>57.857142857142854</v>
      </c>
      <c r="V2558" s="189">
        <f t="shared" si="559"/>
        <v>3.2142857142857144</v>
      </c>
      <c r="W2558" s="189">
        <f>IFERROR(H2558/M2558,Tabla2[[#This Row],[CARGA PRODUCCION (ANIMALES/HA)]])</f>
        <v>3.1333333333333333</v>
      </c>
      <c r="X2558" s="190"/>
      <c r="Y2558" s="190"/>
      <c r="Z2558" s="190"/>
      <c r="AA2558" s="191"/>
      <c r="AB2558" s="188" t="str">
        <f t="shared" si="560"/>
        <v/>
      </c>
      <c r="AC2558" s="192" t="str">
        <f t="shared" si="561"/>
        <v/>
      </c>
      <c r="AD2558" s="185"/>
    </row>
    <row r="2559" spans="1:30">
      <c r="A2559" s="184">
        <v>45330</v>
      </c>
      <c r="B2559" s="7" t="s">
        <v>81</v>
      </c>
      <c r="C2559" s="185">
        <v>2302</v>
      </c>
      <c r="D2559" s="185">
        <v>80</v>
      </c>
      <c r="E2559" s="185">
        <v>9</v>
      </c>
      <c r="F2559" s="185"/>
      <c r="G2559" s="185">
        <v>97</v>
      </c>
      <c r="H2559" s="185">
        <v>101</v>
      </c>
      <c r="I2559" s="185">
        <v>1</v>
      </c>
      <c r="J2559" s="185">
        <v>17</v>
      </c>
      <c r="K2559" s="185">
        <v>600</v>
      </c>
      <c r="L2559" s="185">
        <v>23.4</v>
      </c>
      <c r="M2559" s="186">
        <v>31.01</v>
      </c>
      <c r="N2559" s="187">
        <f>IF(Tabla2[[#This Row],[LECHE RETIRO DIA]]&lt;&gt;ISBLANK(Tabla2[[#This Row],[LECHE RETIRO DIA]]),SUM(Tabla2[[#This Row],[LECHE TANQUE DIA]:[LECHE RETIRO DIA]]),SUM(Tabla2[[#This Row],[LECHE TANQUE DIA]:[LECHE AUTOCONSUMO DIA]]))</f>
        <v>2391</v>
      </c>
      <c r="O2559" s="188">
        <f t="shared" si="552"/>
        <v>0.9627770807193643</v>
      </c>
      <c r="P2559" s="189">
        <f t="shared" si="553"/>
        <v>24.649484536082475</v>
      </c>
      <c r="Q2559" s="189">
        <f t="shared" si="554"/>
        <v>23.731958762886599</v>
      </c>
      <c r="R2559" s="189">
        <f t="shared" si="555"/>
        <v>4.7058823529411766</v>
      </c>
      <c r="S2559" s="189">
        <f t="shared" si="556"/>
        <v>3.9849999999999999</v>
      </c>
      <c r="T2559" s="189">
        <f t="shared" si="557"/>
        <v>6.1855670103092786</v>
      </c>
      <c r="U2559" s="189">
        <f t="shared" si="558"/>
        <v>102.17948717948718</v>
      </c>
      <c r="V2559" s="189">
        <f t="shared" si="559"/>
        <v>4.1452991452991457</v>
      </c>
      <c r="W2559" s="189">
        <f>IFERROR(H2559/M2559,Tabla2[[#This Row],[CARGA PRODUCCION (ANIMALES/HA)]])</f>
        <v>3.2570138664946788</v>
      </c>
      <c r="X2559" s="190"/>
      <c r="Y2559" s="190"/>
      <c r="Z2559" s="190"/>
      <c r="AA2559" s="191"/>
      <c r="AB2559" s="188" t="str">
        <f t="shared" si="560"/>
        <v/>
      </c>
      <c r="AC2559" s="192" t="str">
        <f t="shared" si="561"/>
        <v/>
      </c>
      <c r="AD2559" s="185"/>
    </row>
    <row r="2560" spans="1:30">
      <c r="A2560" s="184">
        <v>45330</v>
      </c>
      <c r="B2560" s="7" t="s">
        <v>83</v>
      </c>
      <c r="C2560" s="185">
        <v>2163</v>
      </c>
      <c r="D2560" s="185">
        <v>100</v>
      </c>
      <c r="E2560" s="185">
        <v>9</v>
      </c>
      <c r="F2560" s="185"/>
      <c r="G2560" s="185">
        <v>114</v>
      </c>
      <c r="H2560" s="185">
        <v>125</v>
      </c>
      <c r="I2560" s="185">
        <v>2</v>
      </c>
      <c r="J2560" s="185">
        <v>25</v>
      </c>
      <c r="K2560" s="185">
        <v>680</v>
      </c>
      <c r="L2560" s="185">
        <v>29.8</v>
      </c>
      <c r="M2560" s="186">
        <v>36.590000000000003</v>
      </c>
      <c r="N2560" s="187">
        <f>IF(Tabla2[[#This Row],[LECHE RETIRO DIA]]&lt;&gt;ISBLANK(Tabla2[[#This Row],[LECHE RETIRO DIA]]),SUM(Tabla2[[#This Row],[LECHE TANQUE DIA]:[LECHE RETIRO DIA]]),SUM(Tabla2[[#This Row],[LECHE TANQUE DIA]:[LECHE AUTOCONSUMO DIA]]))</f>
        <v>2272</v>
      </c>
      <c r="O2560" s="188">
        <f t="shared" si="552"/>
        <v>0.95202464788732399</v>
      </c>
      <c r="P2560" s="189">
        <f t="shared" si="553"/>
        <v>19.92982456140351</v>
      </c>
      <c r="Q2560" s="189">
        <f t="shared" si="554"/>
        <v>18.973684210526315</v>
      </c>
      <c r="R2560" s="189">
        <f t="shared" si="555"/>
        <v>4</v>
      </c>
      <c r="S2560" s="189">
        <f t="shared" si="556"/>
        <v>3.3411764705882354</v>
      </c>
      <c r="T2560" s="189">
        <f t="shared" si="557"/>
        <v>5.9649122807017543</v>
      </c>
      <c r="U2560" s="189">
        <f t="shared" si="558"/>
        <v>76.241610738255034</v>
      </c>
      <c r="V2560" s="189">
        <f t="shared" si="559"/>
        <v>3.825503355704698</v>
      </c>
      <c r="W2560" s="189">
        <f>IFERROR(H2560/M2560,Tabla2[[#This Row],[CARGA PRODUCCION (ANIMALES/HA)]])</f>
        <v>3.4162339437004641</v>
      </c>
      <c r="X2560" s="190"/>
      <c r="Y2560" s="190"/>
      <c r="Z2560" s="190"/>
      <c r="AA2560" s="191"/>
      <c r="AB2560" s="188" t="str">
        <f t="shared" si="560"/>
        <v/>
      </c>
      <c r="AC2560" s="192" t="str">
        <f t="shared" si="561"/>
        <v/>
      </c>
      <c r="AD2560" s="185"/>
    </row>
    <row r="2561" spans="1:30">
      <c r="A2561" s="184">
        <v>45330</v>
      </c>
      <c r="B2561" s="7" t="s">
        <v>85</v>
      </c>
      <c r="C2561" s="185">
        <v>1876</v>
      </c>
      <c r="D2561" s="185">
        <v>60</v>
      </c>
      <c r="E2561" s="185">
        <v>9</v>
      </c>
      <c r="F2561" s="185"/>
      <c r="G2561" s="185">
        <v>99</v>
      </c>
      <c r="H2561" s="185">
        <v>115</v>
      </c>
      <c r="I2561" s="185">
        <v>0</v>
      </c>
      <c r="J2561" s="185">
        <v>6</v>
      </c>
      <c r="K2561" s="185">
        <v>480</v>
      </c>
      <c r="L2561" s="185">
        <v>26.01</v>
      </c>
      <c r="M2561" s="186">
        <v>34.119999999999997</v>
      </c>
      <c r="N2561" s="187">
        <f>IF(Tabla2[[#This Row],[LECHE RETIRO DIA]]&lt;&gt;ISBLANK(Tabla2[[#This Row],[LECHE RETIRO DIA]]),SUM(Tabla2[[#This Row],[LECHE TANQUE DIA]:[LECHE RETIRO DIA]]),SUM(Tabla2[[#This Row],[LECHE TANQUE DIA]:[LECHE AUTOCONSUMO DIA]]))</f>
        <v>1945</v>
      </c>
      <c r="O2561" s="188">
        <f t="shared" si="552"/>
        <v>0.96452442159383034</v>
      </c>
      <c r="P2561" s="189">
        <f t="shared" si="553"/>
        <v>19.646464646464647</v>
      </c>
      <c r="Q2561" s="189">
        <f t="shared" si="554"/>
        <v>18.949494949494948</v>
      </c>
      <c r="R2561" s="189">
        <f t="shared" si="555"/>
        <v>10</v>
      </c>
      <c r="S2561" s="189">
        <f t="shared" si="556"/>
        <v>4.052083333333333</v>
      </c>
      <c r="T2561" s="189">
        <f t="shared" si="557"/>
        <v>4.8484848484848486</v>
      </c>
      <c r="U2561" s="189">
        <f t="shared" si="558"/>
        <v>74.778931180315254</v>
      </c>
      <c r="V2561" s="189">
        <f t="shared" si="559"/>
        <v>3.8062283737024218</v>
      </c>
      <c r="W2561" s="189">
        <f>IFERROR(H2561/M2561,Tabla2[[#This Row],[CARGA PRODUCCION (ANIMALES/HA)]])</f>
        <v>3.3704572098475971</v>
      </c>
      <c r="X2561" s="190"/>
      <c r="Y2561" s="190"/>
      <c r="Z2561" s="190"/>
      <c r="AA2561" s="191"/>
      <c r="AB2561" s="188" t="str">
        <f t="shared" si="560"/>
        <v/>
      </c>
      <c r="AC2561" s="192" t="str">
        <f t="shared" si="561"/>
        <v/>
      </c>
      <c r="AD2561" s="185"/>
    </row>
    <row r="2562" spans="1:30">
      <c r="A2562" s="184">
        <v>45330</v>
      </c>
      <c r="B2562" s="7" t="s">
        <v>88</v>
      </c>
      <c r="C2562" s="185">
        <v>837</v>
      </c>
      <c r="D2562" s="185">
        <v>40</v>
      </c>
      <c r="E2562" s="185">
        <v>5</v>
      </c>
      <c r="F2562" s="185"/>
      <c r="G2562" s="185">
        <v>46</v>
      </c>
      <c r="H2562" s="185">
        <v>47</v>
      </c>
      <c r="I2562" s="185">
        <v>0</v>
      </c>
      <c r="J2562" s="185">
        <v>7</v>
      </c>
      <c r="K2562" s="185">
        <v>180</v>
      </c>
      <c r="L2562" s="185">
        <v>14</v>
      </c>
      <c r="M2562" s="186">
        <v>15</v>
      </c>
      <c r="N2562" s="187">
        <f>IF(Tabla2[[#This Row],[LECHE RETIRO DIA]]&lt;&gt;ISBLANK(Tabla2[[#This Row],[LECHE RETIRO DIA]]),SUM(Tabla2[[#This Row],[LECHE TANQUE DIA]:[LECHE RETIRO DIA]]),SUM(Tabla2[[#This Row],[LECHE TANQUE DIA]:[LECHE AUTOCONSUMO DIA]]))</f>
        <v>882</v>
      </c>
      <c r="O2562" s="188">
        <f t="shared" si="552"/>
        <v>0.94897959183673475</v>
      </c>
      <c r="P2562" s="189">
        <f t="shared" si="553"/>
        <v>19.173913043478262</v>
      </c>
      <c r="Q2562" s="189">
        <f t="shared" si="554"/>
        <v>18.195652173913043</v>
      </c>
      <c r="R2562" s="189">
        <f t="shared" si="555"/>
        <v>5.7142857142857144</v>
      </c>
      <c r="S2562" s="189">
        <f t="shared" si="556"/>
        <v>4.9000000000000004</v>
      </c>
      <c r="T2562" s="189">
        <f t="shared" si="557"/>
        <v>3.9130434782608696</v>
      </c>
      <c r="U2562" s="189">
        <f t="shared" si="558"/>
        <v>63</v>
      </c>
      <c r="V2562" s="189">
        <f t="shared" si="559"/>
        <v>3.2857142857142856</v>
      </c>
      <c r="W2562" s="189">
        <f>IFERROR(H2562/M2562,Tabla2[[#This Row],[CARGA PRODUCCION (ANIMALES/HA)]])</f>
        <v>3.1333333333333333</v>
      </c>
      <c r="X2562" s="190"/>
      <c r="Y2562" s="190"/>
      <c r="Z2562" s="190"/>
      <c r="AA2562" s="191"/>
      <c r="AB2562" s="188" t="str">
        <f t="shared" si="560"/>
        <v/>
      </c>
      <c r="AC2562" s="192" t="str">
        <f t="shared" si="561"/>
        <v/>
      </c>
      <c r="AD2562" s="185"/>
    </row>
    <row r="2563" spans="1:30">
      <c r="A2563" s="184">
        <v>45331</v>
      </c>
      <c r="B2563" s="7" t="s">
        <v>81</v>
      </c>
      <c r="C2563" s="185">
        <v>2250</v>
      </c>
      <c r="D2563" s="185">
        <v>80</v>
      </c>
      <c r="E2563" s="185">
        <v>9</v>
      </c>
      <c r="F2563" s="185"/>
      <c r="G2563" s="185">
        <v>98</v>
      </c>
      <c r="H2563" s="185">
        <v>102</v>
      </c>
      <c r="I2563" s="185">
        <v>1</v>
      </c>
      <c r="J2563" s="185">
        <v>17</v>
      </c>
      <c r="K2563" s="185">
        <v>600</v>
      </c>
      <c r="L2563" s="185">
        <v>23.4</v>
      </c>
      <c r="M2563" s="186">
        <v>31.01</v>
      </c>
      <c r="N2563" s="187">
        <f>IF(Tabla2[[#This Row],[LECHE RETIRO DIA]]&lt;&gt;ISBLANK(Tabla2[[#This Row],[LECHE RETIRO DIA]]),SUM(Tabla2[[#This Row],[LECHE TANQUE DIA]:[LECHE RETIRO DIA]]),SUM(Tabla2[[#This Row],[LECHE TANQUE DIA]:[LECHE AUTOCONSUMO DIA]]))</f>
        <v>2339</v>
      </c>
      <c r="O2563" s="188">
        <f t="shared" si="552"/>
        <v>0.96194955109020952</v>
      </c>
      <c r="P2563" s="189">
        <f t="shared" si="553"/>
        <v>23.867346938775512</v>
      </c>
      <c r="Q2563" s="189">
        <f t="shared" si="554"/>
        <v>22.959183673469386</v>
      </c>
      <c r="R2563" s="189">
        <f t="shared" si="555"/>
        <v>4.7058823529411766</v>
      </c>
      <c r="S2563" s="189">
        <f t="shared" si="556"/>
        <v>3.8983333333333334</v>
      </c>
      <c r="T2563" s="189">
        <f t="shared" si="557"/>
        <v>6.1224489795918364</v>
      </c>
      <c r="U2563" s="189">
        <f t="shared" si="558"/>
        <v>99.957264957264968</v>
      </c>
      <c r="V2563" s="189">
        <f t="shared" si="559"/>
        <v>4.1880341880341883</v>
      </c>
      <c r="W2563" s="189">
        <f>IFERROR(H2563/M2563,Tabla2[[#This Row],[CARGA PRODUCCION (ANIMALES/HA)]])</f>
        <v>3.2892615285391806</v>
      </c>
      <c r="X2563" s="190"/>
      <c r="Y2563" s="190"/>
      <c r="Z2563" s="190"/>
      <c r="AA2563" s="191"/>
      <c r="AB2563" s="188" t="str">
        <f t="shared" si="560"/>
        <v/>
      </c>
      <c r="AC2563" s="192" t="str">
        <f t="shared" si="561"/>
        <v/>
      </c>
      <c r="AD2563" s="185"/>
    </row>
    <row r="2564" spans="1:30">
      <c r="A2564" s="184">
        <v>45331</v>
      </c>
      <c r="B2564" s="7" t="s">
        <v>83</v>
      </c>
      <c r="C2564" s="185">
        <v>2216</v>
      </c>
      <c r="D2564" s="185">
        <v>100</v>
      </c>
      <c r="E2564" s="185">
        <v>9</v>
      </c>
      <c r="F2564" s="185"/>
      <c r="G2564" s="185">
        <v>114</v>
      </c>
      <c r="H2564" s="185">
        <v>125</v>
      </c>
      <c r="I2564" s="185">
        <v>2</v>
      </c>
      <c r="J2564" s="185">
        <v>25</v>
      </c>
      <c r="K2564" s="185">
        <v>680</v>
      </c>
      <c r="L2564" s="185">
        <v>29.8</v>
      </c>
      <c r="M2564" s="186">
        <v>36.590000000000003</v>
      </c>
      <c r="N2564" s="187">
        <f>IF(Tabla2[[#This Row],[LECHE RETIRO DIA]]&lt;&gt;ISBLANK(Tabla2[[#This Row],[LECHE RETIRO DIA]]),SUM(Tabla2[[#This Row],[LECHE TANQUE DIA]:[LECHE RETIRO DIA]]),SUM(Tabla2[[#This Row],[LECHE TANQUE DIA]:[LECHE AUTOCONSUMO DIA]]))</f>
        <v>2325</v>
      </c>
      <c r="O2564" s="188">
        <f t="shared" si="552"/>
        <v>0.95311827956989248</v>
      </c>
      <c r="P2564" s="189">
        <f t="shared" si="553"/>
        <v>20.394736842105264</v>
      </c>
      <c r="Q2564" s="189">
        <f t="shared" si="554"/>
        <v>19.438596491228068</v>
      </c>
      <c r="R2564" s="189">
        <f t="shared" si="555"/>
        <v>4</v>
      </c>
      <c r="S2564" s="189">
        <f t="shared" si="556"/>
        <v>3.4191176470588234</v>
      </c>
      <c r="T2564" s="189">
        <f t="shared" si="557"/>
        <v>5.9649122807017543</v>
      </c>
      <c r="U2564" s="189">
        <f t="shared" si="558"/>
        <v>78.020134228187914</v>
      </c>
      <c r="V2564" s="189">
        <f t="shared" si="559"/>
        <v>3.825503355704698</v>
      </c>
      <c r="W2564" s="189">
        <f>IFERROR(H2564/M2564,Tabla2[[#This Row],[CARGA PRODUCCION (ANIMALES/HA)]])</f>
        <v>3.4162339437004641</v>
      </c>
      <c r="X2564" s="190"/>
      <c r="Y2564" s="190"/>
      <c r="Z2564" s="190"/>
      <c r="AA2564" s="191"/>
      <c r="AB2564" s="188" t="str">
        <f t="shared" si="560"/>
        <v/>
      </c>
      <c r="AC2564" s="192" t="str">
        <f t="shared" si="561"/>
        <v/>
      </c>
      <c r="AD2564" s="185"/>
    </row>
    <row r="2565" spans="1:30">
      <c r="A2565" s="184">
        <v>45331</v>
      </c>
      <c r="B2565" s="7" t="s">
        <v>85</v>
      </c>
      <c r="C2565" s="185">
        <v>1876</v>
      </c>
      <c r="D2565" s="185">
        <v>60</v>
      </c>
      <c r="E2565" s="185">
        <v>9</v>
      </c>
      <c r="F2565" s="185"/>
      <c r="G2565" s="185">
        <v>99</v>
      </c>
      <c r="H2565" s="185">
        <v>115</v>
      </c>
      <c r="I2565" s="185">
        <v>0</v>
      </c>
      <c r="J2565" s="185">
        <v>6</v>
      </c>
      <c r="K2565" s="185">
        <v>480</v>
      </c>
      <c r="L2565" s="185">
        <v>26.01</v>
      </c>
      <c r="M2565" s="8">
        <v>34.119999999999997</v>
      </c>
      <c r="N2565" s="187">
        <f>IF(Tabla2[[#This Row],[LECHE RETIRO DIA]]&lt;&gt;ISBLANK(Tabla2[[#This Row],[LECHE RETIRO DIA]]),SUM(Tabla2[[#This Row],[LECHE TANQUE DIA]:[LECHE RETIRO DIA]]),SUM(Tabla2[[#This Row],[LECHE TANQUE DIA]:[LECHE AUTOCONSUMO DIA]]))</f>
        <v>1945</v>
      </c>
      <c r="O2565" s="188">
        <f t="shared" ref="O2565:O2628" si="562">IFERROR(C2565/N2565,"")</f>
        <v>0.96452442159383034</v>
      </c>
      <c r="P2565" s="189">
        <f t="shared" ref="P2565:P2628" si="563">IFERROR(N2565/G2565,"")</f>
        <v>19.646464646464647</v>
      </c>
      <c r="Q2565" s="189">
        <f t="shared" ref="Q2565:Q2628" si="564">IFERROR(C2565/G2565,"")</f>
        <v>18.949494949494948</v>
      </c>
      <c r="R2565" s="189">
        <f t="shared" ref="R2565:R2628" si="565">IFERROR(D2565/J2565,"")</f>
        <v>10</v>
      </c>
      <c r="S2565" s="189">
        <f t="shared" ref="S2565:S2628" si="566">IFERROR(N2565/K2565,"")</f>
        <v>4.052083333333333</v>
      </c>
      <c r="T2565" s="189">
        <f t="shared" ref="T2565:T2628" si="567">IFERROR(K2565/G2565,"")</f>
        <v>4.8484848484848486</v>
      </c>
      <c r="U2565" s="189">
        <f t="shared" ref="U2565:U2628" si="568">IFERROR(N2565/L2565,"")</f>
        <v>74.778931180315254</v>
      </c>
      <c r="V2565" s="189">
        <f t="shared" ref="V2565:V2628" si="569">IFERROR(G2565/L2565,"")</f>
        <v>3.8062283737024218</v>
      </c>
      <c r="W2565" s="189">
        <f>IFERROR(H2565/M2565,Tabla2[[#This Row],[CARGA PRODUCCION (ANIMALES/HA)]])</f>
        <v>3.3704572098475971</v>
      </c>
      <c r="X2565" s="190"/>
      <c r="Y2565" s="190"/>
      <c r="Z2565" s="190"/>
      <c r="AA2565" s="191"/>
      <c r="AB2565" s="188" t="str">
        <f t="shared" ref="AB2565:AB2628" si="570">IFERROR(G2565/AA2565,"")</f>
        <v/>
      </c>
      <c r="AC2565" s="192" t="str">
        <f t="shared" si="561"/>
        <v/>
      </c>
      <c r="AD2565" s="185"/>
    </row>
    <row r="2566" spans="1:30">
      <c r="A2566" s="184">
        <v>45331</v>
      </c>
      <c r="B2566" s="7" t="s">
        <v>88</v>
      </c>
      <c r="C2566" s="185">
        <v>837</v>
      </c>
      <c r="D2566" s="185">
        <v>40</v>
      </c>
      <c r="E2566" s="185">
        <v>5</v>
      </c>
      <c r="F2566" s="185"/>
      <c r="G2566" s="185">
        <v>46</v>
      </c>
      <c r="H2566" s="185">
        <v>47</v>
      </c>
      <c r="I2566" s="185">
        <v>0</v>
      </c>
      <c r="J2566" s="185">
        <v>7</v>
      </c>
      <c r="K2566" s="185">
        <v>180</v>
      </c>
      <c r="L2566" s="185">
        <v>14</v>
      </c>
      <c r="M2566" s="186">
        <v>15</v>
      </c>
      <c r="N2566" s="187">
        <f>IF(Tabla2[[#This Row],[LECHE RETIRO DIA]]&lt;&gt;ISBLANK(Tabla2[[#This Row],[LECHE RETIRO DIA]]),SUM(Tabla2[[#This Row],[LECHE TANQUE DIA]:[LECHE RETIRO DIA]]),SUM(Tabla2[[#This Row],[LECHE TANQUE DIA]:[LECHE AUTOCONSUMO DIA]]))</f>
        <v>882</v>
      </c>
      <c r="O2566" s="188">
        <f t="shared" si="562"/>
        <v>0.94897959183673475</v>
      </c>
      <c r="P2566" s="189">
        <f t="shared" si="563"/>
        <v>19.173913043478262</v>
      </c>
      <c r="Q2566" s="189">
        <f t="shared" si="564"/>
        <v>18.195652173913043</v>
      </c>
      <c r="R2566" s="189">
        <f t="shared" si="565"/>
        <v>5.7142857142857144</v>
      </c>
      <c r="S2566" s="189">
        <f t="shared" si="566"/>
        <v>4.9000000000000004</v>
      </c>
      <c r="T2566" s="189">
        <f t="shared" si="567"/>
        <v>3.9130434782608696</v>
      </c>
      <c r="U2566" s="189">
        <f t="shared" si="568"/>
        <v>63</v>
      </c>
      <c r="V2566" s="189">
        <f t="shared" si="569"/>
        <v>3.2857142857142856</v>
      </c>
      <c r="W2566" s="189">
        <f>IFERROR(H2566/M2566,Tabla2[[#This Row],[CARGA PRODUCCION (ANIMALES/HA)]])</f>
        <v>3.1333333333333333</v>
      </c>
      <c r="X2566" s="190"/>
      <c r="Y2566" s="190"/>
      <c r="Z2566" s="190"/>
      <c r="AA2566" s="191"/>
      <c r="AB2566" s="188" t="str">
        <f t="shared" si="570"/>
        <v/>
      </c>
      <c r="AC2566" s="192" t="str">
        <f t="shared" si="561"/>
        <v/>
      </c>
      <c r="AD2566" s="185"/>
    </row>
    <row r="2567" spans="1:30">
      <c r="A2567" s="184">
        <v>45332</v>
      </c>
      <c r="B2567" s="7" t="s">
        <v>81</v>
      </c>
      <c r="C2567" s="185">
        <v>2217</v>
      </c>
      <c r="D2567" s="185">
        <v>80</v>
      </c>
      <c r="E2567" s="185">
        <v>9</v>
      </c>
      <c r="F2567" s="185"/>
      <c r="G2567" s="185">
        <v>98</v>
      </c>
      <c r="H2567" s="185">
        <v>102</v>
      </c>
      <c r="I2567" s="185">
        <v>1</v>
      </c>
      <c r="J2567" s="185">
        <v>17</v>
      </c>
      <c r="K2567" s="185">
        <v>600</v>
      </c>
      <c r="L2567" s="185">
        <v>23.4</v>
      </c>
      <c r="M2567" s="186">
        <v>31.01</v>
      </c>
      <c r="N2567" s="187">
        <f>IF(Tabla2[[#This Row],[LECHE RETIRO DIA]]&lt;&gt;ISBLANK(Tabla2[[#This Row],[LECHE RETIRO DIA]]),SUM(Tabla2[[#This Row],[LECHE TANQUE DIA]:[LECHE RETIRO DIA]]),SUM(Tabla2[[#This Row],[LECHE TANQUE DIA]:[LECHE AUTOCONSUMO DIA]]))</f>
        <v>2306</v>
      </c>
      <c r="O2567" s="188">
        <f t="shared" si="562"/>
        <v>0.9614050303555941</v>
      </c>
      <c r="P2567" s="189">
        <f t="shared" si="563"/>
        <v>23.530612244897959</v>
      </c>
      <c r="Q2567" s="189">
        <f t="shared" si="564"/>
        <v>22.622448979591837</v>
      </c>
      <c r="R2567" s="189">
        <f t="shared" si="565"/>
        <v>4.7058823529411766</v>
      </c>
      <c r="S2567" s="189">
        <f t="shared" si="566"/>
        <v>3.8433333333333333</v>
      </c>
      <c r="T2567" s="189">
        <f t="shared" si="567"/>
        <v>6.1224489795918364</v>
      </c>
      <c r="U2567" s="189">
        <f t="shared" si="568"/>
        <v>98.547008547008559</v>
      </c>
      <c r="V2567" s="189">
        <f t="shared" si="569"/>
        <v>4.1880341880341883</v>
      </c>
      <c r="W2567" s="189">
        <f>IFERROR(H2567/M2567,Tabla2[[#This Row],[CARGA PRODUCCION (ANIMALES/HA)]])</f>
        <v>3.2892615285391806</v>
      </c>
      <c r="X2567" s="190"/>
      <c r="Y2567" s="190"/>
      <c r="Z2567" s="190"/>
      <c r="AA2567" s="191"/>
      <c r="AB2567" s="188" t="str">
        <f t="shared" si="570"/>
        <v/>
      </c>
      <c r="AC2567" s="192" t="str">
        <f t="shared" si="561"/>
        <v/>
      </c>
      <c r="AD2567" s="185"/>
    </row>
    <row r="2568" spans="1:30">
      <c r="A2568" s="184">
        <v>45332</v>
      </c>
      <c r="B2568" s="7" t="s">
        <v>83</v>
      </c>
      <c r="C2568" s="185">
        <v>2217</v>
      </c>
      <c r="D2568" s="185">
        <v>100</v>
      </c>
      <c r="E2568" s="185">
        <v>9</v>
      </c>
      <c r="F2568" s="185"/>
      <c r="G2568" s="185">
        <v>107</v>
      </c>
      <c r="H2568" s="185">
        <v>117</v>
      </c>
      <c r="I2568" s="185">
        <v>2</v>
      </c>
      <c r="J2568" s="185">
        <v>25</v>
      </c>
      <c r="K2568" s="185">
        <v>680</v>
      </c>
      <c r="L2568" s="185">
        <v>29.8</v>
      </c>
      <c r="M2568" s="186">
        <v>36.590000000000003</v>
      </c>
      <c r="N2568" s="187">
        <f>IF(Tabla2[[#This Row],[LECHE RETIRO DIA]]&lt;&gt;ISBLANK(Tabla2[[#This Row],[LECHE RETIRO DIA]]),SUM(Tabla2[[#This Row],[LECHE TANQUE DIA]:[LECHE RETIRO DIA]]),SUM(Tabla2[[#This Row],[LECHE TANQUE DIA]:[LECHE AUTOCONSUMO DIA]]))</f>
        <v>2326</v>
      </c>
      <c r="O2568" s="188">
        <f t="shared" si="562"/>
        <v>0.95313843508168528</v>
      </c>
      <c r="P2568" s="189">
        <f t="shared" si="563"/>
        <v>21.738317757009344</v>
      </c>
      <c r="Q2568" s="189">
        <f t="shared" si="564"/>
        <v>20.719626168224298</v>
      </c>
      <c r="R2568" s="189">
        <f t="shared" si="565"/>
        <v>4</v>
      </c>
      <c r="S2568" s="189">
        <f t="shared" si="566"/>
        <v>3.4205882352941175</v>
      </c>
      <c r="T2568" s="189">
        <f t="shared" si="567"/>
        <v>6.3551401869158877</v>
      </c>
      <c r="U2568" s="189">
        <f t="shared" si="568"/>
        <v>78.053691275167779</v>
      </c>
      <c r="V2568" s="189">
        <f t="shared" si="569"/>
        <v>3.5906040268456376</v>
      </c>
      <c r="W2568" s="189">
        <f>IFERROR(H2568/M2568,Tabla2[[#This Row],[CARGA PRODUCCION (ANIMALES/HA)]])</f>
        <v>3.1975949713036345</v>
      </c>
      <c r="X2568" s="190"/>
      <c r="Y2568" s="190"/>
      <c r="Z2568" s="190"/>
      <c r="AA2568" s="191"/>
      <c r="AB2568" s="188" t="str">
        <f t="shared" si="570"/>
        <v/>
      </c>
      <c r="AC2568" s="192" t="str">
        <f t="shared" si="561"/>
        <v/>
      </c>
      <c r="AD2568" s="185"/>
    </row>
    <row r="2569" spans="1:30">
      <c r="A2569" s="184">
        <v>45332</v>
      </c>
      <c r="B2569" s="7" t="s">
        <v>85</v>
      </c>
      <c r="C2569" s="185">
        <v>1876</v>
      </c>
      <c r="D2569" s="185">
        <v>60</v>
      </c>
      <c r="E2569" s="185">
        <v>9</v>
      </c>
      <c r="F2569" s="185"/>
      <c r="G2569" s="185">
        <v>99</v>
      </c>
      <c r="H2569" s="185">
        <v>122</v>
      </c>
      <c r="I2569" s="185">
        <v>0</v>
      </c>
      <c r="J2569" s="185">
        <v>7</v>
      </c>
      <c r="K2569" s="185">
        <v>180</v>
      </c>
      <c r="L2569" s="185">
        <v>14</v>
      </c>
      <c r="M2569" s="186">
        <v>15</v>
      </c>
      <c r="N2569" s="187">
        <f>IF(Tabla2[[#This Row],[LECHE RETIRO DIA]]&lt;&gt;ISBLANK(Tabla2[[#This Row],[LECHE RETIRO DIA]]),SUM(Tabla2[[#This Row],[LECHE TANQUE DIA]:[LECHE RETIRO DIA]]),SUM(Tabla2[[#This Row],[LECHE TANQUE DIA]:[LECHE AUTOCONSUMO DIA]]))</f>
        <v>1945</v>
      </c>
      <c r="O2569" s="188">
        <f t="shared" si="562"/>
        <v>0.96452442159383034</v>
      </c>
      <c r="P2569" s="189">
        <f t="shared" si="563"/>
        <v>19.646464646464647</v>
      </c>
      <c r="Q2569" s="189">
        <f t="shared" si="564"/>
        <v>18.949494949494948</v>
      </c>
      <c r="R2569" s="189">
        <f t="shared" si="565"/>
        <v>8.5714285714285712</v>
      </c>
      <c r="S2569" s="189">
        <f t="shared" si="566"/>
        <v>10.805555555555555</v>
      </c>
      <c r="T2569" s="189">
        <f t="shared" si="567"/>
        <v>1.8181818181818181</v>
      </c>
      <c r="U2569" s="189">
        <f t="shared" si="568"/>
        <v>138.92857142857142</v>
      </c>
      <c r="V2569" s="189">
        <f t="shared" si="569"/>
        <v>7.0714285714285712</v>
      </c>
      <c r="W2569" s="189">
        <f>IFERROR(H2569/M2569,Tabla2[[#This Row],[CARGA PRODUCCION (ANIMALES/HA)]])</f>
        <v>8.1333333333333329</v>
      </c>
      <c r="X2569" s="190"/>
      <c r="Y2569" s="190"/>
      <c r="Z2569" s="190"/>
      <c r="AA2569" s="191"/>
      <c r="AB2569" s="188" t="str">
        <f t="shared" si="570"/>
        <v/>
      </c>
      <c r="AC2569" s="192" t="str">
        <f t="shared" si="561"/>
        <v/>
      </c>
      <c r="AD2569" s="185"/>
    </row>
    <row r="2570" spans="1:30">
      <c r="A2570" s="184">
        <v>45332</v>
      </c>
      <c r="B2570" s="7" t="s">
        <v>88</v>
      </c>
      <c r="C2570" s="185">
        <v>822</v>
      </c>
      <c r="D2570" s="185">
        <v>40</v>
      </c>
      <c r="E2570" s="185">
        <v>5</v>
      </c>
      <c r="F2570" s="185"/>
      <c r="G2570" s="185">
        <v>46</v>
      </c>
      <c r="H2570" s="185">
        <v>47</v>
      </c>
      <c r="I2570" s="185">
        <v>0</v>
      </c>
      <c r="J2570" s="185">
        <v>8</v>
      </c>
      <c r="K2570" s="185">
        <v>180</v>
      </c>
      <c r="L2570" s="185">
        <v>14</v>
      </c>
      <c r="M2570" s="186">
        <v>15</v>
      </c>
      <c r="N2570" s="187">
        <f>IF(Tabla2[[#This Row],[LECHE RETIRO DIA]]&lt;&gt;ISBLANK(Tabla2[[#This Row],[LECHE RETIRO DIA]]),SUM(Tabla2[[#This Row],[LECHE TANQUE DIA]:[LECHE RETIRO DIA]]),SUM(Tabla2[[#This Row],[LECHE TANQUE DIA]:[LECHE AUTOCONSUMO DIA]]))</f>
        <v>867</v>
      </c>
      <c r="O2570" s="188">
        <f t="shared" si="562"/>
        <v>0.94809688581314877</v>
      </c>
      <c r="P2570" s="189">
        <f t="shared" si="563"/>
        <v>18.847826086956523</v>
      </c>
      <c r="Q2570" s="189">
        <f t="shared" si="564"/>
        <v>17.869565217391305</v>
      </c>
      <c r="R2570" s="189">
        <f t="shared" si="565"/>
        <v>5</v>
      </c>
      <c r="S2570" s="189">
        <f t="shared" si="566"/>
        <v>4.8166666666666664</v>
      </c>
      <c r="T2570" s="189">
        <f t="shared" si="567"/>
        <v>3.9130434782608696</v>
      </c>
      <c r="U2570" s="189">
        <f t="shared" si="568"/>
        <v>61.928571428571431</v>
      </c>
      <c r="V2570" s="189">
        <f t="shared" si="569"/>
        <v>3.2857142857142856</v>
      </c>
      <c r="W2570" s="189">
        <f>IFERROR(H2570/M2570,Tabla2[[#This Row],[CARGA PRODUCCION (ANIMALES/HA)]])</f>
        <v>3.1333333333333333</v>
      </c>
      <c r="X2570" s="190"/>
      <c r="Y2570" s="190"/>
      <c r="Z2570" s="190"/>
      <c r="AA2570" s="191"/>
      <c r="AB2570" s="188" t="str">
        <f t="shared" si="570"/>
        <v/>
      </c>
      <c r="AC2570" s="192" t="str">
        <f t="shared" si="561"/>
        <v/>
      </c>
      <c r="AD2570" s="185"/>
    </row>
    <row r="2571" spans="1:30">
      <c r="A2571" s="184">
        <v>45333</v>
      </c>
      <c r="B2571" s="7" t="s">
        <v>81</v>
      </c>
      <c r="C2571" s="185">
        <v>2219</v>
      </c>
      <c r="D2571" s="185">
        <v>80</v>
      </c>
      <c r="E2571" s="185">
        <v>9</v>
      </c>
      <c r="F2571" s="185"/>
      <c r="G2571" s="185">
        <v>99</v>
      </c>
      <c r="H2571" s="185">
        <v>102</v>
      </c>
      <c r="I2571" s="185">
        <v>0</v>
      </c>
      <c r="J2571" s="185">
        <v>18</v>
      </c>
      <c r="K2571" s="185">
        <v>600</v>
      </c>
      <c r="L2571" s="185">
        <v>23.4</v>
      </c>
      <c r="M2571" s="186">
        <v>31.01</v>
      </c>
      <c r="N2571" s="187">
        <f>IF(Tabla2[[#This Row],[LECHE RETIRO DIA]]&lt;&gt;ISBLANK(Tabla2[[#This Row],[LECHE RETIRO DIA]]),SUM(Tabla2[[#This Row],[LECHE TANQUE DIA]:[LECHE RETIRO DIA]]),SUM(Tabla2[[#This Row],[LECHE TANQUE DIA]:[LECHE AUTOCONSUMO DIA]]))</f>
        <v>2308</v>
      </c>
      <c r="O2571" s="188">
        <f t="shared" si="562"/>
        <v>0.96143847487001732</v>
      </c>
      <c r="P2571" s="189">
        <f t="shared" si="563"/>
        <v>23.313131313131311</v>
      </c>
      <c r="Q2571" s="189">
        <f t="shared" si="564"/>
        <v>22.414141414141415</v>
      </c>
      <c r="R2571" s="189">
        <f t="shared" si="565"/>
        <v>4.4444444444444446</v>
      </c>
      <c r="S2571" s="189">
        <f t="shared" si="566"/>
        <v>3.8466666666666667</v>
      </c>
      <c r="T2571" s="189">
        <f t="shared" si="567"/>
        <v>6.0606060606060606</v>
      </c>
      <c r="U2571" s="189">
        <f t="shared" si="568"/>
        <v>98.632478632478637</v>
      </c>
      <c r="V2571" s="189">
        <f t="shared" si="569"/>
        <v>4.2307692307692308</v>
      </c>
      <c r="W2571" s="189">
        <f>IFERROR(H2571/M2571,Tabla2[[#This Row],[CARGA PRODUCCION (ANIMALES/HA)]])</f>
        <v>3.2892615285391806</v>
      </c>
      <c r="X2571" s="190"/>
      <c r="Y2571" s="190"/>
      <c r="Z2571" s="190"/>
      <c r="AA2571" s="191"/>
      <c r="AB2571" s="188" t="str">
        <f t="shared" si="570"/>
        <v/>
      </c>
      <c r="AC2571" s="192" t="str">
        <f t="shared" si="561"/>
        <v/>
      </c>
      <c r="AD2571" s="185"/>
    </row>
    <row r="2572" spans="1:30">
      <c r="A2572" s="184">
        <v>45333</v>
      </c>
      <c r="B2572" s="7" t="s">
        <v>83</v>
      </c>
      <c r="C2572" s="185">
        <v>2126</v>
      </c>
      <c r="D2572" s="185">
        <v>100</v>
      </c>
      <c r="E2572" s="185">
        <v>9</v>
      </c>
      <c r="F2572" s="185"/>
      <c r="G2572" s="185">
        <v>108</v>
      </c>
      <c r="H2572" s="185">
        <v>117</v>
      </c>
      <c r="I2572" s="185">
        <v>2</v>
      </c>
      <c r="J2572" s="185">
        <v>25</v>
      </c>
      <c r="K2572" s="185">
        <v>680</v>
      </c>
      <c r="L2572" s="185">
        <v>29.8</v>
      </c>
      <c r="M2572" s="186">
        <v>36.590000000000003</v>
      </c>
      <c r="N2572" s="187">
        <f>IF(Tabla2[[#This Row],[LECHE RETIRO DIA]]&lt;&gt;ISBLANK(Tabla2[[#This Row],[LECHE RETIRO DIA]]),SUM(Tabla2[[#This Row],[LECHE TANQUE DIA]:[LECHE RETIRO DIA]]),SUM(Tabla2[[#This Row],[LECHE TANQUE DIA]:[LECHE AUTOCONSUMO DIA]]))</f>
        <v>2235</v>
      </c>
      <c r="O2572" s="188">
        <f t="shared" si="562"/>
        <v>0.95123042505592836</v>
      </c>
      <c r="P2572" s="189">
        <f t="shared" si="563"/>
        <v>20.694444444444443</v>
      </c>
      <c r="Q2572" s="189">
        <f t="shared" si="564"/>
        <v>19.685185185185187</v>
      </c>
      <c r="R2572" s="189">
        <f t="shared" si="565"/>
        <v>4</v>
      </c>
      <c r="S2572" s="189">
        <f t="shared" si="566"/>
        <v>3.2867647058823528</v>
      </c>
      <c r="T2572" s="189">
        <f t="shared" si="567"/>
        <v>6.2962962962962967</v>
      </c>
      <c r="U2572" s="189">
        <f t="shared" si="568"/>
        <v>75</v>
      </c>
      <c r="V2572" s="189">
        <f t="shared" si="569"/>
        <v>3.6241610738255035</v>
      </c>
      <c r="W2572" s="189">
        <f>IFERROR(H2572/M2572,Tabla2[[#This Row],[CARGA PRODUCCION (ANIMALES/HA)]])</f>
        <v>3.1975949713036345</v>
      </c>
      <c r="X2572" s="190"/>
      <c r="Y2572" s="190"/>
      <c r="Z2572" s="190"/>
      <c r="AA2572" s="191"/>
      <c r="AB2572" s="188" t="str">
        <f t="shared" si="570"/>
        <v/>
      </c>
      <c r="AC2572" s="192" t="str">
        <f t="shared" si="561"/>
        <v/>
      </c>
      <c r="AD2572" s="185"/>
    </row>
    <row r="2573" spans="1:30">
      <c r="A2573" s="184">
        <v>45333</v>
      </c>
      <c r="B2573" s="7" t="s">
        <v>85</v>
      </c>
      <c r="C2573" s="185">
        <v>1945</v>
      </c>
      <c r="D2573" s="185">
        <v>60</v>
      </c>
      <c r="E2573" s="185">
        <v>9</v>
      </c>
      <c r="F2573" s="185"/>
      <c r="G2573" s="185">
        <v>99</v>
      </c>
      <c r="H2573" s="185">
        <v>122</v>
      </c>
      <c r="I2573" s="185">
        <v>0</v>
      </c>
      <c r="J2573" s="185">
        <v>7</v>
      </c>
      <c r="K2573" s="185">
        <v>480</v>
      </c>
      <c r="L2573" s="185">
        <v>26.01</v>
      </c>
      <c r="M2573" s="186">
        <v>34.119999999999997</v>
      </c>
      <c r="N2573" s="187">
        <f>IF(Tabla2[[#This Row],[LECHE RETIRO DIA]]&lt;&gt;ISBLANK(Tabla2[[#This Row],[LECHE RETIRO DIA]]),SUM(Tabla2[[#This Row],[LECHE TANQUE DIA]:[LECHE RETIRO DIA]]),SUM(Tabla2[[#This Row],[LECHE TANQUE DIA]:[LECHE AUTOCONSUMO DIA]]))</f>
        <v>2014</v>
      </c>
      <c r="O2573" s="188">
        <f t="shared" si="562"/>
        <v>0.96573982125124136</v>
      </c>
      <c r="P2573" s="189">
        <f t="shared" si="563"/>
        <v>20.343434343434343</v>
      </c>
      <c r="Q2573" s="189">
        <f t="shared" si="564"/>
        <v>19.646464646464647</v>
      </c>
      <c r="R2573" s="189">
        <f t="shared" si="565"/>
        <v>8.5714285714285712</v>
      </c>
      <c r="S2573" s="189">
        <f t="shared" si="566"/>
        <v>4.1958333333333337</v>
      </c>
      <c r="T2573" s="189">
        <f t="shared" si="567"/>
        <v>4.8484848484848486</v>
      </c>
      <c r="U2573" s="189">
        <f t="shared" si="568"/>
        <v>77.431757016532103</v>
      </c>
      <c r="V2573" s="189">
        <f t="shared" si="569"/>
        <v>3.8062283737024218</v>
      </c>
      <c r="W2573" s="189">
        <f>IFERROR(H2573/M2573,Tabla2[[#This Row],[CARGA PRODUCCION (ANIMALES/HA)]])</f>
        <v>3.5756154747948421</v>
      </c>
      <c r="X2573" s="190"/>
      <c r="Y2573" s="190"/>
      <c r="Z2573" s="190"/>
      <c r="AA2573" s="191"/>
      <c r="AB2573" s="188" t="str">
        <f t="shared" si="570"/>
        <v/>
      </c>
      <c r="AC2573" s="192" t="str">
        <f t="shared" si="561"/>
        <v/>
      </c>
      <c r="AD2573" s="185"/>
    </row>
    <row r="2574" spans="1:30">
      <c r="A2574" s="184">
        <v>45333</v>
      </c>
      <c r="B2574" s="7" t="s">
        <v>88</v>
      </c>
      <c r="C2574" s="185">
        <v>835</v>
      </c>
      <c r="D2574" s="185">
        <v>40</v>
      </c>
      <c r="E2574" s="185">
        <v>5</v>
      </c>
      <c r="F2574" s="185"/>
      <c r="G2574" s="185">
        <v>46</v>
      </c>
      <c r="H2574" s="185">
        <v>47</v>
      </c>
      <c r="I2574" s="185">
        <v>0</v>
      </c>
      <c r="J2574" s="185">
        <v>8</v>
      </c>
      <c r="K2574" s="185">
        <v>180</v>
      </c>
      <c r="L2574" s="185">
        <v>14</v>
      </c>
      <c r="M2574" s="186">
        <v>15</v>
      </c>
      <c r="N2574" s="187">
        <f>IF(Tabla2[[#This Row],[LECHE RETIRO DIA]]&lt;&gt;ISBLANK(Tabla2[[#This Row],[LECHE RETIRO DIA]]),SUM(Tabla2[[#This Row],[LECHE TANQUE DIA]:[LECHE RETIRO DIA]]),SUM(Tabla2[[#This Row],[LECHE TANQUE DIA]:[LECHE AUTOCONSUMO DIA]]))</f>
        <v>880</v>
      </c>
      <c r="O2574" s="188">
        <f t="shared" si="562"/>
        <v>0.94886363636363635</v>
      </c>
      <c r="P2574" s="189">
        <f t="shared" si="563"/>
        <v>19.130434782608695</v>
      </c>
      <c r="Q2574" s="189">
        <f t="shared" si="564"/>
        <v>18.152173913043477</v>
      </c>
      <c r="R2574" s="189">
        <f t="shared" si="565"/>
        <v>5</v>
      </c>
      <c r="S2574" s="189">
        <f t="shared" si="566"/>
        <v>4.8888888888888893</v>
      </c>
      <c r="T2574" s="189">
        <f t="shared" si="567"/>
        <v>3.9130434782608696</v>
      </c>
      <c r="U2574" s="189">
        <f t="shared" si="568"/>
        <v>62.857142857142854</v>
      </c>
      <c r="V2574" s="189">
        <f t="shared" si="569"/>
        <v>3.2857142857142856</v>
      </c>
      <c r="W2574" s="189">
        <f>IFERROR(H2574/M2574,Tabla2[[#This Row],[CARGA PRODUCCION (ANIMALES/HA)]])</f>
        <v>3.1333333333333333</v>
      </c>
      <c r="X2574" s="190"/>
      <c r="Y2574" s="190"/>
      <c r="Z2574" s="190"/>
      <c r="AA2574" s="191"/>
      <c r="AB2574" s="188" t="str">
        <f t="shared" si="570"/>
        <v/>
      </c>
      <c r="AC2574" s="192" t="str">
        <f t="shared" si="561"/>
        <v/>
      </c>
      <c r="AD2574" s="185"/>
    </row>
    <row r="2575" spans="1:30">
      <c r="A2575" s="184">
        <v>45334</v>
      </c>
      <c r="B2575" s="7" t="s">
        <v>81</v>
      </c>
      <c r="C2575" s="185">
        <v>2219</v>
      </c>
      <c r="D2575" s="185">
        <v>80</v>
      </c>
      <c r="E2575" s="185">
        <v>9</v>
      </c>
      <c r="F2575" s="185"/>
      <c r="G2575" s="185">
        <v>99</v>
      </c>
      <c r="H2575" s="185">
        <v>102</v>
      </c>
      <c r="I2575" s="185">
        <v>0</v>
      </c>
      <c r="J2575" s="185">
        <v>18</v>
      </c>
      <c r="K2575" s="185">
        <v>600</v>
      </c>
      <c r="L2575" s="185">
        <v>23.4</v>
      </c>
      <c r="M2575" s="186">
        <v>31.01</v>
      </c>
      <c r="N2575" s="187">
        <f>IF(Tabla2[[#This Row],[LECHE RETIRO DIA]]&lt;&gt;ISBLANK(Tabla2[[#This Row],[LECHE RETIRO DIA]]),SUM(Tabla2[[#This Row],[LECHE TANQUE DIA]:[LECHE RETIRO DIA]]),SUM(Tabla2[[#This Row],[LECHE TANQUE DIA]:[LECHE AUTOCONSUMO DIA]]))</f>
        <v>2308</v>
      </c>
      <c r="O2575" s="188">
        <f t="shared" si="562"/>
        <v>0.96143847487001732</v>
      </c>
      <c r="P2575" s="189">
        <f t="shared" si="563"/>
        <v>23.313131313131311</v>
      </c>
      <c r="Q2575" s="189">
        <f t="shared" si="564"/>
        <v>22.414141414141415</v>
      </c>
      <c r="R2575" s="189">
        <f t="shared" si="565"/>
        <v>4.4444444444444446</v>
      </c>
      <c r="S2575" s="189">
        <f t="shared" si="566"/>
        <v>3.8466666666666667</v>
      </c>
      <c r="T2575" s="189">
        <f t="shared" si="567"/>
        <v>6.0606060606060606</v>
      </c>
      <c r="U2575" s="189">
        <f t="shared" si="568"/>
        <v>98.632478632478637</v>
      </c>
      <c r="V2575" s="189">
        <f t="shared" si="569"/>
        <v>4.2307692307692308</v>
      </c>
      <c r="W2575" s="189">
        <f>IFERROR(H2575/M2575,Tabla2[[#This Row],[CARGA PRODUCCION (ANIMALES/HA)]])</f>
        <v>3.2892615285391806</v>
      </c>
      <c r="X2575" s="190"/>
      <c r="Y2575" s="190"/>
      <c r="Z2575" s="190"/>
      <c r="AA2575" s="191"/>
      <c r="AB2575" s="188" t="str">
        <f t="shared" si="570"/>
        <v/>
      </c>
      <c r="AC2575" s="192" t="str">
        <f t="shared" si="561"/>
        <v/>
      </c>
      <c r="AD2575" s="185"/>
    </row>
    <row r="2576" spans="1:30">
      <c r="A2576" s="184">
        <v>45334</v>
      </c>
      <c r="B2576" s="7" t="s">
        <v>83</v>
      </c>
      <c r="C2576" s="185">
        <v>2126</v>
      </c>
      <c r="D2576" s="185">
        <v>100</v>
      </c>
      <c r="E2576" s="185">
        <v>9</v>
      </c>
      <c r="F2576" s="185"/>
      <c r="G2576" s="185">
        <v>108</v>
      </c>
      <c r="H2576" s="185">
        <v>117</v>
      </c>
      <c r="I2576" s="185">
        <v>2</v>
      </c>
      <c r="J2576" s="185">
        <v>25</v>
      </c>
      <c r="K2576" s="185">
        <v>680</v>
      </c>
      <c r="L2576" s="185">
        <v>29.8</v>
      </c>
      <c r="M2576" s="186">
        <v>36.590000000000003</v>
      </c>
      <c r="N2576" s="187">
        <f>IF(Tabla2[[#This Row],[LECHE RETIRO DIA]]&lt;&gt;ISBLANK(Tabla2[[#This Row],[LECHE RETIRO DIA]]),SUM(Tabla2[[#This Row],[LECHE TANQUE DIA]:[LECHE RETIRO DIA]]),SUM(Tabla2[[#This Row],[LECHE TANQUE DIA]:[LECHE AUTOCONSUMO DIA]]))</f>
        <v>2235</v>
      </c>
      <c r="O2576" s="188">
        <f t="shared" si="562"/>
        <v>0.95123042505592836</v>
      </c>
      <c r="P2576" s="189">
        <f t="shared" si="563"/>
        <v>20.694444444444443</v>
      </c>
      <c r="Q2576" s="189">
        <f t="shared" si="564"/>
        <v>19.685185185185187</v>
      </c>
      <c r="R2576" s="189">
        <f t="shared" si="565"/>
        <v>4</v>
      </c>
      <c r="S2576" s="189">
        <f t="shared" si="566"/>
        <v>3.2867647058823528</v>
      </c>
      <c r="T2576" s="189">
        <f t="shared" si="567"/>
        <v>6.2962962962962967</v>
      </c>
      <c r="U2576" s="189">
        <f t="shared" si="568"/>
        <v>75</v>
      </c>
      <c r="V2576" s="189">
        <f t="shared" si="569"/>
        <v>3.6241610738255035</v>
      </c>
      <c r="W2576" s="189">
        <f>IFERROR(H2576/M2576,Tabla2[[#This Row],[CARGA PRODUCCION (ANIMALES/HA)]])</f>
        <v>3.1975949713036345</v>
      </c>
      <c r="X2576" s="190"/>
      <c r="Y2576" s="190"/>
      <c r="Z2576" s="190"/>
      <c r="AA2576" s="191"/>
      <c r="AB2576" s="188" t="str">
        <f t="shared" si="570"/>
        <v/>
      </c>
      <c r="AC2576" s="192" t="str">
        <f t="shared" si="561"/>
        <v/>
      </c>
      <c r="AD2576" s="185"/>
    </row>
    <row r="2577" spans="1:30">
      <c r="A2577" s="184">
        <v>45334</v>
      </c>
      <c r="B2577" s="7" t="s">
        <v>85</v>
      </c>
      <c r="C2577" s="185">
        <v>1945</v>
      </c>
      <c r="D2577" s="185">
        <v>60</v>
      </c>
      <c r="E2577" s="185">
        <v>9</v>
      </c>
      <c r="F2577" s="185"/>
      <c r="G2577" s="185">
        <v>100</v>
      </c>
      <c r="H2577" s="185">
        <v>122</v>
      </c>
      <c r="I2577" s="185">
        <v>0</v>
      </c>
      <c r="J2577" s="185">
        <v>7</v>
      </c>
      <c r="K2577" s="185">
        <v>480</v>
      </c>
      <c r="L2577" s="185">
        <v>26.01</v>
      </c>
      <c r="M2577" s="186">
        <v>34.119999999999997</v>
      </c>
      <c r="N2577" s="187">
        <f>IF(Tabla2[[#This Row],[LECHE RETIRO DIA]]&lt;&gt;ISBLANK(Tabla2[[#This Row],[LECHE RETIRO DIA]]),SUM(Tabla2[[#This Row],[LECHE TANQUE DIA]:[LECHE RETIRO DIA]]),SUM(Tabla2[[#This Row],[LECHE TANQUE DIA]:[LECHE AUTOCONSUMO DIA]]))</f>
        <v>2014</v>
      </c>
      <c r="O2577" s="188">
        <f t="shared" si="562"/>
        <v>0.96573982125124136</v>
      </c>
      <c r="P2577" s="189">
        <f t="shared" si="563"/>
        <v>20.14</v>
      </c>
      <c r="Q2577" s="189">
        <f t="shared" si="564"/>
        <v>19.45</v>
      </c>
      <c r="R2577" s="189">
        <f t="shared" si="565"/>
        <v>8.5714285714285712</v>
      </c>
      <c r="S2577" s="189">
        <f t="shared" si="566"/>
        <v>4.1958333333333337</v>
      </c>
      <c r="T2577" s="189">
        <f t="shared" si="567"/>
        <v>4.8</v>
      </c>
      <c r="U2577" s="189">
        <f t="shared" si="568"/>
        <v>77.431757016532103</v>
      </c>
      <c r="V2577" s="189">
        <f t="shared" si="569"/>
        <v>3.8446751249519413</v>
      </c>
      <c r="W2577" s="189">
        <f>IFERROR(H2577/M2577,Tabla2[[#This Row],[CARGA PRODUCCION (ANIMALES/HA)]])</f>
        <v>3.5756154747948421</v>
      </c>
      <c r="X2577" s="190"/>
      <c r="Y2577" s="190"/>
      <c r="Z2577" s="190"/>
      <c r="AA2577" s="191"/>
      <c r="AB2577" s="188" t="str">
        <f t="shared" si="570"/>
        <v/>
      </c>
      <c r="AC2577" s="192" t="str">
        <f t="shared" si="561"/>
        <v/>
      </c>
      <c r="AD2577" s="185"/>
    </row>
    <row r="2578" spans="1:30">
      <c r="A2578" s="184">
        <v>45334</v>
      </c>
      <c r="B2578" s="7" t="s">
        <v>88</v>
      </c>
      <c r="C2578" s="185">
        <v>835</v>
      </c>
      <c r="D2578" s="185">
        <v>40</v>
      </c>
      <c r="E2578" s="185">
        <v>5</v>
      </c>
      <c r="F2578" s="185"/>
      <c r="G2578" s="185">
        <v>46</v>
      </c>
      <c r="H2578" s="185">
        <v>47</v>
      </c>
      <c r="I2578" s="185">
        <v>0</v>
      </c>
      <c r="J2578" s="185">
        <v>8</v>
      </c>
      <c r="K2578" s="185">
        <v>180</v>
      </c>
      <c r="L2578" s="185">
        <v>14</v>
      </c>
      <c r="M2578" s="186">
        <v>15</v>
      </c>
      <c r="N2578" s="187">
        <f>IF(Tabla2[[#This Row],[LECHE RETIRO DIA]]&lt;&gt;ISBLANK(Tabla2[[#This Row],[LECHE RETIRO DIA]]),SUM(Tabla2[[#This Row],[LECHE TANQUE DIA]:[LECHE RETIRO DIA]]),SUM(Tabla2[[#This Row],[LECHE TANQUE DIA]:[LECHE AUTOCONSUMO DIA]]))</f>
        <v>880</v>
      </c>
      <c r="O2578" s="188">
        <f t="shared" si="562"/>
        <v>0.94886363636363635</v>
      </c>
      <c r="P2578" s="189">
        <f t="shared" si="563"/>
        <v>19.130434782608695</v>
      </c>
      <c r="Q2578" s="189">
        <f t="shared" si="564"/>
        <v>18.152173913043477</v>
      </c>
      <c r="R2578" s="189">
        <f t="shared" si="565"/>
        <v>5</v>
      </c>
      <c r="S2578" s="189">
        <f t="shared" si="566"/>
        <v>4.8888888888888893</v>
      </c>
      <c r="T2578" s="189">
        <f t="shared" si="567"/>
        <v>3.9130434782608696</v>
      </c>
      <c r="U2578" s="189">
        <f t="shared" si="568"/>
        <v>62.857142857142854</v>
      </c>
      <c r="V2578" s="189">
        <f t="shared" si="569"/>
        <v>3.2857142857142856</v>
      </c>
      <c r="W2578" s="189">
        <f>IFERROR(H2578/M2578,Tabla2[[#This Row],[CARGA PRODUCCION (ANIMALES/HA)]])</f>
        <v>3.1333333333333333</v>
      </c>
      <c r="X2578" s="190"/>
      <c r="Y2578" s="190"/>
      <c r="Z2578" s="190"/>
      <c r="AA2578" s="191"/>
      <c r="AB2578" s="188" t="str">
        <f t="shared" si="570"/>
        <v/>
      </c>
      <c r="AC2578" s="192" t="str">
        <f t="shared" si="561"/>
        <v/>
      </c>
      <c r="AD2578" s="185"/>
    </row>
    <row r="2579" spans="1:30">
      <c r="A2579" s="184">
        <v>45335</v>
      </c>
      <c r="B2579" s="7" t="s">
        <v>81</v>
      </c>
      <c r="C2579" s="185">
        <v>2210</v>
      </c>
      <c r="D2579" s="185">
        <v>80</v>
      </c>
      <c r="E2579" s="185">
        <v>9</v>
      </c>
      <c r="F2579" s="185"/>
      <c r="G2579" s="185">
        <v>99</v>
      </c>
      <c r="H2579" s="185">
        <v>102</v>
      </c>
      <c r="I2579" s="185">
        <v>0</v>
      </c>
      <c r="J2579" s="185">
        <v>18</v>
      </c>
      <c r="K2579" s="185">
        <v>600</v>
      </c>
      <c r="L2579" s="185">
        <v>23.4</v>
      </c>
      <c r="M2579" s="186">
        <v>31.01</v>
      </c>
      <c r="N2579" s="187">
        <f>IF(Tabla2[[#This Row],[LECHE RETIRO DIA]]&lt;&gt;ISBLANK(Tabla2[[#This Row],[LECHE RETIRO DIA]]),SUM(Tabla2[[#This Row],[LECHE TANQUE DIA]:[LECHE RETIRO DIA]]),SUM(Tabla2[[#This Row],[LECHE TANQUE DIA]:[LECHE AUTOCONSUMO DIA]]))</f>
        <v>2299</v>
      </c>
      <c r="O2579" s="188">
        <f t="shared" si="562"/>
        <v>0.96128751631143972</v>
      </c>
      <c r="P2579" s="189">
        <f t="shared" si="563"/>
        <v>23.222222222222221</v>
      </c>
      <c r="Q2579" s="189">
        <f t="shared" si="564"/>
        <v>22.323232323232322</v>
      </c>
      <c r="R2579" s="189">
        <f t="shared" si="565"/>
        <v>4.4444444444444446</v>
      </c>
      <c r="S2579" s="189">
        <f t="shared" si="566"/>
        <v>3.8316666666666666</v>
      </c>
      <c r="T2579" s="189">
        <f t="shared" si="567"/>
        <v>6.0606060606060606</v>
      </c>
      <c r="U2579" s="189">
        <f t="shared" si="568"/>
        <v>98.247863247863251</v>
      </c>
      <c r="V2579" s="189">
        <f t="shared" si="569"/>
        <v>4.2307692307692308</v>
      </c>
      <c r="W2579" s="189">
        <f>IFERROR(H2579/M2579,Tabla2[[#This Row],[CARGA PRODUCCION (ANIMALES/HA)]])</f>
        <v>3.2892615285391806</v>
      </c>
      <c r="X2579" s="190"/>
      <c r="Y2579" s="190"/>
      <c r="Z2579" s="190"/>
      <c r="AA2579" s="191"/>
      <c r="AB2579" s="188" t="str">
        <f t="shared" si="570"/>
        <v/>
      </c>
      <c r="AC2579" s="192" t="str">
        <f t="shared" si="561"/>
        <v/>
      </c>
      <c r="AD2579" s="185"/>
    </row>
    <row r="2580" spans="1:30">
      <c r="A2580" s="184">
        <v>45335</v>
      </c>
      <c r="B2580" s="7" t="s">
        <v>83</v>
      </c>
      <c r="C2580" s="185">
        <v>2228</v>
      </c>
      <c r="D2580" s="185">
        <v>100</v>
      </c>
      <c r="E2580" s="185">
        <v>9</v>
      </c>
      <c r="F2580" s="185"/>
      <c r="G2580" s="185">
        <v>108</v>
      </c>
      <c r="H2580" s="185">
        <v>117</v>
      </c>
      <c r="I2580" s="185">
        <v>2</v>
      </c>
      <c r="J2580" s="185">
        <v>25</v>
      </c>
      <c r="K2580" s="185">
        <v>680</v>
      </c>
      <c r="L2580" s="185">
        <v>29.8</v>
      </c>
      <c r="M2580" s="186">
        <v>36.590000000000003</v>
      </c>
      <c r="N2580" s="187">
        <f>IF(Tabla2[[#This Row],[LECHE RETIRO DIA]]&lt;&gt;ISBLANK(Tabla2[[#This Row],[LECHE RETIRO DIA]]),SUM(Tabla2[[#This Row],[LECHE TANQUE DIA]:[LECHE RETIRO DIA]]),SUM(Tabla2[[#This Row],[LECHE TANQUE DIA]:[LECHE AUTOCONSUMO DIA]]))</f>
        <v>2337</v>
      </c>
      <c r="O2580" s="188">
        <f t="shared" si="562"/>
        <v>0.95335900727428324</v>
      </c>
      <c r="P2580" s="189">
        <f t="shared" si="563"/>
        <v>21.638888888888889</v>
      </c>
      <c r="Q2580" s="189">
        <f t="shared" si="564"/>
        <v>20.62962962962963</v>
      </c>
      <c r="R2580" s="189">
        <f t="shared" si="565"/>
        <v>4</v>
      </c>
      <c r="S2580" s="189">
        <f t="shared" si="566"/>
        <v>3.4367647058823527</v>
      </c>
      <c r="T2580" s="189">
        <f t="shared" si="567"/>
        <v>6.2962962962962967</v>
      </c>
      <c r="U2580" s="189">
        <f t="shared" si="568"/>
        <v>78.422818791946312</v>
      </c>
      <c r="V2580" s="189">
        <f t="shared" si="569"/>
        <v>3.6241610738255035</v>
      </c>
      <c r="W2580" s="189">
        <f>IFERROR(H2580/M2580,Tabla2[[#This Row],[CARGA PRODUCCION (ANIMALES/HA)]])</f>
        <v>3.1975949713036345</v>
      </c>
      <c r="X2580" s="190"/>
      <c r="Y2580" s="190"/>
      <c r="Z2580" s="190"/>
      <c r="AA2580" s="191"/>
      <c r="AB2580" s="188" t="str">
        <f t="shared" si="570"/>
        <v/>
      </c>
      <c r="AC2580" s="192" t="str">
        <f t="shared" si="561"/>
        <v/>
      </c>
      <c r="AD2580" s="185"/>
    </row>
    <row r="2581" spans="1:30">
      <c r="A2581" s="184">
        <v>45335</v>
      </c>
      <c r="B2581" s="7" t="s">
        <v>85</v>
      </c>
      <c r="C2581" s="185">
        <v>1945</v>
      </c>
      <c r="D2581" s="185">
        <v>60</v>
      </c>
      <c r="E2581" s="185">
        <v>9</v>
      </c>
      <c r="F2581" s="185"/>
      <c r="G2581" s="185">
        <v>100</v>
      </c>
      <c r="H2581" s="185">
        <v>122</v>
      </c>
      <c r="I2581" s="185">
        <v>0</v>
      </c>
      <c r="J2581" s="185">
        <v>7</v>
      </c>
      <c r="K2581" s="185">
        <v>480</v>
      </c>
      <c r="L2581" s="185">
        <v>26.01</v>
      </c>
      <c r="M2581" s="186">
        <v>34.119999999999997</v>
      </c>
      <c r="N2581" s="187">
        <f>IF(Tabla2[[#This Row],[LECHE RETIRO DIA]]&lt;&gt;ISBLANK(Tabla2[[#This Row],[LECHE RETIRO DIA]]),SUM(Tabla2[[#This Row],[LECHE TANQUE DIA]:[LECHE RETIRO DIA]]),SUM(Tabla2[[#This Row],[LECHE TANQUE DIA]:[LECHE AUTOCONSUMO DIA]]))</f>
        <v>2014</v>
      </c>
      <c r="O2581" s="188">
        <f t="shared" si="562"/>
        <v>0.96573982125124136</v>
      </c>
      <c r="P2581" s="189">
        <f t="shared" si="563"/>
        <v>20.14</v>
      </c>
      <c r="Q2581" s="189">
        <f t="shared" si="564"/>
        <v>19.45</v>
      </c>
      <c r="R2581" s="189">
        <f t="shared" si="565"/>
        <v>8.5714285714285712</v>
      </c>
      <c r="S2581" s="189">
        <f t="shared" si="566"/>
        <v>4.1958333333333337</v>
      </c>
      <c r="T2581" s="189">
        <f t="shared" si="567"/>
        <v>4.8</v>
      </c>
      <c r="U2581" s="189">
        <f t="shared" si="568"/>
        <v>77.431757016532103</v>
      </c>
      <c r="V2581" s="189">
        <f t="shared" si="569"/>
        <v>3.8446751249519413</v>
      </c>
      <c r="W2581" s="189">
        <f>IFERROR(H2581/M2581,Tabla2[[#This Row],[CARGA PRODUCCION (ANIMALES/HA)]])</f>
        <v>3.5756154747948421</v>
      </c>
      <c r="X2581" s="190"/>
      <c r="Y2581" s="190"/>
      <c r="Z2581" s="190"/>
      <c r="AA2581" s="191"/>
      <c r="AB2581" s="188" t="str">
        <f t="shared" si="570"/>
        <v/>
      </c>
      <c r="AC2581" s="192" t="str">
        <f t="shared" si="561"/>
        <v/>
      </c>
      <c r="AD2581" s="185"/>
    </row>
    <row r="2582" spans="1:30">
      <c r="A2582" s="184">
        <v>45335</v>
      </c>
      <c r="B2582" s="7" t="s">
        <v>88</v>
      </c>
      <c r="C2582" s="185">
        <v>812</v>
      </c>
      <c r="D2582" s="185">
        <v>40</v>
      </c>
      <c r="E2582" s="185">
        <v>5</v>
      </c>
      <c r="F2582" s="185"/>
      <c r="G2582" s="185">
        <v>46</v>
      </c>
      <c r="H2582" s="185">
        <v>47</v>
      </c>
      <c r="I2582" s="185">
        <v>0</v>
      </c>
      <c r="J2582" s="185">
        <v>8</v>
      </c>
      <c r="K2582" s="185">
        <v>180</v>
      </c>
      <c r="L2582" s="185">
        <v>14</v>
      </c>
      <c r="M2582" s="186">
        <v>15</v>
      </c>
      <c r="N2582" s="187">
        <f>IF(Tabla2[[#This Row],[LECHE RETIRO DIA]]&lt;&gt;ISBLANK(Tabla2[[#This Row],[LECHE RETIRO DIA]]),SUM(Tabla2[[#This Row],[LECHE TANQUE DIA]:[LECHE RETIRO DIA]]),SUM(Tabla2[[#This Row],[LECHE TANQUE DIA]:[LECHE AUTOCONSUMO DIA]]))</f>
        <v>857</v>
      </c>
      <c r="O2582" s="188">
        <f t="shared" si="562"/>
        <v>0.94749124854142353</v>
      </c>
      <c r="P2582" s="189">
        <f t="shared" si="563"/>
        <v>18.630434782608695</v>
      </c>
      <c r="Q2582" s="189">
        <f t="shared" si="564"/>
        <v>17.652173913043477</v>
      </c>
      <c r="R2582" s="189">
        <f t="shared" si="565"/>
        <v>5</v>
      </c>
      <c r="S2582" s="189">
        <f t="shared" si="566"/>
        <v>4.7611111111111111</v>
      </c>
      <c r="T2582" s="189">
        <f t="shared" si="567"/>
        <v>3.9130434782608696</v>
      </c>
      <c r="U2582" s="189">
        <f t="shared" si="568"/>
        <v>61.214285714285715</v>
      </c>
      <c r="V2582" s="189">
        <f t="shared" si="569"/>
        <v>3.2857142857142856</v>
      </c>
      <c r="W2582" s="189">
        <f>IFERROR(H2582/M2582,Tabla2[[#This Row],[CARGA PRODUCCION (ANIMALES/HA)]])</f>
        <v>3.1333333333333333</v>
      </c>
      <c r="X2582" s="190"/>
      <c r="Y2582" s="190"/>
      <c r="Z2582" s="190"/>
      <c r="AA2582" s="191"/>
      <c r="AB2582" s="188" t="str">
        <f t="shared" si="570"/>
        <v/>
      </c>
      <c r="AC2582" s="192" t="str">
        <f t="shared" ref="AC2582:AC2645" si="571">IFERROR(1-AB2582,"")</f>
        <v/>
      </c>
      <c r="AD2582" s="185"/>
    </row>
    <row r="2583" spans="1:30">
      <c r="A2583" s="184">
        <v>45336</v>
      </c>
      <c r="B2583" s="7" t="s">
        <v>81</v>
      </c>
      <c r="C2583" s="185">
        <v>2208</v>
      </c>
      <c r="D2583" s="185">
        <v>80</v>
      </c>
      <c r="E2583" s="185">
        <v>9</v>
      </c>
      <c r="F2583" s="185"/>
      <c r="G2583" s="185">
        <v>100</v>
      </c>
      <c r="H2583" s="185">
        <v>102</v>
      </c>
      <c r="I2583" s="185">
        <v>0</v>
      </c>
      <c r="J2583" s="185">
        <v>17</v>
      </c>
      <c r="K2583" s="185">
        <v>600</v>
      </c>
      <c r="L2583" s="185">
        <v>23.4</v>
      </c>
      <c r="M2583" s="186">
        <v>31.01</v>
      </c>
      <c r="N2583" s="187">
        <f>IF(Tabla2[[#This Row],[LECHE RETIRO DIA]]&lt;&gt;ISBLANK(Tabla2[[#This Row],[LECHE RETIRO DIA]]),SUM(Tabla2[[#This Row],[LECHE TANQUE DIA]:[LECHE RETIRO DIA]]),SUM(Tabla2[[#This Row],[LECHE TANQUE DIA]:[LECHE AUTOCONSUMO DIA]]))</f>
        <v>2297</v>
      </c>
      <c r="O2583" s="188">
        <f t="shared" si="562"/>
        <v>0.96125380931649973</v>
      </c>
      <c r="P2583" s="189">
        <f t="shared" si="563"/>
        <v>22.97</v>
      </c>
      <c r="Q2583" s="189">
        <f t="shared" si="564"/>
        <v>22.08</v>
      </c>
      <c r="R2583" s="189">
        <f t="shared" si="565"/>
        <v>4.7058823529411766</v>
      </c>
      <c r="S2583" s="189">
        <f t="shared" si="566"/>
        <v>3.8283333333333331</v>
      </c>
      <c r="T2583" s="189">
        <f t="shared" si="567"/>
        <v>6</v>
      </c>
      <c r="U2583" s="189">
        <f t="shared" si="568"/>
        <v>98.162393162393172</v>
      </c>
      <c r="V2583" s="189">
        <f t="shared" si="569"/>
        <v>4.2735042735042734</v>
      </c>
      <c r="W2583" s="189">
        <f>IFERROR(H2583/M2583,Tabla2[[#This Row],[CARGA PRODUCCION (ANIMALES/HA)]])</f>
        <v>3.2892615285391806</v>
      </c>
      <c r="X2583" s="190"/>
      <c r="Y2583" s="190"/>
      <c r="Z2583" s="190"/>
      <c r="AA2583" s="191"/>
      <c r="AB2583" s="188" t="str">
        <f t="shared" si="570"/>
        <v/>
      </c>
      <c r="AC2583" s="192" t="str">
        <f t="shared" si="571"/>
        <v/>
      </c>
      <c r="AD2583" s="185"/>
    </row>
    <row r="2584" spans="1:30">
      <c r="A2584" s="184">
        <v>45336</v>
      </c>
      <c r="B2584" s="7" t="s">
        <v>83</v>
      </c>
      <c r="C2584" s="185">
        <v>2186</v>
      </c>
      <c r="D2584" s="185">
        <v>100</v>
      </c>
      <c r="E2584" s="185">
        <v>9</v>
      </c>
      <c r="F2584" s="185"/>
      <c r="G2584" s="185">
        <v>108</v>
      </c>
      <c r="H2584" s="185">
        <v>117</v>
      </c>
      <c r="I2584" s="185">
        <v>2</v>
      </c>
      <c r="J2584" s="185">
        <v>25</v>
      </c>
      <c r="K2584" s="185">
        <v>680</v>
      </c>
      <c r="L2584" s="185">
        <v>29.8</v>
      </c>
      <c r="M2584" s="186">
        <v>36.590000000000003</v>
      </c>
      <c r="N2584" s="187">
        <f>IF(Tabla2[[#This Row],[LECHE RETIRO DIA]]&lt;&gt;ISBLANK(Tabla2[[#This Row],[LECHE RETIRO DIA]]),SUM(Tabla2[[#This Row],[LECHE TANQUE DIA]:[LECHE RETIRO DIA]]),SUM(Tabla2[[#This Row],[LECHE TANQUE DIA]:[LECHE AUTOCONSUMO DIA]]))</f>
        <v>2295</v>
      </c>
      <c r="O2584" s="188">
        <f t="shared" si="562"/>
        <v>0.95250544662309367</v>
      </c>
      <c r="P2584" s="189">
        <f t="shared" si="563"/>
        <v>21.25</v>
      </c>
      <c r="Q2584" s="189">
        <f t="shared" si="564"/>
        <v>20.24074074074074</v>
      </c>
      <c r="R2584" s="189">
        <f t="shared" si="565"/>
        <v>4</v>
      </c>
      <c r="S2584" s="189">
        <f t="shared" si="566"/>
        <v>3.375</v>
      </c>
      <c r="T2584" s="189">
        <f t="shared" si="567"/>
        <v>6.2962962962962967</v>
      </c>
      <c r="U2584" s="189">
        <f t="shared" si="568"/>
        <v>77.013422818791938</v>
      </c>
      <c r="V2584" s="189">
        <f t="shared" si="569"/>
        <v>3.6241610738255035</v>
      </c>
      <c r="W2584" s="189">
        <f>IFERROR(H2584/M2584,Tabla2[[#This Row],[CARGA PRODUCCION (ANIMALES/HA)]])</f>
        <v>3.1975949713036345</v>
      </c>
      <c r="X2584" s="190"/>
      <c r="Y2584" s="190"/>
      <c r="Z2584" s="190"/>
      <c r="AA2584" s="191"/>
      <c r="AB2584" s="188" t="str">
        <f t="shared" si="570"/>
        <v/>
      </c>
      <c r="AC2584" s="192" t="str">
        <f t="shared" si="571"/>
        <v/>
      </c>
      <c r="AD2584" s="185"/>
    </row>
    <row r="2585" spans="1:30">
      <c r="A2585" s="184">
        <v>45336</v>
      </c>
      <c r="B2585" s="7" t="s">
        <v>85</v>
      </c>
      <c r="C2585" s="185">
        <v>1961</v>
      </c>
      <c r="D2585" s="185">
        <v>60</v>
      </c>
      <c r="E2585" s="185">
        <v>9</v>
      </c>
      <c r="F2585" s="185"/>
      <c r="G2585" s="185">
        <v>100</v>
      </c>
      <c r="H2585" s="185">
        <v>122</v>
      </c>
      <c r="I2585" s="185">
        <v>0</v>
      </c>
      <c r="J2585" s="185">
        <v>7</v>
      </c>
      <c r="K2585" s="185">
        <v>480</v>
      </c>
      <c r="L2585" s="185">
        <v>26.01</v>
      </c>
      <c r="M2585" s="186">
        <v>34.119999999999997</v>
      </c>
      <c r="N2585" s="187">
        <f>IF(Tabla2[[#This Row],[LECHE RETIRO DIA]]&lt;&gt;ISBLANK(Tabla2[[#This Row],[LECHE RETIRO DIA]]),SUM(Tabla2[[#This Row],[LECHE TANQUE DIA]:[LECHE RETIRO DIA]]),SUM(Tabla2[[#This Row],[LECHE TANQUE DIA]:[LECHE AUTOCONSUMO DIA]]))</f>
        <v>2030</v>
      </c>
      <c r="O2585" s="188">
        <f t="shared" si="562"/>
        <v>0.96600985221674873</v>
      </c>
      <c r="P2585" s="189">
        <f t="shared" si="563"/>
        <v>20.3</v>
      </c>
      <c r="Q2585" s="189">
        <f t="shared" si="564"/>
        <v>19.61</v>
      </c>
      <c r="R2585" s="189">
        <f t="shared" si="565"/>
        <v>8.5714285714285712</v>
      </c>
      <c r="S2585" s="189">
        <f t="shared" si="566"/>
        <v>4.229166666666667</v>
      </c>
      <c r="T2585" s="189">
        <f t="shared" si="567"/>
        <v>4.8</v>
      </c>
      <c r="U2585" s="189">
        <f t="shared" si="568"/>
        <v>78.046905036524407</v>
      </c>
      <c r="V2585" s="189">
        <f t="shared" si="569"/>
        <v>3.8446751249519413</v>
      </c>
      <c r="W2585" s="189">
        <f>IFERROR(H2585/M2585,Tabla2[[#This Row],[CARGA PRODUCCION (ANIMALES/HA)]])</f>
        <v>3.5756154747948421</v>
      </c>
      <c r="X2585" s="190"/>
      <c r="Y2585" s="190"/>
      <c r="Z2585" s="190"/>
      <c r="AA2585" s="191"/>
      <c r="AB2585" s="188" t="str">
        <f t="shared" si="570"/>
        <v/>
      </c>
      <c r="AC2585" s="192" t="str">
        <f t="shared" si="571"/>
        <v/>
      </c>
      <c r="AD2585" s="185"/>
    </row>
    <row r="2586" spans="1:30">
      <c r="A2586" s="184">
        <v>45336</v>
      </c>
      <c r="B2586" s="7" t="s">
        <v>88</v>
      </c>
      <c r="C2586" s="185">
        <v>822</v>
      </c>
      <c r="D2586" s="185">
        <v>40</v>
      </c>
      <c r="E2586" s="185">
        <v>5</v>
      </c>
      <c r="F2586" s="185"/>
      <c r="G2586" s="185">
        <v>46</v>
      </c>
      <c r="H2586" s="185">
        <v>48</v>
      </c>
      <c r="I2586" s="185">
        <v>0</v>
      </c>
      <c r="J2586" s="185">
        <v>8</v>
      </c>
      <c r="K2586" s="185">
        <v>180</v>
      </c>
      <c r="L2586" s="185">
        <v>14</v>
      </c>
      <c r="M2586" s="186">
        <v>15</v>
      </c>
      <c r="N2586" s="187">
        <f>IF(Tabla2[[#This Row],[LECHE RETIRO DIA]]&lt;&gt;ISBLANK(Tabla2[[#This Row],[LECHE RETIRO DIA]]),SUM(Tabla2[[#This Row],[LECHE TANQUE DIA]:[LECHE RETIRO DIA]]),SUM(Tabla2[[#This Row],[LECHE TANQUE DIA]:[LECHE AUTOCONSUMO DIA]]))</f>
        <v>867</v>
      </c>
      <c r="O2586" s="188">
        <f t="shared" si="562"/>
        <v>0.94809688581314877</v>
      </c>
      <c r="P2586" s="189">
        <f t="shared" si="563"/>
        <v>18.847826086956523</v>
      </c>
      <c r="Q2586" s="189">
        <f t="shared" si="564"/>
        <v>17.869565217391305</v>
      </c>
      <c r="R2586" s="189">
        <f t="shared" si="565"/>
        <v>5</v>
      </c>
      <c r="S2586" s="189">
        <f t="shared" si="566"/>
        <v>4.8166666666666664</v>
      </c>
      <c r="T2586" s="189">
        <f t="shared" si="567"/>
        <v>3.9130434782608696</v>
      </c>
      <c r="U2586" s="189">
        <f t="shared" si="568"/>
        <v>61.928571428571431</v>
      </c>
      <c r="V2586" s="189">
        <f t="shared" si="569"/>
        <v>3.2857142857142856</v>
      </c>
      <c r="W2586" s="189">
        <f>IFERROR(H2586/M2586,Tabla2[[#This Row],[CARGA PRODUCCION (ANIMALES/HA)]])</f>
        <v>3.2</v>
      </c>
      <c r="X2586" s="190"/>
      <c r="Y2586" s="190"/>
      <c r="Z2586" s="190"/>
      <c r="AA2586" s="191"/>
      <c r="AB2586" s="188" t="str">
        <f t="shared" si="570"/>
        <v/>
      </c>
      <c r="AC2586" s="192" t="str">
        <f t="shared" si="571"/>
        <v/>
      </c>
      <c r="AD2586" s="185"/>
    </row>
    <row r="2587" spans="1:30">
      <c r="A2587" s="184">
        <v>45337</v>
      </c>
      <c r="B2587" s="7" t="s">
        <v>81</v>
      </c>
      <c r="C2587" s="185">
        <v>2326</v>
      </c>
      <c r="D2587" s="185">
        <v>80</v>
      </c>
      <c r="E2587" s="185">
        <v>9</v>
      </c>
      <c r="F2587" s="185"/>
      <c r="G2587" s="185">
        <v>100</v>
      </c>
      <c r="H2587" s="185">
        <v>102</v>
      </c>
      <c r="I2587" s="185">
        <v>0</v>
      </c>
      <c r="J2587" s="185">
        <v>17</v>
      </c>
      <c r="K2587" s="185">
        <v>600</v>
      </c>
      <c r="L2587" s="185">
        <v>23.4</v>
      </c>
      <c r="M2587" s="186">
        <v>31.01</v>
      </c>
      <c r="N2587" s="187">
        <f>IF(Tabla2[[#This Row],[LECHE RETIRO DIA]]&lt;&gt;ISBLANK(Tabla2[[#This Row],[LECHE RETIRO DIA]]),SUM(Tabla2[[#This Row],[LECHE TANQUE DIA]:[LECHE RETIRO DIA]]),SUM(Tabla2[[#This Row],[LECHE TANQUE DIA]:[LECHE AUTOCONSUMO DIA]]))</f>
        <v>2415</v>
      </c>
      <c r="O2587" s="188">
        <f t="shared" si="562"/>
        <v>0.96314699792960667</v>
      </c>
      <c r="P2587" s="189">
        <f t="shared" si="563"/>
        <v>24.15</v>
      </c>
      <c r="Q2587" s="189">
        <f t="shared" si="564"/>
        <v>23.26</v>
      </c>
      <c r="R2587" s="189">
        <f t="shared" si="565"/>
        <v>4.7058823529411766</v>
      </c>
      <c r="S2587" s="189">
        <f t="shared" si="566"/>
        <v>4.0250000000000004</v>
      </c>
      <c r="T2587" s="189">
        <f t="shared" si="567"/>
        <v>6</v>
      </c>
      <c r="U2587" s="189">
        <f t="shared" si="568"/>
        <v>103.2051282051282</v>
      </c>
      <c r="V2587" s="189">
        <f t="shared" si="569"/>
        <v>4.2735042735042734</v>
      </c>
      <c r="W2587" s="189">
        <f>IFERROR(H2587/M2587,Tabla2[[#This Row],[CARGA PRODUCCION (ANIMALES/HA)]])</f>
        <v>3.2892615285391806</v>
      </c>
      <c r="X2587" s="190"/>
      <c r="Y2587" s="190"/>
      <c r="Z2587" s="190"/>
      <c r="AA2587" s="191"/>
      <c r="AB2587" s="188" t="str">
        <f t="shared" si="570"/>
        <v/>
      </c>
      <c r="AC2587" s="192" t="str">
        <f t="shared" si="571"/>
        <v/>
      </c>
      <c r="AD2587" s="185"/>
    </row>
    <row r="2588" spans="1:30">
      <c r="A2588" s="184">
        <v>45337</v>
      </c>
      <c r="B2588" s="7" t="s">
        <v>83</v>
      </c>
      <c r="C2588" s="185">
        <v>2150</v>
      </c>
      <c r="D2588" s="185">
        <v>100</v>
      </c>
      <c r="E2588" s="185">
        <v>9</v>
      </c>
      <c r="F2588" s="185"/>
      <c r="G2588" s="185">
        <v>108</v>
      </c>
      <c r="H2588" s="185">
        <v>117</v>
      </c>
      <c r="I2588" s="185">
        <v>2</v>
      </c>
      <c r="J2588" s="185">
        <v>25</v>
      </c>
      <c r="K2588" s="185">
        <v>680</v>
      </c>
      <c r="L2588" s="185">
        <v>29.8</v>
      </c>
      <c r="M2588" s="186">
        <v>36.590000000000003</v>
      </c>
      <c r="N2588" s="187">
        <f>IF(Tabla2[[#This Row],[LECHE RETIRO DIA]]&lt;&gt;ISBLANK(Tabla2[[#This Row],[LECHE RETIRO DIA]]),SUM(Tabla2[[#This Row],[LECHE TANQUE DIA]:[LECHE RETIRO DIA]]),SUM(Tabla2[[#This Row],[LECHE TANQUE DIA]:[LECHE AUTOCONSUMO DIA]]))</f>
        <v>2259</v>
      </c>
      <c r="O2588" s="188">
        <f t="shared" si="562"/>
        <v>0.95174856131031427</v>
      </c>
      <c r="P2588" s="189">
        <f t="shared" si="563"/>
        <v>20.916666666666668</v>
      </c>
      <c r="Q2588" s="189">
        <f t="shared" si="564"/>
        <v>19.907407407407408</v>
      </c>
      <c r="R2588" s="189">
        <f t="shared" si="565"/>
        <v>4</v>
      </c>
      <c r="S2588" s="189">
        <f t="shared" si="566"/>
        <v>3.322058823529412</v>
      </c>
      <c r="T2588" s="189">
        <f t="shared" si="567"/>
        <v>6.2962962962962967</v>
      </c>
      <c r="U2588" s="189">
        <f t="shared" si="568"/>
        <v>75.805369127516784</v>
      </c>
      <c r="V2588" s="189">
        <f t="shared" si="569"/>
        <v>3.6241610738255035</v>
      </c>
      <c r="W2588" s="189">
        <f>IFERROR(H2588/M2588,Tabla2[[#This Row],[CARGA PRODUCCION (ANIMALES/HA)]])</f>
        <v>3.1975949713036345</v>
      </c>
      <c r="X2588" s="190"/>
      <c r="Y2588" s="190"/>
      <c r="Z2588" s="190"/>
      <c r="AA2588" s="191"/>
      <c r="AB2588" s="188" t="str">
        <f t="shared" si="570"/>
        <v/>
      </c>
      <c r="AC2588" s="192" t="str">
        <f t="shared" si="571"/>
        <v/>
      </c>
      <c r="AD2588" s="185"/>
    </row>
    <row r="2589" spans="1:30">
      <c r="A2589" s="184">
        <v>45337</v>
      </c>
      <c r="B2589" s="7" t="s">
        <v>85</v>
      </c>
      <c r="C2589" s="185">
        <v>2015</v>
      </c>
      <c r="D2589" s="185">
        <v>60</v>
      </c>
      <c r="E2589" s="185">
        <v>9</v>
      </c>
      <c r="F2589" s="185"/>
      <c r="G2589" s="185">
        <v>100</v>
      </c>
      <c r="H2589" s="185">
        <v>122</v>
      </c>
      <c r="I2589" s="185">
        <v>0</v>
      </c>
      <c r="J2589" s="185">
        <v>7</v>
      </c>
      <c r="K2589" s="185">
        <v>480</v>
      </c>
      <c r="L2589" s="185">
        <v>26.01</v>
      </c>
      <c r="M2589" s="186">
        <v>34.119999999999997</v>
      </c>
      <c r="N2589" s="187">
        <f>IF(Tabla2[[#This Row],[LECHE RETIRO DIA]]&lt;&gt;ISBLANK(Tabla2[[#This Row],[LECHE RETIRO DIA]]),SUM(Tabla2[[#This Row],[LECHE TANQUE DIA]:[LECHE RETIRO DIA]]),SUM(Tabla2[[#This Row],[LECHE TANQUE DIA]:[LECHE AUTOCONSUMO DIA]]))</f>
        <v>2084</v>
      </c>
      <c r="O2589" s="188">
        <f t="shared" si="562"/>
        <v>0.96689059500959695</v>
      </c>
      <c r="P2589" s="189">
        <f t="shared" si="563"/>
        <v>20.84</v>
      </c>
      <c r="Q2589" s="189">
        <f t="shared" si="564"/>
        <v>20.149999999999999</v>
      </c>
      <c r="R2589" s="189">
        <f t="shared" si="565"/>
        <v>8.5714285714285712</v>
      </c>
      <c r="S2589" s="189">
        <f t="shared" si="566"/>
        <v>4.3416666666666668</v>
      </c>
      <c r="T2589" s="189">
        <f t="shared" si="567"/>
        <v>4.8</v>
      </c>
      <c r="U2589" s="189">
        <f t="shared" si="568"/>
        <v>80.123029603998461</v>
      </c>
      <c r="V2589" s="189">
        <f t="shared" si="569"/>
        <v>3.8446751249519413</v>
      </c>
      <c r="W2589" s="189">
        <f>IFERROR(H2589/M2589,Tabla2[[#This Row],[CARGA PRODUCCION (ANIMALES/HA)]])</f>
        <v>3.5756154747948421</v>
      </c>
      <c r="X2589" s="190"/>
      <c r="Y2589" s="190"/>
      <c r="Z2589" s="190"/>
      <c r="AA2589" s="191"/>
      <c r="AB2589" s="188" t="str">
        <f t="shared" si="570"/>
        <v/>
      </c>
      <c r="AC2589" s="192" t="str">
        <f t="shared" si="571"/>
        <v/>
      </c>
      <c r="AD2589" s="185"/>
    </row>
    <row r="2590" spans="1:30">
      <c r="A2590" s="184">
        <v>45337</v>
      </c>
      <c r="B2590" s="7" t="s">
        <v>88</v>
      </c>
      <c r="C2590" s="185">
        <v>748</v>
      </c>
      <c r="D2590" s="185">
        <v>40</v>
      </c>
      <c r="E2590" s="185">
        <v>5</v>
      </c>
      <c r="F2590" s="185"/>
      <c r="G2590" s="185">
        <v>46</v>
      </c>
      <c r="H2590" s="185">
        <v>48</v>
      </c>
      <c r="I2590" s="185">
        <v>2</v>
      </c>
      <c r="J2590" s="185">
        <v>8</v>
      </c>
      <c r="K2590" s="185">
        <v>180</v>
      </c>
      <c r="L2590" s="185">
        <v>14</v>
      </c>
      <c r="M2590" s="186">
        <v>15</v>
      </c>
      <c r="N2590" s="187">
        <f>IF(Tabla2[[#This Row],[LECHE RETIRO DIA]]&lt;&gt;ISBLANK(Tabla2[[#This Row],[LECHE RETIRO DIA]]),SUM(Tabla2[[#This Row],[LECHE TANQUE DIA]:[LECHE RETIRO DIA]]),SUM(Tabla2[[#This Row],[LECHE TANQUE DIA]:[LECHE AUTOCONSUMO DIA]]))</f>
        <v>793</v>
      </c>
      <c r="O2590" s="188">
        <f t="shared" si="562"/>
        <v>0.94325346784363173</v>
      </c>
      <c r="P2590" s="189">
        <f t="shared" si="563"/>
        <v>17.239130434782609</v>
      </c>
      <c r="Q2590" s="189">
        <f t="shared" si="564"/>
        <v>16.260869565217391</v>
      </c>
      <c r="R2590" s="189">
        <f t="shared" si="565"/>
        <v>5</v>
      </c>
      <c r="S2590" s="189">
        <f t="shared" si="566"/>
        <v>4.4055555555555559</v>
      </c>
      <c r="T2590" s="189">
        <f t="shared" si="567"/>
        <v>3.9130434782608696</v>
      </c>
      <c r="U2590" s="189">
        <f t="shared" si="568"/>
        <v>56.642857142857146</v>
      </c>
      <c r="V2590" s="189">
        <f t="shared" si="569"/>
        <v>3.2857142857142856</v>
      </c>
      <c r="W2590" s="189">
        <f>IFERROR(H2590/M2590,Tabla2[[#This Row],[CARGA PRODUCCION (ANIMALES/HA)]])</f>
        <v>3.2</v>
      </c>
      <c r="X2590" s="190"/>
      <c r="Y2590" s="190"/>
      <c r="Z2590" s="190"/>
      <c r="AA2590" s="191"/>
      <c r="AB2590" s="188" t="str">
        <f t="shared" si="570"/>
        <v/>
      </c>
      <c r="AC2590" s="192" t="str">
        <f t="shared" si="571"/>
        <v/>
      </c>
      <c r="AD2590" s="185"/>
    </row>
    <row r="2591" spans="1:30">
      <c r="A2591" s="184">
        <v>45338</v>
      </c>
      <c r="B2591" s="7" t="s">
        <v>81</v>
      </c>
      <c r="C2591" s="185">
        <v>2312</v>
      </c>
      <c r="D2591" s="185">
        <v>80</v>
      </c>
      <c r="E2591" s="185">
        <v>9</v>
      </c>
      <c r="F2591" s="185"/>
      <c r="G2591" s="185">
        <v>100</v>
      </c>
      <c r="H2591" s="185">
        <v>102</v>
      </c>
      <c r="I2591" s="185">
        <v>0</v>
      </c>
      <c r="J2591" s="185">
        <v>17</v>
      </c>
      <c r="K2591" s="185">
        <v>600</v>
      </c>
      <c r="L2591" s="185">
        <v>23.4</v>
      </c>
      <c r="M2591" s="186">
        <v>31.01</v>
      </c>
      <c r="N2591" s="187">
        <f>IF(Tabla2[[#This Row],[LECHE RETIRO DIA]]&lt;&gt;ISBLANK(Tabla2[[#This Row],[LECHE RETIRO DIA]]),SUM(Tabla2[[#This Row],[LECHE TANQUE DIA]:[LECHE RETIRO DIA]]),SUM(Tabla2[[#This Row],[LECHE TANQUE DIA]:[LECHE AUTOCONSUMO DIA]]))</f>
        <v>2401</v>
      </c>
      <c r="O2591" s="188">
        <f t="shared" si="562"/>
        <v>0.96293211162015824</v>
      </c>
      <c r="P2591" s="189">
        <f t="shared" si="563"/>
        <v>24.01</v>
      </c>
      <c r="Q2591" s="189">
        <f t="shared" si="564"/>
        <v>23.12</v>
      </c>
      <c r="R2591" s="189">
        <f t="shared" si="565"/>
        <v>4.7058823529411766</v>
      </c>
      <c r="S2591" s="189">
        <f t="shared" si="566"/>
        <v>4.0016666666666669</v>
      </c>
      <c r="T2591" s="189">
        <f t="shared" si="567"/>
        <v>6</v>
      </c>
      <c r="U2591" s="189">
        <f t="shared" si="568"/>
        <v>102.60683760683762</v>
      </c>
      <c r="V2591" s="189">
        <f t="shared" si="569"/>
        <v>4.2735042735042734</v>
      </c>
      <c r="W2591" s="189">
        <f>IFERROR(H2591/M2591,Tabla2[[#This Row],[CARGA PRODUCCION (ANIMALES/HA)]])</f>
        <v>3.2892615285391806</v>
      </c>
      <c r="X2591" s="190"/>
      <c r="Y2591" s="190"/>
      <c r="Z2591" s="190"/>
      <c r="AA2591" s="191"/>
      <c r="AB2591" s="188" t="str">
        <f t="shared" si="570"/>
        <v/>
      </c>
      <c r="AC2591" s="192" t="str">
        <f t="shared" si="571"/>
        <v/>
      </c>
      <c r="AD2591" s="185"/>
    </row>
    <row r="2592" spans="1:30">
      <c r="A2592" s="184">
        <v>45338</v>
      </c>
      <c r="B2592" s="7" t="s">
        <v>83</v>
      </c>
      <c r="C2592" s="185">
        <v>2196</v>
      </c>
      <c r="D2592" s="185">
        <v>100</v>
      </c>
      <c r="E2592" s="185">
        <v>9</v>
      </c>
      <c r="F2592" s="185"/>
      <c r="G2592" s="185">
        <v>109</v>
      </c>
      <c r="H2592" s="185">
        <v>117</v>
      </c>
      <c r="I2592" s="185">
        <v>2</v>
      </c>
      <c r="J2592" s="185">
        <v>25</v>
      </c>
      <c r="K2592" s="185">
        <v>680</v>
      </c>
      <c r="L2592" s="185">
        <v>29.8</v>
      </c>
      <c r="M2592" s="186">
        <v>36.590000000000003</v>
      </c>
      <c r="N2592" s="187">
        <f>IF(Tabla2[[#This Row],[LECHE RETIRO DIA]]&lt;&gt;ISBLANK(Tabla2[[#This Row],[LECHE RETIRO DIA]]),SUM(Tabla2[[#This Row],[LECHE TANQUE DIA]:[LECHE RETIRO DIA]]),SUM(Tabla2[[#This Row],[LECHE TANQUE DIA]:[LECHE AUTOCONSUMO DIA]]))</f>
        <v>2305</v>
      </c>
      <c r="O2592" s="188">
        <f t="shared" si="562"/>
        <v>0.95271149674620392</v>
      </c>
      <c r="P2592" s="189">
        <f t="shared" si="563"/>
        <v>21.146788990825687</v>
      </c>
      <c r="Q2592" s="189">
        <f t="shared" si="564"/>
        <v>20.146788990825687</v>
      </c>
      <c r="R2592" s="189">
        <f t="shared" si="565"/>
        <v>4</v>
      </c>
      <c r="S2592" s="189">
        <f t="shared" si="566"/>
        <v>3.3897058823529411</v>
      </c>
      <c r="T2592" s="189">
        <f t="shared" si="567"/>
        <v>6.238532110091743</v>
      </c>
      <c r="U2592" s="189">
        <f t="shared" si="568"/>
        <v>77.348993288590606</v>
      </c>
      <c r="V2592" s="189">
        <f t="shared" si="569"/>
        <v>3.6577181208053688</v>
      </c>
      <c r="W2592" s="189">
        <f>IFERROR(H2592/M2592,Tabla2[[#This Row],[CARGA PRODUCCION (ANIMALES/HA)]])</f>
        <v>3.1975949713036345</v>
      </c>
      <c r="X2592" s="190"/>
      <c r="Y2592" s="190"/>
      <c r="Z2592" s="190"/>
      <c r="AA2592" s="191"/>
      <c r="AB2592" s="188" t="str">
        <f t="shared" si="570"/>
        <v/>
      </c>
      <c r="AC2592" s="192" t="str">
        <f t="shared" si="571"/>
        <v/>
      </c>
      <c r="AD2592" s="185"/>
    </row>
    <row r="2593" spans="1:30">
      <c r="A2593" s="184">
        <v>45338</v>
      </c>
      <c r="B2593" s="7" t="s">
        <v>85</v>
      </c>
      <c r="C2593" s="185">
        <v>1953</v>
      </c>
      <c r="D2593" s="185">
        <v>60</v>
      </c>
      <c r="E2593" s="185">
        <v>9</v>
      </c>
      <c r="F2593" s="185"/>
      <c r="G2593" s="185">
        <v>100</v>
      </c>
      <c r="H2593" s="185">
        <v>122</v>
      </c>
      <c r="I2593" s="185">
        <v>0</v>
      </c>
      <c r="J2593" s="185">
        <v>7</v>
      </c>
      <c r="K2593" s="185">
        <v>480</v>
      </c>
      <c r="L2593" s="185">
        <v>26.01</v>
      </c>
      <c r="M2593" s="186">
        <v>34.119999999999997</v>
      </c>
      <c r="N2593" s="187">
        <f>IF(Tabla2[[#This Row],[LECHE RETIRO DIA]]&lt;&gt;ISBLANK(Tabla2[[#This Row],[LECHE RETIRO DIA]]),SUM(Tabla2[[#This Row],[LECHE TANQUE DIA]:[LECHE RETIRO DIA]]),SUM(Tabla2[[#This Row],[LECHE TANQUE DIA]:[LECHE AUTOCONSUMO DIA]]))</f>
        <v>2022</v>
      </c>
      <c r="O2593" s="188">
        <f t="shared" si="562"/>
        <v>0.96587537091988129</v>
      </c>
      <c r="P2593" s="189">
        <f t="shared" si="563"/>
        <v>20.22</v>
      </c>
      <c r="Q2593" s="189">
        <f t="shared" si="564"/>
        <v>19.53</v>
      </c>
      <c r="R2593" s="189">
        <f t="shared" si="565"/>
        <v>8.5714285714285712</v>
      </c>
      <c r="S2593" s="189">
        <f t="shared" si="566"/>
        <v>4.2125000000000004</v>
      </c>
      <c r="T2593" s="189">
        <f t="shared" si="567"/>
        <v>4.8</v>
      </c>
      <c r="U2593" s="189">
        <f t="shared" si="568"/>
        <v>77.739331026528248</v>
      </c>
      <c r="V2593" s="189">
        <f t="shared" si="569"/>
        <v>3.8446751249519413</v>
      </c>
      <c r="W2593" s="189">
        <f>IFERROR(H2593/M2593,Tabla2[[#This Row],[CARGA PRODUCCION (ANIMALES/HA)]])</f>
        <v>3.5756154747948421</v>
      </c>
      <c r="X2593" s="190"/>
      <c r="Y2593" s="190"/>
      <c r="Z2593" s="190"/>
      <c r="AA2593" s="191"/>
      <c r="AB2593" s="188" t="str">
        <f t="shared" si="570"/>
        <v/>
      </c>
      <c r="AC2593" s="192" t="str">
        <f t="shared" si="571"/>
        <v/>
      </c>
      <c r="AD2593" s="185"/>
    </row>
    <row r="2594" spans="1:30">
      <c r="A2594" s="184">
        <v>45338</v>
      </c>
      <c r="B2594" s="7" t="s">
        <v>88</v>
      </c>
      <c r="C2594" s="185">
        <v>849</v>
      </c>
      <c r="D2594" s="185">
        <v>40</v>
      </c>
      <c r="E2594" s="185">
        <v>5</v>
      </c>
      <c r="F2594" s="185"/>
      <c r="G2594" s="185">
        <v>46</v>
      </c>
      <c r="H2594" s="185">
        <v>48</v>
      </c>
      <c r="I2594" s="185">
        <v>2</v>
      </c>
      <c r="J2594" s="185">
        <v>8</v>
      </c>
      <c r="K2594" s="185">
        <v>180</v>
      </c>
      <c r="L2594" s="185">
        <v>14</v>
      </c>
      <c r="M2594" s="186">
        <v>15</v>
      </c>
      <c r="N2594" s="187">
        <f>IF(Tabla2[[#This Row],[LECHE RETIRO DIA]]&lt;&gt;ISBLANK(Tabla2[[#This Row],[LECHE RETIRO DIA]]),SUM(Tabla2[[#This Row],[LECHE TANQUE DIA]:[LECHE RETIRO DIA]]),SUM(Tabla2[[#This Row],[LECHE TANQUE DIA]:[LECHE AUTOCONSUMO DIA]]))</f>
        <v>894</v>
      </c>
      <c r="O2594" s="188">
        <f t="shared" si="562"/>
        <v>0.94966442953020136</v>
      </c>
      <c r="P2594" s="189">
        <f t="shared" si="563"/>
        <v>19.434782608695652</v>
      </c>
      <c r="Q2594" s="189">
        <f t="shared" si="564"/>
        <v>18.456521739130434</v>
      </c>
      <c r="R2594" s="189">
        <f t="shared" si="565"/>
        <v>5</v>
      </c>
      <c r="S2594" s="189">
        <f t="shared" si="566"/>
        <v>4.9666666666666668</v>
      </c>
      <c r="T2594" s="189">
        <f t="shared" si="567"/>
        <v>3.9130434782608696</v>
      </c>
      <c r="U2594" s="189">
        <f t="shared" si="568"/>
        <v>63.857142857142854</v>
      </c>
      <c r="V2594" s="189">
        <f t="shared" si="569"/>
        <v>3.2857142857142856</v>
      </c>
      <c r="W2594" s="189">
        <f>IFERROR(H2594/M2594,Tabla2[[#This Row],[CARGA PRODUCCION (ANIMALES/HA)]])</f>
        <v>3.2</v>
      </c>
      <c r="X2594" s="190"/>
      <c r="Y2594" s="190"/>
      <c r="Z2594" s="190"/>
      <c r="AA2594" s="191"/>
      <c r="AB2594" s="188" t="str">
        <f t="shared" si="570"/>
        <v/>
      </c>
      <c r="AC2594" s="192" t="str">
        <f t="shared" si="571"/>
        <v/>
      </c>
      <c r="AD2594" s="185"/>
    </row>
    <row r="2595" spans="1:30">
      <c r="A2595" s="255">
        <v>45339</v>
      </c>
      <c r="B2595" s="7" t="s">
        <v>85</v>
      </c>
      <c r="C2595" s="185">
        <v>1895</v>
      </c>
      <c r="D2595" s="185">
        <v>60</v>
      </c>
      <c r="E2595" s="185">
        <v>9</v>
      </c>
      <c r="F2595" s="185"/>
      <c r="G2595" s="185">
        <v>91</v>
      </c>
      <c r="H2595" s="185">
        <v>118</v>
      </c>
      <c r="I2595" s="185">
        <v>0</v>
      </c>
      <c r="J2595" s="185">
        <v>7</v>
      </c>
      <c r="K2595" s="185">
        <v>480</v>
      </c>
      <c r="L2595" s="185">
        <v>26.01</v>
      </c>
      <c r="M2595" s="186">
        <v>34.119999999999997</v>
      </c>
      <c r="N2595" s="187">
        <f>IF(Tabla2[[#This Row],[LECHE RETIRO DIA]]&lt;&gt;ISBLANK(Tabla2[[#This Row],[LECHE RETIRO DIA]]),SUM(Tabla2[[#This Row],[LECHE TANQUE DIA]:[LECHE RETIRO DIA]]),SUM(Tabla2[[#This Row],[LECHE TANQUE DIA]:[LECHE AUTOCONSUMO DIA]]))</f>
        <v>1964</v>
      </c>
      <c r="O2595" s="188">
        <f t="shared" si="562"/>
        <v>0.964867617107943</v>
      </c>
      <c r="P2595" s="189">
        <f t="shared" si="563"/>
        <v>21.582417582417584</v>
      </c>
      <c r="Q2595" s="189">
        <f t="shared" si="564"/>
        <v>20.824175824175825</v>
      </c>
      <c r="R2595" s="189">
        <f t="shared" si="565"/>
        <v>8.5714285714285712</v>
      </c>
      <c r="S2595" s="189">
        <f t="shared" si="566"/>
        <v>4.0916666666666668</v>
      </c>
      <c r="T2595" s="189">
        <f t="shared" si="567"/>
        <v>5.2747252747252746</v>
      </c>
      <c r="U2595" s="189">
        <f t="shared" si="568"/>
        <v>75.509419454056129</v>
      </c>
      <c r="V2595" s="189">
        <f t="shared" si="569"/>
        <v>3.4986543637062666</v>
      </c>
      <c r="W2595" s="189">
        <f>IFERROR(H2595/M2595,Tabla2[[#This Row],[CARGA PRODUCCION (ANIMALES/HA)]])</f>
        <v>3.4583821805392736</v>
      </c>
      <c r="X2595" s="190"/>
      <c r="Y2595" s="190"/>
      <c r="Z2595" s="190"/>
      <c r="AA2595" s="191"/>
      <c r="AB2595" s="188" t="str">
        <f t="shared" si="570"/>
        <v/>
      </c>
      <c r="AC2595" s="192" t="str">
        <f t="shared" si="571"/>
        <v/>
      </c>
      <c r="AD2595" s="185"/>
    </row>
    <row r="2596" spans="1:30">
      <c r="A2596" s="184">
        <v>45339</v>
      </c>
      <c r="B2596" s="7" t="s">
        <v>88</v>
      </c>
      <c r="C2596" s="185">
        <v>803</v>
      </c>
      <c r="D2596" s="185">
        <v>40</v>
      </c>
      <c r="E2596" s="185">
        <v>5</v>
      </c>
      <c r="F2596" s="185"/>
      <c r="G2596" s="185">
        <v>44</v>
      </c>
      <c r="H2596" s="185">
        <v>46</v>
      </c>
      <c r="I2596" s="185">
        <v>2</v>
      </c>
      <c r="J2596" s="185">
        <v>8</v>
      </c>
      <c r="K2596" s="185">
        <v>180</v>
      </c>
      <c r="L2596" s="185">
        <v>14</v>
      </c>
      <c r="M2596" s="186">
        <v>15</v>
      </c>
      <c r="N2596" s="187">
        <f>IF(Tabla2[[#This Row],[LECHE RETIRO DIA]]&lt;&gt;ISBLANK(Tabla2[[#This Row],[LECHE RETIRO DIA]]),SUM(Tabla2[[#This Row],[LECHE TANQUE DIA]:[LECHE RETIRO DIA]]),SUM(Tabla2[[#This Row],[LECHE TANQUE DIA]:[LECHE AUTOCONSUMO DIA]]))</f>
        <v>848</v>
      </c>
      <c r="O2596" s="188">
        <f t="shared" si="562"/>
        <v>0.94693396226415094</v>
      </c>
      <c r="P2596" s="189">
        <f t="shared" si="563"/>
        <v>19.272727272727273</v>
      </c>
      <c r="Q2596" s="189">
        <f t="shared" si="564"/>
        <v>18.25</v>
      </c>
      <c r="R2596" s="189">
        <f t="shared" si="565"/>
        <v>5</v>
      </c>
      <c r="S2596" s="189">
        <f t="shared" si="566"/>
        <v>4.7111111111111112</v>
      </c>
      <c r="T2596" s="189">
        <f t="shared" si="567"/>
        <v>4.0909090909090908</v>
      </c>
      <c r="U2596" s="189">
        <f t="shared" si="568"/>
        <v>60.571428571428569</v>
      </c>
      <c r="V2596" s="189">
        <f t="shared" si="569"/>
        <v>3.1428571428571428</v>
      </c>
      <c r="W2596" s="189">
        <f>IFERROR(H2596/M2596,Tabla2[[#This Row],[CARGA PRODUCCION (ANIMALES/HA)]])</f>
        <v>3.0666666666666669</v>
      </c>
      <c r="X2596" s="190"/>
      <c r="Y2596" s="190"/>
      <c r="Z2596" s="190"/>
      <c r="AA2596" s="191"/>
      <c r="AB2596" s="188" t="str">
        <f t="shared" si="570"/>
        <v/>
      </c>
      <c r="AC2596" s="192" t="str">
        <f t="shared" si="571"/>
        <v/>
      </c>
      <c r="AD2596" s="185"/>
    </row>
    <row r="2597" spans="1:30">
      <c r="A2597" s="184">
        <v>45339</v>
      </c>
      <c r="B2597" s="7" t="s">
        <v>83</v>
      </c>
      <c r="C2597" s="185">
        <v>2186</v>
      </c>
      <c r="D2597" s="185">
        <v>100</v>
      </c>
      <c r="E2597" s="185">
        <v>9</v>
      </c>
      <c r="F2597" s="185"/>
      <c r="G2597" s="185">
        <v>109</v>
      </c>
      <c r="H2597" s="185">
        <v>117</v>
      </c>
      <c r="I2597" s="185">
        <v>0</v>
      </c>
      <c r="J2597" s="185">
        <v>25</v>
      </c>
      <c r="K2597" s="185">
        <v>680</v>
      </c>
      <c r="L2597" s="185">
        <v>29.8</v>
      </c>
      <c r="M2597" s="186">
        <v>36.590000000000003</v>
      </c>
      <c r="N2597" s="187">
        <f>IF(Tabla2[[#This Row],[LECHE RETIRO DIA]]&lt;&gt;ISBLANK(Tabla2[[#This Row],[LECHE RETIRO DIA]]),SUM(Tabla2[[#This Row],[LECHE TANQUE DIA]:[LECHE RETIRO DIA]]),SUM(Tabla2[[#This Row],[LECHE TANQUE DIA]:[LECHE AUTOCONSUMO DIA]]))</f>
        <v>2295</v>
      </c>
      <c r="O2597" s="188">
        <f t="shared" si="562"/>
        <v>0.95250544662309367</v>
      </c>
      <c r="P2597" s="189">
        <f t="shared" si="563"/>
        <v>21.055045871559631</v>
      </c>
      <c r="Q2597" s="189">
        <f t="shared" si="564"/>
        <v>20.055045871559631</v>
      </c>
      <c r="R2597" s="189">
        <f t="shared" si="565"/>
        <v>4</v>
      </c>
      <c r="S2597" s="189">
        <f t="shared" si="566"/>
        <v>3.375</v>
      </c>
      <c r="T2597" s="189">
        <f t="shared" si="567"/>
        <v>6.238532110091743</v>
      </c>
      <c r="U2597" s="189">
        <f t="shared" si="568"/>
        <v>77.013422818791938</v>
      </c>
      <c r="V2597" s="189">
        <f t="shared" si="569"/>
        <v>3.6577181208053688</v>
      </c>
      <c r="W2597" s="189">
        <f>IFERROR(H2597/M2597,Tabla2[[#This Row],[CARGA PRODUCCION (ANIMALES/HA)]])</f>
        <v>3.1975949713036345</v>
      </c>
      <c r="X2597" s="190"/>
      <c r="Y2597" s="190"/>
      <c r="Z2597" s="190"/>
      <c r="AA2597" s="191"/>
      <c r="AB2597" s="188" t="str">
        <f t="shared" si="570"/>
        <v/>
      </c>
      <c r="AC2597" s="192" t="str">
        <f t="shared" si="571"/>
        <v/>
      </c>
      <c r="AD2597" s="185"/>
    </row>
    <row r="2598" spans="1:30">
      <c r="A2598" s="184">
        <v>45339</v>
      </c>
      <c r="B2598" s="7" t="s">
        <v>81</v>
      </c>
      <c r="C2598" s="185">
        <v>2297</v>
      </c>
      <c r="D2598" s="185">
        <v>80</v>
      </c>
      <c r="E2598" s="185">
        <v>9</v>
      </c>
      <c r="F2598" s="185"/>
      <c r="G2598" s="185">
        <v>95</v>
      </c>
      <c r="H2598" s="185">
        <v>97</v>
      </c>
      <c r="I2598" s="185">
        <v>0</v>
      </c>
      <c r="J2598" s="185">
        <v>17</v>
      </c>
      <c r="K2598" s="185">
        <v>600</v>
      </c>
      <c r="L2598" s="185">
        <v>23.4</v>
      </c>
      <c r="M2598" s="186">
        <v>31.01</v>
      </c>
      <c r="N2598" s="187">
        <f>IF(Tabla2[[#This Row],[LECHE RETIRO DIA]]&lt;&gt;ISBLANK(Tabla2[[#This Row],[LECHE RETIRO DIA]]),SUM(Tabla2[[#This Row],[LECHE TANQUE DIA]:[LECHE RETIRO DIA]]),SUM(Tabla2[[#This Row],[LECHE TANQUE DIA]:[LECHE AUTOCONSUMO DIA]]))</f>
        <v>2386</v>
      </c>
      <c r="O2598" s="188">
        <f t="shared" si="562"/>
        <v>0.96269907795473597</v>
      </c>
      <c r="P2598" s="189">
        <f t="shared" si="563"/>
        <v>25.11578947368421</v>
      </c>
      <c r="Q2598" s="189">
        <f t="shared" si="564"/>
        <v>24.178947368421053</v>
      </c>
      <c r="R2598" s="189">
        <f t="shared" si="565"/>
        <v>4.7058823529411766</v>
      </c>
      <c r="S2598" s="189">
        <f t="shared" si="566"/>
        <v>3.9766666666666666</v>
      </c>
      <c r="T2598" s="189">
        <f t="shared" si="567"/>
        <v>6.3157894736842106</v>
      </c>
      <c r="U2598" s="189">
        <f t="shared" si="568"/>
        <v>101.96581196581197</v>
      </c>
      <c r="V2598" s="189">
        <f t="shared" si="569"/>
        <v>4.0598290598290605</v>
      </c>
      <c r="W2598" s="189">
        <f>IFERROR(H2598/M2598,Tabla2[[#This Row],[CARGA PRODUCCION (ANIMALES/HA)]])</f>
        <v>3.1280232183166721</v>
      </c>
      <c r="X2598" s="190"/>
      <c r="Y2598" s="190"/>
      <c r="Z2598" s="190"/>
      <c r="AA2598" s="191"/>
      <c r="AB2598" s="188" t="str">
        <f t="shared" si="570"/>
        <v/>
      </c>
      <c r="AC2598" s="192" t="str">
        <f t="shared" si="571"/>
        <v/>
      </c>
      <c r="AD2598" s="185"/>
    </row>
    <row r="2599" spans="1:30">
      <c r="A2599" s="184">
        <v>45340</v>
      </c>
      <c r="B2599" s="7" t="s">
        <v>81</v>
      </c>
      <c r="C2599" s="185">
        <v>2340</v>
      </c>
      <c r="D2599" s="185">
        <v>80</v>
      </c>
      <c r="E2599" s="185">
        <v>9</v>
      </c>
      <c r="F2599" s="185"/>
      <c r="G2599" s="185">
        <v>96</v>
      </c>
      <c r="H2599" s="185">
        <v>98</v>
      </c>
      <c r="I2599" s="185">
        <v>0</v>
      </c>
      <c r="J2599" s="185">
        <v>17</v>
      </c>
      <c r="K2599" s="185">
        <v>600</v>
      </c>
      <c r="L2599" s="185">
        <v>23.4</v>
      </c>
      <c r="M2599" s="186">
        <v>31.01</v>
      </c>
      <c r="N2599" s="187">
        <f>IF(Tabla2[[#This Row],[LECHE RETIRO DIA]]&lt;&gt;ISBLANK(Tabla2[[#This Row],[LECHE RETIRO DIA]]),SUM(Tabla2[[#This Row],[LECHE TANQUE DIA]:[LECHE RETIRO DIA]]),SUM(Tabla2[[#This Row],[LECHE TANQUE DIA]:[LECHE AUTOCONSUMO DIA]]))</f>
        <v>2429</v>
      </c>
      <c r="O2599" s="188">
        <f t="shared" si="562"/>
        <v>0.96335940716344171</v>
      </c>
      <c r="P2599" s="189">
        <f t="shared" si="563"/>
        <v>25.302083333333332</v>
      </c>
      <c r="Q2599" s="189">
        <f t="shared" si="564"/>
        <v>24.375</v>
      </c>
      <c r="R2599" s="189">
        <f t="shared" si="565"/>
        <v>4.7058823529411766</v>
      </c>
      <c r="S2599" s="189">
        <f t="shared" si="566"/>
        <v>4.0483333333333329</v>
      </c>
      <c r="T2599" s="189">
        <f t="shared" si="567"/>
        <v>6.25</v>
      </c>
      <c r="U2599" s="189">
        <f t="shared" si="568"/>
        <v>103.80341880341881</v>
      </c>
      <c r="V2599" s="189">
        <f t="shared" si="569"/>
        <v>4.1025641025641031</v>
      </c>
      <c r="W2599" s="189">
        <f>IFERROR(H2599/M2599,Tabla2[[#This Row],[CARGA PRODUCCION (ANIMALES/HA)]])</f>
        <v>3.1602708803611739</v>
      </c>
      <c r="X2599" s="190"/>
      <c r="Y2599" s="190"/>
      <c r="Z2599" s="190"/>
      <c r="AA2599" s="191"/>
      <c r="AB2599" s="188" t="str">
        <f t="shared" si="570"/>
        <v/>
      </c>
      <c r="AC2599" s="192" t="str">
        <f t="shared" si="571"/>
        <v/>
      </c>
      <c r="AD2599" s="185"/>
    </row>
    <row r="2600" spans="1:30">
      <c r="A2600" s="184">
        <v>45340</v>
      </c>
      <c r="B2600" s="7" t="s">
        <v>83</v>
      </c>
      <c r="C2600" s="185">
        <v>2186</v>
      </c>
      <c r="D2600" s="185">
        <v>100</v>
      </c>
      <c r="E2600" s="185">
        <v>9</v>
      </c>
      <c r="F2600" s="185"/>
      <c r="G2600" s="185">
        <v>109</v>
      </c>
      <c r="H2600" s="185">
        <v>117</v>
      </c>
      <c r="I2600" s="185">
        <v>0</v>
      </c>
      <c r="J2600" s="185">
        <v>25</v>
      </c>
      <c r="K2600" s="185">
        <v>680</v>
      </c>
      <c r="L2600" s="185">
        <v>29.8</v>
      </c>
      <c r="M2600" s="186">
        <v>36.590000000000003</v>
      </c>
      <c r="N2600" s="187">
        <f>IF(Tabla2[[#This Row],[LECHE RETIRO DIA]]&lt;&gt;ISBLANK(Tabla2[[#This Row],[LECHE RETIRO DIA]]),SUM(Tabla2[[#This Row],[LECHE TANQUE DIA]:[LECHE RETIRO DIA]]),SUM(Tabla2[[#This Row],[LECHE TANQUE DIA]:[LECHE AUTOCONSUMO DIA]]))</f>
        <v>2295</v>
      </c>
      <c r="O2600" s="188">
        <f t="shared" si="562"/>
        <v>0.95250544662309367</v>
      </c>
      <c r="P2600" s="189">
        <f t="shared" si="563"/>
        <v>21.055045871559631</v>
      </c>
      <c r="Q2600" s="189">
        <f t="shared" si="564"/>
        <v>20.055045871559631</v>
      </c>
      <c r="R2600" s="189">
        <f t="shared" si="565"/>
        <v>4</v>
      </c>
      <c r="S2600" s="189">
        <f t="shared" si="566"/>
        <v>3.375</v>
      </c>
      <c r="T2600" s="189">
        <f t="shared" si="567"/>
        <v>6.238532110091743</v>
      </c>
      <c r="U2600" s="189">
        <f t="shared" si="568"/>
        <v>77.013422818791938</v>
      </c>
      <c r="V2600" s="189">
        <f t="shared" si="569"/>
        <v>3.6577181208053688</v>
      </c>
      <c r="W2600" s="189">
        <f>IFERROR(H2600/M2600,Tabla2[[#This Row],[CARGA PRODUCCION (ANIMALES/HA)]])</f>
        <v>3.1975949713036345</v>
      </c>
      <c r="X2600" s="190">
        <f t="shared" ref="X2600:X2663" si="572">YEAR(A2600)</f>
        <v>2024</v>
      </c>
      <c r="Y2600" s="190">
        <f t="shared" ref="Y2600:Y2663" si="573">MONTH(A2600)</f>
        <v>2</v>
      </c>
      <c r="Z2600" s="190" t="e">
        <f t="shared" ref="Z2600:Z2663" ca="1" si="574">_xlfn.ISOWEEKNUM(A2600)</f>
        <v>#NAME?</v>
      </c>
      <c r="AA2600" s="191">
        <f t="shared" ref="AA2600:AA2663" si="575">IF(H2600&gt;0,H2600,G2600)</f>
        <v>117</v>
      </c>
      <c r="AB2600" s="188">
        <f t="shared" si="570"/>
        <v>0.93162393162393164</v>
      </c>
      <c r="AC2600" s="192">
        <f t="shared" si="571"/>
        <v>6.8376068376068355E-2</v>
      </c>
      <c r="AD2600" s="185"/>
    </row>
    <row r="2601" spans="1:30">
      <c r="A2601" s="184">
        <v>44975</v>
      </c>
      <c r="B2601" s="7" t="s">
        <v>85</v>
      </c>
      <c r="C2601" s="185">
        <v>1877</v>
      </c>
      <c r="D2601" s="185">
        <v>60</v>
      </c>
      <c r="E2601" s="185">
        <v>9</v>
      </c>
      <c r="F2601" s="185"/>
      <c r="G2601" s="185">
        <v>91</v>
      </c>
      <c r="H2601" s="185">
        <v>118</v>
      </c>
      <c r="I2601" s="185">
        <v>0</v>
      </c>
      <c r="J2601" s="185">
        <v>7</v>
      </c>
      <c r="K2601" s="185">
        <v>480</v>
      </c>
      <c r="L2601" s="185">
        <v>26.01</v>
      </c>
      <c r="M2601" s="186">
        <v>34.119999999999997</v>
      </c>
      <c r="N2601" s="187">
        <f>IF(Tabla2[[#This Row],[LECHE RETIRO DIA]]&lt;&gt;ISBLANK(Tabla2[[#This Row],[LECHE RETIRO DIA]]),SUM(Tabla2[[#This Row],[LECHE TANQUE DIA]:[LECHE RETIRO DIA]]),SUM(Tabla2[[#This Row],[LECHE TANQUE DIA]:[LECHE AUTOCONSUMO DIA]]))</f>
        <v>1946</v>
      </c>
      <c r="O2601" s="188">
        <f t="shared" si="562"/>
        <v>0.96454265159301134</v>
      </c>
      <c r="P2601" s="189">
        <f t="shared" si="563"/>
        <v>21.384615384615383</v>
      </c>
      <c r="Q2601" s="189">
        <f t="shared" si="564"/>
        <v>20.626373626373628</v>
      </c>
      <c r="R2601" s="189">
        <f t="shared" si="565"/>
        <v>8.5714285714285712</v>
      </c>
      <c r="S2601" s="189">
        <f t="shared" si="566"/>
        <v>4.0541666666666663</v>
      </c>
      <c r="T2601" s="189">
        <f t="shared" si="567"/>
        <v>5.2747252747252746</v>
      </c>
      <c r="U2601" s="189">
        <f t="shared" si="568"/>
        <v>74.817377931564778</v>
      </c>
      <c r="V2601" s="189">
        <f t="shared" si="569"/>
        <v>3.4986543637062666</v>
      </c>
      <c r="W2601" s="189">
        <f>IFERROR(H2601/M2601,Tabla2[[#This Row],[CARGA PRODUCCION (ANIMALES/HA)]])</f>
        <v>3.4583821805392736</v>
      </c>
      <c r="X2601" s="190">
        <f t="shared" si="572"/>
        <v>2023</v>
      </c>
      <c r="Y2601" s="190">
        <f t="shared" si="573"/>
        <v>2</v>
      </c>
      <c r="Z2601" s="190" t="e">
        <f t="shared" ca="1" si="574"/>
        <v>#NAME?</v>
      </c>
      <c r="AA2601" s="191">
        <f t="shared" si="575"/>
        <v>118</v>
      </c>
      <c r="AB2601" s="188">
        <f t="shared" si="570"/>
        <v>0.77118644067796616</v>
      </c>
      <c r="AC2601" s="192">
        <f t="shared" si="571"/>
        <v>0.22881355932203384</v>
      </c>
      <c r="AD2601" s="185"/>
    </row>
    <row r="2602" spans="1:30">
      <c r="A2602" s="184">
        <v>45340</v>
      </c>
      <c r="B2602" s="7" t="s">
        <v>88</v>
      </c>
      <c r="C2602" s="185">
        <v>820</v>
      </c>
      <c r="D2602" s="185">
        <v>40</v>
      </c>
      <c r="E2602" s="185">
        <v>5</v>
      </c>
      <c r="F2602" s="185"/>
      <c r="G2602" s="185">
        <v>44</v>
      </c>
      <c r="H2602" s="185">
        <v>46</v>
      </c>
      <c r="I2602" s="185">
        <v>2</v>
      </c>
      <c r="J2602" s="185">
        <v>8</v>
      </c>
      <c r="K2602" s="185">
        <v>180</v>
      </c>
      <c r="L2602" s="185">
        <v>14</v>
      </c>
      <c r="M2602" s="186">
        <v>15</v>
      </c>
      <c r="N2602" s="187">
        <f>IF(Tabla2[[#This Row],[LECHE RETIRO DIA]]&lt;&gt;ISBLANK(Tabla2[[#This Row],[LECHE RETIRO DIA]]),SUM(Tabla2[[#This Row],[LECHE TANQUE DIA]:[LECHE RETIRO DIA]]),SUM(Tabla2[[#This Row],[LECHE TANQUE DIA]:[LECHE AUTOCONSUMO DIA]]))</f>
        <v>865</v>
      </c>
      <c r="O2602" s="188">
        <f t="shared" si="562"/>
        <v>0.94797687861271673</v>
      </c>
      <c r="P2602" s="189">
        <f t="shared" si="563"/>
        <v>19.65909090909091</v>
      </c>
      <c r="Q2602" s="189">
        <f t="shared" si="564"/>
        <v>18.636363636363637</v>
      </c>
      <c r="R2602" s="189">
        <f t="shared" si="565"/>
        <v>5</v>
      </c>
      <c r="S2602" s="189">
        <f t="shared" si="566"/>
        <v>4.8055555555555554</v>
      </c>
      <c r="T2602" s="189">
        <f t="shared" si="567"/>
        <v>4.0909090909090908</v>
      </c>
      <c r="U2602" s="189">
        <f t="shared" si="568"/>
        <v>61.785714285714285</v>
      </c>
      <c r="V2602" s="189">
        <f t="shared" si="569"/>
        <v>3.1428571428571428</v>
      </c>
      <c r="W2602" s="189">
        <f>IFERROR(H2602/M2602,Tabla2[[#This Row],[CARGA PRODUCCION (ANIMALES/HA)]])</f>
        <v>3.0666666666666669</v>
      </c>
      <c r="X2602" s="190">
        <f t="shared" si="572"/>
        <v>2024</v>
      </c>
      <c r="Y2602" s="190">
        <f t="shared" si="573"/>
        <v>2</v>
      </c>
      <c r="Z2602" s="190" t="e">
        <f t="shared" ca="1" si="574"/>
        <v>#NAME?</v>
      </c>
      <c r="AA2602" s="191">
        <f t="shared" si="575"/>
        <v>46</v>
      </c>
      <c r="AB2602" s="188">
        <f t="shared" si="570"/>
        <v>0.95652173913043481</v>
      </c>
      <c r="AC2602" s="192">
        <f t="shared" si="571"/>
        <v>4.3478260869565188E-2</v>
      </c>
      <c r="AD2602" s="185"/>
    </row>
    <row r="2603" spans="1:30">
      <c r="A2603" s="184">
        <v>45341</v>
      </c>
      <c r="B2603" s="7" t="s">
        <v>81</v>
      </c>
      <c r="C2603" s="185">
        <v>2288</v>
      </c>
      <c r="D2603" s="185">
        <v>80</v>
      </c>
      <c r="E2603" s="185">
        <v>9</v>
      </c>
      <c r="F2603" s="185"/>
      <c r="G2603" s="185">
        <v>96</v>
      </c>
      <c r="H2603" s="185">
        <v>98</v>
      </c>
      <c r="I2603" s="185">
        <v>0</v>
      </c>
      <c r="J2603" s="185">
        <v>17</v>
      </c>
      <c r="K2603" s="185">
        <v>600</v>
      </c>
      <c r="L2603" s="185">
        <v>23.4</v>
      </c>
      <c r="M2603" s="186">
        <v>31.01</v>
      </c>
      <c r="N2603" s="187">
        <f>IF(Tabla2[[#This Row],[LECHE RETIRO DIA]]&lt;&gt;ISBLANK(Tabla2[[#This Row],[LECHE RETIRO DIA]]),SUM(Tabla2[[#This Row],[LECHE TANQUE DIA]:[LECHE RETIRO DIA]]),SUM(Tabla2[[#This Row],[LECHE TANQUE DIA]:[LECHE AUTOCONSUMO DIA]]))</f>
        <v>2377</v>
      </c>
      <c r="O2603" s="188">
        <f t="shared" si="562"/>
        <v>0.96255784602440053</v>
      </c>
      <c r="P2603" s="189">
        <f t="shared" si="563"/>
        <v>24.760416666666668</v>
      </c>
      <c r="Q2603" s="189">
        <f t="shared" si="564"/>
        <v>23.833333333333332</v>
      </c>
      <c r="R2603" s="189">
        <f t="shared" si="565"/>
        <v>4.7058823529411766</v>
      </c>
      <c r="S2603" s="189">
        <f t="shared" si="566"/>
        <v>3.9616666666666664</v>
      </c>
      <c r="T2603" s="189">
        <f t="shared" si="567"/>
        <v>6.25</v>
      </c>
      <c r="U2603" s="189">
        <f t="shared" si="568"/>
        <v>101.58119658119659</v>
      </c>
      <c r="V2603" s="189">
        <f t="shared" si="569"/>
        <v>4.1025641025641031</v>
      </c>
      <c r="W2603" s="189">
        <f>IFERROR(H2603/M2603,Tabla2[[#This Row],[CARGA PRODUCCION (ANIMALES/HA)]])</f>
        <v>3.1602708803611739</v>
      </c>
      <c r="X2603" s="190">
        <f t="shared" si="572"/>
        <v>2024</v>
      </c>
      <c r="Y2603" s="190">
        <f t="shared" si="573"/>
        <v>2</v>
      </c>
      <c r="Z2603" s="190" t="e">
        <f t="shared" ca="1" si="574"/>
        <v>#NAME?</v>
      </c>
      <c r="AA2603" s="191">
        <f t="shared" si="575"/>
        <v>98</v>
      </c>
      <c r="AB2603" s="188">
        <f t="shared" si="570"/>
        <v>0.97959183673469385</v>
      </c>
      <c r="AC2603" s="192">
        <f t="shared" si="571"/>
        <v>2.0408163265306145E-2</v>
      </c>
      <c r="AD2603" s="185"/>
    </row>
    <row r="2604" spans="1:30">
      <c r="A2604" s="184">
        <v>45341</v>
      </c>
      <c r="B2604" s="7" t="s">
        <v>83</v>
      </c>
      <c r="C2604" s="185">
        <v>2150</v>
      </c>
      <c r="D2604" s="185">
        <v>100</v>
      </c>
      <c r="E2604" s="185">
        <v>9</v>
      </c>
      <c r="F2604" s="185"/>
      <c r="G2604" s="185">
        <v>109</v>
      </c>
      <c r="H2604" s="185">
        <v>117</v>
      </c>
      <c r="I2604" s="185">
        <v>0</v>
      </c>
      <c r="J2604" s="185">
        <v>25</v>
      </c>
      <c r="K2604" s="185">
        <v>680</v>
      </c>
      <c r="L2604" s="185">
        <v>29.8</v>
      </c>
      <c r="M2604" s="186">
        <v>36.590000000000003</v>
      </c>
      <c r="N2604" s="187">
        <f>IF(Tabla2[[#This Row],[LECHE RETIRO DIA]]&lt;&gt;ISBLANK(Tabla2[[#This Row],[LECHE RETIRO DIA]]),SUM(Tabla2[[#This Row],[LECHE TANQUE DIA]:[LECHE RETIRO DIA]]),SUM(Tabla2[[#This Row],[LECHE TANQUE DIA]:[LECHE AUTOCONSUMO DIA]]))</f>
        <v>2259</v>
      </c>
      <c r="O2604" s="188">
        <f t="shared" si="562"/>
        <v>0.95174856131031427</v>
      </c>
      <c r="P2604" s="189">
        <f t="shared" si="563"/>
        <v>20.724770642201836</v>
      </c>
      <c r="Q2604" s="189">
        <f t="shared" si="564"/>
        <v>19.724770642201836</v>
      </c>
      <c r="R2604" s="189">
        <f t="shared" si="565"/>
        <v>4</v>
      </c>
      <c r="S2604" s="189">
        <f t="shared" si="566"/>
        <v>3.322058823529412</v>
      </c>
      <c r="T2604" s="189">
        <f t="shared" si="567"/>
        <v>6.238532110091743</v>
      </c>
      <c r="U2604" s="189">
        <f t="shared" si="568"/>
        <v>75.805369127516784</v>
      </c>
      <c r="V2604" s="189">
        <f t="shared" si="569"/>
        <v>3.6577181208053688</v>
      </c>
      <c r="W2604" s="189">
        <f>IFERROR(H2604/M2604,Tabla2[[#This Row],[CARGA PRODUCCION (ANIMALES/HA)]])</f>
        <v>3.1975949713036345</v>
      </c>
      <c r="X2604" s="190">
        <f t="shared" si="572"/>
        <v>2024</v>
      </c>
      <c r="Y2604" s="190">
        <f t="shared" si="573"/>
        <v>2</v>
      </c>
      <c r="Z2604" s="190" t="e">
        <f t="shared" ca="1" si="574"/>
        <v>#NAME?</v>
      </c>
      <c r="AA2604" s="191">
        <f t="shared" si="575"/>
        <v>117</v>
      </c>
      <c r="AB2604" s="188">
        <f t="shared" si="570"/>
        <v>0.93162393162393164</v>
      </c>
      <c r="AC2604" s="192">
        <f t="shared" si="571"/>
        <v>6.8376068376068355E-2</v>
      </c>
      <c r="AD2604" s="185"/>
    </row>
    <row r="2605" spans="1:30">
      <c r="A2605" s="184">
        <v>45341</v>
      </c>
      <c r="B2605" s="7" t="s">
        <v>85</v>
      </c>
      <c r="C2605" s="185">
        <v>2011</v>
      </c>
      <c r="D2605" s="185">
        <v>60</v>
      </c>
      <c r="E2605" s="185">
        <v>9</v>
      </c>
      <c r="F2605" s="185"/>
      <c r="G2605" s="185">
        <v>91</v>
      </c>
      <c r="H2605" s="185">
        <v>118</v>
      </c>
      <c r="I2605" s="185">
        <v>0</v>
      </c>
      <c r="J2605" s="185">
        <v>7</v>
      </c>
      <c r="K2605" s="185">
        <v>480</v>
      </c>
      <c r="L2605" s="185">
        <v>26.01</v>
      </c>
      <c r="M2605" s="186">
        <v>34.119999999999997</v>
      </c>
      <c r="N2605" s="187">
        <f>IF(Tabla2[[#This Row],[LECHE RETIRO DIA]]&lt;&gt;ISBLANK(Tabla2[[#This Row],[LECHE RETIRO DIA]]),SUM(Tabla2[[#This Row],[LECHE TANQUE DIA]:[LECHE RETIRO DIA]]),SUM(Tabla2[[#This Row],[LECHE TANQUE DIA]:[LECHE AUTOCONSUMO DIA]]))</f>
        <v>2080</v>
      </c>
      <c r="O2605" s="188">
        <f t="shared" si="562"/>
        <v>0.96682692307692308</v>
      </c>
      <c r="P2605" s="189">
        <f t="shared" si="563"/>
        <v>22.857142857142858</v>
      </c>
      <c r="Q2605" s="189">
        <f t="shared" si="564"/>
        <v>22.098901098901099</v>
      </c>
      <c r="R2605" s="189">
        <f t="shared" si="565"/>
        <v>8.5714285714285712</v>
      </c>
      <c r="S2605" s="189">
        <f t="shared" si="566"/>
        <v>4.333333333333333</v>
      </c>
      <c r="T2605" s="189">
        <f t="shared" si="567"/>
        <v>5.2747252747252746</v>
      </c>
      <c r="U2605" s="189">
        <f t="shared" si="568"/>
        <v>79.969242599000381</v>
      </c>
      <c r="V2605" s="189">
        <f t="shared" si="569"/>
        <v>3.4986543637062666</v>
      </c>
      <c r="W2605" s="189">
        <f>IFERROR(H2605/M2605,Tabla2[[#This Row],[CARGA PRODUCCION (ANIMALES/HA)]])</f>
        <v>3.4583821805392736</v>
      </c>
      <c r="X2605" s="190">
        <f t="shared" si="572"/>
        <v>2024</v>
      </c>
      <c r="Y2605" s="190">
        <f t="shared" si="573"/>
        <v>2</v>
      </c>
      <c r="Z2605" s="190" t="e">
        <f t="shared" ca="1" si="574"/>
        <v>#NAME?</v>
      </c>
      <c r="AA2605" s="191">
        <f t="shared" si="575"/>
        <v>118</v>
      </c>
      <c r="AB2605" s="188">
        <f t="shared" si="570"/>
        <v>0.77118644067796616</v>
      </c>
      <c r="AC2605" s="192">
        <f t="shared" si="571"/>
        <v>0.22881355932203384</v>
      </c>
      <c r="AD2605" s="185"/>
    </row>
    <row r="2606" spans="1:30">
      <c r="A2606" s="184">
        <v>45341</v>
      </c>
      <c r="B2606" s="7" t="s">
        <v>88</v>
      </c>
      <c r="C2606" s="7">
        <v>855</v>
      </c>
      <c r="D2606" s="185">
        <v>40</v>
      </c>
      <c r="E2606" s="185">
        <v>9</v>
      </c>
      <c r="F2606" s="185"/>
      <c r="G2606" s="185">
        <v>44</v>
      </c>
      <c r="H2606" s="185">
        <v>46</v>
      </c>
      <c r="I2606" s="185">
        <v>2</v>
      </c>
      <c r="J2606" s="185">
        <v>8</v>
      </c>
      <c r="K2606" s="185">
        <v>180</v>
      </c>
      <c r="L2606" s="185">
        <v>14</v>
      </c>
      <c r="M2606" s="186">
        <v>15</v>
      </c>
      <c r="N2606" s="187">
        <f>IF(Tabla2[[#This Row],[LECHE RETIRO DIA]]&lt;&gt;ISBLANK(Tabla2[[#This Row],[LECHE RETIRO DIA]]),SUM(Tabla2[[#This Row],[LECHE TANQUE DIA]:[LECHE RETIRO DIA]]),SUM(Tabla2[[#This Row],[LECHE TANQUE DIA]:[LECHE AUTOCONSUMO DIA]]))</f>
        <v>904</v>
      </c>
      <c r="O2606" s="188">
        <f t="shared" si="562"/>
        <v>0.94579646017699115</v>
      </c>
      <c r="P2606" s="189">
        <f t="shared" si="563"/>
        <v>20.545454545454547</v>
      </c>
      <c r="Q2606" s="189">
        <f t="shared" si="564"/>
        <v>19.431818181818183</v>
      </c>
      <c r="R2606" s="189">
        <f t="shared" si="565"/>
        <v>5</v>
      </c>
      <c r="S2606" s="189">
        <f t="shared" si="566"/>
        <v>5.0222222222222221</v>
      </c>
      <c r="T2606" s="189">
        <f t="shared" si="567"/>
        <v>4.0909090909090908</v>
      </c>
      <c r="U2606" s="189">
        <f t="shared" si="568"/>
        <v>64.571428571428569</v>
      </c>
      <c r="V2606" s="189">
        <f t="shared" si="569"/>
        <v>3.1428571428571428</v>
      </c>
      <c r="W2606" s="189">
        <f>IFERROR(H2606/M2606,Tabla2[[#This Row],[CARGA PRODUCCION (ANIMALES/HA)]])</f>
        <v>3.0666666666666669</v>
      </c>
      <c r="X2606" s="190">
        <f t="shared" si="572"/>
        <v>2024</v>
      </c>
      <c r="Y2606" s="190">
        <f t="shared" si="573"/>
        <v>2</v>
      </c>
      <c r="Z2606" s="190" t="e">
        <f t="shared" ca="1" si="574"/>
        <v>#NAME?</v>
      </c>
      <c r="AA2606" s="191">
        <f t="shared" si="575"/>
        <v>46</v>
      </c>
      <c r="AB2606" s="188">
        <f t="shared" si="570"/>
        <v>0.95652173913043481</v>
      </c>
      <c r="AC2606" s="192">
        <f t="shared" si="571"/>
        <v>4.3478260869565188E-2</v>
      </c>
      <c r="AD2606" s="185"/>
    </row>
    <row r="2607" spans="1:30">
      <c r="A2607" s="184">
        <v>45342</v>
      </c>
      <c r="B2607" s="7" t="s">
        <v>81</v>
      </c>
      <c r="C2607" s="185">
        <v>2340</v>
      </c>
      <c r="D2607" s="185">
        <v>80</v>
      </c>
      <c r="E2607" s="185">
        <v>9</v>
      </c>
      <c r="F2607" s="185"/>
      <c r="G2607" s="185">
        <v>97</v>
      </c>
      <c r="H2607" s="185">
        <v>99</v>
      </c>
      <c r="I2607" s="185">
        <v>0</v>
      </c>
      <c r="J2607" s="185">
        <v>17</v>
      </c>
      <c r="K2607" s="185">
        <v>600</v>
      </c>
      <c r="L2607" s="185">
        <v>23.4</v>
      </c>
      <c r="M2607" s="186">
        <v>31.01</v>
      </c>
      <c r="N2607" s="187">
        <f>IF(Tabla2[[#This Row],[LECHE RETIRO DIA]]&lt;&gt;ISBLANK(Tabla2[[#This Row],[LECHE RETIRO DIA]]),SUM(Tabla2[[#This Row],[LECHE TANQUE DIA]:[LECHE RETIRO DIA]]),SUM(Tabla2[[#This Row],[LECHE TANQUE DIA]:[LECHE AUTOCONSUMO DIA]]))</f>
        <v>2429</v>
      </c>
      <c r="O2607" s="188">
        <f t="shared" si="562"/>
        <v>0.96335940716344171</v>
      </c>
      <c r="P2607" s="189">
        <f t="shared" si="563"/>
        <v>25.041237113402062</v>
      </c>
      <c r="Q2607" s="189">
        <f t="shared" si="564"/>
        <v>24.123711340206185</v>
      </c>
      <c r="R2607" s="189">
        <f t="shared" si="565"/>
        <v>4.7058823529411766</v>
      </c>
      <c r="S2607" s="189">
        <f t="shared" si="566"/>
        <v>4.0483333333333329</v>
      </c>
      <c r="T2607" s="189">
        <f t="shared" si="567"/>
        <v>6.1855670103092786</v>
      </c>
      <c r="U2607" s="189">
        <f t="shared" si="568"/>
        <v>103.80341880341881</v>
      </c>
      <c r="V2607" s="189">
        <f t="shared" si="569"/>
        <v>4.1452991452991457</v>
      </c>
      <c r="W2607" s="189">
        <f>IFERROR(H2607/M2607,Tabla2[[#This Row],[CARGA PRODUCCION (ANIMALES/HA)]])</f>
        <v>3.1925185424056752</v>
      </c>
      <c r="X2607" s="190">
        <f t="shared" si="572"/>
        <v>2024</v>
      </c>
      <c r="Y2607" s="190">
        <f t="shared" si="573"/>
        <v>2</v>
      </c>
      <c r="Z2607" s="190" t="e">
        <f t="shared" ca="1" si="574"/>
        <v>#NAME?</v>
      </c>
      <c r="AA2607" s="191">
        <f t="shared" si="575"/>
        <v>99</v>
      </c>
      <c r="AB2607" s="188">
        <f t="shared" si="570"/>
        <v>0.97979797979797978</v>
      </c>
      <c r="AC2607" s="192">
        <f t="shared" si="571"/>
        <v>2.0202020202020221E-2</v>
      </c>
      <c r="AD2607" s="185"/>
    </row>
    <row r="2608" spans="1:30">
      <c r="A2608" s="184">
        <v>45342</v>
      </c>
      <c r="B2608" s="7" t="s">
        <v>83</v>
      </c>
      <c r="C2608" s="185">
        <v>2136</v>
      </c>
      <c r="D2608" s="185">
        <v>100</v>
      </c>
      <c r="E2608" s="185">
        <v>9</v>
      </c>
      <c r="F2608" s="185"/>
      <c r="G2608" s="185">
        <v>108</v>
      </c>
      <c r="H2608" s="185">
        <v>117</v>
      </c>
      <c r="I2608" s="185">
        <v>0</v>
      </c>
      <c r="J2608" s="185">
        <v>25</v>
      </c>
      <c r="K2608" s="185">
        <v>680</v>
      </c>
      <c r="L2608" s="185">
        <v>29.8</v>
      </c>
      <c r="M2608" s="186">
        <v>36.590000000000003</v>
      </c>
      <c r="N2608" s="187">
        <f>IF(Tabla2[[#This Row],[LECHE RETIRO DIA]]&lt;&gt;ISBLANK(Tabla2[[#This Row],[LECHE RETIRO DIA]]),SUM(Tabla2[[#This Row],[LECHE TANQUE DIA]:[LECHE RETIRO DIA]]),SUM(Tabla2[[#This Row],[LECHE TANQUE DIA]:[LECHE AUTOCONSUMO DIA]]))</f>
        <v>2245</v>
      </c>
      <c r="O2608" s="188">
        <f t="shared" si="562"/>
        <v>0.9514476614699332</v>
      </c>
      <c r="P2608" s="189">
        <f t="shared" si="563"/>
        <v>20.787037037037038</v>
      </c>
      <c r="Q2608" s="189">
        <f t="shared" si="564"/>
        <v>19.777777777777779</v>
      </c>
      <c r="R2608" s="189">
        <f t="shared" si="565"/>
        <v>4</v>
      </c>
      <c r="S2608" s="189">
        <f t="shared" si="566"/>
        <v>3.3014705882352939</v>
      </c>
      <c r="T2608" s="189">
        <f t="shared" si="567"/>
        <v>6.2962962962962967</v>
      </c>
      <c r="U2608" s="189">
        <f t="shared" si="568"/>
        <v>75.335570469798654</v>
      </c>
      <c r="V2608" s="189">
        <f t="shared" si="569"/>
        <v>3.6241610738255035</v>
      </c>
      <c r="W2608" s="189">
        <f>IFERROR(H2608/M2608,Tabla2[[#This Row],[CARGA PRODUCCION (ANIMALES/HA)]])</f>
        <v>3.1975949713036345</v>
      </c>
      <c r="X2608" s="190">
        <f t="shared" si="572"/>
        <v>2024</v>
      </c>
      <c r="Y2608" s="190">
        <f t="shared" si="573"/>
        <v>2</v>
      </c>
      <c r="Z2608" s="190" t="e">
        <f t="shared" ca="1" si="574"/>
        <v>#NAME?</v>
      </c>
      <c r="AA2608" s="191">
        <f t="shared" si="575"/>
        <v>117</v>
      </c>
      <c r="AB2608" s="188">
        <f t="shared" si="570"/>
        <v>0.92307692307692313</v>
      </c>
      <c r="AC2608" s="192">
        <f t="shared" si="571"/>
        <v>7.6923076923076872E-2</v>
      </c>
      <c r="AD2608" s="185"/>
    </row>
    <row r="2609" spans="1:30">
      <c r="A2609" s="184">
        <v>45342</v>
      </c>
      <c r="B2609" s="7" t="s">
        <v>85</v>
      </c>
      <c r="C2609" s="185">
        <v>1940</v>
      </c>
      <c r="D2609" s="185">
        <v>60</v>
      </c>
      <c r="E2609" s="185">
        <v>9</v>
      </c>
      <c r="F2609" s="185"/>
      <c r="G2609" s="185">
        <v>94</v>
      </c>
      <c r="H2609" s="185">
        <v>118</v>
      </c>
      <c r="I2609" s="185">
        <v>0</v>
      </c>
      <c r="J2609" s="185">
        <v>7</v>
      </c>
      <c r="K2609" s="185">
        <v>480</v>
      </c>
      <c r="L2609" s="185">
        <v>26.01</v>
      </c>
      <c r="M2609" s="186">
        <v>34.119999999999997</v>
      </c>
      <c r="N2609" s="187">
        <f>IF(Tabla2[[#This Row],[LECHE RETIRO DIA]]&lt;&gt;ISBLANK(Tabla2[[#This Row],[LECHE RETIRO DIA]]),SUM(Tabla2[[#This Row],[LECHE TANQUE DIA]:[LECHE RETIRO DIA]]),SUM(Tabla2[[#This Row],[LECHE TANQUE DIA]:[LECHE AUTOCONSUMO DIA]]))</f>
        <v>2009</v>
      </c>
      <c r="O2609" s="188">
        <f t="shared" si="562"/>
        <v>0.9656545545047287</v>
      </c>
      <c r="P2609" s="189">
        <f t="shared" si="563"/>
        <v>21.372340425531913</v>
      </c>
      <c r="Q2609" s="189">
        <f t="shared" si="564"/>
        <v>20.638297872340427</v>
      </c>
      <c r="R2609" s="189">
        <f t="shared" si="565"/>
        <v>8.5714285714285712</v>
      </c>
      <c r="S2609" s="189">
        <f t="shared" si="566"/>
        <v>4.1854166666666668</v>
      </c>
      <c r="T2609" s="189">
        <f t="shared" si="567"/>
        <v>5.1063829787234045</v>
      </c>
      <c r="U2609" s="189">
        <f t="shared" si="568"/>
        <v>77.2395232602845</v>
      </c>
      <c r="V2609" s="189">
        <f t="shared" si="569"/>
        <v>3.613994617454825</v>
      </c>
      <c r="W2609" s="189">
        <f>IFERROR(H2609/M2609,Tabla2[[#This Row],[CARGA PRODUCCION (ANIMALES/HA)]])</f>
        <v>3.4583821805392736</v>
      </c>
      <c r="X2609" s="190">
        <f t="shared" si="572"/>
        <v>2024</v>
      </c>
      <c r="Y2609" s="190">
        <f t="shared" si="573"/>
        <v>2</v>
      </c>
      <c r="Z2609" s="190" t="e">
        <f t="shared" ca="1" si="574"/>
        <v>#NAME?</v>
      </c>
      <c r="AA2609" s="191">
        <f t="shared" si="575"/>
        <v>118</v>
      </c>
      <c r="AB2609" s="188">
        <f t="shared" si="570"/>
        <v>0.79661016949152541</v>
      </c>
      <c r="AC2609" s="192">
        <f t="shared" si="571"/>
        <v>0.20338983050847459</v>
      </c>
      <c r="AD2609" s="185"/>
    </row>
    <row r="2610" spans="1:30">
      <c r="A2610" s="184">
        <v>45342</v>
      </c>
      <c r="B2610" s="7" t="s">
        <v>88</v>
      </c>
      <c r="C2610" s="185">
        <v>812</v>
      </c>
      <c r="D2610" s="185">
        <v>40</v>
      </c>
      <c r="E2610" s="185">
        <v>5</v>
      </c>
      <c r="F2610" s="185"/>
      <c r="G2610" s="185">
        <v>44</v>
      </c>
      <c r="H2610" s="185">
        <v>46</v>
      </c>
      <c r="I2610" s="185">
        <v>2</v>
      </c>
      <c r="J2610" s="185">
        <v>8</v>
      </c>
      <c r="K2610" s="185">
        <v>180</v>
      </c>
      <c r="L2610" s="185">
        <v>14</v>
      </c>
      <c r="M2610" s="186">
        <v>15</v>
      </c>
      <c r="N2610" s="187">
        <f>IF(Tabla2[[#This Row],[LECHE RETIRO DIA]]&lt;&gt;ISBLANK(Tabla2[[#This Row],[LECHE RETIRO DIA]]),SUM(Tabla2[[#This Row],[LECHE TANQUE DIA]:[LECHE RETIRO DIA]]),SUM(Tabla2[[#This Row],[LECHE TANQUE DIA]:[LECHE AUTOCONSUMO DIA]]))</f>
        <v>857</v>
      </c>
      <c r="O2610" s="188">
        <f t="shared" si="562"/>
        <v>0.94749124854142353</v>
      </c>
      <c r="P2610" s="189">
        <f t="shared" si="563"/>
        <v>19.477272727272727</v>
      </c>
      <c r="Q2610" s="189">
        <f t="shared" si="564"/>
        <v>18.454545454545453</v>
      </c>
      <c r="R2610" s="189">
        <f t="shared" si="565"/>
        <v>5</v>
      </c>
      <c r="S2610" s="189">
        <f t="shared" si="566"/>
        <v>4.7611111111111111</v>
      </c>
      <c r="T2610" s="189">
        <f t="shared" si="567"/>
        <v>4.0909090909090908</v>
      </c>
      <c r="U2610" s="189">
        <f t="shared" si="568"/>
        <v>61.214285714285715</v>
      </c>
      <c r="V2610" s="189">
        <f t="shared" si="569"/>
        <v>3.1428571428571428</v>
      </c>
      <c r="W2610" s="189">
        <f>IFERROR(H2610/M2610,Tabla2[[#This Row],[CARGA PRODUCCION (ANIMALES/HA)]])</f>
        <v>3.0666666666666669</v>
      </c>
      <c r="X2610" s="190">
        <f t="shared" si="572"/>
        <v>2024</v>
      </c>
      <c r="Y2610" s="190">
        <f t="shared" si="573"/>
        <v>2</v>
      </c>
      <c r="Z2610" s="190" t="e">
        <f t="shared" ca="1" si="574"/>
        <v>#NAME?</v>
      </c>
      <c r="AA2610" s="191">
        <f t="shared" si="575"/>
        <v>46</v>
      </c>
      <c r="AB2610" s="188">
        <f t="shared" si="570"/>
        <v>0.95652173913043481</v>
      </c>
      <c r="AC2610" s="192">
        <f t="shared" si="571"/>
        <v>4.3478260869565188E-2</v>
      </c>
      <c r="AD2610" s="185"/>
    </row>
    <row r="2611" spans="1:30">
      <c r="A2611" s="6">
        <v>45343</v>
      </c>
      <c r="B2611" s="7" t="s">
        <v>81</v>
      </c>
      <c r="C2611" s="185">
        <v>2349</v>
      </c>
      <c r="D2611" s="185">
        <v>80</v>
      </c>
      <c r="E2611" s="185">
        <v>9</v>
      </c>
      <c r="F2611" s="185"/>
      <c r="G2611" s="185">
        <v>98</v>
      </c>
      <c r="H2611" s="185">
        <v>100</v>
      </c>
      <c r="I2611" s="185">
        <v>0</v>
      </c>
      <c r="J2611" s="185">
        <v>17</v>
      </c>
      <c r="K2611" s="185">
        <v>600</v>
      </c>
      <c r="L2611" s="185">
        <v>23.4</v>
      </c>
      <c r="M2611" s="186">
        <v>31.01</v>
      </c>
      <c r="N2611" s="187">
        <f>IF(Tabla2[[#This Row],[LECHE RETIRO DIA]]&lt;&gt;ISBLANK(Tabla2[[#This Row],[LECHE RETIRO DIA]]),SUM(Tabla2[[#This Row],[LECHE TANQUE DIA]:[LECHE RETIRO DIA]]),SUM(Tabla2[[#This Row],[LECHE TANQUE DIA]:[LECHE AUTOCONSUMO DIA]]))</f>
        <v>2438</v>
      </c>
      <c r="O2611" s="188">
        <f t="shared" si="562"/>
        <v>0.96349466776045944</v>
      </c>
      <c r="P2611" s="189">
        <f t="shared" si="563"/>
        <v>24.877551020408163</v>
      </c>
      <c r="Q2611" s="189">
        <f t="shared" si="564"/>
        <v>23.969387755102041</v>
      </c>
      <c r="R2611" s="189">
        <f t="shared" si="565"/>
        <v>4.7058823529411766</v>
      </c>
      <c r="S2611" s="189">
        <f t="shared" si="566"/>
        <v>4.0633333333333335</v>
      </c>
      <c r="T2611" s="189">
        <f t="shared" si="567"/>
        <v>6.1224489795918364</v>
      </c>
      <c r="U2611" s="189">
        <f t="shared" si="568"/>
        <v>104.18803418803419</v>
      </c>
      <c r="V2611" s="189">
        <f t="shared" si="569"/>
        <v>4.1880341880341883</v>
      </c>
      <c r="W2611" s="189">
        <f>IFERROR(H2611/M2611,Tabla2[[#This Row],[CARGA PRODUCCION (ANIMALES/HA)]])</f>
        <v>3.224766204450177</v>
      </c>
      <c r="X2611" s="190">
        <f t="shared" si="572"/>
        <v>2024</v>
      </c>
      <c r="Y2611" s="190">
        <f t="shared" si="573"/>
        <v>2</v>
      </c>
      <c r="Z2611" s="190" t="e">
        <f t="shared" ca="1" si="574"/>
        <v>#NAME?</v>
      </c>
      <c r="AA2611" s="191">
        <f t="shared" si="575"/>
        <v>100</v>
      </c>
      <c r="AB2611" s="188">
        <f t="shared" si="570"/>
        <v>0.98</v>
      </c>
      <c r="AC2611" s="192">
        <f t="shared" si="571"/>
        <v>2.0000000000000018E-2</v>
      </c>
      <c r="AD2611" s="185"/>
    </row>
    <row r="2612" spans="1:30">
      <c r="A2612" s="184">
        <v>45343</v>
      </c>
      <c r="B2612" s="7" t="s">
        <v>83</v>
      </c>
      <c r="C2612" s="185">
        <v>2182</v>
      </c>
      <c r="D2612" s="185">
        <v>100</v>
      </c>
      <c r="E2612" s="185">
        <v>9</v>
      </c>
      <c r="F2612" s="185"/>
      <c r="G2612" s="185">
        <v>108</v>
      </c>
      <c r="H2612" s="185">
        <v>117</v>
      </c>
      <c r="I2612" s="185">
        <v>0</v>
      </c>
      <c r="J2612" s="185">
        <v>25</v>
      </c>
      <c r="K2612" s="185">
        <v>680</v>
      </c>
      <c r="L2612" s="185">
        <v>29.8</v>
      </c>
      <c r="M2612" s="186">
        <v>36.590000000000003</v>
      </c>
      <c r="N2612" s="187">
        <f>IF(Tabla2[[#This Row],[LECHE RETIRO DIA]]&lt;&gt;ISBLANK(Tabla2[[#This Row],[LECHE RETIRO DIA]]),SUM(Tabla2[[#This Row],[LECHE TANQUE DIA]:[LECHE RETIRO DIA]]),SUM(Tabla2[[#This Row],[LECHE TANQUE DIA]:[LECHE AUTOCONSUMO DIA]]))</f>
        <v>2291</v>
      </c>
      <c r="O2612" s="188">
        <f t="shared" si="562"/>
        <v>0.95242252291575735</v>
      </c>
      <c r="P2612" s="189">
        <f t="shared" si="563"/>
        <v>21.212962962962962</v>
      </c>
      <c r="Q2612" s="189">
        <f t="shared" si="564"/>
        <v>20.203703703703702</v>
      </c>
      <c r="R2612" s="189">
        <f t="shared" si="565"/>
        <v>4</v>
      </c>
      <c r="S2612" s="189">
        <f t="shared" si="566"/>
        <v>3.3691176470588236</v>
      </c>
      <c r="T2612" s="189">
        <f t="shared" si="567"/>
        <v>6.2962962962962967</v>
      </c>
      <c r="U2612" s="189">
        <f t="shared" si="568"/>
        <v>76.879194630872476</v>
      </c>
      <c r="V2612" s="189">
        <f t="shared" si="569"/>
        <v>3.6241610738255035</v>
      </c>
      <c r="W2612" s="189">
        <f>IFERROR(H2612/M2612,Tabla2[[#This Row],[CARGA PRODUCCION (ANIMALES/HA)]])</f>
        <v>3.1975949713036345</v>
      </c>
      <c r="X2612" s="190">
        <f t="shared" si="572"/>
        <v>2024</v>
      </c>
      <c r="Y2612" s="190">
        <f t="shared" si="573"/>
        <v>2</v>
      </c>
      <c r="Z2612" s="190" t="e">
        <f t="shared" ca="1" si="574"/>
        <v>#NAME?</v>
      </c>
      <c r="AA2612" s="191">
        <f t="shared" si="575"/>
        <v>117</v>
      </c>
      <c r="AB2612" s="188">
        <f t="shared" si="570"/>
        <v>0.92307692307692313</v>
      </c>
      <c r="AC2612" s="192">
        <f t="shared" si="571"/>
        <v>7.6923076923076872E-2</v>
      </c>
      <c r="AD2612" s="185"/>
    </row>
    <row r="2613" spans="1:30">
      <c r="A2613" s="6">
        <v>45343</v>
      </c>
      <c r="B2613" s="7" t="s">
        <v>85</v>
      </c>
      <c r="C2613" s="185">
        <v>1928</v>
      </c>
      <c r="D2613" s="185">
        <v>60</v>
      </c>
      <c r="E2613" s="185">
        <v>9</v>
      </c>
      <c r="F2613" s="185"/>
      <c r="G2613" s="185">
        <v>94</v>
      </c>
      <c r="H2613" s="185">
        <v>118</v>
      </c>
      <c r="I2613" s="185">
        <v>0</v>
      </c>
      <c r="J2613" s="185">
        <v>7</v>
      </c>
      <c r="K2613" s="185">
        <v>480</v>
      </c>
      <c r="L2613" s="185">
        <v>26.01</v>
      </c>
      <c r="M2613" s="186">
        <v>34.119999999999997</v>
      </c>
      <c r="N2613" s="187">
        <f>IF(Tabla2[[#This Row],[LECHE RETIRO DIA]]&lt;&gt;ISBLANK(Tabla2[[#This Row],[LECHE RETIRO DIA]]),SUM(Tabla2[[#This Row],[LECHE TANQUE DIA]:[LECHE RETIRO DIA]]),SUM(Tabla2[[#This Row],[LECHE TANQUE DIA]:[LECHE AUTOCONSUMO DIA]]))</f>
        <v>1997</v>
      </c>
      <c r="O2613" s="188">
        <f t="shared" si="562"/>
        <v>0.96544817225838753</v>
      </c>
      <c r="P2613" s="189">
        <f t="shared" si="563"/>
        <v>21.24468085106383</v>
      </c>
      <c r="Q2613" s="189">
        <f t="shared" si="564"/>
        <v>20.51063829787234</v>
      </c>
      <c r="R2613" s="189">
        <f t="shared" si="565"/>
        <v>8.5714285714285712</v>
      </c>
      <c r="S2613" s="189">
        <f t="shared" si="566"/>
        <v>4.1604166666666664</v>
      </c>
      <c r="T2613" s="189">
        <f t="shared" si="567"/>
        <v>5.1063829787234045</v>
      </c>
      <c r="U2613" s="189">
        <f t="shared" si="568"/>
        <v>76.778162245290275</v>
      </c>
      <c r="V2613" s="189">
        <f t="shared" si="569"/>
        <v>3.613994617454825</v>
      </c>
      <c r="W2613" s="189">
        <f>IFERROR(H2613/M2613,Tabla2[[#This Row],[CARGA PRODUCCION (ANIMALES/HA)]])</f>
        <v>3.4583821805392736</v>
      </c>
      <c r="X2613" s="190">
        <f t="shared" si="572"/>
        <v>2024</v>
      </c>
      <c r="Y2613" s="190">
        <f t="shared" si="573"/>
        <v>2</v>
      </c>
      <c r="Z2613" s="190" t="e">
        <f t="shared" ca="1" si="574"/>
        <v>#NAME?</v>
      </c>
      <c r="AA2613" s="191">
        <f t="shared" si="575"/>
        <v>118</v>
      </c>
      <c r="AB2613" s="188">
        <f t="shared" si="570"/>
        <v>0.79661016949152541</v>
      </c>
      <c r="AC2613" s="192">
        <f t="shared" si="571"/>
        <v>0.20338983050847459</v>
      </c>
      <c r="AD2613" s="185"/>
    </row>
    <row r="2614" spans="1:30">
      <c r="A2614" s="184">
        <v>45343</v>
      </c>
      <c r="B2614" s="7" t="s">
        <v>88</v>
      </c>
      <c r="C2614" s="185">
        <v>816</v>
      </c>
      <c r="D2614" s="185">
        <v>40</v>
      </c>
      <c r="E2614" s="185">
        <v>5</v>
      </c>
      <c r="F2614" s="185"/>
      <c r="G2614" s="185">
        <v>44</v>
      </c>
      <c r="H2614" s="185">
        <v>46</v>
      </c>
      <c r="I2614" s="185">
        <v>2</v>
      </c>
      <c r="J2614" s="185">
        <v>8</v>
      </c>
      <c r="K2614" s="185">
        <v>180</v>
      </c>
      <c r="L2614" s="185">
        <v>14</v>
      </c>
      <c r="M2614" s="186">
        <v>15</v>
      </c>
      <c r="N2614" s="187">
        <f>IF(Tabla2[[#This Row],[LECHE RETIRO DIA]]&lt;&gt;ISBLANK(Tabla2[[#This Row],[LECHE RETIRO DIA]]),SUM(Tabla2[[#This Row],[LECHE TANQUE DIA]:[LECHE RETIRO DIA]]),SUM(Tabla2[[#This Row],[LECHE TANQUE DIA]:[LECHE AUTOCONSUMO DIA]]))</f>
        <v>861</v>
      </c>
      <c r="O2614" s="188">
        <f t="shared" si="562"/>
        <v>0.94773519163763065</v>
      </c>
      <c r="P2614" s="189">
        <f t="shared" si="563"/>
        <v>19.568181818181817</v>
      </c>
      <c r="Q2614" s="189">
        <f t="shared" si="564"/>
        <v>18.545454545454547</v>
      </c>
      <c r="R2614" s="189">
        <f t="shared" si="565"/>
        <v>5</v>
      </c>
      <c r="S2614" s="189">
        <f t="shared" si="566"/>
        <v>4.7833333333333332</v>
      </c>
      <c r="T2614" s="189">
        <f t="shared" si="567"/>
        <v>4.0909090909090908</v>
      </c>
      <c r="U2614" s="189">
        <f t="shared" si="568"/>
        <v>61.5</v>
      </c>
      <c r="V2614" s="189">
        <f t="shared" si="569"/>
        <v>3.1428571428571428</v>
      </c>
      <c r="W2614" s="189">
        <f>IFERROR(H2614/M2614,Tabla2[[#This Row],[CARGA PRODUCCION (ANIMALES/HA)]])</f>
        <v>3.0666666666666669</v>
      </c>
      <c r="X2614" s="190">
        <f t="shared" si="572"/>
        <v>2024</v>
      </c>
      <c r="Y2614" s="190">
        <f t="shared" si="573"/>
        <v>2</v>
      </c>
      <c r="Z2614" s="190" t="e">
        <f t="shared" ca="1" si="574"/>
        <v>#NAME?</v>
      </c>
      <c r="AA2614" s="191">
        <f t="shared" si="575"/>
        <v>46</v>
      </c>
      <c r="AB2614" s="188">
        <f t="shared" si="570"/>
        <v>0.95652173913043481</v>
      </c>
      <c r="AC2614" s="192">
        <f t="shared" si="571"/>
        <v>4.3478260869565188E-2</v>
      </c>
      <c r="AD2614" s="185"/>
    </row>
    <row r="2615" spans="1:30">
      <c r="A2615" s="184">
        <v>45344</v>
      </c>
      <c r="B2615" s="7" t="s">
        <v>81</v>
      </c>
      <c r="C2615" s="185">
        <v>2434</v>
      </c>
      <c r="D2615" s="185">
        <v>80</v>
      </c>
      <c r="E2615" s="185">
        <v>9</v>
      </c>
      <c r="F2615" s="185"/>
      <c r="G2615" s="185">
        <v>98</v>
      </c>
      <c r="H2615" s="185">
        <v>100</v>
      </c>
      <c r="I2615" s="185">
        <v>0</v>
      </c>
      <c r="J2615" s="185">
        <v>17</v>
      </c>
      <c r="K2615" s="185">
        <v>600</v>
      </c>
      <c r="L2615" s="185">
        <v>23.4</v>
      </c>
      <c r="M2615" s="186">
        <v>31.01</v>
      </c>
      <c r="N2615" s="187">
        <f>IF(Tabla2[[#This Row],[LECHE RETIRO DIA]]&lt;&gt;ISBLANK(Tabla2[[#This Row],[LECHE RETIRO DIA]]),SUM(Tabla2[[#This Row],[LECHE TANQUE DIA]:[LECHE RETIRO DIA]]),SUM(Tabla2[[#This Row],[LECHE TANQUE DIA]:[LECHE AUTOCONSUMO DIA]]))</f>
        <v>2523</v>
      </c>
      <c r="O2615" s="188">
        <f t="shared" si="562"/>
        <v>0.96472453428458183</v>
      </c>
      <c r="P2615" s="189">
        <f t="shared" si="563"/>
        <v>25.744897959183675</v>
      </c>
      <c r="Q2615" s="189">
        <f t="shared" si="564"/>
        <v>24.836734693877553</v>
      </c>
      <c r="R2615" s="189">
        <f t="shared" si="565"/>
        <v>4.7058823529411766</v>
      </c>
      <c r="S2615" s="189">
        <f t="shared" si="566"/>
        <v>4.2050000000000001</v>
      </c>
      <c r="T2615" s="189">
        <f t="shared" si="567"/>
        <v>6.1224489795918364</v>
      </c>
      <c r="U2615" s="189">
        <f t="shared" si="568"/>
        <v>107.82051282051283</v>
      </c>
      <c r="V2615" s="189">
        <f t="shared" si="569"/>
        <v>4.1880341880341883</v>
      </c>
      <c r="W2615" s="189">
        <f>IFERROR(H2615/M2615,Tabla2[[#This Row],[CARGA PRODUCCION (ANIMALES/HA)]])</f>
        <v>3.224766204450177</v>
      </c>
      <c r="X2615" s="190">
        <f t="shared" si="572"/>
        <v>2024</v>
      </c>
      <c r="Y2615" s="190">
        <f t="shared" si="573"/>
        <v>2</v>
      </c>
      <c r="Z2615" s="190" t="e">
        <f t="shared" ca="1" si="574"/>
        <v>#NAME?</v>
      </c>
      <c r="AA2615" s="191">
        <f t="shared" si="575"/>
        <v>100</v>
      </c>
      <c r="AB2615" s="188">
        <f t="shared" si="570"/>
        <v>0.98</v>
      </c>
      <c r="AC2615" s="192">
        <f t="shared" si="571"/>
        <v>2.0000000000000018E-2</v>
      </c>
      <c r="AD2615" s="185"/>
    </row>
    <row r="2616" spans="1:30">
      <c r="A2616" s="184">
        <v>45344</v>
      </c>
      <c r="B2616" s="7" t="s">
        <v>83</v>
      </c>
      <c r="C2616" s="185">
        <v>2182</v>
      </c>
      <c r="D2616" s="185">
        <v>100</v>
      </c>
      <c r="E2616" s="185">
        <v>9</v>
      </c>
      <c r="F2616" s="185"/>
      <c r="G2616" s="185">
        <v>108</v>
      </c>
      <c r="H2616" s="185">
        <v>117</v>
      </c>
      <c r="I2616" s="185">
        <v>0</v>
      </c>
      <c r="J2616" s="185">
        <v>25</v>
      </c>
      <c r="K2616" s="185">
        <v>680</v>
      </c>
      <c r="L2616" s="185">
        <v>29.8</v>
      </c>
      <c r="M2616" s="186">
        <v>36.590000000000003</v>
      </c>
      <c r="N2616" s="187">
        <f>IF(Tabla2[[#This Row],[LECHE RETIRO DIA]]&lt;&gt;ISBLANK(Tabla2[[#This Row],[LECHE RETIRO DIA]]),SUM(Tabla2[[#This Row],[LECHE TANQUE DIA]:[LECHE RETIRO DIA]]),SUM(Tabla2[[#This Row],[LECHE TANQUE DIA]:[LECHE AUTOCONSUMO DIA]]))</f>
        <v>2291</v>
      </c>
      <c r="O2616" s="188">
        <f t="shared" si="562"/>
        <v>0.95242252291575735</v>
      </c>
      <c r="P2616" s="189">
        <f t="shared" si="563"/>
        <v>21.212962962962962</v>
      </c>
      <c r="Q2616" s="189">
        <f t="shared" si="564"/>
        <v>20.203703703703702</v>
      </c>
      <c r="R2616" s="189">
        <f t="shared" si="565"/>
        <v>4</v>
      </c>
      <c r="S2616" s="189">
        <f t="shared" si="566"/>
        <v>3.3691176470588236</v>
      </c>
      <c r="T2616" s="189">
        <f t="shared" si="567"/>
        <v>6.2962962962962967</v>
      </c>
      <c r="U2616" s="189">
        <f t="shared" si="568"/>
        <v>76.879194630872476</v>
      </c>
      <c r="V2616" s="189">
        <f t="shared" si="569"/>
        <v>3.6241610738255035</v>
      </c>
      <c r="W2616" s="189">
        <f>IFERROR(H2616/M2616,Tabla2[[#This Row],[CARGA PRODUCCION (ANIMALES/HA)]])</f>
        <v>3.1975949713036345</v>
      </c>
      <c r="X2616" s="190">
        <f t="shared" si="572"/>
        <v>2024</v>
      </c>
      <c r="Y2616" s="190">
        <f t="shared" si="573"/>
        <v>2</v>
      </c>
      <c r="Z2616" s="190" t="e">
        <f t="shared" ca="1" si="574"/>
        <v>#NAME?</v>
      </c>
      <c r="AA2616" s="191">
        <f t="shared" si="575"/>
        <v>117</v>
      </c>
      <c r="AB2616" s="188">
        <f t="shared" si="570"/>
        <v>0.92307692307692313</v>
      </c>
      <c r="AC2616" s="192">
        <f t="shared" si="571"/>
        <v>7.6923076923076872E-2</v>
      </c>
      <c r="AD2616" s="185"/>
    </row>
    <row r="2617" spans="1:30">
      <c r="A2617" s="184">
        <v>45344</v>
      </c>
      <c r="B2617" s="7" t="s">
        <v>85</v>
      </c>
      <c r="C2617" s="185">
        <v>1915</v>
      </c>
      <c r="D2617" s="185">
        <v>60</v>
      </c>
      <c r="E2617" s="185">
        <v>9</v>
      </c>
      <c r="F2617" s="185"/>
      <c r="G2617" s="185">
        <v>94</v>
      </c>
      <c r="H2617" s="185">
        <v>118</v>
      </c>
      <c r="I2617" s="185">
        <v>0</v>
      </c>
      <c r="J2617" s="185">
        <v>7</v>
      </c>
      <c r="K2617" s="185">
        <v>480</v>
      </c>
      <c r="L2617" s="185">
        <v>26.01</v>
      </c>
      <c r="M2617" s="186">
        <v>34.119999999999997</v>
      </c>
      <c r="N2617" s="187">
        <f>IF(Tabla2[[#This Row],[LECHE RETIRO DIA]]&lt;&gt;ISBLANK(Tabla2[[#This Row],[LECHE RETIRO DIA]]),SUM(Tabla2[[#This Row],[LECHE TANQUE DIA]:[LECHE RETIRO DIA]]),SUM(Tabla2[[#This Row],[LECHE TANQUE DIA]:[LECHE AUTOCONSUMO DIA]]))</f>
        <v>1984</v>
      </c>
      <c r="O2617" s="188">
        <f t="shared" si="562"/>
        <v>0.96522177419354838</v>
      </c>
      <c r="P2617" s="189">
        <f t="shared" si="563"/>
        <v>21.106382978723403</v>
      </c>
      <c r="Q2617" s="189">
        <f t="shared" si="564"/>
        <v>20.372340425531913</v>
      </c>
      <c r="R2617" s="189">
        <f t="shared" si="565"/>
        <v>8.5714285714285712</v>
      </c>
      <c r="S2617" s="189">
        <f t="shared" si="566"/>
        <v>4.1333333333333337</v>
      </c>
      <c r="T2617" s="189">
        <f t="shared" si="567"/>
        <v>5.1063829787234045</v>
      </c>
      <c r="U2617" s="189">
        <f t="shared" si="568"/>
        <v>76.278354479046513</v>
      </c>
      <c r="V2617" s="189">
        <f t="shared" si="569"/>
        <v>3.613994617454825</v>
      </c>
      <c r="W2617" s="189">
        <f>IFERROR(H2617/M2617,Tabla2[[#This Row],[CARGA PRODUCCION (ANIMALES/HA)]])</f>
        <v>3.4583821805392736</v>
      </c>
      <c r="X2617" s="190">
        <f t="shared" si="572"/>
        <v>2024</v>
      </c>
      <c r="Y2617" s="190">
        <f t="shared" si="573"/>
        <v>2</v>
      </c>
      <c r="Z2617" s="190" t="e">
        <f t="shared" ca="1" si="574"/>
        <v>#NAME?</v>
      </c>
      <c r="AA2617" s="191">
        <f t="shared" si="575"/>
        <v>118</v>
      </c>
      <c r="AB2617" s="188">
        <f t="shared" si="570"/>
        <v>0.79661016949152541</v>
      </c>
      <c r="AC2617" s="192">
        <f t="shared" si="571"/>
        <v>0.20338983050847459</v>
      </c>
      <c r="AD2617" s="185"/>
    </row>
    <row r="2618" spans="1:30">
      <c r="A2618" s="184">
        <v>45344</v>
      </c>
      <c r="B2618" s="7" t="s">
        <v>88</v>
      </c>
      <c r="C2618" s="185">
        <v>793</v>
      </c>
      <c r="D2618" s="185">
        <v>40</v>
      </c>
      <c r="E2618" s="185">
        <v>5</v>
      </c>
      <c r="F2618" s="185"/>
      <c r="G2618" s="185">
        <v>44</v>
      </c>
      <c r="H2618" s="185">
        <v>46</v>
      </c>
      <c r="I2618" s="185">
        <v>2</v>
      </c>
      <c r="J2618" s="185">
        <v>8</v>
      </c>
      <c r="K2618" s="185">
        <v>180</v>
      </c>
      <c r="L2618" s="185">
        <v>14</v>
      </c>
      <c r="M2618" s="186">
        <v>15</v>
      </c>
      <c r="N2618" s="187">
        <f>IF(Tabla2[[#This Row],[LECHE RETIRO DIA]]&lt;&gt;ISBLANK(Tabla2[[#This Row],[LECHE RETIRO DIA]]),SUM(Tabla2[[#This Row],[LECHE TANQUE DIA]:[LECHE RETIRO DIA]]),SUM(Tabla2[[#This Row],[LECHE TANQUE DIA]:[LECHE AUTOCONSUMO DIA]]))</f>
        <v>838</v>
      </c>
      <c r="O2618" s="188">
        <f t="shared" si="562"/>
        <v>0.94630071599045351</v>
      </c>
      <c r="P2618" s="189">
        <f t="shared" si="563"/>
        <v>19.045454545454547</v>
      </c>
      <c r="Q2618" s="189">
        <f t="shared" si="564"/>
        <v>18.022727272727273</v>
      </c>
      <c r="R2618" s="189">
        <f t="shared" si="565"/>
        <v>5</v>
      </c>
      <c r="S2618" s="189">
        <f t="shared" si="566"/>
        <v>4.6555555555555559</v>
      </c>
      <c r="T2618" s="189">
        <f t="shared" si="567"/>
        <v>4.0909090909090908</v>
      </c>
      <c r="U2618" s="189">
        <f t="shared" si="568"/>
        <v>59.857142857142854</v>
      </c>
      <c r="V2618" s="189">
        <f t="shared" si="569"/>
        <v>3.1428571428571428</v>
      </c>
      <c r="W2618" s="189">
        <f>IFERROR(H2618/M2618,Tabla2[[#This Row],[CARGA PRODUCCION (ANIMALES/HA)]])</f>
        <v>3.0666666666666669</v>
      </c>
      <c r="X2618" s="190">
        <f t="shared" si="572"/>
        <v>2024</v>
      </c>
      <c r="Y2618" s="190">
        <f t="shared" si="573"/>
        <v>2</v>
      </c>
      <c r="Z2618" s="190" t="e">
        <f t="shared" ca="1" si="574"/>
        <v>#NAME?</v>
      </c>
      <c r="AA2618" s="191">
        <f t="shared" si="575"/>
        <v>46</v>
      </c>
      <c r="AB2618" s="188">
        <f t="shared" si="570"/>
        <v>0.95652173913043481</v>
      </c>
      <c r="AC2618" s="192">
        <f t="shared" si="571"/>
        <v>4.3478260869565188E-2</v>
      </c>
      <c r="AD2618" s="185"/>
    </row>
    <row r="2619" spans="1:30">
      <c r="A2619" s="184">
        <v>45345</v>
      </c>
      <c r="B2619" s="7" t="s">
        <v>81</v>
      </c>
      <c r="C2619" s="185">
        <v>2410</v>
      </c>
      <c r="D2619" s="185">
        <v>80</v>
      </c>
      <c r="E2619" s="185">
        <v>9</v>
      </c>
      <c r="F2619" s="185"/>
      <c r="G2619" s="185">
        <v>98</v>
      </c>
      <c r="H2619" s="185">
        <v>100</v>
      </c>
      <c r="I2619" s="185">
        <v>0</v>
      </c>
      <c r="J2619" s="185">
        <v>17</v>
      </c>
      <c r="K2619" s="185">
        <v>600</v>
      </c>
      <c r="L2619" s="185">
        <v>23.4</v>
      </c>
      <c r="M2619" s="186">
        <v>31.01</v>
      </c>
      <c r="N2619" s="187">
        <f>IF(Tabla2[[#This Row],[LECHE RETIRO DIA]]&lt;&gt;ISBLANK(Tabla2[[#This Row],[LECHE RETIRO DIA]]),SUM(Tabla2[[#This Row],[LECHE TANQUE DIA]:[LECHE RETIRO DIA]]),SUM(Tabla2[[#This Row],[LECHE TANQUE DIA]:[LECHE AUTOCONSUMO DIA]]))</f>
        <v>2499</v>
      </c>
      <c r="O2619" s="188">
        <f t="shared" si="562"/>
        <v>0.96438575430172069</v>
      </c>
      <c r="P2619" s="189">
        <f t="shared" si="563"/>
        <v>25.5</v>
      </c>
      <c r="Q2619" s="189">
        <f t="shared" si="564"/>
        <v>24.591836734693878</v>
      </c>
      <c r="R2619" s="189">
        <f t="shared" si="565"/>
        <v>4.7058823529411766</v>
      </c>
      <c r="S2619" s="189">
        <f t="shared" si="566"/>
        <v>4.165</v>
      </c>
      <c r="T2619" s="189">
        <f t="shared" si="567"/>
        <v>6.1224489795918364</v>
      </c>
      <c r="U2619" s="189">
        <f t="shared" si="568"/>
        <v>106.7948717948718</v>
      </c>
      <c r="V2619" s="189">
        <f t="shared" si="569"/>
        <v>4.1880341880341883</v>
      </c>
      <c r="W2619" s="189">
        <f>IFERROR(H2619/M2619,Tabla2[[#This Row],[CARGA PRODUCCION (ANIMALES/HA)]])</f>
        <v>3.224766204450177</v>
      </c>
      <c r="X2619" s="190">
        <f t="shared" si="572"/>
        <v>2024</v>
      </c>
      <c r="Y2619" s="190">
        <f t="shared" si="573"/>
        <v>2</v>
      </c>
      <c r="Z2619" s="190" t="e">
        <f t="shared" ca="1" si="574"/>
        <v>#NAME?</v>
      </c>
      <c r="AA2619" s="191">
        <f t="shared" si="575"/>
        <v>100</v>
      </c>
      <c r="AB2619" s="188">
        <f t="shared" si="570"/>
        <v>0.98</v>
      </c>
      <c r="AC2619" s="192">
        <f t="shared" si="571"/>
        <v>2.0000000000000018E-2</v>
      </c>
      <c r="AD2619" s="185"/>
    </row>
    <row r="2620" spans="1:30">
      <c r="A2620" s="184">
        <v>45345</v>
      </c>
      <c r="B2620" s="7" t="s">
        <v>83</v>
      </c>
      <c r="C2620" s="185">
        <v>2153</v>
      </c>
      <c r="D2620" s="185">
        <v>100</v>
      </c>
      <c r="E2620" s="185">
        <v>9</v>
      </c>
      <c r="F2620" s="185"/>
      <c r="G2620" s="185">
        <v>109</v>
      </c>
      <c r="H2620" s="185">
        <v>117</v>
      </c>
      <c r="I2620" s="185">
        <v>0</v>
      </c>
      <c r="J2620" s="185">
        <v>25</v>
      </c>
      <c r="K2620" s="185">
        <v>680</v>
      </c>
      <c r="L2620" s="185">
        <v>29.8</v>
      </c>
      <c r="M2620" s="186">
        <v>36.590000000000003</v>
      </c>
      <c r="N2620" s="187">
        <f>IF(Tabla2[[#This Row],[LECHE RETIRO DIA]]&lt;&gt;ISBLANK(Tabla2[[#This Row],[LECHE RETIRO DIA]]),SUM(Tabla2[[#This Row],[LECHE TANQUE DIA]:[LECHE RETIRO DIA]]),SUM(Tabla2[[#This Row],[LECHE TANQUE DIA]:[LECHE AUTOCONSUMO DIA]]))</f>
        <v>2262</v>
      </c>
      <c r="O2620" s="188">
        <f t="shared" si="562"/>
        <v>0.95181255526083108</v>
      </c>
      <c r="P2620" s="189">
        <f t="shared" si="563"/>
        <v>20.75229357798165</v>
      </c>
      <c r="Q2620" s="189">
        <f t="shared" si="564"/>
        <v>19.75229357798165</v>
      </c>
      <c r="R2620" s="189">
        <f t="shared" si="565"/>
        <v>4</v>
      </c>
      <c r="S2620" s="189">
        <f t="shared" si="566"/>
        <v>3.3264705882352943</v>
      </c>
      <c r="T2620" s="189">
        <f t="shared" si="567"/>
        <v>6.238532110091743</v>
      </c>
      <c r="U2620" s="189">
        <f t="shared" si="568"/>
        <v>75.90604026845638</v>
      </c>
      <c r="V2620" s="189">
        <f t="shared" si="569"/>
        <v>3.6577181208053688</v>
      </c>
      <c r="W2620" s="189">
        <f>IFERROR(H2620/M2620,Tabla2[[#This Row],[CARGA PRODUCCION (ANIMALES/HA)]])</f>
        <v>3.1975949713036345</v>
      </c>
      <c r="X2620" s="190">
        <f t="shared" si="572"/>
        <v>2024</v>
      </c>
      <c r="Y2620" s="190">
        <f t="shared" si="573"/>
        <v>2</v>
      </c>
      <c r="Z2620" s="190" t="e">
        <f t="shared" ca="1" si="574"/>
        <v>#NAME?</v>
      </c>
      <c r="AA2620" s="191">
        <f t="shared" si="575"/>
        <v>117</v>
      </c>
      <c r="AB2620" s="188">
        <f t="shared" si="570"/>
        <v>0.93162393162393164</v>
      </c>
      <c r="AC2620" s="192">
        <f t="shared" si="571"/>
        <v>6.8376068376068355E-2</v>
      </c>
      <c r="AD2620" s="185"/>
    </row>
    <row r="2621" spans="1:30">
      <c r="A2621" s="184">
        <v>45345</v>
      </c>
      <c r="B2621" s="7" t="s">
        <v>85</v>
      </c>
      <c r="C2621" s="185">
        <v>1878</v>
      </c>
      <c r="D2621" s="185">
        <v>60</v>
      </c>
      <c r="E2621" s="185">
        <v>9</v>
      </c>
      <c r="F2621" s="185"/>
      <c r="G2621" s="185">
        <v>94</v>
      </c>
      <c r="H2621" s="185">
        <v>118</v>
      </c>
      <c r="I2621" s="185">
        <v>0</v>
      </c>
      <c r="J2621" s="185">
        <v>7</v>
      </c>
      <c r="K2621" s="185">
        <v>480</v>
      </c>
      <c r="L2621" s="185">
        <v>26.01</v>
      </c>
      <c r="M2621" s="186">
        <v>34.119999999999997</v>
      </c>
      <c r="N2621" s="187">
        <f>IF(Tabla2[[#This Row],[LECHE RETIRO DIA]]&lt;&gt;ISBLANK(Tabla2[[#This Row],[LECHE RETIRO DIA]]),SUM(Tabla2[[#This Row],[LECHE TANQUE DIA]:[LECHE RETIRO DIA]]),SUM(Tabla2[[#This Row],[LECHE TANQUE DIA]:[LECHE AUTOCONSUMO DIA]]))</f>
        <v>1947</v>
      </c>
      <c r="O2621" s="188">
        <f t="shared" si="562"/>
        <v>0.96456086286594767</v>
      </c>
      <c r="P2621" s="189">
        <f t="shared" si="563"/>
        <v>20.712765957446809</v>
      </c>
      <c r="Q2621" s="189">
        <f t="shared" si="564"/>
        <v>19.978723404255319</v>
      </c>
      <c r="R2621" s="189">
        <f t="shared" si="565"/>
        <v>8.5714285714285712</v>
      </c>
      <c r="S2621" s="189">
        <f t="shared" si="566"/>
        <v>4.0562500000000004</v>
      </c>
      <c r="T2621" s="189">
        <f t="shared" si="567"/>
        <v>5.1063829787234045</v>
      </c>
      <c r="U2621" s="189">
        <f t="shared" si="568"/>
        <v>74.855824682814301</v>
      </c>
      <c r="V2621" s="189">
        <f t="shared" si="569"/>
        <v>3.613994617454825</v>
      </c>
      <c r="W2621" s="189">
        <f>IFERROR(H2621/M2621,Tabla2[[#This Row],[CARGA PRODUCCION (ANIMALES/HA)]])</f>
        <v>3.4583821805392736</v>
      </c>
      <c r="X2621" s="190">
        <f t="shared" si="572"/>
        <v>2024</v>
      </c>
      <c r="Y2621" s="190">
        <f t="shared" si="573"/>
        <v>2</v>
      </c>
      <c r="Z2621" s="190" t="e">
        <f t="shared" ca="1" si="574"/>
        <v>#NAME?</v>
      </c>
      <c r="AA2621" s="191">
        <f t="shared" si="575"/>
        <v>118</v>
      </c>
      <c r="AB2621" s="188">
        <f t="shared" si="570"/>
        <v>0.79661016949152541</v>
      </c>
      <c r="AC2621" s="192">
        <f t="shared" si="571"/>
        <v>0.20338983050847459</v>
      </c>
      <c r="AD2621" s="185"/>
    </row>
    <row r="2622" spans="1:30">
      <c r="A2622" s="184">
        <v>45345</v>
      </c>
      <c r="B2622" s="7" t="s">
        <v>88</v>
      </c>
      <c r="C2622" s="185">
        <v>784</v>
      </c>
      <c r="D2622" s="185">
        <v>40</v>
      </c>
      <c r="E2622" s="185">
        <v>5</v>
      </c>
      <c r="F2622" s="185"/>
      <c r="G2622" s="185">
        <v>45</v>
      </c>
      <c r="H2622" s="185">
        <v>47</v>
      </c>
      <c r="I2622" s="185">
        <v>2</v>
      </c>
      <c r="J2622" s="185">
        <v>8</v>
      </c>
      <c r="K2622" s="185">
        <v>180</v>
      </c>
      <c r="L2622" s="185">
        <v>14</v>
      </c>
      <c r="M2622" s="186">
        <v>15</v>
      </c>
      <c r="N2622" s="187">
        <f>IF(Tabla2[[#This Row],[LECHE RETIRO DIA]]&lt;&gt;ISBLANK(Tabla2[[#This Row],[LECHE RETIRO DIA]]),SUM(Tabla2[[#This Row],[LECHE TANQUE DIA]:[LECHE RETIRO DIA]]),SUM(Tabla2[[#This Row],[LECHE TANQUE DIA]:[LECHE AUTOCONSUMO DIA]]))</f>
        <v>829</v>
      </c>
      <c r="O2622" s="188">
        <f t="shared" si="562"/>
        <v>0.9457177322074789</v>
      </c>
      <c r="P2622" s="189">
        <f t="shared" si="563"/>
        <v>18.422222222222221</v>
      </c>
      <c r="Q2622" s="189">
        <f t="shared" si="564"/>
        <v>17.422222222222221</v>
      </c>
      <c r="R2622" s="189">
        <f t="shared" si="565"/>
        <v>5</v>
      </c>
      <c r="S2622" s="189">
        <f t="shared" si="566"/>
        <v>4.6055555555555552</v>
      </c>
      <c r="T2622" s="189">
        <f t="shared" si="567"/>
        <v>4</v>
      </c>
      <c r="U2622" s="189">
        <f t="shared" si="568"/>
        <v>59.214285714285715</v>
      </c>
      <c r="V2622" s="189">
        <f t="shared" si="569"/>
        <v>3.2142857142857144</v>
      </c>
      <c r="W2622" s="189">
        <f>IFERROR(H2622/M2622,Tabla2[[#This Row],[CARGA PRODUCCION (ANIMALES/HA)]])</f>
        <v>3.1333333333333333</v>
      </c>
      <c r="X2622" s="190">
        <f t="shared" si="572"/>
        <v>2024</v>
      </c>
      <c r="Y2622" s="190">
        <f t="shared" si="573"/>
        <v>2</v>
      </c>
      <c r="Z2622" s="190" t="e">
        <f t="shared" ca="1" si="574"/>
        <v>#NAME?</v>
      </c>
      <c r="AA2622" s="191">
        <f t="shared" si="575"/>
        <v>47</v>
      </c>
      <c r="AB2622" s="188">
        <f t="shared" si="570"/>
        <v>0.95744680851063835</v>
      </c>
      <c r="AC2622" s="192">
        <f t="shared" si="571"/>
        <v>4.2553191489361653E-2</v>
      </c>
      <c r="AD2622" s="185"/>
    </row>
    <row r="2623" spans="1:30">
      <c r="A2623" s="184">
        <v>45346</v>
      </c>
      <c r="B2623" s="7" t="s">
        <v>81</v>
      </c>
      <c r="C2623" s="185">
        <v>2420</v>
      </c>
      <c r="D2623" s="185">
        <v>80</v>
      </c>
      <c r="E2623" s="185">
        <v>9</v>
      </c>
      <c r="F2623" s="185"/>
      <c r="G2623" s="185">
        <v>98</v>
      </c>
      <c r="H2623" s="185">
        <v>100</v>
      </c>
      <c r="I2623" s="185">
        <v>0</v>
      </c>
      <c r="J2623" s="185">
        <v>17</v>
      </c>
      <c r="K2623" s="185">
        <v>600</v>
      </c>
      <c r="L2623" s="185">
        <v>23.4</v>
      </c>
      <c r="M2623" s="186">
        <v>31.01</v>
      </c>
      <c r="N2623" s="187">
        <f>IF(Tabla2[[#This Row],[LECHE RETIRO DIA]]&lt;&gt;ISBLANK(Tabla2[[#This Row],[LECHE RETIRO DIA]]),SUM(Tabla2[[#This Row],[LECHE TANQUE DIA]:[LECHE RETIRO DIA]]),SUM(Tabla2[[#This Row],[LECHE TANQUE DIA]:[LECHE AUTOCONSUMO DIA]]))</f>
        <v>2509</v>
      </c>
      <c r="O2623" s="188">
        <f t="shared" si="562"/>
        <v>0.96452770027899559</v>
      </c>
      <c r="P2623" s="189">
        <f t="shared" si="563"/>
        <v>25.602040816326532</v>
      </c>
      <c r="Q2623" s="189">
        <f t="shared" si="564"/>
        <v>24.693877551020407</v>
      </c>
      <c r="R2623" s="189">
        <f t="shared" si="565"/>
        <v>4.7058823529411766</v>
      </c>
      <c r="S2623" s="189">
        <f t="shared" si="566"/>
        <v>4.1816666666666666</v>
      </c>
      <c r="T2623" s="189">
        <f t="shared" si="567"/>
        <v>6.1224489795918364</v>
      </c>
      <c r="U2623" s="189">
        <f t="shared" si="568"/>
        <v>107.22222222222223</v>
      </c>
      <c r="V2623" s="189">
        <f t="shared" si="569"/>
        <v>4.1880341880341883</v>
      </c>
      <c r="W2623" s="189">
        <f>IFERROR(H2623/M2623,Tabla2[[#This Row],[CARGA PRODUCCION (ANIMALES/HA)]])</f>
        <v>3.224766204450177</v>
      </c>
      <c r="X2623" s="190">
        <f t="shared" si="572"/>
        <v>2024</v>
      </c>
      <c r="Y2623" s="190">
        <f t="shared" si="573"/>
        <v>2</v>
      </c>
      <c r="Z2623" s="190" t="e">
        <f t="shared" ca="1" si="574"/>
        <v>#NAME?</v>
      </c>
      <c r="AA2623" s="191">
        <f t="shared" si="575"/>
        <v>100</v>
      </c>
      <c r="AB2623" s="188">
        <f t="shared" si="570"/>
        <v>0.98</v>
      </c>
      <c r="AC2623" s="192">
        <f t="shared" si="571"/>
        <v>2.0000000000000018E-2</v>
      </c>
      <c r="AD2623" s="185"/>
    </row>
    <row r="2624" spans="1:30">
      <c r="A2624" s="184">
        <v>45346</v>
      </c>
      <c r="B2624" s="7" t="s">
        <v>83</v>
      </c>
      <c r="C2624" s="185">
        <v>2099</v>
      </c>
      <c r="D2624" s="185">
        <v>100</v>
      </c>
      <c r="E2624" s="185">
        <v>9</v>
      </c>
      <c r="F2624" s="185"/>
      <c r="G2624" s="185">
        <v>109</v>
      </c>
      <c r="H2624" s="185">
        <v>117</v>
      </c>
      <c r="I2624" s="185">
        <v>0</v>
      </c>
      <c r="J2624" s="185">
        <v>25</v>
      </c>
      <c r="K2624" s="185">
        <v>680</v>
      </c>
      <c r="L2624" s="185">
        <v>29.8</v>
      </c>
      <c r="M2624" s="186">
        <v>36.590000000000003</v>
      </c>
      <c r="N2624" s="187">
        <f>IF(Tabla2[[#This Row],[LECHE RETIRO DIA]]&lt;&gt;ISBLANK(Tabla2[[#This Row],[LECHE RETIRO DIA]]),SUM(Tabla2[[#This Row],[LECHE TANQUE DIA]:[LECHE RETIRO DIA]]),SUM(Tabla2[[#This Row],[LECHE TANQUE DIA]:[LECHE AUTOCONSUMO DIA]]))</f>
        <v>2208</v>
      </c>
      <c r="O2624" s="188">
        <f t="shared" si="562"/>
        <v>0.95063405797101452</v>
      </c>
      <c r="P2624" s="189">
        <f t="shared" si="563"/>
        <v>20.256880733944953</v>
      </c>
      <c r="Q2624" s="189">
        <f t="shared" si="564"/>
        <v>19.256880733944953</v>
      </c>
      <c r="R2624" s="189">
        <f t="shared" si="565"/>
        <v>4</v>
      </c>
      <c r="S2624" s="189">
        <f t="shared" si="566"/>
        <v>3.2470588235294118</v>
      </c>
      <c r="T2624" s="189">
        <f t="shared" si="567"/>
        <v>6.238532110091743</v>
      </c>
      <c r="U2624" s="189">
        <f t="shared" si="568"/>
        <v>74.09395973154362</v>
      </c>
      <c r="V2624" s="189">
        <f t="shared" si="569"/>
        <v>3.6577181208053688</v>
      </c>
      <c r="W2624" s="189">
        <f>IFERROR(H2624/M2624,Tabla2[[#This Row],[CARGA PRODUCCION (ANIMALES/HA)]])</f>
        <v>3.1975949713036345</v>
      </c>
      <c r="X2624" s="190">
        <f t="shared" si="572"/>
        <v>2024</v>
      </c>
      <c r="Y2624" s="190">
        <f t="shared" si="573"/>
        <v>2</v>
      </c>
      <c r="Z2624" s="190" t="e">
        <f t="shared" ca="1" si="574"/>
        <v>#NAME?</v>
      </c>
      <c r="AA2624" s="191">
        <f t="shared" si="575"/>
        <v>117</v>
      </c>
      <c r="AB2624" s="188">
        <f t="shared" si="570"/>
        <v>0.93162393162393164</v>
      </c>
      <c r="AC2624" s="192">
        <f t="shared" si="571"/>
        <v>6.8376068376068355E-2</v>
      </c>
      <c r="AD2624" s="185"/>
    </row>
    <row r="2625" spans="1:30">
      <c r="A2625" s="184">
        <v>45346</v>
      </c>
      <c r="B2625" s="7" t="s">
        <v>85</v>
      </c>
      <c r="C2625" s="185">
        <v>1895</v>
      </c>
      <c r="D2625" s="185">
        <v>60</v>
      </c>
      <c r="E2625" s="185">
        <v>9</v>
      </c>
      <c r="F2625" s="185"/>
      <c r="G2625" s="185">
        <v>94</v>
      </c>
      <c r="H2625" s="185">
        <v>118</v>
      </c>
      <c r="I2625" s="185">
        <v>0</v>
      </c>
      <c r="J2625" s="185">
        <v>7</v>
      </c>
      <c r="K2625" s="185">
        <v>480</v>
      </c>
      <c r="L2625" s="185">
        <v>26.01</v>
      </c>
      <c r="M2625" s="186">
        <v>34.119999999999997</v>
      </c>
      <c r="N2625" s="187">
        <f>IF(Tabla2[[#This Row],[LECHE RETIRO DIA]]&lt;&gt;ISBLANK(Tabla2[[#This Row],[LECHE RETIRO DIA]]),SUM(Tabla2[[#This Row],[LECHE TANQUE DIA]:[LECHE RETIRO DIA]]),SUM(Tabla2[[#This Row],[LECHE TANQUE DIA]:[LECHE AUTOCONSUMO DIA]]))</f>
        <v>1964</v>
      </c>
      <c r="O2625" s="188">
        <f t="shared" si="562"/>
        <v>0.964867617107943</v>
      </c>
      <c r="P2625" s="189">
        <f t="shared" si="563"/>
        <v>20.893617021276597</v>
      </c>
      <c r="Q2625" s="189">
        <f t="shared" si="564"/>
        <v>20.159574468085108</v>
      </c>
      <c r="R2625" s="189">
        <f t="shared" si="565"/>
        <v>8.5714285714285712</v>
      </c>
      <c r="S2625" s="189">
        <f t="shared" si="566"/>
        <v>4.0916666666666668</v>
      </c>
      <c r="T2625" s="189">
        <f t="shared" si="567"/>
        <v>5.1063829787234045</v>
      </c>
      <c r="U2625" s="189">
        <f t="shared" si="568"/>
        <v>75.509419454056129</v>
      </c>
      <c r="V2625" s="189">
        <f t="shared" si="569"/>
        <v>3.613994617454825</v>
      </c>
      <c r="W2625" s="189">
        <f>IFERROR(H2625/M2625,Tabla2[[#This Row],[CARGA PRODUCCION (ANIMALES/HA)]])</f>
        <v>3.4583821805392736</v>
      </c>
      <c r="X2625" s="190">
        <f t="shared" si="572"/>
        <v>2024</v>
      </c>
      <c r="Y2625" s="190">
        <f t="shared" si="573"/>
        <v>2</v>
      </c>
      <c r="Z2625" s="190" t="e">
        <f t="shared" ca="1" si="574"/>
        <v>#NAME?</v>
      </c>
      <c r="AA2625" s="191">
        <f t="shared" si="575"/>
        <v>118</v>
      </c>
      <c r="AB2625" s="188">
        <f t="shared" si="570"/>
        <v>0.79661016949152541</v>
      </c>
      <c r="AC2625" s="192">
        <f t="shared" si="571"/>
        <v>0.20338983050847459</v>
      </c>
      <c r="AD2625" s="185"/>
    </row>
    <row r="2626" spans="1:30">
      <c r="A2626" s="184">
        <v>45346</v>
      </c>
      <c r="B2626" s="7" t="s">
        <v>88</v>
      </c>
      <c r="C2626" s="185">
        <v>799</v>
      </c>
      <c r="D2626" s="185">
        <v>40</v>
      </c>
      <c r="E2626" s="185">
        <v>5</v>
      </c>
      <c r="F2626" s="185"/>
      <c r="G2626" s="185">
        <v>42</v>
      </c>
      <c r="H2626" s="185">
        <v>43</v>
      </c>
      <c r="I2626" s="185">
        <v>2</v>
      </c>
      <c r="J2626" s="185">
        <v>9</v>
      </c>
      <c r="K2626" s="185">
        <v>180</v>
      </c>
      <c r="L2626" s="185">
        <v>14</v>
      </c>
      <c r="M2626" s="186">
        <v>15</v>
      </c>
      <c r="N2626" s="187">
        <f>IF(Tabla2[[#This Row],[LECHE RETIRO DIA]]&lt;&gt;ISBLANK(Tabla2[[#This Row],[LECHE RETIRO DIA]]),SUM(Tabla2[[#This Row],[LECHE TANQUE DIA]:[LECHE RETIRO DIA]]),SUM(Tabla2[[#This Row],[LECHE TANQUE DIA]:[LECHE AUTOCONSUMO DIA]]))</f>
        <v>844</v>
      </c>
      <c r="O2626" s="188">
        <f t="shared" si="562"/>
        <v>0.94668246445497628</v>
      </c>
      <c r="P2626" s="189">
        <f t="shared" si="563"/>
        <v>20.095238095238095</v>
      </c>
      <c r="Q2626" s="189">
        <f t="shared" si="564"/>
        <v>19.023809523809526</v>
      </c>
      <c r="R2626" s="189">
        <f t="shared" si="565"/>
        <v>4.4444444444444446</v>
      </c>
      <c r="S2626" s="189">
        <f t="shared" si="566"/>
        <v>4.6888888888888891</v>
      </c>
      <c r="T2626" s="189">
        <f t="shared" si="567"/>
        <v>4.2857142857142856</v>
      </c>
      <c r="U2626" s="189">
        <f t="shared" si="568"/>
        <v>60.285714285714285</v>
      </c>
      <c r="V2626" s="189">
        <f t="shared" si="569"/>
        <v>3</v>
      </c>
      <c r="W2626" s="189">
        <f>IFERROR(H2626/M2626,Tabla2[[#This Row],[CARGA PRODUCCION (ANIMALES/HA)]])</f>
        <v>2.8666666666666667</v>
      </c>
      <c r="X2626" s="190">
        <f t="shared" si="572"/>
        <v>2024</v>
      </c>
      <c r="Y2626" s="190">
        <f t="shared" si="573"/>
        <v>2</v>
      </c>
      <c r="Z2626" s="190" t="e">
        <f t="shared" ca="1" si="574"/>
        <v>#NAME?</v>
      </c>
      <c r="AA2626" s="191">
        <f t="shared" si="575"/>
        <v>43</v>
      </c>
      <c r="AB2626" s="188">
        <f t="shared" si="570"/>
        <v>0.97674418604651159</v>
      </c>
      <c r="AC2626" s="192">
        <f t="shared" si="571"/>
        <v>2.3255813953488413E-2</v>
      </c>
      <c r="AD2626" s="185"/>
    </row>
    <row r="2627" spans="1:30">
      <c r="A2627" s="184">
        <v>45347</v>
      </c>
      <c r="B2627" s="7" t="s">
        <v>81</v>
      </c>
      <c r="C2627" s="185">
        <v>2396</v>
      </c>
      <c r="D2627" s="185">
        <v>80</v>
      </c>
      <c r="E2627" s="185">
        <v>9</v>
      </c>
      <c r="F2627" s="185"/>
      <c r="G2627" s="185">
        <v>98</v>
      </c>
      <c r="H2627" s="185">
        <v>100</v>
      </c>
      <c r="I2627" s="185">
        <v>0</v>
      </c>
      <c r="J2627" s="185">
        <v>17</v>
      </c>
      <c r="K2627" s="185">
        <v>600</v>
      </c>
      <c r="L2627" s="185">
        <v>23.4</v>
      </c>
      <c r="M2627" s="186">
        <v>31.01</v>
      </c>
      <c r="N2627" s="187">
        <f>IF(Tabla2[[#This Row],[LECHE RETIRO DIA]]&lt;&gt;ISBLANK(Tabla2[[#This Row],[LECHE RETIRO DIA]]),SUM(Tabla2[[#This Row],[LECHE TANQUE DIA]:[LECHE RETIRO DIA]]),SUM(Tabla2[[#This Row],[LECHE TANQUE DIA]:[LECHE AUTOCONSUMO DIA]]))</f>
        <v>2485</v>
      </c>
      <c r="O2627" s="188">
        <f t="shared" si="562"/>
        <v>0.96418511066398394</v>
      </c>
      <c r="P2627" s="189">
        <f t="shared" si="563"/>
        <v>25.357142857142858</v>
      </c>
      <c r="Q2627" s="189">
        <f t="shared" si="564"/>
        <v>24.448979591836736</v>
      </c>
      <c r="R2627" s="189">
        <f t="shared" si="565"/>
        <v>4.7058823529411766</v>
      </c>
      <c r="S2627" s="189">
        <f t="shared" si="566"/>
        <v>4.1416666666666666</v>
      </c>
      <c r="T2627" s="189">
        <f t="shared" si="567"/>
        <v>6.1224489795918364</v>
      </c>
      <c r="U2627" s="189">
        <f t="shared" si="568"/>
        <v>106.19658119658121</v>
      </c>
      <c r="V2627" s="189">
        <f t="shared" si="569"/>
        <v>4.1880341880341883</v>
      </c>
      <c r="W2627" s="189">
        <f>IFERROR(H2627/M2627,Tabla2[[#This Row],[CARGA PRODUCCION (ANIMALES/HA)]])</f>
        <v>3.224766204450177</v>
      </c>
      <c r="X2627" s="190">
        <f t="shared" si="572"/>
        <v>2024</v>
      </c>
      <c r="Y2627" s="190">
        <f t="shared" si="573"/>
        <v>2</v>
      </c>
      <c r="Z2627" s="190" t="e">
        <f t="shared" ca="1" si="574"/>
        <v>#NAME?</v>
      </c>
      <c r="AA2627" s="191">
        <f t="shared" si="575"/>
        <v>100</v>
      </c>
      <c r="AB2627" s="188">
        <f t="shared" si="570"/>
        <v>0.98</v>
      </c>
      <c r="AC2627" s="192">
        <f t="shared" si="571"/>
        <v>2.0000000000000018E-2</v>
      </c>
      <c r="AD2627" s="185"/>
    </row>
    <row r="2628" spans="1:30">
      <c r="A2628" s="184">
        <v>45347</v>
      </c>
      <c r="B2628" s="7" t="s">
        <v>83</v>
      </c>
      <c r="C2628" s="185">
        <v>2159</v>
      </c>
      <c r="D2628" s="185">
        <v>100</v>
      </c>
      <c r="E2628" s="185">
        <v>9</v>
      </c>
      <c r="F2628" s="185"/>
      <c r="G2628" s="185">
        <v>111</v>
      </c>
      <c r="H2628" s="185">
        <v>121</v>
      </c>
      <c r="I2628" s="185">
        <v>0</v>
      </c>
      <c r="J2628" s="185">
        <v>29</v>
      </c>
      <c r="K2628" s="185">
        <v>680</v>
      </c>
      <c r="L2628" s="185">
        <v>29.8</v>
      </c>
      <c r="M2628" s="186">
        <v>36.590000000000003</v>
      </c>
      <c r="N2628" s="187">
        <f>IF(Tabla2[[#This Row],[LECHE RETIRO DIA]]&lt;&gt;ISBLANK(Tabla2[[#This Row],[LECHE RETIRO DIA]]),SUM(Tabla2[[#This Row],[LECHE TANQUE DIA]:[LECHE RETIRO DIA]]),SUM(Tabla2[[#This Row],[LECHE TANQUE DIA]:[LECHE AUTOCONSUMO DIA]]))</f>
        <v>2268</v>
      </c>
      <c r="O2628" s="188">
        <f t="shared" si="562"/>
        <v>0.95194003527336857</v>
      </c>
      <c r="P2628" s="189">
        <f t="shared" si="563"/>
        <v>20.432432432432432</v>
      </c>
      <c r="Q2628" s="189">
        <f t="shared" si="564"/>
        <v>19.45045045045045</v>
      </c>
      <c r="R2628" s="189">
        <f t="shared" si="565"/>
        <v>3.4482758620689653</v>
      </c>
      <c r="S2628" s="189">
        <f t="shared" si="566"/>
        <v>3.335294117647059</v>
      </c>
      <c r="T2628" s="189">
        <f t="shared" si="567"/>
        <v>6.1261261261261257</v>
      </c>
      <c r="U2628" s="189">
        <f t="shared" si="568"/>
        <v>76.107382550335572</v>
      </c>
      <c r="V2628" s="189">
        <f t="shared" si="569"/>
        <v>3.7248322147651005</v>
      </c>
      <c r="W2628" s="189">
        <f>IFERROR(H2628/M2628,Tabla2[[#This Row],[CARGA PRODUCCION (ANIMALES/HA)]])</f>
        <v>3.3069144575020495</v>
      </c>
      <c r="X2628" s="190">
        <f t="shared" si="572"/>
        <v>2024</v>
      </c>
      <c r="Y2628" s="190">
        <f t="shared" si="573"/>
        <v>2</v>
      </c>
      <c r="Z2628" s="190" t="e">
        <f t="shared" ca="1" si="574"/>
        <v>#NAME?</v>
      </c>
      <c r="AA2628" s="191">
        <f t="shared" si="575"/>
        <v>121</v>
      </c>
      <c r="AB2628" s="188">
        <f t="shared" si="570"/>
        <v>0.9173553719008265</v>
      </c>
      <c r="AC2628" s="192">
        <f t="shared" si="571"/>
        <v>8.2644628099173501E-2</v>
      </c>
      <c r="AD2628" s="185"/>
    </row>
    <row r="2629" spans="1:30">
      <c r="A2629" s="184">
        <v>45347</v>
      </c>
      <c r="B2629" s="7" t="s">
        <v>85</v>
      </c>
      <c r="C2629" s="185">
        <v>1949</v>
      </c>
      <c r="D2629" s="185">
        <v>60</v>
      </c>
      <c r="E2629" s="185">
        <v>9</v>
      </c>
      <c r="F2629" s="185"/>
      <c r="G2629" s="185">
        <v>94</v>
      </c>
      <c r="H2629" s="185">
        <v>118</v>
      </c>
      <c r="I2629" s="185">
        <v>0</v>
      </c>
      <c r="J2629" s="185">
        <v>7</v>
      </c>
      <c r="K2629" s="185">
        <v>480</v>
      </c>
      <c r="L2629" s="185">
        <v>26.01</v>
      </c>
      <c r="M2629" s="186">
        <v>34.119999999999997</v>
      </c>
      <c r="N2629" s="187">
        <f>IF(Tabla2[[#This Row],[LECHE RETIRO DIA]]&lt;&gt;ISBLANK(Tabla2[[#This Row],[LECHE RETIRO DIA]]),SUM(Tabla2[[#This Row],[LECHE TANQUE DIA]:[LECHE RETIRO DIA]]),SUM(Tabla2[[#This Row],[LECHE TANQUE DIA]:[LECHE AUTOCONSUMO DIA]]))</f>
        <v>2018</v>
      </c>
      <c r="O2629" s="188">
        <f t="shared" ref="O2629:O2692" si="576">IFERROR(C2629/N2629,"")</f>
        <v>0.96580773042616452</v>
      </c>
      <c r="P2629" s="189">
        <f t="shared" ref="P2629:P2692" si="577">IFERROR(N2629/G2629,"")</f>
        <v>21.468085106382979</v>
      </c>
      <c r="Q2629" s="189">
        <f t="shared" ref="Q2629:Q2692" si="578">IFERROR(C2629/G2629,"")</f>
        <v>20.73404255319149</v>
      </c>
      <c r="R2629" s="189">
        <f t="shared" ref="R2629:R2692" si="579">IFERROR(D2629/J2629,"")</f>
        <v>8.5714285714285712</v>
      </c>
      <c r="S2629" s="189">
        <f t="shared" ref="S2629:S2692" si="580">IFERROR(N2629/K2629,"")</f>
        <v>4.2041666666666666</v>
      </c>
      <c r="T2629" s="189">
        <f t="shared" ref="T2629:T2692" si="581">IFERROR(K2629/G2629,"")</f>
        <v>5.1063829787234045</v>
      </c>
      <c r="U2629" s="189">
        <f t="shared" ref="U2629:U2692" si="582">IFERROR(N2629/L2629,"")</f>
        <v>77.585544021530183</v>
      </c>
      <c r="V2629" s="189">
        <f t="shared" ref="V2629:V2692" si="583">IFERROR(G2629/L2629,"")</f>
        <v>3.613994617454825</v>
      </c>
      <c r="W2629" s="189">
        <f>IFERROR(H2629/M2629,Tabla2[[#This Row],[CARGA PRODUCCION (ANIMALES/HA)]])</f>
        <v>3.4583821805392736</v>
      </c>
      <c r="X2629" s="190">
        <f t="shared" si="572"/>
        <v>2024</v>
      </c>
      <c r="Y2629" s="190">
        <f t="shared" si="573"/>
        <v>2</v>
      </c>
      <c r="Z2629" s="190" t="e">
        <f t="shared" ca="1" si="574"/>
        <v>#NAME?</v>
      </c>
      <c r="AA2629" s="191">
        <f t="shared" si="575"/>
        <v>118</v>
      </c>
      <c r="AB2629" s="188">
        <f t="shared" ref="AB2629:AB2692" si="584">IFERROR(G2629/AA2629,"")</f>
        <v>0.79661016949152541</v>
      </c>
      <c r="AC2629" s="192">
        <f t="shared" si="571"/>
        <v>0.20338983050847459</v>
      </c>
      <c r="AD2629" s="185"/>
    </row>
    <row r="2630" spans="1:30">
      <c r="A2630" s="184">
        <v>45347</v>
      </c>
      <c r="B2630" s="7" t="s">
        <v>88</v>
      </c>
      <c r="C2630" s="185">
        <v>736</v>
      </c>
      <c r="D2630" s="185">
        <v>40</v>
      </c>
      <c r="E2630" s="185">
        <v>5</v>
      </c>
      <c r="F2630" s="185"/>
      <c r="G2630" s="185">
        <v>42</v>
      </c>
      <c r="H2630" s="185">
        <v>43</v>
      </c>
      <c r="I2630" s="185">
        <v>2</v>
      </c>
      <c r="J2630" s="185">
        <v>9</v>
      </c>
      <c r="K2630" s="185">
        <v>180</v>
      </c>
      <c r="L2630" s="185">
        <v>14</v>
      </c>
      <c r="M2630" s="186">
        <v>15</v>
      </c>
      <c r="N2630" s="187">
        <f>IF(Tabla2[[#This Row],[LECHE RETIRO DIA]]&lt;&gt;ISBLANK(Tabla2[[#This Row],[LECHE RETIRO DIA]]),SUM(Tabla2[[#This Row],[LECHE TANQUE DIA]:[LECHE RETIRO DIA]]),SUM(Tabla2[[#This Row],[LECHE TANQUE DIA]:[LECHE AUTOCONSUMO DIA]]))</f>
        <v>781</v>
      </c>
      <c r="O2630" s="188">
        <f t="shared" si="576"/>
        <v>0.94238156209987201</v>
      </c>
      <c r="P2630" s="189">
        <f t="shared" si="577"/>
        <v>18.595238095238095</v>
      </c>
      <c r="Q2630" s="189">
        <f t="shared" si="578"/>
        <v>17.523809523809526</v>
      </c>
      <c r="R2630" s="189">
        <f t="shared" si="579"/>
        <v>4.4444444444444446</v>
      </c>
      <c r="S2630" s="189">
        <f t="shared" si="580"/>
        <v>4.3388888888888886</v>
      </c>
      <c r="T2630" s="189">
        <f t="shared" si="581"/>
        <v>4.2857142857142856</v>
      </c>
      <c r="U2630" s="189">
        <f t="shared" si="582"/>
        <v>55.785714285714285</v>
      </c>
      <c r="V2630" s="189">
        <f t="shared" si="583"/>
        <v>3</v>
      </c>
      <c r="W2630" s="189">
        <f>IFERROR(H2630/M2630,Tabla2[[#This Row],[CARGA PRODUCCION (ANIMALES/HA)]])</f>
        <v>2.8666666666666667</v>
      </c>
      <c r="X2630" s="190">
        <f t="shared" si="572"/>
        <v>2024</v>
      </c>
      <c r="Y2630" s="190">
        <f t="shared" si="573"/>
        <v>2</v>
      </c>
      <c r="Z2630" s="190" t="e">
        <f t="shared" ca="1" si="574"/>
        <v>#NAME?</v>
      </c>
      <c r="AA2630" s="191">
        <f t="shared" si="575"/>
        <v>43</v>
      </c>
      <c r="AB2630" s="188">
        <f t="shared" si="584"/>
        <v>0.97674418604651159</v>
      </c>
      <c r="AC2630" s="192">
        <f t="shared" si="571"/>
        <v>2.3255813953488413E-2</v>
      </c>
      <c r="AD2630" s="185"/>
    </row>
    <row r="2631" spans="1:30">
      <c r="A2631" s="184">
        <v>45348</v>
      </c>
      <c r="B2631" s="7" t="s">
        <v>81</v>
      </c>
      <c r="C2631" s="185">
        <v>2410</v>
      </c>
      <c r="D2631" s="185">
        <v>80</v>
      </c>
      <c r="E2631" s="185">
        <v>9</v>
      </c>
      <c r="F2631" s="185"/>
      <c r="G2631" s="185">
        <v>100</v>
      </c>
      <c r="H2631" s="185">
        <v>101</v>
      </c>
      <c r="I2631" s="185">
        <v>1</v>
      </c>
      <c r="J2631" s="185">
        <v>17</v>
      </c>
      <c r="K2631" s="185">
        <v>600</v>
      </c>
      <c r="L2631" s="185">
        <v>23.4</v>
      </c>
      <c r="M2631" s="186">
        <v>31.01</v>
      </c>
      <c r="N2631" s="187">
        <f>IF(Tabla2[[#This Row],[LECHE RETIRO DIA]]&lt;&gt;ISBLANK(Tabla2[[#This Row],[LECHE RETIRO DIA]]),SUM(Tabla2[[#This Row],[LECHE TANQUE DIA]:[LECHE RETIRO DIA]]),SUM(Tabla2[[#This Row],[LECHE TANQUE DIA]:[LECHE AUTOCONSUMO DIA]]))</f>
        <v>2499</v>
      </c>
      <c r="O2631" s="188">
        <f t="shared" si="576"/>
        <v>0.96438575430172069</v>
      </c>
      <c r="P2631" s="189">
        <f t="shared" si="577"/>
        <v>24.99</v>
      </c>
      <c r="Q2631" s="189">
        <f t="shared" si="578"/>
        <v>24.1</v>
      </c>
      <c r="R2631" s="189">
        <f t="shared" si="579"/>
        <v>4.7058823529411766</v>
      </c>
      <c r="S2631" s="189">
        <f t="shared" si="580"/>
        <v>4.165</v>
      </c>
      <c r="T2631" s="189">
        <f t="shared" si="581"/>
        <v>6</v>
      </c>
      <c r="U2631" s="189">
        <f t="shared" si="582"/>
        <v>106.7948717948718</v>
      </c>
      <c r="V2631" s="189">
        <f t="shared" si="583"/>
        <v>4.2735042735042734</v>
      </c>
      <c r="W2631" s="189">
        <f>IFERROR(H2631/M2631,Tabla2[[#This Row],[CARGA PRODUCCION (ANIMALES/HA)]])</f>
        <v>3.2570138664946788</v>
      </c>
      <c r="X2631" s="190">
        <f t="shared" si="572"/>
        <v>2024</v>
      </c>
      <c r="Y2631" s="190">
        <f t="shared" si="573"/>
        <v>2</v>
      </c>
      <c r="Z2631" s="190" t="e">
        <f t="shared" ca="1" si="574"/>
        <v>#NAME?</v>
      </c>
      <c r="AA2631" s="191">
        <f t="shared" si="575"/>
        <v>101</v>
      </c>
      <c r="AB2631" s="188">
        <f t="shared" si="584"/>
        <v>0.99009900990099009</v>
      </c>
      <c r="AC2631" s="192">
        <f t="shared" si="571"/>
        <v>9.9009900990099098E-3</v>
      </c>
      <c r="AD2631" s="185"/>
    </row>
    <row r="2632" spans="1:30">
      <c r="A2632" s="6">
        <v>45348</v>
      </c>
      <c r="B2632" s="7" t="s">
        <v>83</v>
      </c>
      <c r="C2632" s="185">
        <v>2209</v>
      </c>
      <c r="D2632" s="185">
        <v>100</v>
      </c>
      <c r="E2632" s="185">
        <v>9</v>
      </c>
      <c r="F2632" s="185"/>
      <c r="G2632" s="185">
        <v>111</v>
      </c>
      <c r="H2632" s="185">
        <v>121</v>
      </c>
      <c r="I2632" s="185">
        <v>0</v>
      </c>
      <c r="J2632" s="185">
        <v>29</v>
      </c>
      <c r="K2632" s="185">
        <v>680</v>
      </c>
      <c r="L2632" s="185">
        <v>29.8</v>
      </c>
      <c r="M2632" s="186">
        <v>36.590000000000003</v>
      </c>
      <c r="N2632" s="187">
        <f>IF(Tabla2[[#This Row],[LECHE RETIRO DIA]]&lt;&gt;ISBLANK(Tabla2[[#This Row],[LECHE RETIRO DIA]]),SUM(Tabla2[[#This Row],[LECHE TANQUE DIA]:[LECHE RETIRO DIA]]),SUM(Tabla2[[#This Row],[LECHE TANQUE DIA]:[LECHE AUTOCONSUMO DIA]]))</f>
        <v>2318</v>
      </c>
      <c r="O2632" s="188">
        <f t="shared" si="576"/>
        <v>0.95297670405522006</v>
      </c>
      <c r="P2632" s="189">
        <f t="shared" si="577"/>
        <v>20.882882882882882</v>
      </c>
      <c r="Q2632" s="189">
        <f t="shared" si="578"/>
        <v>19.900900900900901</v>
      </c>
      <c r="R2632" s="189">
        <f t="shared" si="579"/>
        <v>3.4482758620689653</v>
      </c>
      <c r="S2632" s="189">
        <f t="shared" si="580"/>
        <v>3.4088235294117646</v>
      </c>
      <c r="T2632" s="189">
        <f t="shared" si="581"/>
        <v>6.1261261261261257</v>
      </c>
      <c r="U2632" s="189">
        <f t="shared" si="582"/>
        <v>77.785234899328856</v>
      </c>
      <c r="V2632" s="189">
        <f t="shared" si="583"/>
        <v>3.7248322147651005</v>
      </c>
      <c r="W2632" s="189">
        <f>IFERROR(H2632/M2632,Tabla2[[#This Row],[CARGA PRODUCCION (ANIMALES/HA)]])</f>
        <v>3.3069144575020495</v>
      </c>
      <c r="X2632" s="190">
        <f t="shared" si="572"/>
        <v>2024</v>
      </c>
      <c r="Y2632" s="190">
        <f t="shared" si="573"/>
        <v>2</v>
      </c>
      <c r="Z2632" s="190" t="e">
        <f t="shared" ca="1" si="574"/>
        <v>#NAME?</v>
      </c>
      <c r="AA2632" s="191">
        <f t="shared" si="575"/>
        <v>121</v>
      </c>
      <c r="AB2632" s="188">
        <f t="shared" si="584"/>
        <v>0.9173553719008265</v>
      </c>
      <c r="AC2632" s="192">
        <f t="shared" si="571"/>
        <v>8.2644628099173501E-2</v>
      </c>
      <c r="AD2632" s="185"/>
    </row>
    <row r="2633" spans="1:30">
      <c r="A2633" s="184">
        <v>45348</v>
      </c>
      <c r="B2633" s="7" t="s">
        <v>85</v>
      </c>
      <c r="C2633" s="185">
        <v>1957</v>
      </c>
      <c r="D2633" s="185">
        <v>60</v>
      </c>
      <c r="E2633" s="185">
        <v>9</v>
      </c>
      <c r="F2633" s="185"/>
      <c r="G2633" s="185">
        <v>95</v>
      </c>
      <c r="H2633" s="185">
        <v>118</v>
      </c>
      <c r="I2633" s="185">
        <v>0</v>
      </c>
      <c r="J2633" s="185">
        <v>10</v>
      </c>
      <c r="K2633" s="185">
        <v>480</v>
      </c>
      <c r="L2633" s="185">
        <v>26.01</v>
      </c>
      <c r="M2633" s="186">
        <v>34.119999999999997</v>
      </c>
      <c r="N2633" s="187">
        <f>IF(Tabla2[[#This Row],[LECHE RETIRO DIA]]&lt;&gt;ISBLANK(Tabla2[[#This Row],[LECHE RETIRO DIA]]),SUM(Tabla2[[#This Row],[LECHE TANQUE DIA]:[LECHE RETIRO DIA]]),SUM(Tabla2[[#This Row],[LECHE TANQUE DIA]:[LECHE AUTOCONSUMO DIA]]))</f>
        <v>2026</v>
      </c>
      <c r="O2633" s="188">
        <f t="shared" si="576"/>
        <v>0.96594274432379068</v>
      </c>
      <c r="P2633" s="189">
        <f t="shared" si="577"/>
        <v>21.326315789473686</v>
      </c>
      <c r="Q2633" s="189">
        <f t="shared" si="578"/>
        <v>20.6</v>
      </c>
      <c r="R2633" s="189">
        <f t="shared" si="579"/>
        <v>6</v>
      </c>
      <c r="S2633" s="189">
        <f t="shared" si="580"/>
        <v>4.2208333333333332</v>
      </c>
      <c r="T2633" s="189">
        <f t="shared" si="581"/>
        <v>5.0526315789473681</v>
      </c>
      <c r="U2633" s="189">
        <f t="shared" si="582"/>
        <v>77.893118031526328</v>
      </c>
      <c r="V2633" s="189">
        <f t="shared" si="583"/>
        <v>3.6524413687043444</v>
      </c>
      <c r="W2633" s="189">
        <f>IFERROR(H2633/M2633,Tabla2[[#This Row],[CARGA PRODUCCION (ANIMALES/HA)]])</f>
        <v>3.4583821805392736</v>
      </c>
      <c r="X2633" s="190">
        <f t="shared" si="572"/>
        <v>2024</v>
      </c>
      <c r="Y2633" s="190">
        <f t="shared" si="573"/>
        <v>2</v>
      </c>
      <c r="Z2633" s="190" t="e">
        <f t="shared" ca="1" si="574"/>
        <v>#NAME?</v>
      </c>
      <c r="AA2633" s="191">
        <f t="shared" si="575"/>
        <v>118</v>
      </c>
      <c r="AB2633" s="188">
        <f t="shared" si="584"/>
        <v>0.80508474576271183</v>
      </c>
      <c r="AC2633" s="192">
        <f t="shared" si="571"/>
        <v>0.19491525423728817</v>
      </c>
      <c r="AD2633" s="185"/>
    </row>
    <row r="2634" spans="1:30">
      <c r="A2634" s="6">
        <v>45348</v>
      </c>
      <c r="B2634" s="7" t="s">
        <v>88</v>
      </c>
      <c r="C2634" s="185">
        <v>710</v>
      </c>
      <c r="D2634" s="185">
        <v>40</v>
      </c>
      <c r="E2634" s="185">
        <v>5</v>
      </c>
      <c r="F2634" s="185"/>
      <c r="G2634" s="185">
        <v>42</v>
      </c>
      <c r="H2634" s="185">
        <v>43</v>
      </c>
      <c r="I2634" s="185">
        <v>2</v>
      </c>
      <c r="J2634" s="185">
        <v>9</v>
      </c>
      <c r="K2634" s="185">
        <v>180</v>
      </c>
      <c r="L2634" s="185">
        <v>14</v>
      </c>
      <c r="M2634" s="186">
        <v>15</v>
      </c>
      <c r="N2634" s="187">
        <f>IF(Tabla2[[#This Row],[LECHE RETIRO DIA]]&lt;&gt;ISBLANK(Tabla2[[#This Row],[LECHE RETIRO DIA]]),SUM(Tabla2[[#This Row],[LECHE TANQUE DIA]:[LECHE RETIRO DIA]]),SUM(Tabla2[[#This Row],[LECHE TANQUE DIA]:[LECHE AUTOCONSUMO DIA]]))</f>
        <v>755</v>
      </c>
      <c r="O2634" s="188">
        <f t="shared" si="576"/>
        <v>0.94039735099337751</v>
      </c>
      <c r="P2634" s="189">
        <f t="shared" si="577"/>
        <v>17.976190476190474</v>
      </c>
      <c r="Q2634" s="189">
        <f t="shared" si="578"/>
        <v>16.904761904761905</v>
      </c>
      <c r="R2634" s="189">
        <f t="shared" si="579"/>
        <v>4.4444444444444446</v>
      </c>
      <c r="S2634" s="189">
        <f t="shared" si="580"/>
        <v>4.1944444444444446</v>
      </c>
      <c r="T2634" s="189">
        <f t="shared" si="581"/>
        <v>4.2857142857142856</v>
      </c>
      <c r="U2634" s="189">
        <f t="shared" si="582"/>
        <v>53.928571428571431</v>
      </c>
      <c r="V2634" s="189">
        <f t="shared" si="583"/>
        <v>3</v>
      </c>
      <c r="W2634" s="189">
        <f>IFERROR(H2634/M2634,Tabla2[[#This Row],[CARGA PRODUCCION (ANIMALES/HA)]])</f>
        <v>2.8666666666666667</v>
      </c>
      <c r="X2634" s="190">
        <f t="shared" si="572"/>
        <v>2024</v>
      </c>
      <c r="Y2634" s="190">
        <f t="shared" si="573"/>
        <v>2</v>
      </c>
      <c r="Z2634" s="190" t="e">
        <f t="shared" ca="1" si="574"/>
        <v>#NAME?</v>
      </c>
      <c r="AA2634" s="191">
        <f t="shared" si="575"/>
        <v>43</v>
      </c>
      <c r="AB2634" s="188">
        <f t="shared" si="584"/>
        <v>0.97674418604651159</v>
      </c>
      <c r="AC2634" s="192">
        <f t="shared" si="571"/>
        <v>2.3255813953488413E-2</v>
      </c>
      <c r="AD2634" s="185"/>
    </row>
    <row r="2635" spans="1:30">
      <c r="A2635" s="184">
        <v>45349</v>
      </c>
      <c r="B2635" s="7" t="s">
        <v>81</v>
      </c>
      <c r="C2635" s="185">
        <v>2396</v>
      </c>
      <c r="D2635" s="185">
        <v>80</v>
      </c>
      <c r="E2635" s="185">
        <v>9</v>
      </c>
      <c r="F2635" s="185"/>
      <c r="G2635" s="185">
        <v>98</v>
      </c>
      <c r="H2635" s="185">
        <v>99</v>
      </c>
      <c r="I2635" s="185">
        <v>1</v>
      </c>
      <c r="J2635" s="185">
        <v>17</v>
      </c>
      <c r="K2635" s="185">
        <v>600</v>
      </c>
      <c r="L2635" s="185">
        <v>23.4</v>
      </c>
      <c r="M2635" s="186">
        <v>31.01</v>
      </c>
      <c r="N2635" s="187">
        <f>IF(Tabla2[[#This Row],[LECHE RETIRO DIA]]&lt;&gt;ISBLANK(Tabla2[[#This Row],[LECHE RETIRO DIA]]),SUM(Tabla2[[#This Row],[LECHE TANQUE DIA]:[LECHE RETIRO DIA]]),SUM(Tabla2[[#This Row],[LECHE TANQUE DIA]:[LECHE AUTOCONSUMO DIA]]))</f>
        <v>2485</v>
      </c>
      <c r="O2635" s="188">
        <f t="shared" si="576"/>
        <v>0.96418511066398394</v>
      </c>
      <c r="P2635" s="189">
        <f t="shared" si="577"/>
        <v>25.357142857142858</v>
      </c>
      <c r="Q2635" s="189">
        <f t="shared" si="578"/>
        <v>24.448979591836736</v>
      </c>
      <c r="R2635" s="189">
        <f t="shared" si="579"/>
        <v>4.7058823529411766</v>
      </c>
      <c r="S2635" s="189">
        <f t="shared" si="580"/>
        <v>4.1416666666666666</v>
      </c>
      <c r="T2635" s="189">
        <f t="shared" si="581"/>
        <v>6.1224489795918364</v>
      </c>
      <c r="U2635" s="189">
        <f t="shared" si="582"/>
        <v>106.19658119658121</v>
      </c>
      <c r="V2635" s="189">
        <f t="shared" si="583"/>
        <v>4.1880341880341883</v>
      </c>
      <c r="W2635" s="189">
        <f>IFERROR(H2635/M2635,Tabla2[[#This Row],[CARGA PRODUCCION (ANIMALES/HA)]])</f>
        <v>3.1925185424056752</v>
      </c>
      <c r="X2635" s="190">
        <f t="shared" si="572"/>
        <v>2024</v>
      </c>
      <c r="Y2635" s="190">
        <f t="shared" si="573"/>
        <v>2</v>
      </c>
      <c r="Z2635" s="190" t="e">
        <f t="shared" ca="1" si="574"/>
        <v>#NAME?</v>
      </c>
      <c r="AA2635" s="191">
        <f t="shared" si="575"/>
        <v>99</v>
      </c>
      <c r="AB2635" s="188">
        <f t="shared" si="584"/>
        <v>0.98989898989898994</v>
      </c>
      <c r="AC2635" s="192">
        <f t="shared" si="571"/>
        <v>1.0101010101010055E-2</v>
      </c>
      <c r="AD2635" s="185"/>
    </row>
    <row r="2636" spans="1:30">
      <c r="A2636" s="184">
        <v>45349</v>
      </c>
      <c r="B2636" s="7" t="s">
        <v>83</v>
      </c>
      <c r="C2636" s="185">
        <v>2150</v>
      </c>
      <c r="D2636" s="185">
        <v>100</v>
      </c>
      <c r="E2636" s="185">
        <v>9</v>
      </c>
      <c r="F2636" s="185"/>
      <c r="G2636" s="185">
        <v>111</v>
      </c>
      <c r="H2636" s="185">
        <v>121</v>
      </c>
      <c r="I2636" s="185">
        <v>0</v>
      </c>
      <c r="J2636" s="185">
        <v>29</v>
      </c>
      <c r="K2636" s="185">
        <v>680</v>
      </c>
      <c r="L2636" s="185">
        <v>29.8</v>
      </c>
      <c r="M2636" s="186">
        <v>36.590000000000003</v>
      </c>
      <c r="N2636" s="187">
        <f>IF(Tabla2[[#This Row],[LECHE RETIRO DIA]]&lt;&gt;ISBLANK(Tabla2[[#This Row],[LECHE RETIRO DIA]]),SUM(Tabla2[[#This Row],[LECHE TANQUE DIA]:[LECHE RETIRO DIA]]),SUM(Tabla2[[#This Row],[LECHE TANQUE DIA]:[LECHE AUTOCONSUMO DIA]]))</f>
        <v>2259</v>
      </c>
      <c r="O2636" s="188">
        <f t="shared" si="576"/>
        <v>0.95174856131031427</v>
      </c>
      <c r="P2636" s="189">
        <f t="shared" si="577"/>
        <v>20.351351351351351</v>
      </c>
      <c r="Q2636" s="189">
        <f t="shared" si="578"/>
        <v>19.36936936936937</v>
      </c>
      <c r="R2636" s="189">
        <f t="shared" si="579"/>
        <v>3.4482758620689653</v>
      </c>
      <c r="S2636" s="189">
        <f t="shared" si="580"/>
        <v>3.322058823529412</v>
      </c>
      <c r="T2636" s="189">
        <f t="shared" si="581"/>
        <v>6.1261261261261257</v>
      </c>
      <c r="U2636" s="189">
        <f t="shared" si="582"/>
        <v>75.805369127516784</v>
      </c>
      <c r="V2636" s="189">
        <f t="shared" si="583"/>
        <v>3.7248322147651005</v>
      </c>
      <c r="W2636" s="189">
        <f>IFERROR(H2636/M2636,Tabla2[[#This Row],[CARGA PRODUCCION (ANIMALES/HA)]])</f>
        <v>3.3069144575020495</v>
      </c>
      <c r="X2636" s="190">
        <f t="shared" si="572"/>
        <v>2024</v>
      </c>
      <c r="Y2636" s="190">
        <f t="shared" si="573"/>
        <v>2</v>
      </c>
      <c r="Z2636" s="190" t="e">
        <f t="shared" ca="1" si="574"/>
        <v>#NAME?</v>
      </c>
      <c r="AA2636" s="191">
        <f t="shared" si="575"/>
        <v>121</v>
      </c>
      <c r="AB2636" s="188">
        <f t="shared" si="584"/>
        <v>0.9173553719008265</v>
      </c>
      <c r="AC2636" s="192">
        <f t="shared" si="571"/>
        <v>8.2644628099173501E-2</v>
      </c>
      <c r="AD2636" s="185"/>
    </row>
    <row r="2637" spans="1:30">
      <c r="A2637" s="184">
        <v>45349</v>
      </c>
      <c r="B2637" s="7" t="s">
        <v>85</v>
      </c>
      <c r="C2637" s="185">
        <v>1949</v>
      </c>
      <c r="D2637" s="185">
        <v>60</v>
      </c>
      <c r="E2637" s="185">
        <v>9</v>
      </c>
      <c r="F2637" s="185"/>
      <c r="G2637" s="185">
        <v>97</v>
      </c>
      <c r="H2637" s="185">
        <v>119</v>
      </c>
      <c r="I2637" s="185">
        <v>0</v>
      </c>
      <c r="J2637" s="185">
        <v>10</v>
      </c>
      <c r="K2637" s="185">
        <v>480</v>
      </c>
      <c r="L2637" s="185">
        <v>26.01</v>
      </c>
      <c r="M2637" s="8">
        <v>34.119999999999997</v>
      </c>
      <c r="N2637" s="187">
        <f>IF(Tabla2[[#This Row],[LECHE RETIRO DIA]]&lt;&gt;ISBLANK(Tabla2[[#This Row],[LECHE RETIRO DIA]]),SUM(Tabla2[[#This Row],[LECHE TANQUE DIA]:[LECHE RETIRO DIA]]),SUM(Tabla2[[#This Row],[LECHE TANQUE DIA]:[LECHE AUTOCONSUMO DIA]]))</f>
        <v>2018</v>
      </c>
      <c r="O2637" s="188">
        <f t="shared" si="576"/>
        <v>0.96580773042616452</v>
      </c>
      <c r="P2637" s="189">
        <f t="shared" si="577"/>
        <v>20.804123711340207</v>
      </c>
      <c r="Q2637" s="189">
        <f t="shared" si="578"/>
        <v>20.092783505154639</v>
      </c>
      <c r="R2637" s="189">
        <f t="shared" si="579"/>
        <v>6</v>
      </c>
      <c r="S2637" s="189">
        <f t="shared" si="580"/>
        <v>4.2041666666666666</v>
      </c>
      <c r="T2637" s="189">
        <f t="shared" si="581"/>
        <v>4.9484536082474229</v>
      </c>
      <c r="U2637" s="189">
        <f t="shared" si="582"/>
        <v>77.585544021530183</v>
      </c>
      <c r="V2637" s="189">
        <f t="shared" si="583"/>
        <v>3.7293348712033829</v>
      </c>
      <c r="W2637" s="189">
        <f>IFERROR(H2637/M2637,Tabla2[[#This Row],[CARGA PRODUCCION (ANIMALES/HA)]])</f>
        <v>3.4876905041031656</v>
      </c>
      <c r="X2637" s="190">
        <f t="shared" si="572"/>
        <v>2024</v>
      </c>
      <c r="Y2637" s="190">
        <f t="shared" si="573"/>
        <v>2</v>
      </c>
      <c r="Z2637" s="190" t="e">
        <f t="shared" ca="1" si="574"/>
        <v>#NAME?</v>
      </c>
      <c r="AA2637" s="191">
        <f t="shared" si="575"/>
        <v>119</v>
      </c>
      <c r="AB2637" s="188">
        <f t="shared" si="584"/>
        <v>0.81512605042016806</v>
      </c>
      <c r="AC2637" s="192">
        <f t="shared" si="571"/>
        <v>0.18487394957983194</v>
      </c>
      <c r="AD2637" s="185"/>
    </row>
    <row r="2638" spans="1:30">
      <c r="A2638" s="184">
        <v>45349</v>
      </c>
      <c r="B2638" s="7" t="s">
        <v>88</v>
      </c>
      <c r="C2638" s="185">
        <v>677</v>
      </c>
      <c r="D2638" s="185">
        <v>40</v>
      </c>
      <c r="E2638" s="185">
        <v>5</v>
      </c>
      <c r="F2638" s="185"/>
      <c r="G2638" s="185">
        <v>42</v>
      </c>
      <c r="H2638" s="185">
        <v>43</v>
      </c>
      <c r="I2638" s="185">
        <v>1</v>
      </c>
      <c r="J2638" s="185">
        <v>9</v>
      </c>
      <c r="K2638" s="185">
        <v>180</v>
      </c>
      <c r="L2638" s="185">
        <v>14</v>
      </c>
      <c r="M2638" s="186">
        <v>15</v>
      </c>
      <c r="N2638" s="187">
        <f>IF(Tabla2[[#This Row],[LECHE RETIRO DIA]]&lt;&gt;ISBLANK(Tabla2[[#This Row],[LECHE RETIRO DIA]]),SUM(Tabla2[[#This Row],[LECHE TANQUE DIA]:[LECHE RETIRO DIA]]),SUM(Tabla2[[#This Row],[LECHE TANQUE DIA]:[LECHE AUTOCONSUMO DIA]]))</f>
        <v>722</v>
      </c>
      <c r="O2638" s="188">
        <f t="shared" si="576"/>
        <v>0.93767313019390586</v>
      </c>
      <c r="P2638" s="189">
        <f t="shared" si="577"/>
        <v>17.19047619047619</v>
      </c>
      <c r="Q2638" s="189">
        <f t="shared" si="578"/>
        <v>16.11904761904762</v>
      </c>
      <c r="R2638" s="189">
        <f t="shared" si="579"/>
        <v>4.4444444444444446</v>
      </c>
      <c r="S2638" s="189">
        <f t="shared" si="580"/>
        <v>4.0111111111111111</v>
      </c>
      <c r="T2638" s="189">
        <f t="shared" si="581"/>
        <v>4.2857142857142856</v>
      </c>
      <c r="U2638" s="189">
        <f t="shared" si="582"/>
        <v>51.571428571428569</v>
      </c>
      <c r="V2638" s="189">
        <f t="shared" si="583"/>
        <v>3</v>
      </c>
      <c r="W2638" s="189">
        <f>IFERROR(H2638/M2638,Tabla2[[#This Row],[CARGA PRODUCCION (ANIMALES/HA)]])</f>
        <v>2.8666666666666667</v>
      </c>
      <c r="X2638" s="190">
        <f t="shared" si="572"/>
        <v>2024</v>
      </c>
      <c r="Y2638" s="190">
        <f t="shared" si="573"/>
        <v>2</v>
      </c>
      <c r="Z2638" s="190" t="e">
        <f t="shared" ca="1" si="574"/>
        <v>#NAME?</v>
      </c>
      <c r="AA2638" s="191">
        <f t="shared" si="575"/>
        <v>43</v>
      </c>
      <c r="AB2638" s="188">
        <f t="shared" si="584"/>
        <v>0.97674418604651159</v>
      </c>
      <c r="AC2638" s="192">
        <f t="shared" si="571"/>
        <v>2.3255813953488413E-2</v>
      </c>
      <c r="AD2638" s="185"/>
    </row>
    <row r="2639" spans="1:30">
      <c r="A2639" s="184">
        <v>45350</v>
      </c>
      <c r="B2639" s="7" t="s">
        <v>81</v>
      </c>
      <c r="C2639" s="185">
        <v>2415</v>
      </c>
      <c r="D2639" s="185">
        <v>80</v>
      </c>
      <c r="E2639" s="185">
        <v>9</v>
      </c>
      <c r="F2639" s="185"/>
      <c r="G2639" s="185">
        <v>98</v>
      </c>
      <c r="H2639" s="185">
        <v>99</v>
      </c>
      <c r="I2639" s="185">
        <v>1</v>
      </c>
      <c r="J2639" s="185">
        <v>17</v>
      </c>
      <c r="K2639" s="185">
        <v>600</v>
      </c>
      <c r="L2639" s="185">
        <v>23.4</v>
      </c>
      <c r="M2639" s="186">
        <v>31.01</v>
      </c>
      <c r="N2639" s="187">
        <f>IF(Tabla2[[#This Row],[LECHE RETIRO DIA]]&lt;&gt;ISBLANK(Tabla2[[#This Row],[LECHE RETIRO DIA]]),SUM(Tabla2[[#This Row],[LECHE TANQUE DIA]:[LECHE RETIRO DIA]]),SUM(Tabla2[[#This Row],[LECHE TANQUE DIA]:[LECHE AUTOCONSUMO DIA]]))</f>
        <v>2504</v>
      </c>
      <c r="O2639" s="188">
        <f t="shared" si="576"/>
        <v>0.96445686900958472</v>
      </c>
      <c r="P2639" s="189">
        <f t="shared" si="577"/>
        <v>25.551020408163264</v>
      </c>
      <c r="Q2639" s="189">
        <f t="shared" si="578"/>
        <v>24.642857142857142</v>
      </c>
      <c r="R2639" s="189">
        <f t="shared" si="579"/>
        <v>4.7058823529411766</v>
      </c>
      <c r="S2639" s="189">
        <f t="shared" si="580"/>
        <v>4.1733333333333329</v>
      </c>
      <c r="T2639" s="189">
        <f t="shared" si="581"/>
        <v>6.1224489795918364</v>
      </c>
      <c r="U2639" s="189">
        <f t="shared" si="582"/>
        <v>107.00854700854701</v>
      </c>
      <c r="V2639" s="189">
        <f t="shared" si="583"/>
        <v>4.1880341880341883</v>
      </c>
      <c r="W2639" s="189">
        <f>IFERROR(H2639/M2639,Tabla2[[#This Row],[CARGA PRODUCCION (ANIMALES/HA)]])</f>
        <v>3.1925185424056752</v>
      </c>
      <c r="X2639" s="190">
        <f t="shared" si="572"/>
        <v>2024</v>
      </c>
      <c r="Y2639" s="190">
        <f t="shared" si="573"/>
        <v>2</v>
      </c>
      <c r="Z2639" s="190" t="e">
        <f t="shared" ca="1" si="574"/>
        <v>#NAME?</v>
      </c>
      <c r="AA2639" s="191">
        <f t="shared" si="575"/>
        <v>99</v>
      </c>
      <c r="AB2639" s="188">
        <f t="shared" si="584"/>
        <v>0.98989898989898994</v>
      </c>
      <c r="AC2639" s="192">
        <f t="shared" si="571"/>
        <v>1.0101010101010055E-2</v>
      </c>
      <c r="AD2639" s="185"/>
    </row>
    <row r="2640" spans="1:30">
      <c r="A2640" s="184">
        <v>45350</v>
      </c>
      <c r="B2640" s="7" t="s">
        <v>83</v>
      </c>
      <c r="C2640" s="185">
        <v>2218</v>
      </c>
      <c r="D2640" s="185">
        <v>100</v>
      </c>
      <c r="E2640" s="185">
        <v>9</v>
      </c>
      <c r="F2640" s="185"/>
      <c r="G2640" s="185">
        <v>113</v>
      </c>
      <c r="H2640" s="185">
        <v>128</v>
      </c>
      <c r="I2640" s="185">
        <v>0</v>
      </c>
      <c r="J2640" s="185">
        <v>30</v>
      </c>
      <c r="K2640" s="185">
        <v>680</v>
      </c>
      <c r="L2640" s="185">
        <v>29.8</v>
      </c>
      <c r="M2640" s="186">
        <v>36.590000000000003</v>
      </c>
      <c r="N2640" s="187">
        <f>IF(Tabla2[[#This Row],[LECHE RETIRO DIA]]&lt;&gt;ISBLANK(Tabla2[[#This Row],[LECHE RETIRO DIA]]),SUM(Tabla2[[#This Row],[LECHE TANQUE DIA]:[LECHE RETIRO DIA]]),SUM(Tabla2[[#This Row],[LECHE TANQUE DIA]:[LECHE AUTOCONSUMO DIA]]))</f>
        <v>2327</v>
      </c>
      <c r="O2640" s="188">
        <f t="shared" si="576"/>
        <v>0.95315857327030507</v>
      </c>
      <c r="P2640" s="189">
        <f t="shared" si="577"/>
        <v>20.592920353982301</v>
      </c>
      <c r="Q2640" s="189">
        <f t="shared" si="578"/>
        <v>19.628318584070797</v>
      </c>
      <c r="R2640" s="189">
        <f t="shared" si="579"/>
        <v>3.3333333333333335</v>
      </c>
      <c r="S2640" s="189">
        <f t="shared" si="580"/>
        <v>3.4220588235294116</v>
      </c>
      <c r="T2640" s="189">
        <f t="shared" si="581"/>
        <v>6.0176991150442474</v>
      </c>
      <c r="U2640" s="189">
        <f t="shared" si="582"/>
        <v>78.087248322147644</v>
      </c>
      <c r="V2640" s="189">
        <f t="shared" si="583"/>
        <v>3.7919463087248322</v>
      </c>
      <c r="W2640" s="189">
        <f>IFERROR(H2640/M2640,Tabla2[[#This Row],[CARGA PRODUCCION (ANIMALES/HA)]])</f>
        <v>3.4982235583492756</v>
      </c>
      <c r="X2640" s="190">
        <f t="shared" si="572"/>
        <v>2024</v>
      </c>
      <c r="Y2640" s="190">
        <f t="shared" si="573"/>
        <v>2</v>
      </c>
      <c r="Z2640" s="190" t="e">
        <f t="shared" ca="1" si="574"/>
        <v>#NAME?</v>
      </c>
      <c r="AA2640" s="191">
        <f t="shared" si="575"/>
        <v>128</v>
      </c>
      <c r="AB2640" s="188">
        <f t="shared" si="584"/>
        <v>0.8828125</v>
      </c>
      <c r="AC2640" s="192">
        <f t="shared" si="571"/>
        <v>0.1171875</v>
      </c>
      <c r="AD2640" s="185"/>
    </row>
    <row r="2641" spans="1:30">
      <c r="A2641" s="184">
        <v>45350</v>
      </c>
      <c r="B2641" s="7" t="s">
        <v>85</v>
      </c>
      <c r="C2641" s="185">
        <v>2023</v>
      </c>
      <c r="D2641" s="185">
        <v>60</v>
      </c>
      <c r="E2641" s="185">
        <v>9</v>
      </c>
      <c r="F2641" s="185"/>
      <c r="G2641" s="185">
        <v>97</v>
      </c>
      <c r="H2641" s="185">
        <v>110</v>
      </c>
      <c r="I2641" s="185">
        <v>0</v>
      </c>
      <c r="J2641" s="185">
        <v>10</v>
      </c>
      <c r="K2641" s="185">
        <v>480</v>
      </c>
      <c r="L2641" s="185">
        <v>26.01</v>
      </c>
      <c r="M2641" s="186">
        <v>34.119999999999997</v>
      </c>
      <c r="N2641" s="187">
        <f>IF(Tabla2[[#This Row],[LECHE RETIRO DIA]]&lt;&gt;ISBLANK(Tabla2[[#This Row],[LECHE RETIRO DIA]]),SUM(Tabla2[[#This Row],[LECHE TANQUE DIA]:[LECHE RETIRO DIA]]),SUM(Tabla2[[#This Row],[LECHE TANQUE DIA]:[LECHE AUTOCONSUMO DIA]]))</f>
        <v>2092</v>
      </c>
      <c r="O2641" s="188">
        <f t="shared" si="576"/>
        <v>0.96701720841300187</v>
      </c>
      <c r="P2641" s="189">
        <f t="shared" si="577"/>
        <v>21.567010309278352</v>
      </c>
      <c r="Q2641" s="189">
        <f t="shared" si="578"/>
        <v>20.855670103092784</v>
      </c>
      <c r="R2641" s="189">
        <f t="shared" si="579"/>
        <v>6</v>
      </c>
      <c r="S2641" s="189">
        <f t="shared" si="580"/>
        <v>4.3583333333333334</v>
      </c>
      <c r="T2641" s="189">
        <f t="shared" si="581"/>
        <v>4.9484536082474229</v>
      </c>
      <c r="U2641" s="189">
        <f t="shared" si="582"/>
        <v>80.430603613994606</v>
      </c>
      <c r="V2641" s="189">
        <f t="shared" si="583"/>
        <v>3.7293348712033829</v>
      </c>
      <c r="W2641" s="189">
        <f>IFERROR(H2641/M2641,Tabla2[[#This Row],[CARGA PRODUCCION (ANIMALES/HA)]])</f>
        <v>3.2239155920281362</v>
      </c>
      <c r="X2641" s="190">
        <f t="shared" si="572"/>
        <v>2024</v>
      </c>
      <c r="Y2641" s="190">
        <f t="shared" si="573"/>
        <v>2</v>
      </c>
      <c r="Z2641" s="190" t="e">
        <f t="shared" ca="1" si="574"/>
        <v>#NAME?</v>
      </c>
      <c r="AA2641" s="191">
        <f t="shared" si="575"/>
        <v>110</v>
      </c>
      <c r="AB2641" s="188">
        <f t="shared" si="584"/>
        <v>0.88181818181818183</v>
      </c>
      <c r="AC2641" s="192">
        <f t="shared" si="571"/>
        <v>0.11818181818181817</v>
      </c>
      <c r="AD2641" s="185"/>
    </row>
    <row r="2642" spans="1:30">
      <c r="A2642" s="184">
        <v>45350</v>
      </c>
      <c r="B2642" s="7" t="s">
        <v>88</v>
      </c>
      <c r="C2642" s="185">
        <v>736</v>
      </c>
      <c r="D2642" s="185">
        <v>40</v>
      </c>
      <c r="E2642" s="185">
        <v>5</v>
      </c>
      <c r="F2642" s="185"/>
      <c r="G2642" s="185">
        <v>43</v>
      </c>
      <c r="H2642" s="185">
        <v>43</v>
      </c>
      <c r="I2642" s="185">
        <v>1</v>
      </c>
      <c r="J2642" s="185">
        <v>9</v>
      </c>
      <c r="K2642" s="185">
        <v>180</v>
      </c>
      <c r="L2642" s="185">
        <v>14</v>
      </c>
      <c r="M2642" s="186">
        <v>15</v>
      </c>
      <c r="N2642" s="187">
        <f>IF(Tabla2[[#This Row],[LECHE RETIRO DIA]]&lt;&gt;ISBLANK(Tabla2[[#This Row],[LECHE RETIRO DIA]]),SUM(Tabla2[[#This Row],[LECHE TANQUE DIA]:[LECHE RETIRO DIA]]),SUM(Tabla2[[#This Row],[LECHE TANQUE DIA]:[LECHE AUTOCONSUMO DIA]]))</f>
        <v>781</v>
      </c>
      <c r="O2642" s="188">
        <f t="shared" si="576"/>
        <v>0.94238156209987201</v>
      </c>
      <c r="P2642" s="189">
        <f t="shared" si="577"/>
        <v>18.162790697674417</v>
      </c>
      <c r="Q2642" s="189">
        <f t="shared" si="578"/>
        <v>17.11627906976744</v>
      </c>
      <c r="R2642" s="189">
        <f t="shared" si="579"/>
        <v>4.4444444444444446</v>
      </c>
      <c r="S2642" s="189">
        <f t="shared" si="580"/>
        <v>4.3388888888888886</v>
      </c>
      <c r="T2642" s="189">
        <f t="shared" si="581"/>
        <v>4.1860465116279073</v>
      </c>
      <c r="U2642" s="189">
        <f t="shared" si="582"/>
        <v>55.785714285714285</v>
      </c>
      <c r="V2642" s="189">
        <f t="shared" si="583"/>
        <v>3.0714285714285716</v>
      </c>
      <c r="W2642" s="189">
        <f>IFERROR(H2642/M2642,Tabla2[[#This Row],[CARGA PRODUCCION (ANIMALES/HA)]])</f>
        <v>2.8666666666666667</v>
      </c>
      <c r="X2642" s="190">
        <f t="shared" si="572"/>
        <v>2024</v>
      </c>
      <c r="Y2642" s="190">
        <f t="shared" si="573"/>
        <v>2</v>
      </c>
      <c r="Z2642" s="190" t="e">
        <f t="shared" ca="1" si="574"/>
        <v>#NAME?</v>
      </c>
      <c r="AA2642" s="191">
        <f t="shared" si="575"/>
        <v>43</v>
      </c>
      <c r="AB2642" s="188">
        <f t="shared" si="584"/>
        <v>1</v>
      </c>
      <c r="AC2642" s="192">
        <f t="shared" si="571"/>
        <v>0</v>
      </c>
      <c r="AD2642" s="185"/>
    </row>
    <row r="2643" spans="1:30">
      <c r="A2643" s="184">
        <v>45351</v>
      </c>
      <c r="B2643" s="7" t="s">
        <v>81</v>
      </c>
      <c r="C2643" s="185">
        <v>2448</v>
      </c>
      <c r="D2643" s="185">
        <v>80</v>
      </c>
      <c r="E2643" s="185">
        <v>9</v>
      </c>
      <c r="F2643" s="185"/>
      <c r="G2643" s="185">
        <v>99</v>
      </c>
      <c r="H2643" s="185">
        <v>100</v>
      </c>
      <c r="I2643" s="185">
        <v>1</v>
      </c>
      <c r="J2643" s="185">
        <v>17</v>
      </c>
      <c r="K2643" s="185">
        <v>600</v>
      </c>
      <c r="L2643" s="185">
        <v>23.4</v>
      </c>
      <c r="M2643" s="186">
        <v>31.01</v>
      </c>
      <c r="N2643" s="187">
        <f>IF(Tabla2[[#This Row],[LECHE RETIRO DIA]]&lt;&gt;ISBLANK(Tabla2[[#This Row],[LECHE RETIRO DIA]]),SUM(Tabla2[[#This Row],[LECHE TANQUE DIA]:[LECHE RETIRO DIA]]),SUM(Tabla2[[#This Row],[LECHE TANQUE DIA]:[LECHE AUTOCONSUMO DIA]]))</f>
        <v>2537</v>
      </c>
      <c r="O2643" s="188">
        <f t="shared" si="576"/>
        <v>0.9649191959006701</v>
      </c>
      <c r="P2643" s="189">
        <f t="shared" si="577"/>
        <v>25.626262626262626</v>
      </c>
      <c r="Q2643" s="189">
        <f t="shared" si="578"/>
        <v>24.727272727272727</v>
      </c>
      <c r="R2643" s="189">
        <f t="shared" si="579"/>
        <v>4.7058823529411766</v>
      </c>
      <c r="S2643" s="189">
        <f t="shared" si="580"/>
        <v>4.2283333333333335</v>
      </c>
      <c r="T2643" s="189">
        <f t="shared" si="581"/>
        <v>6.0606060606060606</v>
      </c>
      <c r="U2643" s="189">
        <f t="shared" si="582"/>
        <v>108.41880341880342</v>
      </c>
      <c r="V2643" s="189">
        <f t="shared" si="583"/>
        <v>4.2307692307692308</v>
      </c>
      <c r="W2643" s="189">
        <f>IFERROR(H2643/M2643,Tabla2[[#This Row],[CARGA PRODUCCION (ANIMALES/HA)]])</f>
        <v>3.224766204450177</v>
      </c>
      <c r="X2643" s="190">
        <f t="shared" si="572"/>
        <v>2024</v>
      </c>
      <c r="Y2643" s="190">
        <f t="shared" si="573"/>
        <v>2</v>
      </c>
      <c r="Z2643" s="190" t="e">
        <f t="shared" ca="1" si="574"/>
        <v>#NAME?</v>
      </c>
      <c r="AA2643" s="191">
        <f t="shared" si="575"/>
        <v>100</v>
      </c>
      <c r="AB2643" s="188">
        <f t="shared" si="584"/>
        <v>0.99</v>
      </c>
      <c r="AC2643" s="192">
        <f t="shared" si="571"/>
        <v>1.0000000000000009E-2</v>
      </c>
      <c r="AD2643" s="185"/>
    </row>
    <row r="2644" spans="1:30">
      <c r="A2644" s="184">
        <v>45351</v>
      </c>
      <c r="B2644" s="7" t="s">
        <v>83</v>
      </c>
      <c r="C2644" s="185">
        <v>2150</v>
      </c>
      <c r="D2644" s="185">
        <v>100</v>
      </c>
      <c r="E2644" s="185">
        <v>9</v>
      </c>
      <c r="F2644" s="185"/>
      <c r="G2644" s="185">
        <v>113</v>
      </c>
      <c r="H2644" s="185">
        <v>128</v>
      </c>
      <c r="I2644" s="185">
        <v>0</v>
      </c>
      <c r="J2644" s="185">
        <v>30</v>
      </c>
      <c r="K2644" s="185">
        <v>680</v>
      </c>
      <c r="L2644" s="185">
        <v>29.8</v>
      </c>
      <c r="M2644" s="186">
        <v>36.590000000000003</v>
      </c>
      <c r="N2644" s="187">
        <f>IF(Tabla2[[#This Row],[LECHE RETIRO DIA]]&lt;&gt;ISBLANK(Tabla2[[#This Row],[LECHE RETIRO DIA]]),SUM(Tabla2[[#This Row],[LECHE TANQUE DIA]:[LECHE RETIRO DIA]]),SUM(Tabla2[[#This Row],[LECHE TANQUE DIA]:[LECHE AUTOCONSUMO DIA]]))</f>
        <v>2259</v>
      </c>
      <c r="O2644" s="188">
        <f t="shared" si="576"/>
        <v>0.95174856131031427</v>
      </c>
      <c r="P2644" s="189">
        <f t="shared" si="577"/>
        <v>19.991150442477878</v>
      </c>
      <c r="Q2644" s="189">
        <f t="shared" si="578"/>
        <v>19.026548672566371</v>
      </c>
      <c r="R2644" s="189">
        <f t="shared" si="579"/>
        <v>3.3333333333333335</v>
      </c>
      <c r="S2644" s="189">
        <f t="shared" si="580"/>
        <v>3.322058823529412</v>
      </c>
      <c r="T2644" s="189">
        <f t="shared" si="581"/>
        <v>6.0176991150442474</v>
      </c>
      <c r="U2644" s="189">
        <f t="shared" si="582"/>
        <v>75.805369127516784</v>
      </c>
      <c r="V2644" s="189">
        <f t="shared" si="583"/>
        <v>3.7919463087248322</v>
      </c>
      <c r="W2644" s="189">
        <f>IFERROR(H2644/M2644,Tabla2[[#This Row],[CARGA PRODUCCION (ANIMALES/HA)]])</f>
        <v>3.4982235583492756</v>
      </c>
      <c r="X2644" s="190">
        <f t="shared" si="572"/>
        <v>2024</v>
      </c>
      <c r="Y2644" s="190">
        <f t="shared" si="573"/>
        <v>2</v>
      </c>
      <c r="Z2644" s="190" t="e">
        <f t="shared" ca="1" si="574"/>
        <v>#NAME?</v>
      </c>
      <c r="AA2644" s="191">
        <f t="shared" si="575"/>
        <v>128</v>
      </c>
      <c r="AB2644" s="188">
        <f t="shared" si="584"/>
        <v>0.8828125</v>
      </c>
      <c r="AC2644" s="192">
        <f t="shared" si="571"/>
        <v>0.1171875</v>
      </c>
      <c r="AD2644" s="185"/>
    </row>
    <row r="2645" spans="1:30">
      <c r="A2645" s="184">
        <v>45351</v>
      </c>
      <c r="B2645" s="7" t="s">
        <v>85</v>
      </c>
      <c r="C2645" s="185">
        <v>2064</v>
      </c>
      <c r="D2645" s="185">
        <v>60</v>
      </c>
      <c r="E2645" s="185">
        <v>9</v>
      </c>
      <c r="F2645" s="185"/>
      <c r="G2645" s="185">
        <v>97</v>
      </c>
      <c r="H2645" s="185">
        <v>110</v>
      </c>
      <c r="I2645" s="185">
        <v>0</v>
      </c>
      <c r="J2645" s="185">
        <v>10</v>
      </c>
      <c r="K2645" s="185">
        <v>480</v>
      </c>
      <c r="L2645" s="185">
        <v>26.01</v>
      </c>
      <c r="M2645" s="186">
        <v>34.119999999999997</v>
      </c>
      <c r="N2645" s="187">
        <f>IF(Tabla2[[#This Row],[LECHE RETIRO DIA]]&lt;&gt;ISBLANK(Tabla2[[#This Row],[LECHE RETIRO DIA]]),SUM(Tabla2[[#This Row],[LECHE TANQUE DIA]:[LECHE RETIRO DIA]]),SUM(Tabla2[[#This Row],[LECHE TANQUE DIA]:[LECHE AUTOCONSUMO DIA]]))</f>
        <v>2133</v>
      </c>
      <c r="O2645" s="188">
        <f t="shared" si="576"/>
        <v>0.96765119549929679</v>
      </c>
      <c r="P2645" s="189">
        <f t="shared" si="577"/>
        <v>21.989690721649485</v>
      </c>
      <c r="Q2645" s="189">
        <f t="shared" si="578"/>
        <v>21.278350515463917</v>
      </c>
      <c r="R2645" s="189">
        <f t="shared" si="579"/>
        <v>6</v>
      </c>
      <c r="S2645" s="189">
        <f t="shared" si="580"/>
        <v>4.4437499999999996</v>
      </c>
      <c r="T2645" s="189">
        <f t="shared" si="581"/>
        <v>4.9484536082474229</v>
      </c>
      <c r="U2645" s="189">
        <f t="shared" si="582"/>
        <v>82.006920415224911</v>
      </c>
      <c r="V2645" s="189">
        <f t="shared" si="583"/>
        <v>3.7293348712033829</v>
      </c>
      <c r="W2645" s="189">
        <f>IFERROR(H2645/M2645,Tabla2[[#This Row],[CARGA PRODUCCION (ANIMALES/HA)]])</f>
        <v>3.2239155920281362</v>
      </c>
      <c r="X2645" s="190">
        <f t="shared" si="572"/>
        <v>2024</v>
      </c>
      <c r="Y2645" s="190">
        <f t="shared" si="573"/>
        <v>2</v>
      </c>
      <c r="Z2645" s="190" t="e">
        <f t="shared" ca="1" si="574"/>
        <v>#NAME?</v>
      </c>
      <c r="AA2645" s="191">
        <f t="shared" si="575"/>
        <v>110</v>
      </c>
      <c r="AB2645" s="188">
        <f t="shared" si="584"/>
        <v>0.88181818181818183</v>
      </c>
      <c r="AC2645" s="192">
        <f t="shared" si="571"/>
        <v>0.11818181818181817</v>
      </c>
      <c r="AD2645" s="185"/>
    </row>
    <row r="2646" spans="1:30">
      <c r="A2646" s="6">
        <v>45351</v>
      </c>
      <c r="B2646" s="7" t="s">
        <v>88</v>
      </c>
      <c r="C2646" s="185">
        <v>710</v>
      </c>
      <c r="D2646" s="185">
        <v>40</v>
      </c>
      <c r="E2646" s="185">
        <v>5</v>
      </c>
      <c r="F2646" s="185"/>
      <c r="G2646" s="185">
        <v>43</v>
      </c>
      <c r="H2646" s="185">
        <v>43</v>
      </c>
      <c r="I2646" s="185">
        <v>1</v>
      </c>
      <c r="J2646" s="185">
        <v>9</v>
      </c>
      <c r="K2646" s="185">
        <v>180</v>
      </c>
      <c r="L2646" s="185">
        <v>14</v>
      </c>
      <c r="M2646" s="186">
        <v>15</v>
      </c>
      <c r="N2646" s="187">
        <f>IF(Tabla2[[#This Row],[LECHE RETIRO DIA]]&lt;&gt;ISBLANK(Tabla2[[#This Row],[LECHE RETIRO DIA]]),SUM(Tabla2[[#This Row],[LECHE TANQUE DIA]:[LECHE RETIRO DIA]]),SUM(Tabla2[[#This Row],[LECHE TANQUE DIA]:[LECHE AUTOCONSUMO DIA]]))</f>
        <v>755</v>
      </c>
      <c r="O2646" s="188">
        <f t="shared" si="576"/>
        <v>0.94039735099337751</v>
      </c>
      <c r="P2646" s="189">
        <f t="shared" si="577"/>
        <v>17.558139534883722</v>
      </c>
      <c r="Q2646" s="189">
        <f t="shared" si="578"/>
        <v>16.511627906976745</v>
      </c>
      <c r="R2646" s="189">
        <f t="shared" si="579"/>
        <v>4.4444444444444446</v>
      </c>
      <c r="S2646" s="189">
        <f t="shared" si="580"/>
        <v>4.1944444444444446</v>
      </c>
      <c r="T2646" s="189">
        <f t="shared" si="581"/>
        <v>4.1860465116279073</v>
      </c>
      <c r="U2646" s="189">
        <f t="shared" si="582"/>
        <v>53.928571428571431</v>
      </c>
      <c r="V2646" s="189">
        <f t="shared" si="583"/>
        <v>3.0714285714285716</v>
      </c>
      <c r="W2646" s="189">
        <f>IFERROR(H2646/M2646,Tabla2[[#This Row],[CARGA PRODUCCION (ANIMALES/HA)]])</f>
        <v>2.8666666666666667</v>
      </c>
      <c r="X2646" s="190">
        <f t="shared" si="572"/>
        <v>2024</v>
      </c>
      <c r="Y2646" s="190">
        <f t="shared" si="573"/>
        <v>2</v>
      </c>
      <c r="Z2646" s="190" t="e">
        <f t="shared" ca="1" si="574"/>
        <v>#NAME?</v>
      </c>
      <c r="AA2646" s="191">
        <f t="shared" si="575"/>
        <v>43</v>
      </c>
      <c r="AB2646" s="188">
        <f t="shared" si="584"/>
        <v>1</v>
      </c>
      <c r="AC2646" s="192">
        <f t="shared" ref="AC2646:AC2709" si="585">IFERROR(1-AB2646,"")</f>
        <v>0</v>
      </c>
      <c r="AD2646" s="185"/>
    </row>
    <row r="2647" spans="1:30">
      <c r="A2647" s="184">
        <v>45352</v>
      </c>
      <c r="B2647" s="7" t="s">
        <v>81</v>
      </c>
      <c r="C2647" s="185">
        <v>2467</v>
      </c>
      <c r="D2647" s="185">
        <v>80</v>
      </c>
      <c r="E2647" s="185">
        <v>9</v>
      </c>
      <c r="F2647" s="185"/>
      <c r="G2647" s="185">
        <v>99</v>
      </c>
      <c r="H2647" s="185">
        <v>100</v>
      </c>
      <c r="I2647" s="185">
        <v>1</v>
      </c>
      <c r="J2647" s="185">
        <v>17</v>
      </c>
      <c r="K2647" s="185">
        <v>600</v>
      </c>
      <c r="L2647" s="185">
        <v>23.4</v>
      </c>
      <c r="M2647" s="186">
        <v>31.01</v>
      </c>
      <c r="N2647" s="187">
        <f>IF(Tabla2[[#This Row],[LECHE RETIRO DIA]]&lt;&gt;ISBLANK(Tabla2[[#This Row],[LECHE RETIRO DIA]]),SUM(Tabla2[[#This Row],[LECHE TANQUE DIA]:[LECHE RETIRO DIA]]),SUM(Tabla2[[#This Row],[LECHE TANQUE DIA]:[LECHE AUTOCONSUMO DIA]]))</f>
        <v>2556</v>
      </c>
      <c r="O2647" s="188">
        <f t="shared" si="576"/>
        <v>0.96517996870109546</v>
      </c>
      <c r="P2647" s="189">
        <f t="shared" si="577"/>
        <v>25.818181818181817</v>
      </c>
      <c r="Q2647" s="189">
        <f t="shared" si="578"/>
        <v>24.91919191919192</v>
      </c>
      <c r="R2647" s="189">
        <f t="shared" si="579"/>
        <v>4.7058823529411766</v>
      </c>
      <c r="S2647" s="189">
        <f t="shared" si="580"/>
        <v>4.26</v>
      </c>
      <c r="T2647" s="189">
        <f t="shared" si="581"/>
        <v>6.0606060606060606</v>
      </c>
      <c r="U2647" s="189">
        <f t="shared" si="582"/>
        <v>109.23076923076924</v>
      </c>
      <c r="V2647" s="189">
        <f t="shared" si="583"/>
        <v>4.2307692307692308</v>
      </c>
      <c r="W2647" s="189">
        <f>IFERROR(H2647/M2647,Tabla2[[#This Row],[CARGA PRODUCCION (ANIMALES/HA)]])</f>
        <v>3.224766204450177</v>
      </c>
      <c r="X2647" s="190">
        <f t="shared" si="572"/>
        <v>2024</v>
      </c>
      <c r="Y2647" s="190">
        <f t="shared" si="573"/>
        <v>3</v>
      </c>
      <c r="Z2647" s="190" t="e">
        <f t="shared" ca="1" si="574"/>
        <v>#NAME?</v>
      </c>
      <c r="AA2647" s="191">
        <f t="shared" si="575"/>
        <v>100</v>
      </c>
      <c r="AB2647" s="188">
        <f t="shared" si="584"/>
        <v>0.99</v>
      </c>
      <c r="AC2647" s="192">
        <f t="shared" si="585"/>
        <v>1.0000000000000009E-2</v>
      </c>
      <c r="AD2647" s="185"/>
    </row>
    <row r="2648" spans="1:30">
      <c r="A2648" s="184">
        <v>45352</v>
      </c>
      <c r="B2648" s="7" t="s">
        <v>83</v>
      </c>
      <c r="C2648" s="185">
        <v>2227</v>
      </c>
      <c r="D2648" s="185">
        <v>100</v>
      </c>
      <c r="E2648" s="185">
        <v>9</v>
      </c>
      <c r="F2648" s="185"/>
      <c r="G2648" s="185">
        <v>113</v>
      </c>
      <c r="H2648" s="185">
        <v>128</v>
      </c>
      <c r="I2648" s="185">
        <v>0</v>
      </c>
      <c r="J2648" s="185">
        <v>30</v>
      </c>
      <c r="K2648" s="185">
        <v>680</v>
      </c>
      <c r="L2648" s="185">
        <v>29.8</v>
      </c>
      <c r="M2648" s="186">
        <v>36.590000000000003</v>
      </c>
      <c r="N2648" s="187">
        <f>IF(Tabla2[[#This Row],[LECHE RETIRO DIA]]&lt;&gt;ISBLANK(Tabla2[[#This Row],[LECHE RETIRO DIA]]),SUM(Tabla2[[#This Row],[LECHE TANQUE DIA]:[LECHE RETIRO DIA]]),SUM(Tabla2[[#This Row],[LECHE TANQUE DIA]:[LECHE AUTOCONSUMO DIA]]))</f>
        <v>2336</v>
      </c>
      <c r="O2648" s="188">
        <f t="shared" si="576"/>
        <v>0.9533390410958904</v>
      </c>
      <c r="P2648" s="189">
        <f t="shared" si="577"/>
        <v>20.672566371681416</v>
      </c>
      <c r="Q2648" s="189">
        <f t="shared" si="578"/>
        <v>19.707964601769913</v>
      </c>
      <c r="R2648" s="189">
        <f t="shared" si="579"/>
        <v>3.3333333333333335</v>
      </c>
      <c r="S2648" s="189">
        <f t="shared" si="580"/>
        <v>3.4352941176470586</v>
      </c>
      <c r="T2648" s="189">
        <f t="shared" si="581"/>
        <v>6.0176991150442474</v>
      </c>
      <c r="U2648" s="189">
        <f t="shared" si="582"/>
        <v>78.389261744966447</v>
      </c>
      <c r="V2648" s="189">
        <f t="shared" si="583"/>
        <v>3.7919463087248322</v>
      </c>
      <c r="W2648" s="189">
        <f>IFERROR(H2648/M2648,Tabla2[[#This Row],[CARGA PRODUCCION (ANIMALES/HA)]])</f>
        <v>3.4982235583492756</v>
      </c>
      <c r="X2648" s="190">
        <f t="shared" si="572"/>
        <v>2024</v>
      </c>
      <c r="Y2648" s="190">
        <f t="shared" si="573"/>
        <v>3</v>
      </c>
      <c r="Z2648" s="190" t="e">
        <f t="shared" ca="1" si="574"/>
        <v>#NAME?</v>
      </c>
      <c r="AA2648" s="191">
        <f t="shared" si="575"/>
        <v>128</v>
      </c>
      <c r="AB2648" s="188">
        <f t="shared" si="584"/>
        <v>0.8828125</v>
      </c>
      <c r="AC2648" s="192">
        <f t="shared" si="585"/>
        <v>0.1171875</v>
      </c>
      <c r="AD2648" s="185"/>
    </row>
    <row r="2649" spans="1:30">
      <c r="A2649" s="184">
        <v>45352</v>
      </c>
      <c r="B2649" s="7" t="s">
        <v>85</v>
      </c>
      <c r="C2649" s="185">
        <v>2069</v>
      </c>
      <c r="D2649" s="185">
        <v>60</v>
      </c>
      <c r="E2649" s="185">
        <v>9</v>
      </c>
      <c r="F2649" s="185"/>
      <c r="G2649" s="185">
        <v>97</v>
      </c>
      <c r="H2649" s="185">
        <v>110</v>
      </c>
      <c r="I2649" s="185">
        <v>0</v>
      </c>
      <c r="J2649" s="185">
        <v>10</v>
      </c>
      <c r="K2649" s="185">
        <v>480</v>
      </c>
      <c r="L2649" s="185">
        <v>26.01</v>
      </c>
      <c r="M2649" s="186">
        <v>34.119999999999997</v>
      </c>
      <c r="N2649" s="187">
        <f>IF(Tabla2[[#This Row],[LECHE RETIRO DIA]]&lt;&gt;ISBLANK(Tabla2[[#This Row],[LECHE RETIRO DIA]]),SUM(Tabla2[[#This Row],[LECHE TANQUE DIA]:[LECHE RETIRO DIA]]),SUM(Tabla2[[#This Row],[LECHE TANQUE DIA]:[LECHE AUTOCONSUMO DIA]]))</f>
        <v>2138</v>
      </c>
      <c r="O2649" s="188">
        <f t="shared" si="576"/>
        <v>0.96772684752104776</v>
      </c>
      <c r="P2649" s="189">
        <f t="shared" si="577"/>
        <v>22.041237113402062</v>
      </c>
      <c r="Q2649" s="189">
        <f t="shared" si="578"/>
        <v>21.329896907216494</v>
      </c>
      <c r="R2649" s="189">
        <f t="shared" si="579"/>
        <v>6</v>
      </c>
      <c r="S2649" s="189">
        <f t="shared" si="580"/>
        <v>4.4541666666666666</v>
      </c>
      <c r="T2649" s="189">
        <f t="shared" si="581"/>
        <v>4.9484536082474229</v>
      </c>
      <c r="U2649" s="189">
        <f t="shared" si="582"/>
        <v>82.1991541714725</v>
      </c>
      <c r="V2649" s="189">
        <f t="shared" si="583"/>
        <v>3.7293348712033829</v>
      </c>
      <c r="W2649" s="189">
        <f>IFERROR(H2649/M2649,Tabla2[[#This Row],[CARGA PRODUCCION (ANIMALES/HA)]])</f>
        <v>3.2239155920281362</v>
      </c>
      <c r="X2649" s="190">
        <f t="shared" si="572"/>
        <v>2024</v>
      </c>
      <c r="Y2649" s="190">
        <f t="shared" si="573"/>
        <v>3</v>
      </c>
      <c r="Z2649" s="190" t="e">
        <f t="shared" ca="1" si="574"/>
        <v>#NAME?</v>
      </c>
      <c r="AA2649" s="191">
        <f t="shared" si="575"/>
        <v>110</v>
      </c>
      <c r="AB2649" s="188">
        <f t="shared" si="584"/>
        <v>0.88181818181818183</v>
      </c>
      <c r="AC2649" s="192">
        <f t="shared" si="585"/>
        <v>0.11818181818181817</v>
      </c>
      <c r="AD2649" s="185"/>
    </row>
    <row r="2650" spans="1:30">
      <c r="A2650" s="184">
        <v>45352</v>
      </c>
      <c r="B2650" s="7" t="s">
        <v>88</v>
      </c>
      <c r="C2650" s="185">
        <v>755</v>
      </c>
      <c r="D2650" s="185">
        <v>40</v>
      </c>
      <c r="E2650" s="185">
        <v>5</v>
      </c>
      <c r="F2650" s="185"/>
      <c r="G2650" s="185">
        <v>43</v>
      </c>
      <c r="H2650" s="185">
        <v>43</v>
      </c>
      <c r="I2650" s="185">
        <v>1</v>
      </c>
      <c r="J2650" s="185">
        <v>9</v>
      </c>
      <c r="K2650" s="185">
        <v>180</v>
      </c>
      <c r="L2650" s="185">
        <v>14</v>
      </c>
      <c r="M2650" s="186">
        <v>15</v>
      </c>
      <c r="N2650" s="187">
        <f>IF(Tabla2[[#This Row],[LECHE RETIRO DIA]]&lt;&gt;ISBLANK(Tabla2[[#This Row],[LECHE RETIRO DIA]]),SUM(Tabla2[[#This Row],[LECHE TANQUE DIA]:[LECHE RETIRO DIA]]),SUM(Tabla2[[#This Row],[LECHE TANQUE DIA]:[LECHE AUTOCONSUMO DIA]]))</f>
        <v>800</v>
      </c>
      <c r="O2650" s="188">
        <f t="shared" si="576"/>
        <v>0.94374999999999998</v>
      </c>
      <c r="P2650" s="189">
        <f t="shared" si="577"/>
        <v>18.604651162790699</v>
      </c>
      <c r="Q2650" s="189">
        <f t="shared" si="578"/>
        <v>17.558139534883722</v>
      </c>
      <c r="R2650" s="189">
        <f t="shared" si="579"/>
        <v>4.4444444444444446</v>
      </c>
      <c r="S2650" s="189">
        <f t="shared" si="580"/>
        <v>4.4444444444444446</v>
      </c>
      <c r="T2650" s="189">
        <f t="shared" si="581"/>
        <v>4.1860465116279073</v>
      </c>
      <c r="U2650" s="189">
        <f t="shared" si="582"/>
        <v>57.142857142857146</v>
      </c>
      <c r="V2650" s="189">
        <f t="shared" si="583"/>
        <v>3.0714285714285716</v>
      </c>
      <c r="W2650" s="189">
        <f>IFERROR(H2650/M2650,Tabla2[[#This Row],[CARGA PRODUCCION (ANIMALES/HA)]])</f>
        <v>2.8666666666666667</v>
      </c>
      <c r="X2650" s="190">
        <f t="shared" si="572"/>
        <v>2024</v>
      </c>
      <c r="Y2650" s="190">
        <f t="shared" si="573"/>
        <v>3</v>
      </c>
      <c r="Z2650" s="190" t="e">
        <f t="shared" ca="1" si="574"/>
        <v>#NAME?</v>
      </c>
      <c r="AA2650" s="191">
        <f t="shared" si="575"/>
        <v>43</v>
      </c>
      <c r="AB2650" s="188">
        <f t="shared" si="584"/>
        <v>1</v>
      </c>
      <c r="AC2650" s="192">
        <f t="shared" si="585"/>
        <v>0</v>
      </c>
      <c r="AD2650" s="185"/>
    </row>
    <row r="2651" spans="1:30">
      <c r="A2651" s="184">
        <v>45353</v>
      </c>
      <c r="B2651" s="7" t="s">
        <v>81</v>
      </c>
      <c r="C2651" s="185">
        <v>2467</v>
      </c>
      <c r="D2651" s="185">
        <v>80</v>
      </c>
      <c r="E2651" s="185">
        <v>9</v>
      </c>
      <c r="F2651" s="185"/>
      <c r="G2651" s="185">
        <v>100</v>
      </c>
      <c r="H2651" s="185">
        <v>100</v>
      </c>
      <c r="I2651" s="185">
        <v>1</v>
      </c>
      <c r="J2651" s="185">
        <v>17</v>
      </c>
      <c r="K2651" s="185">
        <v>600</v>
      </c>
      <c r="L2651" s="185">
        <v>23.4</v>
      </c>
      <c r="M2651" s="186">
        <v>31.01</v>
      </c>
      <c r="N2651" s="187">
        <f>IF(Tabla2[[#This Row],[LECHE RETIRO DIA]]&lt;&gt;ISBLANK(Tabla2[[#This Row],[LECHE RETIRO DIA]]),SUM(Tabla2[[#This Row],[LECHE TANQUE DIA]:[LECHE RETIRO DIA]]),SUM(Tabla2[[#This Row],[LECHE TANQUE DIA]:[LECHE AUTOCONSUMO DIA]]))</f>
        <v>2556</v>
      </c>
      <c r="O2651" s="188">
        <f t="shared" si="576"/>
        <v>0.96517996870109546</v>
      </c>
      <c r="P2651" s="189">
        <f t="shared" si="577"/>
        <v>25.56</v>
      </c>
      <c r="Q2651" s="189">
        <f t="shared" si="578"/>
        <v>24.67</v>
      </c>
      <c r="R2651" s="189">
        <f t="shared" si="579"/>
        <v>4.7058823529411766</v>
      </c>
      <c r="S2651" s="189">
        <f t="shared" si="580"/>
        <v>4.26</v>
      </c>
      <c r="T2651" s="189">
        <f t="shared" si="581"/>
        <v>6</v>
      </c>
      <c r="U2651" s="189">
        <f t="shared" si="582"/>
        <v>109.23076923076924</v>
      </c>
      <c r="V2651" s="189">
        <f t="shared" si="583"/>
        <v>4.2735042735042734</v>
      </c>
      <c r="W2651" s="189">
        <f>IFERROR(H2651/M2651,Tabla2[[#This Row],[CARGA PRODUCCION (ANIMALES/HA)]])</f>
        <v>3.224766204450177</v>
      </c>
      <c r="X2651" s="190">
        <f t="shared" si="572"/>
        <v>2024</v>
      </c>
      <c r="Y2651" s="190">
        <f t="shared" si="573"/>
        <v>3</v>
      </c>
      <c r="Z2651" s="190" t="e">
        <f t="shared" ca="1" si="574"/>
        <v>#NAME?</v>
      </c>
      <c r="AA2651" s="191">
        <f t="shared" si="575"/>
        <v>100</v>
      </c>
      <c r="AB2651" s="188">
        <f t="shared" si="584"/>
        <v>1</v>
      </c>
      <c r="AC2651" s="192">
        <f t="shared" si="585"/>
        <v>0</v>
      </c>
      <c r="AD2651" s="185"/>
    </row>
    <row r="2652" spans="1:30">
      <c r="A2652" s="184">
        <v>45353</v>
      </c>
      <c r="B2652" s="7" t="s">
        <v>83</v>
      </c>
      <c r="C2652" s="185">
        <v>2154</v>
      </c>
      <c r="D2652" s="185">
        <v>100</v>
      </c>
      <c r="E2652" s="185">
        <v>9</v>
      </c>
      <c r="F2652" s="185"/>
      <c r="G2652" s="185">
        <v>114</v>
      </c>
      <c r="H2652" s="185">
        <v>128</v>
      </c>
      <c r="I2652" s="185">
        <v>0</v>
      </c>
      <c r="J2652" s="185">
        <v>30</v>
      </c>
      <c r="K2652" s="185">
        <v>680</v>
      </c>
      <c r="L2652" s="185">
        <v>29.8</v>
      </c>
      <c r="M2652" s="186">
        <v>36.590000000000003</v>
      </c>
      <c r="N2652" s="187">
        <f>IF(Tabla2[[#This Row],[LECHE RETIRO DIA]]&lt;&gt;ISBLANK(Tabla2[[#This Row],[LECHE RETIRO DIA]]),SUM(Tabla2[[#This Row],[LECHE TANQUE DIA]:[LECHE RETIRO DIA]]),SUM(Tabla2[[#This Row],[LECHE TANQUE DIA]:[LECHE AUTOCONSUMO DIA]]))</f>
        <v>2263</v>
      </c>
      <c r="O2652" s="188">
        <f t="shared" si="576"/>
        <v>0.95183384887317724</v>
      </c>
      <c r="P2652" s="189">
        <f t="shared" si="577"/>
        <v>19.850877192982455</v>
      </c>
      <c r="Q2652" s="189">
        <f t="shared" si="578"/>
        <v>18.894736842105264</v>
      </c>
      <c r="R2652" s="189">
        <f t="shared" si="579"/>
        <v>3.3333333333333335</v>
      </c>
      <c r="S2652" s="189">
        <f t="shared" si="580"/>
        <v>3.3279411764705884</v>
      </c>
      <c r="T2652" s="189">
        <f t="shared" si="581"/>
        <v>5.9649122807017543</v>
      </c>
      <c r="U2652" s="189">
        <f t="shared" si="582"/>
        <v>75.939597315436245</v>
      </c>
      <c r="V2652" s="189">
        <f t="shared" si="583"/>
        <v>3.825503355704698</v>
      </c>
      <c r="W2652" s="189">
        <f>IFERROR(H2652/M2652,Tabla2[[#This Row],[CARGA PRODUCCION (ANIMALES/HA)]])</f>
        <v>3.4982235583492756</v>
      </c>
      <c r="X2652" s="190">
        <f t="shared" si="572"/>
        <v>2024</v>
      </c>
      <c r="Y2652" s="190">
        <f t="shared" si="573"/>
        <v>3</v>
      </c>
      <c r="Z2652" s="190" t="e">
        <f t="shared" ca="1" si="574"/>
        <v>#NAME?</v>
      </c>
      <c r="AA2652" s="191">
        <f t="shared" si="575"/>
        <v>128</v>
      </c>
      <c r="AB2652" s="188">
        <f t="shared" si="584"/>
        <v>0.890625</v>
      </c>
      <c r="AC2652" s="192">
        <f t="shared" si="585"/>
        <v>0.109375</v>
      </c>
      <c r="AD2652" s="185"/>
    </row>
    <row r="2653" spans="1:30">
      <c r="A2653" s="184">
        <v>45353</v>
      </c>
      <c r="B2653" s="7" t="s">
        <v>85</v>
      </c>
      <c r="C2653" s="185">
        <v>1969</v>
      </c>
      <c r="D2653" s="185">
        <v>60</v>
      </c>
      <c r="E2653" s="185">
        <v>9</v>
      </c>
      <c r="F2653" s="185"/>
      <c r="G2653" s="185">
        <v>97</v>
      </c>
      <c r="H2653" s="185">
        <v>110</v>
      </c>
      <c r="I2653" s="185">
        <v>0</v>
      </c>
      <c r="J2653" s="185">
        <v>10</v>
      </c>
      <c r="K2653" s="185">
        <v>480</v>
      </c>
      <c r="L2653" s="185">
        <v>26.01</v>
      </c>
      <c r="M2653" s="186">
        <v>34.119999999999997</v>
      </c>
      <c r="N2653" s="187">
        <f>IF(Tabla2[[#This Row],[LECHE RETIRO DIA]]&lt;&gt;ISBLANK(Tabla2[[#This Row],[LECHE RETIRO DIA]]),SUM(Tabla2[[#This Row],[LECHE TANQUE DIA]:[LECHE RETIRO DIA]]),SUM(Tabla2[[#This Row],[LECHE TANQUE DIA]:[LECHE AUTOCONSUMO DIA]]))</f>
        <v>2038</v>
      </c>
      <c r="O2653" s="188">
        <f t="shared" si="576"/>
        <v>0.96614327772325814</v>
      </c>
      <c r="P2653" s="189">
        <f t="shared" si="577"/>
        <v>21.010309278350515</v>
      </c>
      <c r="Q2653" s="189">
        <f t="shared" si="578"/>
        <v>20.298969072164947</v>
      </c>
      <c r="R2653" s="189">
        <f t="shared" si="579"/>
        <v>6</v>
      </c>
      <c r="S2653" s="189">
        <f t="shared" si="580"/>
        <v>4.2458333333333336</v>
      </c>
      <c r="T2653" s="189">
        <f t="shared" si="581"/>
        <v>4.9484536082474229</v>
      </c>
      <c r="U2653" s="189">
        <f t="shared" si="582"/>
        <v>78.354479046520566</v>
      </c>
      <c r="V2653" s="189">
        <f t="shared" si="583"/>
        <v>3.7293348712033829</v>
      </c>
      <c r="W2653" s="189">
        <f>IFERROR(H2653/M2653,Tabla2[[#This Row],[CARGA PRODUCCION (ANIMALES/HA)]])</f>
        <v>3.2239155920281362</v>
      </c>
      <c r="X2653" s="190">
        <f t="shared" si="572"/>
        <v>2024</v>
      </c>
      <c r="Y2653" s="190">
        <f t="shared" si="573"/>
        <v>3</v>
      </c>
      <c r="Z2653" s="190" t="e">
        <f t="shared" ca="1" si="574"/>
        <v>#NAME?</v>
      </c>
      <c r="AA2653" s="191">
        <f t="shared" si="575"/>
        <v>110</v>
      </c>
      <c r="AB2653" s="188">
        <f t="shared" si="584"/>
        <v>0.88181818181818183</v>
      </c>
      <c r="AC2653" s="192">
        <f t="shared" si="585"/>
        <v>0.11818181818181817</v>
      </c>
      <c r="AD2653" s="185"/>
    </row>
    <row r="2654" spans="1:30">
      <c r="A2654" s="184">
        <v>45353</v>
      </c>
      <c r="B2654" s="7" t="s">
        <v>88</v>
      </c>
      <c r="C2654" s="185">
        <v>694</v>
      </c>
      <c r="D2654" s="185">
        <v>40</v>
      </c>
      <c r="E2654" s="185">
        <v>5</v>
      </c>
      <c r="F2654" s="185"/>
      <c r="G2654" s="185">
        <v>43</v>
      </c>
      <c r="H2654" s="185">
        <v>43</v>
      </c>
      <c r="I2654" s="185">
        <v>1</v>
      </c>
      <c r="J2654" s="185">
        <v>9</v>
      </c>
      <c r="K2654" s="185">
        <v>180</v>
      </c>
      <c r="L2654" s="185">
        <v>14</v>
      </c>
      <c r="M2654" s="186">
        <v>15</v>
      </c>
      <c r="N2654" s="187">
        <f>IF(Tabla2[[#This Row],[LECHE RETIRO DIA]]&lt;&gt;ISBLANK(Tabla2[[#This Row],[LECHE RETIRO DIA]]),SUM(Tabla2[[#This Row],[LECHE TANQUE DIA]:[LECHE RETIRO DIA]]),SUM(Tabla2[[#This Row],[LECHE TANQUE DIA]:[LECHE AUTOCONSUMO DIA]]))</f>
        <v>739</v>
      </c>
      <c r="O2654" s="188">
        <f t="shared" si="576"/>
        <v>0.939106901217862</v>
      </c>
      <c r="P2654" s="189">
        <f t="shared" si="577"/>
        <v>17.186046511627907</v>
      </c>
      <c r="Q2654" s="189">
        <f t="shared" si="578"/>
        <v>16.13953488372093</v>
      </c>
      <c r="R2654" s="189">
        <f t="shared" si="579"/>
        <v>4.4444444444444446</v>
      </c>
      <c r="S2654" s="189">
        <f t="shared" si="580"/>
        <v>4.1055555555555552</v>
      </c>
      <c r="T2654" s="189">
        <f t="shared" si="581"/>
        <v>4.1860465116279073</v>
      </c>
      <c r="U2654" s="189">
        <f t="shared" si="582"/>
        <v>52.785714285714285</v>
      </c>
      <c r="V2654" s="189">
        <f t="shared" si="583"/>
        <v>3.0714285714285716</v>
      </c>
      <c r="W2654" s="189">
        <f>IFERROR(H2654/M2654,Tabla2[[#This Row],[CARGA PRODUCCION (ANIMALES/HA)]])</f>
        <v>2.8666666666666667</v>
      </c>
      <c r="X2654" s="190">
        <f t="shared" si="572"/>
        <v>2024</v>
      </c>
      <c r="Y2654" s="190">
        <f t="shared" si="573"/>
        <v>3</v>
      </c>
      <c r="Z2654" s="190" t="e">
        <f t="shared" ca="1" si="574"/>
        <v>#NAME?</v>
      </c>
      <c r="AA2654" s="191">
        <f t="shared" si="575"/>
        <v>43</v>
      </c>
      <c r="AB2654" s="188">
        <f t="shared" si="584"/>
        <v>1</v>
      </c>
      <c r="AC2654" s="192">
        <f t="shared" si="585"/>
        <v>0</v>
      </c>
      <c r="AD2654" s="185"/>
    </row>
    <row r="2655" spans="1:30">
      <c r="A2655" s="184">
        <v>45354</v>
      </c>
      <c r="B2655" s="7" t="s">
        <v>81</v>
      </c>
      <c r="C2655" s="185">
        <v>2490</v>
      </c>
      <c r="D2655" s="185">
        <v>80</v>
      </c>
      <c r="E2655" s="185">
        <v>8</v>
      </c>
      <c r="F2655" s="185"/>
      <c r="G2655" s="185">
        <v>100</v>
      </c>
      <c r="H2655" s="185">
        <v>100</v>
      </c>
      <c r="I2655" s="185">
        <v>1</v>
      </c>
      <c r="J2655" s="185">
        <v>17</v>
      </c>
      <c r="K2655" s="185">
        <v>600</v>
      </c>
      <c r="L2655" s="185">
        <v>23.4</v>
      </c>
      <c r="M2655" s="186">
        <v>31.01</v>
      </c>
      <c r="N2655" s="187">
        <f>IF(Tabla2[[#This Row],[LECHE RETIRO DIA]]&lt;&gt;ISBLANK(Tabla2[[#This Row],[LECHE RETIRO DIA]]),SUM(Tabla2[[#This Row],[LECHE TANQUE DIA]:[LECHE RETIRO DIA]]),SUM(Tabla2[[#This Row],[LECHE TANQUE DIA]:[LECHE AUTOCONSUMO DIA]]))</f>
        <v>2578</v>
      </c>
      <c r="O2655" s="188">
        <f t="shared" si="576"/>
        <v>0.96586501163692784</v>
      </c>
      <c r="P2655" s="189">
        <f t="shared" si="577"/>
        <v>25.78</v>
      </c>
      <c r="Q2655" s="189">
        <f t="shared" si="578"/>
        <v>24.9</v>
      </c>
      <c r="R2655" s="189">
        <f t="shared" si="579"/>
        <v>4.7058823529411766</v>
      </c>
      <c r="S2655" s="189">
        <f t="shared" si="580"/>
        <v>4.2966666666666669</v>
      </c>
      <c r="T2655" s="189">
        <f t="shared" si="581"/>
        <v>6</v>
      </c>
      <c r="U2655" s="189">
        <f t="shared" si="582"/>
        <v>110.17094017094018</v>
      </c>
      <c r="V2655" s="189">
        <f t="shared" si="583"/>
        <v>4.2735042735042734</v>
      </c>
      <c r="W2655" s="189">
        <f>IFERROR(H2655/M2655,Tabla2[[#This Row],[CARGA PRODUCCION (ANIMALES/HA)]])</f>
        <v>3.224766204450177</v>
      </c>
      <c r="X2655" s="190">
        <f t="shared" si="572"/>
        <v>2024</v>
      </c>
      <c r="Y2655" s="190">
        <f t="shared" si="573"/>
        <v>3</v>
      </c>
      <c r="Z2655" s="190" t="e">
        <f t="shared" ca="1" si="574"/>
        <v>#NAME?</v>
      </c>
      <c r="AA2655" s="191">
        <f t="shared" si="575"/>
        <v>100</v>
      </c>
      <c r="AB2655" s="188">
        <f t="shared" si="584"/>
        <v>1</v>
      </c>
      <c r="AC2655" s="192">
        <f t="shared" si="585"/>
        <v>0</v>
      </c>
      <c r="AD2655" s="185"/>
    </row>
    <row r="2656" spans="1:30">
      <c r="A2656" s="184">
        <v>45354</v>
      </c>
      <c r="B2656" s="7" t="s">
        <v>83</v>
      </c>
      <c r="C2656" s="185">
        <v>2265</v>
      </c>
      <c r="D2656" s="185">
        <v>100</v>
      </c>
      <c r="E2656" s="185">
        <v>9</v>
      </c>
      <c r="F2656" s="185"/>
      <c r="G2656" s="185">
        <v>114</v>
      </c>
      <c r="H2656" s="185">
        <v>128</v>
      </c>
      <c r="I2656" s="185">
        <v>0</v>
      </c>
      <c r="J2656" s="185">
        <v>30</v>
      </c>
      <c r="K2656" s="185">
        <v>680</v>
      </c>
      <c r="L2656" s="185">
        <v>29.8</v>
      </c>
      <c r="M2656" s="186">
        <v>36.590000000000003</v>
      </c>
      <c r="N2656" s="187">
        <f>IF(Tabla2[[#This Row],[LECHE RETIRO DIA]]&lt;&gt;ISBLANK(Tabla2[[#This Row],[LECHE RETIRO DIA]]),SUM(Tabla2[[#This Row],[LECHE TANQUE DIA]:[LECHE RETIRO DIA]]),SUM(Tabla2[[#This Row],[LECHE TANQUE DIA]:[LECHE AUTOCONSUMO DIA]]))</f>
        <v>2374</v>
      </c>
      <c r="O2656" s="188">
        <f t="shared" si="576"/>
        <v>0.95408593091828142</v>
      </c>
      <c r="P2656" s="189">
        <f t="shared" si="577"/>
        <v>20.82456140350877</v>
      </c>
      <c r="Q2656" s="189">
        <f t="shared" si="578"/>
        <v>19.868421052631579</v>
      </c>
      <c r="R2656" s="189">
        <f t="shared" si="579"/>
        <v>3.3333333333333335</v>
      </c>
      <c r="S2656" s="189">
        <f t="shared" si="580"/>
        <v>3.4911764705882353</v>
      </c>
      <c r="T2656" s="189">
        <f t="shared" si="581"/>
        <v>5.9649122807017543</v>
      </c>
      <c r="U2656" s="189">
        <f t="shared" si="582"/>
        <v>79.664429530201346</v>
      </c>
      <c r="V2656" s="189">
        <f t="shared" si="583"/>
        <v>3.825503355704698</v>
      </c>
      <c r="W2656" s="189">
        <f>IFERROR(H2656/M2656,Tabla2[[#This Row],[CARGA PRODUCCION (ANIMALES/HA)]])</f>
        <v>3.4982235583492756</v>
      </c>
      <c r="X2656" s="190">
        <f t="shared" si="572"/>
        <v>2024</v>
      </c>
      <c r="Y2656" s="190">
        <f t="shared" si="573"/>
        <v>3</v>
      </c>
      <c r="Z2656" s="190" t="e">
        <f t="shared" ca="1" si="574"/>
        <v>#NAME?</v>
      </c>
      <c r="AA2656" s="191">
        <f t="shared" si="575"/>
        <v>128</v>
      </c>
      <c r="AB2656" s="188">
        <f t="shared" si="584"/>
        <v>0.890625</v>
      </c>
      <c r="AC2656" s="192">
        <f t="shared" si="585"/>
        <v>0.109375</v>
      </c>
      <c r="AD2656" s="185"/>
    </row>
    <row r="2657" spans="1:30">
      <c r="A2657" s="184">
        <v>45354</v>
      </c>
      <c r="B2657" s="7" t="s">
        <v>85</v>
      </c>
      <c r="C2657" s="185">
        <v>2073</v>
      </c>
      <c r="D2657" s="185">
        <v>60</v>
      </c>
      <c r="E2657" s="185">
        <v>9</v>
      </c>
      <c r="F2657" s="185"/>
      <c r="G2657" s="185">
        <v>97</v>
      </c>
      <c r="H2657" s="185">
        <v>110</v>
      </c>
      <c r="I2657" s="185">
        <v>0</v>
      </c>
      <c r="J2657" s="185">
        <v>10</v>
      </c>
      <c r="K2657" s="185">
        <v>480</v>
      </c>
      <c r="L2657" s="185">
        <v>26.01</v>
      </c>
      <c r="M2657" s="8">
        <v>34.119999999999997</v>
      </c>
      <c r="N2657" s="187">
        <f>IF(Tabla2[[#This Row],[LECHE RETIRO DIA]]&lt;&gt;ISBLANK(Tabla2[[#This Row],[LECHE RETIRO DIA]]),SUM(Tabla2[[#This Row],[LECHE TANQUE DIA]:[LECHE RETIRO DIA]]),SUM(Tabla2[[#This Row],[LECHE TANQUE DIA]:[LECHE AUTOCONSUMO DIA]]))</f>
        <v>2142</v>
      </c>
      <c r="O2657" s="188">
        <f t="shared" si="576"/>
        <v>0.96778711484593838</v>
      </c>
      <c r="P2657" s="189">
        <f t="shared" si="577"/>
        <v>22.082474226804123</v>
      </c>
      <c r="Q2657" s="189">
        <f t="shared" si="578"/>
        <v>21.371134020618555</v>
      </c>
      <c r="R2657" s="189">
        <f t="shared" si="579"/>
        <v>6</v>
      </c>
      <c r="S2657" s="189">
        <f t="shared" si="580"/>
        <v>4.4625000000000004</v>
      </c>
      <c r="T2657" s="189">
        <f t="shared" si="581"/>
        <v>4.9484536082474229</v>
      </c>
      <c r="U2657" s="189">
        <f t="shared" si="582"/>
        <v>82.35294117647058</v>
      </c>
      <c r="V2657" s="189">
        <f t="shared" si="583"/>
        <v>3.7293348712033829</v>
      </c>
      <c r="W2657" s="189">
        <f>IFERROR(H2657/M2657,Tabla2[[#This Row],[CARGA PRODUCCION (ANIMALES/HA)]])</f>
        <v>3.2239155920281362</v>
      </c>
      <c r="X2657" s="190">
        <f t="shared" si="572"/>
        <v>2024</v>
      </c>
      <c r="Y2657" s="190">
        <f t="shared" si="573"/>
        <v>3</v>
      </c>
      <c r="Z2657" s="190" t="e">
        <f t="shared" ca="1" si="574"/>
        <v>#NAME?</v>
      </c>
      <c r="AA2657" s="191">
        <f t="shared" si="575"/>
        <v>110</v>
      </c>
      <c r="AB2657" s="188">
        <f t="shared" si="584"/>
        <v>0.88181818181818183</v>
      </c>
      <c r="AC2657" s="192">
        <f t="shared" si="585"/>
        <v>0.11818181818181817</v>
      </c>
      <c r="AD2657" s="185"/>
    </row>
    <row r="2658" spans="1:30">
      <c r="A2658" s="184">
        <v>45354</v>
      </c>
      <c r="B2658" s="7" t="s">
        <v>88</v>
      </c>
      <c r="C2658" s="185">
        <v>694</v>
      </c>
      <c r="D2658" s="185">
        <v>40</v>
      </c>
      <c r="E2658" s="185">
        <v>5</v>
      </c>
      <c r="F2658" s="185"/>
      <c r="G2658" s="185">
        <v>43</v>
      </c>
      <c r="H2658" s="185">
        <v>43</v>
      </c>
      <c r="I2658" s="185">
        <v>1</v>
      </c>
      <c r="J2658" s="185">
        <v>9</v>
      </c>
      <c r="K2658" s="185">
        <v>180</v>
      </c>
      <c r="L2658" s="185">
        <v>14</v>
      </c>
      <c r="M2658" s="186">
        <v>15</v>
      </c>
      <c r="N2658" s="187">
        <f>IF(Tabla2[[#This Row],[LECHE RETIRO DIA]]&lt;&gt;ISBLANK(Tabla2[[#This Row],[LECHE RETIRO DIA]]),SUM(Tabla2[[#This Row],[LECHE TANQUE DIA]:[LECHE RETIRO DIA]]),SUM(Tabla2[[#This Row],[LECHE TANQUE DIA]:[LECHE AUTOCONSUMO DIA]]))</f>
        <v>739</v>
      </c>
      <c r="O2658" s="188">
        <f t="shared" si="576"/>
        <v>0.939106901217862</v>
      </c>
      <c r="P2658" s="189">
        <f t="shared" si="577"/>
        <v>17.186046511627907</v>
      </c>
      <c r="Q2658" s="189">
        <f t="shared" si="578"/>
        <v>16.13953488372093</v>
      </c>
      <c r="R2658" s="189">
        <f t="shared" si="579"/>
        <v>4.4444444444444446</v>
      </c>
      <c r="S2658" s="189">
        <f t="shared" si="580"/>
        <v>4.1055555555555552</v>
      </c>
      <c r="T2658" s="189">
        <f t="shared" si="581"/>
        <v>4.1860465116279073</v>
      </c>
      <c r="U2658" s="189">
        <f t="shared" si="582"/>
        <v>52.785714285714285</v>
      </c>
      <c r="V2658" s="189">
        <f t="shared" si="583"/>
        <v>3.0714285714285716</v>
      </c>
      <c r="W2658" s="189">
        <f>IFERROR(H2658/M2658,Tabla2[[#This Row],[CARGA PRODUCCION (ANIMALES/HA)]])</f>
        <v>2.8666666666666667</v>
      </c>
      <c r="X2658" s="190">
        <f t="shared" si="572"/>
        <v>2024</v>
      </c>
      <c r="Y2658" s="190">
        <f t="shared" si="573"/>
        <v>3</v>
      </c>
      <c r="Z2658" s="190" t="e">
        <f t="shared" ca="1" si="574"/>
        <v>#NAME?</v>
      </c>
      <c r="AA2658" s="191">
        <f t="shared" si="575"/>
        <v>43</v>
      </c>
      <c r="AB2658" s="188">
        <f t="shared" si="584"/>
        <v>1</v>
      </c>
      <c r="AC2658" s="192">
        <f t="shared" si="585"/>
        <v>0</v>
      </c>
      <c r="AD2658" s="185"/>
    </row>
    <row r="2659" spans="1:30">
      <c r="A2659" s="184">
        <v>45355</v>
      </c>
      <c r="B2659" s="7" t="s">
        <v>81</v>
      </c>
      <c r="C2659" s="185">
        <v>2505</v>
      </c>
      <c r="D2659" s="185">
        <v>80</v>
      </c>
      <c r="E2659" s="185">
        <v>9</v>
      </c>
      <c r="F2659" s="185"/>
      <c r="G2659" s="185">
        <v>100</v>
      </c>
      <c r="H2659" s="185">
        <v>100</v>
      </c>
      <c r="I2659" s="185">
        <v>1</v>
      </c>
      <c r="J2659" s="185">
        <v>17</v>
      </c>
      <c r="K2659" s="185">
        <v>600</v>
      </c>
      <c r="L2659" s="185">
        <v>23.4</v>
      </c>
      <c r="M2659" s="186">
        <v>31.01</v>
      </c>
      <c r="N2659" s="187">
        <f>IF(Tabla2[[#This Row],[LECHE RETIRO DIA]]&lt;&gt;ISBLANK(Tabla2[[#This Row],[LECHE RETIRO DIA]]),SUM(Tabla2[[#This Row],[LECHE TANQUE DIA]:[LECHE RETIRO DIA]]),SUM(Tabla2[[#This Row],[LECHE TANQUE DIA]:[LECHE AUTOCONSUMO DIA]]))</f>
        <v>2594</v>
      </c>
      <c r="O2659" s="188">
        <f t="shared" si="576"/>
        <v>0.96569005397070162</v>
      </c>
      <c r="P2659" s="189">
        <f t="shared" si="577"/>
        <v>25.94</v>
      </c>
      <c r="Q2659" s="189">
        <f t="shared" si="578"/>
        <v>25.05</v>
      </c>
      <c r="R2659" s="189">
        <f t="shared" si="579"/>
        <v>4.7058823529411766</v>
      </c>
      <c r="S2659" s="189">
        <f t="shared" si="580"/>
        <v>4.3233333333333333</v>
      </c>
      <c r="T2659" s="189">
        <f t="shared" si="581"/>
        <v>6</v>
      </c>
      <c r="U2659" s="189">
        <f t="shared" si="582"/>
        <v>110.85470085470087</v>
      </c>
      <c r="V2659" s="189">
        <f t="shared" si="583"/>
        <v>4.2735042735042734</v>
      </c>
      <c r="W2659" s="189">
        <f>IFERROR(H2659/M2659,Tabla2[[#This Row],[CARGA PRODUCCION (ANIMALES/HA)]])</f>
        <v>3.224766204450177</v>
      </c>
      <c r="X2659" s="190">
        <f t="shared" si="572"/>
        <v>2024</v>
      </c>
      <c r="Y2659" s="190">
        <f t="shared" si="573"/>
        <v>3</v>
      </c>
      <c r="Z2659" s="190" t="e">
        <f t="shared" ca="1" si="574"/>
        <v>#NAME?</v>
      </c>
      <c r="AA2659" s="191">
        <f t="shared" si="575"/>
        <v>100</v>
      </c>
      <c r="AB2659" s="188">
        <f t="shared" si="584"/>
        <v>1</v>
      </c>
      <c r="AC2659" s="192">
        <f t="shared" si="585"/>
        <v>0</v>
      </c>
      <c r="AD2659" s="185"/>
    </row>
    <row r="2660" spans="1:30">
      <c r="A2660" s="184">
        <v>45355</v>
      </c>
      <c r="B2660" s="7" t="s">
        <v>83</v>
      </c>
      <c r="C2660" s="185">
        <v>2072</v>
      </c>
      <c r="D2660" s="185">
        <v>100</v>
      </c>
      <c r="E2660" s="185">
        <v>9</v>
      </c>
      <c r="F2660" s="185"/>
      <c r="G2660" s="185">
        <v>114</v>
      </c>
      <c r="H2660" s="185">
        <v>128</v>
      </c>
      <c r="I2660" s="185">
        <v>0</v>
      </c>
      <c r="J2660" s="185">
        <v>30</v>
      </c>
      <c r="K2660" s="185">
        <v>680</v>
      </c>
      <c r="L2660" s="185">
        <v>29.8</v>
      </c>
      <c r="M2660" s="186">
        <v>36.590000000000003</v>
      </c>
      <c r="N2660" s="187">
        <f>IF(Tabla2[[#This Row],[LECHE RETIRO DIA]]&lt;&gt;ISBLANK(Tabla2[[#This Row],[LECHE RETIRO DIA]]),SUM(Tabla2[[#This Row],[LECHE TANQUE DIA]:[LECHE RETIRO DIA]]),SUM(Tabla2[[#This Row],[LECHE TANQUE DIA]:[LECHE AUTOCONSUMO DIA]]))</f>
        <v>2181</v>
      </c>
      <c r="O2660" s="188">
        <f t="shared" si="576"/>
        <v>0.95002292526364052</v>
      </c>
      <c r="P2660" s="189">
        <f t="shared" si="577"/>
        <v>19.131578947368421</v>
      </c>
      <c r="Q2660" s="189">
        <f t="shared" si="578"/>
        <v>18.17543859649123</v>
      </c>
      <c r="R2660" s="189">
        <f t="shared" si="579"/>
        <v>3.3333333333333335</v>
      </c>
      <c r="S2660" s="189">
        <f t="shared" si="580"/>
        <v>3.2073529411764707</v>
      </c>
      <c r="T2660" s="189">
        <f t="shared" si="581"/>
        <v>5.9649122807017543</v>
      </c>
      <c r="U2660" s="189">
        <f t="shared" si="582"/>
        <v>73.187919463087241</v>
      </c>
      <c r="V2660" s="189">
        <f t="shared" si="583"/>
        <v>3.825503355704698</v>
      </c>
      <c r="W2660" s="189">
        <f>IFERROR(H2660/M2660,Tabla2[[#This Row],[CARGA PRODUCCION (ANIMALES/HA)]])</f>
        <v>3.4982235583492756</v>
      </c>
      <c r="X2660" s="190">
        <f t="shared" si="572"/>
        <v>2024</v>
      </c>
      <c r="Y2660" s="190">
        <f t="shared" si="573"/>
        <v>3</v>
      </c>
      <c r="Z2660" s="190" t="e">
        <f t="shared" ca="1" si="574"/>
        <v>#NAME?</v>
      </c>
      <c r="AA2660" s="191">
        <f t="shared" si="575"/>
        <v>128</v>
      </c>
      <c r="AB2660" s="188">
        <f t="shared" si="584"/>
        <v>0.890625</v>
      </c>
      <c r="AC2660" s="192">
        <f t="shared" si="585"/>
        <v>0.109375</v>
      </c>
      <c r="AD2660" s="185"/>
    </row>
    <row r="2661" spans="1:30">
      <c r="A2661" s="184">
        <v>45355</v>
      </c>
      <c r="B2661" s="7" t="s">
        <v>85</v>
      </c>
      <c r="C2661" s="185">
        <v>2064</v>
      </c>
      <c r="D2661" s="185">
        <v>60</v>
      </c>
      <c r="E2661" s="185">
        <v>9</v>
      </c>
      <c r="F2661" s="185"/>
      <c r="G2661" s="185">
        <v>99</v>
      </c>
      <c r="H2661" s="185">
        <v>110</v>
      </c>
      <c r="I2661" s="185">
        <v>0</v>
      </c>
      <c r="J2661" s="185">
        <v>10</v>
      </c>
      <c r="K2661" s="185">
        <v>480</v>
      </c>
      <c r="L2661" s="185">
        <v>26.01</v>
      </c>
      <c r="M2661" s="8">
        <v>34.119999999999997</v>
      </c>
      <c r="N2661" s="187">
        <f>IF(Tabla2[[#This Row],[LECHE RETIRO DIA]]&lt;&gt;ISBLANK(Tabla2[[#This Row],[LECHE RETIRO DIA]]),SUM(Tabla2[[#This Row],[LECHE TANQUE DIA]:[LECHE RETIRO DIA]]),SUM(Tabla2[[#This Row],[LECHE TANQUE DIA]:[LECHE AUTOCONSUMO DIA]]))</f>
        <v>2133</v>
      </c>
      <c r="O2661" s="188">
        <f t="shared" si="576"/>
        <v>0.96765119549929679</v>
      </c>
      <c r="P2661" s="189">
        <f t="shared" si="577"/>
        <v>21.545454545454547</v>
      </c>
      <c r="Q2661" s="189">
        <f t="shared" si="578"/>
        <v>20.848484848484848</v>
      </c>
      <c r="R2661" s="189">
        <f t="shared" si="579"/>
        <v>6</v>
      </c>
      <c r="S2661" s="189">
        <f t="shared" si="580"/>
        <v>4.4437499999999996</v>
      </c>
      <c r="T2661" s="189">
        <f t="shared" si="581"/>
        <v>4.8484848484848486</v>
      </c>
      <c r="U2661" s="189">
        <f t="shared" si="582"/>
        <v>82.006920415224911</v>
      </c>
      <c r="V2661" s="189">
        <f t="shared" si="583"/>
        <v>3.8062283737024218</v>
      </c>
      <c r="W2661" s="189">
        <f>IFERROR(H2661/M2661,Tabla2[[#This Row],[CARGA PRODUCCION (ANIMALES/HA)]])</f>
        <v>3.2239155920281362</v>
      </c>
      <c r="X2661" s="190">
        <f t="shared" si="572"/>
        <v>2024</v>
      </c>
      <c r="Y2661" s="190">
        <f t="shared" si="573"/>
        <v>3</v>
      </c>
      <c r="Z2661" s="190" t="e">
        <f t="shared" ca="1" si="574"/>
        <v>#NAME?</v>
      </c>
      <c r="AA2661" s="191">
        <f t="shared" si="575"/>
        <v>110</v>
      </c>
      <c r="AB2661" s="188">
        <f t="shared" si="584"/>
        <v>0.9</v>
      </c>
      <c r="AC2661" s="192">
        <f t="shared" si="585"/>
        <v>9.9999999999999978E-2</v>
      </c>
      <c r="AD2661" s="185"/>
    </row>
    <row r="2662" spans="1:30">
      <c r="A2662" s="184">
        <v>45355</v>
      </c>
      <c r="B2662" s="7" t="s">
        <v>88</v>
      </c>
      <c r="C2662" s="185">
        <v>721</v>
      </c>
      <c r="D2662" s="185">
        <v>40</v>
      </c>
      <c r="E2662" s="185">
        <v>5</v>
      </c>
      <c r="F2662" s="185"/>
      <c r="G2662" s="185">
        <v>43</v>
      </c>
      <c r="H2662" s="185">
        <v>43</v>
      </c>
      <c r="I2662" s="185">
        <v>1</v>
      </c>
      <c r="J2662" s="185">
        <v>9</v>
      </c>
      <c r="K2662" s="185">
        <v>180</v>
      </c>
      <c r="L2662" s="185">
        <v>14</v>
      </c>
      <c r="M2662" s="186">
        <v>15</v>
      </c>
      <c r="N2662" s="187">
        <f>IF(Tabla2[[#This Row],[LECHE RETIRO DIA]]&lt;&gt;ISBLANK(Tabla2[[#This Row],[LECHE RETIRO DIA]]),SUM(Tabla2[[#This Row],[LECHE TANQUE DIA]:[LECHE RETIRO DIA]]),SUM(Tabla2[[#This Row],[LECHE TANQUE DIA]:[LECHE AUTOCONSUMO DIA]]))</f>
        <v>766</v>
      </c>
      <c r="O2662" s="188">
        <f t="shared" si="576"/>
        <v>0.94125326370757179</v>
      </c>
      <c r="P2662" s="189">
        <f t="shared" si="577"/>
        <v>17.813953488372093</v>
      </c>
      <c r="Q2662" s="189">
        <f t="shared" si="578"/>
        <v>16.767441860465116</v>
      </c>
      <c r="R2662" s="189">
        <f t="shared" si="579"/>
        <v>4.4444444444444446</v>
      </c>
      <c r="S2662" s="189">
        <f t="shared" si="580"/>
        <v>4.2555555555555555</v>
      </c>
      <c r="T2662" s="189">
        <f t="shared" si="581"/>
        <v>4.1860465116279073</v>
      </c>
      <c r="U2662" s="189">
        <f t="shared" si="582"/>
        <v>54.714285714285715</v>
      </c>
      <c r="V2662" s="189">
        <f t="shared" si="583"/>
        <v>3.0714285714285716</v>
      </c>
      <c r="W2662" s="189">
        <f>IFERROR(H2662/M2662,Tabla2[[#This Row],[CARGA PRODUCCION (ANIMALES/HA)]])</f>
        <v>2.8666666666666667</v>
      </c>
      <c r="X2662" s="190">
        <f t="shared" si="572"/>
        <v>2024</v>
      </c>
      <c r="Y2662" s="190">
        <f t="shared" si="573"/>
        <v>3</v>
      </c>
      <c r="Z2662" s="190" t="e">
        <f t="shared" ca="1" si="574"/>
        <v>#NAME?</v>
      </c>
      <c r="AA2662" s="191">
        <f t="shared" si="575"/>
        <v>43</v>
      </c>
      <c r="AB2662" s="188">
        <f t="shared" si="584"/>
        <v>1</v>
      </c>
      <c r="AC2662" s="192">
        <f t="shared" si="585"/>
        <v>0</v>
      </c>
      <c r="AD2662" s="185"/>
    </row>
    <row r="2663" spans="1:30">
      <c r="A2663" s="184">
        <v>45356</v>
      </c>
      <c r="B2663" s="7" t="s">
        <v>81</v>
      </c>
      <c r="C2663" s="185">
        <v>2421</v>
      </c>
      <c r="D2663" s="185">
        <v>80</v>
      </c>
      <c r="E2663" s="185">
        <v>9</v>
      </c>
      <c r="F2663" s="185"/>
      <c r="G2663" s="185">
        <v>100</v>
      </c>
      <c r="H2663" s="185">
        <v>100</v>
      </c>
      <c r="I2663" s="185">
        <v>1</v>
      </c>
      <c r="J2663" s="185">
        <v>17</v>
      </c>
      <c r="K2663" s="185">
        <v>600</v>
      </c>
      <c r="L2663" s="185">
        <v>23.4</v>
      </c>
      <c r="M2663" s="186">
        <v>31.01</v>
      </c>
      <c r="N2663" s="187">
        <f>IF(Tabla2[[#This Row],[LECHE RETIRO DIA]]&lt;&gt;ISBLANK(Tabla2[[#This Row],[LECHE RETIRO DIA]]),SUM(Tabla2[[#This Row],[LECHE TANQUE DIA]:[LECHE RETIRO DIA]]),SUM(Tabla2[[#This Row],[LECHE TANQUE DIA]:[LECHE AUTOCONSUMO DIA]]))</f>
        <v>2510</v>
      </c>
      <c r="O2663" s="188">
        <f t="shared" si="576"/>
        <v>0.9645418326693227</v>
      </c>
      <c r="P2663" s="189">
        <f t="shared" si="577"/>
        <v>25.1</v>
      </c>
      <c r="Q2663" s="189">
        <f t="shared" si="578"/>
        <v>24.21</v>
      </c>
      <c r="R2663" s="189">
        <f t="shared" si="579"/>
        <v>4.7058823529411766</v>
      </c>
      <c r="S2663" s="189">
        <f t="shared" si="580"/>
        <v>4.1833333333333336</v>
      </c>
      <c r="T2663" s="189">
        <f t="shared" si="581"/>
        <v>6</v>
      </c>
      <c r="U2663" s="189">
        <f t="shared" si="582"/>
        <v>107.26495726495727</v>
      </c>
      <c r="V2663" s="189">
        <f t="shared" si="583"/>
        <v>4.2735042735042734</v>
      </c>
      <c r="W2663" s="189">
        <f>IFERROR(H2663/M2663,Tabla2[[#This Row],[CARGA PRODUCCION (ANIMALES/HA)]])</f>
        <v>3.224766204450177</v>
      </c>
      <c r="X2663" s="190">
        <f t="shared" si="572"/>
        <v>2024</v>
      </c>
      <c r="Y2663" s="190">
        <f t="shared" si="573"/>
        <v>3</v>
      </c>
      <c r="Z2663" s="190" t="e">
        <f t="shared" ca="1" si="574"/>
        <v>#NAME?</v>
      </c>
      <c r="AA2663" s="191">
        <f t="shared" si="575"/>
        <v>100</v>
      </c>
      <c r="AB2663" s="188">
        <f t="shared" si="584"/>
        <v>1</v>
      </c>
      <c r="AC2663" s="192">
        <f t="shared" si="585"/>
        <v>0</v>
      </c>
      <c r="AD2663" s="185"/>
    </row>
    <row r="2664" spans="1:30">
      <c r="A2664" s="184">
        <v>45356</v>
      </c>
      <c r="B2664" s="7" t="s">
        <v>83</v>
      </c>
      <c r="C2664" s="185">
        <v>2338</v>
      </c>
      <c r="D2664" s="185">
        <v>100</v>
      </c>
      <c r="E2664" s="185">
        <v>9</v>
      </c>
      <c r="F2664" s="185"/>
      <c r="G2664" s="185">
        <v>114</v>
      </c>
      <c r="H2664" s="185">
        <v>128</v>
      </c>
      <c r="I2664" s="185">
        <v>0</v>
      </c>
      <c r="J2664" s="185">
        <v>30</v>
      </c>
      <c r="K2664" s="185">
        <v>680</v>
      </c>
      <c r="L2664" s="185">
        <v>29.8</v>
      </c>
      <c r="M2664" s="186">
        <v>36.590000000000003</v>
      </c>
      <c r="N2664" s="187">
        <f>IF(Tabla2[[#This Row],[LECHE RETIRO DIA]]&lt;&gt;ISBLANK(Tabla2[[#This Row],[LECHE RETIRO DIA]]),SUM(Tabla2[[#This Row],[LECHE TANQUE DIA]:[LECHE RETIRO DIA]]),SUM(Tabla2[[#This Row],[LECHE TANQUE DIA]:[LECHE AUTOCONSUMO DIA]]))</f>
        <v>2447</v>
      </c>
      <c r="O2664" s="188">
        <f t="shared" si="576"/>
        <v>0.95545565999182669</v>
      </c>
      <c r="P2664" s="189">
        <f t="shared" si="577"/>
        <v>21.464912280701753</v>
      </c>
      <c r="Q2664" s="189">
        <f t="shared" si="578"/>
        <v>20.508771929824562</v>
      </c>
      <c r="R2664" s="189">
        <f t="shared" si="579"/>
        <v>3.3333333333333335</v>
      </c>
      <c r="S2664" s="189">
        <f t="shared" si="580"/>
        <v>3.598529411764706</v>
      </c>
      <c r="T2664" s="189">
        <f t="shared" si="581"/>
        <v>5.9649122807017543</v>
      </c>
      <c r="U2664" s="189">
        <f t="shared" si="582"/>
        <v>82.114093959731548</v>
      </c>
      <c r="V2664" s="189">
        <f t="shared" si="583"/>
        <v>3.825503355704698</v>
      </c>
      <c r="W2664" s="189">
        <f>IFERROR(H2664/M2664,Tabla2[[#This Row],[CARGA PRODUCCION (ANIMALES/HA)]])</f>
        <v>3.4982235583492756</v>
      </c>
      <c r="X2664" s="190">
        <f t="shared" ref="X2664:X2727" si="586">YEAR(A2664)</f>
        <v>2024</v>
      </c>
      <c r="Y2664" s="190">
        <f t="shared" ref="Y2664:Y2727" si="587">MONTH(A2664)</f>
        <v>3</v>
      </c>
      <c r="Z2664" s="190" t="e">
        <f t="shared" ref="Z2664:Z2727" ca="1" si="588">_xlfn.ISOWEEKNUM(A2664)</f>
        <v>#NAME?</v>
      </c>
      <c r="AA2664" s="191">
        <f t="shared" ref="AA2664:AA2727" si="589">IF(H2664&gt;0,H2664,G2664)</f>
        <v>128</v>
      </c>
      <c r="AB2664" s="188">
        <f t="shared" si="584"/>
        <v>0.890625</v>
      </c>
      <c r="AC2664" s="192">
        <f t="shared" si="585"/>
        <v>0.109375</v>
      </c>
      <c r="AD2664" s="185"/>
    </row>
    <row r="2665" spans="1:30">
      <c r="A2665" s="184">
        <v>45356</v>
      </c>
      <c r="B2665" s="7" t="s">
        <v>85</v>
      </c>
      <c r="C2665" s="185">
        <v>2052</v>
      </c>
      <c r="D2665" s="185">
        <v>60</v>
      </c>
      <c r="E2665" s="185">
        <v>9</v>
      </c>
      <c r="F2665" s="185"/>
      <c r="G2665" s="185">
        <v>99</v>
      </c>
      <c r="H2665" s="185">
        <v>110</v>
      </c>
      <c r="I2665" s="185">
        <v>0</v>
      </c>
      <c r="J2665" s="185">
        <v>10</v>
      </c>
      <c r="K2665" s="185">
        <v>480</v>
      </c>
      <c r="L2665" s="185">
        <v>26.01</v>
      </c>
      <c r="M2665" s="186">
        <v>34.119999999999997</v>
      </c>
      <c r="N2665" s="187">
        <f>IF(Tabla2[[#This Row],[LECHE RETIRO DIA]]&lt;&gt;ISBLANK(Tabla2[[#This Row],[LECHE RETIRO DIA]]),SUM(Tabla2[[#This Row],[LECHE TANQUE DIA]:[LECHE RETIRO DIA]]),SUM(Tabla2[[#This Row],[LECHE TANQUE DIA]:[LECHE AUTOCONSUMO DIA]]))</f>
        <v>2121</v>
      </c>
      <c r="O2665" s="188">
        <f t="shared" si="576"/>
        <v>0.96746817538896746</v>
      </c>
      <c r="P2665" s="189">
        <f t="shared" si="577"/>
        <v>21.424242424242426</v>
      </c>
      <c r="Q2665" s="189">
        <f t="shared" si="578"/>
        <v>20.727272727272727</v>
      </c>
      <c r="R2665" s="189">
        <f t="shared" si="579"/>
        <v>6</v>
      </c>
      <c r="S2665" s="189">
        <f t="shared" si="580"/>
        <v>4.4187500000000002</v>
      </c>
      <c r="T2665" s="189">
        <f t="shared" si="581"/>
        <v>4.8484848484848486</v>
      </c>
      <c r="U2665" s="189">
        <f t="shared" si="582"/>
        <v>81.545559400230673</v>
      </c>
      <c r="V2665" s="189">
        <f t="shared" si="583"/>
        <v>3.8062283737024218</v>
      </c>
      <c r="W2665" s="189">
        <f>IFERROR(H2665/M2665,Tabla2[[#This Row],[CARGA PRODUCCION (ANIMALES/HA)]])</f>
        <v>3.2239155920281362</v>
      </c>
      <c r="X2665" s="190">
        <f t="shared" si="586"/>
        <v>2024</v>
      </c>
      <c r="Y2665" s="190">
        <f t="shared" si="587"/>
        <v>3</v>
      </c>
      <c r="Z2665" s="190" t="e">
        <f t="shared" ca="1" si="588"/>
        <v>#NAME?</v>
      </c>
      <c r="AA2665" s="191">
        <f t="shared" si="589"/>
        <v>110</v>
      </c>
      <c r="AB2665" s="188">
        <f t="shared" si="584"/>
        <v>0.9</v>
      </c>
      <c r="AC2665" s="192">
        <f t="shared" si="585"/>
        <v>9.9999999999999978E-2</v>
      </c>
      <c r="AD2665" s="185"/>
    </row>
    <row r="2666" spans="1:30">
      <c r="A2666" s="184">
        <v>45356</v>
      </c>
      <c r="B2666" s="7" t="s">
        <v>88</v>
      </c>
      <c r="C2666" s="185">
        <v>704</v>
      </c>
      <c r="D2666" s="185">
        <v>40</v>
      </c>
      <c r="E2666" s="185">
        <v>5</v>
      </c>
      <c r="F2666" s="185"/>
      <c r="G2666" s="185">
        <v>43</v>
      </c>
      <c r="H2666" s="185">
        <v>43</v>
      </c>
      <c r="I2666" s="185">
        <v>1</v>
      </c>
      <c r="J2666" s="185">
        <v>9</v>
      </c>
      <c r="K2666" s="185">
        <v>180</v>
      </c>
      <c r="L2666" s="185">
        <v>14</v>
      </c>
      <c r="M2666" s="186">
        <v>15</v>
      </c>
      <c r="N2666" s="187">
        <f>IF(Tabla2[[#This Row],[LECHE RETIRO DIA]]&lt;&gt;ISBLANK(Tabla2[[#This Row],[LECHE RETIRO DIA]]),SUM(Tabla2[[#This Row],[LECHE TANQUE DIA]:[LECHE RETIRO DIA]]),SUM(Tabla2[[#This Row],[LECHE TANQUE DIA]:[LECHE AUTOCONSUMO DIA]]))</f>
        <v>749</v>
      </c>
      <c r="O2666" s="188">
        <f t="shared" si="576"/>
        <v>0.93991989319092117</v>
      </c>
      <c r="P2666" s="189">
        <f t="shared" si="577"/>
        <v>17.418604651162791</v>
      </c>
      <c r="Q2666" s="189">
        <f t="shared" si="578"/>
        <v>16.372093023255815</v>
      </c>
      <c r="R2666" s="189">
        <f t="shared" si="579"/>
        <v>4.4444444444444446</v>
      </c>
      <c r="S2666" s="189">
        <f t="shared" si="580"/>
        <v>4.1611111111111114</v>
      </c>
      <c r="T2666" s="189">
        <f t="shared" si="581"/>
        <v>4.1860465116279073</v>
      </c>
      <c r="U2666" s="189">
        <f t="shared" si="582"/>
        <v>53.5</v>
      </c>
      <c r="V2666" s="189">
        <f t="shared" si="583"/>
        <v>3.0714285714285716</v>
      </c>
      <c r="W2666" s="189">
        <f>IFERROR(H2666/M2666,Tabla2[[#This Row],[CARGA PRODUCCION (ANIMALES/HA)]])</f>
        <v>2.8666666666666667</v>
      </c>
      <c r="X2666" s="190">
        <f t="shared" si="586"/>
        <v>2024</v>
      </c>
      <c r="Y2666" s="190">
        <f t="shared" si="587"/>
        <v>3</v>
      </c>
      <c r="Z2666" s="190" t="e">
        <f t="shared" ca="1" si="588"/>
        <v>#NAME?</v>
      </c>
      <c r="AA2666" s="191">
        <f t="shared" si="589"/>
        <v>43</v>
      </c>
      <c r="AB2666" s="188">
        <f t="shared" si="584"/>
        <v>1</v>
      </c>
      <c r="AC2666" s="192">
        <f t="shared" si="585"/>
        <v>0</v>
      </c>
      <c r="AD2666" s="185"/>
    </row>
    <row r="2667" spans="1:30">
      <c r="A2667" s="184">
        <v>45357</v>
      </c>
      <c r="B2667" s="7" t="s">
        <v>81</v>
      </c>
      <c r="C2667" s="185">
        <v>2172</v>
      </c>
      <c r="D2667" s="185">
        <v>80</v>
      </c>
      <c r="E2667" s="185">
        <v>9</v>
      </c>
      <c r="F2667" s="185"/>
      <c r="G2667" s="185">
        <v>100</v>
      </c>
      <c r="H2667" s="185">
        <v>100</v>
      </c>
      <c r="I2667" s="185">
        <v>1</v>
      </c>
      <c r="J2667" s="185">
        <v>17</v>
      </c>
      <c r="K2667" s="185">
        <v>600</v>
      </c>
      <c r="L2667" s="185">
        <v>23.4</v>
      </c>
      <c r="M2667" s="186">
        <v>31.01</v>
      </c>
      <c r="N2667" s="187">
        <f>IF(Tabla2[[#This Row],[LECHE RETIRO DIA]]&lt;&gt;ISBLANK(Tabla2[[#This Row],[LECHE RETIRO DIA]]),SUM(Tabla2[[#This Row],[LECHE TANQUE DIA]:[LECHE RETIRO DIA]]),SUM(Tabla2[[#This Row],[LECHE TANQUE DIA]:[LECHE AUTOCONSUMO DIA]]))</f>
        <v>2261</v>
      </c>
      <c r="O2667" s="188">
        <f t="shared" si="576"/>
        <v>0.96063688633348077</v>
      </c>
      <c r="P2667" s="189">
        <f t="shared" si="577"/>
        <v>22.61</v>
      </c>
      <c r="Q2667" s="189">
        <f t="shared" si="578"/>
        <v>21.72</v>
      </c>
      <c r="R2667" s="189">
        <f t="shared" si="579"/>
        <v>4.7058823529411766</v>
      </c>
      <c r="S2667" s="189">
        <f t="shared" si="580"/>
        <v>3.7683333333333335</v>
      </c>
      <c r="T2667" s="189">
        <f t="shared" si="581"/>
        <v>6</v>
      </c>
      <c r="U2667" s="189">
        <f t="shared" si="582"/>
        <v>96.623931623931625</v>
      </c>
      <c r="V2667" s="189">
        <f t="shared" si="583"/>
        <v>4.2735042735042734</v>
      </c>
      <c r="W2667" s="189">
        <f>IFERROR(H2667/M2667,Tabla2[[#This Row],[CARGA PRODUCCION (ANIMALES/HA)]])</f>
        <v>3.224766204450177</v>
      </c>
      <c r="X2667" s="190">
        <f t="shared" si="586"/>
        <v>2024</v>
      </c>
      <c r="Y2667" s="190">
        <f t="shared" si="587"/>
        <v>3</v>
      </c>
      <c r="Z2667" s="190" t="e">
        <f t="shared" ca="1" si="588"/>
        <v>#NAME?</v>
      </c>
      <c r="AA2667" s="191">
        <f t="shared" si="589"/>
        <v>100</v>
      </c>
      <c r="AB2667" s="188">
        <f t="shared" si="584"/>
        <v>1</v>
      </c>
      <c r="AC2667" s="192">
        <f t="shared" si="585"/>
        <v>0</v>
      </c>
      <c r="AD2667" s="185"/>
    </row>
    <row r="2668" spans="1:30">
      <c r="A2668" s="184">
        <v>45357</v>
      </c>
      <c r="B2668" s="7" t="s">
        <v>83</v>
      </c>
      <c r="C2668" s="185">
        <v>2048</v>
      </c>
      <c r="D2668" s="185">
        <v>100</v>
      </c>
      <c r="E2668" s="185">
        <v>9</v>
      </c>
      <c r="F2668" s="185"/>
      <c r="G2668" s="185">
        <v>105</v>
      </c>
      <c r="H2668" s="185">
        <v>121</v>
      </c>
      <c r="I2668" s="185">
        <v>0</v>
      </c>
      <c r="J2668" s="185">
        <v>30</v>
      </c>
      <c r="K2668" s="185">
        <v>680</v>
      </c>
      <c r="L2668" s="185">
        <v>29.8</v>
      </c>
      <c r="M2668" s="186">
        <v>36.590000000000003</v>
      </c>
      <c r="N2668" s="187">
        <f>IF(Tabla2[[#This Row],[LECHE RETIRO DIA]]&lt;&gt;ISBLANK(Tabla2[[#This Row],[LECHE RETIRO DIA]]),SUM(Tabla2[[#This Row],[LECHE TANQUE DIA]:[LECHE RETIRO DIA]]),SUM(Tabla2[[#This Row],[LECHE TANQUE DIA]:[LECHE AUTOCONSUMO DIA]]))</f>
        <v>2157</v>
      </c>
      <c r="O2668" s="188">
        <f t="shared" si="576"/>
        <v>0.94946685210941117</v>
      </c>
      <c r="P2668" s="189">
        <f t="shared" si="577"/>
        <v>20.542857142857144</v>
      </c>
      <c r="Q2668" s="189">
        <f t="shared" si="578"/>
        <v>19.504761904761907</v>
      </c>
      <c r="R2668" s="189">
        <f t="shared" si="579"/>
        <v>3.3333333333333335</v>
      </c>
      <c r="S2668" s="189">
        <f t="shared" si="580"/>
        <v>3.1720588235294116</v>
      </c>
      <c r="T2668" s="189">
        <f t="shared" si="581"/>
        <v>6.4761904761904763</v>
      </c>
      <c r="U2668" s="189">
        <f t="shared" si="582"/>
        <v>72.382550335570471</v>
      </c>
      <c r="V2668" s="189">
        <f t="shared" si="583"/>
        <v>3.523489932885906</v>
      </c>
      <c r="W2668" s="189">
        <f>IFERROR(H2668/M2668,Tabla2[[#This Row],[CARGA PRODUCCION (ANIMALES/HA)]])</f>
        <v>3.3069144575020495</v>
      </c>
      <c r="X2668" s="190">
        <f t="shared" si="586"/>
        <v>2024</v>
      </c>
      <c r="Y2668" s="190">
        <f t="shared" si="587"/>
        <v>3</v>
      </c>
      <c r="Z2668" s="190" t="e">
        <f t="shared" ca="1" si="588"/>
        <v>#NAME?</v>
      </c>
      <c r="AA2668" s="191">
        <f t="shared" si="589"/>
        <v>121</v>
      </c>
      <c r="AB2668" s="188">
        <f t="shared" si="584"/>
        <v>0.86776859504132231</v>
      </c>
      <c r="AC2668" s="192">
        <f t="shared" si="585"/>
        <v>0.13223140495867769</v>
      </c>
      <c r="AD2668" s="185"/>
    </row>
    <row r="2669" spans="1:30">
      <c r="A2669" s="184">
        <v>45357</v>
      </c>
      <c r="B2669" s="7" t="s">
        <v>85</v>
      </c>
      <c r="C2669" s="185">
        <v>2019</v>
      </c>
      <c r="D2669" s="185">
        <v>60</v>
      </c>
      <c r="E2669" s="185">
        <v>9</v>
      </c>
      <c r="F2669" s="185"/>
      <c r="G2669" s="185">
        <v>100</v>
      </c>
      <c r="H2669" s="185">
        <v>119</v>
      </c>
      <c r="I2669" s="185">
        <v>0</v>
      </c>
      <c r="J2669" s="185">
        <v>10</v>
      </c>
      <c r="K2669" s="185">
        <v>480</v>
      </c>
      <c r="L2669" s="185">
        <v>26.01</v>
      </c>
      <c r="M2669" s="186">
        <v>34.119999999999997</v>
      </c>
      <c r="N2669" s="187">
        <f>IF(Tabla2[[#This Row],[LECHE RETIRO DIA]]&lt;&gt;ISBLANK(Tabla2[[#This Row],[LECHE RETIRO DIA]]),SUM(Tabla2[[#This Row],[LECHE TANQUE DIA]:[LECHE RETIRO DIA]]),SUM(Tabla2[[#This Row],[LECHE TANQUE DIA]:[LECHE AUTOCONSUMO DIA]]))</f>
        <v>2088</v>
      </c>
      <c r="O2669" s="188">
        <f t="shared" si="576"/>
        <v>0.96695402298850575</v>
      </c>
      <c r="P2669" s="189">
        <f t="shared" si="577"/>
        <v>20.88</v>
      </c>
      <c r="Q2669" s="189">
        <f t="shared" si="578"/>
        <v>20.190000000000001</v>
      </c>
      <c r="R2669" s="189">
        <f t="shared" si="579"/>
        <v>6</v>
      </c>
      <c r="S2669" s="189">
        <f t="shared" si="580"/>
        <v>4.3499999999999996</v>
      </c>
      <c r="T2669" s="189">
        <f t="shared" si="581"/>
        <v>4.8</v>
      </c>
      <c r="U2669" s="189">
        <f t="shared" si="582"/>
        <v>80.27681660899654</v>
      </c>
      <c r="V2669" s="189">
        <f t="shared" si="583"/>
        <v>3.8446751249519413</v>
      </c>
      <c r="W2669" s="189">
        <f>IFERROR(H2669/M2669,Tabla2[[#This Row],[CARGA PRODUCCION (ANIMALES/HA)]])</f>
        <v>3.4876905041031656</v>
      </c>
      <c r="X2669" s="190">
        <f t="shared" si="586"/>
        <v>2024</v>
      </c>
      <c r="Y2669" s="190">
        <f t="shared" si="587"/>
        <v>3</v>
      </c>
      <c r="Z2669" s="190" t="e">
        <f t="shared" ca="1" si="588"/>
        <v>#NAME?</v>
      </c>
      <c r="AA2669" s="191">
        <f t="shared" si="589"/>
        <v>119</v>
      </c>
      <c r="AB2669" s="188">
        <f t="shared" si="584"/>
        <v>0.84033613445378152</v>
      </c>
      <c r="AC2669" s="192">
        <f t="shared" si="585"/>
        <v>0.15966386554621848</v>
      </c>
      <c r="AD2669" s="185"/>
    </row>
    <row r="2670" spans="1:30">
      <c r="A2670" s="184">
        <v>45357</v>
      </c>
      <c r="B2670" s="7" t="s">
        <v>88</v>
      </c>
      <c r="C2670" s="185">
        <v>738</v>
      </c>
      <c r="D2670" s="185">
        <v>40</v>
      </c>
      <c r="E2670" s="185">
        <v>5</v>
      </c>
      <c r="F2670" s="185"/>
      <c r="G2670" s="185">
        <v>43</v>
      </c>
      <c r="H2670" s="185">
        <v>43</v>
      </c>
      <c r="I2670" s="185">
        <v>1</v>
      </c>
      <c r="J2670" s="185">
        <v>9</v>
      </c>
      <c r="K2670" s="185">
        <v>180</v>
      </c>
      <c r="L2670" s="185">
        <v>14</v>
      </c>
      <c r="M2670" s="186">
        <v>15</v>
      </c>
      <c r="N2670" s="187">
        <f>IF(Tabla2[[#This Row],[LECHE RETIRO DIA]]&lt;&gt;ISBLANK(Tabla2[[#This Row],[LECHE RETIRO DIA]]),SUM(Tabla2[[#This Row],[LECHE TANQUE DIA]:[LECHE RETIRO DIA]]),SUM(Tabla2[[#This Row],[LECHE TANQUE DIA]:[LECHE AUTOCONSUMO DIA]]))</f>
        <v>783</v>
      </c>
      <c r="O2670" s="188">
        <f t="shared" si="576"/>
        <v>0.94252873563218387</v>
      </c>
      <c r="P2670" s="189">
        <f t="shared" si="577"/>
        <v>18.209302325581394</v>
      </c>
      <c r="Q2670" s="189">
        <f t="shared" si="578"/>
        <v>17.162790697674417</v>
      </c>
      <c r="R2670" s="189">
        <f t="shared" si="579"/>
        <v>4.4444444444444446</v>
      </c>
      <c r="S2670" s="189">
        <f t="shared" si="580"/>
        <v>4.3499999999999996</v>
      </c>
      <c r="T2670" s="189">
        <f t="shared" si="581"/>
        <v>4.1860465116279073</v>
      </c>
      <c r="U2670" s="189">
        <f t="shared" si="582"/>
        <v>55.928571428571431</v>
      </c>
      <c r="V2670" s="189">
        <f t="shared" si="583"/>
        <v>3.0714285714285716</v>
      </c>
      <c r="W2670" s="189">
        <f>IFERROR(H2670/M2670,Tabla2[[#This Row],[CARGA PRODUCCION (ANIMALES/HA)]])</f>
        <v>2.8666666666666667</v>
      </c>
      <c r="X2670" s="190">
        <f t="shared" si="586"/>
        <v>2024</v>
      </c>
      <c r="Y2670" s="190">
        <f t="shared" si="587"/>
        <v>3</v>
      </c>
      <c r="Z2670" s="190" t="e">
        <f t="shared" ca="1" si="588"/>
        <v>#NAME?</v>
      </c>
      <c r="AA2670" s="191">
        <f t="shared" si="589"/>
        <v>43</v>
      </c>
      <c r="AB2670" s="188">
        <f t="shared" si="584"/>
        <v>1</v>
      </c>
      <c r="AC2670" s="192">
        <f t="shared" si="585"/>
        <v>0</v>
      </c>
      <c r="AD2670" s="185"/>
    </row>
    <row r="2671" spans="1:30">
      <c r="A2671" s="184">
        <v>45358</v>
      </c>
      <c r="B2671" s="7" t="s">
        <v>81</v>
      </c>
      <c r="C2671" s="185">
        <v>2349</v>
      </c>
      <c r="D2671" s="185">
        <v>80</v>
      </c>
      <c r="E2671" s="185">
        <v>9</v>
      </c>
      <c r="F2671" s="185"/>
      <c r="G2671" s="185">
        <v>95</v>
      </c>
      <c r="H2671" s="185">
        <v>95</v>
      </c>
      <c r="I2671" s="185">
        <v>1</v>
      </c>
      <c r="J2671" s="185">
        <v>17</v>
      </c>
      <c r="K2671" s="185">
        <v>600</v>
      </c>
      <c r="L2671" s="185">
        <v>23.4</v>
      </c>
      <c r="M2671" s="186">
        <v>31.01</v>
      </c>
      <c r="N2671" s="187">
        <f>IF(Tabla2[[#This Row],[LECHE RETIRO DIA]]&lt;&gt;ISBLANK(Tabla2[[#This Row],[LECHE RETIRO DIA]]),SUM(Tabla2[[#This Row],[LECHE TANQUE DIA]:[LECHE RETIRO DIA]]),SUM(Tabla2[[#This Row],[LECHE TANQUE DIA]:[LECHE AUTOCONSUMO DIA]]))</f>
        <v>2438</v>
      </c>
      <c r="O2671" s="188">
        <f t="shared" si="576"/>
        <v>0.96349466776045944</v>
      </c>
      <c r="P2671" s="189">
        <f t="shared" si="577"/>
        <v>25.663157894736841</v>
      </c>
      <c r="Q2671" s="189">
        <f t="shared" si="578"/>
        <v>24.726315789473684</v>
      </c>
      <c r="R2671" s="189">
        <f t="shared" si="579"/>
        <v>4.7058823529411766</v>
      </c>
      <c r="S2671" s="189">
        <f t="shared" si="580"/>
        <v>4.0633333333333335</v>
      </c>
      <c r="T2671" s="189">
        <f t="shared" si="581"/>
        <v>6.3157894736842106</v>
      </c>
      <c r="U2671" s="189">
        <f t="shared" si="582"/>
        <v>104.18803418803419</v>
      </c>
      <c r="V2671" s="189">
        <f t="shared" si="583"/>
        <v>4.0598290598290605</v>
      </c>
      <c r="W2671" s="189">
        <f>IFERROR(H2671/M2671,Tabla2[[#This Row],[CARGA PRODUCCION (ANIMALES/HA)]])</f>
        <v>3.0635278942276685</v>
      </c>
      <c r="X2671" s="190">
        <f t="shared" si="586"/>
        <v>2024</v>
      </c>
      <c r="Y2671" s="190">
        <f t="shared" si="587"/>
        <v>3</v>
      </c>
      <c r="Z2671" s="190" t="e">
        <f t="shared" ca="1" si="588"/>
        <v>#NAME?</v>
      </c>
      <c r="AA2671" s="191">
        <f t="shared" si="589"/>
        <v>95</v>
      </c>
      <c r="AB2671" s="188">
        <f t="shared" si="584"/>
        <v>1</v>
      </c>
      <c r="AC2671" s="192">
        <f t="shared" si="585"/>
        <v>0</v>
      </c>
      <c r="AD2671" s="185"/>
    </row>
    <row r="2672" spans="1:30">
      <c r="A2672" s="184">
        <v>45358</v>
      </c>
      <c r="B2672" s="7" t="s">
        <v>83</v>
      </c>
      <c r="C2672" s="185">
        <v>2006</v>
      </c>
      <c r="D2672" s="185">
        <v>100</v>
      </c>
      <c r="E2672" s="185">
        <v>9</v>
      </c>
      <c r="F2672" s="185"/>
      <c r="G2672" s="185">
        <v>105</v>
      </c>
      <c r="H2672" s="185">
        <v>121</v>
      </c>
      <c r="I2672" s="185">
        <v>0</v>
      </c>
      <c r="J2672" s="185">
        <v>30</v>
      </c>
      <c r="K2672" s="185">
        <v>680</v>
      </c>
      <c r="L2672" s="185">
        <v>29.8</v>
      </c>
      <c r="M2672" s="8">
        <v>36.590000000000003</v>
      </c>
      <c r="N2672" s="187">
        <f>IF(Tabla2[[#This Row],[LECHE RETIRO DIA]]&lt;&gt;ISBLANK(Tabla2[[#This Row],[LECHE RETIRO DIA]]),SUM(Tabla2[[#This Row],[LECHE TANQUE DIA]:[LECHE RETIRO DIA]]),SUM(Tabla2[[#This Row],[LECHE TANQUE DIA]:[LECHE AUTOCONSUMO DIA]]))</f>
        <v>2115</v>
      </c>
      <c r="O2672" s="188">
        <f t="shared" si="576"/>
        <v>0.94846335697399531</v>
      </c>
      <c r="P2672" s="189">
        <f t="shared" si="577"/>
        <v>20.142857142857142</v>
      </c>
      <c r="Q2672" s="189">
        <f t="shared" si="578"/>
        <v>19.104761904761904</v>
      </c>
      <c r="R2672" s="189">
        <f t="shared" si="579"/>
        <v>3.3333333333333335</v>
      </c>
      <c r="S2672" s="189">
        <f t="shared" si="580"/>
        <v>3.1102941176470589</v>
      </c>
      <c r="T2672" s="189">
        <f t="shared" si="581"/>
        <v>6.4761904761904763</v>
      </c>
      <c r="U2672" s="189">
        <f t="shared" si="582"/>
        <v>70.973154362416111</v>
      </c>
      <c r="V2672" s="189">
        <f t="shared" si="583"/>
        <v>3.523489932885906</v>
      </c>
      <c r="W2672" s="189">
        <f>IFERROR(H2672/M2672,Tabla2[[#This Row],[CARGA PRODUCCION (ANIMALES/HA)]])</f>
        <v>3.3069144575020495</v>
      </c>
      <c r="X2672" s="190">
        <f t="shared" si="586"/>
        <v>2024</v>
      </c>
      <c r="Y2672" s="190">
        <f t="shared" si="587"/>
        <v>3</v>
      </c>
      <c r="Z2672" s="190" t="e">
        <f t="shared" ca="1" si="588"/>
        <v>#NAME?</v>
      </c>
      <c r="AA2672" s="191">
        <f t="shared" si="589"/>
        <v>121</v>
      </c>
      <c r="AB2672" s="188">
        <f t="shared" si="584"/>
        <v>0.86776859504132231</v>
      </c>
      <c r="AC2672" s="192">
        <f t="shared" si="585"/>
        <v>0.13223140495867769</v>
      </c>
      <c r="AD2672" s="185"/>
    </row>
    <row r="2673" spans="1:30">
      <c r="A2673" s="184">
        <v>45358</v>
      </c>
      <c r="B2673" s="7" t="s">
        <v>85</v>
      </c>
      <c r="C2673" s="185">
        <v>2027</v>
      </c>
      <c r="D2673" s="185">
        <v>60</v>
      </c>
      <c r="E2673" s="185">
        <v>9</v>
      </c>
      <c r="F2673" s="185"/>
      <c r="G2673" s="185">
        <v>100</v>
      </c>
      <c r="H2673" s="185">
        <v>119</v>
      </c>
      <c r="I2673" s="185">
        <v>0</v>
      </c>
      <c r="J2673" s="185">
        <v>10</v>
      </c>
      <c r="K2673" s="185">
        <v>480</v>
      </c>
      <c r="L2673" s="185">
        <v>26.01</v>
      </c>
      <c r="M2673" s="186">
        <v>34.119999999999997</v>
      </c>
      <c r="N2673" s="187">
        <f>IF(Tabla2[[#This Row],[LECHE RETIRO DIA]]&lt;&gt;ISBLANK(Tabla2[[#This Row],[LECHE RETIRO DIA]]),SUM(Tabla2[[#This Row],[LECHE TANQUE DIA]:[LECHE RETIRO DIA]]),SUM(Tabla2[[#This Row],[LECHE TANQUE DIA]:[LECHE AUTOCONSUMO DIA]]))</f>
        <v>2096</v>
      </c>
      <c r="O2673" s="188">
        <f t="shared" si="576"/>
        <v>0.96708015267175573</v>
      </c>
      <c r="P2673" s="189">
        <f t="shared" si="577"/>
        <v>20.96</v>
      </c>
      <c r="Q2673" s="189">
        <f t="shared" si="578"/>
        <v>20.27</v>
      </c>
      <c r="R2673" s="189">
        <f t="shared" si="579"/>
        <v>6</v>
      </c>
      <c r="S2673" s="189">
        <f t="shared" si="580"/>
        <v>4.3666666666666663</v>
      </c>
      <c r="T2673" s="189">
        <f t="shared" si="581"/>
        <v>4.8</v>
      </c>
      <c r="U2673" s="189">
        <f t="shared" si="582"/>
        <v>80.584390618992686</v>
      </c>
      <c r="V2673" s="189">
        <f t="shared" si="583"/>
        <v>3.8446751249519413</v>
      </c>
      <c r="W2673" s="189">
        <f>IFERROR(H2673/M2673,Tabla2[[#This Row],[CARGA PRODUCCION (ANIMALES/HA)]])</f>
        <v>3.4876905041031656</v>
      </c>
      <c r="X2673" s="190">
        <f t="shared" si="586"/>
        <v>2024</v>
      </c>
      <c r="Y2673" s="190">
        <f t="shared" si="587"/>
        <v>3</v>
      </c>
      <c r="Z2673" s="190" t="e">
        <f t="shared" ca="1" si="588"/>
        <v>#NAME?</v>
      </c>
      <c r="AA2673" s="191">
        <f t="shared" si="589"/>
        <v>119</v>
      </c>
      <c r="AB2673" s="188">
        <f t="shared" si="584"/>
        <v>0.84033613445378152</v>
      </c>
      <c r="AC2673" s="192">
        <f t="shared" si="585"/>
        <v>0.15966386554621848</v>
      </c>
      <c r="AD2673" s="185"/>
    </row>
    <row r="2674" spans="1:30">
      <c r="A2674" s="184">
        <v>45358</v>
      </c>
      <c r="B2674" s="7" t="s">
        <v>88</v>
      </c>
      <c r="C2674" s="185">
        <v>778</v>
      </c>
      <c r="D2674" s="185">
        <v>40</v>
      </c>
      <c r="E2674" s="185">
        <v>5</v>
      </c>
      <c r="F2674" s="185"/>
      <c r="G2674" s="185">
        <v>43</v>
      </c>
      <c r="H2674" s="185">
        <v>43</v>
      </c>
      <c r="I2674" s="185">
        <v>1</v>
      </c>
      <c r="J2674" s="185">
        <v>9</v>
      </c>
      <c r="K2674" s="185">
        <v>180</v>
      </c>
      <c r="L2674" s="185">
        <v>14</v>
      </c>
      <c r="M2674" s="186">
        <v>15</v>
      </c>
      <c r="N2674" s="187">
        <f>IF(Tabla2[[#This Row],[LECHE RETIRO DIA]]&lt;&gt;ISBLANK(Tabla2[[#This Row],[LECHE RETIRO DIA]]),SUM(Tabla2[[#This Row],[LECHE TANQUE DIA]:[LECHE RETIRO DIA]]),SUM(Tabla2[[#This Row],[LECHE TANQUE DIA]:[LECHE AUTOCONSUMO DIA]]))</f>
        <v>823</v>
      </c>
      <c r="O2674" s="188">
        <f t="shared" si="576"/>
        <v>0.94532199270959905</v>
      </c>
      <c r="P2674" s="189">
        <f t="shared" si="577"/>
        <v>19.13953488372093</v>
      </c>
      <c r="Q2674" s="189">
        <f t="shared" si="578"/>
        <v>18.093023255813954</v>
      </c>
      <c r="R2674" s="189">
        <f t="shared" si="579"/>
        <v>4.4444444444444446</v>
      </c>
      <c r="S2674" s="189">
        <f t="shared" si="580"/>
        <v>4.572222222222222</v>
      </c>
      <c r="T2674" s="189">
        <f t="shared" si="581"/>
        <v>4.1860465116279073</v>
      </c>
      <c r="U2674" s="189">
        <f t="shared" si="582"/>
        <v>58.785714285714285</v>
      </c>
      <c r="V2674" s="189">
        <f t="shared" si="583"/>
        <v>3.0714285714285716</v>
      </c>
      <c r="W2674" s="189">
        <f>IFERROR(H2674/M2674,Tabla2[[#This Row],[CARGA PRODUCCION (ANIMALES/HA)]])</f>
        <v>2.8666666666666667</v>
      </c>
      <c r="X2674" s="190">
        <f t="shared" si="586"/>
        <v>2024</v>
      </c>
      <c r="Y2674" s="190">
        <f t="shared" si="587"/>
        <v>3</v>
      </c>
      <c r="Z2674" s="190" t="e">
        <f t="shared" ca="1" si="588"/>
        <v>#NAME?</v>
      </c>
      <c r="AA2674" s="191">
        <f t="shared" si="589"/>
        <v>43</v>
      </c>
      <c r="AB2674" s="188">
        <f t="shared" si="584"/>
        <v>1</v>
      </c>
      <c r="AC2674" s="192">
        <f t="shared" si="585"/>
        <v>0</v>
      </c>
      <c r="AD2674" s="185"/>
    </row>
    <row r="2675" spans="1:30">
      <c r="A2675" s="184">
        <v>45359</v>
      </c>
      <c r="B2675" s="7" t="s">
        <v>81</v>
      </c>
      <c r="C2675" s="185">
        <v>2363</v>
      </c>
      <c r="D2675" s="185">
        <v>80</v>
      </c>
      <c r="E2675" s="185">
        <v>9</v>
      </c>
      <c r="F2675" s="185"/>
      <c r="G2675" s="185">
        <v>95</v>
      </c>
      <c r="H2675" s="185">
        <v>95</v>
      </c>
      <c r="I2675" s="185">
        <v>1</v>
      </c>
      <c r="J2675" s="185">
        <v>17</v>
      </c>
      <c r="K2675" s="185">
        <v>600</v>
      </c>
      <c r="L2675" s="185">
        <v>23.4</v>
      </c>
      <c r="M2675" s="186">
        <v>31.01</v>
      </c>
      <c r="N2675" s="187">
        <f>IF(Tabla2[[#This Row],[LECHE RETIRO DIA]]&lt;&gt;ISBLANK(Tabla2[[#This Row],[LECHE RETIRO DIA]]),SUM(Tabla2[[#This Row],[LECHE TANQUE DIA]:[LECHE RETIRO DIA]]),SUM(Tabla2[[#This Row],[LECHE TANQUE DIA]:[LECHE AUTOCONSUMO DIA]]))</f>
        <v>2452</v>
      </c>
      <c r="O2675" s="188">
        <f t="shared" si="576"/>
        <v>0.96370309951060362</v>
      </c>
      <c r="P2675" s="189">
        <f t="shared" si="577"/>
        <v>25.810526315789474</v>
      </c>
      <c r="Q2675" s="189">
        <f t="shared" si="578"/>
        <v>24.873684210526317</v>
      </c>
      <c r="R2675" s="189">
        <f t="shared" si="579"/>
        <v>4.7058823529411766</v>
      </c>
      <c r="S2675" s="189">
        <f t="shared" si="580"/>
        <v>4.0866666666666669</v>
      </c>
      <c r="T2675" s="189">
        <f t="shared" si="581"/>
        <v>6.3157894736842106</v>
      </c>
      <c r="U2675" s="189">
        <f t="shared" si="582"/>
        <v>104.7863247863248</v>
      </c>
      <c r="V2675" s="189">
        <f t="shared" si="583"/>
        <v>4.0598290598290605</v>
      </c>
      <c r="W2675" s="189">
        <f>IFERROR(H2675/M2675,Tabla2[[#This Row],[CARGA PRODUCCION (ANIMALES/HA)]])</f>
        <v>3.0635278942276685</v>
      </c>
      <c r="X2675" s="190">
        <f t="shared" si="586"/>
        <v>2024</v>
      </c>
      <c r="Y2675" s="190">
        <f t="shared" si="587"/>
        <v>3</v>
      </c>
      <c r="Z2675" s="190" t="e">
        <f t="shared" ca="1" si="588"/>
        <v>#NAME?</v>
      </c>
      <c r="AA2675" s="191">
        <f t="shared" si="589"/>
        <v>95</v>
      </c>
      <c r="AB2675" s="188">
        <f t="shared" si="584"/>
        <v>1</v>
      </c>
      <c r="AC2675" s="192">
        <f t="shared" si="585"/>
        <v>0</v>
      </c>
      <c r="AD2675" s="185"/>
    </row>
    <row r="2676" spans="1:30">
      <c r="A2676" s="6">
        <v>45359</v>
      </c>
      <c r="B2676" s="7" t="s">
        <v>83</v>
      </c>
      <c r="C2676" s="185">
        <v>2025</v>
      </c>
      <c r="D2676" s="185">
        <v>100</v>
      </c>
      <c r="E2676" s="185">
        <v>9</v>
      </c>
      <c r="F2676" s="185"/>
      <c r="G2676" s="185">
        <v>105</v>
      </c>
      <c r="H2676" s="185">
        <v>121</v>
      </c>
      <c r="I2676" s="185">
        <v>0</v>
      </c>
      <c r="J2676" s="185">
        <v>30</v>
      </c>
      <c r="K2676" s="185">
        <v>680</v>
      </c>
      <c r="L2676" s="185">
        <v>29.8</v>
      </c>
      <c r="M2676" s="186">
        <v>36.590000000000003</v>
      </c>
      <c r="N2676" s="187">
        <f>IF(Tabla2[[#This Row],[LECHE RETIRO DIA]]&lt;&gt;ISBLANK(Tabla2[[#This Row],[LECHE RETIRO DIA]]),SUM(Tabla2[[#This Row],[LECHE TANQUE DIA]:[LECHE RETIRO DIA]]),SUM(Tabla2[[#This Row],[LECHE TANQUE DIA]:[LECHE AUTOCONSUMO DIA]]))</f>
        <v>2134</v>
      </c>
      <c r="O2676" s="188">
        <f t="shared" si="576"/>
        <v>0.94892221180880976</v>
      </c>
      <c r="P2676" s="189">
        <f t="shared" si="577"/>
        <v>20.323809523809523</v>
      </c>
      <c r="Q2676" s="189">
        <f t="shared" si="578"/>
        <v>19.285714285714285</v>
      </c>
      <c r="R2676" s="189">
        <f t="shared" si="579"/>
        <v>3.3333333333333335</v>
      </c>
      <c r="S2676" s="189">
        <f t="shared" si="580"/>
        <v>3.138235294117647</v>
      </c>
      <c r="T2676" s="189">
        <f t="shared" si="581"/>
        <v>6.4761904761904763</v>
      </c>
      <c r="U2676" s="189">
        <f t="shared" si="582"/>
        <v>71.610738255033553</v>
      </c>
      <c r="V2676" s="189">
        <f t="shared" si="583"/>
        <v>3.523489932885906</v>
      </c>
      <c r="W2676" s="189">
        <f>IFERROR(H2676/M2676,Tabla2[[#This Row],[CARGA PRODUCCION (ANIMALES/HA)]])</f>
        <v>3.3069144575020495</v>
      </c>
      <c r="X2676" s="190">
        <f t="shared" si="586"/>
        <v>2024</v>
      </c>
      <c r="Y2676" s="190">
        <f t="shared" si="587"/>
        <v>3</v>
      </c>
      <c r="Z2676" s="190" t="e">
        <f t="shared" ca="1" si="588"/>
        <v>#NAME?</v>
      </c>
      <c r="AA2676" s="191">
        <f t="shared" si="589"/>
        <v>121</v>
      </c>
      <c r="AB2676" s="188">
        <f t="shared" si="584"/>
        <v>0.86776859504132231</v>
      </c>
      <c r="AC2676" s="192">
        <f t="shared" si="585"/>
        <v>0.13223140495867769</v>
      </c>
      <c r="AD2676" s="185"/>
    </row>
    <row r="2677" spans="1:30">
      <c r="A2677" s="184">
        <v>45359</v>
      </c>
      <c r="B2677" s="7" t="s">
        <v>85</v>
      </c>
      <c r="C2677" s="185">
        <v>1982</v>
      </c>
      <c r="D2677" s="185">
        <v>60</v>
      </c>
      <c r="E2677" s="185">
        <v>9</v>
      </c>
      <c r="F2677" s="185"/>
      <c r="G2677" s="185">
        <v>101</v>
      </c>
      <c r="H2677" s="185">
        <v>119</v>
      </c>
      <c r="I2677" s="185">
        <v>0</v>
      </c>
      <c r="J2677" s="185">
        <v>10</v>
      </c>
      <c r="K2677" s="185">
        <v>480</v>
      </c>
      <c r="L2677" s="185">
        <v>26.01</v>
      </c>
      <c r="M2677" s="186">
        <v>34.119999999999997</v>
      </c>
      <c r="N2677" s="187">
        <f>IF(Tabla2[[#This Row],[LECHE RETIRO DIA]]&lt;&gt;ISBLANK(Tabla2[[#This Row],[LECHE RETIRO DIA]]),SUM(Tabla2[[#This Row],[LECHE TANQUE DIA]:[LECHE RETIRO DIA]]),SUM(Tabla2[[#This Row],[LECHE TANQUE DIA]:[LECHE AUTOCONSUMO DIA]]))</f>
        <v>2051</v>
      </c>
      <c r="O2677" s="188">
        <f t="shared" si="576"/>
        <v>0.96635787420770358</v>
      </c>
      <c r="P2677" s="189">
        <f t="shared" si="577"/>
        <v>20.306930693069308</v>
      </c>
      <c r="Q2677" s="189">
        <f t="shared" si="578"/>
        <v>19.623762376237625</v>
      </c>
      <c r="R2677" s="189">
        <f t="shared" si="579"/>
        <v>6</v>
      </c>
      <c r="S2677" s="189">
        <f t="shared" si="580"/>
        <v>4.2729166666666663</v>
      </c>
      <c r="T2677" s="189">
        <f t="shared" si="581"/>
        <v>4.7524752475247523</v>
      </c>
      <c r="U2677" s="189">
        <f t="shared" si="582"/>
        <v>78.854286812764315</v>
      </c>
      <c r="V2677" s="189">
        <f t="shared" si="583"/>
        <v>3.8831218762014608</v>
      </c>
      <c r="W2677" s="189">
        <f>IFERROR(H2677/M2677,Tabla2[[#This Row],[CARGA PRODUCCION (ANIMALES/HA)]])</f>
        <v>3.4876905041031656</v>
      </c>
      <c r="X2677" s="190">
        <f t="shared" si="586"/>
        <v>2024</v>
      </c>
      <c r="Y2677" s="190">
        <f t="shared" si="587"/>
        <v>3</v>
      </c>
      <c r="Z2677" s="190" t="e">
        <f t="shared" ca="1" si="588"/>
        <v>#NAME?</v>
      </c>
      <c r="AA2677" s="191">
        <f t="shared" si="589"/>
        <v>119</v>
      </c>
      <c r="AB2677" s="188">
        <f t="shared" si="584"/>
        <v>0.84873949579831931</v>
      </c>
      <c r="AC2677" s="192">
        <f t="shared" si="585"/>
        <v>0.15126050420168069</v>
      </c>
      <c r="AD2677" s="185"/>
    </row>
    <row r="2678" spans="1:30">
      <c r="A2678" s="6">
        <v>45359</v>
      </c>
      <c r="B2678" s="7" t="s">
        <v>88</v>
      </c>
      <c r="C2678" s="185">
        <v>753</v>
      </c>
      <c r="D2678" s="185">
        <v>40</v>
      </c>
      <c r="E2678" s="185">
        <v>5</v>
      </c>
      <c r="F2678" s="185"/>
      <c r="G2678" s="185">
        <v>43</v>
      </c>
      <c r="H2678" s="185">
        <v>43</v>
      </c>
      <c r="I2678" s="185">
        <v>1</v>
      </c>
      <c r="J2678" s="185">
        <v>9</v>
      </c>
      <c r="K2678" s="185">
        <v>180</v>
      </c>
      <c r="L2678" s="185">
        <v>14</v>
      </c>
      <c r="M2678" s="186">
        <v>15</v>
      </c>
      <c r="N2678" s="187">
        <f>IF(Tabla2[[#This Row],[LECHE RETIRO DIA]]&lt;&gt;ISBLANK(Tabla2[[#This Row],[LECHE RETIRO DIA]]),SUM(Tabla2[[#This Row],[LECHE TANQUE DIA]:[LECHE RETIRO DIA]]),SUM(Tabla2[[#This Row],[LECHE TANQUE DIA]:[LECHE AUTOCONSUMO DIA]]))</f>
        <v>798</v>
      </c>
      <c r="O2678" s="188">
        <f t="shared" si="576"/>
        <v>0.94360902255639101</v>
      </c>
      <c r="P2678" s="189">
        <f t="shared" si="577"/>
        <v>18.558139534883722</v>
      </c>
      <c r="Q2678" s="189">
        <f t="shared" si="578"/>
        <v>17.511627906976745</v>
      </c>
      <c r="R2678" s="189">
        <f t="shared" si="579"/>
        <v>4.4444444444444446</v>
      </c>
      <c r="S2678" s="189">
        <f t="shared" si="580"/>
        <v>4.4333333333333336</v>
      </c>
      <c r="T2678" s="189">
        <f t="shared" si="581"/>
        <v>4.1860465116279073</v>
      </c>
      <c r="U2678" s="189">
        <f t="shared" si="582"/>
        <v>57</v>
      </c>
      <c r="V2678" s="189">
        <f t="shared" si="583"/>
        <v>3.0714285714285716</v>
      </c>
      <c r="W2678" s="189">
        <f>IFERROR(H2678/M2678,Tabla2[[#This Row],[CARGA PRODUCCION (ANIMALES/HA)]])</f>
        <v>2.8666666666666667</v>
      </c>
      <c r="X2678" s="190">
        <f t="shared" si="586"/>
        <v>2024</v>
      </c>
      <c r="Y2678" s="190">
        <f t="shared" si="587"/>
        <v>3</v>
      </c>
      <c r="Z2678" s="190" t="e">
        <f t="shared" ca="1" si="588"/>
        <v>#NAME?</v>
      </c>
      <c r="AA2678" s="191">
        <f t="shared" si="589"/>
        <v>43</v>
      </c>
      <c r="AB2678" s="188">
        <f t="shared" si="584"/>
        <v>1</v>
      </c>
      <c r="AC2678" s="192">
        <f t="shared" si="585"/>
        <v>0</v>
      </c>
      <c r="AD2678" s="185"/>
    </row>
    <row r="2679" spans="1:30">
      <c r="A2679" s="184">
        <v>45360</v>
      </c>
      <c r="B2679" s="7" t="s">
        <v>81</v>
      </c>
      <c r="C2679" s="185">
        <v>2330</v>
      </c>
      <c r="D2679" s="185">
        <v>80</v>
      </c>
      <c r="E2679" s="185">
        <v>9</v>
      </c>
      <c r="F2679" s="185"/>
      <c r="G2679" s="185">
        <v>95</v>
      </c>
      <c r="H2679" s="185">
        <v>95</v>
      </c>
      <c r="I2679" s="185">
        <v>1</v>
      </c>
      <c r="J2679" s="185">
        <v>17</v>
      </c>
      <c r="K2679" s="185">
        <v>600</v>
      </c>
      <c r="L2679" s="185">
        <v>23.4</v>
      </c>
      <c r="M2679" s="186">
        <v>31.01</v>
      </c>
      <c r="N2679" s="187">
        <f>IF(Tabla2[[#This Row],[LECHE RETIRO DIA]]&lt;&gt;ISBLANK(Tabla2[[#This Row],[LECHE RETIRO DIA]]),SUM(Tabla2[[#This Row],[LECHE TANQUE DIA]:[LECHE RETIRO DIA]]),SUM(Tabla2[[#This Row],[LECHE TANQUE DIA]:[LECHE AUTOCONSUMO DIA]]))</f>
        <v>2419</v>
      </c>
      <c r="O2679" s="188">
        <f t="shared" si="576"/>
        <v>0.96320793716411746</v>
      </c>
      <c r="P2679" s="189">
        <f t="shared" si="577"/>
        <v>25.463157894736842</v>
      </c>
      <c r="Q2679" s="189">
        <f t="shared" si="578"/>
        <v>24.526315789473685</v>
      </c>
      <c r="R2679" s="189">
        <f t="shared" si="579"/>
        <v>4.7058823529411766</v>
      </c>
      <c r="S2679" s="189">
        <f t="shared" si="580"/>
        <v>4.0316666666666663</v>
      </c>
      <c r="T2679" s="189">
        <f t="shared" si="581"/>
        <v>6.3157894736842106</v>
      </c>
      <c r="U2679" s="189">
        <f t="shared" si="582"/>
        <v>103.37606837606839</v>
      </c>
      <c r="V2679" s="189">
        <f t="shared" si="583"/>
        <v>4.0598290598290605</v>
      </c>
      <c r="W2679" s="189">
        <f>IFERROR(H2679/M2679,Tabla2[[#This Row],[CARGA PRODUCCION (ANIMALES/HA)]])</f>
        <v>3.0635278942276685</v>
      </c>
      <c r="X2679" s="190">
        <f t="shared" si="586"/>
        <v>2024</v>
      </c>
      <c r="Y2679" s="190">
        <f t="shared" si="587"/>
        <v>3</v>
      </c>
      <c r="Z2679" s="190" t="e">
        <f t="shared" ca="1" si="588"/>
        <v>#NAME?</v>
      </c>
      <c r="AA2679" s="191">
        <f t="shared" si="589"/>
        <v>95</v>
      </c>
      <c r="AB2679" s="188">
        <f t="shared" si="584"/>
        <v>1</v>
      </c>
      <c r="AC2679" s="192">
        <f t="shared" si="585"/>
        <v>0</v>
      </c>
      <c r="AD2679" s="185"/>
    </row>
    <row r="2680" spans="1:30">
      <c r="A2680" s="184">
        <v>45360</v>
      </c>
      <c r="B2680" s="7" t="s">
        <v>83</v>
      </c>
      <c r="C2680" s="185">
        <v>2006</v>
      </c>
      <c r="D2680" s="185">
        <v>100</v>
      </c>
      <c r="E2680" s="185">
        <v>9</v>
      </c>
      <c r="F2680" s="185"/>
      <c r="G2680" s="185">
        <v>105</v>
      </c>
      <c r="H2680" s="185">
        <v>121</v>
      </c>
      <c r="I2680" s="185">
        <v>0</v>
      </c>
      <c r="J2680" s="185">
        <v>30</v>
      </c>
      <c r="K2680" s="185">
        <v>680</v>
      </c>
      <c r="L2680" s="185">
        <v>29.8</v>
      </c>
      <c r="M2680" s="186">
        <v>36.590000000000003</v>
      </c>
      <c r="N2680" s="187">
        <f>IF(Tabla2[[#This Row],[LECHE RETIRO DIA]]&lt;&gt;ISBLANK(Tabla2[[#This Row],[LECHE RETIRO DIA]]),SUM(Tabla2[[#This Row],[LECHE TANQUE DIA]:[LECHE RETIRO DIA]]),SUM(Tabla2[[#This Row],[LECHE TANQUE DIA]:[LECHE AUTOCONSUMO DIA]]))</f>
        <v>2115</v>
      </c>
      <c r="O2680" s="188">
        <f t="shared" si="576"/>
        <v>0.94846335697399531</v>
      </c>
      <c r="P2680" s="189">
        <f t="shared" si="577"/>
        <v>20.142857142857142</v>
      </c>
      <c r="Q2680" s="189">
        <f t="shared" si="578"/>
        <v>19.104761904761904</v>
      </c>
      <c r="R2680" s="189">
        <f t="shared" si="579"/>
        <v>3.3333333333333335</v>
      </c>
      <c r="S2680" s="189">
        <f t="shared" si="580"/>
        <v>3.1102941176470589</v>
      </c>
      <c r="T2680" s="189">
        <f t="shared" si="581"/>
        <v>6.4761904761904763</v>
      </c>
      <c r="U2680" s="189">
        <f t="shared" si="582"/>
        <v>70.973154362416111</v>
      </c>
      <c r="V2680" s="189">
        <f t="shared" si="583"/>
        <v>3.523489932885906</v>
      </c>
      <c r="W2680" s="189">
        <f>IFERROR(H2680/M2680,Tabla2[[#This Row],[CARGA PRODUCCION (ANIMALES/HA)]])</f>
        <v>3.3069144575020495</v>
      </c>
      <c r="X2680" s="190">
        <f t="shared" si="586"/>
        <v>2024</v>
      </c>
      <c r="Y2680" s="190">
        <f t="shared" si="587"/>
        <v>3</v>
      </c>
      <c r="Z2680" s="190" t="e">
        <f t="shared" ca="1" si="588"/>
        <v>#NAME?</v>
      </c>
      <c r="AA2680" s="191">
        <f t="shared" si="589"/>
        <v>121</v>
      </c>
      <c r="AB2680" s="188">
        <f t="shared" si="584"/>
        <v>0.86776859504132231</v>
      </c>
      <c r="AC2680" s="192">
        <f t="shared" si="585"/>
        <v>0.13223140495867769</v>
      </c>
      <c r="AD2680" s="185"/>
    </row>
    <row r="2681" spans="1:30">
      <c r="A2681" s="184">
        <v>45360</v>
      </c>
      <c r="B2681" s="7" t="s">
        <v>85</v>
      </c>
      <c r="C2681" s="185">
        <v>2098</v>
      </c>
      <c r="D2681" s="185">
        <v>60</v>
      </c>
      <c r="E2681" s="185">
        <v>9</v>
      </c>
      <c r="F2681" s="185"/>
      <c r="G2681" s="185">
        <v>101</v>
      </c>
      <c r="H2681" s="185">
        <v>119</v>
      </c>
      <c r="I2681" s="185">
        <v>0</v>
      </c>
      <c r="J2681" s="185">
        <v>10</v>
      </c>
      <c r="K2681" s="185">
        <v>480</v>
      </c>
      <c r="L2681" s="185">
        <v>26.01</v>
      </c>
      <c r="M2681" s="186">
        <v>34.119999999999997</v>
      </c>
      <c r="N2681" s="187">
        <f>IF(Tabla2[[#This Row],[LECHE RETIRO DIA]]&lt;&gt;ISBLANK(Tabla2[[#This Row],[LECHE RETIRO DIA]]),SUM(Tabla2[[#This Row],[LECHE TANQUE DIA]:[LECHE RETIRO DIA]]),SUM(Tabla2[[#This Row],[LECHE TANQUE DIA]:[LECHE AUTOCONSUMO DIA]]))</f>
        <v>2167</v>
      </c>
      <c r="O2681" s="188">
        <f t="shared" si="576"/>
        <v>0.96815874480849096</v>
      </c>
      <c r="P2681" s="189">
        <f t="shared" si="577"/>
        <v>21.455445544554454</v>
      </c>
      <c r="Q2681" s="189">
        <f t="shared" si="578"/>
        <v>20.772277227722771</v>
      </c>
      <c r="R2681" s="189">
        <f t="shared" si="579"/>
        <v>6</v>
      </c>
      <c r="S2681" s="189">
        <f t="shared" si="580"/>
        <v>4.5145833333333334</v>
      </c>
      <c r="T2681" s="189">
        <f t="shared" si="581"/>
        <v>4.7524752475247523</v>
      </c>
      <c r="U2681" s="189">
        <f t="shared" si="582"/>
        <v>83.314109957708567</v>
      </c>
      <c r="V2681" s="189">
        <f t="shared" si="583"/>
        <v>3.8831218762014608</v>
      </c>
      <c r="W2681" s="189">
        <f>IFERROR(H2681/M2681,Tabla2[[#This Row],[CARGA PRODUCCION (ANIMALES/HA)]])</f>
        <v>3.4876905041031656</v>
      </c>
      <c r="X2681" s="190">
        <f t="shared" si="586"/>
        <v>2024</v>
      </c>
      <c r="Y2681" s="190">
        <f t="shared" si="587"/>
        <v>3</v>
      </c>
      <c r="Z2681" s="190" t="e">
        <f t="shared" ca="1" si="588"/>
        <v>#NAME?</v>
      </c>
      <c r="AA2681" s="191">
        <f t="shared" si="589"/>
        <v>119</v>
      </c>
      <c r="AB2681" s="188">
        <f t="shared" si="584"/>
        <v>0.84873949579831931</v>
      </c>
      <c r="AC2681" s="192">
        <f t="shared" si="585"/>
        <v>0.15126050420168069</v>
      </c>
      <c r="AD2681" s="185"/>
    </row>
    <row r="2682" spans="1:30">
      <c r="A2682" s="184">
        <v>45360</v>
      </c>
      <c r="B2682" s="7" t="s">
        <v>88</v>
      </c>
      <c r="C2682" s="185">
        <v>763</v>
      </c>
      <c r="D2682" s="185">
        <v>40</v>
      </c>
      <c r="E2682" s="185">
        <v>5</v>
      </c>
      <c r="F2682" s="185"/>
      <c r="G2682" s="185">
        <v>43</v>
      </c>
      <c r="H2682" s="185">
        <v>43</v>
      </c>
      <c r="I2682" s="185">
        <v>1</v>
      </c>
      <c r="J2682" s="185">
        <v>9</v>
      </c>
      <c r="K2682" s="185">
        <v>180</v>
      </c>
      <c r="L2682" s="185">
        <v>14</v>
      </c>
      <c r="M2682" s="186">
        <v>15</v>
      </c>
      <c r="N2682" s="187">
        <f>IF(Tabla2[[#This Row],[LECHE RETIRO DIA]]&lt;&gt;ISBLANK(Tabla2[[#This Row],[LECHE RETIRO DIA]]),SUM(Tabla2[[#This Row],[LECHE TANQUE DIA]:[LECHE RETIRO DIA]]),SUM(Tabla2[[#This Row],[LECHE TANQUE DIA]:[LECHE AUTOCONSUMO DIA]]))</f>
        <v>808</v>
      </c>
      <c r="O2682" s="188">
        <f t="shared" si="576"/>
        <v>0.94430693069306926</v>
      </c>
      <c r="P2682" s="189">
        <f t="shared" si="577"/>
        <v>18.790697674418606</v>
      </c>
      <c r="Q2682" s="189">
        <f t="shared" si="578"/>
        <v>17.744186046511629</v>
      </c>
      <c r="R2682" s="189">
        <f t="shared" si="579"/>
        <v>4.4444444444444446</v>
      </c>
      <c r="S2682" s="189">
        <f t="shared" si="580"/>
        <v>4.4888888888888889</v>
      </c>
      <c r="T2682" s="189">
        <f t="shared" si="581"/>
        <v>4.1860465116279073</v>
      </c>
      <c r="U2682" s="189">
        <f t="shared" si="582"/>
        <v>57.714285714285715</v>
      </c>
      <c r="V2682" s="189">
        <f t="shared" si="583"/>
        <v>3.0714285714285716</v>
      </c>
      <c r="W2682" s="189">
        <f>IFERROR(H2682/M2682,Tabla2[[#This Row],[CARGA PRODUCCION (ANIMALES/HA)]])</f>
        <v>2.8666666666666667</v>
      </c>
      <c r="X2682" s="190">
        <f t="shared" si="586"/>
        <v>2024</v>
      </c>
      <c r="Y2682" s="190">
        <f t="shared" si="587"/>
        <v>3</v>
      </c>
      <c r="Z2682" s="190" t="e">
        <f t="shared" ca="1" si="588"/>
        <v>#NAME?</v>
      </c>
      <c r="AA2682" s="191">
        <f t="shared" si="589"/>
        <v>43</v>
      </c>
      <c r="AB2682" s="188">
        <f t="shared" si="584"/>
        <v>1</v>
      </c>
      <c r="AC2682" s="192">
        <f t="shared" si="585"/>
        <v>0</v>
      </c>
      <c r="AD2682" s="185"/>
    </row>
    <row r="2683" spans="1:30">
      <c r="A2683" s="184">
        <v>45361</v>
      </c>
      <c r="B2683" s="7" t="s">
        <v>81</v>
      </c>
      <c r="C2683" s="185">
        <v>2345</v>
      </c>
      <c r="D2683" s="185">
        <v>80</v>
      </c>
      <c r="E2683" s="185">
        <v>9</v>
      </c>
      <c r="F2683" s="185"/>
      <c r="G2683" s="185">
        <v>95</v>
      </c>
      <c r="H2683" s="185">
        <v>95</v>
      </c>
      <c r="I2683" s="185">
        <v>1</v>
      </c>
      <c r="J2683" s="185">
        <v>17</v>
      </c>
      <c r="K2683" s="185">
        <v>600</v>
      </c>
      <c r="L2683" s="185">
        <v>23.4</v>
      </c>
      <c r="M2683" s="186">
        <v>31.01</v>
      </c>
      <c r="N2683" s="187">
        <f>IF(Tabla2[[#This Row],[LECHE RETIRO DIA]]&lt;&gt;ISBLANK(Tabla2[[#This Row],[LECHE RETIRO DIA]]),SUM(Tabla2[[#This Row],[LECHE TANQUE DIA]:[LECHE RETIRO DIA]]),SUM(Tabla2[[#This Row],[LECHE TANQUE DIA]:[LECHE AUTOCONSUMO DIA]]))</f>
        <v>2434</v>
      </c>
      <c r="O2683" s="188">
        <f t="shared" si="576"/>
        <v>0.96343467543138861</v>
      </c>
      <c r="P2683" s="189">
        <f t="shared" si="577"/>
        <v>25.621052631578948</v>
      </c>
      <c r="Q2683" s="189">
        <f t="shared" si="578"/>
        <v>24.684210526315791</v>
      </c>
      <c r="R2683" s="189">
        <f t="shared" si="579"/>
        <v>4.7058823529411766</v>
      </c>
      <c r="S2683" s="189">
        <f t="shared" si="580"/>
        <v>4.0566666666666666</v>
      </c>
      <c r="T2683" s="189">
        <f t="shared" si="581"/>
        <v>6.3157894736842106</v>
      </c>
      <c r="U2683" s="189">
        <f t="shared" si="582"/>
        <v>104.01709401709402</v>
      </c>
      <c r="V2683" s="189">
        <f t="shared" si="583"/>
        <v>4.0598290598290605</v>
      </c>
      <c r="W2683" s="189">
        <f>IFERROR(H2683/M2683,Tabla2[[#This Row],[CARGA PRODUCCION (ANIMALES/HA)]])</f>
        <v>3.0635278942276685</v>
      </c>
      <c r="X2683" s="190">
        <f t="shared" si="586"/>
        <v>2024</v>
      </c>
      <c r="Y2683" s="190">
        <f t="shared" si="587"/>
        <v>3</v>
      </c>
      <c r="Z2683" s="190" t="e">
        <f t="shared" ca="1" si="588"/>
        <v>#NAME?</v>
      </c>
      <c r="AA2683" s="191">
        <f t="shared" si="589"/>
        <v>95</v>
      </c>
      <c r="AB2683" s="188">
        <f t="shared" si="584"/>
        <v>1</v>
      </c>
      <c r="AC2683" s="192">
        <f t="shared" si="585"/>
        <v>0</v>
      </c>
      <c r="AD2683" s="185"/>
    </row>
    <row r="2684" spans="1:30">
      <c r="A2684" s="184">
        <v>45361</v>
      </c>
      <c r="B2684" s="7" t="s">
        <v>83</v>
      </c>
      <c r="C2684" s="185">
        <v>1987</v>
      </c>
      <c r="D2684" s="185">
        <v>100</v>
      </c>
      <c r="E2684" s="185">
        <v>9</v>
      </c>
      <c r="F2684" s="185"/>
      <c r="G2684" s="185">
        <v>105</v>
      </c>
      <c r="H2684" s="185">
        <v>121</v>
      </c>
      <c r="I2684" s="185">
        <v>0</v>
      </c>
      <c r="J2684" s="185">
        <v>30</v>
      </c>
      <c r="K2684" s="185">
        <v>680</v>
      </c>
      <c r="L2684" s="185">
        <v>29.8</v>
      </c>
      <c r="M2684" s="186">
        <v>36.590000000000003</v>
      </c>
      <c r="N2684" s="187">
        <f>IF(Tabla2[[#This Row],[LECHE RETIRO DIA]]&lt;&gt;ISBLANK(Tabla2[[#This Row],[LECHE RETIRO DIA]]),SUM(Tabla2[[#This Row],[LECHE TANQUE DIA]:[LECHE RETIRO DIA]]),SUM(Tabla2[[#This Row],[LECHE TANQUE DIA]:[LECHE AUTOCONSUMO DIA]]))</f>
        <v>2096</v>
      </c>
      <c r="O2684" s="188">
        <f t="shared" si="576"/>
        <v>0.9479961832061069</v>
      </c>
      <c r="P2684" s="189">
        <f t="shared" si="577"/>
        <v>19.961904761904762</v>
      </c>
      <c r="Q2684" s="189">
        <f t="shared" si="578"/>
        <v>18.923809523809524</v>
      </c>
      <c r="R2684" s="189">
        <f t="shared" si="579"/>
        <v>3.3333333333333335</v>
      </c>
      <c r="S2684" s="189">
        <f t="shared" si="580"/>
        <v>3.0823529411764707</v>
      </c>
      <c r="T2684" s="189">
        <f t="shared" si="581"/>
        <v>6.4761904761904763</v>
      </c>
      <c r="U2684" s="189">
        <f t="shared" si="582"/>
        <v>70.335570469798654</v>
      </c>
      <c r="V2684" s="189">
        <f t="shared" si="583"/>
        <v>3.523489932885906</v>
      </c>
      <c r="W2684" s="189">
        <f>IFERROR(H2684/M2684,Tabla2[[#This Row],[CARGA PRODUCCION (ANIMALES/HA)]])</f>
        <v>3.3069144575020495</v>
      </c>
      <c r="X2684" s="190">
        <f t="shared" si="586"/>
        <v>2024</v>
      </c>
      <c r="Y2684" s="190">
        <f t="shared" si="587"/>
        <v>3</v>
      </c>
      <c r="Z2684" s="190" t="e">
        <f t="shared" ca="1" si="588"/>
        <v>#NAME?</v>
      </c>
      <c r="AA2684" s="191">
        <f t="shared" si="589"/>
        <v>121</v>
      </c>
      <c r="AB2684" s="188">
        <f t="shared" si="584"/>
        <v>0.86776859504132231</v>
      </c>
      <c r="AC2684" s="192">
        <f t="shared" si="585"/>
        <v>0.13223140495867769</v>
      </c>
      <c r="AD2684" s="185"/>
    </row>
    <row r="2685" spans="1:30">
      <c r="A2685" s="184">
        <v>45361</v>
      </c>
      <c r="B2685" s="7" t="s">
        <v>85</v>
      </c>
      <c r="C2685" s="185">
        <v>2139</v>
      </c>
      <c r="D2685" s="185">
        <v>60</v>
      </c>
      <c r="E2685" s="185">
        <v>9</v>
      </c>
      <c r="F2685" s="185"/>
      <c r="G2685" s="185">
        <v>101</v>
      </c>
      <c r="H2685" s="185">
        <v>119</v>
      </c>
      <c r="I2685" s="185">
        <v>0</v>
      </c>
      <c r="J2685" s="185">
        <v>10</v>
      </c>
      <c r="K2685" s="185">
        <v>480</v>
      </c>
      <c r="L2685" s="185">
        <v>26.01</v>
      </c>
      <c r="M2685" s="186">
        <v>34.119999999999997</v>
      </c>
      <c r="N2685" s="187">
        <f>IF(Tabla2[[#This Row],[LECHE RETIRO DIA]]&lt;&gt;ISBLANK(Tabla2[[#This Row],[LECHE RETIRO DIA]]),SUM(Tabla2[[#This Row],[LECHE TANQUE DIA]:[LECHE RETIRO DIA]]),SUM(Tabla2[[#This Row],[LECHE TANQUE DIA]:[LECHE AUTOCONSUMO DIA]]))</f>
        <v>2208</v>
      </c>
      <c r="O2685" s="188">
        <f t="shared" si="576"/>
        <v>0.96875</v>
      </c>
      <c r="P2685" s="189">
        <f t="shared" si="577"/>
        <v>21.861386138613863</v>
      </c>
      <c r="Q2685" s="189">
        <f t="shared" si="578"/>
        <v>21.178217821782177</v>
      </c>
      <c r="R2685" s="189">
        <f t="shared" si="579"/>
        <v>6</v>
      </c>
      <c r="S2685" s="189">
        <f t="shared" si="580"/>
        <v>4.5999999999999996</v>
      </c>
      <c r="T2685" s="189">
        <f t="shared" si="581"/>
        <v>4.7524752475247523</v>
      </c>
      <c r="U2685" s="189">
        <f t="shared" si="582"/>
        <v>84.890426758938858</v>
      </c>
      <c r="V2685" s="189">
        <f t="shared" si="583"/>
        <v>3.8831218762014608</v>
      </c>
      <c r="W2685" s="189">
        <f>IFERROR(H2685/M2685,Tabla2[[#This Row],[CARGA PRODUCCION (ANIMALES/HA)]])</f>
        <v>3.4876905041031656</v>
      </c>
      <c r="X2685" s="190">
        <f t="shared" si="586"/>
        <v>2024</v>
      </c>
      <c r="Y2685" s="190">
        <f t="shared" si="587"/>
        <v>3</v>
      </c>
      <c r="Z2685" s="190" t="e">
        <f t="shared" ca="1" si="588"/>
        <v>#NAME?</v>
      </c>
      <c r="AA2685" s="191">
        <f t="shared" si="589"/>
        <v>119</v>
      </c>
      <c r="AB2685" s="188">
        <f t="shared" si="584"/>
        <v>0.84873949579831931</v>
      </c>
      <c r="AC2685" s="192">
        <f t="shared" si="585"/>
        <v>0.15126050420168069</v>
      </c>
      <c r="AD2685" s="185"/>
    </row>
    <row r="2686" spans="1:30">
      <c r="A2686" s="184">
        <v>45361</v>
      </c>
      <c r="B2686" s="7" t="s">
        <v>88</v>
      </c>
      <c r="C2686" s="185">
        <v>736</v>
      </c>
      <c r="D2686" s="185">
        <v>40</v>
      </c>
      <c r="E2686" s="185">
        <v>5</v>
      </c>
      <c r="F2686" s="185"/>
      <c r="G2686" s="185">
        <v>44</v>
      </c>
      <c r="H2686" s="185">
        <v>44</v>
      </c>
      <c r="I2686" s="185">
        <v>1</v>
      </c>
      <c r="J2686" s="185">
        <v>9</v>
      </c>
      <c r="K2686" s="185">
        <v>180</v>
      </c>
      <c r="L2686" s="185">
        <v>14</v>
      </c>
      <c r="M2686" s="186">
        <v>15</v>
      </c>
      <c r="N2686" s="187">
        <f>IF(Tabla2[[#This Row],[LECHE RETIRO DIA]]&lt;&gt;ISBLANK(Tabla2[[#This Row],[LECHE RETIRO DIA]]),SUM(Tabla2[[#This Row],[LECHE TANQUE DIA]:[LECHE RETIRO DIA]]),SUM(Tabla2[[#This Row],[LECHE TANQUE DIA]:[LECHE AUTOCONSUMO DIA]]))</f>
        <v>781</v>
      </c>
      <c r="O2686" s="188">
        <f t="shared" si="576"/>
        <v>0.94238156209987201</v>
      </c>
      <c r="P2686" s="189">
        <f t="shared" si="577"/>
        <v>17.75</v>
      </c>
      <c r="Q2686" s="189">
        <f t="shared" si="578"/>
        <v>16.727272727272727</v>
      </c>
      <c r="R2686" s="189">
        <f t="shared" si="579"/>
        <v>4.4444444444444446</v>
      </c>
      <c r="S2686" s="189">
        <f t="shared" si="580"/>
        <v>4.3388888888888886</v>
      </c>
      <c r="T2686" s="189">
        <f t="shared" si="581"/>
        <v>4.0909090909090908</v>
      </c>
      <c r="U2686" s="189">
        <f t="shared" si="582"/>
        <v>55.785714285714285</v>
      </c>
      <c r="V2686" s="189">
        <f t="shared" si="583"/>
        <v>3.1428571428571428</v>
      </c>
      <c r="W2686" s="189">
        <f>IFERROR(H2686/M2686,Tabla2[[#This Row],[CARGA PRODUCCION (ANIMALES/HA)]])</f>
        <v>2.9333333333333331</v>
      </c>
      <c r="X2686" s="190">
        <f t="shared" si="586"/>
        <v>2024</v>
      </c>
      <c r="Y2686" s="190">
        <f t="shared" si="587"/>
        <v>3</v>
      </c>
      <c r="Z2686" s="190" t="e">
        <f t="shared" ca="1" si="588"/>
        <v>#NAME?</v>
      </c>
      <c r="AA2686" s="191">
        <f t="shared" si="589"/>
        <v>44</v>
      </c>
      <c r="AB2686" s="188">
        <f t="shared" si="584"/>
        <v>1</v>
      </c>
      <c r="AC2686" s="192">
        <f t="shared" si="585"/>
        <v>0</v>
      </c>
      <c r="AD2686" s="185"/>
    </row>
    <row r="2687" spans="1:30">
      <c r="A2687" s="184">
        <v>45362</v>
      </c>
      <c r="B2687" s="7" t="s">
        <v>81</v>
      </c>
      <c r="C2687" s="185">
        <v>2241</v>
      </c>
      <c r="D2687" s="185">
        <v>80</v>
      </c>
      <c r="E2687" s="185">
        <v>9</v>
      </c>
      <c r="F2687" s="185"/>
      <c r="G2687" s="185">
        <v>95</v>
      </c>
      <c r="H2687" s="185">
        <v>95</v>
      </c>
      <c r="I2687" s="185">
        <v>1</v>
      </c>
      <c r="J2687" s="185">
        <v>17</v>
      </c>
      <c r="K2687" s="185">
        <v>600</v>
      </c>
      <c r="L2687" s="185">
        <v>23.4</v>
      </c>
      <c r="M2687" s="186">
        <v>31.01</v>
      </c>
      <c r="N2687" s="187">
        <f>IF(Tabla2[[#This Row],[LECHE RETIRO DIA]]&lt;&gt;ISBLANK(Tabla2[[#This Row],[LECHE RETIRO DIA]]),SUM(Tabla2[[#This Row],[LECHE TANQUE DIA]:[LECHE RETIRO DIA]]),SUM(Tabla2[[#This Row],[LECHE TANQUE DIA]:[LECHE AUTOCONSUMO DIA]]))</f>
        <v>2330</v>
      </c>
      <c r="O2687" s="188">
        <f t="shared" si="576"/>
        <v>0.96180257510729616</v>
      </c>
      <c r="P2687" s="189">
        <f t="shared" si="577"/>
        <v>24.526315789473685</v>
      </c>
      <c r="Q2687" s="189">
        <f t="shared" si="578"/>
        <v>23.589473684210525</v>
      </c>
      <c r="R2687" s="189">
        <f t="shared" si="579"/>
        <v>4.7058823529411766</v>
      </c>
      <c r="S2687" s="189">
        <f t="shared" si="580"/>
        <v>3.8833333333333333</v>
      </c>
      <c r="T2687" s="189">
        <f t="shared" si="581"/>
        <v>6.3157894736842106</v>
      </c>
      <c r="U2687" s="189">
        <f t="shared" si="582"/>
        <v>99.572649572649581</v>
      </c>
      <c r="V2687" s="189">
        <f t="shared" si="583"/>
        <v>4.0598290598290605</v>
      </c>
      <c r="W2687" s="189">
        <f>IFERROR(H2687/M2687,Tabla2[[#This Row],[CARGA PRODUCCION (ANIMALES/HA)]])</f>
        <v>3.0635278942276685</v>
      </c>
      <c r="X2687" s="190">
        <f t="shared" si="586"/>
        <v>2024</v>
      </c>
      <c r="Y2687" s="190">
        <f t="shared" si="587"/>
        <v>3</v>
      </c>
      <c r="Z2687" s="190" t="e">
        <f t="shared" ca="1" si="588"/>
        <v>#NAME?</v>
      </c>
      <c r="AA2687" s="191">
        <f t="shared" si="589"/>
        <v>95</v>
      </c>
      <c r="AB2687" s="188">
        <f t="shared" si="584"/>
        <v>1</v>
      </c>
      <c r="AC2687" s="192">
        <f t="shared" si="585"/>
        <v>0</v>
      </c>
      <c r="AD2687" s="185"/>
    </row>
    <row r="2688" spans="1:30">
      <c r="A2688" s="184">
        <v>45362</v>
      </c>
      <c r="B2688" s="7" t="s">
        <v>83</v>
      </c>
      <c r="C2688" s="185">
        <v>1973</v>
      </c>
      <c r="D2688" s="185">
        <v>100</v>
      </c>
      <c r="E2688" s="185">
        <v>9</v>
      </c>
      <c r="F2688" s="185"/>
      <c r="G2688" s="185">
        <v>105</v>
      </c>
      <c r="H2688" s="185">
        <v>121</v>
      </c>
      <c r="I2688" s="185">
        <v>0</v>
      </c>
      <c r="J2688" s="185">
        <v>30</v>
      </c>
      <c r="K2688" s="185">
        <v>680</v>
      </c>
      <c r="L2688" s="185">
        <v>29.8</v>
      </c>
      <c r="M2688" s="186">
        <v>36.590000000000003</v>
      </c>
      <c r="N2688" s="187">
        <f>IF(Tabla2[[#This Row],[LECHE RETIRO DIA]]&lt;&gt;ISBLANK(Tabla2[[#This Row],[LECHE RETIRO DIA]]),SUM(Tabla2[[#This Row],[LECHE TANQUE DIA]:[LECHE RETIRO DIA]]),SUM(Tabla2[[#This Row],[LECHE TANQUE DIA]:[LECHE AUTOCONSUMO DIA]]))</f>
        <v>2082</v>
      </c>
      <c r="O2688" s="188">
        <f t="shared" si="576"/>
        <v>0.94764649375600385</v>
      </c>
      <c r="P2688" s="189">
        <f t="shared" si="577"/>
        <v>19.828571428571429</v>
      </c>
      <c r="Q2688" s="189">
        <f t="shared" si="578"/>
        <v>18.790476190476191</v>
      </c>
      <c r="R2688" s="189">
        <f t="shared" si="579"/>
        <v>3.3333333333333335</v>
      </c>
      <c r="S2688" s="189">
        <f t="shared" si="580"/>
        <v>3.0617647058823527</v>
      </c>
      <c r="T2688" s="189">
        <f t="shared" si="581"/>
        <v>6.4761904761904763</v>
      </c>
      <c r="U2688" s="189">
        <f t="shared" si="582"/>
        <v>69.865771812080538</v>
      </c>
      <c r="V2688" s="189">
        <f t="shared" si="583"/>
        <v>3.523489932885906</v>
      </c>
      <c r="W2688" s="189">
        <f>IFERROR(H2688/M2688,Tabla2[[#This Row],[CARGA PRODUCCION (ANIMALES/HA)]])</f>
        <v>3.3069144575020495</v>
      </c>
      <c r="X2688" s="190">
        <f t="shared" si="586"/>
        <v>2024</v>
      </c>
      <c r="Y2688" s="190">
        <f t="shared" si="587"/>
        <v>3</v>
      </c>
      <c r="Z2688" s="190" t="e">
        <f t="shared" ca="1" si="588"/>
        <v>#NAME?</v>
      </c>
      <c r="AA2688" s="191">
        <f t="shared" si="589"/>
        <v>121</v>
      </c>
      <c r="AB2688" s="188">
        <f t="shared" si="584"/>
        <v>0.86776859504132231</v>
      </c>
      <c r="AC2688" s="192">
        <f t="shared" si="585"/>
        <v>0.13223140495867769</v>
      </c>
      <c r="AD2688" s="185"/>
    </row>
    <row r="2689" spans="1:30">
      <c r="A2689" s="184">
        <v>45362</v>
      </c>
      <c r="B2689" s="7" t="s">
        <v>85</v>
      </c>
      <c r="C2689" s="185">
        <v>2155</v>
      </c>
      <c r="D2689" s="185">
        <v>60</v>
      </c>
      <c r="E2689" s="185">
        <v>9</v>
      </c>
      <c r="F2689" s="185"/>
      <c r="G2689" s="185">
        <v>105</v>
      </c>
      <c r="H2689" s="185">
        <v>124</v>
      </c>
      <c r="I2689" s="185">
        <v>0</v>
      </c>
      <c r="J2689" s="185">
        <v>13</v>
      </c>
      <c r="K2689" s="185">
        <v>480</v>
      </c>
      <c r="L2689" s="185">
        <v>26.01</v>
      </c>
      <c r="M2689" s="186">
        <v>34.119999999999997</v>
      </c>
      <c r="N2689" s="187">
        <f>IF(Tabla2[[#This Row],[LECHE RETIRO DIA]]&lt;&gt;ISBLANK(Tabla2[[#This Row],[LECHE RETIRO DIA]]),SUM(Tabla2[[#This Row],[LECHE TANQUE DIA]:[LECHE RETIRO DIA]]),SUM(Tabla2[[#This Row],[LECHE TANQUE DIA]:[LECHE AUTOCONSUMO DIA]]))</f>
        <v>2224</v>
      </c>
      <c r="O2689" s="188">
        <f t="shared" si="576"/>
        <v>0.96897482014388492</v>
      </c>
      <c r="P2689" s="189">
        <f t="shared" si="577"/>
        <v>21.18095238095238</v>
      </c>
      <c r="Q2689" s="189">
        <f t="shared" si="578"/>
        <v>20.523809523809526</v>
      </c>
      <c r="R2689" s="189">
        <f t="shared" si="579"/>
        <v>4.615384615384615</v>
      </c>
      <c r="S2689" s="189">
        <f t="shared" si="580"/>
        <v>4.6333333333333337</v>
      </c>
      <c r="T2689" s="189">
        <f t="shared" si="581"/>
        <v>4.5714285714285712</v>
      </c>
      <c r="U2689" s="189">
        <f t="shared" si="582"/>
        <v>85.505574778931177</v>
      </c>
      <c r="V2689" s="189">
        <f t="shared" si="583"/>
        <v>4.0369088811995386</v>
      </c>
      <c r="W2689" s="189">
        <f>IFERROR(H2689/M2689,Tabla2[[#This Row],[CARGA PRODUCCION (ANIMALES/HA)]])</f>
        <v>3.6342321219226261</v>
      </c>
      <c r="X2689" s="190">
        <f t="shared" si="586"/>
        <v>2024</v>
      </c>
      <c r="Y2689" s="190">
        <f t="shared" si="587"/>
        <v>3</v>
      </c>
      <c r="Z2689" s="190" t="e">
        <f t="shared" ca="1" si="588"/>
        <v>#NAME?</v>
      </c>
      <c r="AA2689" s="191">
        <f t="shared" si="589"/>
        <v>124</v>
      </c>
      <c r="AB2689" s="188">
        <f t="shared" si="584"/>
        <v>0.84677419354838712</v>
      </c>
      <c r="AC2689" s="192">
        <f t="shared" si="585"/>
        <v>0.15322580645161288</v>
      </c>
      <c r="AD2689" s="185"/>
    </row>
    <row r="2690" spans="1:30">
      <c r="A2690" s="184">
        <v>45362</v>
      </c>
      <c r="B2690" s="7" t="s">
        <v>88</v>
      </c>
      <c r="C2690" s="185">
        <v>765</v>
      </c>
      <c r="D2690" s="185">
        <v>40</v>
      </c>
      <c r="E2690" s="185">
        <v>5</v>
      </c>
      <c r="F2690" s="185"/>
      <c r="G2690" s="185">
        <v>45</v>
      </c>
      <c r="H2690" s="185">
        <v>45</v>
      </c>
      <c r="I2690" s="185">
        <v>1</v>
      </c>
      <c r="J2690" s="185">
        <v>9</v>
      </c>
      <c r="K2690" s="185">
        <v>180</v>
      </c>
      <c r="L2690" s="185">
        <v>14</v>
      </c>
      <c r="M2690" s="186">
        <v>15</v>
      </c>
      <c r="N2690" s="187">
        <f>IF(Tabla2[[#This Row],[LECHE RETIRO DIA]]&lt;&gt;ISBLANK(Tabla2[[#This Row],[LECHE RETIRO DIA]]),SUM(Tabla2[[#This Row],[LECHE TANQUE DIA]:[LECHE RETIRO DIA]]),SUM(Tabla2[[#This Row],[LECHE TANQUE DIA]:[LECHE AUTOCONSUMO DIA]]))</f>
        <v>810</v>
      </c>
      <c r="O2690" s="188">
        <f t="shared" si="576"/>
        <v>0.94444444444444442</v>
      </c>
      <c r="P2690" s="189">
        <f t="shared" si="577"/>
        <v>18</v>
      </c>
      <c r="Q2690" s="189">
        <f t="shared" si="578"/>
        <v>17</v>
      </c>
      <c r="R2690" s="189">
        <f t="shared" si="579"/>
        <v>4.4444444444444446</v>
      </c>
      <c r="S2690" s="189">
        <f t="shared" si="580"/>
        <v>4.5</v>
      </c>
      <c r="T2690" s="189">
        <f t="shared" si="581"/>
        <v>4</v>
      </c>
      <c r="U2690" s="189">
        <f t="shared" si="582"/>
        <v>57.857142857142854</v>
      </c>
      <c r="V2690" s="189">
        <f t="shared" si="583"/>
        <v>3.2142857142857144</v>
      </c>
      <c r="W2690" s="189">
        <f>IFERROR(H2690/M2690,Tabla2[[#This Row],[CARGA PRODUCCION (ANIMALES/HA)]])</f>
        <v>3</v>
      </c>
      <c r="X2690" s="190">
        <f t="shared" si="586"/>
        <v>2024</v>
      </c>
      <c r="Y2690" s="190">
        <f t="shared" si="587"/>
        <v>3</v>
      </c>
      <c r="Z2690" s="190" t="e">
        <f t="shared" ca="1" si="588"/>
        <v>#NAME?</v>
      </c>
      <c r="AA2690" s="191">
        <f t="shared" si="589"/>
        <v>45</v>
      </c>
      <c r="AB2690" s="188">
        <f t="shared" si="584"/>
        <v>1</v>
      </c>
      <c r="AC2690" s="192">
        <f t="shared" si="585"/>
        <v>0</v>
      </c>
      <c r="AD2690" s="185"/>
    </row>
    <row r="2691" spans="1:30">
      <c r="A2691" s="184">
        <v>45363</v>
      </c>
      <c r="B2691" s="7" t="s">
        <v>81</v>
      </c>
      <c r="C2691" s="185">
        <v>2274</v>
      </c>
      <c r="D2691" s="185">
        <v>80</v>
      </c>
      <c r="E2691" s="185">
        <v>9</v>
      </c>
      <c r="F2691" s="185"/>
      <c r="G2691" s="185">
        <v>95</v>
      </c>
      <c r="H2691" s="185">
        <v>95</v>
      </c>
      <c r="I2691" s="185">
        <v>1</v>
      </c>
      <c r="J2691" s="185">
        <v>17</v>
      </c>
      <c r="K2691" s="185">
        <v>600</v>
      </c>
      <c r="L2691" s="185">
        <v>23.4</v>
      </c>
      <c r="M2691" s="186">
        <v>31.01</v>
      </c>
      <c r="N2691" s="187">
        <f>IF(Tabla2[[#This Row],[LECHE RETIRO DIA]]&lt;&gt;ISBLANK(Tabla2[[#This Row],[LECHE RETIRO DIA]]),SUM(Tabla2[[#This Row],[LECHE TANQUE DIA]:[LECHE RETIRO DIA]]),SUM(Tabla2[[#This Row],[LECHE TANQUE DIA]:[LECHE AUTOCONSUMO DIA]]))</f>
        <v>2363</v>
      </c>
      <c r="O2691" s="188">
        <f t="shared" si="576"/>
        <v>0.96233601354210752</v>
      </c>
      <c r="P2691" s="189">
        <f t="shared" si="577"/>
        <v>24.873684210526317</v>
      </c>
      <c r="Q2691" s="189">
        <f t="shared" si="578"/>
        <v>23.936842105263157</v>
      </c>
      <c r="R2691" s="189">
        <f t="shared" si="579"/>
        <v>4.7058823529411766</v>
      </c>
      <c r="S2691" s="189">
        <f t="shared" si="580"/>
        <v>3.9383333333333335</v>
      </c>
      <c r="T2691" s="189">
        <f t="shared" si="581"/>
        <v>6.3157894736842106</v>
      </c>
      <c r="U2691" s="189">
        <f t="shared" si="582"/>
        <v>100.98290598290599</v>
      </c>
      <c r="V2691" s="189">
        <f t="shared" si="583"/>
        <v>4.0598290598290605</v>
      </c>
      <c r="W2691" s="189">
        <f>IFERROR(H2691/M2691,Tabla2[[#This Row],[CARGA PRODUCCION (ANIMALES/HA)]])</f>
        <v>3.0635278942276685</v>
      </c>
      <c r="X2691" s="190">
        <f t="shared" si="586"/>
        <v>2024</v>
      </c>
      <c r="Y2691" s="190">
        <f t="shared" si="587"/>
        <v>3</v>
      </c>
      <c r="Z2691" s="190" t="e">
        <f t="shared" ca="1" si="588"/>
        <v>#NAME?</v>
      </c>
      <c r="AA2691" s="191">
        <f t="shared" si="589"/>
        <v>95</v>
      </c>
      <c r="AB2691" s="188">
        <f t="shared" si="584"/>
        <v>1</v>
      </c>
      <c r="AC2691" s="192">
        <f t="shared" si="585"/>
        <v>0</v>
      </c>
      <c r="AD2691" s="185"/>
    </row>
    <row r="2692" spans="1:30">
      <c r="A2692" s="184">
        <v>45363</v>
      </c>
      <c r="B2692" s="7" t="s">
        <v>83</v>
      </c>
      <c r="C2692" s="185">
        <v>1987</v>
      </c>
      <c r="D2692" s="185">
        <v>100</v>
      </c>
      <c r="E2692" s="185">
        <v>9</v>
      </c>
      <c r="F2692" s="185"/>
      <c r="G2692" s="185">
        <v>105</v>
      </c>
      <c r="H2692" s="185">
        <v>121</v>
      </c>
      <c r="I2692" s="185">
        <v>0</v>
      </c>
      <c r="J2692" s="185">
        <v>30</v>
      </c>
      <c r="K2692" s="185">
        <v>680</v>
      </c>
      <c r="L2692" s="185">
        <v>29.8</v>
      </c>
      <c r="M2692" s="186">
        <v>36.590000000000003</v>
      </c>
      <c r="N2692" s="187">
        <f>IF(Tabla2[[#This Row],[LECHE RETIRO DIA]]&lt;&gt;ISBLANK(Tabla2[[#This Row],[LECHE RETIRO DIA]]),SUM(Tabla2[[#This Row],[LECHE TANQUE DIA]:[LECHE RETIRO DIA]]),SUM(Tabla2[[#This Row],[LECHE TANQUE DIA]:[LECHE AUTOCONSUMO DIA]]))</f>
        <v>2096</v>
      </c>
      <c r="O2692" s="188">
        <f t="shared" si="576"/>
        <v>0.9479961832061069</v>
      </c>
      <c r="P2692" s="189">
        <f t="shared" si="577"/>
        <v>19.961904761904762</v>
      </c>
      <c r="Q2692" s="189">
        <f t="shared" si="578"/>
        <v>18.923809523809524</v>
      </c>
      <c r="R2692" s="189">
        <f t="shared" si="579"/>
        <v>3.3333333333333335</v>
      </c>
      <c r="S2692" s="189">
        <f t="shared" si="580"/>
        <v>3.0823529411764707</v>
      </c>
      <c r="T2692" s="189">
        <f t="shared" si="581"/>
        <v>6.4761904761904763</v>
      </c>
      <c r="U2692" s="189">
        <f t="shared" si="582"/>
        <v>70.335570469798654</v>
      </c>
      <c r="V2692" s="189">
        <f t="shared" si="583"/>
        <v>3.523489932885906</v>
      </c>
      <c r="W2692" s="189">
        <f>IFERROR(H2692/M2692,Tabla2[[#This Row],[CARGA PRODUCCION (ANIMALES/HA)]])</f>
        <v>3.3069144575020495</v>
      </c>
      <c r="X2692" s="190">
        <f t="shared" si="586"/>
        <v>2024</v>
      </c>
      <c r="Y2692" s="190">
        <f t="shared" si="587"/>
        <v>3</v>
      </c>
      <c r="Z2692" s="190" t="e">
        <f t="shared" ca="1" si="588"/>
        <v>#NAME?</v>
      </c>
      <c r="AA2692" s="191">
        <f t="shared" si="589"/>
        <v>121</v>
      </c>
      <c r="AB2692" s="188">
        <f t="shared" si="584"/>
        <v>0.86776859504132231</v>
      </c>
      <c r="AC2692" s="192">
        <f t="shared" si="585"/>
        <v>0.13223140495867769</v>
      </c>
      <c r="AD2692" s="185"/>
    </row>
    <row r="2693" spans="1:30">
      <c r="A2693" s="184">
        <v>45363</v>
      </c>
      <c r="B2693" s="7" t="s">
        <v>85</v>
      </c>
      <c r="C2693" s="185">
        <v>2193</v>
      </c>
      <c r="D2693" s="185">
        <v>60</v>
      </c>
      <c r="E2693" s="185">
        <v>9</v>
      </c>
      <c r="F2693" s="185"/>
      <c r="G2693" s="185">
        <v>105</v>
      </c>
      <c r="H2693" s="185">
        <v>124</v>
      </c>
      <c r="I2693" s="185">
        <v>0</v>
      </c>
      <c r="J2693" s="185">
        <v>13</v>
      </c>
      <c r="K2693" s="185">
        <v>480</v>
      </c>
      <c r="L2693" s="185">
        <v>26.01</v>
      </c>
      <c r="M2693" s="186">
        <v>34.119999999999997</v>
      </c>
      <c r="N2693" s="187">
        <f>IF(Tabla2[[#This Row],[LECHE RETIRO DIA]]&lt;&gt;ISBLANK(Tabla2[[#This Row],[LECHE RETIRO DIA]]),SUM(Tabla2[[#This Row],[LECHE TANQUE DIA]:[LECHE RETIRO DIA]]),SUM(Tabla2[[#This Row],[LECHE TANQUE DIA]:[LECHE AUTOCONSUMO DIA]]))</f>
        <v>2262</v>
      </c>
      <c r="O2693" s="188">
        <f t="shared" ref="O2693:O2756" si="590">IFERROR(C2693/N2693,"")</f>
        <v>0.9694960212201591</v>
      </c>
      <c r="P2693" s="189">
        <f t="shared" ref="P2693:P2756" si="591">IFERROR(N2693/G2693,"")</f>
        <v>21.542857142857144</v>
      </c>
      <c r="Q2693" s="189">
        <f t="shared" ref="Q2693:Q2756" si="592">IFERROR(C2693/G2693,"")</f>
        <v>20.885714285714286</v>
      </c>
      <c r="R2693" s="189">
        <f t="shared" ref="R2693:R2756" si="593">IFERROR(D2693/J2693,"")</f>
        <v>4.615384615384615</v>
      </c>
      <c r="S2693" s="189">
        <f t="shared" ref="S2693:S2756" si="594">IFERROR(N2693/K2693,"")</f>
        <v>4.7125000000000004</v>
      </c>
      <c r="T2693" s="189">
        <f t="shared" ref="T2693:T2756" si="595">IFERROR(K2693/G2693,"")</f>
        <v>4.5714285714285712</v>
      </c>
      <c r="U2693" s="189">
        <f t="shared" ref="U2693:U2756" si="596">IFERROR(N2693/L2693,"")</f>
        <v>86.966551326412912</v>
      </c>
      <c r="V2693" s="189">
        <f t="shared" ref="V2693:V2756" si="597">IFERROR(G2693/L2693,"")</f>
        <v>4.0369088811995386</v>
      </c>
      <c r="W2693" s="189">
        <f>IFERROR(H2693/M2693,Tabla2[[#This Row],[CARGA PRODUCCION (ANIMALES/HA)]])</f>
        <v>3.6342321219226261</v>
      </c>
      <c r="X2693" s="190">
        <f t="shared" si="586"/>
        <v>2024</v>
      </c>
      <c r="Y2693" s="190">
        <f t="shared" si="587"/>
        <v>3</v>
      </c>
      <c r="Z2693" s="190" t="e">
        <f t="shared" ca="1" si="588"/>
        <v>#NAME?</v>
      </c>
      <c r="AA2693" s="191">
        <f t="shared" si="589"/>
        <v>124</v>
      </c>
      <c r="AB2693" s="188">
        <f t="shared" ref="AB2693:AB2756" si="598">IFERROR(G2693/AA2693,"")</f>
        <v>0.84677419354838712</v>
      </c>
      <c r="AC2693" s="192">
        <f t="shared" si="585"/>
        <v>0.15322580645161288</v>
      </c>
      <c r="AD2693" s="185"/>
    </row>
    <row r="2694" spans="1:30">
      <c r="A2694" s="184">
        <v>45363</v>
      </c>
      <c r="B2694" s="7" t="s">
        <v>88</v>
      </c>
      <c r="C2694" s="185">
        <v>744</v>
      </c>
      <c r="D2694" s="185">
        <v>40</v>
      </c>
      <c r="E2694" s="185">
        <v>5</v>
      </c>
      <c r="F2694" s="185"/>
      <c r="G2694" s="185">
        <v>45</v>
      </c>
      <c r="H2694" s="185">
        <v>45</v>
      </c>
      <c r="I2694" s="185">
        <v>1</v>
      </c>
      <c r="J2694" s="185">
        <v>9</v>
      </c>
      <c r="K2694" s="185">
        <v>180</v>
      </c>
      <c r="L2694" s="185">
        <v>14</v>
      </c>
      <c r="M2694" s="186">
        <v>15</v>
      </c>
      <c r="N2694" s="187">
        <f>IF(Tabla2[[#This Row],[LECHE RETIRO DIA]]&lt;&gt;ISBLANK(Tabla2[[#This Row],[LECHE RETIRO DIA]]),SUM(Tabla2[[#This Row],[LECHE TANQUE DIA]:[LECHE RETIRO DIA]]),SUM(Tabla2[[#This Row],[LECHE TANQUE DIA]:[LECHE AUTOCONSUMO DIA]]))</f>
        <v>789</v>
      </c>
      <c r="O2694" s="188">
        <f t="shared" si="590"/>
        <v>0.94296577946768056</v>
      </c>
      <c r="P2694" s="189">
        <f t="shared" si="591"/>
        <v>17.533333333333335</v>
      </c>
      <c r="Q2694" s="189">
        <f t="shared" si="592"/>
        <v>16.533333333333335</v>
      </c>
      <c r="R2694" s="189">
        <f t="shared" si="593"/>
        <v>4.4444444444444446</v>
      </c>
      <c r="S2694" s="189">
        <f t="shared" si="594"/>
        <v>4.3833333333333337</v>
      </c>
      <c r="T2694" s="189">
        <f t="shared" si="595"/>
        <v>4</v>
      </c>
      <c r="U2694" s="189">
        <f t="shared" si="596"/>
        <v>56.357142857142854</v>
      </c>
      <c r="V2694" s="189">
        <f t="shared" si="597"/>
        <v>3.2142857142857144</v>
      </c>
      <c r="W2694" s="189">
        <f>IFERROR(H2694/M2694,Tabla2[[#This Row],[CARGA PRODUCCION (ANIMALES/HA)]])</f>
        <v>3</v>
      </c>
      <c r="X2694" s="190">
        <f t="shared" si="586"/>
        <v>2024</v>
      </c>
      <c r="Y2694" s="190">
        <f t="shared" si="587"/>
        <v>3</v>
      </c>
      <c r="Z2694" s="190" t="e">
        <f t="shared" ca="1" si="588"/>
        <v>#NAME?</v>
      </c>
      <c r="AA2694" s="191">
        <f t="shared" si="589"/>
        <v>45</v>
      </c>
      <c r="AB2694" s="188">
        <f t="shared" si="598"/>
        <v>1</v>
      </c>
      <c r="AC2694" s="192">
        <f t="shared" si="585"/>
        <v>0</v>
      </c>
      <c r="AD2694" s="185"/>
    </row>
    <row r="2695" spans="1:30">
      <c r="A2695" s="184">
        <v>45364</v>
      </c>
      <c r="B2695" s="7" t="s">
        <v>81</v>
      </c>
      <c r="C2695" s="185">
        <v>2250</v>
      </c>
      <c r="D2695" s="185">
        <v>80</v>
      </c>
      <c r="E2695" s="185">
        <v>9</v>
      </c>
      <c r="F2695" s="7" t="s">
        <v>128</v>
      </c>
      <c r="G2695" s="185">
        <v>95</v>
      </c>
      <c r="H2695" s="185">
        <v>95</v>
      </c>
      <c r="I2695" s="185">
        <v>1</v>
      </c>
      <c r="J2695" s="185">
        <v>17</v>
      </c>
      <c r="K2695" s="185">
        <v>600</v>
      </c>
      <c r="L2695" s="185">
        <v>23.4</v>
      </c>
      <c r="M2695" s="186">
        <v>31.01</v>
      </c>
      <c r="N2695" s="187">
        <f>IF(Tabla2[[#This Row],[LECHE RETIRO DIA]]&lt;&gt;ISBLANK(Tabla2[[#This Row],[LECHE RETIRO DIA]]),SUM(Tabla2[[#This Row],[LECHE TANQUE DIA]:[LECHE RETIRO DIA]]),SUM(Tabla2[[#This Row],[LECHE TANQUE DIA]:[LECHE AUTOCONSUMO DIA]]))</f>
        <v>2339</v>
      </c>
      <c r="O2695" s="188">
        <f t="shared" si="590"/>
        <v>0.96194955109020952</v>
      </c>
      <c r="P2695" s="189">
        <f t="shared" si="591"/>
        <v>24.621052631578948</v>
      </c>
      <c r="Q2695" s="189">
        <f t="shared" si="592"/>
        <v>23.684210526315791</v>
      </c>
      <c r="R2695" s="189">
        <f t="shared" si="593"/>
        <v>4.7058823529411766</v>
      </c>
      <c r="S2695" s="189">
        <f t="shared" si="594"/>
        <v>3.8983333333333334</v>
      </c>
      <c r="T2695" s="189">
        <f t="shared" si="595"/>
        <v>6.3157894736842106</v>
      </c>
      <c r="U2695" s="189">
        <f t="shared" si="596"/>
        <v>99.957264957264968</v>
      </c>
      <c r="V2695" s="189">
        <f t="shared" si="597"/>
        <v>4.0598290598290605</v>
      </c>
      <c r="W2695" s="189">
        <f>IFERROR(H2695/M2695,Tabla2[[#This Row],[CARGA PRODUCCION (ANIMALES/HA)]])</f>
        <v>3.0635278942276685</v>
      </c>
      <c r="X2695" s="190">
        <f t="shared" si="586"/>
        <v>2024</v>
      </c>
      <c r="Y2695" s="190">
        <f t="shared" si="587"/>
        <v>3</v>
      </c>
      <c r="Z2695" s="190" t="e">
        <f t="shared" ca="1" si="588"/>
        <v>#NAME?</v>
      </c>
      <c r="AA2695" s="191">
        <f t="shared" si="589"/>
        <v>95</v>
      </c>
      <c r="AB2695" s="188">
        <f t="shared" si="598"/>
        <v>1</v>
      </c>
      <c r="AC2695" s="192">
        <f t="shared" si="585"/>
        <v>0</v>
      </c>
      <c r="AD2695" s="185"/>
    </row>
    <row r="2696" spans="1:30">
      <c r="A2696" s="184">
        <v>45364</v>
      </c>
      <c r="B2696" s="7" t="s">
        <v>83</v>
      </c>
      <c r="C2696" s="185">
        <v>2009</v>
      </c>
      <c r="D2696" s="185">
        <v>100</v>
      </c>
      <c r="E2696" s="185">
        <v>9</v>
      </c>
      <c r="F2696" s="185"/>
      <c r="G2696" s="185">
        <v>104</v>
      </c>
      <c r="H2696" s="185">
        <v>121</v>
      </c>
      <c r="I2696" s="185">
        <v>0</v>
      </c>
      <c r="J2696" s="185">
        <v>30</v>
      </c>
      <c r="K2696" s="185">
        <v>680</v>
      </c>
      <c r="L2696" s="185">
        <v>29.8</v>
      </c>
      <c r="M2696" s="186">
        <v>36.590000000000003</v>
      </c>
      <c r="N2696" s="187">
        <f>IF(Tabla2[[#This Row],[LECHE RETIRO DIA]]&lt;&gt;ISBLANK(Tabla2[[#This Row],[LECHE RETIRO DIA]]),SUM(Tabla2[[#This Row],[LECHE TANQUE DIA]:[LECHE RETIRO DIA]]),SUM(Tabla2[[#This Row],[LECHE TANQUE DIA]:[LECHE AUTOCONSUMO DIA]]))</f>
        <v>2118</v>
      </c>
      <c r="O2696" s="188">
        <f t="shared" si="590"/>
        <v>0.94853635505193579</v>
      </c>
      <c r="P2696" s="189">
        <f t="shared" si="591"/>
        <v>20.365384615384617</v>
      </c>
      <c r="Q2696" s="189">
        <f t="shared" si="592"/>
        <v>19.317307692307693</v>
      </c>
      <c r="R2696" s="189">
        <f t="shared" si="593"/>
        <v>3.3333333333333335</v>
      </c>
      <c r="S2696" s="189">
        <f t="shared" si="594"/>
        <v>3.1147058823529412</v>
      </c>
      <c r="T2696" s="189">
        <f t="shared" si="595"/>
        <v>6.5384615384615383</v>
      </c>
      <c r="U2696" s="189">
        <f t="shared" si="596"/>
        <v>71.073825503355707</v>
      </c>
      <c r="V2696" s="189">
        <f t="shared" si="597"/>
        <v>3.4899328859060401</v>
      </c>
      <c r="W2696" s="189">
        <f>IFERROR(H2696/M2696,Tabla2[[#This Row],[CARGA PRODUCCION (ANIMALES/HA)]])</f>
        <v>3.3069144575020495</v>
      </c>
      <c r="X2696" s="190">
        <f t="shared" si="586"/>
        <v>2024</v>
      </c>
      <c r="Y2696" s="190">
        <f t="shared" si="587"/>
        <v>3</v>
      </c>
      <c r="Z2696" s="190" t="e">
        <f t="shared" ca="1" si="588"/>
        <v>#NAME?</v>
      </c>
      <c r="AA2696" s="191">
        <f t="shared" si="589"/>
        <v>121</v>
      </c>
      <c r="AB2696" s="188">
        <f t="shared" si="598"/>
        <v>0.85950413223140498</v>
      </c>
      <c r="AC2696" s="192">
        <f t="shared" si="585"/>
        <v>0.14049586776859502</v>
      </c>
      <c r="AD2696" s="185"/>
    </row>
    <row r="2697" spans="1:30">
      <c r="A2697" s="184">
        <v>45364</v>
      </c>
      <c r="B2697" s="7" t="s">
        <v>85</v>
      </c>
      <c r="C2697" s="185">
        <v>2060</v>
      </c>
      <c r="D2697" s="185">
        <v>60</v>
      </c>
      <c r="E2697" s="185">
        <v>9</v>
      </c>
      <c r="F2697" s="185"/>
      <c r="G2697" s="185">
        <v>98</v>
      </c>
      <c r="H2697" s="185">
        <v>117</v>
      </c>
      <c r="I2697" s="185">
        <v>0</v>
      </c>
      <c r="J2697" s="185">
        <v>12</v>
      </c>
      <c r="K2697" s="185">
        <v>480</v>
      </c>
      <c r="L2697" s="185">
        <v>26.01</v>
      </c>
      <c r="M2697" s="186">
        <v>34.119999999999997</v>
      </c>
      <c r="N2697" s="187">
        <f>IF(Tabla2[[#This Row],[LECHE RETIRO DIA]]&lt;&gt;ISBLANK(Tabla2[[#This Row],[LECHE RETIRO DIA]]),SUM(Tabla2[[#This Row],[LECHE TANQUE DIA]:[LECHE RETIRO DIA]]),SUM(Tabla2[[#This Row],[LECHE TANQUE DIA]:[LECHE AUTOCONSUMO DIA]]))</f>
        <v>2129</v>
      </c>
      <c r="O2697" s="188">
        <f t="shared" si="590"/>
        <v>0.96759041803663692</v>
      </c>
      <c r="P2697" s="189">
        <f t="shared" si="591"/>
        <v>21.724489795918366</v>
      </c>
      <c r="Q2697" s="189">
        <f t="shared" si="592"/>
        <v>21.020408163265305</v>
      </c>
      <c r="R2697" s="189">
        <f t="shared" si="593"/>
        <v>5</v>
      </c>
      <c r="S2697" s="189">
        <f t="shared" si="594"/>
        <v>4.4354166666666668</v>
      </c>
      <c r="T2697" s="189">
        <f t="shared" si="595"/>
        <v>4.8979591836734695</v>
      </c>
      <c r="U2697" s="189">
        <f t="shared" si="596"/>
        <v>81.853133410226832</v>
      </c>
      <c r="V2697" s="189">
        <f t="shared" si="597"/>
        <v>3.7677816224529024</v>
      </c>
      <c r="W2697" s="189">
        <f>IFERROR(H2697/M2697,Tabla2[[#This Row],[CARGA PRODUCCION (ANIMALES/HA)]])</f>
        <v>3.4290738569753811</v>
      </c>
      <c r="X2697" s="190">
        <f t="shared" si="586"/>
        <v>2024</v>
      </c>
      <c r="Y2697" s="190">
        <f t="shared" si="587"/>
        <v>3</v>
      </c>
      <c r="Z2697" s="190" t="e">
        <f t="shared" ca="1" si="588"/>
        <v>#NAME?</v>
      </c>
      <c r="AA2697" s="191">
        <f t="shared" si="589"/>
        <v>117</v>
      </c>
      <c r="AB2697" s="188">
        <f t="shared" si="598"/>
        <v>0.83760683760683763</v>
      </c>
      <c r="AC2697" s="192">
        <f t="shared" si="585"/>
        <v>0.16239316239316237</v>
      </c>
      <c r="AD2697" s="185"/>
    </row>
    <row r="2698" spans="1:30">
      <c r="A2698" s="184">
        <v>45364</v>
      </c>
      <c r="B2698" s="7" t="s">
        <v>88</v>
      </c>
      <c r="C2698" s="185">
        <v>774</v>
      </c>
      <c r="D2698" s="185">
        <v>40</v>
      </c>
      <c r="E2698" s="185">
        <v>5</v>
      </c>
      <c r="F2698" s="185"/>
      <c r="G2698" s="185">
        <v>45</v>
      </c>
      <c r="H2698" s="185">
        <v>45</v>
      </c>
      <c r="I2698" s="185">
        <v>0</v>
      </c>
      <c r="J2698" s="185">
        <v>9</v>
      </c>
      <c r="K2698" s="185">
        <v>180</v>
      </c>
      <c r="L2698" s="185">
        <v>14</v>
      </c>
      <c r="M2698" s="186">
        <v>15</v>
      </c>
      <c r="N2698" s="187">
        <f>IF(Tabla2[[#This Row],[LECHE RETIRO DIA]]&lt;&gt;ISBLANK(Tabla2[[#This Row],[LECHE RETIRO DIA]]),SUM(Tabla2[[#This Row],[LECHE TANQUE DIA]:[LECHE RETIRO DIA]]),SUM(Tabla2[[#This Row],[LECHE TANQUE DIA]:[LECHE AUTOCONSUMO DIA]]))</f>
        <v>819</v>
      </c>
      <c r="O2698" s="188">
        <f t="shared" si="590"/>
        <v>0.94505494505494503</v>
      </c>
      <c r="P2698" s="189">
        <f t="shared" si="591"/>
        <v>18.2</v>
      </c>
      <c r="Q2698" s="189">
        <f t="shared" si="592"/>
        <v>17.2</v>
      </c>
      <c r="R2698" s="189">
        <f t="shared" si="593"/>
        <v>4.4444444444444446</v>
      </c>
      <c r="S2698" s="189">
        <f t="shared" si="594"/>
        <v>4.55</v>
      </c>
      <c r="T2698" s="189">
        <f t="shared" si="595"/>
        <v>4</v>
      </c>
      <c r="U2698" s="189">
        <f t="shared" si="596"/>
        <v>58.5</v>
      </c>
      <c r="V2698" s="189">
        <f t="shared" si="597"/>
        <v>3.2142857142857144</v>
      </c>
      <c r="W2698" s="189">
        <f>IFERROR(H2698/M2698,Tabla2[[#This Row],[CARGA PRODUCCION (ANIMALES/HA)]])</f>
        <v>3</v>
      </c>
      <c r="X2698" s="190">
        <f t="shared" si="586"/>
        <v>2024</v>
      </c>
      <c r="Y2698" s="190">
        <f t="shared" si="587"/>
        <v>3</v>
      </c>
      <c r="Z2698" s="190" t="e">
        <f t="shared" ca="1" si="588"/>
        <v>#NAME?</v>
      </c>
      <c r="AA2698" s="191">
        <f t="shared" si="589"/>
        <v>45</v>
      </c>
      <c r="AB2698" s="188">
        <f t="shared" si="598"/>
        <v>1</v>
      </c>
      <c r="AC2698" s="192">
        <f t="shared" si="585"/>
        <v>0</v>
      </c>
      <c r="AD2698" s="185"/>
    </row>
    <row r="2699" spans="1:30">
      <c r="A2699" s="184">
        <v>45365</v>
      </c>
      <c r="B2699" s="7" t="s">
        <v>81</v>
      </c>
      <c r="C2699" s="185">
        <v>2302</v>
      </c>
      <c r="D2699" s="185">
        <v>80</v>
      </c>
      <c r="E2699" s="185">
        <v>9</v>
      </c>
      <c r="F2699" s="185"/>
      <c r="G2699" s="185">
        <v>95</v>
      </c>
      <c r="H2699" s="185">
        <v>95</v>
      </c>
      <c r="I2699" s="185">
        <v>1</v>
      </c>
      <c r="J2699" s="185">
        <v>17</v>
      </c>
      <c r="K2699" s="185">
        <v>600</v>
      </c>
      <c r="L2699" s="185">
        <v>23.4</v>
      </c>
      <c r="M2699" s="186">
        <v>31.01</v>
      </c>
      <c r="N2699" s="187">
        <f>IF(Tabla2[[#This Row],[LECHE RETIRO DIA]]&lt;&gt;ISBLANK(Tabla2[[#This Row],[LECHE RETIRO DIA]]),SUM(Tabla2[[#This Row],[LECHE TANQUE DIA]:[LECHE RETIRO DIA]]),SUM(Tabla2[[#This Row],[LECHE TANQUE DIA]:[LECHE AUTOCONSUMO DIA]]))</f>
        <v>2391</v>
      </c>
      <c r="O2699" s="188">
        <f t="shared" si="590"/>
        <v>0.9627770807193643</v>
      </c>
      <c r="P2699" s="189">
        <f t="shared" si="591"/>
        <v>25.168421052631579</v>
      </c>
      <c r="Q2699" s="189">
        <f t="shared" si="592"/>
        <v>24.231578947368423</v>
      </c>
      <c r="R2699" s="189">
        <f t="shared" si="593"/>
        <v>4.7058823529411766</v>
      </c>
      <c r="S2699" s="189">
        <f t="shared" si="594"/>
        <v>3.9849999999999999</v>
      </c>
      <c r="T2699" s="189">
        <f t="shared" si="595"/>
        <v>6.3157894736842106</v>
      </c>
      <c r="U2699" s="189">
        <f t="shared" si="596"/>
        <v>102.17948717948718</v>
      </c>
      <c r="V2699" s="189">
        <f t="shared" si="597"/>
        <v>4.0598290598290605</v>
      </c>
      <c r="W2699" s="189">
        <f>IFERROR(H2699/M2699,Tabla2[[#This Row],[CARGA PRODUCCION (ANIMALES/HA)]])</f>
        <v>3.0635278942276685</v>
      </c>
      <c r="X2699" s="190">
        <f t="shared" si="586"/>
        <v>2024</v>
      </c>
      <c r="Y2699" s="190">
        <f t="shared" si="587"/>
        <v>3</v>
      </c>
      <c r="Z2699" s="190" t="e">
        <f t="shared" ca="1" si="588"/>
        <v>#NAME?</v>
      </c>
      <c r="AA2699" s="191">
        <f t="shared" si="589"/>
        <v>95</v>
      </c>
      <c r="AB2699" s="188">
        <f t="shared" si="598"/>
        <v>1</v>
      </c>
      <c r="AC2699" s="192">
        <f t="shared" si="585"/>
        <v>0</v>
      </c>
      <c r="AD2699" s="185"/>
    </row>
    <row r="2700" spans="1:30">
      <c r="A2700" s="184">
        <v>45365</v>
      </c>
      <c r="B2700" s="7" t="s">
        <v>83</v>
      </c>
      <c r="C2700" s="185">
        <v>2020</v>
      </c>
      <c r="D2700" s="185">
        <v>100</v>
      </c>
      <c r="E2700" s="185">
        <v>9</v>
      </c>
      <c r="F2700" s="185"/>
      <c r="G2700" s="185">
        <v>104</v>
      </c>
      <c r="H2700" s="185">
        <v>121</v>
      </c>
      <c r="I2700" s="185">
        <v>0</v>
      </c>
      <c r="J2700" s="185">
        <v>30</v>
      </c>
      <c r="K2700" s="185">
        <v>680</v>
      </c>
      <c r="L2700" s="185">
        <v>29.8</v>
      </c>
      <c r="M2700" s="186">
        <v>36.590000000000003</v>
      </c>
      <c r="N2700" s="187">
        <f>IF(Tabla2[[#This Row],[LECHE RETIRO DIA]]&lt;&gt;ISBLANK(Tabla2[[#This Row],[LECHE RETIRO DIA]]),SUM(Tabla2[[#This Row],[LECHE TANQUE DIA]:[LECHE RETIRO DIA]]),SUM(Tabla2[[#This Row],[LECHE TANQUE DIA]:[LECHE AUTOCONSUMO DIA]]))</f>
        <v>2129</v>
      </c>
      <c r="O2700" s="188">
        <f t="shared" si="590"/>
        <v>0.94880225457961487</v>
      </c>
      <c r="P2700" s="189">
        <f t="shared" si="591"/>
        <v>20.471153846153847</v>
      </c>
      <c r="Q2700" s="189">
        <f t="shared" si="592"/>
        <v>19.423076923076923</v>
      </c>
      <c r="R2700" s="189">
        <f t="shared" si="593"/>
        <v>3.3333333333333335</v>
      </c>
      <c r="S2700" s="189">
        <f t="shared" si="594"/>
        <v>3.1308823529411764</v>
      </c>
      <c r="T2700" s="189">
        <f t="shared" si="595"/>
        <v>6.5384615384615383</v>
      </c>
      <c r="U2700" s="189">
        <f t="shared" si="596"/>
        <v>71.442953020134226</v>
      </c>
      <c r="V2700" s="189">
        <f t="shared" si="597"/>
        <v>3.4899328859060401</v>
      </c>
      <c r="W2700" s="189">
        <f>IFERROR(H2700/M2700,Tabla2[[#This Row],[CARGA PRODUCCION (ANIMALES/HA)]])</f>
        <v>3.3069144575020495</v>
      </c>
      <c r="X2700" s="190">
        <f t="shared" si="586"/>
        <v>2024</v>
      </c>
      <c r="Y2700" s="190">
        <f t="shared" si="587"/>
        <v>3</v>
      </c>
      <c r="Z2700" s="190" t="e">
        <f t="shared" ca="1" si="588"/>
        <v>#NAME?</v>
      </c>
      <c r="AA2700" s="191">
        <f t="shared" si="589"/>
        <v>121</v>
      </c>
      <c r="AB2700" s="188">
        <f t="shared" si="598"/>
        <v>0.85950413223140498</v>
      </c>
      <c r="AC2700" s="192">
        <f t="shared" si="585"/>
        <v>0.14049586776859502</v>
      </c>
      <c r="AD2700" s="185"/>
    </row>
    <row r="2701" spans="1:30">
      <c r="A2701" s="184">
        <v>45365</v>
      </c>
      <c r="B2701" s="7" t="s">
        <v>85</v>
      </c>
      <c r="C2701" s="185">
        <v>2015</v>
      </c>
      <c r="D2701" s="185">
        <v>60</v>
      </c>
      <c r="E2701" s="185">
        <v>9</v>
      </c>
      <c r="F2701" s="185"/>
      <c r="G2701" s="185">
        <v>98</v>
      </c>
      <c r="H2701" s="185">
        <v>117</v>
      </c>
      <c r="I2701" s="185">
        <v>0</v>
      </c>
      <c r="J2701" s="185">
        <v>12</v>
      </c>
      <c r="K2701" s="185">
        <v>480</v>
      </c>
      <c r="L2701" s="185">
        <v>26.01</v>
      </c>
      <c r="M2701" s="186">
        <v>34.119999999999997</v>
      </c>
      <c r="N2701" s="187">
        <f>IF(Tabla2[[#This Row],[LECHE RETIRO DIA]]&lt;&gt;ISBLANK(Tabla2[[#This Row],[LECHE RETIRO DIA]]),SUM(Tabla2[[#This Row],[LECHE TANQUE DIA]:[LECHE RETIRO DIA]]),SUM(Tabla2[[#This Row],[LECHE TANQUE DIA]:[LECHE AUTOCONSUMO DIA]]))</f>
        <v>2084</v>
      </c>
      <c r="O2701" s="188">
        <f t="shared" si="590"/>
        <v>0.96689059500959695</v>
      </c>
      <c r="P2701" s="189">
        <f t="shared" si="591"/>
        <v>21.26530612244898</v>
      </c>
      <c r="Q2701" s="189">
        <f t="shared" si="592"/>
        <v>20.561224489795919</v>
      </c>
      <c r="R2701" s="189">
        <f t="shared" si="593"/>
        <v>5</v>
      </c>
      <c r="S2701" s="189">
        <f t="shared" si="594"/>
        <v>4.3416666666666668</v>
      </c>
      <c r="T2701" s="189">
        <f t="shared" si="595"/>
        <v>4.8979591836734695</v>
      </c>
      <c r="U2701" s="189">
        <f t="shared" si="596"/>
        <v>80.123029603998461</v>
      </c>
      <c r="V2701" s="189">
        <f t="shared" si="597"/>
        <v>3.7677816224529024</v>
      </c>
      <c r="W2701" s="189">
        <f>IFERROR(H2701/M2701,Tabla2[[#This Row],[CARGA PRODUCCION (ANIMALES/HA)]])</f>
        <v>3.4290738569753811</v>
      </c>
      <c r="X2701" s="190">
        <f t="shared" si="586"/>
        <v>2024</v>
      </c>
      <c r="Y2701" s="190">
        <f t="shared" si="587"/>
        <v>3</v>
      </c>
      <c r="Z2701" s="190" t="e">
        <f t="shared" ca="1" si="588"/>
        <v>#NAME?</v>
      </c>
      <c r="AA2701" s="191">
        <f t="shared" si="589"/>
        <v>117</v>
      </c>
      <c r="AB2701" s="188">
        <f t="shared" si="598"/>
        <v>0.83760683760683763</v>
      </c>
      <c r="AC2701" s="192">
        <f t="shared" si="585"/>
        <v>0.16239316239316237</v>
      </c>
      <c r="AD2701" s="185"/>
    </row>
    <row r="2702" spans="1:30">
      <c r="A2702" s="184">
        <v>45365</v>
      </c>
      <c r="B2702" s="7" t="s">
        <v>88</v>
      </c>
      <c r="C2702" s="185">
        <v>809</v>
      </c>
      <c r="D2702" s="185">
        <v>40</v>
      </c>
      <c r="E2702" s="185">
        <v>5</v>
      </c>
      <c r="F2702" s="185"/>
      <c r="G2702" s="185">
        <v>45</v>
      </c>
      <c r="H2702" s="185">
        <v>45</v>
      </c>
      <c r="I2702" s="185">
        <v>0</v>
      </c>
      <c r="J2702" s="185">
        <v>9</v>
      </c>
      <c r="K2702" s="185">
        <v>180</v>
      </c>
      <c r="L2702" s="185">
        <v>14</v>
      </c>
      <c r="M2702" s="186">
        <v>15</v>
      </c>
      <c r="N2702" s="187">
        <f>IF(Tabla2[[#This Row],[LECHE RETIRO DIA]]&lt;&gt;ISBLANK(Tabla2[[#This Row],[LECHE RETIRO DIA]]),SUM(Tabla2[[#This Row],[LECHE TANQUE DIA]:[LECHE RETIRO DIA]]),SUM(Tabla2[[#This Row],[LECHE TANQUE DIA]:[LECHE AUTOCONSUMO DIA]]))</f>
        <v>854</v>
      </c>
      <c r="O2702" s="188">
        <f t="shared" si="590"/>
        <v>0.9473067915690867</v>
      </c>
      <c r="P2702" s="189">
        <f t="shared" si="591"/>
        <v>18.977777777777778</v>
      </c>
      <c r="Q2702" s="189">
        <f t="shared" si="592"/>
        <v>17.977777777777778</v>
      </c>
      <c r="R2702" s="189">
        <f t="shared" si="593"/>
        <v>4.4444444444444446</v>
      </c>
      <c r="S2702" s="189">
        <f t="shared" si="594"/>
        <v>4.7444444444444445</v>
      </c>
      <c r="T2702" s="189">
        <f t="shared" si="595"/>
        <v>4</v>
      </c>
      <c r="U2702" s="189">
        <f t="shared" si="596"/>
        <v>61</v>
      </c>
      <c r="V2702" s="189">
        <f t="shared" si="597"/>
        <v>3.2142857142857144</v>
      </c>
      <c r="W2702" s="189">
        <f>IFERROR(H2702/M2702,Tabla2[[#This Row],[CARGA PRODUCCION (ANIMALES/HA)]])</f>
        <v>3</v>
      </c>
      <c r="X2702" s="190">
        <f t="shared" si="586"/>
        <v>2024</v>
      </c>
      <c r="Y2702" s="190">
        <f t="shared" si="587"/>
        <v>3</v>
      </c>
      <c r="Z2702" s="190" t="e">
        <f t="shared" ca="1" si="588"/>
        <v>#NAME?</v>
      </c>
      <c r="AA2702" s="191">
        <f t="shared" si="589"/>
        <v>45</v>
      </c>
      <c r="AB2702" s="188">
        <f t="shared" si="598"/>
        <v>1</v>
      </c>
      <c r="AC2702" s="192">
        <f t="shared" si="585"/>
        <v>0</v>
      </c>
      <c r="AD2702" s="185"/>
    </row>
    <row r="2703" spans="1:30">
      <c r="A2703" s="184">
        <v>45366</v>
      </c>
      <c r="B2703" s="7" t="s">
        <v>81</v>
      </c>
      <c r="C2703" s="185">
        <v>2302</v>
      </c>
      <c r="D2703" s="185">
        <v>80</v>
      </c>
      <c r="E2703" s="185">
        <v>9</v>
      </c>
      <c r="F2703" s="185"/>
      <c r="G2703" s="185">
        <v>95</v>
      </c>
      <c r="H2703" s="185">
        <v>95</v>
      </c>
      <c r="I2703" s="185">
        <v>1</v>
      </c>
      <c r="J2703" s="185">
        <v>17</v>
      </c>
      <c r="K2703" s="185">
        <v>600</v>
      </c>
      <c r="L2703" s="185">
        <v>23.4</v>
      </c>
      <c r="M2703" s="186">
        <v>31.01</v>
      </c>
      <c r="N2703" s="187">
        <f>IF(Tabla2[[#This Row],[LECHE RETIRO DIA]]&lt;&gt;ISBLANK(Tabla2[[#This Row],[LECHE RETIRO DIA]]),SUM(Tabla2[[#This Row],[LECHE TANQUE DIA]:[LECHE RETIRO DIA]]),SUM(Tabla2[[#This Row],[LECHE TANQUE DIA]:[LECHE AUTOCONSUMO DIA]]))</f>
        <v>2391</v>
      </c>
      <c r="O2703" s="188">
        <f t="shared" si="590"/>
        <v>0.9627770807193643</v>
      </c>
      <c r="P2703" s="189">
        <f t="shared" si="591"/>
        <v>25.168421052631579</v>
      </c>
      <c r="Q2703" s="189">
        <f t="shared" si="592"/>
        <v>24.231578947368423</v>
      </c>
      <c r="R2703" s="189">
        <f t="shared" si="593"/>
        <v>4.7058823529411766</v>
      </c>
      <c r="S2703" s="189">
        <f t="shared" si="594"/>
        <v>3.9849999999999999</v>
      </c>
      <c r="T2703" s="189">
        <f t="shared" si="595"/>
        <v>6.3157894736842106</v>
      </c>
      <c r="U2703" s="189">
        <f t="shared" si="596"/>
        <v>102.17948717948718</v>
      </c>
      <c r="V2703" s="189">
        <f t="shared" si="597"/>
        <v>4.0598290598290605</v>
      </c>
      <c r="W2703" s="189">
        <f>IFERROR(H2703/M2703,Tabla2[[#This Row],[CARGA PRODUCCION (ANIMALES/HA)]])</f>
        <v>3.0635278942276685</v>
      </c>
      <c r="X2703" s="190">
        <f t="shared" si="586"/>
        <v>2024</v>
      </c>
      <c r="Y2703" s="190">
        <f t="shared" si="587"/>
        <v>3</v>
      </c>
      <c r="Z2703" s="190" t="e">
        <f t="shared" ca="1" si="588"/>
        <v>#NAME?</v>
      </c>
      <c r="AA2703" s="191">
        <f t="shared" si="589"/>
        <v>95</v>
      </c>
      <c r="AB2703" s="188">
        <f t="shared" si="598"/>
        <v>1</v>
      </c>
      <c r="AC2703" s="192">
        <f t="shared" si="585"/>
        <v>0</v>
      </c>
      <c r="AD2703" s="185"/>
    </row>
    <row r="2704" spans="1:30">
      <c r="A2704" s="184">
        <v>45366</v>
      </c>
      <c r="B2704" s="7" t="s">
        <v>83</v>
      </c>
      <c r="C2704" s="185">
        <v>1865</v>
      </c>
      <c r="D2704" s="185">
        <v>100</v>
      </c>
      <c r="E2704" s="185">
        <v>9</v>
      </c>
      <c r="F2704" s="185"/>
      <c r="G2704" s="185">
        <v>104</v>
      </c>
      <c r="H2704" s="185">
        <v>121</v>
      </c>
      <c r="I2704" s="185">
        <v>0</v>
      </c>
      <c r="J2704" s="185">
        <v>30</v>
      </c>
      <c r="K2704" s="185">
        <v>680</v>
      </c>
      <c r="L2704" s="185">
        <v>29.8</v>
      </c>
      <c r="M2704" s="186">
        <v>36.590000000000003</v>
      </c>
      <c r="N2704" s="187">
        <f>IF(Tabla2[[#This Row],[LECHE RETIRO DIA]]&lt;&gt;ISBLANK(Tabla2[[#This Row],[LECHE RETIRO DIA]]),SUM(Tabla2[[#This Row],[LECHE TANQUE DIA]:[LECHE RETIRO DIA]]),SUM(Tabla2[[#This Row],[LECHE TANQUE DIA]:[LECHE AUTOCONSUMO DIA]]))</f>
        <v>1974</v>
      </c>
      <c r="O2704" s="188">
        <f t="shared" si="590"/>
        <v>0.94478216818642347</v>
      </c>
      <c r="P2704" s="189">
        <f t="shared" si="591"/>
        <v>18.98076923076923</v>
      </c>
      <c r="Q2704" s="189">
        <f t="shared" si="592"/>
        <v>17.932692307692307</v>
      </c>
      <c r="R2704" s="189">
        <f t="shared" si="593"/>
        <v>3.3333333333333335</v>
      </c>
      <c r="S2704" s="189">
        <f t="shared" si="594"/>
        <v>2.9029411764705881</v>
      </c>
      <c r="T2704" s="189">
        <f t="shared" si="595"/>
        <v>6.5384615384615383</v>
      </c>
      <c r="U2704" s="189">
        <f t="shared" si="596"/>
        <v>66.241610738255034</v>
      </c>
      <c r="V2704" s="189">
        <f t="shared" si="597"/>
        <v>3.4899328859060401</v>
      </c>
      <c r="W2704" s="189">
        <f>IFERROR(H2704/M2704,Tabla2[[#This Row],[CARGA PRODUCCION (ANIMALES/HA)]])</f>
        <v>3.3069144575020495</v>
      </c>
      <c r="X2704" s="190">
        <f t="shared" si="586"/>
        <v>2024</v>
      </c>
      <c r="Y2704" s="190">
        <f t="shared" si="587"/>
        <v>3</v>
      </c>
      <c r="Z2704" s="190" t="e">
        <f t="shared" ca="1" si="588"/>
        <v>#NAME?</v>
      </c>
      <c r="AA2704" s="191">
        <f t="shared" si="589"/>
        <v>121</v>
      </c>
      <c r="AB2704" s="188">
        <f t="shared" si="598"/>
        <v>0.85950413223140498</v>
      </c>
      <c r="AC2704" s="192">
        <f t="shared" si="585"/>
        <v>0.14049586776859502</v>
      </c>
      <c r="AD2704" s="185"/>
    </row>
    <row r="2705" spans="1:30">
      <c r="A2705" s="184">
        <v>45366</v>
      </c>
      <c r="B2705" s="7" t="s">
        <v>85</v>
      </c>
      <c r="C2705" s="185">
        <v>2060</v>
      </c>
      <c r="D2705" s="185">
        <v>60</v>
      </c>
      <c r="E2705" s="185">
        <v>9</v>
      </c>
      <c r="F2705" s="185"/>
      <c r="G2705" s="185">
        <v>98</v>
      </c>
      <c r="H2705" s="185">
        <v>117</v>
      </c>
      <c r="I2705" s="185">
        <v>0</v>
      </c>
      <c r="J2705" s="185">
        <v>12</v>
      </c>
      <c r="K2705" s="185">
        <v>480</v>
      </c>
      <c r="L2705" s="185">
        <v>26.01</v>
      </c>
      <c r="M2705" s="186">
        <v>34.119999999999997</v>
      </c>
      <c r="N2705" s="187">
        <f>IF(Tabla2[[#This Row],[LECHE RETIRO DIA]]&lt;&gt;ISBLANK(Tabla2[[#This Row],[LECHE RETIRO DIA]]),SUM(Tabla2[[#This Row],[LECHE TANQUE DIA]:[LECHE RETIRO DIA]]),SUM(Tabla2[[#This Row],[LECHE TANQUE DIA]:[LECHE AUTOCONSUMO DIA]]))</f>
        <v>2129</v>
      </c>
      <c r="O2705" s="188">
        <f t="shared" si="590"/>
        <v>0.96759041803663692</v>
      </c>
      <c r="P2705" s="189">
        <f t="shared" si="591"/>
        <v>21.724489795918366</v>
      </c>
      <c r="Q2705" s="189">
        <f t="shared" si="592"/>
        <v>21.020408163265305</v>
      </c>
      <c r="R2705" s="189">
        <f t="shared" si="593"/>
        <v>5</v>
      </c>
      <c r="S2705" s="189">
        <f t="shared" si="594"/>
        <v>4.4354166666666668</v>
      </c>
      <c r="T2705" s="189">
        <f t="shared" si="595"/>
        <v>4.8979591836734695</v>
      </c>
      <c r="U2705" s="189">
        <f t="shared" si="596"/>
        <v>81.853133410226832</v>
      </c>
      <c r="V2705" s="189">
        <f t="shared" si="597"/>
        <v>3.7677816224529024</v>
      </c>
      <c r="W2705" s="189">
        <f>IFERROR(H2705/M2705,Tabla2[[#This Row],[CARGA PRODUCCION (ANIMALES/HA)]])</f>
        <v>3.4290738569753811</v>
      </c>
      <c r="X2705" s="190">
        <f t="shared" si="586"/>
        <v>2024</v>
      </c>
      <c r="Y2705" s="190">
        <f t="shared" si="587"/>
        <v>3</v>
      </c>
      <c r="Z2705" s="190" t="e">
        <f t="shared" ca="1" si="588"/>
        <v>#NAME?</v>
      </c>
      <c r="AA2705" s="191">
        <f t="shared" si="589"/>
        <v>117</v>
      </c>
      <c r="AB2705" s="188">
        <f t="shared" si="598"/>
        <v>0.83760683760683763</v>
      </c>
      <c r="AC2705" s="192">
        <f t="shared" si="585"/>
        <v>0.16239316239316237</v>
      </c>
      <c r="AD2705" s="185"/>
    </row>
    <row r="2706" spans="1:30">
      <c r="A2706" s="184">
        <v>45366</v>
      </c>
      <c r="B2706" s="7" t="s">
        <v>88</v>
      </c>
      <c r="C2706" s="185">
        <v>727</v>
      </c>
      <c r="D2706" s="185">
        <v>40</v>
      </c>
      <c r="E2706" s="185">
        <v>5</v>
      </c>
      <c r="F2706" s="185"/>
      <c r="G2706" s="185">
        <v>45</v>
      </c>
      <c r="H2706" s="185">
        <v>45</v>
      </c>
      <c r="I2706" s="185">
        <v>0</v>
      </c>
      <c r="J2706" s="185">
        <v>9</v>
      </c>
      <c r="K2706" s="185">
        <v>180</v>
      </c>
      <c r="L2706" s="185">
        <v>14</v>
      </c>
      <c r="M2706" s="186">
        <v>15</v>
      </c>
      <c r="N2706" s="187">
        <f>IF(Tabla2[[#This Row],[LECHE RETIRO DIA]]&lt;&gt;ISBLANK(Tabla2[[#This Row],[LECHE RETIRO DIA]]),SUM(Tabla2[[#This Row],[LECHE TANQUE DIA]:[LECHE RETIRO DIA]]),SUM(Tabla2[[#This Row],[LECHE TANQUE DIA]:[LECHE AUTOCONSUMO DIA]]))</f>
        <v>772</v>
      </c>
      <c r="O2706" s="188">
        <f t="shared" si="590"/>
        <v>0.94170984455958551</v>
      </c>
      <c r="P2706" s="189">
        <f t="shared" si="591"/>
        <v>17.155555555555555</v>
      </c>
      <c r="Q2706" s="189">
        <f t="shared" si="592"/>
        <v>16.155555555555555</v>
      </c>
      <c r="R2706" s="189">
        <f t="shared" si="593"/>
        <v>4.4444444444444446</v>
      </c>
      <c r="S2706" s="189">
        <f t="shared" si="594"/>
        <v>4.2888888888888888</v>
      </c>
      <c r="T2706" s="189">
        <f t="shared" si="595"/>
        <v>4</v>
      </c>
      <c r="U2706" s="189">
        <f t="shared" si="596"/>
        <v>55.142857142857146</v>
      </c>
      <c r="V2706" s="189">
        <f t="shared" si="597"/>
        <v>3.2142857142857144</v>
      </c>
      <c r="W2706" s="189">
        <f>IFERROR(H2706/M2706,Tabla2[[#This Row],[CARGA PRODUCCION (ANIMALES/HA)]])</f>
        <v>3</v>
      </c>
      <c r="X2706" s="190">
        <f t="shared" si="586"/>
        <v>2024</v>
      </c>
      <c r="Y2706" s="190">
        <f t="shared" si="587"/>
        <v>3</v>
      </c>
      <c r="Z2706" s="190" t="e">
        <f t="shared" ca="1" si="588"/>
        <v>#NAME?</v>
      </c>
      <c r="AA2706" s="191">
        <f t="shared" si="589"/>
        <v>45</v>
      </c>
      <c r="AB2706" s="188">
        <f t="shared" si="598"/>
        <v>1</v>
      </c>
      <c r="AC2706" s="192">
        <f t="shared" si="585"/>
        <v>0</v>
      </c>
      <c r="AD2706" s="185"/>
    </row>
    <row r="2707" spans="1:30">
      <c r="A2707" s="184">
        <v>45367</v>
      </c>
      <c r="B2707" s="7" t="s">
        <v>81</v>
      </c>
      <c r="C2707" s="185">
        <v>2279</v>
      </c>
      <c r="D2707" s="185">
        <v>80</v>
      </c>
      <c r="E2707" s="185">
        <v>9</v>
      </c>
      <c r="F2707" s="185"/>
      <c r="G2707" s="185">
        <v>95</v>
      </c>
      <c r="H2707" s="185">
        <v>95</v>
      </c>
      <c r="I2707" s="185">
        <v>1</v>
      </c>
      <c r="J2707" s="185">
        <v>17</v>
      </c>
      <c r="K2707" s="185">
        <v>600</v>
      </c>
      <c r="L2707" s="185">
        <v>23.4</v>
      </c>
      <c r="M2707" s="186">
        <v>31.01</v>
      </c>
      <c r="N2707" s="187">
        <f>IF(Tabla2[[#This Row],[LECHE RETIRO DIA]]&lt;&gt;ISBLANK(Tabla2[[#This Row],[LECHE RETIRO DIA]]),SUM(Tabla2[[#This Row],[LECHE TANQUE DIA]:[LECHE RETIRO DIA]]),SUM(Tabla2[[#This Row],[LECHE TANQUE DIA]:[LECHE AUTOCONSUMO DIA]]))</f>
        <v>2368</v>
      </c>
      <c r="O2707" s="188">
        <f t="shared" si="590"/>
        <v>0.96241554054054057</v>
      </c>
      <c r="P2707" s="189">
        <f t="shared" si="591"/>
        <v>24.926315789473684</v>
      </c>
      <c r="Q2707" s="189">
        <f t="shared" si="592"/>
        <v>23.989473684210527</v>
      </c>
      <c r="R2707" s="189">
        <f t="shared" si="593"/>
        <v>4.7058823529411766</v>
      </c>
      <c r="S2707" s="189">
        <f t="shared" si="594"/>
        <v>3.9466666666666668</v>
      </c>
      <c r="T2707" s="189">
        <f t="shared" si="595"/>
        <v>6.3157894736842106</v>
      </c>
      <c r="U2707" s="189">
        <f t="shared" si="596"/>
        <v>101.19658119658121</v>
      </c>
      <c r="V2707" s="189">
        <f t="shared" si="597"/>
        <v>4.0598290598290605</v>
      </c>
      <c r="W2707" s="189">
        <f>IFERROR(H2707/M2707,Tabla2[[#This Row],[CARGA PRODUCCION (ANIMALES/HA)]])</f>
        <v>3.0635278942276685</v>
      </c>
      <c r="X2707" s="190">
        <f t="shared" si="586"/>
        <v>2024</v>
      </c>
      <c r="Y2707" s="190">
        <f t="shared" si="587"/>
        <v>3</v>
      </c>
      <c r="Z2707" s="190" t="e">
        <f t="shared" ca="1" si="588"/>
        <v>#NAME?</v>
      </c>
      <c r="AA2707" s="191">
        <f t="shared" si="589"/>
        <v>95</v>
      </c>
      <c r="AB2707" s="188">
        <f t="shared" si="598"/>
        <v>1</v>
      </c>
      <c r="AC2707" s="192">
        <f t="shared" si="585"/>
        <v>0</v>
      </c>
      <c r="AD2707" s="185"/>
    </row>
    <row r="2708" spans="1:30">
      <c r="A2708" s="184">
        <v>45367</v>
      </c>
      <c r="B2708" s="7" t="s">
        <v>83</v>
      </c>
      <c r="C2708" s="185">
        <v>2067</v>
      </c>
      <c r="D2708" s="185">
        <v>100</v>
      </c>
      <c r="E2708" s="185">
        <v>9</v>
      </c>
      <c r="F2708" s="185"/>
      <c r="G2708" s="185">
        <v>105</v>
      </c>
      <c r="H2708" s="185">
        <v>121</v>
      </c>
      <c r="I2708" s="185">
        <v>0</v>
      </c>
      <c r="J2708" s="185">
        <v>30</v>
      </c>
      <c r="K2708" s="185">
        <v>680</v>
      </c>
      <c r="L2708" s="185">
        <v>29.8</v>
      </c>
      <c r="M2708" s="186">
        <v>36.590000000000003</v>
      </c>
      <c r="N2708" s="187">
        <f>IF(Tabla2[[#This Row],[LECHE RETIRO DIA]]&lt;&gt;ISBLANK(Tabla2[[#This Row],[LECHE RETIRO DIA]]),SUM(Tabla2[[#This Row],[LECHE TANQUE DIA]:[LECHE RETIRO DIA]]),SUM(Tabla2[[#This Row],[LECHE TANQUE DIA]:[LECHE AUTOCONSUMO DIA]]))</f>
        <v>2176</v>
      </c>
      <c r="O2708" s="188">
        <f t="shared" si="590"/>
        <v>0.94990808823529416</v>
      </c>
      <c r="P2708" s="189">
        <f t="shared" si="591"/>
        <v>20.723809523809525</v>
      </c>
      <c r="Q2708" s="189">
        <f t="shared" si="592"/>
        <v>19.685714285714287</v>
      </c>
      <c r="R2708" s="189">
        <f t="shared" si="593"/>
        <v>3.3333333333333335</v>
      </c>
      <c r="S2708" s="189">
        <f t="shared" si="594"/>
        <v>3.2</v>
      </c>
      <c r="T2708" s="189">
        <f t="shared" si="595"/>
        <v>6.4761904761904763</v>
      </c>
      <c r="U2708" s="189">
        <f t="shared" si="596"/>
        <v>73.020134228187914</v>
      </c>
      <c r="V2708" s="189">
        <f t="shared" si="597"/>
        <v>3.523489932885906</v>
      </c>
      <c r="W2708" s="189">
        <f>IFERROR(H2708/M2708,Tabla2[[#This Row],[CARGA PRODUCCION (ANIMALES/HA)]])</f>
        <v>3.3069144575020495</v>
      </c>
      <c r="X2708" s="190">
        <f t="shared" si="586"/>
        <v>2024</v>
      </c>
      <c r="Y2708" s="190">
        <f t="shared" si="587"/>
        <v>3</v>
      </c>
      <c r="Z2708" s="190" t="e">
        <f t="shared" ca="1" si="588"/>
        <v>#NAME?</v>
      </c>
      <c r="AA2708" s="191">
        <f t="shared" si="589"/>
        <v>121</v>
      </c>
      <c r="AB2708" s="188">
        <f t="shared" si="598"/>
        <v>0.86776859504132231</v>
      </c>
      <c r="AC2708" s="192">
        <f t="shared" si="585"/>
        <v>0.13223140495867769</v>
      </c>
      <c r="AD2708" s="185"/>
    </row>
    <row r="2709" spans="1:30">
      <c r="A2709" s="184">
        <v>45367</v>
      </c>
      <c r="B2709" s="7" t="s">
        <v>85</v>
      </c>
      <c r="C2709" s="185">
        <v>1986</v>
      </c>
      <c r="D2709" s="185">
        <v>60</v>
      </c>
      <c r="E2709" s="185">
        <v>9</v>
      </c>
      <c r="F2709" s="185"/>
      <c r="G2709" s="185">
        <v>98</v>
      </c>
      <c r="H2709" s="185">
        <v>117</v>
      </c>
      <c r="I2709" s="185">
        <v>0</v>
      </c>
      <c r="J2709" s="185">
        <v>12</v>
      </c>
      <c r="K2709" s="185">
        <v>480</v>
      </c>
      <c r="L2709" s="185">
        <v>26.01</v>
      </c>
      <c r="M2709" s="186">
        <v>34.119999999999997</v>
      </c>
      <c r="N2709" s="187">
        <f>IF(Tabla2[[#This Row],[LECHE RETIRO DIA]]&lt;&gt;ISBLANK(Tabla2[[#This Row],[LECHE RETIRO DIA]]),SUM(Tabla2[[#This Row],[LECHE TANQUE DIA]:[LECHE RETIRO DIA]]),SUM(Tabla2[[#This Row],[LECHE TANQUE DIA]:[LECHE AUTOCONSUMO DIA]]))</f>
        <v>2055</v>
      </c>
      <c r="O2709" s="188">
        <f t="shared" si="590"/>
        <v>0.9664233576642336</v>
      </c>
      <c r="P2709" s="189">
        <f t="shared" si="591"/>
        <v>20.969387755102041</v>
      </c>
      <c r="Q2709" s="189">
        <f t="shared" si="592"/>
        <v>20.26530612244898</v>
      </c>
      <c r="R2709" s="189">
        <f t="shared" si="593"/>
        <v>5</v>
      </c>
      <c r="S2709" s="189">
        <f t="shared" si="594"/>
        <v>4.28125</v>
      </c>
      <c r="T2709" s="189">
        <f t="shared" si="595"/>
        <v>4.8979591836734695</v>
      </c>
      <c r="U2709" s="189">
        <f t="shared" si="596"/>
        <v>79.008073817762394</v>
      </c>
      <c r="V2709" s="189">
        <f t="shared" si="597"/>
        <v>3.7677816224529024</v>
      </c>
      <c r="W2709" s="189">
        <f>IFERROR(H2709/M2709,Tabla2[[#This Row],[CARGA PRODUCCION (ANIMALES/HA)]])</f>
        <v>3.4290738569753811</v>
      </c>
      <c r="X2709" s="190">
        <f t="shared" si="586"/>
        <v>2024</v>
      </c>
      <c r="Y2709" s="190">
        <f t="shared" si="587"/>
        <v>3</v>
      </c>
      <c r="Z2709" s="190" t="e">
        <f t="shared" ca="1" si="588"/>
        <v>#NAME?</v>
      </c>
      <c r="AA2709" s="191">
        <f t="shared" si="589"/>
        <v>117</v>
      </c>
      <c r="AB2709" s="188">
        <f t="shared" si="598"/>
        <v>0.83760683760683763</v>
      </c>
      <c r="AC2709" s="192">
        <f t="shared" si="585"/>
        <v>0.16239316239316237</v>
      </c>
      <c r="AD2709" s="185"/>
    </row>
    <row r="2710" spans="1:30">
      <c r="A2710" s="184">
        <v>45367</v>
      </c>
      <c r="B2710" s="7" t="s">
        <v>88</v>
      </c>
      <c r="C2710" s="185">
        <v>786</v>
      </c>
      <c r="D2710" s="185">
        <v>40</v>
      </c>
      <c r="E2710" s="185">
        <v>5</v>
      </c>
      <c r="F2710" s="185"/>
      <c r="G2710" s="185">
        <v>45</v>
      </c>
      <c r="H2710" s="185">
        <v>45</v>
      </c>
      <c r="I2710" s="185">
        <v>0</v>
      </c>
      <c r="J2710" s="185">
        <v>9</v>
      </c>
      <c r="K2710" s="185">
        <v>180</v>
      </c>
      <c r="L2710" s="185">
        <v>14</v>
      </c>
      <c r="M2710" s="186">
        <v>15</v>
      </c>
      <c r="N2710" s="187">
        <f>IF(Tabla2[[#This Row],[LECHE RETIRO DIA]]&lt;&gt;ISBLANK(Tabla2[[#This Row],[LECHE RETIRO DIA]]),SUM(Tabla2[[#This Row],[LECHE TANQUE DIA]:[LECHE RETIRO DIA]]),SUM(Tabla2[[#This Row],[LECHE TANQUE DIA]:[LECHE AUTOCONSUMO DIA]]))</f>
        <v>831</v>
      </c>
      <c r="O2710" s="188">
        <f t="shared" si="590"/>
        <v>0.94584837545126355</v>
      </c>
      <c r="P2710" s="189">
        <f t="shared" si="591"/>
        <v>18.466666666666665</v>
      </c>
      <c r="Q2710" s="189">
        <f t="shared" si="592"/>
        <v>17.466666666666665</v>
      </c>
      <c r="R2710" s="189">
        <f t="shared" si="593"/>
        <v>4.4444444444444446</v>
      </c>
      <c r="S2710" s="189">
        <f t="shared" si="594"/>
        <v>4.6166666666666663</v>
      </c>
      <c r="T2710" s="189">
        <f t="shared" si="595"/>
        <v>4</v>
      </c>
      <c r="U2710" s="189">
        <f t="shared" si="596"/>
        <v>59.357142857142854</v>
      </c>
      <c r="V2710" s="189">
        <f t="shared" si="597"/>
        <v>3.2142857142857144</v>
      </c>
      <c r="W2710" s="189">
        <f>IFERROR(H2710/M2710,Tabla2[[#This Row],[CARGA PRODUCCION (ANIMALES/HA)]])</f>
        <v>3</v>
      </c>
      <c r="X2710" s="190">
        <f t="shared" si="586"/>
        <v>2024</v>
      </c>
      <c r="Y2710" s="190">
        <f t="shared" si="587"/>
        <v>3</v>
      </c>
      <c r="Z2710" s="190" t="e">
        <f t="shared" ca="1" si="588"/>
        <v>#NAME?</v>
      </c>
      <c r="AA2710" s="191">
        <f t="shared" si="589"/>
        <v>45</v>
      </c>
      <c r="AB2710" s="188">
        <f t="shared" si="598"/>
        <v>1</v>
      </c>
      <c r="AC2710" s="192">
        <f t="shared" ref="AC2710:AC2773" si="599">IFERROR(1-AB2710,"")</f>
        <v>0</v>
      </c>
      <c r="AD2710" s="185"/>
    </row>
    <row r="2711" spans="1:30">
      <c r="A2711" s="184">
        <v>45368</v>
      </c>
      <c r="B2711" s="7" t="s">
        <v>81</v>
      </c>
      <c r="C2711" s="185">
        <v>2279</v>
      </c>
      <c r="D2711" s="185">
        <v>80</v>
      </c>
      <c r="E2711" s="185">
        <v>9</v>
      </c>
      <c r="F2711" s="185"/>
      <c r="G2711" s="185">
        <v>97</v>
      </c>
      <c r="H2711" s="185">
        <v>97</v>
      </c>
      <c r="I2711" s="185">
        <v>0</v>
      </c>
      <c r="J2711" s="185">
        <v>17</v>
      </c>
      <c r="K2711" s="185">
        <v>600</v>
      </c>
      <c r="L2711" s="185">
        <v>23.4</v>
      </c>
      <c r="M2711" s="186">
        <v>31.01</v>
      </c>
      <c r="N2711" s="187">
        <f>IF(Tabla2[[#This Row],[LECHE RETIRO DIA]]&lt;&gt;ISBLANK(Tabla2[[#This Row],[LECHE RETIRO DIA]]),SUM(Tabla2[[#This Row],[LECHE TANQUE DIA]:[LECHE RETIRO DIA]]),SUM(Tabla2[[#This Row],[LECHE TANQUE DIA]:[LECHE AUTOCONSUMO DIA]]))</f>
        <v>2368</v>
      </c>
      <c r="O2711" s="188">
        <f t="shared" si="590"/>
        <v>0.96241554054054057</v>
      </c>
      <c r="P2711" s="189">
        <f t="shared" si="591"/>
        <v>24.412371134020617</v>
      </c>
      <c r="Q2711" s="189">
        <f t="shared" si="592"/>
        <v>23.494845360824741</v>
      </c>
      <c r="R2711" s="189">
        <f t="shared" si="593"/>
        <v>4.7058823529411766</v>
      </c>
      <c r="S2711" s="189">
        <f t="shared" si="594"/>
        <v>3.9466666666666668</v>
      </c>
      <c r="T2711" s="189">
        <f t="shared" si="595"/>
        <v>6.1855670103092786</v>
      </c>
      <c r="U2711" s="189">
        <f t="shared" si="596"/>
        <v>101.19658119658121</v>
      </c>
      <c r="V2711" s="189">
        <f t="shared" si="597"/>
        <v>4.1452991452991457</v>
      </c>
      <c r="W2711" s="189">
        <f>IFERROR(H2711/M2711,Tabla2[[#This Row],[CARGA PRODUCCION (ANIMALES/HA)]])</f>
        <v>3.1280232183166721</v>
      </c>
      <c r="X2711" s="190">
        <f t="shared" si="586"/>
        <v>2024</v>
      </c>
      <c r="Y2711" s="190">
        <f t="shared" si="587"/>
        <v>3</v>
      </c>
      <c r="Z2711" s="190" t="e">
        <f t="shared" ca="1" si="588"/>
        <v>#NAME?</v>
      </c>
      <c r="AA2711" s="191">
        <f t="shared" si="589"/>
        <v>97</v>
      </c>
      <c r="AB2711" s="188">
        <f t="shared" si="598"/>
        <v>1</v>
      </c>
      <c r="AC2711" s="192">
        <f t="shared" si="599"/>
        <v>0</v>
      </c>
      <c r="AD2711" s="185"/>
    </row>
    <row r="2712" spans="1:30">
      <c r="A2712" s="184">
        <v>45368</v>
      </c>
      <c r="B2712" s="7" t="s">
        <v>83</v>
      </c>
      <c r="C2712" s="185">
        <v>2010</v>
      </c>
      <c r="D2712" s="185">
        <v>100</v>
      </c>
      <c r="E2712" s="185">
        <v>9</v>
      </c>
      <c r="F2712" s="185"/>
      <c r="G2712" s="185">
        <v>105</v>
      </c>
      <c r="H2712" s="185">
        <v>121</v>
      </c>
      <c r="I2712" s="185">
        <v>0</v>
      </c>
      <c r="J2712" s="185">
        <v>30</v>
      </c>
      <c r="K2712" s="185">
        <v>680</v>
      </c>
      <c r="L2712" s="185">
        <v>29.8</v>
      </c>
      <c r="M2712" s="186">
        <v>36.590000000000003</v>
      </c>
      <c r="N2712" s="187">
        <f>IF(Tabla2[[#This Row],[LECHE RETIRO DIA]]&lt;&gt;ISBLANK(Tabla2[[#This Row],[LECHE RETIRO DIA]]),SUM(Tabla2[[#This Row],[LECHE TANQUE DIA]:[LECHE RETIRO DIA]]),SUM(Tabla2[[#This Row],[LECHE TANQUE DIA]:[LECHE AUTOCONSUMO DIA]]))</f>
        <v>2119</v>
      </c>
      <c r="O2712" s="188">
        <f t="shared" si="590"/>
        <v>0.94856064181217559</v>
      </c>
      <c r="P2712" s="189">
        <f t="shared" si="591"/>
        <v>20.18095238095238</v>
      </c>
      <c r="Q2712" s="189">
        <f t="shared" si="592"/>
        <v>19.142857142857142</v>
      </c>
      <c r="R2712" s="189">
        <f t="shared" si="593"/>
        <v>3.3333333333333335</v>
      </c>
      <c r="S2712" s="189">
        <f t="shared" si="594"/>
        <v>3.1161764705882353</v>
      </c>
      <c r="T2712" s="189">
        <f t="shared" si="595"/>
        <v>6.4761904761904763</v>
      </c>
      <c r="U2712" s="189">
        <f t="shared" si="596"/>
        <v>71.107382550335572</v>
      </c>
      <c r="V2712" s="189">
        <f t="shared" si="597"/>
        <v>3.523489932885906</v>
      </c>
      <c r="W2712" s="189">
        <f>IFERROR(H2712/M2712,Tabla2[[#This Row],[CARGA PRODUCCION (ANIMALES/HA)]])</f>
        <v>3.3069144575020495</v>
      </c>
      <c r="X2712" s="190">
        <f t="shared" si="586"/>
        <v>2024</v>
      </c>
      <c r="Y2712" s="190">
        <f t="shared" si="587"/>
        <v>3</v>
      </c>
      <c r="Z2712" s="190" t="e">
        <f t="shared" ca="1" si="588"/>
        <v>#NAME?</v>
      </c>
      <c r="AA2712" s="191">
        <f t="shared" si="589"/>
        <v>121</v>
      </c>
      <c r="AB2712" s="188">
        <f t="shared" si="598"/>
        <v>0.86776859504132231</v>
      </c>
      <c r="AC2712" s="192">
        <f t="shared" si="599"/>
        <v>0.13223140495867769</v>
      </c>
      <c r="AD2712" s="185"/>
    </row>
    <row r="2713" spans="1:30">
      <c r="A2713" s="184">
        <v>45368</v>
      </c>
      <c r="B2713" s="7" t="s">
        <v>85</v>
      </c>
      <c r="C2713" s="185">
        <v>2052</v>
      </c>
      <c r="D2713" s="185">
        <v>60</v>
      </c>
      <c r="E2713" s="185">
        <v>9</v>
      </c>
      <c r="F2713" s="185"/>
      <c r="G2713" s="185">
        <v>98</v>
      </c>
      <c r="H2713" s="185">
        <v>117</v>
      </c>
      <c r="I2713" s="185">
        <v>0</v>
      </c>
      <c r="J2713" s="185">
        <v>12</v>
      </c>
      <c r="K2713" s="185">
        <v>480</v>
      </c>
      <c r="L2713" s="185">
        <v>26.01</v>
      </c>
      <c r="M2713" s="186">
        <v>34.119999999999997</v>
      </c>
      <c r="N2713" s="187">
        <f>IF(Tabla2[[#This Row],[LECHE RETIRO DIA]]&lt;&gt;ISBLANK(Tabla2[[#This Row],[LECHE RETIRO DIA]]),SUM(Tabla2[[#This Row],[LECHE TANQUE DIA]:[LECHE RETIRO DIA]]),SUM(Tabla2[[#This Row],[LECHE TANQUE DIA]:[LECHE AUTOCONSUMO DIA]]))</f>
        <v>2121</v>
      </c>
      <c r="O2713" s="188">
        <f t="shared" si="590"/>
        <v>0.96746817538896746</v>
      </c>
      <c r="P2713" s="189">
        <f t="shared" si="591"/>
        <v>21.642857142857142</v>
      </c>
      <c r="Q2713" s="189">
        <f t="shared" si="592"/>
        <v>20.938775510204081</v>
      </c>
      <c r="R2713" s="189">
        <f t="shared" si="593"/>
        <v>5</v>
      </c>
      <c r="S2713" s="189">
        <f t="shared" si="594"/>
        <v>4.4187500000000002</v>
      </c>
      <c r="T2713" s="189">
        <f t="shared" si="595"/>
        <v>4.8979591836734695</v>
      </c>
      <c r="U2713" s="189">
        <f t="shared" si="596"/>
        <v>81.545559400230673</v>
      </c>
      <c r="V2713" s="189">
        <f t="shared" si="597"/>
        <v>3.7677816224529024</v>
      </c>
      <c r="W2713" s="189">
        <f>IFERROR(H2713/M2713,Tabla2[[#This Row],[CARGA PRODUCCION (ANIMALES/HA)]])</f>
        <v>3.4290738569753811</v>
      </c>
      <c r="X2713" s="190">
        <f t="shared" si="586"/>
        <v>2024</v>
      </c>
      <c r="Y2713" s="190">
        <f t="shared" si="587"/>
        <v>3</v>
      </c>
      <c r="Z2713" s="190" t="e">
        <f t="shared" ca="1" si="588"/>
        <v>#NAME?</v>
      </c>
      <c r="AA2713" s="191">
        <f t="shared" si="589"/>
        <v>117</v>
      </c>
      <c r="AB2713" s="188">
        <f t="shared" si="598"/>
        <v>0.83760683760683763</v>
      </c>
      <c r="AC2713" s="192">
        <f t="shared" si="599"/>
        <v>0.16239316239316237</v>
      </c>
      <c r="AD2713" s="185"/>
    </row>
    <row r="2714" spans="1:30">
      <c r="A2714" s="184">
        <v>45368</v>
      </c>
      <c r="B2714" s="7" t="s">
        <v>88</v>
      </c>
      <c r="C2714" s="185">
        <v>702</v>
      </c>
      <c r="D2714" s="185">
        <v>40</v>
      </c>
      <c r="E2714" s="185">
        <v>5</v>
      </c>
      <c r="F2714" s="185"/>
      <c r="G2714" s="185">
        <v>45</v>
      </c>
      <c r="H2714" s="185">
        <v>45</v>
      </c>
      <c r="I2714" s="185">
        <v>0</v>
      </c>
      <c r="J2714" s="185">
        <v>9</v>
      </c>
      <c r="K2714" s="185">
        <v>180</v>
      </c>
      <c r="L2714" s="185">
        <v>14</v>
      </c>
      <c r="M2714" s="186">
        <v>15</v>
      </c>
      <c r="N2714" s="187">
        <f>IF(Tabla2[[#This Row],[LECHE RETIRO DIA]]&lt;&gt;ISBLANK(Tabla2[[#This Row],[LECHE RETIRO DIA]]),SUM(Tabla2[[#This Row],[LECHE TANQUE DIA]:[LECHE RETIRO DIA]]),SUM(Tabla2[[#This Row],[LECHE TANQUE DIA]:[LECHE AUTOCONSUMO DIA]]))</f>
        <v>747</v>
      </c>
      <c r="O2714" s="188">
        <f t="shared" si="590"/>
        <v>0.93975903614457834</v>
      </c>
      <c r="P2714" s="189">
        <f t="shared" si="591"/>
        <v>16.600000000000001</v>
      </c>
      <c r="Q2714" s="189">
        <f t="shared" si="592"/>
        <v>15.6</v>
      </c>
      <c r="R2714" s="189">
        <f t="shared" si="593"/>
        <v>4.4444444444444446</v>
      </c>
      <c r="S2714" s="189">
        <f t="shared" si="594"/>
        <v>4.1500000000000004</v>
      </c>
      <c r="T2714" s="189">
        <f t="shared" si="595"/>
        <v>4</v>
      </c>
      <c r="U2714" s="189">
        <f t="shared" si="596"/>
        <v>53.357142857142854</v>
      </c>
      <c r="V2714" s="189">
        <f t="shared" si="597"/>
        <v>3.2142857142857144</v>
      </c>
      <c r="W2714" s="189">
        <f>IFERROR(H2714/M2714,Tabla2[[#This Row],[CARGA PRODUCCION (ANIMALES/HA)]])</f>
        <v>3</v>
      </c>
      <c r="X2714" s="190">
        <f t="shared" si="586"/>
        <v>2024</v>
      </c>
      <c r="Y2714" s="190">
        <f t="shared" si="587"/>
        <v>3</v>
      </c>
      <c r="Z2714" s="190" t="e">
        <f t="shared" ca="1" si="588"/>
        <v>#NAME?</v>
      </c>
      <c r="AA2714" s="191">
        <f t="shared" si="589"/>
        <v>45</v>
      </c>
      <c r="AB2714" s="188">
        <f t="shared" si="598"/>
        <v>1</v>
      </c>
      <c r="AC2714" s="192">
        <f t="shared" si="599"/>
        <v>0</v>
      </c>
      <c r="AD2714" s="185"/>
    </row>
    <row r="2715" spans="1:30">
      <c r="A2715" s="184">
        <v>45369</v>
      </c>
      <c r="B2715" s="7" t="s">
        <v>81</v>
      </c>
      <c r="C2715" s="185">
        <v>2302</v>
      </c>
      <c r="D2715" s="185">
        <v>80</v>
      </c>
      <c r="E2715" s="185">
        <v>9</v>
      </c>
      <c r="F2715" s="185"/>
      <c r="G2715" s="185">
        <v>98</v>
      </c>
      <c r="H2715" s="185">
        <v>98</v>
      </c>
      <c r="I2715" s="185">
        <v>0</v>
      </c>
      <c r="J2715" s="185">
        <v>18</v>
      </c>
      <c r="K2715" s="185">
        <v>600</v>
      </c>
      <c r="L2715" s="185">
        <v>23.4</v>
      </c>
      <c r="M2715" s="186">
        <v>31.01</v>
      </c>
      <c r="N2715" s="187">
        <f>IF(Tabla2[[#This Row],[LECHE RETIRO DIA]]&lt;&gt;ISBLANK(Tabla2[[#This Row],[LECHE RETIRO DIA]]),SUM(Tabla2[[#This Row],[LECHE TANQUE DIA]:[LECHE RETIRO DIA]]),SUM(Tabla2[[#This Row],[LECHE TANQUE DIA]:[LECHE AUTOCONSUMO DIA]]))</f>
        <v>2391</v>
      </c>
      <c r="O2715" s="188">
        <f t="shared" si="590"/>
        <v>0.9627770807193643</v>
      </c>
      <c r="P2715" s="189">
        <f t="shared" si="591"/>
        <v>24.397959183673468</v>
      </c>
      <c r="Q2715" s="189">
        <f t="shared" si="592"/>
        <v>23.489795918367346</v>
      </c>
      <c r="R2715" s="189">
        <f t="shared" si="593"/>
        <v>4.4444444444444446</v>
      </c>
      <c r="S2715" s="189">
        <f t="shared" si="594"/>
        <v>3.9849999999999999</v>
      </c>
      <c r="T2715" s="189">
        <f t="shared" si="595"/>
        <v>6.1224489795918364</v>
      </c>
      <c r="U2715" s="189">
        <f t="shared" si="596"/>
        <v>102.17948717948718</v>
      </c>
      <c r="V2715" s="189">
        <f t="shared" si="597"/>
        <v>4.1880341880341883</v>
      </c>
      <c r="W2715" s="189">
        <f>IFERROR(H2715/M2715,Tabla2[[#This Row],[CARGA PRODUCCION (ANIMALES/HA)]])</f>
        <v>3.1602708803611739</v>
      </c>
      <c r="X2715" s="190">
        <f t="shared" si="586"/>
        <v>2024</v>
      </c>
      <c r="Y2715" s="190">
        <f t="shared" si="587"/>
        <v>3</v>
      </c>
      <c r="Z2715" s="190" t="e">
        <f t="shared" ca="1" si="588"/>
        <v>#NAME?</v>
      </c>
      <c r="AA2715" s="191">
        <f t="shared" si="589"/>
        <v>98</v>
      </c>
      <c r="AB2715" s="188">
        <f t="shared" si="598"/>
        <v>1</v>
      </c>
      <c r="AC2715" s="192">
        <f t="shared" si="599"/>
        <v>0</v>
      </c>
      <c r="AD2715" s="185"/>
    </row>
    <row r="2716" spans="1:30">
      <c r="A2716" s="184">
        <v>45369</v>
      </c>
      <c r="B2716" s="7" t="s">
        <v>83</v>
      </c>
      <c r="C2716" s="185">
        <v>1982</v>
      </c>
      <c r="D2716" s="185">
        <v>100</v>
      </c>
      <c r="E2716" s="185">
        <v>9</v>
      </c>
      <c r="F2716" s="185"/>
      <c r="G2716" s="185">
        <v>105</v>
      </c>
      <c r="H2716" s="185">
        <v>121</v>
      </c>
      <c r="I2716" s="185">
        <v>0</v>
      </c>
      <c r="J2716" s="185">
        <v>30</v>
      </c>
      <c r="K2716" s="185">
        <v>680</v>
      </c>
      <c r="L2716" s="185">
        <v>29.8</v>
      </c>
      <c r="M2716" s="186">
        <v>36.590000000000003</v>
      </c>
      <c r="N2716" s="187">
        <f>IF(Tabla2[[#This Row],[LECHE RETIRO DIA]]&lt;&gt;ISBLANK(Tabla2[[#This Row],[LECHE RETIRO DIA]]),SUM(Tabla2[[#This Row],[LECHE TANQUE DIA]:[LECHE RETIRO DIA]]),SUM(Tabla2[[#This Row],[LECHE TANQUE DIA]:[LECHE AUTOCONSUMO DIA]]))</f>
        <v>2091</v>
      </c>
      <c r="O2716" s="188">
        <f t="shared" si="590"/>
        <v>0.94787183165949307</v>
      </c>
      <c r="P2716" s="189">
        <f t="shared" si="591"/>
        <v>19.914285714285715</v>
      </c>
      <c r="Q2716" s="189">
        <f t="shared" si="592"/>
        <v>18.876190476190477</v>
      </c>
      <c r="R2716" s="189">
        <f t="shared" si="593"/>
        <v>3.3333333333333335</v>
      </c>
      <c r="S2716" s="189">
        <f t="shared" si="594"/>
        <v>3.0750000000000002</v>
      </c>
      <c r="T2716" s="189">
        <f t="shared" si="595"/>
        <v>6.4761904761904763</v>
      </c>
      <c r="U2716" s="189">
        <f t="shared" si="596"/>
        <v>70.167785234899327</v>
      </c>
      <c r="V2716" s="189">
        <f t="shared" si="597"/>
        <v>3.523489932885906</v>
      </c>
      <c r="W2716" s="189">
        <f>IFERROR(H2716/M2716,Tabla2[[#This Row],[CARGA PRODUCCION (ANIMALES/HA)]])</f>
        <v>3.3069144575020495</v>
      </c>
      <c r="X2716" s="190">
        <f t="shared" si="586"/>
        <v>2024</v>
      </c>
      <c r="Y2716" s="190">
        <f t="shared" si="587"/>
        <v>3</v>
      </c>
      <c r="Z2716" s="190" t="e">
        <f t="shared" ca="1" si="588"/>
        <v>#NAME?</v>
      </c>
      <c r="AA2716" s="191">
        <f t="shared" si="589"/>
        <v>121</v>
      </c>
      <c r="AB2716" s="188">
        <f t="shared" si="598"/>
        <v>0.86776859504132231</v>
      </c>
      <c r="AC2716" s="192">
        <f t="shared" si="599"/>
        <v>0.13223140495867769</v>
      </c>
      <c r="AD2716" s="185"/>
    </row>
    <row r="2717" spans="1:30">
      <c r="A2717" s="184">
        <v>45369</v>
      </c>
      <c r="B2717" s="7" t="s">
        <v>85</v>
      </c>
      <c r="C2717" s="185">
        <v>2077</v>
      </c>
      <c r="D2717" s="185">
        <v>60</v>
      </c>
      <c r="E2717" s="185">
        <v>9</v>
      </c>
      <c r="F2717" s="185"/>
      <c r="G2717" s="185">
        <v>98</v>
      </c>
      <c r="H2717" s="185">
        <v>117</v>
      </c>
      <c r="I2717" s="185">
        <v>0</v>
      </c>
      <c r="J2717" s="185">
        <v>12</v>
      </c>
      <c r="K2717" s="185">
        <v>480</v>
      </c>
      <c r="L2717" s="185">
        <v>26.01</v>
      </c>
      <c r="M2717" s="186">
        <v>34.119999999999997</v>
      </c>
      <c r="N2717" s="187">
        <f>IF(Tabla2[[#This Row],[LECHE RETIRO DIA]]&lt;&gt;ISBLANK(Tabla2[[#This Row],[LECHE RETIRO DIA]]),SUM(Tabla2[[#This Row],[LECHE TANQUE DIA]:[LECHE RETIRO DIA]]),SUM(Tabla2[[#This Row],[LECHE TANQUE DIA]:[LECHE AUTOCONSUMO DIA]]))</f>
        <v>2146</v>
      </c>
      <c r="O2717" s="188">
        <f t="shared" si="590"/>
        <v>0.96784715750232997</v>
      </c>
      <c r="P2717" s="189">
        <f t="shared" si="591"/>
        <v>21.897959183673468</v>
      </c>
      <c r="Q2717" s="189">
        <f t="shared" si="592"/>
        <v>21.193877551020407</v>
      </c>
      <c r="R2717" s="189">
        <f t="shared" si="593"/>
        <v>5</v>
      </c>
      <c r="S2717" s="189">
        <f t="shared" si="594"/>
        <v>4.4708333333333332</v>
      </c>
      <c r="T2717" s="189">
        <f t="shared" si="595"/>
        <v>4.8979591836734695</v>
      </c>
      <c r="U2717" s="189">
        <f t="shared" si="596"/>
        <v>82.506728181468659</v>
      </c>
      <c r="V2717" s="189">
        <f t="shared" si="597"/>
        <v>3.7677816224529024</v>
      </c>
      <c r="W2717" s="189">
        <f>IFERROR(H2717/M2717,Tabla2[[#This Row],[CARGA PRODUCCION (ANIMALES/HA)]])</f>
        <v>3.4290738569753811</v>
      </c>
      <c r="X2717" s="190">
        <f t="shared" si="586"/>
        <v>2024</v>
      </c>
      <c r="Y2717" s="190">
        <f t="shared" si="587"/>
        <v>3</v>
      </c>
      <c r="Z2717" s="190" t="e">
        <f t="shared" ca="1" si="588"/>
        <v>#NAME?</v>
      </c>
      <c r="AA2717" s="191">
        <f t="shared" si="589"/>
        <v>117</v>
      </c>
      <c r="AB2717" s="188">
        <f t="shared" si="598"/>
        <v>0.83760683760683763</v>
      </c>
      <c r="AC2717" s="192">
        <f t="shared" si="599"/>
        <v>0.16239316239316237</v>
      </c>
      <c r="AD2717" s="185"/>
    </row>
    <row r="2718" spans="1:30">
      <c r="A2718" s="184">
        <v>45369</v>
      </c>
      <c r="B2718" s="7" t="s">
        <v>88</v>
      </c>
      <c r="C2718" s="185">
        <v>727</v>
      </c>
      <c r="D2718" s="185">
        <v>40</v>
      </c>
      <c r="E2718" s="185">
        <v>5</v>
      </c>
      <c r="F2718" s="185"/>
      <c r="G2718" s="185">
        <v>45</v>
      </c>
      <c r="H2718" s="185">
        <v>45</v>
      </c>
      <c r="I2718" s="185">
        <v>0</v>
      </c>
      <c r="J2718" s="185">
        <v>9</v>
      </c>
      <c r="K2718" s="185">
        <v>180</v>
      </c>
      <c r="L2718" s="185">
        <v>14</v>
      </c>
      <c r="M2718" s="186">
        <v>15</v>
      </c>
      <c r="N2718" s="187">
        <f>IF(Tabla2[[#This Row],[LECHE RETIRO DIA]]&lt;&gt;ISBLANK(Tabla2[[#This Row],[LECHE RETIRO DIA]]),SUM(Tabla2[[#This Row],[LECHE TANQUE DIA]:[LECHE RETIRO DIA]]),SUM(Tabla2[[#This Row],[LECHE TANQUE DIA]:[LECHE AUTOCONSUMO DIA]]))</f>
        <v>772</v>
      </c>
      <c r="O2718" s="188">
        <f t="shared" si="590"/>
        <v>0.94170984455958551</v>
      </c>
      <c r="P2718" s="189">
        <f t="shared" si="591"/>
        <v>17.155555555555555</v>
      </c>
      <c r="Q2718" s="189">
        <f t="shared" si="592"/>
        <v>16.155555555555555</v>
      </c>
      <c r="R2718" s="189">
        <f t="shared" si="593"/>
        <v>4.4444444444444446</v>
      </c>
      <c r="S2718" s="189">
        <f t="shared" si="594"/>
        <v>4.2888888888888888</v>
      </c>
      <c r="T2718" s="189">
        <f t="shared" si="595"/>
        <v>4</v>
      </c>
      <c r="U2718" s="189">
        <f t="shared" si="596"/>
        <v>55.142857142857146</v>
      </c>
      <c r="V2718" s="189">
        <f t="shared" si="597"/>
        <v>3.2142857142857144</v>
      </c>
      <c r="W2718" s="189">
        <f>IFERROR(H2718/M2718,Tabla2[[#This Row],[CARGA PRODUCCION (ANIMALES/HA)]])</f>
        <v>3</v>
      </c>
      <c r="X2718" s="190">
        <f t="shared" si="586"/>
        <v>2024</v>
      </c>
      <c r="Y2718" s="190">
        <f t="shared" si="587"/>
        <v>3</v>
      </c>
      <c r="Z2718" s="190" t="e">
        <f t="shared" ca="1" si="588"/>
        <v>#NAME?</v>
      </c>
      <c r="AA2718" s="191">
        <f t="shared" si="589"/>
        <v>45</v>
      </c>
      <c r="AB2718" s="188">
        <f t="shared" si="598"/>
        <v>1</v>
      </c>
      <c r="AC2718" s="192">
        <f t="shared" si="599"/>
        <v>0</v>
      </c>
      <c r="AD2718" s="185"/>
    </row>
    <row r="2719" spans="1:30">
      <c r="A2719" s="184">
        <v>45370</v>
      </c>
      <c r="B2719" s="7" t="s">
        <v>81</v>
      </c>
      <c r="C2719" s="185">
        <v>2349</v>
      </c>
      <c r="D2719" s="185">
        <v>80</v>
      </c>
      <c r="E2719" s="185">
        <v>9</v>
      </c>
      <c r="F2719" s="185"/>
      <c r="G2719" s="185">
        <v>99</v>
      </c>
      <c r="H2719" s="185">
        <v>99</v>
      </c>
      <c r="I2719" s="185">
        <v>1</v>
      </c>
      <c r="J2719" s="185">
        <v>19</v>
      </c>
      <c r="K2719" s="185">
        <v>600</v>
      </c>
      <c r="L2719" s="185">
        <v>23.4</v>
      </c>
      <c r="M2719" s="186">
        <v>31.01</v>
      </c>
      <c r="N2719" s="187">
        <f>IF(Tabla2[[#This Row],[LECHE RETIRO DIA]]&lt;&gt;ISBLANK(Tabla2[[#This Row],[LECHE RETIRO DIA]]),SUM(Tabla2[[#This Row],[LECHE TANQUE DIA]:[LECHE RETIRO DIA]]),SUM(Tabla2[[#This Row],[LECHE TANQUE DIA]:[LECHE AUTOCONSUMO DIA]]))</f>
        <v>2438</v>
      </c>
      <c r="O2719" s="188">
        <f t="shared" si="590"/>
        <v>0.96349466776045944</v>
      </c>
      <c r="P2719" s="189">
        <f t="shared" si="591"/>
        <v>24.626262626262626</v>
      </c>
      <c r="Q2719" s="189">
        <f t="shared" si="592"/>
        <v>23.727272727272727</v>
      </c>
      <c r="R2719" s="189">
        <f t="shared" si="593"/>
        <v>4.2105263157894735</v>
      </c>
      <c r="S2719" s="189">
        <f t="shared" si="594"/>
        <v>4.0633333333333335</v>
      </c>
      <c r="T2719" s="189">
        <f t="shared" si="595"/>
        <v>6.0606060606060606</v>
      </c>
      <c r="U2719" s="189">
        <f t="shared" si="596"/>
        <v>104.18803418803419</v>
      </c>
      <c r="V2719" s="189">
        <f t="shared" si="597"/>
        <v>4.2307692307692308</v>
      </c>
      <c r="W2719" s="189">
        <f>IFERROR(H2719/M2719,Tabla2[[#This Row],[CARGA PRODUCCION (ANIMALES/HA)]])</f>
        <v>3.1925185424056752</v>
      </c>
      <c r="X2719" s="190">
        <f t="shared" si="586"/>
        <v>2024</v>
      </c>
      <c r="Y2719" s="190">
        <f t="shared" si="587"/>
        <v>3</v>
      </c>
      <c r="Z2719" s="190" t="e">
        <f t="shared" ca="1" si="588"/>
        <v>#NAME?</v>
      </c>
      <c r="AA2719" s="191">
        <f t="shared" si="589"/>
        <v>99</v>
      </c>
      <c r="AB2719" s="188">
        <f t="shared" si="598"/>
        <v>1</v>
      </c>
      <c r="AC2719" s="192">
        <f t="shared" si="599"/>
        <v>0</v>
      </c>
      <c r="AD2719" s="185"/>
    </row>
    <row r="2720" spans="1:30">
      <c r="A2720" s="184">
        <v>45370</v>
      </c>
      <c r="B2720" s="7" t="s">
        <v>83</v>
      </c>
      <c r="C2720" s="185">
        <v>1963</v>
      </c>
      <c r="D2720" s="185">
        <v>100</v>
      </c>
      <c r="E2720" s="185">
        <v>9</v>
      </c>
      <c r="F2720" s="185"/>
      <c r="G2720" s="185">
        <v>105</v>
      </c>
      <c r="H2720" s="185">
        <v>121</v>
      </c>
      <c r="I2720" s="185">
        <v>0</v>
      </c>
      <c r="J2720" s="185">
        <v>30</v>
      </c>
      <c r="K2720" s="185">
        <v>680</v>
      </c>
      <c r="L2720" s="185">
        <v>29.8</v>
      </c>
      <c r="M2720" s="186">
        <v>36.590000000000003</v>
      </c>
      <c r="N2720" s="187">
        <f>IF(Tabla2[[#This Row],[LECHE RETIRO DIA]]&lt;&gt;ISBLANK(Tabla2[[#This Row],[LECHE RETIRO DIA]]),SUM(Tabla2[[#This Row],[LECHE TANQUE DIA]:[LECHE RETIRO DIA]]),SUM(Tabla2[[#This Row],[LECHE TANQUE DIA]:[LECHE AUTOCONSUMO DIA]]))</f>
        <v>2072</v>
      </c>
      <c r="O2720" s="188">
        <f t="shared" si="590"/>
        <v>0.94739382239382242</v>
      </c>
      <c r="P2720" s="189">
        <f t="shared" si="591"/>
        <v>19.733333333333334</v>
      </c>
      <c r="Q2720" s="189">
        <f t="shared" si="592"/>
        <v>18.695238095238096</v>
      </c>
      <c r="R2720" s="189">
        <f t="shared" si="593"/>
        <v>3.3333333333333335</v>
      </c>
      <c r="S2720" s="189">
        <f t="shared" si="594"/>
        <v>3.0470588235294116</v>
      </c>
      <c r="T2720" s="189">
        <f t="shared" si="595"/>
        <v>6.4761904761904763</v>
      </c>
      <c r="U2720" s="189">
        <f t="shared" si="596"/>
        <v>69.530201342281885</v>
      </c>
      <c r="V2720" s="189">
        <f t="shared" si="597"/>
        <v>3.523489932885906</v>
      </c>
      <c r="W2720" s="189">
        <f>IFERROR(H2720/M2720,Tabla2[[#This Row],[CARGA PRODUCCION (ANIMALES/HA)]])</f>
        <v>3.3069144575020495</v>
      </c>
      <c r="X2720" s="190">
        <f t="shared" si="586"/>
        <v>2024</v>
      </c>
      <c r="Y2720" s="190">
        <f t="shared" si="587"/>
        <v>3</v>
      </c>
      <c r="Z2720" s="190" t="e">
        <f t="shared" ca="1" si="588"/>
        <v>#NAME?</v>
      </c>
      <c r="AA2720" s="191">
        <f t="shared" si="589"/>
        <v>121</v>
      </c>
      <c r="AB2720" s="188">
        <f t="shared" si="598"/>
        <v>0.86776859504132231</v>
      </c>
      <c r="AC2720" s="192">
        <f t="shared" si="599"/>
        <v>0.13223140495867769</v>
      </c>
      <c r="AD2720" s="185"/>
    </row>
    <row r="2721" spans="1:30">
      <c r="A2721" s="184">
        <v>45370</v>
      </c>
      <c r="B2721" s="7" t="s">
        <v>85</v>
      </c>
      <c r="C2721" s="185">
        <v>2048</v>
      </c>
      <c r="D2721" s="185">
        <v>60</v>
      </c>
      <c r="E2721" s="185">
        <v>9</v>
      </c>
      <c r="F2721" s="185"/>
      <c r="G2721" s="185">
        <v>98</v>
      </c>
      <c r="H2721" s="185">
        <v>117</v>
      </c>
      <c r="I2721" s="185">
        <v>0</v>
      </c>
      <c r="J2721" s="185">
        <v>12</v>
      </c>
      <c r="K2721" s="185">
        <v>480</v>
      </c>
      <c r="L2721" s="185">
        <v>26.01</v>
      </c>
      <c r="M2721" s="186">
        <v>34.119999999999997</v>
      </c>
      <c r="N2721" s="187">
        <f>IF(Tabla2[[#This Row],[LECHE RETIRO DIA]]&lt;&gt;ISBLANK(Tabla2[[#This Row],[LECHE RETIRO DIA]]),SUM(Tabla2[[#This Row],[LECHE TANQUE DIA]:[LECHE RETIRO DIA]]),SUM(Tabla2[[#This Row],[LECHE TANQUE DIA]:[LECHE AUTOCONSUMO DIA]]))</f>
        <v>2117</v>
      </c>
      <c r="O2721" s="188">
        <f t="shared" si="590"/>
        <v>0.96740670760510161</v>
      </c>
      <c r="P2721" s="189">
        <f t="shared" si="591"/>
        <v>21.602040816326532</v>
      </c>
      <c r="Q2721" s="189">
        <f t="shared" si="592"/>
        <v>20.897959183673468</v>
      </c>
      <c r="R2721" s="189">
        <f t="shared" si="593"/>
        <v>5</v>
      </c>
      <c r="S2721" s="189">
        <f t="shared" si="594"/>
        <v>4.4104166666666664</v>
      </c>
      <c r="T2721" s="189">
        <f t="shared" si="595"/>
        <v>4.8979591836734695</v>
      </c>
      <c r="U2721" s="189">
        <f t="shared" si="596"/>
        <v>81.391772395232593</v>
      </c>
      <c r="V2721" s="189">
        <f t="shared" si="597"/>
        <v>3.7677816224529024</v>
      </c>
      <c r="W2721" s="189">
        <f>IFERROR(H2721/M2721,Tabla2[[#This Row],[CARGA PRODUCCION (ANIMALES/HA)]])</f>
        <v>3.4290738569753811</v>
      </c>
      <c r="X2721" s="190">
        <f t="shared" si="586"/>
        <v>2024</v>
      </c>
      <c r="Y2721" s="190">
        <f t="shared" si="587"/>
        <v>3</v>
      </c>
      <c r="Z2721" s="190" t="e">
        <f t="shared" ca="1" si="588"/>
        <v>#NAME?</v>
      </c>
      <c r="AA2721" s="191">
        <f t="shared" si="589"/>
        <v>117</v>
      </c>
      <c r="AB2721" s="188">
        <f t="shared" si="598"/>
        <v>0.83760683760683763</v>
      </c>
      <c r="AC2721" s="192">
        <f t="shared" si="599"/>
        <v>0.16239316239316237</v>
      </c>
      <c r="AD2721" s="185"/>
    </row>
    <row r="2722" spans="1:30">
      <c r="A2722" s="184">
        <v>45370</v>
      </c>
      <c r="B2722" s="7" t="s">
        <v>88</v>
      </c>
      <c r="C2722" s="185">
        <v>740</v>
      </c>
      <c r="D2722" s="185">
        <v>40</v>
      </c>
      <c r="E2722" s="185">
        <v>5</v>
      </c>
      <c r="F2722" s="185"/>
      <c r="G2722" s="185">
        <v>46</v>
      </c>
      <c r="H2722" s="185">
        <v>46</v>
      </c>
      <c r="I2722" s="185">
        <v>0</v>
      </c>
      <c r="J2722" s="185">
        <v>9</v>
      </c>
      <c r="K2722" s="185">
        <v>180</v>
      </c>
      <c r="L2722" s="185">
        <v>14</v>
      </c>
      <c r="M2722" s="186">
        <v>15</v>
      </c>
      <c r="N2722" s="187">
        <f>IF(Tabla2[[#This Row],[LECHE RETIRO DIA]]&lt;&gt;ISBLANK(Tabla2[[#This Row],[LECHE RETIRO DIA]]),SUM(Tabla2[[#This Row],[LECHE TANQUE DIA]:[LECHE RETIRO DIA]]),SUM(Tabla2[[#This Row],[LECHE TANQUE DIA]:[LECHE AUTOCONSUMO DIA]]))</f>
        <v>785</v>
      </c>
      <c r="O2722" s="188">
        <f t="shared" si="590"/>
        <v>0.9426751592356688</v>
      </c>
      <c r="P2722" s="189">
        <f t="shared" si="591"/>
        <v>17.065217391304348</v>
      </c>
      <c r="Q2722" s="189">
        <f t="shared" si="592"/>
        <v>16.086956521739129</v>
      </c>
      <c r="R2722" s="189">
        <f t="shared" si="593"/>
        <v>4.4444444444444446</v>
      </c>
      <c r="S2722" s="189">
        <f t="shared" si="594"/>
        <v>4.3611111111111107</v>
      </c>
      <c r="T2722" s="189">
        <f t="shared" si="595"/>
        <v>3.9130434782608696</v>
      </c>
      <c r="U2722" s="189">
        <f t="shared" si="596"/>
        <v>56.071428571428569</v>
      </c>
      <c r="V2722" s="189">
        <f t="shared" si="597"/>
        <v>3.2857142857142856</v>
      </c>
      <c r="W2722" s="189">
        <f>IFERROR(H2722/M2722,Tabla2[[#This Row],[CARGA PRODUCCION (ANIMALES/HA)]])</f>
        <v>3.0666666666666669</v>
      </c>
      <c r="X2722" s="190">
        <f t="shared" si="586"/>
        <v>2024</v>
      </c>
      <c r="Y2722" s="190">
        <f t="shared" si="587"/>
        <v>3</v>
      </c>
      <c r="Z2722" s="190" t="e">
        <f t="shared" ca="1" si="588"/>
        <v>#NAME?</v>
      </c>
      <c r="AA2722" s="191">
        <f t="shared" si="589"/>
        <v>46</v>
      </c>
      <c r="AB2722" s="188">
        <f t="shared" si="598"/>
        <v>1</v>
      </c>
      <c r="AC2722" s="192">
        <f t="shared" si="599"/>
        <v>0</v>
      </c>
      <c r="AD2722" s="185"/>
    </row>
    <row r="2723" spans="1:30">
      <c r="A2723" s="184">
        <v>45371</v>
      </c>
      <c r="B2723" s="7" t="s">
        <v>81</v>
      </c>
      <c r="C2723" s="185">
        <v>2283</v>
      </c>
      <c r="D2723" s="185">
        <v>80</v>
      </c>
      <c r="E2723" s="185">
        <v>9</v>
      </c>
      <c r="F2723" s="185"/>
      <c r="G2723" s="185">
        <v>99</v>
      </c>
      <c r="H2723" s="185">
        <v>99</v>
      </c>
      <c r="I2723" s="185">
        <v>1</v>
      </c>
      <c r="J2723" s="185">
        <v>19</v>
      </c>
      <c r="K2723" s="185">
        <v>600</v>
      </c>
      <c r="L2723" s="185">
        <v>23.4</v>
      </c>
      <c r="M2723" s="186">
        <v>31.01</v>
      </c>
      <c r="N2723" s="187">
        <f>IF(Tabla2[[#This Row],[LECHE RETIRO DIA]]&lt;&gt;ISBLANK(Tabla2[[#This Row],[LECHE RETIRO DIA]]),SUM(Tabla2[[#This Row],[LECHE TANQUE DIA]:[LECHE RETIRO DIA]]),SUM(Tabla2[[#This Row],[LECHE TANQUE DIA]:[LECHE AUTOCONSUMO DIA]]))</f>
        <v>2372</v>
      </c>
      <c r="O2723" s="188">
        <f t="shared" si="590"/>
        <v>0.96247892074198993</v>
      </c>
      <c r="P2723" s="189">
        <f t="shared" si="591"/>
        <v>23.959595959595958</v>
      </c>
      <c r="Q2723" s="189">
        <f t="shared" si="592"/>
        <v>23.060606060606062</v>
      </c>
      <c r="R2723" s="189">
        <f t="shared" si="593"/>
        <v>4.2105263157894735</v>
      </c>
      <c r="S2723" s="189">
        <f t="shared" si="594"/>
        <v>3.9533333333333331</v>
      </c>
      <c r="T2723" s="189">
        <f t="shared" si="595"/>
        <v>6.0606060606060606</v>
      </c>
      <c r="U2723" s="189">
        <f t="shared" si="596"/>
        <v>101.36752136752138</v>
      </c>
      <c r="V2723" s="189">
        <f t="shared" si="597"/>
        <v>4.2307692307692308</v>
      </c>
      <c r="W2723" s="189">
        <f>IFERROR(H2723/M2723,Tabla2[[#This Row],[CARGA PRODUCCION (ANIMALES/HA)]])</f>
        <v>3.1925185424056752</v>
      </c>
      <c r="X2723" s="190">
        <f t="shared" si="586"/>
        <v>2024</v>
      </c>
      <c r="Y2723" s="190">
        <f t="shared" si="587"/>
        <v>3</v>
      </c>
      <c r="Z2723" s="190" t="e">
        <f t="shared" ca="1" si="588"/>
        <v>#NAME?</v>
      </c>
      <c r="AA2723" s="191">
        <f t="shared" si="589"/>
        <v>99</v>
      </c>
      <c r="AB2723" s="188">
        <f t="shared" si="598"/>
        <v>1</v>
      </c>
      <c r="AC2723" s="192">
        <f t="shared" si="599"/>
        <v>0</v>
      </c>
      <c r="AD2723" s="185"/>
    </row>
    <row r="2724" spans="1:30">
      <c r="A2724" s="184">
        <v>45371</v>
      </c>
      <c r="B2724" s="7" t="s">
        <v>83</v>
      </c>
      <c r="C2724" s="185">
        <v>1930</v>
      </c>
      <c r="D2724" s="185">
        <v>100</v>
      </c>
      <c r="E2724" s="185">
        <v>9</v>
      </c>
      <c r="F2724" s="185"/>
      <c r="G2724" s="185">
        <v>107</v>
      </c>
      <c r="H2724" s="185">
        <v>120</v>
      </c>
      <c r="I2724" s="185">
        <v>0</v>
      </c>
      <c r="J2724" s="185">
        <v>31</v>
      </c>
      <c r="K2724" s="185">
        <v>680</v>
      </c>
      <c r="L2724" s="185">
        <v>29.8</v>
      </c>
      <c r="M2724" s="186">
        <v>36.590000000000003</v>
      </c>
      <c r="N2724" s="187">
        <f>IF(Tabla2[[#This Row],[LECHE RETIRO DIA]]&lt;&gt;ISBLANK(Tabla2[[#This Row],[LECHE RETIRO DIA]]),SUM(Tabla2[[#This Row],[LECHE TANQUE DIA]:[LECHE RETIRO DIA]]),SUM(Tabla2[[#This Row],[LECHE TANQUE DIA]:[LECHE AUTOCONSUMO DIA]]))</f>
        <v>2039</v>
      </c>
      <c r="O2724" s="188">
        <f t="shared" si="590"/>
        <v>0.94654242275625311</v>
      </c>
      <c r="P2724" s="189">
        <f t="shared" si="591"/>
        <v>19.056074766355142</v>
      </c>
      <c r="Q2724" s="189">
        <f t="shared" si="592"/>
        <v>18.037383177570092</v>
      </c>
      <c r="R2724" s="189">
        <f t="shared" si="593"/>
        <v>3.225806451612903</v>
      </c>
      <c r="S2724" s="189">
        <f t="shared" si="594"/>
        <v>2.9985294117647059</v>
      </c>
      <c r="T2724" s="189">
        <f t="shared" si="595"/>
        <v>6.3551401869158877</v>
      </c>
      <c r="U2724" s="189">
        <f t="shared" si="596"/>
        <v>68.422818791946312</v>
      </c>
      <c r="V2724" s="189">
        <f t="shared" si="597"/>
        <v>3.5906040268456376</v>
      </c>
      <c r="W2724" s="189">
        <f>IFERROR(H2724/M2724,Tabla2[[#This Row],[CARGA PRODUCCION (ANIMALES/HA)]])</f>
        <v>3.2795845859524455</v>
      </c>
      <c r="X2724" s="190">
        <f t="shared" si="586"/>
        <v>2024</v>
      </c>
      <c r="Y2724" s="190">
        <f t="shared" si="587"/>
        <v>3</v>
      </c>
      <c r="Z2724" s="190" t="e">
        <f t="shared" ca="1" si="588"/>
        <v>#NAME?</v>
      </c>
      <c r="AA2724" s="191">
        <f t="shared" si="589"/>
        <v>120</v>
      </c>
      <c r="AB2724" s="188">
        <f t="shared" si="598"/>
        <v>0.89166666666666672</v>
      </c>
      <c r="AC2724" s="192">
        <f t="shared" si="599"/>
        <v>0.10833333333333328</v>
      </c>
      <c r="AD2724" s="185"/>
    </row>
    <row r="2725" spans="1:30">
      <c r="A2725" s="184">
        <v>45371</v>
      </c>
      <c r="B2725" s="7" t="s">
        <v>85</v>
      </c>
      <c r="C2725" s="185">
        <v>2027</v>
      </c>
      <c r="D2725" s="185">
        <v>60</v>
      </c>
      <c r="E2725" s="185">
        <v>9</v>
      </c>
      <c r="F2725" s="185"/>
      <c r="G2725" s="185">
        <v>98</v>
      </c>
      <c r="H2725" s="185">
        <v>117</v>
      </c>
      <c r="I2725" s="185">
        <v>0</v>
      </c>
      <c r="J2725" s="185">
        <v>30</v>
      </c>
      <c r="K2725" s="185">
        <v>680</v>
      </c>
      <c r="L2725" s="185">
        <v>29.8</v>
      </c>
      <c r="M2725" s="186">
        <v>36.590000000000003</v>
      </c>
      <c r="N2725" s="187">
        <f>IF(Tabla2[[#This Row],[LECHE RETIRO DIA]]&lt;&gt;ISBLANK(Tabla2[[#This Row],[LECHE RETIRO DIA]]),SUM(Tabla2[[#This Row],[LECHE TANQUE DIA]:[LECHE RETIRO DIA]]),SUM(Tabla2[[#This Row],[LECHE TANQUE DIA]:[LECHE AUTOCONSUMO DIA]]))</f>
        <v>2096</v>
      </c>
      <c r="O2725" s="188">
        <f t="shared" si="590"/>
        <v>0.96708015267175573</v>
      </c>
      <c r="P2725" s="189">
        <f t="shared" si="591"/>
        <v>21.387755102040817</v>
      </c>
      <c r="Q2725" s="189">
        <f t="shared" si="592"/>
        <v>20.683673469387756</v>
      </c>
      <c r="R2725" s="189">
        <f t="shared" si="593"/>
        <v>2</v>
      </c>
      <c r="S2725" s="189">
        <f t="shared" si="594"/>
        <v>3.0823529411764707</v>
      </c>
      <c r="T2725" s="189">
        <f t="shared" si="595"/>
        <v>6.9387755102040813</v>
      </c>
      <c r="U2725" s="189">
        <f t="shared" si="596"/>
        <v>70.335570469798654</v>
      </c>
      <c r="V2725" s="189">
        <f t="shared" si="597"/>
        <v>3.2885906040268456</v>
      </c>
      <c r="W2725" s="189">
        <f>IFERROR(H2725/M2725,Tabla2[[#This Row],[CARGA PRODUCCION (ANIMALES/HA)]])</f>
        <v>3.1975949713036345</v>
      </c>
      <c r="X2725" s="190">
        <f t="shared" si="586"/>
        <v>2024</v>
      </c>
      <c r="Y2725" s="190">
        <f t="shared" si="587"/>
        <v>3</v>
      </c>
      <c r="Z2725" s="190" t="e">
        <f t="shared" ca="1" si="588"/>
        <v>#NAME?</v>
      </c>
      <c r="AA2725" s="191">
        <f t="shared" si="589"/>
        <v>117</v>
      </c>
      <c r="AB2725" s="188">
        <f t="shared" si="598"/>
        <v>0.83760683760683763</v>
      </c>
      <c r="AC2725" s="192">
        <f t="shared" si="599"/>
        <v>0.16239316239316237</v>
      </c>
      <c r="AD2725" s="185"/>
    </row>
    <row r="2726" spans="1:30">
      <c r="A2726" s="184">
        <v>45371</v>
      </c>
      <c r="B2726" s="7" t="s">
        <v>88</v>
      </c>
      <c r="C2726" s="185">
        <v>734</v>
      </c>
      <c r="D2726" s="185">
        <v>40</v>
      </c>
      <c r="E2726" s="185">
        <v>5</v>
      </c>
      <c r="F2726" s="185"/>
      <c r="G2726" s="185">
        <v>46</v>
      </c>
      <c r="H2726" s="185">
        <v>46</v>
      </c>
      <c r="I2726" s="185">
        <v>0</v>
      </c>
      <c r="J2726" s="185">
        <v>9</v>
      </c>
      <c r="K2726" s="185">
        <v>180</v>
      </c>
      <c r="L2726" s="185">
        <v>14</v>
      </c>
      <c r="M2726" s="186">
        <v>155</v>
      </c>
      <c r="N2726" s="187">
        <f>IF(Tabla2[[#This Row],[LECHE RETIRO DIA]]&lt;&gt;ISBLANK(Tabla2[[#This Row],[LECHE RETIRO DIA]]),SUM(Tabla2[[#This Row],[LECHE TANQUE DIA]:[LECHE RETIRO DIA]]),SUM(Tabla2[[#This Row],[LECHE TANQUE DIA]:[LECHE AUTOCONSUMO DIA]]))</f>
        <v>779</v>
      </c>
      <c r="O2726" s="188">
        <f t="shared" si="590"/>
        <v>0.94223363286264439</v>
      </c>
      <c r="P2726" s="189">
        <f t="shared" si="591"/>
        <v>16.934782608695652</v>
      </c>
      <c r="Q2726" s="189">
        <f t="shared" si="592"/>
        <v>15.956521739130435</v>
      </c>
      <c r="R2726" s="189">
        <f t="shared" si="593"/>
        <v>4.4444444444444446</v>
      </c>
      <c r="S2726" s="189">
        <f t="shared" si="594"/>
        <v>4.3277777777777775</v>
      </c>
      <c r="T2726" s="189">
        <f t="shared" si="595"/>
        <v>3.9130434782608696</v>
      </c>
      <c r="U2726" s="189">
        <f t="shared" si="596"/>
        <v>55.642857142857146</v>
      </c>
      <c r="V2726" s="189">
        <f t="shared" si="597"/>
        <v>3.2857142857142856</v>
      </c>
      <c r="W2726" s="189">
        <f>IFERROR(H2726/M2726,Tabla2[[#This Row],[CARGA PRODUCCION (ANIMALES/HA)]])</f>
        <v>0.29677419354838708</v>
      </c>
      <c r="X2726" s="190">
        <f t="shared" si="586"/>
        <v>2024</v>
      </c>
      <c r="Y2726" s="190">
        <f t="shared" si="587"/>
        <v>3</v>
      </c>
      <c r="Z2726" s="190" t="e">
        <f t="shared" ca="1" si="588"/>
        <v>#NAME?</v>
      </c>
      <c r="AA2726" s="191">
        <f t="shared" si="589"/>
        <v>46</v>
      </c>
      <c r="AB2726" s="188">
        <f t="shared" si="598"/>
        <v>1</v>
      </c>
      <c r="AC2726" s="192">
        <f t="shared" si="599"/>
        <v>0</v>
      </c>
      <c r="AD2726" s="185"/>
    </row>
    <row r="2727" spans="1:30">
      <c r="A2727" s="184">
        <v>45372</v>
      </c>
      <c r="B2727" s="7" t="s">
        <v>81</v>
      </c>
      <c r="C2727" s="185">
        <v>2274</v>
      </c>
      <c r="D2727" s="185">
        <v>80</v>
      </c>
      <c r="E2727" s="185">
        <v>9</v>
      </c>
      <c r="F2727" s="185"/>
      <c r="G2727" s="185">
        <v>99</v>
      </c>
      <c r="H2727" s="185">
        <v>99</v>
      </c>
      <c r="I2727" s="185">
        <v>1</v>
      </c>
      <c r="J2727" s="185">
        <v>19</v>
      </c>
      <c r="K2727" s="185">
        <v>600</v>
      </c>
      <c r="L2727" s="185">
        <v>23.4</v>
      </c>
      <c r="M2727" s="186">
        <v>31.01</v>
      </c>
      <c r="N2727" s="193" t="s">
        <v>190</v>
      </c>
      <c r="O2727" s="188" t="str">
        <f t="shared" si="590"/>
        <v/>
      </c>
      <c r="P2727" s="189" t="str">
        <f t="shared" si="591"/>
        <v/>
      </c>
      <c r="Q2727" s="189">
        <f t="shared" si="592"/>
        <v>22.969696969696969</v>
      </c>
      <c r="R2727" s="189">
        <f t="shared" si="593"/>
        <v>4.2105263157894735</v>
      </c>
      <c r="S2727" s="189" t="str">
        <f t="shared" si="594"/>
        <v/>
      </c>
      <c r="T2727" s="189">
        <f t="shared" si="595"/>
        <v>6.0606060606060606</v>
      </c>
      <c r="U2727" s="189" t="str">
        <f t="shared" si="596"/>
        <v/>
      </c>
      <c r="V2727" s="189">
        <f t="shared" si="597"/>
        <v>4.2307692307692308</v>
      </c>
      <c r="W2727" s="189">
        <f>IFERROR(H2727/M2727,Tabla2[[#This Row],[CARGA PRODUCCION (ANIMALES/HA)]])</f>
        <v>3.1925185424056752</v>
      </c>
      <c r="X2727" s="190">
        <f t="shared" si="586"/>
        <v>2024</v>
      </c>
      <c r="Y2727" s="190">
        <f t="shared" si="587"/>
        <v>3</v>
      </c>
      <c r="Z2727" s="190" t="e">
        <f t="shared" ca="1" si="588"/>
        <v>#NAME?</v>
      </c>
      <c r="AA2727" s="191">
        <f t="shared" si="589"/>
        <v>99</v>
      </c>
      <c r="AB2727" s="188">
        <f t="shared" si="598"/>
        <v>1</v>
      </c>
      <c r="AC2727" s="192">
        <f t="shared" si="599"/>
        <v>0</v>
      </c>
      <c r="AD2727" s="185"/>
    </row>
    <row r="2728" spans="1:30">
      <c r="A2728" s="184">
        <v>45372</v>
      </c>
      <c r="B2728" s="7" t="s">
        <v>83</v>
      </c>
      <c r="C2728" s="185">
        <v>2039</v>
      </c>
      <c r="D2728" s="185">
        <v>100</v>
      </c>
      <c r="E2728" s="185">
        <v>9</v>
      </c>
      <c r="F2728" s="185"/>
      <c r="G2728" s="185">
        <v>108</v>
      </c>
      <c r="H2728" s="185">
        <v>120</v>
      </c>
      <c r="I2728" s="185">
        <v>0</v>
      </c>
      <c r="J2728" s="185">
        <v>31</v>
      </c>
      <c r="K2728" s="185">
        <v>680</v>
      </c>
      <c r="L2728" s="185">
        <v>29.8</v>
      </c>
      <c r="M2728" s="186">
        <v>36.590000000000003</v>
      </c>
      <c r="N2728" s="187">
        <f>IF(Tabla2[[#This Row],[LECHE RETIRO DIA]]&lt;&gt;ISBLANK(Tabla2[[#This Row],[LECHE RETIRO DIA]]),SUM(Tabla2[[#This Row],[LECHE TANQUE DIA]:[LECHE RETIRO DIA]]),SUM(Tabla2[[#This Row],[LECHE TANQUE DIA]:[LECHE AUTOCONSUMO DIA]]))</f>
        <v>2148</v>
      </c>
      <c r="O2728" s="188">
        <f t="shared" si="590"/>
        <v>0.9492551210428305</v>
      </c>
      <c r="P2728" s="189">
        <f t="shared" si="591"/>
        <v>19.888888888888889</v>
      </c>
      <c r="Q2728" s="189">
        <f t="shared" si="592"/>
        <v>18.87962962962963</v>
      </c>
      <c r="R2728" s="189">
        <f t="shared" si="593"/>
        <v>3.225806451612903</v>
      </c>
      <c r="S2728" s="189">
        <f t="shared" si="594"/>
        <v>3.1588235294117646</v>
      </c>
      <c r="T2728" s="189">
        <f t="shared" si="595"/>
        <v>6.2962962962962967</v>
      </c>
      <c r="U2728" s="189">
        <f t="shared" si="596"/>
        <v>72.080536912751683</v>
      </c>
      <c r="V2728" s="189">
        <f t="shared" si="597"/>
        <v>3.6241610738255035</v>
      </c>
      <c r="W2728" s="189">
        <f>IFERROR(H2728/M2728,Tabla2[[#This Row],[CARGA PRODUCCION (ANIMALES/HA)]])</f>
        <v>3.2795845859524455</v>
      </c>
      <c r="X2728" s="190">
        <f t="shared" ref="X2728:X2791" si="600">YEAR(A2728)</f>
        <v>2024</v>
      </c>
      <c r="Y2728" s="190">
        <f t="shared" ref="Y2728:Y2791" si="601">MONTH(A2728)</f>
        <v>3</v>
      </c>
      <c r="Z2728" s="190" t="e">
        <f t="shared" ref="Z2728:Z2791" ca="1" si="602">_xlfn.ISOWEEKNUM(A2728)</f>
        <v>#NAME?</v>
      </c>
      <c r="AA2728" s="191">
        <f t="shared" ref="AA2728:AA2791" si="603">IF(H2728&gt;0,H2728,G2728)</f>
        <v>120</v>
      </c>
      <c r="AB2728" s="188">
        <f t="shared" si="598"/>
        <v>0.9</v>
      </c>
      <c r="AC2728" s="192">
        <f t="shared" si="599"/>
        <v>9.9999999999999978E-2</v>
      </c>
      <c r="AD2728" s="185"/>
    </row>
    <row r="2729" spans="1:30">
      <c r="A2729" s="184">
        <v>45372</v>
      </c>
      <c r="B2729" s="7" t="s">
        <v>85</v>
      </c>
      <c r="C2729" s="185">
        <v>2015</v>
      </c>
      <c r="D2729" s="185">
        <v>60</v>
      </c>
      <c r="E2729" s="185">
        <v>9</v>
      </c>
      <c r="F2729" s="185"/>
      <c r="G2729" s="185">
        <v>99</v>
      </c>
      <c r="H2729" s="185">
        <v>117</v>
      </c>
      <c r="I2729" s="185">
        <v>0</v>
      </c>
      <c r="J2729" s="185">
        <v>12</v>
      </c>
      <c r="K2729" s="185">
        <v>480</v>
      </c>
      <c r="L2729" s="185">
        <v>26.01</v>
      </c>
      <c r="M2729" s="186">
        <v>34.119999999999997</v>
      </c>
      <c r="N2729" s="187">
        <f>IF(Tabla2[[#This Row],[LECHE RETIRO DIA]]&lt;&gt;ISBLANK(Tabla2[[#This Row],[LECHE RETIRO DIA]]),SUM(Tabla2[[#This Row],[LECHE TANQUE DIA]:[LECHE RETIRO DIA]]),SUM(Tabla2[[#This Row],[LECHE TANQUE DIA]:[LECHE AUTOCONSUMO DIA]]))</f>
        <v>2084</v>
      </c>
      <c r="O2729" s="188">
        <f t="shared" si="590"/>
        <v>0.96689059500959695</v>
      </c>
      <c r="P2729" s="189">
        <f t="shared" si="591"/>
        <v>21.050505050505052</v>
      </c>
      <c r="Q2729" s="189">
        <f t="shared" si="592"/>
        <v>20.353535353535353</v>
      </c>
      <c r="R2729" s="189">
        <f t="shared" si="593"/>
        <v>5</v>
      </c>
      <c r="S2729" s="189">
        <f t="shared" si="594"/>
        <v>4.3416666666666668</v>
      </c>
      <c r="T2729" s="189">
        <f t="shared" si="595"/>
        <v>4.8484848484848486</v>
      </c>
      <c r="U2729" s="189">
        <f t="shared" si="596"/>
        <v>80.123029603998461</v>
      </c>
      <c r="V2729" s="189">
        <f t="shared" si="597"/>
        <v>3.8062283737024218</v>
      </c>
      <c r="W2729" s="189">
        <f>IFERROR(H2729/M2729,Tabla2[[#This Row],[CARGA PRODUCCION (ANIMALES/HA)]])</f>
        <v>3.4290738569753811</v>
      </c>
      <c r="X2729" s="190">
        <f t="shared" si="600"/>
        <v>2024</v>
      </c>
      <c r="Y2729" s="190">
        <f t="shared" si="601"/>
        <v>3</v>
      </c>
      <c r="Z2729" s="190" t="e">
        <f t="shared" ca="1" si="602"/>
        <v>#NAME?</v>
      </c>
      <c r="AA2729" s="191">
        <f t="shared" si="603"/>
        <v>117</v>
      </c>
      <c r="AB2729" s="188">
        <f t="shared" si="598"/>
        <v>0.84615384615384615</v>
      </c>
      <c r="AC2729" s="192">
        <f t="shared" si="599"/>
        <v>0.15384615384615385</v>
      </c>
      <c r="AD2729" s="185"/>
    </row>
    <row r="2730" spans="1:30">
      <c r="A2730" s="184">
        <v>45372</v>
      </c>
      <c r="B2730" s="7" t="s">
        <v>88</v>
      </c>
      <c r="C2730" s="185">
        <v>727</v>
      </c>
      <c r="D2730" s="185">
        <v>40</v>
      </c>
      <c r="E2730" s="185">
        <v>5</v>
      </c>
      <c r="F2730" s="185"/>
      <c r="G2730" s="185">
        <v>46</v>
      </c>
      <c r="H2730" s="185">
        <v>46</v>
      </c>
      <c r="I2730" s="185">
        <v>0</v>
      </c>
      <c r="J2730" s="185">
        <v>9</v>
      </c>
      <c r="K2730" s="185">
        <v>180</v>
      </c>
      <c r="L2730" s="185">
        <v>14</v>
      </c>
      <c r="M2730" s="186">
        <v>15</v>
      </c>
      <c r="N2730" s="187">
        <f>IF(Tabla2[[#This Row],[LECHE RETIRO DIA]]&lt;&gt;ISBLANK(Tabla2[[#This Row],[LECHE RETIRO DIA]]),SUM(Tabla2[[#This Row],[LECHE TANQUE DIA]:[LECHE RETIRO DIA]]),SUM(Tabla2[[#This Row],[LECHE TANQUE DIA]:[LECHE AUTOCONSUMO DIA]]))</f>
        <v>772</v>
      </c>
      <c r="O2730" s="188">
        <f t="shared" si="590"/>
        <v>0.94170984455958551</v>
      </c>
      <c r="P2730" s="189">
        <f t="shared" si="591"/>
        <v>16.782608695652176</v>
      </c>
      <c r="Q2730" s="189">
        <f t="shared" si="592"/>
        <v>15.804347826086957</v>
      </c>
      <c r="R2730" s="189">
        <f t="shared" si="593"/>
        <v>4.4444444444444446</v>
      </c>
      <c r="S2730" s="189">
        <f t="shared" si="594"/>
        <v>4.2888888888888888</v>
      </c>
      <c r="T2730" s="189">
        <f t="shared" si="595"/>
        <v>3.9130434782608696</v>
      </c>
      <c r="U2730" s="189">
        <f t="shared" si="596"/>
        <v>55.142857142857146</v>
      </c>
      <c r="V2730" s="189">
        <f t="shared" si="597"/>
        <v>3.2857142857142856</v>
      </c>
      <c r="W2730" s="189">
        <f>IFERROR(H2730/M2730,Tabla2[[#This Row],[CARGA PRODUCCION (ANIMALES/HA)]])</f>
        <v>3.0666666666666669</v>
      </c>
      <c r="X2730" s="190">
        <f t="shared" si="600"/>
        <v>2024</v>
      </c>
      <c r="Y2730" s="190">
        <f t="shared" si="601"/>
        <v>3</v>
      </c>
      <c r="Z2730" s="190" t="e">
        <f t="shared" ca="1" si="602"/>
        <v>#NAME?</v>
      </c>
      <c r="AA2730" s="191">
        <f t="shared" si="603"/>
        <v>46</v>
      </c>
      <c r="AB2730" s="188">
        <f t="shared" si="598"/>
        <v>1</v>
      </c>
      <c r="AC2730" s="192">
        <f t="shared" si="599"/>
        <v>0</v>
      </c>
      <c r="AD2730" s="185"/>
    </row>
    <row r="2731" spans="1:30">
      <c r="A2731" s="184">
        <v>45373</v>
      </c>
      <c r="B2731" s="7" t="s">
        <v>81</v>
      </c>
      <c r="C2731" s="185">
        <v>2302</v>
      </c>
      <c r="D2731" s="185">
        <v>80</v>
      </c>
      <c r="E2731" s="185">
        <v>9</v>
      </c>
      <c r="F2731" s="185"/>
      <c r="G2731" s="185">
        <v>100</v>
      </c>
      <c r="H2731" s="185">
        <v>100</v>
      </c>
      <c r="I2731" s="185">
        <v>1</v>
      </c>
      <c r="J2731" s="185">
        <v>19</v>
      </c>
      <c r="K2731" s="185">
        <v>600</v>
      </c>
      <c r="L2731" s="185">
        <v>23.4</v>
      </c>
      <c r="M2731" s="186">
        <v>31.01</v>
      </c>
      <c r="N2731" s="187">
        <f>IF(Tabla2[[#This Row],[LECHE RETIRO DIA]]&lt;&gt;ISBLANK(Tabla2[[#This Row],[LECHE RETIRO DIA]]),SUM(Tabla2[[#This Row],[LECHE TANQUE DIA]:[LECHE RETIRO DIA]]),SUM(Tabla2[[#This Row],[LECHE TANQUE DIA]:[LECHE AUTOCONSUMO DIA]]))</f>
        <v>2391</v>
      </c>
      <c r="O2731" s="188">
        <f t="shared" si="590"/>
        <v>0.9627770807193643</v>
      </c>
      <c r="P2731" s="189">
        <f t="shared" si="591"/>
        <v>23.91</v>
      </c>
      <c r="Q2731" s="189">
        <f t="shared" si="592"/>
        <v>23.02</v>
      </c>
      <c r="R2731" s="189">
        <f t="shared" si="593"/>
        <v>4.2105263157894735</v>
      </c>
      <c r="S2731" s="189">
        <f t="shared" si="594"/>
        <v>3.9849999999999999</v>
      </c>
      <c r="T2731" s="189">
        <f t="shared" si="595"/>
        <v>6</v>
      </c>
      <c r="U2731" s="189">
        <f t="shared" si="596"/>
        <v>102.17948717948718</v>
      </c>
      <c r="V2731" s="189">
        <f t="shared" si="597"/>
        <v>4.2735042735042734</v>
      </c>
      <c r="W2731" s="189">
        <f>IFERROR(H2731/M2731,Tabla2[[#This Row],[CARGA PRODUCCION (ANIMALES/HA)]])</f>
        <v>3.224766204450177</v>
      </c>
      <c r="X2731" s="190">
        <f t="shared" si="600"/>
        <v>2024</v>
      </c>
      <c r="Y2731" s="190">
        <f t="shared" si="601"/>
        <v>3</v>
      </c>
      <c r="Z2731" s="190" t="e">
        <f t="shared" ca="1" si="602"/>
        <v>#NAME?</v>
      </c>
      <c r="AA2731" s="191">
        <f t="shared" si="603"/>
        <v>100</v>
      </c>
      <c r="AB2731" s="188">
        <f t="shared" si="598"/>
        <v>1</v>
      </c>
      <c r="AC2731" s="192">
        <f t="shared" si="599"/>
        <v>0</v>
      </c>
      <c r="AD2731" s="185"/>
    </row>
    <row r="2732" spans="1:30">
      <c r="A2732" s="184">
        <v>45373</v>
      </c>
      <c r="B2732" s="7" t="s">
        <v>83</v>
      </c>
      <c r="C2732" s="185">
        <v>2001</v>
      </c>
      <c r="D2732" s="185">
        <v>100</v>
      </c>
      <c r="E2732" s="185">
        <v>9</v>
      </c>
      <c r="F2732" s="185"/>
      <c r="G2732" s="185">
        <v>108</v>
      </c>
      <c r="H2732" s="185">
        <v>120</v>
      </c>
      <c r="I2732" s="185">
        <v>0</v>
      </c>
      <c r="J2732" s="185">
        <v>31</v>
      </c>
      <c r="K2732" s="185">
        <v>680</v>
      </c>
      <c r="L2732" s="185">
        <v>29.8</v>
      </c>
      <c r="M2732" s="186">
        <v>36.590000000000003</v>
      </c>
      <c r="N2732" s="187">
        <f>IF(Tabla2[[#This Row],[LECHE RETIRO DIA]]&lt;&gt;ISBLANK(Tabla2[[#This Row],[LECHE RETIRO DIA]]),SUM(Tabla2[[#This Row],[LECHE TANQUE DIA]:[LECHE RETIRO DIA]]),SUM(Tabla2[[#This Row],[LECHE TANQUE DIA]:[LECHE AUTOCONSUMO DIA]]))</f>
        <v>2110</v>
      </c>
      <c r="O2732" s="188">
        <f t="shared" si="590"/>
        <v>0.94834123222748812</v>
      </c>
      <c r="P2732" s="189">
        <f t="shared" si="591"/>
        <v>19.537037037037038</v>
      </c>
      <c r="Q2732" s="189">
        <f t="shared" si="592"/>
        <v>18.527777777777779</v>
      </c>
      <c r="R2732" s="189">
        <f t="shared" si="593"/>
        <v>3.225806451612903</v>
      </c>
      <c r="S2732" s="189">
        <f t="shared" si="594"/>
        <v>3.1029411764705883</v>
      </c>
      <c r="T2732" s="189">
        <f t="shared" si="595"/>
        <v>6.2962962962962967</v>
      </c>
      <c r="U2732" s="189">
        <f t="shared" si="596"/>
        <v>70.805369127516784</v>
      </c>
      <c r="V2732" s="189">
        <f t="shared" si="597"/>
        <v>3.6241610738255035</v>
      </c>
      <c r="W2732" s="189">
        <f>IFERROR(H2732/M2732,Tabla2[[#This Row],[CARGA PRODUCCION (ANIMALES/HA)]])</f>
        <v>3.2795845859524455</v>
      </c>
      <c r="X2732" s="190">
        <f t="shared" si="600"/>
        <v>2024</v>
      </c>
      <c r="Y2732" s="190">
        <f t="shared" si="601"/>
        <v>3</v>
      </c>
      <c r="Z2732" s="190" t="e">
        <f t="shared" ca="1" si="602"/>
        <v>#NAME?</v>
      </c>
      <c r="AA2732" s="191">
        <f t="shared" si="603"/>
        <v>120</v>
      </c>
      <c r="AB2732" s="188">
        <f t="shared" si="598"/>
        <v>0.9</v>
      </c>
      <c r="AC2732" s="192">
        <f t="shared" si="599"/>
        <v>9.9999999999999978E-2</v>
      </c>
      <c r="AD2732" s="185"/>
    </row>
    <row r="2733" spans="1:30">
      <c r="A2733" s="184">
        <v>45373</v>
      </c>
      <c r="B2733" s="7" t="s">
        <v>85</v>
      </c>
      <c r="C2733" s="185">
        <v>1986</v>
      </c>
      <c r="D2733" s="185">
        <v>60</v>
      </c>
      <c r="E2733" s="185">
        <v>9</v>
      </c>
      <c r="F2733" s="185"/>
      <c r="G2733" s="185">
        <v>99</v>
      </c>
      <c r="H2733" s="185">
        <v>117</v>
      </c>
      <c r="I2733" s="185">
        <v>0</v>
      </c>
      <c r="J2733" s="185">
        <v>12</v>
      </c>
      <c r="K2733" s="185">
        <v>480</v>
      </c>
      <c r="L2733" s="185">
        <v>26.01</v>
      </c>
      <c r="M2733" s="186">
        <v>34.119999999999997</v>
      </c>
      <c r="N2733" s="187">
        <f>IF(Tabla2[[#This Row],[LECHE RETIRO DIA]]&lt;&gt;ISBLANK(Tabla2[[#This Row],[LECHE RETIRO DIA]]),SUM(Tabla2[[#This Row],[LECHE TANQUE DIA]:[LECHE RETIRO DIA]]),SUM(Tabla2[[#This Row],[LECHE TANQUE DIA]:[LECHE AUTOCONSUMO DIA]]))</f>
        <v>2055</v>
      </c>
      <c r="O2733" s="188">
        <f t="shared" si="590"/>
        <v>0.9664233576642336</v>
      </c>
      <c r="P2733" s="189">
        <f t="shared" si="591"/>
        <v>20.757575757575758</v>
      </c>
      <c r="Q2733" s="189">
        <f t="shared" si="592"/>
        <v>20.060606060606062</v>
      </c>
      <c r="R2733" s="189">
        <f t="shared" si="593"/>
        <v>5</v>
      </c>
      <c r="S2733" s="189">
        <f t="shared" si="594"/>
        <v>4.28125</v>
      </c>
      <c r="T2733" s="189">
        <f t="shared" si="595"/>
        <v>4.8484848484848486</v>
      </c>
      <c r="U2733" s="189">
        <f t="shared" si="596"/>
        <v>79.008073817762394</v>
      </c>
      <c r="V2733" s="189">
        <f t="shared" si="597"/>
        <v>3.8062283737024218</v>
      </c>
      <c r="W2733" s="189">
        <f>IFERROR(H2733/M2733,Tabla2[[#This Row],[CARGA PRODUCCION (ANIMALES/HA)]])</f>
        <v>3.4290738569753811</v>
      </c>
      <c r="X2733" s="190">
        <f t="shared" si="600"/>
        <v>2024</v>
      </c>
      <c r="Y2733" s="190">
        <f t="shared" si="601"/>
        <v>3</v>
      </c>
      <c r="Z2733" s="190" t="e">
        <f t="shared" ca="1" si="602"/>
        <v>#NAME?</v>
      </c>
      <c r="AA2733" s="191">
        <f t="shared" si="603"/>
        <v>117</v>
      </c>
      <c r="AB2733" s="188">
        <f t="shared" si="598"/>
        <v>0.84615384615384615</v>
      </c>
      <c r="AC2733" s="192">
        <f t="shared" si="599"/>
        <v>0.15384615384615385</v>
      </c>
      <c r="AD2733" s="185"/>
    </row>
    <row r="2734" spans="1:30">
      <c r="A2734" s="184">
        <v>45373</v>
      </c>
      <c r="B2734" s="7" t="s">
        <v>88</v>
      </c>
      <c r="C2734" s="185">
        <v>723</v>
      </c>
      <c r="D2734" s="185">
        <v>40</v>
      </c>
      <c r="E2734" s="185">
        <v>5</v>
      </c>
      <c r="F2734" s="185"/>
      <c r="G2734" s="185">
        <v>46</v>
      </c>
      <c r="H2734" s="185">
        <v>46</v>
      </c>
      <c r="I2734" s="185">
        <v>0</v>
      </c>
      <c r="J2734" s="185">
        <v>9</v>
      </c>
      <c r="K2734" s="185">
        <v>180</v>
      </c>
      <c r="L2734" s="185">
        <v>14</v>
      </c>
      <c r="M2734" s="186">
        <v>15</v>
      </c>
      <c r="N2734" s="187">
        <f>IF(Tabla2[[#This Row],[LECHE RETIRO DIA]]&lt;&gt;ISBLANK(Tabla2[[#This Row],[LECHE RETIRO DIA]]),SUM(Tabla2[[#This Row],[LECHE TANQUE DIA]:[LECHE RETIRO DIA]]),SUM(Tabla2[[#This Row],[LECHE TANQUE DIA]:[LECHE AUTOCONSUMO DIA]]))</f>
        <v>768</v>
      </c>
      <c r="O2734" s="188">
        <f t="shared" si="590"/>
        <v>0.94140625</v>
      </c>
      <c r="P2734" s="189">
        <f t="shared" si="591"/>
        <v>16.695652173913043</v>
      </c>
      <c r="Q2734" s="189">
        <f t="shared" si="592"/>
        <v>15.717391304347826</v>
      </c>
      <c r="R2734" s="189">
        <f t="shared" si="593"/>
        <v>4.4444444444444446</v>
      </c>
      <c r="S2734" s="189">
        <f t="shared" si="594"/>
        <v>4.2666666666666666</v>
      </c>
      <c r="T2734" s="189">
        <f t="shared" si="595"/>
        <v>3.9130434782608696</v>
      </c>
      <c r="U2734" s="189">
        <f t="shared" si="596"/>
        <v>54.857142857142854</v>
      </c>
      <c r="V2734" s="189">
        <f t="shared" si="597"/>
        <v>3.2857142857142856</v>
      </c>
      <c r="W2734" s="189">
        <f>IFERROR(H2734/M2734,Tabla2[[#This Row],[CARGA PRODUCCION (ANIMALES/HA)]])</f>
        <v>3.0666666666666669</v>
      </c>
      <c r="X2734" s="190">
        <f t="shared" si="600"/>
        <v>2024</v>
      </c>
      <c r="Y2734" s="190">
        <f t="shared" si="601"/>
        <v>3</v>
      </c>
      <c r="Z2734" s="190" t="e">
        <f t="shared" ca="1" si="602"/>
        <v>#NAME?</v>
      </c>
      <c r="AA2734" s="191">
        <f t="shared" si="603"/>
        <v>46</v>
      </c>
      <c r="AB2734" s="188">
        <f t="shared" si="598"/>
        <v>1</v>
      </c>
      <c r="AC2734" s="192">
        <f t="shared" si="599"/>
        <v>0</v>
      </c>
      <c r="AD2734" s="185"/>
    </row>
    <row r="2735" spans="1:30">
      <c r="A2735" s="184">
        <v>45374</v>
      </c>
      <c r="B2735" s="7" t="s">
        <v>81</v>
      </c>
      <c r="C2735" s="185">
        <v>2255</v>
      </c>
      <c r="D2735" s="185">
        <v>80</v>
      </c>
      <c r="E2735" s="185">
        <v>9</v>
      </c>
      <c r="F2735" s="185"/>
      <c r="G2735" s="185">
        <v>95</v>
      </c>
      <c r="H2735" s="185">
        <v>95</v>
      </c>
      <c r="I2735" s="185">
        <v>1</v>
      </c>
      <c r="J2735" s="185">
        <v>19</v>
      </c>
      <c r="K2735" s="185">
        <v>600</v>
      </c>
      <c r="L2735" s="185">
        <v>23.4</v>
      </c>
      <c r="M2735" s="186">
        <v>31.01</v>
      </c>
      <c r="N2735" s="187">
        <f>IF(Tabla2[[#This Row],[LECHE RETIRO DIA]]&lt;&gt;ISBLANK(Tabla2[[#This Row],[LECHE RETIRO DIA]]),SUM(Tabla2[[#This Row],[LECHE TANQUE DIA]:[LECHE RETIRO DIA]]),SUM(Tabla2[[#This Row],[LECHE TANQUE DIA]:[LECHE AUTOCONSUMO DIA]]))</f>
        <v>2344</v>
      </c>
      <c r="O2735" s="188">
        <f t="shared" si="590"/>
        <v>0.96203071672354945</v>
      </c>
      <c r="P2735" s="189">
        <f t="shared" si="591"/>
        <v>24.673684210526314</v>
      </c>
      <c r="Q2735" s="189">
        <f t="shared" si="592"/>
        <v>23.736842105263158</v>
      </c>
      <c r="R2735" s="189">
        <f t="shared" si="593"/>
        <v>4.2105263157894735</v>
      </c>
      <c r="S2735" s="189">
        <f t="shared" si="594"/>
        <v>3.9066666666666667</v>
      </c>
      <c r="T2735" s="189">
        <f t="shared" si="595"/>
        <v>6.3157894736842106</v>
      </c>
      <c r="U2735" s="189">
        <f t="shared" si="596"/>
        <v>100.17094017094017</v>
      </c>
      <c r="V2735" s="189">
        <f t="shared" si="597"/>
        <v>4.0598290598290605</v>
      </c>
      <c r="W2735" s="189">
        <f>IFERROR(H2735/M2735,Tabla2[[#This Row],[CARGA PRODUCCION (ANIMALES/HA)]])</f>
        <v>3.0635278942276685</v>
      </c>
      <c r="X2735" s="190">
        <f t="shared" si="600"/>
        <v>2024</v>
      </c>
      <c r="Y2735" s="190">
        <f t="shared" si="601"/>
        <v>3</v>
      </c>
      <c r="Z2735" s="190" t="e">
        <f t="shared" ca="1" si="602"/>
        <v>#NAME?</v>
      </c>
      <c r="AA2735" s="191">
        <f t="shared" si="603"/>
        <v>95</v>
      </c>
      <c r="AB2735" s="188">
        <f t="shared" si="598"/>
        <v>1</v>
      </c>
      <c r="AC2735" s="192">
        <f t="shared" si="599"/>
        <v>0</v>
      </c>
      <c r="AD2735" s="185"/>
    </row>
    <row r="2736" spans="1:30">
      <c r="A2736" s="184">
        <v>45374</v>
      </c>
      <c r="B2736" s="7" t="s">
        <v>83</v>
      </c>
      <c r="C2736" s="185">
        <v>2057</v>
      </c>
      <c r="D2736" s="185">
        <v>100</v>
      </c>
      <c r="E2736" s="185">
        <v>9</v>
      </c>
      <c r="F2736" s="185"/>
      <c r="G2736" s="185">
        <v>109</v>
      </c>
      <c r="H2736" s="185">
        <v>120</v>
      </c>
      <c r="I2736" s="185">
        <v>0</v>
      </c>
      <c r="J2736" s="185">
        <v>31</v>
      </c>
      <c r="K2736" s="185">
        <v>680</v>
      </c>
      <c r="L2736" s="185">
        <v>29.8</v>
      </c>
      <c r="M2736" s="186">
        <v>36.590000000000003</v>
      </c>
      <c r="N2736" s="187">
        <f>IF(Tabla2[[#This Row],[LECHE RETIRO DIA]]&lt;&gt;ISBLANK(Tabla2[[#This Row],[LECHE RETIRO DIA]]),SUM(Tabla2[[#This Row],[LECHE TANQUE DIA]:[LECHE RETIRO DIA]]),SUM(Tabla2[[#This Row],[LECHE TANQUE DIA]:[LECHE AUTOCONSUMO DIA]]))</f>
        <v>2166</v>
      </c>
      <c r="O2736" s="188">
        <f t="shared" si="590"/>
        <v>0.94967682363804251</v>
      </c>
      <c r="P2736" s="189">
        <f t="shared" si="591"/>
        <v>19.871559633027523</v>
      </c>
      <c r="Q2736" s="189">
        <f t="shared" si="592"/>
        <v>18.871559633027523</v>
      </c>
      <c r="R2736" s="189">
        <f t="shared" si="593"/>
        <v>3.225806451612903</v>
      </c>
      <c r="S2736" s="189">
        <f t="shared" si="594"/>
        <v>3.1852941176470586</v>
      </c>
      <c r="T2736" s="189">
        <f t="shared" si="595"/>
        <v>6.238532110091743</v>
      </c>
      <c r="U2736" s="189">
        <f t="shared" si="596"/>
        <v>72.68456375838926</v>
      </c>
      <c r="V2736" s="189">
        <f t="shared" si="597"/>
        <v>3.6577181208053688</v>
      </c>
      <c r="W2736" s="189">
        <f>IFERROR(H2736/M2736,Tabla2[[#This Row],[CARGA PRODUCCION (ANIMALES/HA)]])</f>
        <v>3.2795845859524455</v>
      </c>
      <c r="X2736" s="190">
        <f t="shared" si="600"/>
        <v>2024</v>
      </c>
      <c r="Y2736" s="190">
        <f t="shared" si="601"/>
        <v>3</v>
      </c>
      <c r="Z2736" s="190" t="e">
        <f t="shared" ca="1" si="602"/>
        <v>#NAME?</v>
      </c>
      <c r="AA2736" s="191">
        <f t="shared" si="603"/>
        <v>120</v>
      </c>
      <c r="AB2736" s="188">
        <f t="shared" si="598"/>
        <v>0.90833333333333333</v>
      </c>
      <c r="AC2736" s="192">
        <f t="shared" si="599"/>
        <v>9.1666666666666674E-2</v>
      </c>
      <c r="AD2736" s="185"/>
    </row>
    <row r="2737" spans="1:30">
      <c r="A2737" s="184">
        <v>45374</v>
      </c>
      <c r="B2737" s="7" t="s">
        <v>85</v>
      </c>
      <c r="C2737" s="185">
        <v>1949</v>
      </c>
      <c r="D2737" s="185">
        <v>60</v>
      </c>
      <c r="E2737" s="185">
        <v>9</v>
      </c>
      <c r="F2737" s="185"/>
      <c r="G2737" s="185">
        <v>100</v>
      </c>
      <c r="H2737" s="185">
        <v>117</v>
      </c>
      <c r="I2737" s="185">
        <v>0</v>
      </c>
      <c r="J2737" s="185">
        <v>13</v>
      </c>
      <c r="K2737" s="185">
        <v>480</v>
      </c>
      <c r="L2737" s="185">
        <v>26.01</v>
      </c>
      <c r="M2737" s="186">
        <v>34.119999999999997</v>
      </c>
      <c r="N2737" s="187">
        <f>IF(Tabla2[[#This Row],[LECHE RETIRO DIA]]&lt;&gt;ISBLANK(Tabla2[[#This Row],[LECHE RETIRO DIA]]),SUM(Tabla2[[#This Row],[LECHE TANQUE DIA]:[LECHE RETIRO DIA]]),SUM(Tabla2[[#This Row],[LECHE TANQUE DIA]:[LECHE AUTOCONSUMO DIA]]))</f>
        <v>2018</v>
      </c>
      <c r="O2737" s="188">
        <f t="shared" si="590"/>
        <v>0.96580773042616452</v>
      </c>
      <c r="P2737" s="189">
        <f t="shared" si="591"/>
        <v>20.18</v>
      </c>
      <c r="Q2737" s="189">
        <f t="shared" si="592"/>
        <v>19.489999999999998</v>
      </c>
      <c r="R2737" s="189">
        <f t="shared" si="593"/>
        <v>4.615384615384615</v>
      </c>
      <c r="S2737" s="189">
        <f t="shared" si="594"/>
        <v>4.2041666666666666</v>
      </c>
      <c r="T2737" s="189">
        <f t="shared" si="595"/>
        <v>4.8</v>
      </c>
      <c r="U2737" s="189">
        <f t="shared" si="596"/>
        <v>77.585544021530183</v>
      </c>
      <c r="V2737" s="189">
        <f t="shared" si="597"/>
        <v>3.8446751249519413</v>
      </c>
      <c r="W2737" s="189">
        <f>IFERROR(H2737/M2737,Tabla2[[#This Row],[CARGA PRODUCCION (ANIMALES/HA)]])</f>
        <v>3.4290738569753811</v>
      </c>
      <c r="X2737" s="190">
        <f t="shared" si="600"/>
        <v>2024</v>
      </c>
      <c r="Y2737" s="190">
        <f t="shared" si="601"/>
        <v>3</v>
      </c>
      <c r="Z2737" s="190" t="e">
        <f t="shared" ca="1" si="602"/>
        <v>#NAME?</v>
      </c>
      <c r="AA2737" s="191">
        <f t="shared" si="603"/>
        <v>117</v>
      </c>
      <c r="AB2737" s="188">
        <f t="shared" si="598"/>
        <v>0.85470085470085466</v>
      </c>
      <c r="AC2737" s="192">
        <f t="shared" si="599"/>
        <v>0.14529914529914534</v>
      </c>
      <c r="AD2737" s="185"/>
    </row>
    <row r="2738" spans="1:30">
      <c r="A2738" s="184">
        <v>45374</v>
      </c>
      <c r="B2738" s="7" t="s">
        <v>88</v>
      </c>
      <c r="C2738" s="185">
        <v>797</v>
      </c>
      <c r="D2738" s="185">
        <v>40</v>
      </c>
      <c r="E2738" s="185">
        <v>5</v>
      </c>
      <c r="F2738" s="185"/>
      <c r="G2738" s="185">
        <v>44</v>
      </c>
      <c r="H2738" s="185">
        <v>44</v>
      </c>
      <c r="I2738" s="185">
        <v>0</v>
      </c>
      <c r="J2738" s="185">
        <v>9</v>
      </c>
      <c r="K2738" s="185">
        <v>180</v>
      </c>
      <c r="L2738" s="185">
        <v>14</v>
      </c>
      <c r="M2738" s="186">
        <v>15</v>
      </c>
      <c r="N2738" s="187">
        <f>IF(Tabla2[[#This Row],[LECHE RETIRO DIA]]&lt;&gt;ISBLANK(Tabla2[[#This Row],[LECHE RETIRO DIA]]),SUM(Tabla2[[#This Row],[LECHE TANQUE DIA]:[LECHE RETIRO DIA]]),SUM(Tabla2[[#This Row],[LECHE TANQUE DIA]:[LECHE AUTOCONSUMO DIA]]))</f>
        <v>842</v>
      </c>
      <c r="O2738" s="188">
        <f t="shared" si="590"/>
        <v>0.94655581947743472</v>
      </c>
      <c r="P2738" s="189">
        <f t="shared" si="591"/>
        <v>19.136363636363637</v>
      </c>
      <c r="Q2738" s="189">
        <f t="shared" si="592"/>
        <v>18.113636363636363</v>
      </c>
      <c r="R2738" s="189">
        <f t="shared" si="593"/>
        <v>4.4444444444444446</v>
      </c>
      <c r="S2738" s="189">
        <f t="shared" si="594"/>
        <v>4.677777777777778</v>
      </c>
      <c r="T2738" s="189">
        <f t="shared" si="595"/>
        <v>4.0909090909090908</v>
      </c>
      <c r="U2738" s="189">
        <f t="shared" si="596"/>
        <v>60.142857142857146</v>
      </c>
      <c r="V2738" s="189">
        <f t="shared" si="597"/>
        <v>3.1428571428571428</v>
      </c>
      <c r="W2738" s="189">
        <f>IFERROR(H2738/M2738,Tabla2[[#This Row],[CARGA PRODUCCION (ANIMALES/HA)]])</f>
        <v>2.9333333333333331</v>
      </c>
      <c r="X2738" s="190">
        <f t="shared" si="600"/>
        <v>2024</v>
      </c>
      <c r="Y2738" s="190">
        <f t="shared" si="601"/>
        <v>3</v>
      </c>
      <c r="Z2738" s="190" t="e">
        <f t="shared" ca="1" si="602"/>
        <v>#NAME?</v>
      </c>
      <c r="AA2738" s="191">
        <f t="shared" si="603"/>
        <v>44</v>
      </c>
      <c r="AB2738" s="188">
        <f t="shared" si="598"/>
        <v>1</v>
      </c>
      <c r="AC2738" s="192">
        <f t="shared" si="599"/>
        <v>0</v>
      </c>
      <c r="AD2738" s="185"/>
    </row>
    <row r="2739" spans="1:30">
      <c r="A2739" s="184">
        <v>45375</v>
      </c>
      <c r="B2739" s="7" t="s">
        <v>81</v>
      </c>
      <c r="C2739" s="185">
        <v>2241</v>
      </c>
      <c r="D2739" s="185">
        <v>80</v>
      </c>
      <c r="E2739" s="185">
        <v>9</v>
      </c>
      <c r="F2739" s="185"/>
      <c r="G2739" s="185">
        <v>95</v>
      </c>
      <c r="H2739" s="185">
        <v>95</v>
      </c>
      <c r="I2739" s="185">
        <v>1</v>
      </c>
      <c r="J2739" s="185">
        <v>19</v>
      </c>
      <c r="K2739" s="185">
        <v>600</v>
      </c>
      <c r="L2739" s="185">
        <v>23.4</v>
      </c>
      <c r="M2739" s="186">
        <v>31.01</v>
      </c>
      <c r="N2739" s="187">
        <f>IF(Tabla2[[#This Row],[LECHE RETIRO DIA]]&lt;&gt;ISBLANK(Tabla2[[#This Row],[LECHE RETIRO DIA]]),SUM(Tabla2[[#This Row],[LECHE TANQUE DIA]:[LECHE RETIRO DIA]]),SUM(Tabla2[[#This Row],[LECHE TANQUE DIA]:[LECHE AUTOCONSUMO DIA]]))</f>
        <v>2330</v>
      </c>
      <c r="O2739" s="188">
        <f t="shared" si="590"/>
        <v>0.96180257510729616</v>
      </c>
      <c r="P2739" s="189">
        <f t="shared" si="591"/>
        <v>24.526315789473685</v>
      </c>
      <c r="Q2739" s="189">
        <f t="shared" si="592"/>
        <v>23.589473684210525</v>
      </c>
      <c r="R2739" s="189">
        <f t="shared" si="593"/>
        <v>4.2105263157894735</v>
      </c>
      <c r="S2739" s="189">
        <f t="shared" si="594"/>
        <v>3.8833333333333333</v>
      </c>
      <c r="T2739" s="189">
        <f t="shared" si="595"/>
        <v>6.3157894736842106</v>
      </c>
      <c r="U2739" s="189">
        <f t="shared" si="596"/>
        <v>99.572649572649581</v>
      </c>
      <c r="V2739" s="189">
        <f t="shared" si="597"/>
        <v>4.0598290598290605</v>
      </c>
      <c r="W2739" s="189">
        <f>IFERROR(H2739/M2739,Tabla2[[#This Row],[CARGA PRODUCCION (ANIMALES/HA)]])</f>
        <v>3.0635278942276685</v>
      </c>
      <c r="X2739" s="190">
        <f t="shared" si="600"/>
        <v>2024</v>
      </c>
      <c r="Y2739" s="190">
        <f t="shared" si="601"/>
        <v>3</v>
      </c>
      <c r="Z2739" s="190" t="e">
        <f t="shared" ca="1" si="602"/>
        <v>#NAME?</v>
      </c>
      <c r="AA2739" s="191">
        <f t="shared" si="603"/>
        <v>95</v>
      </c>
      <c r="AB2739" s="188">
        <f t="shared" si="598"/>
        <v>1</v>
      </c>
      <c r="AC2739" s="192">
        <f t="shared" si="599"/>
        <v>0</v>
      </c>
      <c r="AD2739" s="185"/>
    </row>
    <row r="2740" spans="1:30">
      <c r="A2740" s="184">
        <v>45375</v>
      </c>
      <c r="B2740" s="7" t="s">
        <v>83</v>
      </c>
      <c r="C2740" s="185">
        <v>2063</v>
      </c>
      <c r="D2740" s="185">
        <v>100</v>
      </c>
      <c r="E2740" s="185">
        <v>9</v>
      </c>
      <c r="F2740" s="185"/>
      <c r="G2740" s="185">
        <v>109</v>
      </c>
      <c r="H2740" s="185">
        <v>120</v>
      </c>
      <c r="I2740" s="185">
        <v>0</v>
      </c>
      <c r="J2740" s="185">
        <v>31</v>
      </c>
      <c r="K2740" s="185">
        <v>680</v>
      </c>
      <c r="L2740" s="185">
        <v>29.8</v>
      </c>
      <c r="M2740" s="186">
        <v>36.590000000000003</v>
      </c>
      <c r="N2740" s="187">
        <f>IF(Tabla2[[#This Row],[LECHE RETIRO DIA]]&lt;&gt;ISBLANK(Tabla2[[#This Row],[LECHE RETIRO DIA]]),SUM(Tabla2[[#This Row],[LECHE TANQUE DIA]:[LECHE RETIRO DIA]]),SUM(Tabla2[[#This Row],[LECHE TANQUE DIA]:[LECHE AUTOCONSUMO DIA]]))</f>
        <v>2172</v>
      </c>
      <c r="O2740" s="188">
        <f t="shared" si="590"/>
        <v>0.94981583793738489</v>
      </c>
      <c r="P2740" s="189">
        <f t="shared" si="591"/>
        <v>19.926605504587155</v>
      </c>
      <c r="Q2740" s="189">
        <f t="shared" si="592"/>
        <v>18.926605504587155</v>
      </c>
      <c r="R2740" s="189">
        <f t="shared" si="593"/>
        <v>3.225806451612903</v>
      </c>
      <c r="S2740" s="189">
        <f t="shared" si="594"/>
        <v>3.1941176470588237</v>
      </c>
      <c r="T2740" s="189">
        <f t="shared" si="595"/>
        <v>6.238532110091743</v>
      </c>
      <c r="U2740" s="189">
        <f t="shared" si="596"/>
        <v>72.885906040268452</v>
      </c>
      <c r="V2740" s="189">
        <f t="shared" si="597"/>
        <v>3.6577181208053688</v>
      </c>
      <c r="W2740" s="189">
        <f>IFERROR(H2740/M2740,Tabla2[[#This Row],[CARGA PRODUCCION (ANIMALES/HA)]])</f>
        <v>3.2795845859524455</v>
      </c>
      <c r="X2740" s="190">
        <f t="shared" si="600"/>
        <v>2024</v>
      </c>
      <c r="Y2740" s="190">
        <f t="shared" si="601"/>
        <v>3</v>
      </c>
      <c r="Z2740" s="190" t="e">
        <f t="shared" ca="1" si="602"/>
        <v>#NAME?</v>
      </c>
      <c r="AA2740" s="191">
        <f t="shared" si="603"/>
        <v>120</v>
      </c>
      <c r="AB2740" s="188">
        <f t="shared" si="598"/>
        <v>0.90833333333333333</v>
      </c>
      <c r="AC2740" s="192">
        <f t="shared" si="599"/>
        <v>9.1666666666666674E-2</v>
      </c>
      <c r="AD2740" s="185"/>
    </row>
    <row r="2741" spans="1:30">
      <c r="A2741" s="184">
        <v>45375</v>
      </c>
      <c r="B2741" s="7" t="s">
        <v>85</v>
      </c>
      <c r="C2741" s="185">
        <v>2073</v>
      </c>
      <c r="D2741" s="185">
        <v>60</v>
      </c>
      <c r="E2741" s="185">
        <v>9</v>
      </c>
      <c r="F2741" s="185"/>
      <c r="G2741" s="185">
        <v>100</v>
      </c>
      <c r="H2741" s="185">
        <v>117</v>
      </c>
      <c r="I2741" s="185">
        <v>0</v>
      </c>
      <c r="J2741" s="185">
        <v>13</v>
      </c>
      <c r="K2741" s="185">
        <v>480</v>
      </c>
      <c r="L2741" s="185">
        <v>26.01</v>
      </c>
      <c r="M2741" s="186">
        <v>34.119999999999997</v>
      </c>
      <c r="N2741" s="187">
        <f>IF(Tabla2[[#This Row],[LECHE RETIRO DIA]]&lt;&gt;ISBLANK(Tabla2[[#This Row],[LECHE RETIRO DIA]]),SUM(Tabla2[[#This Row],[LECHE TANQUE DIA]:[LECHE RETIRO DIA]]),SUM(Tabla2[[#This Row],[LECHE TANQUE DIA]:[LECHE AUTOCONSUMO DIA]]))</f>
        <v>2142</v>
      </c>
      <c r="O2741" s="188">
        <f t="shared" si="590"/>
        <v>0.96778711484593838</v>
      </c>
      <c r="P2741" s="189">
        <f t="shared" si="591"/>
        <v>21.42</v>
      </c>
      <c r="Q2741" s="189">
        <f t="shared" si="592"/>
        <v>20.73</v>
      </c>
      <c r="R2741" s="189">
        <f t="shared" si="593"/>
        <v>4.615384615384615</v>
      </c>
      <c r="S2741" s="189">
        <f t="shared" si="594"/>
        <v>4.4625000000000004</v>
      </c>
      <c r="T2741" s="189">
        <f t="shared" si="595"/>
        <v>4.8</v>
      </c>
      <c r="U2741" s="189">
        <f t="shared" si="596"/>
        <v>82.35294117647058</v>
      </c>
      <c r="V2741" s="189">
        <f t="shared" si="597"/>
        <v>3.8446751249519413</v>
      </c>
      <c r="W2741" s="189">
        <f>IFERROR(H2741/M2741,Tabla2[[#This Row],[CARGA PRODUCCION (ANIMALES/HA)]])</f>
        <v>3.4290738569753811</v>
      </c>
      <c r="X2741" s="190">
        <f t="shared" si="600"/>
        <v>2024</v>
      </c>
      <c r="Y2741" s="190">
        <f t="shared" si="601"/>
        <v>3</v>
      </c>
      <c r="Z2741" s="190" t="e">
        <f t="shared" ca="1" si="602"/>
        <v>#NAME?</v>
      </c>
      <c r="AA2741" s="191">
        <f t="shared" si="603"/>
        <v>117</v>
      </c>
      <c r="AB2741" s="188">
        <f t="shared" si="598"/>
        <v>0.85470085470085466</v>
      </c>
      <c r="AC2741" s="192">
        <f t="shared" si="599"/>
        <v>0.14529914529914534</v>
      </c>
      <c r="AD2741" s="185"/>
    </row>
    <row r="2742" spans="1:30">
      <c r="A2742" s="184">
        <v>45375</v>
      </c>
      <c r="B2742" s="7" t="s">
        <v>88</v>
      </c>
      <c r="C2742" s="185">
        <v>732</v>
      </c>
      <c r="D2742" s="185">
        <v>40</v>
      </c>
      <c r="E2742" s="185">
        <v>5</v>
      </c>
      <c r="F2742" s="185"/>
      <c r="G2742" s="185">
        <v>44</v>
      </c>
      <c r="H2742" s="185">
        <v>44</v>
      </c>
      <c r="I2742" s="185">
        <v>0</v>
      </c>
      <c r="J2742" s="185">
        <v>9</v>
      </c>
      <c r="K2742" s="185">
        <v>180</v>
      </c>
      <c r="L2742" s="185">
        <v>14</v>
      </c>
      <c r="M2742" s="186">
        <v>15</v>
      </c>
      <c r="N2742" s="187">
        <f>IF(Tabla2[[#This Row],[LECHE RETIRO DIA]]&lt;&gt;ISBLANK(Tabla2[[#This Row],[LECHE RETIRO DIA]]),SUM(Tabla2[[#This Row],[LECHE TANQUE DIA]:[LECHE RETIRO DIA]]),SUM(Tabla2[[#This Row],[LECHE TANQUE DIA]:[LECHE AUTOCONSUMO DIA]]))</f>
        <v>777</v>
      </c>
      <c r="O2742" s="188">
        <f t="shared" si="590"/>
        <v>0.94208494208494209</v>
      </c>
      <c r="P2742" s="189">
        <f t="shared" si="591"/>
        <v>17.65909090909091</v>
      </c>
      <c r="Q2742" s="189">
        <f t="shared" si="592"/>
        <v>16.636363636363637</v>
      </c>
      <c r="R2742" s="189">
        <f t="shared" si="593"/>
        <v>4.4444444444444446</v>
      </c>
      <c r="S2742" s="189">
        <f t="shared" si="594"/>
        <v>4.3166666666666664</v>
      </c>
      <c r="T2742" s="189">
        <f t="shared" si="595"/>
        <v>4.0909090909090908</v>
      </c>
      <c r="U2742" s="189">
        <f t="shared" si="596"/>
        <v>55.5</v>
      </c>
      <c r="V2742" s="189">
        <f t="shared" si="597"/>
        <v>3.1428571428571428</v>
      </c>
      <c r="W2742" s="189">
        <f>IFERROR(H2742/M2742,Tabla2[[#This Row],[CARGA PRODUCCION (ANIMALES/HA)]])</f>
        <v>2.9333333333333331</v>
      </c>
      <c r="X2742" s="190">
        <f t="shared" si="600"/>
        <v>2024</v>
      </c>
      <c r="Y2742" s="190">
        <f t="shared" si="601"/>
        <v>3</v>
      </c>
      <c r="Z2742" s="190" t="e">
        <f t="shared" ca="1" si="602"/>
        <v>#NAME?</v>
      </c>
      <c r="AA2742" s="191">
        <f t="shared" si="603"/>
        <v>44</v>
      </c>
      <c r="AB2742" s="188">
        <f t="shared" si="598"/>
        <v>1</v>
      </c>
      <c r="AC2742" s="192">
        <f t="shared" si="599"/>
        <v>0</v>
      </c>
      <c r="AD2742" s="185"/>
    </row>
    <row r="2743" spans="1:30">
      <c r="A2743" s="184">
        <v>45376</v>
      </c>
      <c r="B2743" s="7" t="s">
        <v>81</v>
      </c>
      <c r="C2743" s="185">
        <v>2232</v>
      </c>
      <c r="D2743" s="185">
        <v>80</v>
      </c>
      <c r="E2743" s="185">
        <v>9</v>
      </c>
      <c r="F2743" s="185"/>
      <c r="G2743" s="185">
        <v>95</v>
      </c>
      <c r="H2743" s="185">
        <v>95</v>
      </c>
      <c r="I2743" s="185">
        <v>1</v>
      </c>
      <c r="J2743" s="185">
        <v>19</v>
      </c>
      <c r="K2743" s="185">
        <v>600</v>
      </c>
      <c r="L2743" s="185">
        <v>23.4</v>
      </c>
      <c r="M2743" s="186">
        <v>31.01</v>
      </c>
      <c r="N2743" s="187">
        <f>IF(Tabla2[[#This Row],[LECHE RETIRO DIA]]&lt;&gt;ISBLANK(Tabla2[[#This Row],[LECHE RETIRO DIA]]),SUM(Tabla2[[#This Row],[LECHE TANQUE DIA]:[LECHE RETIRO DIA]]),SUM(Tabla2[[#This Row],[LECHE TANQUE DIA]:[LECHE AUTOCONSUMO DIA]]))</f>
        <v>2321</v>
      </c>
      <c r="O2743" s="188">
        <f t="shared" si="590"/>
        <v>0.96165445928479099</v>
      </c>
      <c r="P2743" s="189">
        <f t="shared" si="591"/>
        <v>24.431578947368422</v>
      </c>
      <c r="Q2743" s="189">
        <f t="shared" si="592"/>
        <v>23.494736842105262</v>
      </c>
      <c r="R2743" s="189">
        <f t="shared" si="593"/>
        <v>4.2105263157894735</v>
      </c>
      <c r="S2743" s="189">
        <f t="shared" si="594"/>
        <v>3.8683333333333332</v>
      </c>
      <c r="T2743" s="189">
        <f t="shared" si="595"/>
        <v>6.3157894736842106</v>
      </c>
      <c r="U2743" s="189">
        <f t="shared" si="596"/>
        <v>99.188034188034194</v>
      </c>
      <c r="V2743" s="189">
        <f t="shared" si="597"/>
        <v>4.0598290598290605</v>
      </c>
      <c r="W2743" s="189">
        <f>IFERROR(H2743/M2743,Tabla2[[#This Row],[CARGA PRODUCCION (ANIMALES/HA)]])</f>
        <v>3.0635278942276685</v>
      </c>
      <c r="X2743" s="190">
        <f t="shared" si="600"/>
        <v>2024</v>
      </c>
      <c r="Y2743" s="190">
        <f t="shared" si="601"/>
        <v>3</v>
      </c>
      <c r="Z2743" s="190" t="e">
        <f t="shared" ca="1" si="602"/>
        <v>#NAME?</v>
      </c>
      <c r="AA2743" s="191">
        <f t="shared" si="603"/>
        <v>95</v>
      </c>
      <c r="AB2743" s="188">
        <f t="shared" si="598"/>
        <v>1</v>
      </c>
      <c r="AC2743" s="192">
        <f t="shared" si="599"/>
        <v>0</v>
      </c>
      <c r="AD2743" s="185"/>
    </row>
    <row r="2744" spans="1:30">
      <c r="A2744" s="184">
        <v>45376</v>
      </c>
      <c r="B2744" s="7" t="s">
        <v>83</v>
      </c>
      <c r="C2744" s="185">
        <v>2025</v>
      </c>
      <c r="D2744" s="185">
        <v>100</v>
      </c>
      <c r="E2744" s="185">
        <v>9</v>
      </c>
      <c r="F2744" s="185"/>
      <c r="G2744" s="185">
        <v>111</v>
      </c>
      <c r="H2744" s="185">
        <v>120</v>
      </c>
      <c r="I2744" s="185">
        <v>0</v>
      </c>
      <c r="J2744" s="185">
        <v>31</v>
      </c>
      <c r="K2744" s="185">
        <v>680</v>
      </c>
      <c r="L2744" s="185">
        <v>29.8</v>
      </c>
      <c r="M2744" s="186">
        <v>36.590000000000003</v>
      </c>
      <c r="N2744" s="187">
        <f>IF(Tabla2[[#This Row],[LECHE RETIRO DIA]]&lt;&gt;ISBLANK(Tabla2[[#This Row],[LECHE RETIRO DIA]]),SUM(Tabla2[[#This Row],[LECHE TANQUE DIA]:[LECHE RETIRO DIA]]),SUM(Tabla2[[#This Row],[LECHE TANQUE DIA]:[LECHE AUTOCONSUMO DIA]]))</f>
        <v>2134</v>
      </c>
      <c r="O2744" s="188">
        <f t="shared" si="590"/>
        <v>0.94892221180880976</v>
      </c>
      <c r="P2744" s="189">
        <f t="shared" si="591"/>
        <v>19.225225225225227</v>
      </c>
      <c r="Q2744" s="189">
        <f t="shared" si="592"/>
        <v>18.243243243243242</v>
      </c>
      <c r="R2744" s="189">
        <f t="shared" si="593"/>
        <v>3.225806451612903</v>
      </c>
      <c r="S2744" s="189">
        <f t="shared" si="594"/>
        <v>3.138235294117647</v>
      </c>
      <c r="T2744" s="189">
        <f t="shared" si="595"/>
        <v>6.1261261261261257</v>
      </c>
      <c r="U2744" s="189">
        <f t="shared" si="596"/>
        <v>71.610738255033553</v>
      </c>
      <c r="V2744" s="189">
        <f t="shared" si="597"/>
        <v>3.7248322147651005</v>
      </c>
      <c r="W2744" s="189">
        <f>IFERROR(H2744/M2744,Tabla2[[#This Row],[CARGA PRODUCCION (ANIMALES/HA)]])</f>
        <v>3.2795845859524455</v>
      </c>
      <c r="X2744" s="190">
        <f t="shared" si="600"/>
        <v>2024</v>
      </c>
      <c r="Y2744" s="190">
        <f t="shared" si="601"/>
        <v>3</v>
      </c>
      <c r="Z2744" s="190" t="e">
        <f t="shared" ca="1" si="602"/>
        <v>#NAME?</v>
      </c>
      <c r="AA2744" s="191">
        <f t="shared" si="603"/>
        <v>120</v>
      </c>
      <c r="AB2744" s="188">
        <f t="shared" si="598"/>
        <v>0.92500000000000004</v>
      </c>
      <c r="AC2744" s="192">
        <f t="shared" si="599"/>
        <v>7.4999999999999956E-2</v>
      </c>
      <c r="AD2744" s="185"/>
    </row>
    <row r="2745" spans="1:30">
      <c r="A2745" s="184">
        <v>45376</v>
      </c>
      <c r="B2745" s="7" t="s">
        <v>85</v>
      </c>
      <c r="C2745" s="185">
        <v>2139</v>
      </c>
      <c r="D2745" s="185">
        <v>60</v>
      </c>
      <c r="E2745" s="185">
        <v>9</v>
      </c>
      <c r="F2745" s="185"/>
      <c r="G2745" s="185">
        <v>103</v>
      </c>
      <c r="H2745" s="185">
        <v>119</v>
      </c>
      <c r="I2745" s="185">
        <v>0</v>
      </c>
      <c r="J2745" s="185">
        <v>11</v>
      </c>
      <c r="K2745" s="185">
        <v>480</v>
      </c>
      <c r="L2745" s="185">
        <v>26.01</v>
      </c>
      <c r="M2745" s="186">
        <v>34.119999999999997</v>
      </c>
      <c r="N2745" s="187">
        <f>IF(Tabla2[[#This Row],[LECHE RETIRO DIA]]&lt;&gt;ISBLANK(Tabla2[[#This Row],[LECHE RETIRO DIA]]),SUM(Tabla2[[#This Row],[LECHE TANQUE DIA]:[LECHE RETIRO DIA]]),SUM(Tabla2[[#This Row],[LECHE TANQUE DIA]:[LECHE AUTOCONSUMO DIA]]))</f>
        <v>2208</v>
      </c>
      <c r="O2745" s="188">
        <f t="shared" si="590"/>
        <v>0.96875</v>
      </c>
      <c r="P2745" s="189">
        <f t="shared" si="591"/>
        <v>21.436893203883496</v>
      </c>
      <c r="Q2745" s="189">
        <f t="shared" si="592"/>
        <v>20.766990291262136</v>
      </c>
      <c r="R2745" s="189">
        <f t="shared" si="593"/>
        <v>5.4545454545454541</v>
      </c>
      <c r="S2745" s="189">
        <f t="shared" si="594"/>
        <v>4.5999999999999996</v>
      </c>
      <c r="T2745" s="189">
        <f t="shared" si="595"/>
        <v>4.6601941747572813</v>
      </c>
      <c r="U2745" s="189">
        <f t="shared" si="596"/>
        <v>84.890426758938858</v>
      </c>
      <c r="V2745" s="189">
        <f t="shared" si="597"/>
        <v>3.9600153787004997</v>
      </c>
      <c r="W2745" s="189">
        <f>IFERROR(H2745/M2745,Tabla2[[#This Row],[CARGA PRODUCCION (ANIMALES/HA)]])</f>
        <v>3.4876905041031656</v>
      </c>
      <c r="X2745" s="190">
        <f t="shared" si="600"/>
        <v>2024</v>
      </c>
      <c r="Y2745" s="190">
        <f t="shared" si="601"/>
        <v>3</v>
      </c>
      <c r="Z2745" s="190" t="e">
        <f t="shared" ca="1" si="602"/>
        <v>#NAME?</v>
      </c>
      <c r="AA2745" s="191">
        <f t="shared" si="603"/>
        <v>119</v>
      </c>
      <c r="AB2745" s="188">
        <f t="shared" si="598"/>
        <v>0.86554621848739499</v>
      </c>
      <c r="AC2745" s="192">
        <f t="shared" si="599"/>
        <v>0.13445378151260501</v>
      </c>
      <c r="AD2745" s="185"/>
    </row>
    <row r="2746" spans="1:30">
      <c r="A2746" s="184">
        <v>45376</v>
      </c>
      <c r="B2746" s="7" t="s">
        <v>88</v>
      </c>
      <c r="C2746" s="185">
        <v>738</v>
      </c>
      <c r="D2746" s="185">
        <v>40</v>
      </c>
      <c r="E2746" s="185">
        <v>5</v>
      </c>
      <c r="F2746" s="185"/>
      <c r="G2746" s="185">
        <v>44</v>
      </c>
      <c r="H2746" s="185">
        <v>44</v>
      </c>
      <c r="I2746" s="185">
        <v>0</v>
      </c>
      <c r="J2746" s="185">
        <v>9</v>
      </c>
      <c r="K2746" s="185">
        <v>180</v>
      </c>
      <c r="L2746" s="185">
        <v>14</v>
      </c>
      <c r="M2746" s="186">
        <v>15</v>
      </c>
      <c r="N2746" s="187">
        <f>IF(Tabla2[[#This Row],[LECHE RETIRO DIA]]&lt;&gt;ISBLANK(Tabla2[[#This Row],[LECHE RETIRO DIA]]),SUM(Tabla2[[#This Row],[LECHE TANQUE DIA]:[LECHE RETIRO DIA]]),SUM(Tabla2[[#This Row],[LECHE TANQUE DIA]:[LECHE AUTOCONSUMO DIA]]))</f>
        <v>783</v>
      </c>
      <c r="O2746" s="188">
        <f t="shared" si="590"/>
        <v>0.94252873563218387</v>
      </c>
      <c r="P2746" s="189">
        <f t="shared" si="591"/>
        <v>17.795454545454547</v>
      </c>
      <c r="Q2746" s="189">
        <f t="shared" si="592"/>
        <v>16.772727272727273</v>
      </c>
      <c r="R2746" s="189">
        <f t="shared" si="593"/>
        <v>4.4444444444444446</v>
      </c>
      <c r="S2746" s="189">
        <f t="shared" si="594"/>
        <v>4.3499999999999996</v>
      </c>
      <c r="T2746" s="189">
        <f t="shared" si="595"/>
        <v>4.0909090909090908</v>
      </c>
      <c r="U2746" s="189">
        <f t="shared" si="596"/>
        <v>55.928571428571431</v>
      </c>
      <c r="V2746" s="189">
        <f t="shared" si="597"/>
        <v>3.1428571428571428</v>
      </c>
      <c r="W2746" s="189">
        <f>IFERROR(H2746/M2746,Tabla2[[#This Row],[CARGA PRODUCCION (ANIMALES/HA)]])</f>
        <v>2.9333333333333331</v>
      </c>
      <c r="X2746" s="190">
        <f t="shared" si="600"/>
        <v>2024</v>
      </c>
      <c r="Y2746" s="190">
        <f t="shared" si="601"/>
        <v>3</v>
      </c>
      <c r="Z2746" s="190" t="e">
        <f t="shared" ca="1" si="602"/>
        <v>#NAME?</v>
      </c>
      <c r="AA2746" s="191">
        <f t="shared" si="603"/>
        <v>44</v>
      </c>
      <c r="AB2746" s="188">
        <f t="shared" si="598"/>
        <v>1</v>
      </c>
      <c r="AC2746" s="192">
        <f t="shared" si="599"/>
        <v>0</v>
      </c>
      <c r="AD2746" s="185"/>
    </row>
    <row r="2747" spans="1:30">
      <c r="A2747" s="184">
        <v>45377</v>
      </c>
      <c r="B2747" s="7" t="s">
        <v>81</v>
      </c>
      <c r="C2747" s="185">
        <v>2217</v>
      </c>
      <c r="D2747" s="185">
        <v>80</v>
      </c>
      <c r="E2747" s="185">
        <v>9</v>
      </c>
      <c r="F2747" s="185"/>
      <c r="G2747" s="185">
        <v>95</v>
      </c>
      <c r="H2747" s="185">
        <v>95</v>
      </c>
      <c r="I2747" s="185">
        <v>1</v>
      </c>
      <c r="J2747" s="185">
        <v>19</v>
      </c>
      <c r="K2747" s="185">
        <v>600</v>
      </c>
      <c r="L2747" s="185">
        <v>23.4</v>
      </c>
      <c r="M2747" s="186">
        <v>31.01</v>
      </c>
      <c r="N2747" s="187">
        <f>IF(Tabla2[[#This Row],[LECHE RETIRO DIA]]&lt;&gt;ISBLANK(Tabla2[[#This Row],[LECHE RETIRO DIA]]),SUM(Tabla2[[#This Row],[LECHE TANQUE DIA]:[LECHE RETIRO DIA]]),SUM(Tabla2[[#This Row],[LECHE TANQUE DIA]:[LECHE AUTOCONSUMO DIA]]))</f>
        <v>2306</v>
      </c>
      <c r="O2747" s="188">
        <f t="shared" si="590"/>
        <v>0.9614050303555941</v>
      </c>
      <c r="P2747" s="189">
        <f t="shared" si="591"/>
        <v>24.273684210526316</v>
      </c>
      <c r="Q2747" s="189">
        <f t="shared" si="592"/>
        <v>23.336842105263159</v>
      </c>
      <c r="R2747" s="189">
        <f t="shared" si="593"/>
        <v>4.2105263157894735</v>
      </c>
      <c r="S2747" s="189">
        <f t="shared" si="594"/>
        <v>3.8433333333333333</v>
      </c>
      <c r="T2747" s="189">
        <f t="shared" si="595"/>
        <v>6.3157894736842106</v>
      </c>
      <c r="U2747" s="189">
        <f t="shared" si="596"/>
        <v>98.547008547008559</v>
      </c>
      <c r="V2747" s="189">
        <f t="shared" si="597"/>
        <v>4.0598290598290605</v>
      </c>
      <c r="W2747" s="189">
        <f>IFERROR(H2747/M2747,Tabla2[[#This Row],[CARGA PRODUCCION (ANIMALES/HA)]])</f>
        <v>3.0635278942276685</v>
      </c>
      <c r="X2747" s="190">
        <f t="shared" si="600"/>
        <v>2024</v>
      </c>
      <c r="Y2747" s="190">
        <f t="shared" si="601"/>
        <v>3</v>
      </c>
      <c r="Z2747" s="190" t="e">
        <f t="shared" ca="1" si="602"/>
        <v>#NAME?</v>
      </c>
      <c r="AA2747" s="191">
        <f t="shared" si="603"/>
        <v>95</v>
      </c>
      <c r="AB2747" s="188">
        <f t="shared" si="598"/>
        <v>1</v>
      </c>
      <c r="AC2747" s="192">
        <f t="shared" si="599"/>
        <v>0</v>
      </c>
      <c r="AD2747" s="185"/>
    </row>
    <row r="2748" spans="1:30">
      <c r="A2748" s="184">
        <v>45377</v>
      </c>
      <c r="B2748" s="7" t="s">
        <v>83</v>
      </c>
      <c r="C2748" s="185">
        <v>2090</v>
      </c>
      <c r="D2748" s="185">
        <v>100</v>
      </c>
      <c r="E2748" s="185">
        <v>9</v>
      </c>
      <c r="F2748" s="185"/>
      <c r="G2748" s="185">
        <v>111</v>
      </c>
      <c r="H2748" s="185">
        <v>120</v>
      </c>
      <c r="I2748" s="185">
        <v>0</v>
      </c>
      <c r="J2748" s="185">
        <v>31</v>
      </c>
      <c r="K2748" s="185">
        <v>680</v>
      </c>
      <c r="L2748" s="185">
        <v>29.8</v>
      </c>
      <c r="M2748" s="186">
        <v>36.590000000000003</v>
      </c>
      <c r="N2748" s="187">
        <f>IF(Tabla2[[#This Row],[LECHE RETIRO DIA]]&lt;&gt;ISBLANK(Tabla2[[#This Row],[LECHE RETIRO DIA]]),SUM(Tabla2[[#This Row],[LECHE TANQUE DIA]:[LECHE RETIRO DIA]]),SUM(Tabla2[[#This Row],[LECHE TANQUE DIA]:[LECHE AUTOCONSUMO DIA]]))</f>
        <v>2199</v>
      </c>
      <c r="O2748" s="188">
        <f t="shared" si="590"/>
        <v>0.95043201455206916</v>
      </c>
      <c r="P2748" s="189">
        <f t="shared" si="591"/>
        <v>19.810810810810811</v>
      </c>
      <c r="Q2748" s="189">
        <f t="shared" si="592"/>
        <v>18.828828828828829</v>
      </c>
      <c r="R2748" s="189">
        <f t="shared" si="593"/>
        <v>3.225806451612903</v>
      </c>
      <c r="S2748" s="189">
        <f t="shared" si="594"/>
        <v>3.2338235294117648</v>
      </c>
      <c r="T2748" s="189">
        <f t="shared" si="595"/>
        <v>6.1261261261261257</v>
      </c>
      <c r="U2748" s="189">
        <f t="shared" si="596"/>
        <v>73.791946308724832</v>
      </c>
      <c r="V2748" s="189">
        <f t="shared" si="597"/>
        <v>3.7248322147651005</v>
      </c>
      <c r="W2748" s="189">
        <f>IFERROR(H2748/M2748,Tabla2[[#This Row],[CARGA PRODUCCION (ANIMALES/HA)]])</f>
        <v>3.2795845859524455</v>
      </c>
      <c r="X2748" s="190">
        <f t="shared" si="600"/>
        <v>2024</v>
      </c>
      <c r="Y2748" s="190">
        <f t="shared" si="601"/>
        <v>3</v>
      </c>
      <c r="Z2748" s="190" t="e">
        <f t="shared" ca="1" si="602"/>
        <v>#NAME?</v>
      </c>
      <c r="AA2748" s="191">
        <f t="shared" si="603"/>
        <v>120</v>
      </c>
      <c r="AB2748" s="188">
        <f t="shared" si="598"/>
        <v>0.92500000000000004</v>
      </c>
      <c r="AC2748" s="192">
        <f t="shared" si="599"/>
        <v>7.4999999999999956E-2</v>
      </c>
      <c r="AD2748" s="185"/>
    </row>
    <row r="2749" spans="1:30">
      <c r="A2749" s="184">
        <v>45377</v>
      </c>
      <c r="B2749" s="7" t="s">
        <v>85</v>
      </c>
      <c r="C2749" s="185">
        <v>2135</v>
      </c>
      <c r="D2749" s="185">
        <v>60</v>
      </c>
      <c r="E2749" s="185">
        <v>9</v>
      </c>
      <c r="F2749" s="185"/>
      <c r="G2749" s="185">
        <v>103</v>
      </c>
      <c r="H2749" s="185">
        <v>119</v>
      </c>
      <c r="I2749" s="185">
        <v>0</v>
      </c>
      <c r="J2749" s="185">
        <v>11</v>
      </c>
      <c r="K2749" s="185">
        <v>480</v>
      </c>
      <c r="L2749" s="185">
        <v>29.8</v>
      </c>
      <c r="M2749" s="186">
        <v>36.590000000000003</v>
      </c>
      <c r="N2749" s="187">
        <f>IF(Tabla2[[#This Row],[LECHE RETIRO DIA]]&lt;&gt;ISBLANK(Tabla2[[#This Row],[LECHE RETIRO DIA]]),SUM(Tabla2[[#This Row],[LECHE TANQUE DIA]:[LECHE RETIRO DIA]]),SUM(Tabla2[[#This Row],[LECHE TANQUE DIA]:[LECHE AUTOCONSUMO DIA]]))</f>
        <v>2204</v>
      </c>
      <c r="O2749" s="188">
        <f t="shared" si="590"/>
        <v>0.9686932849364791</v>
      </c>
      <c r="P2749" s="189">
        <f t="shared" si="591"/>
        <v>21.398058252427184</v>
      </c>
      <c r="Q2749" s="189">
        <f t="shared" si="592"/>
        <v>20.728155339805824</v>
      </c>
      <c r="R2749" s="189">
        <f t="shared" si="593"/>
        <v>5.4545454545454541</v>
      </c>
      <c r="S2749" s="189">
        <f t="shared" si="594"/>
        <v>4.5916666666666668</v>
      </c>
      <c r="T2749" s="189">
        <f t="shared" si="595"/>
        <v>4.6601941747572813</v>
      </c>
      <c r="U2749" s="189">
        <f t="shared" si="596"/>
        <v>73.959731543624159</v>
      </c>
      <c r="V2749" s="189">
        <f t="shared" si="597"/>
        <v>3.4563758389261743</v>
      </c>
      <c r="W2749" s="189">
        <f>IFERROR(H2749/M2749,Tabla2[[#This Row],[CARGA PRODUCCION (ANIMALES/HA)]])</f>
        <v>3.252254714402842</v>
      </c>
      <c r="X2749" s="190">
        <f t="shared" si="600"/>
        <v>2024</v>
      </c>
      <c r="Y2749" s="190">
        <f t="shared" si="601"/>
        <v>3</v>
      </c>
      <c r="Z2749" s="190" t="e">
        <f t="shared" ca="1" si="602"/>
        <v>#NAME?</v>
      </c>
      <c r="AA2749" s="191">
        <f t="shared" si="603"/>
        <v>119</v>
      </c>
      <c r="AB2749" s="188">
        <f t="shared" si="598"/>
        <v>0.86554621848739499</v>
      </c>
      <c r="AC2749" s="192">
        <f t="shared" si="599"/>
        <v>0.13445378151260501</v>
      </c>
      <c r="AD2749" s="185"/>
    </row>
    <row r="2750" spans="1:30">
      <c r="A2750" s="184">
        <v>45377</v>
      </c>
      <c r="B2750" s="7" t="s">
        <v>88</v>
      </c>
      <c r="C2750" s="185">
        <v>736</v>
      </c>
      <c r="D2750" s="185">
        <v>40</v>
      </c>
      <c r="E2750" s="185">
        <v>5</v>
      </c>
      <c r="F2750" s="185"/>
      <c r="G2750" s="185">
        <v>44</v>
      </c>
      <c r="H2750" s="185">
        <v>44</v>
      </c>
      <c r="I2750" s="185">
        <v>0</v>
      </c>
      <c r="J2750" s="185">
        <v>9</v>
      </c>
      <c r="K2750" s="185">
        <v>180</v>
      </c>
      <c r="L2750" s="185">
        <v>14</v>
      </c>
      <c r="M2750" s="186">
        <v>15</v>
      </c>
      <c r="N2750" s="187">
        <f>IF(Tabla2[[#This Row],[LECHE RETIRO DIA]]&lt;&gt;ISBLANK(Tabla2[[#This Row],[LECHE RETIRO DIA]]),SUM(Tabla2[[#This Row],[LECHE TANQUE DIA]:[LECHE RETIRO DIA]]),SUM(Tabla2[[#This Row],[LECHE TANQUE DIA]:[LECHE AUTOCONSUMO DIA]]))</f>
        <v>781</v>
      </c>
      <c r="O2750" s="188">
        <f t="shared" si="590"/>
        <v>0.94238156209987201</v>
      </c>
      <c r="P2750" s="189">
        <f t="shared" si="591"/>
        <v>17.75</v>
      </c>
      <c r="Q2750" s="189">
        <f t="shared" si="592"/>
        <v>16.727272727272727</v>
      </c>
      <c r="R2750" s="189">
        <f t="shared" si="593"/>
        <v>4.4444444444444446</v>
      </c>
      <c r="S2750" s="189">
        <f t="shared" si="594"/>
        <v>4.3388888888888886</v>
      </c>
      <c r="T2750" s="189">
        <f t="shared" si="595"/>
        <v>4.0909090909090908</v>
      </c>
      <c r="U2750" s="189">
        <f t="shared" si="596"/>
        <v>55.785714285714285</v>
      </c>
      <c r="V2750" s="189">
        <f t="shared" si="597"/>
        <v>3.1428571428571428</v>
      </c>
      <c r="W2750" s="189">
        <f>IFERROR(H2750/M2750,Tabla2[[#This Row],[CARGA PRODUCCION (ANIMALES/HA)]])</f>
        <v>2.9333333333333331</v>
      </c>
      <c r="X2750" s="190">
        <f t="shared" si="600"/>
        <v>2024</v>
      </c>
      <c r="Y2750" s="190">
        <f t="shared" si="601"/>
        <v>3</v>
      </c>
      <c r="Z2750" s="190" t="e">
        <f t="shared" ca="1" si="602"/>
        <v>#NAME?</v>
      </c>
      <c r="AA2750" s="191">
        <f t="shared" si="603"/>
        <v>44</v>
      </c>
      <c r="AB2750" s="188">
        <f t="shared" si="598"/>
        <v>1</v>
      </c>
      <c r="AC2750" s="192">
        <f t="shared" si="599"/>
        <v>0</v>
      </c>
      <c r="AD2750" s="185"/>
    </row>
    <row r="2751" spans="1:30">
      <c r="A2751" s="184">
        <v>45378</v>
      </c>
      <c r="B2751" s="7" t="s">
        <v>81</v>
      </c>
      <c r="C2751" s="185">
        <v>2185</v>
      </c>
      <c r="D2751" s="185">
        <v>80</v>
      </c>
      <c r="E2751" s="185">
        <v>9</v>
      </c>
      <c r="F2751" s="185"/>
      <c r="G2751" s="185">
        <v>95</v>
      </c>
      <c r="H2751" s="185">
        <v>95</v>
      </c>
      <c r="I2751" s="185">
        <v>1</v>
      </c>
      <c r="J2751" s="185">
        <v>19</v>
      </c>
      <c r="K2751" s="185">
        <v>600</v>
      </c>
      <c r="L2751" s="185">
        <v>23.4</v>
      </c>
      <c r="M2751" s="186">
        <v>31.01</v>
      </c>
      <c r="N2751" s="187">
        <f>IF(Tabla2[[#This Row],[LECHE RETIRO DIA]]&lt;&gt;ISBLANK(Tabla2[[#This Row],[LECHE RETIRO DIA]]),SUM(Tabla2[[#This Row],[LECHE TANQUE DIA]:[LECHE RETIRO DIA]]),SUM(Tabla2[[#This Row],[LECHE TANQUE DIA]:[LECHE AUTOCONSUMO DIA]]))</f>
        <v>2274</v>
      </c>
      <c r="O2751" s="188">
        <f t="shared" si="590"/>
        <v>0.96086191732629722</v>
      </c>
      <c r="P2751" s="189">
        <f t="shared" si="591"/>
        <v>23.936842105263157</v>
      </c>
      <c r="Q2751" s="189">
        <f t="shared" si="592"/>
        <v>23</v>
      </c>
      <c r="R2751" s="189">
        <f t="shared" si="593"/>
        <v>4.2105263157894735</v>
      </c>
      <c r="S2751" s="189">
        <f t="shared" si="594"/>
        <v>3.79</v>
      </c>
      <c r="T2751" s="189">
        <f t="shared" si="595"/>
        <v>6.3157894736842106</v>
      </c>
      <c r="U2751" s="189">
        <f t="shared" si="596"/>
        <v>97.179487179487182</v>
      </c>
      <c r="V2751" s="189">
        <f t="shared" si="597"/>
        <v>4.0598290598290605</v>
      </c>
      <c r="W2751" s="189">
        <f>IFERROR(H2751/M2751,Tabla2[[#This Row],[CARGA PRODUCCION (ANIMALES/HA)]])</f>
        <v>3.0635278942276685</v>
      </c>
      <c r="X2751" s="190">
        <f t="shared" si="600"/>
        <v>2024</v>
      </c>
      <c r="Y2751" s="190">
        <f t="shared" si="601"/>
        <v>3</v>
      </c>
      <c r="Z2751" s="190" t="e">
        <f t="shared" ca="1" si="602"/>
        <v>#NAME?</v>
      </c>
      <c r="AA2751" s="191">
        <f t="shared" si="603"/>
        <v>95</v>
      </c>
      <c r="AB2751" s="188">
        <f t="shared" si="598"/>
        <v>1</v>
      </c>
      <c r="AC2751" s="192">
        <f t="shared" si="599"/>
        <v>0</v>
      </c>
      <c r="AD2751" s="185"/>
    </row>
    <row r="2752" spans="1:30">
      <c r="A2752" s="184">
        <v>45378</v>
      </c>
      <c r="B2752" s="7" t="s">
        <v>83</v>
      </c>
      <c r="C2752" s="185">
        <v>2122</v>
      </c>
      <c r="D2752" s="185">
        <v>100</v>
      </c>
      <c r="E2752" s="185">
        <v>9</v>
      </c>
      <c r="F2752" s="185"/>
      <c r="G2752" s="185">
        <v>111</v>
      </c>
      <c r="H2752" s="185">
        <v>120</v>
      </c>
      <c r="I2752" s="185">
        <v>0</v>
      </c>
      <c r="J2752" s="185">
        <v>11</v>
      </c>
      <c r="K2752" s="185">
        <v>680</v>
      </c>
      <c r="L2752" s="185">
        <v>29.8</v>
      </c>
      <c r="M2752" s="186">
        <v>36.590000000000003</v>
      </c>
      <c r="N2752" s="187">
        <f>IF(Tabla2[[#This Row],[LECHE RETIRO DIA]]&lt;&gt;ISBLANK(Tabla2[[#This Row],[LECHE RETIRO DIA]]),SUM(Tabla2[[#This Row],[LECHE TANQUE DIA]:[LECHE RETIRO DIA]]),SUM(Tabla2[[#This Row],[LECHE TANQUE DIA]:[LECHE AUTOCONSUMO DIA]]))</f>
        <v>2231</v>
      </c>
      <c r="O2752" s="188">
        <f t="shared" si="590"/>
        <v>0.95114298520842666</v>
      </c>
      <c r="P2752" s="189">
        <f t="shared" si="591"/>
        <v>20.099099099099099</v>
      </c>
      <c r="Q2752" s="189">
        <f t="shared" si="592"/>
        <v>19.117117117117118</v>
      </c>
      <c r="R2752" s="189">
        <f t="shared" si="593"/>
        <v>9.0909090909090917</v>
      </c>
      <c r="S2752" s="189">
        <f t="shared" si="594"/>
        <v>3.2808823529411764</v>
      </c>
      <c r="T2752" s="189">
        <f t="shared" si="595"/>
        <v>6.1261261261261257</v>
      </c>
      <c r="U2752" s="189">
        <f t="shared" si="596"/>
        <v>74.865771812080538</v>
      </c>
      <c r="V2752" s="189">
        <f t="shared" si="597"/>
        <v>3.7248322147651005</v>
      </c>
      <c r="W2752" s="189">
        <f>IFERROR(H2752/M2752,Tabla2[[#This Row],[CARGA PRODUCCION (ANIMALES/HA)]])</f>
        <v>3.2795845859524455</v>
      </c>
      <c r="X2752" s="190">
        <f t="shared" si="600"/>
        <v>2024</v>
      </c>
      <c r="Y2752" s="190">
        <f t="shared" si="601"/>
        <v>3</v>
      </c>
      <c r="Z2752" s="190" t="e">
        <f t="shared" ca="1" si="602"/>
        <v>#NAME?</v>
      </c>
      <c r="AA2752" s="191">
        <f t="shared" si="603"/>
        <v>120</v>
      </c>
      <c r="AB2752" s="188">
        <f t="shared" si="598"/>
        <v>0.92500000000000004</v>
      </c>
      <c r="AC2752" s="192">
        <f t="shared" si="599"/>
        <v>7.4999999999999956E-2</v>
      </c>
      <c r="AD2752" s="185"/>
    </row>
    <row r="2753" spans="1:30">
      <c r="A2753" s="184">
        <v>45378</v>
      </c>
      <c r="B2753" s="7" t="s">
        <v>85</v>
      </c>
      <c r="C2753" s="185">
        <v>2089</v>
      </c>
      <c r="D2753" s="185">
        <v>60</v>
      </c>
      <c r="E2753" s="185">
        <v>9</v>
      </c>
      <c r="F2753" s="185"/>
      <c r="G2753" s="185">
        <v>103</v>
      </c>
      <c r="H2753" s="185">
        <v>119</v>
      </c>
      <c r="I2753" s="185">
        <v>1</v>
      </c>
      <c r="J2753" s="185">
        <v>11</v>
      </c>
      <c r="K2753" s="185">
        <v>480</v>
      </c>
      <c r="L2753" s="185">
        <v>26.01</v>
      </c>
      <c r="M2753" s="186">
        <v>34.119999999999997</v>
      </c>
      <c r="N2753" s="187">
        <f>IF(Tabla2[[#This Row],[LECHE RETIRO DIA]]&lt;&gt;ISBLANK(Tabla2[[#This Row],[LECHE RETIRO DIA]]),SUM(Tabla2[[#This Row],[LECHE TANQUE DIA]:[LECHE RETIRO DIA]]),SUM(Tabla2[[#This Row],[LECHE TANQUE DIA]:[LECHE AUTOCONSUMO DIA]]))</f>
        <v>2158</v>
      </c>
      <c r="O2753" s="188">
        <f t="shared" si="590"/>
        <v>0.96802594995366076</v>
      </c>
      <c r="P2753" s="189">
        <f t="shared" si="591"/>
        <v>20.95145631067961</v>
      </c>
      <c r="Q2753" s="189">
        <f t="shared" si="592"/>
        <v>20.281553398058254</v>
      </c>
      <c r="R2753" s="189">
        <f t="shared" si="593"/>
        <v>5.4545454545454541</v>
      </c>
      <c r="S2753" s="189">
        <f t="shared" si="594"/>
        <v>4.4958333333333336</v>
      </c>
      <c r="T2753" s="189">
        <f t="shared" si="595"/>
        <v>4.6601941747572813</v>
      </c>
      <c r="U2753" s="189">
        <f t="shared" si="596"/>
        <v>82.968089196462898</v>
      </c>
      <c r="V2753" s="189">
        <f t="shared" si="597"/>
        <v>3.9600153787004997</v>
      </c>
      <c r="W2753" s="189">
        <f>IFERROR(H2753/M2753,Tabla2[[#This Row],[CARGA PRODUCCION (ANIMALES/HA)]])</f>
        <v>3.4876905041031656</v>
      </c>
      <c r="X2753" s="190">
        <f t="shared" si="600"/>
        <v>2024</v>
      </c>
      <c r="Y2753" s="190">
        <f t="shared" si="601"/>
        <v>3</v>
      </c>
      <c r="Z2753" s="190" t="e">
        <f t="shared" ca="1" si="602"/>
        <v>#NAME?</v>
      </c>
      <c r="AA2753" s="191">
        <f t="shared" si="603"/>
        <v>119</v>
      </c>
      <c r="AB2753" s="188">
        <f t="shared" si="598"/>
        <v>0.86554621848739499</v>
      </c>
      <c r="AC2753" s="192">
        <f t="shared" si="599"/>
        <v>0.13445378151260501</v>
      </c>
      <c r="AD2753" s="185"/>
    </row>
    <row r="2754" spans="1:30">
      <c r="A2754" s="184">
        <v>45378</v>
      </c>
      <c r="B2754" s="7" t="s">
        <v>88</v>
      </c>
      <c r="C2754" s="185">
        <v>677</v>
      </c>
      <c r="D2754" s="185">
        <v>40</v>
      </c>
      <c r="E2754" s="185">
        <v>5</v>
      </c>
      <c r="F2754" s="185"/>
      <c r="G2754" s="185">
        <v>45</v>
      </c>
      <c r="H2754" s="185">
        <v>45</v>
      </c>
      <c r="I2754" s="185">
        <v>0</v>
      </c>
      <c r="J2754" s="185">
        <v>9</v>
      </c>
      <c r="K2754" s="185">
        <v>180</v>
      </c>
      <c r="L2754" s="185">
        <v>14</v>
      </c>
      <c r="M2754" s="186">
        <v>15</v>
      </c>
      <c r="N2754" s="187">
        <f>IF(Tabla2[[#This Row],[LECHE RETIRO DIA]]&lt;&gt;ISBLANK(Tabla2[[#This Row],[LECHE RETIRO DIA]]),SUM(Tabla2[[#This Row],[LECHE TANQUE DIA]:[LECHE RETIRO DIA]]),SUM(Tabla2[[#This Row],[LECHE TANQUE DIA]:[LECHE AUTOCONSUMO DIA]]))</f>
        <v>722</v>
      </c>
      <c r="O2754" s="188">
        <f t="shared" si="590"/>
        <v>0.93767313019390586</v>
      </c>
      <c r="P2754" s="189">
        <f t="shared" si="591"/>
        <v>16.044444444444444</v>
      </c>
      <c r="Q2754" s="189">
        <f t="shared" si="592"/>
        <v>15.044444444444444</v>
      </c>
      <c r="R2754" s="189">
        <f t="shared" si="593"/>
        <v>4.4444444444444446</v>
      </c>
      <c r="S2754" s="189">
        <f t="shared" si="594"/>
        <v>4.0111111111111111</v>
      </c>
      <c r="T2754" s="189">
        <f t="shared" si="595"/>
        <v>4</v>
      </c>
      <c r="U2754" s="189">
        <f t="shared" si="596"/>
        <v>51.571428571428569</v>
      </c>
      <c r="V2754" s="189">
        <f t="shared" si="597"/>
        <v>3.2142857142857144</v>
      </c>
      <c r="W2754" s="189">
        <f>IFERROR(H2754/M2754,Tabla2[[#This Row],[CARGA PRODUCCION (ANIMALES/HA)]])</f>
        <v>3</v>
      </c>
      <c r="X2754" s="190">
        <f t="shared" si="600"/>
        <v>2024</v>
      </c>
      <c r="Y2754" s="190">
        <f t="shared" si="601"/>
        <v>3</v>
      </c>
      <c r="Z2754" s="190" t="e">
        <f t="shared" ca="1" si="602"/>
        <v>#NAME?</v>
      </c>
      <c r="AA2754" s="191">
        <f t="shared" si="603"/>
        <v>45</v>
      </c>
      <c r="AB2754" s="188">
        <f t="shared" si="598"/>
        <v>1</v>
      </c>
      <c r="AC2754" s="192">
        <f t="shared" si="599"/>
        <v>0</v>
      </c>
      <c r="AD2754" s="185"/>
    </row>
    <row r="2755" spans="1:30">
      <c r="A2755" s="184">
        <v>45379</v>
      </c>
      <c r="B2755" s="7" t="s">
        <v>81</v>
      </c>
      <c r="C2755" s="185">
        <v>2142</v>
      </c>
      <c r="D2755" s="185">
        <v>80</v>
      </c>
      <c r="E2755" s="185">
        <v>9</v>
      </c>
      <c r="F2755" s="185"/>
      <c r="G2755" s="185">
        <v>95</v>
      </c>
      <c r="H2755" s="185">
        <v>95</v>
      </c>
      <c r="I2755" s="185">
        <v>1</v>
      </c>
      <c r="J2755" s="185">
        <v>19</v>
      </c>
      <c r="K2755" s="185">
        <v>600</v>
      </c>
      <c r="L2755" s="185">
        <v>23.4</v>
      </c>
      <c r="M2755" s="186">
        <v>31.01</v>
      </c>
      <c r="N2755" s="187">
        <f>IF(Tabla2[[#This Row],[LECHE RETIRO DIA]]&lt;&gt;ISBLANK(Tabla2[[#This Row],[LECHE RETIRO DIA]]),SUM(Tabla2[[#This Row],[LECHE TANQUE DIA]:[LECHE RETIRO DIA]]),SUM(Tabla2[[#This Row],[LECHE TANQUE DIA]:[LECHE AUTOCONSUMO DIA]]))</f>
        <v>2231</v>
      </c>
      <c r="O2755" s="188">
        <f t="shared" si="590"/>
        <v>0.96010757507844013</v>
      </c>
      <c r="P2755" s="189">
        <f t="shared" si="591"/>
        <v>23.484210526315788</v>
      </c>
      <c r="Q2755" s="189">
        <f t="shared" si="592"/>
        <v>22.547368421052632</v>
      </c>
      <c r="R2755" s="189">
        <f t="shared" si="593"/>
        <v>4.2105263157894735</v>
      </c>
      <c r="S2755" s="189">
        <f t="shared" si="594"/>
        <v>3.7183333333333333</v>
      </c>
      <c r="T2755" s="189">
        <f t="shared" si="595"/>
        <v>6.3157894736842106</v>
      </c>
      <c r="U2755" s="189">
        <f t="shared" si="596"/>
        <v>95.341880341880341</v>
      </c>
      <c r="V2755" s="189">
        <f t="shared" si="597"/>
        <v>4.0598290598290605</v>
      </c>
      <c r="W2755" s="189">
        <f>IFERROR(H2755/M2755,Tabla2[[#This Row],[CARGA PRODUCCION (ANIMALES/HA)]])</f>
        <v>3.0635278942276685</v>
      </c>
      <c r="X2755" s="190">
        <f t="shared" si="600"/>
        <v>2024</v>
      </c>
      <c r="Y2755" s="190">
        <f t="shared" si="601"/>
        <v>3</v>
      </c>
      <c r="Z2755" s="190" t="e">
        <f t="shared" ca="1" si="602"/>
        <v>#NAME?</v>
      </c>
      <c r="AA2755" s="191">
        <f t="shared" si="603"/>
        <v>95</v>
      </c>
      <c r="AB2755" s="188">
        <f t="shared" si="598"/>
        <v>1</v>
      </c>
      <c r="AC2755" s="192">
        <f t="shared" si="599"/>
        <v>0</v>
      </c>
      <c r="AD2755" s="185"/>
    </row>
    <row r="2756" spans="1:30">
      <c r="A2756" s="184">
        <v>45379</v>
      </c>
      <c r="B2756" s="7" t="s">
        <v>83</v>
      </c>
      <c r="C2756" s="185">
        <v>2150</v>
      </c>
      <c r="D2756" s="185">
        <v>100</v>
      </c>
      <c r="E2756" s="185">
        <v>9</v>
      </c>
      <c r="F2756" s="185"/>
      <c r="G2756" s="185">
        <v>111</v>
      </c>
      <c r="H2756" s="185">
        <v>120</v>
      </c>
      <c r="I2756" s="185">
        <v>0</v>
      </c>
      <c r="J2756" s="185">
        <v>31</v>
      </c>
      <c r="K2756" s="185">
        <v>680</v>
      </c>
      <c r="L2756" s="185">
        <v>29.8</v>
      </c>
      <c r="M2756" s="186">
        <v>36.590000000000003</v>
      </c>
      <c r="N2756" s="187">
        <f>IF(Tabla2[[#This Row],[LECHE RETIRO DIA]]&lt;&gt;ISBLANK(Tabla2[[#This Row],[LECHE RETIRO DIA]]),SUM(Tabla2[[#This Row],[LECHE TANQUE DIA]:[LECHE RETIRO DIA]]),SUM(Tabla2[[#This Row],[LECHE TANQUE DIA]:[LECHE AUTOCONSUMO DIA]]))</f>
        <v>2259</v>
      </c>
      <c r="O2756" s="188">
        <f t="shared" si="590"/>
        <v>0.95174856131031427</v>
      </c>
      <c r="P2756" s="189">
        <f t="shared" si="591"/>
        <v>20.351351351351351</v>
      </c>
      <c r="Q2756" s="189">
        <f t="shared" si="592"/>
        <v>19.36936936936937</v>
      </c>
      <c r="R2756" s="189">
        <f t="shared" si="593"/>
        <v>3.225806451612903</v>
      </c>
      <c r="S2756" s="189">
        <f t="shared" si="594"/>
        <v>3.322058823529412</v>
      </c>
      <c r="T2756" s="189">
        <f t="shared" si="595"/>
        <v>6.1261261261261257</v>
      </c>
      <c r="U2756" s="189">
        <f t="shared" si="596"/>
        <v>75.805369127516784</v>
      </c>
      <c r="V2756" s="189">
        <f t="shared" si="597"/>
        <v>3.7248322147651005</v>
      </c>
      <c r="W2756" s="189">
        <f>IFERROR(H2756/M2756,Tabla2[[#This Row],[CARGA PRODUCCION (ANIMALES/HA)]])</f>
        <v>3.2795845859524455</v>
      </c>
      <c r="X2756" s="190">
        <f t="shared" si="600"/>
        <v>2024</v>
      </c>
      <c r="Y2756" s="190">
        <f t="shared" si="601"/>
        <v>3</v>
      </c>
      <c r="Z2756" s="190" t="e">
        <f t="shared" ca="1" si="602"/>
        <v>#NAME?</v>
      </c>
      <c r="AA2756" s="191">
        <f t="shared" si="603"/>
        <v>120</v>
      </c>
      <c r="AB2756" s="188">
        <f t="shared" si="598"/>
        <v>0.92500000000000004</v>
      </c>
      <c r="AC2756" s="192">
        <f t="shared" si="599"/>
        <v>7.4999999999999956E-2</v>
      </c>
      <c r="AD2756" s="185"/>
    </row>
    <row r="2757" spans="1:30">
      <c r="A2757" s="184">
        <v>45379</v>
      </c>
      <c r="B2757" s="7" t="s">
        <v>85</v>
      </c>
      <c r="C2757" s="185">
        <v>2052</v>
      </c>
      <c r="D2757" s="185">
        <v>60</v>
      </c>
      <c r="E2757" s="185">
        <v>9</v>
      </c>
      <c r="F2757" s="185"/>
      <c r="G2757" s="185">
        <v>103</v>
      </c>
      <c r="H2757" s="185">
        <v>119</v>
      </c>
      <c r="I2757" s="185">
        <v>1</v>
      </c>
      <c r="J2757" s="185">
        <v>11</v>
      </c>
      <c r="K2757" s="185">
        <v>480</v>
      </c>
      <c r="L2757" s="185">
        <v>26.01</v>
      </c>
      <c r="M2757" s="186">
        <v>34.119999999999997</v>
      </c>
      <c r="N2757" s="187">
        <f>IF(Tabla2[[#This Row],[LECHE RETIRO DIA]]&lt;&gt;ISBLANK(Tabla2[[#This Row],[LECHE RETIRO DIA]]),SUM(Tabla2[[#This Row],[LECHE TANQUE DIA]:[LECHE RETIRO DIA]]),SUM(Tabla2[[#This Row],[LECHE TANQUE DIA]:[LECHE AUTOCONSUMO DIA]]))</f>
        <v>2121</v>
      </c>
      <c r="O2757" s="188">
        <f t="shared" ref="O2757:O2820" si="604">IFERROR(C2757/N2757,"")</f>
        <v>0.96746817538896746</v>
      </c>
      <c r="P2757" s="189">
        <f t="shared" ref="P2757:P2820" si="605">IFERROR(N2757/G2757,"")</f>
        <v>20.592233009708739</v>
      </c>
      <c r="Q2757" s="189">
        <f t="shared" ref="Q2757:Q2820" si="606">IFERROR(C2757/G2757,"")</f>
        <v>19.922330097087379</v>
      </c>
      <c r="R2757" s="189">
        <f t="shared" ref="R2757:R2820" si="607">IFERROR(D2757/J2757,"")</f>
        <v>5.4545454545454541</v>
      </c>
      <c r="S2757" s="189">
        <f t="shared" ref="S2757:S2820" si="608">IFERROR(N2757/K2757,"")</f>
        <v>4.4187500000000002</v>
      </c>
      <c r="T2757" s="189">
        <f t="shared" ref="T2757:T2820" si="609">IFERROR(K2757/G2757,"")</f>
        <v>4.6601941747572813</v>
      </c>
      <c r="U2757" s="189">
        <f t="shared" ref="U2757:U2820" si="610">IFERROR(N2757/L2757,"")</f>
        <v>81.545559400230673</v>
      </c>
      <c r="V2757" s="189">
        <f t="shared" ref="V2757:V2820" si="611">IFERROR(G2757/L2757,"")</f>
        <v>3.9600153787004997</v>
      </c>
      <c r="W2757" s="189">
        <f>IFERROR(H2757/M2757,Tabla2[[#This Row],[CARGA PRODUCCION (ANIMALES/HA)]])</f>
        <v>3.4876905041031656</v>
      </c>
      <c r="X2757" s="190">
        <f t="shared" si="600"/>
        <v>2024</v>
      </c>
      <c r="Y2757" s="190">
        <f t="shared" si="601"/>
        <v>3</v>
      </c>
      <c r="Z2757" s="190" t="e">
        <f t="shared" ca="1" si="602"/>
        <v>#NAME?</v>
      </c>
      <c r="AA2757" s="191">
        <f t="shared" si="603"/>
        <v>119</v>
      </c>
      <c r="AB2757" s="188">
        <f t="shared" ref="AB2757:AB2820" si="612">IFERROR(G2757/AA2757,"")</f>
        <v>0.86554621848739499</v>
      </c>
      <c r="AC2757" s="192">
        <f t="shared" si="599"/>
        <v>0.13445378151260501</v>
      </c>
      <c r="AD2757" s="185"/>
    </row>
    <row r="2758" spans="1:30">
      <c r="A2758" s="184">
        <v>45379</v>
      </c>
      <c r="B2758" s="7" t="s">
        <v>88</v>
      </c>
      <c r="C2758" s="185">
        <v>736</v>
      </c>
      <c r="D2758" s="185">
        <v>40</v>
      </c>
      <c r="E2758" s="185">
        <v>5</v>
      </c>
      <c r="F2758" s="185"/>
      <c r="G2758" s="185">
        <v>46</v>
      </c>
      <c r="H2758" s="185">
        <v>46</v>
      </c>
      <c r="I2758" s="185">
        <v>0</v>
      </c>
      <c r="J2758" s="185">
        <v>11</v>
      </c>
      <c r="K2758" s="185">
        <v>180</v>
      </c>
      <c r="L2758" s="185">
        <v>14</v>
      </c>
      <c r="M2758" s="186">
        <v>15</v>
      </c>
      <c r="N2758" s="187">
        <f>IF(Tabla2[[#This Row],[LECHE RETIRO DIA]]&lt;&gt;ISBLANK(Tabla2[[#This Row],[LECHE RETIRO DIA]]),SUM(Tabla2[[#This Row],[LECHE TANQUE DIA]:[LECHE RETIRO DIA]]),SUM(Tabla2[[#This Row],[LECHE TANQUE DIA]:[LECHE AUTOCONSUMO DIA]]))</f>
        <v>781</v>
      </c>
      <c r="O2758" s="188">
        <f t="shared" si="604"/>
        <v>0.94238156209987201</v>
      </c>
      <c r="P2758" s="189">
        <f t="shared" si="605"/>
        <v>16.978260869565219</v>
      </c>
      <c r="Q2758" s="189">
        <f t="shared" si="606"/>
        <v>16</v>
      </c>
      <c r="R2758" s="189">
        <f t="shared" si="607"/>
        <v>3.6363636363636362</v>
      </c>
      <c r="S2758" s="189">
        <f t="shared" si="608"/>
        <v>4.3388888888888886</v>
      </c>
      <c r="T2758" s="189">
        <f t="shared" si="609"/>
        <v>3.9130434782608696</v>
      </c>
      <c r="U2758" s="189">
        <f t="shared" si="610"/>
        <v>55.785714285714285</v>
      </c>
      <c r="V2758" s="189">
        <f t="shared" si="611"/>
        <v>3.2857142857142856</v>
      </c>
      <c r="W2758" s="189">
        <f>IFERROR(H2758/M2758,Tabla2[[#This Row],[CARGA PRODUCCION (ANIMALES/HA)]])</f>
        <v>3.0666666666666669</v>
      </c>
      <c r="X2758" s="190">
        <f t="shared" si="600"/>
        <v>2024</v>
      </c>
      <c r="Y2758" s="190">
        <f t="shared" si="601"/>
        <v>3</v>
      </c>
      <c r="Z2758" s="190" t="e">
        <f t="shared" ca="1" si="602"/>
        <v>#NAME?</v>
      </c>
      <c r="AA2758" s="191">
        <f t="shared" si="603"/>
        <v>46</v>
      </c>
      <c r="AB2758" s="188">
        <f t="shared" si="612"/>
        <v>1</v>
      </c>
      <c r="AC2758" s="192">
        <f t="shared" si="599"/>
        <v>0</v>
      </c>
      <c r="AD2758" s="185"/>
    </row>
    <row r="2759" spans="1:30">
      <c r="A2759" s="184">
        <v>45380</v>
      </c>
      <c r="B2759" s="7" t="s">
        <v>81</v>
      </c>
      <c r="C2759" s="185">
        <v>2222</v>
      </c>
      <c r="D2759" s="185">
        <v>80</v>
      </c>
      <c r="E2759" s="185">
        <v>9</v>
      </c>
      <c r="F2759" s="185"/>
      <c r="G2759" s="185">
        <v>95</v>
      </c>
      <c r="H2759" s="185">
        <v>95</v>
      </c>
      <c r="I2759" s="185">
        <v>1</v>
      </c>
      <c r="J2759" s="185">
        <v>19</v>
      </c>
      <c r="K2759" s="185">
        <v>600</v>
      </c>
      <c r="L2759" s="185">
        <v>23.4</v>
      </c>
      <c r="M2759" s="186">
        <v>31.01</v>
      </c>
      <c r="N2759" s="187">
        <f>IF(Tabla2[[#This Row],[LECHE RETIRO DIA]]&lt;&gt;ISBLANK(Tabla2[[#This Row],[LECHE RETIRO DIA]]),SUM(Tabla2[[#This Row],[LECHE TANQUE DIA]:[LECHE RETIRO DIA]]),SUM(Tabla2[[#This Row],[LECHE TANQUE DIA]:[LECHE AUTOCONSUMO DIA]]))</f>
        <v>2311</v>
      </c>
      <c r="O2759" s="188">
        <f t="shared" si="604"/>
        <v>0.961488533102553</v>
      </c>
      <c r="P2759" s="189">
        <f t="shared" si="605"/>
        <v>24.326315789473686</v>
      </c>
      <c r="Q2759" s="189">
        <f t="shared" si="606"/>
        <v>23.389473684210525</v>
      </c>
      <c r="R2759" s="189">
        <f t="shared" si="607"/>
        <v>4.2105263157894735</v>
      </c>
      <c r="S2759" s="189">
        <f t="shared" si="608"/>
        <v>3.8516666666666666</v>
      </c>
      <c r="T2759" s="189">
        <f t="shared" si="609"/>
        <v>6.3157894736842106</v>
      </c>
      <c r="U2759" s="189">
        <f t="shared" si="610"/>
        <v>98.760683760683762</v>
      </c>
      <c r="V2759" s="189">
        <f t="shared" si="611"/>
        <v>4.0598290598290605</v>
      </c>
      <c r="W2759" s="189">
        <f>IFERROR(H2759/M2759,Tabla2[[#This Row],[CARGA PRODUCCION (ANIMALES/HA)]])</f>
        <v>3.0635278942276685</v>
      </c>
      <c r="X2759" s="190">
        <f t="shared" si="600"/>
        <v>2024</v>
      </c>
      <c r="Y2759" s="190">
        <f t="shared" si="601"/>
        <v>3</v>
      </c>
      <c r="Z2759" s="190" t="e">
        <f t="shared" ca="1" si="602"/>
        <v>#NAME?</v>
      </c>
      <c r="AA2759" s="191">
        <f t="shared" si="603"/>
        <v>95</v>
      </c>
      <c r="AB2759" s="188">
        <f t="shared" si="612"/>
        <v>1</v>
      </c>
      <c r="AC2759" s="192">
        <f t="shared" si="599"/>
        <v>0</v>
      </c>
      <c r="AD2759" s="185"/>
    </row>
    <row r="2760" spans="1:30">
      <c r="A2760" s="184">
        <v>45380</v>
      </c>
      <c r="B2760" s="7" t="s">
        <v>83</v>
      </c>
      <c r="C2760" s="185">
        <v>2172</v>
      </c>
      <c r="D2760" s="185">
        <v>100</v>
      </c>
      <c r="E2760" s="185">
        <v>9</v>
      </c>
      <c r="F2760" s="185"/>
      <c r="G2760" s="185">
        <v>113</v>
      </c>
      <c r="H2760" s="185">
        <v>120</v>
      </c>
      <c r="I2760" s="185">
        <v>0</v>
      </c>
      <c r="J2760" s="185">
        <v>31</v>
      </c>
      <c r="K2760" s="185">
        <v>680</v>
      </c>
      <c r="L2760" s="185">
        <v>29.8</v>
      </c>
      <c r="M2760" s="186">
        <v>36.590000000000003</v>
      </c>
      <c r="N2760" s="187">
        <f>IF(Tabla2[[#This Row],[LECHE RETIRO DIA]]&lt;&gt;ISBLANK(Tabla2[[#This Row],[LECHE RETIRO DIA]]),SUM(Tabla2[[#This Row],[LECHE TANQUE DIA]:[LECHE RETIRO DIA]]),SUM(Tabla2[[#This Row],[LECHE TANQUE DIA]:[LECHE AUTOCONSUMO DIA]]))</f>
        <v>2281</v>
      </c>
      <c r="O2760" s="188">
        <f t="shared" si="604"/>
        <v>0.95221394125383607</v>
      </c>
      <c r="P2760" s="189">
        <f t="shared" si="605"/>
        <v>20.185840707964601</v>
      </c>
      <c r="Q2760" s="189">
        <f t="shared" si="606"/>
        <v>19.221238938053098</v>
      </c>
      <c r="R2760" s="189">
        <f t="shared" si="607"/>
        <v>3.225806451612903</v>
      </c>
      <c r="S2760" s="189">
        <f t="shared" si="608"/>
        <v>3.3544117647058824</v>
      </c>
      <c r="T2760" s="189">
        <f t="shared" si="609"/>
        <v>6.0176991150442474</v>
      </c>
      <c r="U2760" s="189">
        <f t="shared" si="610"/>
        <v>76.543624161073822</v>
      </c>
      <c r="V2760" s="189">
        <f t="shared" si="611"/>
        <v>3.7919463087248322</v>
      </c>
      <c r="W2760" s="189">
        <f>IFERROR(H2760/M2760,Tabla2[[#This Row],[CARGA PRODUCCION (ANIMALES/HA)]])</f>
        <v>3.2795845859524455</v>
      </c>
      <c r="X2760" s="190">
        <f t="shared" si="600"/>
        <v>2024</v>
      </c>
      <c r="Y2760" s="190">
        <f t="shared" si="601"/>
        <v>3</v>
      </c>
      <c r="Z2760" s="190" t="e">
        <f t="shared" ca="1" si="602"/>
        <v>#NAME?</v>
      </c>
      <c r="AA2760" s="191">
        <f t="shared" si="603"/>
        <v>120</v>
      </c>
      <c r="AB2760" s="188">
        <f t="shared" si="612"/>
        <v>0.94166666666666665</v>
      </c>
      <c r="AC2760" s="192">
        <f t="shared" si="599"/>
        <v>5.8333333333333348E-2</v>
      </c>
      <c r="AD2760" s="185"/>
    </row>
    <row r="2761" spans="1:30">
      <c r="A2761" s="184">
        <v>45380</v>
      </c>
      <c r="B2761" s="7" t="s">
        <v>85</v>
      </c>
      <c r="C2761" s="185">
        <v>1982</v>
      </c>
      <c r="D2761" s="185">
        <v>60</v>
      </c>
      <c r="E2761" s="185">
        <v>9</v>
      </c>
      <c r="F2761" s="185"/>
      <c r="G2761" s="185">
        <v>103</v>
      </c>
      <c r="H2761" s="185">
        <v>119</v>
      </c>
      <c r="I2761" s="185">
        <v>1</v>
      </c>
      <c r="J2761" s="185">
        <v>11</v>
      </c>
      <c r="K2761" s="185">
        <v>480</v>
      </c>
      <c r="L2761" s="185">
        <v>26.01</v>
      </c>
      <c r="M2761" s="186">
        <v>34.119999999999997</v>
      </c>
      <c r="N2761" s="187">
        <f>IF(Tabla2[[#This Row],[LECHE RETIRO DIA]]&lt;&gt;ISBLANK(Tabla2[[#This Row],[LECHE RETIRO DIA]]),SUM(Tabla2[[#This Row],[LECHE TANQUE DIA]:[LECHE RETIRO DIA]]),SUM(Tabla2[[#This Row],[LECHE TANQUE DIA]:[LECHE AUTOCONSUMO DIA]]))</f>
        <v>2051</v>
      </c>
      <c r="O2761" s="188">
        <f t="shared" si="604"/>
        <v>0.96635787420770358</v>
      </c>
      <c r="P2761" s="189">
        <f t="shared" si="605"/>
        <v>19.912621359223301</v>
      </c>
      <c r="Q2761" s="189">
        <f t="shared" si="606"/>
        <v>19.242718446601941</v>
      </c>
      <c r="R2761" s="189">
        <f t="shared" si="607"/>
        <v>5.4545454545454541</v>
      </c>
      <c r="S2761" s="189">
        <f t="shared" si="608"/>
        <v>4.2729166666666663</v>
      </c>
      <c r="T2761" s="189">
        <f t="shared" si="609"/>
        <v>4.6601941747572813</v>
      </c>
      <c r="U2761" s="189">
        <f t="shared" si="610"/>
        <v>78.854286812764315</v>
      </c>
      <c r="V2761" s="189">
        <f t="shared" si="611"/>
        <v>3.9600153787004997</v>
      </c>
      <c r="W2761" s="189">
        <f>IFERROR(H2761/M2761,Tabla2[[#This Row],[CARGA PRODUCCION (ANIMALES/HA)]])</f>
        <v>3.4876905041031656</v>
      </c>
      <c r="X2761" s="190">
        <f t="shared" si="600"/>
        <v>2024</v>
      </c>
      <c r="Y2761" s="190">
        <f t="shared" si="601"/>
        <v>3</v>
      </c>
      <c r="Z2761" s="190" t="e">
        <f t="shared" ca="1" si="602"/>
        <v>#NAME?</v>
      </c>
      <c r="AA2761" s="191">
        <f t="shared" si="603"/>
        <v>119</v>
      </c>
      <c r="AB2761" s="188">
        <f t="shared" si="612"/>
        <v>0.86554621848739499</v>
      </c>
      <c r="AC2761" s="192">
        <f t="shared" si="599"/>
        <v>0.13445378151260501</v>
      </c>
      <c r="AD2761" s="185"/>
    </row>
    <row r="2762" spans="1:30">
      <c r="A2762" s="184">
        <v>45380</v>
      </c>
      <c r="B2762" s="7" t="s">
        <v>88</v>
      </c>
      <c r="C2762" s="185">
        <v>736</v>
      </c>
      <c r="D2762" s="185">
        <v>40</v>
      </c>
      <c r="E2762" s="185">
        <v>5</v>
      </c>
      <c r="F2762" s="185"/>
      <c r="G2762" s="185">
        <v>46</v>
      </c>
      <c r="H2762" s="185">
        <v>46</v>
      </c>
      <c r="I2762" s="185">
        <v>0</v>
      </c>
      <c r="J2762" s="185">
        <v>11</v>
      </c>
      <c r="K2762" s="185">
        <v>180</v>
      </c>
      <c r="L2762" s="185">
        <v>14</v>
      </c>
      <c r="M2762" s="186">
        <v>15</v>
      </c>
      <c r="N2762" s="187">
        <f>IF(Tabla2[[#This Row],[LECHE RETIRO DIA]]&lt;&gt;ISBLANK(Tabla2[[#This Row],[LECHE RETIRO DIA]]),SUM(Tabla2[[#This Row],[LECHE TANQUE DIA]:[LECHE RETIRO DIA]]),SUM(Tabla2[[#This Row],[LECHE TANQUE DIA]:[LECHE AUTOCONSUMO DIA]]))</f>
        <v>781</v>
      </c>
      <c r="O2762" s="188">
        <f t="shared" si="604"/>
        <v>0.94238156209987201</v>
      </c>
      <c r="P2762" s="189">
        <f t="shared" si="605"/>
        <v>16.978260869565219</v>
      </c>
      <c r="Q2762" s="189">
        <f t="shared" si="606"/>
        <v>16</v>
      </c>
      <c r="R2762" s="189">
        <f t="shared" si="607"/>
        <v>3.6363636363636362</v>
      </c>
      <c r="S2762" s="189">
        <f t="shared" si="608"/>
        <v>4.3388888888888886</v>
      </c>
      <c r="T2762" s="189">
        <f t="shared" si="609"/>
        <v>3.9130434782608696</v>
      </c>
      <c r="U2762" s="189">
        <f t="shared" si="610"/>
        <v>55.785714285714285</v>
      </c>
      <c r="V2762" s="189">
        <f t="shared" si="611"/>
        <v>3.2857142857142856</v>
      </c>
      <c r="W2762" s="189">
        <f>IFERROR(H2762/M2762,Tabla2[[#This Row],[CARGA PRODUCCION (ANIMALES/HA)]])</f>
        <v>3.0666666666666669</v>
      </c>
      <c r="X2762" s="190">
        <f t="shared" si="600"/>
        <v>2024</v>
      </c>
      <c r="Y2762" s="190">
        <f t="shared" si="601"/>
        <v>3</v>
      </c>
      <c r="Z2762" s="190" t="e">
        <f t="shared" ca="1" si="602"/>
        <v>#NAME?</v>
      </c>
      <c r="AA2762" s="191">
        <f t="shared" si="603"/>
        <v>46</v>
      </c>
      <c r="AB2762" s="188">
        <f t="shared" si="612"/>
        <v>1</v>
      </c>
      <c r="AC2762" s="192">
        <f t="shared" si="599"/>
        <v>0</v>
      </c>
      <c r="AD2762" s="185"/>
    </row>
    <row r="2763" spans="1:30">
      <c r="A2763" s="184">
        <v>45381</v>
      </c>
      <c r="B2763" s="7" t="s">
        <v>81</v>
      </c>
      <c r="C2763" s="185">
        <v>2185</v>
      </c>
      <c r="D2763" s="185">
        <v>80</v>
      </c>
      <c r="E2763" s="185">
        <v>9</v>
      </c>
      <c r="F2763" s="185"/>
      <c r="G2763" s="185">
        <v>96</v>
      </c>
      <c r="H2763" s="185">
        <v>96</v>
      </c>
      <c r="I2763" s="185">
        <v>1</v>
      </c>
      <c r="J2763" s="185">
        <v>20</v>
      </c>
      <c r="K2763" s="185">
        <v>600</v>
      </c>
      <c r="L2763" s="185">
        <v>23.4</v>
      </c>
      <c r="M2763" s="186">
        <v>31.01</v>
      </c>
      <c r="N2763" s="187">
        <f>IF(Tabla2[[#This Row],[LECHE RETIRO DIA]]&lt;&gt;ISBLANK(Tabla2[[#This Row],[LECHE RETIRO DIA]]),SUM(Tabla2[[#This Row],[LECHE TANQUE DIA]:[LECHE RETIRO DIA]]),SUM(Tabla2[[#This Row],[LECHE TANQUE DIA]:[LECHE AUTOCONSUMO DIA]]))</f>
        <v>2274</v>
      </c>
      <c r="O2763" s="188">
        <f t="shared" si="604"/>
        <v>0.96086191732629722</v>
      </c>
      <c r="P2763" s="189">
        <f t="shared" si="605"/>
        <v>23.6875</v>
      </c>
      <c r="Q2763" s="189">
        <f t="shared" si="606"/>
        <v>22.760416666666668</v>
      </c>
      <c r="R2763" s="189">
        <f t="shared" si="607"/>
        <v>4</v>
      </c>
      <c r="S2763" s="189">
        <f t="shared" si="608"/>
        <v>3.79</v>
      </c>
      <c r="T2763" s="189">
        <f t="shared" si="609"/>
        <v>6.25</v>
      </c>
      <c r="U2763" s="189">
        <f t="shared" si="610"/>
        <v>97.179487179487182</v>
      </c>
      <c r="V2763" s="189">
        <f t="shared" si="611"/>
        <v>4.1025641025641031</v>
      </c>
      <c r="W2763" s="189">
        <f>IFERROR(H2763/M2763,Tabla2[[#This Row],[CARGA PRODUCCION (ANIMALES/HA)]])</f>
        <v>3.0957755562721703</v>
      </c>
      <c r="X2763" s="190">
        <f t="shared" si="600"/>
        <v>2024</v>
      </c>
      <c r="Y2763" s="190">
        <f t="shared" si="601"/>
        <v>3</v>
      </c>
      <c r="Z2763" s="190" t="e">
        <f t="shared" ca="1" si="602"/>
        <v>#NAME?</v>
      </c>
      <c r="AA2763" s="191">
        <f t="shared" si="603"/>
        <v>96</v>
      </c>
      <c r="AB2763" s="188">
        <f t="shared" si="612"/>
        <v>1</v>
      </c>
      <c r="AC2763" s="192">
        <f t="shared" si="599"/>
        <v>0</v>
      </c>
      <c r="AD2763" s="185"/>
    </row>
    <row r="2764" spans="1:30">
      <c r="A2764" s="184">
        <v>45381</v>
      </c>
      <c r="B2764" s="7" t="s">
        <v>83</v>
      </c>
      <c r="C2764" s="185">
        <v>2118</v>
      </c>
      <c r="D2764" s="185">
        <v>100</v>
      </c>
      <c r="E2764" s="185">
        <v>9</v>
      </c>
      <c r="F2764" s="185"/>
      <c r="G2764" s="185">
        <v>113</v>
      </c>
      <c r="H2764" s="185">
        <v>120</v>
      </c>
      <c r="I2764" s="185">
        <v>0</v>
      </c>
      <c r="J2764" s="185">
        <v>31</v>
      </c>
      <c r="K2764" s="185">
        <v>680</v>
      </c>
      <c r="L2764" s="185">
        <v>29.8</v>
      </c>
      <c r="M2764" s="186">
        <v>36.590000000000003</v>
      </c>
      <c r="N2764" s="187">
        <f>IF(Tabla2[[#This Row],[LECHE RETIRO DIA]]&lt;&gt;ISBLANK(Tabla2[[#This Row],[LECHE RETIRO DIA]]),SUM(Tabla2[[#This Row],[LECHE TANQUE DIA]:[LECHE RETIRO DIA]]),SUM(Tabla2[[#This Row],[LECHE TANQUE DIA]:[LECHE AUTOCONSUMO DIA]]))</f>
        <v>2227</v>
      </c>
      <c r="O2764" s="188">
        <f t="shared" si="604"/>
        <v>0.95105523125280644</v>
      </c>
      <c r="P2764" s="189">
        <f t="shared" si="605"/>
        <v>19.707964601769913</v>
      </c>
      <c r="Q2764" s="189">
        <f t="shared" si="606"/>
        <v>18.743362831858406</v>
      </c>
      <c r="R2764" s="189">
        <f t="shared" si="607"/>
        <v>3.225806451612903</v>
      </c>
      <c r="S2764" s="189">
        <f t="shared" si="608"/>
        <v>3.2749999999999999</v>
      </c>
      <c r="T2764" s="189">
        <f t="shared" si="609"/>
        <v>6.0176991150442474</v>
      </c>
      <c r="U2764" s="189">
        <f t="shared" si="610"/>
        <v>74.731543624161077</v>
      </c>
      <c r="V2764" s="189">
        <f t="shared" si="611"/>
        <v>3.7919463087248322</v>
      </c>
      <c r="W2764" s="189">
        <f>IFERROR(H2764/M2764,Tabla2[[#This Row],[CARGA PRODUCCION (ANIMALES/HA)]])</f>
        <v>3.2795845859524455</v>
      </c>
      <c r="X2764" s="190">
        <f t="shared" si="600"/>
        <v>2024</v>
      </c>
      <c r="Y2764" s="190">
        <f t="shared" si="601"/>
        <v>3</v>
      </c>
      <c r="Z2764" s="190" t="e">
        <f t="shared" ca="1" si="602"/>
        <v>#NAME?</v>
      </c>
      <c r="AA2764" s="191">
        <f t="shared" si="603"/>
        <v>120</v>
      </c>
      <c r="AB2764" s="188">
        <f t="shared" si="612"/>
        <v>0.94166666666666665</v>
      </c>
      <c r="AC2764" s="192">
        <f t="shared" si="599"/>
        <v>5.8333333333333348E-2</v>
      </c>
      <c r="AD2764" s="185"/>
    </row>
    <row r="2765" spans="1:30">
      <c r="A2765" s="184">
        <v>45381</v>
      </c>
      <c r="B2765" s="7" t="s">
        <v>85</v>
      </c>
      <c r="C2765" s="185">
        <v>2040</v>
      </c>
      <c r="D2765" s="185">
        <v>60</v>
      </c>
      <c r="E2765" s="185">
        <v>9</v>
      </c>
      <c r="F2765" s="185"/>
      <c r="G2765" s="185">
        <v>103</v>
      </c>
      <c r="H2765" s="185">
        <v>119</v>
      </c>
      <c r="I2765" s="185">
        <v>1</v>
      </c>
      <c r="J2765" s="185">
        <v>11</v>
      </c>
      <c r="K2765" s="185">
        <v>480</v>
      </c>
      <c r="L2765" s="185">
        <v>26.01</v>
      </c>
      <c r="M2765" s="186">
        <v>34.119999999999997</v>
      </c>
      <c r="N2765" s="187">
        <f>IF(Tabla2[[#This Row],[LECHE RETIRO DIA]]&lt;&gt;ISBLANK(Tabla2[[#This Row],[LECHE RETIRO DIA]]),SUM(Tabla2[[#This Row],[LECHE TANQUE DIA]:[LECHE RETIRO DIA]]),SUM(Tabla2[[#This Row],[LECHE TANQUE DIA]:[LECHE AUTOCONSUMO DIA]]))</f>
        <v>2109</v>
      </c>
      <c r="O2765" s="188">
        <f t="shared" si="604"/>
        <v>0.96728307254623047</v>
      </c>
      <c r="P2765" s="189">
        <f t="shared" si="605"/>
        <v>20.475728155339805</v>
      </c>
      <c r="Q2765" s="189">
        <f t="shared" si="606"/>
        <v>19.805825242718445</v>
      </c>
      <c r="R2765" s="189">
        <f t="shared" si="607"/>
        <v>5.4545454545454541</v>
      </c>
      <c r="S2765" s="189">
        <f t="shared" si="608"/>
        <v>4.3937499999999998</v>
      </c>
      <c r="T2765" s="189">
        <f t="shared" si="609"/>
        <v>4.6601941747572813</v>
      </c>
      <c r="U2765" s="189">
        <f t="shared" si="610"/>
        <v>81.084198385236448</v>
      </c>
      <c r="V2765" s="189">
        <f t="shared" si="611"/>
        <v>3.9600153787004997</v>
      </c>
      <c r="W2765" s="189">
        <f>IFERROR(H2765/M2765,Tabla2[[#This Row],[CARGA PRODUCCION (ANIMALES/HA)]])</f>
        <v>3.4876905041031656</v>
      </c>
      <c r="X2765" s="190">
        <f t="shared" si="600"/>
        <v>2024</v>
      </c>
      <c r="Y2765" s="190">
        <f t="shared" si="601"/>
        <v>3</v>
      </c>
      <c r="Z2765" s="190" t="e">
        <f t="shared" ca="1" si="602"/>
        <v>#NAME?</v>
      </c>
      <c r="AA2765" s="191">
        <f t="shared" si="603"/>
        <v>119</v>
      </c>
      <c r="AB2765" s="188">
        <f t="shared" si="612"/>
        <v>0.86554621848739499</v>
      </c>
      <c r="AC2765" s="192">
        <f t="shared" si="599"/>
        <v>0.13445378151260501</v>
      </c>
      <c r="AD2765" s="185"/>
    </row>
    <row r="2766" spans="1:30">
      <c r="A2766" s="184">
        <v>45381</v>
      </c>
      <c r="B2766" s="7" t="s">
        <v>88</v>
      </c>
      <c r="C2766" s="185">
        <v>744</v>
      </c>
      <c r="D2766" s="185">
        <v>40</v>
      </c>
      <c r="E2766" s="185">
        <v>5</v>
      </c>
      <c r="F2766" s="185"/>
      <c r="G2766" s="185">
        <v>46</v>
      </c>
      <c r="H2766" s="185">
        <v>46</v>
      </c>
      <c r="I2766" s="185">
        <v>0</v>
      </c>
      <c r="J2766" s="185">
        <v>11</v>
      </c>
      <c r="K2766" s="185">
        <v>180</v>
      </c>
      <c r="L2766" s="185">
        <v>14</v>
      </c>
      <c r="M2766" s="186">
        <v>15</v>
      </c>
      <c r="N2766" s="187">
        <f>IF(Tabla2[[#This Row],[LECHE RETIRO DIA]]&lt;&gt;ISBLANK(Tabla2[[#This Row],[LECHE RETIRO DIA]]),SUM(Tabla2[[#This Row],[LECHE TANQUE DIA]:[LECHE RETIRO DIA]]),SUM(Tabla2[[#This Row],[LECHE TANQUE DIA]:[LECHE AUTOCONSUMO DIA]]))</f>
        <v>789</v>
      </c>
      <c r="O2766" s="188">
        <f t="shared" si="604"/>
        <v>0.94296577946768056</v>
      </c>
      <c r="P2766" s="189">
        <f t="shared" si="605"/>
        <v>17.152173913043477</v>
      </c>
      <c r="Q2766" s="189">
        <f t="shared" si="606"/>
        <v>16.173913043478262</v>
      </c>
      <c r="R2766" s="189">
        <f t="shared" si="607"/>
        <v>3.6363636363636362</v>
      </c>
      <c r="S2766" s="189">
        <f t="shared" si="608"/>
        <v>4.3833333333333337</v>
      </c>
      <c r="T2766" s="189">
        <f t="shared" si="609"/>
        <v>3.9130434782608696</v>
      </c>
      <c r="U2766" s="189">
        <f t="shared" si="610"/>
        <v>56.357142857142854</v>
      </c>
      <c r="V2766" s="189">
        <f t="shared" si="611"/>
        <v>3.2857142857142856</v>
      </c>
      <c r="W2766" s="189">
        <f>IFERROR(H2766/M2766,Tabla2[[#This Row],[CARGA PRODUCCION (ANIMALES/HA)]])</f>
        <v>3.0666666666666669</v>
      </c>
      <c r="X2766" s="190">
        <f t="shared" si="600"/>
        <v>2024</v>
      </c>
      <c r="Y2766" s="190">
        <f t="shared" si="601"/>
        <v>3</v>
      </c>
      <c r="Z2766" s="190" t="e">
        <f t="shared" ca="1" si="602"/>
        <v>#NAME?</v>
      </c>
      <c r="AA2766" s="191">
        <f t="shared" si="603"/>
        <v>46</v>
      </c>
      <c r="AB2766" s="188">
        <f t="shared" si="612"/>
        <v>1</v>
      </c>
      <c r="AC2766" s="192">
        <f t="shared" si="599"/>
        <v>0</v>
      </c>
      <c r="AD2766" s="185"/>
    </row>
    <row r="2767" spans="1:30">
      <c r="A2767" s="184">
        <v>45382</v>
      </c>
      <c r="B2767" s="7" t="s">
        <v>81</v>
      </c>
      <c r="C2767" s="185">
        <v>2232</v>
      </c>
      <c r="D2767" s="185">
        <v>80</v>
      </c>
      <c r="E2767" s="185">
        <v>9</v>
      </c>
      <c r="F2767" s="185"/>
      <c r="G2767" s="185">
        <v>96</v>
      </c>
      <c r="H2767" s="185">
        <v>96</v>
      </c>
      <c r="I2767" s="185">
        <v>1</v>
      </c>
      <c r="J2767" s="185">
        <v>20</v>
      </c>
      <c r="K2767" s="185">
        <v>600</v>
      </c>
      <c r="L2767" s="185">
        <v>23.4</v>
      </c>
      <c r="M2767" s="186">
        <v>31.01</v>
      </c>
      <c r="N2767" s="187">
        <f>IF(Tabla2[[#This Row],[LECHE RETIRO DIA]]&lt;&gt;ISBLANK(Tabla2[[#This Row],[LECHE RETIRO DIA]]),SUM(Tabla2[[#This Row],[LECHE TANQUE DIA]:[LECHE RETIRO DIA]]),SUM(Tabla2[[#This Row],[LECHE TANQUE DIA]:[LECHE AUTOCONSUMO DIA]]))</f>
        <v>2321</v>
      </c>
      <c r="O2767" s="188">
        <f t="shared" si="604"/>
        <v>0.96165445928479099</v>
      </c>
      <c r="P2767" s="189">
        <f t="shared" si="605"/>
        <v>24.177083333333332</v>
      </c>
      <c r="Q2767" s="189">
        <f t="shared" si="606"/>
        <v>23.25</v>
      </c>
      <c r="R2767" s="189">
        <f t="shared" si="607"/>
        <v>4</v>
      </c>
      <c r="S2767" s="189">
        <f t="shared" si="608"/>
        <v>3.8683333333333332</v>
      </c>
      <c r="T2767" s="189">
        <f t="shared" si="609"/>
        <v>6.25</v>
      </c>
      <c r="U2767" s="189">
        <f t="shared" si="610"/>
        <v>99.188034188034194</v>
      </c>
      <c r="V2767" s="189">
        <f t="shared" si="611"/>
        <v>4.1025641025641031</v>
      </c>
      <c r="W2767" s="189">
        <f>IFERROR(H2767/M2767,Tabla2[[#This Row],[CARGA PRODUCCION (ANIMALES/HA)]])</f>
        <v>3.0957755562721703</v>
      </c>
      <c r="X2767" s="190">
        <f t="shared" si="600"/>
        <v>2024</v>
      </c>
      <c r="Y2767" s="190">
        <f t="shared" si="601"/>
        <v>3</v>
      </c>
      <c r="Z2767" s="190" t="e">
        <f t="shared" ca="1" si="602"/>
        <v>#NAME?</v>
      </c>
      <c r="AA2767" s="191">
        <f t="shared" si="603"/>
        <v>96</v>
      </c>
      <c r="AB2767" s="188">
        <f t="shared" si="612"/>
        <v>1</v>
      </c>
      <c r="AC2767" s="192">
        <f t="shared" si="599"/>
        <v>0</v>
      </c>
      <c r="AD2767" s="185"/>
    </row>
    <row r="2768" spans="1:30">
      <c r="A2768" s="184">
        <v>45382</v>
      </c>
      <c r="B2768" s="7" t="s">
        <v>83</v>
      </c>
      <c r="C2768" s="185">
        <v>2081</v>
      </c>
      <c r="D2768" s="185">
        <v>100</v>
      </c>
      <c r="E2768" s="185">
        <v>9</v>
      </c>
      <c r="F2768" s="185"/>
      <c r="G2768" s="185">
        <v>113</v>
      </c>
      <c r="H2768" s="185">
        <v>120</v>
      </c>
      <c r="I2768" s="185">
        <v>0</v>
      </c>
      <c r="J2768" s="185">
        <v>31</v>
      </c>
      <c r="K2768" s="185">
        <v>680</v>
      </c>
      <c r="L2768" s="185">
        <v>29.8</v>
      </c>
      <c r="M2768" s="186">
        <v>36.590000000000003</v>
      </c>
      <c r="N2768" s="187">
        <f>IF(Tabla2[[#This Row],[LECHE RETIRO DIA]]&lt;&gt;ISBLANK(Tabla2[[#This Row],[LECHE RETIRO DIA]]),SUM(Tabla2[[#This Row],[LECHE TANQUE DIA]:[LECHE RETIRO DIA]]),SUM(Tabla2[[#This Row],[LECHE TANQUE DIA]:[LECHE AUTOCONSUMO DIA]]))</f>
        <v>2190</v>
      </c>
      <c r="O2768" s="188">
        <f t="shared" si="604"/>
        <v>0.95022831050228307</v>
      </c>
      <c r="P2768" s="189">
        <f t="shared" si="605"/>
        <v>19.380530973451329</v>
      </c>
      <c r="Q2768" s="189">
        <f t="shared" si="606"/>
        <v>18.415929203539822</v>
      </c>
      <c r="R2768" s="189">
        <f t="shared" si="607"/>
        <v>3.225806451612903</v>
      </c>
      <c r="S2768" s="189">
        <f t="shared" si="608"/>
        <v>3.2205882352941178</v>
      </c>
      <c r="T2768" s="189">
        <f t="shared" si="609"/>
        <v>6.0176991150442474</v>
      </c>
      <c r="U2768" s="189">
        <f t="shared" si="610"/>
        <v>73.489932885906043</v>
      </c>
      <c r="V2768" s="189">
        <f t="shared" si="611"/>
        <v>3.7919463087248322</v>
      </c>
      <c r="W2768" s="189">
        <f>IFERROR(H2768/M2768,Tabla2[[#This Row],[CARGA PRODUCCION (ANIMALES/HA)]])</f>
        <v>3.2795845859524455</v>
      </c>
      <c r="X2768" s="190">
        <f t="shared" si="600"/>
        <v>2024</v>
      </c>
      <c r="Y2768" s="190">
        <f t="shared" si="601"/>
        <v>3</v>
      </c>
      <c r="Z2768" s="190" t="e">
        <f t="shared" ca="1" si="602"/>
        <v>#NAME?</v>
      </c>
      <c r="AA2768" s="191">
        <f t="shared" si="603"/>
        <v>120</v>
      </c>
      <c r="AB2768" s="188">
        <f t="shared" si="612"/>
        <v>0.94166666666666665</v>
      </c>
      <c r="AC2768" s="192">
        <f t="shared" si="599"/>
        <v>5.8333333333333348E-2</v>
      </c>
      <c r="AD2768" s="185"/>
    </row>
    <row r="2769" spans="1:30">
      <c r="A2769" s="184">
        <v>45382</v>
      </c>
      <c r="B2769" s="7" t="s">
        <v>85</v>
      </c>
      <c r="C2769" s="185">
        <v>2093</v>
      </c>
      <c r="D2769" s="185">
        <v>60</v>
      </c>
      <c r="E2769" s="185">
        <v>9</v>
      </c>
      <c r="F2769" s="185"/>
      <c r="G2769" s="185">
        <v>103</v>
      </c>
      <c r="H2769" s="185">
        <v>119</v>
      </c>
      <c r="I2769" s="185">
        <v>1</v>
      </c>
      <c r="J2769" s="185">
        <v>11</v>
      </c>
      <c r="K2769" s="185">
        <v>480</v>
      </c>
      <c r="L2769" s="185">
        <v>26.01</v>
      </c>
      <c r="M2769" s="186">
        <v>34.119999999999997</v>
      </c>
      <c r="N2769" s="187">
        <f>IF(Tabla2[[#This Row],[LECHE RETIRO DIA]]&lt;&gt;ISBLANK(Tabla2[[#This Row],[LECHE RETIRO DIA]]),SUM(Tabla2[[#This Row],[LECHE TANQUE DIA]:[LECHE RETIRO DIA]]),SUM(Tabla2[[#This Row],[LECHE TANQUE DIA]:[LECHE AUTOCONSUMO DIA]]))</f>
        <v>2162</v>
      </c>
      <c r="O2769" s="188">
        <f t="shared" si="604"/>
        <v>0.96808510638297873</v>
      </c>
      <c r="P2769" s="189">
        <f t="shared" si="605"/>
        <v>20.990291262135923</v>
      </c>
      <c r="Q2769" s="189">
        <f t="shared" si="606"/>
        <v>20.320388349514563</v>
      </c>
      <c r="R2769" s="189">
        <f t="shared" si="607"/>
        <v>5.4545454545454541</v>
      </c>
      <c r="S2769" s="189">
        <f t="shared" si="608"/>
        <v>4.5041666666666664</v>
      </c>
      <c r="T2769" s="189">
        <f t="shared" si="609"/>
        <v>4.6601941747572813</v>
      </c>
      <c r="U2769" s="189">
        <f t="shared" si="610"/>
        <v>83.121876201460978</v>
      </c>
      <c r="V2769" s="189">
        <f t="shared" si="611"/>
        <v>3.9600153787004997</v>
      </c>
      <c r="W2769" s="189">
        <f>IFERROR(H2769/M2769,Tabla2[[#This Row],[CARGA PRODUCCION (ANIMALES/HA)]])</f>
        <v>3.4876905041031656</v>
      </c>
      <c r="X2769" s="190">
        <f t="shared" si="600"/>
        <v>2024</v>
      </c>
      <c r="Y2769" s="190">
        <f t="shared" si="601"/>
        <v>3</v>
      </c>
      <c r="Z2769" s="190" t="e">
        <f t="shared" ca="1" si="602"/>
        <v>#NAME?</v>
      </c>
      <c r="AA2769" s="191">
        <f t="shared" si="603"/>
        <v>119</v>
      </c>
      <c r="AB2769" s="188">
        <f t="shared" si="612"/>
        <v>0.86554621848739499</v>
      </c>
      <c r="AC2769" s="192">
        <f t="shared" si="599"/>
        <v>0.13445378151260501</v>
      </c>
      <c r="AD2769" s="185"/>
    </row>
    <row r="2770" spans="1:30">
      <c r="A2770" s="184">
        <v>45382</v>
      </c>
      <c r="B2770" s="7" t="s">
        <v>88</v>
      </c>
      <c r="C2770" s="185">
        <v>721</v>
      </c>
      <c r="D2770" s="185">
        <v>40</v>
      </c>
      <c r="E2770" s="185">
        <v>5</v>
      </c>
      <c r="F2770" s="185"/>
      <c r="G2770" s="185">
        <v>46</v>
      </c>
      <c r="H2770" s="185">
        <v>46</v>
      </c>
      <c r="I2770" s="185">
        <v>0</v>
      </c>
      <c r="J2770" s="185">
        <v>11</v>
      </c>
      <c r="K2770" s="185">
        <v>180</v>
      </c>
      <c r="L2770" s="185">
        <v>14</v>
      </c>
      <c r="M2770" s="186">
        <v>15</v>
      </c>
      <c r="N2770" s="187">
        <f>IF(Tabla2[[#This Row],[LECHE RETIRO DIA]]&lt;&gt;ISBLANK(Tabla2[[#This Row],[LECHE RETIRO DIA]]),SUM(Tabla2[[#This Row],[LECHE TANQUE DIA]:[LECHE RETIRO DIA]]),SUM(Tabla2[[#This Row],[LECHE TANQUE DIA]:[LECHE AUTOCONSUMO DIA]]))</f>
        <v>766</v>
      </c>
      <c r="O2770" s="188">
        <f t="shared" si="604"/>
        <v>0.94125326370757179</v>
      </c>
      <c r="P2770" s="189">
        <f t="shared" si="605"/>
        <v>16.652173913043477</v>
      </c>
      <c r="Q2770" s="189">
        <f t="shared" si="606"/>
        <v>15.673913043478262</v>
      </c>
      <c r="R2770" s="189">
        <f t="shared" si="607"/>
        <v>3.6363636363636362</v>
      </c>
      <c r="S2770" s="189">
        <f t="shared" si="608"/>
        <v>4.2555555555555555</v>
      </c>
      <c r="T2770" s="189">
        <f t="shared" si="609"/>
        <v>3.9130434782608696</v>
      </c>
      <c r="U2770" s="189">
        <f t="shared" si="610"/>
        <v>54.714285714285715</v>
      </c>
      <c r="V2770" s="189">
        <f t="shared" si="611"/>
        <v>3.2857142857142856</v>
      </c>
      <c r="W2770" s="189">
        <f>IFERROR(H2770/M2770,Tabla2[[#This Row],[CARGA PRODUCCION (ANIMALES/HA)]])</f>
        <v>3.0666666666666669</v>
      </c>
      <c r="X2770" s="190">
        <f t="shared" si="600"/>
        <v>2024</v>
      </c>
      <c r="Y2770" s="190">
        <f t="shared" si="601"/>
        <v>3</v>
      </c>
      <c r="Z2770" s="190" t="e">
        <f t="shared" ca="1" si="602"/>
        <v>#NAME?</v>
      </c>
      <c r="AA2770" s="191">
        <f t="shared" si="603"/>
        <v>46</v>
      </c>
      <c r="AB2770" s="188">
        <f t="shared" si="612"/>
        <v>1</v>
      </c>
      <c r="AC2770" s="192">
        <f t="shared" si="599"/>
        <v>0</v>
      </c>
      <c r="AD2770" s="185"/>
    </row>
    <row r="2771" spans="1:30">
      <c r="A2771" s="184">
        <v>45383</v>
      </c>
      <c r="B2771" s="7" t="s">
        <v>81</v>
      </c>
      <c r="C2771" s="185">
        <v>2279</v>
      </c>
      <c r="D2771" s="185">
        <v>80</v>
      </c>
      <c r="E2771" s="185">
        <v>9</v>
      </c>
      <c r="F2771" s="185"/>
      <c r="G2771" s="185">
        <v>96</v>
      </c>
      <c r="H2771" s="185">
        <v>96</v>
      </c>
      <c r="I2771" s="185">
        <v>1</v>
      </c>
      <c r="J2771" s="185">
        <v>20</v>
      </c>
      <c r="K2771" s="185">
        <v>600</v>
      </c>
      <c r="L2771" s="185">
        <v>23.4</v>
      </c>
      <c r="M2771" s="186">
        <v>31.01</v>
      </c>
      <c r="N2771" s="187">
        <f>IF(Tabla2[[#This Row],[LECHE RETIRO DIA]]&lt;&gt;ISBLANK(Tabla2[[#This Row],[LECHE RETIRO DIA]]),SUM(Tabla2[[#This Row],[LECHE TANQUE DIA]:[LECHE RETIRO DIA]]),SUM(Tabla2[[#This Row],[LECHE TANQUE DIA]:[LECHE AUTOCONSUMO DIA]]))</f>
        <v>2368</v>
      </c>
      <c r="O2771" s="188">
        <f t="shared" si="604"/>
        <v>0.96241554054054057</v>
      </c>
      <c r="P2771" s="189">
        <f t="shared" si="605"/>
        <v>24.666666666666668</v>
      </c>
      <c r="Q2771" s="189">
        <f t="shared" si="606"/>
        <v>23.739583333333332</v>
      </c>
      <c r="R2771" s="189">
        <f t="shared" si="607"/>
        <v>4</v>
      </c>
      <c r="S2771" s="189">
        <f t="shared" si="608"/>
        <v>3.9466666666666668</v>
      </c>
      <c r="T2771" s="189">
        <f t="shared" si="609"/>
        <v>6.25</v>
      </c>
      <c r="U2771" s="189">
        <f t="shared" si="610"/>
        <v>101.19658119658121</v>
      </c>
      <c r="V2771" s="189">
        <f t="shared" si="611"/>
        <v>4.1025641025641031</v>
      </c>
      <c r="W2771" s="189">
        <f>IFERROR(H2771/M2771,Tabla2[[#This Row],[CARGA PRODUCCION (ANIMALES/HA)]])</f>
        <v>3.0957755562721703</v>
      </c>
      <c r="X2771" s="190">
        <f t="shared" si="600"/>
        <v>2024</v>
      </c>
      <c r="Y2771" s="190">
        <f t="shared" si="601"/>
        <v>4</v>
      </c>
      <c r="Z2771" s="190" t="e">
        <f t="shared" ca="1" si="602"/>
        <v>#NAME?</v>
      </c>
      <c r="AA2771" s="191">
        <f t="shared" si="603"/>
        <v>96</v>
      </c>
      <c r="AB2771" s="188">
        <f t="shared" si="612"/>
        <v>1</v>
      </c>
      <c r="AC2771" s="192">
        <f t="shared" si="599"/>
        <v>0</v>
      </c>
      <c r="AD2771" s="185"/>
    </row>
    <row r="2772" spans="1:30">
      <c r="A2772" s="184">
        <v>45383</v>
      </c>
      <c r="B2772" s="7" t="s">
        <v>83</v>
      </c>
      <c r="C2772" s="185">
        <v>2062</v>
      </c>
      <c r="D2772" s="185">
        <v>100</v>
      </c>
      <c r="E2772" s="185">
        <v>9</v>
      </c>
      <c r="F2772" s="185"/>
      <c r="G2772" s="185">
        <v>113</v>
      </c>
      <c r="H2772" s="185">
        <v>120</v>
      </c>
      <c r="I2772" s="185">
        <v>0</v>
      </c>
      <c r="J2772" s="185">
        <v>31</v>
      </c>
      <c r="K2772" s="185">
        <v>680</v>
      </c>
      <c r="L2772" s="185">
        <v>29.8</v>
      </c>
      <c r="M2772" s="186">
        <v>36.590000000000003</v>
      </c>
      <c r="N2772" s="187">
        <f>IF(Tabla2[[#This Row],[LECHE RETIRO DIA]]&lt;&gt;ISBLANK(Tabla2[[#This Row],[LECHE RETIRO DIA]]),SUM(Tabla2[[#This Row],[LECHE TANQUE DIA]:[LECHE RETIRO DIA]]),SUM(Tabla2[[#This Row],[LECHE TANQUE DIA]:[LECHE AUTOCONSUMO DIA]]))</f>
        <v>2171</v>
      </c>
      <c r="O2772" s="188">
        <f t="shared" si="604"/>
        <v>0.94979272224781208</v>
      </c>
      <c r="P2772" s="189">
        <f t="shared" si="605"/>
        <v>19.212389380530972</v>
      </c>
      <c r="Q2772" s="189">
        <f t="shared" si="606"/>
        <v>18.247787610619469</v>
      </c>
      <c r="R2772" s="189">
        <f t="shared" si="607"/>
        <v>3.225806451612903</v>
      </c>
      <c r="S2772" s="189">
        <f t="shared" si="608"/>
        <v>3.1926470588235296</v>
      </c>
      <c r="T2772" s="189">
        <f t="shared" si="609"/>
        <v>6.0176991150442474</v>
      </c>
      <c r="U2772" s="189">
        <f t="shared" si="610"/>
        <v>72.852348993288587</v>
      </c>
      <c r="V2772" s="189">
        <f t="shared" si="611"/>
        <v>3.7919463087248322</v>
      </c>
      <c r="W2772" s="189">
        <f>IFERROR(H2772/M2772,Tabla2[[#This Row],[CARGA PRODUCCION (ANIMALES/HA)]])</f>
        <v>3.2795845859524455</v>
      </c>
      <c r="X2772" s="190">
        <f t="shared" si="600"/>
        <v>2024</v>
      </c>
      <c r="Y2772" s="190">
        <f t="shared" si="601"/>
        <v>4</v>
      </c>
      <c r="Z2772" s="190" t="e">
        <f t="shared" ca="1" si="602"/>
        <v>#NAME?</v>
      </c>
      <c r="AA2772" s="191">
        <f t="shared" si="603"/>
        <v>120</v>
      </c>
      <c r="AB2772" s="188">
        <f t="shared" si="612"/>
        <v>0.94166666666666665</v>
      </c>
      <c r="AC2772" s="192">
        <f t="shared" si="599"/>
        <v>5.8333333333333348E-2</v>
      </c>
      <c r="AD2772" s="185"/>
    </row>
    <row r="2773" spans="1:30">
      <c r="A2773" s="184">
        <v>45383</v>
      </c>
      <c r="B2773" s="7" t="s">
        <v>85</v>
      </c>
      <c r="C2773" s="185">
        <v>2139</v>
      </c>
      <c r="D2773" s="185">
        <v>60</v>
      </c>
      <c r="E2773" s="185">
        <v>9</v>
      </c>
      <c r="F2773" s="185"/>
      <c r="G2773" s="185">
        <v>106</v>
      </c>
      <c r="H2773" s="185">
        <v>119</v>
      </c>
      <c r="I2773" s="185">
        <v>1</v>
      </c>
      <c r="J2773" s="185">
        <v>11</v>
      </c>
      <c r="K2773" s="185">
        <v>480</v>
      </c>
      <c r="L2773" s="185">
        <v>26.01</v>
      </c>
      <c r="M2773" s="186">
        <v>34.119999999999997</v>
      </c>
      <c r="N2773" s="187">
        <f>IF(Tabla2[[#This Row],[LECHE RETIRO DIA]]&lt;&gt;ISBLANK(Tabla2[[#This Row],[LECHE RETIRO DIA]]),SUM(Tabla2[[#This Row],[LECHE TANQUE DIA]:[LECHE RETIRO DIA]]),SUM(Tabla2[[#This Row],[LECHE TANQUE DIA]:[LECHE AUTOCONSUMO DIA]]))</f>
        <v>2208</v>
      </c>
      <c r="O2773" s="188">
        <f t="shared" si="604"/>
        <v>0.96875</v>
      </c>
      <c r="P2773" s="189">
        <f t="shared" si="605"/>
        <v>20.830188679245282</v>
      </c>
      <c r="Q2773" s="189">
        <f t="shared" si="606"/>
        <v>20.179245283018869</v>
      </c>
      <c r="R2773" s="189">
        <f t="shared" si="607"/>
        <v>5.4545454545454541</v>
      </c>
      <c r="S2773" s="189">
        <f t="shared" si="608"/>
        <v>4.5999999999999996</v>
      </c>
      <c r="T2773" s="189">
        <f t="shared" si="609"/>
        <v>4.5283018867924527</v>
      </c>
      <c r="U2773" s="189">
        <f t="shared" si="610"/>
        <v>84.890426758938858</v>
      </c>
      <c r="V2773" s="189">
        <f t="shared" si="611"/>
        <v>4.0753556324490576</v>
      </c>
      <c r="W2773" s="189">
        <f>IFERROR(H2773/M2773,Tabla2[[#This Row],[CARGA PRODUCCION (ANIMALES/HA)]])</f>
        <v>3.4876905041031656</v>
      </c>
      <c r="X2773" s="190">
        <f t="shared" si="600"/>
        <v>2024</v>
      </c>
      <c r="Y2773" s="190">
        <f t="shared" si="601"/>
        <v>4</v>
      </c>
      <c r="Z2773" s="190" t="e">
        <f t="shared" ca="1" si="602"/>
        <v>#NAME?</v>
      </c>
      <c r="AA2773" s="191">
        <f t="shared" si="603"/>
        <v>119</v>
      </c>
      <c r="AB2773" s="188">
        <f t="shared" si="612"/>
        <v>0.89075630252100846</v>
      </c>
      <c r="AC2773" s="192">
        <f t="shared" si="599"/>
        <v>0.10924369747899154</v>
      </c>
      <c r="AD2773" s="185"/>
    </row>
    <row r="2774" spans="1:30">
      <c r="A2774" s="184">
        <v>45383</v>
      </c>
      <c r="B2774" s="7" t="s">
        <v>88</v>
      </c>
      <c r="C2774" s="185">
        <v>744</v>
      </c>
      <c r="D2774" s="185">
        <v>40</v>
      </c>
      <c r="E2774" s="185">
        <v>5</v>
      </c>
      <c r="F2774" s="185"/>
      <c r="G2774" s="185">
        <v>45</v>
      </c>
      <c r="H2774" s="185">
        <v>45</v>
      </c>
      <c r="I2774" s="185">
        <v>0</v>
      </c>
      <c r="J2774" s="185">
        <v>11</v>
      </c>
      <c r="K2774" s="185">
        <v>180</v>
      </c>
      <c r="L2774" s="185">
        <v>14</v>
      </c>
      <c r="M2774" s="186">
        <v>15</v>
      </c>
      <c r="N2774" s="187">
        <f>IF(Tabla2[[#This Row],[LECHE RETIRO DIA]]&lt;&gt;ISBLANK(Tabla2[[#This Row],[LECHE RETIRO DIA]]),SUM(Tabla2[[#This Row],[LECHE TANQUE DIA]:[LECHE RETIRO DIA]]),SUM(Tabla2[[#This Row],[LECHE TANQUE DIA]:[LECHE AUTOCONSUMO DIA]]))</f>
        <v>789</v>
      </c>
      <c r="O2774" s="188">
        <f t="shared" si="604"/>
        <v>0.94296577946768056</v>
      </c>
      <c r="P2774" s="189">
        <f t="shared" si="605"/>
        <v>17.533333333333335</v>
      </c>
      <c r="Q2774" s="189">
        <f t="shared" si="606"/>
        <v>16.533333333333335</v>
      </c>
      <c r="R2774" s="189">
        <f t="shared" si="607"/>
        <v>3.6363636363636362</v>
      </c>
      <c r="S2774" s="189">
        <f t="shared" si="608"/>
        <v>4.3833333333333337</v>
      </c>
      <c r="T2774" s="189">
        <f t="shared" si="609"/>
        <v>4</v>
      </c>
      <c r="U2774" s="189">
        <f t="shared" si="610"/>
        <v>56.357142857142854</v>
      </c>
      <c r="V2774" s="189">
        <f t="shared" si="611"/>
        <v>3.2142857142857144</v>
      </c>
      <c r="W2774" s="189">
        <f>IFERROR(H2774/M2774,Tabla2[[#This Row],[CARGA PRODUCCION (ANIMALES/HA)]])</f>
        <v>3</v>
      </c>
      <c r="X2774" s="190">
        <f t="shared" si="600"/>
        <v>2024</v>
      </c>
      <c r="Y2774" s="190">
        <f t="shared" si="601"/>
        <v>4</v>
      </c>
      <c r="Z2774" s="190" t="e">
        <f t="shared" ca="1" si="602"/>
        <v>#NAME?</v>
      </c>
      <c r="AA2774" s="191">
        <f t="shared" si="603"/>
        <v>45</v>
      </c>
      <c r="AB2774" s="188">
        <f t="shared" si="612"/>
        <v>1</v>
      </c>
      <c r="AC2774" s="192">
        <f t="shared" ref="AC2774:AC2837" si="613">IFERROR(1-AB2774,"")</f>
        <v>0</v>
      </c>
      <c r="AD2774" s="185"/>
    </row>
    <row r="2775" spans="1:30">
      <c r="A2775" s="184">
        <v>45384</v>
      </c>
      <c r="B2775" s="7" t="s">
        <v>81</v>
      </c>
      <c r="C2775" s="185">
        <v>2279</v>
      </c>
      <c r="D2775" s="185">
        <v>80</v>
      </c>
      <c r="E2775" s="185">
        <v>9</v>
      </c>
      <c r="F2775" s="185"/>
      <c r="G2775" s="185">
        <v>97</v>
      </c>
      <c r="H2775" s="185">
        <v>97</v>
      </c>
      <c r="I2775" s="185">
        <v>1</v>
      </c>
      <c r="J2775" s="185">
        <v>20</v>
      </c>
      <c r="K2775" s="185">
        <v>600</v>
      </c>
      <c r="L2775" s="185">
        <v>23.4</v>
      </c>
      <c r="M2775" s="186">
        <v>31.01</v>
      </c>
      <c r="N2775" s="187">
        <f>IF(Tabla2[[#This Row],[LECHE RETIRO DIA]]&lt;&gt;ISBLANK(Tabla2[[#This Row],[LECHE RETIRO DIA]]),SUM(Tabla2[[#This Row],[LECHE TANQUE DIA]:[LECHE RETIRO DIA]]),SUM(Tabla2[[#This Row],[LECHE TANQUE DIA]:[LECHE AUTOCONSUMO DIA]]))</f>
        <v>2368</v>
      </c>
      <c r="O2775" s="188">
        <f t="shared" si="604"/>
        <v>0.96241554054054057</v>
      </c>
      <c r="P2775" s="189">
        <f t="shared" si="605"/>
        <v>24.412371134020617</v>
      </c>
      <c r="Q2775" s="189">
        <f t="shared" si="606"/>
        <v>23.494845360824741</v>
      </c>
      <c r="R2775" s="189">
        <f t="shared" si="607"/>
        <v>4</v>
      </c>
      <c r="S2775" s="189">
        <f t="shared" si="608"/>
        <v>3.9466666666666668</v>
      </c>
      <c r="T2775" s="189">
        <f t="shared" si="609"/>
        <v>6.1855670103092786</v>
      </c>
      <c r="U2775" s="189">
        <f t="shared" si="610"/>
        <v>101.19658119658121</v>
      </c>
      <c r="V2775" s="189">
        <f t="shared" si="611"/>
        <v>4.1452991452991457</v>
      </c>
      <c r="W2775" s="189">
        <f>IFERROR(H2775/M2775,Tabla2[[#This Row],[CARGA PRODUCCION (ANIMALES/HA)]])</f>
        <v>3.1280232183166721</v>
      </c>
      <c r="X2775" s="190">
        <f t="shared" si="600"/>
        <v>2024</v>
      </c>
      <c r="Y2775" s="190">
        <f t="shared" si="601"/>
        <v>4</v>
      </c>
      <c r="Z2775" s="190" t="e">
        <f t="shared" ca="1" si="602"/>
        <v>#NAME?</v>
      </c>
      <c r="AA2775" s="191">
        <f t="shared" si="603"/>
        <v>97</v>
      </c>
      <c r="AB2775" s="188">
        <f t="shared" si="612"/>
        <v>1</v>
      </c>
      <c r="AC2775" s="192">
        <f t="shared" si="613"/>
        <v>0</v>
      </c>
      <c r="AD2775" s="185"/>
    </row>
    <row r="2776" spans="1:30">
      <c r="A2776" s="184">
        <v>45384</v>
      </c>
      <c r="B2776" s="7" t="s">
        <v>83</v>
      </c>
      <c r="C2776" s="185">
        <v>2136</v>
      </c>
      <c r="D2776" s="185">
        <v>100</v>
      </c>
      <c r="E2776" s="185">
        <v>9</v>
      </c>
      <c r="F2776" s="185"/>
      <c r="G2776" s="185">
        <v>114</v>
      </c>
      <c r="H2776" s="185">
        <v>120</v>
      </c>
      <c r="I2776" s="185">
        <v>0</v>
      </c>
      <c r="J2776" s="185">
        <v>31</v>
      </c>
      <c r="K2776" s="185">
        <v>680</v>
      </c>
      <c r="L2776" s="185">
        <v>29.8</v>
      </c>
      <c r="M2776" s="186">
        <v>36.590000000000003</v>
      </c>
      <c r="N2776" s="187">
        <f>IF(Tabla2[[#This Row],[LECHE RETIRO DIA]]&lt;&gt;ISBLANK(Tabla2[[#This Row],[LECHE RETIRO DIA]]),SUM(Tabla2[[#This Row],[LECHE TANQUE DIA]:[LECHE RETIRO DIA]]),SUM(Tabla2[[#This Row],[LECHE TANQUE DIA]:[LECHE AUTOCONSUMO DIA]]))</f>
        <v>2245</v>
      </c>
      <c r="O2776" s="188">
        <f t="shared" si="604"/>
        <v>0.9514476614699332</v>
      </c>
      <c r="P2776" s="189">
        <f t="shared" si="605"/>
        <v>19.692982456140349</v>
      </c>
      <c r="Q2776" s="189">
        <f t="shared" si="606"/>
        <v>18.736842105263158</v>
      </c>
      <c r="R2776" s="189">
        <f t="shared" si="607"/>
        <v>3.225806451612903</v>
      </c>
      <c r="S2776" s="189">
        <f t="shared" si="608"/>
        <v>3.3014705882352939</v>
      </c>
      <c r="T2776" s="189">
        <f t="shared" si="609"/>
        <v>5.9649122807017543</v>
      </c>
      <c r="U2776" s="189">
        <f t="shared" si="610"/>
        <v>75.335570469798654</v>
      </c>
      <c r="V2776" s="189">
        <f t="shared" si="611"/>
        <v>3.825503355704698</v>
      </c>
      <c r="W2776" s="189">
        <f>IFERROR(H2776/M2776,Tabla2[[#This Row],[CARGA PRODUCCION (ANIMALES/HA)]])</f>
        <v>3.2795845859524455</v>
      </c>
      <c r="X2776" s="190">
        <f t="shared" si="600"/>
        <v>2024</v>
      </c>
      <c r="Y2776" s="190">
        <f t="shared" si="601"/>
        <v>4</v>
      </c>
      <c r="Z2776" s="190" t="e">
        <f t="shared" ca="1" si="602"/>
        <v>#NAME?</v>
      </c>
      <c r="AA2776" s="191">
        <f t="shared" si="603"/>
        <v>120</v>
      </c>
      <c r="AB2776" s="188">
        <f t="shared" si="612"/>
        <v>0.95</v>
      </c>
      <c r="AC2776" s="192">
        <f t="shared" si="613"/>
        <v>5.0000000000000044E-2</v>
      </c>
      <c r="AD2776" s="185"/>
    </row>
    <row r="2777" spans="1:30">
      <c r="A2777" s="184">
        <v>45384</v>
      </c>
      <c r="B2777" s="7" t="s">
        <v>85</v>
      </c>
      <c r="C2777" s="185">
        <v>2139</v>
      </c>
      <c r="D2777" s="185">
        <v>60</v>
      </c>
      <c r="E2777" s="185">
        <v>9</v>
      </c>
      <c r="F2777" s="185"/>
      <c r="G2777" s="185">
        <v>107</v>
      </c>
      <c r="H2777" s="185">
        <v>119</v>
      </c>
      <c r="I2777" s="185">
        <v>1</v>
      </c>
      <c r="J2777" s="185">
        <v>11</v>
      </c>
      <c r="K2777" s="185">
        <v>480</v>
      </c>
      <c r="L2777" s="185">
        <v>26.01</v>
      </c>
      <c r="M2777" s="186">
        <v>34.119999999999997</v>
      </c>
      <c r="N2777" s="187">
        <f>IF(Tabla2[[#This Row],[LECHE RETIRO DIA]]&lt;&gt;ISBLANK(Tabla2[[#This Row],[LECHE RETIRO DIA]]),SUM(Tabla2[[#This Row],[LECHE TANQUE DIA]:[LECHE RETIRO DIA]]),SUM(Tabla2[[#This Row],[LECHE TANQUE DIA]:[LECHE AUTOCONSUMO DIA]]))</f>
        <v>2208</v>
      </c>
      <c r="O2777" s="188">
        <f t="shared" si="604"/>
        <v>0.96875</v>
      </c>
      <c r="P2777" s="189">
        <f t="shared" si="605"/>
        <v>20.635514018691588</v>
      </c>
      <c r="Q2777" s="189">
        <f t="shared" si="606"/>
        <v>19.990654205607477</v>
      </c>
      <c r="R2777" s="189">
        <f t="shared" si="607"/>
        <v>5.4545454545454541</v>
      </c>
      <c r="S2777" s="189">
        <f t="shared" si="608"/>
        <v>4.5999999999999996</v>
      </c>
      <c r="T2777" s="189">
        <f t="shared" si="609"/>
        <v>4.4859813084112146</v>
      </c>
      <c r="U2777" s="189">
        <f t="shared" si="610"/>
        <v>84.890426758938858</v>
      </c>
      <c r="V2777" s="189">
        <f t="shared" si="611"/>
        <v>4.1138023836985775</v>
      </c>
      <c r="W2777" s="189">
        <f>IFERROR(H2777/M2777,Tabla2[[#This Row],[CARGA PRODUCCION (ANIMALES/HA)]])</f>
        <v>3.4876905041031656</v>
      </c>
      <c r="X2777" s="190">
        <f t="shared" si="600"/>
        <v>2024</v>
      </c>
      <c r="Y2777" s="190">
        <f t="shared" si="601"/>
        <v>4</v>
      </c>
      <c r="Z2777" s="190" t="e">
        <f t="shared" ca="1" si="602"/>
        <v>#NAME?</v>
      </c>
      <c r="AA2777" s="191">
        <f t="shared" si="603"/>
        <v>119</v>
      </c>
      <c r="AB2777" s="188">
        <f t="shared" si="612"/>
        <v>0.89915966386554624</v>
      </c>
      <c r="AC2777" s="192">
        <f t="shared" si="613"/>
        <v>0.10084033613445376</v>
      </c>
      <c r="AD2777" s="185"/>
    </row>
    <row r="2778" spans="1:30">
      <c r="A2778" s="184">
        <v>45384</v>
      </c>
      <c r="B2778" s="7" t="s">
        <v>88</v>
      </c>
      <c r="C2778" s="185">
        <v>774</v>
      </c>
      <c r="D2778" s="185">
        <v>40</v>
      </c>
      <c r="E2778" s="185">
        <v>5</v>
      </c>
      <c r="F2778" s="185"/>
      <c r="G2778" s="185">
        <v>45</v>
      </c>
      <c r="H2778" s="185">
        <v>45</v>
      </c>
      <c r="I2778" s="185">
        <v>0</v>
      </c>
      <c r="J2778" s="185">
        <v>11</v>
      </c>
      <c r="K2778" s="185">
        <v>180</v>
      </c>
      <c r="L2778" s="185">
        <v>14</v>
      </c>
      <c r="M2778" s="186">
        <v>15</v>
      </c>
      <c r="N2778" s="187">
        <f>IF(Tabla2[[#This Row],[LECHE RETIRO DIA]]&lt;&gt;ISBLANK(Tabla2[[#This Row],[LECHE RETIRO DIA]]),SUM(Tabla2[[#This Row],[LECHE TANQUE DIA]:[LECHE RETIRO DIA]]),SUM(Tabla2[[#This Row],[LECHE TANQUE DIA]:[LECHE AUTOCONSUMO DIA]]))</f>
        <v>819</v>
      </c>
      <c r="O2778" s="188">
        <f t="shared" si="604"/>
        <v>0.94505494505494503</v>
      </c>
      <c r="P2778" s="189">
        <f t="shared" si="605"/>
        <v>18.2</v>
      </c>
      <c r="Q2778" s="189">
        <f t="shared" si="606"/>
        <v>17.2</v>
      </c>
      <c r="R2778" s="189">
        <f t="shared" si="607"/>
        <v>3.6363636363636362</v>
      </c>
      <c r="S2778" s="189">
        <f t="shared" si="608"/>
        <v>4.55</v>
      </c>
      <c r="T2778" s="189">
        <f t="shared" si="609"/>
        <v>4</v>
      </c>
      <c r="U2778" s="189">
        <f t="shared" si="610"/>
        <v>58.5</v>
      </c>
      <c r="V2778" s="189">
        <f t="shared" si="611"/>
        <v>3.2142857142857144</v>
      </c>
      <c r="W2778" s="189">
        <f>IFERROR(H2778/M2778,Tabla2[[#This Row],[CARGA PRODUCCION (ANIMALES/HA)]])</f>
        <v>3</v>
      </c>
      <c r="X2778" s="190">
        <f t="shared" si="600"/>
        <v>2024</v>
      </c>
      <c r="Y2778" s="190">
        <f t="shared" si="601"/>
        <v>4</v>
      </c>
      <c r="Z2778" s="190" t="e">
        <f t="shared" ca="1" si="602"/>
        <v>#NAME?</v>
      </c>
      <c r="AA2778" s="191">
        <f t="shared" si="603"/>
        <v>45</v>
      </c>
      <c r="AB2778" s="188">
        <f t="shared" si="612"/>
        <v>1</v>
      </c>
      <c r="AC2778" s="192">
        <f t="shared" si="613"/>
        <v>0</v>
      </c>
      <c r="AD2778" s="185"/>
    </row>
    <row r="2779" spans="1:30">
      <c r="A2779" s="184">
        <v>45385</v>
      </c>
      <c r="B2779" s="7" t="s">
        <v>81</v>
      </c>
      <c r="C2779" s="185">
        <v>2227</v>
      </c>
      <c r="D2779" s="185">
        <v>80</v>
      </c>
      <c r="E2779" s="185">
        <v>9</v>
      </c>
      <c r="F2779" s="185"/>
      <c r="G2779" s="185">
        <v>98</v>
      </c>
      <c r="H2779" s="185">
        <v>98</v>
      </c>
      <c r="I2779" s="185">
        <v>1</v>
      </c>
      <c r="J2779" s="185">
        <v>21</v>
      </c>
      <c r="K2779" s="185">
        <v>600</v>
      </c>
      <c r="L2779" s="185">
        <v>23.4</v>
      </c>
      <c r="M2779" s="186">
        <v>31.01</v>
      </c>
      <c r="N2779" s="187">
        <f>IF(Tabla2[[#This Row],[LECHE RETIRO DIA]]&lt;&gt;ISBLANK(Tabla2[[#This Row],[LECHE RETIRO DIA]]),SUM(Tabla2[[#This Row],[LECHE TANQUE DIA]:[LECHE RETIRO DIA]]),SUM(Tabla2[[#This Row],[LECHE TANQUE DIA]:[LECHE AUTOCONSUMO DIA]]))</f>
        <v>2316</v>
      </c>
      <c r="O2779" s="188">
        <f t="shared" si="604"/>
        <v>0.9615716753022453</v>
      </c>
      <c r="P2779" s="189">
        <f t="shared" si="605"/>
        <v>23.632653061224488</v>
      </c>
      <c r="Q2779" s="189">
        <f t="shared" si="606"/>
        <v>22.724489795918366</v>
      </c>
      <c r="R2779" s="189">
        <f t="shared" si="607"/>
        <v>3.8095238095238093</v>
      </c>
      <c r="S2779" s="189">
        <f t="shared" si="608"/>
        <v>3.86</v>
      </c>
      <c r="T2779" s="189">
        <f t="shared" si="609"/>
        <v>6.1224489795918364</v>
      </c>
      <c r="U2779" s="189">
        <f t="shared" si="610"/>
        <v>98.974358974358978</v>
      </c>
      <c r="V2779" s="189">
        <f t="shared" si="611"/>
        <v>4.1880341880341883</v>
      </c>
      <c r="W2779" s="189">
        <f>IFERROR(H2779/M2779,Tabla2[[#This Row],[CARGA PRODUCCION (ANIMALES/HA)]])</f>
        <v>3.1602708803611739</v>
      </c>
      <c r="X2779" s="190">
        <f t="shared" si="600"/>
        <v>2024</v>
      </c>
      <c r="Y2779" s="190">
        <f t="shared" si="601"/>
        <v>4</v>
      </c>
      <c r="Z2779" s="190" t="e">
        <f t="shared" ca="1" si="602"/>
        <v>#NAME?</v>
      </c>
      <c r="AA2779" s="191">
        <f t="shared" si="603"/>
        <v>98</v>
      </c>
      <c r="AB2779" s="188">
        <f t="shared" si="612"/>
        <v>1</v>
      </c>
      <c r="AC2779" s="192">
        <f t="shared" si="613"/>
        <v>0</v>
      </c>
      <c r="AD2779" s="185"/>
    </row>
    <row r="2780" spans="1:30">
      <c r="A2780" s="184">
        <v>45385</v>
      </c>
      <c r="B2780" s="7" t="s">
        <v>83</v>
      </c>
      <c r="C2780" s="185">
        <v>2127</v>
      </c>
      <c r="D2780" s="185">
        <v>100</v>
      </c>
      <c r="E2780" s="185">
        <v>9</v>
      </c>
      <c r="F2780" s="185"/>
      <c r="G2780" s="185">
        <v>114</v>
      </c>
      <c r="H2780" s="185">
        <v>120</v>
      </c>
      <c r="I2780" s="185">
        <v>0</v>
      </c>
      <c r="J2780" s="185">
        <v>31</v>
      </c>
      <c r="K2780" s="185">
        <v>680</v>
      </c>
      <c r="L2780" s="185">
        <v>29.8</v>
      </c>
      <c r="M2780" s="186">
        <v>36.590000000000003</v>
      </c>
      <c r="N2780" s="187">
        <f>IF(Tabla2[[#This Row],[LECHE RETIRO DIA]]&lt;&gt;ISBLANK(Tabla2[[#This Row],[LECHE RETIRO DIA]]),SUM(Tabla2[[#This Row],[LECHE TANQUE DIA]:[LECHE RETIRO DIA]]),SUM(Tabla2[[#This Row],[LECHE TANQUE DIA]:[LECHE AUTOCONSUMO DIA]]))</f>
        <v>2236</v>
      </c>
      <c r="O2780" s="188">
        <f t="shared" si="604"/>
        <v>0.95125223613595711</v>
      </c>
      <c r="P2780" s="189">
        <f t="shared" si="605"/>
        <v>19.614035087719298</v>
      </c>
      <c r="Q2780" s="189">
        <f t="shared" si="606"/>
        <v>18.657894736842106</v>
      </c>
      <c r="R2780" s="189">
        <f t="shared" si="607"/>
        <v>3.225806451612903</v>
      </c>
      <c r="S2780" s="189">
        <f t="shared" si="608"/>
        <v>3.2882352941176469</v>
      </c>
      <c r="T2780" s="189">
        <f t="shared" si="609"/>
        <v>5.9649122807017543</v>
      </c>
      <c r="U2780" s="189">
        <f t="shared" si="610"/>
        <v>75.033557046979865</v>
      </c>
      <c r="V2780" s="189">
        <f t="shared" si="611"/>
        <v>3.825503355704698</v>
      </c>
      <c r="W2780" s="189">
        <f>IFERROR(H2780/M2780,Tabla2[[#This Row],[CARGA PRODUCCION (ANIMALES/HA)]])</f>
        <v>3.2795845859524455</v>
      </c>
      <c r="X2780" s="190">
        <f t="shared" si="600"/>
        <v>2024</v>
      </c>
      <c r="Y2780" s="190">
        <f t="shared" si="601"/>
        <v>4</v>
      </c>
      <c r="Z2780" s="190" t="e">
        <f t="shared" ca="1" si="602"/>
        <v>#NAME?</v>
      </c>
      <c r="AA2780" s="191">
        <f t="shared" si="603"/>
        <v>120</v>
      </c>
      <c r="AB2780" s="188">
        <f t="shared" si="612"/>
        <v>0.95</v>
      </c>
      <c r="AC2780" s="192">
        <f t="shared" si="613"/>
        <v>5.0000000000000044E-2</v>
      </c>
      <c r="AD2780" s="185"/>
    </row>
    <row r="2781" spans="1:30">
      <c r="A2781" s="184">
        <v>45385</v>
      </c>
      <c r="B2781" s="7" t="s">
        <v>85</v>
      </c>
      <c r="C2781" s="185">
        <v>2081</v>
      </c>
      <c r="D2781" s="185">
        <v>60</v>
      </c>
      <c r="E2781" s="185">
        <v>9</v>
      </c>
      <c r="F2781" s="185"/>
      <c r="G2781" s="185">
        <v>107</v>
      </c>
      <c r="H2781" s="185">
        <v>119</v>
      </c>
      <c r="I2781" s="185">
        <v>1</v>
      </c>
      <c r="J2781" s="185">
        <v>11</v>
      </c>
      <c r="K2781" s="185">
        <v>480</v>
      </c>
      <c r="L2781" s="185">
        <v>26.01</v>
      </c>
      <c r="M2781" s="186">
        <v>34.119999999999997</v>
      </c>
      <c r="N2781" s="187">
        <f>IF(Tabla2[[#This Row],[LECHE RETIRO DIA]]&lt;&gt;ISBLANK(Tabla2[[#This Row],[LECHE RETIRO DIA]]),SUM(Tabla2[[#This Row],[LECHE TANQUE DIA]:[LECHE RETIRO DIA]]),SUM(Tabla2[[#This Row],[LECHE TANQUE DIA]:[LECHE AUTOCONSUMO DIA]]))</f>
        <v>2150</v>
      </c>
      <c r="O2781" s="188">
        <f t="shared" si="604"/>
        <v>0.96790697674418602</v>
      </c>
      <c r="P2781" s="189">
        <f t="shared" si="605"/>
        <v>20.093457943925234</v>
      </c>
      <c r="Q2781" s="189">
        <f t="shared" si="606"/>
        <v>19.44859813084112</v>
      </c>
      <c r="R2781" s="189">
        <f t="shared" si="607"/>
        <v>5.4545454545454541</v>
      </c>
      <c r="S2781" s="189">
        <f t="shared" si="608"/>
        <v>4.479166666666667</v>
      </c>
      <c r="T2781" s="189">
        <f t="shared" si="609"/>
        <v>4.4859813084112146</v>
      </c>
      <c r="U2781" s="189">
        <f t="shared" si="610"/>
        <v>82.660515186466739</v>
      </c>
      <c r="V2781" s="189">
        <f t="shared" si="611"/>
        <v>4.1138023836985775</v>
      </c>
      <c r="W2781" s="189">
        <f>IFERROR(H2781/M2781,Tabla2[[#This Row],[CARGA PRODUCCION (ANIMALES/HA)]])</f>
        <v>3.4876905041031656</v>
      </c>
      <c r="X2781" s="190">
        <f t="shared" si="600"/>
        <v>2024</v>
      </c>
      <c r="Y2781" s="190">
        <f t="shared" si="601"/>
        <v>4</v>
      </c>
      <c r="Z2781" s="190" t="e">
        <f t="shared" ca="1" si="602"/>
        <v>#NAME?</v>
      </c>
      <c r="AA2781" s="191">
        <f t="shared" si="603"/>
        <v>119</v>
      </c>
      <c r="AB2781" s="188">
        <f t="shared" si="612"/>
        <v>0.89915966386554624</v>
      </c>
      <c r="AC2781" s="192">
        <f t="shared" si="613"/>
        <v>0.10084033613445376</v>
      </c>
      <c r="AD2781" s="185"/>
    </row>
    <row r="2782" spans="1:30">
      <c r="A2782" s="184">
        <v>45385</v>
      </c>
      <c r="B2782" s="7" t="s">
        <v>88</v>
      </c>
      <c r="C2782" s="185">
        <v>723</v>
      </c>
      <c r="D2782" s="185">
        <v>40</v>
      </c>
      <c r="E2782" s="185">
        <v>5</v>
      </c>
      <c r="F2782" s="185"/>
      <c r="G2782" s="185">
        <v>45</v>
      </c>
      <c r="H2782" s="185">
        <v>45</v>
      </c>
      <c r="I2782" s="185">
        <v>0</v>
      </c>
      <c r="J2782" s="185">
        <v>11</v>
      </c>
      <c r="K2782" s="185">
        <v>180</v>
      </c>
      <c r="L2782" s="185">
        <v>14</v>
      </c>
      <c r="M2782" s="186">
        <v>15</v>
      </c>
      <c r="N2782" s="187">
        <f>IF(Tabla2[[#This Row],[LECHE RETIRO DIA]]&lt;&gt;ISBLANK(Tabla2[[#This Row],[LECHE RETIRO DIA]]),SUM(Tabla2[[#This Row],[LECHE TANQUE DIA]:[LECHE RETIRO DIA]]),SUM(Tabla2[[#This Row],[LECHE TANQUE DIA]:[LECHE AUTOCONSUMO DIA]]))</f>
        <v>768</v>
      </c>
      <c r="O2782" s="188">
        <f t="shared" si="604"/>
        <v>0.94140625</v>
      </c>
      <c r="P2782" s="189">
        <f t="shared" si="605"/>
        <v>17.066666666666666</v>
      </c>
      <c r="Q2782" s="189">
        <f t="shared" si="606"/>
        <v>16.066666666666666</v>
      </c>
      <c r="R2782" s="189">
        <f t="shared" si="607"/>
        <v>3.6363636363636362</v>
      </c>
      <c r="S2782" s="189">
        <f t="shared" si="608"/>
        <v>4.2666666666666666</v>
      </c>
      <c r="T2782" s="189">
        <f t="shared" si="609"/>
        <v>4</v>
      </c>
      <c r="U2782" s="189">
        <f t="shared" si="610"/>
        <v>54.857142857142854</v>
      </c>
      <c r="V2782" s="189">
        <f t="shared" si="611"/>
        <v>3.2142857142857144</v>
      </c>
      <c r="W2782" s="189">
        <f>IFERROR(H2782/M2782,Tabla2[[#This Row],[CARGA PRODUCCION (ANIMALES/HA)]])</f>
        <v>3</v>
      </c>
      <c r="X2782" s="190">
        <f t="shared" si="600"/>
        <v>2024</v>
      </c>
      <c r="Y2782" s="190">
        <f t="shared" si="601"/>
        <v>4</v>
      </c>
      <c r="Z2782" s="190" t="e">
        <f t="shared" ca="1" si="602"/>
        <v>#NAME?</v>
      </c>
      <c r="AA2782" s="191">
        <f t="shared" si="603"/>
        <v>45</v>
      </c>
      <c r="AB2782" s="188">
        <f t="shared" si="612"/>
        <v>1</v>
      </c>
      <c r="AC2782" s="192">
        <f t="shared" si="613"/>
        <v>0</v>
      </c>
      <c r="AD2782" s="185"/>
    </row>
    <row r="2783" spans="1:30">
      <c r="A2783" s="184">
        <v>45386</v>
      </c>
      <c r="B2783" s="7" t="s">
        <v>81</v>
      </c>
      <c r="C2783" s="185">
        <v>2288</v>
      </c>
      <c r="D2783" s="185">
        <v>80</v>
      </c>
      <c r="E2783" s="185">
        <v>9</v>
      </c>
      <c r="F2783" s="185"/>
      <c r="G2783" s="185">
        <v>98</v>
      </c>
      <c r="H2783" s="185">
        <v>98</v>
      </c>
      <c r="I2783" s="185">
        <v>1</v>
      </c>
      <c r="J2783" s="185">
        <v>21</v>
      </c>
      <c r="K2783" s="185">
        <v>600</v>
      </c>
      <c r="L2783" s="185">
        <v>23.4</v>
      </c>
      <c r="M2783" s="186">
        <v>31.01</v>
      </c>
      <c r="N2783" s="187">
        <f>IF(Tabla2[[#This Row],[LECHE RETIRO DIA]]&lt;&gt;ISBLANK(Tabla2[[#This Row],[LECHE RETIRO DIA]]),SUM(Tabla2[[#This Row],[LECHE TANQUE DIA]:[LECHE RETIRO DIA]]),SUM(Tabla2[[#This Row],[LECHE TANQUE DIA]:[LECHE AUTOCONSUMO DIA]]))</f>
        <v>2377</v>
      </c>
      <c r="O2783" s="188">
        <f t="shared" si="604"/>
        <v>0.96255784602440053</v>
      </c>
      <c r="P2783" s="189">
        <f t="shared" si="605"/>
        <v>24.255102040816325</v>
      </c>
      <c r="Q2783" s="189">
        <f t="shared" si="606"/>
        <v>23.346938775510203</v>
      </c>
      <c r="R2783" s="189">
        <f t="shared" si="607"/>
        <v>3.8095238095238093</v>
      </c>
      <c r="S2783" s="189">
        <f t="shared" si="608"/>
        <v>3.9616666666666664</v>
      </c>
      <c r="T2783" s="189">
        <f t="shared" si="609"/>
        <v>6.1224489795918364</v>
      </c>
      <c r="U2783" s="189">
        <f t="shared" si="610"/>
        <v>101.58119658119659</v>
      </c>
      <c r="V2783" s="189">
        <f t="shared" si="611"/>
        <v>4.1880341880341883</v>
      </c>
      <c r="W2783" s="189">
        <f>IFERROR(H2783/M2783,Tabla2[[#This Row],[CARGA PRODUCCION (ANIMALES/HA)]])</f>
        <v>3.1602708803611739</v>
      </c>
      <c r="X2783" s="190">
        <f t="shared" si="600"/>
        <v>2024</v>
      </c>
      <c r="Y2783" s="190">
        <f t="shared" si="601"/>
        <v>4</v>
      </c>
      <c r="Z2783" s="190" t="e">
        <f t="shared" ca="1" si="602"/>
        <v>#NAME?</v>
      </c>
      <c r="AA2783" s="191">
        <f t="shared" si="603"/>
        <v>98</v>
      </c>
      <c r="AB2783" s="188">
        <f t="shared" si="612"/>
        <v>1</v>
      </c>
      <c r="AC2783" s="192">
        <f t="shared" si="613"/>
        <v>0</v>
      </c>
      <c r="AD2783" s="185"/>
    </row>
    <row r="2784" spans="1:30">
      <c r="A2784" s="184">
        <v>45386</v>
      </c>
      <c r="B2784" s="7" t="s">
        <v>83</v>
      </c>
      <c r="C2784" s="185">
        <v>2222</v>
      </c>
      <c r="D2784" s="185">
        <v>100</v>
      </c>
      <c r="E2784" s="185">
        <v>9</v>
      </c>
      <c r="F2784" s="185"/>
      <c r="G2784" s="185">
        <v>114</v>
      </c>
      <c r="H2784" s="185">
        <v>134</v>
      </c>
      <c r="I2784" s="185">
        <v>0</v>
      </c>
      <c r="J2784" s="185">
        <v>31</v>
      </c>
      <c r="K2784" s="185">
        <v>680</v>
      </c>
      <c r="L2784" s="185">
        <v>29.8</v>
      </c>
      <c r="M2784" s="186">
        <v>36.590000000000003</v>
      </c>
      <c r="N2784" s="187">
        <f>IF(Tabla2[[#This Row],[LECHE RETIRO DIA]]&lt;&gt;ISBLANK(Tabla2[[#This Row],[LECHE RETIRO DIA]]),SUM(Tabla2[[#This Row],[LECHE TANQUE DIA]:[LECHE RETIRO DIA]]),SUM(Tabla2[[#This Row],[LECHE TANQUE DIA]:[LECHE AUTOCONSUMO DIA]]))</f>
        <v>2331</v>
      </c>
      <c r="O2784" s="188">
        <f t="shared" si="604"/>
        <v>0.95323895323895325</v>
      </c>
      <c r="P2784" s="189">
        <f t="shared" si="605"/>
        <v>20.44736842105263</v>
      </c>
      <c r="Q2784" s="189">
        <f t="shared" si="606"/>
        <v>19.491228070175438</v>
      </c>
      <c r="R2784" s="189">
        <f t="shared" si="607"/>
        <v>3.225806451612903</v>
      </c>
      <c r="S2784" s="189">
        <f t="shared" si="608"/>
        <v>3.427941176470588</v>
      </c>
      <c r="T2784" s="189">
        <f t="shared" si="609"/>
        <v>5.9649122807017543</v>
      </c>
      <c r="U2784" s="189">
        <f t="shared" si="610"/>
        <v>78.221476510067106</v>
      </c>
      <c r="V2784" s="189">
        <f t="shared" si="611"/>
        <v>3.825503355704698</v>
      </c>
      <c r="W2784" s="189">
        <f>IFERROR(H2784/M2784,Tabla2[[#This Row],[CARGA PRODUCCION (ANIMALES/HA)]])</f>
        <v>3.6622027876468977</v>
      </c>
      <c r="X2784" s="190">
        <f t="shared" si="600"/>
        <v>2024</v>
      </c>
      <c r="Y2784" s="190">
        <f t="shared" si="601"/>
        <v>4</v>
      </c>
      <c r="Z2784" s="190" t="e">
        <f t="shared" ca="1" si="602"/>
        <v>#NAME?</v>
      </c>
      <c r="AA2784" s="191">
        <f t="shared" si="603"/>
        <v>134</v>
      </c>
      <c r="AB2784" s="188">
        <f t="shared" si="612"/>
        <v>0.85074626865671643</v>
      </c>
      <c r="AC2784" s="192">
        <f t="shared" si="613"/>
        <v>0.14925373134328357</v>
      </c>
      <c r="AD2784" s="185"/>
    </row>
    <row r="2785" spans="1:30">
      <c r="A2785" s="184">
        <v>45386</v>
      </c>
      <c r="B2785" s="7" t="s">
        <v>85</v>
      </c>
      <c r="C2785" s="185">
        <v>2172</v>
      </c>
      <c r="D2785" s="185">
        <v>60</v>
      </c>
      <c r="E2785" s="185">
        <v>9</v>
      </c>
      <c r="F2785" s="185"/>
      <c r="G2785" s="185">
        <v>107</v>
      </c>
      <c r="H2785" s="185">
        <v>119</v>
      </c>
      <c r="I2785" s="185">
        <v>1</v>
      </c>
      <c r="J2785" s="185">
        <v>11</v>
      </c>
      <c r="K2785" s="185">
        <v>480</v>
      </c>
      <c r="L2785" s="185">
        <v>26.01</v>
      </c>
      <c r="M2785" s="186">
        <v>34.119999999999997</v>
      </c>
      <c r="N2785" s="187">
        <f>IF(Tabla2[[#This Row],[LECHE RETIRO DIA]]&lt;&gt;ISBLANK(Tabla2[[#This Row],[LECHE RETIRO DIA]]),SUM(Tabla2[[#This Row],[LECHE TANQUE DIA]:[LECHE RETIRO DIA]]),SUM(Tabla2[[#This Row],[LECHE TANQUE DIA]:[LECHE AUTOCONSUMO DIA]]))</f>
        <v>2241</v>
      </c>
      <c r="O2785" s="188">
        <f t="shared" si="604"/>
        <v>0.96921017402945109</v>
      </c>
      <c r="P2785" s="189">
        <f t="shared" si="605"/>
        <v>20.943925233644858</v>
      </c>
      <c r="Q2785" s="189">
        <f t="shared" si="606"/>
        <v>20.299065420560748</v>
      </c>
      <c r="R2785" s="189">
        <f t="shared" si="607"/>
        <v>5.4545454545454541</v>
      </c>
      <c r="S2785" s="189">
        <f t="shared" si="608"/>
        <v>4.6687500000000002</v>
      </c>
      <c r="T2785" s="189">
        <f t="shared" si="609"/>
        <v>4.4859813084112146</v>
      </c>
      <c r="U2785" s="189">
        <f t="shared" si="610"/>
        <v>86.159169550173004</v>
      </c>
      <c r="V2785" s="189">
        <f t="shared" si="611"/>
        <v>4.1138023836985775</v>
      </c>
      <c r="W2785" s="189">
        <f>IFERROR(H2785/M2785,Tabla2[[#This Row],[CARGA PRODUCCION (ANIMALES/HA)]])</f>
        <v>3.4876905041031656</v>
      </c>
      <c r="X2785" s="190">
        <f t="shared" si="600"/>
        <v>2024</v>
      </c>
      <c r="Y2785" s="190">
        <f t="shared" si="601"/>
        <v>4</v>
      </c>
      <c r="Z2785" s="190" t="e">
        <f t="shared" ca="1" si="602"/>
        <v>#NAME?</v>
      </c>
      <c r="AA2785" s="191">
        <f t="shared" si="603"/>
        <v>119</v>
      </c>
      <c r="AB2785" s="188">
        <f t="shared" si="612"/>
        <v>0.89915966386554624</v>
      </c>
      <c r="AC2785" s="192">
        <f t="shared" si="613"/>
        <v>0.10084033613445376</v>
      </c>
      <c r="AD2785" s="185"/>
    </row>
    <row r="2786" spans="1:30">
      <c r="A2786" s="184">
        <v>45386</v>
      </c>
      <c r="B2786" s="7" t="s">
        <v>88</v>
      </c>
      <c r="C2786" s="185">
        <v>732</v>
      </c>
      <c r="D2786" s="185">
        <v>40</v>
      </c>
      <c r="E2786" s="185">
        <v>5</v>
      </c>
      <c r="F2786" s="185"/>
      <c r="G2786" s="185">
        <v>45</v>
      </c>
      <c r="H2786" s="185">
        <v>45</v>
      </c>
      <c r="I2786" s="185">
        <v>0</v>
      </c>
      <c r="J2786" s="185">
        <v>11</v>
      </c>
      <c r="K2786" s="185">
        <v>180</v>
      </c>
      <c r="L2786" s="185">
        <v>14</v>
      </c>
      <c r="M2786" s="186">
        <v>15</v>
      </c>
      <c r="N2786" s="193" t="s">
        <v>128</v>
      </c>
      <c r="O2786" s="188" t="str">
        <f t="shared" si="604"/>
        <v/>
      </c>
      <c r="P2786" s="189" t="str">
        <f t="shared" si="605"/>
        <v/>
      </c>
      <c r="Q2786" s="189">
        <f t="shared" si="606"/>
        <v>16.266666666666666</v>
      </c>
      <c r="R2786" s="189">
        <f t="shared" si="607"/>
        <v>3.6363636363636362</v>
      </c>
      <c r="S2786" s="189" t="str">
        <f t="shared" si="608"/>
        <v/>
      </c>
      <c r="T2786" s="189">
        <f t="shared" si="609"/>
        <v>4</v>
      </c>
      <c r="U2786" s="189" t="str">
        <f t="shared" si="610"/>
        <v/>
      </c>
      <c r="V2786" s="189">
        <f t="shared" si="611"/>
        <v>3.2142857142857144</v>
      </c>
      <c r="W2786" s="189">
        <f>IFERROR(H2786/M2786,Tabla2[[#This Row],[CARGA PRODUCCION (ANIMALES/HA)]])</f>
        <v>3</v>
      </c>
      <c r="X2786" s="190">
        <f t="shared" si="600"/>
        <v>2024</v>
      </c>
      <c r="Y2786" s="190">
        <f t="shared" si="601"/>
        <v>4</v>
      </c>
      <c r="Z2786" s="190" t="e">
        <f t="shared" ca="1" si="602"/>
        <v>#NAME?</v>
      </c>
      <c r="AA2786" s="191">
        <f t="shared" si="603"/>
        <v>45</v>
      </c>
      <c r="AB2786" s="188">
        <f t="shared" si="612"/>
        <v>1</v>
      </c>
      <c r="AC2786" s="192">
        <f t="shared" si="613"/>
        <v>0</v>
      </c>
      <c r="AD2786" s="185"/>
    </row>
    <row r="2787" spans="1:30">
      <c r="A2787" s="184">
        <v>45387</v>
      </c>
      <c r="B2787" s="7" t="s">
        <v>81</v>
      </c>
      <c r="C2787" s="185">
        <v>2302</v>
      </c>
      <c r="D2787" s="185">
        <v>80</v>
      </c>
      <c r="E2787" s="185">
        <v>9</v>
      </c>
      <c r="F2787" s="185"/>
      <c r="G2787" s="185">
        <v>96</v>
      </c>
      <c r="H2787" s="185">
        <v>96</v>
      </c>
      <c r="I2787" s="185">
        <v>1</v>
      </c>
      <c r="J2787" s="185">
        <v>21</v>
      </c>
      <c r="K2787" s="185">
        <v>600</v>
      </c>
      <c r="L2787" s="185">
        <v>23.4</v>
      </c>
      <c r="M2787" s="186">
        <v>31.01</v>
      </c>
      <c r="N2787" s="187">
        <f>IF(Tabla2[[#This Row],[LECHE RETIRO DIA]]&lt;&gt;ISBLANK(Tabla2[[#This Row],[LECHE RETIRO DIA]]),SUM(Tabla2[[#This Row],[LECHE TANQUE DIA]:[LECHE RETIRO DIA]]),SUM(Tabla2[[#This Row],[LECHE TANQUE DIA]:[LECHE AUTOCONSUMO DIA]]))</f>
        <v>2391</v>
      </c>
      <c r="O2787" s="188">
        <f t="shared" si="604"/>
        <v>0.9627770807193643</v>
      </c>
      <c r="P2787" s="189">
        <f t="shared" si="605"/>
        <v>24.90625</v>
      </c>
      <c r="Q2787" s="189">
        <f t="shared" si="606"/>
        <v>23.979166666666668</v>
      </c>
      <c r="R2787" s="189">
        <f t="shared" si="607"/>
        <v>3.8095238095238093</v>
      </c>
      <c r="S2787" s="189">
        <f t="shared" si="608"/>
        <v>3.9849999999999999</v>
      </c>
      <c r="T2787" s="189">
        <f t="shared" si="609"/>
        <v>6.25</v>
      </c>
      <c r="U2787" s="189">
        <f t="shared" si="610"/>
        <v>102.17948717948718</v>
      </c>
      <c r="V2787" s="189">
        <f t="shared" si="611"/>
        <v>4.1025641025641031</v>
      </c>
      <c r="W2787" s="189">
        <f>IFERROR(H2787/M2787,Tabla2[[#This Row],[CARGA PRODUCCION (ANIMALES/HA)]])</f>
        <v>3.0957755562721703</v>
      </c>
      <c r="X2787" s="190">
        <f t="shared" si="600"/>
        <v>2024</v>
      </c>
      <c r="Y2787" s="190">
        <f t="shared" si="601"/>
        <v>4</v>
      </c>
      <c r="Z2787" s="190" t="e">
        <f t="shared" ca="1" si="602"/>
        <v>#NAME?</v>
      </c>
      <c r="AA2787" s="191">
        <f t="shared" si="603"/>
        <v>96</v>
      </c>
      <c r="AB2787" s="188">
        <f t="shared" si="612"/>
        <v>1</v>
      </c>
      <c r="AC2787" s="192">
        <f t="shared" si="613"/>
        <v>0</v>
      </c>
      <c r="AD2787" s="185"/>
    </row>
    <row r="2788" spans="1:30">
      <c r="A2788" s="184">
        <v>45387</v>
      </c>
      <c r="B2788" s="7" t="s">
        <v>83</v>
      </c>
      <c r="C2788" s="185">
        <v>2232</v>
      </c>
      <c r="D2788" s="185">
        <v>100</v>
      </c>
      <c r="E2788" s="185">
        <v>9</v>
      </c>
      <c r="F2788" s="185"/>
      <c r="G2788" s="185">
        <v>114</v>
      </c>
      <c r="H2788" s="185">
        <v>134</v>
      </c>
      <c r="I2788" s="185">
        <v>0</v>
      </c>
      <c r="J2788" s="185">
        <v>31</v>
      </c>
      <c r="K2788" s="185">
        <v>680</v>
      </c>
      <c r="L2788" s="185">
        <v>29.8</v>
      </c>
      <c r="M2788" s="186">
        <v>36.590000000000003</v>
      </c>
      <c r="N2788" s="187">
        <f>IF(Tabla2[[#This Row],[LECHE RETIRO DIA]]&lt;&gt;ISBLANK(Tabla2[[#This Row],[LECHE RETIRO DIA]]),SUM(Tabla2[[#This Row],[LECHE TANQUE DIA]:[LECHE RETIRO DIA]]),SUM(Tabla2[[#This Row],[LECHE TANQUE DIA]:[LECHE AUTOCONSUMO DIA]]))</f>
        <v>2341</v>
      </c>
      <c r="O2788" s="188">
        <f t="shared" si="604"/>
        <v>0.95343870140965403</v>
      </c>
      <c r="P2788" s="189">
        <f t="shared" si="605"/>
        <v>20.535087719298247</v>
      </c>
      <c r="Q2788" s="189">
        <f t="shared" si="606"/>
        <v>19.578947368421051</v>
      </c>
      <c r="R2788" s="189">
        <f t="shared" si="607"/>
        <v>3.225806451612903</v>
      </c>
      <c r="S2788" s="189">
        <f t="shared" si="608"/>
        <v>3.4426470588235296</v>
      </c>
      <c r="T2788" s="189">
        <f t="shared" si="609"/>
        <v>5.9649122807017543</v>
      </c>
      <c r="U2788" s="189">
        <f t="shared" si="610"/>
        <v>78.557046979865774</v>
      </c>
      <c r="V2788" s="189">
        <f t="shared" si="611"/>
        <v>3.825503355704698</v>
      </c>
      <c r="W2788" s="189">
        <f>IFERROR(H2788/M2788,Tabla2[[#This Row],[CARGA PRODUCCION (ANIMALES/HA)]])</f>
        <v>3.6622027876468977</v>
      </c>
      <c r="X2788" s="190">
        <f t="shared" si="600"/>
        <v>2024</v>
      </c>
      <c r="Y2788" s="190">
        <f t="shared" si="601"/>
        <v>4</v>
      </c>
      <c r="Z2788" s="190" t="e">
        <f t="shared" ca="1" si="602"/>
        <v>#NAME?</v>
      </c>
      <c r="AA2788" s="191">
        <f t="shared" si="603"/>
        <v>134</v>
      </c>
      <c r="AB2788" s="188">
        <f t="shared" si="612"/>
        <v>0.85074626865671643</v>
      </c>
      <c r="AC2788" s="192">
        <f t="shared" si="613"/>
        <v>0.14925373134328357</v>
      </c>
      <c r="AD2788" s="185"/>
    </row>
    <row r="2789" spans="1:30">
      <c r="A2789" s="184">
        <v>45387</v>
      </c>
      <c r="B2789" s="7" t="s">
        <v>85</v>
      </c>
      <c r="C2789" s="185">
        <v>2151</v>
      </c>
      <c r="D2789" s="185">
        <v>60</v>
      </c>
      <c r="E2789" s="185">
        <v>9</v>
      </c>
      <c r="F2789" s="185"/>
      <c r="G2789" s="185">
        <v>109</v>
      </c>
      <c r="H2789" s="185">
        <v>126</v>
      </c>
      <c r="I2789" s="185">
        <v>1</v>
      </c>
      <c r="J2789" s="185">
        <v>14</v>
      </c>
      <c r="K2789" s="185">
        <v>480</v>
      </c>
      <c r="L2789" s="185">
        <v>26.01</v>
      </c>
      <c r="M2789" s="186">
        <v>34.119999999999997</v>
      </c>
      <c r="N2789" s="187">
        <f>IF(Tabla2[[#This Row],[LECHE RETIRO DIA]]&lt;&gt;ISBLANK(Tabla2[[#This Row],[LECHE RETIRO DIA]]),SUM(Tabla2[[#This Row],[LECHE TANQUE DIA]:[LECHE RETIRO DIA]]),SUM(Tabla2[[#This Row],[LECHE TANQUE DIA]:[LECHE AUTOCONSUMO DIA]]))</f>
        <v>2220</v>
      </c>
      <c r="O2789" s="188">
        <f t="shared" si="604"/>
        <v>0.9689189189189189</v>
      </c>
      <c r="P2789" s="189">
        <f t="shared" si="605"/>
        <v>20.36697247706422</v>
      </c>
      <c r="Q2789" s="189">
        <f t="shared" si="606"/>
        <v>19.73394495412844</v>
      </c>
      <c r="R2789" s="189">
        <f t="shared" si="607"/>
        <v>4.2857142857142856</v>
      </c>
      <c r="S2789" s="189">
        <f t="shared" si="608"/>
        <v>4.625</v>
      </c>
      <c r="T2789" s="189">
        <f t="shared" si="609"/>
        <v>4.4036697247706424</v>
      </c>
      <c r="U2789" s="189">
        <f t="shared" si="610"/>
        <v>85.351787773933097</v>
      </c>
      <c r="V2789" s="189">
        <f t="shared" si="611"/>
        <v>4.1906958861976165</v>
      </c>
      <c r="W2789" s="189">
        <f>IFERROR(H2789/M2789,Tabla2[[#This Row],[CARGA PRODUCCION (ANIMALES/HA)]])</f>
        <v>3.6928487690504106</v>
      </c>
      <c r="X2789" s="190">
        <f t="shared" si="600"/>
        <v>2024</v>
      </c>
      <c r="Y2789" s="190">
        <f t="shared" si="601"/>
        <v>4</v>
      </c>
      <c r="Z2789" s="190" t="e">
        <f t="shared" ca="1" si="602"/>
        <v>#NAME?</v>
      </c>
      <c r="AA2789" s="191">
        <f t="shared" si="603"/>
        <v>126</v>
      </c>
      <c r="AB2789" s="188">
        <f t="shared" si="612"/>
        <v>0.86507936507936511</v>
      </c>
      <c r="AC2789" s="192">
        <f t="shared" si="613"/>
        <v>0.13492063492063489</v>
      </c>
      <c r="AD2789" s="185"/>
    </row>
    <row r="2790" spans="1:30">
      <c r="A2790" s="184">
        <v>45387</v>
      </c>
      <c r="B2790" s="7" t="s">
        <v>88</v>
      </c>
      <c r="C2790" s="185">
        <v>660</v>
      </c>
      <c r="D2790" s="185">
        <v>40</v>
      </c>
      <c r="E2790" s="185">
        <v>5</v>
      </c>
      <c r="F2790" s="185"/>
      <c r="G2790" s="185">
        <v>40</v>
      </c>
      <c r="H2790" s="185">
        <v>40</v>
      </c>
      <c r="I2790" s="185">
        <v>0</v>
      </c>
      <c r="J2790" s="185">
        <v>11</v>
      </c>
      <c r="K2790" s="185">
        <v>180</v>
      </c>
      <c r="L2790" s="185">
        <v>14</v>
      </c>
      <c r="M2790" s="186">
        <v>15</v>
      </c>
      <c r="N2790" s="187">
        <f>IF(Tabla2[[#This Row],[LECHE RETIRO DIA]]&lt;&gt;ISBLANK(Tabla2[[#This Row],[LECHE RETIRO DIA]]),SUM(Tabla2[[#This Row],[LECHE TANQUE DIA]:[LECHE RETIRO DIA]]),SUM(Tabla2[[#This Row],[LECHE TANQUE DIA]:[LECHE AUTOCONSUMO DIA]]))</f>
        <v>705</v>
      </c>
      <c r="O2790" s="188">
        <f t="shared" si="604"/>
        <v>0.93617021276595747</v>
      </c>
      <c r="P2790" s="189">
        <f t="shared" si="605"/>
        <v>17.625</v>
      </c>
      <c r="Q2790" s="189">
        <f t="shared" si="606"/>
        <v>16.5</v>
      </c>
      <c r="R2790" s="189">
        <f t="shared" si="607"/>
        <v>3.6363636363636362</v>
      </c>
      <c r="S2790" s="189">
        <f t="shared" si="608"/>
        <v>3.9166666666666665</v>
      </c>
      <c r="T2790" s="189">
        <f t="shared" si="609"/>
        <v>4.5</v>
      </c>
      <c r="U2790" s="189">
        <f t="shared" si="610"/>
        <v>50.357142857142854</v>
      </c>
      <c r="V2790" s="189">
        <f t="shared" si="611"/>
        <v>2.8571428571428572</v>
      </c>
      <c r="W2790" s="189">
        <f>IFERROR(H2790/M2790,Tabla2[[#This Row],[CARGA PRODUCCION (ANIMALES/HA)]])</f>
        <v>2.6666666666666665</v>
      </c>
      <c r="X2790" s="190">
        <f t="shared" si="600"/>
        <v>2024</v>
      </c>
      <c r="Y2790" s="190">
        <f t="shared" si="601"/>
        <v>4</v>
      </c>
      <c r="Z2790" s="190" t="e">
        <f t="shared" ca="1" si="602"/>
        <v>#NAME?</v>
      </c>
      <c r="AA2790" s="191">
        <f t="shared" si="603"/>
        <v>40</v>
      </c>
      <c r="AB2790" s="188">
        <f t="shared" si="612"/>
        <v>1</v>
      </c>
      <c r="AC2790" s="192">
        <f t="shared" si="613"/>
        <v>0</v>
      </c>
      <c r="AD2790" s="185"/>
    </row>
    <row r="2791" spans="1:30">
      <c r="A2791" s="184">
        <v>45388</v>
      </c>
      <c r="B2791" s="7" t="s">
        <v>81</v>
      </c>
      <c r="C2791" s="185">
        <v>2279</v>
      </c>
      <c r="D2791" s="185">
        <v>80</v>
      </c>
      <c r="E2791" s="185">
        <v>9</v>
      </c>
      <c r="F2791" s="185"/>
      <c r="G2791" s="185">
        <v>96</v>
      </c>
      <c r="H2791" s="185">
        <v>96</v>
      </c>
      <c r="I2791" s="185">
        <v>1</v>
      </c>
      <c r="J2791" s="185">
        <v>21</v>
      </c>
      <c r="K2791" s="185">
        <v>600</v>
      </c>
      <c r="L2791" s="185">
        <v>23.4</v>
      </c>
      <c r="M2791" s="186">
        <v>31.01</v>
      </c>
      <c r="N2791" s="187">
        <f>IF(Tabla2[[#This Row],[LECHE RETIRO DIA]]&lt;&gt;ISBLANK(Tabla2[[#This Row],[LECHE RETIRO DIA]]),SUM(Tabla2[[#This Row],[LECHE TANQUE DIA]:[LECHE RETIRO DIA]]),SUM(Tabla2[[#This Row],[LECHE TANQUE DIA]:[LECHE AUTOCONSUMO DIA]]))</f>
        <v>2368</v>
      </c>
      <c r="O2791" s="188">
        <f t="shared" si="604"/>
        <v>0.96241554054054057</v>
      </c>
      <c r="P2791" s="189">
        <f t="shared" si="605"/>
        <v>24.666666666666668</v>
      </c>
      <c r="Q2791" s="189">
        <f t="shared" si="606"/>
        <v>23.739583333333332</v>
      </c>
      <c r="R2791" s="189">
        <f t="shared" si="607"/>
        <v>3.8095238095238093</v>
      </c>
      <c r="S2791" s="189">
        <f t="shared" si="608"/>
        <v>3.9466666666666668</v>
      </c>
      <c r="T2791" s="189">
        <f t="shared" si="609"/>
        <v>6.25</v>
      </c>
      <c r="U2791" s="189">
        <f t="shared" si="610"/>
        <v>101.19658119658121</v>
      </c>
      <c r="V2791" s="189">
        <f t="shared" si="611"/>
        <v>4.1025641025641031</v>
      </c>
      <c r="W2791" s="189">
        <f>IFERROR(H2791/M2791,Tabla2[[#This Row],[CARGA PRODUCCION (ANIMALES/HA)]])</f>
        <v>3.0957755562721703</v>
      </c>
      <c r="X2791" s="190">
        <f t="shared" si="600"/>
        <v>2024</v>
      </c>
      <c r="Y2791" s="190">
        <f t="shared" si="601"/>
        <v>4</v>
      </c>
      <c r="Z2791" s="190" t="e">
        <f t="shared" ca="1" si="602"/>
        <v>#NAME?</v>
      </c>
      <c r="AA2791" s="191">
        <f t="shared" si="603"/>
        <v>96</v>
      </c>
      <c r="AB2791" s="188">
        <f t="shared" si="612"/>
        <v>1</v>
      </c>
      <c r="AC2791" s="192">
        <f t="shared" si="613"/>
        <v>0</v>
      </c>
      <c r="AD2791" s="185"/>
    </row>
    <row r="2792" spans="1:30">
      <c r="A2792" s="184">
        <v>45388</v>
      </c>
      <c r="B2792" s="7" t="s">
        <v>83</v>
      </c>
      <c r="C2792" s="185">
        <v>2236</v>
      </c>
      <c r="D2792" s="185">
        <v>100</v>
      </c>
      <c r="E2792" s="185">
        <v>9</v>
      </c>
      <c r="F2792" s="185"/>
      <c r="G2792" s="185">
        <v>114</v>
      </c>
      <c r="H2792" s="185">
        <v>134</v>
      </c>
      <c r="I2792" s="185">
        <v>0</v>
      </c>
      <c r="J2792" s="185">
        <v>31</v>
      </c>
      <c r="K2792" s="185">
        <v>680</v>
      </c>
      <c r="L2792" s="185">
        <v>29.8</v>
      </c>
      <c r="M2792" s="186">
        <v>36.590000000000003</v>
      </c>
      <c r="N2792" s="187">
        <f>IF(Tabla2[[#This Row],[LECHE RETIRO DIA]]&lt;&gt;ISBLANK(Tabla2[[#This Row],[LECHE RETIRO DIA]]),SUM(Tabla2[[#This Row],[LECHE TANQUE DIA]:[LECHE RETIRO DIA]]),SUM(Tabla2[[#This Row],[LECHE TANQUE DIA]:[LECHE AUTOCONSUMO DIA]]))</f>
        <v>2345</v>
      </c>
      <c r="O2792" s="188">
        <f t="shared" si="604"/>
        <v>0.95351812366737743</v>
      </c>
      <c r="P2792" s="189">
        <f t="shared" si="605"/>
        <v>20.57017543859649</v>
      </c>
      <c r="Q2792" s="189">
        <f t="shared" si="606"/>
        <v>19.614035087719298</v>
      </c>
      <c r="R2792" s="189">
        <f t="shared" si="607"/>
        <v>3.225806451612903</v>
      </c>
      <c r="S2792" s="189">
        <f t="shared" si="608"/>
        <v>3.4485294117647061</v>
      </c>
      <c r="T2792" s="189">
        <f t="shared" si="609"/>
        <v>5.9649122807017543</v>
      </c>
      <c r="U2792" s="189">
        <f t="shared" si="610"/>
        <v>78.691275167785236</v>
      </c>
      <c r="V2792" s="189">
        <f t="shared" si="611"/>
        <v>3.825503355704698</v>
      </c>
      <c r="W2792" s="189">
        <f>IFERROR(H2792/M2792,Tabla2[[#This Row],[CARGA PRODUCCION (ANIMALES/HA)]])</f>
        <v>3.6622027876468977</v>
      </c>
      <c r="X2792" s="190">
        <f t="shared" ref="X2792:X2855" si="614">YEAR(A2792)</f>
        <v>2024</v>
      </c>
      <c r="Y2792" s="190">
        <f t="shared" ref="Y2792:Y2855" si="615">MONTH(A2792)</f>
        <v>4</v>
      </c>
      <c r="Z2792" s="190" t="e">
        <f t="shared" ref="Z2792:Z2855" ca="1" si="616">_xlfn.ISOWEEKNUM(A2792)</f>
        <v>#NAME?</v>
      </c>
      <c r="AA2792" s="191">
        <f t="shared" ref="AA2792:AA2855" si="617">IF(H2792&gt;0,H2792,G2792)</f>
        <v>134</v>
      </c>
      <c r="AB2792" s="188">
        <f t="shared" si="612"/>
        <v>0.85074626865671643</v>
      </c>
      <c r="AC2792" s="192">
        <f t="shared" si="613"/>
        <v>0.14925373134328357</v>
      </c>
      <c r="AD2792" s="185"/>
    </row>
    <row r="2793" spans="1:30">
      <c r="A2793" s="184">
        <v>45388</v>
      </c>
      <c r="B2793" s="7" t="s">
        <v>85</v>
      </c>
      <c r="C2793" s="185">
        <v>2193</v>
      </c>
      <c r="D2793" s="185">
        <v>60</v>
      </c>
      <c r="E2793" s="185">
        <v>9</v>
      </c>
      <c r="F2793" s="185"/>
      <c r="G2793" s="185">
        <v>109</v>
      </c>
      <c r="H2793" s="185">
        <v>126</v>
      </c>
      <c r="I2793" s="185">
        <v>1</v>
      </c>
      <c r="J2793" s="185">
        <v>14</v>
      </c>
      <c r="K2793" s="185">
        <v>480</v>
      </c>
      <c r="L2793" s="185">
        <v>26.01</v>
      </c>
      <c r="M2793" s="186">
        <v>34.119999999999997</v>
      </c>
      <c r="N2793" s="187">
        <f>IF(Tabla2[[#This Row],[LECHE RETIRO DIA]]&lt;&gt;ISBLANK(Tabla2[[#This Row],[LECHE RETIRO DIA]]),SUM(Tabla2[[#This Row],[LECHE TANQUE DIA]:[LECHE RETIRO DIA]]),SUM(Tabla2[[#This Row],[LECHE TANQUE DIA]:[LECHE AUTOCONSUMO DIA]]))</f>
        <v>2262</v>
      </c>
      <c r="O2793" s="188">
        <f t="shared" si="604"/>
        <v>0.9694960212201591</v>
      </c>
      <c r="P2793" s="189">
        <f t="shared" si="605"/>
        <v>20.75229357798165</v>
      </c>
      <c r="Q2793" s="189">
        <f t="shared" si="606"/>
        <v>20.119266055045873</v>
      </c>
      <c r="R2793" s="189">
        <f t="shared" si="607"/>
        <v>4.2857142857142856</v>
      </c>
      <c r="S2793" s="189">
        <f t="shared" si="608"/>
        <v>4.7125000000000004</v>
      </c>
      <c r="T2793" s="189">
        <f t="shared" si="609"/>
        <v>4.4036697247706424</v>
      </c>
      <c r="U2793" s="189">
        <f t="shared" si="610"/>
        <v>86.966551326412912</v>
      </c>
      <c r="V2793" s="189">
        <f t="shared" si="611"/>
        <v>4.1906958861976165</v>
      </c>
      <c r="W2793" s="189">
        <f>IFERROR(H2793/M2793,Tabla2[[#This Row],[CARGA PRODUCCION (ANIMALES/HA)]])</f>
        <v>3.6928487690504106</v>
      </c>
      <c r="X2793" s="190">
        <f t="shared" si="614"/>
        <v>2024</v>
      </c>
      <c r="Y2793" s="190">
        <f t="shared" si="615"/>
        <v>4</v>
      </c>
      <c r="Z2793" s="190" t="e">
        <f t="shared" ca="1" si="616"/>
        <v>#NAME?</v>
      </c>
      <c r="AA2793" s="191">
        <f t="shared" si="617"/>
        <v>126</v>
      </c>
      <c r="AB2793" s="188">
        <f t="shared" si="612"/>
        <v>0.86507936507936511</v>
      </c>
      <c r="AC2793" s="192">
        <f t="shared" si="613"/>
        <v>0.13492063492063489</v>
      </c>
      <c r="AD2793" s="185"/>
    </row>
    <row r="2794" spans="1:30">
      <c r="A2794" s="184">
        <v>45388</v>
      </c>
      <c r="B2794" s="7" t="s">
        <v>88</v>
      </c>
      <c r="C2794" s="185">
        <v>713</v>
      </c>
      <c r="D2794" s="185">
        <v>40</v>
      </c>
      <c r="E2794" s="185">
        <v>5</v>
      </c>
      <c r="F2794" s="185"/>
      <c r="G2794" s="185">
        <v>40</v>
      </c>
      <c r="H2794" s="185">
        <v>40</v>
      </c>
      <c r="I2794" s="185">
        <v>0</v>
      </c>
      <c r="J2794" s="185">
        <v>11</v>
      </c>
      <c r="K2794" s="185">
        <v>180</v>
      </c>
      <c r="L2794" s="185">
        <v>14</v>
      </c>
      <c r="M2794" s="186">
        <v>15</v>
      </c>
      <c r="N2794" s="187">
        <f>IF(Tabla2[[#This Row],[LECHE RETIRO DIA]]&lt;&gt;ISBLANK(Tabla2[[#This Row],[LECHE RETIRO DIA]]),SUM(Tabla2[[#This Row],[LECHE TANQUE DIA]:[LECHE RETIRO DIA]]),SUM(Tabla2[[#This Row],[LECHE TANQUE DIA]:[LECHE AUTOCONSUMO DIA]]))</f>
        <v>758</v>
      </c>
      <c r="O2794" s="188">
        <f t="shared" si="604"/>
        <v>0.94063324538258575</v>
      </c>
      <c r="P2794" s="189">
        <f t="shared" si="605"/>
        <v>18.95</v>
      </c>
      <c r="Q2794" s="189">
        <f t="shared" si="606"/>
        <v>17.824999999999999</v>
      </c>
      <c r="R2794" s="189">
        <f t="shared" si="607"/>
        <v>3.6363636363636362</v>
      </c>
      <c r="S2794" s="189">
        <f t="shared" si="608"/>
        <v>4.2111111111111112</v>
      </c>
      <c r="T2794" s="189">
        <f t="shared" si="609"/>
        <v>4.5</v>
      </c>
      <c r="U2794" s="189">
        <f t="shared" si="610"/>
        <v>54.142857142857146</v>
      </c>
      <c r="V2794" s="189">
        <f t="shared" si="611"/>
        <v>2.8571428571428572</v>
      </c>
      <c r="W2794" s="189">
        <f>IFERROR(H2794/M2794,Tabla2[[#This Row],[CARGA PRODUCCION (ANIMALES/HA)]])</f>
        <v>2.6666666666666665</v>
      </c>
      <c r="X2794" s="190">
        <f t="shared" si="614"/>
        <v>2024</v>
      </c>
      <c r="Y2794" s="190">
        <f t="shared" si="615"/>
        <v>4</v>
      </c>
      <c r="Z2794" s="190" t="e">
        <f t="shared" ca="1" si="616"/>
        <v>#NAME?</v>
      </c>
      <c r="AA2794" s="191">
        <f t="shared" si="617"/>
        <v>40</v>
      </c>
      <c r="AB2794" s="188">
        <f t="shared" si="612"/>
        <v>1</v>
      </c>
      <c r="AC2794" s="192">
        <f t="shared" si="613"/>
        <v>0</v>
      </c>
      <c r="AD2794" s="185"/>
    </row>
    <row r="2795" spans="1:30">
      <c r="A2795" s="184">
        <v>45389</v>
      </c>
      <c r="B2795" s="7" t="s">
        <v>81</v>
      </c>
      <c r="C2795" s="185">
        <v>2307</v>
      </c>
      <c r="D2795" s="185">
        <v>80</v>
      </c>
      <c r="E2795" s="185">
        <v>9</v>
      </c>
      <c r="F2795" s="185"/>
      <c r="G2795" s="185">
        <v>96</v>
      </c>
      <c r="H2795" s="185">
        <v>96</v>
      </c>
      <c r="I2795" s="185">
        <v>1</v>
      </c>
      <c r="J2795" s="185">
        <v>21</v>
      </c>
      <c r="K2795" s="185">
        <v>600</v>
      </c>
      <c r="L2795" s="185">
        <v>23.4</v>
      </c>
      <c r="M2795" s="186">
        <v>31.01</v>
      </c>
      <c r="N2795" s="187">
        <f>IF(Tabla2[[#This Row],[LECHE RETIRO DIA]]&lt;&gt;ISBLANK(Tabla2[[#This Row],[LECHE RETIRO DIA]]),SUM(Tabla2[[#This Row],[LECHE TANQUE DIA]:[LECHE RETIRO DIA]]),SUM(Tabla2[[#This Row],[LECHE TANQUE DIA]:[LECHE AUTOCONSUMO DIA]]))</f>
        <v>2396</v>
      </c>
      <c r="O2795" s="188">
        <f t="shared" si="604"/>
        <v>0.96285475792988318</v>
      </c>
      <c r="P2795" s="189">
        <f t="shared" si="605"/>
        <v>24.958333333333332</v>
      </c>
      <c r="Q2795" s="189">
        <f t="shared" si="606"/>
        <v>24.03125</v>
      </c>
      <c r="R2795" s="189">
        <f t="shared" si="607"/>
        <v>3.8095238095238093</v>
      </c>
      <c r="S2795" s="189">
        <f t="shared" si="608"/>
        <v>3.9933333333333332</v>
      </c>
      <c r="T2795" s="189">
        <f t="shared" si="609"/>
        <v>6.25</v>
      </c>
      <c r="U2795" s="189">
        <f t="shared" si="610"/>
        <v>102.3931623931624</v>
      </c>
      <c r="V2795" s="189">
        <f t="shared" si="611"/>
        <v>4.1025641025641031</v>
      </c>
      <c r="W2795" s="189">
        <f>IFERROR(H2795/M2795,Tabla2[[#This Row],[CARGA PRODUCCION (ANIMALES/HA)]])</f>
        <v>3.0957755562721703</v>
      </c>
      <c r="X2795" s="190">
        <f t="shared" si="614"/>
        <v>2024</v>
      </c>
      <c r="Y2795" s="190">
        <f t="shared" si="615"/>
        <v>4</v>
      </c>
      <c r="Z2795" s="190" t="e">
        <f t="shared" ca="1" si="616"/>
        <v>#NAME?</v>
      </c>
      <c r="AA2795" s="191">
        <f t="shared" si="617"/>
        <v>96</v>
      </c>
      <c r="AB2795" s="188">
        <f t="shared" si="612"/>
        <v>1</v>
      </c>
      <c r="AC2795" s="192">
        <f t="shared" si="613"/>
        <v>0</v>
      </c>
      <c r="AD2795" s="185"/>
    </row>
    <row r="2796" spans="1:30">
      <c r="A2796" s="184">
        <v>45389</v>
      </c>
      <c r="B2796" s="7" t="s">
        <v>83</v>
      </c>
      <c r="C2796" s="185">
        <v>2140</v>
      </c>
      <c r="D2796" s="185">
        <v>100</v>
      </c>
      <c r="E2796" s="185">
        <v>9</v>
      </c>
      <c r="F2796" s="185"/>
      <c r="G2796" s="185">
        <v>114</v>
      </c>
      <c r="H2796" s="185">
        <v>134</v>
      </c>
      <c r="I2796" s="185">
        <v>0</v>
      </c>
      <c r="J2796" s="185">
        <v>31</v>
      </c>
      <c r="K2796" s="185">
        <v>680</v>
      </c>
      <c r="L2796" s="185">
        <v>29.8</v>
      </c>
      <c r="M2796" s="186">
        <v>36.590000000000003</v>
      </c>
      <c r="N2796" s="187">
        <f>IF(Tabla2[[#This Row],[LECHE RETIRO DIA]]&lt;&gt;ISBLANK(Tabla2[[#This Row],[LECHE RETIRO DIA]]),SUM(Tabla2[[#This Row],[LECHE TANQUE DIA]:[LECHE RETIRO DIA]]),SUM(Tabla2[[#This Row],[LECHE TANQUE DIA]:[LECHE AUTOCONSUMO DIA]]))</f>
        <v>2249</v>
      </c>
      <c r="O2796" s="188">
        <f t="shared" si="604"/>
        <v>0.9515340151178302</v>
      </c>
      <c r="P2796" s="189">
        <f t="shared" si="605"/>
        <v>19.728070175438596</v>
      </c>
      <c r="Q2796" s="189">
        <f t="shared" si="606"/>
        <v>18.771929824561404</v>
      </c>
      <c r="R2796" s="189">
        <f t="shared" si="607"/>
        <v>3.225806451612903</v>
      </c>
      <c r="S2796" s="189">
        <f t="shared" si="608"/>
        <v>3.3073529411764704</v>
      </c>
      <c r="T2796" s="189">
        <f t="shared" si="609"/>
        <v>5.9649122807017543</v>
      </c>
      <c r="U2796" s="189">
        <f t="shared" si="610"/>
        <v>75.469798657718115</v>
      </c>
      <c r="V2796" s="189">
        <f t="shared" si="611"/>
        <v>3.825503355704698</v>
      </c>
      <c r="W2796" s="189">
        <f>IFERROR(H2796/M2796,Tabla2[[#This Row],[CARGA PRODUCCION (ANIMALES/HA)]])</f>
        <v>3.6622027876468977</v>
      </c>
      <c r="X2796" s="190">
        <f t="shared" si="614"/>
        <v>2024</v>
      </c>
      <c r="Y2796" s="190">
        <f t="shared" si="615"/>
        <v>4</v>
      </c>
      <c r="Z2796" s="190" t="e">
        <f t="shared" ca="1" si="616"/>
        <v>#NAME?</v>
      </c>
      <c r="AA2796" s="191">
        <f t="shared" si="617"/>
        <v>134</v>
      </c>
      <c r="AB2796" s="188">
        <f t="shared" si="612"/>
        <v>0.85074626865671643</v>
      </c>
      <c r="AC2796" s="192">
        <f t="shared" si="613"/>
        <v>0.14925373134328357</v>
      </c>
      <c r="AD2796" s="185"/>
    </row>
    <row r="2797" spans="1:30">
      <c r="A2797" s="184">
        <v>45389</v>
      </c>
      <c r="B2797" s="7" t="s">
        <v>85</v>
      </c>
      <c r="C2797" s="185">
        <v>2168</v>
      </c>
      <c r="D2797" s="185">
        <v>60</v>
      </c>
      <c r="E2797" s="185">
        <v>9</v>
      </c>
      <c r="F2797" s="185"/>
      <c r="G2797" s="185">
        <v>109</v>
      </c>
      <c r="H2797" s="185">
        <v>126</v>
      </c>
      <c r="I2797" s="185">
        <v>1</v>
      </c>
      <c r="J2797" s="185">
        <v>14</v>
      </c>
      <c r="K2797" s="185">
        <v>480</v>
      </c>
      <c r="L2797" s="185">
        <v>26.01</v>
      </c>
      <c r="M2797" s="186">
        <v>34.119999999999997</v>
      </c>
      <c r="N2797" s="187">
        <f>IF(Tabla2[[#This Row],[LECHE RETIRO DIA]]&lt;&gt;ISBLANK(Tabla2[[#This Row],[LECHE RETIRO DIA]]),SUM(Tabla2[[#This Row],[LECHE TANQUE DIA]:[LECHE RETIRO DIA]]),SUM(Tabla2[[#This Row],[LECHE TANQUE DIA]:[LECHE AUTOCONSUMO DIA]]))</f>
        <v>2237</v>
      </c>
      <c r="O2797" s="188">
        <f t="shared" si="604"/>
        <v>0.96915511846222624</v>
      </c>
      <c r="P2797" s="189">
        <f t="shared" si="605"/>
        <v>20.522935779816514</v>
      </c>
      <c r="Q2797" s="189">
        <f t="shared" si="606"/>
        <v>19.889908256880734</v>
      </c>
      <c r="R2797" s="189">
        <f t="shared" si="607"/>
        <v>4.2857142857142856</v>
      </c>
      <c r="S2797" s="189">
        <f t="shared" si="608"/>
        <v>4.6604166666666664</v>
      </c>
      <c r="T2797" s="189">
        <f t="shared" si="609"/>
        <v>4.4036697247706424</v>
      </c>
      <c r="U2797" s="189">
        <f t="shared" si="610"/>
        <v>86.005382545174925</v>
      </c>
      <c r="V2797" s="189">
        <f t="shared" si="611"/>
        <v>4.1906958861976165</v>
      </c>
      <c r="W2797" s="189">
        <f>IFERROR(H2797/M2797,Tabla2[[#This Row],[CARGA PRODUCCION (ANIMALES/HA)]])</f>
        <v>3.6928487690504106</v>
      </c>
      <c r="X2797" s="190">
        <f t="shared" si="614"/>
        <v>2024</v>
      </c>
      <c r="Y2797" s="190">
        <f t="shared" si="615"/>
        <v>4</v>
      </c>
      <c r="Z2797" s="190" t="e">
        <f t="shared" ca="1" si="616"/>
        <v>#NAME?</v>
      </c>
      <c r="AA2797" s="191">
        <f t="shared" si="617"/>
        <v>126</v>
      </c>
      <c r="AB2797" s="188">
        <f t="shared" si="612"/>
        <v>0.86507936507936511</v>
      </c>
      <c r="AC2797" s="192">
        <f t="shared" si="613"/>
        <v>0.13492063492063489</v>
      </c>
      <c r="AD2797" s="185"/>
    </row>
    <row r="2798" spans="1:30">
      <c r="A2798" s="184">
        <v>45389</v>
      </c>
      <c r="B2798" s="7" t="s">
        <v>88</v>
      </c>
      <c r="C2798" s="185">
        <v>673</v>
      </c>
      <c r="D2798" s="185">
        <v>40</v>
      </c>
      <c r="E2798" s="185">
        <v>5</v>
      </c>
      <c r="F2798" s="185"/>
      <c r="G2798" s="185">
        <v>40</v>
      </c>
      <c r="H2798" s="185">
        <v>40</v>
      </c>
      <c r="I2798" s="185">
        <v>0</v>
      </c>
      <c r="J2798" s="185">
        <v>11</v>
      </c>
      <c r="K2798" s="185">
        <v>180</v>
      </c>
      <c r="L2798" s="185">
        <v>14</v>
      </c>
      <c r="M2798" s="186">
        <v>15</v>
      </c>
      <c r="N2798" s="187">
        <f>IF(Tabla2[[#This Row],[LECHE RETIRO DIA]]&lt;&gt;ISBLANK(Tabla2[[#This Row],[LECHE RETIRO DIA]]),SUM(Tabla2[[#This Row],[LECHE TANQUE DIA]:[LECHE RETIRO DIA]]),SUM(Tabla2[[#This Row],[LECHE TANQUE DIA]:[LECHE AUTOCONSUMO DIA]]))</f>
        <v>718</v>
      </c>
      <c r="O2798" s="188">
        <f t="shared" si="604"/>
        <v>0.93732590529247906</v>
      </c>
      <c r="P2798" s="189">
        <f t="shared" si="605"/>
        <v>17.95</v>
      </c>
      <c r="Q2798" s="189">
        <f t="shared" si="606"/>
        <v>16.824999999999999</v>
      </c>
      <c r="R2798" s="189">
        <f t="shared" si="607"/>
        <v>3.6363636363636362</v>
      </c>
      <c r="S2798" s="189">
        <f t="shared" si="608"/>
        <v>3.9888888888888889</v>
      </c>
      <c r="T2798" s="189">
        <f t="shared" si="609"/>
        <v>4.5</v>
      </c>
      <c r="U2798" s="189">
        <f t="shared" si="610"/>
        <v>51.285714285714285</v>
      </c>
      <c r="V2798" s="189">
        <f t="shared" si="611"/>
        <v>2.8571428571428572</v>
      </c>
      <c r="W2798" s="189">
        <f>IFERROR(H2798/M2798,Tabla2[[#This Row],[CARGA PRODUCCION (ANIMALES/HA)]])</f>
        <v>2.6666666666666665</v>
      </c>
      <c r="X2798" s="190">
        <f t="shared" si="614"/>
        <v>2024</v>
      </c>
      <c r="Y2798" s="190">
        <f t="shared" si="615"/>
        <v>4</v>
      </c>
      <c r="Z2798" s="190" t="e">
        <f t="shared" ca="1" si="616"/>
        <v>#NAME?</v>
      </c>
      <c r="AA2798" s="191">
        <f t="shared" si="617"/>
        <v>40</v>
      </c>
      <c r="AB2798" s="188">
        <f t="shared" si="612"/>
        <v>1</v>
      </c>
      <c r="AC2798" s="192">
        <f t="shared" si="613"/>
        <v>0</v>
      </c>
      <c r="AD2798" s="185"/>
    </row>
    <row r="2799" spans="1:30">
      <c r="A2799" s="184">
        <v>45390</v>
      </c>
      <c r="B2799" s="7" t="s">
        <v>81</v>
      </c>
      <c r="C2799" s="185">
        <v>2293</v>
      </c>
      <c r="D2799" s="185">
        <v>80</v>
      </c>
      <c r="E2799" s="185">
        <v>9</v>
      </c>
      <c r="F2799" s="185"/>
      <c r="G2799" s="185">
        <v>96</v>
      </c>
      <c r="H2799" s="185">
        <v>96</v>
      </c>
      <c r="I2799" s="185">
        <v>1</v>
      </c>
      <c r="J2799" s="185">
        <v>21</v>
      </c>
      <c r="K2799" s="185">
        <v>600</v>
      </c>
      <c r="L2799" s="185">
        <v>23.4</v>
      </c>
      <c r="M2799" s="186">
        <v>31.01</v>
      </c>
      <c r="N2799" s="187">
        <f>IF(Tabla2[[#This Row],[LECHE RETIRO DIA]]&lt;&gt;ISBLANK(Tabla2[[#This Row],[LECHE RETIRO DIA]]),SUM(Tabla2[[#This Row],[LECHE TANQUE DIA]:[LECHE RETIRO DIA]]),SUM(Tabla2[[#This Row],[LECHE TANQUE DIA]:[LECHE AUTOCONSUMO DIA]]))</f>
        <v>2382</v>
      </c>
      <c r="O2799" s="188">
        <f t="shared" si="604"/>
        <v>0.96263643996641479</v>
      </c>
      <c r="P2799" s="189">
        <f t="shared" si="605"/>
        <v>24.8125</v>
      </c>
      <c r="Q2799" s="189">
        <f t="shared" si="606"/>
        <v>23.885416666666668</v>
      </c>
      <c r="R2799" s="189">
        <f t="shared" si="607"/>
        <v>3.8095238095238093</v>
      </c>
      <c r="S2799" s="189">
        <f t="shared" si="608"/>
        <v>3.97</v>
      </c>
      <c r="T2799" s="189">
        <f t="shared" si="609"/>
        <v>6.25</v>
      </c>
      <c r="U2799" s="189">
        <f t="shared" si="610"/>
        <v>101.7948717948718</v>
      </c>
      <c r="V2799" s="189">
        <f t="shared" si="611"/>
        <v>4.1025641025641031</v>
      </c>
      <c r="W2799" s="189">
        <f>IFERROR(H2799/M2799,Tabla2[[#This Row],[CARGA PRODUCCION (ANIMALES/HA)]])</f>
        <v>3.0957755562721703</v>
      </c>
      <c r="X2799" s="190">
        <f t="shared" si="614"/>
        <v>2024</v>
      </c>
      <c r="Y2799" s="190">
        <f t="shared" si="615"/>
        <v>4</v>
      </c>
      <c r="Z2799" s="190" t="e">
        <f t="shared" ca="1" si="616"/>
        <v>#NAME?</v>
      </c>
      <c r="AA2799" s="191">
        <f t="shared" si="617"/>
        <v>96</v>
      </c>
      <c r="AB2799" s="188">
        <f t="shared" si="612"/>
        <v>1</v>
      </c>
      <c r="AC2799" s="192">
        <f t="shared" si="613"/>
        <v>0</v>
      </c>
      <c r="AD2799" s="185"/>
    </row>
    <row r="2800" spans="1:30">
      <c r="A2800" s="184">
        <v>45390</v>
      </c>
      <c r="B2800" s="7" t="s">
        <v>83</v>
      </c>
      <c r="C2800" s="185">
        <v>2232</v>
      </c>
      <c r="D2800" s="185">
        <v>100</v>
      </c>
      <c r="E2800" s="185">
        <v>9</v>
      </c>
      <c r="F2800" s="185"/>
      <c r="G2800" s="185">
        <v>114</v>
      </c>
      <c r="H2800" s="185">
        <v>134</v>
      </c>
      <c r="I2800" s="185">
        <v>0</v>
      </c>
      <c r="J2800" s="185">
        <v>31</v>
      </c>
      <c r="K2800" s="185">
        <v>680</v>
      </c>
      <c r="L2800" s="185">
        <v>29.8</v>
      </c>
      <c r="M2800" s="186">
        <v>36.590000000000003</v>
      </c>
      <c r="N2800" s="187">
        <f>IF(Tabla2[[#This Row],[LECHE RETIRO DIA]]&lt;&gt;ISBLANK(Tabla2[[#This Row],[LECHE RETIRO DIA]]),SUM(Tabla2[[#This Row],[LECHE TANQUE DIA]:[LECHE RETIRO DIA]]),SUM(Tabla2[[#This Row],[LECHE TANQUE DIA]:[LECHE AUTOCONSUMO DIA]]))</f>
        <v>2341</v>
      </c>
      <c r="O2800" s="188">
        <f t="shared" si="604"/>
        <v>0.95343870140965403</v>
      </c>
      <c r="P2800" s="189">
        <f t="shared" si="605"/>
        <v>20.535087719298247</v>
      </c>
      <c r="Q2800" s="189">
        <f t="shared" si="606"/>
        <v>19.578947368421051</v>
      </c>
      <c r="R2800" s="189">
        <f t="shared" si="607"/>
        <v>3.225806451612903</v>
      </c>
      <c r="S2800" s="189">
        <f t="shared" si="608"/>
        <v>3.4426470588235296</v>
      </c>
      <c r="T2800" s="189">
        <f t="shared" si="609"/>
        <v>5.9649122807017543</v>
      </c>
      <c r="U2800" s="189">
        <f t="shared" si="610"/>
        <v>78.557046979865774</v>
      </c>
      <c r="V2800" s="189">
        <f t="shared" si="611"/>
        <v>3.825503355704698</v>
      </c>
      <c r="W2800" s="189">
        <f>IFERROR(H2800/M2800,Tabla2[[#This Row],[CARGA PRODUCCION (ANIMALES/HA)]])</f>
        <v>3.6622027876468977</v>
      </c>
      <c r="X2800" s="190">
        <f t="shared" si="614"/>
        <v>2024</v>
      </c>
      <c r="Y2800" s="190">
        <f t="shared" si="615"/>
        <v>4</v>
      </c>
      <c r="Z2800" s="190" t="e">
        <f t="shared" ca="1" si="616"/>
        <v>#NAME?</v>
      </c>
      <c r="AA2800" s="191">
        <f t="shared" si="617"/>
        <v>134</v>
      </c>
      <c r="AB2800" s="188">
        <f t="shared" si="612"/>
        <v>0.85074626865671643</v>
      </c>
      <c r="AC2800" s="192">
        <f t="shared" si="613"/>
        <v>0.14925373134328357</v>
      </c>
      <c r="AD2800" s="185"/>
    </row>
    <row r="2801" spans="1:30">
      <c r="A2801" s="184">
        <v>45390</v>
      </c>
      <c r="B2801" s="7" t="s">
        <v>85</v>
      </c>
      <c r="C2801" s="185">
        <v>2151</v>
      </c>
      <c r="D2801" s="185">
        <v>60</v>
      </c>
      <c r="E2801" s="185">
        <v>9</v>
      </c>
      <c r="F2801" s="185"/>
      <c r="G2801" s="185">
        <v>109</v>
      </c>
      <c r="H2801" s="185">
        <v>126</v>
      </c>
      <c r="I2801" s="185">
        <v>1</v>
      </c>
      <c r="J2801" s="185">
        <v>14</v>
      </c>
      <c r="K2801" s="185">
        <v>480</v>
      </c>
      <c r="L2801" s="185">
        <v>26.01</v>
      </c>
      <c r="M2801" s="186">
        <v>34.119999999999997</v>
      </c>
      <c r="N2801" s="187">
        <f>IF(Tabla2[[#This Row],[LECHE RETIRO DIA]]&lt;&gt;ISBLANK(Tabla2[[#This Row],[LECHE RETIRO DIA]]),SUM(Tabla2[[#This Row],[LECHE TANQUE DIA]:[LECHE RETIRO DIA]]),SUM(Tabla2[[#This Row],[LECHE TANQUE DIA]:[LECHE AUTOCONSUMO DIA]]))</f>
        <v>2220</v>
      </c>
      <c r="O2801" s="188">
        <f t="shared" si="604"/>
        <v>0.9689189189189189</v>
      </c>
      <c r="P2801" s="189">
        <f t="shared" si="605"/>
        <v>20.36697247706422</v>
      </c>
      <c r="Q2801" s="189">
        <f t="shared" si="606"/>
        <v>19.73394495412844</v>
      </c>
      <c r="R2801" s="189">
        <f t="shared" si="607"/>
        <v>4.2857142857142856</v>
      </c>
      <c r="S2801" s="189">
        <f t="shared" si="608"/>
        <v>4.625</v>
      </c>
      <c r="T2801" s="189">
        <f t="shared" si="609"/>
        <v>4.4036697247706424</v>
      </c>
      <c r="U2801" s="189">
        <f t="shared" si="610"/>
        <v>85.351787773933097</v>
      </c>
      <c r="V2801" s="189">
        <f t="shared" si="611"/>
        <v>4.1906958861976165</v>
      </c>
      <c r="W2801" s="189">
        <f>IFERROR(H2801/M2801,Tabla2[[#This Row],[CARGA PRODUCCION (ANIMALES/HA)]])</f>
        <v>3.6928487690504106</v>
      </c>
      <c r="X2801" s="190">
        <f t="shared" si="614"/>
        <v>2024</v>
      </c>
      <c r="Y2801" s="190">
        <f t="shared" si="615"/>
        <v>4</v>
      </c>
      <c r="Z2801" s="190" t="e">
        <f t="shared" ca="1" si="616"/>
        <v>#NAME?</v>
      </c>
      <c r="AA2801" s="191">
        <f t="shared" si="617"/>
        <v>126</v>
      </c>
      <c r="AB2801" s="188">
        <f t="shared" si="612"/>
        <v>0.86507936507936511</v>
      </c>
      <c r="AC2801" s="192">
        <f t="shared" si="613"/>
        <v>0.13492063492063489</v>
      </c>
      <c r="AD2801" s="185"/>
    </row>
    <row r="2802" spans="1:30">
      <c r="A2802" s="184">
        <v>45390</v>
      </c>
      <c r="B2802" s="7" t="s">
        <v>88</v>
      </c>
      <c r="C2802" s="185">
        <v>683</v>
      </c>
      <c r="D2802" s="185">
        <v>40</v>
      </c>
      <c r="E2802" s="185">
        <v>5</v>
      </c>
      <c r="F2802" s="185"/>
      <c r="G2802" s="185">
        <v>40</v>
      </c>
      <c r="H2802" s="185">
        <v>40</v>
      </c>
      <c r="I2802" s="185">
        <v>0</v>
      </c>
      <c r="J2802" s="185">
        <v>11</v>
      </c>
      <c r="K2802" s="185">
        <v>180</v>
      </c>
      <c r="L2802" s="185">
        <v>14</v>
      </c>
      <c r="M2802" s="186">
        <v>15</v>
      </c>
      <c r="N2802" s="187">
        <f>IF(Tabla2[[#This Row],[LECHE RETIRO DIA]]&lt;&gt;ISBLANK(Tabla2[[#This Row],[LECHE RETIRO DIA]]),SUM(Tabla2[[#This Row],[LECHE TANQUE DIA]:[LECHE RETIRO DIA]]),SUM(Tabla2[[#This Row],[LECHE TANQUE DIA]:[LECHE AUTOCONSUMO DIA]]))</f>
        <v>728</v>
      </c>
      <c r="O2802" s="188">
        <f t="shared" si="604"/>
        <v>0.93818681318681318</v>
      </c>
      <c r="P2802" s="189">
        <f t="shared" si="605"/>
        <v>18.2</v>
      </c>
      <c r="Q2802" s="189">
        <f t="shared" si="606"/>
        <v>17.074999999999999</v>
      </c>
      <c r="R2802" s="189">
        <f t="shared" si="607"/>
        <v>3.6363636363636362</v>
      </c>
      <c r="S2802" s="189">
        <f t="shared" si="608"/>
        <v>4.0444444444444443</v>
      </c>
      <c r="T2802" s="189">
        <f t="shared" si="609"/>
        <v>4.5</v>
      </c>
      <c r="U2802" s="189">
        <f t="shared" si="610"/>
        <v>52</v>
      </c>
      <c r="V2802" s="189">
        <f t="shared" si="611"/>
        <v>2.8571428571428572</v>
      </c>
      <c r="W2802" s="189">
        <f>IFERROR(H2802/M2802,Tabla2[[#This Row],[CARGA PRODUCCION (ANIMALES/HA)]])</f>
        <v>2.6666666666666665</v>
      </c>
      <c r="X2802" s="190">
        <f t="shared" si="614"/>
        <v>2024</v>
      </c>
      <c r="Y2802" s="190">
        <f t="shared" si="615"/>
        <v>4</v>
      </c>
      <c r="Z2802" s="190" t="e">
        <f t="shared" ca="1" si="616"/>
        <v>#NAME?</v>
      </c>
      <c r="AA2802" s="191">
        <f t="shared" si="617"/>
        <v>40</v>
      </c>
      <c r="AB2802" s="188">
        <f t="shared" si="612"/>
        <v>1</v>
      </c>
      <c r="AC2802" s="192">
        <f t="shared" si="613"/>
        <v>0</v>
      </c>
      <c r="AD2802" s="185"/>
    </row>
    <row r="2803" spans="1:30">
      <c r="A2803" s="184">
        <v>45391</v>
      </c>
      <c r="B2803" s="7" t="s">
        <v>81</v>
      </c>
      <c r="C2803" s="185">
        <v>2250</v>
      </c>
      <c r="D2803" s="185">
        <v>80</v>
      </c>
      <c r="E2803" s="185">
        <v>9</v>
      </c>
      <c r="F2803" s="185"/>
      <c r="G2803" s="185">
        <v>97</v>
      </c>
      <c r="H2803" s="185">
        <v>97</v>
      </c>
      <c r="I2803" s="185">
        <v>1</v>
      </c>
      <c r="J2803" s="185">
        <v>21</v>
      </c>
      <c r="K2803" s="185">
        <v>600</v>
      </c>
      <c r="L2803" s="185">
        <v>23.4</v>
      </c>
      <c r="M2803" s="186">
        <v>31.01</v>
      </c>
      <c r="N2803" s="187">
        <f>IF(Tabla2[[#This Row],[LECHE RETIRO DIA]]&lt;&gt;ISBLANK(Tabla2[[#This Row],[LECHE RETIRO DIA]]),SUM(Tabla2[[#This Row],[LECHE TANQUE DIA]:[LECHE RETIRO DIA]]),SUM(Tabla2[[#This Row],[LECHE TANQUE DIA]:[LECHE AUTOCONSUMO DIA]]))</f>
        <v>2339</v>
      </c>
      <c r="O2803" s="188">
        <f t="shared" si="604"/>
        <v>0.96194955109020952</v>
      </c>
      <c r="P2803" s="189">
        <f t="shared" si="605"/>
        <v>24.11340206185567</v>
      </c>
      <c r="Q2803" s="189">
        <f t="shared" si="606"/>
        <v>23.195876288659793</v>
      </c>
      <c r="R2803" s="189">
        <f t="shared" si="607"/>
        <v>3.8095238095238093</v>
      </c>
      <c r="S2803" s="189">
        <f t="shared" si="608"/>
        <v>3.8983333333333334</v>
      </c>
      <c r="T2803" s="189">
        <f t="shared" si="609"/>
        <v>6.1855670103092786</v>
      </c>
      <c r="U2803" s="189">
        <f t="shared" si="610"/>
        <v>99.957264957264968</v>
      </c>
      <c r="V2803" s="189">
        <f t="shared" si="611"/>
        <v>4.1452991452991457</v>
      </c>
      <c r="W2803" s="189">
        <f>IFERROR(H2803/M2803,Tabla2[[#This Row],[CARGA PRODUCCION (ANIMALES/HA)]])</f>
        <v>3.1280232183166721</v>
      </c>
      <c r="X2803" s="190">
        <f t="shared" si="614"/>
        <v>2024</v>
      </c>
      <c r="Y2803" s="190">
        <f t="shared" si="615"/>
        <v>4</v>
      </c>
      <c r="Z2803" s="190" t="e">
        <f t="shared" ca="1" si="616"/>
        <v>#NAME?</v>
      </c>
      <c r="AA2803" s="191">
        <f t="shared" si="617"/>
        <v>97</v>
      </c>
      <c r="AB2803" s="188">
        <f t="shared" si="612"/>
        <v>1</v>
      </c>
      <c r="AC2803" s="192">
        <f t="shared" si="613"/>
        <v>0</v>
      </c>
      <c r="AD2803" s="185"/>
    </row>
    <row r="2804" spans="1:30">
      <c r="A2804" s="184">
        <v>45391</v>
      </c>
      <c r="B2804" s="7" t="s">
        <v>83</v>
      </c>
      <c r="C2804" s="185">
        <v>2200</v>
      </c>
      <c r="D2804" s="185">
        <v>100</v>
      </c>
      <c r="E2804" s="185">
        <v>9</v>
      </c>
      <c r="F2804" s="185"/>
      <c r="G2804" s="185">
        <v>115</v>
      </c>
      <c r="H2804" s="185">
        <v>134</v>
      </c>
      <c r="I2804" s="185">
        <v>0</v>
      </c>
      <c r="J2804" s="185">
        <v>32</v>
      </c>
      <c r="K2804" s="185">
        <v>680</v>
      </c>
      <c r="L2804" s="185">
        <v>29.8</v>
      </c>
      <c r="M2804" s="186">
        <v>36.590000000000003</v>
      </c>
      <c r="N2804" s="187">
        <f>IF(Tabla2[[#This Row],[LECHE RETIRO DIA]]&lt;&gt;ISBLANK(Tabla2[[#This Row],[LECHE RETIRO DIA]]),SUM(Tabla2[[#This Row],[LECHE TANQUE DIA]:[LECHE RETIRO DIA]]),SUM(Tabla2[[#This Row],[LECHE TANQUE DIA]:[LECHE AUTOCONSUMO DIA]]))</f>
        <v>2309</v>
      </c>
      <c r="O2804" s="188">
        <f t="shared" si="604"/>
        <v>0.95279341706366394</v>
      </c>
      <c r="P2804" s="189">
        <f t="shared" si="605"/>
        <v>20.078260869565216</v>
      </c>
      <c r="Q2804" s="189">
        <f t="shared" si="606"/>
        <v>19.130434782608695</v>
      </c>
      <c r="R2804" s="189">
        <f t="shared" si="607"/>
        <v>3.125</v>
      </c>
      <c r="S2804" s="189">
        <f t="shared" si="608"/>
        <v>3.3955882352941176</v>
      </c>
      <c r="T2804" s="189">
        <f t="shared" si="609"/>
        <v>5.9130434782608692</v>
      </c>
      <c r="U2804" s="189">
        <f t="shared" si="610"/>
        <v>77.483221476510067</v>
      </c>
      <c r="V2804" s="189">
        <f t="shared" si="611"/>
        <v>3.8590604026845639</v>
      </c>
      <c r="W2804" s="189">
        <f>IFERROR(H2804/M2804,Tabla2[[#This Row],[CARGA PRODUCCION (ANIMALES/HA)]])</f>
        <v>3.6622027876468977</v>
      </c>
      <c r="X2804" s="190">
        <f t="shared" si="614"/>
        <v>2024</v>
      </c>
      <c r="Y2804" s="190">
        <f t="shared" si="615"/>
        <v>4</v>
      </c>
      <c r="Z2804" s="190" t="e">
        <f t="shared" ca="1" si="616"/>
        <v>#NAME?</v>
      </c>
      <c r="AA2804" s="191">
        <f t="shared" si="617"/>
        <v>134</v>
      </c>
      <c r="AB2804" s="188">
        <f t="shared" si="612"/>
        <v>0.85820895522388063</v>
      </c>
      <c r="AC2804" s="192">
        <f t="shared" si="613"/>
        <v>0.14179104477611937</v>
      </c>
      <c r="AD2804" s="185"/>
    </row>
    <row r="2805" spans="1:30">
      <c r="A2805" s="184">
        <v>45391</v>
      </c>
      <c r="B2805" s="7" t="s">
        <v>85</v>
      </c>
      <c r="C2805" s="185">
        <v>2151</v>
      </c>
      <c r="D2805" s="185">
        <v>60</v>
      </c>
      <c r="E2805" s="185">
        <v>9</v>
      </c>
      <c r="F2805" s="185"/>
      <c r="G2805" s="185">
        <v>109</v>
      </c>
      <c r="H2805" s="185">
        <v>126</v>
      </c>
      <c r="I2805" s="185">
        <v>1</v>
      </c>
      <c r="J2805" s="185">
        <v>14</v>
      </c>
      <c r="K2805" s="185">
        <v>480</v>
      </c>
      <c r="L2805" s="185">
        <v>26.01</v>
      </c>
      <c r="M2805" s="186">
        <v>34.119999999999997</v>
      </c>
      <c r="N2805" s="187">
        <f>IF(Tabla2[[#This Row],[LECHE RETIRO DIA]]&lt;&gt;ISBLANK(Tabla2[[#This Row],[LECHE RETIRO DIA]]),SUM(Tabla2[[#This Row],[LECHE TANQUE DIA]:[LECHE RETIRO DIA]]),SUM(Tabla2[[#This Row],[LECHE TANQUE DIA]:[LECHE AUTOCONSUMO DIA]]))</f>
        <v>2220</v>
      </c>
      <c r="O2805" s="188">
        <f t="shared" si="604"/>
        <v>0.9689189189189189</v>
      </c>
      <c r="P2805" s="189">
        <f t="shared" si="605"/>
        <v>20.36697247706422</v>
      </c>
      <c r="Q2805" s="189">
        <f t="shared" si="606"/>
        <v>19.73394495412844</v>
      </c>
      <c r="R2805" s="189">
        <f t="shared" si="607"/>
        <v>4.2857142857142856</v>
      </c>
      <c r="S2805" s="189">
        <f t="shared" si="608"/>
        <v>4.625</v>
      </c>
      <c r="T2805" s="189">
        <f t="shared" si="609"/>
        <v>4.4036697247706424</v>
      </c>
      <c r="U2805" s="189">
        <f t="shared" si="610"/>
        <v>85.351787773933097</v>
      </c>
      <c r="V2805" s="189">
        <f t="shared" si="611"/>
        <v>4.1906958861976165</v>
      </c>
      <c r="W2805" s="189">
        <f>IFERROR(H2805/M2805,Tabla2[[#This Row],[CARGA PRODUCCION (ANIMALES/HA)]])</f>
        <v>3.6928487690504106</v>
      </c>
      <c r="X2805" s="190">
        <f t="shared" si="614"/>
        <v>2024</v>
      </c>
      <c r="Y2805" s="190">
        <f t="shared" si="615"/>
        <v>4</v>
      </c>
      <c r="Z2805" s="190" t="e">
        <f t="shared" ca="1" si="616"/>
        <v>#NAME?</v>
      </c>
      <c r="AA2805" s="191">
        <f t="shared" si="617"/>
        <v>126</v>
      </c>
      <c r="AB2805" s="188">
        <f t="shared" si="612"/>
        <v>0.86507936507936511</v>
      </c>
      <c r="AC2805" s="192">
        <f t="shared" si="613"/>
        <v>0.13492063492063489</v>
      </c>
      <c r="AD2805" s="185"/>
    </row>
    <row r="2806" spans="1:30">
      <c r="A2806" s="184">
        <v>45391</v>
      </c>
      <c r="B2806" s="7" t="s">
        <v>88</v>
      </c>
      <c r="C2806" s="185">
        <v>715</v>
      </c>
      <c r="D2806" s="185">
        <v>40</v>
      </c>
      <c r="E2806" s="185">
        <v>5</v>
      </c>
      <c r="F2806" s="185"/>
      <c r="G2806" s="185">
        <v>40</v>
      </c>
      <c r="H2806" s="185">
        <v>41</v>
      </c>
      <c r="I2806" s="185">
        <v>0</v>
      </c>
      <c r="J2806" s="185">
        <v>11</v>
      </c>
      <c r="K2806" s="185">
        <v>180</v>
      </c>
      <c r="L2806" s="185">
        <v>14</v>
      </c>
      <c r="M2806" s="186">
        <v>15</v>
      </c>
      <c r="N2806" s="187">
        <f>IF(Tabla2[[#This Row],[LECHE RETIRO DIA]]&lt;&gt;ISBLANK(Tabla2[[#This Row],[LECHE RETIRO DIA]]),SUM(Tabla2[[#This Row],[LECHE TANQUE DIA]:[LECHE RETIRO DIA]]),SUM(Tabla2[[#This Row],[LECHE TANQUE DIA]:[LECHE AUTOCONSUMO DIA]]))</f>
        <v>760</v>
      </c>
      <c r="O2806" s="188">
        <f t="shared" si="604"/>
        <v>0.94078947368421051</v>
      </c>
      <c r="P2806" s="189">
        <f t="shared" si="605"/>
        <v>19</v>
      </c>
      <c r="Q2806" s="189">
        <f t="shared" si="606"/>
        <v>17.875</v>
      </c>
      <c r="R2806" s="189">
        <f t="shared" si="607"/>
        <v>3.6363636363636362</v>
      </c>
      <c r="S2806" s="189">
        <f t="shared" si="608"/>
        <v>4.2222222222222223</v>
      </c>
      <c r="T2806" s="189">
        <f t="shared" si="609"/>
        <v>4.5</v>
      </c>
      <c r="U2806" s="189">
        <f t="shared" si="610"/>
        <v>54.285714285714285</v>
      </c>
      <c r="V2806" s="189">
        <f t="shared" si="611"/>
        <v>2.8571428571428572</v>
      </c>
      <c r="W2806" s="189">
        <f>IFERROR(H2806/M2806,Tabla2[[#This Row],[CARGA PRODUCCION (ANIMALES/HA)]])</f>
        <v>2.7333333333333334</v>
      </c>
      <c r="X2806" s="190">
        <f t="shared" si="614"/>
        <v>2024</v>
      </c>
      <c r="Y2806" s="190">
        <f t="shared" si="615"/>
        <v>4</v>
      </c>
      <c r="Z2806" s="190" t="e">
        <f t="shared" ca="1" si="616"/>
        <v>#NAME?</v>
      </c>
      <c r="AA2806" s="191">
        <f t="shared" si="617"/>
        <v>41</v>
      </c>
      <c r="AB2806" s="188">
        <f t="shared" si="612"/>
        <v>0.97560975609756095</v>
      </c>
      <c r="AC2806" s="192">
        <f t="shared" si="613"/>
        <v>2.4390243902439046E-2</v>
      </c>
      <c r="AD2806" s="185"/>
    </row>
    <row r="2807" spans="1:30">
      <c r="A2807" s="184">
        <v>45392</v>
      </c>
      <c r="B2807" s="7" t="s">
        <v>81</v>
      </c>
      <c r="C2807" s="185">
        <v>2203</v>
      </c>
      <c r="D2807" s="185">
        <v>80</v>
      </c>
      <c r="E2807" s="185">
        <v>9</v>
      </c>
      <c r="F2807" s="185"/>
      <c r="G2807" s="185">
        <v>97</v>
      </c>
      <c r="H2807" s="185">
        <v>97</v>
      </c>
      <c r="I2807" s="185">
        <v>1</v>
      </c>
      <c r="J2807" s="185">
        <v>21</v>
      </c>
      <c r="K2807" s="185">
        <v>600</v>
      </c>
      <c r="L2807" s="185">
        <v>23.4</v>
      </c>
      <c r="M2807" s="186">
        <v>31.01</v>
      </c>
      <c r="N2807" s="187">
        <f>IF(Tabla2[[#This Row],[LECHE RETIRO DIA]]&lt;&gt;ISBLANK(Tabla2[[#This Row],[LECHE RETIRO DIA]]),SUM(Tabla2[[#This Row],[LECHE TANQUE DIA]:[LECHE RETIRO DIA]]),SUM(Tabla2[[#This Row],[LECHE TANQUE DIA]:[LECHE AUTOCONSUMO DIA]]))</f>
        <v>2292</v>
      </c>
      <c r="O2807" s="188">
        <f t="shared" si="604"/>
        <v>0.96116928446771377</v>
      </c>
      <c r="P2807" s="189">
        <f t="shared" si="605"/>
        <v>23.628865979381445</v>
      </c>
      <c r="Q2807" s="189">
        <f t="shared" si="606"/>
        <v>22.711340206185568</v>
      </c>
      <c r="R2807" s="189">
        <f t="shared" si="607"/>
        <v>3.8095238095238093</v>
      </c>
      <c r="S2807" s="189">
        <f t="shared" si="608"/>
        <v>3.82</v>
      </c>
      <c r="T2807" s="189">
        <f t="shared" si="609"/>
        <v>6.1855670103092786</v>
      </c>
      <c r="U2807" s="189">
        <f t="shared" si="610"/>
        <v>97.948717948717956</v>
      </c>
      <c r="V2807" s="189">
        <f t="shared" si="611"/>
        <v>4.1452991452991457</v>
      </c>
      <c r="W2807" s="189">
        <f>IFERROR(H2807/M2807,Tabla2[[#This Row],[CARGA PRODUCCION (ANIMALES/HA)]])</f>
        <v>3.1280232183166721</v>
      </c>
      <c r="X2807" s="190">
        <f t="shared" si="614"/>
        <v>2024</v>
      </c>
      <c r="Y2807" s="190">
        <f t="shared" si="615"/>
        <v>4</v>
      </c>
      <c r="Z2807" s="190" t="e">
        <f t="shared" ca="1" si="616"/>
        <v>#NAME?</v>
      </c>
      <c r="AA2807" s="191">
        <f t="shared" si="617"/>
        <v>97</v>
      </c>
      <c r="AB2807" s="188">
        <f t="shared" si="612"/>
        <v>1</v>
      </c>
      <c r="AC2807" s="192">
        <f t="shared" si="613"/>
        <v>0</v>
      </c>
      <c r="AD2807" s="185"/>
    </row>
    <row r="2808" spans="1:30">
      <c r="A2808" s="184">
        <v>45392</v>
      </c>
      <c r="B2808" s="7" t="s">
        <v>83</v>
      </c>
      <c r="C2808" s="185">
        <v>2154</v>
      </c>
      <c r="D2808" s="185">
        <v>100</v>
      </c>
      <c r="E2808" s="185">
        <v>9</v>
      </c>
      <c r="F2808" s="185"/>
      <c r="G2808" s="185">
        <v>116</v>
      </c>
      <c r="H2808" s="185">
        <v>134</v>
      </c>
      <c r="I2808" s="185">
        <v>0</v>
      </c>
      <c r="J2808" s="185">
        <v>32</v>
      </c>
      <c r="K2808" s="185">
        <v>680</v>
      </c>
      <c r="L2808" s="185">
        <v>29.8</v>
      </c>
      <c r="M2808" s="186">
        <v>36.590000000000003</v>
      </c>
      <c r="N2808" s="187">
        <f>IF(Tabla2[[#This Row],[LECHE RETIRO DIA]]&lt;&gt;ISBLANK(Tabla2[[#This Row],[LECHE RETIRO DIA]]),SUM(Tabla2[[#This Row],[LECHE TANQUE DIA]:[LECHE RETIRO DIA]]),SUM(Tabla2[[#This Row],[LECHE TANQUE DIA]:[LECHE AUTOCONSUMO DIA]]))</f>
        <v>2263</v>
      </c>
      <c r="O2808" s="188">
        <f t="shared" si="604"/>
        <v>0.95183384887317724</v>
      </c>
      <c r="P2808" s="189">
        <f t="shared" si="605"/>
        <v>19.508620689655171</v>
      </c>
      <c r="Q2808" s="189">
        <f t="shared" si="606"/>
        <v>18.568965517241381</v>
      </c>
      <c r="R2808" s="189">
        <f t="shared" si="607"/>
        <v>3.125</v>
      </c>
      <c r="S2808" s="189">
        <f t="shared" si="608"/>
        <v>3.3279411764705884</v>
      </c>
      <c r="T2808" s="189">
        <f t="shared" si="609"/>
        <v>5.8620689655172411</v>
      </c>
      <c r="U2808" s="189">
        <f t="shared" si="610"/>
        <v>75.939597315436245</v>
      </c>
      <c r="V2808" s="189">
        <f t="shared" si="611"/>
        <v>3.8926174496644292</v>
      </c>
      <c r="W2808" s="189">
        <f>IFERROR(H2808/M2808,Tabla2[[#This Row],[CARGA PRODUCCION (ANIMALES/HA)]])</f>
        <v>3.6622027876468977</v>
      </c>
      <c r="X2808" s="190">
        <f t="shared" si="614"/>
        <v>2024</v>
      </c>
      <c r="Y2808" s="190">
        <f t="shared" si="615"/>
        <v>4</v>
      </c>
      <c r="Z2808" s="190" t="e">
        <f t="shared" ca="1" si="616"/>
        <v>#NAME?</v>
      </c>
      <c r="AA2808" s="191">
        <f t="shared" si="617"/>
        <v>134</v>
      </c>
      <c r="AB2808" s="188">
        <f t="shared" si="612"/>
        <v>0.86567164179104472</v>
      </c>
      <c r="AC2808" s="192">
        <f t="shared" si="613"/>
        <v>0.13432835820895528</v>
      </c>
      <c r="AD2808" s="185"/>
    </row>
    <row r="2809" spans="1:30">
      <c r="A2809" s="184">
        <v>45392</v>
      </c>
      <c r="B2809" s="7" t="s">
        <v>85</v>
      </c>
      <c r="C2809" s="185">
        <v>2180</v>
      </c>
      <c r="D2809" s="185">
        <v>60</v>
      </c>
      <c r="E2809" s="185">
        <v>9</v>
      </c>
      <c r="F2809" s="185"/>
      <c r="G2809" s="185">
        <v>110</v>
      </c>
      <c r="H2809" s="185">
        <v>126</v>
      </c>
      <c r="I2809" s="185">
        <v>1</v>
      </c>
      <c r="J2809" s="185">
        <v>14</v>
      </c>
      <c r="K2809" s="185">
        <v>480</v>
      </c>
      <c r="L2809" s="185">
        <v>26.01</v>
      </c>
      <c r="M2809" s="186">
        <v>34.119999999999997</v>
      </c>
      <c r="N2809" s="187">
        <f>IF(Tabla2[[#This Row],[LECHE RETIRO DIA]]&lt;&gt;ISBLANK(Tabla2[[#This Row],[LECHE RETIRO DIA]]),SUM(Tabla2[[#This Row],[LECHE TANQUE DIA]:[LECHE RETIRO DIA]]),SUM(Tabla2[[#This Row],[LECHE TANQUE DIA]:[LECHE AUTOCONSUMO DIA]]))</f>
        <v>2249</v>
      </c>
      <c r="O2809" s="188">
        <f t="shared" si="604"/>
        <v>0.96931969764339709</v>
      </c>
      <c r="P2809" s="189">
        <f t="shared" si="605"/>
        <v>20.445454545454545</v>
      </c>
      <c r="Q2809" s="189">
        <f t="shared" si="606"/>
        <v>19.818181818181817</v>
      </c>
      <c r="R2809" s="189">
        <f t="shared" si="607"/>
        <v>4.2857142857142856</v>
      </c>
      <c r="S2809" s="189">
        <f t="shared" si="608"/>
        <v>4.6854166666666668</v>
      </c>
      <c r="T2809" s="189">
        <f t="shared" si="609"/>
        <v>4.3636363636363633</v>
      </c>
      <c r="U2809" s="189">
        <f t="shared" si="610"/>
        <v>86.466743560169164</v>
      </c>
      <c r="V2809" s="189">
        <f t="shared" si="611"/>
        <v>4.2291426374471355</v>
      </c>
      <c r="W2809" s="189">
        <f>IFERROR(H2809/M2809,Tabla2[[#This Row],[CARGA PRODUCCION (ANIMALES/HA)]])</f>
        <v>3.6928487690504106</v>
      </c>
      <c r="X2809" s="190">
        <f t="shared" si="614"/>
        <v>2024</v>
      </c>
      <c r="Y2809" s="190">
        <f t="shared" si="615"/>
        <v>4</v>
      </c>
      <c r="Z2809" s="190" t="e">
        <f t="shared" ca="1" si="616"/>
        <v>#NAME?</v>
      </c>
      <c r="AA2809" s="191">
        <f t="shared" si="617"/>
        <v>126</v>
      </c>
      <c r="AB2809" s="188">
        <f t="shared" si="612"/>
        <v>0.87301587301587302</v>
      </c>
      <c r="AC2809" s="192">
        <f t="shared" si="613"/>
        <v>0.12698412698412698</v>
      </c>
      <c r="AD2809" s="185"/>
    </row>
    <row r="2810" spans="1:30">
      <c r="A2810" s="184">
        <v>45392</v>
      </c>
      <c r="B2810" s="7" t="s">
        <v>88</v>
      </c>
      <c r="C2810" s="185">
        <v>725</v>
      </c>
      <c r="D2810" s="185">
        <v>40</v>
      </c>
      <c r="E2810" s="185">
        <v>5</v>
      </c>
      <c r="F2810" s="185"/>
      <c r="G2810" s="185">
        <v>40</v>
      </c>
      <c r="H2810" s="185">
        <v>41</v>
      </c>
      <c r="I2810" s="185">
        <v>0</v>
      </c>
      <c r="J2810" s="185">
        <v>9</v>
      </c>
      <c r="K2810" s="185">
        <v>180</v>
      </c>
      <c r="L2810" s="185">
        <v>14</v>
      </c>
      <c r="M2810" s="186">
        <v>15</v>
      </c>
      <c r="N2810" s="187">
        <f>IF(Tabla2[[#This Row],[LECHE RETIRO DIA]]&lt;&gt;ISBLANK(Tabla2[[#This Row],[LECHE RETIRO DIA]]),SUM(Tabla2[[#This Row],[LECHE TANQUE DIA]:[LECHE RETIRO DIA]]),SUM(Tabla2[[#This Row],[LECHE TANQUE DIA]:[LECHE AUTOCONSUMO DIA]]))</f>
        <v>770</v>
      </c>
      <c r="O2810" s="188">
        <f t="shared" si="604"/>
        <v>0.94155844155844159</v>
      </c>
      <c r="P2810" s="189">
        <f t="shared" si="605"/>
        <v>19.25</v>
      </c>
      <c r="Q2810" s="189">
        <f t="shared" si="606"/>
        <v>18.125</v>
      </c>
      <c r="R2810" s="189">
        <f t="shared" si="607"/>
        <v>4.4444444444444446</v>
      </c>
      <c r="S2810" s="189">
        <f t="shared" si="608"/>
        <v>4.2777777777777777</v>
      </c>
      <c r="T2810" s="189">
        <f t="shared" si="609"/>
        <v>4.5</v>
      </c>
      <c r="U2810" s="189">
        <f t="shared" si="610"/>
        <v>55</v>
      </c>
      <c r="V2810" s="189">
        <f t="shared" si="611"/>
        <v>2.8571428571428572</v>
      </c>
      <c r="W2810" s="189">
        <f>IFERROR(H2810/M2810,Tabla2[[#This Row],[CARGA PRODUCCION (ANIMALES/HA)]])</f>
        <v>2.7333333333333334</v>
      </c>
      <c r="X2810" s="190">
        <f t="shared" si="614"/>
        <v>2024</v>
      </c>
      <c r="Y2810" s="190">
        <f t="shared" si="615"/>
        <v>4</v>
      </c>
      <c r="Z2810" s="190" t="e">
        <f t="shared" ca="1" si="616"/>
        <v>#NAME?</v>
      </c>
      <c r="AA2810" s="191">
        <f t="shared" si="617"/>
        <v>41</v>
      </c>
      <c r="AB2810" s="188">
        <f t="shared" si="612"/>
        <v>0.97560975609756095</v>
      </c>
      <c r="AC2810" s="192">
        <f t="shared" si="613"/>
        <v>2.4390243902439046E-2</v>
      </c>
      <c r="AD2810" s="185"/>
    </row>
    <row r="2811" spans="1:30">
      <c r="A2811" s="184">
        <v>45393</v>
      </c>
      <c r="B2811" s="7" t="s">
        <v>81</v>
      </c>
      <c r="C2811" s="185">
        <v>2302</v>
      </c>
      <c r="D2811" s="185">
        <v>80</v>
      </c>
      <c r="E2811" s="185">
        <v>9</v>
      </c>
      <c r="F2811" s="185"/>
      <c r="G2811" s="185">
        <v>97</v>
      </c>
      <c r="H2811" s="185">
        <v>97</v>
      </c>
      <c r="I2811" s="185">
        <v>0</v>
      </c>
      <c r="J2811" s="185">
        <v>22</v>
      </c>
      <c r="K2811" s="185">
        <v>600</v>
      </c>
      <c r="L2811" s="185">
        <v>23.4</v>
      </c>
      <c r="M2811" s="186">
        <v>31.01</v>
      </c>
      <c r="N2811" s="187">
        <f>IF(Tabla2[[#This Row],[LECHE RETIRO DIA]]&lt;&gt;ISBLANK(Tabla2[[#This Row],[LECHE RETIRO DIA]]),SUM(Tabla2[[#This Row],[LECHE TANQUE DIA]:[LECHE RETIRO DIA]]),SUM(Tabla2[[#This Row],[LECHE TANQUE DIA]:[LECHE AUTOCONSUMO DIA]]))</f>
        <v>2391</v>
      </c>
      <c r="O2811" s="188">
        <f t="shared" si="604"/>
        <v>0.9627770807193643</v>
      </c>
      <c r="P2811" s="189">
        <f t="shared" si="605"/>
        <v>24.649484536082475</v>
      </c>
      <c r="Q2811" s="189">
        <f t="shared" si="606"/>
        <v>23.731958762886599</v>
      </c>
      <c r="R2811" s="189">
        <f t="shared" si="607"/>
        <v>3.6363636363636362</v>
      </c>
      <c r="S2811" s="189">
        <f t="shared" si="608"/>
        <v>3.9849999999999999</v>
      </c>
      <c r="T2811" s="189">
        <f t="shared" si="609"/>
        <v>6.1855670103092786</v>
      </c>
      <c r="U2811" s="189">
        <f t="shared" si="610"/>
        <v>102.17948717948718</v>
      </c>
      <c r="V2811" s="189">
        <f t="shared" si="611"/>
        <v>4.1452991452991457</v>
      </c>
      <c r="W2811" s="189">
        <f>IFERROR(H2811/M2811,Tabla2[[#This Row],[CARGA PRODUCCION (ANIMALES/HA)]])</f>
        <v>3.1280232183166721</v>
      </c>
      <c r="X2811" s="190">
        <f t="shared" si="614"/>
        <v>2024</v>
      </c>
      <c r="Y2811" s="190">
        <f t="shared" si="615"/>
        <v>4</v>
      </c>
      <c r="Z2811" s="190" t="e">
        <f t="shared" ca="1" si="616"/>
        <v>#NAME?</v>
      </c>
      <c r="AA2811" s="191">
        <f t="shared" si="617"/>
        <v>97</v>
      </c>
      <c r="AB2811" s="188">
        <f t="shared" si="612"/>
        <v>1</v>
      </c>
      <c r="AC2811" s="192">
        <f t="shared" si="613"/>
        <v>0</v>
      </c>
      <c r="AD2811" s="185"/>
    </row>
    <row r="2812" spans="1:30">
      <c r="A2812" s="184">
        <v>45393</v>
      </c>
      <c r="B2812" s="7" t="s">
        <v>83</v>
      </c>
      <c r="C2812" s="185">
        <v>2154</v>
      </c>
      <c r="D2812" s="185">
        <v>100</v>
      </c>
      <c r="E2812" s="185">
        <v>9</v>
      </c>
      <c r="F2812" s="185"/>
      <c r="G2812" s="185">
        <v>116</v>
      </c>
      <c r="H2812" s="185">
        <v>134</v>
      </c>
      <c r="I2812" s="185">
        <v>0</v>
      </c>
      <c r="J2812" s="185">
        <v>33</v>
      </c>
      <c r="K2812" s="185">
        <v>680</v>
      </c>
      <c r="L2812" s="185">
        <v>29.8</v>
      </c>
      <c r="M2812" s="186">
        <v>36.590000000000003</v>
      </c>
      <c r="N2812" s="187">
        <f>IF(Tabla2[[#This Row],[LECHE RETIRO DIA]]&lt;&gt;ISBLANK(Tabla2[[#This Row],[LECHE RETIRO DIA]]),SUM(Tabla2[[#This Row],[LECHE TANQUE DIA]:[LECHE RETIRO DIA]]),SUM(Tabla2[[#This Row],[LECHE TANQUE DIA]:[LECHE AUTOCONSUMO DIA]]))</f>
        <v>2263</v>
      </c>
      <c r="O2812" s="188">
        <f t="shared" si="604"/>
        <v>0.95183384887317724</v>
      </c>
      <c r="P2812" s="189">
        <f t="shared" si="605"/>
        <v>19.508620689655171</v>
      </c>
      <c r="Q2812" s="189">
        <f t="shared" si="606"/>
        <v>18.568965517241381</v>
      </c>
      <c r="R2812" s="189">
        <f t="shared" si="607"/>
        <v>3.0303030303030303</v>
      </c>
      <c r="S2812" s="189">
        <f t="shared" si="608"/>
        <v>3.3279411764705884</v>
      </c>
      <c r="T2812" s="189">
        <f t="shared" si="609"/>
        <v>5.8620689655172411</v>
      </c>
      <c r="U2812" s="189">
        <f t="shared" si="610"/>
        <v>75.939597315436245</v>
      </c>
      <c r="V2812" s="189">
        <f t="shared" si="611"/>
        <v>3.8926174496644292</v>
      </c>
      <c r="W2812" s="189">
        <f>IFERROR(H2812/M2812,Tabla2[[#This Row],[CARGA PRODUCCION (ANIMALES/HA)]])</f>
        <v>3.6622027876468977</v>
      </c>
      <c r="X2812" s="190">
        <f t="shared" si="614"/>
        <v>2024</v>
      </c>
      <c r="Y2812" s="190">
        <f t="shared" si="615"/>
        <v>4</v>
      </c>
      <c r="Z2812" s="190" t="e">
        <f t="shared" ca="1" si="616"/>
        <v>#NAME?</v>
      </c>
      <c r="AA2812" s="191">
        <f t="shared" si="617"/>
        <v>134</v>
      </c>
      <c r="AB2812" s="188">
        <f t="shared" si="612"/>
        <v>0.86567164179104472</v>
      </c>
      <c r="AC2812" s="192">
        <f t="shared" si="613"/>
        <v>0.13432835820895528</v>
      </c>
      <c r="AD2812" s="185"/>
    </row>
    <row r="2813" spans="1:30">
      <c r="A2813" s="184">
        <v>45393</v>
      </c>
      <c r="B2813" s="7" t="s">
        <v>85</v>
      </c>
      <c r="C2813" s="185">
        <v>2060</v>
      </c>
      <c r="D2813" s="185">
        <v>60</v>
      </c>
      <c r="E2813" s="185">
        <v>9</v>
      </c>
      <c r="F2813" s="185"/>
      <c r="G2813" s="185">
        <v>110</v>
      </c>
      <c r="H2813" s="185">
        <v>126</v>
      </c>
      <c r="I2813" s="185">
        <v>1</v>
      </c>
      <c r="J2813" s="185">
        <v>14</v>
      </c>
      <c r="K2813" s="185">
        <v>480</v>
      </c>
      <c r="L2813" s="185">
        <v>26.01</v>
      </c>
      <c r="M2813" s="186">
        <v>34.119999999999997</v>
      </c>
      <c r="N2813" s="187">
        <f>IF(Tabla2[[#This Row],[LECHE RETIRO DIA]]&lt;&gt;ISBLANK(Tabla2[[#This Row],[LECHE RETIRO DIA]]),SUM(Tabla2[[#This Row],[LECHE TANQUE DIA]:[LECHE RETIRO DIA]]),SUM(Tabla2[[#This Row],[LECHE TANQUE DIA]:[LECHE AUTOCONSUMO DIA]]))</f>
        <v>2129</v>
      </c>
      <c r="O2813" s="188">
        <f t="shared" si="604"/>
        <v>0.96759041803663692</v>
      </c>
      <c r="P2813" s="189">
        <f t="shared" si="605"/>
        <v>19.354545454545455</v>
      </c>
      <c r="Q2813" s="189">
        <f t="shared" si="606"/>
        <v>18.727272727272727</v>
      </c>
      <c r="R2813" s="189">
        <f t="shared" si="607"/>
        <v>4.2857142857142856</v>
      </c>
      <c r="S2813" s="189">
        <f t="shared" si="608"/>
        <v>4.4354166666666668</v>
      </c>
      <c r="T2813" s="189">
        <f t="shared" si="609"/>
        <v>4.3636363636363633</v>
      </c>
      <c r="U2813" s="189">
        <f t="shared" si="610"/>
        <v>81.853133410226832</v>
      </c>
      <c r="V2813" s="189">
        <f t="shared" si="611"/>
        <v>4.2291426374471355</v>
      </c>
      <c r="W2813" s="189">
        <f>IFERROR(H2813/M2813,Tabla2[[#This Row],[CARGA PRODUCCION (ANIMALES/HA)]])</f>
        <v>3.6928487690504106</v>
      </c>
      <c r="X2813" s="190">
        <f t="shared" si="614"/>
        <v>2024</v>
      </c>
      <c r="Y2813" s="190">
        <f t="shared" si="615"/>
        <v>4</v>
      </c>
      <c r="Z2813" s="190" t="e">
        <f t="shared" ca="1" si="616"/>
        <v>#NAME?</v>
      </c>
      <c r="AA2813" s="191">
        <f t="shared" si="617"/>
        <v>126</v>
      </c>
      <c r="AB2813" s="188">
        <f t="shared" si="612"/>
        <v>0.87301587301587302</v>
      </c>
      <c r="AC2813" s="192">
        <f t="shared" si="613"/>
        <v>0.12698412698412698</v>
      </c>
      <c r="AD2813" s="185"/>
    </row>
    <row r="2814" spans="1:30">
      <c r="A2814" s="184">
        <v>45393</v>
      </c>
      <c r="B2814" s="7" t="s">
        <v>88</v>
      </c>
      <c r="C2814" s="185">
        <v>710</v>
      </c>
      <c r="D2814" s="185">
        <v>40</v>
      </c>
      <c r="E2814" s="185">
        <v>5</v>
      </c>
      <c r="F2814" s="185"/>
      <c r="G2814" s="185">
        <v>41</v>
      </c>
      <c r="H2814" s="185">
        <v>42</v>
      </c>
      <c r="I2814" s="185">
        <v>0</v>
      </c>
      <c r="J2814" s="185">
        <v>9</v>
      </c>
      <c r="K2814" s="185">
        <v>180</v>
      </c>
      <c r="L2814" s="185">
        <v>14</v>
      </c>
      <c r="M2814" s="186">
        <v>15</v>
      </c>
      <c r="N2814" s="187">
        <f>IF(Tabla2[[#This Row],[LECHE RETIRO DIA]]&lt;&gt;ISBLANK(Tabla2[[#This Row],[LECHE RETIRO DIA]]),SUM(Tabla2[[#This Row],[LECHE TANQUE DIA]:[LECHE RETIRO DIA]]),SUM(Tabla2[[#This Row],[LECHE TANQUE DIA]:[LECHE AUTOCONSUMO DIA]]))</f>
        <v>755</v>
      </c>
      <c r="O2814" s="188">
        <f t="shared" si="604"/>
        <v>0.94039735099337751</v>
      </c>
      <c r="P2814" s="189">
        <f t="shared" si="605"/>
        <v>18.414634146341463</v>
      </c>
      <c r="Q2814" s="189">
        <f t="shared" si="606"/>
        <v>17.317073170731707</v>
      </c>
      <c r="R2814" s="189">
        <f t="shared" si="607"/>
        <v>4.4444444444444446</v>
      </c>
      <c r="S2814" s="189">
        <f t="shared" si="608"/>
        <v>4.1944444444444446</v>
      </c>
      <c r="T2814" s="189">
        <f t="shared" si="609"/>
        <v>4.3902439024390247</v>
      </c>
      <c r="U2814" s="189">
        <f t="shared" si="610"/>
        <v>53.928571428571431</v>
      </c>
      <c r="V2814" s="189">
        <f t="shared" si="611"/>
        <v>2.9285714285714284</v>
      </c>
      <c r="W2814" s="189">
        <f>IFERROR(H2814/M2814,Tabla2[[#This Row],[CARGA PRODUCCION (ANIMALES/HA)]])</f>
        <v>2.8</v>
      </c>
      <c r="X2814" s="190">
        <f t="shared" si="614"/>
        <v>2024</v>
      </c>
      <c r="Y2814" s="190">
        <f t="shared" si="615"/>
        <v>4</v>
      </c>
      <c r="Z2814" s="190" t="e">
        <f t="shared" ca="1" si="616"/>
        <v>#NAME?</v>
      </c>
      <c r="AA2814" s="191">
        <f t="shared" si="617"/>
        <v>42</v>
      </c>
      <c r="AB2814" s="188">
        <f t="shared" si="612"/>
        <v>0.97619047619047616</v>
      </c>
      <c r="AC2814" s="192">
        <f t="shared" si="613"/>
        <v>2.3809523809523836E-2</v>
      </c>
      <c r="AD2814" s="185"/>
    </row>
    <row r="2815" spans="1:30">
      <c r="A2815" s="184">
        <v>45394</v>
      </c>
      <c r="B2815" s="7" t="s">
        <v>81</v>
      </c>
      <c r="C2815" s="185">
        <v>2246</v>
      </c>
      <c r="D2815" s="185">
        <v>80</v>
      </c>
      <c r="E2815" s="185">
        <v>9</v>
      </c>
      <c r="F2815" s="185"/>
      <c r="G2815" s="185">
        <v>97</v>
      </c>
      <c r="H2815" s="185">
        <v>97</v>
      </c>
      <c r="I2815" s="185">
        <v>1</v>
      </c>
      <c r="J2815" s="185">
        <v>22</v>
      </c>
      <c r="K2815" s="185">
        <v>600</v>
      </c>
      <c r="L2815" s="185">
        <v>23.4</v>
      </c>
      <c r="M2815" s="186">
        <v>31.01</v>
      </c>
      <c r="N2815" s="187">
        <f>IF(Tabla2[[#This Row],[LECHE RETIRO DIA]]&lt;&gt;ISBLANK(Tabla2[[#This Row],[LECHE RETIRO DIA]]),SUM(Tabla2[[#This Row],[LECHE TANQUE DIA]:[LECHE RETIRO DIA]]),SUM(Tabla2[[#This Row],[LECHE TANQUE DIA]:[LECHE AUTOCONSUMO DIA]]))</f>
        <v>2335</v>
      </c>
      <c r="O2815" s="188">
        <f t="shared" si="604"/>
        <v>0.96188436830835122</v>
      </c>
      <c r="P2815" s="189">
        <f t="shared" si="605"/>
        <v>24.072164948453608</v>
      </c>
      <c r="Q2815" s="189">
        <f t="shared" si="606"/>
        <v>23.154639175257731</v>
      </c>
      <c r="R2815" s="189">
        <f t="shared" si="607"/>
        <v>3.6363636363636362</v>
      </c>
      <c r="S2815" s="189">
        <f t="shared" si="608"/>
        <v>3.8916666666666666</v>
      </c>
      <c r="T2815" s="189">
        <f t="shared" si="609"/>
        <v>6.1855670103092786</v>
      </c>
      <c r="U2815" s="189">
        <f t="shared" si="610"/>
        <v>99.786324786324798</v>
      </c>
      <c r="V2815" s="189">
        <f t="shared" si="611"/>
        <v>4.1452991452991457</v>
      </c>
      <c r="W2815" s="189">
        <f>IFERROR(H2815/M2815,Tabla2[[#This Row],[CARGA PRODUCCION (ANIMALES/HA)]])</f>
        <v>3.1280232183166721</v>
      </c>
      <c r="X2815" s="190">
        <f t="shared" si="614"/>
        <v>2024</v>
      </c>
      <c r="Y2815" s="190">
        <f t="shared" si="615"/>
        <v>4</v>
      </c>
      <c r="Z2815" s="190" t="e">
        <f t="shared" ca="1" si="616"/>
        <v>#NAME?</v>
      </c>
      <c r="AA2815" s="191">
        <f t="shared" si="617"/>
        <v>97</v>
      </c>
      <c r="AB2815" s="188">
        <f t="shared" si="612"/>
        <v>1</v>
      </c>
      <c r="AC2815" s="192">
        <f t="shared" si="613"/>
        <v>0</v>
      </c>
      <c r="AD2815" s="185"/>
    </row>
    <row r="2816" spans="1:30">
      <c r="A2816" s="184">
        <v>45394</v>
      </c>
      <c r="B2816" s="7" t="s">
        <v>83</v>
      </c>
      <c r="C2816" s="185">
        <v>2131</v>
      </c>
      <c r="D2816" s="185">
        <v>100</v>
      </c>
      <c r="E2816" s="185">
        <v>9</v>
      </c>
      <c r="F2816" s="185"/>
      <c r="G2816" s="185">
        <v>116</v>
      </c>
      <c r="H2816" s="185">
        <v>134</v>
      </c>
      <c r="I2816" s="185">
        <v>0</v>
      </c>
      <c r="J2816" s="185">
        <v>33</v>
      </c>
      <c r="K2816" s="185">
        <v>680</v>
      </c>
      <c r="L2816" s="185">
        <v>29.8</v>
      </c>
      <c r="M2816" s="186">
        <v>36.590000000000003</v>
      </c>
      <c r="N2816" s="187">
        <f>IF(Tabla2[[#This Row],[LECHE RETIRO DIA]]&lt;&gt;ISBLANK(Tabla2[[#This Row],[LECHE RETIRO DIA]]),SUM(Tabla2[[#This Row],[LECHE TANQUE DIA]:[LECHE RETIRO DIA]]),SUM(Tabla2[[#This Row],[LECHE TANQUE DIA]:[LECHE AUTOCONSUMO DIA]]))</f>
        <v>2240</v>
      </c>
      <c r="O2816" s="188">
        <f t="shared" si="604"/>
        <v>0.95133928571428572</v>
      </c>
      <c r="P2816" s="189">
        <f t="shared" si="605"/>
        <v>19.310344827586206</v>
      </c>
      <c r="Q2816" s="189">
        <f t="shared" si="606"/>
        <v>18.370689655172413</v>
      </c>
      <c r="R2816" s="189">
        <f t="shared" si="607"/>
        <v>3.0303030303030303</v>
      </c>
      <c r="S2816" s="189">
        <f t="shared" si="608"/>
        <v>3.2941176470588234</v>
      </c>
      <c r="T2816" s="189">
        <f t="shared" si="609"/>
        <v>5.8620689655172411</v>
      </c>
      <c r="U2816" s="189">
        <f t="shared" si="610"/>
        <v>75.167785234899327</v>
      </c>
      <c r="V2816" s="189">
        <f t="shared" si="611"/>
        <v>3.8926174496644292</v>
      </c>
      <c r="W2816" s="189">
        <f>IFERROR(H2816/M2816,Tabla2[[#This Row],[CARGA PRODUCCION (ANIMALES/HA)]])</f>
        <v>3.6622027876468977</v>
      </c>
      <c r="X2816" s="190">
        <f t="shared" si="614"/>
        <v>2024</v>
      </c>
      <c r="Y2816" s="190">
        <f t="shared" si="615"/>
        <v>4</v>
      </c>
      <c r="Z2816" s="190" t="e">
        <f t="shared" ca="1" si="616"/>
        <v>#NAME?</v>
      </c>
      <c r="AA2816" s="191">
        <f t="shared" si="617"/>
        <v>134</v>
      </c>
      <c r="AB2816" s="188">
        <f t="shared" si="612"/>
        <v>0.86567164179104472</v>
      </c>
      <c r="AC2816" s="192">
        <f t="shared" si="613"/>
        <v>0.13432835820895528</v>
      </c>
      <c r="AD2816" s="185"/>
    </row>
    <row r="2817" spans="1:30">
      <c r="A2817" s="184">
        <v>45394</v>
      </c>
      <c r="B2817" s="7" t="s">
        <v>85</v>
      </c>
      <c r="C2817" s="185">
        <v>2329</v>
      </c>
      <c r="D2817" s="185">
        <v>60</v>
      </c>
      <c r="E2817" s="185">
        <v>9</v>
      </c>
      <c r="F2817" s="185"/>
      <c r="G2817" s="185">
        <v>112</v>
      </c>
      <c r="H2817" s="185">
        <v>126</v>
      </c>
      <c r="I2817" s="185">
        <v>1</v>
      </c>
      <c r="J2817" s="185">
        <v>16</v>
      </c>
      <c r="K2817" s="185">
        <v>480</v>
      </c>
      <c r="L2817" s="185">
        <v>26.01</v>
      </c>
      <c r="M2817" s="186">
        <v>34.119999999999997</v>
      </c>
      <c r="N2817" s="187">
        <f>IF(Tabla2[[#This Row],[LECHE RETIRO DIA]]&lt;&gt;ISBLANK(Tabla2[[#This Row],[LECHE RETIRO DIA]]),SUM(Tabla2[[#This Row],[LECHE TANQUE DIA]:[LECHE RETIRO DIA]]),SUM(Tabla2[[#This Row],[LECHE TANQUE DIA]:[LECHE AUTOCONSUMO DIA]]))</f>
        <v>2398</v>
      </c>
      <c r="O2817" s="188">
        <f t="shared" si="604"/>
        <v>0.97122602168473726</v>
      </c>
      <c r="P2817" s="189">
        <f t="shared" si="605"/>
        <v>21.410714285714285</v>
      </c>
      <c r="Q2817" s="189">
        <f t="shared" si="606"/>
        <v>20.794642857142858</v>
      </c>
      <c r="R2817" s="189">
        <f t="shared" si="607"/>
        <v>3.75</v>
      </c>
      <c r="S2817" s="189">
        <f t="shared" si="608"/>
        <v>4.9958333333333336</v>
      </c>
      <c r="T2817" s="189">
        <f t="shared" si="609"/>
        <v>4.2857142857142856</v>
      </c>
      <c r="U2817" s="189">
        <f t="shared" si="610"/>
        <v>92.195309496347548</v>
      </c>
      <c r="V2817" s="189">
        <f t="shared" si="611"/>
        <v>4.3060361399461744</v>
      </c>
      <c r="W2817" s="189">
        <f>IFERROR(H2817/M2817,Tabla2[[#This Row],[CARGA PRODUCCION (ANIMALES/HA)]])</f>
        <v>3.6928487690504106</v>
      </c>
      <c r="X2817" s="190">
        <f t="shared" si="614"/>
        <v>2024</v>
      </c>
      <c r="Y2817" s="190">
        <f t="shared" si="615"/>
        <v>4</v>
      </c>
      <c r="Z2817" s="190" t="e">
        <f t="shared" ca="1" si="616"/>
        <v>#NAME?</v>
      </c>
      <c r="AA2817" s="191">
        <f t="shared" si="617"/>
        <v>126</v>
      </c>
      <c r="AB2817" s="188">
        <f t="shared" si="612"/>
        <v>0.88888888888888884</v>
      </c>
      <c r="AC2817" s="192">
        <f t="shared" si="613"/>
        <v>0.11111111111111116</v>
      </c>
      <c r="AD2817" s="185"/>
    </row>
    <row r="2818" spans="1:30">
      <c r="A2818" s="184">
        <v>45394</v>
      </c>
      <c r="B2818" s="7" t="s">
        <v>88</v>
      </c>
      <c r="C2818" s="185">
        <v>702</v>
      </c>
      <c r="D2818" s="185">
        <v>40</v>
      </c>
      <c r="E2818" s="185">
        <v>5</v>
      </c>
      <c r="F2818" s="185"/>
      <c r="G2818" s="185">
        <v>41</v>
      </c>
      <c r="H2818" s="185">
        <v>42</v>
      </c>
      <c r="I2818" s="185">
        <v>0</v>
      </c>
      <c r="J2818" s="185">
        <v>9</v>
      </c>
      <c r="K2818" s="185">
        <v>180</v>
      </c>
      <c r="L2818" s="185">
        <v>14</v>
      </c>
      <c r="M2818" s="186">
        <v>15</v>
      </c>
      <c r="N2818" s="187">
        <f>IF(Tabla2[[#This Row],[LECHE RETIRO DIA]]&lt;&gt;ISBLANK(Tabla2[[#This Row],[LECHE RETIRO DIA]]),SUM(Tabla2[[#This Row],[LECHE TANQUE DIA]:[LECHE RETIRO DIA]]),SUM(Tabla2[[#This Row],[LECHE TANQUE DIA]:[LECHE AUTOCONSUMO DIA]]))</f>
        <v>747</v>
      </c>
      <c r="O2818" s="188">
        <f t="shared" si="604"/>
        <v>0.93975903614457834</v>
      </c>
      <c r="P2818" s="189">
        <f t="shared" si="605"/>
        <v>18.219512195121951</v>
      </c>
      <c r="Q2818" s="189">
        <f t="shared" si="606"/>
        <v>17.121951219512194</v>
      </c>
      <c r="R2818" s="189">
        <f t="shared" si="607"/>
        <v>4.4444444444444446</v>
      </c>
      <c r="S2818" s="189">
        <f t="shared" si="608"/>
        <v>4.1500000000000004</v>
      </c>
      <c r="T2818" s="189">
        <f t="shared" si="609"/>
        <v>4.3902439024390247</v>
      </c>
      <c r="U2818" s="189">
        <f t="shared" si="610"/>
        <v>53.357142857142854</v>
      </c>
      <c r="V2818" s="189">
        <f t="shared" si="611"/>
        <v>2.9285714285714284</v>
      </c>
      <c r="W2818" s="189">
        <f>IFERROR(H2818/M2818,Tabla2[[#This Row],[CARGA PRODUCCION (ANIMALES/HA)]])</f>
        <v>2.8</v>
      </c>
      <c r="X2818" s="190">
        <f t="shared" si="614"/>
        <v>2024</v>
      </c>
      <c r="Y2818" s="190">
        <f t="shared" si="615"/>
        <v>4</v>
      </c>
      <c r="Z2818" s="190" t="e">
        <f t="shared" ca="1" si="616"/>
        <v>#NAME?</v>
      </c>
      <c r="AA2818" s="191">
        <f t="shared" si="617"/>
        <v>42</v>
      </c>
      <c r="AB2818" s="188">
        <f t="shared" si="612"/>
        <v>0.97619047619047616</v>
      </c>
      <c r="AC2818" s="192">
        <f t="shared" si="613"/>
        <v>2.3809523809523836E-2</v>
      </c>
      <c r="AD2818" s="185"/>
    </row>
    <row r="2819" spans="1:30">
      <c r="A2819" s="184">
        <v>45395</v>
      </c>
      <c r="B2819" s="7" t="s">
        <v>81</v>
      </c>
      <c r="C2819" s="185">
        <v>2175</v>
      </c>
      <c r="D2819" s="185">
        <v>80</v>
      </c>
      <c r="E2819" s="185">
        <v>9</v>
      </c>
      <c r="F2819" s="185"/>
      <c r="G2819" s="185">
        <v>97</v>
      </c>
      <c r="H2819" s="185">
        <v>97</v>
      </c>
      <c r="I2819" s="185">
        <v>1</v>
      </c>
      <c r="J2819" s="185">
        <v>22</v>
      </c>
      <c r="K2819" s="185">
        <v>600</v>
      </c>
      <c r="L2819" s="185">
        <v>23.4</v>
      </c>
      <c r="M2819" s="186">
        <v>31.01</v>
      </c>
      <c r="N2819" s="187">
        <f>IF(Tabla2[[#This Row],[LECHE RETIRO DIA]]&lt;&gt;ISBLANK(Tabla2[[#This Row],[LECHE RETIRO DIA]]),SUM(Tabla2[[#This Row],[LECHE TANQUE DIA]:[LECHE RETIRO DIA]]),SUM(Tabla2[[#This Row],[LECHE TANQUE DIA]:[LECHE AUTOCONSUMO DIA]]))</f>
        <v>2264</v>
      </c>
      <c r="O2819" s="188">
        <f t="shared" si="604"/>
        <v>0.96068904593639581</v>
      </c>
      <c r="P2819" s="189">
        <f t="shared" si="605"/>
        <v>23.340206185567009</v>
      </c>
      <c r="Q2819" s="189">
        <f t="shared" si="606"/>
        <v>22.422680412371133</v>
      </c>
      <c r="R2819" s="189">
        <f t="shared" si="607"/>
        <v>3.6363636363636362</v>
      </c>
      <c r="S2819" s="189">
        <f t="shared" si="608"/>
        <v>3.7733333333333334</v>
      </c>
      <c r="T2819" s="189">
        <f t="shared" si="609"/>
        <v>6.1855670103092786</v>
      </c>
      <c r="U2819" s="189">
        <f t="shared" si="610"/>
        <v>96.752136752136764</v>
      </c>
      <c r="V2819" s="189">
        <f t="shared" si="611"/>
        <v>4.1452991452991457</v>
      </c>
      <c r="W2819" s="189">
        <f>IFERROR(H2819/M2819,Tabla2[[#This Row],[CARGA PRODUCCION (ANIMALES/HA)]])</f>
        <v>3.1280232183166721</v>
      </c>
      <c r="X2819" s="190">
        <f t="shared" si="614"/>
        <v>2024</v>
      </c>
      <c r="Y2819" s="190">
        <f t="shared" si="615"/>
        <v>4</v>
      </c>
      <c r="Z2819" s="190" t="e">
        <f t="shared" ca="1" si="616"/>
        <v>#NAME?</v>
      </c>
      <c r="AA2819" s="191">
        <f t="shared" si="617"/>
        <v>97</v>
      </c>
      <c r="AB2819" s="188">
        <f t="shared" si="612"/>
        <v>1</v>
      </c>
      <c r="AC2819" s="192">
        <f t="shared" si="613"/>
        <v>0</v>
      </c>
      <c r="AD2819" s="185"/>
    </row>
    <row r="2820" spans="1:30">
      <c r="A2820" s="184">
        <v>45395</v>
      </c>
      <c r="B2820" s="7" t="s">
        <v>83</v>
      </c>
      <c r="C2820" s="185">
        <v>2227</v>
      </c>
      <c r="D2820" s="185">
        <v>100</v>
      </c>
      <c r="E2820" s="185">
        <v>9</v>
      </c>
      <c r="F2820" s="185"/>
      <c r="G2820" s="185">
        <v>116</v>
      </c>
      <c r="H2820" s="185">
        <v>134</v>
      </c>
      <c r="I2820" s="185">
        <v>0</v>
      </c>
      <c r="J2820" s="185">
        <v>33</v>
      </c>
      <c r="K2820" s="185">
        <v>680</v>
      </c>
      <c r="L2820" s="185">
        <v>29.8</v>
      </c>
      <c r="M2820" s="186">
        <v>36.590000000000003</v>
      </c>
      <c r="N2820" s="187">
        <f>IF(Tabla2[[#This Row],[LECHE RETIRO DIA]]&lt;&gt;ISBLANK(Tabla2[[#This Row],[LECHE RETIRO DIA]]),SUM(Tabla2[[#This Row],[LECHE TANQUE DIA]:[LECHE RETIRO DIA]]),SUM(Tabla2[[#This Row],[LECHE TANQUE DIA]:[LECHE AUTOCONSUMO DIA]]))</f>
        <v>2336</v>
      </c>
      <c r="O2820" s="188">
        <f t="shared" si="604"/>
        <v>0.9533390410958904</v>
      </c>
      <c r="P2820" s="189">
        <f t="shared" si="605"/>
        <v>20.137931034482758</v>
      </c>
      <c r="Q2820" s="189">
        <f t="shared" si="606"/>
        <v>19.198275862068964</v>
      </c>
      <c r="R2820" s="189">
        <f t="shared" si="607"/>
        <v>3.0303030303030303</v>
      </c>
      <c r="S2820" s="189">
        <f t="shared" si="608"/>
        <v>3.4352941176470586</v>
      </c>
      <c r="T2820" s="189">
        <f t="shared" si="609"/>
        <v>5.8620689655172411</v>
      </c>
      <c r="U2820" s="189">
        <f t="shared" si="610"/>
        <v>78.389261744966447</v>
      </c>
      <c r="V2820" s="189">
        <f t="shared" si="611"/>
        <v>3.8926174496644292</v>
      </c>
      <c r="W2820" s="189">
        <f>IFERROR(H2820/M2820,Tabla2[[#This Row],[CARGA PRODUCCION (ANIMALES/HA)]])</f>
        <v>3.6622027876468977</v>
      </c>
      <c r="X2820" s="190">
        <f t="shared" si="614"/>
        <v>2024</v>
      </c>
      <c r="Y2820" s="190">
        <f t="shared" si="615"/>
        <v>4</v>
      </c>
      <c r="Z2820" s="190" t="e">
        <f t="shared" ca="1" si="616"/>
        <v>#NAME?</v>
      </c>
      <c r="AA2820" s="191">
        <f t="shared" si="617"/>
        <v>134</v>
      </c>
      <c r="AB2820" s="188">
        <f t="shared" si="612"/>
        <v>0.86567164179104472</v>
      </c>
      <c r="AC2820" s="192">
        <f t="shared" si="613"/>
        <v>0.13432835820895528</v>
      </c>
      <c r="AD2820" s="185"/>
    </row>
    <row r="2821" spans="1:30">
      <c r="A2821" s="184">
        <v>45395</v>
      </c>
      <c r="B2821" s="7" t="s">
        <v>85</v>
      </c>
      <c r="C2821" s="185">
        <v>2218</v>
      </c>
      <c r="D2821" s="185">
        <v>60</v>
      </c>
      <c r="E2821" s="185">
        <v>9</v>
      </c>
      <c r="F2821" s="185"/>
      <c r="G2821" s="185">
        <v>112</v>
      </c>
      <c r="H2821" s="185">
        <v>126</v>
      </c>
      <c r="I2821" s="185">
        <v>1</v>
      </c>
      <c r="J2821" s="185">
        <v>16</v>
      </c>
      <c r="K2821" s="185">
        <v>480</v>
      </c>
      <c r="L2821" s="185">
        <v>26.01</v>
      </c>
      <c r="M2821" s="186">
        <v>34.119999999999997</v>
      </c>
      <c r="N2821" s="187">
        <f>IF(Tabla2[[#This Row],[LECHE RETIRO DIA]]&lt;&gt;ISBLANK(Tabla2[[#This Row],[LECHE RETIRO DIA]]),SUM(Tabla2[[#This Row],[LECHE TANQUE DIA]:[LECHE RETIRO DIA]]),SUM(Tabla2[[#This Row],[LECHE TANQUE DIA]:[LECHE AUTOCONSUMO DIA]]))</f>
        <v>2287</v>
      </c>
      <c r="O2821" s="188">
        <f t="shared" ref="O2821:O2884" si="618">IFERROR(C2821/N2821,"")</f>
        <v>0.96982947092260607</v>
      </c>
      <c r="P2821" s="189">
        <f t="shared" ref="P2821:P2884" si="619">IFERROR(N2821/G2821,"")</f>
        <v>20.419642857142858</v>
      </c>
      <c r="Q2821" s="189">
        <f t="shared" ref="Q2821:Q2884" si="620">IFERROR(C2821/G2821,"")</f>
        <v>19.803571428571427</v>
      </c>
      <c r="R2821" s="189">
        <f t="shared" ref="R2821:R2884" si="621">IFERROR(D2821/J2821,"")</f>
        <v>3.75</v>
      </c>
      <c r="S2821" s="189">
        <f t="shared" ref="S2821:S2884" si="622">IFERROR(N2821/K2821,"")</f>
        <v>4.7645833333333334</v>
      </c>
      <c r="T2821" s="189">
        <f t="shared" ref="T2821:T2884" si="623">IFERROR(K2821/G2821,"")</f>
        <v>4.2857142857142856</v>
      </c>
      <c r="U2821" s="189">
        <f t="shared" ref="U2821:U2884" si="624">IFERROR(N2821/L2821,"")</f>
        <v>87.927720107650899</v>
      </c>
      <c r="V2821" s="189">
        <f t="shared" ref="V2821:V2884" si="625">IFERROR(G2821/L2821,"")</f>
        <v>4.3060361399461744</v>
      </c>
      <c r="W2821" s="189">
        <f>IFERROR(H2821/M2821,Tabla2[[#This Row],[CARGA PRODUCCION (ANIMALES/HA)]])</f>
        <v>3.6928487690504106</v>
      </c>
      <c r="X2821" s="190">
        <f t="shared" si="614"/>
        <v>2024</v>
      </c>
      <c r="Y2821" s="190">
        <f t="shared" si="615"/>
        <v>4</v>
      </c>
      <c r="Z2821" s="190" t="e">
        <f t="shared" ca="1" si="616"/>
        <v>#NAME?</v>
      </c>
      <c r="AA2821" s="191">
        <f t="shared" si="617"/>
        <v>126</v>
      </c>
      <c r="AB2821" s="188">
        <f t="shared" ref="AB2821:AB2884" si="626">IFERROR(G2821/AA2821,"")</f>
        <v>0.88888888888888884</v>
      </c>
      <c r="AC2821" s="192">
        <f t="shared" si="613"/>
        <v>0.11111111111111116</v>
      </c>
      <c r="AD2821" s="185"/>
    </row>
    <row r="2822" spans="1:30">
      <c r="A2822" s="184">
        <v>45395</v>
      </c>
      <c r="B2822" s="7" t="s">
        <v>88</v>
      </c>
      <c r="C2822" s="185">
        <v>715</v>
      </c>
      <c r="D2822" s="185">
        <v>40</v>
      </c>
      <c r="E2822" s="185">
        <v>5</v>
      </c>
      <c r="F2822" s="185"/>
      <c r="G2822" s="185">
        <v>41</v>
      </c>
      <c r="H2822" s="185">
        <v>42</v>
      </c>
      <c r="I2822" s="185">
        <v>0</v>
      </c>
      <c r="J2822" s="185">
        <v>9</v>
      </c>
      <c r="K2822" s="185">
        <v>180</v>
      </c>
      <c r="L2822" s="185">
        <v>14</v>
      </c>
      <c r="M2822" s="186">
        <v>15</v>
      </c>
      <c r="N2822" s="187">
        <f>IF(Tabla2[[#This Row],[LECHE RETIRO DIA]]&lt;&gt;ISBLANK(Tabla2[[#This Row],[LECHE RETIRO DIA]]),SUM(Tabla2[[#This Row],[LECHE TANQUE DIA]:[LECHE RETIRO DIA]]),SUM(Tabla2[[#This Row],[LECHE TANQUE DIA]:[LECHE AUTOCONSUMO DIA]]))</f>
        <v>760</v>
      </c>
      <c r="O2822" s="188">
        <f t="shared" si="618"/>
        <v>0.94078947368421051</v>
      </c>
      <c r="P2822" s="189">
        <f t="shared" si="619"/>
        <v>18.536585365853657</v>
      </c>
      <c r="Q2822" s="189">
        <f t="shared" si="620"/>
        <v>17.439024390243901</v>
      </c>
      <c r="R2822" s="189">
        <f t="shared" si="621"/>
        <v>4.4444444444444446</v>
      </c>
      <c r="S2822" s="189">
        <f t="shared" si="622"/>
        <v>4.2222222222222223</v>
      </c>
      <c r="T2822" s="189">
        <f t="shared" si="623"/>
        <v>4.3902439024390247</v>
      </c>
      <c r="U2822" s="189">
        <f t="shared" si="624"/>
        <v>54.285714285714285</v>
      </c>
      <c r="V2822" s="189">
        <f t="shared" si="625"/>
        <v>2.9285714285714284</v>
      </c>
      <c r="W2822" s="189">
        <f>IFERROR(H2822/M2822,Tabla2[[#This Row],[CARGA PRODUCCION (ANIMALES/HA)]])</f>
        <v>2.8</v>
      </c>
      <c r="X2822" s="190">
        <f t="shared" si="614"/>
        <v>2024</v>
      </c>
      <c r="Y2822" s="190">
        <f t="shared" si="615"/>
        <v>4</v>
      </c>
      <c r="Z2822" s="190" t="e">
        <f t="shared" ca="1" si="616"/>
        <v>#NAME?</v>
      </c>
      <c r="AA2822" s="191">
        <f t="shared" si="617"/>
        <v>42</v>
      </c>
      <c r="AB2822" s="188">
        <f t="shared" si="626"/>
        <v>0.97619047619047616</v>
      </c>
      <c r="AC2822" s="192">
        <f t="shared" si="613"/>
        <v>2.3809523809523836E-2</v>
      </c>
      <c r="AD2822" s="185"/>
    </row>
    <row r="2823" spans="1:30">
      <c r="A2823" s="184">
        <v>45396</v>
      </c>
      <c r="B2823" s="7" t="s">
        <v>81</v>
      </c>
      <c r="C2823" s="185">
        <v>2217</v>
      </c>
      <c r="D2823" s="185">
        <v>80</v>
      </c>
      <c r="E2823" s="185">
        <v>9</v>
      </c>
      <c r="F2823" s="185"/>
      <c r="G2823" s="185">
        <v>97</v>
      </c>
      <c r="H2823" s="185">
        <v>97</v>
      </c>
      <c r="I2823" s="185">
        <v>0</v>
      </c>
      <c r="J2823" s="185">
        <v>22</v>
      </c>
      <c r="K2823" s="185">
        <v>600</v>
      </c>
      <c r="L2823" s="185">
        <v>23.4</v>
      </c>
      <c r="M2823" s="186">
        <v>31.01</v>
      </c>
      <c r="N2823" s="187">
        <f>IF(Tabla2[[#This Row],[LECHE RETIRO DIA]]&lt;&gt;ISBLANK(Tabla2[[#This Row],[LECHE RETIRO DIA]]),SUM(Tabla2[[#This Row],[LECHE TANQUE DIA]:[LECHE RETIRO DIA]]),SUM(Tabla2[[#This Row],[LECHE TANQUE DIA]:[LECHE AUTOCONSUMO DIA]]))</f>
        <v>2306</v>
      </c>
      <c r="O2823" s="188">
        <f t="shared" si="618"/>
        <v>0.9614050303555941</v>
      </c>
      <c r="P2823" s="189">
        <f t="shared" si="619"/>
        <v>23.773195876288661</v>
      </c>
      <c r="Q2823" s="189">
        <f t="shared" si="620"/>
        <v>22.855670103092784</v>
      </c>
      <c r="R2823" s="189">
        <f t="shared" si="621"/>
        <v>3.6363636363636362</v>
      </c>
      <c r="S2823" s="189">
        <f t="shared" si="622"/>
        <v>3.8433333333333333</v>
      </c>
      <c r="T2823" s="189">
        <f t="shared" si="623"/>
        <v>6.1855670103092786</v>
      </c>
      <c r="U2823" s="189">
        <f t="shared" si="624"/>
        <v>98.547008547008559</v>
      </c>
      <c r="V2823" s="189">
        <f t="shared" si="625"/>
        <v>4.1452991452991457</v>
      </c>
      <c r="W2823" s="189">
        <f>IFERROR(H2823/M2823,Tabla2[[#This Row],[CARGA PRODUCCION (ANIMALES/HA)]])</f>
        <v>3.1280232183166721</v>
      </c>
      <c r="X2823" s="190">
        <f t="shared" si="614"/>
        <v>2024</v>
      </c>
      <c r="Y2823" s="190">
        <f t="shared" si="615"/>
        <v>4</v>
      </c>
      <c r="Z2823" s="190" t="e">
        <f t="shared" ca="1" si="616"/>
        <v>#NAME?</v>
      </c>
      <c r="AA2823" s="191">
        <f t="shared" si="617"/>
        <v>97</v>
      </c>
      <c r="AB2823" s="188">
        <f t="shared" si="626"/>
        <v>1</v>
      </c>
      <c r="AC2823" s="192">
        <f t="shared" si="613"/>
        <v>0</v>
      </c>
      <c r="AD2823" s="185"/>
    </row>
    <row r="2824" spans="1:30">
      <c r="A2824" s="184">
        <v>45396</v>
      </c>
      <c r="B2824" s="7" t="s">
        <v>83</v>
      </c>
      <c r="C2824" s="185">
        <v>2140</v>
      </c>
      <c r="D2824" s="185">
        <v>100</v>
      </c>
      <c r="E2824" s="185">
        <v>9</v>
      </c>
      <c r="F2824" s="185"/>
      <c r="G2824" s="185">
        <v>116</v>
      </c>
      <c r="H2824" s="185">
        <v>134</v>
      </c>
      <c r="I2824" s="185">
        <v>0</v>
      </c>
      <c r="J2824" s="185">
        <v>33</v>
      </c>
      <c r="K2824" s="185">
        <v>680</v>
      </c>
      <c r="L2824" s="185">
        <v>29.8</v>
      </c>
      <c r="M2824" s="186">
        <v>36.590000000000003</v>
      </c>
      <c r="N2824" s="187">
        <f>IF(Tabla2[[#This Row],[LECHE RETIRO DIA]]&lt;&gt;ISBLANK(Tabla2[[#This Row],[LECHE RETIRO DIA]]),SUM(Tabla2[[#This Row],[LECHE TANQUE DIA]:[LECHE RETIRO DIA]]),SUM(Tabla2[[#This Row],[LECHE TANQUE DIA]:[LECHE AUTOCONSUMO DIA]]))</f>
        <v>2249</v>
      </c>
      <c r="O2824" s="188">
        <f t="shared" si="618"/>
        <v>0.9515340151178302</v>
      </c>
      <c r="P2824" s="189">
        <f t="shared" si="619"/>
        <v>19.387931034482758</v>
      </c>
      <c r="Q2824" s="189">
        <f t="shared" si="620"/>
        <v>18.448275862068964</v>
      </c>
      <c r="R2824" s="189">
        <f t="shared" si="621"/>
        <v>3.0303030303030303</v>
      </c>
      <c r="S2824" s="189">
        <f t="shared" si="622"/>
        <v>3.3073529411764704</v>
      </c>
      <c r="T2824" s="189">
        <f t="shared" si="623"/>
        <v>5.8620689655172411</v>
      </c>
      <c r="U2824" s="189">
        <f t="shared" si="624"/>
        <v>75.469798657718115</v>
      </c>
      <c r="V2824" s="189">
        <f t="shared" si="625"/>
        <v>3.8926174496644292</v>
      </c>
      <c r="W2824" s="189">
        <f>IFERROR(H2824/M2824,Tabla2[[#This Row],[CARGA PRODUCCION (ANIMALES/HA)]])</f>
        <v>3.6622027876468977</v>
      </c>
      <c r="X2824" s="190">
        <f t="shared" si="614"/>
        <v>2024</v>
      </c>
      <c r="Y2824" s="190">
        <f t="shared" si="615"/>
        <v>4</v>
      </c>
      <c r="Z2824" s="190" t="e">
        <f t="shared" ca="1" si="616"/>
        <v>#NAME?</v>
      </c>
      <c r="AA2824" s="191">
        <f t="shared" si="617"/>
        <v>134</v>
      </c>
      <c r="AB2824" s="188">
        <f t="shared" si="626"/>
        <v>0.86567164179104472</v>
      </c>
      <c r="AC2824" s="192">
        <f t="shared" si="613"/>
        <v>0.13432835820895528</v>
      </c>
      <c r="AD2824" s="185"/>
    </row>
    <row r="2825" spans="1:30">
      <c r="A2825" s="184">
        <v>45396</v>
      </c>
      <c r="B2825" s="7" t="s">
        <v>85</v>
      </c>
      <c r="C2825" s="185">
        <v>2202</v>
      </c>
      <c r="D2825" s="185">
        <v>60</v>
      </c>
      <c r="E2825" s="185">
        <v>9</v>
      </c>
      <c r="F2825" s="185"/>
      <c r="G2825" s="185">
        <v>113</v>
      </c>
      <c r="H2825" s="185">
        <v>126</v>
      </c>
      <c r="I2825" s="185">
        <v>1</v>
      </c>
      <c r="J2825" s="185">
        <v>16</v>
      </c>
      <c r="K2825" s="185">
        <v>480</v>
      </c>
      <c r="L2825" s="185">
        <v>26.01</v>
      </c>
      <c r="M2825" s="186">
        <v>34.119999999999997</v>
      </c>
      <c r="N2825" s="187">
        <f>IF(Tabla2[[#This Row],[LECHE RETIRO DIA]]&lt;&gt;ISBLANK(Tabla2[[#This Row],[LECHE RETIRO DIA]]),SUM(Tabla2[[#This Row],[LECHE TANQUE DIA]:[LECHE RETIRO DIA]]),SUM(Tabla2[[#This Row],[LECHE TANQUE DIA]:[LECHE AUTOCONSUMO DIA]]))</f>
        <v>2271</v>
      </c>
      <c r="O2825" s="188">
        <f t="shared" si="618"/>
        <v>0.9696169088507266</v>
      </c>
      <c r="P2825" s="189">
        <f t="shared" si="619"/>
        <v>20.097345132743364</v>
      </c>
      <c r="Q2825" s="189">
        <f t="shared" si="620"/>
        <v>19.486725663716815</v>
      </c>
      <c r="R2825" s="189">
        <f t="shared" si="621"/>
        <v>3.75</v>
      </c>
      <c r="S2825" s="189">
        <f t="shared" si="622"/>
        <v>4.7312500000000002</v>
      </c>
      <c r="T2825" s="189">
        <f t="shared" si="623"/>
        <v>4.2477876106194694</v>
      </c>
      <c r="U2825" s="189">
        <f t="shared" si="624"/>
        <v>87.312572087658594</v>
      </c>
      <c r="V2825" s="189">
        <f t="shared" si="625"/>
        <v>4.3444828911956934</v>
      </c>
      <c r="W2825" s="189">
        <f>IFERROR(H2825/M2825,Tabla2[[#This Row],[CARGA PRODUCCION (ANIMALES/HA)]])</f>
        <v>3.6928487690504106</v>
      </c>
      <c r="X2825" s="190">
        <f t="shared" si="614"/>
        <v>2024</v>
      </c>
      <c r="Y2825" s="190">
        <f t="shared" si="615"/>
        <v>4</v>
      </c>
      <c r="Z2825" s="190" t="e">
        <f t="shared" ca="1" si="616"/>
        <v>#NAME?</v>
      </c>
      <c r="AA2825" s="191">
        <f t="shared" si="617"/>
        <v>126</v>
      </c>
      <c r="AB2825" s="188">
        <f t="shared" si="626"/>
        <v>0.89682539682539686</v>
      </c>
      <c r="AC2825" s="192">
        <f t="shared" si="613"/>
        <v>0.10317460317460314</v>
      </c>
      <c r="AD2825" s="185"/>
    </row>
    <row r="2826" spans="1:30">
      <c r="A2826" s="184">
        <v>45396</v>
      </c>
      <c r="B2826" s="7" t="s">
        <v>88</v>
      </c>
      <c r="C2826" s="185">
        <v>692</v>
      </c>
      <c r="D2826" s="185">
        <v>40</v>
      </c>
      <c r="E2826" s="185">
        <v>5</v>
      </c>
      <c r="F2826" s="185"/>
      <c r="G2826" s="185">
        <v>41</v>
      </c>
      <c r="H2826" s="185">
        <v>42</v>
      </c>
      <c r="I2826" s="185">
        <v>0</v>
      </c>
      <c r="J2826" s="185">
        <v>9</v>
      </c>
      <c r="K2826" s="185">
        <v>180</v>
      </c>
      <c r="L2826" s="185">
        <v>14</v>
      </c>
      <c r="M2826" s="186">
        <v>15</v>
      </c>
      <c r="N2826" s="187">
        <f>IF(Tabla2[[#This Row],[LECHE RETIRO DIA]]&lt;&gt;ISBLANK(Tabla2[[#This Row],[LECHE RETIRO DIA]]),SUM(Tabla2[[#This Row],[LECHE TANQUE DIA]:[LECHE RETIRO DIA]]),SUM(Tabla2[[#This Row],[LECHE TANQUE DIA]:[LECHE AUTOCONSUMO DIA]]))</f>
        <v>737</v>
      </c>
      <c r="O2826" s="188">
        <f t="shared" si="618"/>
        <v>0.93894165535956575</v>
      </c>
      <c r="P2826" s="189">
        <f t="shared" si="619"/>
        <v>17.975609756097562</v>
      </c>
      <c r="Q2826" s="189">
        <f t="shared" si="620"/>
        <v>16.878048780487806</v>
      </c>
      <c r="R2826" s="189">
        <f t="shared" si="621"/>
        <v>4.4444444444444446</v>
      </c>
      <c r="S2826" s="189">
        <f t="shared" si="622"/>
        <v>4.0944444444444441</v>
      </c>
      <c r="T2826" s="189">
        <f t="shared" si="623"/>
        <v>4.3902439024390247</v>
      </c>
      <c r="U2826" s="189">
        <f t="shared" si="624"/>
        <v>52.642857142857146</v>
      </c>
      <c r="V2826" s="189">
        <f t="shared" si="625"/>
        <v>2.9285714285714284</v>
      </c>
      <c r="W2826" s="189">
        <f>IFERROR(H2826/M2826,Tabla2[[#This Row],[CARGA PRODUCCION (ANIMALES/HA)]])</f>
        <v>2.8</v>
      </c>
      <c r="X2826" s="190">
        <f t="shared" si="614"/>
        <v>2024</v>
      </c>
      <c r="Y2826" s="190">
        <f t="shared" si="615"/>
        <v>4</v>
      </c>
      <c r="Z2826" s="190" t="e">
        <f t="shared" ca="1" si="616"/>
        <v>#NAME?</v>
      </c>
      <c r="AA2826" s="191">
        <f t="shared" si="617"/>
        <v>42</v>
      </c>
      <c r="AB2826" s="188">
        <f t="shared" si="626"/>
        <v>0.97619047619047616</v>
      </c>
      <c r="AC2826" s="192">
        <f t="shared" si="613"/>
        <v>2.3809523809523836E-2</v>
      </c>
      <c r="AD2826" s="185"/>
    </row>
    <row r="2827" spans="1:30">
      <c r="A2827" s="184">
        <v>45397</v>
      </c>
      <c r="B2827" s="7" t="s">
        <v>81</v>
      </c>
      <c r="C2827" s="185">
        <v>2255</v>
      </c>
      <c r="D2827" s="185">
        <v>80</v>
      </c>
      <c r="E2827" s="185">
        <v>9</v>
      </c>
      <c r="F2827" s="185"/>
      <c r="G2827" s="185">
        <v>97</v>
      </c>
      <c r="H2827" s="185">
        <v>97</v>
      </c>
      <c r="I2827" s="185">
        <v>0</v>
      </c>
      <c r="J2827" s="185">
        <v>22</v>
      </c>
      <c r="K2827" s="185">
        <v>600</v>
      </c>
      <c r="L2827" s="185">
        <v>23.4</v>
      </c>
      <c r="M2827" s="186">
        <v>31.01</v>
      </c>
      <c r="N2827" s="187">
        <f>IF(Tabla2[[#This Row],[LECHE RETIRO DIA]]&lt;&gt;ISBLANK(Tabla2[[#This Row],[LECHE RETIRO DIA]]),SUM(Tabla2[[#This Row],[LECHE TANQUE DIA]:[LECHE RETIRO DIA]]),SUM(Tabla2[[#This Row],[LECHE TANQUE DIA]:[LECHE AUTOCONSUMO DIA]]))</f>
        <v>2344</v>
      </c>
      <c r="O2827" s="188">
        <f t="shared" si="618"/>
        <v>0.96203071672354945</v>
      </c>
      <c r="P2827" s="189">
        <f t="shared" si="619"/>
        <v>24.164948453608247</v>
      </c>
      <c r="Q2827" s="189">
        <f t="shared" si="620"/>
        <v>23.24742268041237</v>
      </c>
      <c r="R2827" s="189">
        <f t="shared" si="621"/>
        <v>3.6363636363636362</v>
      </c>
      <c r="S2827" s="189">
        <f t="shared" si="622"/>
        <v>3.9066666666666667</v>
      </c>
      <c r="T2827" s="189">
        <f t="shared" si="623"/>
        <v>6.1855670103092786</v>
      </c>
      <c r="U2827" s="189">
        <f t="shared" si="624"/>
        <v>100.17094017094017</v>
      </c>
      <c r="V2827" s="189">
        <f t="shared" si="625"/>
        <v>4.1452991452991457</v>
      </c>
      <c r="W2827" s="189">
        <f>IFERROR(H2827/M2827,Tabla2[[#This Row],[CARGA PRODUCCION (ANIMALES/HA)]])</f>
        <v>3.1280232183166721</v>
      </c>
      <c r="X2827" s="190">
        <f t="shared" si="614"/>
        <v>2024</v>
      </c>
      <c r="Y2827" s="190">
        <f t="shared" si="615"/>
        <v>4</v>
      </c>
      <c r="Z2827" s="190" t="e">
        <f t="shared" ca="1" si="616"/>
        <v>#NAME?</v>
      </c>
      <c r="AA2827" s="191">
        <f t="shared" si="617"/>
        <v>97</v>
      </c>
      <c r="AB2827" s="188">
        <f t="shared" si="626"/>
        <v>1</v>
      </c>
      <c r="AC2827" s="192">
        <f t="shared" si="613"/>
        <v>0</v>
      </c>
      <c r="AD2827" s="185"/>
    </row>
    <row r="2828" spans="1:30">
      <c r="A2828" s="184">
        <v>45397</v>
      </c>
      <c r="B2828" s="7" t="s">
        <v>83</v>
      </c>
      <c r="C2828" s="185">
        <v>2168</v>
      </c>
      <c r="D2828" s="185">
        <v>100</v>
      </c>
      <c r="E2828" s="185">
        <v>9</v>
      </c>
      <c r="F2828" s="185"/>
      <c r="G2828" s="185">
        <v>116</v>
      </c>
      <c r="H2828" s="185">
        <v>134</v>
      </c>
      <c r="I2828" s="185">
        <v>0</v>
      </c>
      <c r="J2828" s="185">
        <v>33</v>
      </c>
      <c r="K2828" s="185">
        <v>680</v>
      </c>
      <c r="L2828" s="185">
        <v>29.8</v>
      </c>
      <c r="M2828" s="186">
        <v>36.590000000000003</v>
      </c>
      <c r="N2828" s="187">
        <f>IF(Tabla2[[#This Row],[LECHE RETIRO DIA]]&lt;&gt;ISBLANK(Tabla2[[#This Row],[LECHE RETIRO DIA]]),SUM(Tabla2[[#This Row],[LECHE TANQUE DIA]:[LECHE RETIRO DIA]]),SUM(Tabla2[[#This Row],[LECHE TANQUE DIA]:[LECHE AUTOCONSUMO DIA]]))</f>
        <v>2277</v>
      </c>
      <c r="O2828" s="188">
        <f t="shared" si="618"/>
        <v>0.95212999560825651</v>
      </c>
      <c r="P2828" s="189">
        <f t="shared" si="619"/>
        <v>19.629310344827587</v>
      </c>
      <c r="Q2828" s="189">
        <f t="shared" si="620"/>
        <v>18.689655172413794</v>
      </c>
      <c r="R2828" s="189">
        <f t="shared" si="621"/>
        <v>3.0303030303030303</v>
      </c>
      <c r="S2828" s="189">
        <f t="shared" si="622"/>
        <v>3.348529411764706</v>
      </c>
      <c r="T2828" s="189">
        <f t="shared" si="623"/>
        <v>5.8620689655172411</v>
      </c>
      <c r="U2828" s="189">
        <f t="shared" si="624"/>
        <v>76.409395973154361</v>
      </c>
      <c r="V2828" s="189">
        <f t="shared" si="625"/>
        <v>3.8926174496644292</v>
      </c>
      <c r="W2828" s="189">
        <f>IFERROR(H2828/M2828,Tabla2[[#This Row],[CARGA PRODUCCION (ANIMALES/HA)]])</f>
        <v>3.6622027876468977</v>
      </c>
      <c r="X2828" s="190">
        <f t="shared" si="614"/>
        <v>2024</v>
      </c>
      <c r="Y2828" s="190">
        <f t="shared" si="615"/>
        <v>4</v>
      </c>
      <c r="Z2828" s="190" t="e">
        <f t="shared" ca="1" si="616"/>
        <v>#NAME?</v>
      </c>
      <c r="AA2828" s="191">
        <f t="shared" si="617"/>
        <v>134</v>
      </c>
      <c r="AB2828" s="188">
        <f t="shared" si="626"/>
        <v>0.86567164179104472</v>
      </c>
      <c r="AC2828" s="192">
        <f t="shared" si="613"/>
        <v>0.13432835820895528</v>
      </c>
      <c r="AD2828" s="185"/>
    </row>
    <row r="2829" spans="1:30">
      <c r="A2829" s="184">
        <v>45397</v>
      </c>
      <c r="B2829" s="7" t="s">
        <v>85</v>
      </c>
      <c r="C2829" s="185">
        <v>2003</v>
      </c>
      <c r="D2829" s="185">
        <v>60</v>
      </c>
      <c r="E2829" s="185">
        <v>9</v>
      </c>
      <c r="F2829" s="185"/>
      <c r="G2829" s="185">
        <v>113</v>
      </c>
      <c r="H2829" s="185">
        <v>126</v>
      </c>
      <c r="I2829" s="185">
        <v>1</v>
      </c>
      <c r="J2829" s="185">
        <v>16</v>
      </c>
      <c r="K2829" s="185">
        <v>480</v>
      </c>
      <c r="L2829" s="185">
        <v>26.01</v>
      </c>
      <c r="M2829" s="186">
        <v>34.119999999999997</v>
      </c>
      <c r="N2829" s="187">
        <f>IF(Tabla2[[#This Row],[LECHE RETIRO DIA]]&lt;&gt;ISBLANK(Tabla2[[#This Row],[LECHE RETIRO DIA]]),SUM(Tabla2[[#This Row],[LECHE TANQUE DIA]:[LECHE RETIRO DIA]]),SUM(Tabla2[[#This Row],[LECHE TANQUE DIA]:[LECHE AUTOCONSUMO DIA]]))</f>
        <v>2072</v>
      </c>
      <c r="O2829" s="188">
        <f t="shared" si="618"/>
        <v>0.96669884169884168</v>
      </c>
      <c r="P2829" s="189">
        <f t="shared" si="619"/>
        <v>18.336283185840706</v>
      </c>
      <c r="Q2829" s="189">
        <f t="shared" si="620"/>
        <v>17.725663716814161</v>
      </c>
      <c r="R2829" s="189">
        <f t="shared" si="621"/>
        <v>3.75</v>
      </c>
      <c r="S2829" s="189">
        <f t="shared" si="622"/>
        <v>4.3166666666666664</v>
      </c>
      <c r="T2829" s="189">
        <f t="shared" si="623"/>
        <v>4.2477876106194694</v>
      </c>
      <c r="U2829" s="189">
        <f t="shared" si="624"/>
        <v>79.661668589004222</v>
      </c>
      <c r="V2829" s="189">
        <f t="shared" si="625"/>
        <v>4.3444828911956934</v>
      </c>
      <c r="W2829" s="189">
        <f>IFERROR(H2829/M2829,Tabla2[[#This Row],[CARGA PRODUCCION (ANIMALES/HA)]])</f>
        <v>3.6928487690504106</v>
      </c>
      <c r="X2829" s="190">
        <f t="shared" si="614"/>
        <v>2024</v>
      </c>
      <c r="Y2829" s="190">
        <f t="shared" si="615"/>
        <v>4</v>
      </c>
      <c r="Z2829" s="190" t="e">
        <f t="shared" ca="1" si="616"/>
        <v>#NAME?</v>
      </c>
      <c r="AA2829" s="191">
        <f t="shared" si="617"/>
        <v>126</v>
      </c>
      <c r="AB2829" s="188">
        <f t="shared" si="626"/>
        <v>0.89682539682539686</v>
      </c>
      <c r="AC2829" s="192">
        <f t="shared" si="613"/>
        <v>0.10317460317460314</v>
      </c>
      <c r="AD2829" s="185"/>
    </row>
    <row r="2830" spans="1:30">
      <c r="A2830" s="184">
        <v>45397</v>
      </c>
      <c r="B2830" s="7" t="s">
        <v>88</v>
      </c>
      <c r="C2830" s="185">
        <v>696</v>
      </c>
      <c r="D2830" s="185">
        <v>40</v>
      </c>
      <c r="E2830" s="185">
        <v>5</v>
      </c>
      <c r="F2830" s="185"/>
      <c r="G2830" s="185">
        <v>41</v>
      </c>
      <c r="H2830" s="185">
        <v>42</v>
      </c>
      <c r="I2830" s="185">
        <v>0</v>
      </c>
      <c r="J2830" s="185">
        <v>9</v>
      </c>
      <c r="K2830" s="185">
        <v>180</v>
      </c>
      <c r="L2830" s="185">
        <v>14</v>
      </c>
      <c r="M2830" s="186">
        <v>15</v>
      </c>
      <c r="N2830" s="187">
        <f>IF(Tabla2[[#This Row],[LECHE RETIRO DIA]]&lt;&gt;ISBLANK(Tabla2[[#This Row],[LECHE RETIRO DIA]]),SUM(Tabla2[[#This Row],[LECHE TANQUE DIA]:[LECHE RETIRO DIA]]),SUM(Tabla2[[#This Row],[LECHE TANQUE DIA]:[LECHE AUTOCONSUMO DIA]]))</f>
        <v>741</v>
      </c>
      <c r="O2830" s="188">
        <f t="shared" si="618"/>
        <v>0.93927125506072873</v>
      </c>
      <c r="P2830" s="189">
        <f t="shared" si="619"/>
        <v>18.073170731707318</v>
      </c>
      <c r="Q2830" s="189">
        <f t="shared" si="620"/>
        <v>16.975609756097562</v>
      </c>
      <c r="R2830" s="189">
        <f t="shared" si="621"/>
        <v>4.4444444444444446</v>
      </c>
      <c r="S2830" s="189">
        <f t="shared" si="622"/>
        <v>4.1166666666666663</v>
      </c>
      <c r="T2830" s="189">
        <f t="shared" si="623"/>
        <v>4.3902439024390247</v>
      </c>
      <c r="U2830" s="189">
        <f t="shared" si="624"/>
        <v>52.928571428571431</v>
      </c>
      <c r="V2830" s="189">
        <f t="shared" si="625"/>
        <v>2.9285714285714284</v>
      </c>
      <c r="W2830" s="189">
        <f>IFERROR(H2830/M2830,Tabla2[[#This Row],[CARGA PRODUCCION (ANIMALES/HA)]])</f>
        <v>2.8</v>
      </c>
      <c r="X2830" s="190">
        <f t="shared" si="614"/>
        <v>2024</v>
      </c>
      <c r="Y2830" s="190">
        <f t="shared" si="615"/>
        <v>4</v>
      </c>
      <c r="Z2830" s="190" t="e">
        <f t="shared" ca="1" si="616"/>
        <v>#NAME?</v>
      </c>
      <c r="AA2830" s="191">
        <f t="shared" si="617"/>
        <v>42</v>
      </c>
      <c r="AB2830" s="188">
        <f t="shared" si="626"/>
        <v>0.97619047619047616</v>
      </c>
      <c r="AC2830" s="192">
        <f t="shared" si="613"/>
        <v>2.3809523809523836E-2</v>
      </c>
      <c r="AD2830" s="185"/>
    </row>
    <row r="2831" spans="1:30">
      <c r="A2831" s="184">
        <v>45398</v>
      </c>
      <c r="B2831" s="7" t="s">
        <v>81</v>
      </c>
      <c r="C2831" s="185">
        <v>2260</v>
      </c>
      <c r="D2831" s="185">
        <v>80</v>
      </c>
      <c r="E2831" s="185">
        <v>9</v>
      </c>
      <c r="F2831" s="185"/>
      <c r="G2831" s="185">
        <v>97</v>
      </c>
      <c r="H2831" s="185">
        <v>97</v>
      </c>
      <c r="I2831" s="185">
        <v>0</v>
      </c>
      <c r="J2831" s="185">
        <v>22</v>
      </c>
      <c r="K2831" s="185">
        <v>600</v>
      </c>
      <c r="L2831" s="185">
        <v>23.4</v>
      </c>
      <c r="M2831" s="186">
        <v>31.01</v>
      </c>
      <c r="N2831" s="187">
        <f>IF(Tabla2[[#This Row],[LECHE RETIRO DIA]]&lt;&gt;ISBLANK(Tabla2[[#This Row],[LECHE RETIRO DIA]]),SUM(Tabla2[[#This Row],[LECHE TANQUE DIA]:[LECHE RETIRO DIA]]),SUM(Tabla2[[#This Row],[LECHE TANQUE DIA]:[LECHE AUTOCONSUMO DIA]]))</f>
        <v>2349</v>
      </c>
      <c r="O2831" s="188">
        <f t="shared" si="618"/>
        <v>0.96211153682418049</v>
      </c>
      <c r="P2831" s="189">
        <f t="shared" si="619"/>
        <v>24.216494845360824</v>
      </c>
      <c r="Q2831" s="189">
        <f t="shared" si="620"/>
        <v>23.298969072164947</v>
      </c>
      <c r="R2831" s="189">
        <f t="shared" si="621"/>
        <v>3.6363636363636362</v>
      </c>
      <c r="S2831" s="189">
        <f t="shared" si="622"/>
        <v>3.915</v>
      </c>
      <c r="T2831" s="189">
        <f t="shared" si="623"/>
        <v>6.1855670103092786</v>
      </c>
      <c r="U2831" s="189">
        <f t="shared" si="624"/>
        <v>100.38461538461539</v>
      </c>
      <c r="V2831" s="189">
        <f t="shared" si="625"/>
        <v>4.1452991452991457</v>
      </c>
      <c r="W2831" s="189">
        <f>IFERROR(H2831/M2831,Tabla2[[#This Row],[CARGA PRODUCCION (ANIMALES/HA)]])</f>
        <v>3.1280232183166721</v>
      </c>
      <c r="X2831" s="190">
        <f t="shared" si="614"/>
        <v>2024</v>
      </c>
      <c r="Y2831" s="190">
        <f t="shared" si="615"/>
        <v>4</v>
      </c>
      <c r="Z2831" s="190" t="e">
        <f t="shared" ca="1" si="616"/>
        <v>#NAME?</v>
      </c>
      <c r="AA2831" s="191">
        <f t="shared" si="617"/>
        <v>97</v>
      </c>
      <c r="AB2831" s="188">
        <f t="shared" si="626"/>
        <v>1</v>
      </c>
      <c r="AC2831" s="192">
        <f t="shared" si="613"/>
        <v>0</v>
      </c>
      <c r="AD2831" s="185"/>
    </row>
    <row r="2832" spans="1:30">
      <c r="A2832" s="184">
        <v>45398</v>
      </c>
      <c r="B2832" s="7" t="s">
        <v>83</v>
      </c>
      <c r="C2832" s="185">
        <v>2081</v>
      </c>
      <c r="D2832" s="185">
        <v>100</v>
      </c>
      <c r="E2832" s="185">
        <v>9</v>
      </c>
      <c r="F2832" s="185"/>
      <c r="G2832" s="185">
        <v>118</v>
      </c>
      <c r="H2832" s="185">
        <v>134</v>
      </c>
      <c r="I2832" s="185">
        <v>0</v>
      </c>
      <c r="J2832" s="185">
        <v>33</v>
      </c>
      <c r="K2832" s="185">
        <v>680</v>
      </c>
      <c r="L2832" s="185">
        <v>29.8</v>
      </c>
      <c r="M2832" s="186">
        <v>36.590000000000003</v>
      </c>
      <c r="N2832" s="187">
        <f>IF(Tabla2[[#This Row],[LECHE RETIRO DIA]]&lt;&gt;ISBLANK(Tabla2[[#This Row],[LECHE RETIRO DIA]]),SUM(Tabla2[[#This Row],[LECHE TANQUE DIA]:[LECHE RETIRO DIA]]),SUM(Tabla2[[#This Row],[LECHE TANQUE DIA]:[LECHE AUTOCONSUMO DIA]]))</f>
        <v>2190</v>
      </c>
      <c r="O2832" s="188">
        <f t="shared" si="618"/>
        <v>0.95022831050228307</v>
      </c>
      <c r="P2832" s="189">
        <f t="shared" si="619"/>
        <v>18.559322033898304</v>
      </c>
      <c r="Q2832" s="189">
        <f t="shared" si="620"/>
        <v>17.635593220338983</v>
      </c>
      <c r="R2832" s="189">
        <f t="shared" si="621"/>
        <v>3.0303030303030303</v>
      </c>
      <c r="S2832" s="189">
        <f t="shared" si="622"/>
        <v>3.2205882352941178</v>
      </c>
      <c r="T2832" s="189">
        <f t="shared" si="623"/>
        <v>5.7627118644067794</v>
      </c>
      <c r="U2832" s="189">
        <f t="shared" si="624"/>
        <v>73.489932885906043</v>
      </c>
      <c r="V2832" s="189">
        <f t="shared" si="625"/>
        <v>3.9597315436241609</v>
      </c>
      <c r="W2832" s="189">
        <f>IFERROR(H2832/M2832,Tabla2[[#This Row],[CARGA PRODUCCION (ANIMALES/HA)]])</f>
        <v>3.6622027876468977</v>
      </c>
      <c r="X2832" s="190">
        <f t="shared" si="614"/>
        <v>2024</v>
      </c>
      <c r="Y2832" s="190">
        <f t="shared" si="615"/>
        <v>4</v>
      </c>
      <c r="Z2832" s="190" t="e">
        <f t="shared" ca="1" si="616"/>
        <v>#NAME?</v>
      </c>
      <c r="AA2832" s="191">
        <f t="shared" si="617"/>
        <v>134</v>
      </c>
      <c r="AB2832" s="188">
        <f t="shared" si="626"/>
        <v>0.88059701492537312</v>
      </c>
      <c r="AC2832" s="192">
        <f t="shared" si="613"/>
        <v>0.11940298507462688</v>
      </c>
      <c r="AD2832" s="185"/>
    </row>
    <row r="2833" spans="1:30">
      <c r="A2833" s="184">
        <v>45398</v>
      </c>
      <c r="B2833" s="7" t="s">
        <v>85</v>
      </c>
      <c r="C2833" s="185">
        <v>2251</v>
      </c>
      <c r="D2833" s="185">
        <v>60</v>
      </c>
      <c r="E2833" s="185">
        <v>9</v>
      </c>
      <c r="F2833" s="185"/>
      <c r="G2833" s="185">
        <v>113</v>
      </c>
      <c r="H2833" s="185">
        <v>126</v>
      </c>
      <c r="I2833" s="185">
        <v>1</v>
      </c>
      <c r="J2833" s="185">
        <v>16</v>
      </c>
      <c r="K2833" s="185">
        <v>480</v>
      </c>
      <c r="L2833" s="185">
        <v>26.01</v>
      </c>
      <c r="M2833" s="186">
        <v>34.119999999999997</v>
      </c>
      <c r="N2833" s="187">
        <f>IF(Tabla2[[#This Row],[LECHE RETIRO DIA]]&lt;&gt;ISBLANK(Tabla2[[#This Row],[LECHE RETIRO DIA]]),SUM(Tabla2[[#This Row],[LECHE TANQUE DIA]:[LECHE RETIRO DIA]]),SUM(Tabla2[[#This Row],[LECHE TANQUE DIA]:[LECHE AUTOCONSUMO DIA]]))</f>
        <v>2320</v>
      </c>
      <c r="O2833" s="188">
        <f t="shared" si="618"/>
        <v>0.97025862068965518</v>
      </c>
      <c r="P2833" s="189">
        <f t="shared" si="619"/>
        <v>20.530973451327434</v>
      </c>
      <c r="Q2833" s="189">
        <f t="shared" si="620"/>
        <v>19.920353982300885</v>
      </c>
      <c r="R2833" s="189">
        <f t="shared" si="621"/>
        <v>3.75</v>
      </c>
      <c r="S2833" s="189">
        <f t="shared" si="622"/>
        <v>4.833333333333333</v>
      </c>
      <c r="T2833" s="189">
        <f t="shared" si="623"/>
        <v>4.2477876106194694</v>
      </c>
      <c r="U2833" s="189">
        <f t="shared" si="624"/>
        <v>89.196462898885045</v>
      </c>
      <c r="V2833" s="189">
        <f t="shared" si="625"/>
        <v>4.3444828911956934</v>
      </c>
      <c r="W2833" s="189">
        <f>IFERROR(H2833/M2833,Tabla2[[#This Row],[CARGA PRODUCCION (ANIMALES/HA)]])</f>
        <v>3.6928487690504106</v>
      </c>
      <c r="X2833" s="190">
        <f t="shared" si="614"/>
        <v>2024</v>
      </c>
      <c r="Y2833" s="190">
        <f t="shared" si="615"/>
        <v>4</v>
      </c>
      <c r="Z2833" s="190" t="e">
        <f t="shared" ca="1" si="616"/>
        <v>#NAME?</v>
      </c>
      <c r="AA2833" s="191">
        <f t="shared" si="617"/>
        <v>126</v>
      </c>
      <c r="AB2833" s="188">
        <f t="shared" si="626"/>
        <v>0.89682539682539686</v>
      </c>
      <c r="AC2833" s="192">
        <f t="shared" si="613"/>
        <v>0.10317460317460314</v>
      </c>
      <c r="AD2833" s="185"/>
    </row>
    <row r="2834" spans="1:30">
      <c r="A2834" s="184">
        <v>45398</v>
      </c>
      <c r="B2834" s="7" t="s">
        <v>88</v>
      </c>
      <c r="C2834" s="185">
        <v>683</v>
      </c>
      <c r="D2834" s="185">
        <v>40</v>
      </c>
      <c r="E2834" s="185">
        <v>5</v>
      </c>
      <c r="F2834" s="185"/>
      <c r="G2834" s="185">
        <v>41</v>
      </c>
      <c r="H2834" s="185">
        <v>42</v>
      </c>
      <c r="I2834" s="185">
        <v>0</v>
      </c>
      <c r="J2834" s="185">
        <v>9</v>
      </c>
      <c r="K2834" s="185">
        <v>180</v>
      </c>
      <c r="L2834" s="185">
        <v>14</v>
      </c>
      <c r="M2834" s="186">
        <v>15</v>
      </c>
      <c r="N2834" s="187">
        <f>IF(Tabla2[[#This Row],[LECHE RETIRO DIA]]&lt;&gt;ISBLANK(Tabla2[[#This Row],[LECHE RETIRO DIA]]),SUM(Tabla2[[#This Row],[LECHE TANQUE DIA]:[LECHE RETIRO DIA]]),SUM(Tabla2[[#This Row],[LECHE TANQUE DIA]:[LECHE AUTOCONSUMO DIA]]))</f>
        <v>728</v>
      </c>
      <c r="O2834" s="188">
        <f t="shared" si="618"/>
        <v>0.93818681318681318</v>
      </c>
      <c r="P2834" s="189">
        <f t="shared" si="619"/>
        <v>17.756097560975611</v>
      </c>
      <c r="Q2834" s="189">
        <f t="shared" si="620"/>
        <v>16.658536585365855</v>
      </c>
      <c r="R2834" s="189">
        <f t="shared" si="621"/>
        <v>4.4444444444444446</v>
      </c>
      <c r="S2834" s="189">
        <f t="shared" si="622"/>
        <v>4.0444444444444443</v>
      </c>
      <c r="T2834" s="189">
        <f t="shared" si="623"/>
        <v>4.3902439024390247</v>
      </c>
      <c r="U2834" s="189">
        <f t="shared" si="624"/>
        <v>52</v>
      </c>
      <c r="V2834" s="189">
        <f t="shared" si="625"/>
        <v>2.9285714285714284</v>
      </c>
      <c r="W2834" s="189">
        <f>IFERROR(H2834/M2834,Tabla2[[#This Row],[CARGA PRODUCCION (ANIMALES/HA)]])</f>
        <v>2.8</v>
      </c>
      <c r="X2834" s="190">
        <f t="shared" si="614"/>
        <v>2024</v>
      </c>
      <c r="Y2834" s="190">
        <f t="shared" si="615"/>
        <v>4</v>
      </c>
      <c r="Z2834" s="190" t="e">
        <f t="shared" ca="1" si="616"/>
        <v>#NAME?</v>
      </c>
      <c r="AA2834" s="191">
        <f t="shared" si="617"/>
        <v>42</v>
      </c>
      <c r="AB2834" s="188">
        <f t="shared" si="626"/>
        <v>0.97619047619047616</v>
      </c>
      <c r="AC2834" s="192">
        <f t="shared" si="613"/>
        <v>2.3809523809523836E-2</v>
      </c>
      <c r="AD2834" s="185"/>
    </row>
    <row r="2835" spans="1:30">
      <c r="A2835" s="184">
        <v>45399</v>
      </c>
      <c r="B2835" s="7" t="s">
        <v>81</v>
      </c>
      <c r="C2835" s="185">
        <v>2330</v>
      </c>
      <c r="D2835" s="185">
        <v>80</v>
      </c>
      <c r="E2835" s="185">
        <v>9</v>
      </c>
      <c r="F2835" s="185"/>
      <c r="G2835" s="185">
        <v>97</v>
      </c>
      <c r="H2835" s="185">
        <v>97</v>
      </c>
      <c r="I2835" s="185">
        <v>0</v>
      </c>
      <c r="J2835" s="185">
        <v>9</v>
      </c>
      <c r="K2835" s="185">
        <v>600</v>
      </c>
      <c r="L2835" s="185">
        <v>23.4</v>
      </c>
      <c r="M2835" s="186">
        <v>31.01</v>
      </c>
      <c r="N2835" s="187">
        <f>IF(Tabla2[[#This Row],[LECHE RETIRO DIA]]&lt;&gt;ISBLANK(Tabla2[[#This Row],[LECHE RETIRO DIA]]),SUM(Tabla2[[#This Row],[LECHE TANQUE DIA]:[LECHE RETIRO DIA]]),SUM(Tabla2[[#This Row],[LECHE TANQUE DIA]:[LECHE AUTOCONSUMO DIA]]))</f>
        <v>2419</v>
      </c>
      <c r="O2835" s="188">
        <f t="shared" si="618"/>
        <v>0.96320793716411746</v>
      </c>
      <c r="P2835" s="189">
        <f t="shared" si="619"/>
        <v>24.938144329896907</v>
      </c>
      <c r="Q2835" s="189">
        <f t="shared" si="620"/>
        <v>24.020618556701031</v>
      </c>
      <c r="R2835" s="189">
        <f t="shared" si="621"/>
        <v>8.8888888888888893</v>
      </c>
      <c r="S2835" s="189">
        <f t="shared" si="622"/>
        <v>4.0316666666666663</v>
      </c>
      <c r="T2835" s="189">
        <f t="shared" si="623"/>
        <v>6.1855670103092786</v>
      </c>
      <c r="U2835" s="189">
        <f t="shared" si="624"/>
        <v>103.37606837606839</v>
      </c>
      <c r="V2835" s="189">
        <f t="shared" si="625"/>
        <v>4.1452991452991457</v>
      </c>
      <c r="W2835" s="189">
        <f>IFERROR(H2835/M2835,Tabla2[[#This Row],[CARGA PRODUCCION (ANIMALES/HA)]])</f>
        <v>3.1280232183166721</v>
      </c>
      <c r="X2835" s="190">
        <f t="shared" si="614"/>
        <v>2024</v>
      </c>
      <c r="Y2835" s="190">
        <f t="shared" si="615"/>
        <v>4</v>
      </c>
      <c r="Z2835" s="190" t="e">
        <f t="shared" ca="1" si="616"/>
        <v>#NAME?</v>
      </c>
      <c r="AA2835" s="191">
        <f t="shared" si="617"/>
        <v>97</v>
      </c>
      <c r="AB2835" s="188">
        <f t="shared" si="626"/>
        <v>1</v>
      </c>
      <c r="AC2835" s="192">
        <f t="shared" si="613"/>
        <v>0</v>
      </c>
      <c r="AD2835" s="185"/>
    </row>
    <row r="2836" spans="1:30">
      <c r="A2836" s="184">
        <v>45399</v>
      </c>
      <c r="B2836" s="7" t="s">
        <v>83</v>
      </c>
      <c r="C2836" s="185">
        <v>2289</v>
      </c>
      <c r="D2836" s="185">
        <v>100</v>
      </c>
      <c r="E2836" s="185">
        <v>9</v>
      </c>
      <c r="F2836" s="185"/>
      <c r="G2836" s="185">
        <v>119</v>
      </c>
      <c r="H2836" s="185">
        <v>134</v>
      </c>
      <c r="I2836" s="185">
        <v>0</v>
      </c>
      <c r="J2836" s="185">
        <v>33</v>
      </c>
      <c r="K2836" s="185">
        <v>680</v>
      </c>
      <c r="L2836" s="185">
        <v>29.8</v>
      </c>
      <c r="M2836" s="186">
        <v>36.590000000000003</v>
      </c>
      <c r="N2836" s="187">
        <f>IF(Tabla2[[#This Row],[LECHE RETIRO DIA]]&lt;&gt;ISBLANK(Tabla2[[#This Row],[LECHE RETIRO DIA]]),SUM(Tabla2[[#This Row],[LECHE TANQUE DIA]:[LECHE RETIRO DIA]]),SUM(Tabla2[[#This Row],[LECHE TANQUE DIA]:[LECHE AUTOCONSUMO DIA]]))</f>
        <v>2398</v>
      </c>
      <c r="O2836" s="188">
        <f t="shared" si="618"/>
        <v>0.95454545454545459</v>
      </c>
      <c r="P2836" s="189">
        <f t="shared" si="619"/>
        <v>20.15126050420168</v>
      </c>
      <c r="Q2836" s="189">
        <f t="shared" si="620"/>
        <v>19.235294117647058</v>
      </c>
      <c r="R2836" s="189">
        <f t="shared" si="621"/>
        <v>3.0303030303030303</v>
      </c>
      <c r="S2836" s="189">
        <f t="shared" si="622"/>
        <v>3.526470588235294</v>
      </c>
      <c r="T2836" s="189">
        <f t="shared" si="623"/>
        <v>5.7142857142857144</v>
      </c>
      <c r="U2836" s="189">
        <f t="shared" si="624"/>
        <v>80.469798657718115</v>
      </c>
      <c r="V2836" s="189">
        <f t="shared" si="625"/>
        <v>3.9932885906040267</v>
      </c>
      <c r="W2836" s="189">
        <f>IFERROR(H2836/M2836,Tabla2[[#This Row],[CARGA PRODUCCION (ANIMALES/HA)]])</f>
        <v>3.6622027876468977</v>
      </c>
      <c r="X2836" s="190">
        <f t="shared" si="614"/>
        <v>2024</v>
      </c>
      <c r="Y2836" s="190">
        <f t="shared" si="615"/>
        <v>4</v>
      </c>
      <c r="Z2836" s="190" t="e">
        <f t="shared" ca="1" si="616"/>
        <v>#NAME?</v>
      </c>
      <c r="AA2836" s="191">
        <f t="shared" si="617"/>
        <v>134</v>
      </c>
      <c r="AB2836" s="188">
        <f t="shared" si="626"/>
        <v>0.88805970149253732</v>
      </c>
      <c r="AC2836" s="192">
        <f t="shared" si="613"/>
        <v>0.11194029850746268</v>
      </c>
      <c r="AD2836" s="185"/>
    </row>
    <row r="2837" spans="1:30">
      <c r="A2837" s="184">
        <v>45399</v>
      </c>
      <c r="B2837" s="7" t="s">
        <v>85</v>
      </c>
      <c r="C2837" s="185">
        <v>2230</v>
      </c>
      <c r="D2837" s="185">
        <v>60</v>
      </c>
      <c r="E2837" s="185">
        <v>9</v>
      </c>
      <c r="F2837" s="185"/>
      <c r="G2837" s="185">
        <v>113</v>
      </c>
      <c r="H2837" s="185">
        <v>126</v>
      </c>
      <c r="I2837" s="185">
        <v>1</v>
      </c>
      <c r="J2837" s="185">
        <v>16</v>
      </c>
      <c r="K2837" s="185">
        <v>480</v>
      </c>
      <c r="L2837" s="185">
        <v>26.01</v>
      </c>
      <c r="M2837" s="186">
        <v>34.119999999999997</v>
      </c>
      <c r="N2837" s="187">
        <f>IF(Tabla2[[#This Row],[LECHE RETIRO DIA]]&lt;&gt;ISBLANK(Tabla2[[#This Row],[LECHE RETIRO DIA]]),SUM(Tabla2[[#This Row],[LECHE TANQUE DIA]:[LECHE RETIRO DIA]]),SUM(Tabla2[[#This Row],[LECHE TANQUE DIA]:[LECHE AUTOCONSUMO DIA]]))</f>
        <v>2299</v>
      </c>
      <c r="O2837" s="188">
        <f t="shared" si="618"/>
        <v>0.96998695084819486</v>
      </c>
      <c r="P2837" s="189">
        <f t="shared" si="619"/>
        <v>20.345132743362832</v>
      </c>
      <c r="Q2837" s="189">
        <f t="shared" si="620"/>
        <v>19.734513274336283</v>
      </c>
      <c r="R2837" s="189">
        <f t="shared" si="621"/>
        <v>3.75</v>
      </c>
      <c r="S2837" s="189">
        <f t="shared" si="622"/>
        <v>4.7895833333333337</v>
      </c>
      <c r="T2837" s="189">
        <f t="shared" si="623"/>
        <v>4.2477876106194694</v>
      </c>
      <c r="U2837" s="189">
        <f t="shared" si="624"/>
        <v>88.389081122645138</v>
      </c>
      <c r="V2837" s="189">
        <f t="shared" si="625"/>
        <v>4.3444828911956934</v>
      </c>
      <c r="W2837" s="189">
        <f>IFERROR(H2837/M2837,Tabla2[[#This Row],[CARGA PRODUCCION (ANIMALES/HA)]])</f>
        <v>3.6928487690504106</v>
      </c>
      <c r="X2837" s="190">
        <f t="shared" si="614"/>
        <v>2024</v>
      </c>
      <c r="Y2837" s="190">
        <f t="shared" si="615"/>
        <v>4</v>
      </c>
      <c r="Z2837" s="190" t="e">
        <f t="shared" ca="1" si="616"/>
        <v>#NAME?</v>
      </c>
      <c r="AA2837" s="191">
        <f t="shared" si="617"/>
        <v>126</v>
      </c>
      <c r="AB2837" s="188">
        <f t="shared" si="626"/>
        <v>0.89682539682539686</v>
      </c>
      <c r="AC2837" s="192">
        <f t="shared" si="613"/>
        <v>0.10317460317460314</v>
      </c>
      <c r="AD2837" s="185"/>
    </row>
    <row r="2838" spans="1:30">
      <c r="A2838" s="184">
        <v>45399</v>
      </c>
      <c r="B2838" s="7" t="s">
        <v>88</v>
      </c>
      <c r="C2838" s="185">
        <v>660</v>
      </c>
      <c r="D2838" s="185">
        <v>40</v>
      </c>
      <c r="E2838" s="185">
        <v>5</v>
      </c>
      <c r="F2838" s="185"/>
      <c r="G2838" s="185">
        <v>41</v>
      </c>
      <c r="H2838" s="185">
        <v>42</v>
      </c>
      <c r="I2838" s="185">
        <v>0</v>
      </c>
      <c r="J2838" s="185">
        <v>9</v>
      </c>
      <c r="K2838" s="185">
        <v>180</v>
      </c>
      <c r="L2838" s="185">
        <v>14</v>
      </c>
      <c r="M2838" s="186">
        <v>15</v>
      </c>
      <c r="N2838" s="187">
        <f>IF(Tabla2[[#This Row],[LECHE RETIRO DIA]]&lt;&gt;ISBLANK(Tabla2[[#This Row],[LECHE RETIRO DIA]]),SUM(Tabla2[[#This Row],[LECHE TANQUE DIA]:[LECHE RETIRO DIA]]),SUM(Tabla2[[#This Row],[LECHE TANQUE DIA]:[LECHE AUTOCONSUMO DIA]]))</f>
        <v>705</v>
      </c>
      <c r="O2838" s="188">
        <f t="shared" si="618"/>
        <v>0.93617021276595747</v>
      </c>
      <c r="P2838" s="189">
        <f t="shared" si="619"/>
        <v>17.195121951219512</v>
      </c>
      <c r="Q2838" s="189">
        <f t="shared" si="620"/>
        <v>16.097560975609756</v>
      </c>
      <c r="R2838" s="189">
        <f t="shared" si="621"/>
        <v>4.4444444444444446</v>
      </c>
      <c r="S2838" s="189">
        <f t="shared" si="622"/>
        <v>3.9166666666666665</v>
      </c>
      <c r="T2838" s="189">
        <f t="shared" si="623"/>
        <v>4.3902439024390247</v>
      </c>
      <c r="U2838" s="189">
        <f t="shared" si="624"/>
        <v>50.357142857142854</v>
      </c>
      <c r="V2838" s="189">
        <f t="shared" si="625"/>
        <v>2.9285714285714284</v>
      </c>
      <c r="W2838" s="189">
        <f>IFERROR(H2838/M2838,Tabla2[[#This Row],[CARGA PRODUCCION (ANIMALES/HA)]])</f>
        <v>2.8</v>
      </c>
      <c r="X2838" s="190">
        <f t="shared" si="614"/>
        <v>2024</v>
      </c>
      <c r="Y2838" s="190">
        <f t="shared" si="615"/>
        <v>4</v>
      </c>
      <c r="Z2838" s="190" t="e">
        <f t="shared" ca="1" si="616"/>
        <v>#NAME?</v>
      </c>
      <c r="AA2838" s="191">
        <f t="shared" si="617"/>
        <v>42</v>
      </c>
      <c r="AB2838" s="188">
        <f t="shared" si="626"/>
        <v>0.97619047619047616</v>
      </c>
      <c r="AC2838" s="192">
        <f t="shared" ref="AC2838:AC2901" si="627">IFERROR(1-AB2838,"")</f>
        <v>2.3809523809523836E-2</v>
      </c>
      <c r="AD2838" s="185"/>
    </row>
    <row r="2839" spans="1:30">
      <c r="A2839" s="184">
        <v>45400</v>
      </c>
      <c r="B2839" s="7" t="s">
        <v>81</v>
      </c>
      <c r="C2839" s="185">
        <v>2326</v>
      </c>
      <c r="D2839" s="185">
        <v>80</v>
      </c>
      <c r="E2839" s="185">
        <v>9</v>
      </c>
      <c r="F2839" s="185"/>
      <c r="G2839" s="185">
        <v>97</v>
      </c>
      <c r="H2839" s="185">
        <v>97</v>
      </c>
      <c r="I2839" s="185">
        <v>0</v>
      </c>
      <c r="J2839" s="185">
        <v>9</v>
      </c>
      <c r="K2839" s="185">
        <v>600</v>
      </c>
      <c r="L2839" s="185">
        <v>23.4</v>
      </c>
      <c r="M2839" s="186">
        <v>31.01</v>
      </c>
      <c r="N2839" s="187">
        <f>IF(Tabla2[[#This Row],[LECHE RETIRO DIA]]&lt;&gt;ISBLANK(Tabla2[[#This Row],[LECHE RETIRO DIA]]),SUM(Tabla2[[#This Row],[LECHE TANQUE DIA]:[LECHE RETIRO DIA]]),SUM(Tabla2[[#This Row],[LECHE TANQUE DIA]:[LECHE AUTOCONSUMO DIA]]))</f>
        <v>2415</v>
      </c>
      <c r="O2839" s="188">
        <f t="shared" si="618"/>
        <v>0.96314699792960667</v>
      </c>
      <c r="P2839" s="189">
        <f t="shared" si="619"/>
        <v>24.896907216494846</v>
      </c>
      <c r="Q2839" s="189">
        <f t="shared" si="620"/>
        <v>23.979381443298969</v>
      </c>
      <c r="R2839" s="189">
        <f t="shared" si="621"/>
        <v>8.8888888888888893</v>
      </c>
      <c r="S2839" s="189">
        <f t="shared" si="622"/>
        <v>4.0250000000000004</v>
      </c>
      <c r="T2839" s="189">
        <f t="shared" si="623"/>
        <v>6.1855670103092786</v>
      </c>
      <c r="U2839" s="189">
        <f t="shared" si="624"/>
        <v>103.2051282051282</v>
      </c>
      <c r="V2839" s="189">
        <f t="shared" si="625"/>
        <v>4.1452991452991457</v>
      </c>
      <c r="W2839" s="189">
        <f>IFERROR(H2839/M2839,Tabla2[[#This Row],[CARGA PRODUCCION (ANIMALES/HA)]])</f>
        <v>3.1280232183166721</v>
      </c>
      <c r="X2839" s="190">
        <f t="shared" si="614"/>
        <v>2024</v>
      </c>
      <c r="Y2839" s="190">
        <f t="shared" si="615"/>
        <v>4</v>
      </c>
      <c r="Z2839" s="190" t="e">
        <f t="shared" ca="1" si="616"/>
        <v>#NAME?</v>
      </c>
      <c r="AA2839" s="191">
        <f t="shared" si="617"/>
        <v>97</v>
      </c>
      <c r="AB2839" s="188">
        <f t="shared" si="626"/>
        <v>1</v>
      </c>
      <c r="AC2839" s="192">
        <f t="shared" si="627"/>
        <v>0</v>
      </c>
      <c r="AD2839" s="185"/>
    </row>
    <row r="2840" spans="1:30">
      <c r="A2840" s="6">
        <v>45400</v>
      </c>
      <c r="B2840" s="7" t="s">
        <v>83</v>
      </c>
      <c r="C2840" s="185">
        <v>2048</v>
      </c>
      <c r="D2840" s="185">
        <v>100</v>
      </c>
      <c r="E2840" s="185">
        <v>9</v>
      </c>
      <c r="F2840" s="185"/>
      <c r="G2840" s="185">
        <v>110</v>
      </c>
      <c r="H2840" s="185">
        <v>124</v>
      </c>
      <c r="I2840" s="185">
        <v>0</v>
      </c>
      <c r="J2840" s="185">
        <v>33</v>
      </c>
      <c r="K2840" s="185">
        <v>680</v>
      </c>
      <c r="L2840" s="185">
        <v>29.8</v>
      </c>
      <c r="M2840" s="186">
        <v>36.590000000000003</v>
      </c>
      <c r="N2840" s="187">
        <f>IF(Tabla2[[#This Row],[LECHE RETIRO DIA]]&lt;&gt;ISBLANK(Tabla2[[#This Row],[LECHE RETIRO DIA]]),SUM(Tabla2[[#This Row],[LECHE TANQUE DIA]:[LECHE RETIRO DIA]]),SUM(Tabla2[[#This Row],[LECHE TANQUE DIA]:[LECHE AUTOCONSUMO DIA]]))</f>
        <v>2157</v>
      </c>
      <c r="O2840" s="188">
        <f t="shared" si="618"/>
        <v>0.94946685210941117</v>
      </c>
      <c r="P2840" s="189">
        <f t="shared" si="619"/>
        <v>19.609090909090909</v>
      </c>
      <c r="Q2840" s="189">
        <f t="shared" si="620"/>
        <v>18.618181818181817</v>
      </c>
      <c r="R2840" s="189">
        <f t="shared" si="621"/>
        <v>3.0303030303030303</v>
      </c>
      <c r="S2840" s="189">
        <f t="shared" si="622"/>
        <v>3.1720588235294116</v>
      </c>
      <c r="T2840" s="189">
        <f t="shared" si="623"/>
        <v>6.1818181818181817</v>
      </c>
      <c r="U2840" s="189">
        <f t="shared" si="624"/>
        <v>72.382550335570471</v>
      </c>
      <c r="V2840" s="189">
        <f t="shared" si="625"/>
        <v>3.6912751677852347</v>
      </c>
      <c r="W2840" s="189">
        <f>IFERROR(H2840/M2840,Tabla2[[#This Row],[CARGA PRODUCCION (ANIMALES/HA)]])</f>
        <v>3.3889040721508605</v>
      </c>
      <c r="X2840" s="190">
        <f t="shared" si="614"/>
        <v>2024</v>
      </c>
      <c r="Y2840" s="190">
        <f t="shared" si="615"/>
        <v>4</v>
      </c>
      <c r="Z2840" s="190" t="e">
        <f t="shared" ca="1" si="616"/>
        <v>#NAME?</v>
      </c>
      <c r="AA2840" s="191">
        <f t="shared" si="617"/>
        <v>124</v>
      </c>
      <c r="AB2840" s="188">
        <f t="shared" si="626"/>
        <v>0.88709677419354838</v>
      </c>
      <c r="AC2840" s="192">
        <f t="shared" si="627"/>
        <v>0.11290322580645162</v>
      </c>
      <c r="AD2840" s="185"/>
    </row>
    <row r="2841" spans="1:30">
      <c r="A2841" s="184">
        <v>45400</v>
      </c>
      <c r="B2841" s="7" t="s">
        <v>85</v>
      </c>
      <c r="C2841" s="185">
        <v>2263</v>
      </c>
      <c r="D2841" s="185">
        <v>60</v>
      </c>
      <c r="E2841" s="185">
        <v>9</v>
      </c>
      <c r="F2841" s="185"/>
      <c r="G2841" s="185">
        <v>113</v>
      </c>
      <c r="H2841" s="185">
        <v>126</v>
      </c>
      <c r="I2841" s="185">
        <v>1</v>
      </c>
      <c r="J2841" s="185">
        <v>16</v>
      </c>
      <c r="K2841" s="185">
        <v>480</v>
      </c>
      <c r="L2841" s="185">
        <v>26.01</v>
      </c>
      <c r="M2841" s="186">
        <v>34.119999999999997</v>
      </c>
      <c r="N2841" s="187">
        <f>IF(Tabla2[[#This Row],[LECHE RETIRO DIA]]&lt;&gt;ISBLANK(Tabla2[[#This Row],[LECHE RETIRO DIA]]),SUM(Tabla2[[#This Row],[LECHE TANQUE DIA]:[LECHE RETIRO DIA]]),SUM(Tabla2[[#This Row],[LECHE TANQUE DIA]:[LECHE AUTOCONSUMO DIA]]))</f>
        <v>2332</v>
      </c>
      <c r="O2841" s="188">
        <f t="shared" si="618"/>
        <v>0.97041166380789023</v>
      </c>
      <c r="P2841" s="189">
        <f t="shared" si="619"/>
        <v>20.63716814159292</v>
      </c>
      <c r="Q2841" s="189">
        <f t="shared" si="620"/>
        <v>20.026548672566371</v>
      </c>
      <c r="R2841" s="189">
        <f t="shared" si="621"/>
        <v>3.75</v>
      </c>
      <c r="S2841" s="189">
        <f t="shared" si="622"/>
        <v>4.8583333333333334</v>
      </c>
      <c r="T2841" s="189">
        <f t="shared" si="623"/>
        <v>4.2477876106194694</v>
      </c>
      <c r="U2841" s="189">
        <f t="shared" si="624"/>
        <v>89.65782391387927</v>
      </c>
      <c r="V2841" s="189">
        <f t="shared" si="625"/>
        <v>4.3444828911956934</v>
      </c>
      <c r="W2841" s="189">
        <f>IFERROR(H2841/M2841,Tabla2[[#This Row],[CARGA PRODUCCION (ANIMALES/HA)]])</f>
        <v>3.6928487690504106</v>
      </c>
      <c r="X2841" s="190">
        <f t="shared" si="614"/>
        <v>2024</v>
      </c>
      <c r="Y2841" s="190">
        <f t="shared" si="615"/>
        <v>4</v>
      </c>
      <c r="Z2841" s="190" t="e">
        <f t="shared" ca="1" si="616"/>
        <v>#NAME?</v>
      </c>
      <c r="AA2841" s="191">
        <f t="shared" si="617"/>
        <v>126</v>
      </c>
      <c r="AB2841" s="188">
        <f t="shared" si="626"/>
        <v>0.89682539682539686</v>
      </c>
      <c r="AC2841" s="192">
        <f t="shared" si="627"/>
        <v>0.10317460317460314</v>
      </c>
      <c r="AD2841" s="185"/>
    </row>
    <row r="2842" spans="1:30">
      <c r="A2842" s="6">
        <v>45400</v>
      </c>
      <c r="B2842" s="7" t="s">
        <v>88</v>
      </c>
      <c r="C2842" s="185">
        <v>694</v>
      </c>
      <c r="D2842" s="185">
        <v>40</v>
      </c>
      <c r="E2842" s="185">
        <v>5</v>
      </c>
      <c r="F2842" s="185"/>
      <c r="G2842" s="185">
        <v>41</v>
      </c>
      <c r="H2842" s="185">
        <v>42</v>
      </c>
      <c r="I2842" s="185">
        <v>0</v>
      </c>
      <c r="J2842" s="185">
        <v>9</v>
      </c>
      <c r="K2842" s="185">
        <v>180</v>
      </c>
      <c r="L2842" s="185">
        <v>14</v>
      </c>
      <c r="M2842" s="186">
        <v>15</v>
      </c>
      <c r="N2842" s="187">
        <f>IF(Tabla2[[#This Row],[LECHE RETIRO DIA]]&lt;&gt;ISBLANK(Tabla2[[#This Row],[LECHE RETIRO DIA]]),SUM(Tabla2[[#This Row],[LECHE TANQUE DIA]:[LECHE RETIRO DIA]]),SUM(Tabla2[[#This Row],[LECHE TANQUE DIA]:[LECHE AUTOCONSUMO DIA]]))</f>
        <v>739</v>
      </c>
      <c r="O2842" s="188">
        <f t="shared" si="618"/>
        <v>0.939106901217862</v>
      </c>
      <c r="P2842" s="189">
        <f t="shared" si="619"/>
        <v>18.024390243902438</v>
      </c>
      <c r="Q2842" s="189">
        <f t="shared" si="620"/>
        <v>16.926829268292682</v>
      </c>
      <c r="R2842" s="189">
        <f t="shared" si="621"/>
        <v>4.4444444444444446</v>
      </c>
      <c r="S2842" s="189">
        <f t="shared" si="622"/>
        <v>4.1055555555555552</v>
      </c>
      <c r="T2842" s="189">
        <f t="shared" si="623"/>
        <v>4.3902439024390247</v>
      </c>
      <c r="U2842" s="189">
        <f t="shared" si="624"/>
        <v>52.785714285714285</v>
      </c>
      <c r="V2842" s="189">
        <f t="shared" si="625"/>
        <v>2.9285714285714284</v>
      </c>
      <c r="W2842" s="189">
        <f>IFERROR(H2842/M2842,Tabla2[[#This Row],[CARGA PRODUCCION (ANIMALES/HA)]])</f>
        <v>2.8</v>
      </c>
      <c r="X2842" s="190">
        <f t="shared" si="614"/>
        <v>2024</v>
      </c>
      <c r="Y2842" s="190">
        <f t="shared" si="615"/>
        <v>4</v>
      </c>
      <c r="Z2842" s="190" t="e">
        <f t="shared" ca="1" si="616"/>
        <v>#NAME?</v>
      </c>
      <c r="AA2842" s="191">
        <f t="shared" si="617"/>
        <v>42</v>
      </c>
      <c r="AB2842" s="188">
        <f t="shared" si="626"/>
        <v>0.97619047619047616</v>
      </c>
      <c r="AC2842" s="192">
        <f t="shared" si="627"/>
        <v>2.3809523809523836E-2</v>
      </c>
      <c r="AD2842" s="185"/>
    </row>
    <row r="2843" spans="1:30">
      <c r="A2843" s="184">
        <v>45401</v>
      </c>
      <c r="B2843" s="7" t="s">
        <v>81</v>
      </c>
      <c r="C2843" s="185">
        <v>2302</v>
      </c>
      <c r="D2843" s="185">
        <v>80</v>
      </c>
      <c r="E2843" s="185">
        <v>9</v>
      </c>
      <c r="F2843" s="185"/>
      <c r="G2843" s="185">
        <v>97</v>
      </c>
      <c r="H2843" s="185">
        <v>97</v>
      </c>
      <c r="I2843" s="185">
        <v>0</v>
      </c>
      <c r="J2843" s="185">
        <v>9</v>
      </c>
      <c r="K2843" s="185">
        <v>600</v>
      </c>
      <c r="L2843" s="185">
        <v>23.4</v>
      </c>
      <c r="M2843" s="186">
        <v>31.01</v>
      </c>
      <c r="N2843" s="187">
        <f>IF(Tabla2[[#This Row],[LECHE RETIRO DIA]]&lt;&gt;ISBLANK(Tabla2[[#This Row],[LECHE RETIRO DIA]]),SUM(Tabla2[[#This Row],[LECHE TANQUE DIA]:[LECHE RETIRO DIA]]),SUM(Tabla2[[#This Row],[LECHE TANQUE DIA]:[LECHE AUTOCONSUMO DIA]]))</f>
        <v>2391</v>
      </c>
      <c r="O2843" s="188">
        <f t="shared" si="618"/>
        <v>0.9627770807193643</v>
      </c>
      <c r="P2843" s="189">
        <f t="shared" si="619"/>
        <v>24.649484536082475</v>
      </c>
      <c r="Q2843" s="189">
        <f t="shared" si="620"/>
        <v>23.731958762886599</v>
      </c>
      <c r="R2843" s="189">
        <f t="shared" si="621"/>
        <v>8.8888888888888893</v>
      </c>
      <c r="S2843" s="189">
        <f t="shared" si="622"/>
        <v>3.9849999999999999</v>
      </c>
      <c r="T2843" s="189">
        <f t="shared" si="623"/>
        <v>6.1855670103092786</v>
      </c>
      <c r="U2843" s="189">
        <f t="shared" si="624"/>
        <v>102.17948717948718</v>
      </c>
      <c r="V2843" s="189">
        <f t="shared" si="625"/>
        <v>4.1452991452991457</v>
      </c>
      <c r="W2843" s="189">
        <f>IFERROR(H2843/M2843,Tabla2[[#This Row],[CARGA PRODUCCION (ANIMALES/HA)]])</f>
        <v>3.1280232183166721</v>
      </c>
      <c r="X2843" s="190">
        <f t="shared" si="614"/>
        <v>2024</v>
      </c>
      <c r="Y2843" s="190">
        <f t="shared" si="615"/>
        <v>4</v>
      </c>
      <c r="Z2843" s="190" t="e">
        <f t="shared" ca="1" si="616"/>
        <v>#NAME?</v>
      </c>
      <c r="AA2843" s="191">
        <f t="shared" si="617"/>
        <v>97</v>
      </c>
      <c r="AB2843" s="188">
        <f t="shared" si="626"/>
        <v>1</v>
      </c>
      <c r="AC2843" s="192">
        <f t="shared" si="627"/>
        <v>0</v>
      </c>
      <c r="AD2843" s="185"/>
    </row>
    <row r="2844" spans="1:30">
      <c r="A2844" s="184">
        <v>45401</v>
      </c>
      <c r="B2844" s="7" t="s">
        <v>83</v>
      </c>
      <c r="C2844" s="185">
        <v>2034</v>
      </c>
      <c r="D2844" s="185">
        <v>100</v>
      </c>
      <c r="E2844" s="185">
        <v>9</v>
      </c>
      <c r="F2844" s="185"/>
      <c r="G2844" s="185">
        <v>110</v>
      </c>
      <c r="H2844" s="185">
        <v>124</v>
      </c>
      <c r="I2844" s="185">
        <v>0</v>
      </c>
      <c r="J2844" s="185">
        <v>33</v>
      </c>
      <c r="K2844" s="185">
        <v>680</v>
      </c>
      <c r="L2844" s="185">
        <v>29.8</v>
      </c>
      <c r="M2844" s="186">
        <v>36.590000000000003</v>
      </c>
      <c r="N2844" s="187">
        <f>IF(Tabla2[[#This Row],[LECHE RETIRO DIA]]&lt;&gt;ISBLANK(Tabla2[[#This Row],[LECHE RETIRO DIA]]),SUM(Tabla2[[#This Row],[LECHE TANQUE DIA]:[LECHE RETIRO DIA]]),SUM(Tabla2[[#This Row],[LECHE TANQUE DIA]:[LECHE AUTOCONSUMO DIA]]))</f>
        <v>2143</v>
      </c>
      <c r="O2844" s="188">
        <f t="shared" si="618"/>
        <v>0.94913672421838546</v>
      </c>
      <c r="P2844" s="189">
        <f t="shared" si="619"/>
        <v>19.481818181818181</v>
      </c>
      <c r="Q2844" s="189">
        <f t="shared" si="620"/>
        <v>18.490909090909092</v>
      </c>
      <c r="R2844" s="189">
        <f t="shared" si="621"/>
        <v>3.0303030303030303</v>
      </c>
      <c r="S2844" s="189">
        <f t="shared" si="622"/>
        <v>3.151470588235294</v>
      </c>
      <c r="T2844" s="189">
        <f t="shared" si="623"/>
        <v>6.1818181818181817</v>
      </c>
      <c r="U2844" s="189">
        <f t="shared" si="624"/>
        <v>71.912751677852341</v>
      </c>
      <c r="V2844" s="189">
        <f t="shared" si="625"/>
        <v>3.6912751677852347</v>
      </c>
      <c r="W2844" s="189">
        <f>IFERROR(H2844/M2844,Tabla2[[#This Row],[CARGA PRODUCCION (ANIMALES/HA)]])</f>
        <v>3.3889040721508605</v>
      </c>
      <c r="X2844" s="190">
        <f t="shared" si="614"/>
        <v>2024</v>
      </c>
      <c r="Y2844" s="190">
        <f t="shared" si="615"/>
        <v>4</v>
      </c>
      <c r="Z2844" s="190" t="e">
        <f t="shared" ca="1" si="616"/>
        <v>#NAME?</v>
      </c>
      <c r="AA2844" s="191">
        <f t="shared" si="617"/>
        <v>124</v>
      </c>
      <c r="AB2844" s="188">
        <f t="shared" si="626"/>
        <v>0.88709677419354838</v>
      </c>
      <c r="AC2844" s="192">
        <f t="shared" si="627"/>
        <v>0.11290322580645162</v>
      </c>
      <c r="AD2844" s="185"/>
    </row>
    <row r="2845" spans="1:30">
      <c r="A2845" s="184">
        <v>45401</v>
      </c>
      <c r="B2845" s="7" t="s">
        <v>85</v>
      </c>
      <c r="C2845" s="185">
        <v>2300</v>
      </c>
      <c r="D2845" s="185">
        <v>60</v>
      </c>
      <c r="E2845" s="185">
        <v>9</v>
      </c>
      <c r="F2845" s="185"/>
      <c r="G2845" s="185">
        <v>113</v>
      </c>
      <c r="H2845" s="185">
        <v>126</v>
      </c>
      <c r="I2845" s="185">
        <v>1</v>
      </c>
      <c r="J2845" s="185">
        <v>18</v>
      </c>
      <c r="K2845" s="185">
        <v>480</v>
      </c>
      <c r="L2845" s="185">
        <v>26.01</v>
      </c>
      <c r="M2845" s="186">
        <v>34.119999999999997</v>
      </c>
      <c r="N2845" s="187">
        <f>IF(Tabla2[[#This Row],[LECHE RETIRO DIA]]&lt;&gt;ISBLANK(Tabla2[[#This Row],[LECHE RETIRO DIA]]),SUM(Tabla2[[#This Row],[LECHE TANQUE DIA]:[LECHE RETIRO DIA]]),SUM(Tabla2[[#This Row],[LECHE TANQUE DIA]:[LECHE AUTOCONSUMO DIA]]))</f>
        <v>2369</v>
      </c>
      <c r="O2845" s="188">
        <f t="shared" si="618"/>
        <v>0.970873786407767</v>
      </c>
      <c r="P2845" s="189">
        <f t="shared" si="619"/>
        <v>20.964601769911503</v>
      </c>
      <c r="Q2845" s="189">
        <f t="shared" si="620"/>
        <v>20.353982300884955</v>
      </c>
      <c r="R2845" s="189">
        <f t="shared" si="621"/>
        <v>3.3333333333333335</v>
      </c>
      <c r="S2845" s="189">
        <f t="shared" si="622"/>
        <v>4.9354166666666668</v>
      </c>
      <c r="T2845" s="189">
        <f t="shared" si="623"/>
        <v>4.2477876106194694</v>
      </c>
      <c r="U2845" s="189">
        <f t="shared" si="624"/>
        <v>91.080353710111496</v>
      </c>
      <c r="V2845" s="189">
        <f t="shared" si="625"/>
        <v>4.3444828911956934</v>
      </c>
      <c r="W2845" s="189">
        <f>IFERROR(H2845/M2845,Tabla2[[#This Row],[CARGA PRODUCCION (ANIMALES/HA)]])</f>
        <v>3.6928487690504106</v>
      </c>
      <c r="X2845" s="190">
        <f t="shared" si="614"/>
        <v>2024</v>
      </c>
      <c r="Y2845" s="190">
        <f t="shared" si="615"/>
        <v>4</v>
      </c>
      <c r="Z2845" s="190" t="e">
        <f t="shared" ca="1" si="616"/>
        <v>#NAME?</v>
      </c>
      <c r="AA2845" s="191">
        <f t="shared" si="617"/>
        <v>126</v>
      </c>
      <c r="AB2845" s="188">
        <f t="shared" si="626"/>
        <v>0.89682539682539686</v>
      </c>
      <c r="AC2845" s="192">
        <f t="shared" si="627"/>
        <v>0.10317460317460314</v>
      </c>
      <c r="AD2845" s="185"/>
    </row>
    <row r="2846" spans="1:30">
      <c r="A2846" s="184">
        <v>45401</v>
      </c>
      <c r="B2846" s="7" t="s">
        <v>88</v>
      </c>
      <c r="C2846" s="185">
        <v>664</v>
      </c>
      <c r="D2846" s="185">
        <v>40</v>
      </c>
      <c r="E2846" s="185">
        <v>5</v>
      </c>
      <c r="F2846" s="185"/>
      <c r="G2846" s="185">
        <v>41</v>
      </c>
      <c r="H2846" s="185">
        <v>42</v>
      </c>
      <c r="I2846" s="185">
        <v>0</v>
      </c>
      <c r="J2846" s="185">
        <v>9</v>
      </c>
      <c r="K2846" s="185">
        <v>180</v>
      </c>
      <c r="L2846" s="185">
        <v>14</v>
      </c>
      <c r="M2846" s="186">
        <v>15</v>
      </c>
      <c r="N2846" s="187">
        <f>IF(Tabla2[[#This Row],[LECHE RETIRO DIA]]&lt;&gt;ISBLANK(Tabla2[[#This Row],[LECHE RETIRO DIA]]),SUM(Tabla2[[#This Row],[LECHE TANQUE DIA]:[LECHE RETIRO DIA]]),SUM(Tabla2[[#This Row],[LECHE TANQUE DIA]:[LECHE AUTOCONSUMO DIA]]))</f>
        <v>709</v>
      </c>
      <c r="O2846" s="188">
        <f t="shared" si="618"/>
        <v>0.93653032440056416</v>
      </c>
      <c r="P2846" s="189">
        <f t="shared" si="619"/>
        <v>17.292682926829269</v>
      </c>
      <c r="Q2846" s="189">
        <f t="shared" si="620"/>
        <v>16.195121951219512</v>
      </c>
      <c r="R2846" s="189">
        <f t="shared" si="621"/>
        <v>4.4444444444444446</v>
      </c>
      <c r="S2846" s="189">
        <f t="shared" si="622"/>
        <v>3.9388888888888891</v>
      </c>
      <c r="T2846" s="189">
        <f t="shared" si="623"/>
        <v>4.3902439024390247</v>
      </c>
      <c r="U2846" s="189">
        <f t="shared" si="624"/>
        <v>50.642857142857146</v>
      </c>
      <c r="V2846" s="189">
        <f t="shared" si="625"/>
        <v>2.9285714285714284</v>
      </c>
      <c r="W2846" s="189">
        <f>IFERROR(H2846/M2846,Tabla2[[#This Row],[CARGA PRODUCCION (ANIMALES/HA)]])</f>
        <v>2.8</v>
      </c>
      <c r="X2846" s="190">
        <f t="shared" si="614"/>
        <v>2024</v>
      </c>
      <c r="Y2846" s="190">
        <f t="shared" si="615"/>
        <v>4</v>
      </c>
      <c r="Z2846" s="190" t="e">
        <f t="shared" ca="1" si="616"/>
        <v>#NAME?</v>
      </c>
      <c r="AA2846" s="191">
        <f t="shared" si="617"/>
        <v>42</v>
      </c>
      <c r="AB2846" s="188">
        <f t="shared" si="626"/>
        <v>0.97619047619047616</v>
      </c>
      <c r="AC2846" s="192">
        <f t="shared" si="627"/>
        <v>2.3809523809523836E-2</v>
      </c>
      <c r="AD2846" s="185"/>
    </row>
    <row r="2847" spans="1:30">
      <c r="A2847" s="184">
        <v>45402</v>
      </c>
      <c r="B2847" s="7" t="s">
        <v>81</v>
      </c>
      <c r="C2847" s="185">
        <v>2382</v>
      </c>
      <c r="D2847" s="185">
        <v>80</v>
      </c>
      <c r="E2847" s="185">
        <v>9</v>
      </c>
      <c r="F2847" s="185"/>
      <c r="G2847" s="185">
        <v>97</v>
      </c>
      <c r="H2847" s="185">
        <v>97</v>
      </c>
      <c r="I2847" s="185">
        <v>0</v>
      </c>
      <c r="J2847" s="185">
        <v>9</v>
      </c>
      <c r="K2847" s="185">
        <v>600</v>
      </c>
      <c r="L2847" s="185">
        <v>23.4</v>
      </c>
      <c r="M2847" s="186">
        <v>31.01</v>
      </c>
      <c r="N2847" s="187">
        <f>IF(Tabla2[[#This Row],[LECHE RETIRO DIA]]&lt;&gt;ISBLANK(Tabla2[[#This Row],[LECHE RETIRO DIA]]),SUM(Tabla2[[#This Row],[LECHE TANQUE DIA]:[LECHE RETIRO DIA]]),SUM(Tabla2[[#This Row],[LECHE TANQUE DIA]:[LECHE AUTOCONSUMO DIA]]))</f>
        <v>2471</v>
      </c>
      <c r="O2847" s="188">
        <f t="shared" si="618"/>
        <v>0.96398219344394986</v>
      </c>
      <c r="P2847" s="189">
        <f t="shared" si="619"/>
        <v>25.47422680412371</v>
      </c>
      <c r="Q2847" s="189">
        <f t="shared" si="620"/>
        <v>24.556701030927837</v>
      </c>
      <c r="R2847" s="189">
        <f t="shared" si="621"/>
        <v>8.8888888888888893</v>
      </c>
      <c r="S2847" s="189">
        <f t="shared" si="622"/>
        <v>4.1183333333333332</v>
      </c>
      <c r="T2847" s="189">
        <f t="shared" si="623"/>
        <v>6.1855670103092786</v>
      </c>
      <c r="U2847" s="189">
        <f t="shared" si="624"/>
        <v>105.5982905982906</v>
      </c>
      <c r="V2847" s="189">
        <f t="shared" si="625"/>
        <v>4.1452991452991457</v>
      </c>
      <c r="W2847" s="189">
        <f>IFERROR(H2847/M2847,Tabla2[[#This Row],[CARGA PRODUCCION (ANIMALES/HA)]])</f>
        <v>3.1280232183166721</v>
      </c>
      <c r="X2847" s="190">
        <f t="shared" si="614"/>
        <v>2024</v>
      </c>
      <c r="Y2847" s="190">
        <f t="shared" si="615"/>
        <v>4</v>
      </c>
      <c r="Z2847" s="190" t="e">
        <f t="shared" ca="1" si="616"/>
        <v>#NAME?</v>
      </c>
      <c r="AA2847" s="191">
        <f t="shared" si="617"/>
        <v>97</v>
      </c>
      <c r="AB2847" s="188">
        <f t="shared" si="626"/>
        <v>1</v>
      </c>
      <c r="AC2847" s="192">
        <f t="shared" si="627"/>
        <v>0</v>
      </c>
      <c r="AD2847" s="185"/>
    </row>
    <row r="2848" spans="1:30">
      <c r="A2848" s="184">
        <v>45402</v>
      </c>
      <c r="B2848" s="7" t="s">
        <v>83</v>
      </c>
      <c r="C2848" s="185">
        <v>2081</v>
      </c>
      <c r="D2848" s="185">
        <v>100</v>
      </c>
      <c r="E2848" s="185">
        <v>9</v>
      </c>
      <c r="F2848" s="185"/>
      <c r="G2848" s="185">
        <v>110</v>
      </c>
      <c r="H2848" s="185">
        <v>124</v>
      </c>
      <c r="I2848" s="185">
        <v>0</v>
      </c>
      <c r="J2848" s="185">
        <v>33</v>
      </c>
      <c r="K2848" s="185">
        <v>680</v>
      </c>
      <c r="L2848" s="185">
        <v>29.8</v>
      </c>
      <c r="M2848" s="186">
        <v>36.590000000000003</v>
      </c>
      <c r="N2848" s="187">
        <f>IF(Tabla2[[#This Row],[LECHE RETIRO DIA]]&lt;&gt;ISBLANK(Tabla2[[#This Row],[LECHE RETIRO DIA]]),SUM(Tabla2[[#This Row],[LECHE TANQUE DIA]:[LECHE RETIRO DIA]]),SUM(Tabla2[[#This Row],[LECHE TANQUE DIA]:[LECHE AUTOCONSUMO DIA]]))</f>
        <v>2190</v>
      </c>
      <c r="O2848" s="188">
        <f t="shared" si="618"/>
        <v>0.95022831050228307</v>
      </c>
      <c r="P2848" s="189">
        <f t="shared" si="619"/>
        <v>19.90909090909091</v>
      </c>
      <c r="Q2848" s="189">
        <f t="shared" si="620"/>
        <v>18.918181818181818</v>
      </c>
      <c r="R2848" s="189">
        <f t="shared" si="621"/>
        <v>3.0303030303030303</v>
      </c>
      <c r="S2848" s="189">
        <f t="shared" si="622"/>
        <v>3.2205882352941178</v>
      </c>
      <c r="T2848" s="189">
        <f t="shared" si="623"/>
        <v>6.1818181818181817</v>
      </c>
      <c r="U2848" s="189">
        <f t="shared" si="624"/>
        <v>73.489932885906043</v>
      </c>
      <c r="V2848" s="189">
        <f t="shared" si="625"/>
        <v>3.6912751677852347</v>
      </c>
      <c r="W2848" s="189">
        <f>IFERROR(H2848/M2848,Tabla2[[#This Row],[CARGA PRODUCCION (ANIMALES/HA)]])</f>
        <v>3.3889040721508605</v>
      </c>
      <c r="X2848" s="190">
        <f t="shared" si="614"/>
        <v>2024</v>
      </c>
      <c r="Y2848" s="190">
        <f t="shared" si="615"/>
        <v>4</v>
      </c>
      <c r="Z2848" s="190" t="e">
        <f t="shared" ca="1" si="616"/>
        <v>#NAME?</v>
      </c>
      <c r="AA2848" s="191">
        <f t="shared" si="617"/>
        <v>124</v>
      </c>
      <c r="AB2848" s="188">
        <f t="shared" si="626"/>
        <v>0.88709677419354838</v>
      </c>
      <c r="AC2848" s="192">
        <f t="shared" si="627"/>
        <v>0.11290322580645162</v>
      </c>
      <c r="AD2848" s="185"/>
    </row>
    <row r="2849" spans="1:30">
      <c r="A2849" s="184">
        <v>45402</v>
      </c>
      <c r="B2849" s="7" t="s">
        <v>85</v>
      </c>
      <c r="C2849" s="185">
        <v>2251</v>
      </c>
      <c r="D2849" s="185">
        <v>60</v>
      </c>
      <c r="E2849" s="185">
        <v>9</v>
      </c>
      <c r="F2849" s="185"/>
      <c r="G2849" s="185">
        <v>113</v>
      </c>
      <c r="H2849" s="185">
        <v>126</v>
      </c>
      <c r="I2849" s="185">
        <v>1</v>
      </c>
      <c r="J2849" s="185">
        <v>18</v>
      </c>
      <c r="K2849" s="185">
        <v>480</v>
      </c>
      <c r="L2849" s="185">
        <v>26.01</v>
      </c>
      <c r="M2849" s="186">
        <v>34.119999999999997</v>
      </c>
      <c r="N2849" s="187">
        <f>IF(Tabla2[[#This Row],[LECHE RETIRO DIA]]&lt;&gt;ISBLANK(Tabla2[[#This Row],[LECHE RETIRO DIA]]),SUM(Tabla2[[#This Row],[LECHE TANQUE DIA]:[LECHE RETIRO DIA]]),SUM(Tabla2[[#This Row],[LECHE TANQUE DIA]:[LECHE AUTOCONSUMO DIA]]))</f>
        <v>2320</v>
      </c>
      <c r="O2849" s="188">
        <f t="shared" si="618"/>
        <v>0.97025862068965518</v>
      </c>
      <c r="P2849" s="189">
        <f t="shared" si="619"/>
        <v>20.530973451327434</v>
      </c>
      <c r="Q2849" s="189">
        <f t="shared" si="620"/>
        <v>19.920353982300885</v>
      </c>
      <c r="R2849" s="189">
        <f t="shared" si="621"/>
        <v>3.3333333333333335</v>
      </c>
      <c r="S2849" s="189">
        <f t="shared" si="622"/>
        <v>4.833333333333333</v>
      </c>
      <c r="T2849" s="189">
        <f t="shared" si="623"/>
        <v>4.2477876106194694</v>
      </c>
      <c r="U2849" s="189">
        <f t="shared" si="624"/>
        <v>89.196462898885045</v>
      </c>
      <c r="V2849" s="189">
        <f t="shared" si="625"/>
        <v>4.3444828911956934</v>
      </c>
      <c r="W2849" s="189">
        <f>IFERROR(H2849/M2849,Tabla2[[#This Row],[CARGA PRODUCCION (ANIMALES/HA)]])</f>
        <v>3.6928487690504106</v>
      </c>
      <c r="X2849" s="190">
        <f t="shared" si="614"/>
        <v>2024</v>
      </c>
      <c r="Y2849" s="190">
        <f t="shared" si="615"/>
        <v>4</v>
      </c>
      <c r="Z2849" s="190" t="e">
        <f t="shared" ca="1" si="616"/>
        <v>#NAME?</v>
      </c>
      <c r="AA2849" s="191">
        <f t="shared" si="617"/>
        <v>126</v>
      </c>
      <c r="AB2849" s="188">
        <f t="shared" si="626"/>
        <v>0.89682539682539686</v>
      </c>
      <c r="AC2849" s="192">
        <f t="shared" si="627"/>
        <v>0.10317460317460314</v>
      </c>
      <c r="AD2849" s="185"/>
    </row>
    <row r="2850" spans="1:30">
      <c r="A2850" s="184">
        <v>45402</v>
      </c>
      <c r="B2850" s="7" t="s">
        <v>88</v>
      </c>
      <c r="C2850" s="185">
        <v>710</v>
      </c>
      <c r="D2850" s="185">
        <v>40</v>
      </c>
      <c r="E2850" s="185">
        <v>5</v>
      </c>
      <c r="F2850" s="185"/>
      <c r="G2850" s="185">
        <v>42</v>
      </c>
      <c r="H2850" s="185">
        <v>42</v>
      </c>
      <c r="I2850" s="185">
        <v>0</v>
      </c>
      <c r="J2850" s="185">
        <v>9</v>
      </c>
      <c r="K2850" s="185">
        <v>180</v>
      </c>
      <c r="L2850" s="185">
        <v>14</v>
      </c>
      <c r="M2850" s="186">
        <v>15</v>
      </c>
      <c r="N2850" s="187">
        <f>IF(Tabla2[[#This Row],[LECHE RETIRO DIA]]&lt;&gt;ISBLANK(Tabla2[[#This Row],[LECHE RETIRO DIA]]),SUM(Tabla2[[#This Row],[LECHE TANQUE DIA]:[LECHE RETIRO DIA]]),SUM(Tabla2[[#This Row],[LECHE TANQUE DIA]:[LECHE AUTOCONSUMO DIA]]))</f>
        <v>755</v>
      </c>
      <c r="O2850" s="188">
        <f t="shared" si="618"/>
        <v>0.94039735099337751</v>
      </c>
      <c r="P2850" s="189">
        <f t="shared" si="619"/>
        <v>17.976190476190474</v>
      </c>
      <c r="Q2850" s="189">
        <f t="shared" si="620"/>
        <v>16.904761904761905</v>
      </c>
      <c r="R2850" s="189">
        <f t="shared" si="621"/>
        <v>4.4444444444444446</v>
      </c>
      <c r="S2850" s="189">
        <f t="shared" si="622"/>
        <v>4.1944444444444446</v>
      </c>
      <c r="T2850" s="189">
        <f t="shared" si="623"/>
        <v>4.2857142857142856</v>
      </c>
      <c r="U2850" s="189">
        <f t="shared" si="624"/>
        <v>53.928571428571431</v>
      </c>
      <c r="V2850" s="189">
        <f t="shared" si="625"/>
        <v>3</v>
      </c>
      <c r="W2850" s="189">
        <f>IFERROR(H2850/M2850,Tabla2[[#This Row],[CARGA PRODUCCION (ANIMALES/HA)]])</f>
        <v>2.8</v>
      </c>
      <c r="X2850" s="190">
        <f t="shared" si="614"/>
        <v>2024</v>
      </c>
      <c r="Y2850" s="190">
        <f t="shared" si="615"/>
        <v>4</v>
      </c>
      <c r="Z2850" s="190" t="e">
        <f t="shared" ca="1" si="616"/>
        <v>#NAME?</v>
      </c>
      <c r="AA2850" s="191">
        <f t="shared" si="617"/>
        <v>42</v>
      </c>
      <c r="AB2850" s="188">
        <f t="shared" si="626"/>
        <v>1</v>
      </c>
      <c r="AC2850" s="192">
        <f t="shared" si="627"/>
        <v>0</v>
      </c>
      <c r="AD2850" s="185"/>
    </row>
    <row r="2851" spans="1:30">
      <c r="A2851" s="6">
        <v>45403</v>
      </c>
      <c r="B2851" s="7" t="s">
        <v>81</v>
      </c>
      <c r="C2851" s="185">
        <v>2349</v>
      </c>
      <c r="D2851" s="185">
        <v>80</v>
      </c>
      <c r="E2851" s="185">
        <v>9</v>
      </c>
      <c r="F2851" s="185"/>
      <c r="G2851" s="185">
        <v>97</v>
      </c>
      <c r="H2851" s="185">
        <v>97</v>
      </c>
      <c r="I2851" s="185">
        <v>0</v>
      </c>
      <c r="J2851" s="185">
        <v>9</v>
      </c>
      <c r="K2851" s="185">
        <v>600</v>
      </c>
      <c r="L2851" s="185">
        <v>23.4</v>
      </c>
      <c r="M2851" s="186">
        <v>31.01</v>
      </c>
      <c r="N2851" s="187">
        <f>IF(Tabla2[[#This Row],[LECHE RETIRO DIA]]&lt;&gt;ISBLANK(Tabla2[[#This Row],[LECHE RETIRO DIA]]),SUM(Tabla2[[#This Row],[LECHE TANQUE DIA]:[LECHE RETIRO DIA]]),SUM(Tabla2[[#This Row],[LECHE TANQUE DIA]:[LECHE AUTOCONSUMO DIA]]))</f>
        <v>2438</v>
      </c>
      <c r="O2851" s="188">
        <f t="shared" si="618"/>
        <v>0.96349466776045944</v>
      </c>
      <c r="P2851" s="189">
        <f t="shared" si="619"/>
        <v>25.134020618556701</v>
      </c>
      <c r="Q2851" s="189">
        <f t="shared" si="620"/>
        <v>24.216494845360824</v>
      </c>
      <c r="R2851" s="189">
        <f t="shared" si="621"/>
        <v>8.8888888888888893</v>
      </c>
      <c r="S2851" s="189">
        <f t="shared" si="622"/>
        <v>4.0633333333333335</v>
      </c>
      <c r="T2851" s="189">
        <f t="shared" si="623"/>
        <v>6.1855670103092786</v>
      </c>
      <c r="U2851" s="189">
        <f t="shared" si="624"/>
        <v>104.18803418803419</v>
      </c>
      <c r="V2851" s="189">
        <f t="shared" si="625"/>
        <v>4.1452991452991457</v>
      </c>
      <c r="W2851" s="189">
        <f>IFERROR(H2851/M2851,Tabla2[[#This Row],[CARGA PRODUCCION (ANIMALES/HA)]])</f>
        <v>3.1280232183166721</v>
      </c>
      <c r="X2851" s="190">
        <f t="shared" si="614"/>
        <v>2024</v>
      </c>
      <c r="Y2851" s="190">
        <f t="shared" si="615"/>
        <v>4</v>
      </c>
      <c r="Z2851" s="190" t="e">
        <f t="shared" ca="1" si="616"/>
        <v>#NAME?</v>
      </c>
      <c r="AA2851" s="191">
        <f t="shared" si="617"/>
        <v>97</v>
      </c>
      <c r="AB2851" s="188">
        <f t="shared" si="626"/>
        <v>1</v>
      </c>
      <c r="AC2851" s="192">
        <f t="shared" si="627"/>
        <v>0</v>
      </c>
      <c r="AD2851" s="185"/>
    </row>
    <row r="2852" spans="1:30">
      <c r="A2852" s="184">
        <v>45403</v>
      </c>
      <c r="B2852" s="7" t="s">
        <v>83</v>
      </c>
      <c r="C2852" s="185">
        <v>2076</v>
      </c>
      <c r="D2852" s="185">
        <v>100</v>
      </c>
      <c r="E2852" s="185">
        <v>9</v>
      </c>
      <c r="F2852" s="185"/>
      <c r="G2852" s="185">
        <v>113</v>
      </c>
      <c r="H2852" s="185">
        <v>126</v>
      </c>
      <c r="I2852" s="185">
        <v>1</v>
      </c>
      <c r="J2852" s="185">
        <v>33</v>
      </c>
      <c r="K2852" s="185">
        <v>680</v>
      </c>
      <c r="L2852" s="185">
        <v>29.8</v>
      </c>
      <c r="M2852" s="186">
        <v>36.590000000000003</v>
      </c>
      <c r="N2852" s="187">
        <f>IF(Tabla2[[#This Row],[LECHE RETIRO DIA]]&lt;&gt;ISBLANK(Tabla2[[#This Row],[LECHE RETIRO DIA]]),SUM(Tabla2[[#This Row],[LECHE TANQUE DIA]:[LECHE RETIRO DIA]]),SUM(Tabla2[[#This Row],[LECHE TANQUE DIA]:[LECHE AUTOCONSUMO DIA]]))</f>
        <v>2185</v>
      </c>
      <c r="O2852" s="188">
        <f t="shared" si="618"/>
        <v>0.9501144164759725</v>
      </c>
      <c r="P2852" s="189">
        <f t="shared" si="619"/>
        <v>19.336283185840706</v>
      </c>
      <c r="Q2852" s="189">
        <f t="shared" si="620"/>
        <v>18.371681415929203</v>
      </c>
      <c r="R2852" s="189">
        <f t="shared" si="621"/>
        <v>3.0303030303030303</v>
      </c>
      <c r="S2852" s="189">
        <f t="shared" si="622"/>
        <v>3.2132352941176472</v>
      </c>
      <c r="T2852" s="189">
        <f t="shared" si="623"/>
        <v>6.0176991150442474</v>
      </c>
      <c r="U2852" s="189">
        <f t="shared" si="624"/>
        <v>73.322147651006716</v>
      </c>
      <c r="V2852" s="189">
        <f t="shared" si="625"/>
        <v>3.7919463087248322</v>
      </c>
      <c r="W2852" s="189">
        <f>IFERROR(H2852/M2852,Tabla2[[#This Row],[CARGA PRODUCCION (ANIMALES/HA)]])</f>
        <v>3.443563815250068</v>
      </c>
      <c r="X2852" s="190">
        <f t="shared" si="614"/>
        <v>2024</v>
      </c>
      <c r="Y2852" s="190">
        <f t="shared" si="615"/>
        <v>4</v>
      </c>
      <c r="Z2852" s="190" t="e">
        <f t="shared" ca="1" si="616"/>
        <v>#NAME?</v>
      </c>
      <c r="AA2852" s="191">
        <f t="shared" si="617"/>
        <v>126</v>
      </c>
      <c r="AB2852" s="188">
        <f t="shared" si="626"/>
        <v>0.89682539682539686</v>
      </c>
      <c r="AC2852" s="192">
        <f t="shared" si="627"/>
        <v>0.10317460317460314</v>
      </c>
      <c r="AD2852" s="185"/>
    </row>
    <row r="2853" spans="1:30">
      <c r="A2853" s="6">
        <v>45403</v>
      </c>
      <c r="B2853" s="7" t="s">
        <v>85</v>
      </c>
      <c r="C2853" s="185">
        <v>2271</v>
      </c>
      <c r="D2853" s="185">
        <v>60</v>
      </c>
      <c r="E2853" s="185">
        <v>9</v>
      </c>
      <c r="F2853" s="185"/>
      <c r="G2853" s="185">
        <v>110</v>
      </c>
      <c r="H2853" s="185">
        <v>131</v>
      </c>
      <c r="I2853" s="185">
        <v>1</v>
      </c>
      <c r="J2853" s="185">
        <v>18</v>
      </c>
      <c r="K2853" s="185">
        <v>480</v>
      </c>
      <c r="L2853" s="185">
        <v>26.01</v>
      </c>
      <c r="M2853" s="186">
        <v>34.119999999999997</v>
      </c>
      <c r="N2853" s="187">
        <f>IF(Tabla2[[#This Row],[LECHE RETIRO DIA]]&lt;&gt;ISBLANK(Tabla2[[#This Row],[LECHE RETIRO DIA]]),SUM(Tabla2[[#This Row],[LECHE TANQUE DIA]:[LECHE RETIRO DIA]]),SUM(Tabla2[[#This Row],[LECHE TANQUE DIA]:[LECHE AUTOCONSUMO DIA]]))</f>
        <v>2340</v>
      </c>
      <c r="O2853" s="188">
        <f t="shared" si="618"/>
        <v>0.97051282051282051</v>
      </c>
      <c r="P2853" s="189">
        <f t="shared" si="619"/>
        <v>21.272727272727273</v>
      </c>
      <c r="Q2853" s="189">
        <f t="shared" si="620"/>
        <v>20.645454545454545</v>
      </c>
      <c r="R2853" s="189">
        <f t="shared" si="621"/>
        <v>3.3333333333333335</v>
      </c>
      <c r="S2853" s="189">
        <f t="shared" si="622"/>
        <v>4.875</v>
      </c>
      <c r="T2853" s="189">
        <f t="shared" si="623"/>
        <v>4.3636363636363633</v>
      </c>
      <c r="U2853" s="189">
        <f t="shared" si="624"/>
        <v>89.965397923875429</v>
      </c>
      <c r="V2853" s="189">
        <f t="shared" si="625"/>
        <v>4.2291426374471355</v>
      </c>
      <c r="W2853" s="189">
        <f>IFERROR(H2853/M2853,Tabla2[[#This Row],[CARGA PRODUCCION (ANIMALES/HA)]])</f>
        <v>3.8393903868698716</v>
      </c>
      <c r="X2853" s="190">
        <f t="shared" si="614"/>
        <v>2024</v>
      </c>
      <c r="Y2853" s="190">
        <f t="shared" si="615"/>
        <v>4</v>
      </c>
      <c r="Z2853" s="190" t="e">
        <f t="shared" ca="1" si="616"/>
        <v>#NAME?</v>
      </c>
      <c r="AA2853" s="191">
        <f t="shared" si="617"/>
        <v>131</v>
      </c>
      <c r="AB2853" s="188">
        <f t="shared" si="626"/>
        <v>0.83969465648854957</v>
      </c>
      <c r="AC2853" s="192">
        <f t="shared" si="627"/>
        <v>0.16030534351145043</v>
      </c>
      <c r="AD2853" s="185"/>
    </row>
    <row r="2854" spans="1:30">
      <c r="A2854" s="184">
        <v>45403</v>
      </c>
      <c r="B2854" s="7" t="s">
        <v>88</v>
      </c>
      <c r="C2854" s="185">
        <v>702</v>
      </c>
      <c r="D2854" s="185">
        <v>40</v>
      </c>
      <c r="E2854" s="185">
        <v>5</v>
      </c>
      <c r="F2854" s="185"/>
      <c r="G2854" s="185">
        <v>42</v>
      </c>
      <c r="H2854" s="185">
        <v>42</v>
      </c>
      <c r="I2854" s="185">
        <v>1</v>
      </c>
      <c r="J2854" s="185">
        <v>10</v>
      </c>
      <c r="K2854" s="185">
        <v>180</v>
      </c>
      <c r="L2854" s="185">
        <v>14</v>
      </c>
      <c r="M2854" s="186">
        <v>15</v>
      </c>
      <c r="N2854" s="187">
        <f>IF(Tabla2[[#This Row],[LECHE RETIRO DIA]]&lt;&gt;ISBLANK(Tabla2[[#This Row],[LECHE RETIRO DIA]]),SUM(Tabla2[[#This Row],[LECHE TANQUE DIA]:[LECHE RETIRO DIA]]),SUM(Tabla2[[#This Row],[LECHE TANQUE DIA]:[LECHE AUTOCONSUMO DIA]]))</f>
        <v>747</v>
      </c>
      <c r="O2854" s="188">
        <f t="shared" si="618"/>
        <v>0.93975903614457834</v>
      </c>
      <c r="P2854" s="189">
        <f t="shared" si="619"/>
        <v>17.785714285714285</v>
      </c>
      <c r="Q2854" s="189">
        <f t="shared" si="620"/>
        <v>16.714285714285715</v>
      </c>
      <c r="R2854" s="189">
        <f t="shared" si="621"/>
        <v>4</v>
      </c>
      <c r="S2854" s="189">
        <f t="shared" si="622"/>
        <v>4.1500000000000004</v>
      </c>
      <c r="T2854" s="189">
        <f t="shared" si="623"/>
        <v>4.2857142857142856</v>
      </c>
      <c r="U2854" s="189">
        <f t="shared" si="624"/>
        <v>53.357142857142854</v>
      </c>
      <c r="V2854" s="189">
        <f t="shared" si="625"/>
        <v>3</v>
      </c>
      <c r="W2854" s="189">
        <f>IFERROR(H2854/M2854,Tabla2[[#This Row],[CARGA PRODUCCION (ANIMALES/HA)]])</f>
        <v>2.8</v>
      </c>
      <c r="X2854" s="190">
        <f t="shared" si="614"/>
        <v>2024</v>
      </c>
      <c r="Y2854" s="190">
        <f t="shared" si="615"/>
        <v>4</v>
      </c>
      <c r="Z2854" s="190" t="e">
        <f t="shared" ca="1" si="616"/>
        <v>#NAME?</v>
      </c>
      <c r="AA2854" s="191">
        <f t="shared" si="617"/>
        <v>42</v>
      </c>
      <c r="AB2854" s="188">
        <f t="shared" si="626"/>
        <v>1</v>
      </c>
      <c r="AC2854" s="192">
        <f t="shared" si="627"/>
        <v>0</v>
      </c>
      <c r="AD2854" s="185"/>
    </row>
    <row r="2855" spans="1:30">
      <c r="A2855" s="184">
        <v>45404</v>
      </c>
      <c r="B2855" s="7" t="s">
        <v>81</v>
      </c>
      <c r="C2855" s="185">
        <v>2316</v>
      </c>
      <c r="D2855" s="185">
        <v>80</v>
      </c>
      <c r="E2855" s="185">
        <v>9</v>
      </c>
      <c r="F2855" s="185"/>
      <c r="G2855" s="185">
        <v>97</v>
      </c>
      <c r="H2855" s="185">
        <v>97</v>
      </c>
      <c r="I2855" s="185">
        <v>0</v>
      </c>
      <c r="J2855" s="185">
        <v>9</v>
      </c>
      <c r="K2855" s="185">
        <v>600</v>
      </c>
      <c r="L2855" s="185">
        <v>23.4</v>
      </c>
      <c r="M2855" s="186">
        <v>31.01</v>
      </c>
      <c r="N2855" s="187">
        <f>IF(Tabla2[[#This Row],[LECHE RETIRO DIA]]&lt;&gt;ISBLANK(Tabla2[[#This Row],[LECHE RETIRO DIA]]),SUM(Tabla2[[#This Row],[LECHE TANQUE DIA]:[LECHE RETIRO DIA]]),SUM(Tabla2[[#This Row],[LECHE TANQUE DIA]:[LECHE AUTOCONSUMO DIA]]))</f>
        <v>2405</v>
      </c>
      <c r="O2855" s="188">
        <f t="shared" si="618"/>
        <v>0.96299376299376305</v>
      </c>
      <c r="P2855" s="189">
        <f t="shared" si="619"/>
        <v>24.793814432989691</v>
      </c>
      <c r="Q2855" s="189">
        <f t="shared" si="620"/>
        <v>23.876288659793815</v>
      </c>
      <c r="R2855" s="189">
        <f t="shared" si="621"/>
        <v>8.8888888888888893</v>
      </c>
      <c r="S2855" s="189">
        <f t="shared" si="622"/>
        <v>4.0083333333333337</v>
      </c>
      <c r="T2855" s="189">
        <f t="shared" si="623"/>
        <v>6.1855670103092786</v>
      </c>
      <c r="U2855" s="189">
        <f t="shared" si="624"/>
        <v>102.77777777777779</v>
      </c>
      <c r="V2855" s="189">
        <f t="shared" si="625"/>
        <v>4.1452991452991457</v>
      </c>
      <c r="W2855" s="189">
        <f>IFERROR(H2855/M2855,Tabla2[[#This Row],[CARGA PRODUCCION (ANIMALES/HA)]])</f>
        <v>3.1280232183166721</v>
      </c>
      <c r="X2855" s="190">
        <f t="shared" si="614"/>
        <v>2024</v>
      </c>
      <c r="Y2855" s="190">
        <f t="shared" si="615"/>
        <v>4</v>
      </c>
      <c r="Z2855" s="190" t="e">
        <f t="shared" ca="1" si="616"/>
        <v>#NAME?</v>
      </c>
      <c r="AA2855" s="191">
        <f t="shared" si="617"/>
        <v>97</v>
      </c>
      <c r="AB2855" s="188">
        <f t="shared" si="626"/>
        <v>1</v>
      </c>
      <c r="AC2855" s="192">
        <f t="shared" si="627"/>
        <v>0</v>
      </c>
      <c r="AD2855" s="185"/>
    </row>
    <row r="2856" spans="1:30">
      <c r="A2856" s="184">
        <v>45404</v>
      </c>
      <c r="B2856" s="7" t="s">
        <v>83</v>
      </c>
      <c r="C2856" s="185">
        <v>2010</v>
      </c>
      <c r="D2856" s="185">
        <v>100</v>
      </c>
      <c r="E2856" s="185">
        <v>9</v>
      </c>
      <c r="F2856" s="185"/>
      <c r="G2856" s="185">
        <v>110</v>
      </c>
      <c r="H2856" s="185">
        <v>121</v>
      </c>
      <c r="I2856" s="185">
        <v>0</v>
      </c>
      <c r="J2856" s="185">
        <v>33</v>
      </c>
      <c r="K2856" s="185">
        <v>680</v>
      </c>
      <c r="L2856" s="185">
        <v>29.8</v>
      </c>
      <c r="M2856" s="186">
        <v>36.590000000000003</v>
      </c>
      <c r="N2856" s="187">
        <f>IF(Tabla2[[#This Row],[LECHE RETIRO DIA]]&lt;&gt;ISBLANK(Tabla2[[#This Row],[LECHE RETIRO DIA]]),SUM(Tabla2[[#This Row],[LECHE TANQUE DIA]:[LECHE RETIRO DIA]]),SUM(Tabla2[[#This Row],[LECHE TANQUE DIA]:[LECHE AUTOCONSUMO DIA]]))</f>
        <v>2119</v>
      </c>
      <c r="O2856" s="188">
        <f t="shared" si="618"/>
        <v>0.94856064181217559</v>
      </c>
      <c r="P2856" s="189">
        <f t="shared" si="619"/>
        <v>19.263636363636362</v>
      </c>
      <c r="Q2856" s="189">
        <f t="shared" si="620"/>
        <v>18.272727272727273</v>
      </c>
      <c r="R2856" s="189">
        <f t="shared" si="621"/>
        <v>3.0303030303030303</v>
      </c>
      <c r="S2856" s="189">
        <f t="shared" si="622"/>
        <v>3.1161764705882353</v>
      </c>
      <c r="T2856" s="189">
        <f t="shared" si="623"/>
        <v>6.1818181818181817</v>
      </c>
      <c r="U2856" s="189">
        <f t="shared" si="624"/>
        <v>71.107382550335572</v>
      </c>
      <c r="V2856" s="189">
        <f t="shared" si="625"/>
        <v>3.6912751677852347</v>
      </c>
      <c r="W2856" s="189">
        <f>IFERROR(H2856/M2856,Tabla2[[#This Row],[CARGA PRODUCCION (ANIMALES/HA)]])</f>
        <v>3.3069144575020495</v>
      </c>
      <c r="X2856" s="190">
        <f t="shared" ref="X2856:X2919" si="628">YEAR(A2856)</f>
        <v>2024</v>
      </c>
      <c r="Y2856" s="190">
        <f t="shared" ref="Y2856:Y2919" si="629">MONTH(A2856)</f>
        <v>4</v>
      </c>
      <c r="Z2856" s="190" t="e">
        <f t="shared" ref="Z2856:Z2919" ca="1" si="630">_xlfn.ISOWEEKNUM(A2856)</f>
        <v>#NAME?</v>
      </c>
      <c r="AA2856" s="191">
        <f t="shared" ref="AA2856:AA2919" si="631">IF(H2856&gt;0,H2856,G2856)</f>
        <v>121</v>
      </c>
      <c r="AB2856" s="188">
        <f t="shared" si="626"/>
        <v>0.90909090909090906</v>
      </c>
      <c r="AC2856" s="192">
        <f t="shared" si="627"/>
        <v>9.0909090909090939E-2</v>
      </c>
      <c r="AD2856" s="185"/>
    </row>
    <row r="2857" spans="1:30">
      <c r="A2857" s="184">
        <v>45404</v>
      </c>
      <c r="B2857" s="7" t="s">
        <v>85</v>
      </c>
      <c r="C2857" s="185">
        <v>2338</v>
      </c>
      <c r="D2857" s="185">
        <v>60</v>
      </c>
      <c r="E2857" s="185">
        <v>9</v>
      </c>
      <c r="F2857" s="185"/>
      <c r="G2857" s="185">
        <v>115</v>
      </c>
      <c r="H2857" s="185">
        <v>126</v>
      </c>
      <c r="I2857" s="185">
        <v>1</v>
      </c>
      <c r="J2857" s="185">
        <v>18</v>
      </c>
      <c r="K2857" s="185">
        <v>480</v>
      </c>
      <c r="L2857" s="185">
        <v>26.01</v>
      </c>
      <c r="M2857" s="186">
        <v>34.119999999999997</v>
      </c>
      <c r="N2857" s="187">
        <f>IF(Tabla2[[#This Row],[LECHE RETIRO DIA]]&lt;&gt;ISBLANK(Tabla2[[#This Row],[LECHE RETIRO DIA]]),SUM(Tabla2[[#This Row],[LECHE TANQUE DIA]:[LECHE RETIRO DIA]]),SUM(Tabla2[[#This Row],[LECHE TANQUE DIA]:[LECHE AUTOCONSUMO DIA]]))</f>
        <v>2407</v>
      </c>
      <c r="O2857" s="188">
        <f t="shared" si="618"/>
        <v>0.97133361030328214</v>
      </c>
      <c r="P2857" s="189">
        <f t="shared" si="619"/>
        <v>20.930434782608696</v>
      </c>
      <c r="Q2857" s="189">
        <f t="shared" si="620"/>
        <v>20.330434782608695</v>
      </c>
      <c r="R2857" s="189">
        <f t="shared" si="621"/>
        <v>3.3333333333333335</v>
      </c>
      <c r="S2857" s="189">
        <f t="shared" si="622"/>
        <v>5.0145833333333334</v>
      </c>
      <c r="T2857" s="189">
        <f t="shared" si="623"/>
        <v>4.1739130434782608</v>
      </c>
      <c r="U2857" s="189">
        <f t="shared" si="624"/>
        <v>92.541330257593231</v>
      </c>
      <c r="V2857" s="189">
        <f t="shared" si="625"/>
        <v>4.4213763936947323</v>
      </c>
      <c r="W2857" s="189">
        <f>IFERROR(H2857/M2857,Tabla2[[#This Row],[CARGA PRODUCCION (ANIMALES/HA)]])</f>
        <v>3.6928487690504106</v>
      </c>
      <c r="X2857" s="190">
        <f t="shared" si="628"/>
        <v>2024</v>
      </c>
      <c r="Y2857" s="190">
        <f t="shared" si="629"/>
        <v>4</v>
      </c>
      <c r="Z2857" s="190" t="e">
        <f t="shared" ca="1" si="630"/>
        <v>#NAME?</v>
      </c>
      <c r="AA2857" s="191">
        <f t="shared" si="631"/>
        <v>126</v>
      </c>
      <c r="AB2857" s="188">
        <f t="shared" si="626"/>
        <v>0.91269841269841268</v>
      </c>
      <c r="AC2857" s="192">
        <f t="shared" si="627"/>
        <v>8.7301587301587324E-2</v>
      </c>
      <c r="AD2857" s="185"/>
    </row>
    <row r="2858" spans="1:30">
      <c r="A2858" s="184">
        <v>45404</v>
      </c>
      <c r="B2858" s="7" t="s">
        <v>88</v>
      </c>
      <c r="C2858" s="185">
        <v>717</v>
      </c>
      <c r="D2858" s="185">
        <v>40</v>
      </c>
      <c r="E2858" s="185">
        <v>5</v>
      </c>
      <c r="F2858" s="185"/>
      <c r="G2858" s="185">
        <v>42</v>
      </c>
      <c r="H2858" s="185">
        <v>42</v>
      </c>
      <c r="I2858" s="185">
        <v>0</v>
      </c>
      <c r="J2858" s="185">
        <v>10</v>
      </c>
      <c r="K2858" s="185">
        <v>180</v>
      </c>
      <c r="L2858" s="185">
        <v>14</v>
      </c>
      <c r="M2858" s="186">
        <v>15</v>
      </c>
      <c r="N2858" s="187">
        <f>IF(Tabla2[[#This Row],[LECHE RETIRO DIA]]&lt;&gt;ISBLANK(Tabla2[[#This Row],[LECHE RETIRO DIA]]),SUM(Tabla2[[#This Row],[LECHE TANQUE DIA]:[LECHE RETIRO DIA]]),SUM(Tabla2[[#This Row],[LECHE TANQUE DIA]:[LECHE AUTOCONSUMO DIA]]))</f>
        <v>762</v>
      </c>
      <c r="O2858" s="188">
        <f t="shared" si="618"/>
        <v>0.94094488188976377</v>
      </c>
      <c r="P2858" s="189">
        <f t="shared" si="619"/>
        <v>18.142857142857142</v>
      </c>
      <c r="Q2858" s="189">
        <f t="shared" si="620"/>
        <v>17.071428571428573</v>
      </c>
      <c r="R2858" s="189">
        <f t="shared" si="621"/>
        <v>4</v>
      </c>
      <c r="S2858" s="189">
        <f t="shared" si="622"/>
        <v>4.2333333333333334</v>
      </c>
      <c r="T2858" s="189">
        <f t="shared" si="623"/>
        <v>4.2857142857142856</v>
      </c>
      <c r="U2858" s="189">
        <f t="shared" si="624"/>
        <v>54.428571428571431</v>
      </c>
      <c r="V2858" s="189">
        <f t="shared" si="625"/>
        <v>3</v>
      </c>
      <c r="W2858" s="189">
        <f>IFERROR(H2858/M2858,Tabla2[[#This Row],[CARGA PRODUCCION (ANIMALES/HA)]])</f>
        <v>2.8</v>
      </c>
      <c r="X2858" s="190">
        <f t="shared" si="628"/>
        <v>2024</v>
      </c>
      <c r="Y2858" s="190">
        <f t="shared" si="629"/>
        <v>4</v>
      </c>
      <c r="Z2858" s="190" t="e">
        <f t="shared" ca="1" si="630"/>
        <v>#NAME?</v>
      </c>
      <c r="AA2858" s="191">
        <f t="shared" si="631"/>
        <v>42</v>
      </c>
      <c r="AB2858" s="188">
        <f t="shared" si="626"/>
        <v>1</v>
      </c>
      <c r="AC2858" s="192">
        <f t="shared" si="627"/>
        <v>0</v>
      </c>
      <c r="AD2858" s="185"/>
    </row>
    <row r="2859" spans="1:30">
      <c r="A2859" s="184">
        <v>45405</v>
      </c>
      <c r="B2859" s="7" t="s">
        <v>81</v>
      </c>
      <c r="C2859" s="185">
        <v>2363</v>
      </c>
      <c r="D2859" s="185">
        <v>80</v>
      </c>
      <c r="E2859" s="185">
        <v>9</v>
      </c>
      <c r="F2859" s="185"/>
      <c r="G2859" s="185">
        <v>97</v>
      </c>
      <c r="H2859" s="185">
        <v>97</v>
      </c>
      <c r="I2859" s="185">
        <v>0</v>
      </c>
      <c r="J2859" s="185">
        <v>9</v>
      </c>
      <c r="K2859" s="185">
        <v>600</v>
      </c>
      <c r="L2859" s="185">
        <v>23.4</v>
      </c>
      <c r="M2859" s="186">
        <v>31.01</v>
      </c>
      <c r="N2859" s="187">
        <f>IF(Tabla2[[#This Row],[LECHE RETIRO DIA]]&lt;&gt;ISBLANK(Tabla2[[#This Row],[LECHE RETIRO DIA]]),SUM(Tabla2[[#This Row],[LECHE TANQUE DIA]:[LECHE RETIRO DIA]]),SUM(Tabla2[[#This Row],[LECHE TANQUE DIA]:[LECHE AUTOCONSUMO DIA]]))</f>
        <v>2452</v>
      </c>
      <c r="O2859" s="188">
        <f t="shared" si="618"/>
        <v>0.96370309951060362</v>
      </c>
      <c r="P2859" s="189">
        <f t="shared" si="619"/>
        <v>25.278350515463917</v>
      </c>
      <c r="Q2859" s="189">
        <f t="shared" si="620"/>
        <v>24.36082474226804</v>
      </c>
      <c r="R2859" s="189">
        <f t="shared" si="621"/>
        <v>8.8888888888888893</v>
      </c>
      <c r="S2859" s="189">
        <f t="shared" si="622"/>
        <v>4.0866666666666669</v>
      </c>
      <c r="T2859" s="189">
        <f t="shared" si="623"/>
        <v>6.1855670103092786</v>
      </c>
      <c r="U2859" s="189">
        <f t="shared" si="624"/>
        <v>104.7863247863248</v>
      </c>
      <c r="V2859" s="189">
        <f t="shared" si="625"/>
        <v>4.1452991452991457</v>
      </c>
      <c r="W2859" s="189">
        <f>IFERROR(H2859/M2859,Tabla2[[#This Row],[CARGA PRODUCCION (ANIMALES/HA)]])</f>
        <v>3.1280232183166721</v>
      </c>
      <c r="X2859" s="190">
        <f t="shared" si="628"/>
        <v>2024</v>
      </c>
      <c r="Y2859" s="190">
        <f t="shared" si="629"/>
        <v>4</v>
      </c>
      <c r="Z2859" s="190" t="e">
        <f t="shared" ca="1" si="630"/>
        <v>#NAME?</v>
      </c>
      <c r="AA2859" s="191">
        <f t="shared" si="631"/>
        <v>97</v>
      </c>
      <c r="AB2859" s="188">
        <f t="shared" si="626"/>
        <v>1</v>
      </c>
      <c r="AC2859" s="192">
        <f t="shared" si="627"/>
        <v>0</v>
      </c>
      <c r="AD2859" s="185"/>
    </row>
    <row r="2860" spans="1:30">
      <c r="A2860" s="184">
        <v>45405</v>
      </c>
      <c r="B2860" s="7" t="s">
        <v>83</v>
      </c>
      <c r="C2860" s="185">
        <v>2076</v>
      </c>
      <c r="D2860" s="185">
        <v>100</v>
      </c>
      <c r="E2860" s="185">
        <v>9</v>
      </c>
      <c r="F2860" s="185"/>
      <c r="G2860" s="185">
        <v>110</v>
      </c>
      <c r="H2860" s="185">
        <v>121</v>
      </c>
      <c r="I2860" s="185">
        <v>0</v>
      </c>
      <c r="J2860" s="185">
        <v>33</v>
      </c>
      <c r="K2860" s="185">
        <v>680</v>
      </c>
      <c r="L2860" s="185">
        <v>29.8</v>
      </c>
      <c r="M2860" s="186">
        <v>36.590000000000003</v>
      </c>
      <c r="N2860" s="187">
        <f>IF(Tabla2[[#This Row],[LECHE RETIRO DIA]]&lt;&gt;ISBLANK(Tabla2[[#This Row],[LECHE RETIRO DIA]]),SUM(Tabla2[[#This Row],[LECHE TANQUE DIA]:[LECHE RETIRO DIA]]),SUM(Tabla2[[#This Row],[LECHE TANQUE DIA]:[LECHE AUTOCONSUMO DIA]]))</f>
        <v>2185</v>
      </c>
      <c r="O2860" s="188">
        <f t="shared" si="618"/>
        <v>0.9501144164759725</v>
      </c>
      <c r="P2860" s="189">
        <f t="shared" si="619"/>
        <v>19.863636363636363</v>
      </c>
      <c r="Q2860" s="189">
        <f t="shared" si="620"/>
        <v>18.872727272727271</v>
      </c>
      <c r="R2860" s="189">
        <f t="shared" si="621"/>
        <v>3.0303030303030303</v>
      </c>
      <c r="S2860" s="189">
        <f t="shared" si="622"/>
        <v>3.2132352941176472</v>
      </c>
      <c r="T2860" s="189">
        <f t="shared" si="623"/>
        <v>6.1818181818181817</v>
      </c>
      <c r="U2860" s="189">
        <f t="shared" si="624"/>
        <v>73.322147651006716</v>
      </c>
      <c r="V2860" s="189">
        <f t="shared" si="625"/>
        <v>3.6912751677852347</v>
      </c>
      <c r="W2860" s="189">
        <f>IFERROR(H2860/M2860,Tabla2[[#This Row],[CARGA PRODUCCION (ANIMALES/HA)]])</f>
        <v>3.3069144575020495</v>
      </c>
      <c r="X2860" s="190">
        <f t="shared" si="628"/>
        <v>2024</v>
      </c>
      <c r="Y2860" s="190">
        <f t="shared" si="629"/>
        <v>4</v>
      </c>
      <c r="Z2860" s="190" t="e">
        <f t="shared" ca="1" si="630"/>
        <v>#NAME?</v>
      </c>
      <c r="AA2860" s="191">
        <f t="shared" si="631"/>
        <v>121</v>
      </c>
      <c r="AB2860" s="188">
        <f t="shared" si="626"/>
        <v>0.90909090909090906</v>
      </c>
      <c r="AC2860" s="192">
        <f t="shared" si="627"/>
        <v>9.0909090909090939E-2</v>
      </c>
      <c r="AD2860" s="185"/>
    </row>
    <row r="2861" spans="1:30">
      <c r="A2861" s="184">
        <v>45405</v>
      </c>
      <c r="B2861" s="7" t="s">
        <v>85</v>
      </c>
      <c r="C2861" s="185">
        <v>2263</v>
      </c>
      <c r="D2861" s="185">
        <v>60</v>
      </c>
      <c r="E2861" s="185">
        <v>9</v>
      </c>
      <c r="F2861" s="185"/>
      <c r="G2861" s="185">
        <v>115</v>
      </c>
      <c r="H2861" s="185">
        <v>126</v>
      </c>
      <c r="I2861" s="185">
        <v>1</v>
      </c>
      <c r="J2861" s="185">
        <v>18</v>
      </c>
      <c r="K2861" s="185">
        <v>480</v>
      </c>
      <c r="L2861" s="185">
        <v>26.01</v>
      </c>
      <c r="M2861" s="186">
        <v>34.119999999999997</v>
      </c>
      <c r="N2861" s="187">
        <f>IF(Tabla2[[#This Row],[LECHE RETIRO DIA]]&lt;&gt;ISBLANK(Tabla2[[#This Row],[LECHE RETIRO DIA]]),SUM(Tabla2[[#This Row],[LECHE TANQUE DIA]:[LECHE RETIRO DIA]]),SUM(Tabla2[[#This Row],[LECHE TANQUE DIA]:[LECHE AUTOCONSUMO DIA]]))</f>
        <v>2332</v>
      </c>
      <c r="O2861" s="188">
        <f t="shared" si="618"/>
        <v>0.97041166380789023</v>
      </c>
      <c r="P2861" s="189">
        <f t="shared" si="619"/>
        <v>20.278260869565216</v>
      </c>
      <c r="Q2861" s="189">
        <f t="shared" si="620"/>
        <v>19.678260869565218</v>
      </c>
      <c r="R2861" s="189">
        <f t="shared" si="621"/>
        <v>3.3333333333333335</v>
      </c>
      <c r="S2861" s="189">
        <f t="shared" si="622"/>
        <v>4.8583333333333334</v>
      </c>
      <c r="T2861" s="189">
        <f t="shared" si="623"/>
        <v>4.1739130434782608</v>
      </c>
      <c r="U2861" s="189">
        <f t="shared" si="624"/>
        <v>89.65782391387927</v>
      </c>
      <c r="V2861" s="189">
        <f t="shared" si="625"/>
        <v>4.4213763936947323</v>
      </c>
      <c r="W2861" s="189">
        <f>IFERROR(H2861/M2861,Tabla2[[#This Row],[CARGA PRODUCCION (ANIMALES/HA)]])</f>
        <v>3.6928487690504106</v>
      </c>
      <c r="X2861" s="190">
        <f t="shared" si="628"/>
        <v>2024</v>
      </c>
      <c r="Y2861" s="190">
        <f t="shared" si="629"/>
        <v>4</v>
      </c>
      <c r="Z2861" s="190" t="e">
        <f t="shared" ca="1" si="630"/>
        <v>#NAME?</v>
      </c>
      <c r="AA2861" s="191">
        <f t="shared" si="631"/>
        <v>126</v>
      </c>
      <c r="AB2861" s="188">
        <f t="shared" si="626"/>
        <v>0.91269841269841268</v>
      </c>
      <c r="AC2861" s="192">
        <f t="shared" si="627"/>
        <v>8.7301587301587324E-2</v>
      </c>
      <c r="AD2861" s="185"/>
    </row>
    <row r="2862" spans="1:30">
      <c r="A2862" s="184">
        <v>45405</v>
      </c>
      <c r="B2862" s="7" t="s">
        <v>88</v>
      </c>
      <c r="C2862" s="185">
        <v>719</v>
      </c>
      <c r="D2862" s="185">
        <v>40</v>
      </c>
      <c r="E2862" s="185">
        <v>5</v>
      </c>
      <c r="F2862" s="185"/>
      <c r="G2862" s="185">
        <v>42</v>
      </c>
      <c r="H2862" s="185">
        <v>42</v>
      </c>
      <c r="I2862" s="185">
        <v>0</v>
      </c>
      <c r="J2862" s="185">
        <v>10</v>
      </c>
      <c r="K2862" s="185">
        <v>180</v>
      </c>
      <c r="L2862" s="185">
        <v>14</v>
      </c>
      <c r="M2862" s="186">
        <v>15</v>
      </c>
      <c r="N2862" s="187">
        <f>IF(Tabla2[[#This Row],[LECHE RETIRO DIA]]&lt;&gt;ISBLANK(Tabla2[[#This Row],[LECHE RETIRO DIA]]),SUM(Tabla2[[#This Row],[LECHE TANQUE DIA]:[LECHE RETIRO DIA]]),SUM(Tabla2[[#This Row],[LECHE TANQUE DIA]:[LECHE AUTOCONSUMO DIA]]))</f>
        <v>764</v>
      </c>
      <c r="O2862" s="188">
        <f t="shared" si="618"/>
        <v>0.94109947643979053</v>
      </c>
      <c r="P2862" s="189">
        <f t="shared" si="619"/>
        <v>18.19047619047619</v>
      </c>
      <c r="Q2862" s="189">
        <f t="shared" si="620"/>
        <v>17.11904761904762</v>
      </c>
      <c r="R2862" s="189">
        <f t="shared" si="621"/>
        <v>4</v>
      </c>
      <c r="S2862" s="189">
        <f t="shared" si="622"/>
        <v>4.2444444444444445</v>
      </c>
      <c r="T2862" s="189">
        <f t="shared" si="623"/>
        <v>4.2857142857142856</v>
      </c>
      <c r="U2862" s="189">
        <f t="shared" si="624"/>
        <v>54.571428571428569</v>
      </c>
      <c r="V2862" s="189">
        <f t="shared" si="625"/>
        <v>3</v>
      </c>
      <c r="W2862" s="189">
        <f>IFERROR(H2862/M2862,Tabla2[[#This Row],[CARGA PRODUCCION (ANIMALES/HA)]])</f>
        <v>2.8</v>
      </c>
      <c r="X2862" s="190">
        <f t="shared" si="628"/>
        <v>2024</v>
      </c>
      <c r="Y2862" s="190">
        <f t="shared" si="629"/>
        <v>4</v>
      </c>
      <c r="Z2862" s="190" t="e">
        <f t="shared" ca="1" si="630"/>
        <v>#NAME?</v>
      </c>
      <c r="AA2862" s="191">
        <f t="shared" si="631"/>
        <v>42</v>
      </c>
      <c r="AB2862" s="188">
        <f t="shared" si="626"/>
        <v>1</v>
      </c>
      <c r="AC2862" s="192">
        <f t="shared" si="627"/>
        <v>0</v>
      </c>
      <c r="AD2862" s="185"/>
    </row>
    <row r="2863" spans="1:30">
      <c r="A2863" s="184">
        <v>45406</v>
      </c>
      <c r="B2863" s="7" t="s">
        <v>81</v>
      </c>
      <c r="C2863" s="185">
        <v>2340</v>
      </c>
      <c r="D2863" s="185">
        <v>80</v>
      </c>
      <c r="E2863" s="185">
        <v>9</v>
      </c>
      <c r="F2863" s="185"/>
      <c r="G2863" s="185">
        <v>95</v>
      </c>
      <c r="H2863" s="185">
        <v>95</v>
      </c>
      <c r="I2863" s="185">
        <v>0</v>
      </c>
      <c r="J2863" s="185">
        <v>9</v>
      </c>
      <c r="K2863" s="185">
        <v>600</v>
      </c>
      <c r="L2863" s="185">
        <v>23.4</v>
      </c>
      <c r="M2863" s="186">
        <v>31.01</v>
      </c>
      <c r="N2863" s="187">
        <f>IF(Tabla2[[#This Row],[LECHE RETIRO DIA]]&lt;&gt;ISBLANK(Tabla2[[#This Row],[LECHE RETIRO DIA]]),SUM(Tabla2[[#This Row],[LECHE TANQUE DIA]:[LECHE RETIRO DIA]]),SUM(Tabla2[[#This Row],[LECHE TANQUE DIA]:[LECHE AUTOCONSUMO DIA]]))</f>
        <v>2429</v>
      </c>
      <c r="O2863" s="188">
        <f t="shared" si="618"/>
        <v>0.96335940716344171</v>
      </c>
      <c r="P2863" s="189">
        <f t="shared" si="619"/>
        <v>25.568421052631578</v>
      </c>
      <c r="Q2863" s="189">
        <f t="shared" si="620"/>
        <v>24.631578947368421</v>
      </c>
      <c r="R2863" s="189">
        <f t="shared" si="621"/>
        <v>8.8888888888888893</v>
      </c>
      <c r="S2863" s="189">
        <f t="shared" si="622"/>
        <v>4.0483333333333329</v>
      </c>
      <c r="T2863" s="189">
        <f t="shared" si="623"/>
        <v>6.3157894736842106</v>
      </c>
      <c r="U2863" s="189">
        <f t="shared" si="624"/>
        <v>103.80341880341881</v>
      </c>
      <c r="V2863" s="189">
        <f t="shared" si="625"/>
        <v>4.0598290598290605</v>
      </c>
      <c r="W2863" s="189">
        <f>IFERROR(H2863/M2863,Tabla2[[#This Row],[CARGA PRODUCCION (ANIMALES/HA)]])</f>
        <v>3.0635278942276685</v>
      </c>
      <c r="X2863" s="190">
        <f t="shared" si="628"/>
        <v>2024</v>
      </c>
      <c r="Y2863" s="190">
        <f t="shared" si="629"/>
        <v>4</v>
      </c>
      <c r="Z2863" s="190" t="e">
        <f t="shared" ca="1" si="630"/>
        <v>#NAME?</v>
      </c>
      <c r="AA2863" s="191">
        <f t="shared" si="631"/>
        <v>95</v>
      </c>
      <c r="AB2863" s="188">
        <f t="shared" si="626"/>
        <v>1</v>
      </c>
      <c r="AC2863" s="192">
        <f t="shared" si="627"/>
        <v>0</v>
      </c>
      <c r="AD2863" s="185"/>
    </row>
    <row r="2864" spans="1:30">
      <c r="A2864" s="184">
        <v>45406</v>
      </c>
      <c r="B2864" s="7" t="s">
        <v>83</v>
      </c>
      <c r="C2864" s="185">
        <v>2090</v>
      </c>
      <c r="D2864" s="185">
        <v>100</v>
      </c>
      <c r="E2864" s="185">
        <v>9</v>
      </c>
      <c r="F2864" s="185"/>
      <c r="G2864" s="185">
        <v>113</v>
      </c>
      <c r="H2864" s="185">
        <v>131</v>
      </c>
      <c r="I2864" s="185">
        <v>0</v>
      </c>
      <c r="J2864" s="185">
        <v>33</v>
      </c>
      <c r="K2864" s="185">
        <v>680</v>
      </c>
      <c r="L2864" s="185">
        <v>29.8</v>
      </c>
      <c r="M2864" s="186">
        <v>36.590000000000003</v>
      </c>
      <c r="N2864" s="187">
        <f>IF(Tabla2[[#This Row],[LECHE RETIRO DIA]]&lt;&gt;ISBLANK(Tabla2[[#This Row],[LECHE RETIRO DIA]]),SUM(Tabla2[[#This Row],[LECHE TANQUE DIA]:[LECHE RETIRO DIA]]),SUM(Tabla2[[#This Row],[LECHE TANQUE DIA]:[LECHE AUTOCONSUMO DIA]]))</f>
        <v>2199</v>
      </c>
      <c r="O2864" s="188">
        <f t="shared" si="618"/>
        <v>0.95043201455206916</v>
      </c>
      <c r="P2864" s="189">
        <f t="shared" si="619"/>
        <v>19.460176991150444</v>
      </c>
      <c r="Q2864" s="189">
        <f t="shared" si="620"/>
        <v>18.495575221238937</v>
      </c>
      <c r="R2864" s="189">
        <f t="shared" si="621"/>
        <v>3.0303030303030303</v>
      </c>
      <c r="S2864" s="189">
        <f t="shared" si="622"/>
        <v>3.2338235294117648</v>
      </c>
      <c r="T2864" s="189">
        <f t="shared" si="623"/>
        <v>6.0176991150442474</v>
      </c>
      <c r="U2864" s="189">
        <f t="shared" si="624"/>
        <v>73.791946308724832</v>
      </c>
      <c r="V2864" s="189">
        <f t="shared" si="625"/>
        <v>3.7919463087248322</v>
      </c>
      <c r="W2864" s="189">
        <f>IFERROR(H2864/M2864,Tabla2[[#This Row],[CARGA PRODUCCION (ANIMALES/HA)]])</f>
        <v>3.5802131729980866</v>
      </c>
      <c r="X2864" s="190">
        <f t="shared" si="628"/>
        <v>2024</v>
      </c>
      <c r="Y2864" s="190">
        <f t="shared" si="629"/>
        <v>4</v>
      </c>
      <c r="Z2864" s="190" t="e">
        <f t="shared" ca="1" si="630"/>
        <v>#NAME?</v>
      </c>
      <c r="AA2864" s="191">
        <f t="shared" si="631"/>
        <v>131</v>
      </c>
      <c r="AB2864" s="188">
        <f t="shared" si="626"/>
        <v>0.86259541984732824</v>
      </c>
      <c r="AC2864" s="192">
        <f t="shared" si="627"/>
        <v>0.13740458015267176</v>
      </c>
      <c r="AD2864" s="185"/>
    </row>
    <row r="2865" spans="1:30">
      <c r="A2865" s="184">
        <v>45406</v>
      </c>
      <c r="B2865" s="7" t="s">
        <v>85</v>
      </c>
      <c r="C2865" s="185">
        <v>2259</v>
      </c>
      <c r="D2865" s="185">
        <v>60</v>
      </c>
      <c r="E2865" s="185">
        <v>9</v>
      </c>
      <c r="F2865" s="185"/>
      <c r="G2865" s="185">
        <v>111</v>
      </c>
      <c r="H2865" s="185">
        <v>120</v>
      </c>
      <c r="I2865" s="185">
        <v>1</v>
      </c>
      <c r="J2865" s="185">
        <v>18</v>
      </c>
      <c r="K2865" s="185">
        <v>480</v>
      </c>
      <c r="L2865" s="185">
        <v>26.01</v>
      </c>
      <c r="M2865" s="186">
        <v>34.119999999999997</v>
      </c>
      <c r="N2865" s="187">
        <f>IF(Tabla2[[#This Row],[LECHE RETIRO DIA]]&lt;&gt;ISBLANK(Tabla2[[#This Row],[LECHE RETIRO DIA]]),SUM(Tabla2[[#This Row],[LECHE TANQUE DIA]:[LECHE RETIRO DIA]]),SUM(Tabla2[[#This Row],[LECHE TANQUE DIA]:[LECHE AUTOCONSUMO DIA]]))</f>
        <v>2328</v>
      </c>
      <c r="O2865" s="188">
        <f t="shared" si="618"/>
        <v>0.97036082474226804</v>
      </c>
      <c r="P2865" s="189">
        <f t="shared" si="619"/>
        <v>20.972972972972972</v>
      </c>
      <c r="Q2865" s="189">
        <f t="shared" si="620"/>
        <v>20.351351351351351</v>
      </c>
      <c r="R2865" s="189">
        <f t="shared" si="621"/>
        <v>3.3333333333333335</v>
      </c>
      <c r="S2865" s="189">
        <f t="shared" si="622"/>
        <v>4.8499999999999996</v>
      </c>
      <c r="T2865" s="189">
        <f t="shared" si="623"/>
        <v>4.3243243243243246</v>
      </c>
      <c r="U2865" s="189">
        <f t="shared" si="624"/>
        <v>89.50403690888119</v>
      </c>
      <c r="V2865" s="189">
        <f t="shared" si="625"/>
        <v>4.2675893886966545</v>
      </c>
      <c r="W2865" s="189">
        <f>IFERROR(H2865/M2865,Tabla2[[#This Row],[CARGA PRODUCCION (ANIMALES/HA)]])</f>
        <v>3.5169988276670576</v>
      </c>
      <c r="X2865" s="190">
        <f t="shared" si="628"/>
        <v>2024</v>
      </c>
      <c r="Y2865" s="190">
        <f t="shared" si="629"/>
        <v>4</v>
      </c>
      <c r="Z2865" s="190" t="e">
        <f t="shared" ca="1" si="630"/>
        <v>#NAME?</v>
      </c>
      <c r="AA2865" s="191">
        <f t="shared" si="631"/>
        <v>120</v>
      </c>
      <c r="AB2865" s="188">
        <f t="shared" si="626"/>
        <v>0.92500000000000004</v>
      </c>
      <c r="AC2865" s="192">
        <f t="shared" si="627"/>
        <v>7.4999999999999956E-2</v>
      </c>
      <c r="AD2865" s="185"/>
    </row>
    <row r="2866" spans="1:30">
      <c r="A2866" s="184">
        <v>45406</v>
      </c>
      <c r="B2866" s="7" t="s">
        <v>88</v>
      </c>
      <c r="C2866" s="185">
        <v>685</v>
      </c>
      <c r="D2866" s="185">
        <v>40</v>
      </c>
      <c r="E2866" s="185">
        <v>5</v>
      </c>
      <c r="F2866" s="185"/>
      <c r="G2866" s="185">
        <v>43</v>
      </c>
      <c r="H2866" s="185">
        <v>43</v>
      </c>
      <c r="I2866" s="185">
        <v>0</v>
      </c>
      <c r="J2866" s="185">
        <v>11</v>
      </c>
      <c r="K2866" s="185">
        <v>180</v>
      </c>
      <c r="L2866" s="185">
        <v>14</v>
      </c>
      <c r="M2866" s="186">
        <v>15</v>
      </c>
      <c r="N2866" s="187">
        <f>IF(Tabla2[[#This Row],[LECHE RETIRO DIA]]&lt;&gt;ISBLANK(Tabla2[[#This Row],[LECHE RETIRO DIA]]),SUM(Tabla2[[#This Row],[LECHE TANQUE DIA]:[LECHE RETIRO DIA]]),SUM(Tabla2[[#This Row],[LECHE TANQUE DIA]:[LECHE AUTOCONSUMO DIA]]))</f>
        <v>730</v>
      </c>
      <c r="O2866" s="188">
        <f t="shared" si="618"/>
        <v>0.93835616438356162</v>
      </c>
      <c r="P2866" s="189">
        <f t="shared" si="619"/>
        <v>16.976744186046513</v>
      </c>
      <c r="Q2866" s="189">
        <f t="shared" si="620"/>
        <v>15.930232558139535</v>
      </c>
      <c r="R2866" s="189">
        <f t="shared" si="621"/>
        <v>3.6363636363636362</v>
      </c>
      <c r="S2866" s="189">
        <f t="shared" si="622"/>
        <v>4.0555555555555554</v>
      </c>
      <c r="T2866" s="189">
        <f t="shared" si="623"/>
        <v>4.1860465116279073</v>
      </c>
      <c r="U2866" s="189">
        <f t="shared" si="624"/>
        <v>52.142857142857146</v>
      </c>
      <c r="V2866" s="189">
        <f t="shared" si="625"/>
        <v>3.0714285714285716</v>
      </c>
      <c r="W2866" s="189">
        <f>IFERROR(H2866/M2866,Tabla2[[#This Row],[CARGA PRODUCCION (ANIMALES/HA)]])</f>
        <v>2.8666666666666667</v>
      </c>
      <c r="X2866" s="190">
        <f t="shared" si="628"/>
        <v>2024</v>
      </c>
      <c r="Y2866" s="190">
        <f t="shared" si="629"/>
        <v>4</v>
      </c>
      <c r="Z2866" s="190" t="e">
        <f t="shared" ca="1" si="630"/>
        <v>#NAME?</v>
      </c>
      <c r="AA2866" s="191">
        <f t="shared" si="631"/>
        <v>43</v>
      </c>
      <c r="AB2866" s="188">
        <f t="shared" si="626"/>
        <v>1</v>
      </c>
      <c r="AC2866" s="192">
        <f t="shared" si="627"/>
        <v>0</v>
      </c>
      <c r="AD2866" s="185"/>
    </row>
    <row r="2867" spans="1:30">
      <c r="A2867" s="6">
        <v>45407</v>
      </c>
      <c r="B2867" s="7" t="s">
        <v>81</v>
      </c>
      <c r="C2867" s="185">
        <v>2302</v>
      </c>
      <c r="D2867" s="185">
        <v>80</v>
      </c>
      <c r="E2867" s="185">
        <v>9</v>
      </c>
      <c r="F2867" s="185"/>
      <c r="G2867" s="185">
        <v>95</v>
      </c>
      <c r="H2867" s="185">
        <v>95</v>
      </c>
      <c r="I2867" s="185">
        <v>0</v>
      </c>
      <c r="J2867" s="185">
        <v>9</v>
      </c>
      <c r="K2867" s="185">
        <v>600</v>
      </c>
      <c r="L2867" s="185">
        <v>23.4</v>
      </c>
      <c r="M2867" s="186">
        <v>31.01</v>
      </c>
      <c r="N2867" s="187">
        <f>IF(Tabla2[[#This Row],[LECHE RETIRO DIA]]&lt;&gt;ISBLANK(Tabla2[[#This Row],[LECHE RETIRO DIA]]),SUM(Tabla2[[#This Row],[LECHE TANQUE DIA]:[LECHE RETIRO DIA]]),SUM(Tabla2[[#This Row],[LECHE TANQUE DIA]:[LECHE AUTOCONSUMO DIA]]))</f>
        <v>2391</v>
      </c>
      <c r="O2867" s="188">
        <f t="shared" si="618"/>
        <v>0.9627770807193643</v>
      </c>
      <c r="P2867" s="189">
        <f t="shared" si="619"/>
        <v>25.168421052631579</v>
      </c>
      <c r="Q2867" s="189">
        <f t="shared" si="620"/>
        <v>24.231578947368423</v>
      </c>
      <c r="R2867" s="189">
        <f t="shared" si="621"/>
        <v>8.8888888888888893</v>
      </c>
      <c r="S2867" s="189">
        <f t="shared" si="622"/>
        <v>3.9849999999999999</v>
      </c>
      <c r="T2867" s="189">
        <f t="shared" si="623"/>
        <v>6.3157894736842106</v>
      </c>
      <c r="U2867" s="189">
        <f t="shared" si="624"/>
        <v>102.17948717948718</v>
      </c>
      <c r="V2867" s="189">
        <f t="shared" si="625"/>
        <v>4.0598290598290605</v>
      </c>
      <c r="W2867" s="189">
        <f>IFERROR(H2867/M2867,Tabla2[[#This Row],[CARGA PRODUCCION (ANIMALES/HA)]])</f>
        <v>3.0635278942276685</v>
      </c>
      <c r="X2867" s="190">
        <f t="shared" si="628"/>
        <v>2024</v>
      </c>
      <c r="Y2867" s="190">
        <f t="shared" si="629"/>
        <v>4</v>
      </c>
      <c r="Z2867" s="190" t="e">
        <f t="shared" ca="1" si="630"/>
        <v>#NAME?</v>
      </c>
      <c r="AA2867" s="191">
        <f t="shared" si="631"/>
        <v>95</v>
      </c>
      <c r="AB2867" s="188">
        <f t="shared" si="626"/>
        <v>1</v>
      </c>
      <c r="AC2867" s="192">
        <f t="shared" si="627"/>
        <v>0</v>
      </c>
      <c r="AD2867" s="185"/>
    </row>
    <row r="2868" spans="1:30">
      <c r="A2868" s="184">
        <v>45407</v>
      </c>
      <c r="B2868" s="7" t="s">
        <v>83</v>
      </c>
      <c r="C2868" s="185">
        <v>2043</v>
      </c>
      <c r="D2868" s="185">
        <v>100</v>
      </c>
      <c r="E2868" s="185">
        <v>9</v>
      </c>
      <c r="F2868" s="185"/>
      <c r="G2868" s="185">
        <v>113</v>
      </c>
      <c r="H2868" s="185">
        <v>131</v>
      </c>
      <c r="I2868" s="185">
        <v>0</v>
      </c>
      <c r="J2868" s="185">
        <v>33</v>
      </c>
      <c r="K2868" s="185">
        <v>680</v>
      </c>
      <c r="L2868" s="185">
        <v>29.8</v>
      </c>
      <c r="M2868" s="186">
        <v>36.590000000000003</v>
      </c>
      <c r="N2868" s="187">
        <f>IF(Tabla2[[#This Row],[LECHE RETIRO DIA]]&lt;&gt;ISBLANK(Tabla2[[#This Row],[LECHE RETIRO DIA]]),SUM(Tabla2[[#This Row],[LECHE TANQUE DIA]:[LECHE RETIRO DIA]]),SUM(Tabla2[[#This Row],[LECHE TANQUE DIA]:[LECHE AUTOCONSUMO DIA]]))</f>
        <v>2152</v>
      </c>
      <c r="O2868" s="188">
        <f t="shared" si="618"/>
        <v>0.94934944237918217</v>
      </c>
      <c r="P2868" s="189">
        <f t="shared" si="619"/>
        <v>19.044247787610619</v>
      </c>
      <c r="Q2868" s="189">
        <f t="shared" si="620"/>
        <v>18.079646017699115</v>
      </c>
      <c r="R2868" s="189">
        <f t="shared" si="621"/>
        <v>3.0303030303030303</v>
      </c>
      <c r="S2868" s="189">
        <f t="shared" si="622"/>
        <v>3.164705882352941</v>
      </c>
      <c r="T2868" s="189">
        <f t="shared" si="623"/>
        <v>6.0176991150442474</v>
      </c>
      <c r="U2868" s="189">
        <f t="shared" si="624"/>
        <v>72.214765100671144</v>
      </c>
      <c r="V2868" s="189">
        <f t="shared" si="625"/>
        <v>3.7919463087248322</v>
      </c>
      <c r="W2868" s="189">
        <f>IFERROR(H2868/M2868,Tabla2[[#This Row],[CARGA PRODUCCION (ANIMALES/HA)]])</f>
        <v>3.5802131729980866</v>
      </c>
      <c r="X2868" s="190">
        <f t="shared" si="628"/>
        <v>2024</v>
      </c>
      <c r="Y2868" s="190">
        <f t="shared" si="629"/>
        <v>4</v>
      </c>
      <c r="Z2868" s="190" t="e">
        <f t="shared" ca="1" si="630"/>
        <v>#NAME?</v>
      </c>
      <c r="AA2868" s="191">
        <f t="shared" si="631"/>
        <v>131</v>
      </c>
      <c r="AB2868" s="188">
        <f t="shared" si="626"/>
        <v>0.86259541984732824</v>
      </c>
      <c r="AC2868" s="192">
        <f t="shared" si="627"/>
        <v>0.13740458015267176</v>
      </c>
      <c r="AD2868" s="185"/>
    </row>
    <row r="2869" spans="1:30">
      <c r="A2869" s="6">
        <v>45407</v>
      </c>
      <c r="B2869" s="7" t="s">
        <v>85</v>
      </c>
      <c r="C2869" s="185">
        <v>2271</v>
      </c>
      <c r="D2869" s="185">
        <v>60</v>
      </c>
      <c r="E2869" s="185">
        <v>9</v>
      </c>
      <c r="F2869" s="185"/>
      <c r="G2869" s="185">
        <v>111</v>
      </c>
      <c r="H2869" s="185">
        <v>120</v>
      </c>
      <c r="I2869" s="185">
        <v>1</v>
      </c>
      <c r="J2869" s="185">
        <v>180</v>
      </c>
      <c r="K2869" s="185">
        <v>480</v>
      </c>
      <c r="L2869" s="185">
        <v>26.01</v>
      </c>
      <c r="M2869" s="186">
        <v>34.119999999999997</v>
      </c>
      <c r="N2869" s="187">
        <f>IF(Tabla2[[#This Row],[LECHE RETIRO DIA]]&lt;&gt;ISBLANK(Tabla2[[#This Row],[LECHE RETIRO DIA]]),SUM(Tabla2[[#This Row],[LECHE TANQUE DIA]:[LECHE RETIRO DIA]]),SUM(Tabla2[[#This Row],[LECHE TANQUE DIA]:[LECHE AUTOCONSUMO DIA]]))</f>
        <v>2340</v>
      </c>
      <c r="O2869" s="188">
        <f t="shared" si="618"/>
        <v>0.97051282051282051</v>
      </c>
      <c r="P2869" s="189">
        <f t="shared" si="619"/>
        <v>21.081081081081081</v>
      </c>
      <c r="Q2869" s="189">
        <f t="shared" si="620"/>
        <v>20.45945945945946</v>
      </c>
      <c r="R2869" s="189">
        <f t="shared" si="621"/>
        <v>0.33333333333333331</v>
      </c>
      <c r="S2869" s="189">
        <f t="shared" si="622"/>
        <v>4.875</v>
      </c>
      <c r="T2869" s="189">
        <f t="shared" si="623"/>
        <v>4.3243243243243246</v>
      </c>
      <c r="U2869" s="189">
        <f t="shared" si="624"/>
        <v>89.965397923875429</v>
      </c>
      <c r="V2869" s="189">
        <f t="shared" si="625"/>
        <v>4.2675893886966545</v>
      </c>
      <c r="W2869" s="189">
        <f>IFERROR(H2869/M2869,Tabla2[[#This Row],[CARGA PRODUCCION (ANIMALES/HA)]])</f>
        <v>3.5169988276670576</v>
      </c>
      <c r="X2869" s="190">
        <f t="shared" si="628"/>
        <v>2024</v>
      </c>
      <c r="Y2869" s="190">
        <f t="shared" si="629"/>
        <v>4</v>
      </c>
      <c r="Z2869" s="190" t="e">
        <f t="shared" ca="1" si="630"/>
        <v>#NAME?</v>
      </c>
      <c r="AA2869" s="191">
        <f t="shared" si="631"/>
        <v>120</v>
      </c>
      <c r="AB2869" s="188">
        <f t="shared" si="626"/>
        <v>0.92500000000000004</v>
      </c>
      <c r="AC2869" s="192">
        <f t="shared" si="627"/>
        <v>7.4999999999999956E-2</v>
      </c>
      <c r="AD2869" s="185"/>
    </row>
    <row r="2870" spans="1:30">
      <c r="A2870" s="184">
        <v>45407</v>
      </c>
      <c r="B2870" s="7" t="s">
        <v>88</v>
      </c>
      <c r="C2870" s="185">
        <v>742</v>
      </c>
      <c r="D2870" s="185">
        <v>40</v>
      </c>
      <c r="E2870" s="185">
        <v>5</v>
      </c>
      <c r="F2870" s="185"/>
      <c r="G2870" s="185">
        <v>43</v>
      </c>
      <c r="H2870" s="185">
        <v>43</v>
      </c>
      <c r="I2870" s="185">
        <v>0</v>
      </c>
      <c r="J2870" s="185">
        <v>11</v>
      </c>
      <c r="K2870" s="185">
        <v>180</v>
      </c>
      <c r="L2870" s="185">
        <v>14</v>
      </c>
      <c r="M2870" s="186">
        <v>15</v>
      </c>
      <c r="N2870" s="187">
        <f>IF(Tabla2[[#This Row],[LECHE RETIRO DIA]]&lt;&gt;ISBLANK(Tabla2[[#This Row],[LECHE RETIRO DIA]]),SUM(Tabla2[[#This Row],[LECHE TANQUE DIA]:[LECHE RETIRO DIA]]),SUM(Tabla2[[#This Row],[LECHE TANQUE DIA]:[LECHE AUTOCONSUMO DIA]]))</f>
        <v>787</v>
      </c>
      <c r="O2870" s="188">
        <f t="shared" si="618"/>
        <v>0.94282083862770016</v>
      </c>
      <c r="P2870" s="189">
        <f t="shared" si="619"/>
        <v>18.302325581395348</v>
      </c>
      <c r="Q2870" s="189">
        <f t="shared" si="620"/>
        <v>17.255813953488371</v>
      </c>
      <c r="R2870" s="189">
        <f t="shared" si="621"/>
        <v>3.6363636363636362</v>
      </c>
      <c r="S2870" s="189">
        <f t="shared" si="622"/>
        <v>4.3722222222222218</v>
      </c>
      <c r="T2870" s="189">
        <f t="shared" si="623"/>
        <v>4.1860465116279073</v>
      </c>
      <c r="U2870" s="189">
        <f t="shared" si="624"/>
        <v>56.214285714285715</v>
      </c>
      <c r="V2870" s="189">
        <f t="shared" si="625"/>
        <v>3.0714285714285716</v>
      </c>
      <c r="W2870" s="189">
        <f>IFERROR(H2870/M2870,Tabla2[[#This Row],[CARGA PRODUCCION (ANIMALES/HA)]])</f>
        <v>2.8666666666666667</v>
      </c>
      <c r="X2870" s="190">
        <f t="shared" si="628"/>
        <v>2024</v>
      </c>
      <c r="Y2870" s="190">
        <f t="shared" si="629"/>
        <v>4</v>
      </c>
      <c r="Z2870" s="190" t="e">
        <f t="shared" ca="1" si="630"/>
        <v>#NAME?</v>
      </c>
      <c r="AA2870" s="191">
        <f t="shared" si="631"/>
        <v>43</v>
      </c>
      <c r="AB2870" s="188">
        <f t="shared" si="626"/>
        <v>1</v>
      </c>
      <c r="AC2870" s="192">
        <f t="shared" si="627"/>
        <v>0</v>
      </c>
      <c r="AD2870" s="185"/>
    </row>
    <row r="2871" spans="1:30">
      <c r="A2871" s="184">
        <v>45408</v>
      </c>
      <c r="B2871" s="7" t="s">
        <v>81</v>
      </c>
      <c r="C2871" s="185">
        <v>2274</v>
      </c>
      <c r="D2871" s="185">
        <v>80</v>
      </c>
      <c r="E2871" s="185">
        <v>9</v>
      </c>
      <c r="F2871" s="185"/>
      <c r="G2871" s="185">
        <v>96</v>
      </c>
      <c r="H2871" s="185">
        <v>96</v>
      </c>
      <c r="I2871" s="185">
        <v>0</v>
      </c>
      <c r="J2871" s="185">
        <v>9</v>
      </c>
      <c r="K2871" s="185">
        <v>600</v>
      </c>
      <c r="L2871" s="185">
        <v>23.4</v>
      </c>
      <c r="M2871" s="186">
        <v>31.01</v>
      </c>
      <c r="N2871" s="187">
        <f>IF(Tabla2[[#This Row],[LECHE RETIRO DIA]]&lt;&gt;ISBLANK(Tabla2[[#This Row],[LECHE RETIRO DIA]]),SUM(Tabla2[[#This Row],[LECHE TANQUE DIA]:[LECHE RETIRO DIA]]),SUM(Tabla2[[#This Row],[LECHE TANQUE DIA]:[LECHE AUTOCONSUMO DIA]]))</f>
        <v>2363</v>
      </c>
      <c r="O2871" s="188">
        <f t="shared" si="618"/>
        <v>0.96233601354210752</v>
      </c>
      <c r="P2871" s="189">
        <f t="shared" si="619"/>
        <v>24.614583333333332</v>
      </c>
      <c r="Q2871" s="189">
        <f t="shared" si="620"/>
        <v>23.6875</v>
      </c>
      <c r="R2871" s="189">
        <f t="shared" si="621"/>
        <v>8.8888888888888893</v>
      </c>
      <c r="S2871" s="189">
        <f t="shared" si="622"/>
        <v>3.9383333333333335</v>
      </c>
      <c r="T2871" s="189">
        <f t="shared" si="623"/>
        <v>6.25</v>
      </c>
      <c r="U2871" s="189">
        <f t="shared" si="624"/>
        <v>100.98290598290599</v>
      </c>
      <c r="V2871" s="189">
        <f t="shared" si="625"/>
        <v>4.1025641025641031</v>
      </c>
      <c r="W2871" s="189">
        <f>IFERROR(H2871/M2871,Tabla2[[#This Row],[CARGA PRODUCCION (ANIMALES/HA)]])</f>
        <v>3.0957755562721703</v>
      </c>
      <c r="X2871" s="190">
        <f t="shared" si="628"/>
        <v>2024</v>
      </c>
      <c r="Y2871" s="190">
        <f t="shared" si="629"/>
        <v>4</v>
      </c>
      <c r="Z2871" s="190" t="e">
        <f t="shared" ca="1" si="630"/>
        <v>#NAME?</v>
      </c>
      <c r="AA2871" s="191">
        <f t="shared" si="631"/>
        <v>96</v>
      </c>
      <c r="AB2871" s="188">
        <f t="shared" si="626"/>
        <v>1</v>
      </c>
      <c r="AC2871" s="192">
        <f t="shared" si="627"/>
        <v>0</v>
      </c>
      <c r="AD2871" s="185"/>
    </row>
    <row r="2872" spans="1:30">
      <c r="A2872" s="184">
        <v>45408</v>
      </c>
      <c r="B2872" s="7" t="s">
        <v>83</v>
      </c>
      <c r="C2872" s="185">
        <v>2081</v>
      </c>
      <c r="D2872" s="185">
        <v>100</v>
      </c>
      <c r="E2872" s="185">
        <v>9</v>
      </c>
      <c r="F2872" s="185"/>
      <c r="G2872" s="185">
        <v>113</v>
      </c>
      <c r="H2872" s="185">
        <v>131</v>
      </c>
      <c r="I2872" s="185">
        <v>0</v>
      </c>
      <c r="J2872" s="185">
        <v>33</v>
      </c>
      <c r="K2872" s="185">
        <v>680</v>
      </c>
      <c r="L2872" s="185">
        <v>29.8</v>
      </c>
      <c r="M2872" s="186">
        <v>36.590000000000003</v>
      </c>
      <c r="N2872" s="187">
        <f>IF(Tabla2[[#This Row],[LECHE RETIRO DIA]]&lt;&gt;ISBLANK(Tabla2[[#This Row],[LECHE RETIRO DIA]]),SUM(Tabla2[[#This Row],[LECHE TANQUE DIA]:[LECHE RETIRO DIA]]),SUM(Tabla2[[#This Row],[LECHE TANQUE DIA]:[LECHE AUTOCONSUMO DIA]]))</f>
        <v>2190</v>
      </c>
      <c r="O2872" s="188">
        <f t="shared" si="618"/>
        <v>0.95022831050228307</v>
      </c>
      <c r="P2872" s="189">
        <f t="shared" si="619"/>
        <v>19.380530973451329</v>
      </c>
      <c r="Q2872" s="189">
        <f t="shared" si="620"/>
        <v>18.415929203539822</v>
      </c>
      <c r="R2872" s="189">
        <f t="shared" si="621"/>
        <v>3.0303030303030303</v>
      </c>
      <c r="S2872" s="189">
        <f t="shared" si="622"/>
        <v>3.2205882352941178</v>
      </c>
      <c r="T2872" s="189">
        <f t="shared" si="623"/>
        <v>6.0176991150442474</v>
      </c>
      <c r="U2872" s="189">
        <f t="shared" si="624"/>
        <v>73.489932885906043</v>
      </c>
      <c r="V2872" s="189">
        <f t="shared" si="625"/>
        <v>3.7919463087248322</v>
      </c>
      <c r="W2872" s="189">
        <f>IFERROR(H2872/M2872,Tabla2[[#This Row],[CARGA PRODUCCION (ANIMALES/HA)]])</f>
        <v>3.5802131729980866</v>
      </c>
      <c r="X2872" s="190">
        <f t="shared" si="628"/>
        <v>2024</v>
      </c>
      <c r="Y2872" s="190">
        <f t="shared" si="629"/>
        <v>4</v>
      </c>
      <c r="Z2872" s="190" t="e">
        <f t="shared" ca="1" si="630"/>
        <v>#NAME?</v>
      </c>
      <c r="AA2872" s="191">
        <f t="shared" si="631"/>
        <v>131</v>
      </c>
      <c r="AB2872" s="188">
        <f t="shared" si="626"/>
        <v>0.86259541984732824</v>
      </c>
      <c r="AC2872" s="192">
        <f t="shared" si="627"/>
        <v>0.13740458015267176</v>
      </c>
      <c r="AD2872" s="185"/>
    </row>
    <row r="2873" spans="1:30">
      <c r="A2873" s="184">
        <v>45408</v>
      </c>
      <c r="B2873" s="7" t="s">
        <v>85</v>
      </c>
      <c r="C2873" s="185">
        <v>2315</v>
      </c>
      <c r="D2873" s="185">
        <v>60</v>
      </c>
      <c r="E2873" s="185">
        <v>9</v>
      </c>
      <c r="F2873" s="185"/>
      <c r="G2873" s="185">
        <v>112</v>
      </c>
      <c r="H2873" s="185">
        <v>120</v>
      </c>
      <c r="I2873" s="185">
        <v>1</v>
      </c>
      <c r="J2873" s="185">
        <v>180</v>
      </c>
      <c r="K2873" s="185">
        <v>480</v>
      </c>
      <c r="L2873" s="185">
        <v>26.01</v>
      </c>
      <c r="M2873" s="186">
        <v>34.119999999999997</v>
      </c>
      <c r="N2873" s="187">
        <f>IF(Tabla2[[#This Row],[LECHE RETIRO DIA]]&lt;&gt;ISBLANK(Tabla2[[#This Row],[LECHE RETIRO DIA]]),SUM(Tabla2[[#This Row],[LECHE TANQUE DIA]:[LECHE RETIRO DIA]]),SUM(Tabla2[[#This Row],[LECHE TANQUE DIA]:[LECHE AUTOCONSUMO DIA]]))</f>
        <v>2384</v>
      </c>
      <c r="O2873" s="188">
        <f t="shared" si="618"/>
        <v>0.97105704697986572</v>
      </c>
      <c r="P2873" s="189">
        <f t="shared" si="619"/>
        <v>21.285714285714285</v>
      </c>
      <c r="Q2873" s="189">
        <f t="shared" si="620"/>
        <v>20.669642857142858</v>
      </c>
      <c r="R2873" s="189">
        <f t="shared" si="621"/>
        <v>0.33333333333333331</v>
      </c>
      <c r="S2873" s="189">
        <f t="shared" si="622"/>
        <v>4.9666666666666668</v>
      </c>
      <c r="T2873" s="189">
        <f t="shared" si="623"/>
        <v>4.2857142857142856</v>
      </c>
      <c r="U2873" s="189">
        <f t="shared" si="624"/>
        <v>91.657054978854276</v>
      </c>
      <c r="V2873" s="189">
        <f t="shared" si="625"/>
        <v>4.3060361399461744</v>
      </c>
      <c r="W2873" s="189">
        <f>IFERROR(H2873/M2873,Tabla2[[#This Row],[CARGA PRODUCCION (ANIMALES/HA)]])</f>
        <v>3.5169988276670576</v>
      </c>
      <c r="X2873" s="190">
        <f t="shared" si="628"/>
        <v>2024</v>
      </c>
      <c r="Y2873" s="190">
        <f t="shared" si="629"/>
        <v>4</v>
      </c>
      <c r="Z2873" s="190" t="e">
        <f t="shared" ca="1" si="630"/>
        <v>#NAME?</v>
      </c>
      <c r="AA2873" s="191">
        <f t="shared" si="631"/>
        <v>120</v>
      </c>
      <c r="AB2873" s="188">
        <f t="shared" si="626"/>
        <v>0.93333333333333335</v>
      </c>
      <c r="AC2873" s="192">
        <f t="shared" si="627"/>
        <v>6.6666666666666652E-2</v>
      </c>
      <c r="AD2873" s="185"/>
    </row>
    <row r="2874" spans="1:30">
      <c r="A2874" s="184">
        <v>45408</v>
      </c>
      <c r="B2874" s="7" t="s">
        <v>88</v>
      </c>
      <c r="C2874" s="185">
        <v>748</v>
      </c>
      <c r="D2874" s="185">
        <v>40</v>
      </c>
      <c r="E2874" s="185">
        <v>5</v>
      </c>
      <c r="F2874" s="185"/>
      <c r="G2874" s="185">
        <v>43</v>
      </c>
      <c r="H2874" s="185">
        <v>43</v>
      </c>
      <c r="I2874" s="185">
        <v>0</v>
      </c>
      <c r="J2874" s="185">
        <v>11</v>
      </c>
      <c r="K2874" s="185">
        <v>180</v>
      </c>
      <c r="L2874" s="185">
        <v>14</v>
      </c>
      <c r="M2874" s="186">
        <v>15</v>
      </c>
      <c r="N2874" s="187">
        <f>IF(Tabla2[[#This Row],[LECHE RETIRO DIA]]&lt;&gt;ISBLANK(Tabla2[[#This Row],[LECHE RETIRO DIA]]),SUM(Tabla2[[#This Row],[LECHE TANQUE DIA]:[LECHE RETIRO DIA]]),SUM(Tabla2[[#This Row],[LECHE TANQUE DIA]:[LECHE AUTOCONSUMO DIA]]))</f>
        <v>793</v>
      </c>
      <c r="O2874" s="188">
        <f t="shared" si="618"/>
        <v>0.94325346784363173</v>
      </c>
      <c r="P2874" s="189">
        <f t="shared" si="619"/>
        <v>18.441860465116278</v>
      </c>
      <c r="Q2874" s="189">
        <f t="shared" si="620"/>
        <v>17.395348837209301</v>
      </c>
      <c r="R2874" s="189">
        <f t="shared" si="621"/>
        <v>3.6363636363636362</v>
      </c>
      <c r="S2874" s="189">
        <f t="shared" si="622"/>
        <v>4.4055555555555559</v>
      </c>
      <c r="T2874" s="189">
        <f t="shared" si="623"/>
        <v>4.1860465116279073</v>
      </c>
      <c r="U2874" s="189">
        <f t="shared" si="624"/>
        <v>56.642857142857146</v>
      </c>
      <c r="V2874" s="189">
        <f t="shared" si="625"/>
        <v>3.0714285714285716</v>
      </c>
      <c r="W2874" s="189">
        <f>IFERROR(H2874/M2874,Tabla2[[#This Row],[CARGA PRODUCCION (ANIMALES/HA)]])</f>
        <v>2.8666666666666667</v>
      </c>
      <c r="X2874" s="190">
        <f t="shared" si="628"/>
        <v>2024</v>
      </c>
      <c r="Y2874" s="190">
        <f t="shared" si="629"/>
        <v>4</v>
      </c>
      <c r="Z2874" s="190" t="e">
        <f t="shared" ca="1" si="630"/>
        <v>#NAME?</v>
      </c>
      <c r="AA2874" s="191">
        <f t="shared" si="631"/>
        <v>43</v>
      </c>
      <c r="AB2874" s="188">
        <f t="shared" si="626"/>
        <v>1</v>
      </c>
      <c r="AC2874" s="192">
        <f t="shared" si="627"/>
        <v>0</v>
      </c>
      <c r="AD2874" s="185"/>
    </row>
    <row r="2875" spans="1:30">
      <c r="A2875" s="184">
        <v>45409</v>
      </c>
      <c r="B2875" s="7" t="s">
        <v>81</v>
      </c>
      <c r="C2875" s="185">
        <v>2213</v>
      </c>
      <c r="D2875" s="185">
        <v>80</v>
      </c>
      <c r="E2875" s="185">
        <v>9</v>
      </c>
      <c r="F2875" s="185"/>
      <c r="G2875" s="185">
        <v>93</v>
      </c>
      <c r="H2875" s="185">
        <v>93</v>
      </c>
      <c r="I2875" s="185">
        <v>0</v>
      </c>
      <c r="J2875" s="185">
        <v>9</v>
      </c>
      <c r="K2875" s="185">
        <v>600</v>
      </c>
      <c r="L2875" s="185">
        <v>23.4</v>
      </c>
      <c r="M2875" s="186">
        <v>31.01</v>
      </c>
      <c r="N2875" s="187">
        <f>IF(Tabla2[[#This Row],[LECHE RETIRO DIA]]&lt;&gt;ISBLANK(Tabla2[[#This Row],[LECHE RETIRO DIA]]),SUM(Tabla2[[#This Row],[LECHE TANQUE DIA]:[LECHE RETIRO DIA]]),SUM(Tabla2[[#This Row],[LECHE TANQUE DIA]:[LECHE AUTOCONSUMO DIA]]))</f>
        <v>2302</v>
      </c>
      <c r="O2875" s="188">
        <f t="shared" si="618"/>
        <v>0.96133796698523022</v>
      </c>
      <c r="P2875" s="189">
        <f t="shared" si="619"/>
        <v>24.752688172043012</v>
      </c>
      <c r="Q2875" s="189">
        <f t="shared" si="620"/>
        <v>23.795698924731184</v>
      </c>
      <c r="R2875" s="189">
        <f t="shared" si="621"/>
        <v>8.8888888888888893</v>
      </c>
      <c r="S2875" s="189">
        <f t="shared" si="622"/>
        <v>3.8366666666666664</v>
      </c>
      <c r="T2875" s="189">
        <f t="shared" si="623"/>
        <v>6.4516129032258061</v>
      </c>
      <c r="U2875" s="189">
        <f t="shared" si="624"/>
        <v>98.376068376068389</v>
      </c>
      <c r="V2875" s="189">
        <f t="shared" si="625"/>
        <v>3.9743589743589745</v>
      </c>
      <c r="W2875" s="189">
        <f>IFERROR(H2875/M2875,Tabla2[[#This Row],[CARGA PRODUCCION (ANIMALES/HA)]])</f>
        <v>2.9990325701386649</v>
      </c>
      <c r="X2875" s="190">
        <f t="shared" si="628"/>
        <v>2024</v>
      </c>
      <c r="Y2875" s="190">
        <f t="shared" si="629"/>
        <v>4</v>
      </c>
      <c r="Z2875" s="190" t="e">
        <f t="shared" ca="1" si="630"/>
        <v>#NAME?</v>
      </c>
      <c r="AA2875" s="191">
        <f t="shared" si="631"/>
        <v>93</v>
      </c>
      <c r="AB2875" s="188">
        <f t="shared" si="626"/>
        <v>1</v>
      </c>
      <c r="AC2875" s="192">
        <f t="shared" si="627"/>
        <v>0</v>
      </c>
      <c r="AD2875" s="185"/>
    </row>
    <row r="2876" spans="1:30">
      <c r="A2876" s="184">
        <v>45409</v>
      </c>
      <c r="B2876" s="7" t="s">
        <v>83</v>
      </c>
      <c r="C2876" s="185">
        <v>2015</v>
      </c>
      <c r="D2876" s="185">
        <v>100</v>
      </c>
      <c r="E2876" s="185">
        <v>9</v>
      </c>
      <c r="F2876" s="185"/>
      <c r="G2876" s="185">
        <v>110</v>
      </c>
      <c r="H2876" s="185">
        <v>126</v>
      </c>
      <c r="I2876" s="185">
        <v>0</v>
      </c>
      <c r="J2876" s="185">
        <v>33</v>
      </c>
      <c r="K2876" s="185">
        <v>680</v>
      </c>
      <c r="L2876" s="185">
        <v>29.8</v>
      </c>
      <c r="M2876" s="186">
        <v>36.590000000000003</v>
      </c>
      <c r="N2876" s="187">
        <f>IF(Tabla2[[#This Row],[LECHE RETIRO DIA]]&lt;&gt;ISBLANK(Tabla2[[#This Row],[LECHE RETIRO DIA]]),SUM(Tabla2[[#This Row],[LECHE TANQUE DIA]:[LECHE RETIRO DIA]]),SUM(Tabla2[[#This Row],[LECHE TANQUE DIA]:[LECHE AUTOCONSUMO DIA]]))</f>
        <v>2124</v>
      </c>
      <c r="O2876" s="188">
        <f t="shared" si="618"/>
        <v>0.94868173258003763</v>
      </c>
      <c r="P2876" s="189">
        <f t="shared" si="619"/>
        <v>19.309090909090909</v>
      </c>
      <c r="Q2876" s="189">
        <f t="shared" si="620"/>
        <v>18.318181818181817</v>
      </c>
      <c r="R2876" s="189">
        <f t="shared" si="621"/>
        <v>3.0303030303030303</v>
      </c>
      <c r="S2876" s="189">
        <f t="shared" si="622"/>
        <v>3.1235294117647059</v>
      </c>
      <c r="T2876" s="189">
        <f t="shared" si="623"/>
        <v>6.1818181818181817</v>
      </c>
      <c r="U2876" s="189">
        <f t="shared" si="624"/>
        <v>71.275167785234899</v>
      </c>
      <c r="V2876" s="189">
        <f t="shared" si="625"/>
        <v>3.6912751677852347</v>
      </c>
      <c r="W2876" s="189">
        <f>IFERROR(H2876/M2876,Tabla2[[#This Row],[CARGA PRODUCCION (ANIMALES/HA)]])</f>
        <v>3.443563815250068</v>
      </c>
      <c r="X2876" s="190">
        <f t="shared" si="628"/>
        <v>2024</v>
      </c>
      <c r="Y2876" s="190">
        <f t="shared" si="629"/>
        <v>4</v>
      </c>
      <c r="Z2876" s="190" t="e">
        <f t="shared" ca="1" si="630"/>
        <v>#NAME?</v>
      </c>
      <c r="AA2876" s="191">
        <f t="shared" si="631"/>
        <v>126</v>
      </c>
      <c r="AB2876" s="188">
        <f t="shared" si="626"/>
        <v>0.87301587301587302</v>
      </c>
      <c r="AC2876" s="192">
        <f t="shared" si="627"/>
        <v>0.12698412698412698</v>
      </c>
      <c r="AD2876" s="185"/>
    </row>
    <row r="2877" spans="1:30">
      <c r="A2877" s="184">
        <v>45409</v>
      </c>
      <c r="B2877" s="7" t="s">
        <v>88</v>
      </c>
      <c r="C2877" s="185">
        <v>727</v>
      </c>
      <c r="D2877" s="185">
        <v>40</v>
      </c>
      <c r="E2877" s="185">
        <v>5</v>
      </c>
      <c r="F2877" s="185"/>
      <c r="G2877" s="185">
        <v>43</v>
      </c>
      <c r="H2877" s="185">
        <v>43</v>
      </c>
      <c r="I2877" s="185">
        <v>0</v>
      </c>
      <c r="J2877" s="185">
        <v>11</v>
      </c>
      <c r="K2877" s="185">
        <v>180</v>
      </c>
      <c r="L2877" s="185">
        <v>14</v>
      </c>
      <c r="M2877" s="186">
        <v>15</v>
      </c>
      <c r="N2877" s="187">
        <f>IF(Tabla2[[#This Row],[LECHE RETIRO DIA]]&lt;&gt;ISBLANK(Tabla2[[#This Row],[LECHE RETIRO DIA]]),SUM(Tabla2[[#This Row],[LECHE TANQUE DIA]:[LECHE RETIRO DIA]]),SUM(Tabla2[[#This Row],[LECHE TANQUE DIA]:[LECHE AUTOCONSUMO DIA]]))</f>
        <v>772</v>
      </c>
      <c r="O2877" s="188">
        <f t="shared" si="618"/>
        <v>0.94170984455958551</v>
      </c>
      <c r="P2877" s="189">
        <f t="shared" si="619"/>
        <v>17.953488372093023</v>
      </c>
      <c r="Q2877" s="189">
        <f t="shared" si="620"/>
        <v>16.906976744186046</v>
      </c>
      <c r="R2877" s="189">
        <f t="shared" si="621"/>
        <v>3.6363636363636362</v>
      </c>
      <c r="S2877" s="189">
        <f t="shared" si="622"/>
        <v>4.2888888888888888</v>
      </c>
      <c r="T2877" s="189">
        <f t="shared" si="623"/>
        <v>4.1860465116279073</v>
      </c>
      <c r="U2877" s="189">
        <f t="shared" si="624"/>
        <v>55.142857142857146</v>
      </c>
      <c r="V2877" s="189">
        <f t="shared" si="625"/>
        <v>3.0714285714285716</v>
      </c>
      <c r="W2877" s="189">
        <f>IFERROR(H2877/M2877,Tabla2[[#This Row],[CARGA PRODUCCION (ANIMALES/HA)]])</f>
        <v>2.8666666666666667</v>
      </c>
      <c r="X2877" s="190">
        <f t="shared" si="628"/>
        <v>2024</v>
      </c>
      <c r="Y2877" s="190">
        <f t="shared" si="629"/>
        <v>4</v>
      </c>
      <c r="Z2877" s="190" t="e">
        <f t="shared" ca="1" si="630"/>
        <v>#NAME?</v>
      </c>
      <c r="AA2877" s="191">
        <f t="shared" si="631"/>
        <v>43</v>
      </c>
      <c r="AB2877" s="188">
        <f t="shared" si="626"/>
        <v>1</v>
      </c>
      <c r="AC2877" s="192">
        <f t="shared" si="627"/>
        <v>0</v>
      </c>
      <c r="AD2877" s="185"/>
    </row>
    <row r="2878" spans="1:30">
      <c r="A2878" s="184">
        <v>45410</v>
      </c>
      <c r="B2878" s="7" t="s">
        <v>81</v>
      </c>
      <c r="C2878" s="185">
        <v>2208</v>
      </c>
      <c r="D2878" s="185">
        <v>80</v>
      </c>
      <c r="E2878" s="185">
        <v>9</v>
      </c>
      <c r="F2878" s="185"/>
      <c r="G2878" s="185">
        <v>93</v>
      </c>
      <c r="H2878" s="185">
        <v>93</v>
      </c>
      <c r="I2878" s="185">
        <v>0</v>
      </c>
      <c r="J2878" s="185">
        <v>9</v>
      </c>
      <c r="K2878" s="185">
        <v>600</v>
      </c>
      <c r="L2878" s="185">
        <v>23.4</v>
      </c>
      <c r="M2878" s="186">
        <v>31.01</v>
      </c>
      <c r="N2878" s="187">
        <f>IF(Tabla2[[#This Row],[LECHE RETIRO DIA]]&lt;&gt;ISBLANK(Tabla2[[#This Row],[LECHE RETIRO DIA]]),SUM(Tabla2[[#This Row],[LECHE TANQUE DIA]:[LECHE RETIRO DIA]]),SUM(Tabla2[[#This Row],[LECHE TANQUE DIA]:[LECHE AUTOCONSUMO DIA]]))</f>
        <v>2297</v>
      </c>
      <c r="O2878" s="188">
        <f t="shared" si="618"/>
        <v>0.96125380931649973</v>
      </c>
      <c r="P2878" s="189">
        <f t="shared" si="619"/>
        <v>24.698924731182796</v>
      </c>
      <c r="Q2878" s="189">
        <f t="shared" si="620"/>
        <v>23.741935483870968</v>
      </c>
      <c r="R2878" s="189">
        <f t="shared" si="621"/>
        <v>8.8888888888888893</v>
      </c>
      <c r="S2878" s="189">
        <f t="shared" si="622"/>
        <v>3.8283333333333331</v>
      </c>
      <c r="T2878" s="189">
        <f t="shared" si="623"/>
        <v>6.4516129032258061</v>
      </c>
      <c r="U2878" s="189">
        <f t="shared" si="624"/>
        <v>98.162393162393172</v>
      </c>
      <c r="V2878" s="189">
        <f t="shared" si="625"/>
        <v>3.9743589743589745</v>
      </c>
      <c r="W2878" s="189">
        <f>IFERROR(H2878/M2878,Tabla2[[#This Row],[CARGA PRODUCCION (ANIMALES/HA)]])</f>
        <v>2.9990325701386649</v>
      </c>
      <c r="X2878" s="190">
        <f t="shared" si="628"/>
        <v>2024</v>
      </c>
      <c r="Y2878" s="190">
        <f t="shared" si="629"/>
        <v>4</v>
      </c>
      <c r="Z2878" s="190" t="e">
        <f t="shared" ca="1" si="630"/>
        <v>#NAME?</v>
      </c>
      <c r="AA2878" s="191">
        <f t="shared" si="631"/>
        <v>93</v>
      </c>
      <c r="AB2878" s="188">
        <f t="shared" si="626"/>
        <v>1</v>
      </c>
      <c r="AC2878" s="192">
        <f t="shared" si="627"/>
        <v>0</v>
      </c>
      <c r="AD2878" s="185"/>
    </row>
    <row r="2879" spans="1:30">
      <c r="A2879" s="184">
        <v>45410</v>
      </c>
      <c r="B2879" s="7" t="s">
        <v>83</v>
      </c>
      <c r="C2879" s="185">
        <v>2095</v>
      </c>
      <c r="D2879" s="185">
        <v>100</v>
      </c>
      <c r="E2879" s="185">
        <v>9</v>
      </c>
      <c r="F2879" s="185"/>
      <c r="G2879" s="185">
        <v>110</v>
      </c>
      <c r="H2879" s="185">
        <v>126</v>
      </c>
      <c r="I2879" s="185">
        <v>0</v>
      </c>
      <c r="J2879" s="185">
        <v>34</v>
      </c>
      <c r="K2879" s="185">
        <v>680</v>
      </c>
      <c r="L2879" s="185">
        <v>29.8</v>
      </c>
      <c r="M2879" s="186">
        <v>36.590000000000003</v>
      </c>
      <c r="N2879" s="187">
        <f>IF(Tabla2[[#This Row],[LECHE RETIRO DIA]]&lt;&gt;ISBLANK(Tabla2[[#This Row],[LECHE RETIRO DIA]]),SUM(Tabla2[[#This Row],[LECHE TANQUE DIA]:[LECHE RETIRO DIA]]),SUM(Tabla2[[#This Row],[LECHE TANQUE DIA]:[LECHE AUTOCONSUMO DIA]]))</f>
        <v>2204</v>
      </c>
      <c r="O2879" s="188">
        <f t="shared" si="618"/>
        <v>0.95054446460980035</v>
      </c>
      <c r="P2879" s="189">
        <f t="shared" si="619"/>
        <v>20.036363636363635</v>
      </c>
      <c r="Q2879" s="189">
        <f t="shared" si="620"/>
        <v>19.045454545454547</v>
      </c>
      <c r="R2879" s="189">
        <f t="shared" si="621"/>
        <v>2.9411764705882355</v>
      </c>
      <c r="S2879" s="189">
        <f t="shared" si="622"/>
        <v>3.2411764705882353</v>
      </c>
      <c r="T2879" s="189">
        <f t="shared" si="623"/>
        <v>6.1818181818181817</v>
      </c>
      <c r="U2879" s="189">
        <f t="shared" si="624"/>
        <v>73.959731543624159</v>
      </c>
      <c r="V2879" s="189">
        <f t="shared" si="625"/>
        <v>3.6912751677852347</v>
      </c>
      <c r="W2879" s="189">
        <f>IFERROR(H2879/M2879,Tabla2[[#This Row],[CARGA PRODUCCION (ANIMALES/HA)]])</f>
        <v>3.443563815250068</v>
      </c>
      <c r="X2879" s="190">
        <f t="shared" si="628"/>
        <v>2024</v>
      </c>
      <c r="Y2879" s="190">
        <f t="shared" si="629"/>
        <v>4</v>
      </c>
      <c r="Z2879" s="190" t="e">
        <f t="shared" ca="1" si="630"/>
        <v>#NAME?</v>
      </c>
      <c r="AA2879" s="191">
        <f t="shared" si="631"/>
        <v>126</v>
      </c>
      <c r="AB2879" s="188">
        <f t="shared" si="626"/>
        <v>0.87301587301587302</v>
      </c>
      <c r="AC2879" s="192">
        <f t="shared" si="627"/>
        <v>0.12698412698412698</v>
      </c>
      <c r="AD2879" s="185"/>
    </row>
    <row r="2880" spans="1:30">
      <c r="A2880" s="184">
        <v>45410</v>
      </c>
      <c r="B2880" s="7" t="s">
        <v>88</v>
      </c>
      <c r="C2880" s="185">
        <v>725</v>
      </c>
      <c r="D2880" s="185">
        <v>40</v>
      </c>
      <c r="E2880" s="185">
        <v>5</v>
      </c>
      <c r="F2880" s="185"/>
      <c r="G2880" s="185">
        <v>44</v>
      </c>
      <c r="H2880" s="185">
        <v>44</v>
      </c>
      <c r="I2880" s="185">
        <v>0</v>
      </c>
      <c r="J2880" s="185">
        <v>11</v>
      </c>
      <c r="K2880" s="185">
        <v>180</v>
      </c>
      <c r="L2880" s="185">
        <v>14</v>
      </c>
      <c r="M2880" s="186">
        <v>15</v>
      </c>
      <c r="N2880" s="187">
        <f>IF(Tabla2[[#This Row],[LECHE RETIRO DIA]]&lt;&gt;ISBLANK(Tabla2[[#This Row],[LECHE RETIRO DIA]]),SUM(Tabla2[[#This Row],[LECHE TANQUE DIA]:[LECHE RETIRO DIA]]),SUM(Tabla2[[#This Row],[LECHE TANQUE DIA]:[LECHE AUTOCONSUMO DIA]]))</f>
        <v>770</v>
      </c>
      <c r="O2880" s="188">
        <f t="shared" si="618"/>
        <v>0.94155844155844159</v>
      </c>
      <c r="P2880" s="189">
        <f t="shared" si="619"/>
        <v>17.5</v>
      </c>
      <c r="Q2880" s="189">
        <f t="shared" si="620"/>
        <v>16.477272727272727</v>
      </c>
      <c r="R2880" s="189">
        <f t="shared" si="621"/>
        <v>3.6363636363636362</v>
      </c>
      <c r="S2880" s="189">
        <f t="shared" si="622"/>
        <v>4.2777777777777777</v>
      </c>
      <c r="T2880" s="189">
        <f t="shared" si="623"/>
        <v>4.0909090909090908</v>
      </c>
      <c r="U2880" s="189">
        <f t="shared" si="624"/>
        <v>55</v>
      </c>
      <c r="V2880" s="189">
        <f t="shared" si="625"/>
        <v>3.1428571428571428</v>
      </c>
      <c r="W2880" s="189">
        <f>IFERROR(H2880/M2880,Tabla2[[#This Row],[CARGA PRODUCCION (ANIMALES/HA)]])</f>
        <v>2.9333333333333331</v>
      </c>
      <c r="X2880" s="190">
        <f t="shared" si="628"/>
        <v>2024</v>
      </c>
      <c r="Y2880" s="190">
        <f t="shared" si="629"/>
        <v>4</v>
      </c>
      <c r="Z2880" s="190" t="e">
        <f t="shared" ca="1" si="630"/>
        <v>#NAME?</v>
      </c>
      <c r="AA2880" s="191">
        <f t="shared" si="631"/>
        <v>44</v>
      </c>
      <c r="AB2880" s="188">
        <f t="shared" si="626"/>
        <v>1</v>
      </c>
      <c r="AC2880" s="192">
        <f t="shared" si="627"/>
        <v>0</v>
      </c>
      <c r="AD2880" s="185"/>
    </row>
    <row r="2881" spans="1:30">
      <c r="A2881" s="184">
        <v>45411</v>
      </c>
      <c r="B2881" s="7" t="s">
        <v>81</v>
      </c>
      <c r="C2881" s="185">
        <v>2208</v>
      </c>
      <c r="D2881" s="185">
        <v>80</v>
      </c>
      <c r="E2881" s="185">
        <v>9</v>
      </c>
      <c r="F2881" s="185"/>
      <c r="G2881" s="185">
        <v>93</v>
      </c>
      <c r="H2881" s="185">
        <v>93</v>
      </c>
      <c r="I2881" s="185">
        <v>0</v>
      </c>
      <c r="J2881" s="185">
        <v>9</v>
      </c>
      <c r="K2881" s="185">
        <v>600</v>
      </c>
      <c r="L2881" s="185">
        <v>23.4</v>
      </c>
      <c r="M2881" s="186">
        <v>31.01</v>
      </c>
      <c r="N2881" s="187">
        <f>IF(Tabla2[[#This Row],[LECHE RETIRO DIA]]&lt;&gt;ISBLANK(Tabla2[[#This Row],[LECHE RETIRO DIA]]),SUM(Tabla2[[#This Row],[LECHE TANQUE DIA]:[LECHE RETIRO DIA]]),SUM(Tabla2[[#This Row],[LECHE TANQUE DIA]:[LECHE AUTOCONSUMO DIA]]))</f>
        <v>2297</v>
      </c>
      <c r="O2881" s="188">
        <f t="shared" si="618"/>
        <v>0.96125380931649973</v>
      </c>
      <c r="P2881" s="189">
        <f t="shared" si="619"/>
        <v>24.698924731182796</v>
      </c>
      <c r="Q2881" s="189">
        <f t="shared" si="620"/>
        <v>23.741935483870968</v>
      </c>
      <c r="R2881" s="189">
        <f t="shared" si="621"/>
        <v>8.8888888888888893</v>
      </c>
      <c r="S2881" s="189">
        <f t="shared" si="622"/>
        <v>3.8283333333333331</v>
      </c>
      <c r="T2881" s="189">
        <f t="shared" si="623"/>
        <v>6.4516129032258061</v>
      </c>
      <c r="U2881" s="189">
        <f t="shared" si="624"/>
        <v>98.162393162393172</v>
      </c>
      <c r="V2881" s="189">
        <f t="shared" si="625"/>
        <v>3.9743589743589745</v>
      </c>
      <c r="W2881" s="189">
        <f>IFERROR(H2881/M2881,Tabla2[[#This Row],[CARGA PRODUCCION (ANIMALES/HA)]])</f>
        <v>2.9990325701386649</v>
      </c>
      <c r="X2881" s="190">
        <f t="shared" si="628"/>
        <v>2024</v>
      </c>
      <c r="Y2881" s="190">
        <f t="shared" si="629"/>
        <v>4</v>
      </c>
      <c r="Z2881" s="190" t="e">
        <f t="shared" ca="1" si="630"/>
        <v>#NAME?</v>
      </c>
      <c r="AA2881" s="191">
        <f t="shared" si="631"/>
        <v>93</v>
      </c>
      <c r="AB2881" s="188">
        <f t="shared" si="626"/>
        <v>1</v>
      </c>
      <c r="AC2881" s="192">
        <f t="shared" si="627"/>
        <v>0</v>
      </c>
      <c r="AD2881" s="185"/>
    </row>
    <row r="2882" spans="1:30">
      <c r="A2882" s="184">
        <v>45411</v>
      </c>
      <c r="B2882" s="7" t="s">
        <v>83</v>
      </c>
      <c r="C2882" s="185">
        <v>2090</v>
      </c>
      <c r="D2882" s="185">
        <v>100</v>
      </c>
      <c r="E2882" s="185">
        <v>9</v>
      </c>
      <c r="F2882" s="185"/>
      <c r="G2882" s="185">
        <v>110</v>
      </c>
      <c r="H2882" s="185">
        <v>126</v>
      </c>
      <c r="I2882" s="185">
        <v>0</v>
      </c>
      <c r="J2882" s="185">
        <v>35</v>
      </c>
      <c r="K2882" s="185">
        <v>680</v>
      </c>
      <c r="L2882" s="185">
        <v>29.8</v>
      </c>
      <c r="M2882" s="186">
        <v>36.590000000000003</v>
      </c>
      <c r="N2882" s="187">
        <f>IF(Tabla2[[#This Row],[LECHE RETIRO DIA]]&lt;&gt;ISBLANK(Tabla2[[#This Row],[LECHE RETIRO DIA]]),SUM(Tabla2[[#This Row],[LECHE TANQUE DIA]:[LECHE RETIRO DIA]]),SUM(Tabla2[[#This Row],[LECHE TANQUE DIA]:[LECHE AUTOCONSUMO DIA]]))</f>
        <v>2199</v>
      </c>
      <c r="O2882" s="188">
        <f t="shared" si="618"/>
        <v>0.95043201455206916</v>
      </c>
      <c r="P2882" s="189">
        <f t="shared" si="619"/>
        <v>19.990909090909092</v>
      </c>
      <c r="Q2882" s="189">
        <f t="shared" si="620"/>
        <v>19</v>
      </c>
      <c r="R2882" s="189">
        <f t="shared" si="621"/>
        <v>2.8571428571428572</v>
      </c>
      <c r="S2882" s="189">
        <f t="shared" si="622"/>
        <v>3.2338235294117648</v>
      </c>
      <c r="T2882" s="189">
        <f t="shared" si="623"/>
        <v>6.1818181818181817</v>
      </c>
      <c r="U2882" s="189">
        <f t="shared" si="624"/>
        <v>73.791946308724832</v>
      </c>
      <c r="V2882" s="189">
        <f t="shared" si="625"/>
        <v>3.6912751677852347</v>
      </c>
      <c r="W2882" s="189">
        <f>IFERROR(H2882/M2882,Tabla2[[#This Row],[CARGA PRODUCCION (ANIMALES/HA)]])</f>
        <v>3.443563815250068</v>
      </c>
      <c r="X2882" s="190">
        <f t="shared" si="628"/>
        <v>2024</v>
      </c>
      <c r="Y2882" s="190">
        <f t="shared" si="629"/>
        <v>4</v>
      </c>
      <c r="Z2882" s="190" t="e">
        <f t="shared" ca="1" si="630"/>
        <v>#NAME?</v>
      </c>
      <c r="AA2882" s="191">
        <f t="shared" si="631"/>
        <v>126</v>
      </c>
      <c r="AB2882" s="188">
        <f t="shared" si="626"/>
        <v>0.87301587301587302</v>
      </c>
      <c r="AC2882" s="192">
        <f t="shared" si="627"/>
        <v>0.12698412698412698</v>
      </c>
      <c r="AD2882" s="185"/>
    </row>
    <row r="2883" spans="1:30">
      <c r="A2883" s="184">
        <v>45411</v>
      </c>
      <c r="B2883" s="7" t="s">
        <v>88</v>
      </c>
      <c r="C2883" s="185">
        <v>788</v>
      </c>
      <c r="D2883" s="185">
        <v>40</v>
      </c>
      <c r="E2883" s="185">
        <v>5</v>
      </c>
      <c r="F2883" s="185"/>
      <c r="G2883" s="185">
        <v>44</v>
      </c>
      <c r="H2883" s="185">
        <v>44</v>
      </c>
      <c r="I2883" s="185">
        <v>0</v>
      </c>
      <c r="J2883" s="185">
        <v>11</v>
      </c>
      <c r="K2883" s="185">
        <v>180</v>
      </c>
      <c r="L2883" s="185">
        <v>14</v>
      </c>
      <c r="M2883" s="186">
        <v>15</v>
      </c>
      <c r="N2883" s="187">
        <f>IF(Tabla2[[#This Row],[LECHE RETIRO DIA]]&lt;&gt;ISBLANK(Tabla2[[#This Row],[LECHE RETIRO DIA]]),SUM(Tabla2[[#This Row],[LECHE TANQUE DIA]:[LECHE RETIRO DIA]]),SUM(Tabla2[[#This Row],[LECHE TANQUE DIA]:[LECHE AUTOCONSUMO DIA]]))</f>
        <v>833</v>
      </c>
      <c r="O2883" s="188">
        <f t="shared" si="618"/>
        <v>0.9459783913565426</v>
      </c>
      <c r="P2883" s="189">
        <f t="shared" si="619"/>
        <v>18.931818181818183</v>
      </c>
      <c r="Q2883" s="189">
        <f t="shared" si="620"/>
        <v>17.90909090909091</v>
      </c>
      <c r="R2883" s="189">
        <f t="shared" si="621"/>
        <v>3.6363636363636362</v>
      </c>
      <c r="S2883" s="189">
        <f t="shared" si="622"/>
        <v>4.6277777777777782</v>
      </c>
      <c r="T2883" s="189">
        <f t="shared" si="623"/>
        <v>4.0909090909090908</v>
      </c>
      <c r="U2883" s="189">
        <f t="shared" si="624"/>
        <v>59.5</v>
      </c>
      <c r="V2883" s="189">
        <f t="shared" si="625"/>
        <v>3.1428571428571428</v>
      </c>
      <c r="W2883" s="189">
        <f>IFERROR(H2883/M2883,Tabla2[[#This Row],[CARGA PRODUCCION (ANIMALES/HA)]])</f>
        <v>2.9333333333333331</v>
      </c>
      <c r="X2883" s="190">
        <f t="shared" si="628"/>
        <v>2024</v>
      </c>
      <c r="Y2883" s="190">
        <f t="shared" si="629"/>
        <v>4</v>
      </c>
      <c r="Z2883" s="190" t="e">
        <f t="shared" ca="1" si="630"/>
        <v>#NAME?</v>
      </c>
      <c r="AA2883" s="191">
        <f t="shared" si="631"/>
        <v>44</v>
      </c>
      <c r="AB2883" s="188">
        <f t="shared" si="626"/>
        <v>1</v>
      </c>
      <c r="AC2883" s="192">
        <f t="shared" si="627"/>
        <v>0</v>
      </c>
      <c r="AD2883" s="185"/>
    </row>
    <row r="2884" spans="1:30">
      <c r="A2884" s="184">
        <v>45412</v>
      </c>
      <c r="B2884" s="7" t="s">
        <v>81</v>
      </c>
      <c r="C2884" s="185">
        <v>2185</v>
      </c>
      <c r="D2884" s="185">
        <v>80</v>
      </c>
      <c r="E2884" s="185">
        <v>9</v>
      </c>
      <c r="F2884" s="185"/>
      <c r="G2884" s="185">
        <v>93</v>
      </c>
      <c r="H2884" s="185">
        <v>93</v>
      </c>
      <c r="I2884" s="185">
        <v>0</v>
      </c>
      <c r="J2884" s="185">
        <v>9</v>
      </c>
      <c r="K2884" s="185">
        <v>600</v>
      </c>
      <c r="L2884" s="185">
        <v>23.4</v>
      </c>
      <c r="M2884" s="186">
        <v>31.01</v>
      </c>
      <c r="N2884" s="187">
        <f>IF(Tabla2[[#This Row],[LECHE RETIRO DIA]]&lt;&gt;ISBLANK(Tabla2[[#This Row],[LECHE RETIRO DIA]]),SUM(Tabla2[[#This Row],[LECHE TANQUE DIA]:[LECHE RETIRO DIA]]),SUM(Tabla2[[#This Row],[LECHE TANQUE DIA]:[LECHE AUTOCONSUMO DIA]]))</f>
        <v>2274</v>
      </c>
      <c r="O2884" s="188">
        <f t="shared" si="618"/>
        <v>0.96086191732629722</v>
      </c>
      <c r="P2884" s="189">
        <f t="shared" si="619"/>
        <v>24.451612903225808</v>
      </c>
      <c r="Q2884" s="189">
        <f t="shared" si="620"/>
        <v>23.49462365591398</v>
      </c>
      <c r="R2884" s="189">
        <f t="shared" si="621"/>
        <v>8.8888888888888893</v>
      </c>
      <c r="S2884" s="189">
        <f t="shared" si="622"/>
        <v>3.79</v>
      </c>
      <c r="T2884" s="189">
        <f t="shared" si="623"/>
        <v>6.4516129032258061</v>
      </c>
      <c r="U2884" s="189">
        <f t="shared" si="624"/>
        <v>97.179487179487182</v>
      </c>
      <c r="V2884" s="189">
        <f t="shared" si="625"/>
        <v>3.9743589743589745</v>
      </c>
      <c r="W2884" s="189">
        <f>IFERROR(H2884/M2884,Tabla2[[#This Row],[CARGA PRODUCCION (ANIMALES/HA)]])</f>
        <v>2.9990325701386649</v>
      </c>
      <c r="X2884" s="190">
        <f t="shared" si="628"/>
        <v>2024</v>
      </c>
      <c r="Y2884" s="190">
        <f t="shared" si="629"/>
        <v>4</v>
      </c>
      <c r="Z2884" s="190" t="e">
        <f t="shared" ca="1" si="630"/>
        <v>#NAME?</v>
      </c>
      <c r="AA2884" s="191">
        <f t="shared" si="631"/>
        <v>93</v>
      </c>
      <c r="AB2884" s="188">
        <f t="shared" si="626"/>
        <v>1</v>
      </c>
      <c r="AC2884" s="192">
        <f t="shared" si="627"/>
        <v>0</v>
      </c>
      <c r="AD2884" s="185"/>
    </row>
    <row r="2885" spans="1:30">
      <c r="A2885" s="184">
        <v>45412</v>
      </c>
      <c r="B2885" s="7" t="s">
        <v>83</v>
      </c>
      <c r="C2885" s="185">
        <v>2072</v>
      </c>
      <c r="D2885" s="185">
        <v>100</v>
      </c>
      <c r="E2885" s="185">
        <v>9</v>
      </c>
      <c r="F2885" s="185"/>
      <c r="G2885" s="185">
        <v>110</v>
      </c>
      <c r="H2885" s="185">
        <v>126</v>
      </c>
      <c r="I2885" s="185">
        <v>0</v>
      </c>
      <c r="J2885" s="185">
        <v>35</v>
      </c>
      <c r="K2885" s="185">
        <v>680</v>
      </c>
      <c r="L2885" s="185">
        <v>29.8</v>
      </c>
      <c r="M2885" s="186">
        <v>36.590000000000003</v>
      </c>
      <c r="N2885" s="187">
        <f>IF(Tabla2[[#This Row],[LECHE RETIRO DIA]]&lt;&gt;ISBLANK(Tabla2[[#This Row],[LECHE RETIRO DIA]]),SUM(Tabla2[[#This Row],[LECHE TANQUE DIA]:[LECHE RETIRO DIA]]),SUM(Tabla2[[#This Row],[LECHE TANQUE DIA]:[LECHE AUTOCONSUMO DIA]]))</f>
        <v>2181</v>
      </c>
      <c r="O2885" s="188">
        <f t="shared" ref="O2885:O2948" si="632">IFERROR(C2885/N2885,"")</f>
        <v>0.95002292526364052</v>
      </c>
      <c r="P2885" s="189">
        <f t="shared" ref="P2885:P2948" si="633">IFERROR(N2885/G2885,"")</f>
        <v>19.827272727272728</v>
      </c>
      <c r="Q2885" s="189">
        <f t="shared" ref="Q2885:Q2948" si="634">IFERROR(C2885/G2885,"")</f>
        <v>18.836363636363636</v>
      </c>
      <c r="R2885" s="189">
        <f t="shared" ref="R2885:R2948" si="635">IFERROR(D2885/J2885,"")</f>
        <v>2.8571428571428572</v>
      </c>
      <c r="S2885" s="189">
        <f t="shared" ref="S2885:S2948" si="636">IFERROR(N2885/K2885,"")</f>
        <v>3.2073529411764707</v>
      </c>
      <c r="T2885" s="189">
        <f t="shared" ref="T2885:T2948" si="637">IFERROR(K2885/G2885,"")</f>
        <v>6.1818181818181817</v>
      </c>
      <c r="U2885" s="189">
        <f t="shared" ref="U2885:U2948" si="638">IFERROR(N2885/L2885,"")</f>
        <v>73.187919463087241</v>
      </c>
      <c r="V2885" s="189">
        <f t="shared" ref="V2885:V2948" si="639">IFERROR(G2885/L2885,"")</f>
        <v>3.6912751677852347</v>
      </c>
      <c r="W2885" s="189">
        <f>IFERROR(H2885/M2885,Tabla2[[#This Row],[CARGA PRODUCCION (ANIMALES/HA)]])</f>
        <v>3.443563815250068</v>
      </c>
      <c r="X2885" s="190">
        <f t="shared" si="628"/>
        <v>2024</v>
      </c>
      <c r="Y2885" s="190">
        <f t="shared" si="629"/>
        <v>4</v>
      </c>
      <c r="Z2885" s="190" t="e">
        <f t="shared" ca="1" si="630"/>
        <v>#NAME?</v>
      </c>
      <c r="AA2885" s="191">
        <f t="shared" si="631"/>
        <v>126</v>
      </c>
      <c r="AB2885" s="188">
        <f t="shared" ref="AB2885:AB2948" si="640">IFERROR(G2885/AA2885,"")</f>
        <v>0.87301587301587302</v>
      </c>
      <c r="AC2885" s="192">
        <f t="shared" si="627"/>
        <v>0.12698412698412698</v>
      </c>
      <c r="AD2885" s="185"/>
    </row>
    <row r="2886" spans="1:30">
      <c r="A2886" s="184">
        <v>45412</v>
      </c>
      <c r="B2886" s="7" t="s">
        <v>88</v>
      </c>
      <c r="C2886" s="185">
        <v>769</v>
      </c>
      <c r="D2886" s="185">
        <v>40</v>
      </c>
      <c r="E2886" s="185">
        <v>5</v>
      </c>
      <c r="F2886" s="185"/>
      <c r="G2886" s="185">
        <v>45</v>
      </c>
      <c r="H2886" s="185">
        <v>45</v>
      </c>
      <c r="I2886" s="185">
        <v>0</v>
      </c>
      <c r="J2886" s="185">
        <v>12</v>
      </c>
      <c r="K2886" s="185">
        <v>180</v>
      </c>
      <c r="L2886" s="185">
        <v>14</v>
      </c>
      <c r="M2886" s="186">
        <v>15</v>
      </c>
      <c r="N2886" s="187">
        <f>IF(Tabla2[[#This Row],[LECHE RETIRO DIA]]&lt;&gt;ISBLANK(Tabla2[[#This Row],[LECHE RETIRO DIA]]),SUM(Tabla2[[#This Row],[LECHE TANQUE DIA]:[LECHE RETIRO DIA]]),SUM(Tabla2[[#This Row],[LECHE TANQUE DIA]:[LECHE AUTOCONSUMO DIA]]))</f>
        <v>814</v>
      </c>
      <c r="O2886" s="188">
        <f t="shared" si="632"/>
        <v>0.94471744471744468</v>
      </c>
      <c r="P2886" s="189">
        <f t="shared" si="633"/>
        <v>18.088888888888889</v>
      </c>
      <c r="Q2886" s="189">
        <f t="shared" si="634"/>
        <v>17.088888888888889</v>
      </c>
      <c r="R2886" s="189">
        <f t="shared" si="635"/>
        <v>3.3333333333333335</v>
      </c>
      <c r="S2886" s="189">
        <f t="shared" si="636"/>
        <v>4.5222222222222221</v>
      </c>
      <c r="T2886" s="189">
        <f t="shared" si="637"/>
        <v>4</v>
      </c>
      <c r="U2886" s="189">
        <f t="shared" si="638"/>
        <v>58.142857142857146</v>
      </c>
      <c r="V2886" s="189">
        <f t="shared" si="639"/>
        <v>3.2142857142857144</v>
      </c>
      <c r="W2886" s="189">
        <f>IFERROR(H2886/M2886,Tabla2[[#This Row],[CARGA PRODUCCION (ANIMALES/HA)]])</f>
        <v>3</v>
      </c>
      <c r="X2886" s="190">
        <f t="shared" si="628"/>
        <v>2024</v>
      </c>
      <c r="Y2886" s="190">
        <f t="shared" si="629"/>
        <v>4</v>
      </c>
      <c r="Z2886" s="190" t="e">
        <f t="shared" ca="1" si="630"/>
        <v>#NAME?</v>
      </c>
      <c r="AA2886" s="191">
        <f t="shared" si="631"/>
        <v>45</v>
      </c>
      <c r="AB2886" s="188">
        <f t="shared" si="640"/>
        <v>1</v>
      </c>
      <c r="AC2886" s="192">
        <f t="shared" si="627"/>
        <v>0</v>
      </c>
      <c r="AD2886" s="185"/>
    </row>
    <row r="2887" spans="1:30">
      <c r="A2887" s="184">
        <v>45413</v>
      </c>
      <c r="B2887" s="7" t="s">
        <v>81</v>
      </c>
      <c r="C2887" s="185">
        <v>2246</v>
      </c>
      <c r="D2887" s="185">
        <v>80</v>
      </c>
      <c r="E2887" s="185">
        <v>9</v>
      </c>
      <c r="F2887" s="185"/>
      <c r="G2887" s="185">
        <v>93</v>
      </c>
      <c r="H2887" s="185">
        <v>93</v>
      </c>
      <c r="I2887" s="185">
        <v>0</v>
      </c>
      <c r="J2887" s="185">
        <v>9</v>
      </c>
      <c r="K2887" s="185">
        <v>600</v>
      </c>
      <c r="L2887" s="185">
        <v>23.4</v>
      </c>
      <c r="M2887" s="186">
        <v>31.01</v>
      </c>
      <c r="N2887" s="187">
        <f>IF(Tabla2[[#This Row],[LECHE RETIRO DIA]]&lt;&gt;ISBLANK(Tabla2[[#This Row],[LECHE RETIRO DIA]]),SUM(Tabla2[[#This Row],[LECHE TANQUE DIA]:[LECHE RETIRO DIA]]),SUM(Tabla2[[#This Row],[LECHE TANQUE DIA]:[LECHE AUTOCONSUMO DIA]]))</f>
        <v>2335</v>
      </c>
      <c r="O2887" s="188">
        <f t="shared" si="632"/>
        <v>0.96188436830835122</v>
      </c>
      <c r="P2887" s="189">
        <f t="shared" si="633"/>
        <v>25.107526881720432</v>
      </c>
      <c r="Q2887" s="189">
        <f t="shared" si="634"/>
        <v>24.150537634408604</v>
      </c>
      <c r="R2887" s="189">
        <f t="shared" si="635"/>
        <v>8.8888888888888893</v>
      </c>
      <c r="S2887" s="189">
        <f t="shared" si="636"/>
        <v>3.8916666666666666</v>
      </c>
      <c r="T2887" s="189">
        <f t="shared" si="637"/>
        <v>6.4516129032258061</v>
      </c>
      <c r="U2887" s="189">
        <f t="shared" si="638"/>
        <v>99.786324786324798</v>
      </c>
      <c r="V2887" s="189">
        <f t="shared" si="639"/>
        <v>3.9743589743589745</v>
      </c>
      <c r="W2887" s="189">
        <f>IFERROR(H2887/M2887,Tabla2[[#This Row],[CARGA PRODUCCION (ANIMALES/HA)]])</f>
        <v>2.9990325701386649</v>
      </c>
      <c r="X2887" s="190">
        <f t="shared" si="628"/>
        <v>2024</v>
      </c>
      <c r="Y2887" s="190">
        <f t="shared" si="629"/>
        <v>5</v>
      </c>
      <c r="Z2887" s="190" t="e">
        <f t="shared" ca="1" si="630"/>
        <v>#NAME?</v>
      </c>
      <c r="AA2887" s="191">
        <f t="shared" si="631"/>
        <v>93</v>
      </c>
      <c r="AB2887" s="188">
        <f t="shared" si="640"/>
        <v>1</v>
      </c>
      <c r="AC2887" s="192">
        <f t="shared" si="627"/>
        <v>0</v>
      </c>
      <c r="AD2887" s="185"/>
    </row>
    <row r="2888" spans="1:30">
      <c r="A2888" s="184">
        <v>45413</v>
      </c>
      <c r="B2888" s="7" t="s">
        <v>83</v>
      </c>
      <c r="C2888" s="185">
        <v>2113</v>
      </c>
      <c r="D2888" s="185">
        <v>100</v>
      </c>
      <c r="E2888" s="185">
        <v>9</v>
      </c>
      <c r="F2888" s="185"/>
      <c r="G2888" s="185">
        <v>110</v>
      </c>
      <c r="H2888" s="185">
        <v>116</v>
      </c>
      <c r="I2888" s="185">
        <v>0</v>
      </c>
      <c r="J2888" s="185">
        <v>35</v>
      </c>
      <c r="K2888" s="185">
        <v>680</v>
      </c>
      <c r="L2888" s="185">
        <v>29.8</v>
      </c>
      <c r="M2888" s="186">
        <v>36.590000000000003</v>
      </c>
      <c r="N2888" s="187">
        <f>IF(Tabla2[[#This Row],[LECHE RETIRO DIA]]&lt;&gt;ISBLANK(Tabla2[[#This Row],[LECHE RETIRO DIA]]),SUM(Tabla2[[#This Row],[LECHE TANQUE DIA]:[LECHE RETIRO DIA]]),SUM(Tabla2[[#This Row],[LECHE TANQUE DIA]:[LECHE AUTOCONSUMO DIA]]))</f>
        <v>2222</v>
      </c>
      <c r="O2888" s="188">
        <f t="shared" si="632"/>
        <v>0.95094509450945097</v>
      </c>
      <c r="P2888" s="189">
        <f t="shared" si="633"/>
        <v>20.2</v>
      </c>
      <c r="Q2888" s="189">
        <f t="shared" si="634"/>
        <v>19.209090909090911</v>
      </c>
      <c r="R2888" s="189">
        <f t="shared" si="635"/>
        <v>2.8571428571428572</v>
      </c>
      <c r="S2888" s="189">
        <f t="shared" si="636"/>
        <v>3.2676470588235293</v>
      </c>
      <c r="T2888" s="189">
        <f t="shared" si="637"/>
        <v>6.1818181818181817</v>
      </c>
      <c r="U2888" s="189">
        <f t="shared" si="638"/>
        <v>74.56375838926175</v>
      </c>
      <c r="V2888" s="189">
        <f t="shared" si="639"/>
        <v>3.6912751677852347</v>
      </c>
      <c r="W2888" s="189">
        <f>IFERROR(H2888/M2888,Tabla2[[#This Row],[CARGA PRODUCCION (ANIMALES/HA)]])</f>
        <v>3.1702650997540309</v>
      </c>
      <c r="X2888" s="190">
        <f t="shared" si="628"/>
        <v>2024</v>
      </c>
      <c r="Y2888" s="190">
        <f t="shared" si="629"/>
        <v>5</v>
      </c>
      <c r="Z2888" s="190" t="e">
        <f t="shared" ca="1" si="630"/>
        <v>#NAME?</v>
      </c>
      <c r="AA2888" s="191">
        <f t="shared" si="631"/>
        <v>116</v>
      </c>
      <c r="AB2888" s="188">
        <f t="shared" si="640"/>
        <v>0.94827586206896552</v>
      </c>
      <c r="AC2888" s="192">
        <f t="shared" si="627"/>
        <v>5.1724137931034475E-2</v>
      </c>
      <c r="AD2888" s="185"/>
    </row>
    <row r="2889" spans="1:30">
      <c r="A2889" s="184">
        <v>45413</v>
      </c>
      <c r="B2889" s="7" t="s">
        <v>88</v>
      </c>
      <c r="C2889" s="185">
        <v>765</v>
      </c>
      <c r="D2889" s="185">
        <v>40</v>
      </c>
      <c r="E2889" s="185">
        <v>5</v>
      </c>
      <c r="F2889" s="185"/>
      <c r="G2889" s="185">
        <v>45</v>
      </c>
      <c r="H2889" s="185">
        <v>45</v>
      </c>
      <c r="I2889" s="185">
        <v>0</v>
      </c>
      <c r="J2889" s="185">
        <v>12</v>
      </c>
      <c r="K2889" s="185">
        <v>180</v>
      </c>
      <c r="L2889" s="185">
        <v>14</v>
      </c>
      <c r="M2889" s="186">
        <v>15</v>
      </c>
      <c r="N2889" s="187">
        <f>IF(Tabla2[[#This Row],[LECHE RETIRO DIA]]&lt;&gt;ISBLANK(Tabla2[[#This Row],[LECHE RETIRO DIA]]),SUM(Tabla2[[#This Row],[LECHE TANQUE DIA]:[LECHE RETIRO DIA]]),SUM(Tabla2[[#This Row],[LECHE TANQUE DIA]:[LECHE AUTOCONSUMO DIA]]))</f>
        <v>810</v>
      </c>
      <c r="O2889" s="188">
        <f t="shared" si="632"/>
        <v>0.94444444444444442</v>
      </c>
      <c r="P2889" s="189">
        <f t="shared" si="633"/>
        <v>18</v>
      </c>
      <c r="Q2889" s="189">
        <f t="shared" si="634"/>
        <v>17</v>
      </c>
      <c r="R2889" s="189">
        <f t="shared" si="635"/>
        <v>3.3333333333333335</v>
      </c>
      <c r="S2889" s="189">
        <f t="shared" si="636"/>
        <v>4.5</v>
      </c>
      <c r="T2889" s="189">
        <f t="shared" si="637"/>
        <v>4</v>
      </c>
      <c r="U2889" s="189">
        <f t="shared" si="638"/>
        <v>57.857142857142854</v>
      </c>
      <c r="V2889" s="189">
        <f t="shared" si="639"/>
        <v>3.2142857142857144</v>
      </c>
      <c r="W2889" s="189">
        <f>IFERROR(H2889/M2889,Tabla2[[#This Row],[CARGA PRODUCCION (ANIMALES/HA)]])</f>
        <v>3</v>
      </c>
      <c r="X2889" s="190">
        <f t="shared" si="628"/>
        <v>2024</v>
      </c>
      <c r="Y2889" s="190">
        <f t="shared" si="629"/>
        <v>5</v>
      </c>
      <c r="Z2889" s="190" t="e">
        <f t="shared" ca="1" si="630"/>
        <v>#NAME?</v>
      </c>
      <c r="AA2889" s="191">
        <f t="shared" si="631"/>
        <v>45</v>
      </c>
      <c r="AB2889" s="188">
        <f t="shared" si="640"/>
        <v>1</v>
      </c>
      <c r="AC2889" s="192">
        <f t="shared" si="627"/>
        <v>0</v>
      </c>
      <c r="AD2889" s="185"/>
    </row>
    <row r="2890" spans="1:30">
      <c r="A2890" s="184">
        <v>45414</v>
      </c>
      <c r="B2890" s="7" t="s">
        <v>81</v>
      </c>
      <c r="C2890" s="185">
        <v>2291</v>
      </c>
      <c r="D2890" s="185">
        <v>80</v>
      </c>
      <c r="E2890" s="185">
        <v>9</v>
      </c>
      <c r="F2890" s="185"/>
      <c r="G2890" s="185">
        <v>93</v>
      </c>
      <c r="H2890" s="185">
        <v>93</v>
      </c>
      <c r="I2890" s="185">
        <v>0</v>
      </c>
      <c r="J2890" s="185">
        <v>9</v>
      </c>
      <c r="K2890" s="185">
        <v>600</v>
      </c>
      <c r="L2890" s="185">
        <v>23.4</v>
      </c>
      <c r="M2890" s="186">
        <v>31.01</v>
      </c>
      <c r="N2890" s="187">
        <f>IF(Tabla2[[#This Row],[LECHE RETIRO DIA]]&lt;&gt;ISBLANK(Tabla2[[#This Row],[LECHE RETIRO DIA]]),SUM(Tabla2[[#This Row],[LECHE TANQUE DIA]:[LECHE RETIRO DIA]]),SUM(Tabla2[[#This Row],[LECHE TANQUE DIA]:[LECHE AUTOCONSUMO DIA]]))</f>
        <v>2380</v>
      </c>
      <c r="O2890" s="188">
        <f t="shared" si="632"/>
        <v>0.96260504201680674</v>
      </c>
      <c r="P2890" s="189">
        <f t="shared" si="633"/>
        <v>25.591397849462364</v>
      </c>
      <c r="Q2890" s="189">
        <f t="shared" si="634"/>
        <v>24.634408602150536</v>
      </c>
      <c r="R2890" s="189">
        <f t="shared" si="635"/>
        <v>8.8888888888888893</v>
      </c>
      <c r="S2890" s="189">
        <f t="shared" si="636"/>
        <v>3.9666666666666668</v>
      </c>
      <c r="T2890" s="189">
        <f t="shared" si="637"/>
        <v>6.4516129032258061</v>
      </c>
      <c r="U2890" s="189">
        <f t="shared" si="638"/>
        <v>101.70940170940172</v>
      </c>
      <c r="V2890" s="189">
        <f t="shared" si="639"/>
        <v>3.9743589743589745</v>
      </c>
      <c r="W2890" s="189">
        <f>IFERROR(H2890/M2890,Tabla2[[#This Row],[CARGA PRODUCCION (ANIMALES/HA)]])</f>
        <v>2.9990325701386649</v>
      </c>
      <c r="X2890" s="190">
        <f t="shared" si="628"/>
        <v>2024</v>
      </c>
      <c r="Y2890" s="190">
        <f t="shared" si="629"/>
        <v>5</v>
      </c>
      <c r="Z2890" s="190" t="e">
        <f t="shared" ca="1" si="630"/>
        <v>#NAME?</v>
      </c>
      <c r="AA2890" s="191">
        <f t="shared" si="631"/>
        <v>93</v>
      </c>
      <c r="AB2890" s="188">
        <f t="shared" si="640"/>
        <v>1</v>
      </c>
      <c r="AC2890" s="192">
        <f t="shared" si="627"/>
        <v>0</v>
      </c>
      <c r="AD2890" s="185"/>
    </row>
    <row r="2891" spans="1:30">
      <c r="A2891" s="6">
        <v>45414</v>
      </c>
      <c r="B2891" s="7" t="s">
        <v>83</v>
      </c>
      <c r="C2891" s="185">
        <v>2104</v>
      </c>
      <c r="D2891" s="185">
        <v>100</v>
      </c>
      <c r="E2891" s="185">
        <v>9</v>
      </c>
      <c r="F2891" s="185"/>
      <c r="G2891" s="185">
        <v>110</v>
      </c>
      <c r="H2891" s="185">
        <v>116</v>
      </c>
      <c r="I2891" s="185">
        <v>0</v>
      </c>
      <c r="J2891" s="185">
        <v>35</v>
      </c>
      <c r="K2891" s="185">
        <v>680</v>
      </c>
      <c r="L2891" s="185">
        <v>29.8</v>
      </c>
      <c r="M2891" s="186">
        <v>36.590000000000003</v>
      </c>
      <c r="N2891" s="187">
        <f>IF(Tabla2[[#This Row],[LECHE RETIRO DIA]]&lt;&gt;ISBLANK(Tabla2[[#This Row],[LECHE RETIRO DIA]]),SUM(Tabla2[[#This Row],[LECHE TANQUE DIA]:[LECHE RETIRO DIA]]),SUM(Tabla2[[#This Row],[LECHE TANQUE DIA]:[LECHE AUTOCONSUMO DIA]]))</f>
        <v>2213</v>
      </c>
      <c r="O2891" s="188">
        <f t="shared" si="632"/>
        <v>0.95074559421599636</v>
      </c>
      <c r="P2891" s="189">
        <f t="shared" si="633"/>
        <v>20.118181818181817</v>
      </c>
      <c r="Q2891" s="189">
        <f t="shared" si="634"/>
        <v>19.127272727272729</v>
      </c>
      <c r="R2891" s="189">
        <f t="shared" si="635"/>
        <v>2.8571428571428572</v>
      </c>
      <c r="S2891" s="189">
        <f t="shared" si="636"/>
        <v>3.2544117647058823</v>
      </c>
      <c r="T2891" s="189">
        <f t="shared" si="637"/>
        <v>6.1818181818181817</v>
      </c>
      <c r="U2891" s="189">
        <f t="shared" si="638"/>
        <v>74.261744966442947</v>
      </c>
      <c r="V2891" s="189">
        <f t="shared" si="639"/>
        <v>3.6912751677852347</v>
      </c>
      <c r="W2891" s="189">
        <f>IFERROR(H2891/M2891,Tabla2[[#This Row],[CARGA PRODUCCION (ANIMALES/HA)]])</f>
        <v>3.1702650997540309</v>
      </c>
      <c r="X2891" s="190">
        <f t="shared" si="628"/>
        <v>2024</v>
      </c>
      <c r="Y2891" s="190">
        <f t="shared" si="629"/>
        <v>5</v>
      </c>
      <c r="Z2891" s="190" t="e">
        <f t="shared" ca="1" si="630"/>
        <v>#NAME?</v>
      </c>
      <c r="AA2891" s="191">
        <f t="shared" si="631"/>
        <v>116</v>
      </c>
      <c r="AB2891" s="188">
        <f t="shared" si="640"/>
        <v>0.94827586206896552</v>
      </c>
      <c r="AC2891" s="192">
        <f t="shared" si="627"/>
        <v>5.1724137931034475E-2</v>
      </c>
      <c r="AD2891" s="185"/>
    </row>
    <row r="2892" spans="1:30">
      <c r="A2892" s="184">
        <v>45414</v>
      </c>
      <c r="B2892" s="7" t="s">
        <v>88</v>
      </c>
      <c r="C2892" s="185">
        <v>811</v>
      </c>
      <c r="D2892" s="185">
        <v>40</v>
      </c>
      <c r="E2892" s="185">
        <v>5</v>
      </c>
      <c r="F2892" s="185"/>
      <c r="G2892" s="185">
        <v>45</v>
      </c>
      <c r="H2892" s="185">
        <v>45</v>
      </c>
      <c r="I2892" s="185">
        <v>0</v>
      </c>
      <c r="J2892" s="185">
        <v>12</v>
      </c>
      <c r="K2892" s="185">
        <v>180</v>
      </c>
      <c r="L2892" s="185">
        <v>14</v>
      </c>
      <c r="M2892" s="186">
        <v>15</v>
      </c>
      <c r="N2892" s="187">
        <f>IF(Tabla2[[#This Row],[LECHE RETIRO DIA]]&lt;&gt;ISBLANK(Tabla2[[#This Row],[LECHE RETIRO DIA]]),SUM(Tabla2[[#This Row],[LECHE TANQUE DIA]:[LECHE RETIRO DIA]]),SUM(Tabla2[[#This Row],[LECHE TANQUE DIA]:[LECHE AUTOCONSUMO DIA]]))</f>
        <v>856</v>
      </c>
      <c r="O2892" s="188">
        <f t="shared" si="632"/>
        <v>0.94742990654205606</v>
      </c>
      <c r="P2892" s="189">
        <f t="shared" si="633"/>
        <v>19.022222222222222</v>
      </c>
      <c r="Q2892" s="189">
        <f t="shared" si="634"/>
        <v>18.022222222222222</v>
      </c>
      <c r="R2892" s="189">
        <f t="shared" si="635"/>
        <v>3.3333333333333335</v>
      </c>
      <c r="S2892" s="189">
        <f t="shared" si="636"/>
        <v>4.7555555555555555</v>
      </c>
      <c r="T2892" s="189">
        <f t="shared" si="637"/>
        <v>4</v>
      </c>
      <c r="U2892" s="189">
        <f t="shared" si="638"/>
        <v>61.142857142857146</v>
      </c>
      <c r="V2892" s="189">
        <f t="shared" si="639"/>
        <v>3.2142857142857144</v>
      </c>
      <c r="W2892" s="189">
        <f>IFERROR(H2892/M2892,Tabla2[[#This Row],[CARGA PRODUCCION (ANIMALES/HA)]])</f>
        <v>3</v>
      </c>
      <c r="X2892" s="190">
        <f t="shared" si="628"/>
        <v>2024</v>
      </c>
      <c r="Y2892" s="190">
        <f t="shared" si="629"/>
        <v>5</v>
      </c>
      <c r="Z2892" s="190" t="e">
        <f t="shared" ca="1" si="630"/>
        <v>#NAME?</v>
      </c>
      <c r="AA2892" s="191">
        <f t="shared" si="631"/>
        <v>45</v>
      </c>
      <c r="AB2892" s="188">
        <f t="shared" si="640"/>
        <v>1</v>
      </c>
      <c r="AC2892" s="192">
        <f t="shared" si="627"/>
        <v>0</v>
      </c>
      <c r="AD2892" s="185"/>
    </row>
    <row r="2893" spans="1:30">
      <c r="A2893" s="184">
        <v>45415</v>
      </c>
      <c r="B2893" s="7" t="s">
        <v>81</v>
      </c>
      <c r="C2893" s="185">
        <v>2291</v>
      </c>
      <c r="D2893" s="185">
        <v>80</v>
      </c>
      <c r="E2893" s="185">
        <v>9</v>
      </c>
      <c r="F2893" s="185"/>
      <c r="G2893" s="185">
        <v>94</v>
      </c>
      <c r="H2893" s="185">
        <v>94</v>
      </c>
      <c r="I2893" s="185">
        <v>0</v>
      </c>
      <c r="J2893" s="185">
        <v>10</v>
      </c>
      <c r="K2893" s="185">
        <v>600</v>
      </c>
      <c r="L2893" s="185">
        <v>23.4</v>
      </c>
      <c r="M2893" s="186">
        <v>31.01</v>
      </c>
      <c r="N2893" s="187">
        <f>IF(Tabla2[[#This Row],[LECHE RETIRO DIA]]&lt;&gt;ISBLANK(Tabla2[[#This Row],[LECHE RETIRO DIA]]),SUM(Tabla2[[#This Row],[LECHE TANQUE DIA]:[LECHE RETIRO DIA]]),SUM(Tabla2[[#This Row],[LECHE TANQUE DIA]:[LECHE AUTOCONSUMO DIA]]))</f>
        <v>2380</v>
      </c>
      <c r="O2893" s="188">
        <f t="shared" si="632"/>
        <v>0.96260504201680674</v>
      </c>
      <c r="P2893" s="189">
        <f t="shared" si="633"/>
        <v>25.319148936170212</v>
      </c>
      <c r="Q2893" s="189">
        <f t="shared" si="634"/>
        <v>24.372340425531913</v>
      </c>
      <c r="R2893" s="189">
        <f t="shared" si="635"/>
        <v>8</v>
      </c>
      <c r="S2893" s="189">
        <f t="shared" si="636"/>
        <v>3.9666666666666668</v>
      </c>
      <c r="T2893" s="189">
        <f t="shared" si="637"/>
        <v>6.3829787234042552</v>
      </c>
      <c r="U2893" s="189">
        <f t="shared" si="638"/>
        <v>101.70940170940172</v>
      </c>
      <c r="V2893" s="189">
        <f t="shared" si="639"/>
        <v>4.017094017094017</v>
      </c>
      <c r="W2893" s="189">
        <f>IFERROR(H2893/M2893,Tabla2[[#This Row],[CARGA PRODUCCION (ANIMALES/HA)]])</f>
        <v>3.0312802321831667</v>
      </c>
      <c r="X2893" s="190">
        <f t="shared" si="628"/>
        <v>2024</v>
      </c>
      <c r="Y2893" s="190">
        <f t="shared" si="629"/>
        <v>5</v>
      </c>
      <c r="Z2893" s="190" t="e">
        <f t="shared" ca="1" si="630"/>
        <v>#NAME?</v>
      </c>
      <c r="AA2893" s="191">
        <f t="shared" si="631"/>
        <v>94</v>
      </c>
      <c r="AB2893" s="188">
        <f t="shared" si="640"/>
        <v>1</v>
      </c>
      <c r="AC2893" s="192">
        <f t="shared" si="627"/>
        <v>0</v>
      </c>
      <c r="AD2893" s="185"/>
    </row>
    <row r="2894" spans="1:30">
      <c r="A2894" s="184">
        <v>45415</v>
      </c>
      <c r="B2894" s="7" t="s">
        <v>83</v>
      </c>
      <c r="C2894" s="185">
        <v>2104</v>
      </c>
      <c r="D2894" s="185">
        <v>100</v>
      </c>
      <c r="E2894" s="185">
        <v>9</v>
      </c>
      <c r="F2894" s="185"/>
      <c r="G2894" s="185">
        <v>110</v>
      </c>
      <c r="H2894" s="185">
        <v>116</v>
      </c>
      <c r="I2894" s="185">
        <v>0</v>
      </c>
      <c r="J2894" s="185">
        <v>35</v>
      </c>
      <c r="K2894" s="185">
        <v>680</v>
      </c>
      <c r="L2894" s="185">
        <v>29.8</v>
      </c>
      <c r="M2894" s="186">
        <v>36.590000000000003</v>
      </c>
      <c r="N2894" s="187">
        <f>IF(Tabla2[[#This Row],[LECHE RETIRO DIA]]&lt;&gt;ISBLANK(Tabla2[[#This Row],[LECHE RETIRO DIA]]),SUM(Tabla2[[#This Row],[LECHE TANQUE DIA]:[LECHE RETIRO DIA]]),SUM(Tabla2[[#This Row],[LECHE TANQUE DIA]:[LECHE AUTOCONSUMO DIA]]))</f>
        <v>2213</v>
      </c>
      <c r="O2894" s="188">
        <f t="shared" si="632"/>
        <v>0.95074559421599636</v>
      </c>
      <c r="P2894" s="189">
        <f t="shared" si="633"/>
        <v>20.118181818181817</v>
      </c>
      <c r="Q2894" s="189">
        <f t="shared" si="634"/>
        <v>19.127272727272729</v>
      </c>
      <c r="R2894" s="189">
        <f t="shared" si="635"/>
        <v>2.8571428571428572</v>
      </c>
      <c r="S2894" s="189">
        <f t="shared" si="636"/>
        <v>3.2544117647058823</v>
      </c>
      <c r="T2894" s="189">
        <f t="shared" si="637"/>
        <v>6.1818181818181817</v>
      </c>
      <c r="U2894" s="189">
        <f t="shared" si="638"/>
        <v>74.261744966442947</v>
      </c>
      <c r="V2894" s="189">
        <f t="shared" si="639"/>
        <v>3.6912751677852347</v>
      </c>
      <c r="W2894" s="189">
        <f>IFERROR(H2894/M2894,Tabla2[[#This Row],[CARGA PRODUCCION (ANIMALES/HA)]])</f>
        <v>3.1702650997540309</v>
      </c>
      <c r="X2894" s="190">
        <f t="shared" si="628"/>
        <v>2024</v>
      </c>
      <c r="Y2894" s="190">
        <f t="shared" si="629"/>
        <v>5</v>
      </c>
      <c r="Z2894" s="190" t="e">
        <f t="shared" ca="1" si="630"/>
        <v>#NAME?</v>
      </c>
      <c r="AA2894" s="191">
        <f t="shared" si="631"/>
        <v>116</v>
      </c>
      <c r="AB2894" s="188">
        <f t="shared" si="640"/>
        <v>0.94827586206896552</v>
      </c>
      <c r="AC2894" s="192">
        <f t="shared" si="627"/>
        <v>5.1724137931034475E-2</v>
      </c>
      <c r="AD2894" s="185"/>
    </row>
    <row r="2895" spans="1:30">
      <c r="A2895" s="184">
        <v>45415</v>
      </c>
      <c r="B2895" s="7" t="s">
        <v>88</v>
      </c>
      <c r="C2895" s="185">
        <v>811</v>
      </c>
      <c r="D2895" s="185">
        <v>40</v>
      </c>
      <c r="E2895" s="185">
        <v>5</v>
      </c>
      <c r="F2895" s="185"/>
      <c r="G2895" s="185">
        <v>45</v>
      </c>
      <c r="H2895" s="185">
        <v>45</v>
      </c>
      <c r="I2895" s="185">
        <v>0</v>
      </c>
      <c r="J2895" s="185">
        <v>12</v>
      </c>
      <c r="K2895" s="185">
        <v>180</v>
      </c>
      <c r="L2895" s="185">
        <v>14</v>
      </c>
      <c r="M2895" s="186">
        <v>15</v>
      </c>
      <c r="N2895" s="187">
        <f>IF(Tabla2[[#This Row],[LECHE RETIRO DIA]]&lt;&gt;ISBLANK(Tabla2[[#This Row],[LECHE RETIRO DIA]]),SUM(Tabla2[[#This Row],[LECHE TANQUE DIA]:[LECHE RETIRO DIA]]),SUM(Tabla2[[#This Row],[LECHE TANQUE DIA]:[LECHE AUTOCONSUMO DIA]]))</f>
        <v>856</v>
      </c>
      <c r="O2895" s="188">
        <f t="shared" si="632"/>
        <v>0.94742990654205606</v>
      </c>
      <c r="P2895" s="189">
        <f t="shared" si="633"/>
        <v>19.022222222222222</v>
      </c>
      <c r="Q2895" s="189">
        <f t="shared" si="634"/>
        <v>18.022222222222222</v>
      </c>
      <c r="R2895" s="189">
        <f t="shared" si="635"/>
        <v>3.3333333333333335</v>
      </c>
      <c r="S2895" s="189">
        <f t="shared" si="636"/>
        <v>4.7555555555555555</v>
      </c>
      <c r="T2895" s="189">
        <f t="shared" si="637"/>
        <v>4</v>
      </c>
      <c r="U2895" s="189">
        <f t="shared" si="638"/>
        <v>61.142857142857146</v>
      </c>
      <c r="V2895" s="189">
        <f t="shared" si="639"/>
        <v>3.2142857142857144</v>
      </c>
      <c r="W2895" s="189">
        <f>IFERROR(H2895/M2895,Tabla2[[#This Row],[CARGA PRODUCCION (ANIMALES/HA)]])</f>
        <v>3</v>
      </c>
      <c r="X2895" s="190">
        <f t="shared" si="628"/>
        <v>2024</v>
      </c>
      <c r="Y2895" s="190">
        <f t="shared" si="629"/>
        <v>5</v>
      </c>
      <c r="Z2895" s="190" t="e">
        <f t="shared" ca="1" si="630"/>
        <v>#NAME?</v>
      </c>
      <c r="AA2895" s="191">
        <f t="shared" si="631"/>
        <v>45</v>
      </c>
      <c r="AB2895" s="188">
        <f t="shared" si="640"/>
        <v>1</v>
      </c>
      <c r="AC2895" s="192">
        <f t="shared" si="627"/>
        <v>0</v>
      </c>
      <c r="AD2895" s="185"/>
    </row>
    <row r="2896" spans="1:30">
      <c r="A2896" s="184">
        <v>45416</v>
      </c>
      <c r="B2896" s="7" t="s">
        <v>81</v>
      </c>
      <c r="C2896" s="185">
        <v>2279</v>
      </c>
      <c r="D2896" s="185">
        <v>80</v>
      </c>
      <c r="E2896" s="185">
        <v>9</v>
      </c>
      <c r="F2896" s="185"/>
      <c r="G2896" s="185">
        <v>94</v>
      </c>
      <c r="H2896" s="185">
        <v>94</v>
      </c>
      <c r="I2896" s="185">
        <v>0</v>
      </c>
      <c r="J2896" s="185">
        <v>10</v>
      </c>
      <c r="K2896" s="185">
        <v>600</v>
      </c>
      <c r="L2896" s="185">
        <v>23.4</v>
      </c>
      <c r="M2896" s="186">
        <v>31.01</v>
      </c>
      <c r="N2896" s="187">
        <f>IF(Tabla2[[#This Row],[LECHE RETIRO DIA]]&lt;&gt;ISBLANK(Tabla2[[#This Row],[LECHE RETIRO DIA]]),SUM(Tabla2[[#This Row],[LECHE TANQUE DIA]:[LECHE RETIRO DIA]]),SUM(Tabla2[[#This Row],[LECHE TANQUE DIA]:[LECHE AUTOCONSUMO DIA]]))</f>
        <v>2368</v>
      </c>
      <c r="O2896" s="188">
        <f t="shared" si="632"/>
        <v>0.96241554054054057</v>
      </c>
      <c r="P2896" s="189">
        <f t="shared" si="633"/>
        <v>25.191489361702128</v>
      </c>
      <c r="Q2896" s="189">
        <f t="shared" si="634"/>
        <v>24.24468085106383</v>
      </c>
      <c r="R2896" s="189">
        <f t="shared" si="635"/>
        <v>8</v>
      </c>
      <c r="S2896" s="189">
        <f t="shared" si="636"/>
        <v>3.9466666666666668</v>
      </c>
      <c r="T2896" s="189">
        <f t="shared" si="637"/>
        <v>6.3829787234042552</v>
      </c>
      <c r="U2896" s="189">
        <f t="shared" si="638"/>
        <v>101.19658119658121</v>
      </c>
      <c r="V2896" s="189">
        <f t="shared" si="639"/>
        <v>4.017094017094017</v>
      </c>
      <c r="W2896" s="189">
        <f>IFERROR(H2896/M2896,Tabla2[[#This Row],[CARGA PRODUCCION (ANIMALES/HA)]])</f>
        <v>3.0312802321831667</v>
      </c>
      <c r="X2896" s="190">
        <f t="shared" si="628"/>
        <v>2024</v>
      </c>
      <c r="Y2896" s="190">
        <f t="shared" si="629"/>
        <v>5</v>
      </c>
      <c r="Z2896" s="190" t="e">
        <f t="shared" ca="1" si="630"/>
        <v>#NAME?</v>
      </c>
      <c r="AA2896" s="191">
        <f t="shared" si="631"/>
        <v>94</v>
      </c>
      <c r="AB2896" s="188">
        <f t="shared" si="640"/>
        <v>1</v>
      </c>
      <c r="AC2896" s="192">
        <f t="shared" si="627"/>
        <v>0</v>
      </c>
      <c r="AD2896" s="185"/>
    </row>
    <row r="2897" spans="1:30">
      <c r="A2897" s="184">
        <v>45416</v>
      </c>
      <c r="B2897" s="7" t="s">
        <v>83</v>
      </c>
      <c r="C2897" s="185">
        <v>2136</v>
      </c>
      <c r="D2897" s="185">
        <v>100</v>
      </c>
      <c r="E2897" s="185">
        <v>9</v>
      </c>
      <c r="F2897" s="185"/>
      <c r="G2897" s="185">
        <v>110</v>
      </c>
      <c r="H2897" s="185">
        <v>116</v>
      </c>
      <c r="I2897" s="185">
        <v>0</v>
      </c>
      <c r="J2897" s="185">
        <v>35</v>
      </c>
      <c r="K2897" s="185">
        <v>680</v>
      </c>
      <c r="L2897" s="185">
        <v>29.8</v>
      </c>
      <c r="M2897" s="186">
        <v>36.590000000000003</v>
      </c>
      <c r="N2897" s="187">
        <f>IF(Tabla2[[#This Row],[LECHE RETIRO DIA]]&lt;&gt;ISBLANK(Tabla2[[#This Row],[LECHE RETIRO DIA]]),SUM(Tabla2[[#This Row],[LECHE TANQUE DIA]:[LECHE RETIRO DIA]]),SUM(Tabla2[[#This Row],[LECHE TANQUE DIA]:[LECHE AUTOCONSUMO DIA]]))</f>
        <v>2245</v>
      </c>
      <c r="O2897" s="188">
        <f t="shared" si="632"/>
        <v>0.9514476614699332</v>
      </c>
      <c r="P2897" s="189">
        <f t="shared" si="633"/>
        <v>20.40909090909091</v>
      </c>
      <c r="Q2897" s="189">
        <f t="shared" si="634"/>
        <v>19.418181818181818</v>
      </c>
      <c r="R2897" s="189">
        <f t="shared" si="635"/>
        <v>2.8571428571428572</v>
      </c>
      <c r="S2897" s="189">
        <f t="shared" si="636"/>
        <v>3.3014705882352939</v>
      </c>
      <c r="T2897" s="189">
        <f t="shared" si="637"/>
        <v>6.1818181818181817</v>
      </c>
      <c r="U2897" s="189">
        <f t="shared" si="638"/>
        <v>75.335570469798654</v>
      </c>
      <c r="V2897" s="189">
        <f t="shared" si="639"/>
        <v>3.6912751677852347</v>
      </c>
      <c r="W2897" s="189">
        <f>IFERROR(H2897/M2897,Tabla2[[#This Row],[CARGA PRODUCCION (ANIMALES/HA)]])</f>
        <v>3.1702650997540309</v>
      </c>
      <c r="X2897" s="190">
        <f t="shared" si="628"/>
        <v>2024</v>
      </c>
      <c r="Y2897" s="190">
        <f t="shared" si="629"/>
        <v>5</v>
      </c>
      <c r="Z2897" s="190" t="e">
        <f t="shared" ca="1" si="630"/>
        <v>#NAME?</v>
      </c>
      <c r="AA2897" s="191">
        <f t="shared" si="631"/>
        <v>116</v>
      </c>
      <c r="AB2897" s="188">
        <f t="shared" si="640"/>
        <v>0.94827586206896552</v>
      </c>
      <c r="AC2897" s="192">
        <f t="shared" si="627"/>
        <v>5.1724137931034475E-2</v>
      </c>
      <c r="AD2897" s="185"/>
    </row>
    <row r="2898" spans="1:30">
      <c r="A2898" s="184">
        <v>45416</v>
      </c>
      <c r="B2898" s="7" t="s">
        <v>88</v>
      </c>
      <c r="C2898" s="185">
        <v>810</v>
      </c>
      <c r="D2898" s="185">
        <v>40</v>
      </c>
      <c r="E2898" s="185">
        <v>5</v>
      </c>
      <c r="F2898" s="185"/>
      <c r="G2898" s="185">
        <v>45</v>
      </c>
      <c r="H2898" s="185">
        <v>45</v>
      </c>
      <c r="I2898" s="185">
        <v>0</v>
      </c>
      <c r="J2898" s="185">
        <v>12</v>
      </c>
      <c r="K2898" s="185">
        <v>180</v>
      </c>
      <c r="L2898" s="185">
        <v>14</v>
      </c>
      <c r="M2898" s="186">
        <v>15</v>
      </c>
      <c r="N2898" s="187">
        <f>IF(Tabla2[[#This Row],[LECHE RETIRO DIA]]&lt;&gt;ISBLANK(Tabla2[[#This Row],[LECHE RETIRO DIA]]),SUM(Tabla2[[#This Row],[LECHE TANQUE DIA]:[LECHE RETIRO DIA]]),SUM(Tabla2[[#This Row],[LECHE TANQUE DIA]:[LECHE AUTOCONSUMO DIA]]))</f>
        <v>855</v>
      </c>
      <c r="O2898" s="188">
        <f t="shared" si="632"/>
        <v>0.94736842105263153</v>
      </c>
      <c r="P2898" s="189">
        <f t="shared" si="633"/>
        <v>19</v>
      </c>
      <c r="Q2898" s="189">
        <f t="shared" si="634"/>
        <v>18</v>
      </c>
      <c r="R2898" s="189">
        <f t="shared" si="635"/>
        <v>3.3333333333333335</v>
      </c>
      <c r="S2898" s="189">
        <f t="shared" si="636"/>
        <v>4.75</v>
      </c>
      <c r="T2898" s="189">
        <f t="shared" si="637"/>
        <v>4</v>
      </c>
      <c r="U2898" s="189">
        <f t="shared" si="638"/>
        <v>61.071428571428569</v>
      </c>
      <c r="V2898" s="189">
        <f t="shared" si="639"/>
        <v>3.2142857142857144</v>
      </c>
      <c r="W2898" s="189">
        <f>IFERROR(H2898/M2898,Tabla2[[#This Row],[CARGA PRODUCCION (ANIMALES/HA)]])</f>
        <v>3</v>
      </c>
      <c r="X2898" s="190">
        <f t="shared" si="628"/>
        <v>2024</v>
      </c>
      <c r="Y2898" s="190">
        <f t="shared" si="629"/>
        <v>5</v>
      </c>
      <c r="Z2898" s="190" t="e">
        <f t="shared" ca="1" si="630"/>
        <v>#NAME?</v>
      </c>
      <c r="AA2898" s="191">
        <f t="shared" si="631"/>
        <v>45</v>
      </c>
      <c r="AB2898" s="188">
        <f t="shared" si="640"/>
        <v>1</v>
      </c>
      <c r="AC2898" s="192">
        <f t="shared" si="627"/>
        <v>0</v>
      </c>
      <c r="AD2898" s="185"/>
    </row>
    <row r="2899" spans="1:30">
      <c r="A2899" s="184">
        <v>45417</v>
      </c>
      <c r="B2899" s="7" t="s">
        <v>81</v>
      </c>
      <c r="C2899" s="185">
        <v>2232</v>
      </c>
      <c r="D2899" s="185">
        <v>80</v>
      </c>
      <c r="E2899" s="185">
        <v>9</v>
      </c>
      <c r="F2899" s="185"/>
      <c r="G2899" s="185">
        <v>95</v>
      </c>
      <c r="H2899" s="185">
        <v>95</v>
      </c>
      <c r="I2899" s="185">
        <v>0</v>
      </c>
      <c r="J2899" s="185">
        <v>11</v>
      </c>
      <c r="K2899" s="185">
        <v>600</v>
      </c>
      <c r="L2899" s="185">
        <v>23.4</v>
      </c>
      <c r="M2899" s="186">
        <v>31.01</v>
      </c>
      <c r="N2899" s="187">
        <f>IF(Tabla2[[#This Row],[LECHE RETIRO DIA]]&lt;&gt;ISBLANK(Tabla2[[#This Row],[LECHE RETIRO DIA]]),SUM(Tabla2[[#This Row],[LECHE TANQUE DIA]:[LECHE RETIRO DIA]]),SUM(Tabla2[[#This Row],[LECHE TANQUE DIA]:[LECHE AUTOCONSUMO DIA]]))</f>
        <v>2321</v>
      </c>
      <c r="O2899" s="188">
        <f t="shared" si="632"/>
        <v>0.96165445928479099</v>
      </c>
      <c r="P2899" s="189">
        <f t="shared" si="633"/>
        <v>24.431578947368422</v>
      </c>
      <c r="Q2899" s="189">
        <f t="shared" si="634"/>
        <v>23.494736842105262</v>
      </c>
      <c r="R2899" s="189">
        <f t="shared" si="635"/>
        <v>7.2727272727272725</v>
      </c>
      <c r="S2899" s="189">
        <f t="shared" si="636"/>
        <v>3.8683333333333332</v>
      </c>
      <c r="T2899" s="189">
        <f t="shared" si="637"/>
        <v>6.3157894736842106</v>
      </c>
      <c r="U2899" s="189">
        <f t="shared" si="638"/>
        <v>99.188034188034194</v>
      </c>
      <c r="V2899" s="189">
        <f t="shared" si="639"/>
        <v>4.0598290598290605</v>
      </c>
      <c r="W2899" s="189">
        <f>IFERROR(H2899/M2899,Tabla2[[#This Row],[CARGA PRODUCCION (ANIMALES/HA)]])</f>
        <v>3.0635278942276685</v>
      </c>
      <c r="X2899" s="190">
        <f t="shared" si="628"/>
        <v>2024</v>
      </c>
      <c r="Y2899" s="190">
        <f t="shared" si="629"/>
        <v>5</v>
      </c>
      <c r="Z2899" s="190" t="e">
        <f t="shared" ca="1" si="630"/>
        <v>#NAME?</v>
      </c>
      <c r="AA2899" s="191">
        <f t="shared" si="631"/>
        <v>95</v>
      </c>
      <c r="AB2899" s="188">
        <f t="shared" si="640"/>
        <v>1</v>
      </c>
      <c r="AC2899" s="192">
        <f t="shared" si="627"/>
        <v>0</v>
      </c>
      <c r="AD2899" s="185"/>
    </row>
    <row r="2900" spans="1:30">
      <c r="A2900" s="184">
        <v>45417</v>
      </c>
      <c r="B2900" s="7" t="s">
        <v>83</v>
      </c>
      <c r="C2900" s="185">
        <v>2134</v>
      </c>
      <c r="D2900" s="185">
        <v>100</v>
      </c>
      <c r="E2900" s="185">
        <v>9</v>
      </c>
      <c r="F2900" s="185"/>
      <c r="G2900" s="185">
        <v>110</v>
      </c>
      <c r="H2900" s="185">
        <v>116</v>
      </c>
      <c r="I2900" s="185">
        <v>0</v>
      </c>
      <c r="J2900" s="185">
        <v>34</v>
      </c>
      <c r="K2900" s="185">
        <v>680</v>
      </c>
      <c r="L2900" s="185">
        <v>29.8</v>
      </c>
      <c r="M2900" s="186">
        <v>36.590000000000003</v>
      </c>
      <c r="N2900" s="187">
        <f>IF(Tabla2[[#This Row],[LECHE RETIRO DIA]]&lt;&gt;ISBLANK(Tabla2[[#This Row],[LECHE RETIRO DIA]]),SUM(Tabla2[[#This Row],[LECHE TANQUE DIA]:[LECHE RETIRO DIA]]),SUM(Tabla2[[#This Row],[LECHE TANQUE DIA]:[LECHE AUTOCONSUMO DIA]]))</f>
        <v>2243</v>
      </c>
      <c r="O2900" s="188">
        <f t="shared" si="632"/>
        <v>0.95140436914846194</v>
      </c>
      <c r="P2900" s="189">
        <f t="shared" si="633"/>
        <v>20.390909090909091</v>
      </c>
      <c r="Q2900" s="189">
        <f t="shared" si="634"/>
        <v>19.399999999999999</v>
      </c>
      <c r="R2900" s="189">
        <f t="shared" si="635"/>
        <v>2.9411764705882355</v>
      </c>
      <c r="S2900" s="189">
        <f t="shared" si="636"/>
        <v>3.2985294117647057</v>
      </c>
      <c r="T2900" s="189">
        <f t="shared" si="637"/>
        <v>6.1818181818181817</v>
      </c>
      <c r="U2900" s="189">
        <f t="shared" si="638"/>
        <v>75.268456375838923</v>
      </c>
      <c r="V2900" s="189">
        <f t="shared" si="639"/>
        <v>3.6912751677852347</v>
      </c>
      <c r="W2900" s="189">
        <f>IFERROR(H2900/M2900,Tabla2[[#This Row],[CARGA PRODUCCION (ANIMALES/HA)]])</f>
        <v>3.1702650997540309</v>
      </c>
      <c r="X2900" s="190">
        <f t="shared" si="628"/>
        <v>2024</v>
      </c>
      <c r="Y2900" s="190">
        <f t="shared" si="629"/>
        <v>5</v>
      </c>
      <c r="Z2900" s="190" t="e">
        <f t="shared" ca="1" si="630"/>
        <v>#NAME?</v>
      </c>
      <c r="AA2900" s="191">
        <f t="shared" si="631"/>
        <v>116</v>
      </c>
      <c r="AB2900" s="188">
        <f t="shared" si="640"/>
        <v>0.94827586206896552</v>
      </c>
      <c r="AC2900" s="192">
        <f t="shared" si="627"/>
        <v>5.1724137931034475E-2</v>
      </c>
      <c r="AD2900" s="185"/>
    </row>
    <row r="2901" spans="1:30">
      <c r="A2901" s="184">
        <v>45417</v>
      </c>
      <c r="B2901" s="7" t="s">
        <v>88</v>
      </c>
      <c r="C2901" s="185">
        <v>812</v>
      </c>
      <c r="D2901" s="185">
        <v>40</v>
      </c>
      <c r="E2901" s="185">
        <v>5</v>
      </c>
      <c r="F2901" s="185"/>
      <c r="G2901" s="185">
        <v>42</v>
      </c>
      <c r="H2901" s="185">
        <v>42</v>
      </c>
      <c r="I2901" s="185">
        <v>0</v>
      </c>
      <c r="J2901" s="185">
        <v>12</v>
      </c>
      <c r="K2901" s="185">
        <v>180</v>
      </c>
      <c r="L2901" s="185">
        <v>14</v>
      </c>
      <c r="M2901" s="186">
        <v>15</v>
      </c>
      <c r="N2901" s="187">
        <f>IF(Tabla2[[#This Row],[LECHE RETIRO DIA]]&lt;&gt;ISBLANK(Tabla2[[#This Row],[LECHE RETIRO DIA]]),SUM(Tabla2[[#This Row],[LECHE TANQUE DIA]:[LECHE RETIRO DIA]]),SUM(Tabla2[[#This Row],[LECHE TANQUE DIA]:[LECHE AUTOCONSUMO DIA]]))</f>
        <v>857</v>
      </c>
      <c r="O2901" s="188">
        <f t="shared" si="632"/>
        <v>0.94749124854142353</v>
      </c>
      <c r="P2901" s="189">
        <f t="shared" si="633"/>
        <v>20.404761904761905</v>
      </c>
      <c r="Q2901" s="189">
        <f t="shared" si="634"/>
        <v>19.333333333333332</v>
      </c>
      <c r="R2901" s="189">
        <f t="shared" si="635"/>
        <v>3.3333333333333335</v>
      </c>
      <c r="S2901" s="189">
        <f t="shared" si="636"/>
        <v>4.7611111111111111</v>
      </c>
      <c r="T2901" s="189">
        <f t="shared" si="637"/>
        <v>4.2857142857142856</v>
      </c>
      <c r="U2901" s="189">
        <f t="shared" si="638"/>
        <v>61.214285714285715</v>
      </c>
      <c r="V2901" s="189">
        <f t="shared" si="639"/>
        <v>3</v>
      </c>
      <c r="W2901" s="189">
        <f>IFERROR(H2901/M2901,Tabla2[[#This Row],[CARGA PRODUCCION (ANIMALES/HA)]])</f>
        <v>2.8</v>
      </c>
      <c r="X2901" s="190">
        <f t="shared" si="628"/>
        <v>2024</v>
      </c>
      <c r="Y2901" s="190">
        <f t="shared" si="629"/>
        <v>5</v>
      </c>
      <c r="Z2901" s="190" t="e">
        <f t="shared" ca="1" si="630"/>
        <v>#NAME?</v>
      </c>
      <c r="AA2901" s="191">
        <f t="shared" si="631"/>
        <v>42</v>
      </c>
      <c r="AB2901" s="188">
        <f t="shared" si="640"/>
        <v>1</v>
      </c>
      <c r="AC2901" s="192">
        <f t="shared" si="627"/>
        <v>0</v>
      </c>
      <c r="AD2901" s="185"/>
    </row>
    <row r="2902" spans="1:30">
      <c r="A2902" s="184">
        <v>45418</v>
      </c>
      <c r="B2902" s="7" t="s">
        <v>81</v>
      </c>
      <c r="C2902" s="185">
        <v>2232</v>
      </c>
      <c r="D2902" s="185">
        <v>80</v>
      </c>
      <c r="E2902" s="185">
        <v>9</v>
      </c>
      <c r="F2902" s="185"/>
      <c r="G2902" s="185">
        <v>96</v>
      </c>
      <c r="H2902" s="185">
        <v>96</v>
      </c>
      <c r="I2902" s="185">
        <v>0</v>
      </c>
      <c r="J2902" s="185">
        <v>11</v>
      </c>
      <c r="K2902" s="185">
        <v>600</v>
      </c>
      <c r="L2902" s="185">
        <v>23.4</v>
      </c>
      <c r="M2902" s="186">
        <v>31.01</v>
      </c>
      <c r="N2902" s="187">
        <f>IF(Tabla2[[#This Row],[LECHE RETIRO DIA]]&lt;&gt;ISBLANK(Tabla2[[#This Row],[LECHE RETIRO DIA]]),SUM(Tabla2[[#This Row],[LECHE TANQUE DIA]:[LECHE RETIRO DIA]]),SUM(Tabla2[[#This Row],[LECHE TANQUE DIA]:[LECHE AUTOCONSUMO DIA]]))</f>
        <v>2321</v>
      </c>
      <c r="O2902" s="188">
        <f t="shared" si="632"/>
        <v>0.96165445928479099</v>
      </c>
      <c r="P2902" s="189">
        <f t="shared" si="633"/>
        <v>24.177083333333332</v>
      </c>
      <c r="Q2902" s="189">
        <f t="shared" si="634"/>
        <v>23.25</v>
      </c>
      <c r="R2902" s="189">
        <f t="shared" si="635"/>
        <v>7.2727272727272725</v>
      </c>
      <c r="S2902" s="189">
        <f t="shared" si="636"/>
        <v>3.8683333333333332</v>
      </c>
      <c r="T2902" s="189">
        <f t="shared" si="637"/>
        <v>6.25</v>
      </c>
      <c r="U2902" s="189">
        <f t="shared" si="638"/>
        <v>99.188034188034194</v>
      </c>
      <c r="V2902" s="189">
        <f t="shared" si="639"/>
        <v>4.1025641025641031</v>
      </c>
      <c r="W2902" s="189">
        <f>IFERROR(H2902/M2902,Tabla2[[#This Row],[CARGA PRODUCCION (ANIMALES/HA)]])</f>
        <v>3.0957755562721703</v>
      </c>
      <c r="X2902" s="190">
        <f t="shared" si="628"/>
        <v>2024</v>
      </c>
      <c r="Y2902" s="190">
        <f t="shared" si="629"/>
        <v>5</v>
      </c>
      <c r="Z2902" s="190" t="e">
        <f t="shared" ca="1" si="630"/>
        <v>#NAME?</v>
      </c>
      <c r="AA2902" s="191">
        <f t="shared" si="631"/>
        <v>96</v>
      </c>
      <c r="AB2902" s="188">
        <f t="shared" si="640"/>
        <v>1</v>
      </c>
      <c r="AC2902" s="192">
        <f t="shared" ref="AC2902:AC2965" si="641">IFERROR(1-AB2902,"")</f>
        <v>0</v>
      </c>
      <c r="AD2902" s="185"/>
    </row>
    <row r="2903" spans="1:30">
      <c r="A2903" s="184">
        <v>45418</v>
      </c>
      <c r="B2903" s="7" t="s">
        <v>83</v>
      </c>
      <c r="C2903" s="185">
        <v>2195</v>
      </c>
      <c r="D2903" s="185">
        <v>100</v>
      </c>
      <c r="E2903" s="185">
        <v>9</v>
      </c>
      <c r="F2903" s="185"/>
      <c r="G2903" s="185">
        <v>108</v>
      </c>
      <c r="H2903" s="185">
        <v>116</v>
      </c>
      <c r="I2903" s="185">
        <v>0</v>
      </c>
      <c r="J2903" s="185">
        <v>34</v>
      </c>
      <c r="K2903" s="185">
        <v>680</v>
      </c>
      <c r="L2903" s="185">
        <v>29.8</v>
      </c>
      <c r="M2903" s="186">
        <v>36.590000000000003</v>
      </c>
      <c r="N2903" s="187">
        <f>IF(Tabla2[[#This Row],[LECHE RETIRO DIA]]&lt;&gt;ISBLANK(Tabla2[[#This Row],[LECHE RETIRO DIA]]),SUM(Tabla2[[#This Row],[LECHE TANQUE DIA]:[LECHE RETIRO DIA]]),SUM(Tabla2[[#This Row],[LECHE TANQUE DIA]:[LECHE AUTOCONSUMO DIA]]))</f>
        <v>2304</v>
      </c>
      <c r="O2903" s="188">
        <f t="shared" si="632"/>
        <v>0.95269097222222221</v>
      </c>
      <c r="P2903" s="189">
        <f t="shared" si="633"/>
        <v>21.333333333333332</v>
      </c>
      <c r="Q2903" s="189">
        <f t="shared" si="634"/>
        <v>20.324074074074073</v>
      </c>
      <c r="R2903" s="189">
        <f t="shared" si="635"/>
        <v>2.9411764705882355</v>
      </c>
      <c r="S2903" s="189">
        <f t="shared" si="636"/>
        <v>3.388235294117647</v>
      </c>
      <c r="T2903" s="189">
        <f t="shared" si="637"/>
        <v>6.2962962962962967</v>
      </c>
      <c r="U2903" s="189">
        <f t="shared" si="638"/>
        <v>77.31543624161074</v>
      </c>
      <c r="V2903" s="189">
        <f t="shared" si="639"/>
        <v>3.6241610738255035</v>
      </c>
      <c r="W2903" s="189">
        <f>IFERROR(H2903/M2903,Tabla2[[#This Row],[CARGA PRODUCCION (ANIMALES/HA)]])</f>
        <v>3.1702650997540309</v>
      </c>
      <c r="X2903" s="190">
        <f t="shared" si="628"/>
        <v>2024</v>
      </c>
      <c r="Y2903" s="190">
        <f t="shared" si="629"/>
        <v>5</v>
      </c>
      <c r="Z2903" s="190" t="e">
        <f t="shared" ca="1" si="630"/>
        <v>#NAME?</v>
      </c>
      <c r="AA2903" s="191">
        <f t="shared" si="631"/>
        <v>116</v>
      </c>
      <c r="AB2903" s="188">
        <f t="shared" si="640"/>
        <v>0.93103448275862066</v>
      </c>
      <c r="AC2903" s="192">
        <f t="shared" si="641"/>
        <v>6.8965517241379337E-2</v>
      </c>
      <c r="AD2903" s="185"/>
    </row>
    <row r="2904" spans="1:30">
      <c r="A2904" s="184">
        <v>45418</v>
      </c>
      <c r="B2904" s="7" t="s">
        <v>88</v>
      </c>
      <c r="C2904" s="185">
        <v>774</v>
      </c>
      <c r="D2904" s="185">
        <v>40</v>
      </c>
      <c r="E2904" s="185">
        <v>5</v>
      </c>
      <c r="F2904" s="185"/>
      <c r="G2904" s="185">
        <v>43</v>
      </c>
      <c r="H2904" s="185">
        <v>43</v>
      </c>
      <c r="I2904" s="185">
        <v>0</v>
      </c>
      <c r="J2904" s="185">
        <v>13</v>
      </c>
      <c r="K2904" s="185">
        <v>180</v>
      </c>
      <c r="L2904" s="185">
        <v>14</v>
      </c>
      <c r="M2904" s="186">
        <v>15</v>
      </c>
      <c r="N2904" s="187">
        <f>IF(Tabla2[[#This Row],[LECHE RETIRO DIA]]&lt;&gt;ISBLANK(Tabla2[[#This Row],[LECHE RETIRO DIA]]),SUM(Tabla2[[#This Row],[LECHE TANQUE DIA]:[LECHE RETIRO DIA]]),SUM(Tabla2[[#This Row],[LECHE TANQUE DIA]:[LECHE AUTOCONSUMO DIA]]))</f>
        <v>819</v>
      </c>
      <c r="O2904" s="188">
        <f t="shared" si="632"/>
        <v>0.94505494505494503</v>
      </c>
      <c r="P2904" s="189">
        <f t="shared" si="633"/>
        <v>19.046511627906977</v>
      </c>
      <c r="Q2904" s="189">
        <f t="shared" si="634"/>
        <v>18</v>
      </c>
      <c r="R2904" s="189">
        <f t="shared" si="635"/>
        <v>3.0769230769230771</v>
      </c>
      <c r="S2904" s="189">
        <f t="shared" si="636"/>
        <v>4.55</v>
      </c>
      <c r="T2904" s="189">
        <f t="shared" si="637"/>
        <v>4.1860465116279073</v>
      </c>
      <c r="U2904" s="189">
        <f t="shared" si="638"/>
        <v>58.5</v>
      </c>
      <c r="V2904" s="189">
        <f t="shared" si="639"/>
        <v>3.0714285714285716</v>
      </c>
      <c r="W2904" s="189">
        <f>IFERROR(H2904/M2904,Tabla2[[#This Row],[CARGA PRODUCCION (ANIMALES/HA)]])</f>
        <v>2.8666666666666667</v>
      </c>
      <c r="X2904" s="190">
        <f t="shared" si="628"/>
        <v>2024</v>
      </c>
      <c r="Y2904" s="190">
        <f t="shared" si="629"/>
        <v>5</v>
      </c>
      <c r="Z2904" s="190" t="e">
        <f t="shared" ca="1" si="630"/>
        <v>#NAME?</v>
      </c>
      <c r="AA2904" s="191">
        <f t="shared" si="631"/>
        <v>43</v>
      </c>
      <c r="AB2904" s="188">
        <f t="shared" si="640"/>
        <v>1</v>
      </c>
      <c r="AC2904" s="192">
        <f t="shared" si="641"/>
        <v>0</v>
      </c>
      <c r="AD2904" s="185"/>
    </row>
    <row r="2905" spans="1:30">
      <c r="A2905" s="184">
        <v>45419</v>
      </c>
      <c r="B2905" s="7" t="s">
        <v>81</v>
      </c>
      <c r="C2905" s="185">
        <v>2213</v>
      </c>
      <c r="D2905" s="185">
        <v>80</v>
      </c>
      <c r="E2905" s="185">
        <v>9</v>
      </c>
      <c r="F2905" s="185"/>
      <c r="G2905" s="185">
        <v>96</v>
      </c>
      <c r="H2905" s="185">
        <v>96</v>
      </c>
      <c r="I2905" s="185">
        <v>0</v>
      </c>
      <c r="J2905" s="185">
        <v>12</v>
      </c>
      <c r="K2905" s="185">
        <v>600</v>
      </c>
      <c r="L2905" s="185">
        <v>23.4</v>
      </c>
      <c r="M2905" s="186">
        <v>31.01</v>
      </c>
      <c r="N2905" s="187">
        <f>IF(Tabla2[[#This Row],[LECHE RETIRO DIA]]&lt;&gt;ISBLANK(Tabla2[[#This Row],[LECHE RETIRO DIA]]),SUM(Tabla2[[#This Row],[LECHE TANQUE DIA]:[LECHE RETIRO DIA]]),SUM(Tabla2[[#This Row],[LECHE TANQUE DIA]:[LECHE AUTOCONSUMO DIA]]))</f>
        <v>2302</v>
      </c>
      <c r="O2905" s="188">
        <f t="shared" si="632"/>
        <v>0.96133796698523022</v>
      </c>
      <c r="P2905" s="189">
        <f t="shared" si="633"/>
        <v>23.979166666666668</v>
      </c>
      <c r="Q2905" s="189">
        <f t="shared" si="634"/>
        <v>23.052083333333332</v>
      </c>
      <c r="R2905" s="189">
        <f t="shared" si="635"/>
        <v>6.666666666666667</v>
      </c>
      <c r="S2905" s="189">
        <f t="shared" si="636"/>
        <v>3.8366666666666664</v>
      </c>
      <c r="T2905" s="189">
        <f t="shared" si="637"/>
        <v>6.25</v>
      </c>
      <c r="U2905" s="189">
        <f t="shared" si="638"/>
        <v>98.376068376068389</v>
      </c>
      <c r="V2905" s="189">
        <f t="shared" si="639"/>
        <v>4.1025641025641031</v>
      </c>
      <c r="W2905" s="189">
        <f>IFERROR(H2905/M2905,Tabla2[[#This Row],[CARGA PRODUCCION (ANIMALES/HA)]])</f>
        <v>3.0957755562721703</v>
      </c>
      <c r="X2905" s="190">
        <f t="shared" si="628"/>
        <v>2024</v>
      </c>
      <c r="Y2905" s="190">
        <f t="shared" si="629"/>
        <v>5</v>
      </c>
      <c r="Z2905" s="190" t="e">
        <f t="shared" ca="1" si="630"/>
        <v>#NAME?</v>
      </c>
      <c r="AA2905" s="191">
        <f t="shared" si="631"/>
        <v>96</v>
      </c>
      <c r="AB2905" s="188">
        <f t="shared" si="640"/>
        <v>1</v>
      </c>
      <c r="AC2905" s="192">
        <f t="shared" si="641"/>
        <v>0</v>
      </c>
      <c r="AD2905" s="185"/>
    </row>
    <row r="2906" spans="1:30">
      <c r="A2906" s="184">
        <v>45419</v>
      </c>
      <c r="B2906" s="7" t="s">
        <v>83</v>
      </c>
      <c r="C2906" s="185">
        <v>2246</v>
      </c>
      <c r="D2906" s="185">
        <v>100</v>
      </c>
      <c r="E2906" s="185">
        <v>9</v>
      </c>
      <c r="F2906" s="185"/>
      <c r="G2906" s="185">
        <v>108</v>
      </c>
      <c r="H2906" s="185">
        <v>116</v>
      </c>
      <c r="I2906" s="185">
        <v>0</v>
      </c>
      <c r="J2906" s="185">
        <v>33</v>
      </c>
      <c r="K2906" s="185">
        <v>680</v>
      </c>
      <c r="L2906" s="185">
        <v>29.8</v>
      </c>
      <c r="M2906" s="186">
        <v>36.590000000000003</v>
      </c>
      <c r="N2906" s="187">
        <f>IF(Tabla2[[#This Row],[LECHE RETIRO DIA]]&lt;&gt;ISBLANK(Tabla2[[#This Row],[LECHE RETIRO DIA]]),SUM(Tabla2[[#This Row],[LECHE TANQUE DIA]:[LECHE RETIRO DIA]]),SUM(Tabla2[[#This Row],[LECHE TANQUE DIA]:[LECHE AUTOCONSUMO DIA]]))</f>
        <v>2355</v>
      </c>
      <c r="O2906" s="188">
        <f t="shared" si="632"/>
        <v>0.95371549893842889</v>
      </c>
      <c r="P2906" s="189">
        <f t="shared" si="633"/>
        <v>21.805555555555557</v>
      </c>
      <c r="Q2906" s="189">
        <f t="shared" si="634"/>
        <v>20.796296296296298</v>
      </c>
      <c r="R2906" s="189">
        <f t="shared" si="635"/>
        <v>3.0303030303030303</v>
      </c>
      <c r="S2906" s="189">
        <f t="shared" si="636"/>
        <v>3.4632352941176472</v>
      </c>
      <c r="T2906" s="189">
        <f t="shared" si="637"/>
        <v>6.2962962962962967</v>
      </c>
      <c r="U2906" s="189">
        <f t="shared" si="638"/>
        <v>79.026845637583889</v>
      </c>
      <c r="V2906" s="189">
        <f t="shared" si="639"/>
        <v>3.6241610738255035</v>
      </c>
      <c r="W2906" s="189">
        <f>IFERROR(H2906/M2906,Tabla2[[#This Row],[CARGA PRODUCCION (ANIMALES/HA)]])</f>
        <v>3.1702650997540309</v>
      </c>
      <c r="X2906" s="190">
        <f t="shared" si="628"/>
        <v>2024</v>
      </c>
      <c r="Y2906" s="190">
        <f t="shared" si="629"/>
        <v>5</v>
      </c>
      <c r="Z2906" s="190" t="e">
        <f t="shared" ca="1" si="630"/>
        <v>#NAME?</v>
      </c>
      <c r="AA2906" s="191">
        <f t="shared" si="631"/>
        <v>116</v>
      </c>
      <c r="AB2906" s="188">
        <f t="shared" si="640"/>
        <v>0.93103448275862066</v>
      </c>
      <c r="AC2906" s="192">
        <f t="shared" si="641"/>
        <v>6.8965517241379337E-2</v>
      </c>
      <c r="AD2906" s="185"/>
    </row>
    <row r="2907" spans="1:30">
      <c r="A2907" s="184">
        <v>45419</v>
      </c>
      <c r="B2907" s="7" t="s">
        <v>88</v>
      </c>
      <c r="C2907" s="7">
        <v>812</v>
      </c>
      <c r="D2907" s="185">
        <v>40</v>
      </c>
      <c r="E2907" s="185">
        <v>5</v>
      </c>
      <c r="F2907" s="185"/>
      <c r="G2907" s="185">
        <v>42</v>
      </c>
      <c r="H2907" s="185">
        <v>42</v>
      </c>
      <c r="I2907" s="185">
        <v>0</v>
      </c>
      <c r="J2907" s="185">
        <v>13</v>
      </c>
      <c r="K2907" s="185">
        <v>680</v>
      </c>
      <c r="L2907" s="185">
        <v>29.8</v>
      </c>
      <c r="M2907" s="186">
        <v>36.590000000000003</v>
      </c>
      <c r="N2907" s="187">
        <f>IF(Tabla2[[#This Row],[LECHE RETIRO DIA]]&lt;&gt;ISBLANK(Tabla2[[#This Row],[LECHE RETIRO DIA]]),SUM(Tabla2[[#This Row],[LECHE TANQUE DIA]:[LECHE RETIRO DIA]]),SUM(Tabla2[[#This Row],[LECHE TANQUE DIA]:[LECHE AUTOCONSUMO DIA]]))</f>
        <v>857</v>
      </c>
      <c r="O2907" s="188">
        <f t="shared" si="632"/>
        <v>0.94749124854142353</v>
      </c>
      <c r="P2907" s="189">
        <f t="shared" si="633"/>
        <v>20.404761904761905</v>
      </c>
      <c r="Q2907" s="189">
        <f t="shared" si="634"/>
        <v>19.333333333333332</v>
      </c>
      <c r="R2907" s="189">
        <f t="shared" si="635"/>
        <v>3.0769230769230771</v>
      </c>
      <c r="S2907" s="189">
        <f t="shared" si="636"/>
        <v>1.2602941176470588</v>
      </c>
      <c r="T2907" s="189">
        <f t="shared" si="637"/>
        <v>16.19047619047619</v>
      </c>
      <c r="U2907" s="189">
        <f t="shared" si="638"/>
        <v>28.758389261744966</v>
      </c>
      <c r="V2907" s="189">
        <f t="shared" si="639"/>
        <v>1.4093959731543624</v>
      </c>
      <c r="W2907" s="189">
        <f>IFERROR(H2907/M2907,Tabla2[[#This Row],[CARGA PRODUCCION (ANIMALES/HA)]])</f>
        <v>1.147854605083356</v>
      </c>
      <c r="X2907" s="190">
        <f t="shared" si="628"/>
        <v>2024</v>
      </c>
      <c r="Y2907" s="190">
        <f t="shared" si="629"/>
        <v>5</v>
      </c>
      <c r="Z2907" s="190" t="e">
        <f t="shared" ca="1" si="630"/>
        <v>#NAME?</v>
      </c>
      <c r="AA2907" s="191">
        <f t="shared" si="631"/>
        <v>42</v>
      </c>
      <c r="AB2907" s="188">
        <f t="shared" si="640"/>
        <v>1</v>
      </c>
      <c r="AC2907" s="192">
        <f t="shared" si="641"/>
        <v>0</v>
      </c>
      <c r="AD2907" s="185"/>
    </row>
    <row r="2908" spans="1:30">
      <c r="A2908" s="184">
        <v>45420</v>
      </c>
      <c r="B2908" s="7" t="s">
        <v>81</v>
      </c>
      <c r="C2908" s="185">
        <v>2241</v>
      </c>
      <c r="D2908" s="185">
        <v>80</v>
      </c>
      <c r="E2908" s="185">
        <v>9</v>
      </c>
      <c r="F2908" s="185"/>
      <c r="G2908" s="185">
        <v>96</v>
      </c>
      <c r="H2908" s="185">
        <v>96</v>
      </c>
      <c r="I2908" s="185">
        <v>0</v>
      </c>
      <c r="J2908" s="185">
        <v>12</v>
      </c>
      <c r="K2908" s="185">
        <v>600</v>
      </c>
      <c r="L2908" s="185">
        <v>23.4</v>
      </c>
      <c r="M2908" s="186">
        <v>31.01</v>
      </c>
      <c r="N2908" s="187">
        <f>IF(Tabla2[[#This Row],[LECHE RETIRO DIA]]&lt;&gt;ISBLANK(Tabla2[[#This Row],[LECHE RETIRO DIA]]),SUM(Tabla2[[#This Row],[LECHE TANQUE DIA]:[LECHE RETIRO DIA]]),SUM(Tabla2[[#This Row],[LECHE TANQUE DIA]:[LECHE AUTOCONSUMO DIA]]))</f>
        <v>2330</v>
      </c>
      <c r="O2908" s="188">
        <f t="shared" si="632"/>
        <v>0.96180257510729616</v>
      </c>
      <c r="P2908" s="189">
        <f t="shared" si="633"/>
        <v>24.270833333333332</v>
      </c>
      <c r="Q2908" s="189">
        <f t="shared" si="634"/>
        <v>23.34375</v>
      </c>
      <c r="R2908" s="189">
        <f t="shared" si="635"/>
        <v>6.666666666666667</v>
      </c>
      <c r="S2908" s="189">
        <f t="shared" si="636"/>
        <v>3.8833333333333333</v>
      </c>
      <c r="T2908" s="189">
        <f t="shared" si="637"/>
        <v>6.25</v>
      </c>
      <c r="U2908" s="189">
        <f t="shared" si="638"/>
        <v>99.572649572649581</v>
      </c>
      <c r="V2908" s="189">
        <f t="shared" si="639"/>
        <v>4.1025641025641031</v>
      </c>
      <c r="W2908" s="189">
        <f>IFERROR(H2908/M2908,Tabla2[[#This Row],[CARGA PRODUCCION (ANIMALES/HA)]])</f>
        <v>3.0957755562721703</v>
      </c>
      <c r="X2908" s="190">
        <f t="shared" si="628"/>
        <v>2024</v>
      </c>
      <c r="Y2908" s="190">
        <f t="shared" si="629"/>
        <v>5</v>
      </c>
      <c r="Z2908" s="190" t="e">
        <f t="shared" ca="1" si="630"/>
        <v>#NAME?</v>
      </c>
      <c r="AA2908" s="191">
        <f t="shared" si="631"/>
        <v>96</v>
      </c>
      <c r="AB2908" s="188">
        <f t="shared" si="640"/>
        <v>1</v>
      </c>
      <c r="AC2908" s="192">
        <f t="shared" si="641"/>
        <v>0</v>
      </c>
      <c r="AD2908" s="185"/>
    </row>
    <row r="2909" spans="1:30">
      <c r="A2909" s="184">
        <v>45420</v>
      </c>
      <c r="B2909" s="7" t="s">
        <v>83</v>
      </c>
      <c r="C2909" s="185">
        <v>2236</v>
      </c>
      <c r="D2909" s="185">
        <v>100</v>
      </c>
      <c r="E2909" s="185">
        <v>9</v>
      </c>
      <c r="F2909" s="185"/>
      <c r="G2909" s="185">
        <v>108</v>
      </c>
      <c r="H2909" s="185">
        <v>116</v>
      </c>
      <c r="I2909" s="185">
        <v>0</v>
      </c>
      <c r="J2909" s="185">
        <v>33</v>
      </c>
      <c r="K2909" s="185">
        <v>680</v>
      </c>
      <c r="L2909" s="185">
        <v>29.8</v>
      </c>
      <c r="M2909" s="186">
        <v>36.590000000000003</v>
      </c>
      <c r="N2909" s="187">
        <f>IF(Tabla2[[#This Row],[LECHE RETIRO DIA]]&lt;&gt;ISBLANK(Tabla2[[#This Row],[LECHE RETIRO DIA]]),SUM(Tabla2[[#This Row],[LECHE TANQUE DIA]:[LECHE RETIRO DIA]]),SUM(Tabla2[[#This Row],[LECHE TANQUE DIA]:[LECHE AUTOCONSUMO DIA]]))</f>
        <v>2345</v>
      </c>
      <c r="O2909" s="188">
        <f t="shared" si="632"/>
        <v>0.95351812366737743</v>
      </c>
      <c r="P2909" s="189">
        <f t="shared" si="633"/>
        <v>21.712962962962962</v>
      </c>
      <c r="Q2909" s="189">
        <f t="shared" si="634"/>
        <v>20.703703703703702</v>
      </c>
      <c r="R2909" s="189">
        <f t="shared" si="635"/>
        <v>3.0303030303030303</v>
      </c>
      <c r="S2909" s="189">
        <f t="shared" si="636"/>
        <v>3.4485294117647061</v>
      </c>
      <c r="T2909" s="189">
        <f t="shared" si="637"/>
        <v>6.2962962962962967</v>
      </c>
      <c r="U2909" s="189">
        <f t="shared" si="638"/>
        <v>78.691275167785236</v>
      </c>
      <c r="V2909" s="189">
        <f t="shared" si="639"/>
        <v>3.6241610738255035</v>
      </c>
      <c r="W2909" s="189">
        <f>IFERROR(H2909/M2909,Tabla2[[#This Row],[CARGA PRODUCCION (ANIMALES/HA)]])</f>
        <v>3.1702650997540309</v>
      </c>
      <c r="X2909" s="190">
        <f t="shared" si="628"/>
        <v>2024</v>
      </c>
      <c r="Y2909" s="190">
        <f t="shared" si="629"/>
        <v>5</v>
      </c>
      <c r="Z2909" s="190" t="e">
        <f t="shared" ca="1" si="630"/>
        <v>#NAME?</v>
      </c>
      <c r="AA2909" s="191">
        <f t="shared" si="631"/>
        <v>116</v>
      </c>
      <c r="AB2909" s="188">
        <f t="shared" si="640"/>
        <v>0.93103448275862066</v>
      </c>
      <c r="AC2909" s="192">
        <f t="shared" si="641"/>
        <v>6.8965517241379337E-2</v>
      </c>
      <c r="AD2909" s="185"/>
    </row>
    <row r="2910" spans="1:30">
      <c r="A2910" s="184">
        <v>45420</v>
      </c>
      <c r="B2910" s="7" t="s">
        <v>88</v>
      </c>
      <c r="C2910" s="185">
        <v>805</v>
      </c>
      <c r="D2910" s="185">
        <v>40</v>
      </c>
      <c r="E2910" s="185">
        <v>5</v>
      </c>
      <c r="F2910" s="185"/>
      <c r="G2910" s="185">
        <v>42</v>
      </c>
      <c r="H2910" s="185">
        <v>42</v>
      </c>
      <c r="I2910" s="185">
        <v>0</v>
      </c>
      <c r="J2910" s="185">
        <v>13</v>
      </c>
      <c r="K2910" s="185">
        <v>180</v>
      </c>
      <c r="L2910" s="185">
        <v>14</v>
      </c>
      <c r="M2910" s="186">
        <v>15</v>
      </c>
      <c r="N2910" s="187">
        <f>IF(Tabla2[[#This Row],[LECHE RETIRO DIA]]&lt;&gt;ISBLANK(Tabla2[[#This Row],[LECHE RETIRO DIA]]),SUM(Tabla2[[#This Row],[LECHE TANQUE DIA]:[LECHE RETIRO DIA]]),SUM(Tabla2[[#This Row],[LECHE TANQUE DIA]:[LECHE AUTOCONSUMO DIA]]))</f>
        <v>850</v>
      </c>
      <c r="O2910" s="188">
        <f t="shared" si="632"/>
        <v>0.94705882352941173</v>
      </c>
      <c r="P2910" s="189">
        <f t="shared" si="633"/>
        <v>20.238095238095237</v>
      </c>
      <c r="Q2910" s="189">
        <f t="shared" si="634"/>
        <v>19.166666666666668</v>
      </c>
      <c r="R2910" s="189">
        <f t="shared" si="635"/>
        <v>3.0769230769230771</v>
      </c>
      <c r="S2910" s="189">
        <f t="shared" si="636"/>
        <v>4.7222222222222223</v>
      </c>
      <c r="T2910" s="189">
        <f t="shared" si="637"/>
        <v>4.2857142857142856</v>
      </c>
      <c r="U2910" s="189">
        <f t="shared" si="638"/>
        <v>60.714285714285715</v>
      </c>
      <c r="V2910" s="189">
        <f t="shared" si="639"/>
        <v>3</v>
      </c>
      <c r="W2910" s="189">
        <f>IFERROR(H2910/M2910,Tabla2[[#This Row],[CARGA PRODUCCION (ANIMALES/HA)]])</f>
        <v>2.8</v>
      </c>
      <c r="X2910" s="190">
        <f t="shared" si="628"/>
        <v>2024</v>
      </c>
      <c r="Y2910" s="190">
        <f t="shared" si="629"/>
        <v>5</v>
      </c>
      <c r="Z2910" s="190" t="e">
        <f t="shared" ca="1" si="630"/>
        <v>#NAME?</v>
      </c>
      <c r="AA2910" s="191">
        <f t="shared" si="631"/>
        <v>42</v>
      </c>
      <c r="AB2910" s="188">
        <f t="shared" si="640"/>
        <v>1</v>
      </c>
      <c r="AC2910" s="192">
        <f t="shared" si="641"/>
        <v>0</v>
      </c>
      <c r="AD2910" s="185"/>
    </row>
    <row r="2911" spans="1:30">
      <c r="A2911" s="184">
        <v>45421</v>
      </c>
      <c r="B2911" s="7" t="s">
        <v>81</v>
      </c>
      <c r="C2911" s="185">
        <v>2208</v>
      </c>
      <c r="D2911" s="185">
        <v>80</v>
      </c>
      <c r="E2911" s="185">
        <v>9</v>
      </c>
      <c r="F2911" s="185"/>
      <c r="G2911" s="185">
        <v>96</v>
      </c>
      <c r="H2911" s="185">
        <v>96</v>
      </c>
      <c r="I2911" s="185">
        <v>0</v>
      </c>
      <c r="J2911" s="185">
        <v>12</v>
      </c>
      <c r="K2911" s="185">
        <v>600</v>
      </c>
      <c r="L2911" s="185">
        <v>23.4</v>
      </c>
      <c r="M2911" s="186">
        <v>31.01</v>
      </c>
      <c r="N2911" s="187">
        <f>IF(Tabla2[[#This Row],[LECHE RETIRO DIA]]&lt;&gt;ISBLANK(Tabla2[[#This Row],[LECHE RETIRO DIA]]),SUM(Tabla2[[#This Row],[LECHE TANQUE DIA]:[LECHE RETIRO DIA]]),SUM(Tabla2[[#This Row],[LECHE TANQUE DIA]:[LECHE AUTOCONSUMO DIA]]))</f>
        <v>2297</v>
      </c>
      <c r="O2911" s="188">
        <f t="shared" si="632"/>
        <v>0.96125380931649973</v>
      </c>
      <c r="P2911" s="189">
        <f t="shared" si="633"/>
        <v>23.927083333333332</v>
      </c>
      <c r="Q2911" s="189">
        <f t="shared" si="634"/>
        <v>23</v>
      </c>
      <c r="R2911" s="189">
        <f t="shared" si="635"/>
        <v>6.666666666666667</v>
      </c>
      <c r="S2911" s="189">
        <f t="shared" si="636"/>
        <v>3.8283333333333331</v>
      </c>
      <c r="T2911" s="189">
        <f t="shared" si="637"/>
        <v>6.25</v>
      </c>
      <c r="U2911" s="189">
        <f t="shared" si="638"/>
        <v>98.162393162393172</v>
      </c>
      <c r="V2911" s="189">
        <f t="shared" si="639"/>
        <v>4.1025641025641031</v>
      </c>
      <c r="W2911" s="189">
        <f>IFERROR(H2911/M2911,Tabla2[[#This Row],[CARGA PRODUCCION (ANIMALES/HA)]])</f>
        <v>3.0957755562721703</v>
      </c>
      <c r="X2911" s="190">
        <f t="shared" si="628"/>
        <v>2024</v>
      </c>
      <c r="Y2911" s="190">
        <f t="shared" si="629"/>
        <v>5</v>
      </c>
      <c r="Z2911" s="190" t="e">
        <f t="shared" ca="1" si="630"/>
        <v>#NAME?</v>
      </c>
      <c r="AA2911" s="191">
        <f t="shared" si="631"/>
        <v>96</v>
      </c>
      <c r="AB2911" s="188">
        <f t="shared" si="640"/>
        <v>1</v>
      </c>
      <c r="AC2911" s="192">
        <f t="shared" si="641"/>
        <v>0</v>
      </c>
      <c r="AD2911" s="185"/>
    </row>
    <row r="2912" spans="1:30">
      <c r="A2912" s="184">
        <v>45421</v>
      </c>
      <c r="B2912" s="7" t="s">
        <v>83</v>
      </c>
      <c r="C2912" s="185">
        <v>2209</v>
      </c>
      <c r="D2912" s="185">
        <v>100</v>
      </c>
      <c r="E2912" s="185">
        <v>9</v>
      </c>
      <c r="F2912" s="185"/>
      <c r="G2912" s="185">
        <v>109</v>
      </c>
      <c r="H2912" s="185">
        <v>132</v>
      </c>
      <c r="I2912" s="185">
        <v>0</v>
      </c>
      <c r="J2912" s="185">
        <v>33</v>
      </c>
      <c r="K2912" s="185">
        <v>680</v>
      </c>
      <c r="L2912" s="185">
        <v>29.8</v>
      </c>
      <c r="M2912" s="186">
        <v>36.590000000000003</v>
      </c>
      <c r="N2912" s="187">
        <f>IF(Tabla2[[#This Row],[LECHE RETIRO DIA]]&lt;&gt;ISBLANK(Tabla2[[#This Row],[LECHE RETIRO DIA]]),SUM(Tabla2[[#This Row],[LECHE TANQUE DIA]:[LECHE RETIRO DIA]]),SUM(Tabla2[[#This Row],[LECHE TANQUE DIA]:[LECHE AUTOCONSUMO DIA]]))</f>
        <v>2318</v>
      </c>
      <c r="O2912" s="188">
        <f t="shared" si="632"/>
        <v>0.95297670405522006</v>
      </c>
      <c r="P2912" s="189">
        <f t="shared" si="633"/>
        <v>21.26605504587156</v>
      </c>
      <c r="Q2912" s="189">
        <f t="shared" si="634"/>
        <v>20.26605504587156</v>
      </c>
      <c r="R2912" s="189">
        <f t="shared" si="635"/>
        <v>3.0303030303030303</v>
      </c>
      <c r="S2912" s="189">
        <f t="shared" si="636"/>
        <v>3.4088235294117646</v>
      </c>
      <c r="T2912" s="189">
        <f t="shared" si="637"/>
        <v>6.238532110091743</v>
      </c>
      <c r="U2912" s="189">
        <f t="shared" si="638"/>
        <v>77.785234899328856</v>
      </c>
      <c r="V2912" s="189">
        <f t="shared" si="639"/>
        <v>3.6577181208053688</v>
      </c>
      <c r="W2912" s="189">
        <f>IFERROR(H2912/M2912,Tabla2[[#This Row],[CARGA PRODUCCION (ANIMALES/HA)]])</f>
        <v>3.6075430445476901</v>
      </c>
      <c r="X2912" s="190">
        <f t="shared" si="628"/>
        <v>2024</v>
      </c>
      <c r="Y2912" s="190">
        <f t="shared" si="629"/>
        <v>5</v>
      </c>
      <c r="Z2912" s="190" t="e">
        <f t="shared" ca="1" si="630"/>
        <v>#NAME?</v>
      </c>
      <c r="AA2912" s="191">
        <f t="shared" si="631"/>
        <v>132</v>
      </c>
      <c r="AB2912" s="188">
        <f t="shared" si="640"/>
        <v>0.8257575757575758</v>
      </c>
      <c r="AC2912" s="192">
        <f t="shared" si="641"/>
        <v>0.1742424242424242</v>
      </c>
      <c r="AD2912" s="185"/>
    </row>
    <row r="2913" spans="1:30">
      <c r="A2913" s="184">
        <v>45421</v>
      </c>
      <c r="B2913" s="7" t="s">
        <v>88</v>
      </c>
      <c r="C2913" s="185">
        <v>767</v>
      </c>
      <c r="D2913" s="185">
        <v>40</v>
      </c>
      <c r="E2913" s="185">
        <v>5</v>
      </c>
      <c r="F2913" s="185"/>
      <c r="G2913" s="185">
        <v>42</v>
      </c>
      <c r="H2913" s="185">
        <v>42</v>
      </c>
      <c r="I2913" s="185">
        <v>0</v>
      </c>
      <c r="J2913" s="185">
        <v>13</v>
      </c>
      <c r="K2913" s="185">
        <v>180</v>
      </c>
      <c r="L2913" s="185">
        <v>14</v>
      </c>
      <c r="M2913" s="186">
        <v>15</v>
      </c>
      <c r="N2913" s="187">
        <f>IF(Tabla2[[#This Row],[LECHE RETIRO DIA]]&lt;&gt;ISBLANK(Tabla2[[#This Row],[LECHE RETIRO DIA]]),SUM(Tabla2[[#This Row],[LECHE TANQUE DIA]:[LECHE RETIRO DIA]]),SUM(Tabla2[[#This Row],[LECHE TANQUE DIA]:[LECHE AUTOCONSUMO DIA]]))</f>
        <v>812</v>
      </c>
      <c r="O2913" s="188">
        <f t="shared" si="632"/>
        <v>0.94458128078817738</v>
      </c>
      <c r="P2913" s="189">
        <f t="shared" si="633"/>
        <v>19.333333333333332</v>
      </c>
      <c r="Q2913" s="189">
        <f t="shared" si="634"/>
        <v>18.261904761904763</v>
      </c>
      <c r="R2913" s="189">
        <f t="shared" si="635"/>
        <v>3.0769230769230771</v>
      </c>
      <c r="S2913" s="189">
        <f t="shared" si="636"/>
        <v>4.5111111111111111</v>
      </c>
      <c r="T2913" s="189">
        <f t="shared" si="637"/>
        <v>4.2857142857142856</v>
      </c>
      <c r="U2913" s="189">
        <f t="shared" si="638"/>
        <v>58</v>
      </c>
      <c r="V2913" s="189">
        <f t="shared" si="639"/>
        <v>3</v>
      </c>
      <c r="W2913" s="189">
        <f>IFERROR(H2913/M2913,Tabla2[[#This Row],[CARGA PRODUCCION (ANIMALES/HA)]])</f>
        <v>2.8</v>
      </c>
      <c r="X2913" s="190">
        <f t="shared" si="628"/>
        <v>2024</v>
      </c>
      <c r="Y2913" s="190">
        <f t="shared" si="629"/>
        <v>5</v>
      </c>
      <c r="Z2913" s="190" t="e">
        <f t="shared" ca="1" si="630"/>
        <v>#NAME?</v>
      </c>
      <c r="AA2913" s="191">
        <f t="shared" si="631"/>
        <v>42</v>
      </c>
      <c r="AB2913" s="188">
        <f t="shared" si="640"/>
        <v>1</v>
      </c>
      <c r="AC2913" s="192">
        <f t="shared" si="641"/>
        <v>0</v>
      </c>
      <c r="AD2913" s="185"/>
    </row>
    <row r="2914" spans="1:30">
      <c r="A2914" s="184">
        <v>45422</v>
      </c>
      <c r="B2914" s="7" t="s">
        <v>81</v>
      </c>
      <c r="C2914" s="185">
        <v>2203</v>
      </c>
      <c r="D2914" s="185">
        <v>80</v>
      </c>
      <c r="E2914" s="185">
        <v>9</v>
      </c>
      <c r="F2914" s="185"/>
      <c r="G2914" s="185">
        <v>92</v>
      </c>
      <c r="H2914" s="185">
        <v>92</v>
      </c>
      <c r="I2914" s="185">
        <v>0</v>
      </c>
      <c r="J2914" s="185">
        <v>13</v>
      </c>
      <c r="K2914" s="185">
        <v>600</v>
      </c>
      <c r="L2914" s="185">
        <v>23.4</v>
      </c>
      <c r="M2914" s="186">
        <v>31.01</v>
      </c>
      <c r="N2914" s="187">
        <f>IF(Tabla2[[#This Row],[LECHE RETIRO DIA]]&lt;&gt;ISBLANK(Tabla2[[#This Row],[LECHE RETIRO DIA]]),SUM(Tabla2[[#This Row],[LECHE TANQUE DIA]:[LECHE RETIRO DIA]]),SUM(Tabla2[[#This Row],[LECHE TANQUE DIA]:[LECHE AUTOCONSUMO DIA]]))</f>
        <v>2292</v>
      </c>
      <c r="O2914" s="188">
        <f t="shared" si="632"/>
        <v>0.96116928446771377</v>
      </c>
      <c r="P2914" s="189">
        <f t="shared" si="633"/>
        <v>24.913043478260871</v>
      </c>
      <c r="Q2914" s="189">
        <f t="shared" si="634"/>
        <v>23.945652173913043</v>
      </c>
      <c r="R2914" s="189">
        <f t="shared" si="635"/>
        <v>6.1538461538461542</v>
      </c>
      <c r="S2914" s="189">
        <f t="shared" si="636"/>
        <v>3.82</v>
      </c>
      <c r="T2914" s="189">
        <f t="shared" si="637"/>
        <v>6.5217391304347823</v>
      </c>
      <c r="U2914" s="189">
        <f t="shared" si="638"/>
        <v>97.948717948717956</v>
      </c>
      <c r="V2914" s="189">
        <f t="shared" si="639"/>
        <v>3.9316239316239319</v>
      </c>
      <c r="W2914" s="189">
        <f>IFERROR(H2914/M2914,Tabla2[[#This Row],[CARGA PRODUCCION (ANIMALES/HA)]])</f>
        <v>2.9667849080941631</v>
      </c>
      <c r="X2914" s="190">
        <f t="shared" si="628"/>
        <v>2024</v>
      </c>
      <c r="Y2914" s="190">
        <f t="shared" si="629"/>
        <v>5</v>
      </c>
      <c r="Z2914" s="190" t="e">
        <f t="shared" ca="1" si="630"/>
        <v>#NAME?</v>
      </c>
      <c r="AA2914" s="191">
        <f t="shared" si="631"/>
        <v>92</v>
      </c>
      <c r="AB2914" s="188">
        <f t="shared" si="640"/>
        <v>1</v>
      </c>
      <c r="AC2914" s="192">
        <f t="shared" si="641"/>
        <v>0</v>
      </c>
      <c r="AD2914" s="185"/>
    </row>
    <row r="2915" spans="1:30">
      <c r="A2915" s="184">
        <v>45422</v>
      </c>
      <c r="B2915" s="7" t="s">
        <v>83</v>
      </c>
      <c r="C2915" s="185">
        <v>2209</v>
      </c>
      <c r="D2915" s="185">
        <v>100</v>
      </c>
      <c r="E2915" s="185">
        <v>9</v>
      </c>
      <c r="F2915" s="185"/>
      <c r="G2915" s="185">
        <v>109</v>
      </c>
      <c r="H2915" s="185">
        <v>132</v>
      </c>
      <c r="I2915" s="185">
        <v>0</v>
      </c>
      <c r="J2915" s="185">
        <v>33</v>
      </c>
      <c r="K2915" s="185">
        <v>680</v>
      </c>
      <c r="L2915" s="185">
        <v>29.8</v>
      </c>
      <c r="M2915" s="186">
        <v>36.590000000000003</v>
      </c>
      <c r="N2915" s="187">
        <f>IF(Tabla2[[#This Row],[LECHE RETIRO DIA]]&lt;&gt;ISBLANK(Tabla2[[#This Row],[LECHE RETIRO DIA]]),SUM(Tabla2[[#This Row],[LECHE TANQUE DIA]:[LECHE RETIRO DIA]]),SUM(Tabla2[[#This Row],[LECHE TANQUE DIA]:[LECHE AUTOCONSUMO DIA]]))</f>
        <v>2318</v>
      </c>
      <c r="O2915" s="188">
        <f t="shared" si="632"/>
        <v>0.95297670405522006</v>
      </c>
      <c r="P2915" s="189">
        <f t="shared" si="633"/>
        <v>21.26605504587156</v>
      </c>
      <c r="Q2915" s="189">
        <f t="shared" si="634"/>
        <v>20.26605504587156</v>
      </c>
      <c r="R2915" s="189">
        <f t="shared" si="635"/>
        <v>3.0303030303030303</v>
      </c>
      <c r="S2915" s="189">
        <f t="shared" si="636"/>
        <v>3.4088235294117646</v>
      </c>
      <c r="T2915" s="189">
        <f t="shared" si="637"/>
        <v>6.238532110091743</v>
      </c>
      <c r="U2915" s="189">
        <f t="shared" si="638"/>
        <v>77.785234899328856</v>
      </c>
      <c r="V2915" s="189">
        <f t="shared" si="639"/>
        <v>3.6577181208053688</v>
      </c>
      <c r="W2915" s="189">
        <f>IFERROR(H2915/M2915,Tabla2[[#This Row],[CARGA PRODUCCION (ANIMALES/HA)]])</f>
        <v>3.6075430445476901</v>
      </c>
      <c r="X2915" s="190">
        <f t="shared" si="628"/>
        <v>2024</v>
      </c>
      <c r="Y2915" s="190">
        <f t="shared" si="629"/>
        <v>5</v>
      </c>
      <c r="Z2915" s="190" t="e">
        <f t="shared" ca="1" si="630"/>
        <v>#NAME?</v>
      </c>
      <c r="AA2915" s="191">
        <f t="shared" si="631"/>
        <v>132</v>
      </c>
      <c r="AB2915" s="188">
        <f t="shared" si="640"/>
        <v>0.8257575757575758</v>
      </c>
      <c r="AC2915" s="192">
        <f t="shared" si="641"/>
        <v>0.1742424242424242</v>
      </c>
      <c r="AD2915" s="185"/>
    </row>
    <row r="2916" spans="1:30">
      <c r="A2916" s="184">
        <v>45422</v>
      </c>
      <c r="B2916" s="7" t="s">
        <v>88</v>
      </c>
      <c r="C2916" s="185">
        <v>788</v>
      </c>
      <c r="D2916" s="185">
        <v>40</v>
      </c>
      <c r="E2916" s="185">
        <v>5</v>
      </c>
      <c r="F2916" s="185"/>
      <c r="G2916" s="185">
        <v>42</v>
      </c>
      <c r="H2916" s="185">
        <v>42</v>
      </c>
      <c r="I2916" s="185">
        <v>2</v>
      </c>
      <c r="J2916" s="185">
        <v>13</v>
      </c>
      <c r="K2916" s="185">
        <v>180</v>
      </c>
      <c r="L2916" s="185">
        <v>14</v>
      </c>
      <c r="M2916" s="186">
        <v>15</v>
      </c>
      <c r="N2916" s="187">
        <f>IF(Tabla2[[#This Row],[LECHE RETIRO DIA]]&lt;&gt;ISBLANK(Tabla2[[#This Row],[LECHE RETIRO DIA]]),SUM(Tabla2[[#This Row],[LECHE TANQUE DIA]:[LECHE RETIRO DIA]]),SUM(Tabla2[[#This Row],[LECHE TANQUE DIA]:[LECHE AUTOCONSUMO DIA]]))</f>
        <v>833</v>
      </c>
      <c r="O2916" s="188">
        <f t="shared" si="632"/>
        <v>0.9459783913565426</v>
      </c>
      <c r="P2916" s="189">
        <f t="shared" si="633"/>
        <v>19.833333333333332</v>
      </c>
      <c r="Q2916" s="189">
        <f t="shared" si="634"/>
        <v>18.761904761904763</v>
      </c>
      <c r="R2916" s="189">
        <f t="shared" si="635"/>
        <v>3.0769230769230771</v>
      </c>
      <c r="S2916" s="189">
        <f t="shared" si="636"/>
        <v>4.6277777777777782</v>
      </c>
      <c r="T2916" s="189">
        <f t="shared" si="637"/>
        <v>4.2857142857142856</v>
      </c>
      <c r="U2916" s="189">
        <f t="shared" si="638"/>
        <v>59.5</v>
      </c>
      <c r="V2916" s="189">
        <f t="shared" si="639"/>
        <v>3</v>
      </c>
      <c r="W2916" s="189">
        <f>IFERROR(H2916/M2916,Tabla2[[#This Row],[CARGA PRODUCCION (ANIMALES/HA)]])</f>
        <v>2.8</v>
      </c>
      <c r="X2916" s="190">
        <f t="shared" si="628"/>
        <v>2024</v>
      </c>
      <c r="Y2916" s="190">
        <f t="shared" si="629"/>
        <v>5</v>
      </c>
      <c r="Z2916" s="190" t="e">
        <f t="shared" ca="1" si="630"/>
        <v>#NAME?</v>
      </c>
      <c r="AA2916" s="191">
        <f t="shared" si="631"/>
        <v>42</v>
      </c>
      <c r="AB2916" s="188">
        <f t="shared" si="640"/>
        <v>1</v>
      </c>
      <c r="AC2916" s="192">
        <f t="shared" si="641"/>
        <v>0</v>
      </c>
      <c r="AD2916" s="185"/>
    </row>
    <row r="2917" spans="1:30">
      <c r="A2917" s="184">
        <v>45423</v>
      </c>
      <c r="B2917" s="7" t="s">
        <v>81</v>
      </c>
      <c r="C2917" s="185">
        <v>2175</v>
      </c>
      <c r="D2917" s="185">
        <v>80</v>
      </c>
      <c r="E2917" s="185">
        <v>9</v>
      </c>
      <c r="F2917" s="185"/>
      <c r="G2917" s="185">
        <v>92</v>
      </c>
      <c r="H2917" s="185">
        <v>92</v>
      </c>
      <c r="I2917" s="185">
        <v>0</v>
      </c>
      <c r="J2917" s="185">
        <v>13</v>
      </c>
      <c r="K2917" s="185">
        <v>600</v>
      </c>
      <c r="L2917" s="185">
        <v>23.4</v>
      </c>
      <c r="M2917" s="186">
        <v>31.01</v>
      </c>
      <c r="N2917" s="187">
        <f>IF(Tabla2[[#This Row],[LECHE RETIRO DIA]]&lt;&gt;ISBLANK(Tabla2[[#This Row],[LECHE RETIRO DIA]]),SUM(Tabla2[[#This Row],[LECHE TANQUE DIA]:[LECHE RETIRO DIA]]),SUM(Tabla2[[#This Row],[LECHE TANQUE DIA]:[LECHE AUTOCONSUMO DIA]]))</f>
        <v>2264</v>
      </c>
      <c r="O2917" s="188">
        <f t="shared" si="632"/>
        <v>0.96068904593639581</v>
      </c>
      <c r="P2917" s="189">
        <f t="shared" si="633"/>
        <v>24.608695652173914</v>
      </c>
      <c r="Q2917" s="189">
        <f t="shared" si="634"/>
        <v>23.641304347826086</v>
      </c>
      <c r="R2917" s="189">
        <f t="shared" si="635"/>
        <v>6.1538461538461542</v>
      </c>
      <c r="S2917" s="189">
        <f t="shared" si="636"/>
        <v>3.7733333333333334</v>
      </c>
      <c r="T2917" s="189">
        <f t="shared" si="637"/>
        <v>6.5217391304347823</v>
      </c>
      <c r="U2917" s="189">
        <f t="shared" si="638"/>
        <v>96.752136752136764</v>
      </c>
      <c r="V2917" s="189">
        <f t="shared" si="639"/>
        <v>3.9316239316239319</v>
      </c>
      <c r="W2917" s="189">
        <f>IFERROR(H2917/M2917,Tabla2[[#This Row],[CARGA PRODUCCION (ANIMALES/HA)]])</f>
        <v>2.9667849080941631</v>
      </c>
      <c r="X2917" s="190">
        <f t="shared" si="628"/>
        <v>2024</v>
      </c>
      <c r="Y2917" s="190">
        <f t="shared" si="629"/>
        <v>5</v>
      </c>
      <c r="Z2917" s="190" t="e">
        <f t="shared" ca="1" si="630"/>
        <v>#NAME?</v>
      </c>
      <c r="AA2917" s="191">
        <f t="shared" si="631"/>
        <v>92</v>
      </c>
      <c r="AB2917" s="188">
        <f t="shared" si="640"/>
        <v>1</v>
      </c>
      <c r="AC2917" s="192">
        <f t="shared" si="641"/>
        <v>0</v>
      </c>
      <c r="AD2917" s="185"/>
    </row>
    <row r="2918" spans="1:30">
      <c r="A2918" s="184">
        <v>45423</v>
      </c>
      <c r="B2918" s="7" t="s">
        <v>83</v>
      </c>
      <c r="C2918" s="185">
        <v>2200</v>
      </c>
      <c r="D2918" s="185">
        <v>100</v>
      </c>
      <c r="E2918" s="185">
        <v>9</v>
      </c>
      <c r="F2918" s="185"/>
      <c r="G2918" s="185">
        <v>110</v>
      </c>
      <c r="H2918" s="185">
        <v>132</v>
      </c>
      <c r="I2918" s="185">
        <v>0</v>
      </c>
      <c r="J2918" s="185">
        <v>33</v>
      </c>
      <c r="K2918" s="185">
        <v>680</v>
      </c>
      <c r="L2918" s="185">
        <v>29.8</v>
      </c>
      <c r="M2918" s="186">
        <v>36.590000000000003</v>
      </c>
      <c r="N2918" s="187">
        <f>IF(Tabla2[[#This Row],[LECHE RETIRO DIA]]&lt;&gt;ISBLANK(Tabla2[[#This Row],[LECHE RETIRO DIA]]),SUM(Tabla2[[#This Row],[LECHE TANQUE DIA]:[LECHE RETIRO DIA]]),SUM(Tabla2[[#This Row],[LECHE TANQUE DIA]:[LECHE AUTOCONSUMO DIA]]))</f>
        <v>2309</v>
      </c>
      <c r="O2918" s="188">
        <f t="shared" si="632"/>
        <v>0.95279341706366394</v>
      </c>
      <c r="P2918" s="189">
        <f t="shared" si="633"/>
        <v>20.990909090909092</v>
      </c>
      <c r="Q2918" s="189">
        <f t="shared" si="634"/>
        <v>20</v>
      </c>
      <c r="R2918" s="189">
        <f t="shared" si="635"/>
        <v>3.0303030303030303</v>
      </c>
      <c r="S2918" s="189">
        <f t="shared" si="636"/>
        <v>3.3955882352941176</v>
      </c>
      <c r="T2918" s="189">
        <f t="shared" si="637"/>
        <v>6.1818181818181817</v>
      </c>
      <c r="U2918" s="189">
        <f t="shared" si="638"/>
        <v>77.483221476510067</v>
      </c>
      <c r="V2918" s="189">
        <f t="shared" si="639"/>
        <v>3.6912751677852347</v>
      </c>
      <c r="W2918" s="189">
        <f>IFERROR(H2918/M2918,Tabla2[[#This Row],[CARGA PRODUCCION (ANIMALES/HA)]])</f>
        <v>3.6075430445476901</v>
      </c>
      <c r="X2918" s="190">
        <f t="shared" si="628"/>
        <v>2024</v>
      </c>
      <c r="Y2918" s="190">
        <f t="shared" si="629"/>
        <v>5</v>
      </c>
      <c r="Z2918" s="190" t="e">
        <f t="shared" ca="1" si="630"/>
        <v>#NAME?</v>
      </c>
      <c r="AA2918" s="191">
        <f t="shared" si="631"/>
        <v>132</v>
      </c>
      <c r="AB2918" s="188">
        <f t="shared" si="640"/>
        <v>0.83333333333333337</v>
      </c>
      <c r="AC2918" s="192">
        <f t="shared" si="641"/>
        <v>0.16666666666666663</v>
      </c>
      <c r="AD2918" s="185"/>
    </row>
    <row r="2919" spans="1:30">
      <c r="A2919" s="184">
        <v>45423</v>
      </c>
      <c r="B2919" s="7" t="s">
        <v>88</v>
      </c>
      <c r="C2919" s="185">
        <v>767</v>
      </c>
      <c r="D2919" s="185">
        <v>40</v>
      </c>
      <c r="E2919" s="185">
        <v>5</v>
      </c>
      <c r="F2919" s="185"/>
      <c r="G2919" s="185">
        <v>42</v>
      </c>
      <c r="H2919" s="185">
        <v>42</v>
      </c>
      <c r="I2919" s="185">
        <v>2</v>
      </c>
      <c r="J2919" s="185">
        <v>13</v>
      </c>
      <c r="K2919" s="185">
        <v>180</v>
      </c>
      <c r="L2919" s="185">
        <v>14</v>
      </c>
      <c r="M2919" s="186">
        <v>15</v>
      </c>
      <c r="N2919" s="187">
        <f>IF(Tabla2[[#This Row],[LECHE RETIRO DIA]]&lt;&gt;ISBLANK(Tabla2[[#This Row],[LECHE RETIRO DIA]]),SUM(Tabla2[[#This Row],[LECHE TANQUE DIA]:[LECHE RETIRO DIA]]),SUM(Tabla2[[#This Row],[LECHE TANQUE DIA]:[LECHE AUTOCONSUMO DIA]]))</f>
        <v>812</v>
      </c>
      <c r="O2919" s="188">
        <f t="shared" si="632"/>
        <v>0.94458128078817738</v>
      </c>
      <c r="P2919" s="189">
        <f t="shared" si="633"/>
        <v>19.333333333333332</v>
      </c>
      <c r="Q2919" s="189">
        <f t="shared" si="634"/>
        <v>18.261904761904763</v>
      </c>
      <c r="R2919" s="189">
        <f t="shared" si="635"/>
        <v>3.0769230769230771</v>
      </c>
      <c r="S2919" s="189">
        <f t="shared" si="636"/>
        <v>4.5111111111111111</v>
      </c>
      <c r="T2919" s="189">
        <f t="shared" si="637"/>
        <v>4.2857142857142856</v>
      </c>
      <c r="U2919" s="189">
        <f t="shared" si="638"/>
        <v>58</v>
      </c>
      <c r="V2919" s="189">
        <f t="shared" si="639"/>
        <v>3</v>
      </c>
      <c r="W2919" s="189">
        <f>IFERROR(H2919/M2919,Tabla2[[#This Row],[CARGA PRODUCCION (ANIMALES/HA)]])</f>
        <v>2.8</v>
      </c>
      <c r="X2919" s="190">
        <f t="shared" si="628"/>
        <v>2024</v>
      </c>
      <c r="Y2919" s="190">
        <f t="shared" si="629"/>
        <v>5</v>
      </c>
      <c r="Z2919" s="190" t="e">
        <f t="shared" ca="1" si="630"/>
        <v>#NAME?</v>
      </c>
      <c r="AA2919" s="191">
        <f t="shared" si="631"/>
        <v>42</v>
      </c>
      <c r="AB2919" s="188">
        <f t="shared" si="640"/>
        <v>1</v>
      </c>
      <c r="AC2919" s="192">
        <f t="shared" si="641"/>
        <v>0</v>
      </c>
      <c r="AD2919" s="185"/>
    </row>
    <row r="2920" spans="1:30">
      <c r="A2920" s="6">
        <v>45424</v>
      </c>
      <c r="B2920" s="7" t="s">
        <v>81</v>
      </c>
      <c r="C2920" s="185">
        <v>2147</v>
      </c>
      <c r="D2920" s="185">
        <v>80</v>
      </c>
      <c r="E2920" s="185">
        <v>9</v>
      </c>
      <c r="F2920" s="185"/>
      <c r="G2920" s="185">
        <v>92</v>
      </c>
      <c r="H2920" s="185">
        <v>92</v>
      </c>
      <c r="I2920" s="185">
        <v>0</v>
      </c>
      <c r="J2920" s="185">
        <v>13</v>
      </c>
      <c r="K2920" s="185">
        <v>600</v>
      </c>
      <c r="L2920" s="185">
        <v>23.4</v>
      </c>
      <c r="M2920" s="186">
        <v>31.01</v>
      </c>
      <c r="N2920" s="187">
        <f>IF(Tabla2[[#This Row],[LECHE RETIRO DIA]]&lt;&gt;ISBLANK(Tabla2[[#This Row],[LECHE RETIRO DIA]]),SUM(Tabla2[[#This Row],[LECHE TANQUE DIA]:[LECHE RETIRO DIA]]),SUM(Tabla2[[#This Row],[LECHE TANQUE DIA]:[LECHE AUTOCONSUMO DIA]]))</f>
        <v>2236</v>
      </c>
      <c r="O2920" s="188">
        <f t="shared" si="632"/>
        <v>0.96019677996422181</v>
      </c>
      <c r="P2920" s="189">
        <f t="shared" si="633"/>
        <v>24.304347826086957</v>
      </c>
      <c r="Q2920" s="189">
        <f t="shared" si="634"/>
        <v>23.336956521739129</v>
      </c>
      <c r="R2920" s="189">
        <f t="shared" si="635"/>
        <v>6.1538461538461542</v>
      </c>
      <c r="S2920" s="189">
        <f t="shared" si="636"/>
        <v>3.7266666666666666</v>
      </c>
      <c r="T2920" s="189">
        <f t="shared" si="637"/>
        <v>6.5217391304347823</v>
      </c>
      <c r="U2920" s="189">
        <f t="shared" si="638"/>
        <v>95.555555555555557</v>
      </c>
      <c r="V2920" s="189">
        <f t="shared" si="639"/>
        <v>3.9316239316239319</v>
      </c>
      <c r="W2920" s="189">
        <f>IFERROR(H2920/M2920,Tabla2[[#This Row],[CARGA PRODUCCION (ANIMALES/HA)]])</f>
        <v>2.9667849080941631</v>
      </c>
      <c r="X2920" s="190">
        <f t="shared" ref="X2920:X2937" si="642">YEAR(A2920)</f>
        <v>2024</v>
      </c>
      <c r="Y2920" s="190">
        <f t="shared" ref="Y2920:Y2937" si="643">MONTH(A2920)</f>
        <v>5</v>
      </c>
      <c r="Z2920" s="190" t="e">
        <f t="shared" ref="Z2920:Z2937" ca="1" si="644">_xlfn.ISOWEEKNUM(A2920)</f>
        <v>#NAME?</v>
      </c>
      <c r="AA2920" s="191">
        <f t="shared" ref="AA2920:AA2983" si="645">IF(H2920&gt;0,H2920,G2920)</f>
        <v>92</v>
      </c>
      <c r="AB2920" s="188">
        <f t="shared" si="640"/>
        <v>1</v>
      </c>
      <c r="AC2920" s="192">
        <f t="shared" si="641"/>
        <v>0</v>
      </c>
      <c r="AD2920" s="185"/>
    </row>
    <row r="2921" spans="1:30">
      <c r="A2921" s="184">
        <v>45424</v>
      </c>
      <c r="B2921" s="7" t="s">
        <v>83</v>
      </c>
      <c r="C2921" s="185">
        <v>2177</v>
      </c>
      <c r="D2921" s="185">
        <v>100</v>
      </c>
      <c r="E2921" s="185">
        <v>9</v>
      </c>
      <c r="F2921" s="185"/>
      <c r="G2921" s="185">
        <v>110</v>
      </c>
      <c r="H2921" s="185">
        <v>132</v>
      </c>
      <c r="I2921" s="185">
        <v>0</v>
      </c>
      <c r="J2921" s="185">
        <v>33</v>
      </c>
      <c r="K2921" s="185">
        <v>680</v>
      </c>
      <c r="L2921" s="185">
        <v>29.8</v>
      </c>
      <c r="M2921" s="186">
        <v>36.590000000000003</v>
      </c>
      <c r="N2921" s="187">
        <f>IF(Tabla2[[#This Row],[LECHE RETIRO DIA]]&lt;&gt;ISBLANK(Tabla2[[#This Row],[LECHE RETIRO DIA]]),SUM(Tabla2[[#This Row],[LECHE TANQUE DIA]:[LECHE RETIRO DIA]]),SUM(Tabla2[[#This Row],[LECHE TANQUE DIA]:[LECHE AUTOCONSUMO DIA]]))</f>
        <v>2286</v>
      </c>
      <c r="O2921" s="188">
        <f t="shared" si="632"/>
        <v>0.9523184601924759</v>
      </c>
      <c r="P2921" s="189">
        <f t="shared" si="633"/>
        <v>20.781818181818181</v>
      </c>
      <c r="Q2921" s="189">
        <f t="shared" si="634"/>
        <v>19.790909090909089</v>
      </c>
      <c r="R2921" s="189">
        <f t="shared" si="635"/>
        <v>3.0303030303030303</v>
      </c>
      <c r="S2921" s="189">
        <f t="shared" si="636"/>
        <v>3.361764705882353</v>
      </c>
      <c r="T2921" s="189">
        <f t="shared" si="637"/>
        <v>6.1818181818181817</v>
      </c>
      <c r="U2921" s="189">
        <f t="shared" si="638"/>
        <v>76.711409395973149</v>
      </c>
      <c r="V2921" s="189">
        <f t="shared" si="639"/>
        <v>3.6912751677852347</v>
      </c>
      <c r="W2921" s="189">
        <f>IFERROR(H2921/M2921,Tabla2[[#This Row],[CARGA PRODUCCION (ANIMALES/HA)]])</f>
        <v>3.6075430445476901</v>
      </c>
      <c r="X2921" s="190">
        <f t="shared" si="642"/>
        <v>2024</v>
      </c>
      <c r="Y2921" s="190">
        <f t="shared" si="643"/>
        <v>5</v>
      </c>
      <c r="Z2921" s="190" t="e">
        <f t="shared" ca="1" si="644"/>
        <v>#NAME?</v>
      </c>
      <c r="AA2921" s="191">
        <f t="shared" si="645"/>
        <v>132</v>
      </c>
      <c r="AB2921" s="188">
        <f t="shared" si="640"/>
        <v>0.83333333333333337</v>
      </c>
      <c r="AC2921" s="192">
        <f t="shared" si="641"/>
        <v>0.16666666666666663</v>
      </c>
      <c r="AD2921" s="185"/>
    </row>
    <row r="2922" spans="1:30">
      <c r="A2922" s="184">
        <v>45424</v>
      </c>
      <c r="B2922" s="7" t="s">
        <v>88</v>
      </c>
      <c r="C2922" s="185">
        <v>812</v>
      </c>
      <c r="D2922" s="185">
        <v>40</v>
      </c>
      <c r="E2922" s="185">
        <v>5</v>
      </c>
      <c r="F2922" s="185"/>
      <c r="G2922" s="185">
        <v>43</v>
      </c>
      <c r="H2922" s="185">
        <v>43</v>
      </c>
      <c r="I2922" s="185">
        <v>2</v>
      </c>
      <c r="J2922" s="185">
        <v>14</v>
      </c>
      <c r="K2922" s="185">
        <v>180</v>
      </c>
      <c r="L2922" s="185">
        <v>14</v>
      </c>
      <c r="M2922" s="186">
        <v>15</v>
      </c>
      <c r="N2922" s="187">
        <f>IF(Tabla2[[#This Row],[LECHE RETIRO DIA]]&lt;&gt;ISBLANK(Tabla2[[#This Row],[LECHE RETIRO DIA]]),SUM(Tabla2[[#This Row],[LECHE TANQUE DIA]:[LECHE RETIRO DIA]]),SUM(Tabla2[[#This Row],[LECHE TANQUE DIA]:[LECHE AUTOCONSUMO DIA]]))</f>
        <v>857</v>
      </c>
      <c r="O2922" s="188">
        <f t="shared" si="632"/>
        <v>0.94749124854142353</v>
      </c>
      <c r="P2922" s="189">
        <f t="shared" si="633"/>
        <v>19.930232558139537</v>
      </c>
      <c r="Q2922" s="189">
        <f t="shared" si="634"/>
        <v>18.88372093023256</v>
      </c>
      <c r="R2922" s="189">
        <f t="shared" si="635"/>
        <v>2.8571428571428572</v>
      </c>
      <c r="S2922" s="189">
        <f t="shared" si="636"/>
        <v>4.7611111111111111</v>
      </c>
      <c r="T2922" s="189">
        <f t="shared" si="637"/>
        <v>4.1860465116279073</v>
      </c>
      <c r="U2922" s="189">
        <f t="shared" si="638"/>
        <v>61.214285714285715</v>
      </c>
      <c r="V2922" s="189">
        <f t="shared" si="639"/>
        <v>3.0714285714285716</v>
      </c>
      <c r="W2922" s="189">
        <f>IFERROR(H2922/M2922,Tabla2[[#This Row],[CARGA PRODUCCION (ANIMALES/HA)]])</f>
        <v>2.8666666666666667</v>
      </c>
      <c r="X2922" s="190">
        <f t="shared" si="642"/>
        <v>2024</v>
      </c>
      <c r="Y2922" s="190">
        <f t="shared" si="643"/>
        <v>5</v>
      </c>
      <c r="Z2922" s="190" t="e">
        <f t="shared" ca="1" si="644"/>
        <v>#NAME?</v>
      </c>
      <c r="AA2922" s="191">
        <f t="shared" si="645"/>
        <v>43</v>
      </c>
      <c r="AB2922" s="188">
        <f t="shared" si="640"/>
        <v>1</v>
      </c>
      <c r="AC2922" s="192">
        <f t="shared" si="641"/>
        <v>0</v>
      </c>
      <c r="AD2922" s="185"/>
    </row>
    <row r="2923" spans="1:30">
      <c r="A2923" s="184">
        <v>45425</v>
      </c>
      <c r="B2923" s="7" t="s">
        <v>81</v>
      </c>
      <c r="C2923" s="185">
        <v>2227</v>
      </c>
      <c r="D2923" s="185">
        <v>80</v>
      </c>
      <c r="E2923" s="185">
        <v>9</v>
      </c>
      <c r="F2923" s="185"/>
      <c r="G2923" s="185">
        <v>92</v>
      </c>
      <c r="H2923" s="185">
        <v>92</v>
      </c>
      <c r="I2923" s="185">
        <v>0</v>
      </c>
      <c r="J2923" s="185">
        <v>13</v>
      </c>
      <c r="K2923" s="185">
        <v>600</v>
      </c>
      <c r="L2923" s="185">
        <v>23.4</v>
      </c>
      <c r="M2923" s="186">
        <v>31.01</v>
      </c>
      <c r="N2923" s="187">
        <f>IF(Tabla2[[#This Row],[LECHE RETIRO DIA]]&lt;&gt;ISBLANK(Tabla2[[#This Row],[LECHE RETIRO DIA]]),SUM(Tabla2[[#This Row],[LECHE TANQUE DIA]:[LECHE RETIRO DIA]]),SUM(Tabla2[[#This Row],[LECHE TANQUE DIA]:[LECHE AUTOCONSUMO DIA]]))</f>
        <v>2316</v>
      </c>
      <c r="O2923" s="188">
        <f t="shared" si="632"/>
        <v>0.9615716753022453</v>
      </c>
      <c r="P2923" s="189">
        <f t="shared" si="633"/>
        <v>25.173913043478262</v>
      </c>
      <c r="Q2923" s="189">
        <f t="shared" si="634"/>
        <v>24.206521739130434</v>
      </c>
      <c r="R2923" s="189">
        <f t="shared" si="635"/>
        <v>6.1538461538461542</v>
      </c>
      <c r="S2923" s="189">
        <f t="shared" si="636"/>
        <v>3.86</v>
      </c>
      <c r="T2923" s="189">
        <f t="shared" si="637"/>
        <v>6.5217391304347823</v>
      </c>
      <c r="U2923" s="189">
        <f t="shared" si="638"/>
        <v>98.974358974358978</v>
      </c>
      <c r="V2923" s="189">
        <f t="shared" si="639"/>
        <v>3.9316239316239319</v>
      </c>
      <c r="W2923" s="189">
        <f>IFERROR(H2923/M2923,Tabla2[[#This Row],[CARGA PRODUCCION (ANIMALES/HA)]])</f>
        <v>2.9667849080941631</v>
      </c>
      <c r="X2923" s="190">
        <f t="shared" si="642"/>
        <v>2024</v>
      </c>
      <c r="Y2923" s="190">
        <f t="shared" si="643"/>
        <v>5</v>
      </c>
      <c r="Z2923" s="190" t="e">
        <f t="shared" ca="1" si="644"/>
        <v>#NAME?</v>
      </c>
      <c r="AA2923" s="191">
        <f t="shared" si="645"/>
        <v>92</v>
      </c>
      <c r="AB2923" s="188">
        <f t="shared" si="640"/>
        <v>1</v>
      </c>
      <c r="AC2923" s="192">
        <f t="shared" si="641"/>
        <v>0</v>
      </c>
      <c r="AD2923" s="185"/>
    </row>
    <row r="2924" spans="1:30">
      <c r="A2924" s="184">
        <v>45425</v>
      </c>
      <c r="B2924" s="7" t="s">
        <v>83</v>
      </c>
      <c r="C2924" s="185">
        <v>2154</v>
      </c>
      <c r="D2924" s="185">
        <v>100</v>
      </c>
      <c r="E2924" s="185">
        <v>9</v>
      </c>
      <c r="F2924" s="185"/>
      <c r="G2924" s="185">
        <v>111</v>
      </c>
      <c r="H2924" s="185">
        <v>134</v>
      </c>
      <c r="I2924" s="185">
        <v>0</v>
      </c>
      <c r="J2924" s="185">
        <v>33</v>
      </c>
      <c r="K2924" s="185">
        <v>680</v>
      </c>
      <c r="L2924" s="185">
        <v>29.8</v>
      </c>
      <c r="M2924" s="186">
        <v>36.590000000000003</v>
      </c>
      <c r="N2924" s="187">
        <f>IF(Tabla2[[#This Row],[LECHE RETIRO DIA]]&lt;&gt;ISBLANK(Tabla2[[#This Row],[LECHE RETIRO DIA]]),SUM(Tabla2[[#This Row],[LECHE TANQUE DIA]:[LECHE RETIRO DIA]]),SUM(Tabla2[[#This Row],[LECHE TANQUE DIA]:[LECHE AUTOCONSUMO DIA]]))</f>
        <v>2263</v>
      </c>
      <c r="O2924" s="188">
        <f t="shared" si="632"/>
        <v>0.95183384887317724</v>
      </c>
      <c r="P2924" s="189">
        <f t="shared" si="633"/>
        <v>20.387387387387388</v>
      </c>
      <c r="Q2924" s="189">
        <f t="shared" si="634"/>
        <v>19.405405405405407</v>
      </c>
      <c r="R2924" s="189">
        <f t="shared" si="635"/>
        <v>3.0303030303030303</v>
      </c>
      <c r="S2924" s="189">
        <f t="shared" si="636"/>
        <v>3.3279411764705884</v>
      </c>
      <c r="T2924" s="189">
        <f t="shared" si="637"/>
        <v>6.1261261261261257</v>
      </c>
      <c r="U2924" s="189">
        <f t="shared" si="638"/>
        <v>75.939597315436245</v>
      </c>
      <c r="V2924" s="189">
        <f t="shared" si="639"/>
        <v>3.7248322147651005</v>
      </c>
      <c r="W2924" s="189">
        <f>IFERROR(H2924/M2924,Tabla2[[#This Row],[CARGA PRODUCCION (ANIMALES/HA)]])</f>
        <v>3.6622027876468977</v>
      </c>
      <c r="X2924" s="190">
        <f t="shared" si="642"/>
        <v>2024</v>
      </c>
      <c r="Y2924" s="190">
        <f t="shared" si="643"/>
        <v>5</v>
      </c>
      <c r="Z2924" s="190" t="e">
        <f t="shared" ca="1" si="644"/>
        <v>#NAME?</v>
      </c>
      <c r="AA2924" s="191">
        <f t="shared" si="645"/>
        <v>134</v>
      </c>
      <c r="AB2924" s="188">
        <f t="shared" si="640"/>
        <v>0.82835820895522383</v>
      </c>
      <c r="AC2924" s="192">
        <f t="shared" si="641"/>
        <v>0.17164179104477617</v>
      </c>
      <c r="AD2924" s="185"/>
    </row>
    <row r="2925" spans="1:30">
      <c r="A2925" s="184">
        <v>45425</v>
      </c>
      <c r="B2925" s="7" t="s">
        <v>88</v>
      </c>
      <c r="C2925" s="185">
        <v>833</v>
      </c>
      <c r="D2925" s="185">
        <v>40</v>
      </c>
      <c r="E2925" s="185">
        <v>5</v>
      </c>
      <c r="F2925" s="185"/>
      <c r="G2925" s="185">
        <v>43</v>
      </c>
      <c r="H2925" s="185">
        <v>43</v>
      </c>
      <c r="I2925" s="185">
        <v>2</v>
      </c>
      <c r="J2925" s="185">
        <v>14</v>
      </c>
      <c r="K2925" s="185">
        <v>180</v>
      </c>
      <c r="L2925" s="185">
        <v>14</v>
      </c>
      <c r="M2925" s="186">
        <v>15</v>
      </c>
      <c r="N2925" s="187">
        <f>IF(Tabla2[[#This Row],[LECHE RETIRO DIA]]&lt;&gt;ISBLANK(Tabla2[[#This Row],[LECHE RETIRO DIA]]),SUM(Tabla2[[#This Row],[LECHE TANQUE DIA]:[LECHE RETIRO DIA]]),SUM(Tabla2[[#This Row],[LECHE TANQUE DIA]:[LECHE AUTOCONSUMO DIA]]))</f>
        <v>878</v>
      </c>
      <c r="O2925" s="188">
        <f t="shared" si="632"/>
        <v>0.94874715261958997</v>
      </c>
      <c r="P2925" s="189">
        <f t="shared" si="633"/>
        <v>20.418604651162791</v>
      </c>
      <c r="Q2925" s="189">
        <f t="shared" si="634"/>
        <v>19.372093023255815</v>
      </c>
      <c r="R2925" s="189">
        <f t="shared" si="635"/>
        <v>2.8571428571428572</v>
      </c>
      <c r="S2925" s="189">
        <f t="shared" si="636"/>
        <v>4.8777777777777782</v>
      </c>
      <c r="T2925" s="189">
        <f t="shared" si="637"/>
        <v>4.1860465116279073</v>
      </c>
      <c r="U2925" s="189">
        <f t="shared" si="638"/>
        <v>62.714285714285715</v>
      </c>
      <c r="V2925" s="189">
        <f t="shared" si="639"/>
        <v>3.0714285714285716</v>
      </c>
      <c r="W2925" s="189">
        <f>IFERROR(H2925/M2925,Tabla2[[#This Row],[CARGA PRODUCCION (ANIMALES/HA)]])</f>
        <v>2.8666666666666667</v>
      </c>
      <c r="X2925" s="190">
        <f t="shared" si="642"/>
        <v>2024</v>
      </c>
      <c r="Y2925" s="190">
        <f t="shared" si="643"/>
        <v>5</v>
      </c>
      <c r="Z2925" s="190" t="e">
        <f t="shared" ca="1" si="644"/>
        <v>#NAME?</v>
      </c>
      <c r="AA2925" s="191">
        <f t="shared" si="645"/>
        <v>43</v>
      </c>
      <c r="AB2925" s="188">
        <f t="shared" si="640"/>
        <v>1</v>
      </c>
      <c r="AC2925" s="192">
        <f t="shared" si="641"/>
        <v>0</v>
      </c>
      <c r="AD2925" s="185"/>
    </row>
    <row r="2926" spans="1:30">
      <c r="A2926" s="184">
        <v>45426</v>
      </c>
      <c r="B2926" s="7" t="s">
        <v>81</v>
      </c>
      <c r="C2926" s="185">
        <v>2232</v>
      </c>
      <c r="D2926" s="185">
        <v>80</v>
      </c>
      <c r="E2926" s="185">
        <v>9</v>
      </c>
      <c r="F2926" s="185"/>
      <c r="G2926" s="185">
        <v>92</v>
      </c>
      <c r="H2926" s="185">
        <v>92</v>
      </c>
      <c r="I2926" s="185">
        <v>0</v>
      </c>
      <c r="J2926" s="185">
        <v>13</v>
      </c>
      <c r="K2926" s="185">
        <v>600</v>
      </c>
      <c r="L2926" s="185">
        <v>23.4</v>
      </c>
      <c r="M2926" s="186">
        <v>31.01</v>
      </c>
      <c r="N2926" s="187">
        <f>IF(Tabla2[[#This Row],[LECHE RETIRO DIA]]&lt;&gt;ISBLANK(Tabla2[[#This Row],[LECHE RETIRO DIA]]),SUM(Tabla2[[#This Row],[LECHE TANQUE DIA]:[LECHE RETIRO DIA]]),SUM(Tabla2[[#This Row],[LECHE TANQUE DIA]:[LECHE AUTOCONSUMO DIA]]))</f>
        <v>2321</v>
      </c>
      <c r="O2926" s="188">
        <f t="shared" si="632"/>
        <v>0.96165445928479099</v>
      </c>
      <c r="P2926" s="189">
        <f t="shared" si="633"/>
        <v>25.228260869565219</v>
      </c>
      <c r="Q2926" s="189">
        <f t="shared" si="634"/>
        <v>24.260869565217391</v>
      </c>
      <c r="R2926" s="189">
        <f t="shared" si="635"/>
        <v>6.1538461538461542</v>
      </c>
      <c r="S2926" s="189">
        <f t="shared" si="636"/>
        <v>3.8683333333333332</v>
      </c>
      <c r="T2926" s="189">
        <f t="shared" si="637"/>
        <v>6.5217391304347823</v>
      </c>
      <c r="U2926" s="189">
        <f t="shared" si="638"/>
        <v>99.188034188034194</v>
      </c>
      <c r="V2926" s="189">
        <f t="shared" si="639"/>
        <v>3.9316239316239319</v>
      </c>
      <c r="W2926" s="189">
        <f>IFERROR(H2926/M2926,Tabla2[[#This Row],[CARGA PRODUCCION (ANIMALES/HA)]])</f>
        <v>2.9667849080941631</v>
      </c>
      <c r="X2926" s="190">
        <f t="shared" si="642"/>
        <v>2024</v>
      </c>
      <c r="Y2926" s="190">
        <f t="shared" si="643"/>
        <v>5</v>
      </c>
      <c r="Z2926" s="190" t="e">
        <f t="shared" ca="1" si="644"/>
        <v>#NAME?</v>
      </c>
      <c r="AA2926" s="191">
        <f t="shared" si="645"/>
        <v>92</v>
      </c>
      <c r="AB2926" s="188">
        <f t="shared" si="640"/>
        <v>1</v>
      </c>
      <c r="AC2926" s="192">
        <f t="shared" si="641"/>
        <v>0</v>
      </c>
      <c r="AD2926" s="185"/>
    </row>
    <row r="2927" spans="1:30">
      <c r="A2927" s="184">
        <v>45426</v>
      </c>
      <c r="B2927" s="7" t="s">
        <v>83</v>
      </c>
      <c r="C2927" s="185">
        <v>2150</v>
      </c>
      <c r="D2927" s="185">
        <v>100</v>
      </c>
      <c r="E2927" s="185">
        <v>9</v>
      </c>
      <c r="F2927" s="185"/>
      <c r="G2927" s="185">
        <v>111</v>
      </c>
      <c r="H2927" s="185">
        <v>134</v>
      </c>
      <c r="I2927" s="185">
        <v>0</v>
      </c>
      <c r="J2927" s="185">
        <v>33</v>
      </c>
      <c r="K2927" s="185">
        <v>680</v>
      </c>
      <c r="L2927" s="185">
        <v>29.8</v>
      </c>
      <c r="M2927" s="186">
        <v>36.590000000000003</v>
      </c>
      <c r="N2927" s="187">
        <f>IF(Tabla2[[#This Row],[LECHE RETIRO DIA]]&lt;&gt;ISBLANK(Tabla2[[#This Row],[LECHE RETIRO DIA]]),SUM(Tabla2[[#This Row],[LECHE TANQUE DIA]:[LECHE RETIRO DIA]]),SUM(Tabla2[[#This Row],[LECHE TANQUE DIA]:[LECHE AUTOCONSUMO DIA]]))</f>
        <v>2259</v>
      </c>
      <c r="O2927" s="188">
        <f t="shared" si="632"/>
        <v>0.95174856131031427</v>
      </c>
      <c r="P2927" s="189">
        <f t="shared" si="633"/>
        <v>20.351351351351351</v>
      </c>
      <c r="Q2927" s="189">
        <f t="shared" si="634"/>
        <v>19.36936936936937</v>
      </c>
      <c r="R2927" s="189">
        <f t="shared" si="635"/>
        <v>3.0303030303030303</v>
      </c>
      <c r="S2927" s="189">
        <f t="shared" si="636"/>
        <v>3.322058823529412</v>
      </c>
      <c r="T2927" s="189">
        <f t="shared" si="637"/>
        <v>6.1261261261261257</v>
      </c>
      <c r="U2927" s="189">
        <f t="shared" si="638"/>
        <v>75.805369127516784</v>
      </c>
      <c r="V2927" s="189">
        <f t="shared" si="639"/>
        <v>3.7248322147651005</v>
      </c>
      <c r="W2927" s="189">
        <f>IFERROR(H2927/M2927,Tabla2[[#This Row],[CARGA PRODUCCION (ANIMALES/HA)]])</f>
        <v>3.6622027876468977</v>
      </c>
      <c r="X2927" s="190">
        <f t="shared" si="642"/>
        <v>2024</v>
      </c>
      <c r="Y2927" s="190">
        <f t="shared" si="643"/>
        <v>5</v>
      </c>
      <c r="Z2927" s="190" t="e">
        <f t="shared" ca="1" si="644"/>
        <v>#NAME?</v>
      </c>
      <c r="AA2927" s="191">
        <f t="shared" si="645"/>
        <v>134</v>
      </c>
      <c r="AB2927" s="188">
        <f t="shared" si="640"/>
        <v>0.82835820895522383</v>
      </c>
      <c r="AC2927" s="192">
        <f t="shared" si="641"/>
        <v>0.17164179104477617</v>
      </c>
      <c r="AD2927" s="185"/>
    </row>
    <row r="2928" spans="1:30">
      <c r="A2928" s="184">
        <v>45426</v>
      </c>
      <c r="B2928" s="7" t="s">
        <v>88</v>
      </c>
      <c r="C2928" s="185">
        <v>769</v>
      </c>
      <c r="D2928" s="185">
        <v>40</v>
      </c>
      <c r="E2928" s="185">
        <v>5</v>
      </c>
      <c r="F2928" s="185"/>
      <c r="G2928" s="185">
        <v>43</v>
      </c>
      <c r="H2928" s="185">
        <v>43</v>
      </c>
      <c r="I2928" s="185">
        <v>2</v>
      </c>
      <c r="J2928" s="185">
        <v>14</v>
      </c>
      <c r="K2928" s="185">
        <v>180</v>
      </c>
      <c r="L2928" s="185">
        <v>14</v>
      </c>
      <c r="M2928" s="186">
        <v>15</v>
      </c>
      <c r="N2928" s="187">
        <f>IF(Tabla2[[#This Row],[LECHE RETIRO DIA]]&lt;&gt;ISBLANK(Tabla2[[#This Row],[LECHE RETIRO DIA]]),SUM(Tabla2[[#This Row],[LECHE TANQUE DIA]:[LECHE RETIRO DIA]]),SUM(Tabla2[[#This Row],[LECHE TANQUE DIA]:[LECHE AUTOCONSUMO DIA]]))</f>
        <v>814</v>
      </c>
      <c r="O2928" s="188">
        <f t="shared" si="632"/>
        <v>0.94471744471744468</v>
      </c>
      <c r="P2928" s="189">
        <f t="shared" si="633"/>
        <v>18.930232558139537</v>
      </c>
      <c r="Q2928" s="189">
        <f t="shared" si="634"/>
        <v>17.88372093023256</v>
      </c>
      <c r="R2928" s="189">
        <f t="shared" si="635"/>
        <v>2.8571428571428572</v>
      </c>
      <c r="S2928" s="189">
        <f t="shared" si="636"/>
        <v>4.5222222222222221</v>
      </c>
      <c r="T2928" s="189">
        <f t="shared" si="637"/>
        <v>4.1860465116279073</v>
      </c>
      <c r="U2928" s="189">
        <f t="shared" si="638"/>
        <v>58.142857142857146</v>
      </c>
      <c r="V2928" s="189">
        <f t="shared" si="639"/>
        <v>3.0714285714285716</v>
      </c>
      <c r="W2928" s="189">
        <f>IFERROR(H2928/M2928,Tabla2[[#This Row],[CARGA PRODUCCION (ANIMALES/HA)]])</f>
        <v>2.8666666666666667</v>
      </c>
      <c r="X2928" s="190">
        <f t="shared" si="642"/>
        <v>2024</v>
      </c>
      <c r="Y2928" s="190">
        <f t="shared" si="643"/>
        <v>5</v>
      </c>
      <c r="Z2928" s="190" t="e">
        <f t="shared" ca="1" si="644"/>
        <v>#NAME?</v>
      </c>
      <c r="AA2928" s="191">
        <f t="shared" si="645"/>
        <v>43</v>
      </c>
      <c r="AB2928" s="188">
        <f t="shared" si="640"/>
        <v>1</v>
      </c>
      <c r="AC2928" s="192">
        <f t="shared" si="641"/>
        <v>0</v>
      </c>
      <c r="AD2928" s="185"/>
    </row>
    <row r="2929" spans="1:30">
      <c r="A2929" s="184">
        <v>45427</v>
      </c>
      <c r="B2929" s="7" t="s">
        <v>81</v>
      </c>
      <c r="C2929" s="185">
        <v>2222</v>
      </c>
      <c r="D2929" s="185">
        <v>80</v>
      </c>
      <c r="E2929" s="185">
        <v>9</v>
      </c>
      <c r="F2929" s="185"/>
      <c r="G2929" s="185">
        <v>92</v>
      </c>
      <c r="H2929" s="185">
        <v>92</v>
      </c>
      <c r="I2929" s="185">
        <v>0</v>
      </c>
      <c r="J2929" s="185">
        <v>13</v>
      </c>
      <c r="K2929" s="185">
        <v>600</v>
      </c>
      <c r="L2929" s="185">
        <v>23.4</v>
      </c>
      <c r="M2929" s="186">
        <v>31.01</v>
      </c>
      <c r="N2929" s="187">
        <f>IF(Tabla2[[#This Row],[LECHE RETIRO DIA]]&lt;&gt;ISBLANK(Tabla2[[#This Row],[LECHE RETIRO DIA]]),SUM(Tabla2[[#This Row],[LECHE TANQUE DIA]:[LECHE RETIRO DIA]]),SUM(Tabla2[[#This Row],[LECHE TANQUE DIA]:[LECHE AUTOCONSUMO DIA]]))</f>
        <v>2311</v>
      </c>
      <c r="O2929" s="188">
        <f t="shared" si="632"/>
        <v>0.961488533102553</v>
      </c>
      <c r="P2929" s="189">
        <f t="shared" si="633"/>
        <v>25.119565217391305</v>
      </c>
      <c r="Q2929" s="189">
        <f t="shared" si="634"/>
        <v>24.152173913043477</v>
      </c>
      <c r="R2929" s="189">
        <f t="shared" si="635"/>
        <v>6.1538461538461542</v>
      </c>
      <c r="S2929" s="189">
        <f t="shared" si="636"/>
        <v>3.8516666666666666</v>
      </c>
      <c r="T2929" s="189">
        <f t="shared" si="637"/>
        <v>6.5217391304347823</v>
      </c>
      <c r="U2929" s="189">
        <f t="shared" si="638"/>
        <v>98.760683760683762</v>
      </c>
      <c r="V2929" s="189">
        <f t="shared" si="639"/>
        <v>3.9316239316239319</v>
      </c>
      <c r="W2929" s="189">
        <f>IFERROR(H2929/M2929,Tabla2[[#This Row],[CARGA PRODUCCION (ANIMALES/HA)]])</f>
        <v>2.9667849080941631</v>
      </c>
      <c r="X2929" s="190">
        <f t="shared" si="642"/>
        <v>2024</v>
      </c>
      <c r="Y2929" s="190">
        <f t="shared" si="643"/>
        <v>5</v>
      </c>
      <c r="Z2929" s="190" t="e">
        <f t="shared" ca="1" si="644"/>
        <v>#NAME?</v>
      </c>
      <c r="AA2929" s="191">
        <f t="shared" si="645"/>
        <v>92</v>
      </c>
      <c r="AB2929" s="188">
        <f t="shared" si="640"/>
        <v>1</v>
      </c>
      <c r="AC2929" s="192">
        <f t="shared" si="641"/>
        <v>0</v>
      </c>
      <c r="AD2929" s="185"/>
    </row>
    <row r="2930" spans="1:30">
      <c r="A2930" s="184">
        <v>45427</v>
      </c>
      <c r="B2930" s="7" t="s">
        <v>83</v>
      </c>
      <c r="C2930" s="185">
        <v>2177</v>
      </c>
      <c r="D2930" s="185">
        <v>100</v>
      </c>
      <c r="E2930" s="185">
        <v>9</v>
      </c>
      <c r="F2930" s="185"/>
      <c r="G2930" s="185">
        <v>111</v>
      </c>
      <c r="H2930" s="185">
        <v>134</v>
      </c>
      <c r="I2930" s="185">
        <v>0</v>
      </c>
      <c r="J2930" s="185">
        <v>33</v>
      </c>
      <c r="K2930" s="185">
        <v>680</v>
      </c>
      <c r="L2930" s="185">
        <v>29.8</v>
      </c>
      <c r="M2930" s="186">
        <v>36.590000000000003</v>
      </c>
      <c r="N2930" s="187">
        <f>IF(Tabla2[[#This Row],[LECHE RETIRO DIA]]&lt;&gt;ISBLANK(Tabla2[[#This Row],[LECHE RETIRO DIA]]),SUM(Tabla2[[#This Row],[LECHE TANQUE DIA]:[LECHE RETIRO DIA]]),SUM(Tabla2[[#This Row],[LECHE TANQUE DIA]:[LECHE AUTOCONSUMO DIA]]))</f>
        <v>2286</v>
      </c>
      <c r="O2930" s="188">
        <f t="shared" si="632"/>
        <v>0.9523184601924759</v>
      </c>
      <c r="P2930" s="189">
        <f t="shared" si="633"/>
        <v>20.594594594594593</v>
      </c>
      <c r="Q2930" s="189">
        <f t="shared" si="634"/>
        <v>19.612612612612612</v>
      </c>
      <c r="R2930" s="189">
        <f t="shared" si="635"/>
        <v>3.0303030303030303</v>
      </c>
      <c r="S2930" s="189">
        <f t="shared" si="636"/>
        <v>3.361764705882353</v>
      </c>
      <c r="T2930" s="189">
        <f t="shared" si="637"/>
        <v>6.1261261261261257</v>
      </c>
      <c r="U2930" s="189">
        <f t="shared" si="638"/>
        <v>76.711409395973149</v>
      </c>
      <c r="V2930" s="189">
        <f t="shared" si="639"/>
        <v>3.7248322147651005</v>
      </c>
      <c r="W2930" s="189">
        <f>IFERROR(H2930/M2930,Tabla2[[#This Row],[CARGA PRODUCCION (ANIMALES/HA)]])</f>
        <v>3.6622027876468977</v>
      </c>
      <c r="X2930" s="190">
        <f t="shared" si="642"/>
        <v>2024</v>
      </c>
      <c r="Y2930" s="190">
        <f t="shared" si="643"/>
        <v>5</v>
      </c>
      <c r="Z2930" s="190" t="e">
        <f t="shared" ca="1" si="644"/>
        <v>#NAME?</v>
      </c>
      <c r="AA2930" s="191">
        <f t="shared" si="645"/>
        <v>134</v>
      </c>
      <c r="AB2930" s="188">
        <f t="shared" si="640"/>
        <v>0.82835820895522383</v>
      </c>
      <c r="AC2930" s="192">
        <f t="shared" si="641"/>
        <v>0.17164179104477617</v>
      </c>
      <c r="AD2930" s="185"/>
    </row>
    <row r="2931" spans="1:30">
      <c r="A2931" s="184">
        <v>45427</v>
      </c>
      <c r="B2931" s="7" t="s">
        <v>88</v>
      </c>
      <c r="C2931" s="185">
        <v>860</v>
      </c>
      <c r="D2931" s="185">
        <v>40</v>
      </c>
      <c r="E2931" s="185">
        <v>5</v>
      </c>
      <c r="F2931" s="185"/>
      <c r="G2931" s="185">
        <v>43</v>
      </c>
      <c r="H2931" s="185">
        <v>43</v>
      </c>
      <c r="I2931" s="185">
        <v>2</v>
      </c>
      <c r="J2931" s="185">
        <v>14</v>
      </c>
      <c r="K2931" s="185">
        <v>180</v>
      </c>
      <c r="L2931" s="185">
        <v>14</v>
      </c>
      <c r="M2931" s="186">
        <v>15</v>
      </c>
      <c r="N2931" s="187">
        <f>IF(Tabla2[[#This Row],[LECHE RETIRO DIA]]&lt;&gt;ISBLANK(Tabla2[[#This Row],[LECHE RETIRO DIA]]),SUM(Tabla2[[#This Row],[LECHE TANQUE DIA]:[LECHE RETIRO DIA]]),SUM(Tabla2[[#This Row],[LECHE TANQUE DIA]:[LECHE AUTOCONSUMO DIA]]))</f>
        <v>905</v>
      </c>
      <c r="O2931" s="188">
        <f t="shared" si="632"/>
        <v>0.95027624309392267</v>
      </c>
      <c r="P2931" s="189">
        <f t="shared" si="633"/>
        <v>21.046511627906977</v>
      </c>
      <c r="Q2931" s="189">
        <f t="shared" si="634"/>
        <v>20</v>
      </c>
      <c r="R2931" s="189">
        <f t="shared" si="635"/>
        <v>2.8571428571428572</v>
      </c>
      <c r="S2931" s="189">
        <f t="shared" si="636"/>
        <v>5.0277777777777777</v>
      </c>
      <c r="T2931" s="189">
        <f t="shared" si="637"/>
        <v>4.1860465116279073</v>
      </c>
      <c r="U2931" s="189">
        <f t="shared" si="638"/>
        <v>64.642857142857139</v>
      </c>
      <c r="V2931" s="189">
        <f t="shared" si="639"/>
        <v>3.0714285714285716</v>
      </c>
      <c r="W2931" s="189">
        <f>IFERROR(H2931/M2931,Tabla2[[#This Row],[CARGA PRODUCCION (ANIMALES/HA)]])</f>
        <v>2.8666666666666667</v>
      </c>
      <c r="X2931" s="190">
        <f t="shared" si="642"/>
        <v>2024</v>
      </c>
      <c r="Y2931" s="190">
        <f t="shared" si="643"/>
        <v>5</v>
      </c>
      <c r="Z2931" s="190" t="e">
        <f t="shared" ca="1" si="644"/>
        <v>#NAME?</v>
      </c>
      <c r="AA2931" s="191">
        <f t="shared" si="645"/>
        <v>43</v>
      </c>
      <c r="AB2931" s="188">
        <f t="shared" si="640"/>
        <v>1</v>
      </c>
      <c r="AC2931" s="192">
        <f t="shared" si="641"/>
        <v>0</v>
      </c>
      <c r="AD2931" s="185"/>
    </row>
    <row r="2932" spans="1:30">
      <c r="A2932" s="184">
        <v>45428</v>
      </c>
      <c r="B2932" s="7" t="s">
        <v>81</v>
      </c>
      <c r="C2932" s="185">
        <v>2246</v>
      </c>
      <c r="D2932" s="185">
        <v>80</v>
      </c>
      <c r="E2932" s="185">
        <v>9</v>
      </c>
      <c r="F2932" s="185"/>
      <c r="G2932" s="185">
        <v>93</v>
      </c>
      <c r="H2932" s="185">
        <v>93</v>
      </c>
      <c r="I2932" s="185">
        <v>0</v>
      </c>
      <c r="J2932" s="185">
        <v>13</v>
      </c>
      <c r="K2932" s="185">
        <v>600</v>
      </c>
      <c r="L2932" s="185">
        <v>23.4</v>
      </c>
      <c r="M2932" s="186">
        <v>31.01</v>
      </c>
      <c r="N2932" s="187">
        <f>IF(Tabla2[[#This Row],[LECHE RETIRO DIA]]&lt;&gt;ISBLANK(Tabla2[[#This Row],[LECHE RETIRO DIA]]),SUM(Tabla2[[#This Row],[LECHE TANQUE DIA]:[LECHE RETIRO DIA]]),SUM(Tabla2[[#This Row],[LECHE TANQUE DIA]:[LECHE AUTOCONSUMO DIA]]))</f>
        <v>2335</v>
      </c>
      <c r="O2932" s="188">
        <f t="shared" si="632"/>
        <v>0.96188436830835122</v>
      </c>
      <c r="P2932" s="189">
        <f t="shared" si="633"/>
        <v>25.107526881720432</v>
      </c>
      <c r="Q2932" s="189">
        <f t="shared" si="634"/>
        <v>24.150537634408604</v>
      </c>
      <c r="R2932" s="189">
        <f t="shared" si="635"/>
        <v>6.1538461538461542</v>
      </c>
      <c r="S2932" s="189">
        <f t="shared" si="636"/>
        <v>3.8916666666666666</v>
      </c>
      <c r="T2932" s="189">
        <f t="shared" si="637"/>
        <v>6.4516129032258061</v>
      </c>
      <c r="U2932" s="189">
        <f t="shared" si="638"/>
        <v>99.786324786324798</v>
      </c>
      <c r="V2932" s="189">
        <f t="shared" si="639"/>
        <v>3.9743589743589745</v>
      </c>
      <c r="W2932" s="189">
        <f>IFERROR(H2932/M2932,Tabla2[[#This Row],[CARGA PRODUCCION (ANIMALES/HA)]])</f>
        <v>2.9990325701386649</v>
      </c>
      <c r="X2932" s="190">
        <f t="shared" si="642"/>
        <v>2024</v>
      </c>
      <c r="Y2932" s="190">
        <f t="shared" si="643"/>
        <v>5</v>
      </c>
      <c r="Z2932" s="190" t="e">
        <f t="shared" ca="1" si="644"/>
        <v>#NAME?</v>
      </c>
      <c r="AA2932" s="191">
        <f t="shared" si="645"/>
        <v>93</v>
      </c>
      <c r="AB2932" s="188">
        <f t="shared" si="640"/>
        <v>1</v>
      </c>
      <c r="AC2932" s="192">
        <f t="shared" si="641"/>
        <v>0</v>
      </c>
      <c r="AD2932" s="185"/>
    </row>
    <row r="2933" spans="1:30">
      <c r="A2933" s="184">
        <v>45428</v>
      </c>
      <c r="B2933" s="7" t="s">
        <v>83</v>
      </c>
      <c r="C2933" s="185">
        <v>2177</v>
      </c>
      <c r="D2933" s="185">
        <v>100</v>
      </c>
      <c r="E2933" s="185">
        <v>9</v>
      </c>
      <c r="F2933" s="185"/>
      <c r="G2933" s="185">
        <v>106</v>
      </c>
      <c r="H2933" s="185">
        <v>128</v>
      </c>
      <c r="I2933" s="185">
        <v>0</v>
      </c>
      <c r="J2933" s="185">
        <v>33</v>
      </c>
      <c r="K2933" s="185">
        <v>680</v>
      </c>
      <c r="L2933" s="185">
        <v>29.8</v>
      </c>
      <c r="M2933" s="186">
        <v>36.590000000000003</v>
      </c>
      <c r="N2933" s="187">
        <f>IF(Tabla2[[#This Row],[LECHE RETIRO DIA]]&lt;&gt;ISBLANK(Tabla2[[#This Row],[LECHE RETIRO DIA]]),SUM(Tabla2[[#This Row],[LECHE TANQUE DIA]:[LECHE RETIRO DIA]]),SUM(Tabla2[[#This Row],[LECHE TANQUE DIA]:[LECHE AUTOCONSUMO DIA]]))</f>
        <v>2286</v>
      </c>
      <c r="O2933" s="188">
        <f t="shared" si="632"/>
        <v>0.9523184601924759</v>
      </c>
      <c r="P2933" s="189">
        <f t="shared" si="633"/>
        <v>21.566037735849058</v>
      </c>
      <c r="Q2933" s="189">
        <f t="shared" si="634"/>
        <v>20.537735849056602</v>
      </c>
      <c r="R2933" s="189">
        <f t="shared" si="635"/>
        <v>3.0303030303030303</v>
      </c>
      <c r="S2933" s="189">
        <f t="shared" si="636"/>
        <v>3.361764705882353</v>
      </c>
      <c r="T2933" s="189">
        <f t="shared" si="637"/>
        <v>6.4150943396226419</v>
      </c>
      <c r="U2933" s="189">
        <f t="shared" si="638"/>
        <v>76.711409395973149</v>
      </c>
      <c r="V2933" s="189">
        <f t="shared" si="639"/>
        <v>3.5570469798657718</v>
      </c>
      <c r="W2933" s="189">
        <f>IFERROR(H2933/M2933,Tabla2[[#This Row],[CARGA PRODUCCION (ANIMALES/HA)]])</f>
        <v>3.4982235583492756</v>
      </c>
      <c r="X2933" s="190">
        <f t="shared" si="642"/>
        <v>2024</v>
      </c>
      <c r="Y2933" s="190">
        <f t="shared" si="643"/>
        <v>5</v>
      </c>
      <c r="Z2933" s="190" t="e">
        <f t="shared" ca="1" si="644"/>
        <v>#NAME?</v>
      </c>
      <c r="AA2933" s="191">
        <f t="shared" si="645"/>
        <v>128</v>
      </c>
      <c r="AB2933" s="188">
        <f t="shared" si="640"/>
        <v>0.828125</v>
      </c>
      <c r="AC2933" s="192">
        <f t="shared" si="641"/>
        <v>0.171875</v>
      </c>
      <c r="AD2933" s="185"/>
    </row>
    <row r="2934" spans="1:30">
      <c r="A2934" s="184">
        <v>45428</v>
      </c>
      <c r="B2934" s="7" t="s">
        <v>88</v>
      </c>
      <c r="C2934" s="185">
        <v>849</v>
      </c>
      <c r="D2934" s="185">
        <v>40</v>
      </c>
      <c r="E2934" s="185">
        <v>5</v>
      </c>
      <c r="F2934" s="185"/>
      <c r="G2934" s="185">
        <v>43</v>
      </c>
      <c r="H2934" s="185">
        <v>43</v>
      </c>
      <c r="I2934" s="185">
        <v>2</v>
      </c>
      <c r="J2934" s="185">
        <v>9</v>
      </c>
      <c r="K2934" s="185">
        <v>180</v>
      </c>
      <c r="L2934" s="185">
        <v>14</v>
      </c>
      <c r="M2934" s="186">
        <v>15</v>
      </c>
      <c r="N2934" s="187">
        <f>IF(Tabla2[[#This Row],[LECHE RETIRO DIA]]&lt;&gt;ISBLANK(Tabla2[[#This Row],[LECHE RETIRO DIA]]),SUM(Tabla2[[#This Row],[LECHE TANQUE DIA]:[LECHE RETIRO DIA]]),SUM(Tabla2[[#This Row],[LECHE TANQUE DIA]:[LECHE AUTOCONSUMO DIA]]))</f>
        <v>894</v>
      </c>
      <c r="O2934" s="188">
        <f t="shared" si="632"/>
        <v>0.94966442953020136</v>
      </c>
      <c r="P2934" s="189">
        <f t="shared" si="633"/>
        <v>20.790697674418606</v>
      </c>
      <c r="Q2934" s="189">
        <f t="shared" si="634"/>
        <v>19.744186046511629</v>
      </c>
      <c r="R2934" s="189">
        <f t="shared" si="635"/>
        <v>4.4444444444444446</v>
      </c>
      <c r="S2934" s="189">
        <f t="shared" si="636"/>
        <v>4.9666666666666668</v>
      </c>
      <c r="T2934" s="189">
        <f t="shared" si="637"/>
        <v>4.1860465116279073</v>
      </c>
      <c r="U2934" s="189">
        <f t="shared" si="638"/>
        <v>63.857142857142854</v>
      </c>
      <c r="V2934" s="189">
        <f t="shared" si="639"/>
        <v>3.0714285714285716</v>
      </c>
      <c r="W2934" s="189">
        <f>IFERROR(H2934/M2934,Tabla2[[#This Row],[CARGA PRODUCCION (ANIMALES/HA)]])</f>
        <v>2.8666666666666667</v>
      </c>
      <c r="X2934" s="190">
        <f t="shared" si="642"/>
        <v>2024</v>
      </c>
      <c r="Y2934" s="190">
        <f t="shared" si="643"/>
        <v>5</v>
      </c>
      <c r="Z2934" s="190" t="e">
        <f t="shared" ca="1" si="644"/>
        <v>#NAME?</v>
      </c>
      <c r="AA2934" s="191">
        <f t="shared" si="645"/>
        <v>43</v>
      </c>
      <c r="AB2934" s="188">
        <f t="shared" si="640"/>
        <v>1</v>
      </c>
      <c r="AC2934" s="192">
        <f t="shared" si="641"/>
        <v>0</v>
      </c>
      <c r="AD2934" s="185"/>
    </row>
    <row r="2935" spans="1:30">
      <c r="A2935" s="184">
        <v>45429</v>
      </c>
      <c r="B2935" s="7" t="s">
        <v>81</v>
      </c>
      <c r="C2935" s="185">
        <v>2175</v>
      </c>
      <c r="D2935" s="185">
        <v>80</v>
      </c>
      <c r="E2935" s="185">
        <v>9</v>
      </c>
      <c r="F2935" s="185"/>
      <c r="G2935" s="185">
        <v>90</v>
      </c>
      <c r="H2935" s="185">
        <v>90</v>
      </c>
      <c r="I2935" s="185">
        <v>0</v>
      </c>
      <c r="J2935" s="185">
        <v>3</v>
      </c>
      <c r="K2935" s="185">
        <v>600</v>
      </c>
      <c r="L2935" s="185">
        <v>23.4</v>
      </c>
      <c r="M2935" s="186">
        <v>31.01</v>
      </c>
      <c r="N2935" s="187">
        <f>IF(Tabla2[[#This Row],[LECHE RETIRO DIA]]&lt;&gt;ISBLANK(Tabla2[[#This Row],[LECHE RETIRO DIA]]),SUM(Tabla2[[#This Row],[LECHE TANQUE DIA]:[LECHE RETIRO DIA]]),SUM(Tabla2[[#This Row],[LECHE TANQUE DIA]:[LECHE AUTOCONSUMO DIA]]))</f>
        <v>2264</v>
      </c>
      <c r="O2935" s="188">
        <f t="shared" si="632"/>
        <v>0.96068904593639581</v>
      </c>
      <c r="P2935" s="189">
        <f t="shared" si="633"/>
        <v>25.155555555555555</v>
      </c>
      <c r="Q2935" s="189">
        <f t="shared" si="634"/>
        <v>24.166666666666668</v>
      </c>
      <c r="R2935" s="189">
        <f t="shared" si="635"/>
        <v>26.666666666666668</v>
      </c>
      <c r="S2935" s="189">
        <f t="shared" si="636"/>
        <v>3.7733333333333334</v>
      </c>
      <c r="T2935" s="189">
        <f t="shared" si="637"/>
        <v>6.666666666666667</v>
      </c>
      <c r="U2935" s="189">
        <f t="shared" si="638"/>
        <v>96.752136752136764</v>
      </c>
      <c r="V2935" s="189">
        <f t="shared" si="639"/>
        <v>3.8461538461538463</v>
      </c>
      <c r="W2935" s="189">
        <f>IFERROR(H2935/M2935,Tabla2[[#This Row],[CARGA PRODUCCION (ANIMALES/HA)]])</f>
        <v>2.9022895840051595</v>
      </c>
      <c r="X2935" s="190">
        <f t="shared" si="642"/>
        <v>2024</v>
      </c>
      <c r="Y2935" s="190">
        <f t="shared" si="643"/>
        <v>5</v>
      </c>
      <c r="Z2935" s="190" t="e">
        <f t="shared" ca="1" si="644"/>
        <v>#NAME?</v>
      </c>
      <c r="AA2935" s="191">
        <f t="shared" si="645"/>
        <v>90</v>
      </c>
      <c r="AB2935" s="188">
        <f t="shared" si="640"/>
        <v>1</v>
      </c>
      <c r="AC2935" s="192">
        <f t="shared" si="641"/>
        <v>0</v>
      </c>
      <c r="AD2935" s="185"/>
    </row>
    <row r="2936" spans="1:30">
      <c r="A2936" s="184">
        <v>45429</v>
      </c>
      <c r="B2936" s="7" t="s">
        <v>83</v>
      </c>
      <c r="C2936" s="185">
        <v>2131</v>
      </c>
      <c r="D2936" s="185">
        <v>100</v>
      </c>
      <c r="E2936" s="185">
        <v>9</v>
      </c>
      <c r="F2936" s="185"/>
      <c r="G2936" s="185">
        <v>106</v>
      </c>
      <c r="H2936" s="185">
        <v>128</v>
      </c>
      <c r="I2936" s="185">
        <v>0</v>
      </c>
      <c r="J2936" s="185">
        <v>16</v>
      </c>
      <c r="K2936" s="185">
        <v>680</v>
      </c>
      <c r="L2936" s="185">
        <v>29.8</v>
      </c>
      <c r="M2936" s="186">
        <v>36.590000000000003</v>
      </c>
      <c r="N2936" s="187">
        <f>IF(Tabla2[[#This Row],[LECHE RETIRO DIA]]&lt;&gt;ISBLANK(Tabla2[[#This Row],[LECHE RETIRO DIA]]),SUM(Tabla2[[#This Row],[LECHE TANQUE DIA]:[LECHE RETIRO DIA]]),SUM(Tabla2[[#This Row],[LECHE TANQUE DIA]:[LECHE AUTOCONSUMO DIA]]))</f>
        <v>2240</v>
      </c>
      <c r="O2936" s="188">
        <f t="shared" si="632"/>
        <v>0.95133928571428572</v>
      </c>
      <c r="P2936" s="189">
        <f t="shared" si="633"/>
        <v>21.132075471698112</v>
      </c>
      <c r="Q2936" s="189">
        <f t="shared" si="634"/>
        <v>20.10377358490566</v>
      </c>
      <c r="R2936" s="189">
        <f t="shared" si="635"/>
        <v>6.25</v>
      </c>
      <c r="S2936" s="189">
        <f t="shared" si="636"/>
        <v>3.2941176470588234</v>
      </c>
      <c r="T2936" s="189">
        <f t="shared" si="637"/>
        <v>6.4150943396226419</v>
      </c>
      <c r="U2936" s="189">
        <f t="shared" si="638"/>
        <v>75.167785234899327</v>
      </c>
      <c r="V2936" s="189">
        <f t="shared" si="639"/>
        <v>3.5570469798657718</v>
      </c>
      <c r="W2936" s="189">
        <f>IFERROR(H2936/M2936,Tabla2[[#This Row],[CARGA PRODUCCION (ANIMALES/HA)]])</f>
        <v>3.4982235583492756</v>
      </c>
      <c r="X2936" s="190">
        <f t="shared" si="642"/>
        <v>2024</v>
      </c>
      <c r="Y2936" s="190">
        <f t="shared" si="643"/>
        <v>5</v>
      </c>
      <c r="Z2936" s="190" t="e">
        <f t="shared" ca="1" si="644"/>
        <v>#NAME?</v>
      </c>
      <c r="AA2936" s="191">
        <f t="shared" si="645"/>
        <v>128</v>
      </c>
      <c r="AB2936" s="188">
        <f t="shared" si="640"/>
        <v>0.828125</v>
      </c>
      <c r="AC2936" s="192">
        <f t="shared" si="641"/>
        <v>0.171875</v>
      </c>
      <c r="AD2936" s="185"/>
    </row>
    <row r="2937" spans="1:30">
      <c r="A2937" s="184">
        <v>45429</v>
      </c>
      <c r="B2937" s="7" t="s">
        <v>88</v>
      </c>
      <c r="C2937" s="185">
        <v>843</v>
      </c>
      <c r="D2937" s="185">
        <v>40</v>
      </c>
      <c r="E2937" s="185">
        <v>5</v>
      </c>
      <c r="F2937" s="185"/>
      <c r="G2937" s="185">
        <v>43</v>
      </c>
      <c r="H2937" s="185">
        <v>43</v>
      </c>
      <c r="I2937" s="185">
        <v>2</v>
      </c>
      <c r="J2937" s="185">
        <v>7</v>
      </c>
      <c r="K2937" s="185">
        <v>180</v>
      </c>
      <c r="L2937" s="185">
        <v>14</v>
      </c>
      <c r="M2937" s="186">
        <v>15</v>
      </c>
      <c r="N2937" s="187">
        <f>IF(Tabla2[[#This Row],[LECHE RETIRO DIA]]&lt;&gt;ISBLANK(Tabla2[[#This Row],[LECHE RETIRO DIA]]),SUM(Tabla2[[#This Row],[LECHE TANQUE DIA]:[LECHE RETIRO DIA]]),SUM(Tabla2[[#This Row],[LECHE TANQUE DIA]:[LECHE AUTOCONSUMO DIA]]))</f>
        <v>888</v>
      </c>
      <c r="O2937" s="188">
        <f t="shared" si="632"/>
        <v>0.94932432432432434</v>
      </c>
      <c r="P2937" s="189">
        <f t="shared" si="633"/>
        <v>20.651162790697676</v>
      </c>
      <c r="Q2937" s="189">
        <f t="shared" si="634"/>
        <v>19.604651162790699</v>
      </c>
      <c r="R2937" s="189">
        <f t="shared" si="635"/>
        <v>5.7142857142857144</v>
      </c>
      <c r="S2937" s="189">
        <f t="shared" si="636"/>
        <v>4.9333333333333336</v>
      </c>
      <c r="T2937" s="189">
        <f t="shared" si="637"/>
        <v>4.1860465116279073</v>
      </c>
      <c r="U2937" s="189">
        <f t="shared" si="638"/>
        <v>63.428571428571431</v>
      </c>
      <c r="V2937" s="189">
        <f t="shared" si="639"/>
        <v>3.0714285714285716</v>
      </c>
      <c r="W2937" s="189">
        <f>IFERROR(H2937/M2937,Tabla2[[#This Row],[CARGA PRODUCCION (ANIMALES/HA)]])</f>
        <v>2.8666666666666667</v>
      </c>
      <c r="X2937" s="190">
        <f t="shared" si="642"/>
        <v>2024</v>
      </c>
      <c r="Y2937" s="190">
        <f t="shared" si="643"/>
        <v>5</v>
      </c>
      <c r="Z2937" s="190" t="e">
        <f t="shared" ca="1" si="644"/>
        <v>#NAME?</v>
      </c>
      <c r="AA2937" s="191">
        <f t="shared" si="645"/>
        <v>43</v>
      </c>
      <c r="AB2937" s="188">
        <f t="shared" si="640"/>
        <v>1</v>
      </c>
      <c r="AC2937" s="192">
        <f t="shared" si="641"/>
        <v>0</v>
      </c>
      <c r="AD2937" s="185"/>
    </row>
    <row r="2938" spans="1:30">
      <c r="A2938" s="266">
        <v>45430</v>
      </c>
      <c r="B2938" s="7" t="s">
        <v>81</v>
      </c>
      <c r="C2938" s="185">
        <v>2152</v>
      </c>
      <c r="D2938" s="185">
        <v>80</v>
      </c>
      <c r="E2938" s="185">
        <v>9</v>
      </c>
      <c r="F2938" s="185"/>
      <c r="G2938" s="185">
        <v>92</v>
      </c>
      <c r="H2938" s="185">
        <v>92</v>
      </c>
      <c r="I2938" s="185">
        <v>0</v>
      </c>
      <c r="J2938" s="185">
        <v>14</v>
      </c>
      <c r="K2938" s="185">
        <v>600</v>
      </c>
      <c r="L2938" s="185">
        <v>23.4</v>
      </c>
      <c r="M2938" s="186">
        <v>31.01</v>
      </c>
      <c r="N2938" s="187">
        <f>IF(Tabla2[[#This Row],[LECHE RETIRO DIA]]&lt;&gt;ISBLANK(Tabla2[[#This Row],[LECHE RETIRO DIA]]),SUM(Tabla2[[#This Row],[LECHE TANQUE DIA]:[LECHE RETIRO DIA]]),SUM(Tabla2[[#This Row],[LECHE TANQUE DIA]:[LECHE AUTOCONSUMO DIA]]))</f>
        <v>2241</v>
      </c>
      <c r="O2938" s="188">
        <f t="shared" si="632"/>
        <v>0.96028558679161091</v>
      </c>
      <c r="P2938" s="189">
        <f t="shared" si="633"/>
        <v>24.358695652173914</v>
      </c>
      <c r="Q2938" s="189">
        <f t="shared" si="634"/>
        <v>23.391304347826086</v>
      </c>
      <c r="R2938" s="189">
        <f t="shared" si="635"/>
        <v>5.7142857142857144</v>
      </c>
      <c r="S2938" s="189">
        <f t="shared" si="636"/>
        <v>3.7349999999999999</v>
      </c>
      <c r="T2938" s="189">
        <f t="shared" si="637"/>
        <v>6.5217391304347823</v>
      </c>
      <c r="U2938" s="189">
        <f t="shared" si="638"/>
        <v>95.769230769230774</v>
      </c>
      <c r="V2938" s="189">
        <f t="shared" si="639"/>
        <v>3.9316239316239319</v>
      </c>
      <c r="W2938" s="189">
        <f>IFERROR(H2938/M2938,Tabla2[[#This Row],[CARGA PRODUCCION (ANIMALES/HA)]])</f>
        <v>2.9667849080941631</v>
      </c>
      <c r="X2938" s="190">
        <f>YEAR(A2939)</f>
        <v>2024</v>
      </c>
      <c r="Y2938" s="190">
        <f>MONTH(A2939)</f>
        <v>5</v>
      </c>
      <c r="Z2938" s="190" t="e">
        <f ca="1">_xlfn.ISOWEEKNUM(A2939)</f>
        <v>#NAME?</v>
      </c>
      <c r="AA2938" s="191">
        <f t="shared" si="645"/>
        <v>92</v>
      </c>
      <c r="AB2938" s="188">
        <f t="shared" si="640"/>
        <v>1</v>
      </c>
      <c r="AC2938" s="192">
        <f t="shared" si="641"/>
        <v>0</v>
      </c>
      <c r="AD2938" s="185"/>
    </row>
    <row r="2939" spans="1:30">
      <c r="A2939" s="266">
        <v>45430</v>
      </c>
      <c r="B2939" s="7" t="s">
        <v>83</v>
      </c>
      <c r="C2939" s="185">
        <v>2043</v>
      </c>
      <c r="D2939" s="185">
        <v>100</v>
      </c>
      <c r="E2939" s="185">
        <v>9</v>
      </c>
      <c r="F2939" s="185"/>
      <c r="G2939" s="185">
        <v>108</v>
      </c>
      <c r="H2939" s="185">
        <v>128</v>
      </c>
      <c r="I2939" s="185">
        <v>0</v>
      </c>
      <c r="J2939" s="185">
        <v>17</v>
      </c>
      <c r="K2939" s="185">
        <v>680</v>
      </c>
      <c r="L2939" s="185">
        <v>29.8</v>
      </c>
      <c r="M2939" s="186">
        <v>36.590000000000003</v>
      </c>
      <c r="N2939" s="187">
        <f>IF(Tabla2[[#This Row],[LECHE RETIRO DIA]]&lt;&gt;ISBLANK(Tabla2[[#This Row],[LECHE RETIRO DIA]]),SUM(Tabla2[[#This Row],[LECHE TANQUE DIA]:[LECHE RETIRO DIA]]),SUM(Tabla2[[#This Row],[LECHE TANQUE DIA]:[LECHE AUTOCONSUMO DIA]]))</f>
        <v>2152</v>
      </c>
      <c r="O2939" s="188">
        <f t="shared" si="632"/>
        <v>0.94934944237918217</v>
      </c>
      <c r="P2939" s="189">
        <f t="shared" si="633"/>
        <v>19.925925925925927</v>
      </c>
      <c r="Q2939" s="189">
        <f t="shared" si="634"/>
        <v>18.916666666666668</v>
      </c>
      <c r="R2939" s="189">
        <f t="shared" si="635"/>
        <v>5.882352941176471</v>
      </c>
      <c r="S2939" s="189">
        <f t="shared" si="636"/>
        <v>3.164705882352941</v>
      </c>
      <c r="T2939" s="189">
        <f t="shared" si="637"/>
        <v>6.2962962962962967</v>
      </c>
      <c r="U2939" s="189">
        <f t="shared" si="638"/>
        <v>72.214765100671144</v>
      </c>
      <c r="V2939" s="189">
        <f t="shared" si="639"/>
        <v>3.6241610738255035</v>
      </c>
      <c r="W2939" s="189">
        <f>IFERROR(H2939/M2939,Tabla2[[#This Row],[CARGA PRODUCCION (ANIMALES/HA)]])</f>
        <v>3.4982235583492756</v>
      </c>
      <c r="X2939" s="190">
        <f>YEAR(A2940)</f>
        <v>2024</v>
      </c>
      <c r="Y2939" s="190">
        <f>MONTH(A2940)</f>
        <v>5</v>
      </c>
      <c r="Z2939" s="190" t="e">
        <f ca="1">_xlfn.ISOWEEKNUM(A2940)</f>
        <v>#NAME?</v>
      </c>
      <c r="AA2939" s="191">
        <f t="shared" si="645"/>
        <v>128</v>
      </c>
      <c r="AB2939" s="188">
        <f t="shared" si="640"/>
        <v>0.84375</v>
      </c>
      <c r="AC2939" s="192">
        <f t="shared" si="641"/>
        <v>0.15625</v>
      </c>
      <c r="AD2939" s="185"/>
    </row>
    <row r="2940" spans="1:30">
      <c r="A2940" s="184">
        <v>45430</v>
      </c>
      <c r="B2940" s="7" t="s">
        <v>88</v>
      </c>
      <c r="C2940" s="185">
        <v>786</v>
      </c>
      <c r="D2940" s="185">
        <v>40</v>
      </c>
      <c r="E2940" s="185">
        <v>5</v>
      </c>
      <c r="F2940" s="185"/>
      <c r="G2940" s="185">
        <v>43</v>
      </c>
      <c r="H2940" s="185">
        <v>43</v>
      </c>
      <c r="I2940" s="185">
        <v>0</v>
      </c>
      <c r="J2940" s="185">
        <v>7</v>
      </c>
      <c r="K2940" s="185">
        <v>180</v>
      </c>
      <c r="L2940" s="185">
        <v>14</v>
      </c>
      <c r="M2940" s="186">
        <v>15</v>
      </c>
      <c r="N2940" s="187">
        <f>IF(Tabla2[[#This Row],[LECHE RETIRO DIA]]&lt;&gt;ISBLANK(Tabla2[[#This Row],[LECHE RETIRO DIA]]),SUM(Tabla2[[#This Row],[LECHE TANQUE DIA]:[LECHE RETIRO DIA]]),SUM(Tabla2[[#This Row],[LECHE TANQUE DIA]:[LECHE AUTOCONSUMO DIA]]))</f>
        <v>831</v>
      </c>
      <c r="O2940" s="188">
        <f t="shared" si="632"/>
        <v>0.94584837545126355</v>
      </c>
      <c r="P2940" s="189">
        <f t="shared" si="633"/>
        <v>19.325581395348838</v>
      </c>
      <c r="Q2940" s="189">
        <f t="shared" si="634"/>
        <v>18.279069767441861</v>
      </c>
      <c r="R2940" s="189">
        <f t="shared" si="635"/>
        <v>5.7142857142857144</v>
      </c>
      <c r="S2940" s="189">
        <f t="shared" si="636"/>
        <v>4.6166666666666663</v>
      </c>
      <c r="T2940" s="189">
        <f t="shared" si="637"/>
        <v>4.1860465116279073</v>
      </c>
      <c r="U2940" s="189">
        <f t="shared" si="638"/>
        <v>59.357142857142854</v>
      </c>
      <c r="V2940" s="189">
        <f t="shared" si="639"/>
        <v>3.0714285714285716</v>
      </c>
      <c r="W2940" s="189">
        <f>IFERROR(H2940/M2940,Tabla2[[#This Row],[CARGA PRODUCCION (ANIMALES/HA)]])</f>
        <v>2.8666666666666667</v>
      </c>
      <c r="X2940" s="190" t="e">
        <f>YEAR(#REF!)</f>
        <v>#REF!</v>
      </c>
      <c r="Y2940" s="190" t="e">
        <f>MONTH(#REF!)</f>
        <v>#REF!</v>
      </c>
      <c r="Z2940" s="190" t="e">
        <f>_xlfn.ISOWEEKNUM(#REF!)</f>
        <v>#REF!</v>
      </c>
      <c r="AA2940" s="191">
        <f t="shared" si="645"/>
        <v>43</v>
      </c>
      <c r="AB2940" s="188">
        <f t="shared" si="640"/>
        <v>1</v>
      </c>
      <c r="AC2940" s="192">
        <f t="shared" si="641"/>
        <v>0</v>
      </c>
      <c r="AD2940" s="185"/>
    </row>
    <row r="2941" spans="1:30">
      <c r="A2941" s="184">
        <v>45431</v>
      </c>
      <c r="B2941" s="7" t="s">
        <v>81</v>
      </c>
      <c r="C2941" s="185">
        <v>2246</v>
      </c>
      <c r="D2941" s="185">
        <v>80</v>
      </c>
      <c r="E2941" s="185">
        <v>9</v>
      </c>
      <c r="F2941" s="185"/>
      <c r="G2941" s="185">
        <v>92</v>
      </c>
      <c r="H2941" s="185">
        <v>92</v>
      </c>
      <c r="I2941" s="185">
        <v>0</v>
      </c>
      <c r="J2941" s="185">
        <v>14</v>
      </c>
      <c r="K2941" s="185">
        <v>600</v>
      </c>
      <c r="L2941" s="185">
        <v>23.4</v>
      </c>
      <c r="M2941" s="186">
        <v>31.01</v>
      </c>
      <c r="N2941" s="187">
        <f>IF(Tabla2[[#This Row],[LECHE RETIRO DIA]]&lt;&gt;ISBLANK(Tabla2[[#This Row],[LECHE RETIRO DIA]]),SUM(Tabla2[[#This Row],[LECHE TANQUE DIA]:[LECHE RETIRO DIA]]),SUM(Tabla2[[#This Row],[LECHE TANQUE DIA]:[LECHE AUTOCONSUMO DIA]]))</f>
        <v>2335</v>
      </c>
      <c r="O2941" s="188">
        <f t="shared" si="632"/>
        <v>0.96188436830835122</v>
      </c>
      <c r="P2941" s="189">
        <f t="shared" si="633"/>
        <v>25.380434782608695</v>
      </c>
      <c r="Q2941" s="189">
        <f t="shared" si="634"/>
        <v>24.413043478260871</v>
      </c>
      <c r="R2941" s="189">
        <f t="shared" si="635"/>
        <v>5.7142857142857144</v>
      </c>
      <c r="S2941" s="189">
        <f t="shared" si="636"/>
        <v>3.8916666666666666</v>
      </c>
      <c r="T2941" s="189">
        <f t="shared" si="637"/>
        <v>6.5217391304347823</v>
      </c>
      <c r="U2941" s="189">
        <f t="shared" si="638"/>
        <v>99.786324786324798</v>
      </c>
      <c r="V2941" s="189">
        <f t="shared" si="639"/>
        <v>3.9316239316239319</v>
      </c>
      <c r="W2941" s="189">
        <f>IFERROR(H2941/M2941,Tabla2[[#This Row],[CARGA PRODUCCION (ANIMALES/HA)]])</f>
        <v>2.9667849080941631</v>
      </c>
      <c r="X2941" s="190">
        <f t="shared" ref="X2941:X3004" si="646">YEAR(A2941)</f>
        <v>2024</v>
      </c>
      <c r="Y2941" s="190">
        <f t="shared" ref="Y2941:Y3004" si="647">MONTH(A2941)</f>
        <v>5</v>
      </c>
      <c r="Z2941" s="190" t="e">
        <f t="shared" ref="Z2941:Z3004" ca="1" si="648">_xlfn.ISOWEEKNUM(A2941)</f>
        <v>#NAME?</v>
      </c>
      <c r="AA2941" s="191">
        <f t="shared" si="645"/>
        <v>92</v>
      </c>
      <c r="AB2941" s="188">
        <f t="shared" si="640"/>
        <v>1</v>
      </c>
      <c r="AC2941" s="192">
        <f t="shared" si="641"/>
        <v>0</v>
      </c>
      <c r="AD2941" s="185"/>
    </row>
    <row r="2942" spans="1:30">
      <c r="A2942" s="184">
        <v>45431</v>
      </c>
      <c r="B2942" s="7" t="s">
        <v>83</v>
      </c>
      <c r="C2942" s="185">
        <v>2150</v>
      </c>
      <c r="D2942" s="185">
        <v>100</v>
      </c>
      <c r="E2942" s="185">
        <v>9</v>
      </c>
      <c r="F2942" s="185"/>
      <c r="G2942" s="185">
        <v>109</v>
      </c>
      <c r="H2942" s="185">
        <v>128</v>
      </c>
      <c r="I2942" s="185">
        <v>0</v>
      </c>
      <c r="J2942" s="185">
        <v>17</v>
      </c>
      <c r="K2942" s="185">
        <v>680</v>
      </c>
      <c r="L2942" s="185">
        <v>29.8</v>
      </c>
      <c r="M2942" s="186">
        <v>36.590000000000003</v>
      </c>
      <c r="N2942" s="187">
        <f>IF(Tabla2[[#This Row],[LECHE RETIRO DIA]]&lt;&gt;ISBLANK(Tabla2[[#This Row],[LECHE RETIRO DIA]]),SUM(Tabla2[[#This Row],[LECHE TANQUE DIA]:[LECHE RETIRO DIA]]),SUM(Tabla2[[#This Row],[LECHE TANQUE DIA]:[LECHE AUTOCONSUMO DIA]]))</f>
        <v>2259</v>
      </c>
      <c r="O2942" s="188">
        <f t="shared" si="632"/>
        <v>0.95174856131031427</v>
      </c>
      <c r="P2942" s="189">
        <f t="shared" si="633"/>
        <v>20.724770642201836</v>
      </c>
      <c r="Q2942" s="189">
        <f t="shared" si="634"/>
        <v>19.724770642201836</v>
      </c>
      <c r="R2942" s="189">
        <f t="shared" si="635"/>
        <v>5.882352941176471</v>
      </c>
      <c r="S2942" s="189">
        <f t="shared" si="636"/>
        <v>3.322058823529412</v>
      </c>
      <c r="T2942" s="189">
        <f t="shared" si="637"/>
        <v>6.238532110091743</v>
      </c>
      <c r="U2942" s="189">
        <f t="shared" si="638"/>
        <v>75.805369127516784</v>
      </c>
      <c r="V2942" s="189">
        <f t="shared" si="639"/>
        <v>3.6577181208053688</v>
      </c>
      <c r="W2942" s="189">
        <f>IFERROR(H2942/M2942,Tabla2[[#This Row],[CARGA PRODUCCION (ANIMALES/HA)]])</f>
        <v>3.4982235583492756</v>
      </c>
      <c r="X2942" s="190">
        <f t="shared" si="646"/>
        <v>2024</v>
      </c>
      <c r="Y2942" s="190">
        <f t="shared" si="647"/>
        <v>5</v>
      </c>
      <c r="Z2942" s="190" t="e">
        <f t="shared" ca="1" si="648"/>
        <v>#NAME?</v>
      </c>
      <c r="AA2942" s="191">
        <f t="shared" si="645"/>
        <v>128</v>
      </c>
      <c r="AB2942" s="188">
        <f t="shared" si="640"/>
        <v>0.8515625</v>
      </c>
      <c r="AC2942" s="192">
        <f t="shared" si="641"/>
        <v>0.1484375</v>
      </c>
      <c r="AD2942" s="185"/>
    </row>
    <row r="2943" spans="1:30">
      <c r="A2943" s="184">
        <v>45431</v>
      </c>
      <c r="B2943" s="7" t="s">
        <v>88</v>
      </c>
      <c r="C2943" s="185">
        <v>891</v>
      </c>
      <c r="D2943" s="185">
        <v>40</v>
      </c>
      <c r="E2943" s="185">
        <v>5</v>
      </c>
      <c r="F2943" s="185"/>
      <c r="G2943" s="185">
        <v>43</v>
      </c>
      <c r="H2943" s="185">
        <v>43</v>
      </c>
      <c r="I2943" s="185">
        <v>2</v>
      </c>
      <c r="J2943" s="185">
        <v>7</v>
      </c>
      <c r="K2943" s="185">
        <v>240</v>
      </c>
      <c r="L2943" s="185">
        <v>14</v>
      </c>
      <c r="M2943" s="186">
        <v>15</v>
      </c>
      <c r="N2943" s="187">
        <f>IF(Tabla2[[#This Row],[LECHE RETIRO DIA]]&lt;&gt;ISBLANK(Tabla2[[#This Row],[LECHE RETIRO DIA]]),SUM(Tabla2[[#This Row],[LECHE TANQUE DIA]:[LECHE RETIRO DIA]]),SUM(Tabla2[[#This Row],[LECHE TANQUE DIA]:[LECHE AUTOCONSUMO DIA]]))</f>
        <v>936</v>
      </c>
      <c r="O2943" s="188">
        <f t="shared" si="632"/>
        <v>0.95192307692307687</v>
      </c>
      <c r="P2943" s="189">
        <f t="shared" si="633"/>
        <v>21.767441860465116</v>
      </c>
      <c r="Q2943" s="189">
        <f t="shared" si="634"/>
        <v>20.720930232558139</v>
      </c>
      <c r="R2943" s="189">
        <f t="shared" si="635"/>
        <v>5.7142857142857144</v>
      </c>
      <c r="S2943" s="189">
        <f t="shared" si="636"/>
        <v>3.9</v>
      </c>
      <c r="T2943" s="189">
        <f t="shared" si="637"/>
        <v>5.5813953488372094</v>
      </c>
      <c r="U2943" s="189">
        <f t="shared" si="638"/>
        <v>66.857142857142861</v>
      </c>
      <c r="V2943" s="189">
        <f t="shared" si="639"/>
        <v>3.0714285714285716</v>
      </c>
      <c r="W2943" s="189">
        <f>IFERROR(H2943/M2943,Tabla2[[#This Row],[CARGA PRODUCCION (ANIMALES/HA)]])</f>
        <v>2.8666666666666667</v>
      </c>
      <c r="X2943" s="190">
        <f t="shared" si="646"/>
        <v>2024</v>
      </c>
      <c r="Y2943" s="190">
        <f t="shared" si="647"/>
        <v>5</v>
      </c>
      <c r="Z2943" s="190" t="e">
        <f t="shared" ca="1" si="648"/>
        <v>#NAME?</v>
      </c>
      <c r="AA2943" s="191">
        <f t="shared" si="645"/>
        <v>43</v>
      </c>
      <c r="AB2943" s="188">
        <f t="shared" si="640"/>
        <v>1</v>
      </c>
      <c r="AC2943" s="192">
        <f t="shared" si="641"/>
        <v>0</v>
      </c>
      <c r="AD2943" s="185"/>
    </row>
    <row r="2944" spans="1:30">
      <c r="A2944" s="184">
        <v>45432</v>
      </c>
      <c r="B2944" s="7" t="s">
        <v>81</v>
      </c>
      <c r="C2944" s="185">
        <v>2208</v>
      </c>
      <c r="D2944" s="185">
        <v>80</v>
      </c>
      <c r="E2944" s="185">
        <v>9</v>
      </c>
      <c r="F2944" s="185"/>
      <c r="G2944" s="185">
        <v>92</v>
      </c>
      <c r="H2944" s="185">
        <v>92</v>
      </c>
      <c r="I2944" s="185">
        <v>0</v>
      </c>
      <c r="J2944" s="185">
        <v>14</v>
      </c>
      <c r="K2944" s="185">
        <v>600</v>
      </c>
      <c r="L2944" s="185">
        <v>23.4</v>
      </c>
      <c r="M2944" s="186">
        <v>31.01</v>
      </c>
      <c r="N2944" s="187">
        <f>IF(Tabla2[[#This Row],[LECHE RETIRO DIA]]&lt;&gt;ISBLANK(Tabla2[[#This Row],[LECHE RETIRO DIA]]),SUM(Tabla2[[#This Row],[LECHE TANQUE DIA]:[LECHE RETIRO DIA]]),SUM(Tabla2[[#This Row],[LECHE TANQUE DIA]:[LECHE AUTOCONSUMO DIA]]))</f>
        <v>2297</v>
      </c>
      <c r="O2944" s="188">
        <f t="shared" si="632"/>
        <v>0.96125380931649973</v>
      </c>
      <c r="P2944" s="189">
        <f t="shared" si="633"/>
        <v>24.967391304347824</v>
      </c>
      <c r="Q2944" s="189">
        <f t="shared" si="634"/>
        <v>24</v>
      </c>
      <c r="R2944" s="189">
        <f t="shared" si="635"/>
        <v>5.7142857142857144</v>
      </c>
      <c r="S2944" s="189">
        <f t="shared" si="636"/>
        <v>3.8283333333333331</v>
      </c>
      <c r="T2944" s="189">
        <f t="shared" si="637"/>
        <v>6.5217391304347823</v>
      </c>
      <c r="U2944" s="189">
        <f t="shared" si="638"/>
        <v>98.162393162393172</v>
      </c>
      <c r="V2944" s="189">
        <f t="shared" si="639"/>
        <v>3.9316239316239319</v>
      </c>
      <c r="W2944" s="189">
        <f>IFERROR(H2944/M2944,Tabla2[[#This Row],[CARGA PRODUCCION (ANIMALES/HA)]])</f>
        <v>2.9667849080941631</v>
      </c>
      <c r="X2944" s="190">
        <f t="shared" si="646"/>
        <v>2024</v>
      </c>
      <c r="Y2944" s="190">
        <f t="shared" si="647"/>
        <v>5</v>
      </c>
      <c r="Z2944" s="190" t="e">
        <f t="shared" ca="1" si="648"/>
        <v>#NAME?</v>
      </c>
      <c r="AA2944" s="191">
        <f t="shared" si="645"/>
        <v>92</v>
      </c>
      <c r="AB2944" s="188">
        <f t="shared" si="640"/>
        <v>1</v>
      </c>
      <c r="AC2944" s="192">
        <f t="shared" si="641"/>
        <v>0</v>
      </c>
      <c r="AD2944" s="185"/>
    </row>
    <row r="2945" spans="1:30">
      <c r="A2945" s="184">
        <v>45432</v>
      </c>
      <c r="B2945" s="7" t="s">
        <v>83</v>
      </c>
      <c r="C2945" s="185">
        <v>2067</v>
      </c>
      <c r="D2945" s="185">
        <v>100</v>
      </c>
      <c r="E2945" s="185">
        <v>9</v>
      </c>
      <c r="F2945" s="185"/>
      <c r="G2945" s="185">
        <v>109</v>
      </c>
      <c r="H2945" s="185">
        <v>128</v>
      </c>
      <c r="I2945" s="185">
        <v>0</v>
      </c>
      <c r="J2945" s="185">
        <v>17</v>
      </c>
      <c r="K2945" s="185">
        <v>680</v>
      </c>
      <c r="L2945" s="185">
        <v>29.8</v>
      </c>
      <c r="M2945" s="186">
        <v>36.590000000000003</v>
      </c>
      <c r="N2945" s="187">
        <f>IF(Tabla2[[#This Row],[LECHE RETIRO DIA]]&lt;&gt;ISBLANK(Tabla2[[#This Row],[LECHE RETIRO DIA]]),SUM(Tabla2[[#This Row],[LECHE TANQUE DIA]:[LECHE RETIRO DIA]]),SUM(Tabla2[[#This Row],[LECHE TANQUE DIA]:[LECHE AUTOCONSUMO DIA]]))</f>
        <v>2176</v>
      </c>
      <c r="O2945" s="188">
        <f t="shared" si="632"/>
        <v>0.94990808823529416</v>
      </c>
      <c r="P2945" s="189">
        <f t="shared" si="633"/>
        <v>19.963302752293579</v>
      </c>
      <c r="Q2945" s="189">
        <f t="shared" si="634"/>
        <v>18.963302752293579</v>
      </c>
      <c r="R2945" s="189">
        <f t="shared" si="635"/>
        <v>5.882352941176471</v>
      </c>
      <c r="S2945" s="189">
        <f t="shared" si="636"/>
        <v>3.2</v>
      </c>
      <c r="T2945" s="189">
        <f t="shared" si="637"/>
        <v>6.238532110091743</v>
      </c>
      <c r="U2945" s="189">
        <f t="shared" si="638"/>
        <v>73.020134228187914</v>
      </c>
      <c r="V2945" s="189">
        <f t="shared" si="639"/>
        <v>3.6577181208053688</v>
      </c>
      <c r="W2945" s="189">
        <f>IFERROR(H2945/M2945,Tabla2[[#This Row],[CARGA PRODUCCION (ANIMALES/HA)]])</f>
        <v>3.4982235583492756</v>
      </c>
      <c r="X2945" s="190">
        <f t="shared" si="646"/>
        <v>2024</v>
      </c>
      <c r="Y2945" s="190">
        <f t="shared" si="647"/>
        <v>5</v>
      </c>
      <c r="Z2945" s="190" t="e">
        <f t="shared" ca="1" si="648"/>
        <v>#NAME?</v>
      </c>
      <c r="AA2945" s="191">
        <f t="shared" si="645"/>
        <v>128</v>
      </c>
      <c r="AB2945" s="188">
        <f t="shared" si="640"/>
        <v>0.8515625</v>
      </c>
      <c r="AC2945" s="192">
        <f t="shared" si="641"/>
        <v>0.1484375</v>
      </c>
      <c r="AD2945" s="185"/>
    </row>
    <row r="2946" spans="1:30">
      <c r="A2946" s="184">
        <v>45432</v>
      </c>
      <c r="B2946" s="7" t="s">
        <v>88</v>
      </c>
      <c r="C2946" s="185">
        <v>782</v>
      </c>
      <c r="D2946" s="185">
        <v>40</v>
      </c>
      <c r="E2946" s="185">
        <v>5</v>
      </c>
      <c r="F2946" s="185"/>
      <c r="G2946" s="185">
        <v>43</v>
      </c>
      <c r="H2946" s="185">
        <v>43</v>
      </c>
      <c r="I2946" s="185">
        <v>2</v>
      </c>
      <c r="J2946" s="185">
        <v>7</v>
      </c>
      <c r="K2946" s="185">
        <v>240</v>
      </c>
      <c r="L2946" s="185">
        <v>14</v>
      </c>
      <c r="M2946" s="186">
        <v>15</v>
      </c>
      <c r="N2946" s="187">
        <f>IF(Tabla2[[#This Row],[LECHE RETIRO DIA]]&lt;&gt;ISBLANK(Tabla2[[#This Row],[LECHE RETIRO DIA]]),SUM(Tabla2[[#This Row],[LECHE TANQUE DIA]:[LECHE RETIRO DIA]]),SUM(Tabla2[[#This Row],[LECHE TANQUE DIA]:[LECHE AUTOCONSUMO DIA]]))</f>
        <v>827</v>
      </c>
      <c r="O2946" s="188">
        <f t="shared" si="632"/>
        <v>0.94558645707376054</v>
      </c>
      <c r="P2946" s="189">
        <f t="shared" si="633"/>
        <v>19.232558139534884</v>
      </c>
      <c r="Q2946" s="189">
        <f t="shared" si="634"/>
        <v>18.186046511627907</v>
      </c>
      <c r="R2946" s="189">
        <f t="shared" si="635"/>
        <v>5.7142857142857144</v>
      </c>
      <c r="S2946" s="189">
        <f t="shared" si="636"/>
        <v>3.4458333333333333</v>
      </c>
      <c r="T2946" s="189">
        <f t="shared" si="637"/>
        <v>5.5813953488372094</v>
      </c>
      <c r="U2946" s="189">
        <f t="shared" si="638"/>
        <v>59.071428571428569</v>
      </c>
      <c r="V2946" s="189">
        <f t="shared" si="639"/>
        <v>3.0714285714285716</v>
      </c>
      <c r="W2946" s="189">
        <f>IFERROR(H2946/M2946,Tabla2[[#This Row],[CARGA PRODUCCION (ANIMALES/HA)]])</f>
        <v>2.8666666666666667</v>
      </c>
      <c r="X2946" s="190">
        <f t="shared" si="646"/>
        <v>2024</v>
      </c>
      <c r="Y2946" s="190">
        <f t="shared" si="647"/>
        <v>5</v>
      </c>
      <c r="Z2946" s="190" t="e">
        <f t="shared" ca="1" si="648"/>
        <v>#NAME?</v>
      </c>
      <c r="AA2946" s="191">
        <f t="shared" si="645"/>
        <v>43</v>
      </c>
      <c r="AB2946" s="188">
        <f t="shared" si="640"/>
        <v>1</v>
      </c>
      <c r="AC2946" s="192">
        <f t="shared" si="641"/>
        <v>0</v>
      </c>
      <c r="AD2946" s="185"/>
    </row>
    <row r="2947" spans="1:30">
      <c r="A2947" s="184">
        <v>45433</v>
      </c>
      <c r="B2947" s="7" t="s">
        <v>81</v>
      </c>
      <c r="C2947" s="185">
        <v>2208</v>
      </c>
      <c r="D2947" s="185">
        <v>80</v>
      </c>
      <c r="E2947" s="185">
        <v>9</v>
      </c>
      <c r="F2947" s="185"/>
      <c r="G2947" s="185">
        <v>92</v>
      </c>
      <c r="H2947" s="185">
        <v>92</v>
      </c>
      <c r="I2947" s="185">
        <v>0</v>
      </c>
      <c r="J2947" s="185">
        <v>14</v>
      </c>
      <c r="K2947" s="185">
        <v>600</v>
      </c>
      <c r="L2947" s="185">
        <v>23.4</v>
      </c>
      <c r="M2947" s="186">
        <v>31.01</v>
      </c>
      <c r="N2947" s="187">
        <f>IF(Tabla2[[#This Row],[LECHE RETIRO DIA]]&lt;&gt;ISBLANK(Tabla2[[#This Row],[LECHE RETIRO DIA]]),SUM(Tabla2[[#This Row],[LECHE TANQUE DIA]:[LECHE RETIRO DIA]]),SUM(Tabla2[[#This Row],[LECHE TANQUE DIA]:[LECHE AUTOCONSUMO DIA]]))</f>
        <v>2297</v>
      </c>
      <c r="O2947" s="188">
        <f t="shared" si="632"/>
        <v>0.96125380931649973</v>
      </c>
      <c r="P2947" s="189">
        <f t="shared" si="633"/>
        <v>24.967391304347824</v>
      </c>
      <c r="Q2947" s="189">
        <f t="shared" si="634"/>
        <v>24</v>
      </c>
      <c r="R2947" s="189">
        <f t="shared" si="635"/>
        <v>5.7142857142857144</v>
      </c>
      <c r="S2947" s="189">
        <f t="shared" si="636"/>
        <v>3.8283333333333331</v>
      </c>
      <c r="T2947" s="189">
        <f t="shared" si="637"/>
        <v>6.5217391304347823</v>
      </c>
      <c r="U2947" s="189">
        <f t="shared" si="638"/>
        <v>98.162393162393172</v>
      </c>
      <c r="V2947" s="189">
        <f t="shared" si="639"/>
        <v>3.9316239316239319</v>
      </c>
      <c r="W2947" s="189">
        <f>IFERROR(H2947/M2947,Tabla2[[#This Row],[CARGA PRODUCCION (ANIMALES/HA)]])</f>
        <v>2.9667849080941631</v>
      </c>
      <c r="X2947" s="190">
        <f t="shared" si="646"/>
        <v>2024</v>
      </c>
      <c r="Y2947" s="190">
        <f t="shared" si="647"/>
        <v>5</v>
      </c>
      <c r="Z2947" s="190" t="e">
        <f t="shared" ca="1" si="648"/>
        <v>#NAME?</v>
      </c>
      <c r="AA2947" s="191">
        <f t="shared" si="645"/>
        <v>92</v>
      </c>
      <c r="AB2947" s="188">
        <f t="shared" si="640"/>
        <v>1</v>
      </c>
      <c r="AC2947" s="192">
        <f t="shared" si="641"/>
        <v>0</v>
      </c>
      <c r="AD2947" s="185"/>
    </row>
    <row r="2948" spans="1:30">
      <c r="A2948" s="184">
        <v>45433</v>
      </c>
      <c r="B2948" s="7" t="s">
        <v>83</v>
      </c>
      <c r="C2948" s="185">
        <v>2214</v>
      </c>
      <c r="D2948" s="185">
        <v>100</v>
      </c>
      <c r="E2948" s="185">
        <v>9</v>
      </c>
      <c r="F2948" s="185"/>
      <c r="G2948" s="185">
        <v>109</v>
      </c>
      <c r="H2948" s="185">
        <v>128</v>
      </c>
      <c r="I2948" s="185">
        <v>0</v>
      </c>
      <c r="J2948" s="185">
        <v>17</v>
      </c>
      <c r="K2948" s="185">
        <v>680</v>
      </c>
      <c r="L2948" s="185">
        <v>29.8</v>
      </c>
      <c r="M2948" s="186">
        <v>36.590000000000003</v>
      </c>
      <c r="N2948" s="187">
        <f>IF(Tabla2[[#This Row],[LECHE RETIRO DIA]]&lt;&gt;ISBLANK(Tabla2[[#This Row],[LECHE RETIRO DIA]]),SUM(Tabla2[[#This Row],[LECHE TANQUE DIA]:[LECHE RETIRO DIA]]),SUM(Tabla2[[#This Row],[LECHE TANQUE DIA]:[LECHE AUTOCONSUMO DIA]]))</f>
        <v>2323</v>
      </c>
      <c r="O2948" s="188">
        <f t="shared" si="632"/>
        <v>0.95307791648730089</v>
      </c>
      <c r="P2948" s="189">
        <f t="shared" si="633"/>
        <v>21.311926605504588</v>
      </c>
      <c r="Q2948" s="189">
        <f t="shared" si="634"/>
        <v>20.311926605504588</v>
      </c>
      <c r="R2948" s="189">
        <f t="shared" si="635"/>
        <v>5.882352941176471</v>
      </c>
      <c r="S2948" s="189">
        <f t="shared" si="636"/>
        <v>3.4161764705882351</v>
      </c>
      <c r="T2948" s="189">
        <f t="shared" si="637"/>
        <v>6.238532110091743</v>
      </c>
      <c r="U2948" s="189">
        <f t="shared" si="638"/>
        <v>77.953020134228183</v>
      </c>
      <c r="V2948" s="189">
        <f t="shared" si="639"/>
        <v>3.6577181208053688</v>
      </c>
      <c r="W2948" s="189">
        <f>IFERROR(H2948/M2948,Tabla2[[#This Row],[CARGA PRODUCCION (ANIMALES/HA)]])</f>
        <v>3.4982235583492756</v>
      </c>
      <c r="X2948" s="190">
        <f t="shared" si="646"/>
        <v>2024</v>
      </c>
      <c r="Y2948" s="190">
        <f t="shared" si="647"/>
        <v>5</v>
      </c>
      <c r="Z2948" s="190" t="e">
        <f t="shared" ca="1" si="648"/>
        <v>#NAME?</v>
      </c>
      <c r="AA2948" s="191">
        <f t="shared" si="645"/>
        <v>128</v>
      </c>
      <c r="AB2948" s="188">
        <f t="shared" si="640"/>
        <v>0.8515625</v>
      </c>
      <c r="AC2948" s="192">
        <f t="shared" si="641"/>
        <v>0.1484375</v>
      </c>
      <c r="AD2948" s="185"/>
    </row>
    <row r="2949" spans="1:30">
      <c r="A2949" s="184">
        <v>45433</v>
      </c>
      <c r="B2949" s="7" t="s">
        <v>88</v>
      </c>
      <c r="C2949" s="185">
        <v>820</v>
      </c>
      <c r="D2949" s="185">
        <v>40</v>
      </c>
      <c r="E2949" s="185">
        <v>5</v>
      </c>
      <c r="F2949" s="185"/>
      <c r="G2949" s="185">
        <v>43</v>
      </c>
      <c r="H2949" s="185">
        <v>43</v>
      </c>
      <c r="I2949" s="185">
        <v>2</v>
      </c>
      <c r="J2949" s="185">
        <v>7</v>
      </c>
      <c r="K2949" s="185">
        <v>240</v>
      </c>
      <c r="L2949" s="185">
        <v>14</v>
      </c>
      <c r="M2949" s="186">
        <v>15</v>
      </c>
      <c r="N2949" s="187">
        <f>IF(Tabla2[[#This Row],[LECHE RETIRO DIA]]&lt;&gt;ISBLANK(Tabla2[[#This Row],[LECHE RETIRO DIA]]),SUM(Tabla2[[#This Row],[LECHE TANQUE DIA]:[LECHE RETIRO DIA]]),SUM(Tabla2[[#This Row],[LECHE TANQUE DIA]:[LECHE AUTOCONSUMO DIA]]))</f>
        <v>865</v>
      </c>
      <c r="O2949" s="188">
        <f t="shared" ref="O2949:O2992" si="649">IFERROR(C2949/N2949,"")</f>
        <v>0.94797687861271673</v>
      </c>
      <c r="P2949" s="189">
        <f t="shared" ref="P2949:P3012" si="650">IFERROR(N2949/G2949,"")</f>
        <v>20.11627906976744</v>
      </c>
      <c r="Q2949" s="189">
        <f t="shared" ref="Q2949:Q2992" si="651">IFERROR(C2949/G2949,"")</f>
        <v>19.069767441860463</v>
      </c>
      <c r="R2949" s="189">
        <f t="shared" ref="R2949:R2995" si="652">IFERROR(D2949/J2949,"")</f>
        <v>5.7142857142857144</v>
      </c>
      <c r="S2949" s="189">
        <f t="shared" ref="S2949:S3012" si="653">IFERROR(N2949/K2949,"")</f>
        <v>3.6041666666666665</v>
      </c>
      <c r="T2949" s="189">
        <f t="shared" ref="T2949:T3012" si="654">IFERROR(K2949/G2949,"")</f>
        <v>5.5813953488372094</v>
      </c>
      <c r="U2949" s="189">
        <f t="shared" ref="U2949:U3012" si="655">IFERROR(N2949/L2949,"")</f>
        <v>61.785714285714285</v>
      </c>
      <c r="V2949" s="189">
        <f t="shared" ref="V2949:V3012" si="656">IFERROR(G2949/L2949,"")</f>
        <v>3.0714285714285716</v>
      </c>
      <c r="W2949" s="189">
        <f>IFERROR(H2949/M2949,Tabla2[[#This Row],[CARGA PRODUCCION (ANIMALES/HA)]])</f>
        <v>2.8666666666666667</v>
      </c>
      <c r="X2949" s="190">
        <f t="shared" si="646"/>
        <v>2024</v>
      </c>
      <c r="Y2949" s="190">
        <f t="shared" si="647"/>
        <v>5</v>
      </c>
      <c r="Z2949" s="190" t="e">
        <f t="shared" ca="1" si="648"/>
        <v>#NAME?</v>
      </c>
      <c r="AA2949" s="191">
        <f t="shared" si="645"/>
        <v>43</v>
      </c>
      <c r="AB2949" s="188">
        <f t="shared" ref="AB2949:AB3012" si="657">IFERROR(G2949/AA2949,"")</f>
        <v>1</v>
      </c>
      <c r="AC2949" s="192">
        <f t="shared" si="641"/>
        <v>0</v>
      </c>
      <c r="AD2949" s="185"/>
    </row>
    <row r="2950" spans="1:30">
      <c r="A2950" s="184">
        <v>45434</v>
      </c>
      <c r="B2950" s="7" t="s">
        <v>81</v>
      </c>
      <c r="C2950" s="185">
        <v>2179</v>
      </c>
      <c r="D2950" s="185">
        <v>80</v>
      </c>
      <c r="E2950" s="185">
        <v>9</v>
      </c>
      <c r="F2950" s="185"/>
      <c r="G2950" s="185">
        <v>92</v>
      </c>
      <c r="H2950" s="185">
        <v>92</v>
      </c>
      <c r="I2950" s="185">
        <v>0</v>
      </c>
      <c r="J2950" s="185">
        <v>14</v>
      </c>
      <c r="K2950" s="185">
        <v>600</v>
      </c>
      <c r="L2950" s="185">
        <v>23.4</v>
      </c>
      <c r="M2950" s="186">
        <v>31.01</v>
      </c>
      <c r="N2950" s="187">
        <f>IF(Tabla2[[#This Row],[LECHE RETIRO DIA]]&lt;&gt;ISBLANK(Tabla2[[#This Row],[LECHE RETIRO DIA]]),SUM(Tabla2[[#This Row],[LECHE TANQUE DIA]:[LECHE RETIRO DIA]]),SUM(Tabla2[[#This Row],[LECHE TANQUE DIA]:[LECHE AUTOCONSUMO DIA]]))</f>
        <v>2268</v>
      </c>
      <c r="O2950" s="188">
        <f t="shared" si="649"/>
        <v>0.96075837742504411</v>
      </c>
      <c r="P2950" s="189">
        <f t="shared" si="650"/>
        <v>24.652173913043477</v>
      </c>
      <c r="Q2950" s="189">
        <f t="shared" si="651"/>
        <v>23.684782608695652</v>
      </c>
      <c r="R2950" s="189">
        <f t="shared" si="652"/>
        <v>5.7142857142857144</v>
      </c>
      <c r="S2950" s="189">
        <f t="shared" si="653"/>
        <v>3.78</v>
      </c>
      <c r="T2950" s="189">
        <f t="shared" si="654"/>
        <v>6.5217391304347823</v>
      </c>
      <c r="U2950" s="189">
        <f t="shared" si="655"/>
        <v>96.923076923076934</v>
      </c>
      <c r="V2950" s="189">
        <f t="shared" si="656"/>
        <v>3.9316239316239319</v>
      </c>
      <c r="W2950" s="189">
        <f>IFERROR(H2950/M2950,Tabla2[[#This Row],[CARGA PRODUCCION (ANIMALES/HA)]])</f>
        <v>2.9667849080941631</v>
      </c>
      <c r="X2950" s="190">
        <f t="shared" si="646"/>
        <v>2024</v>
      </c>
      <c r="Y2950" s="190">
        <f t="shared" si="647"/>
        <v>5</v>
      </c>
      <c r="Z2950" s="190" t="e">
        <f t="shared" ca="1" si="648"/>
        <v>#NAME?</v>
      </c>
      <c r="AA2950" s="191">
        <f t="shared" si="645"/>
        <v>92</v>
      </c>
      <c r="AB2950" s="188">
        <f t="shared" si="657"/>
        <v>1</v>
      </c>
      <c r="AC2950" s="192">
        <f t="shared" si="641"/>
        <v>0</v>
      </c>
      <c r="AD2950" s="185"/>
    </row>
    <row r="2951" spans="1:30">
      <c r="A2951" s="184">
        <v>45434</v>
      </c>
      <c r="B2951" s="7" t="s">
        <v>83</v>
      </c>
      <c r="C2951" s="185">
        <v>2164</v>
      </c>
      <c r="D2951" s="185">
        <v>100</v>
      </c>
      <c r="E2951" s="185">
        <v>9</v>
      </c>
      <c r="F2951" s="185"/>
      <c r="G2951" s="185">
        <v>109</v>
      </c>
      <c r="H2951" s="185">
        <v>128</v>
      </c>
      <c r="I2951" s="185">
        <v>0</v>
      </c>
      <c r="J2951" s="185">
        <v>17</v>
      </c>
      <c r="K2951" s="185">
        <v>680</v>
      </c>
      <c r="L2951" s="185">
        <v>29.8</v>
      </c>
      <c r="M2951" s="186">
        <v>36.590000000000003</v>
      </c>
      <c r="N2951" s="187">
        <f>IF(Tabla2[[#This Row],[LECHE RETIRO DIA]]&lt;&gt;ISBLANK(Tabla2[[#This Row],[LECHE RETIRO DIA]]),SUM(Tabla2[[#This Row],[LECHE TANQUE DIA]:[LECHE RETIRO DIA]]),SUM(Tabla2[[#This Row],[LECHE TANQUE DIA]:[LECHE AUTOCONSUMO DIA]]))</f>
        <v>2273</v>
      </c>
      <c r="O2951" s="188">
        <f t="shared" si="649"/>
        <v>0.95204575450945883</v>
      </c>
      <c r="P2951" s="189">
        <f t="shared" si="650"/>
        <v>20.853211009174313</v>
      </c>
      <c r="Q2951" s="189">
        <f t="shared" si="651"/>
        <v>19.853211009174313</v>
      </c>
      <c r="R2951" s="189">
        <f t="shared" si="652"/>
        <v>5.882352941176471</v>
      </c>
      <c r="S2951" s="189">
        <f t="shared" si="653"/>
        <v>3.3426470588235295</v>
      </c>
      <c r="T2951" s="189">
        <f t="shared" si="654"/>
        <v>6.238532110091743</v>
      </c>
      <c r="U2951" s="189">
        <f t="shared" si="655"/>
        <v>76.275167785234899</v>
      </c>
      <c r="V2951" s="189">
        <f t="shared" si="656"/>
        <v>3.6577181208053688</v>
      </c>
      <c r="W2951" s="189">
        <f>IFERROR(H2951/M2951,Tabla2[[#This Row],[CARGA PRODUCCION (ANIMALES/HA)]])</f>
        <v>3.4982235583492756</v>
      </c>
      <c r="X2951" s="190">
        <f t="shared" si="646"/>
        <v>2024</v>
      </c>
      <c r="Y2951" s="190">
        <f t="shared" si="647"/>
        <v>5</v>
      </c>
      <c r="Z2951" s="190" t="e">
        <f t="shared" ca="1" si="648"/>
        <v>#NAME?</v>
      </c>
      <c r="AA2951" s="191">
        <f t="shared" si="645"/>
        <v>128</v>
      </c>
      <c r="AB2951" s="188">
        <f t="shared" si="657"/>
        <v>0.8515625</v>
      </c>
      <c r="AC2951" s="192">
        <f t="shared" si="641"/>
        <v>0.1484375</v>
      </c>
      <c r="AD2951" s="185"/>
    </row>
    <row r="2952" spans="1:30">
      <c r="A2952" s="184">
        <v>45434</v>
      </c>
      <c r="B2952" s="7" t="s">
        <v>88</v>
      </c>
      <c r="C2952" s="185">
        <v>789</v>
      </c>
      <c r="D2952" s="185">
        <v>40</v>
      </c>
      <c r="E2952" s="185">
        <v>5</v>
      </c>
      <c r="F2952" s="185"/>
      <c r="G2952" s="185">
        <v>43</v>
      </c>
      <c r="H2952" s="185">
        <v>43</v>
      </c>
      <c r="I2952" s="185">
        <v>2</v>
      </c>
      <c r="J2952" s="185">
        <v>7</v>
      </c>
      <c r="K2952" s="185">
        <v>240</v>
      </c>
      <c r="L2952" s="185">
        <v>14</v>
      </c>
      <c r="M2952" s="186">
        <v>15</v>
      </c>
      <c r="N2952" s="187">
        <f>IF(Tabla2[[#This Row],[LECHE RETIRO DIA]]&lt;&gt;ISBLANK(Tabla2[[#This Row],[LECHE RETIRO DIA]]),SUM(Tabla2[[#This Row],[LECHE TANQUE DIA]:[LECHE RETIRO DIA]]),SUM(Tabla2[[#This Row],[LECHE TANQUE DIA]:[LECHE AUTOCONSUMO DIA]]))</f>
        <v>834</v>
      </c>
      <c r="O2952" s="188">
        <f t="shared" si="649"/>
        <v>0.9460431654676259</v>
      </c>
      <c r="P2952" s="189">
        <f t="shared" si="650"/>
        <v>19.395348837209301</v>
      </c>
      <c r="Q2952" s="189">
        <f t="shared" si="651"/>
        <v>18.348837209302324</v>
      </c>
      <c r="R2952" s="189">
        <f t="shared" si="652"/>
        <v>5.7142857142857144</v>
      </c>
      <c r="S2952" s="189">
        <f t="shared" si="653"/>
        <v>3.4750000000000001</v>
      </c>
      <c r="T2952" s="189">
        <f t="shared" si="654"/>
        <v>5.5813953488372094</v>
      </c>
      <c r="U2952" s="189">
        <f t="shared" si="655"/>
        <v>59.571428571428569</v>
      </c>
      <c r="V2952" s="189">
        <f t="shared" si="656"/>
        <v>3.0714285714285716</v>
      </c>
      <c r="W2952" s="189">
        <f>IFERROR(H2952/M2952,Tabla2[[#This Row],[CARGA PRODUCCION (ANIMALES/HA)]])</f>
        <v>2.8666666666666667</v>
      </c>
      <c r="X2952" s="190">
        <f t="shared" si="646"/>
        <v>2024</v>
      </c>
      <c r="Y2952" s="190">
        <f t="shared" si="647"/>
        <v>5</v>
      </c>
      <c r="Z2952" s="190" t="e">
        <f t="shared" ca="1" si="648"/>
        <v>#NAME?</v>
      </c>
      <c r="AA2952" s="191">
        <f t="shared" si="645"/>
        <v>43</v>
      </c>
      <c r="AB2952" s="188">
        <f t="shared" si="657"/>
        <v>1</v>
      </c>
      <c r="AC2952" s="192">
        <f t="shared" si="641"/>
        <v>0</v>
      </c>
      <c r="AD2952" s="185"/>
    </row>
    <row r="2953" spans="1:30">
      <c r="A2953" s="184">
        <v>45435</v>
      </c>
      <c r="B2953" s="7" t="s">
        <v>81</v>
      </c>
      <c r="C2953" s="185">
        <v>2180</v>
      </c>
      <c r="D2953" s="185">
        <v>80</v>
      </c>
      <c r="E2953" s="185">
        <v>9</v>
      </c>
      <c r="F2953" s="185"/>
      <c r="G2953" s="185">
        <v>92</v>
      </c>
      <c r="H2953" s="185">
        <v>92</v>
      </c>
      <c r="I2953" s="185">
        <v>0</v>
      </c>
      <c r="J2953" s="185">
        <v>14</v>
      </c>
      <c r="K2953" s="185">
        <v>600</v>
      </c>
      <c r="L2953" s="185">
        <v>23.4</v>
      </c>
      <c r="M2953" s="186">
        <v>31.01</v>
      </c>
      <c r="N2953" s="187">
        <f>IF(Tabla2[[#This Row],[LECHE RETIRO DIA]]&lt;&gt;ISBLANK(Tabla2[[#This Row],[LECHE RETIRO DIA]]),SUM(Tabla2[[#This Row],[LECHE TANQUE DIA]:[LECHE RETIRO DIA]]),SUM(Tabla2[[#This Row],[LECHE TANQUE DIA]:[LECHE AUTOCONSUMO DIA]]))</f>
        <v>2269</v>
      </c>
      <c r="O2953" s="188">
        <f t="shared" si="649"/>
        <v>0.96077567210224768</v>
      </c>
      <c r="P2953" s="189">
        <f t="shared" si="650"/>
        <v>24.663043478260871</v>
      </c>
      <c r="Q2953" s="189">
        <f t="shared" si="651"/>
        <v>23.695652173913043</v>
      </c>
      <c r="R2953" s="189">
        <f t="shared" si="652"/>
        <v>5.7142857142857144</v>
      </c>
      <c r="S2953" s="189">
        <f t="shared" si="653"/>
        <v>3.7816666666666667</v>
      </c>
      <c r="T2953" s="189">
        <f t="shared" si="654"/>
        <v>6.5217391304347823</v>
      </c>
      <c r="U2953" s="189">
        <f t="shared" si="655"/>
        <v>96.965811965811966</v>
      </c>
      <c r="V2953" s="189">
        <f t="shared" si="656"/>
        <v>3.9316239316239319</v>
      </c>
      <c r="W2953" s="189">
        <f>IFERROR(H2953/M2953,Tabla2[[#This Row],[CARGA PRODUCCION (ANIMALES/HA)]])</f>
        <v>2.9667849080941631</v>
      </c>
      <c r="X2953" s="190">
        <f t="shared" si="646"/>
        <v>2024</v>
      </c>
      <c r="Y2953" s="190">
        <f t="shared" si="647"/>
        <v>5</v>
      </c>
      <c r="Z2953" s="190" t="e">
        <f t="shared" ca="1" si="648"/>
        <v>#NAME?</v>
      </c>
      <c r="AA2953" s="191">
        <f t="shared" si="645"/>
        <v>92</v>
      </c>
      <c r="AB2953" s="188">
        <f t="shared" si="657"/>
        <v>1</v>
      </c>
      <c r="AC2953" s="192">
        <f t="shared" si="641"/>
        <v>0</v>
      </c>
      <c r="AD2953" s="185"/>
    </row>
    <row r="2954" spans="1:30">
      <c r="A2954" s="184">
        <v>45435</v>
      </c>
      <c r="B2954" s="7" t="s">
        <v>83</v>
      </c>
      <c r="C2954" s="185">
        <v>2164</v>
      </c>
      <c r="D2954" s="185">
        <v>100</v>
      </c>
      <c r="E2954" s="185">
        <v>9</v>
      </c>
      <c r="F2954" s="185"/>
      <c r="G2954" s="185">
        <v>109</v>
      </c>
      <c r="H2954" s="185">
        <v>128</v>
      </c>
      <c r="I2954" s="185">
        <v>0</v>
      </c>
      <c r="J2954" s="185">
        <v>17</v>
      </c>
      <c r="K2954" s="185">
        <v>680</v>
      </c>
      <c r="L2954" s="185">
        <v>29.8</v>
      </c>
      <c r="M2954" s="186">
        <v>36.590000000000003</v>
      </c>
      <c r="N2954" s="187">
        <f>IF(Tabla2[[#This Row],[LECHE RETIRO DIA]]&lt;&gt;ISBLANK(Tabla2[[#This Row],[LECHE RETIRO DIA]]),SUM(Tabla2[[#This Row],[LECHE TANQUE DIA]:[LECHE RETIRO DIA]]),SUM(Tabla2[[#This Row],[LECHE TANQUE DIA]:[LECHE AUTOCONSUMO DIA]]))</f>
        <v>2273</v>
      </c>
      <c r="O2954" s="188">
        <f t="shared" si="649"/>
        <v>0.95204575450945883</v>
      </c>
      <c r="P2954" s="189">
        <f t="shared" si="650"/>
        <v>20.853211009174313</v>
      </c>
      <c r="Q2954" s="189">
        <f t="shared" si="651"/>
        <v>19.853211009174313</v>
      </c>
      <c r="R2954" s="189">
        <f t="shared" si="652"/>
        <v>5.882352941176471</v>
      </c>
      <c r="S2954" s="189">
        <f t="shared" si="653"/>
        <v>3.3426470588235295</v>
      </c>
      <c r="T2954" s="189">
        <f t="shared" si="654"/>
        <v>6.238532110091743</v>
      </c>
      <c r="U2954" s="189">
        <f t="shared" si="655"/>
        <v>76.275167785234899</v>
      </c>
      <c r="V2954" s="189">
        <f t="shared" si="656"/>
        <v>3.6577181208053688</v>
      </c>
      <c r="W2954" s="189">
        <f>IFERROR(H2954/M2954,Tabla2[[#This Row],[CARGA PRODUCCION (ANIMALES/HA)]])</f>
        <v>3.4982235583492756</v>
      </c>
      <c r="X2954" s="190">
        <f t="shared" si="646"/>
        <v>2024</v>
      </c>
      <c r="Y2954" s="190">
        <f t="shared" si="647"/>
        <v>5</v>
      </c>
      <c r="Z2954" s="190" t="e">
        <f t="shared" ca="1" si="648"/>
        <v>#NAME?</v>
      </c>
      <c r="AA2954" s="191">
        <f t="shared" si="645"/>
        <v>128</v>
      </c>
      <c r="AB2954" s="188">
        <f t="shared" si="657"/>
        <v>0.8515625</v>
      </c>
      <c r="AC2954" s="192">
        <f t="shared" si="641"/>
        <v>0.1484375</v>
      </c>
      <c r="AD2954" s="185"/>
    </row>
    <row r="2955" spans="1:30">
      <c r="A2955" s="184">
        <v>45435</v>
      </c>
      <c r="B2955" s="7" t="s">
        <v>88</v>
      </c>
      <c r="C2955" s="185">
        <v>789</v>
      </c>
      <c r="D2955" s="185">
        <v>40</v>
      </c>
      <c r="E2955" s="185">
        <v>5</v>
      </c>
      <c r="F2955" s="185"/>
      <c r="G2955" s="185">
        <v>43</v>
      </c>
      <c r="H2955" s="185">
        <v>43</v>
      </c>
      <c r="I2955" s="185">
        <v>2</v>
      </c>
      <c r="J2955" s="185">
        <v>7</v>
      </c>
      <c r="K2955" s="185">
        <v>240</v>
      </c>
      <c r="L2955" s="185">
        <v>14</v>
      </c>
      <c r="M2955" s="186">
        <v>15</v>
      </c>
      <c r="N2955" s="187">
        <f>IF(Tabla2[[#This Row],[LECHE RETIRO DIA]]&lt;&gt;ISBLANK(Tabla2[[#This Row],[LECHE RETIRO DIA]]),SUM(Tabla2[[#This Row],[LECHE TANQUE DIA]:[LECHE RETIRO DIA]]),SUM(Tabla2[[#This Row],[LECHE TANQUE DIA]:[LECHE AUTOCONSUMO DIA]]))</f>
        <v>834</v>
      </c>
      <c r="O2955" s="188">
        <f t="shared" si="649"/>
        <v>0.9460431654676259</v>
      </c>
      <c r="P2955" s="189">
        <f t="shared" si="650"/>
        <v>19.395348837209301</v>
      </c>
      <c r="Q2955" s="189">
        <f t="shared" si="651"/>
        <v>18.348837209302324</v>
      </c>
      <c r="R2955" s="189">
        <f t="shared" si="652"/>
        <v>5.7142857142857144</v>
      </c>
      <c r="S2955" s="189">
        <f t="shared" si="653"/>
        <v>3.4750000000000001</v>
      </c>
      <c r="T2955" s="189">
        <f t="shared" si="654"/>
        <v>5.5813953488372094</v>
      </c>
      <c r="U2955" s="189">
        <f t="shared" si="655"/>
        <v>59.571428571428569</v>
      </c>
      <c r="V2955" s="189">
        <f t="shared" si="656"/>
        <v>3.0714285714285716</v>
      </c>
      <c r="W2955" s="189">
        <f>IFERROR(H2955/M2955,Tabla2[[#This Row],[CARGA PRODUCCION (ANIMALES/HA)]])</f>
        <v>2.8666666666666667</v>
      </c>
      <c r="X2955" s="190">
        <f t="shared" si="646"/>
        <v>2024</v>
      </c>
      <c r="Y2955" s="190">
        <f t="shared" si="647"/>
        <v>5</v>
      </c>
      <c r="Z2955" s="190" t="e">
        <f t="shared" ca="1" si="648"/>
        <v>#NAME?</v>
      </c>
      <c r="AA2955" s="191">
        <f t="shared" si="645"/>
        <v>43</v>
      </c>
      <c r="AB2955" s="188">
        <f t="shared" si="657"/>
        <v>1</v>
      </c>
      <c r="AC2955" s="192">
        <f t="shared" si="641"/>
        <v>0</v>
      </c>
      <c r="AD2955" s="185"/>
    </row>
    <row r="2956" spans="1:30">
      <c r="A2956" s="184">
        <v>45436</v>
      </c>
      <c r="B2956" s="7" t="s">
        <v>81</v>
      </c>
      <c r="C2956" s="185">
        <v>2232</v>
      </c>
      <c r="D2956" s="185">
        <v>80</v>
      </c>
      <c r="E2956" s="185">
        <v>9</v>
      </c>
      <c r="F2956" s="185"/>
      <c r="G2956" s="185">
        <v>92</v>
      </c>
      <c r="H2956" s="185">
        <v>92</v>
      </c>
      <c r="I2956" s="185">
        <v>0</v>
      </c>
      <c r="J2956" s="185">
        <v>14</v>
      </c>
      <c r="K2956" s="185">
        <v>600</v>
      </c>
      <c r="L2956" s="185">
        <v>23.4</v>
      </c>
      <c r="M2956" s="186">
        <v>31.01</v>
      </c>
      <c r="N2956" s="187">
        <f>IF(Tabla2[[#This Row],[LECHE RETIRO DIA]]&lt;&gt;ISBLANK(Tabla2[[#This Row],[LECHE RETIRO DIA]]),SUM(Tabla2[[#This Row],[LECHE TANQUE DIA]:[LECHE RETIRO DIA]]),SUM(Tabla2[[#This Row],[LECHE TANQUE DIA]:[LECHE AUTOCONSUMO DIA]]))</f>
        <v>2321</v>
      </c>
      <c r="O2956" s="188">
        <f t="shared" si="649"/>
        <v>0.96165445928479099</v>
      </c>
      <c r="P2956" s="189">
        <f t="shared" si="650"/>
        <v>25.228260869565219</v>
      </c>
      <c r="Q2956" s="189">
        <f t="shared" si="651"/>
        <v>24.260869565217391</v>
      </c>
      <c r="R2956" s="189">
        <f t="shared" si="652"/>
        <v>5.7142857142857144</v>
      </c>
      <c r="S2956" s="189">
        <f t="shared" si="653"/>
        <v>3.8683333333333332</v>
      </c>
      <c r="T2956" s="189">
        <f t="shared" si="654"/>
        <v>6.5217391304347823</v>
      </c>
      <c r="U2956" s="189">
        <f t="shared" si="655"/>
        <v>99.188034188034194</v>
      </c>
      <c r="V2956" s="189">
        <f t="shared" si="656"/>
        <v>3.9316239316239319</v>
      </c>
      <c r="W2956" s="189">
        <f>IFERROR(H2956/M2956,Tabla2[[#This Row],[CARGA PRODUCCION (ANIMALES/HA)]])</f>
        <v>2.9667849080941631</v>
      </c>
      <c r="X2956" s="190">
        <f t="shared" si="646"/>
        <v>2024</v>
      </c>
      <c r="Y2956" s="190">
        <f t="shared" si="647"/>
        <v>5</v>
      </c>
      <c r="Z2956" s="190" t="e">
        <f t="shared" ca="1" si="648"/>
        <v>#NAME?</v>
      </c>
      <c r="AA2956" s="191">
        <f t="shared" si="645"/>
        <v>92</v>
      </c>
      <c r="AB2956" s="188">
        <f t="shared" si="657"/>
        <v>1</v>
      </c>
      <c r="AC2956" s="192">
        <f t="shared" si="641"/>
        <v>0</v>
      </c>
      <c r="AD2956" s="185"/>
    </row>
    <row r="2957" spans="1:30">
      <c r="A2957" s="184">
        <v>45436</v>
      </c>
      <c r="B2957" s="7" t="s">
        <v>83</v>
      </c>
      <c r="C2957" s="185">
        <v>2104</v>
      </c>
      <c r="D2957" s="185">
        <v>100</v>
      </c>
      <c r="E2957" s="185">
        <v>9</v>
      </c>
      <c r="F2957" s="185"/>
      <c r="G2957" s="185">
        <v>111</v>
      </c>
      <c r="H2957" s="185">
        <v>128</v>
      </c>
      <c r="I2957" s="185">
        <v>0</v>
      </c>
      <c r="J2957" s="185">
        <v>17</v>
      </c>
      <c r="K2957" s="185">
        <v>680</v>
      </c>
      <c r="L2957" s="185">
        <v>29.8</v>
      </c>
      <c r="M2957" s="186">
        <v>36.590000000000003</v>
      </c>
      <c r="N2957" s="187">
        <f>IF(Tabla2[[#This Row],[LECHE RETIRO DIA]]&lt;&gt;ISBLANK(Tabla2[[#This Row],[LECHE RETIRO DIA]]),SUM(Tabla2[[#This Row],[LECHE TANQUE DIA]:[LECHE RETIRO DIA]]),SUM(Tabla2[[#This Row],[LECHE TANQUE DIA]:[LECHE AUTOCONSUMO DIA]]))</f>
        <v>2213</v>
      </c>
      <c r="O2957" s="188">
        <f t="shared" si="649"/>
        <v>0.95074559421599636</v>
      </c>
      <c r="P2957" s="189">
        <f t="shared" si="650"/>
        <v>19.936936936936938</v>
      </c>
      <c r="Q2957" s="189">
        <f t="shared" si="651"/>
        <v>18.954954954954953</v>
      </c>
      <c r="R2957" s="189">
        <f t="shared" si="652"/>
        <v>5.882352941176471</v>
      </c>
      <c r="S2957" s="189">
        <f t="shared" si="653"/>
        <v>3.2544117647058823</v>
      </c>
      <c r="T2957" s="189">
        <f t="shared" si="654"/>
        <v>6.1261261261261257</v>
      </c>
      <c r="U2957" s="189">
        <f t="shared" si="655"/>
        <v>74.261744966442947</v>
      </c>
      <c r="V2957" s="189">
        <f t="shared" si="656"/>
        <v>3.7248322147651005</v>
      </c>
      <c r="W2957" s="189">
        <f>IFERROR(H2957/M2957,Tabla2[[#This Row],[CARGA PRODUCCION (ANIMALES/HA)]])</f>
        <v>3.4982235583492756</v>
      </c>
      <c r="X2957" s="190">
        <f t="shared" si="646"/>
        <v>2024</v>
      </c>
      <c r="Y2957" s="190">
        <f t="shared" si="647"/>
        <v>5</v>
      </c>
      <c r="Z2957" s="190" t="e">
        <f t="shared" ca="1" si="648"/>
        <v>#NAME?</v>
      </c>
      <c r="AA2957" s="191">
        <f t="shared" si="645"/>
        <v>128</v>
      </c>
      <c r="AB2957" s="188">
        <f t="shared" si="657"/>
        <v>0.8671875</v>
      </c>
      <c r="AC2957" s="192">
        <f t="shared" si="641"/>
        <v>0.1328125</v>
      </c>
      <c r="AD2957" s="185"/>
    </row>
    <row r="2958" spans="1:30">
      <c r="A2958" s="184">
        <v>45436</v>
      </c>
      <c r="B2958" s="7" t="s">
        <v>88</v>
      </c>
      <c r="C2958" s="185">
        <v>789</v>
      </c>
      <c r="D2958" s="185">
        <v>40</v>
      </c>
      <c r="E2958" s="185">
        <v>5</v>
      </c>
      <c r="F2958" s="185"/>
      <c r="G2958" s="185">
        <v>43</v>
      </c>
      <c r="H2958" s="185">
        <v>46</v>
      </c>
      <c r="I2958" s="185">
        <v>2</v>
      </c>
      <c r="J2958" s="185">
        <v>7</v>
      </c>
      <c r="K2958" s="185">
        <v>240</v>
      </c>
      <c r="L2958" s="185">
        <v>14</v>
      </c>
      <c r="M2958" s="186">
        <v>15</v>
      </c>
      <c r="N2958" s="187">
        <f>IF(Tabla2[[#This Row],[LECHE RETIRO DIA]]&lt;&gt;ISBLANK(Tabla2[[#This Row],[LECHE RETIRO DIA]]),SUM(Tabla2[[#This Row],[LECHE TANQUE DIA]:[LECHE RETIRO DIA]]),SUM(Tabla2[[#This Row],[LECHE TANQUE DIA]:[LECHE AUTOCONSUMO DIA]]))</f>
        <v>834</v>
      </c>
      <c r="O2958" s="188">
        <f t="shared" si="649"/>
        <v>0.9460431654676259</v>
      </c>
      <c r="P2958" s="189">
        <f t="shared" si="650"/>
        <v>19.395348837209301</v>
      </c>
      <c r="Q2958" s="189">
        <f t="shared" si="651"/>
        <v>18.348837209302324</v>
      </c>
      <c r="R2958" s="189">
        <f t="shared" si="652"/>
        <v>5.7142857142857144</v>
      </c>
      <c r="S2958" s="189">
        <f t="shared" si="653"/>
        <v>3.4750000000000001</v>
      </c>
      <c r="T2958" s="189">
        <f t="shared" si="654"/>
        <v>5.5813953488372094</v>
      </c>
      <c r="U2958" s="189">
        <f t="shared" si="655"/>
        <v>59.571428571428569</v>
      </c>
      <c r="V2958" s="189">
        <f t="shared" si="656"/>
        <v>3.0714285714285716</v>
      </c>
      <c r="W2958" s="189">
        <f>IFERROR(H2958/M2958,Tabla2[[#This Row],[CARGA PRODUCCION (ANIMALES/HA)]])</f>
        <v>3.0666666666666669</v>
      </c>
      <c r="X2958" s="190">
        <f t="shared" si="646"/>
        <v>2024</v>
      </c>
      <c r="Y2958" s="190">
        <f t="shared" si="647"/>
        <v>5</v>
      </c>
      <c r="Z2958" s="190" t="e">
        <f t="shared" ca="1" si="648"/>
        <v>#NAME?</v>
      </c>
      <c r="AA2958" s="191">
        <f t="shared" si="645"/>
        <v>46</v>
      </c>
      <c r="AB2958" s="188">
        <f t="shared" si="657"/>
        <v>0.93478260869565222</v>
      </c>
      <c r="AC2958" s="192">
        <f t="shared" si="641"/>
        <v>6.5217391304347783E-2</v>
      </c>
      <c r="AD2958" s="185"/>
    </row>
    <row r="2959" spans="1:30">
      <c r="A2959" s="184">
        <v>45437</v>
      </c>
      <c r="B2959" s="7" t="s">
        <v>81</v>
      </c>
      <c r="C2959" s="185">
        <v>2222</v>
      </c>
      <c r="D2959" s="185">
        <v>80</v>
      </c>
      <c r="E2959" s="185">
        <v>9</v>
      </c>
      <c r="F2959" s="185"/>
      <c r="G2959" s="185">
        <v>93</v>
      </c>
      <c r="H2959" s="185">
        <v>93</v>
      </c>
      <c r="I2959" s="185">
        <v>0</v>
      </c>
      <c r="J2959" s="185">
        <v>14</v>
      </c>
      <c r="K2959" s="185">
        <v>600</v>
      </c>
      <c r="L2959" s="185">
        <v>23.4</v>
      </c>
      <c r="M2959" s="186">
        <v>31.01</v>
      </c>
      <c r="N2959" s="187">
        <f>IF(Tabla2[[#This Row],[LECHE RETIRO DIA]]&lt;&gt;ISBLANK(Tabla2[[#This Row],[LECHE RETIRO DIA]]),SUM(Tabla2[[#This Row],[LECHE TANQUE DIA]:[LECHE RETIRO DIA]]),SUM(Tabla2[[#This Row],[LECHE TANQUE DIA]:[LECHE AUTOCONSUMO DIA]]))</f>
        <v>2311</v>
      </c>
      <c r="O2959" s="188">
        <f t="shared" si="649"/>
        <v>0.961488533102553</v>
      </c>
      <c r="P2959" s="189">
        <f t="shared" si="650"/>
        <v>24.849462365591396</v>
      </c>
      <c r="Q2959" s="189">
        <f t="shared" si="651"/>
        <v>23.892473118279568</v>
      </c>
      <c r="R2959" s="189">
        <f t="shared" si="652"/>
        <v>5.7142857142857144</v>
      </c>
      <c r="S2959" s="189">
        <f t="shared" si="653"/>
        <v>3.8516666666666666</v>
      </c>
      <c r="T2959" s="189">
        <f t="shared" si="654"/>
        <v>6.4516129032258061</v>
      </c>
      <c r="U2959" s="189">
        <f t="shared" si="655"/>
        <v>98.760683760683762</v>
      </c>
      <c r="V2959" s="189">
        <f t="shared" si="656"/>
        <v>3.9743589743589745</v>
      </c>
      <c r="W2959" s="189">
        <f>IFERROR(H2959/M2959,Tabla2[[#This Row],[CARGA PRODUCCION (ANIMALES/HA)]])</f>
        <v>2.9990325701386649</v>
      </c>
      <c r="X2959" s="190">
        <f t="shared" si="646"/>
        <v>2024</v>
      </c>
      <c r="Y2959" s="190">
        <f t="shared" si="647"/>
        <v>5</v>
      </c>
      <c r="Z2959" s="190" t="e">
        <f t="shared" ca="1" si="648"/>
        <v>#NAME?</v>
      </c>
      <c r="AA2959" s="191">
        <f t="shared" si="645"/>
        <v>93</v>
      </c>
      <c r="AB2959" s="188">
        <f t="shared" si="657"/>
        <v>1</v>
      </c>
      <c r="AC2959" s="192">
        <f t="shared" si="641"/>
        <v>0</v>
      </c>
      <c r="AD2959" s="185"/>
    </row>
    <row r="2960" spans="1:30">
      <c r="A2960" s="184">
        <v>45437</v>
      </c>
      <c r="B2960" s="7" t="s">
        <v>83</v>
      </c>
      <c r="C2960" s="185">
        <v>2195</v>
      </c>
      <c r="D2960" s="185">
        <v>100</v>
      </c>
      <c r="E2960" s="185">
        <v>9</v>
      </c>
      <c r="F2960" s="185"/>
      <c r="G2960" s="185">
        <v>111</v>
      </c>
      <c r="H2960" s="185">
        <v>128</v>
      </c>
      <c r="I2960" s="185">
        <v>0</v>
      </c>
      <c r="J2960" s="185">
        <v>17</v>
      </c>
      <c r="K2960" s="185">
        <v>680</v>
      </c>
      <c r="L2960" s="185">
        <v>29.8</v>
      </c>
      <c r="M2960" s="186">
        <v>36.590000000000003</v>
      </c>
      <c r="N2960" s="187">
        <f>IF(Tabla2[[#This Row],[LECHE RETIRO DIA]]&lt;&gt;ISBLANK(Tabla2[[#This Row],[LECHE RETIRO DIA]]),SUM(Tabla2[[#This Row],[LECHE TANQUE DIA]:[LECHE RETIRO DIA]]),SUM(Tabla2[[#This Row],[LECHE TANQUE DIA]:[LECHE AUTOCONSUMO DIA]]))</f>
        <v>2304</v>
      </c>
      <c r="O2960" s="188">
        <f t="shared" si="649"/>
        <v>0.95269097222222221</v>
      </c>
      <c r="P2960" s="189">
        <f t="shared" si="650"/>
        <v>20.756756756756758</v>
      </c>
      <c r="Q2960" s="189">
        <f t="shared" si="651"/>
        <v>19.774774774774773</v>
      </c>
      <c r="R2960" s="189">
        <f t="shared" si="652"/>
        <v>5.882352941176471</v>
      </c>
      <c r="S2960" s="189">
        <f t="shared" si="653"/>
        <v>3.388235294117647</v>
      </c>
      <c r="T2960" s="189">
        <f t="shared" si="654"/>
        <v>6.1261261261261257</v>
      </c>
      <c r="U2960" s="189">
        <f t="shared" si="655"/>
        <v>77.31543624161074</v>
      </c>
      <c r="V2960" s="189">
        <f t="shared" si="656"/>
        <v>3.7248322147651005</v>
      </c>
      <c r="W2960" s="189">
        <f>IFERROR(H2960/M2960,Tabla2[[#This Row],[CARGA PRODUCCION (ANIMALES/HA)]])</f>
        <v>3.4982235583492756</v>
      </c>
      <c r="X2960" s="190">
        <f t="shared" si="646"/>
        <v>2024</v>
      </c>
      <c r="Y2960" s="190">
        <f t="shared" si="647"/>
        <v>5</v>
      </c>
      <c r="Z2960" s="190" t="e">
        <f t="shared" ca="1" si="648"/>
        <v>#NAME?</v>
      </c>
      <c r="AA2960" s="191">
        <f t="shared" si="645"/>
        <v>128</v>
      </c>
      <c r="AB2960" s="188">
        <f t="shared" si="657"/>
        <v>0.8671875</v>
      </c>
      <c r="AC2960" s="192">
        <f t="shared" si="641"/>
        <v>0.1328125</v>
      </c>
      <c r="AD2960" s="185"/>
    </row>
    <row r="2961" spans="1:30">
      <c r="A2961" s="184">
        <v>45437</v>
      </c>
      <c r="B2961" s="7" t="s">
        <v>88</v>
      </c>
      <c r="C2961" s="185">
        <v>799</v>
      </c>
      <c r="D2961" s="185">
        <v>40</v>
      </c>
      <c r="E2961" s="185">
        <v>5</v>
      </c>
      <c r="F2961" s="185"/>
      <c r="G2961" s="185">
        <v>44</v>
      </c>
      <c r="H2961" s="185">
        <v>47</v>
      </c>
      <c r="I2961" s="185">
        <v>2</v>
      </c>
      <c r="J2961" s="185">
        <v>7</v>
      </c>
      <c r="K2961" s="185">
        <v>240</v>
      </c>
      <c r="L2961" s="185">
        <v>14</v>
      </c>
      <c r="M2961" s="186">
        <v>15</v>
      </c>
      <c r="N2961" s="187">
        <f>IF(Tabla2[[#This Row],[LECHE RETIRO DIA]]&lt;&gt;ISBLANK(Tabla2[[#This Row],[LECHE RETIRO DIA]]),SUM(Tabla2[[#This Row],[LECHE TANQUE DIA]:[LECHE RETIRO DIA]]),SUM(Tabla2[[#This Row],[LECHE TANQUE DIA]:[LECHE AUTOCONSUMO DIA]]))</f>
        <v>844</v>
      </c>
      <c r="O2961" s="188">
        <f t="shared" si="649"/>
        <v>0.94668246445497628</v>
      </c>
      <c r="P2961" s="189">
        <f t="shared" si="650"/>
        <v>19.181818181818183</v>
      </c>
      <c r="Q2961" s="189">
        <f t="shared" si="651"/>
        <v>18.15909090909091</v>
      </c>
      <c r="R2961" s="189">
        <f t="shared" si="652"/>
        <v>5.7142857142857144</v>
      </c>
      <c r="S2961" s="189">
        <f t="shared" si="653"/>
        <v>3.5166666666666666</v>
      </c>
      <c r="T2961" s="189">
        <f t="shared" si="654"/>
        <v>5.4545454545454541</v>
      </c>
      <c r="U2961" s="189">
        <f t="shared" si="655"/>
        <v>60.285714285714285</v>
      </c>
      <c r="V2961" s="189">
        <f t="shared" si="656"/>
        <v>3.1428571428571428</v>
      </c>
      <c r="W2961" s="189">
        <f>IFERROR(H2961/M2961,Tabla2[[#This Row],[CARGA PRODUCCION (ANIMALES/HA)]])</f>
        <v>3.1333333333333333</v>
      </c>
      <c r="X2961" s="190">
        <f t="shared" si="646"/>
        <v>2024</v>
      </c>
      <c r="Y2961" s="190">
        <f t="shared" si="647"/>
        <v>5</v>
      </c>
      <c r="Z2961" s="190" t="e">
        <f t="shared" ca="1" si="648"/>
        <v>#NAME?</v>
      </c>
      <c r="AA2961" s="191">
        <f t="shared" si="645"/>
        <v>47</v>
      </c>
      <c r="AB2961" s="188">
        <f t="shared" si="657"/>
        <v>0.93617021276595747</v>
      </c>
      <c r="AC2961" s="192">
        <f t="shared" si="641"/>
        <v>6.3829787234042534E-2</v>
      </c>
      <c r="AD2961" s="185"/>
    </row>
    <row r="2962" spans="1:30">
      <c r="A2962" s="184">
        <v>45438</v>
      </c>
      <c r="B2962" s="7" t="s">
        <v>81</v>
      </c>
      <c r="C2962" s="185">
        <v>2213</v>
      </c>
      <c r="D2962" s="185">
        <v>80</v>
      </c>
      <c r="E2962" s="185">
        <v>9</v>
      </c>
      <c r="F2962" s="185"/>
      <c r="G2962" s="185">
        <v>93</v>
      </c>
      <c r="H2962" s="185">
        <v>93</v>
      </c>
      <c r="I2962" s="185">
        <v>0</v>
      </c>
      <c r="J2962" s="185">
        <v>14</v>
      </c>
      <c r="K2962" s="185">
        <v>600</v>
      </c>
      <c r="L2962" s="185">
        <v>23.4</v>
      </c>
      <c r="M2962" s="186">
        <v>31.01</v>
      </c>
      <c r="N2962" s="187">
        <f>IF(Tabla2[[#This Row],[LECHE RETIRO DIA]]&lt;&gt;ISBLANK(Tabla2[[#This Row],[LECHE RETIRO DIA]]),SUM(Tabla2[[#This Row],[LECHE TANQUE DIA]:[LECHE RETIRO DIA]]),SUM(Tabla2[[#This Row],[LECHE TANQUE DIA]:[LECHE AUTOCONSUMO DIA]]))</f>
        <v>2302</v>
      </c>
      <c r="O2962" s="188">
        <f t="shared" si="649"/>
        <v>0.96133796698523022</v>
      </c>
      <c r="P2962" s="189">
        <f t="shared" si="650"/>
        <v>24.752688172043012</v>
      </c>
      <c r="Q2962" s="189">
        <f t="shared" si="651"/>
        <v>23.795698924731184</v>
      </c>
      <c r="R2962" s="189">
        <f t="shared" si="652"/>
        <v>5.7142857142857144</v>
      </c>
      <c r="S2962" s="189">
        <f t="shared" si="653"/>
        <v>3.8366666666666664</v>
      </c>
      <c r="T2962" s="189">
        <f t="shared" si="654"/>
        <v>6.4516129032258061</v>
      </c>
      <c r="U2962" s="189">
        <f t="shared" si="655"/>
        <v>98.376068376068389</v>
      </c>
      <c r="V2962" s="189">
        <f t="shared" si="656"/>
        <v>3.9743589743589745</v>
      </c>
      <c r="W2962" s="189">
        <f>IFERROR(H2962/M2962,Tabla2[[#This Row],[CARGA PRODUCCION (ANIMALES/HA)]])</f>
        <v>2.9990325701386649</v>
      </c>
      <c r="X2962" s="190">
        <f t="shared" si="646"/>
        <v>2024</v>
      </c>
      <c r="Y2962" s="190">
        <f t="shared" si="647"/>
        <v>5</v>
      </c>
      <c r="Z2962" s="190" t="e">
        <f t="shared" ca="1" si="648"/>
        <v>#NAME?</v>
      </c>
      <c r="AA2962" s="191">
        <f t="shared" si="645"/>
        <v>93</v>
      </c>
      <c r="AB2962" s="188">
        <f t="shared" si="657"/>
        <v>1</v>
      </c>
      <c r="AC2962" s="192">
        <f t="shared" si="641"/>
        <v>0</v>
      </c>
      <c r="AD2962" s="185"/>
    </row>
    <row r="2963" spans="1:30">
      <c r="A2963" s="184">
        <v>45438</v>
      </c>
      <c r="B2963" s="7" t="s">
        <v>83</v>
      </c>
      <c r="C2963" s="185">
        <v>2195</v>
      </c>
      <c r="D2963" s="185">
        <v>100</v>
      </c>
      <c r="E2963" s="185">
        <v>9</v>
      </c>
      <c r="F2963" s="185"/>
      <c r="G2963" s="185">
        <v>111</v>
      </c>
      <c r="H2963" s="185">
        <v>128</v>
      </c>
      <c r="I2963" s="185">
        <v>0</v>
      </c>
      <c r="J2963" s="185">
        <v>17</v>
      </c>
      <c r="K2963" s="185">
        <v>680</v>
      </c>
      <c r="L2963" s="185">
        <v>29.8</v>
      </c>
      <c r="M2963" s="186">
        <v>36.590000000000003</v>
      </c>
      <c r="N2963" s="187">
        <f>IF(Tabla2[[#This Row],[LECHE RETIRO DIA]]&lt;&gt;ISBLANK(Tabla2[[#This Row],[LECHE RETIRO DIA]]),SUM(Tabla2[[#This Row],[LECHE TANQUE DIA]:[LECHE RETIRO DIA]]),SUM(Tabla2[[#This Row],[LECHE TANQUE DIA]:[LECHE AUTOCONSUMO DIA]]))</f>
        <v>2304</v>
      </c>
      <c r="O2963" s="188">
        <f t="shared" si="649"/>
        <v>0.95269097222222221</v>
      </c>
      <c r="P2963" s="189">
        <f t="shared" si="650"/>
        <v>20.756756756756758</v>
      </c>
      <c r="Q2963" s="189">
        <f t="shared" si="651"/>
        <v>19.774774774774773</v>
      </c>
      <c r="R2963" s="189">
        <f t="shared" si="652"/>
        <v>5.882352941176471</v>
      </c>
      <c r="S2963" s="189">
        <f t="shared" si="653"/>
        <v>3.388235294117647</v>
      </c>
      <c r="T2963" s="189">
        <f t="shared" si="654"/>
        <v>6.1261261261261257</v>
      </c>
      <c r="U2963" s="189">
        <f t="shared" si="655"/>
        <v>77.31543624161074</v>
      </c>
      <c r="V2963" s="189">
        <f t="shared" si="656"/>
        <v>3.7248322147651005</v>
      </c>
      <c r="W2963" s="189">
        <f>IFERROR(H2963/M2963,Tabla2[[#This Row],[CARGA PRODUCCION (ANIMALES/HA)]])</f>
        <v>3.4982235583492756</v>
      </c>
      <c r="X2963" s="190">
        <f t="shared" si="646"/>
        <v>2024</v>
      </c>
      <c r="Y2963" s="190">
        <f t="shared" si="647"/>
        <v>5</v>
      </c>
      <c r="Z2963" s="190" t="e">
        <f t="shared" ca="1" si="648"/>
        <v>#NAME?</v>
      </c>
      <c r="AA2963" s="191">
        <f t="shared" si="645"/>
        <v>128</v>
      </c>
      <c r="AB2963" s="188">
        <f t="shared" si="657"/>
        <v>0.8671875</v>
      </c>
      <c r="AC2963" s="192">
        <f t="shared" si="641"/>
        <v>0.1328125</v>
      </c>
      <c r="AD2963" s="185"/>
    </row>
    <row r="2964" spans="1:30">
      <c r="A2964" s="184">
        <v>45438</v>
      </c>
      <c r="B2964" s="7" t="s">
        <v>88</v>
      </c>
      <c r="C2964" s="185">
        <v>790</v>
      </c>
      <c r="D2964" s="185">
        <v>40</v>
      </c>
      <c r="E2964" s="185">
        <v>5</v>
      </c>
      <c r="F2964" s="185"/>
      <c r="G2964" s="185">
        <v>44</v>
      </c>
      <c r="H2964" s="185">
        <v>47</v>
      </c>
      <c r="I2964" s="185">
        <v>2</v>
      </c>
      <c r="J2964" s="185">
        <v>7</v>
      </c>
      <c r="K2964" s="185">
        <v>240</v>
      </c>
      <c r="L2964" s="185">
        <v>14</v>
      </c>
      <c r="M2964" s="186">
        <v>15</v>
      </c>
      <c r="N2964" s="187">
        <f>IF(Tabla2[[#This Row],[LECHE RETIRO DIA]]&lt;&gt;ISBLANK(Tabla2[[#This Row],[LECHE RETIRO DIA]]),SUM(Tabla2[[#This Row],[LECHE TANQUE DIA]:[LECHE RETIRO DIA]]),SUM(Tabla2[[#This Row],[LECHE TANQUE DIA]:[LECHE AUTOCONSUMO DIA]]))</f>
        <v>835</v>
      </c>
      <c r="O2964" s="188">
        <f t="shared" si="649"/>
        <v>0.94610778443113774</v>
      </c>
      <c r="P2964" s="189">
        <f t="shared" si="650"/>
        <v>18.977272727272727</v>
      </c>
      <c r="Q2964" s="189">
        <f t="shared" si="651"/>
        <v>17.954545454545453</v>
      </c>
      <c r="R2964" s="189">
        <f t="shared" si="652"/>
        <v>5.7142857142857144</v>
      </c>
      <c r="S2964" s="189">
        <f t="shared" si="653"/>
        <v>3.4791666666666665</v>
      </c>
      <c r="T2964" s="189">
        <f t="shared" si="654"/>
        <v>5.4545454545454541</v>
      </c>
      <c r="U2964" s="189">
        <f t="shared" si="655"/>
        <v>59.642857142857146</v>
      </c>
      <c r="V2964" s="189">
        <f t="shared" si="656"/>
        <v>3.1428571428571428</v>
      </c>
      <c r="W2964" s="189">
        <f>IFERROR(H2964/M2964,Tabla2[[#This Row],[CARGA PRODUCCION (ANIMALES/HA)]])</f>
        <v>3.1333333333333333</v>
      </c>
      <c r="X2964" s="190">
        <f t="shared" si="646"/>
        <v>2024</v>
      </c>
      <c r="Y2964" s="190">
        <f t="shared" si="647"/>
        <v>5</v>
      </c>
      <c r="Z2964" s="190" t="e">
        <f t="shared" ca="1" si="648"/>
        <v>#NAME?</v>
      </c>
      <c r="AA2964" s="191">
        <f t="shared" si="645"/>
        <v>47</v>
      </c>
      <c r="AB2964" s="188">
        <f t="shared" si="657"/>
        <v>0.93617021276595747</v>
      </c>
      <c r="AC2964" s="192">
        <f t="shared" si="641"/>
        <v>6.3829787234042534E-2</v>
      </c>
      <c r="AD2964" s="185"/>
    </row>
    <row r="2965" spans="1:30">
      <c r="A2965" s="184">
        <v>45439</v>
      </c>
      <c r="B2965" s="7" t="s">
        <v>81</v>
      </c>
      <c r="C2965" s="185">
        <v>2227</v>
      </c>
      <c r="D2965" s="185">
        <v>80</v>
      </c>
      <c r="E2965" s="185">
        <v>9</v>
      </c>
      <c r="F2965" s="185"/>
      <c r="G2965" s="185">
        <v>94</v>
      </c>
      <c r="H2965" s="185">
        <v>94</v>
      </c>
      <c r="I2965" s="185">
        <v>0</v>
      </c>
      <c r="J2965" s="185">
        <v>15</v>
      </c>
      <c r="K2965" s="185">
        <v>600</v>
      </c>
      <c r="L2965" s="185">
        <v>23.4</v>
      </c>
      <c r="M2965" s="186">
        <v>31.01</v>
      </c>
      <c r="N2965" s="187">
        <f>IF(Tabla2[[#This Row],[LECHE RETIRO DIA]]&lt;&gt;ISBLANK(Tabla2[[#This Row],[LECHE RETIRO DIA]]),SUM(Tabla2[[#This Row],[LECHE TANQUE DIA]:[LECHE RETIRO DIA]]),SUM(Tabla2[[#This Row],[LECHE TANQUE DIA]:[LECHE AUTOCONSUMO DIA]]))</f>
        <v>2316</v>
      </c>
      <c r="O2965" s="188">
        <f t="shared" si="649"/>
        <v>0.9615716753022453</v>
      </c>
      <c r="P2965" s="189">
        <f t="shared" si="650"/>
        <v>24.638297872340427</v>
      </c>
      <c r="Q2965" s="189">
        <f t="shared" si="651"/>
        <v>23.691489361702128</v>
      </c>
      <c r="R2965" s="189">
        <f t="shared" si="652"/>
        <v>5.333333333333333</v>
      </c>
      <c r="S2965" s="189">
        <f t="shared" si="653"/>
        <v>3.86</v>
      </c>
      <c r="T2965" s="189">
        <f t="shared" si="654"/>
        <v>6.3829787234042552</v>
      </c>
      <c r="U2965" s="189">
        <f t="shared" si="655"/>
        <v>98.974358974358978</v>
      </c>
      <c r="V2965" s="189">
        <f t="shared" si="656"/>
        <v>4.017094017094017</v>
      </c>
      <c r="W2965" s="189">
        <f>IFERROR(H2965/M2965,Tabla2[[#This Row],[CARGA PRODUCCION (ANIMALES/HA)]])</f>
        <v>3.0312802321831667</v>
      </c>
      <c r="X2965" s="190">
        <f t="shared" si="646"/>
        <v>2024</v>
      </c>
      <c r="Y2965" s="190">
        <f t="shared" si="647"/>
        <v>5</v>
      </c>
      <c r="Z2965" s="190" t="e">
        <f t="shared" ca="1" si="648"/>
        <v>#NAME?</v>
      </c>
      <c r="AA2965" s="191">
        <f t="shared" si="645"/>
        <v>94</v>
      </c>
      <c r="AB2965" s="188">
        <f t="shared" si="657"/>
        <v>1</v>
      </c>
      <c r="AC2965" s="192">
        <f t="shared" si="641"/>
        <v>0</v>
      </c>
      <c r="AD2965" s="185"/>
    </row>
    <row r="2966" spans="1:30">
      <c r="A2966" s="267">
        <v>45439</v>
      </c>
      <c r="B2966" s="268" t="s">
        <v>83</v>
      </c>
      <c r="C2966" s="185">
        <v>2220</v>
      </c>
      <c r="D2966" s="185">
        <v>100</v>
      </c>
      <c r="E2966" s="185">
        <v>9</v>
      </c>
      <c r="F2966" s="185"/>
      <c r="G2966" s="185">
        <v>111</v>
      </c>
      <c r="H2966" s="185">
        <v>140</v>
      </c>
      <c r="I2966" s="185">
        <v>0</v>
      </c>
      <c r="J2966" s="185">
        <v>17</v>
      </c>
      <c r="K2966" s="185">
        <v>680</v>
      </c>
      <c r="L2966" s="185">
        <v>29.8</v>
      </c>
      <c r="M2966" s="186">
        <v>36.590000000000003</v>
      </c>
      <c r="N2966" s="187">
        <f>IF(Tabla2[[#This Row],[LECHE RETIRO DIA]]&lt;&gt;ISBLANK(Tabla2[[#This Row],[LECHE RETIRO DIA]]),SUM(Tabla2[[#This Row],[LECHE TANQUE DIA]:[LECHE RETIRO DIA]]),SUM(Tabla2[[#This Row],[LECHE TANQUE DIA]:[LECHE AUTOCONSUMO DIA]]))</f>
        <v>2329</v>
      </c>
      <c r="O2966" s="188">
        <f t="shared" si="649"/>
        <v>0.95319879776728211</v>
      </c>
      <c r="P2966" s="189">
        <f t="shared" si="650"/>
        <v>20.981981981981981</v>
      </c>
      <c r="Q2966" s="189">
        <f t="shared" si="651"/>
        <v>20</v>
      </c>
      <c r="R2966" s="189">
        <f t="shared" si="652"/>
        <v>5.882352941176471</v>
      </c>
      <c r="S2966" s="189">
        <f t="shared" si="653"/>
        <v>3.4249999999999998</v>
      </c>
      <c r="T2966" s="189">
        <f t="shared" si="654"/>
        <v>6.1261261261261257</v>
      </c>
      <c r="U2966" s="189">
        <f t="shared" si="655"/>
        <v>78.154362416107375</v>
      </c>
      <c r="V2966" s="189">
        <f t="shared" si="656"/>
        <v>3.7248322147651005</v>
      </c>
      <c r="W2966" s="189">
        <f>IFERROR(H2966/M2966,Tabla2[[#This Row],[CARGA PRODUCCION (ANIMALES/HA)]])</f>
        <v>3.8261820169445202</v>
      </c>
      <c r="X2966" s="190">
        <f t="shared" si="646"/>
        <v>2024</v>
      </c>
      <c r="Y2966" s="190">
        <f t="shared" si="647"/>
        <v>5</v>
      </c>
      <c r="Z2966" s="190" t="e">
        <f t="shared" ca="1" si="648"/>
        <v>#NAME?</v>
      </c>
      <c r="AA2966" s="191">
        <f t="shared" si="645"/>
        <v>140</v>
      </c>
      <c r="AB2966" s="188">
        <f t="shared" si="657"/>
        <v>0.79285714285714282</v>
      </c>
      <c r="AC2966" s="192">
        <f t="shared" ref="AC2966:AC3029" si="658">IFERROR(1-AB2966,"")</f>
        <v>0.20714285714285718</v>
      </c>
      <c r="AD2966" s="185"/>
    </row>
    <row r="2967" spans="1:30">
      <c r="A2967" s="184">
        <v>45439</v>
      </c>
      <c r="B2967" s="7" t="s">
        <v>88</v>
      </c>
      <c r="C2967" s="185">
        <v>774</v>
      </c>
      <c r="D2967" s="185">
        <v>40</v>
      </c>
      <c r="E2967" s="185">
        <v>5</v>
      </c>
      <c r="F2967" s="185"/>
      <c r="G2967" s="185">
        <v>44</v>
      </c>
      <c r="H2967" s="185">
        <v>47</v>
      </c>
      <c r="I2967" s="185">
        <v>2</v>
      </c>
      <c r="J2967" s="185">
        <v>7</v>
      </c>
      <c r="K2967" s="185">
        <v>240</v>
      </c>
      <c r="L2967" s="185">
        <v>14</v>
      </c>
      <c r="M2967" s="8">
        <v>15</v>
      </c>
      <c r="N2967" s="187">
        <f>IF(Tabla2[[#This Row],[LECHE RETIRO DIA]]&lt;&gt;ISBLANK(Tabla2[[#This Row],[LECHE RETIRO DIA]]),SUM(Tabla2[[#This Row],[LECHE TANQUE DIA]:[LECHE RETIRO DIA]]),SUM(Tabla2[[#This Row],[LECHE TANQUE DIA]:[LECHE AUTOCONSUMO DIA]]))</f>
        <v>819</v>
      </c>
      <c r="O2967" s="188">
        <f t="shared" si="649"/>
        <v>0.94505494505494503</v>
      </c>
      <c r="P2967" s="189">
        <f t="shared" si="650"/>
        <v>18.613636363636363</v>
      </c>
      <c r="Q2967" s="189">
        <f t="shared" si="651"/>
        <v>17.59090909090909</v>
      </c>
      <c r="R2967" s="189">
        <f t="shared" si="652"/>
        <v>5.7142857142857144</v>
      </c>
      <c r="S2967" s="189">
        <f t="shared" si="653"/>
        <v>3.4125000000000001</v>
      </c>
      <c r="T2967" s="189">
        <f t="shared" si="654"/>
        <v>5.4545454545454541</v>
      </c>
      <c r="U2967" s="189">
        <f t="shared" si="655"/>
        <v>58.5</v>
      </c>
      <c r="V2967" s="189">
        <f t="shared" si="656"/>
        <v>3.1428571428571428</v>
      </c>
      <c r="W2967" s="189">
        <f>IFERROR(H2967/M2967,Tabla2[[#This Row],[CARGA PRODUCCION (ANIMALES/HA)]])</f>
        <v>3.1333333333333333</v>
      </c>
      <c r="X2967" s="190">
        <f t="shared" si="646"/>
        <v>2024</v>
      </c>
      <c r="Y2967" s="190">
        <f t="shared" si="647"/>
        <v>5</v>
      </c>
      <c r="Z2967" s="190" t="e">
        <f t="shared" ca="1" si="648"/>
        <v>#NAME?</v>
      </c>
      <c r="AA2967" s="191">
        <f t="shared" si="645"/>
        <v>47</v>
      </c>
      <c r="AB2967" s="188">
        <f t="shared" si="657"/>
        <v>0.93617021276595747</v>
      </c>
      <c r="AC2967" s="192">
        <f t="shared" si="658"/>
        <v>6.3829787234042534E-2</v>
      </c>
      <c r="AD2967" s="185"/>
    </row>
    <row r="2968" spans="1:30">
      <c r="A2968" s="184">
        <v>45440</v>
      </c>
      <c r="B2968" s="7" t="s">
        <v>81</v>
      </c>
      <c r="C2968" s="185">
        <v>2208</v>
      </c>
      <c r="D2968" s="185">
        <v>80</v>
      </c>
      <c r="E2968" s="185">
        <v>9</v>
      </c>
      <c r="F2968" s="185"/>
      <c r="G2968" s="185">
        <v>95</v>
      </c>
      <c r="H2968" s="185">
        <v>95</v>
      </c>
      <c r="I2968" s="185">
        <v>0</v>
      </c>
      <c r="J2968" s="185">
        <v>15</v>
      </c>
      <c r="K2968" s="185">
        <v>600</v>
      </c>
      <c r="L2968" s="185">
        <v>23.4</v>
      </c>
      <c r="M2968" s="8">
        <v>31.01</v>
      </c>
      <c r="N2968" s="187">
        <f>IF(Tabla2[[#This Row],[LECHE RETIRO DIA]]&lt;&gt;ISBLANK(Tabla2[[#This Row],[LECHE RETIRO DIA]]),SUM(Tabla2[[#This Row],[LECHE TANQUE DIA]:[LECHE RETIRO DIA]]),SUM(Tabla2[[#This Row],[LECHE TANQUE DIA]:[LECHE AUTOCONSUMO DIA]]))</f>
        <v>2297</v>
      </c>
      <c r="O2968" s="188">
        <f t="shared" si="649"/>
        <v>0.96125380931649973</v>
      </c>
      <c r="P2968" s="189">
        <f t="shared" si="650"/>
        <v>24.178947368421053</v>
      </c>
      <c r="Q2968" s="189">
        <f t="shared" si="651"/>
        <v>23.242105263157896</v>
      </c>
      <c r="R2968" s="189">
        <f t="shared" si="652"/>
        <v>5.333333333333333</v>
      </c>
      <c r="S2968" s="189">
        <f t="shared" si="653"/>
        <v>3.8283333333333331</v>
      </c>
      <c r="T2968" s="189">
        <f t="shared" si="654"/>
        <v>6.3157894736842106</v>
      </c>
      <c r="U2968" s="189">
        <f t="shared" si="655"/>
        <v>98.162393162393172</v>
      </c>
      <c r="V2968" s="189">
        <f t="shared" si="656"/>
        <v>4.0598290598290605</v>
      </c>
      <c r="W2968" s="189">
        <f>IFERROR(H2968/M2968,Tabla2[[#This Row],[CARGA PRODUCCION (ANIMALES/HA)]])</f>
        <v>3.0635278942276685</v>
      </c>
      <c r="X2968" s="190">
        <f t="shared" si="646"/>
        <v>2024</v>
      </c>
      <c r="Y2968" s="190">
        <f t="shared" si="647"/>
        <v>5</v>
      </c>
      <c r="Z2968" s="190" t="e">
        <f t="shared" ca="1" si="648"/>
        <v>#NAME?</v>
      </c>
      <c r="AA2968" s="191">
        <f t="shared" si="645"/>
        <v>95</v>
      </c>
      <c r="AB2968" s="188">
        <f t="shared" si="657"/>
        <v>1</v>
      </c>
      <c r="AC2968" s="192">
        <f t="shared" si="658"/>
        <v>0</v>
      </c>
      <c r="AD2968" s="185"/>
    </row>
    <row r="2969" spans="1:30">
      <c r="A2969" s="184">
        <v>45440</v>
      </c>
      <c r="B2969" s="7" t="s">
        <v>83</v>
      </c>
      <c r="C2969" s="185">
        <v>2170</v>
      </c>
      <c r="D2969" s="185">
        <v>100</v>
      </c>
      <c r="E2969" s="185">
        <v>9</v>
      </c>
      <c r="F2969" s="185"/>
      <c r="G2969" s="185">
        <v>112</v>
      </c>
      <c r="H2969" s="185">
        <v>140</v>
      </c>
      <c r="I2969" s="185">
        <v>0</v>
      </c>
      <c r="J2969" s="185">
        <v>17</v>
      </c>
      <c r="K2969" s="185">
        <v>680</v>
      </c>
      <c r="L2969" s="185">
        <v>29.8</v>
      </c>
      <c r="M2969" s="186">
        <v>36.590000000000003</v>
      </c>
      <c r="N2969" s="187">
        <f>IF(Tabla2[[#This Row],[LECHE RETIRO DIA]]&lt;&gt;ISBLANK(Tabla2[[#This Row],[LECHE RETIRO DIA]]),SUM(Tabla2[[#This Row],[LECHE TANQUE DIA]:[LECHE RETIRO DIA]]),SUM(Tabla2[[#This Row],[LECHE TANQUE DIA]:[LECHE AUTOCONSUMO DIA]]))</f>
        <v>2279</v>
      </c>
      <c r="O2969" s="188">
        <f t="shared" si="649"/>
        <v>0.9521720052654673</v>
      </c>
      <c r="P2969" s="189">
        <f t="shared" si="650"/>
        <v>20.348214285714285</v>
      </c>
      <c r="Q2969" s="189">
        <f t="shared" si="651"/>
        <v>19.375</v>
      </c>
      <c r="R2969" s="189">
        <f t="shared" si="652"/>
        <v>5.882352941176471</v>
      </c>
      <c r="S2969" s="189">
        <f t="shared" si="653"/>
        <v>3.3514705882352942</v>
      </c>
      <c r="T2969" s="189">
        <f t="shared" si="654"/>
        <v>6.0714285714285712</v>
      </c>
      <c r="U2969" s="189">
        <f t="shared" si="655"/>
        <v>76.476510067114091</v>
      </c>
      <c r="V2969" s="189">
        <f t="shared" si="656"/>
        <v>3.7583892617449663</v>
      </c>
      <c r="W2969" s="189">
        <f>IFERROR(H2969/M2969,Tabla2[[#This Row],[CARGA PRODUCCION (ANIMALES/HA)]])</f>
        <v>3.8261820169445202</v>
      </c>
      <c r="X2969" s="190">
        <f t="shared" si="646"/>
        <v>2024</v>
      </c>
      <c r="Y2969" s="190">
        <f t="shared" si="647"/>
        <v>5</v>
      </c>
      <c r="Z2969" s="190" t="e">
        <f t="shared" ca="1" si="648"/>
        <v>#NAME?</v>
      </c>
      <c r="AA2969" s="191">
        <f t="shared" si="645"/>
        <v>140</v>
      </c>
      <c r="AB2969" s="188">
        <f t="shared" si="657"/>
        <v>0.8</v>
      </c>
      <c r="AC2969" s="192">
        <f t="shared" si="658"/>
        <v>0.19999999999999996</v>
      </c>
      <c r="AD2969" s="185"/>
    </row>
    <row r="2970" spans="1:30">
      <c r="A2970" s="184">
        <v>45440</v>
      </c>
      <c r="B2970" s="7" t="s">
        <v>88</v>
      </c>
      <c r="C2970" s="185">
        <v>926</v>
      </c>
      <c r="D2970" s="185">
        <v>40</v>
      </c>
      <c r="E2970" s="185">
        <v>5</v>
      </c>
      <c r="F2970" s="185"/>
      <c r="G2970" s="185">
        <v>45</v>
      </c>
      <c r="H2970" s="185">
        <v>48</v>
      </c>
      <c r="I2970" s="185">
        <v>2</v>
      </c>
      <c r="J2970" s="185">
        <v>7</v>
      </c>
      <c r="K2970" s="185">
        <v>240</v>
      </c>
      <c r="L2970" s="185">
        <v>14</v>
      </c>
      <c r="M2970" s="186">
        <v>15</v>
      </c>
      <c r="N2970" s="187">
        <f>IF(Tabla2[[#This Row],[LECHE RETIRO DIA]]&lt;&gt;ISBLANK(Tabla2[[#This Row],[LECHE RETIRO DIA]]),SUM(Tabla2[[#This Row],[LECHE TANQUE DIA]:[LECHE RETIRO DIA]]),SUM(Tabla2[[#This Row],[LECHE TANQUE DIA]:[LECHE AUTOCONSUMO DIA]]))</f>
        <v>971</v>
      </c>
      <c r="O2970" s="188">
        <f t="shared" si="649"/>
        <v>0.95365602471678679</v>
      </c>
      <c r="P2970" s="189">
        <f t="shared" si="650"/>
        <v>21.577777777777779</v>
      </c>
      <c r="Q2970" s="189">
        <f t="shared" si="651"/>
        <v>20.577777777777779</v>
      </c>
      <c r="R2970" s="189">
        <f t="shared" si="652"/>
        <v>5.7142857142857144</v>
      </c>
      <c r="S2970" s="189">
        <f t="shared" si="653"/>
        <v>4.0458333333333334</v>
      </c>
      <c r="T2970" s="189">
        <f t="shared" si="654"/>
        <v>5.333333333333333</v>
      </c>
      <c r="U2970" s="189">
        <f t="shared" si="655"/>
        <v>69.357142857142861</v>
      </c>
      <c r="V2970" s="189">
        <f t="shared" si="656"/>
        <v>3.2142857142857144</v>
      </c>
      <c r="W2970" s="189">
        <f>IFERROR(H2970/M2970,Tabla2[[#This Row],[CARGA PRODUCCION (ANIMALES/HA)]])</f>
        <v>3.2</v>
      </c>
      <c r="X2970" s="190">
        <f t="shared" si="646"/>
        <v>2024</v>
      </c>
      <c r="Y2970" s="190">
        <f t="shared" si="647"/>
        <v>5</v>
      </c>
      <c r="Z2970" s="190" t="e">
        <f t="shared" ca="1" si="648"/>
        <v>#NAME?</v>
      </c>
      <c r="AA2970" s="191">
        <f t="shared" si="645"/>
        <v>48</v>
      </c>
      <c r="AB2970" s="188">
        <f t="shared" si="657"/>
        <v>0.9375</v>
      </c>
      <c r="AC2970" s="192">
        <f t="shared" si="658"/>
        <v>6.25E-2</v>
      </c>
      <c r="AD2970" s="185"/>
    </row>
    <row r="2971" spans="1:30">
      <c r="A2971" s="184">
        <v>45441</v>
      </c>
      <c r="B2971" s="7" t="s">
        <v>81</v>
      </c>
      <c r="C2971" s="185">
        <v>2216</v>
      </c>
      <c r="D2971" s="185">
        <v>80</v>
      </c>
      <c r="E2971" s="185">
        <v>9</v>
      </c>
      <c r="F2971" s="185"/>
      <c r="G2971" s="185">
        <v>95</v>
      </c>
      <c r="H2971" s="185">
        <v>95</v>
      </c>
      <c r="I2971" s="185">
        <v>0</v>
      </c>
      <c r="J2971" s="185">
        <v>15</v>
      </c>
      <c r="K2971" s="185">
        <v>600</v>
      </c>
      <c r="L2971" s="185">
        <v>23.4</v>
      </c>
      <c r="M2971" s="186">
        <v>31.01</v>
      </c>
      <c r="N2971" s="187">
        <f>IF(Tabla2[[#This Row],[LECHE RETIRO DIA]]&lt;&gt;ISBLANK(Tabla2[[#This Row],[LECHE RETIRO DIA]]),SUM(Tabla2[[#This Row],[LECHE TANQUE DIA]:[LECHE RETIRO DIA]]),SUM(Tabla2[[#This Row],[LECHE TANQUE DIA]:[LECHE AUTOCONSUMO DIA]]))</f>
        <v>2305</v>
      </c>
      <c r="O2971" s="188">
        <f t="shared" si="649"/>
        <v>0.96138828633405637</v>
      </c>
      <c r="P2971" s="189">
        <f t="shared" si="650"/>
        <v>24.263157894736842</v>
      </c>
      <c r="Q2971" s="189">
        <f t="shared" si="651"/>
        <v>23.326315789473686</v>
      </c>
      <c r="R2971" s="189">
        <f t="shared" si="652"/>
        <v>5.333333333333333</v>
      </c>
      <c r="S2971" s="189">
        <f t="shared" si="653"/>
        <v>3.8416666666666668</v>
      </c>
      <c r="T2971" s="189">
        <f t="shared" si="654"/>
        <v>6.3157894736842106</v>
      </c>
      <c r="U2971" s="189">
        <f t="shared" si="655"/>
        <v>98.504273504273513</v>
      </c>
      <c r="V2971" s="189">
        <f t="shared" si="656"/>
        <v>4.0598290598290605</v>
      </c>
      <c r="W2971" s="189">
        <f>IFERROR(H2971/M2971,Tabla2[[#This Row],[CARGA PRODUCCION (ANIMALES/HA)]])</f>
        <v>3.0635278942276685</v>
      </c>
      <c r="X2971" s="190">
        <f t="shared" si="646"/>
        <v>2024</v>
      </c>
      <c r="Y2971" s="190">
        <f t="shared" si="647"/>
        <v>5</v>
      </c>
      <c r="Z2971" s="190" t="e">
        <f t="shared" ca="1" si="648"/>
        <v>#NAME?</v>
      </c>
      <c r="AA2971" s="191">
        <f t="shared" si="645"/>
        <v>95</v>
      </c>
      <c r="AB2971" s="188">
        <f t="shared" si="657"/>
        <v>1</v>
      </c>
      <c r="AC2971" s="192">
        <f t="shared" si="658"/>
        <v>0</v>
      </c>
      <c r="AD2971" s="185"/>
    </row>
    <row r="2972" spans="1:30">
      <c r="A2972" s="184">
        <v>45441</v>
      </c>
      <c r="B2972" s="7" t="s">
        <v>83</v>
      </c>
      <c r="C2972" s="185">
        <v>2170</v>
      </c>
      <c r="D2972" s="185">
        <v>100</v>
      </c>
      <c r="E2972" s="185">
        <v>9</v>
      </c>
      <c r="F2972" s="185"/>
      <c r="G2972" s="185">
        <v>112</v>
      </c>
      <c r="H2972" s="185">
        <v>140</v>
      </c>
      <c r="I2972" s="185">
        <v>0</v>
      </c>
      <c r="J2972" s="185">
        <v>17</v>
      </c>
      <c r="K2972" s="185">
        <v>680</v>
      </c>
      <c r="L2972" s="185">
        <v>29.8</v>
      </c>
      <c r="M2972" s="186">
        <v>36.590000000000003</v>
      </c>
      <c r="N2972" s="187">
        <f>IF(Tabla2[[#This Row],[LECHE RETIRO DIA]]&lt;&gt;ISBLANK(Tabla2[[#This Row],[LECHE RETIRO DIA]]),SUM(Tabla2[[#This Row],[LECHE TANQUE DIA]:[LECHE RETIRO DIA]]),SUM(Tabla2[[#This Row],[LECHE TANQUE DIA]:[LECHE AUTOCONSUMO DIA]]))</f>
        <v>2279</v>
      </c>
      <c r="O2972" s="188">
        <f t="shared" si="649"/>
        <v>0.9521720052654673</v>
      </c>
      <c r="P2972" s="189">
        <f t="shared" si="650"/>
        <v>20.348214285714285</v>
      </c>
      <c r="Q2972" s="189">
        <f t="shared" si="651"/>
        <v>19.375</v>
      </c>
      <c r="R2972" s="189">
        <f t="shared" si="652"/>
        <v>5.882352941176471</v>
      </c>
      <c r="S2972" s="189">
        <f t="shared" si="653"/>
        <v>3.3514705882352942</v>
      </c>
      <c r="T2972" s="189">
        <f t="shared" si="654"/>
        <v>6.0714285714285712</v>
      </c>
      <c r="U2972" s="189">
        <f t="shared" si="655"/>
        <v>76.476510067114091</v>
      </c>
      <c r="V2972" s="189">
        <f t="shared" si="656"/>
        <v>3.7583892617449663</v>
      </c>
      <c r="W2972" s="189">
        <f>IFERROR(H2972/M2972,Tabla2[[#This Row],[CARGA PRODUCCION (ANIMALES/HA)]])</f>
        <v>3.8261820169445202</v>
      </c>
      <c r="X2972" s="190">
        <f t="shared" si="646"/>
        <v>2024</v>
      </c>
      <c r="Y2972" s="190">
        <f t="shared" si="647"/>
        <v>5</v>
      </c>
      <c r="Z2972" s="190" t="e">
        <f t="shared" ca="1" si="648"/>
        <v>#NAME?</v>
      </c>
      <c r="AA2972" s="191">
        <f t="shared" si="645"/>
        <v>140</v>
      </c>
      <c r="AB2972" s="188">
        <f t="shared" si="657"/>
        <v>0.8</v>
      </c>
      <c r="AC2972" s="192">
        <f t="shared" si="658"/>
        <v>0.19999999999999996</v>
      </c>
      <c r="AD2972" s="185"/>
    </row>
    <row r="2973" spans="1:30">
      <c r="A2973" s="184">
        <v>45441</v>
      </c>
      <c r="B2973" s="7" t="s">
        <v>88</v>
      </c>
      <c r="C2973" s="185">
        <v>783</v>
      </c>
      <c r="D2973" s="185">
        <v>40</v>
      </c>
      <c r="E2973" s="185">
        <v>5</v>
      </c>
      <c r="F2973" s="185"/>
      <c r="G2973" s="185">
        <v>45</v>
      </c>
      <c r="H2973" s="185">
        <v>48</v>
      </c>
      <c r="I2973" s="185">
        <v>2</v>
      </c>
      <c r="J2973" s="185">
        <v>7</v>
      </c>
      <c r="K2973" s="185">
        <v>240</v>
      </c>
      <c r="L2973" s="185">
        <v>14</v>
      </c>
      <c r="M2973" s="186">
        <v>15</v>
      </c>
      <c r="N2973" s="187">
        <f>IF(Tabla2[[#This Row],[LECHE RETIRO DIA]]&lt;&gt;ISBLANK(Tabla2[[#This Row],[LECHE RETIRO DIA]]),SUM(Tabla2[[#This Row],[LECHE TANQUE DIA]:[LECHE RETIRO DIA]]),SUM(Tabla2[[#This Row],[LECHE TANQUE DIA]:[LECHE AUTOCONSUMO DIA]]))</f>
        <v>828</v>
      </c>
      <c r="O2973" s="188">
        <f t="shared" si="649"/>
        <v>0.94565217391304346</v>
      </c>
      <c r="P2973" s="189">
        <f t="shared" si="650"/>
        <v>18.399999999999999</v>
      </c>
      <c r="Q2973" s="189">
        <f t="shared" si="651"/>
        <v>17.399999999999999</v>
      </c>
      <c r="R2973" s="189">
        <f t="shared" si="652"/>
        <v>5.7142857142857144</v>
      </c>
      <c r="S2973" s="189">
        <f t="shared" si="653"/>
        <v>3.45</v>
      </c>
      <c r="T2973" s="189">
        <f t="shared" si="654"/>
        <v>5.333333333333333</v>
      </c>
      <c r="U2973" s="189">
        <f t="shared" si="655"/>
        <v>59.142857142857146</v>
      </c>
      <c r="V2973" s="189">
        <f t="shared" si="656"/>
        <v>3.2142857142857144</v>
      </c>
      <c r="W2973" s="189">
        <f>IFERROR(H2973/M2973,Tabla2[[#This Row],[CARGA PRODUCCION (ANIMALES/HA)]])</f>
        <v>3.2</v>
      </c>
      <c r="X2973" s="190">
        <f t="shared" si="646"/>
        <v>2024</v>
      </c>
      <c r="Y2973" s="190">
        <f t="shared" si="647"/>
        <v>5</v>
      </c>
      <c r="Z2973" s="190" t="e">
        <f t="shared" ca="1" si="648"/>
        <v>#NAME?</v>
      </c>
      <c r="AA2973" s="191">
        <f t="shared" si="645"/>
        <v>48</v>
      </c>
      <c r="AB2973" s="188">
        <f t="shared" si="657"/>
        <v>0.9375</v>
      </c>
      <c r="AC2973" s="192">
        <f t="shared" si="658"/>
        <v>6.25E-2</v>
      </c>
      <c r="AD2973" s="185"/>
    </row>
    <row r="2974" spans="1:30">
      <c r="A2974" s="6">
        <v>45442</v>
      </c>
      <c r="B2974" s="6" t="s">
        <v>81</v>
      </c>
      <c r="C2974" s="185">
        <v>2208</v>
      </c>
      <c r="D2974" s="185">
        <v>80</v>
      </c>
      <c r="E2974" s="185">
        <v>9</v>
      </c>
      <c r="F2974" s="185"/>
      <c r="G2974" s="185">
        <v>95</v>
      </c>
      <c r="H2974" s="185">
        <v>95</v>
      </c>
      <c r="I2974" s="185">
        <v>0</v>
      </c>
      <c r="J2974" s="185">
        <v>15</v>
      </c>
      <c r="K2974" s="185">
        <v>600</v>
      </c>
      <c r="L2974" s="185">
        <v>23.4</v>
      </c>
      <c r="M2974" s="186">
        <v>31.01</v>
      </c>
      <c r="N2974" s="187">
        <f>IF(Tabla2[[#This Row],[LECHE RETIRO DIA]]&lt;&gt;ISBLANK(Tabla2[[#This Row],[LECHE RETIRO DIA]]),SUM(Tabla2[[#This Row],[LECHE TANQUE DIA]:[LECHE RETIRO DIA]]),SUM(Tabla2[[#This Row],[LECHE TANQUE DIA]:[LECHE AUTOCONSUMO DIA]]))</f>
        <v>2297</v>
      </c>
      <c r="O2974" s="188">
        <f t="shared" si="649"/>
        <v>0.96125380931649973</v>
      </c>
      <c r="P2974" s="189">
        <f t="shared" si="650"/>
        <v>24.178947368421053</v>
      </c>
      <c r="Q2974" s="189">
        <f t="shared" si="651"/>
        <v>23.242105263157896</v>
      </c>
      <c r="R2974" s="189">
        <f t="shared" si="652"/>
        <v>5.333333333333333</v>
      </c>
      <c r="S2974" s="189">
        <f t="shared" si="653"/>
        <v>3.8283333333333331</v>
      </c>
      <c r="T2974" s="189">
        <f t="shared" si="654"/>
        <v>6.3157894736842106</v>
      </c>
      <c r="U2974" s="189">
        <f t="shared" si="655"/>
        <v>98.162393162393172</v>
      </c>
      <c r="V2974" s="189">
        <f t="shared" si="656"/>
        <v>4.0598290598290605</v>
      </c>
      <c r="W2974" s="189">
        <f>IFERROR(H2974/M2974,Tabla2[[#This Row],[CARGA PRODUCCION (ANIMALES/HA)]])</f>
        <v>3.0635278942276685</v>
      </c>
      <c r="X2974" s="190">
        <f t="shared" si="646"/>
        <v>2024</v>
      </c>
      <c r="Y2974" s="190">
        <f t="shared" si="647"/>
        <v>5</v>
      </c>
      <c r="Z2974" s="190" t="e">
        <f t="shared" ca="1" si="648"/>
        <v>#NAME?</v>
      </c>
      <c r="AA2974" s="191">
        <f t="shared" si="645"/>
        <v>95</v>
      </c>
      <c r="AB2974" s="188">
        <f t="shared" si="657"/>
        <v>1</v>
      </c>
      <c r="AC2974" s="192">
        <f t="shared" si="658"/>
        <v>0</v>
      </c>
      <c r="AD2974" s="185"/>
    </row>
    <row r="2975" spans="1:30">
      <c r="A2975" s="184">
        <v>45442</v>
      </c>
      <c r="B2975" s="7" t="s">
        <v>83</v>
      </c>
      <c r="C2975" s="185">
        <v>2159</v>
      </c>
      <c r="D2975" s="185">
        <v>100</v>
      </c>
      <c r="E2975" s="185">
        <v>9</v>
      </c>
      <c r="F2975" s="185"/>
      <c r="G2975" s="185">
        <v>106</v>
      </c>
      <c r="H2975" s="185">
        <v>133</v>
      </c>
      <c r="I2975" s="185">
        <v>0</v>
      </c>
      <c r="J2975" s="185">
        <v>17</v>
      </c>
      <c r="K2975" s="185">
        <v>680</v>
      </c>
      <c r="L2975" s="185">
        <v>29.8</v>
      </c>
      <c r="M2975" s="186">
        <v>36.590000000000003</v>
      </c>
      <c r="N2975" s="187">
        <f>IF(Tabla2[[#This Row],[LECHE RETIRO DIA]]&lt;&gt;ISBLANK(Tabla2[[#This Row],[LECHE RETIRO DIA]]),SUM(Tabla2[[#This Row],[LECHE TANQUE DIA]:[LECHE RETIRO DIA]]),SUM(Tabla2[[#This Row],[LECHE TANQUE DIA]:[LECHE AUTOCONSUMO DIA]]))</f>
        <v>2268</v>
      </c>
      <c r="O2975" s="188">
        <f t="shared" si="649"/>
        <v>0.95194003527336857</v>
      </c>
      <c r="P2975" s="189">
        <f t="shared" si="650"/>
        <v>21.39622641509434</v>
      </c>
      <c r="Q2975" s="189">
        <f t="shared" si="651"/>
        <v>20.367924528301888</v>
      </c>
      <c r="R2975" s="189">
        <f t="shared" si="652"/>
        <v>5.882352941176471</v>
      </c>
      <c r="S2975" s="189">
        <f t="shared" si="653"/>
        <v>3.335294117647059</v>
      </c>
      <c r="T2975" s="189">
        <f t="shared" si="654"/>
        <v>6.4150943396226419</v>
      </c>
      <c r="U2975" s="189">
        <f t="shared" si="655"/>
        <v>76.107382550335572</v>
      </c>
      <c r="V2975" s="189">
        <f t="shared" si="656"/>
        <v>3.5570469798657718</v>
      </c>
      <c r="W2975" s="189">
        <f>IFERROR(H2975/M2975,Tabla2[[#This Row],[CARGA PRODUCCION (ANIMALES/HA)]])</f>
        <v>3.6348729160972941</v>
      </c>
      <c r="X2975" s="190">
        <f t="shared" si="646"/>
        <v>2024</v>
      </c>
      <c r="Y2975" s="190">
        <f t="shared" si="647"/>
        <v>5</v>
      </c>
      <c r="Z2975" s="190" t="e">
        <f t="shared" ca="1" si="648"/>
        <v>#NAME?</v>
      </c>
      <c r="AA2975" s="191">
        <f t="shared" si="645"/>
        <v>133</v>
      </c>
      <c r="AB2975" s="188">
        <f t="shared" si="657"/>
        <v>0.79699248120300747</v>
      </c>
      <c r="AC2975" s="192">
        <f t="shared" si="658"/>
        <v>0.20300751879699253</v>
      </c>
      <c r="AD2975" s="185"/>
    </row>
    <row r="2976" spans="1:30">
      <c r="A2976" s="6">
        <v>45442</v>
      </c>
      <c r="B2976" s="7" t="s">
        <v>88</v>
      </c>
      <c r="C2976" s="185">
        <v>786</v>
      </c>
      <c r="D2976" s="185">
        <v>40</v>
      </c>
      <c r="E2976" s="185">
        <v>5</v>
      </c>
      <c r="F2976" s="185"/>
      <c r="G2976" s="185">
        <v>44</v>
      </c>
      <c r="H2976" s="185">
        <v>48</v>
      </c>
      <c r="I2976" s="185">
        <v>2</v>
      </c>
      <c r="J2976" s="185">
        <v>7</v>
      </c>
      <c r="K2976" s="185">
        <v>240</v>
      </c>
      <c r="L2976" s="185">
        <v>14</v>
      </c>
      <c r="M2976" s="186">
        <v>15</v>
      </c>
      <c r="N2976" s="187">
        <f>IF(Tabla2[[#This Row],[LECHE RETIRO DIA]]&lt;&gt;ISBLANK(Tabla2[[#This Row],[LECHE RETIRO DIA]]),SUM(Tabla2[[#This Row],[LECHE TANQUE DIA]:[LECHE RETIRO DIA]]),SUM(Tabla2[[#This Row],[LECHE TANQUE DIA]:[LECHE AUTOCONSUMO DIA]]))</f>
        <v>831</v>
      </c>
      <c r="O2976" s="188">
        <f t="shared" si="649"/>
        <v>0.94584837545126355</v>
      </c>
      <c r="P2976" s="189">
        <f t="shared" si="650"/>
        <v>18.886363636363637</v>
      </c>
      <c r="Q2976" s="189">
        <f t="shared" si="651"/>
        <v>17.863636363636363</v>
      </c>
      <c r="R2976" s="189">
        <f t="shared" si="652"/>
        <v>5.7142857142857144</v>
      </c>
      <c r="S2976" s="189">
        <f t="shared" si="653"/>
        <v>3.4624999999999999</v>
      </c>
      <c r="T2976" s="189">
        <f t="shared" si="654"/>
        <v>5.4545454545454541</v>
      </c>
      <c r="U2976" s="189">
        <f t="shared" si="655"/>
        <v>59.357142857142854</v>
      </c>
      <c r="V2976" s="189">
        <f t="shared" si="656"/>
        <v>3.1428571428571428</v>
      </c>
      <c r="W2976" s="189">
        <f>IFERROR(H2976/M2976,Tabla2[[#This Row],[CARGA PRODUCCION (ANIMALES/HA)]])</f>
        <v>3.2</v>
      </c>
      <c r="X2976" s="190">
        <f t="shared" si="646"/>
        <v>2024</v>
      </c>
      <c r="Y2976" s="190">
        <f t="shared" si="647"/>
        <v>5</v>
      </c>
      <c r="Z2976" s="190" t="e">
        <f t="shared" ca="1" si="648"/>
        <v>#NAME?</v>
      </c>
      <c r="AA2976" s="191">
        <f t="shared" si="645"/>
        <v>48</v>
      </c>
      <c r="AB2976" s="188">
        <f t="shared" si="657"/>
        <v>0.91666666666666663</v>
      </c>
      <c r="AC2976" s="192">
        <f t="shared" si="658"/>
        <v>8.333333333333337E-2</v>
      </c>
      <c r="AD2976" s="185"/>
    </row>
    <row r="2977" spans="1:30">
      <c r="A2977" s="184">
        <v>45443</v>
      </c>
      <c r="B2977" s="7" t="s">
        <v>81</v>
      </c>
      <c r="C2977" s="185">
        <v>2293</v>
      </c>
      <c r="D2977" s="185">
        <v>80</v>
      </c>
      <c r="E2977" s="185">
        <v>9</v>
      </c>
      <c r="F2977" s="185"/>
      <c r="G2977" s="185">
        <v>95</v>
      </c>
      <c r="H2977" s="185">
        <v>95</v>
      </c>
      <c r="I2977" s="185">
        <v>0</v>
      </c>
      <c r="J2977" s="185">
        <v>15</v>
      </c>
      <c r="K2977" s="185">
        <v>600</v>
      </c>
      <c r="L2977" s="185">
        <v>23.4</v>
      </c>
      <c r="M2977" s="186">
        <v>31.01</v>
      </c>
      <c r="N2977" s="187">
        <f>IF(Tabla2[[#This Row],[LECHE RETIRO DIA]]&lt;&gt;ISBLANK(Tabla2[[#This Row],[LECHE RETIRO DIA]]),SUM(Tabla2[[#This Row],[LECHE TANQUE DIA]:[LECHE RETIRO DIA]]),SUM(Tabla2[[#This Row],[LECHE TANQUE DIA]:[LECHE AUTOCONSUMO DIA]]))</f>
        <v>2382</v>
      </c>
      <c r="O2977" s="188">
        <f t="shared" si="649"/>
        <v>0.96263643996641479</v>
      </c>
      <c r="P2977" s="189">
        <f t="shared" si="650"/>
        <v>25.073684210526316</v>
      </c>
      <c r="Q2977" s="189">
        <f t="shared" si="651"/>
        <v>24.13684210526316</v>
      </c>
      <c r="R2977" s="189">
        <f t="shared" si="652"/>
        <v>5.333333333333333</v>
      </c>
      <c r="S2977" s="189">
        <f t="shared" si="653"/>
        <v>3.97</v>
      </c>
      <c r="T2977" s="189">
        <f t="shared" si="654"/>
        <v>6.3157894736842106</v>
      </c>
      <c r="U2977" s="189">
        <f t="shared" si="655"/>
        <v>101.7948717948718</v>
      </c>
      <c r="V2977" s="189">
        <f t="shared" si="656"/>
        <v>4.0598290598290605</v>
      </c>
      <c r="W2977" s="189">
        <f>IFERROR(H2977/M2977,Tabla2[[#This Row],[CARGA PRODUCCION (ANIMALES/HA)]])</f>
        <v>3.0635278942276685</v>
      </c>
      <c r="X2977" s="190">
        <f t="shared" si="646"/>
        <v>2024</v>
      </c>
      <c r="Y2977" s="190">
        <f t="shared" si="647"/>
        <v>5</v>
      </c>
      <c r="Z2977" s="190" t="e">
        <f t="shared" ca="1" si="648"/>
        <v>#NAME?</v>
      </c>
      <c r="AA2977" s="191">
        <f t="shared" si="645"/>
        <v>95</v>
      </c>
      <c r="AB2977" s="188">
        <f t="shared" si="657"/>
        <v>1</v>
      </c>
      <c r="AC2977" s="192">
        <f t="shared" si="658"/>
        <v>0</v>
      </c>
      <c r="AD2977" s="185"/>
    </row>
    <row r="2978" spans="1:30">
      <c r="A2978" s="184">
        <v>45443</v>
      </c>
      <c r="B2978" s="7" t="s">
        <v>83</v>
      </c>
      <c r="C2978" s="185">
        <v>2118</v>
      </c>
      <c r="D2978" s="185">
        <v>100</v>
      </c>
      <c r="E2978" s="185">
        <v>9</v>
      </c>
      <c r="F2978" s="185"/>
      <c r="G2978" s="185">
        <v>108</v>
      </c>
      <c r="H2978" s="185">
        <v>133</v>
      </c>
      <c r="I2978" s="185">
        <v>0</v>
      </c>
      <c r="J2978" s="185">
        <v>17</v>
      </c>
      <c r="K2978" s="185">
        <v>680</v>
      </c>
      <c r="L2978" s="185">
        <v>29.8</v>
      </c>
      <c r="M2978" s="186">
        <v>36.590000000000003</v>
      </c>
      <c r="N2978" s="187">
        <f>IF(Tabla2[[#This Row],[LECHE RETIRO DIA]]&lt;&gt;ISBLANK(Tabla2[[#This Row],[LECHE RETIRO DIA]]),SUM(Tabla2[[#This Row],[LECHE TANQUE DIA]:[LECHE RETIRO DIA]]),SUM(Tabla2[[#This Row],[LECHE TANQUE DIA]:[LECHE AUTOCONSUMO DIA]]))</f>
        <v>2227</v>
      </c>
      <c r="O2978" s="188">
        <f t="shared" si="649"/>
        <v>0.95105523125280644</v>
      </c>
      <c r="P2978" s="189">
        <f t="shared" si="650"/>
        <v>20.62037037037037</v>
      </c>
      <c r="Q2978" s="189">
        <f t="shared" si="651"/>
        <v>19.611111111111111</v>
      </c>
      <c r="R2978" s="189">
        <f t="shared" si="652"/>
        <v>5.882352941176471</v>
      </c>
      <c r="S2978" s="189">
        <f t="shared" si="653"/>
        <v>3.2749999999999999</v>
      </c>
      <c r="T2978" s="189">
        <f t="shared" si="654"/>
        <v>6.2962962962962967</v>
      </c>
      <c r="U2978" s="189">
        <f t="shared" si="655"/>
        <v>74.731543624161077</v>
      </c>
      <c r="V2978" s="189">
        <f t="shared" si="656"/>
        <v>3.6241610738255035</v>
      </c>
      <c r="W2978" s="189">
        <f>IFERROR(H2978/M2978,Tabla2[[#This Row],[CARGA PRODUCCION (ANIMALES/HA)]])</f>
        <v>3.6348729160972941</v>
      </c>
      <c r="X2978" s="190">
        <f t="shared" si="646"/>
        <v>2024</v>
      </c>
      <c r="Y2978" s="190">
        <f t="shared" si="647"/>
        <v>5</v>
      </c>
      <c r="Z2978" s="190" t="e">
        <f t="shared" ca="1" si="648"/>
        <v>#NAME?</v>
      </c>
      <c r="AA2978" s="191">
        <f t="shared" si="645"/>
        <v>133</v>
      </c>
      <c r="AB2978" s="188">
        <f t="shared" si="657"/>
        <v>0.81203007518796988</v>
      </c>
      <c r="AC2978" s="192">
        <f t="shared" si="658"/>
        <v>0.18796992481203012</v>
      </c>
      <c r="AD2978" s="185"/>
    </row>
    <row r="2979" spans="1:30">
      <c r="A2979" s="184">
        <v>45443</v>
      </c>
      <c r="B2979" s="7" t="s">
        <v>88</v>
      </c>
      <c r="C2979" s="185">
        <v>806</v>
      </c>
      <c r="D2979" s="185">
        <v>40</v>
      </c>
      <c r="E2979" s="185">
        <v>5</v>
      </c>
      <c r="F2979" s="185"/>
      <c r="G2979" s="185">
        <v>44</v>
      </c>
      <c r="H2979" s="185">
        <v>48</v>
      </c>
      <c r="I2979" s="185">
        <v>2</v>
      </c>
      <c r="J2979" s="185">
        <v>7</v>
      </c>
      <c r="K2979" s="185">
        <v>240</v>
      </c>
      <c r="L2979" s="185">
        <v>14</v>
      </c>
      <c r="M2979" s="186">
        <v>15</v>
      </c>
      <c r="N2979" s="187">
        <f>IF(Tabla2[[#This Row],[LECHE RETIRO DIA]]&lt;&gt;ISBLANK(Tabla2[[#This Row],[LECHE RETIRO DIA]]),SUM(Tabla2[[#This Row],[LECHE TANQUE DIA]:[LECHE RETIRO DIA]]),SUM(Tabla2[[#This Row],[LECHE TANQUE DIA]:[LECHE AUTOCONSUMO DIA]]))</f>
        <v>851</v>
      </c>
      <c r="O2979" s="188">
        <f t="shared" si="649"/>
        <v>0.94712103407755577</v>
      </c>
      <c r="P2979" s="189">
        <f t="shared" si="650"/>
        <v>19.34090909090909</v>
      </c>
      <c r="Q2979" s="189">
        <f t="shared" si="651"/>
        <v>18.318181818181817</v>
      </c>
      <c r="R2979" s="189">
        <f t="shared" si="652"/>
        <v>5.7142857142857144</v>
      </c>
      <c r="S2979" s="189">
        <f t="shared" si="653"/>
        <v>3.5458333333333334</v>
      </c>
      <c r="T2979" s="189">
        <f t="shared" si="654"/>
        <v>5.4545454545454541</v>
      </c>
      <c r="U2979" s="189">
        <f t="shared" si="655"/>
        <v>60.785714285714285</v>
      </c>
      <c r="V2979" s="189">
        <f t="shared" si="656"/>
        <v>3.1428571428571428</v>
      </c>
      <c r="W2979" s="189">
        <f>IFERROR(H2979/M2979,Tabla2[[#This Row],[CARGA PRODUCCION (ANIMALES/HA)]])</f>
        <v>3.2</v>
      </c>
      <c r="X2979" s="190">
        <f t="shared" si="646"/>
        <v>2024</v>
      </c>
      <c r="Y2979" s="190">
        <f t="shared" si="647"/>
        <v>5</v>
      </c>
      <c r="Z2979" s="190" t="e">
        <f t="shared" ca="1" si="648"/>
        <v>#NAME?</v>
      </c>
      <c r="AA2979" s="191">
        <f t="shared" si="645"/>
        <v>48</v>
      </c>
      <c r="AB2979" s="188">
        <f t="shared" si="657"/>
        <v>0.91666666666666663</v>
      </c>
      <c r="AC2979" s="192">
        <f t="shared" si="658"/>
        <v>8.333333333333337E-2</v>
      </c>
      <c r="AD2979" s="185"/>
    </row>
    <row r="2980" spans="1:30">
      <c r="A2980" s="184">
        <v>45444</v>
      </c>
      <c r="B2980" s="7" t="s">
        <v>81</v>
      </c>
      <c r="C2980" s="185">
        <v>2307</v>
      </c>
      <c r="D2980" s="185">
        <v>80</v>
      </c>
      <c r="E2980" s="185">
        <v>9</v>
      </c>
      <c r="F2980" s="185"/>
      <c r="G2980" s="185">
        <v>95</v>
      </c>
      <c r="H2980" s="185">
        <v>95</v>
      </c>
      <c r="I2980" s="185">
        <v>0</v>
      </c>
      <c r="J2980" s="185">
        <v>15</v>
      </c>
      <c r="K2980" s="185">
        <v>600</v>
      </c>
      <c r="L2980" s="185">
        <v>23.4</v>
      </c>
      <c r="M2980" s="186">
        <v>31.01</v>
      </c>
      <c r="N2980" s="187">
        <f>IF(Tabla2[[#This Row],[LECHE RETIRO DIA]]&lt;&gt;ISBLANK(Tabla2[[#This Row],[LECHE RETIRO DIA]]),SUM(Tabla2[[#This Row],[LECHE TANQUE DIA]:[LECHE RETIRO DIA]]),SUM(Tabla2[[#This Row],[LECHE TANQUE DIA]:[LECHE AUTOCONSUMO DIA]]))</f>
        <v>2396</v>
      </c>
      <c r="O2980" s="188">
        <f t="shared" si="649"/>
        <v>0.96285475792988318</v>
      </c>
      <c r="P2980" s="189">
        <f t="shared" si="650"/>
        <v>25.221052631578946</v>
      </c>
      <c r="Q2980" s="189">
        <f t="shared" si="651"/>
        <v>24.284210526315789</v>
      </c>
      <c r="R2980" s="189">
        <f t="shared" si="652"/>
        <v>5.333333333333333</v>
      </c>
      <c r="S2980" s="189">
        <f t="shared" si="653"/>
        <v>3.9933333333333332</v>
      </c>
      <c r="T2980" s="189">
        <f t="shared" si="654"/>
        <v>6.3157894736842106</v>
      </c>
      <c r="U2980" s="189">
        <f t="shared" si="655"/>
        <v>102.3931623931624</v>
      </c>
      <c r="V2980" s="189">
        <f t="shared" si="656"/>
        <v>4.0598290598290605</v>
      </c>
      <c r="W2980" s="189">
        <f>IFERROR(H2980/M2980,Tabla2[[#This Row],[CARGA PRODUCCION (ANIMALES/HA)]])</f>
        <v>3.0635278942276685</v>
      </c>
      <c r="X2980" s="190">
        <f t="shared" si="646"/>
        <v>2024</v>
      </c>
      <c r="Y2980" s="190">
        <f t="shared" si="647"/>
        <v>6</v>
      </c>
      <c r="Z2980" s="190" t="e">
        <f t="shared" ca="1" si="648"/>
        <v>#NAME?</v>
      </c>
      <c r="AA2980" s="191">
        <f t="shared" si="645"/>
        <v>95</v>
      </c>
      <c r="AB2980" s="188">
        <f t="shared" si="657"/>
        <v>1</v>
      </c>
      <c r="AC2980" s="192">
        <f t="shared" si="658"/>
        <v>0</v>
      </c>
      <c r="AD2980" s="185"/>
    </row>
    <row r="2981" spans="1:30">
      <c r="A2981" s="184">
        <v>45444</v>
      </c>
      <c r="B2981" s="7" t="s">
        <v>83</v>
      </c>
      <c r="C2981" s="185">
        <v>2150</v>
      </c>
      <c r="D2981" s="185">
        <v>100</v>
      </c>
      <c r="E2981" s="185">
        <v>9</v>
      </c>
      <c r="F2981" s="185"/>
      <c r="G2981" s="7">
        <v>108</v>
      </c>
      <c r="H2981" s="185">
        <v>133</v>
      </c>
      <c r="I2981" s="185">
        <v>0</v>
      </c>
      <c r="J2981" s="185">
        <v>17</v>
      </c>
      <c r="K2981" s="185">
        <v>680</v>
      </c>
      <c r="L2981" s="185">
        <v>29.8</v>
      </c>
      <c r="M2981" s="186">
        <v>36.590000000000003</v>
      </c>
      <c r="N2981" s="187">
        <f>IF(Tabla2[[#This Row],[LECHE RETIRO DIA]]&lt;&gt;ISBLANK(Tabla2[[#This Row],[LECHE RETIRO DIA]]),SUM(Tabla2[[#This Row],[LECHE TANQUE DIA]:[LECHE RETIRO DIA]]),SUM(Tabla2[[#This Row],[LECHE TANQUE DIA]:[LECHE AUTOCONSUMO DIA]]))</f>
        <v>2259</v>
      </c>
      <c r="O2981" s="188">
        <f t="shared" si="649"/>
        <v>0.95174856131031427</v>
      </c>
      <c r="P2981" s="189">
        <f t="shared" si="650"/>
        <v>20.916666666666668</v>
      </c>
      <c r="Q2981" s="189">
        <f t="shared" si="651"/>
        <v>19.907407407407408</v>
      </c>
      <c r="R2981" s="189">
        <f t="shared" si="652"/>
        <v>5.882352941176471</v>
      </c>
      <c r="S2981" s="189">
        <f t="shared" si="653"/>
        <v>3.322058823529412</v>
      </c>
      <c r="T2981" s="189">
        <f t="shared" si="654"/>
        <v>6.2962962962962967</v>
      </c>
      <c r="U2981" s="189">
        <f t="shared" si="655"/>
        <v>75.805369127516784</v>
      </c>
      <c r="V2981" s="189">
        <f t="shared" si="656"/>
        <v>3.6241610738255035</v>
      </c>
      <c r="W2981" s="189">
        <f>IFERROR(H2981/M2981,Tabla2[[#This Row],[CARGA PRODUCCION (ANIMALES/HA)]])</f>
        <v>3.6348729160972941</v>
      </c>
      <c r="X2981" s="190">
        <f t="shared" si="646"/>
        <v>2024</v>
      </c>
      <c r="Y2981" s="190">
        <f t="shared" si="647"/>
        <v>6</v>
      </c>
      <c r="Z2981" s="190" t="e">
        <f t="shared" ca="1" si="648"/>
        <v>#NAME?</v>
      </c>
      <c r="AA2981" s="191">
        <f t="shared" si="645"/>
        <v>133</v>
      </c>
      <c r="AB2981" s="188">
        <f t="shared" si="657"/>
        <v>0.81203007518796988</v>
      </c>
      <c r="AC2981" s="192">
        <f t="shared" si="658"/>
        <v>0.18796992481203012</v>
      </c>
      <c r="AD2981" s="185"/>
    </row>
    <row r="2982" spans="1:30">
      <c r="A2982" s="184">
        <v>45444</v>
      </c>
      <c r="B2982" s="7" t="s">
        <v>88</v>
      </c>
      <c r="C2982" s="185">
        <v>807</v>
      </c>
      <c r="D2982" s="185">
        <v>40</v>
      </c>
      <c r="E2982" s="185">
        <v>5</v>
      </c>
      <c r="F2982" s="185"/>
      <c r="G2982" s="185">
        <v>44</v>
      </c>
      <c r="H2982" s="185">
        <v>48</v>
      </c>
      <c r="I2982" s="185">
        <v>2</v>
      </c>
      <c r="J2982" s="185">
        <v>7</v>
      </c>
      <c r="K2982" s="185">
        <v>240</v>
      </c>
      <c r="L2982" s="185">
        <v>14</v>
      </c>
      <c r="M2982" s="186">
        <v>15</v>
      </c>
      <c r="N2982" s="187">
        <f>IF(Tabla2[[#This Row],[LECHE RETIRO DIA]]&lt;&gt;ISBLANK(Tabla2[[#This Row],[LECHE RETIRO DIA]]),SUM(Tabla2[[#This Row],[LECHE TANQUE DIA]:[LECHE RETIRO DIA]]),SUM(Tabla2[[#This Row],[LECHE TANQUE DIA]:[LECHE AUTOCONSUMO DIA]]))</f>
        <v>852</v>
      </c>
      <c r="O2982" s="188">
        <f t="shared" si="649"/>
        <v>0.94718309859154926</v>
      </c>
      <c r="P2982" s="189">
        <f t="shared" si="650"/>
        <v>19.363636363636363</v>
      </c>
      <c r="Q2982" s="189">
        <f t="shared" si="651"/>
        <v>18.34090909090909</v>
      </c>
      <c r="R2982" s="189">
        <f t="shared" si="652"/>
        <v>5.7142857142857144</v>
      </c>
      <c r="S2982" s="189">
        <f t="shared" si="653"/>
        <v>3.55</v>
      </c>
      <c r="T2982" s="189">
        <f t="shared" si="654"/>
        <v>5.4545454545454541</v>
      </c>
      <c r="U2982" s="189">
        <f t="shared" si="655"/>
        <v>60.857142857142854</v>
      </c>
      <c r="V2982" s="189">
        <f t="shared" si="656"/>
        <v>3.1428571428571428</v>
      </c>
      <c r="W2982" s="189">
        <f>IFERROR(H2982/M2982,Tabla2[[#This Row],[CARGA PRODUCCION (ANIMALES/HA)]])</f>
        <v>3.2</v>
      </c>
      <c r="X2982" s="190">
        <f t="shared" si="646"/>
        <v>2024</v>
      </c>
      <c r="Y2982" s="190">
        <f t="shared" si="647"/>
        <v>6</v>
      </c>
      <c r="Z2982" s="190" t="e">
        <f t="shared" ca="1" si="648"/>
        <v>#NAME?</v>
      </c>
      <c r="AA2982" s="191">
        <f t="shared" si="645"/>
        <v>48</v>
      </c>
      <c r="AB2982" s="188">
        <f t="shared" si="657"/>
        <v>0.91666666666666663</v>
      </c>
      <c r="AC2982" s="192">
        <f t="shared" si="658"/>
        <v>8.333333333333337E-2</v>
      </c>
      <c r="AD2982" s="185"/>
    </row>
    <row r="2983" spans="1:30">
      <c r="A2983" s="184">
        <v>45445</v>
      </c>
      <c r="B2983" s="7" t="s">
        <v>81</v>
      </c>
      <c r="C2983" s="185">
        <v>2349</v>
      </c>
      <c r="D2983" s="185">
        <v>80</v>
      </c>
      <c r="E2983" s="185">
        <v>9</v>
      </c>
      <c r="F2983" s="185"/>
      <c r="G2983" s="185">
        <v>95</v>
      </c>
      <c r="H2983" s="185">
        <v>95</v>
      </c>
      <c r="I2983" s="185">
        <v>0</v>
      </c>
      <c r="J2983" s="185">
        <v>15</v>
      </c>
      <c r="K2983" s="185">
        <v>600</v>
      </c>
      <c r="L2983" s="185">
        <v>23.4</v>
      </c>
      <c r="M2983" s="186">
        <v>31.01</v>
      </c>
      <c r="N2983" s="187">
        <f>IF(Tabla2[[#This Row],[LECHE RETIRO DIA]]&lt;&gt;ISBLANK(Tabla2[[#This Row],[LECHE RETIRO DIA]]),SUM(Tabla2[[#This Row],[LECHE TANQUE DIA]:[LECHE RETIRO DIA]]),SUM(Tabla2[[#This Row],[LECHE TANQUE DIA]:[LECHE AUTOCONSUMO DIA]]))</f>
        <v>2438</v>
      </c>
      <c r="O2983" s="188">
        <f t="shared" si="649"/>
        <v>0.96349466776045944</v>
      </c>
      <c r="P2983" s="189">
        <f t="shared" si="650"/>
        <v>25.663157894736841</v>
      </c>
      <c r="Q2983" s="189">
        <f t="shared" si="651"/>
        <v>24.726315789473684</v>
      </c>
      <c r="R2983" s="189">
        <f t="shared" si="652"/>
        <v>5.333333333333333</v>
      </c>
      <c r="S2983" s="189">
        <f t="shared" si="653"/>
        <v>4.0633333333333335</v>
      </c>
      <c r="T2983" s="189">
        <f t="shared" si="654"/>
        <v>6.3157894736842106</v>
      </c>
      <c r="U2983" s="189">
        <f t="shared" si="655"/>
        <v>104.18803418803419</v>
      </c>
      <c r="V2983" s="189">
        <f t="shared" si="656"/>
        <v>4.0598290598290605</v>
      </c>
      <c r="W2983" s="189">
        <f>IFERROR(H2983/M2983,Tabla2[[#This Row],[CARGA PRODUCCION (ANIMALES/HA)]])</f>
        <v>3.0635278942276685</v>
      </c>
      <c r="X2983" s="190">
        <f t="shared" si="646"/>
        <v>2024</v>
      </c>
      <c r="Y2983" s="190">
        <f t="shared" si="647"/>
        <v>6</v>
      </c>
      <c r="Z2983" s="190" t="e">
        <f t="shared" ca="1" si="648"/>
        <v>#NAME?</v>
      </c>
      <c r="AA2983" s="191">
        <f t="shared" si="645"/>
        <v>95</v>
      </c>
      <c r="AB2983" s="188">
        <f t="shared" si="657"/>
        <v>1</v>
      </c>
      <c r="AC2983" s="192">
        <f t="shared" si="658"/>
        <v>0</v>
      </c>
      <c r="AD2983" s="185"/>
    </row>
    <row r="2984" spans="1:30">
      <c r="A2984" s="184">
        <v>45445</v>
      </c>
      <c r="B2984" s="7" t="s">
        <v>83</v>
      </c>
      <c r="C2984" s="185">
        <v>2103</v>
      </c>
      <c r="D2984" s="185">
        <v>100</v>
      </c>
      <c r="E2984" s="185">
        <v>9</v>
      </c>
      <c r="F2984" s="185"/>
      <c r="G2984" s="185">
        <v>108</v>
      </c>
      <c r="H2984" s="185">
        <v>133</v>
      </c>
      <c r="I2984" s="185">
        <v>0</v>
      </c>
      <c r="J2984" s="185">
        <v>17</v>
      </c>
      <c r="K2984" s="185">
        <v>680</v>
      </c>
      <c r="L2984" s="185">
        <v>29.8</v>
      </c>
      <c r="M2984" s="186">
        <v>36.590000000000003</v>
      </c>
      <c r="N2984" s="187">
        <f>IF(Tabla2[[#This Row],[LECHE RETIRO DIA]]&lt;&gt;ISBLANK(Tabla2[[#This Row],[LECHE RETIRO DIA]]),SUM(Tabla2[[#This Row],[LECHE TANQUE DIA]:[LECHE RETIRO DIA]]),SUM(Tabla2[[#This Row],[LECHE TANQUE DIA]:[LECHE AUTOCONSUMO DIA]]))</f>
        <v>2212</v>
      </c>
      <c r="O2984" s="188">
        <f t="shared" si="649"/>
        <v>0.95072332730560583</v>
      </c>
      <c r="P2984" s="189">
        <f t="shared" si="650"/>
        <v>20.481481481481481</v>
      </c>
      <c r="Q2984" s="189">
        <f t="shared" si="651"/>
        <v>19.472222222222221</v>
      </c>
      <c r="R2984" s="189">
        <f t="shared" si="652"/>
        <v>5.882352941176471</v>
      </c>
      <c r="S2984" s="189">
        <f t="shared" si="653"/>
        <v>3.2529411764705882</v>
      </c>
      <c r="T2984" s="189">
        <f t="shared" si="654"/>
        <v>6.2962962962962967</v>
      </c>
      <c r="U2984" s="189">
        <f t="shared" si="655"/>
        <v>74.228187919463082</v>
      </c>
      <c r="V2984" s="189">
        <f t="shared" si="656"/>
        <v>3.6241610738255035</v>
      </c>
      <c r="W2984" s="189">
        <f>IFERROR(H2984/M2984,Tabla2[[#This Row],[CARGA PRODUCCION (ANIMALES/HA)]])</f>
        <v>3.6348729160972941</v>
      </c>
      <c r="X2984" s="190">
        <f t="shared" si="646"/>
        <v>2024</v>
      </c>
      <c r="Y2984" s="190">
        <f t="shared" si="647"/>
        <v>6</v>
      </c>
      <c r="Z2984" s="190" t="e">
        <f t="shared" ca="1" si="648"/>
        <v>#NAME?</v>
      </c>
      <c r="AA2984" s="191">
        <f t="shared" ref="AA2984:AA3047" si="659">IF(H2984&gt;0,H2984,G2984)</f>
        <v>133</v>
      </c>
      <c r="AB2984" s="188">
        <f t="shared" si="657"/>
        <v>0.81203007518796988</v>
      </c>
      <c r="AC2984" s="192">
        <f t="shared" si="658"/>
        <v>0.18796992481203012</v>
      </c>
      <c r="AD2984" s="185"/>
    </row>
    <row r="2985" spans="1:30">
      <c r="A2985" s="184">
        <v>45445</v>
      </c>
      <c r="B2985" s="7" t="s">
        <v>88</v>
      </c>
      <c r="C2985" s="185">
        <v>786</v>
      </c>
      <c r="D2985" s="185">
        <v>40</v>
      </c>
      <c r="E2985" s="185">
        <v>5</v>
      </c>
      <c r="F2985" s="185"/>
      <c r="G2985" s="185">
        <v>44</v>
      </c>
      <c r="H2985" s="185">
        <v>48</v>
      </c>
      <c r="I2985" s="185">
        <v>2</v>
      </c>
      <c r="J2985" s="185">
        <v>7</v>
      </c>
      <c r="K2985" s="185">
        <v>240</v>
      </c>
      <c r="L2985" s="185">
        <v>14</v>
      </c>
      <c r="M2985" s="186">
        <v>15</v>
      </c>
      <c r="N2985" s="187">
        <f>IF(Tabla2[[#This Row],[LECHE RETIRO DIA]]&lt;&gt;ISBLANK(Tabla2[[#This Row],[LECHE RETIRO DIA]]),SUM(Tabla2[[#This Row],[LECHE TANQUE DIA]:[LECHE RETIRO DIA]]),SUM(Tabla2[[#This Row],[LECHE TANQUE DIA]:[LECHE AUTOCONSUMO DIA]]))</f>
        <v>831</v>
      </c>
      <c r="O2985" s="188">
        <f t="shared" si="649"/>
        <v>0.94584837545126355</v>
      </c>
      <c r="P2985" s="189">
        <f t="shared" si="650"/>
        <v>18.886363636363637</v>
      </c>
      <c r="Q2985" s="189">
        <f t="shared" si="651"/>
        <v>17.863636363636363</v>
      </c>
      <c r="R2985" s="189">
        <f t="shared" si="652"/>
        <v>5.7142857142857144</v>
      </c>
      <c r="S2985" s="189">
        <f t="shared" si="653"/>
        <v>3.4624999999999999</v>
      </c>
      <c r="T2985" s="189">
        <f t="shared" si="654"/>
        <v>5.4545454545454541</v>
      </c>
      <c r="U2985" s="189">
        <f t="shared" si="655"/>
        <v>59.357142857142854</v>
      </c>
      <c r="V2985" s="189">
        <f t="shared" si="656"/>
        <v>3.1428571428571428</v>
      </c>
      <c r="W2985" s="189">
        <f>IFERROR(H2985/M2985,Tabla2[[#This Row],[CARGA PRODUCCION (ANIMALES/HA)]])</f>
        <v>3.2</v>
      </c>
      <c r="X2985" s="190">
        <f t="shared" si="646"/>
        <v>2024</v>
      </c>
      <c r="Y2985" s="190">
        <f t="shared" si="647"/>
        <v>6</v>
      </c>
      <c r="Z2985" s="190" t="e">
        <f t="shared" ca="1" si="648"/>
        <v>#NAME?</v>
      </c>
      <c r="AA2985" s="191">
        <f t="shared" si="659"/>
        <v>48</v>
      </c>
      <c r="AB2985" s="188">
        <f t="shared" si="657"/>
        <v>0.91666666666666663</v>
      </c>
      <c r="AC2985" s="192">
        <f t="shared" si="658"/>
        <v>8.333333333333337E-2</v>
      </c>
      <c r="AD2985" s="185"/>
    </row>
    <row r="2986" spans="1:30">
      <c r="A2986" s="184">
        <v>45446</v>
      </c>
      <c r="B2986" s="7" t="s">
        <v>81</v>
      </c>
      <c r="C2986" s="185">
        <v>2302</v>
      </c>
      <c r="D2986" s="185">
        <v>80</v>
      </c>
      <c r="E2986" s="185">
        <v>9</v>
      </c>
      <c r="F2986" s="185"/>
      <c r="G2986" s="185">
        <v>96</v>
      </c>
      <c r="H2986" s="185">
        <v>96</v>
      </c>
      <c r="I2986" s="185">
        <v>0</v>
      </c>
      <c r="J2986" s="185">
        <v>15</v>
      </c>
      <c r="K2986" s="185">
        <v>600</v>
      </c>
      <c r="L2986" s="185">
        <v>23.4</v>
      </c>
      <c r="M2986" s="186">
        <v>31.01</v>
      </c>
      <c r="N2986" s="187">
        <f>IF(Tabla2[[#This Row],[LECHE RETIRO DIA]]&lt;&gt;ISBLANK(Tabla2[[#This Row],[LECHE RETIRO DIA]]),SUM(Tabla2[[#This Row],[LECHE TANQUE DIA]:[LECHE RETIRO DIA]]),SUM(Tabla2[[#This Row],[LECHE TANQUE DIA]:[LECHE AUTOCONSUMO DIA]]))</f>
        <v>2391</v>
      </c>
      <c r="O2986" s="188">
        <f t="shared" si="649"/>
        <v>0.9627770807193643</v>
      </c>
      <c r="P2986" s="189">
        <f t="shared" si="650"/>
        <v>24.90625</v>
      </c>
      <c r="Q2986" s="189">
        <f t="shared" si="651"/>
        <v>23.979166666666668</v>
      </c>
      <c r="R2986" s="189">
        <f t="shared" si="652"/>
        <v>5.333333333333333</v>
      </c>
      <c r="S2986" s="189">
        <f t="shared" si="653"/>
        <v>3.9849999999999999</v>
      </c>
      <c r="T2986" s="189">
        <f t="shared" si="654"/>
        <v>6.25</v>
      </c>
      <c r="U2986" s="189">
        <f t="shared" si="655"/>
        <v>102.17948717948718</v>
      </c>
      <c r="V2986" s="189">
        <f t="shared" si="656"/>
        <v>4.1025641025641031</v>
      </c>
      <c r="W2986" s="189">
        <f>IFERROR(H2986/M2986,Tabla2[[#This Row],[CARGA PRODUCCION (ANIMALES/HA)]])</f>
        <v>3.0957755562721703</v>
      </c>
      <c r="X2986" s="190">
        <f t="shared" si="646"/>
        <v>2024</v>
      </c>
      <c r="Y2986" s="190">
        <f t="shared" si="647"/>
        <v>6</v>
      </c>
      <c r="Z2986" s="190" t="e">
        <f t="shared" ca="1" si="648"/>
        <v>#NAME?</v>
      </c>
      <c r="AA2986" s="191">
        <f t="shared" si="659"/>
        <v>96</v>
      </c>
      <c r="AB2986" s="188">
        <f t="shared" si="657"/>
        <v>1</v>
      </c>
      <c r="AC2986" s="192">
        <f t="shared" si="658"/>
        <v>0</v>
      </c>
      <c r="AD2986" s="185"/>
    </row>
    <row r="2987" spans="1:30">
      <c r="A2987" s="184">
        <v>45446</v>
      </c>
      <c r="B2987" s="7" t="s">
        <v>83</v>
      </c>
      <c r="C2987" s="185">
        <v>2122</v>
      </c>
      <c r="D2987" s="185">
        <v>100</v>
      </c>
      <c r="E2987" s="185">
        <v>9</v>
      </c>
      <c r="F2987" s="185"/>
      <c r="G2987" s="185">
        <v>104</v>
      </c>
      <c r="H2987" s="185">
        <v>127</v>
      </c>
      <c r="I2987" s="185">
        <v>0</v>
      </c>
      <c r="J2987" s="185">
        <v>17</v>
      </c>
      <c r="K2987" s="185">
        <v>680</v>
      </c>
      <c r="L2987" s="185">
        <v>29.8</v>
      </c>
      <c r="M2987" s="186">
        <v>36.590000000000003</v>
      </c>
      <c r="N2987" s="187">
        <f>IF(Tabla2[[#This Row],[LECHE RETIRO DIA]]&lt;&gt;ISBLANK(Tabla2[[#This Row],[LECHE RETIRO DIA]]),SUM(Tabla2[[#This Row],[LECHE TANQUE DIA]:[LECHE RETIRO DIA]]),SUM(Tabla2[[#This Row],[LECHE TANQUE DIA]:[LECHE AUTOCONSUMO DIA]]))</f>
        <v>2231</v>
      </c>
      <c r="O2987" s="188">
        <f t="shared" si="649"/>
        <v>0.95114298520842666</v>
      </c>
      <c r="P2987" s="189">
        <f t="shared" si="650"/>
        <v>21.451923076923077</v>
      </c>
      <c r="Q2987" s="189">
        <f t="shared" si="651"/>
        <v>20.403846153846153</v>
      </c>
      <c r="R2987" s="189">
        <f t="shared" si="652"/>
        <v>5.882352941176471</v>
      </c>
      <c r="S2987" s="189">
        <f t="shared" si="653"/>
        <v>3.2808823529411764</v>
      </c>
      <c r="T2987" s="189">
        <f t="shared" si="654"/>
        <v>6.5384615384615383</v>
      </c>
      <c r="U2987" s="189">
        <f t="shared" si="655"/>
        <v>74.865771812080538</v>
      </c>
      <c r="V2987" s="189">
        <f t="shared" si="656"/>
        <v>3.4899328859060401</v>
      </c>
      <c r="W2987" s="189">
        <f>IFERROR(H2987/M2987,Tabla2[[#This Row],[CARGA PRODUCCION (ANIMALES/HA)]])</f>
        <v>3.4708936867996716</v>
      </c>
      <c r="X2987" s="190">
        <f t="shared" si="646"/>
        <v>2024</v>
      </c>
      <c r="Y2987" s="190">
        <f t="shared" si="647"/>
        <v>6</v>
      </c>
      <c r="Z2987" s="190" t="e">
        <f t="shared" ca="1" si="648"/>
        <v>#NAME?</v>
      </c>
      <c r="AA2987" s="191">
        <f t="shared" si="659"/>
        <v>127</v>
      </c>
      <c r="AB2987" s="188">
        <f t="shared" si="657"/>
        <v>0.81889763779527558</v>
      </c>
      <c r="AC2987" s="192">
        <f t="shared" si="658"/>
        <v>0.18110236220472442</v>
      </c>
      <c r="AD2987" s="185"/>
    </row>
    <row r="2988" spans="1:30">
      <c r="A2988" s="184">
        <v>45446</v>
      </c>
      <c r="B2988" s="7" t="s">
        <v>88</v>
      </c>
      <c r="C2988" s="185">
        <v>786</v>
      </c>
      <c r="D2988" s="185">
        <v>40</v>
      </c>
      <c r="E2988" s="185">
        <v>5</v>
      </c>
      <c r="F2988" s="185"/>
      <c r="G2988" s="185">
        <v>44</v>
      </c>
      <c r="H2988" s="185">
        <v>48</v>
      </c>
      <c r="I2988" s="185">
        <v>2</v>
      </c>
      <c r="J2988" s="185">
        <v>7</v>
      </c>
      <c r="K2988" s="185">
        <v>240</v>
      </c>
      <c r="L2988" s="185">
        <v>14</v>
      </c>
      <c r="M2988" s="186">
        <v>15</v>
      </c>
      <c r="N2988" s="187">
        <f>IF(Tabla2[[#This Row],[LECHE RETIRO DIA]]&lt;&gt;ISBLANK(Tabla2[[#This Row],[LECHE RETIRO DIA]]),SUM(Tabla2[[#This Row],[LECHE TANQUE DIA]:[LECHE RETIRO DIA]]),SUM(Tabla2[[#This Row],[LECHE TANQUE DIA]:[LECHE AUTOCONSUMO DIA]]))</f>
        <v>831</v>
      </c>
      <c r="O2988" s="188">
        <f t="shared" si="649"/>
        <v>0.94584837545126355</v>
      </c>
      <c r="P2988" s="189">
        <f t="shared" si="650"/>
        <v>18.886363636363637</v>
      </c>
      <c r="Q2988" s="189">
        <f t="shared" si="651"/>
        <v>17.863636363636363</v>
      </c>
      <c r="R2988" s="189">
        <f t="shared" si="652"/>
        <v>5.7142857142857144</v>
      </c>
      <c r="S2988" s="189">
        <f t="shared" si="653"/>
        <v>3.4624999999999999</v>
      </c>
      <c r="T2988" s="189">
        <f t="shared" si="654"/>
        <v>5.4545454545454541</v>
      </c>
      <c r="U2988" s="189">
        <f t="shared" si="655"/>
        <v>59.357142857142854</v>
      </c>
      <c r="V2988" s="189">
        <f t="shared" si="656"/>
        <v>3.1428571428571428</v>
      </c>
      <c r="W2988" s="189">
        <f>IFERROR(H2988/M2988,Tabla2[[#This Row],[CARGA PRODUCCION (ANIMALES/HA)]])</f>
        <v>3.2</v>
      </c>
      <c r="X2988" s="190">
        <f t="shared" si="646"/>
        <v>2024</v>
      </c>
      <c r="Y2988" s="190">
        <f t="shared" si="647"/>
        <v>6</v>
      </c>
      <c r="Z2988" s="190" t="e">
        <f t="shared" ca="1" si="648"/>
        <v>#NAME?</v>
      </c>
      <c r="AA2988" s="191">
        <f t="shared" si="659"/>
        <v>48</v>
      </c>
      <c r="AB2988" s="188">
        <f t="shared" si="657"/>
        <v>0.91666666666666663</v>
      </c>
      <c r="AC2988" s="192">
        <f t="shared" si="658"/>
        <v>8.333333333333337E-2</v>
      </c>
      <c r="AD2988" s="185"/>
    </row>
    <row r="2989" spans="1:30">
      <c r="A2989" s="269">
        <v>45447</v>
      </c>
      <c r="B2989" s="270" t="s">
        <v>81</v>
      </c>
      <c r="C2989" s="185">
        <v>2345</v>
      </c>
      <c r="D2989" s="185">
        <v>80</v>
      </c>
      <c r="E2989" s="185">
        <v>9</v>
      </c>
      <c r="F2989" s="185"/>
      <c r="G2989" s="185">
        <v>97</v>
      </c>
      <c r="H2989" s="185">
        <v>97</v>
      </c>
      <c r="I2989" s="185">
        <v>0</v>
      </c>
      <c r="J2989" s="185">
        <v>15</v>
      </c>
      <c r="K2989" s="185">
        <v>600</v>
      </c>
      <c r="L2989" s="185">
        <v>23.4</v>
      </c>
      <c r="M2989" s="186">
        <v>31.01</v>
      </c>
      <c r="N2989" s="187">
        <f>IF(Tabla2[[#This Row],[LECHE RETIRO DIA]]&lt;&gt;ISBLANK(Tabla2[[#This Row],[LECHE RETIRO DIA]]),SUM(Tabla2[[#This Row],[LECHE TANQUE DIA]:[LECHE RETIRO DIA]]),SUM(Tabla2[[#This Row],[LECHE TANQUE DIA]:[LECHE AUTOCONSUMO DIA]]))</f>
        <v>2434</v>
      </c>
      <c r="O2989" s="188">
        <f t="shared" si="649"/>
        <v>0.96343467543138861</v>
      </c>
      <c r="P2989" s="189">
        <f t="shared" si="650"/>
        <v>25.092783505154639</v>
      </c>
      <c r="Q2989" s="189">
        <f t="shared" si="651"/>
        <v>24.175257731958762</v>
      </c>
      <c r="R2989" s="189">
        <f t="shared" si="652"/>
        <v>5.333333333333333</v>
      </c>
      <c r="S2989" s="189">
        <f t="shared" si="653"/>
        <v>4.0566666666666666</v>
      </c>
      <c r="T2989" s="189">
        <f t="shared" si="654"/>
        <v>6.1855670103092786</v>
      </c>
      <c r="U2989" s="189">
        <f t="shared" si="655"/>
        <v>104.01709401709402</v>
      </c>
      <c r="V2989" s="189">
        <f t="shared" si="656"/>
        <v>4.1452991452991457</v>
      </c>
      <c r="W2989" s="189">
        <f>IFERROR(H2989/M2989,Tabla2[[#This Row],[CARGA PRODUCCION (ANIMALES/HA)]])</f>
        <v>3.1280232183166721</v>
      </c>
      <c r="X2989" s="190">
        <f t="shared" si="646"/>
        <v>2024</v>
      </c>
      <c r="Y2989" s="190">
        <f t="shared" si="647"/>
        <v>6</v>
      </c>
      <c r="Z2989" s="190" t="e">
        <f t="shared" ca="1" si="648"/>
        <v>#NAME?</v>
      </c>
      <c r="AA2989" s="191">
        <f t="shared" si="659"/>
        <v>97</v>
      </c>
      <c r="AB2989" s="188">
        <f t="shared" si="657"/>
        <v>1</v>
      </c>
      <c r="AC2989" s="192">
        <f t="shared" si="658"/>
        <v>0</v>
      </c>
      <c r="AD2989" s="185"/>
    </row>
    <row r="2990" spans="1:30">
      <c r="A2990" s="269">
        <v>45447</v>
      </c>
      <c r="B2990" s="270" t="s">
        <v>83</v>
      </c>
      <c r="C2990" s="185">
        <v>2177</v>
      </c>
      <c r="D2990" s="185">
        <v>100</v>
      </c>
      <c r="E2990" s="185">
        <v>9</v>
      </c>
      <c r="F2990" s="185"/>
      <c r="G2990" s="185">
        <v>104</v>
      </c>
      <c r="H2990" s="185">
        <v>127</v>
      </c>
      <c r="I2990" s="185">
        <v>0</v>
      </c>
      <c r="J2990" s="185">
        <v>17</v>
      </c>
      <c r="K2990" s="185">
        <v>680</v>
      </c>
      <c r="L2990" s="185">
        <v>29.8</v>
      </c>
      <c r="M2990" s="186">
        <v>36.590000000000003</v>
      </c>
      <c r="N2990" s="187">
        <f>IF(Tabla2[[#This Row],[LECHE RETIRO DIA]]&lt;&gt;ISBLANK(Tabla2[[#This Row],[LECHE RETIRO DIA]]),SUM(Tabla2[[#This Row],[LECHE TANQUE DIA]:[LECHE RETIRO DIA]]),SUM(Tabla2[[#This Row],[LECHE TANQUE DIA]:[LECHE AUTOCONSUMO DIA]]))</f>
        <v>2286</v>
      </c>
      <c r="O2990" s="188">
        <f t="shared" si="649"/>
        <v>0.9523184601924759</v>
      </c>
      <c r="P2990" s="189">
        <f t="shared" si="650"/>
        <v>21.98076923076923</v>
      </c>
      <c r="Q2990" s="189">
        <f t="shared" si="651"/>
        <v>20.932692307692307</v>
      </c>
      <c r="R2990" s="189">
        <f t="shared" si="652"/>
        <v>5.882352941176471</v>
      </c>
      <c r="S2990" s="189">
        <f t="shared" si="653"/>
        <v>3.361764705882353</v>
      </c>
      <c r="T2990" s="189">
        <f t="shared" si="654"/>
        <v>6.5384615384615383</v>
      </c>
      <c r="U2990" s="189">
        <f t="shared" si="655"/>
        <v>76.711409395973149</v>
      </c>
      <c r="V2990" s="189">
        <f t="shared" si="656"/>
        <v>3.4899328859060401</v>
      </c>
      <c r="W2990" s="189">
        <f>IFERROR(H2990/M2990,Tabla2[[#This Row],[CARGA PRODUCCION (ANIMALES/HA)]])</f>
        <v>3.4708936867996716</v>
      </c>
      <c r="X2990" s="190">
        <f t="shared" si="646"/>
        <v>2024</v>
      </c>
      <c r="Y2990" s="190">
        <f t="shared" si="647"/>
        <v>6</v>
      </c>
      <c r="Z2990" s="190" t="e">
        <f t="shared" ca="1" si="648"/>
        <v>#NAME?</v>
      </c>
      <c r="AA2990" s="191">
        <f t="shared" si="659"/>
        <v>127</v>
      </c>
      <c r="AB2990" s="188">
        <f t="shared" si="657"/>
        <v>0.81889763779527558</v>
      </c>
      <c r="AC2990" s="192">
        <f t="shared" si="658"/>
        <v>0.18110236220472442</v>
      </c>
      <c r="AD2990" s="185"/>
    </row>
    <row r="2991" spans="1:30">
      <c r="A2991" s="184">
        <v>45447</v>
      </c>
      <c r="B2991" s="7" t="s">
        <v>88</v>
      </c>
      <c r="C2991" s="185">
        <v>757</v>
      </c>
      <c r="D2991" s="185">
        <v>40</v>
      </c>
      <c r="E2991" s="185">
        <v>5</v>
      </c>
      <c r="F2991" s="185"/>
      <c r="G2991" s="185">
        <v>44</v>
      </c>
      <c r="H2991" s="185">
        <v>48</v>
      </c>
      <c r="I2991" s="185">
        <v>2</v>
      </c>
      <c r="J2991" s="185">
        <v>7</v>
      </c>
      <c r="K2991" s="185">
        <v>240</v>
      </c>
      <c r="L2991" s="185">
        <v>14</v>
      </c>
      <c r="M2991" s="186">
        <v>15</v>
      </c>
      <c r="N2991" s="187">
        <f>IF(Tabla2[[#This Row],[LECHE RETIRO DIA]]&lt;&gt;ISBLANK(Tabla2[[#This Row],[LECHE RETIRO DIA]]),SUM(Tabla2[[#This Row],[LECHE TANQUE DIA]:[LECHE RETIRO DIA]]),SUM(Tabla2[[#This Row],[LECHE TANQUE DIA]:[LECHE AUTOCONSUMO DIA]]))</f>
        <v>802</v>
      </c>
      <c r="O2991" s="188">
        <f t="shared" si="649"/>
        <v>0.94389027431421446</v>
      </c>
      <c r="P2991" s="189">
        <f t="shared" si="650"/>
        <v>18.227272727272727</v>
      </c>
      <c r="Q2991" s="189">
        <f t="shared" si="651"/>
        <v>17.204545454545453</v>
      </c>
      <c r="R2991" s="189">
        <f t="shared" si="652"/>
        <v>5.7142857142857144</v>
      </c>
      <c r="S2991" s="189">
        <f t="shared" si="653"/>
        <v>3.3416666666666668</v>
      </c>
      <c r="T2991" s="189">
        <f t="shared" si="654"/>
        <v>5.4545454545454541</v>
      </c>
      <c r="U2991" s="189">
        <f t="shared" si="655"/>
        <v>57.285714285714285</v>
      </c>
      <c r="V2991" s="189">
        <f t="shared" si="656"/>
        <v>3.1428571428571428</v>
      </c>
      <c r="W2991" s="189">
        <f>IFERROR(H2991/M2991,Tabla2[[#This Row],[CARGA PRODUCCION (ANIMALES/HA)]])</f>
        <v>3.2</v>
      </c>
      <c r="X2991" s="190">
        <f t="shared" si="646"/>
        <v>2024</v>
      </c>
      <c r="Y2991" s="190">
        <f t="shared" si="647"/>
        <v>6</v>
      </c>
      <c r="Z2991" s="190" t="e">
        <f t="shared" ca="1" si="648"/>
        <v>#NAME?</v>
      </c>
      <c r="AA2991" s="191">
        <f t="shared" si="659"/>
        <v>48</v>
      </c>
      <c r="AB2991" s="188">
        <f t="shared" si="657"/>
        <v>0.91666666666666663</v>
      </c>
      <c r="AC2991" s="192">
        <f t="shared" si="658"/>
        <v>8.333333333333337E-2</v>
      </c>
      <c r="AD2991" s="185"/>
    </row>
    <row r="2992" spans="1:30">
      <c r="A2992" s="184">
        <v>45448</v>
      </c>
      <c r="B2992" s="7" t="s">
        <v>81</v>
      </c>
      <c r="C2992" s="185">
        <v>2392</v>
      </c>
      <c r="D2992" s="185">
        <v>80</v>
      </c>
      <c r="E2992" s="185">
        <v>9</v>
      </c>
      <c r="F2992" s="185"/>
      <c r="G2992" s="185">
        <v>97</v>
      </c>
      <c r="H2992" s="185">
        <v>97</v>
      </c>
      <c r="I2992" s="185">
        <v>0</v>
      </c>
      <c r="J2992" s="185">
        <v>15</v>
      </c>
      <c r="K2992" s="185">
        <v>600</v>
      </c>
      <c r="L2992" s="185">
        <v>23.4</v>
      </c>
      <c r="M2992" s="186">
        <v>31.01</v>
      </c>
      <c r="N2992" s="187">
        <f>IF(Tabla2[[#This Row],[LECHE RETIRO DIA]]&lt;&gt;ISBLANK(Tabla2[[#This Row],[LECHE RETIRO DIA]]),SUM(Tabla2[[#This Row],[LECHE TANQUE DIA]:[LECHE RETIRO DIA]]),SUM(Tabla2[[#This Row],[LECHE TANQUE DIA]:[LECHE AUTOCONSUMO DIA]]))</f>
        <v>2481</v>
      </c>
      <c r="O2992" s="188">
        <f t="shared" si="649"/>
        <v>0.96412736799677545</v>
      </c>
      <c r="P2992" s="189">
        <f t="shared" si="650"/>
        <v>25.577319587628867</v>
      </c>
      <c r="Q2992" s="189">
        <f t="shared" si="651"/>
        <v>24.659793814432991</v>
      </c>
      <c r="R2992" s="189">
        <f t="shared" si="652"/>
        <v>5.333333333333333</v>
      </c>
      <c r="S2992" s="189">
        <f t="shared" si="653"/>
        <v>4.1349999999999998</v>
      </c>
      <c r="T2992" s="189">
        <f t="shared" si="654"/>
        <v>6.1855670103092786</v>
      </c>
      <c r="U2992" s="189">
        <f t="shared" si="655"/>
        <v>106.02564102564104</v>
      </c>
      <c r="V2992" s="189">
        <f t="shared" si="656"/>
        <v>4.1452991452991457</v>
      </c>
      <c r="W2992" s="189">
        <f>IFERROR(H2992/M2992,Tabla2[[#This Row],[CARGA PRODUCCION (ANIMALES/HA)]])</f>
        <v>3.1280232183166721</v>
      </c>
      <c r="X2992" s="190">
        <f t="shared" si="646"/>
        <v>2024</v>
      </c>
      <c r="Y2992" s="190">
        <f t="shared" si="647"/>
        <v>6</v>
      </c>
      <c r="Z2992" s="190" t="e">
        <f t="shared" ca="1" si="648"/>
        <v>#NAME?</v>
      </c>
      <c r="AA2992" s="191">
        <f t="shared" si="659"/>
        <v>97</v>
      </c>
      <c r="AB2992" s="188">
        <f t="shared" si="657"/>
        <v>1</v>
      </c>
      <c r="AC2992" s="192">
        <f t="shared" si="658"/>
        <v>0</v>
      </c>
      <c r="AD2992" s="185"/>
    </row>
    <row r="2993" spans="1:30">
      <c r="A2993" s="184">
        <v>45448</v>
      </c>
      <c r="B2993" s="7" t="s">
        <v>83</v>
      </c>
      <c r="C2993" s="271">
        <v>2191</v>
      </c>
      <c r="D2993" s="185">
        <v>100</v>
      </c>
      <c r="E2993" s="185">
        <v>9</v>
      </c>
      <c r="F2993" s="185"/>
      <c r="G2993" s="185">
        <v>104</v>
      </c>
      <c r="H2993" s="185">
        <v>127</v>
      </c>
      <c r="I2993" s="185">
        <v>0</v>
      </c>
      <c r="J2993" s="185">
        <v>17</v>
      </c>
      <c r="K2993" s="185">
        <v>680</v>
      </c>
      <c r="L2993" s="185">
        <v>29.8</v>
      </c>
      <c r="M2993" s="186">
        <v>36.590000000000003</v>
      </c>
      <c r="N2993" s="187">
        <f>IF(Tabla2[[#This Row],[LECHE RETIRO DIA]]&lt;&gt;ISBLANK(Tabla2[[#This Row],[LECHE RETIRO DIA]]),SUM(Tabla2[[#This Row],[LECHE TANQUE DIA]:[LECHE RETIRO DIA]]),SUM(Tabla2[[#This Row],[LECHE TANQUE DIA]:[LECHE AUTOCONSUMO DIA]]))</f>
        <v>2300</v>
      </c>
      <c r="O2993" s="188">
        <f>IFERROR(D2996/N2993,"")</f>
        <v>4.3478260869565216E-2</v>
      </c>
      <c r="P2993" s="189">
        <f t="shared" si="650"/>
        <v>22.115384615384617</v>
      </c>
      <c r="Q2993" s="189">
        <f>IFERROR(D2996/G2993,"")</f>
        <v>0.96153846153846156</v>
      </c>
      <c r="R2993" s="189">
        <f t="shared" si="652"/>
        <v>5.882352941176471</v>
      </c>
      <c r="S2993" s="189">
        <f t="shared" si="653"/>
        <v>3.3823529411764706</v>
      </c>
      <c r="T2993" s="189">
        <f t="shared" si="654"/>
        <v>6.5384615384615383</v>
      </c>
      <c r="U2993" s="189">
        <f t="shared" si="655"/>
        <v>77.181208053691279</v>
      </c>
      <c r="V2993" s="189">
        <f t="shared" si="656"/>
        <v>3.4899328859060401</v>
      </c>
      <c r="W2993" s="189">
        <f>IFERROR(H2993/M2993,Tabla2[[#This Row],[CARGA PRODUCCION (ANIMALES/HA)]])</f>
        <v>3.4708936867996716</v>
      </c>
      <c r="X2993" s="190">
        <f t="shared" si="646"/>
        <v>2024</v>
      </c>
      <c r="Y2993" s="190">
        <f t="shared" si="647"/>
        <v>6</v>
      </c>
      <c r="Z2993" s="190" t="e">
        <f t="shared" ca="1" si="648"/>
        <v>#NAME?</v>
      </c>
      <c r="AA2993" s="191">
        <f t="shared" si="659"/>
        <v>127</v>
      </c>
      <c r="AB2993" s="188">
        <f t="shared" si="657"/>
        <v>0.81889763779527558</v>
      </c>
      <c r="AC2993" s="192">
        <f t="shared" si="658"/>
        <v>0.18110236220472442</v>
      </c>
      <c r="AD2993" s="185"/>
    </row>
    <row r="2994" spans="1:30">
      <c r="A2994" s="184">
        <v>45448</v>
      </c>
      <c r="B2994" s="7" t="s">
        <v>88</v>
      </c>
      <c r="C2994" s="185">
        <v>799</v>
      </c>
      <c r="D2994" s="185">
        <v>40</v>
      </c>
      <c r="E2994" s="185">
        <v>5</v>
      </c>
      <c r="F2994" s="185"/>
      <c r="G2994" s="185">
        <v>44</v>
      </c>
      <c r="H2994" s="185">
        <v>48</v>
      </c>
      <c r="I2994" s="185">
        <v>2</v>
      </c>
      <c r="J2994" s="185">
        <v>7</v>
      </c>
      <c r="K2994" s="185">
        <v>240</v>
      </c>
      <c r="L2994" s="185">
        <v>14</v>
      </c>
      <c r="M2994" s="186">
        <v>15</v>
      </c>
      <c r="N2994" s="187">
        <f>IF(Tabla2[[#This Row],[LECHE RETIRO DIA]]&lt;&gt;ISBLANK(Tabla2[[#This Row],[LECHE RETIRO DIA]]),SUM(Tabla2[[#This Row],[LECHE TANQUE DIA]:[LECHE RETIRO DIA]]),SUM(Tabla2[[#This Row],[LECHE TANQUE DIA]:[LECHE AUTOCONSUMO DIA]]))</f>
        <v>844</v>
      </c>
      <c r="O2994" s="188">
        <f t="shared" ref="O2994:O3057" si="660">IFERROR(C2994/N2994,"")</f>
        <v>0.94668246445497628</v>
      </c>
      <c r="P2994" s="189">
        <f t="shared" si="650"/>
        <v>19.181818181818183</v>
      </c>
      <c r="Q2994" s="189">
        <f t="shared" ref="Q2994:Q3057" si="661">IFERROR(C2994/G2994,"")</f>
        <v>18.15909090909091</v>
      </c>
      <c r="R2994" s="189">
        <f t="shared" si="652"/>
        <v>5.7142857142857144</v>
      </c>
      <c r="S2994" s="189">
        <f t="shared" si="653"/>
        <v>3.5166666666666666</v>
      </c>
      <c r="T2994" s="189">
        <f t="shared" si="654"/>
        <v>5.4545454545454541</v>
      </c>
      <c r="U2994" s="189">
        <f t="shared" si="655"/>
        <v>60.285714285714285</v>
      </c>
      <c r="V2994" s="189">
        <f t="shared" si="656"/>
        <v>3.1428571428571428</v>
      </c>
      <c r="W2994" s="189">
        <f>IFERROR(H2994/M2994,Tabla2[[#This Row],[CARGA PRODUCCION (ANIMALES/HA)]])</f>
        <v>3.2</v>
      </c>
      <c r="X2994" s="190">
        <f t="shared" si="646"/>
        <v>2024</v>
      </c>
      <c r="Y2994" s="190">
        <f t="shared" si="647"/>
        <v>6</v>
      </c>
      <c r="Z2994" s="190" t="e">
        <f t="shared" ca="1" si="648"/>
        <v>#NAME?</v>
      </c>
      <c r="AA2994" s="191">
        <f t="shared" si="659"/>
        <v>48</v>
      </c>
      <c r="AB2994" s="188">
        <f t="shared" si="657"/>
        <v>0.91666666666666663</v>
      </c>
      <c r="AC2994" s="192">
        <f t="shared" si="658"/>
        <v>8.333333333333337E-2</v>
      </c>
      <c r="AD2994" s="185"/>
    </row>
    <row r="2995" spans="1:30">
      <c r="A2995" s="184">
        <v>45449</v>
      </c>
      <c r="B2995" s="7" t="s">
        <v>81</v>
      </c>
      <c r="C2995" s="185">
        <v>2382</v>
      </c>
      <c r="D2995" s="185">
        <v>80</v>
      </c>
      <c r="E2995" s="185">
        <v>9</v>
      </c>
      <c r="F2995" s="185"/>
      <c r="G2995" s="185">
        <v>96</v>
      </c>
      <c r="H2995" s="185">
        <v>96</v>
      </c>
      <c r="I2995" s="185">
        <v>0</v>
      </c>
      <c r="J2995" s="185">
        <v>15</v>
      </c>
      <c r="K2995" s="185">
        <v>600</v>
      </c>
      <c r="L2995" s="185">
        <v>23.4</v>
      </c>
      <c r="M2995" s="186">
        <v>31.01</v>
      </c>
      <c r="N2995" s="187">
        <f>IF(Tabla2[[#This Row],[LECHE RETIRO DIA]]&lt;&gt;ISBLANK(Tabla2[[#This Row],[LECHE RETIRO DIA]]),SUM(Tabla2[[#This Row],[LECHE TANQUE DIA]:[LECHE RETIRO DIA]]),SUM(Tabla2[[#This Row],[LECHE TANQUE DIA]:[LECHE AUTOCONSUMO DIA]]))</f>
        <v>2471</v>
      </c>
      <c r="O2995" s="188">
        <f t="shared" si="660"/>
        <v>0.96398219344394986</v>
      </c>
      <c r="P2995" s="189">
        <f t="shared" si="650"/>
        <v>25.739583333333332</v>
      </c>
      <c r="Q2995" s="189">
        <f t="shared" si="661"/>
        <v>24.8125</v>
      </c>
      <c r="R2995" s="189">
        <f t="shared" si="652"/>
        <v>5.333333333333333</v>
      </c>
      <c r="S2995" s="189">
        <f t="shared" si="653"/>
        <v>4.1183333333333332</v>
      </c>
      <c r="T2995" s="189">
        <f t="shared" si="654"/>
        <v>6.25</v>
      </c>
      <c r="U2995" s="189">
        <f t="shared" si="655"/>
        <v>105.5982905982906</v>
      </c>
      <c r="V2995" s="189">
        <f t="shared" si="656"/>
        <v>4.1025641025641031</v>
      </c>
      <c r="W2995" s="189">
        <f>IFERROR(H2995/M2995,Tabla2[[#This Row],[CARGA PRODUCCION (ANIMALES/HA)]])</f>
        <v>3.0957755562721703</v>
      </c>
      <c r="X2995" s="190">
        <f t="shared" si="646"/>
        <v>2024</v>
      </c>
      <c r="Y2995" s="190">
        <f t="shared" si="647"/>
        <v>6</v>
      </c>
      <c r="Z2995" s="190" t="e">
        <f t="shared" ca="1" si="648"/>
        <v>#NAME?</v>
      </c>
      <c r="AA2995" s="191">
        <f t="shared" si="659"/>
        <v>96</v>
      </c>
      <c r="AB2995" s="188">
        <f t="shared" si="657"/>
        <v>1</v>
      </c>
      <c r="AC2995" s="192">
        <f t="shared" si="658"/>
        <v>0</v>
      </c>
      <c r="AD2995" s="185"/>
    </row>
    <row r="2996" spans="1:30">
      <c r="A2996" s="184">
        <v>45449</v>
      </c>
      <c r="B2996" s="7" t="s">
        <v>83</v>
      </c>
      <c r="C2996" s="185">
        <v>2270</v>
      </c>
      <c r="D2996" s="185">
        <v>100</v>
      </c>
      <c r="E2996" s="185">
        <v>9</v>
      </c>
      <c r="F2996" s="185"/>
      <c r="G2996" s="185">
        <v>105</v>
      </c>
      <c r="H2996" s="185">
        <v>127</v>
      </c>
      <c r="I2996" s="185">
        <v>0</v>
      </c>
      <c r="J2996" s="185">
        <v>17</v>
      </c>
      <c r="K2996" s="185">
        <v>680</v>
      </c>
      <c r="L2996" s="185">
        <v>29.8</v>
      </c>
      <c r="M2996" s="186">
        <v>36.590000000000003</v>
      </c>
      <c r="N2996" s="187">
        <f>IF(Tabla2[[#This Row],[LECHE RETIRO DIA]]&lt;&gt;ISBLANK(Tabla2[[#This Row],[LECHE RETIRO DIA]]),SUM(Tabla2[[#This Row],[LECHE TANQUE DIA]:[LECHE RETIRO DIA]]),SUM(Tabla2[[#This Row],[LECHE TANQUE DIA]:[LECHE AUTOCONSUMO DIA]]))</f>
        <v>2379</v>
      </c>
      <c r="O2996" s="188">
        <f t="shared" si="660"/>
        <v>0.95418242959226562</v>
      </c>
      <c r="P2996" s="189">
        <f t="shared" si="650"/>
        <v>22.657142857142858</v>
      </c>
      <c r="Q2996" s="189">
        <f t="shared" si="661"/>
        <v>21.61904761904762</v>
      </c>
      <c r="R2996" s="189" t="str">
        <f>IFERROR(#REF!/J2996,"")</f>
        <v/>
      </c>
      <c r="S2996" s="189">
        <f t="shared" si="653"/>
        <v>3.4985294117647059</v>
      </c>
      <c r="T2996" s="189">
        <f t="shared" si="654"/>
        <v>6.4761904761904763</v>
      </c>
      <c r="U2996" s="189">
        <f t="shared" si="655"/>
        <v>79.832214765100673</v>
      </c>
      <c r="V2996" s="189">
        <f t="shared" si="656"/>
        <v>3.523489932885906</v>
      </c>
      <c r="W2996" s="189">
        <f>IFERROR(H2996/M2996,Tabla2[[#This Row],[CARGA PRODUCCION (ANIMALES/HA)]])</f>
        <v>3.4708936867996716</v>
      </c>
      <c r="X2996" s="190">
        <f t="shared" si="646"/>
        <v>2024</v>
      </c>
      <c r="Y2996" s="190">
        <f t="shared" si="647"/>
        <v>6</v>
      </c>
      <c r="Z2996" s="190" t="e">
        <f t="shared" ca="1" si="648"/>
        <v>#NAME?</v>
      </c>
      <c r="AA2996" s="191">
        <f t="shared" si="659"/>
        <v>127</v>
      </c>
      <c r="AB2996" s="188">
        <f t="shared" si="657"/>
        <v>0.82677165354330706</v>
      </c>
      <c r="AC2996" s="192">
        <f t="shared" si="658"/>
        <v>0.17322834645669294</v>
      </c>
      <c r="AD2996" s="185"/>
    </row>
    <row r="2997" spans="1:30">
      <c r="A2997" s="184">
        <v>45449</v>
      </c>
      <c r="B2997" s="7" t="s">
        <v>88</v>
      </c>
      <c r="C2997" s="185">
        <v>761</v>
      </c>
      <c r="D2997" s="185">
        <v>40</v>
      </c>
      <c r="E2997" s="185">
        <v>5</v>
      </c>
      <c r="F2997" s="185"/>
      <c r="G2997" s="185">
        <v>44</v>
      </c>
      <c r="H2997" s="185">
        <v>48</v>
      </c>
      <c r="I2997" s="185">
        <v>2</v>
      </c>
      <c r="J2997" s="185">
        <v>7</v>
      </c>
      <c r="K2997" s="185">
        <v>240</v>
      </c>
      <c r="L2997" s="185">
        <v>14</v>
      </c>
      <c r="M2997" s="186">
        <v>15</v>
      </c>
      <c r="N2997" s="187">
        <f>IF(Tabla2[[#This Row],[LECHE RETIRO DIA]]&lt;&gt;ISBLANK(Tabla2[[#This Row],[LECHE RETIRO DIA]]),SUM(Tabla2[[#This Row],[LECHE TANQUE DIA]:[LECHE RETIRO DIA]]),SUM(Tabla2[[#This Row],[LECHE TANQUE DIA]:[LECHE AUTOCONSUMO DIA]]))</f>
        <v>806</v>
      </c>
      <c r="O2997" s="188">
        <f t="shared" si="660"/>
        <v>0.94416873449131511</v>
      </c>
      <c r="P2997" s="189">
        <f t="shared" si="650"/>
        <v>18.318181818181817</v>
      </c>
      <c r="Q2997" s="189">
        <f t="shared" si="661"/>
        <v>17.295454545454547</v>
      </c>
      <c r="R2997" s="189">
        <f t="shared" ref="R2997:R3060" si="662">IFERROR(D2997/J2997,"")</f>
        <v>5.7142857142857144</v>
      </c>
      <c r="S2997" s="189">
        <f t="shared" si="653"/>
        <v>3.3583333333333334</v>
      </c>
      <c r="T2997" s="189">
        <f t="shared" si="654"/>
        <v>5.4545454545454541</v>
      </c>
      <c r="U2997" s="189">
        <f t="shared" si="655"/>
        <v>57.571428571428569</v>
      </c>
      <c r="V2997" s="189">
        <f t="shared" si="656"/>
        <v>3.1428571428571428</v>
      </c>
      <c r="W2997" s="189">
        <f>IFERROR(H2997/M2997,Tabla2[[#This Row],[CARGA PRODUCCION (ANIMALES/HA)]])</f>
        <v>3.2</v>
      </c>
      <c r="X2997" s="190">
        <f t="shared" si="646"/>
        <v>2024</v>
      </c>
      <c r="Y2997" s="190">
        <f t="shared" si="647"/>
        <v>6</v>
      </c>
      <c r="Z2997" s="190" t="e">
        <f t="shared" ca="1" si="648"/>
        <v>#NAME?</v>
      </c>
      <c r="AA2997" s="191">
        <f t="shared" si="659"/>
        <v>48</v>
      </c>
      <c r="AB2997" s="188">
        <f t="shared" si="657"/>
        <v>0.91666666666666663</v>
      </c>
      <c r="AC2997" s="192">
        <f t="shared" si="658"/>
        <v>8.333333333333337E-2</v>
      </c>
      <c r="AD2997" s="185"/>
    </row>
    <row r="2998" spans="1:30">
      <c r="A2998" s="184">
        <v>45450</v>
      </c>
      <c r="B2998" s="7" t="s">
        <v>81</v>
      </c>
      <c r="C2998" s="185">
        <v>2312</v>
      </c>
      <c r="D2998" s="185">
        <v>80</v>
      </c>
      <c r="E2998" s="185">
        <v>9</v>
      </c>
      <c r="F2998" s="185"/>
      <c r="G2998" s="185">
        <v>92</v>
      </c>
      <c r="H2998" s="185">
        <v>92</v>
      </c>
      <c r="I2998" s="185">
        <v>0</v>
      </c>
      <c r="J2998" s="185">
        <v>15</v>
      </c>
      <c r="K2998" s="185">
        <v>600</v>
      </c>
      <c r="L2998" s="185">
        <v>23.4</v>
      </c>
      <c r="M2998" s="186">
        <v>31.01</v>
      </c>
      <c r="N2998" s="187">
        <f>IF(Tabla2[[#This Row],[LECHE RETIRO DIA]]&lt;&gt;ISBLANK(Tabla2[[#This Row],[LECHE RETIRO DIA]]),SUM(Tabla2[[#This Row],[LECHE TANQUE DIA]:[LECHE RETIRO DIA]]),SUM(Tabla2[[#This Row],[LECHE TANQUE DIA]:[LECHE AUTOCONSUMO DIA]]))</f>
        <v>2401</v>
      </c>
      <c r="O2998" s="188">
        <f t="shared" si="660"/>
        <v>0.96293211162015824</v>
      </c>
      <c r="P2998" s="189">
        <f t="shared" si="650"/>
        <v>26.097826086956523</v>
      </c>
      <c r="Q2998" s="189">
        <f t="shared" si="661"/>
        <v>25.130434782608695</v>
      </c>
      <c r="R2998" s="189">
        <f t="shared" si="662"/>
        <v>5.333333333333333</v>
      </c>
      <c r="S2998" s="189">
        <f t="shared" si="653"/>
        <v>4.0016666666666669</v>
      </c>
      <c r="T2998" s="189">
        <f t="shared" si="654"/>
        <v>6.5217391304347823</v>
      </c>
      <c r="U2998" s="189">
        <f t="shared" si="655"/>
        <v>102.60683760683762</v>
      </c>
      <c r="V2998" s="189">
        <f t="shared" si="656"/>
        <v>3.9316239316239319</v>
      </c>
      <c r="W2998" s="189">
        <f>IFERROR(H2998/M2998,Tabla2[[#This Row],[CARGA PRODUCCION (ANIMALES/HA)]])</f>
        <v>2.9667849080941631</v>
      </c>
      <c r="X2998" s="190">
        <f t="shared" si="646"/>
        <v>2024</v>
      </c>
      <c r="Y2998" s="190">
        <f t="shared" si="647"/>
        <v>6</v>
      </c>
      <c r="Z2998" s="190" t="e">
        <f t="shared" ca="1" si="648"/>
        <v>#NAME?</v>
      </c>
      <c r="AA2998" s="191">
        <f t="shared" si="659"/>
        <v>92</v>
      </c>
      <c r="AB2998" s="188">
        <f t="shared" si="657"/>
        <v>1</v>
      </c>
      <c r="AC2998" s="192">
        <f t="shared" si="658"/>
        <v>0</v>
      </c>
      <c r="AD2998" s="185"/>
    </row>
    <row r="2999" spans="1:30">
      <c r="A2999" s="184">
        <v>45450</v>
      </c>
      <c r="B2999" s="7" t="s">
        <v>83</v>
      </c>
      <c r="C2999" s="185">
        <v>2214</v>
      </c>
      <c r="D2999" s="185">
        <v>100</v>
      </c>
      <c r="E2999" s="185">
        <v>9</v>
      </c>
      <c r="F2999" s="185"/>
      <c r="G2999" s="185">
        <v>102</v>
      </c>
      <c r="H2999" s="185">
        <v>130</v>
      </c>
      <c r="I2999" s="185">
        <v>0</v>
      </c>
      <c r="J2999" s="185">
        <v>17</v>
      </c>
      <c r="K2999" s="185">
        <v>680</v>
      </c>
      <c r="L2999" s="185">
        <v>29.8</v>
      </c>
      <c r="M2999" s="186">
        <v>36.590000000000003</v>
      </c>
      <c r="N2999" s="187">
        <f>IF(Tabla2[[#This Row],[LECHE RETIRO DIA]]&lt;&gt;ISBLANK(Tabla2[[#This Row],[LECHE RETIRO DIA]]),SUM(Tabla2[[#This Row],[LECHE TANQUE DIA]:[LECHE RETIRO DIA]]),SUM(Tabla2[[#This Row],[LECHE TANQUE DIA]:[LECHE AUTOCONSUMO DIA]]))</f>
        <v>2323</v>
      </c>
      <c r="O2999" s="188">
        <f t="shared" si="660"/>
        <v>0.95307791648730089</v>
      </c>
      <c r="P2999" s="189">
        <f t="shared" si="650"/>
        <v>22.774509803921568</v>
      </c>
      <c r="Q2999" s="189">
        <f t="shared" si="661"/>
        <v>21.705882352941178</v>
      </c>
      <c r="R2999" s="189">
        <f t="shared" si="662"/>
        <v>5.882352941176471</v>
      </c>
      <c r="S2999" s="189">
        <f t="shared" si="653"/>
        <v>3.4161764705882351</v>
      </c>
      <c r="T2999" s="189">
        <f t="shared" si="654"/>
        <v>6.666666666666667</v>
      </c>
      <c r="U2999" s="189">
        <f t="shared" si="655"/>
        <v>77.953020134228183</v>
      </c>
      <c r="V2999" s="189">
        <f t="shared" si="656"/>
        <v>3.4228187919463084</v>
      </c>
      <c r="W2999" s="189">
        <f>IFERROR(H2999/M2999,Tabla2[[#This Row],[CARGA PRODUCCION (ANIMALES/HA)]])</f>
        <v>3.5528833014484831</v>
      </c>
      <c r="X2999" s="190">
        <f t="shared" si="646"/>
        <v>2024</v>
      </c>
      <c r="Y2999" s="190">
        <f t="shared" si="647"/>
        <v>6</v>
      </c>
      <c r="Z2999" s="190" t="e">
        <f t="shared" ca="1" si="648"/>
        <v>#NAME?</v>
      </c>
      <c r="AA2999" s="191">
        <f t="shared" si="659"/>
        <v>130</v>
      </c>
      <c r="AB2999" s="188">
        <f t="shared" si="657"/>
        <v>0.7846153846153846</v>
      </c>
      <c r="AC2999" s="192">
        <f t="shared" si="658"/>
        <v>0.2153846153846154</v>
      </c>
      <c r="AD2999" s="185"/>
    </row>
    <row r="3000" spans="1:30">
      <c r="A3000" s="184">
        <v>45450</v>
      </c>
      <c r="B3000" s="7" t="s">
        <v>88</v>
      </c>
      <c r="C3000" s="185">
        <v>761</v>
      </c>
      <c r="D3000" s="185">
        <v>40</v>
      </c>
      <c r="E3000" s="185">
        <v>5</v>
      </c>
      <c r="F3000" s="185"/>
      <c r="G3000" s="185">
        <v>41</v>
      </c>
      <c r="H3000" s="185">
        <v>45</v>
      </c>
      <c r="I3000" s="185">
        <v>2</v>
      </c>
      <c r="J3000" s="185">
        <v>7</v>
      </c>
      <c r="K3000" s="185">
        <v>240</v>
      </c>
      <c r="L3000" s="185">
        <v>14</v>
      </c>
      <c r="M3000" s="186">
        <v>15</v>
      </c>
      <c r="N3000" s="187">
        <f>IF(Tabla2[[#This Row],[LECHE RETIRO DIA]]&lt;&gt;ISBLANK(Tabla2[[#This Row],[LECHE RETIRO DIA]]),SUM(Tabla2[[#This Row],[LECHE TANQUE DIA]:[LECHE RETIRO DIA]]),SUM(Tabla2[[#This Row],[LECHE TANQUE DIA]:[LECHE AUTOCONSUMO DIA]]))</f>
        <v>806</v>
      </c>
      <c r="O3000" s="188">
        <f t="shared" si="660"/>
        <v>0.94416873449131511</v>
      </c>
      <c r="P3000" s="189">
        <f t="shared" si="650"/>
        <v>19.658536585365855</v>
      </c>
      <c r="Q3000" s="189">
        <f t="shared" si="661"/>
        <v>18.560975609756099</v>
      </c>
      <c r="R3000" s="189">
        <f t="shared" si="662"/>
        <v>5.7142857142857144</v>
      </c>
      <c r="S3000" s="189">
        <f t="shared" si="653"/>
        <v>3.3583333333333334</v>
      </c>
      <c r="T3000" s="189">
        <f t="shared" si="654"/>
        <v>5.8536585365853657</v>
      </c>
      <c r="U3000" s="189">
        <f t="shared" si="655"/>
        <v>57.571428571428569</v>
      </c>
      <c r="V3000" s="189">
        <f t="shared" si="656"/>
        <v>2.9285714285714284</v>
      </c>
      <c r="W3000" s="189">
        <f>IFERROR(H3000/M3000,Tabla2[[#This Row],[CARGA PRODUCCION (ANIMALES/HA)]])</f>
        <v>3</v>
      </c>
      <c r="X3000" s="190">
        <f t="shared" si="646"/>
        <v>2024</v>
      </c>
      <c r="Y3000" s="190">
        <f t="shared" si="647"/>
        <v>6</v>
      </c>
      <c r="Z3000" s="190" t="e">
        <f t="shared" ca="1" si="648"/>
        <v>#NAME?</v>
      </c>
      <c r="AA3000" s="191">
        <f t="shared" si="659"/>
        <v>45</v>
      </c>
      <c r="AB3000" s="188">
        <f t="shared" si="657"/>
        <v>0.91111111111111109</v>
      </c>
      <c r="AC3000" s="192">
        <f t="shared" si="658"/>
        <v>8.8888888888888906E-2</v>
      </c>
      <c r="AD3000" s="185"/>
    </row>
    <row r="3001" spans="1:30">
      <c r="A3001" s="184">
        <v>45451</v>
      </c>
      <c r="B3001" s="7" t="s">
        <v>81</v>
      </c>
      <c r="C3001" s="185">
        <v>2326</v>
      </c>
      <c r="D3001" s="185">
        <v>80</v>
      </c>
      <c r="E3001" s="185">
        <v>9</v>
      </c>
      <c r="F3001" s="185"/>
      <c r="G3001" s="185">
        <v>93</v>
      </c>
      <c r="H3001" s="185">
        <v>93</v>
      </c>
      <c r="I3001" s="185">
        <v>0</v>
      </c>
      <c r="J3001" s="185">
        <v>15</v>
      </c>
      <c r="K3001" s="185">
        <v>600</v>
      </c>
      <c r="L3001" s="185">
        <v>23.4</v>
      </c>
      <c r="M3001" s="186">
        <v>31.01</v>
      </c>
      <c r="N3001" s="187">
        <f>IF(Tabla2[[#This Row],[LECHE RETIRO DIA]]&lt;&gt;ISBLANK(Tabla2[[#This Row],[LECHE RETIRO DIA]]),SUM(Tabla2[[#This Row],[LECHE TANQUE DIA]:[LECHE RETIRO DIA]]),SUM(Tabla2[[#This Row],[LECHE TANQUE DIA]:[LECHE AUTOCONSUMO DIA]]))</f>
        <v>2415</v>
      </c>
      <c r="O3001" s="188">
        <f t="shared" si="660"/>
        <v>0.96314699792960667</v>
      </c>
      <c r="P3001" s="189">
        <f t="shared" si="650"/>
        <v>25.967741935483872</v>
      </c>
      <c r="Q3001" s="189">
        <f t="shared" si="661"/>
        <v>25.010752688172044</v>
      </c>
      <c r="R3001" s="189">
        <f t="shared" si="662"/>
        <v>5.333333333333333</v>
      </c>
      <c r="S3001" s="189">
        <f t="shared" si="653"/>
        <v>4.0250000000000004</v>
      </c>
      <c r="T3001" s="189">
        <f t="shared" si="654"/>
        <v>6.4516129032258061</v>
      </c>
      <c r="U3001" s="189">
        <f t="shared" si="655"/>
        <v>103.2051282051282</v>
      </c>
      <c r="V3001" s="189">
        <f t="shared" si="656"/>
        <v>3.9743589743589745</v>
      </c>
      <c r="W3001" s="189">
        <f>IFERROR(H3001/M3001,Tabla2[[#This Row],[CARGA PRODUCCION (ANIMALES/HA)]])</f>
        <v>2.9990325701386649</v>
      </c>
      <c r="X3001" s="190">
        <f t="shared" si="646"/>
        <v>2024</v>
      </c>
      <c r="Y3001" s="190">
        <f t="shared" si="647"/>
        <v>6</v>
      </c>
      <c r="Z3001" s="190" t="e">
        <f t="shared" ca="1" si="648"/>
        <v>#NAME?</v>
      </c>
      <c r="AA3001" s="191">
        <f t="shared" si="659"/>
        <v>93</v>
      </c>
      <c r="AB3001" s="188">
        <f t="shared" si="657"/>
        <v>1</v>
      </c>
      <c r="AC3001" s="192">
        <f t="shared" si="658"/>
        <v>0</v>
      </c>
      <c r="AD3001" s="185"/>
    </row>
    <row r="3002" spans="1:30">
      <c r="A3002" s="184">
        <v>45451</v>
      </c>
      <c r="B3002" s="7" t="s">
        <v>83</v>
      </c>
      <c r="C3002" s="185">
        <v>2150</v>
      </c>
      <c r="D3002" s="185">
        <v>100</v>
      </c>
      <c r="E3002" s="185">
        <v>9</v>
      </c>
      <c r="F3002" s="185"/>
      <c r="G3002" s="185">
        <v>103</v>
      </c>
      <c r="H3002" s="185">
        <v>130</v>
      </c>
      <c r="I3002" s="185">
        <v>0</v>
      </c>
      <c r="J3002" s="185">
        <v>17</v>
      </c>
      <c r="K3002" s="185">
        <v>680</v>
      </c>
      <c r="L3002" s="185">
        <v>29.8</v>
      </c>
      <c r="M3002" s="186">
        <v>36.590000000000003</v>
      </c>
      <c r="N3002" s="187">
        <f>IF(Tabla2[[#This Row],[LECHE RETIRO DIA]]&lt;&gt;ISBLANK(Tabla2[[#This Row],[LECHE RETIRO DIA]]),SUM(Tabla2[[#This Row],[LECHE TANQUE DIA]:[LECHE RETIRO DIA]]),SUM(Tabla2[[#This Row],[LECHE TANQUE DIA]:[LECHE AUTOCONSUMO DIA]]))</f>
        <v>2259</v>
      </c>
      <c r="O3002" s="188">
        <f t="shared" si="660"/>
        <v>0.95174856131031427</v>
      </c>
      <c r="P3002" s="189">
        <f t="shared" si="650"/>
        <v>21.932038834951456</v>
      </c>
      <c r="Q3002" s="189">
        <f t="shared" si="661"/>
        <v>20.873786407766989</v>
      </c>
      <c r="R3002" s="189">
        <f t="shared" si="662"/>
        <v>5.882352941176471</v>
      </c>
      <c r="S3002" s="189">
        <f t="shared" si="653"/>
        <v>3.322058823529412</v>
      </c>
      <c r="T3002" s="189">
        <f t="shared" si="654"/>
        <v>6.6019417475728153</v>
      </c>
      <c r="U3002" s="189">
        <f t="shared" si="655"/>
        <v>75.805369127516784</v>
      </c>
      <c r="V3002" s="189">
        <f t="shared" si="656"/>
        <v>3.4563758389261743</v>
      </c>
      <c r="W3002" s="189">
        <f>IFERROR(H3002/M3002,Tabla2[[#This Row],[CARGA PRODUCCION (ANIMALES/HA)]])</f>
        <v>3.5528833014484831</v>
      </c>
      <c r="X3002" s="190">
        <f t="shared" si="646"/>
        <v>2024</v>
      </c>
      <c r="Y3002" s="190">
        <f t="shared" si="647"/>
        <v>6</v>
      </c>
      <c r="Z3002" s="190" t="e">
        <f t="shared" ca="1" si="648"/>
        <v>#NAME?</v>
      </c>
      <c r="AA3002" s="191">
        <f t="shared" si="659"/>
        <v>130</v>
      </c>
      <c r="AB3002" s="188">
        <f t="shared" si="657"/>
        <v>0.79230769230769227</v>
      </c>
      <c r="AC3002" s="192">
        <f t="shared" si="658"/>
        <v>0.20769230769230773</v>
      </c>
      <c r="AD3002" s="185"/>
    </row>
    <row r="3003" spans="1:30">
      <c r="A3003" s="184">
        <v>45451</v>
      </c>
      <c r="B3003" s="7" t="s">
        <v>88</v>
      </c>
      <c r="C3003" s="185">
        <v>727</v>
      </c>
      <c r="D3003" s="185">
        <v>40</v>
      </c>
      <c r="E3003" s="185">
        <v>5</v>
      </c>
      <c r="F3003" s="185"/>
      <c r="G3003" s="185">
        <v>41</v>
      </c>
      <c r="H3003" s="185">
        <v>45</v>
      </c>
      <c r="I3003" s="185">
        <v>0</v>
      </c>
      <c r="J3003" s="185">
        <v>7</v>
      </c>
      <c r="K3003" s="185">
        <v>240</v>
      </c>
      <c r="L3003" s="185">
        <v>14</v>
      </c>
      <c r="M3003" s="186">
        <v>15</v>
      </c>
      <c r="N3003" s="187">
        <f>IF(Tabla2[[#This Row],[LECHE RETIRO DIA]]&lt;&gt;ISBLANK(Tabla2[[#This Row],[LECHE RETIRO DIA]]),SUM(Tabla2[[#This Row],[LECHE TANQUE DIA]:[LECHE RETIRO DIA]]),SUM(Tabla2[[#This Row],[LECHE TANQUE DIA]:[LECHE AUTOCONSUMO DIA]]))</f>
        <v>772</v>
      </c>
      <c r="O3003" s="188">
        <f t="shared" si="660"/>
        <v>0.94170984455958551</v>
      </c>
      <c r="P3003" s="189">
        <f t="shared" si="650"/>
        <v>18.829268292682926</v>
      </c>
      <c r="Q3003" s="189">
        <f t="shared" si="661"/>
        <v>17.73170731707317</v>
      </c>
      <c r="R3003" s="189">
        <f t="shared" si="662"/>
        <v>5.7142857142857144</v>
      </c>
      <c r="S3003" s="189">
        <f t="shared" si="653"/>
        <v>3.2166666666666668</v>
      </c>
      <c r="T3003" s="189">
        <f t="shared" si="654"/>
        <v>5.8536585365853657</v>
      </c>
      <c r="U3003" s="189">
        <f t="shared" si="655"/>
        <v>55.142857142857146</v>
      </c>
      <c r="V3003" s="189">
        <f t="shared" si="656"/>
        <v>2.9285714285714284</v>
      </c>
      <c r="W3003" s="189">
        <f>IFERROR(H3003/M3003,Tabla2[[#This Row],[CARGA PRODUCCION (ANIMALES/HA)]])</f>
        <v>3</v>
      </c>
      <c r="X3003" s="190">
        <f t="shared" si="646"/>
        <v>2024</v>
      </c>
      <c r="Y3003" s="190">
        <f t="shared" si="647"/>
        <v>6</v>
      </c>
      <c r="Z3003" s="190" t="e">
        <f t="shared" ca="1" si="648"/>
        <v>#NAME?</v>
      </c>
      <c r="AA3003" s="191">
        <f t="shared" si="659"/>
        <v>45</v>
      </c>
      <c r="AB3003" s="188">
        <f t="shared" si="657"/>
        <v>0.91111111111111109</v>
      </c>
      <c r="AC3003" s="192">
        <f t="shared" si="658"/>
        <v>8.8888888888888906E-2</v>
      </c>
      <c r="AD3003" s="185"/>
    </row>
    <row r="3004" spans="1:30">
      <c r="A3004" s="184">
        <v>45452</v>
      </c>
      <c r="B3004" s="7" t="s">
        <v>81</v>
      </c>
      <c r="C3004" s="185">
        <v>2373</v>
      </c>
      <c r="D3004" s="185">
        <v>80</v>
      </c>
      <c r="E3004" s="185">
        <v>9</v>
      </c>
      <c r="F3004" s="185"/>
      <c r="G3004" s="185">
        <v>93</v>
      </c>
      <c r="H3004" s="185">
        <v>93</v>
      </c>
      <c r="I3004" s="185">
        <v>0</v>
      </c>
      <c r="J3004" s="185">
        <v>15</v>
      </c>
      <c r="K3004" s="185">
        <v>600</v>
      </c>
      <c r="L3004" s="185">
        <v>23.4</v>
      </c>
      <c r="M3004" s="186">
        <v>31.01</v>
      </c>
      <c r="N3004" s="187">
        <f>IF(Tabla2[[#This Row],[LECHE RETIRO DIA]]&lt;&gt;ISBLANK(Tabla2[[#This Row],[LECHE RETIRO DIA]]),SUM(Tabla2[[#This Row],[LECHE TANQUE DIA]:[LECHE RETIRO DIA]]),SUM(Tabla2[[#This Row],[LECHE TANQUE DIA]:[LECHE AUTOCONSUMO DIA]]))</f>
        <v>2462</v>
      </c>
      <c r="O3004" s="188">
        <f t="shared" si="660"/>
        <v>0.96385052802599513</v>
      </c>
      <c r="P3004" s="189">
        <f t="shared" si="650"/>
        <v>26.473118279569892</v>
      </c>
      <c r="Q3004" s="189">
        <f t="shared" si="661"/>
        <v>25.516129032258064</v>
      </c>
      <c r="R3004" s="189">
        <f t="shared" si="662"/>
        <v>5.333333333333333</v>
      </c>
      <c r="S3004" s="189">
        <f t="shared" si="653"/>
        <v>4.1033333333333335</v>
      </c>
      <c r="T3004" s="189">
        <f t="shared" si="654"/>
        <v>6.4516129032258061</v>
      </c>
      <c r="U3004" s="189">
        <f t="shared" si="655"/>
        <v>105.21367521367522</v>
      </c>
      <c r="V3004" s="189">
        <f t="shared" si="656"/>
        <v>3.9743589743589745</v>
      </c>
      <c r="W3004" s="189">
        <f>IFERROR(H3004/M3004,Tabla2[[#This Row],[CARGA PRODUCCION (ANIMALES/HA)]])</f>
        <v>2.9990325701386649</v>
      </c>
      <c r="X3004" s="190">
        <f t="shared" si="646"/>
        <v>2024</v>
      </c>
      <c r="Y3004" s="190">
        <f t="shared" si="647"/>
        <v>6</v>
      </c>
      <c r="Z3004" s="190" t="e">
        <f t="shared" ca="1" si="648"/>
        <v>#NAME?</v>
      </c>
      <c r="AA3004" s="191">
        <f t="shared" si="659"/>
        <v>93</v>
      </c>
      <c r="AB3004" s="188">
        <f t="shared" si="657"/>
        <v>1</v>
      </c>
      <c r="AC3004" s="192">
        <f t="shared" si="658"/>
        <v>0</v>
      </c>
      <c r="AD3004" s="185"/>
    </row>
    <row r="3005" spans="1:30">
      <c r="A3005" s="184">
        <v>45452</v>
      </c>
      <c r="B3005" s="7" t="s">
        <v>83</v>
      </c>
      <c r="C3005" s="185">
        <v>2246</v>
      </c>
      <c r="D3005" s="185">
        <v>100</v>
      </c>
      <c r="E3005" s="185">
        <v>9</v>
      </c>
      <c r="F3005" s="185"/>
      <c r="G3005" s="185">
        <v>102</v>
      </c>
      <c r="H3005" s="185">
        <v>130</v>
      </c>
      <c r="I3005" s="185">
        <v>0</v>
      </c>
      <c r="J3005" s="185">
        <v>17</v>
      </c>
      <c r="K3005" s="185">
        <v>680</v>
      </c>
      <c r="L3005" s="185">
        <v>29.8</v>
      </c>
      <c r="M3005" s="186">
        <v>36.590000000000003</v>
      </c>
      <c r="N3005" s="187">
        <f>IF(Tabla2[[#This Row],[LECHE RETIRO DIA]]&lt;&gt;ISBLANK(Tabla2[[#This Row],[LECHE RETIRO DIA]]),SUM(Tabla2[[#This Row],[LECHE TANQUE DIA]:[LECHE RETIRO DIA]]),SUM(Tabla2[[#This Row],[LECHE TANQUE DIA]:[LECHE AUTOCONSUMO DIA]]))</f>
        <v>2355</v>
      </c>
      <c r="O3005" s="188">
        <f t="shared" si="660"/>
        <v>0.95371549893842889</v>
      </c>
      <c r="P3005" s="189">
        <f t="shared" si="650"/>
        <v>23.088235294117649</v>
      </c>
      <c r="Q3005" s="189">
        <f t="shared" si="661"/>
        <v>22.019607843137255</v>
      </c>
      <c r="R3005" s="189">
        <f t="shared" si="662"/>
        <v>5.882352941176471</v>
      </c>
      <c r="S3005" s="189">
        <f t="shared" si="653"/>
        <v>3.4632352941176472</v>
      </c>
      <c r="T3005" s="189">
        <f t="shared" si="654"/>
        <v>6.666666666666667</v>
      </c>
      <c r="U3005" s="189">
        <f t="shared" si="655"/>
        <v>79.026845637583889</v>
      </c>
      <c r="V3005" s="189">
        <f t="shared" si="656"/>
        <v>3.4228187919463084</v>
      </c>
      <c r="W3005" s="189">
        <f>IFERROR(H3005/M3005,Tabla2[[#This Row],[CARGA PRODUCCION (ANIMALES/HA)]])</f>
        <v>3.5528833014484831</v>
      </c>
      <c r="X3005" s="190">
        <f t="shared" ref="X3005:X3068" si="663">YEAR(A3005)</f>
        <v>2024</v>
      </c>
      <c r="Y3005" s="190">
        <f t="shared" ref="Y3005:Y3068" si="664">MONTH(A3005)</f>
        <v>6</v>
      </c>
      <c r="Z3005" s="190" t="e">
        <f t="shared" ref="Z3005:Z3068" ca="1" si="665">_xlfn.ISOWEEKNUM(A3005)</f>
        <v>#NAME?</v>
      </c>
      <c r="AA3005" s="191">
        <f t="shared" si="659"/>
        <v>130</v>
      </c>
      <c r="AB3005" s="188">
        <f t="shared" si="657"/>
        <v>0.7846153846153846</v>
      </c>
      <c r="AC3005" s="192">
        <f t="shared" si="658"/>
        <v>0.2153846153846154</v>
      </c>
      <c r="AD3005" s="185"/>
    </row>
    <row r="3006" spans="1:30">
      <c r="A3006" s="184">
        <v>45452</v>
      </c>
      <c r="B3006" s="7" t="s">
        <v>88</v>
      </c>
      <c r="C3006" s="185">
        <v>830</v>
      </c>
      <c r="D3006" s="185">
        <v>40</v>
      </c>
      <c r="E3006" s="185">
        <v>5</v>
      </c>
      <c r="F3006" s="185"/>
      <c r="G3006" s="185">
        <v>42</v>
      </c>
      <c r="H3006" s="185">
        <v>46</v>
      </c>
      <c r="I3006" s="185">
        <v>0</v>
      </c>
      <c r="J3006" s="185">
        <v>7</v>
      </c>
      <c r="K3006" s="185">
        <v>240</v>
      </c>
      <c r="L3006" s="185">
        <v>14</v>
      </c>
      <c r="M3006" s="186">
        <v>15</v>
      </c>
      <c r="N3006" s="187">
        <f>IF(Tabla2[[#This Row],[LECHE RETIRO DIA]]&lt;&gt;ISBLANK(Tabla2[[#This Row],[LECHE RETIRO DIA]]),SUM(Tabla2[[#This Row],[LECHE TANQUE DIA]:[LECHE RETIRO DIA]]),SUM(Tabla2[[#This Row],[LECHE TANQUE DIA]:[LECHE AUTOCONSUMO DIA]]))</f>
        <v>875</v>
      </c>
      <c r="O3006" s="188">
        <f t="shared" si="660"/>
        <v>0.94857142857142862</v>
      </c>
      <c r="P3006" s="189">
        <f t="shared" si="650"/>
        <v>20.833333333333332</v>
      </c>
      <c r="Q3006" s="189">
        <f t="shared" si="661"/>
        <v>19.761904761904763</v>
      </c>
      <c r="R3006" s="189">
        <f t="shared" si="662"/>
        <v>5.7142857142857144</v>
      </c>
      <c r="S3006" s="189">
        <f t="shared" si="653"/>
        <v>3.6458333333333335</v>
      </c>
      <c r="T3006" s="189">
        <f t="shared" si="654"/>
        <v>5.7142857142857144</v>
      </c>
      <c r="U3006" s="189">
        <f t="shared" si="655"/>
        <v>62.5</v>
      </c>
      <c r="V3006" s="189">
        <f t="shared" si="656"/>
        <v>3</v>
      </c>
      <c r="W3006" s="189">
        <f>IFERROR(H3006/M3006,Tabla2[[#This Row],[CARGA PRODUCCION (ANIMALES/HA)]])</f>
        <v>3.0666666666666669</v>
      </c>
      <c r="X3006" s="190">
        <f t="shared" si="663"/>
        <v>2024</v>
      </c>
      <c r="Y3006" s="190">
        <f t="shared" si="664"/>
        <v>6</v>
      </c>
      <c r="Z3006" s="190" t="e">
        <f t="shared" ca="1" si="665"/>
        <v>#NAME?</v>
      </c>
      <c r="AA3006" s="191">
        <f t="shared" si="659"/>
        <v>46</v>
      </c>
      <c r="AB3006" s="188">
        <f t="shared" si="657"/>
        <v>0.91304347826086951</v>
      </c>
      <c r="AC3006" s="192">
        <f t="shared" si="658"/>
        <v>8.6956521739130488E-2</v>
      </c>
      <c r="AD3006" s="185"/>
    </row>
    <row r="3007" spans="1:30">
      <c r="A3007" s="184">
        <v>45453</v>
      </c>
      <c r="B3007" s="7" t="s">
        <v>81</v>
      </c>
      <c r="C3007" s="185">
        <v>2297</v>
      </c>
      <c r="D3007" s="185">
        <v>80</v>
      </c>
      <c r="E3007" s="185">
        <v>9</v>
      </c>
      <c r="F3007" s="185"/>
      <c r="G3007" s="185">
        <v>93</v>
      </c>
      <c r="H3007" s="185">
        <v>93</v>
      </c>
      <c r="I3007" s="185">
        <v>0</v>
      </c>
      <c r="J3007" s="185">
        <v>15</v>
      </c>
      <c r="K3007" s="185">
        <v>600</v>
      </c>
      <c r="L3007" s="185">
        <v>23.4</v>
      </c>
      <c r="M3007" s="186">
        <v>31.01</v>
      </c>
      <c r="N3007" s="187">
        <f>IF(Tabla2[[#This Row],[LECHE RETIRO DIA]]&lt;&gt;ISBLANK(Tabla2[[#This Row],[LECHE RETIRO DIA]]),SUM(Tabla2[[#This Row],[LECHE TANQUE DIA]:[LECHE RETIRO DIA]]),SUM(Tabla2[[#This Row],[LECHE TANQUE DIA]:[LECHE AUTOCONSUMO DIA]]))</f>
        <v>2386</v>
      </c>
      <c r="O3007" s="188">
        <f t="shared" si="660"/>
        <v>0.96269907795473597</v>
      </c>
      <c r="P3007" s="189">
        <f t="shared" si="650"/>
        <v>25.655913978494624</v>
      </c>
      <c r="Q3007" s="189">
        <f t="shared" si="661"/>
        <v>24.698924731182796</v>
      </c>
      <c r="R3007" s="189">
        <f t="shared" si="662"/>
        <v>5.333333333333333</v>
      </c>
      <c r="S3007" s="189">
        <f t="shared" si="653"/>
        <v>3.9766666666666666</v>
      </c>
      <c r="T3007" s="189">
        <f t="shared" si="654"/>
        <v>6.4516129032258061</v>
      </c>
      <c r="U3007" s="189">
        <f t="shared" si="655"/>
        <v>101.96581196581197</v>
      </c>
      <c r="V3007" s="189">
        <f t="shared" si="656"/>
        <v>3.9743589743589745</v>
      </c>
      <c r="W3007" s="189">
        <f>IFERROR(H3007/M3007,Tabla2[[#This Row],[CARGA PRODUCCION (ANIMALES/HA)]])</f>
        <v>2.9990325701386649</v>
      </c>
      <c r="X3007" s="190">
        <f t="shared" si="663"/>
        <v>2024</v>
      </c>
      <c r="Y3007" s="190">
        <f t="shared" si="664"/>
        <v>6</v>
      </c>
      <c r="Z3007" s="190" t="e">
        <f t="shared" ca="1" si="665"/>
        <v>#NAME?</v>
      </c>
      <c r="AA3007" s="191">
        <f t="shared" si="659"/>
        <v>93</v>
      </c>
      <c r="AB3007" s="188">
        <f t="shared" si="657"/>
        <v>1</v>
      </c>
      <c r="AC3007" s="192">
        <f t="shared" si="658"/>
        <v>0</v>
      </c>
      <c r="AD3007" s="185"/>
    </row>
    <row r="3008" spans="1:30">
      <c r="A3008" s="184">
        <v>45453</v>
      </c>
      <c r="B3008" s="7" t="s">
        <v>83</v>
      </c>
      <c r="C3008" s="185">
        <v>2168</v>
      </c>
      <c r="D3008" s="185">
        <v>100</v>
      </c>
      <c r="E3008" s="185">
        <v>9</v>
      </c>
      <c r="F3008" s="185"/>
      <c r="G3008" s="185">
        <v>100</v>
      </c>
      <c r="H3008" s="185">
        <v>127</v>
      </c>
      <c r="I3008" s="185">
        <v>0</v>
      </c>
      <c r="J3008" s="185">
        <v>17</v>
      </c>
      <c r="K3008" s="185">
        <v>680</v>
      </c>
      <c r="L3008" s="185">
        <v>29.8</v>
      </c>
      <c r="M3008" s="186">
        <v>36.590000000000003</v>
      </c>
      <c r="N3008" s="187">
        <f>IF(Tabla2[[#This Row],[LECHE RETIRO DIA]]&lt;&gt;ISBLANK(Tabla2[[#This Row],[LECHE RETIRO DIA]]),SUM(Tabla2[[#This Row],[LECHE TANQUE DIA]:[LECHE RETIRO DIA]]),SUM(Tabla2[[#This Row],[LECHE TANQUE DIA]:[LECHE AUTOCONSUMO DIA]]))</f>
        <v>2277</v>
      </c>
      <c r="O3008" s="188">
        <f t="shared" si="660"/>
        <v>0.95212999560825651</v>
      </c>
      <c r="P3008" s="189">
        <f t="shared" si="650"/>
        <v>22.77</v>
      </c>
      <c r="Q3008" s="189">
        <f t="shared" si="661"/>
        <v>21.68</v>
      </c>
      <c r="R3008" s="189">
        <f t="shared" si="662"/>
        <v>5.882352941176471</v>
      </c>
      <c r="S3008" s="189">
        <f t="shared" si="653"/>
        <v>3.348529411764706</v>
      </c>
      <c r="T3008" s="189">
        <f t="shared" si="654"/>
        <v>6.8</v>
      </c>
      <c r="U3008" s="189">
        <f t="shared" si="655"/>
        <v>76.409395973154361</v>
      </c>
      <c r="V3008" s="189">
        <f t="shared" si="656"/>
        <v>3.3557046979865772</v>
      </c>
      <c r="W3008" s="189">
        <f>IFERROR(H3008/M3008,Tabla2[[#This Row],[CARGA PRODUCCION (ANIMALES/HA)]])</f>
        <v>3.4708936867996716</v>
      </c>
      <c r="X3008" s="190">
        <f t="shared" si="663"/>
        <v>2024</v>
      </c>
      <c r="Y3008" s="190">
        <f t="shared" si="664"/>
        <v>6</v>
      </c>
      <c r="Z3008" s="190" t="e">
        <f t="shared" ca="1" si="665"/>
        <v>#NAME?</v>
      </c>
      <c r="AA3008" s="191">
        <f t="shared" si="659"/>
        <v>127</v>
      </c>
      <c r="AB3008" s="188">
        <f t="shared" si="657"/>
        <v>0.78740157480314965</v>
      </c>
      <c r="AC3008" s="192">
        <f t="shared" si="658"/>
        <v>0.21259842519685035</v>
      </c>
      <c r="AD3008" s="185"/>
    </row>
    <row r="3009" spans="1:30">
      <c r="A3009" s="184">
        <v>45453</v>
      </c>
      <c r="B3009" s="7" t="s">
        <v>88</v>
      </c>
      <c r="C3009" s="185">
        <v>803</v>
      </c>
      <c r="D3009" s="185">
        <v>40</v>
      </c>
      <c r="E3009" s="185">
        <v>5</v>
      </c>
      <c r="F3009" s="185"/>
      <c r="G3009" s="185">
        <v>42</v>
      </c>
      <c r="H3009" s="185">
        <v>46</v>
      </c>
      <c r="I3009" s="185">
        <v>0</v>
      </c>
      <c r="J3009" s="185">
        <v>7</v>
      </c>
      <c r="K3009" s="185">
        <v>240</v>
      </c>
      <c r="L3009" s="185">
        <v>14</v>
      </c>
      <c r="M3009" s="186">
        <v>15</v>
      </c>
      <c r="N3009" s="187">
        <f>IF(Tabla2[[#This Row],[LECHE RETIRO DIA]]&lt;&gt;ISBLANK(Tabla2[[#This Row],[LECHE RETIRO DIA]]),SUM(Tabla2[[#This Row],[LECHE TANQUE DIA]:[LECHE RETIRO DIA]]),SUM(Tabla2[[#This Row],[LECHE TANQUE DIA]:[LECHE AUTOCONSUMO DIA]]))</f>
        <v>848</v>
      </c>
      <c r="O3009" s="188">
        <f t="shared" si="660"/>
        <v>0.94693396226415094</v>
      </c>
      <c r="P3009" s="189">
        <f t="shared" si="650"/>
        <v>20.19047619047619</v>
      </c>
      <c r="Q3009" s="189">
        <f t="shared" si="661"/>
        <v>19.11904761904762</v>
      </c>
      <c r="R3009" s="189">
        <f t="shared" si="662"/>
        <v>5.7142857142857144</v>
      </c>
      <c r="S3009" s="189">
        <f t="shared" si="653"/>
        <v>3.5333333333333332</v>
      </c>
      <c r="T3009" s="189">
        <f t="shared" si="654"/>
        <v>5.7142857142857144</v>
      </c>
      <c r="U3009" s="189">
        <f t="shared" si="655"/>
        <v>60.571428571428569</v>
      </c>
      <c r="V3009" s="189">
        <f t="shared" si="656"/>
        <v>3</v>
      </c>
      <c r="W3009" s="189">
        <f>IFERROR(H3009/M3009,Tabla2[[#This Row],[CARGA PRODUCCION (ANIMALES/HA)]])</f>
        <v>3.0666666666666669</v>
      </c>
      <c r="X3009" s="190">
        <f t="shared" si="663"/>
        <v>2024</v>
      </c>
      <c r="Y3009" s="190">
        <f t="shared" si="664"/>
        <v>6</v>
      </c>
      <c r="Z3009" s="190" t="e">
        <f t="shared" ca="1" si="665"/>
        <v>#NAME?</v>
      </c>
      <c r="AA3009" s="191">
        <f t="shared" si="659"/>
        <v>46</v>
      </c>
      <c r="AB3009" s="188">
        <f t="shared" si="657"/>
        <v>0.91304347826086951</v>
      </c>
      <c r="AC3009" s="192">
        <f t="shared" si="658"/>
        <v>8.6956521739130488E-2</v>
      </c>
      <c r="AD3009" s="185"/>
    </row>
    <row r="3010" spans="1:30">
      <c r="A3010" s="184">
        <v>45454</v>
      </c>
      <c r="B3010" s="7" t="s">
        <v>81</v>
      </c>
      <c r="C3010" s="185">
        <v>2325</v>
      </c>
      <c r="D3010" s="185">
        <v>80</v>
      </c>
      <c r="E3010" s="185">
        <v>9</v>
      </c>
      <c r="F3010" s="185"/>
      <c r="G3010" s="185">
        <v>93</v>
      </c>
      <c r="H3010" s="185">
        <v>93</v>
      </c>
      <c r="I3010" s="185">
        <v>0</v>
      </c>
      <c r="J3010" s="185">
        <v>15</v>
      </c>
      <c r="K3010" s="185">
        <v>600</v>
      </c>
      <c r="L3010" s="185">
        <v>23.4</v>
      </c>
      <c r="M3010" s="186">
        <v>31.01</v>
      </c>
      <c r="N3010" s="187">
        <f>IF(Tabla2[[#This Row],[LECHE RETIRO DIA]]&lt;&gt;ISBLANK(Tabla2[[#This Row],[LECHE RETIRO DIA]]),SUM(Tabla2[[#This Row],[LECHE TANQUE DIA]:[LECHE RETIRO DIA]]),SUM(Tabla2[[#This Row],[LECHE TANQUE DIA]:[LECHE AUTOCONSUMO DIA]]))</f>
        <v>2414</v>
      </c>
      <c r="O3010" s="188">
        <f t="shared" si="660"/>
        <v>0.96313173156586573</v>
      </c>
      <c r="P3010" s="189">
        <f t="shared" si="650"/>
        <v>25.956989247311828</v>
      </c>
      <c r="Q3010" s="189">
        <f t="shared" si="661"/>
        <v>25</v>
      </c>
      <c r="R3010" s="189">
        <f t="shared" si="662"/>
        <v>5.333333333333333</v>
      </c>
      <c r="S3010" s="189">
        <f t="shared" si="653"/>
        <v>4.0233333333333334</v>
      </c>
      <c r="T3010" s="189">
        <f t="shared" si="654"/>
        <v>6.4516129032258061</v>
      </c>
      <c r="U3010" s="189">
        <f t="shared" si="655"/>
        <v>103.16239316239317</v>
      </c>
      <c r="V3010" s="189">
        <f t="shared" si="656"/>
        <v>3.9743589743589745</v>
      </c>
      <c r="W3010" s="189">
        <f>IFERROR(H3010/M3010,Tabla2[[#This Row],[CARGA PRODUCCION (ANIMALES/HA)]])</f>
        <v>2.9990325701386649</v>
      </c>
      <c r="X3010" s="190">
        <f t="shared" si="663"/>
        <v>2024</v>
      </c>
      <c r="Y3010" s="190">
        <f t="shared" si="664"/>
        <v>6</v>
      </c>
      <c r="Z3010" s="190" t="e">
        <f t="shared" ca="1" si="665"/>
        <v>#NAME?</v>
      </c>
      <c r="AA3010" s="191">
        <f t="shared" si="659"/>
        <v>93</v>
      </c>
      <c r="AB3010" s="188">
        <f t="shared" si="657"/>
        <v>1</v>
      </c>
      <c r="AC3010" s="192">
        <f t="shared" si="658"/>
        <v>0</v>
      </c>
      <c r="AD3010" s="185"/>
    </row>
    <row r="3011" spans="1:30">
      <c r="A3011" s="184">
        <v>45454</v>
      </c>
      <c r="B3011" s="7" t="s">
        <v>83</v>
      </c>
      <c r="C3011" s="185">
        <v>2186</v>
      </c>
      <c r="D3011" s="185">
        <v>100</v>
      </c>
      <c r="E3011" s="185">
        <v>9</v>
      </c>
      <c r="F3011" s="185"/>
      <c r="G3011" s="185">
        <v>101</v>
      </c>
      <c r="H3011" s="185">
        <v>127</v>
      </c>
      <c r="I3011" s="185">
        <v>0</v>
      </c>
      <c r="J3011" s="185">
        <v>17</v>
      </c>
      <c r="K3011" s="185">
        <v>680</v>
      </c>
      <c r="L3011" s="185">
        <v>29.8</v>
      </c>
      <c r="M3011" s="186">
        <v>36.590000000000003</v>
      </c>
      <c r="N3011" s="187">
        <f>IF(Tabla2[[#This Row],[LECHE RETIRO DIA]]&lt;&gt;ISBLANK(Tabla2[[#This Row],[LECHE RETIRO DIA]]),SUM(Tabla2[[#This Row],[LECHE TANQUE DIA]:[LECHE RETIRO DIA]]),SUM(Tabla2[[#This Row],[LECHE TANQUE DIA]:[LECHE AUTOCONSUMO DIA]]))</f>
        <v>2295</v>
      </c>
      <c r="O3011" s="188">
        <f t="shared" si="660"/>
        <v>0.95250544662309367</v>
      </c>
      <c r="P3011" s="189">
        <f t="shared" si="650"/>
        <v>22.722772277227723</v>
      </c>
      <c r="Q3011" s="189">
        <f t="shared" si="661"/>
        <v>21.643564356435643</v>
      </c>
      <c r="R3011" s="189">
        <f t="shared" si="662"/>
        <v>5.882352941176471</v>
      </c>
      <c r="S3011" s="189">
        <f t="shared" si="653"/>
        <v>3.375</v>
      </c>
      <c r="T3011" s="189">
        <f t="shared" si="654"/>
        <v>6.7326732673267324</v>
      </c>
      <c r="U3011" s="189">
        <f t="shared" si="655"/>
        <v>77.013422818791938</v>
      </c>
      <c r="V3011" s="189">
        <f t="shared" si="656"/>
        <v>3.3892617449664431</v>
      </c>
      <c r="W3011" s="189">
        <f>IFERROR(H3011/M3011,Tabla2[[#This Row],[CARGA PRODUCCION (ANIMALES/HA)]])</f>
        <v>3.4708936867996716</v>
      </c>
      <c r="X3011" s="190">
        <f t="shared" si="663"/>
        <v>2024</v>
      </c>
      <c r="Y3011" s="190">
        <f t="shared" si="664"/>
        <v>6</v>
      </c>
      <c r="Z3011" s="190" t="e">
        <f t="shared" ca="1" si="665"/>
        <v>#NAME?</v>
      </c>
      <c r="AA3011" s="191">
        <f t="shared" si="659"/>
        <v>127</v>
      </c>
      <c r="AB3011" s="188">
        <f t="shared" si="657"/>
        <v>0.79527559055118113</v>
      </c>
      <c r="AC3011" s="192">
        <f t="shared" si="658"/>
        <v>0.20472440944881887</v>
      </c>
      <c r="AD3011" s="185"/>
    </row>
    <row r="3012" spans="1:30">
      <c r="A3012" s="184">
        <v>45454</v>
      </c>
      <c r="B3012" s="7" t="s">
        <v>117</v>
      </c>
      <c r="C3012" s="185">
        <v>827</v>
      </c>
      <c r="D3012" s="185">
        <v>40</v>
      </c>
      <c r="E3012" s="185">
        <v>5</v>
      </c>
      <c r="F3012" s="185"/>
      <c r="G3012" s="185">
        <v>42</v>
      </c>
      <c r="H3012" s="185">
        <v>46</v>
      </c>
      <c r="I3012" s="185">
        <v>1</v>
      </c>
      <c r="J3012" s="185">
        <v>7</v>
      </c>
      <c r="K3012" s="185">
        <v>240</v>
      </c>
      <c r="L3012" s="185">
        <v>14</v>
      </c>
      <c r="M3012" s="186">
        <v>15</v>
      </c>
      <c r="N3012" s="187">
        <f>IF(Tabla2[[#This Row],[LECHE RETIRO DIA]]&lt;&gt;ISBLANK(Tabla2[[#This Row],[LECHE RETIRO DIA]]),SUM(Tabla2[[#This Row],[LECHE TANQUE DIA]:[LECHE RETIRO DIA]]),SUM(Tabla2[[#This Row],[LECHE TANQUE DIA]:[LECHE AUTOCONSUMO DIA]]))</f>
        <v>872</v>
      </c>
      <c r="O3012" s="188">
        <f t="shared" si="660"/>
        <v>0.94839449541284404</v>
      </c>
      <c r="P3012" s="189">
        <f t="shared" si="650"/>
        <v>20.761904761904763</v>
      </c>
      <c r="Q3012" s="189">
        <f t="shared" si="661"/>
        <v>19.69047619047619</v>
      </c>
      <c r="R3012" s="189">
        <f t="shared" si="662"/>
        <v>5.7142857142857144</v>
      </c>
      <c r="S3012" s="189">
        <f t="shared" si="653"/>
        <v>3.6333333333333333</v>
      </c>
      <c r="T3012" s="189">
        <f t="shared" si="654"/>
        <v>5.7142857142857144</v>
      </c>
      <c r="U3012" s="189">
        <f t="shared" si="655"/>
        <v>62.285714285714285</v>
      </c>
      <c r="V3012" s="189">
        <f t="shared" si="656"/>
        <v>3</v>
      </c>
      <c r="W3012" s="189">
        <f>IFERROR(H3012/M3012,Tabla2[[#This Row],[CARGA PRODUCCION (ANIMALES/HA)]])</f>
        <v>3.0666666666666669</v>
      </c>
      <c r="X3012" s="190">
        <f t="shared" si="663"/>
        <v>2024</v>
      </c>
      <c r="Y3012" s="190">
        <f t="shared" si="664"/>
        <v>6</v>
      </c>
      <c r="Z3012" s="190" t="e">
        <f t="shared" ca="1" si="665"/>
        <v>#NAME?</v>
      </c>
      <c r="AA3012" s="191">
        <f t="shared" si="659"/>
        <v>46</v>
      </c>
      <c r="AB3012" s="188">
        <f t="shared" si="657"/>
        <v>0.91304347826086951</v>
      </c>
      <c r="AC3012" s="192">
        <f t="shared" si="658"/>
        <v>8.6956521739130488E-2</v>
      </c>
      <c r="AD3012" s="185"/>
    </row>
    <row r="3013" spans="1:30">
      <c r="A3013" s="184">
        <v>45455</v>
      </c>
      <c r="B3013" s="7" t="s">
        <v>81</v>
      </c>
      <c r="C3013" s="185">
        <v>2325</v>
      </c>
      <c r="D3013" s="185">
        <v>80</v>
      </c>
      <c r="E3013" s="185">
        <v>9</v>
      </c>
      <c r="F3013" s="185"/>
      <c r="G3013" s="185">
        <v>93</v>
      </c>
      <c r="H3013" s="185">
        <v>93</v>
      </c>
      <c r="I3013" s="185">
        <v>0</v>
      </c>
      <c r="J3013" s="185">
        <v>15</v>
      </c>
      <c r="K3013" s="185">
        <v>600</v>
      </c>
      <c r="L3013" s="185">
        <v>23.4</v>
      </c>
      <c r="M3013" s="186">
        <v>31.01</v>
      </c>
      <c r="N3013" s="187">
        <f>IF(Tabla2[[#This Row],[LECHE RETIRO DIA]]&lt;&gt;ISBLANK(Tabla2[[#This Row],[LECHE RETIRO DIA]]),SUM(Tabla2[[#This Row],[LECHE TANQUE DIA]:[LECHE RETIRO DIA]]),SUM(Tabla2[[#This Row],[LECHE TANQUE DIA]:[LECHE AUTOCONSUMO DIA]]))</f>
        <v>2414</v>
      </c>
      <c r="O3013" s="188">
        <f t="shared" si="660"/>
        <v>0.96313173156586573</v>
      </c>
      <c r="P3013" s="189">
        <f t="shared" ref="P3013:P3076" si="666">IFERROR(N3013/G3013,"")</f>
        <v>25.956989247311828</v>
      </c>
      <c r="Q3013" s="189">
        <f t="shared" si="661"/>
        <v>25</v>
      </c>
      <c r="R3013" s="189">
        <f t="shared" si="662"/>
        <v>5.333333333333333</v>
      </c>
      <c r="S3013" s="189">
        <f t="shared" ref="S3013:S3076" si="667">IFERROR(N3013/K3013,"")</f>
        <v>4.0233333333333334</v>
      </c>
      <c r="T3013" s="189">
        <f t="shared" ref="T3013:T3076" si="668">IFERROR(K3013/G3013,"")</f>
        <v>6.4516129032258061</v>
      </c>
      <c r="U3013" s="189">
        <f t="shared" ref="U3013:U3076" si="669">IFERROR(N3013/L3013,"")</f>
        <v>103.16239316239317</v>
      </c>
      <c r="V3013" s="189">
        <f t="shared" ref="V3013:V3076" si="670">IFERROR(G3013/L3013,"")</f>
        <v>3.9743589743589745</v>
      </c>
      <c r="W3013" s="189">
        <f>IFERROR(H3013/M3013,Tabla2[[#This Row],[CARGA PRODUCCION (ANIMALES/HA)]])</f>
        <v>2.9990325701386649</v>
      </c>
      <c r="X3013" s="190">
        <f t="shared" si="663"/>
        <v>2024</v>
      </c>
      <c r="Y3013" s="190">
        <f t="shared" si="664"/>
        <v>6</v>
      </c>
      <c r="Z3013" s="190" t="e">
        <f t="shared" ca="1" si="665"/>
        <v>#NAME?</v>
      </c>
      <c r="AA3013" s="191">
        <f t="shared" si="659"/>
        <v>93</v>
      </c>
      <c r="AB3013" s="188">
        <f t="shared" ref="AB3013:AB3076" si="671">IFERROR(G3013/AA3013,"")</f>
        <v>1</v>
      </c>
      <c r="AC3013" s="192">
        <f t="shared" si="658"/>
        <v>0</v>
      </c>
      <c r="AD3013" s="185"/>
    </row>
    <row r="3014" spans="1:30">
      <c r="A3014" s="184">
        <v>45455</v>
      </c>
      <c r="B3014" s="7" t="s">
        <v>83</v>
      </c>
      <c r="C3014" s="185">
        <v>2253</v>
      </c>
      <c r="D3014" s="185">
        <v>100</v>
      </c>
      <c r="E3014" s="185">
        <v>9</v>
      </c>
      <c r="F3014" s="185"/>
      <c r="G3014" s="185">
        <v>102</v>
      </c>
      <c r="H3014" s="185">
        <v>127</v>
      </c>
      <c r="I3014" s="185">
        <v>0</v>
      </c>
      <c r="J3014" s="185">
        <v>17</v>
      </c>
      <c r="K3014" s="185">
        <v>680</v>
      </c>
      <c r="L3014" s="185">
        <v>29.8</v>
      </c>
      <c r="M3014" s="186">
        <v>36.590000000000003</v>
      </c>
      <c r="N3014" s="187">
        <f>IF(Tabla2[[#This Row],[LECHE RETIRO DIA]]&lt;&gt;ISBLANK(Tabla2[[#This Row],[LECHE RETIRO DIA]]),SUM(Tabla2[[#This Row],[LECHE TANQUE DIA]:[LECHE RETIRO DIA]]),SUM(Tabla2[[#This Row],[LECHE TANQUE DIA]:[LECHE AUTOCONSUMO DIA]]))</f>
        <v>2362</v>
      </c>
      <c r="O3014" s="188">
        <f t="shared" si="660"/>
        <v>0.95385266723116002</v>
      </c>
      <c r="P3014" s="189">
        <f t="shared" si="666"/>
        <v>23.156862745098039</v>
      </c>
      <c r="Q3014" s="189">
        <f t="shared" si="661"/>
        <v>22.088235294117649</v>
      </c>
      <c r="R3014" s="189">
        <f t="shared" si="662"/>
        <v>5.882352941176471</v>
      </c>
      <c r="S3014" s="189">
        <f t="shared" si="667"/>
        <v>3.473529411764706</v>
      </c>
      <c r="T3014" s="189">
        <f t="shared" si="668"/>
        <v>6.666666666666667</v>
      </c>
      <c r="U3014" s="189">
        <f t="shared" si="669"/>
        <v>79.261744966442947</v>
      </c>
      <c r="V3014" s="189">
        <f t="shared" si="670"/>
        <v>3.4228187919463084</v>
      </c>
      <c r="W3014" s="189">
        <f>IFERROR(H3014/M3014,Tabla2[[#This Row],[CARGA PRODUCCION (ANIMALES/HA)]])</f>
        <v>3.4708936867996716</v>
      </c>
      <c r="X3014" s="190">
        <f t="shared" si="663"/>
        <v>2024</v>
      </c>
      <c r="Y3014" s="190">
        <f t="shared" si="664"/>
        <v>6</v>
      </c>
      <c r="Z3014" s="190" t="e">
        <f t="shared" ca="1" si="665"/>
        <v>#NAME?</v>
      </c>
      <c r="AA3014" s="191">
        <f t="shared" si="659"/>
        <v>127</v>
      </c>
      <c r="AB3014" s="188">
        <f t="shared" si="671"/>
        <v>0.80314960629921262</v>
      </c>
      <c r="AC3014" s="192">
        <f t="shared" si="658"/>
        <v>0.19685039370078738</v>
      </c>
      <c r="AD3014" s="185"/>
    </row>
    <row r="3015" spans="1:30">
      <c r="A3015" s="184">
        <v>45455</v>
      </c>
      <c r="B3015" s="7" t="s">
        <v>88</v>
      </c>
      <c r="C3015" s="185">
        <v>827</v>
      </c>
      <c r="D3015" s="185">
        <v>40</v>
      </c>
      <c r="E3015" s="185">
        <v>5</v>
      </c>
      <c r="F3015" s="185"/>
      <c r="G3015" s="185">
        <v>41</v>
      </c>
      <c r="H3015" s="185">
        <v>46</v>
      </c>
      <c r="I3015" s="185">
        <v>1</v>
      </c>
      <c r="J3015" s="185">
        <v>7</v>
      </c>
      <c r="K3015" s="185">
        <v>240</v>
      </c>
      <c r="L3015" s="185">
        <v>14</v>
      </c>
      <c r="M3015" s="186">
        <v>15</v>
      </c>
      <c r="N3015" s="187">
        <f>IF(Tabla2[[#This Row],[LECHE RETIRO DIA]]&lt;&gt;ISBLANK(Tabla2[[#This Row],[LECHE RETIRO DIA]]),SUM(Tabla2[[#This Row],[LECHE TANQUE DIA]:[LECHE RETIRO DIA]]),SUM(Tabla2[[#This Row],[LECHE TANQUE DIA]:[LECHE AUTOCONSUMO DIA]]))</f>
        <v>872</v>
      </c>
      <c r="O3015" s="188">
        <f t="shared" si="660"/>
        <v>0.94839449541284404</v>
      </c>
      <c r="P3015" s="189">
        <f t="shared" si="666"/>
        <v>21.26829268292683</v>
      </c>
      <c r="Q3015" s="189">
        <f t="shared" si="661"/>
        <v>20.170731707317074</v>
      </c>
      <c r="R3015" s="189">
        <f t="shared" si="662"/>
        <v>5.7142857142857144</v>
      </c>
      <c r="S3015" s="189">
        <f t="shared" si="667"/>
        <v>3.6333333333333333</v>
      </c>
      <c r="T3015" s="189">
        <f t="shared" si="668"/>
        <v>5.8536585365853657</v>
      </c>
      <c r="U3015" s="189">
        <f t="shared" si="669"/>
        <v>62.285714285714285</v>
      </c>
      <c r="V3015" s="189">
        <f t="shared" si="670"/>
        <v>2.9285714285714284</v>
      </c>
      <c r="W3015" s="189">
        <f>IFERROR(H3015/M3015,Tabla2[[#This Row],[CARGA PRODUCCION (ANIMALES/HA)]])</f>
        <v>3.0666666666666669</v>
      </c>
      <c r="X3015" s="190">
        <f t="shared" si="663"/>
        <v>2024</v>
      </c>
      <c r="Y3015" s="190">
        <f t="shared" si="664"/>
        <v>6</v>
      </c>
      <c r="Z3015" s="190" t="e">
        <f t="shared" ca="1" si="665"/>
        <v>#NAME?</v>
      </c>
      <c r="AA3015" s="191">
        <f t="shared" si="659"/>
        <v>46</v>
      </c>
      <c r="AB3015" s="188">
        <f t="shared" si="671"/>
        <v>0.89130434782608692</v>
      </c>
      <c r="AC3015" s="192">
        <f t="shared" si="658"/>
        <v>0.10869565217391308</v>
      </c>
      <c r="AD3015" s="185"/>
    </row>
    <row r="3016" spans="1:30">
      <c r="A3016" s="184">
        <v>45456</v>
      </c>
      <c r="B3016" s="7" t="s">
        <v>81</v>
      </c>
      <c r="C3016" s="185">
        <v>2293</v>
      </c>
      <c r="D3016" s="185">
        <v>80</v>
      </c>
      <c r="E3016" s="185">
        <v>9</v>
      </c>
      <c r="F3016" s="185"/>
      <c r="G3016" s="185">
        <v>93</v>
      </c>
      <c r="H3016" s="185">
        <v>93</v>
      </c>
      <c r="I3016" s="185">
        <v>0</v>
      </c>
      <c r="J3016" s="185">
        <v>15</v>
      </c>
      <c r="K3016" s="185">
        <v>600</v>
      </c>
      <c r="L3016" s="185">
        <v>23.4</v>
      </c>
      <c r="M3016" s="186">
        <v>31.01</v>
      </c>
      <c r="N3016" s="187">
        <f>IF(Tabla2[[#This Row],[LECHE RETIRO DIA]]&lt;&gt;ISBLANK(Tabla2[[#This Row],[LECHE RETIRO DIA]]),SUM(Tabla2[[#This Row],[LECHE TANQUE DIA]:[LECHE RETIRO DIA]]),SUM(Tabla2[[#This Row],[LECHE TANQUE DIA]:[LECHE AUTOCONSUMO DIA]]))</f>
        <v>2382</v>
      </c>
      <c r="O3016" s="188">
        <f t="shared" si="660"/>
        <v>0.96263643996641479</v>
      </c>
      <c r="P3016" s="189">
        <f t="shared" si="666"/>
        <v>25.612903225806452</v>
      </c>
      <c r="Q3016" s="189">
        <f t="shared" si="661"/>
        <v>24.655913978494624</v>
      </c>
      <c r="R3016" s="189">
        <f t="shared" si="662"/>
        <v>5.333333333333333</v>
      </c>
      <c r="S3016" s="189">
        <f t="shared" si="667"/>
        <v>3.97</v>
      </c>
      <c r="T3016" s="189">
        <f t="shared" si="668"/>
        <v>6.4516129032258061</v>
      </c>
      <c r="U3016" s="189">
        <f t="shared" si="669"/>
        <v>101.7948717948718</v>
      </c>
      <c r="V3016" s="189">
        <f t="shared" si="670"/>
        <v>3.9743589743589745</v>
      </c>
      <c r="W3016" s="189">
        <f>IFERROR(H3016/M3016,Tabla2[[#This Row],[CARGA PRODUCCION (ANIMALES/HA)]])</f>
        <v>2.9990325701386649</v>
      </c>
      <c r="X3016" s="190">
        <f t="shared" si="663"/>
        <v>2024</v>
      </c>
      <c r="Y3016" s="190">
        <f t="shared" si="664"/>
        <v>6</v>
      </c>
      <c r="Z3016" s="190" t="e">
        <f t="shared" ca="1" si="665"/>
        <v>#NAME?</v>
      </c>
      <c r="AA3016" s="191">
        <f t="shared" si="659"/>
        <v>93</v>
      </c>
      <c r="AB3016" s="188">
        <f t="shared" si="671"/>
        <v>1</v>
      </c>
      <c r="AC3016" s="192">
        <f t="shared" si="658"/>
        <v>0</v>
      </c>
      <c r="AD3016" s="185"/>
    </row>
    <row r="3017" spans="1:30">
      <c r="A3017" s="184">
        <v>45456</v>
      </c>
      <c r="B3017" s="7" t="s">
        <v>83</v>
      </c>
      <c r="C3017" s="185">
        <v>2232</v>
      </c>
      <c r="D3017" s="185">
        <v>100</v>
      </c>
      <c r="E3017" s="185">
        <v>9</v>
      </c>
      <c r="F3017" s="185"/>
      <c r="G3017" s="185">
        <v>102</v>
      </c>
      <c r="H3017" s="185">
        <v>127</v>
      </c>
      <c r="I3017" s="185">
        <v>0</v>
      </c>
      <c r="J3017" s="185">
        <v>17</v>
      </c>
      <c r="K3017" s="185">
        <v>680</v>
      </c>
      <c r="L3017" s="185">
        <v>29.8</v>
      </c>
      <c r="M3017" s="186">
        <v>36.590000000000003</v>
      </c>
      <c r="N3017" s="187">
        <f>IF(Tabla2[[#This Row],[LECHE RETIRO DIA]]&lt;&gt;ISBLANK(Tabla2[[#This Row],[LECHE RETIRO DIA]]),SUM(Tabla2[[#This Row],[LECHE TANQUE DIA]:[LECHE RETIRO DIA]]),SUM(Tabla2[[#This Row],[LECHE TANQUE DIA]:[LECHE AUTOCONSUMO DIA]]))</f>
        <v>2341</v>
      </c>
      <c r="O3017" s="188">
        <f t="shared" si="660"/>
        <v>0.95343870140965403</v>
      </c>
      <c r="P3017" s="189">
        <f t="shared" si="666"/>
        <v>22.950980392156861</v>
      </c>
      <c r="Q3017" s="189">
        <f t="shared" si="661"/>
        <v>21.882352941176471</v>
      </c>
      <c r="R3017" s="189">
        <f t="shared" si="662"/>
        <v>5.882352941176471</v>
      </c>
      <c r="S3017" s="189">
        <f t="shared" si="667"/>
        <v>3.4426470588235296</v>
      </c>
      <c r="T3017" s="189">
        <f t="shared" si="668"/>
        <v>6.666666666666667</v>
      </c>
      <c r="U3017" s="189">
        <f t="shared" si="669"/>
        <v>78.557046979865774</v>
      </c>
      <c r="V3017" s="189">
        <f t="shared" si="670"/>
        <v>3.4228187919463084</v>
      </c>
      <c r="W3017" s="189">
        <f>IFERROR(H3017/M3017,Tabla2[[#This Row],[CARGA PRODUCCION (ANIMALES/HA)]])</f>
        <v>3.4708936867996716</v>
      </c>
      <c r="X3017" s="190">
        <f t="shared" si="663"/>
        <v>2024</v>
      </c>
      <c r="Y3017" s="190">
        <f t="shared" si="664"/>
        <v>6</v>
      </c>
      <c r="Z3017" s="190" t="e">
        <f t="shared" ca="1" si="665"/>
        <v>#NAME?</v>
      </c>
      <c r="AA3017" s="191">
        <f t="shared" si="659"/>
        <v>127</v>
      </c>
      <c r="AB3017" s="188">
        <f t="shared" si="671"/>
        <v>0.80314960629921262</v>
      </c>
      <c r="AC3017" s="192">
        <f t="shared" si="658"/>
        <v>0.19685039370078738</v>
      </c>
      <c r="AD3017" s="185"/>
    </row>
    <row r="3018" spans="1:30">
      <c r="A3018" s="184">
        <v>45456</v>
      </c>
      <c r="B3018" s="7" t="s">
        <v>88</v>
      </c>
      <c r="C3018" s="185">
        <v>803</v>
      </c>
      <c r="D3018" s="185">
        <v>40</v>
      </c>
      <c r="E3018" s="185">
        <v>5</v>
      </c>
      <c r="F3018" s="185"/>
      <c r="G3018" s="185">
        <v>41</v>
      </c>
      <c r="H3018" s="185">
        <v>46</v>
      </c>
      <c r="I3018" s="185">
        <v>1</v>
      </c>
      <c r="J3018" s="185">
        <v>7</v>
      </c>
      <c r="K3018" s="185">
        <v>240</v>
      </c>
      <c r="L3018" s="185">
        <v>14</v>
      </c>
      <c r="M3018" s="186">
        <v>15</v>
      </c>
      <c r="N3018" s="187">
        <f>IF(Tabla2[[#This Row],[LECHE RETIRO DIA]]&lt;&gt;ISBLANK(Tabla2[[#This Row],[LECHE RETIRO DIA]]),SUM(Tabla2[[#This Row],[LECHE TANQUE DIA]:[LECHE RETIRO DIA]]),SUM(Tabla2[[#This Row],[LECHE TANQUE DIA]:[LECHE AUTOCONSUMO DIA]]))</f>
        <v>848</v>
      </c>
      <c r="O3018" s="188">
        <f t="shared" si="660"/>
        <v>0.94693396226415094</v>
      </c>
      <c r="P3018" s="189">
        <f t="shared" si="666"/>
        <v>20.682926829268293</v>
      </c>
      <c r="Q3018" s="189">
        <f t="shared" si="661"/>
        <v>19.585365853658537</v>
      </c>
      <c r="R3018" s="189">
        <f t="shared" si="662"/>
        <v>5.7142857142857144</v>
      </c>
      <c r="S3018" s="189">
        <f t="shared" si="667"/>
        <v>3.5333333333333332</v>
      </c>
      <c r="T3018" s="189">
        <f t="shared" si="668"/>
        <v>5.8536585365853657</v>
      </c>
      <c r="U3018" s="189">
        <f t="shared" si="669"/>
        <v>60.571428571428569</v>
      </c>
      <c r="V3018" s="189">
        <f t="shared" si="670"/>
        <v>2.9285714285714284</v>
      </c>
      <c r="W3018" s="189">
        <f>IFERROR(H3018/M3018,Tabla2[[#This Row],[CARGA PRODUCCION (ANIMALES/HA)]])</f>
        <v>3.0666666666666669</v>
      </c>
      <c r="X3018" s="190">
        <f t="shared" si="663"/>
        <v>2024</v>
      </c>
      <c r="Y3018" s="190">
        <f t="shared" si="664"/>
        <v>6</v>
      </c>
      <c r="Z3018" s="190" t="e">
        <f t="shared" ca="1" si="665"/>
        <v>#NAME?</v>
      </c>
      <c r="AA3018" s="191">
        <f t="shared" si="659"/>
        <v>46</v>
      </c>
      <c r="AB3018" s="188">
        <f t="shared" si="671"/>
        <v>0.89130434782608692</v>
      </c>
      <c r="AC3018" s="192">
        <f t="shared" si="658"/>
        <v>0.10869565217391308</v>
      </c>
      <c r="AD3018" s="185"/>
    </row>
    <row r="3019" spans="1:30">
      <c r="A3019" s="184">
        <v>45457</v>
      </c>
      <c r="B3019" s="7" t="s">
        <v>81</v>
      </c>
      <c r="C3019" s="185">
        <v>2326</v>
      </c>
      <c r="D3019" s="185">
        <v>80</v>
      </c>
      <c r="E3019" s="185">
        <v>9</v>
      </c>
      <c r="F3019" s="185"/>
      <c r="G3019" s="185">
        <v>93</v>
      </c>
      <c r="H3019" s="185">
        <v>93</v>
      </c>
      <c r="I3019" s="185">
        <v>0</v>
      </c>
      <c r="J3019" s="185">
        <v>15</v>
      </c>
      <c r="K3019" s="185">
        <v>600</v>
      </c>
      <c r="L3019" s="185">
        <v>23.4</v>
      </c>
      <c r="M3019" s="186">
        <v>31.01</v>
      </c>
      <c r="N3019" s="187">
        <f>IF(Tabla2[[#This Row],[LECHE RETIRO DIA]]&lt;&gt;ISBLANK(Tabla2[[#This Row],[LECHE RETIRO DIA]]),SUM(Tabla2[[#This Row],[LECHE TANQUE DIA]:[LECHE RETIRO DIA]]),SUM(Tabla2[[#This Row],[LECHE TANQUE DIA]:[LECHE AUTOCONSUMO DIA]]))</f>
        <v>2415</v>
      </c>
      <c r="O3019" s="188">
        <f t="shared" si="660"/>
        <v>0.96314699792960667</v>
      </c>
      <c r="P3019" s="189">
        <f t="shared" si="666"/>
        <v>25.967741935483872</v>
      </c>
      <c r="Q3019" s="189">
        <f t="shared" si="661"/>
        <v>25.010752688172044</v>
      </c>
      <c r="R3019" s="189">
        <f t="shared" si="662"/>
        <v>5.333333333333333</v>
      </c>
      <c r="S3019" s="189">
        <f t="shared" si="667"/>
        <v>4.0250000000000004</v>
      </c>
      <c r="T3019" s="189">
        <f t="shared" si="668"/>
        <v>6.4516129032258061</v>
      </c>
      <c r="U3019" s="189">
        <f t="shared" si="669"/>
        <v>103.2051282051282</v>
      </c>
      <c r="V3019" s="189">
        <f t="shared" si="670"/>
        <v>3.9743589743589745</v>
      </c>
      <c r="W3019" s="189">
        <f>IFERROR(H3019/M3019,Tabla2[[#This Row],[CARGA PRODUCCION (ANIMALES/HA)]])</f>
        <v>2.9990325701386649</v>
      </c>
      <c r="X3019" s="190">
        <f t="shared" si="663"/>
        <v>2024</v>
      </c>
      <c r="Y3019" s="190">
        <f t="shared" si="664"/>
        <v>6</v>
      </c>
      <c r="Z3019" s="190" t="e">
        <f t="shared" ca="1" si="665"/>
        <v>#NAME?</v>
      </c>
      <c r="AA3019" s="191">
        <f t="shared" si="659"/>
        <v>93</v>
      </c>
      <c r="AB3019" s="188">
        <f t="shared" si="671"/>
        <v>1</v>
      </c>
      <c r="AC3019" s="192">
        <f t="shared" si="658"/>
        <v>0</v>
      </c>
      <c r="AD3019" s="185"/>
    </row>
    <row r="3020" spans="1:30">
      <c r="A3020" s="184">
        <v>45457</v>
      </c>
      <c r="B3020" s="7" t="s">
        <v>83</v>
      </c>
      <c r="C3020" s="185">
        <v>2199</v>
      </c>
      <c r="D3020" s="185">
        <v>80</v>
      </c>
      <c r="E3020" s="185">
        <v>9</v>
      </c>
      <c r="F3020" s="185"/>
      <c r="G3020" s="185">
        <v>102</v>
      </c>
      <c r="H3020" s="185">
        <v>127</v>
      </c>
      <c r="I3020" s="185">
        <v>0</v>
      </c>
      <c r="J3020" s="185">
        <v>17</v>
      </c>
      <c r="K3020" s="185">
        <v>680</v>
      </c>
      <c r="L3020" s="185">
        <v>29.8</v>
      </c>
      <c r="M3020" s="186">
        <v>36.590000000000003</v>
      </c>
      <c r="N3020" s="187">
        <f>IF(Tabla2[[#This Row],[LECHE RETIRO DIA]]&lt;&gt;ISBLANK(Tabla2[[#This Row],[LECHE RETIRO DIA]]),SUM(Tabla2[[#This Row],[LECHE TANQUE DIA]:[LECHE RETIRO DIA]]),SUM(Tabla2[[#This Row],[LECHE TANQUE DIA]:[LECHE AUTOCONSUMO DIA]]))</f>
        <v>2288</v>
      </c>
      <c r="O3020" s="188">
        <f t="shared" si="660"/>
        <v>0.96110139860139865</v>
      </c>
      <c r="P3020" s="189">
        <f t="shared" si="666"/>
        <v>22.431372549019606</v>
      </c>
      <c r="Q3020" s="189">
        <f t="shared" si="661"/>
        <v>21.558823529411764</v>
      </c>
      <c r="R3020" s="189">
        <f t="shared" si="662"/>
        <v>4.7058823529411766</v>
      </c>
      <c r="S3020" s="189">
        <f t="shared" si="667"/>
        <v>3.3647058823529412</v>
      </c>
      <c r="T3020" s="189">
        <f t="shared" si="668"/>
        <v>6.666666666666667</v>
      </c>
      <c r="U3020" s="189">
        <f t="shared" si="669"/>
        <v>76.77852348993288</v>
      </c>
      <c r="V3020" s="189">
        <f t="shared" si="670"/>
        <v>3.4228187919463084</v>
      </c>
      <c r="W3020" s="189">
        <f>IFERROR(H3020/M3020,Tabla2[[#This Row],[CARGA PRODUCCION (ANIMALES/HA)]])</f>
        <v>3.4708936867996716</v>
      </c>
      <c r="X3020" s="190">
        <f t="shared" si="663"/>
        <v>2024</v>
      </c>
      <c r="Y3020" s="190">
        <f t="shared" si="664"/>
        <v>6</v>
      </c>
      <c r="Z3020" s="190" t="e">
        <f t="shared" ca="1" si="665"/>
        <v>#NAME?</v>
      </c>
      <c r="AA3020" s="191">
        <f t="shared" si="659"/>
        <v>127</v>
      </c>
      <c r="AB3020" s="188">
        <f t="shared" si="671"/>
        <v>0.80314960629921262</v>
      </c>
      <c r="AC3020" s="192">
        <f t="shared" si="658"/>
        <v>0.19685039370078738</v>
      </c>
      <c r="AD3020" s="185"/>
    </row>
    <row r="3021" spans="1:30">
      <c r="A3021" s="184">
        <v>45457</v>
      </c>
      <c r="B3021" s="7" t="s">
        <v>88</v>
      </c>
      <c r="C3021" s="185">
        <v>862</v>
      </c>
      <c r="D3021" s="185">
        <v>40</v>
      </c>
      <c r="E3021" s="185">
        <v>5</v>
      </c>
      <c r="F3021" s="185"/>
      <c r="G3021" s="185">
        <v>42</v>
      </c>
      <c r="H3021" s="185">
        <v>47</v>
      </c>
      <c r="I3021" s="185">
        <v>1</v>
      </c>
      <c r="J3021" s="185">
        <v>7</v>
      </c>
      <c r="K3021" s="185">
        <v>240</v>
      </c>
      <c r="L3021" s="185">
        <v>14</v>
      </c>
      <c r="M3021" s="186">
        <v>15</v>
      </c>
      <c r="N3021" s="187">
        <f>IF(Tabla2[[#This Row],[LECHE RETIRO DIA]]&lt;&gt;ISBLANK(Tabla2[[#This Row],[LECHE RETIRO DIA]]),SUM(Tabla2[[#This Row],[LECHE TANQUE DIA]:[LECHE RETIRO DIA]]),SUM(Tabla2[[#This Row],[LECHE TANQUE DIA]:[LECHE AUTOCONSUMO DIA]]))</f>
        <v>907</v>
      </c>
      <c r="O3021" s="188">
        <f t="shared" si="660"/>
        <v>0.95038588754134512</v>
      </c>
      <c r="P3021" s="189">
        <f t="shared" si="666"/>
        <v>21.595238095238095</v>
      </c>
      <c r="Q3021" s="189">
        <f t="shared" si="661"/>
        <v>20.523809523809526</v>
      </c>
      <c r="R3021" s="189">
        <f t="shared" si="662"/>
        <v>5.7142857142857144</v>
      </c>
      <c r="S3021" s="189">
        <f t="shared" si="667"/>
        <v>3.7791666666666668</v>
      </c>
      <c r="T3021" s="189">
        <f t="shared" si="668"/>
        <v>5.7142857142857144</v>
      </c>
      <c r="U3021" s="189">
        <f t="shared" si="669"/>
        <v>64.785714285714292</v>
      </c>
      <c r="V3021" s="189">
        <f t="shared" si="670"/>
        <v>3</v>
      </c>
      <c r="W3021" s="189">
        <f>IFERROR(H3021/M3021,Tabla2[[#This Row],[CARGA PRODUCCION (ANIMALES/HA)]])</f>
        <v>3.1333333333333333</v>
      </c>
      <c r="X3021" s="190">
        <f t="shared" si="663"/>
        <v>2024</v>
      </c>
      <c r="Y3021" s="190">
        <f t="shared" si="664"/>
        <v>6</v>
      </c>
      <c r="Z3021" s="190" t="e">
        <f t="shared" ca="1" si="665"/>
        <v>#NAME?</v>
      </c>
      <c r="AA3021" s="191">
        <f t="shared" si="659"/>
        <v>47</v>
      </c>
      <c r="AB3021" s="188">
        <f t="shared" si="671"/>
        <v>0.8936170212765957</v>
      </c>
      <c r="AC3021" s="192">
        <f t="shared" si="658"/>
        <v>0.1063829787234043</v>
      </c>
      <c r="AD3021" s="185"/>
    </row>
    <row r="3022" spans="1:30">
      <c r="A3022" s="184">
        <v>45458</v>
      </c>
      <c r="B3022" s="7" t="s">
        <v>81</v>
      </c>
      <c r="C3022" s="185">
        <v>2246</v>
      </c>
      <c r="D3022" s="185">
        <v>80</v>
      </c>
      <c r="E3022" s="185">
        <v>9</v>
      </c>
      <c r="F3022" s="185"/>
      <c r="G3022" s="185">
        <v>93</v>
      </c>
      <c r="H3022" s="185">
        <v>93</v>
      </c>
      <c r="I3022" s="185">
        <v>0</v>
      </c>
      <c r="J3022" s="185">
        <v>15</v>
      </c>
      <c r="K3022" s="185">
        <v>600</v>
      </c>
      <c r="L3022" s="185">
        <v>23.4</v>
      </c>
      <c r="M3022" s="186">
        <v>31.01</v>
      </c>
      <c r="N3022" s="187">
        <f>IF(Tabla2[[#This Row],[LECHE RETIRO DIA]]&lt;&gt;ISBLANK(Tabla2[[#This Row],[LECHE RETIRO DIA]]),SUM(Tabla2[[#This Row],[LECHE TANQUE DIA]:[LECHE RETIRO DIA]]),SUM(Tabla2[[#This Row],[LECHE TANQUE DIA]:[LECHE AUTOCONSUMO DIA]]))</f>
        <v>2335</v>
      </c>
      <c r="O3022" s="188">
        <f t="shared" si="660"/>
        <v>0.96188436830835122</v>
      </c>
      <c r="P3022" s="189">
        <f t="shared" si="666"/>
        <v>25.107526881720432</v>
      </c>
      <c r="Q3022" s="189">
        <f t="shared" si="661"/>
        <v>24.150537634408604</v>
      </c>
      <c r="R3022" s="189">
        <f t="shared" si="662"/>
        <v>5.333333333333333</v>
      </c>
      <c r="S3022" s="189">
        <f t="shared" si="667"/>
        <v>3.8916666666666666</v>
      </c>
      <c r="T3022" s="189">
        <f t="shared" si="668"/>
        <v>6.4516129032258061</v>
      </c>
      <c r="U3022" s="189">
        <f t="shared" si="669"/>
        <v>99.786324786324798</v>
      </c>
      <c r="V3022" s="189">
        <f t="shared" si="670"/>
        <v>3.9743589743589745</v>
      </c>
      <c r="W3022" s="189">
        <f>IFERROR(H3022/M3022,Tabla2[[#This Row],[CARGA PRODUCCION (ANIMALES/HA)]])</f>
        <v>2.9990325701386649</v>
      </c>
      <c r="X3022" s="190">
        <f t="shared" si="663"/>
        <v>2024</v>
      </c>
      <c r="Y3022" s="190">
        <f t="shared" si="664"/>
        <v>6</v>
      </c>
      <c r="Z3022" s="190" t="e">
        <f t="shared" ca="1" si="665"/>
        <v>#NAME?</v>
      </c>
      <c r="AA3022" s="191">
        <f t="shared" si="659"/>
        <v>93</v>
      </c>
      <c r="AB3022" s="188">
        <f t="shared" si="671"/>
        <v>1</v>
      </c>
      <c r="AC3022" s="192">
        <f t="shared" si="658"/>
        <v>0</v>
      </c>
      <c r="AD3022" s="185"/>
    </row>
    <row r="3023" spans="1:30">
      <c r="A3023" s="184">
        <v>45458</v>
      </c>
      <c r="B3023" s="7" t="s">
        <v>83</v>
      </c>
      <c r="C3023" s="185">
        <v>2195</v>
      </c>
      <c r="D3023" s="185">
        <v>100</v>
      </c>
      <c r="E3023" s="185">
        <v>9</v>
      </c>
      <c r="F3023" s="185"/>
      <c r="G3023" s="185">
        <v>102</v>
      </c>
      <c r="H3023" s="185">
        <v>127</v>
      </c>
      <c r="I3023" s="185">
        <v>0</v>
      </c>
      <c r="J3023" s="185">
        <v>17</v>
      </c>
      <c r="K3023" s="185">
        <v>680</v>
      </c>
      <c r="L3023" s="185">
        <v>29.8</v>
      </c>
      <c r="M3023" s="186">
        <v>36.590000000000003</v>
      </c>
      <c r="N3023" s="187">
        <f>IF(Tabla2[[#This Row],[LECHE RETIRO DIA]]&lt;&gt;ISBLANK(Tabla2[[#This Row],[LECHE RETIRO DIA]]),SUM(Tabla2[[#This Row],[LECHE TANQUE DIA]:[LECHE RETIRO DIA]]),SUM(Tabla2[[#This Row],[LECHE TANQUE DIA]:[LECHE AUTOCONSUMO DIA]]))</f>
        <v>2304</v>
      </c>
      <c r="O3023" s="188">
        <f t="shared" si="660"/>
        <v>0.95269097222222221</v>
      </c>
      <c r="P3023" s="189">
        <f t="shared" si="666"/>
        <v>22.588235294117649</v>
      </c>
      <c r="Q3023" s="189">
        <f t="shared" si="661"/>
        <v>21.519607843137255</v>
      </c>
      <c r="R3023" s="189">
        <f t="shared" si="662"/>
        <v>5.882352941176471</v>
      </c>
      <c r="S3023" s="189">
        <f t="shared" si="667"/>
        <v>3.388235294117647</v>
      </c>
      <c r="T3023" s="189">
        <f t="shared" si="668"/>
        <v>6.666666666666667</v>
      </c>
      <c r="U3023" s="189">
        <f t="shared" si="669"/>
        <v>77.31543624161074</v>
      </c>
      <c r="V3023" s="189">
        <f t="shared" si="670"/>
        <v>3.4228187919463084</v>
      </c>
      <c r="W3023" s="189">
        <f>IFERROR(H3023/M3023,Tabla2[[#This Row],[CARGA PRODUCCION (ANIMALES/HA)]])</f>
        <v>3.4708936867996716</v>
      </c>
      <c r="X3023" s="190">
        <f t="shared" si="663"/>
        <v>2024</v>
      </c>
      <c r="Y3023" s="190">
        <f t="shared" si="664"/>
        <v>6</v>
      </c>
      <c r="Z3023" s="190" t="e">
        <f t="shared" ca="1" si="665"/>
        <v>#NAME?</v>
      </c>
      <c r="AA3023" s="191">
        <f t="shared" si="659"/>
        <v>127</v>
      </c>
      <c r="AB3023" s="188">
        <f t="shared" si="671"/>
        <v>0.80314960629921262</v>
      </c>
      <c r="AC3023" s="192">
        <f t="shared" si="658"/>
        <v>0.19685039370078738</v>
      </c>
      <c r="AD3023" s="185"/>
    </row>
    <row r="3024" spans="1:30">
      <c r="A3024" s="184">
        <v>45458</v>
      </c>
      <c r="B3024" s="7" t="s">
        <v>88</v>
      </c>
      <c r="C3024" s="185">
        <v>841</v>
      </c>
      <c r="D3024" s="185">
        <v>40</v>
      </c>
      <c r="E3024" s="185">
        <v>5</v>
      </c>
      <c r="F3024" s="185"/>
      <c r="G3024" s="185">
        <v>42</v>
      </c>
      <c r="H3024" s="185">
        <v>47</v>
      </c>
      <c r="I3024" s="185">
        <v>1</v>
      </c>
      <c r="J3024" s="185">
        <v>7</v>
      </c>
      <c r="K3024" s="185">
        <v>240</v>
      </c>
      <c r="L3024" s="185">
        <v>14</v>
      </c>
      <c r="M3024" s="186">
        <v>15</v>
      </c>
      <c r="N3024" s="187">
        <f>IF(Tabla2[[#This Row],[LECHE RETIRO DIA]]&lt;&gt;ISBLANK(Tabla2[[#This Row],[LECHE RETIRO DIA]]),SUM(Tabla2[[#This Row],[LECHE TANQUE DIA]:[LECHE RETIRO DIA]]),SUM(Tabla2[[#This Row],[LECHE TANQUE DIA]:[LECHE AUTOCONSUMO DIA]]))</f>
        <v>886</v>
      </c>
      <c r="O3024" s="188">
        <f t="shared" si="660"/>
        <v>0.94920993227990968</v>
      </c>
      <c r="P3024" s="189">
        <f t="shared" si="666"/>
        <v>21.095238095238095</v>
      </c>
      <c r="Q3024" s="189">
        <f t="shared" si="661"/>
        <v>20.023809523809526</v>
      </c>
      <c r="R3024" s="189">
        <f t="shared" si="662"/>
        <v>5.7142857142857144</v>
      </c>
      <c r="S3024" s="189">
        <f t="shared" si="667"/>
        <v>3.6916666666666669</v>
      </c>
      <c r="T3024" s="189">
        <f t="shared" si="668"/>
        <v>5.7142857142857144</v>
      </c>
      <c r="U3024" s="189">
        <f t="shared" si="669"/>
        <v>63.285714285714285</v>
      </c>
      <c r="V3024" s="189">
        <f t="shared" si="670"/>
        <v>3</v>
      </c>
      <c r="W3024" s="189">
        <f>IFERROR(H3024/M3024,Tabla2[[#This Row],[CARGA PRODUCCION (ANIMALES/HA)]])</f>
        <v>3.1333333333333333</v>
      </c>
      <c r="X3024" s="190">
        <f t="shared" si="663"/>
        <v>2024</v>
      </c>
      <c r="Y3024" s="190">
        <f t="shared" si="664"/>
        <v>6</v>
      </c>
      <c r="Z3024" s="190" t="e">
        <f t="shared" ca="1" si="665"/>
        <v>#NAME?</v>
      </c>
      <c r="AA3024" s="191">
        <f t="shared" si="659"/>
        <v>47</v>
      </c>
      <c r="AB3024" s="188">
        <f t="shared" si="671"/>
        <v>0.8936170212765957</v>
      </c>
      <c r="AC3024" s="192">
        <f t="shared" si="658"/>
        <v>0.1063829787234043</v>
      </c>
      <c r="AD3024" s="185"/>
    </row>
    <row r="3025" spans="1:30">
      <c r="A3025" s="184">
        <v>45459</v>
      </c>
      <c r="B3025" s="7" t="s">
        <v>81</v>
      </c>
      <c r="C3025" s="185">
        <v>2326</v>
      </c>
      <c r="D3025" s="185">
        <v>80</v>
      </c>
      <c r="E3025" s="185">
        <v>9</v>
      </c>
      <c r="F3025" s="185"/>
      <c r="G3025" s="185">
        <v>94</v>
      </c>
      <c r="H3025" s="185">
        <v>94</v>
      </c>
      <c r="I3025" s="185">
        <v>0</v>
      </c>
      <c r="J3025" s="185">
        <v>15</v>
      </c>
      <c r="K3025" s="185">
        <v>600</v>
      </c>
      <c r="L3025" s="185">
        <v>23.4</v>
      </c>
      <c r="M3025" s="186">
        <v>31.01</v>
      </c>
      <c r="N3025" s="187">
        <f>IF(Tabla2[[#This Row],[LECHE RETIRO DIA]]&lt;&gt;ISBLANK(Tabla2[[#This Row],[LECHE RETIRO DIA]]),SUM(Tabla2[[#This Row],[LECHE TANQUE DIA]:[LECHE RETIRO DIA]]),SUM(Tabla2[[#This Row],[LECHE TANQUE DIA]:[LECHE AUTOCONSUMO DIA]]))</f>
        <v>2415</v>
      </c>
      <c r="O3025" s="188">
        <f t="shared" si="660"/>
        <v>0.96314699792960667</v>
      </c>
      <c r="P3025" s="189">
        <f t="shared" si="666"/>
        <v>25.691489361702128</v>
      </c>
      <c r="Q3025" s="189">
        <f t="shared" si="661"/>
        <v>24.74468085106383</v>
      </c>
      <c r="R3025" s="189">
        <f t="shared" si="662"/>
        <v>5.333333333333333</v>
      </c>
      <c r="S3025" s="189">
        <f t="shared" si="667"/>
        <v>4.0250000000000004</v>
      </c>
      <c r="T3025" s="189">
        <f t="shared" si="668"/>
        <v>6.3829787234042552</v>
      </c>
      <c r="U3025" s="189">
        <f t="shared" si="669"/>
        <v>103.2051282051282</v>
      </c>
      <c r="V3025" s="189">
        <f t="shared" si="670"/>
        <v>4.017094017094017</v>
      </c>
      <c r="W3025" s="189">
        <f>IFERROR(H3025/M3025,Tabla2[[#This Row],[CARGA PRODUCCION (ANIMALES/HA)]])</f>
        <v>3.0312802321831667</v>
      </c>
      <c r="X3025" s="190">
        <f t="shared" si="663"/>
        <v>2024</v>
      </c>
      <c r="Y3025" s="190">
        <f t="shared" si="664"/>
        <v>6</v>
      </c>
      <c r="Z3025" s="190" t="e">
        <f t="shared" ca="1" si="665"/>
        <v>#NAME?</v>
      </c>
      <c r="AA3025" s="191">
        <f t="shared" si="659"/>
        <v>94</v>
      </c>
      <c r="AB3025" s="188">
        <f t="shared" si="671"/>
        <v>1</v>
      </c>
      <c r="AC3025" s="192">
        <f t="shared" si="658"/>
        <v>0</v>
      </c>
      <c r="AD3025" s="185"/>
    </row>
    <row r="3026" spans="1:30">
      <c r="A3026" s="6">
        <v>45459</v>
      </c>
      <c r="B3026" s="7" t="s">
        <v>83</v>
      </c>
      <c r="C3026" s="185">
        <v>2191</v>
      </c>
      <c r="D3026" s="185">
        <v>100</v>
      </c>
      <c r="E3026" s="185">
        <v>9</v>
      </c>
      <c r="F3026" s="185"/>
      <c r="G3026" s="185">
        <v>102</v>
      </c>
      <c r="H3026" s="185">
        <v>127</v>
      </c>
      <c r="I3026" s="185">
        <v>0</v>
      </c>
      <c r="J3026" s="185">
        <v>17</v>
      </c>
      <c r="K3026" s="185">
        <v>680</v>
      </c>
      <c r="L3026" s="185">
        <v>29.8</v>
      </c>
      <c r="M3026" s="186">
        <v>36.590000000000003</v>
      </c>
      <c r="N3026" s="187">
        <f>IF(Tabla2[[#This Row],[LECHE RETIRO DIA]]&lt;&gt;ISBLANK(Tabla2[[#This Row],[LECHE RETIRO DIA]]),SUM(Tabla2[[#This Row],[LECHE TANQUE DIA]:[LECHE RETIRO DIA]]),SUM(Tabla2[[#This Row],[LECHE TANQUE DIA]:[LECHE AUTOCONSUMO DIA]]))</f>
        <v>2300</v>
      </c>
      <c r="O3026" s="188">
        <f t="shared" si="660"/>
        <v>0.95260869565217388</v>
      </c>
      <c r="P3026" s="189">
        <f t="shared" si="666"/>
        <v>22.549019607843139</v>
      </c>
      <c r="Q3026" s="189">
        <f t="shared" si="661"/>
        <v>21.480392156862745</v>
      </c>
      <c r="R3026" s="189">
        <f t="shared" si="662"/>
        <v>5.882352941176471</v>
      </c>
      <c r="S3026" s="189">
        <f t="shared" si="667"/>
        <v>3.3823529411764706</v>
      </c>
      <c r="T3026" s="189">
        <f t="shared" si="668"/>
        <v>6.666666666666667</v>
      </c>
      <c r="U3026" s="189">
        <f t="shared" si="669"/>
        <v>77.181208053691279</v>
      </c>
      <c r="V3026" s="189">
        <f t="shared" si="670"/>
        <v>3.4228187919463084</v>
      </c>
      <c r="W3026" s="189">
        <f>IFERROR(H3026/M3026,Tabla2[[#This Row],[CARGA PRODUCCION (ANIMALES/HA)]])</f>
        <v>3.4708936867996716</v>
      </c>
      <c r="X3026" s="190">
        <f t="shared" si="663"/>
        <v>2024</v>
      </c>
      <c r="Y3026" s="190">
        <f t="shared" si="664"/>
        <v>6</v>
      </c>
      <c r="Z3026" s="190" t="e">
        <f t="shared" ca="1" si="665"/>
        <v>#NAME?</v>
      </c>
      <c r="AA3026" s="191">
        <f t="shared" si="659"/>
        <v>127</v>
      </c>
      <c r="AB3026" s="188">
        <f t="shared" si="671"/>
        <v>0.80314960629921262</v>
      </c>
      <c r="AC3026" s="192">
        <f t="shared" si="658"/>
        <v>0.19685039370078738</v>
      </c>
      <c r="AD3026" s="185"/>
    </row>
    <row r="3027" spans="1:30">
      <c r="A3027" s="184">
        <v>45459</v>
      </c>
      <c r="B3027" s="7" t="s">
        <v>88</v>
      </c>
      <c r="C3027" s="185">
        <v>862</v>
      </c>
      <c r="D3027" s="185">
        <v>40</v>
      </c>
      <c r="E3027" s="185">
        <v>5</v>
      </c>
      <c r="F3027" s="185"/>
      <c r="G3027" s="185">
        <v>43</v>
      </c>
      <c r="H3027" s="185">
        <v>48</v>
      </c>
      <c r="I3027" s="185">
        <v>1</v>
      </c>
      <c r="J3027" s="185">
        <v>7</v>
      </c>
      <c r="K3027" s="185">
        <v>240</v>
      </c>
      <c r="L3027" s="185">
        <v>14</v>
      </c>
      <c r="M3027" s="186">
        <v>15</v>
      </c>
      <c r="N3027" s="187">
        <f>IF(Tabla2[[#This Row],[LECHE RETIRO DIA]]&lt;&gt;ISBLANK(Tabla2[[#This Row],[LECHE RETIRO DIA]]),SUM(Tabla2[[#This Row],[LECHE TANQUE DIA]:[LECHE RETIRO DIA]]),SUM(Tabla2[[#This Row],[LECHE TANQUE DIA]:[LECHE AUTOCONSUMO DIA]]))</f>
        <v>907</v>
      </c>
      <c r="O3027" s="188">
        <f t="shared" si="660"/>
        <v>0.95038588754134512</v>
      </c>
      <c r="P3027" s="189">
        <f t="shared" si="666"/>
        <v>21.093023255813954</v>
      </c>
      <c r="Q3027" s="189">
        <f t="shared" si="661"/>
        <v>20.046511627906977</v>
      </c>
      <c r="R3027" s="189">
        <f t="shared" si="662"/>
        <v>5.7142857142857144</v>
      </c>
      <c r="S3027" s="189">
        <f t="shared" si="667"/>
        <v>3.7791666666666668</v>
      </c>
      <c r="T3027" s="189">
        <f t="shared" si="668"/>
        <v>5.5813953488372094</v>
      </c>
      <c r="U3027" s="189">
        <f t="shared" si="669"/>
        <v>64.785714285714292</v>
      </c>
      <c r="V3027" s="189">
        <f t="shared" si="670"/>
        <v>3.0714285714285716</v>
      </c>
      <c r="W3027" s="189">
        <f>IFERROR(H3027/M3027,Tabla2[[#This Row],[CARGA PRODUCCION (ANIMALES/HA)]])</f>
        <v>3.2</v>
      </c>
      <c r="X3027" s="190">
        <f t="shared" si="663"/>
        <v>2024</v>
      </c>
      <c r="Y3027" s="190">
        <f t="shared" si="664"/>
        <v>6</v>
      </c>
      <c r="Z3027" s="190" t="e">
        <f t="shared" ca="1" si="665"/>
        <v>#NAME?</v>
      </c>
      <c r="AA3027" s="191">
        <f t="shared" si="659"/>
        <v>48</v>
      </c>
      <c r="AB3027" s="188">
        <f t="shared" si="671"/>
        <v>0.89583333333333337</v>
      </c>
      <c r="AC3027" s="192">
        <f t="shared" si="658"/>
        <v>0.10416666666666663</v>
      </c>
      <c r="AD3027" s="185"/>
    </row>
    <row r="3028" spans="1:30">
      <c r="A3028" s="184">
        <v>45460</v>
      </c>
      <c r="B3028" s="7" t="s">
        <v>81</v>
      </c>
      <c r="C3028" s="185">
        <v>2250</v>
      </c>
      <c r="D3028" s="185">
        <v>80</v>
      </c>
      <c r="E3028" s="185">
        <v>9</v>
      </c>
      <c r="F3028" s="185"/>
      <c r="G3028" s="185">
        <v>94</v>
      </c>
      <c r="H3028" s="185">
        <v>94</v>
      </c>
      <c r="I3028" s="185">
        <v>0</v>
      </c>
      <c r="J3028" s="185">
        <v>15</v>
      </c>
      <c r="K3028" s="185">
        <v>600</v>
      </c>
      <c r="L3028" s="185">
        <v>23.4</v>
      </c>
      <c r="M3028" s="186">
        <v>31.01</v>
      </c>
      <c r="N3028" s="187">
        <f>IF(Tabla2[[#This Row],[LECHE RETIRO DIA]]&lt;&gt;ISBLANK(Tabla2[[#This Row],[LECHE RETIRO DIA]]),SUM(Tabla2[[#This Row],[LECHE TANQUE DIA]:[LECHE RETIRO DIA]]),SUM(Tabla2[[#This Row],[LECHE TANQUE DIA]:[LECHE AUTOCONSUMO DIA]]))</f>
        <v>2339</v>
      </c>
      <c r="O3028" s="188">
        <f t="shared" si="660"/>
        <v>0.96194955109020952</v>
      </c>
      <c r="P3028" s="189">
        <f t="shared" si="666"/>
        <v>24.882978723404257</v>
      </c>
      <c r="Q3028" s="189">
        <f t="shared" si="661"/>
        <v>23.936170212765958</v>
      </c>
      <c r="R3028" s="189">
        <f t="shared" si="662"/>
        <v>5.333333333333333</v>
      </c>
      <c r="S3028" s="189">
        <f t="shared" si="667"/>
        <v>3.8983333333333334</v>
      </c>
      <c r="T3028" s="189">
        <f t="shared" si="668"/>
        <v>6.3829787234042552</v>
      </c>
      <c r="U3028" s="189">
        <f t="shared" si="669"/>
        <v>99.957264957264968</v>
      </c>
      <c r="V3028" s="189">
        <f t="shared" si="670"/>
        <v>4.017094017094017</v>
      </c>
      <c r="W3028" s="189">
        <f>IFERROR(H3028/M3028,Tabla2[[#This Row],[CARGA PRODUCCION (ANIMALES/HA)]])</f>
        <v>3.0312802321831667</v>
      </c>
      <c r="X3028" s="190">
        <f t="shared" si="663"/>
        <v>2024</v>
      </c>
      <c r="Y3028" s="190">
        <f t="shared" si="664"/>
        <v>6</v>
      </c>
      <c r="Z3028" s="190" t="e">
        <f t="shared" ca="1" si="665"/>
        <v>#NAME?</v>
      </c>
      <c r="AA3028" s="191">
        <f t="shared" si="659"/>
        <v>94</v>
      </c>
      <c r="AB3028" s="188">
        <f t="shared" si="671"/>
        <v>1</v>
      </c>
      <c r="AC3028" s="192">
        <f t="shared" si="658"/>
        <v>0</v>
      </c>
      <c r="AD3028" s="185"/>
    </row>
    <row r="3029" spans="1:30">
      <c r="A3029" s="184">
        <v>45460</v>
      </c>
      <c r="B3029" s="7" t="s">
        <v>83</v>
      </c>
      <c r="C3029" s="185">
        <v>2223</v>
      </c>
      <c r="D3029" s="185">
        <v>100</v>
      </c>
      <c r="E3029" s="185">
        <v>9</v>
      </c>
      <c r="F3029" s="185"/>
      <c r="G3029" s="185">
        <v>102</v>
      </c>
      <c r="H3029" s="185">
        <v>127</v>
      </c>
      <c r="I3029" s="185">
        <v>0</v>
      </c>
      <c r="J3029" s="185">
        <v>17</v>
      </c>
      <c r="K3029" s="185">
        <v>680</v>
      </c>
      <c r="L3029" s="185">
        <v>29.8</v>
      </c>
      <c r="M3029" s="186">
        <v>36.590000000000003</v>
      </c>
      <c r="N3029" s="187">
        <f>IF(Tabla2[[#This Row],[LECHE RETIRO DIA]]&lt;&gt;ISBLANK(Tabla2[[#This Row],[LECHE RETIRO DIA]]),SUM(Tabla2[[#This Row],[LECHE TANQUE DIA]:[LECHE RETIRO DIA]]),SUM(Tabla2[[#This Row],[LECHE TANQUE DIA]:[LECHE AUTOCONSUMO DIA]]))</f>
        <v>2332</v>
      </c>
      <c r="O3029" s="188">
        <f t="shared" si="660"/>
        <v>0.95325900514579764</v>
      </c>
      <c r="P3029" s="189">
        <f t="shared" si="666"/>
        <v>22.862745098039216</v>
      </c>
      <c r="Q3029" s="189">
        <f t="shared" si="661"/>
        <v>21.794117647058822</v>
      </c>
      <c r="R3029" s="189">
        <f t="shared" si="662"/>
        <v>5.882352941176471</v>
      </c>
      <c r="S3029" s="189">
        <f t="shared" si="667"/>
        <v>3.4294117647058822</v>
      </c>
      <c r="T3029" s="189">
        <f t="shared" si="668"/>
        <v>6.666666666666667</v>
      </c>
      <c r="U3029" s="189">
        <f t="shared" si="669"/>
        <v>78.255033557046971</v>
      </c>
      <c r="V3029" s="189">
        <f t="shared" si="670"/>
        <v>3.4228187919463084</v>
      </c>
      <c r="W3029" s="189">
        <f>IFERROR(H3029/M3029,Tabla2[[#This Row],[CARGA PRODUCCION (ANIMALES/HA)]])</f>
        <v>3.4708936867996716</v>
      </c>
      <c r="X3029" s="190">
        <f t="shared" si="663"/>
        <v>2024</v>
      </c>
      <c r="Y3029" s="190">
        <f t="shared" si="664"/>
        <v>6</v>
      </c>
      <c r="Z3029" s="190" t="e">
        <f t="shared" ca="1" si="665"/>
        <v>#NAME?</v>
      </c>
      <c r="AA3029" s="191">
        <f t="shared" si="659"/>
        <v>127</v>
      </c>
      <c r="AB3029" s="188">
        <f t="shared" si="671"/>
        <v>0.80314960629921262</v>
      </c>
      <c r="AC3029" s="192">
        <f t="shared" si="658"/>
        <v>0.19685039370078738</v>
      </c>
      <c r="AD3029" s="185"/>
    </row>
    <row r="3030" spans="1:30">
      <c r="A3030" s="184">
        <v>45460</v>
      </c>
      <c r="B3030" s="7" t="s">
        <v>88</v>
      </c>
      <c r="C3030" s="185">
        <v>820</v>
      </c>
      <c r="D3030" s="185">
        <v>40</v>
      </c>
      <c r="E3030" s="185">
        <v>5</v>
      </c>
      <c r="F3030" s="185"/>
      <c r="G3030" s="185">
        <v>43</v>
      </c>
      <c r="H3030" s="185">
        <v>48</v>
      </c>
      <c r="I3030" s="185">
        <v>1</v>
      </c>
      <c r="J3030" s="185">
        <v>7</v>
      </c>
      <c r="K3030" s="185">
        <v>240</v>
      </c>
      <c r="L3030" s="185">
        <v>14</v>
      </c>
      <c r="M3030" s="186">
        <v>15</v>
      </c>
      <c r="N3030" s="187">
        <f>IF(Tabla2[[#This Row],[LECHE RETIRO DIA]]&lt;&gt;ISBLANK(Tabla2[[#This Row],[LECHE RETIRO DIA]]),SUM(Tabla2[[#This Row],[LECHE TANQUE DIA]:[LECHE RETIRO DIA]]),SUM(Tabla2[[#This Row],[LECHE TANQUE DIA]:[LECHE AUTOCONSUMO DIA]]))</f>
        <v>865</v>
      </c>
      <c r="O3030" s="188">
        <f t="shared" si="660"/>
        <v>0.94797687861271673</v>
      </c>
      <c r="P3030" s="189">
        <f t="shared" si="666"/>
        <v>20.11627906976744</v>
      </c>
      <c r="Q3030" s="189">
        <f t="shared" si="661"/>
        <v>19.069767441860463</v>
      </c>
      <c r="R3030" s="189">
        <f t="shared" si="662"/>
        <v>5.7142857142857144</v>
      </c>
      <c r="S3030" s="189">
        <f t="shared" si="667"/>
        <v>3.6041666666666665</v>
      </c>
      <c r="T3030" s="189">
        <f t="shared" si="668"/>
        <v>5.5813953488372094</v>
      </c>
      <c r="U3030" s="189">
        <f t="shared" si="669"/>
        <v>61.785714285714285</v>
      </c>
      <c r="V3030" s="189">
        <f t="shared" si="670"/>
        <v>3.0714285714285716</v>
      </c>
      <c r="W3030" s="189">
        <f>IFERROR(H3030/M3030,Tabla2[[#This Row],[CARGA PRODUCCION (ANIMALES/HA)]])</f>
        <v>3.2</v>
      </c>
      <c r="X3030" s="190">
        <f t="shared" si="663"/>
        <v>2024</v>
      </c>
      <c r="Y3030" s="190">
        <f t="shared" si="664"/>
        <v>6</v>
      </c>
      <c r="Z3030" s="190" t="e">
        <f t="shared" ca="1" si="665"/>
        <v>#NAME?</v>
      </c>
      <c r="AA3030" s="191">
        <f t="shared" si="659"/>
        <v>48</v>
      </c>
      <c r="AB3030" s="188">
        <f t="shared" si="671"/>
        <v>0.89583333333333337</v>
      </c>
      <c r="AC3030" s="192">
        <f t="shared" ref="AC3030:AC3093" si="672">IFERROR(1-AB3030,"")</f>
        <v>0.10416666666666663</v>
      </c>
      <c r="AD3030" s="185"/>
    </row>
    <row r="3031" spans="1:30">
      <c r="A3031" s="184">
        <v>45461</v>
      </c>
      <c r="B3031" s="7" t="s">
        <v>81</v>
      </c>
      <c r="C3031" s="185">
        <v>2293</v>
      </c>
      <c r="D3031" s="185">
        <v>80</v>
      </c>
      <c r="E3031" s="185">
        <v>9</v>
      </c>
      <c r="F3031" s="185"/>
      <c r="G3031" s="185">
        <v>94</v>
      </c>
      <c r="H3031" s="185">
        <v>94</v>
      </c>
      <c r="I3031" s="185">
        <v>1</v>
      </c>
      <c r="J3031" s="185">
        <v>15</v>
      </c>
      <c r="K3031" s="185">
        <v>600</v>
      </c>
      <c r="L3031" s="185">
        <v>23.4</v>
      </c>
      <c r="M3031" s="186">
        <v>31.01</v>
      </c>
      <c r="N3031" s="187">
        <f>IF(Tabla2[[#This Row],[LECHE RETIRO DIA]]&lt;&gt;ISBLANK(Tabla2[[#This Row],[LECHE RETIRO DIA]]),SUM(Tabla2[[#This Row],[LECHE TANQUE DIA]:[LECHE RETIRO DIA]]),SUM(Tabla2[[#This Row],[LECHE TANQUE DIA]:[LECHE AUTOCONSUMO DIA]]))</f>
        <v>2382</v>
      </c>
      <c r="O3031" s="188">
        <f t="shared" si="660"/>
        <v>0.96263643996641479</v>
      </c>
      <c r="P3031" s="189">
        <f t="shared" si="666"/>
        <v>25.340425531914892</v>
      </c>
      <c r="Q3031" s="189">
        <f t="shared" si="661"/>
        <v>24.393617021276597</v>
      </c>
      <c r="R3031" s="189">
        <f t="shared" si="662"/>
        <v>5.333333333333333</v>
      </c>
      <c r="S3031" s="189">
        <f t="shared" si="667"/>
        <v>3.97</v>
      </c>
      <c r="T3031" s="189">
        <f t="shared" si="668"/>
        <v>6.3829787234042552</v>
      </c>
      <c r="U3031" s="189">
        <f t="shared" si="669"/>
        <v>101.7948717948718</v>
      </c>
      <c r="V3031" s="189">
        <f t="shared" si="670"/>
        <v>4.017094017094017</v>
      </c>
      <c r="W3031" s="189">
        <f>IFERROR(H3031/M3031,Tabla2[[#This Row],[CARGA PRODUCCION (ANIMALES/HA)]])</f>
        <v>3.0312802321831667</v>
      </c>
      <c r="X3031" s="190">
        <f t="shared" si="663"/>
        <v>2024</v>
      </c>
      <c r="Y3031" s="190">
        <f t="shared" si="664"/>
        <v>6</v>
      </c>
      <c r="Z3031" s="190" t="e">
        <f t="shared" ca="1" si="665"/>
        <v>#NAME?</v>
      </c>
      <c r="AA3031" s="191">
        <f t="shared" si="659"/>
        <v>94</v>
      </c>
      <c r="AB3031" s="188">
        <f t="shared" si="671"/>
        <v>1</v>
      </c>
      <c r="AC3031" s="192">
        <f t="shared" si="672"/>
        <v>0</v>
      </c>
      <c r="AD3031" s="185"/>
    </row>
    <row r="3032" spans="1:30">
      <c r="A3032" s="184">
        <v>45461</v>
      </c>
      <c r="B3032" s="7" t="s">
        <v>83</v>
      </c>
      <c r="C3032" s="185">
        <v>2191</v>
      </c>
      <c r="D3032" s="185">
        <v>100</v>
      </c>
      <c r="E3032" s="185">
        <v>9</v>
      </c>
      <c r="F3032" s="185"/>
      <c r="G3032" s="185">
        <v>105</v>
      </c>
      <c r="H3032" s="185">
        <v>127</v>
      </c>
      <c r="I3032" s="185">
        <v>0</v>
      </c>
      <c r="J3032" s="185">
        <v>17</v>
      </c>
      <c r="K3032" s="185">
        <v>680</v>
      </c>
      <c r="L3032" s="185">
        <v>29.8</v>
      </c>
      <c r="M3032" s="186">
        <v>36.590000000000003</v>
      </c>
      <c r="N3032" s="187">
        <f>IF(Tabla2[[#This Row],[LECHE RETIRO DIA]]&lt;&gt;ISBLANK(Tabla2[[#This Row],[LECHE RETIRO DIA]]),SUM(Tabla2[[#This Row],[LECHE TANQUE DIA]:[LECHE RETIRO DIA]]),SUM(Tabla2[[#This Row],[LECHE TANQUE DIA]:[LECHE AUTOCONSUMO DIA]]))</f>
        <v>2300</v>
      </c>
      <c r="O3032" s="188">
        <f t="shared" si="660"/>
        <v>0.95260869565217388</v>
      </c>
      <c r="P3032" s="189">
        <f t="shared" si="666"/>
        <v>21.904761904761905</v>
      </c>
      <c r="Q3032" s="189">
        <f t="shared" si="661"/>
        <v>20.866666666666667</v>
      </c>
      <c r="R3032" s="189">
        <f t="shared" si="662"/>
        <v>5.882352941176471</v>
      </c>
      <c r="S3032" s="189">
        <f t="shared" si="667"/>
        <v>3.3823529411764706</v>
      </c>
      <c r="T3032" s="189">
        <f t="shared" si="668"/>
        <v>6.4761904761904763</v>
      </c>
      <c r="U3032" s="189">
        <f t="shared" si="669"/>
        <v>77.181208053691279</v>
      </c>
      <c r="V3032" s="189">
        <f t="shared" si="670"/>
        <v>3.523489932885906</v>
      </c>
      <c r="W3032" s="189">
        <f>IFERROR(H3032/M3032,Tabla2[[#This Row],[CARGA PRODUCCION (ANIMALES/HA)]])</f>
        <v>3.4708936867996716</v>
      </c>
      <c r="X3032" s="190">
        <f t="shared" si="663"/>
        <v>2024</v>
      </c>
      <c r="Y3032" s="190">
        <f t="shared" si="664"/>
        <v>6</v>
      </c>
      <c r="Z3032" s="190" t="e">
        <f t="shared" ca="1" si="665"/>
        <v>#NAME?</v>
      </c>
      <c r="AA3032" s="191">
        <f t="shared" si="659"/>
        <v>127</v>
      </c>
      <c r="AB3032" s="188">
        <f t="shared" si="671"/>
        <v>0.82677165354330706</v>
      </c>
      <c r="AC3032" s="192">
        <f t="shared" si="672"/>
        <v>0.17322834645669294</v>
      </c>
      <c r="AD3032" s="185"/>
    </row>
    <row r="3033" spans="1:30">
      <c r="A3033" s="184">
        <v>45461</v>
      </c>
      <c r="B3033" s="7" t="s">
        <v>88</v>
      </c>
      <c r="C3033" s="185">
        <v>855</v>
      </c>
      <c r="D3033" s="185">
        <v>40</v>
      </c>
      <c r="E3033" s="185">
        <v>5</v>
      </c>
      <c r="F3033" s="185"/>
      <c r="G3033" s="185">
        <v>43</v>
      </c>
      <c r="H3033" s="185">
        <v>48</v>
      </c>
      <c r="I3033" s="185">
        <v>1</v>
      </c>
      <c r="J3033" s="185">
        <v>7</v>
      </c>
      <c r="K3033" s="185">
        <v>240</v>
      </c>
      <c r="L3033" s="185">
        <v>14</v>
      </c>
      <c r="M3033" s="186">
        <v>15</v>
      </c>
      <c r="N3033" s="187">
        <f>IF(Tabla2[[#This Row],[LECHE RETIRO DIA]]&lt;&gt;ISBLANK(Tabla2[[#This Row],[LECHE RETIRO DIA]]),SUM(Tabla2[[#This Row],[LECHE TANQUE DIA]:[LECHE RETIRO DIA]]),SUM(Tabla2[[#This Row],[LECHE TANQUE DIA]:[LECHE AUTOCONSUMO DIA]]))</f>
        <v>900</v>
      </c>
      <c r="O3033" s="188">
        <f t="shared" si="660"/>
        <v>0.95</v>
      </c>
      <c r="P3033" s="189">
        <f t="shared" si="666"/>
        <v>20.930232558139537</v>
      </c>
      <c r="Q3033" s="189">
        <f t="shared" si="661"/>
        <v>19.88372093023256</v>
      </c>
      <c r="R3033" s="189">
        <f t="shared" si="662"/>
        <v>5.7142857142857144</v>
      </c>
      <c r="S3033" s="189">
        <f t="shared" si="667"/>
        <v>3.75</v>
      </c>
      <c r="T3033" s="189">
        <f t="shared" si="668"/>
        <v>5.5813953488372094</v>
      </c>
      <c r="U3033" s="189">
        <f t="shared" si="669"/>
        <v>64.285714285714292</v>
      </c>
      <c r="V3033" s="189">
        <f t="shared" si="670"/>
        <v>3.0714285714285716</v>
      </c>
      <c r="W3033" s="189">
        <f>IFERROR(H3033/M3033,Tabla2[[#This Row],[CARGA PRODUCCION (ANIMALES/HA)]])</f>
        <v>3.2</v>
      </c>
      <c r="X3033" s="190">
        <f t="shared" si="663"/>
        <v>2024</v>
      </c>
      <c r="Y3033" s="190">
        <f t="shared" si="664"/>
        <v>6</v>
      </c>
      <c r="Z3033" s="190" t="e">
        <f t="shared" ca="1" si="665"/>
        <v>#NAME?</v>
      </c>
      <c r="AA3033" s="191">
        <f t="shared" si="659"/>
        <v>48</v>
      </c>
      <c r="AB3033" s="188">
        <f t="shared" si="671"/>
        <v>0.89583333333333337</v>
      </c>
      <c r="AC3033" s="192">
        <f t="shared" si="672"/>
        <v>0.10416666666666663</v>
      </c>
      <c r="AD3033" s="185"/>
    </row>
    <row r="3034" spans="1:30">
      <c r="A3034" s="184">
        <v>45462</v>
      </c>
      <c r="B3034" s="7" t="s">
        <v>81</v>
      </c>
      <c r="C3034" s="185">
        <v>2349</v>
      </c>
      <c r="D3034" s="185">
        <v>80</v>
      </c>
      <c r="E3034" s="185">
        <v>9</v>
      </c>
      <c r="F3034" s="185"/>
      <c r="G3034" s="185">
        <v>94</v>
      </c>
      <c r="H3034" s="185">
        <v>94</v>
      </c>
      <c r="I3034" s="185">
        <v>1</v>
      </c>
      <c r="J3034" s="185">
        <v>15</v>
      </c>
      <c r="K3034" s="185">
        <v>600</v>
      </c>
      <c r="L3034" s="185">
        <v>23.4</v>
      </c>
      <c r="M3034" s="186">
        <v>31.01</v>
      </c>
      <c r="N3034" s="187">
        <f>IF(Tabla2[[#This Row],[LECHE RETIRO DIA]]&lt;&gt;ISBLANK(Tabla2[[#This Row],[LECHE RETIRO DIA]]),SUM(Tabla2[[#This Row],[LECHE TANQUE DIA]:[LECHE RETIRO DIA]]),SUM(Tabla2[[#This Row],[LECHE TANQUE DIA]:[LECHE AUTOCONSUMO DIA]]))</f>
        <v>2438</v>
      </c>
      <c r="O3034" s="188">
        <f t="shared" si="660"/>
        <v>0.96349466776045944</v>
      </c>
      <c r="P3034" s="189">
        <f t="shared" si="666"/>
        <v>25.936170212765958</v>
      </c>
      <c r="Q3034" s="189">
        <f t="shared" si="661"/>
        <v>24.98936170212766</v>
      </c>
      <c r="R3034" s="189">
        <f t="shared" si="662"/>
        <v>5.333333333333333</v>
      </c>
      <c r="S3034" s="189">
        <f t="shared" si="667"/>
        <v>4.0633333333333335</v>
      </c>
      <c r="T3034" s="189">
        <f t="shared" si="668"/>
        <v>6.3829787234042552</v>
      </c>
      <c r="U3034" s="189">
        <f t="shared" si="669"/>
        <v>104.18803418803419</v>
      </c>
      <c r="V3034" s="189">
        <f t="shared" si="670"/>
        <v>4.017094017094017</v>
      </c>
      <c r="W3034" s="189">
        <f>IFERROR(H3034/M3034,Tabla2[[#This Row],[CARGA PRODUCCION (ANIMALES/HA)]])</f>
        <v>3.0312802321831667</v>
      </c>
      <c r="X3034" s="190">
        <f t="shared" si="663"/>
        <v>2024</v>
      </c>
      <c r="Y3034" s="190">
        <f t="shared" si="664"/>
        <v>6</v>
      </c>
      <c r="Z3034" s="190" t="e">
        <f t="shared" ca="1" si="665"/>
        <v>#NAME?</v>
      </c>
      <c r="AA3034" s="191">
        <f t="shared" si="659"/>
        <v>94</v>
      </c>
      <c r="AB3034" s="188">
        <f t="shared" si="671"/>
        <v>1</v>
      </c>
      <c r="AC3034" s="192">
        <f t="shared" si="672"/>
        <v>0</v>
      </c>
      <c r="AD3034" s="185"/>
    </row>
    <row r="3035" spans="1:30">
      <c r="A3035" s="184">
        <v>45462</v>
      </c>
      <c r="B3035" s="7" t="s">
        <v>83</v>
      </c>
      <c r="C3035" s="185">
        <v>2247</v>
      </c>
      <c r="D3035" s="185">
        <v>100</v>
      </c>
      <c r="E3035" s="185">
        <v>9</v>
      </c>
      <c r="F3035" s="185"/>
      <c r="G3035" s="185">
        <v>104</v>
      </c>
      <c r="H3035" s="185">
        <v>127</v>
      </c>
      <c r="I3035" s="185">
        <v>0</v>
      </c>
      <c r="J3035" s="185">
        <v>18</v>
      </c>
      <c r="K3035" s="185">
        <v>680</v>
      </c>
      <c r="L3035" s="185">
        <v>29.8</v>
      </c>
      <c r="M3035" s="186">
        <v>36.590000000000003</v>
      </c>
      <c r="N3035" s="187">
        <f>IF(Tabla2[[#This Row],[LECHE RETIRO DIA]]&lt;&gt;ISBLANK(Tabla2[[#This Row],[LECHE RETIRO DIA]]),SUM(Tabla2[[#This Row],[LECHE TANQUE DIA]:[LECHE RETIRO DIA]]),SUM(Tabla2[[#This Row],[LECHE TANQUE DIA]:[LECHE AUTOCONSUMO DIA]]))</f>
        <v>2356</v>
      </c>
      <c r="O3035" s="188">
        <f t="shared" si="660"/>
        <v>0.95373514431239392</v>
      </c>
      <c r="P3035" s="189">
        <f t="shared" si="666"/>
        <v>22.653846153846153</v>
      </c>
      <c r="Q3035" s="189">
        <f t="shared" si="661"/>
        <v>21.60576923076923</v>
      </c>
      <c r="R3035" s="189">
        <f t="shared" si="662"/>
        <v>5.5555555555555554</v>
      </c>
      <c r="S3035" s="189">
        <f t="shared" si="667"/>
        <v>3.4647058823529413</v>
      </c>
      <c r="T3035" s="189">
        <f t="shared" si="668"/>
        <v>6.5384615384615383</v>
      </c>
      <c r="U3035" s="189">
        <f t="shared" si="669"/>
        <v>79.060402684563755</v>
      </c>
      <c r="V3035" s="189">
        <f t="shared" si="670"/>
        <v>3.4899328859060401</v>
      </c>
      <c r="W3035" s="189">
        <f>IFERROR(H3035/M3035,Tabla2[[#This Row],[CARGA PRODUCCION (ANIMALES/HA)]])</f>
        <v>3.4708936867996716</v>
      </c>
      <c r="X3035" s="190">
        <f t="shared" si="663"/>
        <v>2024</v>
      </c>
      <c r="Y3035" s="190">
        <f t="shared" si="664"/>
        <v>6</v>
      </c>
      <c r="Z3035" s="190" t="e">
        <f t="shared" ca="1" si="665"/>
        <v>#NAME?</v>
      </c>
      <c r="AA3035" s="191">
        <f t="shared" si="659"/>
        <v>127</v>
      </c>
      <c r="AB3035" s="188">
        <f t="shared" si="671"/>
        <v>0.81889763779527558</v>
      </c>
      <c r="AC3035" s="192">
        <f t="shared" si="672"/>
        <v>0.18110236220472442</v>
      </c>
      <c r="AD3035" s="185"/>
    </row>
    <row r="3036" spans="1:30">
      <c r="A3036" s="297">
        <v>45462</v>
      </c>
      <c r="B3036" s="7" t="s">
        <v>117</v>
      </c>
      <c r="C3036" s="185">
        <v>855</v>
      </c>
      <c r="D3036" s="185">
        <v>40</v>
      </c>
      <c r="E3036" s="185">
        <v>5</v>
      </c>
      <c r="F3036" s="185"/>
      <c r="G3036" s="185">
        <v>43</v>
      </c>
      <c r="H3036" s="185">
        <v>48</v>
      </c>
      <c r="I3036" s="185">
        <v>1</v>
      </c>
      <c r="J3036" s="185">
        <v>7</v>
      </c>
      <c r="K3036" s="185">
        <v>240</v>
      </c>
      <c r="L3036" s="185">
        <v>14</v>
      </c>
      <c r="M3036" s="186">
        <v>15</v>
      </c>
      <c r="N3036" s="187">
        <f>IF(Tabla2[[#This Row],[LECHE RETIRO DIA]]&lt;&gt;ISBLANK(Tabla2[[#This Row],[LECHE RETIRO DIA]]),SUM(Tabla2[[#This Row],[LECHE TANQUE DIA]:[LECHE RETIRO DIA]]),SUM(Tabla2[[#This Row],[LECHE TANQUE DIA]:[LECHE AUTOCONSUMO DIA]]))</f>
        <v>900</v>
      </c>
      <c r="O3036" s="188">
        <f t="shared" si="660"/>
        <v>0.95</v>
      </c>
      <c r="P3036" s="189">
        <f t="shared" si="666"/>
        <v>20.930232558139537</v>
      </c>
      <c r="Q3036" s="189">
        <f t="shared" si="661"/>
        <v>19.88372093023256</v>
      </c>
      <c r="R3036" s="189">
        <f t="shared" si="662"/>
        <v>5.7142857142857144</v>
      </c>
      <c r="S3036" s="189">
        <f t="shared" si="667"/>
        <v>3.75</v>
      </c>
      <c r="T3036" s="189">
        <f t="shared" si="668"/>
        <v>5.5813953488372094</v>
      </c>
      <c r="U3036" s="189">
        <f t="shared" si="669"/>
        <v>64.285714285714292</v>
      </c>
      <c r="V3036" s="189">
        <f t="shared" si="670"/>
        <v>3.0714285714285716</v>
      </c>
      <c r="W3036" s="189">
        <f>IFERROR(H3036/M3036,Tabla2[[#This Row],[CARGA PRODUCCION (ANIMALES/HA)]])</f>
        <v>3.2</v>
      </c>
      <c r="X3036" s="190">
        <f t="shared" si="663"/>
        <v>2024</v>
      </c>
      <c r="Y3036" s="190">
        <f t="shared" si="664"/>
        <v>6</v>
      </c>
      <c r="Z3036" s="190" t="e">
        <f t="shared" ca="1" si="665"/>
        <v>#NAME?</v>
      </c>
      <c r="AA3036" s="191">
        <f t="shared" si="659"/>
        <v>48</v>
      </c>
      <c r="AB3036" s="188">
        <f t="shared" si="671"/>
        <v>0.89583333333333337</v>
      </c>
      <c r="AC3036" s="192">
        <f t="shared" si="672"/>
        <v>0.10416666666666663</v>
      </c>
      <c r="AD3036" s="185"/>
    </row>
    <row r="3037" spans="1:30">
      <c r="A3037" s="184">
        <v>45463</v>
      </c>
      <c r="B3037" s="7" t="s">
        <v>81</v>
      </c>
      <c r="C3037" s="185">
        <v>2378</v>
      </c>
      <c r="D3037" s="185">
        <v>80</v>
      </c>
      <c r="E3037" s="185">
        <v>9</v>
      </c>
      <c r="F3037" s="185"/>
      <c r="G3037" s="185">
        <v>94</v>
      </c>
      <c r="H3037" s="185">
        <v>94</v>
      </c>
      <c r="I3037" s="185">
        <v>0</v>
      </c>
      <c r="J3037" s="185">
        <v>15</v>
      </c>
      <c r="K3037" s="185">
        <v>600</v>
      </c>
      <c r="L3037" s="185">
        <v>23.4</v>
      </c>
      <c r="M3037" s="186">
        <v>31.01</v>
      </c>
      <c r="N3037" s="187">
        <f>IF(Tabla2[[#This Row],[LECHE RETIRO DIA]]&lt;&gt;ISBLANK(Tabla2[[#This Row],[LECHE RETIRO DIA]]),SUM(Tabla2[[#This Row],[LECHE TANQUE DIA]:[LECHE RETIRO DIA]]),SUM(Tabla2[[#This Row],[LECHE TANQUE DIA]:[LECHE AUTOCONSUMO DIA]]))</f>
        <v>2467</v>
      </c>
      <c r="O3037" s="188">
        <f t="shared" si="660"/>
        <v>0.96392379408188078</v>
      </c>
      <c r="P3037" s="189">
        <f t="shared" si="666"/>
        <v>26.24468085106383</v>
      </c>
      <c r="Q3037" s="189">
        <f t="shared" si="661"/>
        <v>25.297872340425531</v>
      </c>
      <c r="R3037" s="189">
        <f t="shared" si="662"/>
        <v>5.333333333333333</v>
      </c>
      <c r="S3037" s="189">
        <f t="shared" si="667"/>
        <v>4.1116666666666664</v>
      </c>
      <c r="T3037" s="189">
        <f t="shared" si="668"/>
        <v>6.3829787234042552</v>
      </c>
      <c r="U3037" s="189">
        <f t="shared" si="669"/>
        <v>105.42735042735043</v>
      </c>
      <c r="V3037" s="189">
        <f t="shared" si="670"/>
        <v>4.017094017094017</v>
      </c>
      <c r="W3037" s="189">
        <f>IFERROR(H3037/M3037,Tabla2[[#This Row],[CARGA PRODUCCION (ANIMALES/HA)]])</f>
        <v>3.0312802321831667</v>
      </c>
      <c r="X3037" s="190">
        <f t="shared" si="663"/>
        <v>2024</v>
      </c>
      <c r="Y3037" s="190">
        <f t="shared" si="664"/>
        <v>6</v>
      </c>
      <c r="Z3037" s="190" t="e">
        <f t="shared" ca="1" si="665"/>
        <v>#NAME?</v>
      </c>
      <c r="AA3037" s="191">
        <f t="shared" si="659"/>
        <v>94</v>
      </c>
      <c r="AB3037" s="188">
        <f t="shared" si="671"/>
        <v>1</v>
      </c>
      <c r="AC3037" s="192">
        <f t="shared" si="672"/>
        <v>0</v>
      </c>
      <c r="AD3037" s="185"/>
    </row>
    <row r="3038" spans="1:30">
      <c r="A3038" s="184">
        <v>45463</v>
      </c>
      <c r="B3038" s="7" t="s">
        <v>83</v>
      </c>
      <c r="C3038" s="185">
        <v>2248</v>
      </c>
      <c r="D3038" s="185">
        <v>100</v>
      </c>
      <c r="E3038" s="185">
        <v>9</v>
      </c>
      <c r="F3038" s="185"/>
      <c r="G3038" s="185">
        <v>104</v>
      </c>
      <c r="H3038" s="185">
        <v>129</v>
      </c>
      <c r="I3038" s="185">
        <v>0</v>
      </c>
      <c r="J3038" s="185">
        <v>18</v>
      </c>
      <c r="K3038" s="185">
        <v>680</v>
      </c>
      <c r="L3038" s="185">
        <v>29.8</v>
      </c>
      <c r="M3038" s="186">
        <v>36.590000000000003</v>
      </c>
      <c r="N3038" s="187">
        <f>IF(Tabla2[[#This Row],[LECHE RETIRO DIA]]&lt;&gt;ISBLANK(Tabla2[[#This Row],[LECHE RETIRO DIA]]),SUM(Tabla2[[#This Row],[LECHE TANQUE DIA]:[LECHE RETIRO DIA]]),SUM(Tabla2[[#This Row],[LECHE TANQUE DIA]:[LECHE AUTOCONSUMO DIA]]))</f>
        <v>2357</v>
      </c>
      <c r="O3038" s="188">
        <f t="shared" si="660"/>
        <v>0.95375477301654643</v>
      </c>
      <c r="P3038" s="189">
        <f t="shared" si="666"/>
        <v>22.66346153846154</v>
      </c>
      <c r="Q3038" s="189">
        <f t="shared" si="661"/>
        <v>21.615384615384617</v>
      </c>
      <c r="R3038" s="189">
        <f t="shared" si="662"/>
        <v>5.5555555555555554</v>
      </c>
      <c r="S3038" s="189">
        <f t="shared" si="667"/>
        <v>3.4661764705882354</v>
      </c>
      <c r="T3038" s="189">
        <f t="shared" si="668"/>
        <v>6.5384615384615383</v>
      </c>
      <c r="U3038" s="189">
        <f t="shared" si="669"/>
        <v>79.09395973154362</v>
      </c>
      <c r="V3038" s="189">
        <f t="shared" si="670"/>
        <v>3.4899328859060401</v>
      </c>
      <c r="W3038" s="189">
        <f>IFERROR(H3038/M3038,Tabla2[[#This Row],[CARGA PRODUCCION (ANIMALES/HA)]])</f>
        <v>3.5255534298988791</v>
      </c>
      <c r="X3038" s="190">
        <f t="shared" si="663"/>
        <v>2024</v>
      </c>
      <c r="Y3038" s="190">
        <f t="shared" si="664"/>
        <v>6</v>
      </c>
      <c r="Z3038" s="190" t="e">
        <f t="shared" ca="1" si="665"/>
        <v>#NAME?</v>
      </c>
      <c r="AA3038" s="191">
        <f t="shared" si="659"/>
        <v>129</v>
      </c>
      <c r="AB3038" s="188">
        <f t="shared" si="671"/>
        <v>0.80620155038759689</v>
      </c>
      <c r="AC3038" s="192">
        <f t="shared" si="672"/>
        <v>0.19379844961240311</v>
      </c>
      <c r="AD3038" s="185"/>
    </row>
    <row r="3039" spans="1:30">
      <c r="A3039" s="184">
        <v>45463</v>
      </c>
      <c r="B3039" s="7" t="s">
        <v>117</v>
      </c>
      <c r="C3039" s="185">
        <v>866</v>
      </c>
      <c r="D3039" s="185">
        <v>40</v>
      </c>
      <c r="E3039" s="185">
        <v>5</v>
      </c>
      <c r="F3039" s="185"/>
      <c r="G3039" s="185">
        <v>42</v>
      </c>
      <c r="H3039" s="185">
        <v>47</v>
      </c>
      <c r="I3039" s="185">
        <v>1</v>
      </c>
      <c r="J3039" s="185">
        <v>7</v>
      </c>
      <c r="K3039" s="185">
        <v>240</v>
      </c>
      <c r="L3039" s="185">
        <v>14</v>
      </c>
      <c r="M3039" s="186">
        <v>15</v>
      </c>
      <c r="N3039" s="187">
        <f>IF(Tabla2[[#This Row],[LECHE RETIRO DIA]]&lt;&gt;ISBLANK(Tabla2[[#This Row],[LECHE RETIRO DIA]]),SUM(Tabla2[[#This Row],[LECHE TANQUE DIA]:[LECHE RETIRO DIA]]),SUM(Tabla2[[#This Row],[LECHE TANQUE DIA]:[LECHE AUTOCONSUMO DIA]]))</f>
        <v>911</v>
      </c>
      <c r="O3039" s="188">
        <f t="shared" si="660"/>
        <v>0.95060373216245886</v>
      </c>
      <c r="P3039" s="189">
        <f t="shared" si="666"/>
        <v>21.69047619047619</v>
      </c>
      <c r="Q3039" s="189">
        <f t="shared" si="661"/>
        <v>20.61904761904762</v>
      </c>
      <c r="R3039" s="189">
        <f t="shared" si="662"/>
        <v>5.7142857142857144</v>
      </c>
      <c r="S3039" s="189">
        <f t="shared" si="667"/>
        <v>3.7958333333333334</v>
      </c>
      <c r="T3039" s="189">
        <f t="shared" si="668"/>
        <v>5.7142857142857144</v>
      </c>
      <c r="U3039" s="189">
        <f t="shared" si="669"/>
        <v>65.071428571428569</v>
      </c>
      <c r="V3039" s="189">
        <f t="shared" si="670"/>
        <v>3</v>
      </c>
      <c r="W3039" s="189">
        <f>IFERROR(H3039/M3039,Tabla2[[#This Row],[CARGA PRODUCCION (ANIMALES/HA)]])</f>
        <v>3.1333333333333333</v>
      </c>
      <c r="X3039" s="190">
        <f t="shared" si="663"/>
        <v>2024</v>
      </c>
      <c r="Y3039" s="190">
        <f t="shared" si="664"/>
        <v>6</v>
      </c>
      <c r="Z3039" s="190" t="e">
        <f t="shared" ca="1" si="665"/>
        <v>#NAME?</v>
      </c>
      <c r="AA3039" s="191">
        <f t="shared" si="659"/>
        <v>47</v>
      </c>
      <c r="AB3039" s="188">
        <f t="shared" si="671"/>
        <v>0.8936170212765957</v>
      </c>
      <c r="AC3039" s="192">
        <f t="shared" si="672"/>
        <v>0.1063829787234043</v>
      </c>
      <c r="AD3039" s="185"/>
    </row>
    <row r="3040" spans="1:30">
      <c r="A3040" s="184">
        <v>45464</v>
      </c>
      <c r="B3040" s="7" t="s">
        <v>81</v>
      </c>
      <c r="C3040" s="185">
        <v>2378</v>
      </c>
      <c r="D3040" s="185">
        <v>80</v>
      </c>
      <c r="E3040" s="185">
        <v>9</v>
      </c>
      <c r="F3040" s="185"/>
      <c r="G3040" s="185">
        <v>94</v>
      </c>
      <c r="H3040" s="185">
        <v>94</v>
      </c>
      <c r="I3040" s="185">
        <v>0</v>
      </c>
      <c r="J3040" s="185">
        <v>15</v>
      </c>
      <c r="K3040" s="185">
        <v>600</v>
      </c>
      <c r="L3040" s="185">
        <v>23.4</v>
      </c>
      <c r="M3040" s="186">
        <v>31.01</v>
      </c>
      <c r="N3040" s="187">
        <f>IF(Tabla2[[#This Row],[LECHE RETIRO DIA]]&lt;&gt;ISBLANK(Tabla2[[#This Row],[LECHE RETIRO DIA]]),SUM(Tabla2[[#This Row],[LECHE TANQUE DIA]:[LECHE RETIRO DIA]]),SUM(Tabla2[[#This Row],[LECHE TANQUE DIA]:[LECHE AUTOCONSUMO DIA]]))</f>
        <v>2467</v>
      </c>
      <c r="O3040" s="188">
        <f t="shared" si="660"/>
        <v>0.96392379408188078</v>
      </c>
      <c r="P3040" s="189">
        <f t="shared" si="666"/>
        <v>26.24468085106383</v>
      </c>
      <c r="Q3040" s="189">
        <f t="shared" si="661"/>
        <v>25.297872340425531</v>
      </c>
      <c r="R3040" s="189">
        <f t="shared" si="662"/>
        <v>5.333333333333333</v>
      </c>
      <c r="S3040" s="189">
        <f t="shared" si="667"/>
        <v>4.1116666666666664</v>
      </c>
      <c r="T3040" s="189">
        <f t="shared" si="668"/>
        <v>6.3829787234042552</v>
      </c>
      <c r="U3040" s="189">
        <f t="shared" si="669"/>
        <v>105.42735042735043</v>
      </c>
      <c r="V3040" s="189">
        <f t="shared" si="670"/>
        <v>4.017094017094017</v>
      </c>
      <c r="W3040" s="189">
        <f>IFERROR(H3040/M3040,Tabla2[[#This Row],[CARGA PRODUCCION (ANIMALES/HA)]])</f>
        <v>3.0312802321831667</v>
      </c>
      <c r="X3040" s="190">
        <f t="shared" si="663"/>
        <v>2024</v>
      </c>
      <c r="Y3040" s="190">
        <f t="shared" si="664"/>
        <v>6</v>
      </c>
      <c r="Z3040" s="190" t="e">
        <f t="shared" ca="1" si="665"/>
        <v>#NAME?</v>
      </c>
      <c r="AA3040" s="191">
        <f t="shared" si="659"/>
        <v>94</v>
      </c>
      <c r="AB3040" s="188">
        <f t="shared" si="671"/>
        <v>1</v>
      </c>
      <c r="AC3040" s="192">
        <f t="shared" si="672"/>
        <v>0</v>
      </c>
      <c r="AD3040" s="185"/>
    </row>
    <row r="3041" spans="1:30">
      <c r="A3041" s="184">
        <v>45464</v>
      </c>
      <c r="B3041" s="7" t="s">
        <v>83</v>
      </c>
      <c r="C3041" s="185">
        <v>2280</v>
      </c>
      <c r="D3041" s="185">
        <v>100</v>
      </c>
      <c r="E3041" s="185">
        <v>9</v>
      </c>
      <c r="F3041" s="185"/>
      <c r="G3041" s="185">
        <v>103</v>
      </c>
      <c r="H3041" s="185">
        <v>130</v>
      </c>
      <c r="I3041" s="185">
        <v>0</v>
      </c>
      <c r="J3041" s="185">
        <v>18</v>
      </c>
      <c r="K3041" s="185">
        <v>680</v>
      </c>
      <c r="L3041" s="185">
        <v>29.8</v>
      </c>
      <c r="M3041" s="186">
        <v>36.590000000000003</v>
      </c>
      <c r="N3041" s="187">
        <f>IF(Tabla2[[#This Row],[LECHE RETIRO DIA]]&lt;&gt;ISBLANK(Tabla2[[#This Row],[LECHE RETIRO DIA]]),SUM(Tabla2[[#This Row],[LECHE TANQUE DIA]:[LECHE RETIRO DIA]]),SUM(Tabla2[[#This Row],[LECHE TANQUE DIA]:[LECHE AUTOCONSUMO DIA]]))</f>
        <v>2389</v>
      </c>
      <c r="O3041" s="188">
        <f t="shared" si="660"/>
        <v>0.95437421515278364</v>
      </c>
      <c r="P3041" s="189">
        <f t="shared" si="666"/>
        <v>23.194174757281555</v>
      </c>
      <c r="Q3041" s="189">
        <f t="shared" si="661"/>
        <v>22.135922330097088</v>
      </c>
      <c r="R3041" s="189">
        <f t="shared" si="662"/>
        <v>5.5555555555555554</v>
      </c>
      <c r="S3041" s="189">
        <f t="shared" si="667"/>
        <v>3.513235294117647</v>
      </c>
      <c r="T3041" s="189">
        <f t="shared" si="668"/>
        <v>6.6019417475728153</v>
      </c>
      <c r="U3041" s="189">
        <f t="shared" si="669"/>
        <v>80.167785234899327</v>
      </c>
      <c r="V3041" s="189">
        <f t="shared" si="670"/>
        <v>3.4563758389261743</v>
      </c>
      <c r="W3041" s="189">
        <f>IFERROR(H3041/M3041,Tabla2[[#This Row],[CARGA PRODUCCION (ANIMALES/HA)]])</f>
        <v>3.5528833014484831</v>
      </c>
      <c r="X3041" s="190">
        <f t="shared" si="663"/>
        <v>2024</v>
      </c>
      <c r="Y3041" s="190">
        <f t="shared" si="664"/>
        <v>6</v>
      </c>
      <c r="Z3041" s="190" t="e">
        <f t="shared" ca="1" si="665"/>
        <v>#NAME?</v>
      </c>
      <c r="AA3041" s="191">
        <f t="shared" si="659"/>
        <v>130</v>
      </c>
      <c r="AB3041" s="188">
        <f t="shared" si="671"/>
        <v>0.79230769230769227</v>
      </c>
      <c r="AC3041" s="192">
        <f t="shared" si="672"/>
        <v>0.20769230769230773</v>
      </c>
      <c r="AD3041" s="185"/>
    </row>
    <row r="3042" spans="1:30">
      <c r="A3042" s="184">
        <v>45464</v>
      </c>
      <c r="B3042" s="7" t="s">
        <v>88</v>
      </c>
      <c r="C3042" s="185">
        <v>778</v>
      </c>
      <c r="D3042" s="185">
        <v>40</v>
      </c>
      <c r="E3042" s="185">
        <v>5</v>
      </c>
      <c r="F3042" s="185"/>
      <c r="G3042" s="185">
        <v>42</v>
      </c>
      <c r="H3042" s="185">
        <v>47</v>
      </c>
      <c r="I3042" s="185">
        <v>1</v>
      </c>
      <c r="J3042" s="185">
        <v>7</v>
      </c>
      <c r="K3042" s="185">
        <v>240</v>
      </c>
      <c r="L3042" s="185">
        <v>14</v>
      </c>
      <c r="M3042" s="186">
        <v>15</v>
      </c>
      <c r="N3042" s="187">
        <f>IF(Tabla2[[#This Row],[LECHE RETIRO DIA]]&lt;&gt;ISBLANK(Tabla2[[#This Row],[LECHE RETIRO DIA]]),SUM(Tabla2[[#This Row],[LECHE TANQUE DIA]:[LECHE RETIRO DIA]]),SUM(Tabla2[[#This Row],[LECHE TANQUE DIA]:[LECHE AUTOCONSUMO DIA]]))</f>
        <v>823</v>
      </c>
      <c r="O3042" s="188">
        <f t="shared" si="660"/>
        <v>0.94532199270959905</v>
      </c>
      <c r="P3042" s="189">
        <f t="shared" si="666"/>
        <v>19.595238095238095</v>
      </c>
      <c r="Q3042" s="189">
        <f t="shared" si="661"/>
        <v>18.523809523809526</v>
      </c>
      <c r="R3042" s="189">
        <f t="shared" si="662"/>
        <v>5.7142857142857144</v>
      </c>
      <c r="S3042" s="189">
        <f t="shared" si="667"/>
        <v>3.4291666666666667</v>
      </c>
      <c r="T3042" s="189">
        <f t="shared" si="668"/>
        <v>5.7142857142857144</v>
      </c>
      <c r="U3042" s="189">
        <f t="shared" si="669"/>
        <v>58.785714285714285</v>
      </c>
      <c r="V3042" s="189">
        <f t="shared" si="670"/>
        <v>3</v>
      </c>
      <c r="W3042" s="189">
        <f>IFERROR(H3042/M3042,Tabla2[[#This Row],[CARGA PRODUCCION (ANIMALES/HA)]])</f>
        <v>3.1333333333333333</v>
      </c>
      <c r="X3042" s="190">
        <f t="shared" si="663"/>
        <v>2024</v>
      </c>
      <c r="Y3042" s="190">
        <f t="shared" si="664"/>
        <v>6</v>
      </c>
      <c r="Z3042" s="190" t="e">
        <f t="shared" ca="1" si="665"/>
        <v>#NAME?</v>
      </c>
      <c r="AA3042" s="191">
        <f t="shared" si="659"/>
        <v>47</v>
      </c>
      <c r="AB3042" s="188">
        <f t="shared" si="671"/>
        <v>0.8936170212765957</v>
      </c>
      <c r="AC3042" s="192">
        <f t="shared" si="672"/>
        <v>0.1063829787234043</v>
      </c>
      <c r="AD3042" s="185"/>
    </row>
    <row r="3043" spans="1:30">
      <c r="A3043" s="184">
        <v>45465</v>
      </c>
      <c r="B3043" s="7" t="s">
        <v>81</v>
      </c>
      <c r="C3043" s="185">
        <v>2378</v>
      </c>
      <c r="D3043" s="185">
        <v>80</v>
      </c>
      <c r="E3043" s="185">
        <v>9</v>
      </c>
      <c r="F3043" s="185"/>
      <c r="G3043" s="185">
        <v>96</v>
      </c>
      <c r="H3043" s="185">
        <v>96</v>
      </c>
      <c r="I3043" s="185">
        <v>0</v>
      </c>
      <c r="J3043" s="185">
        <v>16</v>
      </c>
      <c r="K3043" s="185">
        <v>600</v>
      </c>
      <c r="L3043" s="185">
        <v>23.4</v>
      </c>
      <c r="M3043" s="186">
        <v>31.01</v>
      </c>
      <c r="N3043" s="187">
        <f>IF(Tabla2[[#This Row],[LECHE RETIRO DIA]]&lt;&gt;ISBLANK(Tabla2[[#This Row],[LECHE RETIRO DIA]]),SUM(Tabla2[[#This Row],[LECHE TANQUE DIA]:[LECHE RETIRO DIA]]),SUM(Tabla2[[#This Row],[LECHE TANQUE DIA]:[LECHE AUTOCONSUMO DIA]]))</f>
        <v>2467</v>
      </c>
      <c r="O3043" s="188">
        <f t="shared" si="660"/>
        <v>0.96392379408188078</v>
      </c>
      <c r="P3043" s="189">
        <f t="shared" si="666"/>
        <v>25.697916666666668</v>
      </c>
      <c r="Q3043" s="189">
        <f t="shared" si="661"/>
        <v>24.770833333333332</v>
      </c>
      <c r="R3043" s="189">
        <f t="shared" si="662"/>
        <v>5</v>
      </c>
      <c r="S3043" s="189">
        <f t="shared" si="667"/>
        <v>4.1116666666666664</v>
      </c>
      <c r="T3043" s="189">
        <f t="shared" si="668"/>
        <v>6.25</v>
      </c>
      <c r="U3043" s="189">
        <f t="shared" si="669"/>
        <v>105.42735042735043</v>
      </c>
      <c r="V3043" s="189">
        <f t="shared" si="670"/>
        <v>4.1025641025641031</v>
      </c>
      <c r="W3043" s="189">
        <f>IFERROR(H3043/M3043,Tabla2[[#This Row],[CARGA PRODUCCION (ANIMALES/HA)]])</f>
        <v>3.0957755562721703</v>
      </c>
      <c r="X3043" s="190">
        <f t="shared" si="663"/>
        <v>2024</v>
      </c>
      <c r="Y3043" s="190">
        <f t="shared" si="664"/>
        <v>6</v>
      </c>
      <c r="Z3043" s="190" t="e">
        <f t="shared" ca="1" si="665"/>
        <v>#NAME?</v>
      </c>
      <c r="AA3043" s="191">
        <f t="shared" si="659"/>
        <v>96</v>
      </c>
      <c r="AB3043" s="188">
        <f t="shared" si="671"/>
        <v>1</v>
      </c>
      <c r="AC3043" s="192">
        <f t="shared" si="672"/>
        <v>0</v>
      </c>
      <c r="AD3043" s="185"/>
    </row>
    <row r="3044" spans="1:30">
      <c r="A3044" s="184">
        <v>45465</v>
      </c>
      <c r="B3044" s="7" t="s">
        <v>83</v>
      </c>
      <c r="C3044" s="185">
        <v>2280</v>
      </c>
      <c r="D3044" s="185">
        <v>100</v>
      </c>
      <c r="E3044" s="185">
        <v>9</v>
      </c>
      <c r="F3044" s="185"/>
      <c r="G3044" s="185">
        <v>103</v>
      </c>
      <c r="H3044" s="185">
        <v>130</v>
      </c>
      <c r="I3044" s="185">
        <v>0</v>
      </c>
      <c r="J3044" s="185">
        <v>18</v>
      </c>
      <c r="K3044" s="185">
        <v>680</v>
      </c>
      <c r="L3044" s="185">
        <v>29.8</v>
      </c>
      <c r="M3044" s="186">
        <v>36.590000000000003</v>
      </c>
      <c r="N3044" s="187">
        <f>IF(Tabla2[[#This Row],[LECHE RETIRO DIA]]&lt;&gt;ISBLANK(Tabla2[[#This Row],[LECHE RETIRO DIA]]),SUM(Tabla2[[#This Row],[LECHE TANQUE DIA]:[LECHE RETIRO DIA]]),SUM(Tabla2[[#This Row],[LECHE TANQUE DIA]:[LECHE AUTOCONSUMO DIA]]))</f>
        <v>2389</v>
      </c>
      <c r="O3044" s="188">
        <f t="shared" si="660"/>
        <v>0.95437421515278364</v>
      </c>
      <c r="P3044" s="189">
        <f t="shared" si="666"/>
        <v>23.194174757281555</v>
      </c>
      <c r="Q3044" s="189">
        <f t="shared" si="661"/>
        <v>22.135922330097088</v>
      </c>
      <c r="R3044" s="189">
        <f t="shared" si="662"/>
        <v>5.5555555555555554</v>
      </c>
      <c r="S3044" s="189">
        <f t="shared" si="667"/>
        <v>3.513235294117647</v>
      </c>
      <c r="T3044" s="189">
        <f t="shared" si="668"/>
        <v>6.6019417475728153</v>
      </c>
      <c r="U3044" s="189">
        <f t="shared" si="669"/>
        <v>80.167785234899327</v>
      </c>
      <c r="V3044" s="189">
        <f t="shared" si="670"/>
        <v>3.4563758389261743</v>
      </c>
      <c r="W3044" s="189">
        <f>IFERROR(H3044/M3044,Tabla2[[#This Row],[CARGA PRODUCCION (ANIMALES/HA)]])</f>
        <v>3.5528833014484831</v>
      </c>
      <c r="X3044" s="190">
        <f t="shared" si="663"/>
        <v>2024</v>
      </c>
      <c r="Y3044" s="190">
        <f t="shared" si="664"/>
        <v>6</v>
      </c>
      <c r="Z3044" s="190" t="e">
        <f t="shared" ca="1" si="665"/>
        <v>#NAME?</v>
      </c>
      <c r="AA3044" s="191">
        <f t="shared" si="659"/>
        <v>130</v>
      </c>
      <c r="AB3044" s="188">
        <f t="shared" si="671"/>
        <v>0.79230769230769227</v>
      </c>
      <c r="AC3044" s="192">
        <f t="shared" si="672"/>
        <v>0.20769230769230773</v>
      </c>
      <c r="AD3044" s="185"/>
    </row>
    <row r="3045" spans="1:30">
      <c r="A3045" s="184">
        <v>45465</v>
      </c>
      <c r="B3045" s="7" t="s">
        <v>88</v>
      </c>
      <c r="C3045" s="185">
        <v>778</v>
      </c>
      <c r="D3045" s="185">
        <v>40</v>
      </c>
      <c r="E3045" s="185">
        <v>5</v>
      </c>
      <c r="F3045" s="185"/>
      <c r="G3045" s="185">
        <v>42</v>
      </c>
      <c r="H3045" s="185">
        <v>47</v>
      </c>
      <c r="I3045" s="185">
        <v>1</v>
      </c>
      <c r="J3045" s="185">
        <v>7</v>
      </c>
      <c r="K3045" s="185">
        <v>240</v>
      </c>
      <c r="L3045" s="185">
        <v>14</v>
      </c>
      <c r="M3045" s="186">
        <v>15</v>
      </c>
      <c r="N3045" s="187">
        <f>IF(Tabla2[[#This Row],[LECHE RETIRO DIA]]&lt;&gt;ISBLANK(Tabla2[[#This Row],[LECHE RETIRO DIA]]),SUM(Tabla2[[#This Row],[LECHE TANQUE DIA]:[LECHE RETIRO DIA]]),SUM(Tabla2[[#This Row],[LECHE TANQUE DIA]:[LECHE AUTOCONSUMO DIA]]))</f>
        <v>823</v>
      </c>
      <c r="O3045" s="188">
        <f t="shared" si="660"/>
        <v>0.94532199270959905</v>
      </c>
      <c r="P3045" s="189">
        <f t="shared" si="666"/>
        <v>19.595238095238095</v>
      </c>
      <c r="Q3045" s="189">
        <f t="shared" si="661"/>
        <v>18.523809523809526</v>
      </c>
      <c r="R3045" s="189">
        <f t="shared" si="662"/>
        <v>5.7142857142857144</v>
      </c>
      <c r="S3045" s="189">
        <f t="shared" si="667"/>
        <v>3.4291666666666667</v>
      </c>
      <c r="T3045" s="189">
        <f t="shared" si="668"/>
        <v>5.7142857142857144</v>
      </c>
      <c r="U3045" s="189">
        <f t="shared" si="669"/>
        <v>58.785714285714285</v>
      </c>
      <c r="V3045" s="189">
        <f t="shared" si="670"/>
        <v>3</v>
      </c>
      <c r="W3045" s="189">
        <f>IFERROR(H3045/M3045,Tabla2[[#This Row],[CARGA PRODUCCION (ANIMALES/HA)]])</f>
        <v>3.1333333333333333</v>
      </c>
      <c r="X3045" s="190">
        <f t="shared" si="663"/>
        <v>2024</v>
      </c>
      <c r="Y3045" s="190">
        <f t="shared" si="664"/>
        <v>6</v>
      </c>
      <c r="Z3045" s="190" t="e">
        <f t="shared" ca="1" si="665"/>
        <v>#NAME?</v>
      </c>
      <c r="AA3045" s="191">
        <f t="shared" si="659"/>
        <v>47</v>
      </c>
      <c r="AB3045" s="188">
        <f t="shared" si="671"/>
        <v>0.8936170212765957</v>
      </c>
      <c r="AC3045" s="192">
        <f t="shared" si="672"/>
        <v>0.1063829787234043</v>
      </c>
      <c r="AD3045" s="185"/>
    </row>
    <row r="3046" spans="1:30">
      <c r="A3046" s="184">
        <v>45466</v>
      </c>
      <c r="B3046" s="7" t="s">
        <v>81</v>
      </c>
      <c r="C3046" s="185">
        <v>2378</v>
      </c>
      <c r="D3046" s="185">
        <v>80</v>
      </c>
      <c r="E3046" s="185">
        <v>9</v>
      </c>
      <c r="F3046" s="185"/>
      <c r="G3046" s="185">
        <v>96</v>
      </c>
      <c r="H3046" s="185">
        <v>96</v>
      </c>
      <c r="I3046" s="185">
        <v>0</v>
      </c>
      <c r="J3046" s="185">
        <v>16</v>
      </c>
      <c r="K3046" s="185">
        <v>600</v>
      </c>
      <c r="L3046" s="185">
        <v>23.4</v>
      </c>
      <c r="M3046" s="186">
        <v>31.01</v>
      </c>
      <c r="N3046" s="187">
        <f>IF(Tabla2[[#This Row],[LECHE RETIRO DIA]]&lt;&gt;ISBLANK(Tabla2[[#This Row],[LECHE RETIRO DIA]]),SUM(Tabla2[[#This Row],[LECHE TANQUE DIA]:[LECHE RETIRO DIA]]),SUM(Tabla2[[#This Row],[LECHE TANQUE DIA]:[LECHE AUTOCONSUMO DIA]]))</f>
        <v>2467</v>
      </c>
      <c r="O3046" s="188">
        <f t="shared" si="660"/>
        <v>0.96392379408188078</v>
      </c>
      <c r="P3046" s="189">
        <f t="shared" si="666"/>
        <v>25.697916666666668</v>
      </c>
      <c r="Q3046" s="189">
        <f t="shared" si="661"/>
        <v>24.770833333333332</v>
      </c>
      <c r="R3046" s="189">
        <f t="shared" si="662"/>
        <v>5</v>
      </c>
      <c r="S3046" s="189">
        <f t="shared" si="667"/>
        <v>4.1116666666666664</v>
      </c>
      <c r="T3046" s="189">
        <f t="shared" si="668"/>
        <v>6.25</v>
      </c>
      <c r="U3046" s="189">
        <f t="shared" si="669"/>
        <v>105.42735042735043</v>
      </c>
      <c r="V3046" s="189">
        <f t="shared" si="670"/>
        <v>4.1025641025641031</v>
      </c>
      <c r="W3046" s="189">
        <f>IFERROR(H3046/M3046,Tabla2[[#This Row],[CARGA PRODUCCION (ANIMALES/HA)]])</f>
        <v>3.0957755562721703</v>
      </c>
      <c r="X3046" s="190">
        <f t="shared" si="663"/>
        <v>2024</v>
      </c>
      <c r="Y3046" s="190">
        <f t="shared" si="664"/>
        <v>6</v>
      </c>
      <c r="Z3046" s="190" t="e">
        <f t="shared" ca="1" si="665"/>
        <v>#NAME?</v>
      </c>
      <c r="AA3046" s="191">
        <f t="shared" si="659"/>
        <v>96</v>
      </c>
      <c r="AB3046" s="188">
        <f t="shared" si="671"/>
        <v>1</v>
      </c>
      <c r="AC3046" s="192">
        <f t="shared" si="672"/>
        <v>0</v>
      </c>
      <c r="AD3046" s="185"/>
    </row>
    <row r="3047" spans="1:30">
      <c r="A3047" s="184">
        <v>45466</v>
      </c>
      <c r="B3047" s="7" t="s">
        <v>83</v>
      </c>
      <c r="C3047" s="185">
        <v>2280</v>
      </c>
      <c r="D3047" s="185">
        <v>100</v>
      </c>
      <c r="E3047" s="185">
        <v>9</v>
      </c>
      <c r="F3047" s="185"/>
      <c r="G3047" s="185">
        <v>106</v>
      </c>
      <c r="H3047" s="185">
        <v>130</v>
      </c>
      <c r="I3047" s="185">
        <v>0</v>
      </c>
      <c r="J3047" s="185">
        <v>18</v>
      </c>
      <c r="K3047" s="185">
        <v>680</v>
      </c>
      <c r="L3047" s="185">
        <v>29.8</v>
      </c>
      <c r="M3047" s="186">
        <v>36.590000000000003</v>
      </c>
      <c r="N3047" s="187">
        <f>IF(Tabla2[[#This Row],[LECHE RETIRO DIA]]&lt;&gt;ISBLANK(Tabla2[[#This Row],[LECHE RETIRO DIA]]),SUM(Tabla2[[#This Row],[LECHE TANQUE DIA]:[LECHE RETIRO DIA]]),SUM(Tabla2[[#This Row],[LECHE TANQUE DIA]:[LECHE AUTOCONSUMO DIA]]))</f>
        <v>2389</v>
      </c>
      <c r="O3047" s="188">
        <f t="shared" si="660"/>
        <v>0.95437421515278364</v>
      </c>
      <c r="P3047" s="189">
        <f t="shared" si="666"/>
        <v>22.537735849056602</v>
      </c>
      <c r="Q3047" s="189">
        <f t="shared" si="661"/>
        <v>21.509433962264151</v>
      </c>
      <c r="R3047" s="189">
        <f t="shared" si="662"/>
        <v>5.5555555555555554</v>
      </c>
      <c r="S3047" s="189">
        <f t="shared" si="667"/>
        <v>3.513235294117647</v>
      </c>
      <c r="T3047" s="189">
        <f t="shared" si="668"/>
        <v>6.4150943396226419</v>
      </c>
      <c r="U3047" s="189">
        <f t="shared" si="669"/>
        <v>80.167785234899327</v>
      </c>
      <c r="V3047" s="189">
        <f t="shared" si="670"/>
        <v>3.5570469798657718</v>
      </c>
      <c r="W3047" s="189">
        <f>IFERROR(H3047/M3047,Tabla2[[#This Row],[CARGA PRODUCCION (ANIMALES/HA)]])</f>
        <v>3.5528833014484831</v>
      </c>
      <c r="X3047" s="190">
        <f t="shared" si="663"/>
        <v>2024</v>
      </c>
      <c r="Y3047" s="190">
        <f t="shared" si="664"/>
        <v>6</v>
      </c>
      <c r="Z3047" s="190" t="e">
        <f t="shared" ca="1" si="665"/>
        <v>#NAME?</v>
      </c>
      <c r="AA3047" s="191">
        <f t="shared" si="659"/>
        <v>130</v>
      </c>
      <c r="AB3047" s="188">
        <f t="shared" si="671"/>
        <v>0.81538461538461537</v>
      </c>
      <c r="AC3047" s="192">
        <f t="shared" si="672"/>
        <v>0.18461538461538463</v>
      </c>
      <c r="AD3047" s="185"/>
    </row>
    <row r="3048" spans="1:30">
      <c r="A3048" s="184">
        <v>45466</v>
      </c>
      <c r="B3048" s="7" t="s">
        <v>117</v>
      </c>
      <c r="C3048" s="185">
        <v>778</v>
      </c>
      <c r="D3048" s="185">
        <v>40</v>
      </c>
      <c r="E3048" s="185">
        <v>5</v>
      </c>
      <c r="F3048" s="185"/>
      <c r="G3048" s="185">
        <v>42</v>
      </c>
      <c r="H3048" s="185">
        <v>47</v>
      </c>
      <c r="I3048" s="185">
        <v>1</v>
      </c>
      <c r="J3048" s="185">
        <v>7</v>
      </c>
      <c r="K3048" s="185">
        <v>240</v>
      </c>
      <c r="L3048" s="185">
        <v>14</v>
      </c>
      <c r="M3048" s="186">
        <v>15</v>
      </c>
      <c r="N3048" s="187">
        <f>IF(Tabla2[[#This Row],[LECHE RETIRO DIA]]&lt;&gt;ISBLANK(Tabla2[[#This Row],[LECHE RETIRO DIA]]),SUM(Tabla2[[#This Row],[LECHE TANQUE DIA]:[LECHE RETIRO DIA]]),SUM(Tabla2[[#This Row],[LECHE TANQUE DIA]:[LECHE AUTOCONSUMO DIA]]))</f>
        <v>823</v>
      </c>
      <c r="O3048" s="188">
        <f t="shared" si="660"/>
        <v>0.94532199270959905</v>
      </c>
      <c r="P3048" s="189">
        <f t="shared" si="666"/>
        <v>19.595238095238095</v>
      </c>
      <c r="Q3048" s="189">
        <f t="shared" si="661"/>
        <v>18.523809523809526</v>
      </c>
      <c r="R3048" s="189">
        <f t="shared" si="662"/>
        <v>5.7142857142857144</v>
      </c>
      <c r="S3048" s="189">
        <f t="shared" si="667"/>
        <v>3.4291666666666667</v>
      </c>
      <c r="T3048" s="189">
        <f t="shared" si="668"/>
        <v>5.7142857142857144</v>
      </c>
      <c r="U3048" s="189">
        <f t="shared" si="669"/>
        <v>58.785714285714285</v>
      </c>
      <c r="V3048" s="189">
        <f t="shared" si="670"/>
        <v>3</v>
      </c>
      <c r="W3048" s="189">
        <f>IFERROR(H3048/M3048,Tabla2[[#This Row],[CARGA PRODUCCION (ANIMALES/HA)]])</f>
        <v>3.1333333333333333</v>
      </c>
      <c r="X3048" s="190">
        <f t="shared" si="663"/>
        <v>2024</v>
      </c>
      <c r="Y3048" s="190">
        <f t="shared" si="664"/>
        <v>6</v>
      </c>
      <c r="Z3048" s="190" t="e">
        <f t="shared" ca="1" si="665"/>
        <v>#NAME?</v>
      </c>
      <c r="AA3048" s="191">
        <f t="shared" ref="AA3048:AA3111" si="673">IF(H3048&gt;0,H3048,G3048)</f>
        <v>47</v>
      </c>
      <c r="AB3048" s="188">
        <f t="shared" si="671"/>
        <v>0.8936170212765957</v>
      </c>
      <c r="AC3048" s="192">
        <f t="shared" si="672"/>
        <v>0.1063829787234043</v>
      </c>
      <c r="AD3048" s="185"/>
    </row>
    <row r="3049" spans="1:30">
      <c r="A3049" s="184">
        <v>45467</v>
      </c>
      <c r="B3049" s="7" t="s">
        <v>81</v>
      </c>
      <c r="C3049" s="185">
        <v>2378</v>
      </c>
      <c r="D3049" s="185">
        <v>80</v>
      </c>
      <c r="E3049" s="185">
        <v>9</v>
      </c>
      <c r="F3049" s="185"/>
      <c r="G3049" s="185">
        <v>96</v>
      </c>
      <c r="H3049" s="185">
        <v>96</v>
      </c>
      <c r="I3049" s="185">
        <v>0</v>
      </c>
      <c r="J3049" s="185">
        <v>16</v>
      </c>
      <c r="K3049" s="185">
        <v>600</v>
      </c>
      <c r="L3049" s="185">
        <v>23.4</v>
      </c>
      <c r="M3049" s="186">
        <v>31.01</v>
      </c>
      <c r="N3049" s="187">
        <f>IF(Tabla2[[#This Row],[LECHE RETIRO DIA]]&lt;&gt;ISBLANK(Tabla2[[#This Row],[LECHE RETIRO DIA]]),SUM(Tabla2[[#This Row],[LECHE TANQUE DIA]:[LECHE RETIRO DIA]]),SUM(Tabla2[[#This Row],[LECHE TANQUE DIA]:[LECHE AUTOCONSUMO DIA]]))</f>
        <v>2467</v>
      </c>
      <c r="O3049" s="188">
        <f t="shared" si="660"/>
        <v>0.96392379408188078</v>
      </c>
      <c r="P3049" s="189">
        <f t="shared" si="666"/>
        <v>25.697916666666668</v>
      </c>
      <c r="Q3049" s="189">
        <f t="shared" si="661"/>
        <v>24.770833333333332</v>
      </c>
      <c r="R3049" s="189">
        <f t="shared" si="662"/>
        <v>5</v>
      </c>
      <c r="S3049" s="189">
        <f t="shared" si="667"/>
        <v>4.1116666666666664</v>
      </c>
      <c r="T3049" s="189">
        <f t="shared" si="668"/>
        <v>6.25</v>
      </c>
      <c r="U3049" s="189">
        <f t="shared" si="669"/>
        <v>105.42735042735043</v>
      </c>
      <c r="V3049" s="189">
        <f t="shared" si="670"/>
        <v>4.1025641025641031</v>
      </c>
      <c r="W3049" s="189">
        <f>IFERROR(H3049/M3049,Tabla2[[#This Row],[CARGA PRODUCCION (ANIMALES/HA)]])</f>
        <v>3.0957755562721703</v>
      </c>
      <c r="X3049" s="190">
        <f t="shared" si="663"/>
        <v>2024</v>
      </c>
      <c r="Y3049" s="190">
        <f t="shared" si="664"/>
        <v>6</v>
      </c>
      <c r="Z3049" s="190" t="e">
        <f t="shared" ca="1" si="665"/>
        <v>#NAME?</v>
      </c>
      <c r="AA3049" s="191">
        <f t="shared" si="673"/>
        <v>96</v>
      </c>
      <c r="AB3049" s="188">
        <f t="shared" si="671"/>
        <v>1</v>
      </c>
      <c r="AC3049" s="192">
        <f t="shared" si="672"/>
        <v>0</v>
      </c>
      <c r="AD3049" s="185"/>
    </row>
    <row r="3050" spans="1:30">
      <c r="A3050" s="184">
        <v>45467</v>
      </c>
      <c r="B3050" s="7" t="s">
        <v>83</v>
      </c>
      <c r="C3050" s="185">
        <v>2280</v>
      </c>
      <c r="D3050" s="185">
        <v>100</v>
      </c>
      <c r="E3050" s="185">
        <v>9</v>
      </c>
      <c r="F3050" s="185"/>
      <c r="G3050" s="185">
        <v>106</v>
      </c>
      <c r="H3050" s="185">
        <v>130</v>
      </c>
      <c r="I3050" s="185">
        <v>0</v>
      </c>
      <c r="J3050" s="185">
        <v>19</v>
      </c>
      <c r="K3050" s="185">
        <v>680</v>
      </c>
      <c r="L3050" s="185">
        <v>29.8</v>
      </c>
      <c r="M3050" s="186">
        <v>36.590000000000003</v>
      </c>
      <c r="N3050" s="187">
        <f>IF(Tabla2[[#This Row],[LECHE RETIRO DIA]]&lt;&gt;ISBLANK(Tabla2[[#This Row],[LECHE RETIRO DIA]]),SUM(Tabla2[[#This Row],[LECHE TANQUE DIA]:[LECHE RETIRO DIA]]),SUM(Tabla2[[#This Row],[LECHE TANQUE DIA]:[LECHE AUTOCONSUMO DIA]]))</f>
        <v>2389</v>
      </c>
      <c r="O3050" s="188">
        <f t="shared" si="660"/>
        <v>0.95437421515278364</v>
      </c>
      <c r="P3050" s="189">
        <f t="shared" si="666"/>
        <v>22.537735849056602</v>
      </c>
      <c r="Q3050" s="189">
        <f t="shared" si="661"/>
        <v>21.509433962264151</v>
      </c>
      <c r="R3050" s="189">
        <f t="shared" si="662"/>
        <v>5.2631578947368425</v>
      </c>
      <c r="S3050" s="189">
        <f t="shared" si="667"/>
        <v>3.513235294117647</v>
      </c>
      <c r="T3050" s="189">
        <f t="shared" si="668"/>
        <v>6.4150943396226419</v>
      </c>
      <c r="U3050" s="189">
        <f t="shared" si="669"/>
        <v>80.167785234899327</v>
      </c>
      <c r="V3050" s="189">
        <f t="shared" si="670"/>
        <v>3.5570469798657718</v>
      </c>
      <c r="W3050" s="189">
        <f>IFERROR(H3050/M3050,Tabla2[[#This Row],[CARGA PRODUCCION (ANIMALES/HA)]])</f>
        <v>3.5528833014484831</v>
      </c>
      <c r="X3050" s="190">
        <f t="shared" si="663"/>
        <v>2024</v>
      </c>
      <c r="Y3050" s="190">
        <f t="shared" si="664"/>
        <v>6</v>
      </c>
      <c r="Z3050" s="190" t="e">
        <f t="shared" ca="1" si="665"/>
        <v>#NAME?</v>
      </c>
      <c r="AA3050" s="191">
        <f t="shared" si="673"/>
        <v>130</v>
      </c>
      <c r="AB3050" s="188">
        <f t="shared" si="671"/>
        <v>0.81538461538461537</v>
      </c>
      <c r="AC3050" s="192">
        <f t="shared" si="672"/>
        <v>0.18461538461538463</v>
      </c>
      <c r="AD3050" s="185"/>
    </row>
    <row r="3051" spans="1:30">
      <c r="A3051" s="184">
        <v>45467</v>
      </c>
      <c r="B3051" s="7" t="s">
        <v>117</v>
      </c>
      <c r="C3051" s="185">
        <v>778</v>
      </c>
      <c r="D3051" s="185">
        <v>40</v>
      </c>
      <c r="E3051" s="185">
        <v>5</v>
      </c>
      <c r="F3051" s="185"/>
      <c r="G3051" s="185">
        <v>42</v>
      </c>
      <c r="H3051" s="185">
        <v>47</v>
      </c>
      <c r="I3051" s="185">
        <v>1</v>
      </c>
      <c r="J3051" s="185">
        <v>7</v>
      </c>
      <c r="K3051" s="185">
        <v>240</v>
      </c>
      <c r="L3051" s="185">
        <v>14</v>
      </c>
      <c r="M3051" s="186">
        <v>15</v>
      </c>
      <c r="N3051" s="187">
        <f>IF(Tabla2[[#This Row],[LECHE RETIRO DIA]]&lt;&gt;ISBLANK(Tabla2[[#This Row],[LECHE RETIRO DIA]]),SUM(Tabla2[[#This Row],[LECHE TANQUE DIA]:[LECHE RETIRO DIA]]),SUM(Tabla2[[#This Row],[LECHE TANQUE DIA]:[LECHE AUTOCONSUMO DIA]]))</f>
        <v>823</v>
      </c>
      <c r="O3051" s="188">
        <f t="shared" si="660"/>
        <v>0.94532199270959905</v>
      </c>
      <c r="P3051" s="189">
        <f t="shared" si="666"/>
        <v>19.595238095238095</v>
      </c>
      <c r="Q3051" s="189">
        <f t="shared" si="661"/>
        <v>18.523809523809526</v>
      </c>
      <c r="R3051" s="189">
        <f t="shared" si="662"/>
        <v>5.7142857142857144</v>
      </c>
      <c r="S3051" s="189">
        <f t="shared" si="667"/>
        <v>3.4291666666666667</v>
      </c>
      <c r="T3051" s="189">
        <f t="shared" si="668"/>
        <v>5.7142857142857144</v>
      </c>
      <c r="U3051" s="189">
        <f t="shared" si="669"/>
        <v>58.785714285714285</v>
      </c>
      <c r="V3051" s="189">
        <f t="shared" si="670"/>
        <v>3</v>
      </c>
      <c r="W3051" s="189">
        <f>IFERROR(H3051/M3051,Tabla2[[#This Row],[CARGA PRODUCCION (ANIMALES/HA)]])</f>
        <v>3.1333333333333333</v>
      </c>
      <c r="X3051" s="190">
        <f t="shared" si="663"/>
        <v>2024</v>
      </c>
      <c r="Y3051" s="190">
        <f t="shared" si="664"/>
        <v>6</v>
      </c>
      <c r="Z3051" s="190" t="e">
        <f t="shared" ca="1" si="665"/>
        <v>#NAME?</v>
      </c>
      <c r="AA3051" s="191">
        <f t="shared" si="673"/>
        <v>47</v>
      </c>
      <c r="AB3051" s="188">
        <f t="shared" si="671"/>
        <v>0.8936170212765957</v>
      </c>
      <c r="AC3051" s="192">
        <f t="shared" si="672"/>
        <v>0.1063829787234043</v>
      </c>
      <c r="AD3051" s="185"/>
    </row>
    <row r="3052" spans="1:30">
      <c r="A3052" s="184">
        <v>45468</v>
      </c>
      <c r="B3052" s="7" t="s">
        <v>81</v>
      </c>
      <c r="C3052" s="185">
        <v>2443</v>
      </c>
      <c r="D3052" s="185">
        <v>80</v>
      </c>
      <c r="E3052" s="185">
        <v>9</v>
      </c>
      <c r="F3052" s="185"/>
      <c r="G3052" s="185">
        <v>96</v>
      </c>
      <c r="H3052" s="185">
        <v>96</v>
      </c>
      <c r="I3052" s="185">
        <v>1</v>
      </c>
      <c r="J3052" s="185">
        <v>16</v>
      </c>
      <c r="K3052" s="185">
        <v>600</v>
      </c>
      <c r="L3052" s="185">
        <v>23.4</v>
      </c>
      <c r="M3052" s="186">
        <v>31.01</v>
      </c>
      <c r="N3052" s="187">
        <f>IF(Tabla2[[#This Row],[LECHE RETIRO DIA]]&lt;&gt;ISBLANK(Tabla2[[#This Row],[LECHE RETIRO DIA]]),SUM(Tabla2[[#This Row],[LECHE TANQUE DIA]:[LECHE RETIRO DIA]]),SUM(Tabla2[[#This Row],[LECHE TANQUE DIA]:[LECHE AUTOCONSUMO DIA]]))</f>
        <v>2532</v>
      </c>
      <c r="O3052" s="188">
        <f t="shared" si="660"/>
        <v>0.96484992101105849</v>
      </c>
      <c r="P3052" s="189">
        <f t="shared" si="666"/>
        <v>26.375</v>
      </c>
      <c r="Q3052" s="189">
        <f t="shared" si="661"/>
        <v>25.447916666666668</v>
      </c>
      <c r="R3052" s="189">
        <f t="shared" si="662"/>
        <v>5</v>
      </c>
      <c r="S3052" s="189">
        <f t="shared" si="667"/>
        <v>4.22</v>
      </c>
      <c r="T3052" s="189">
        <f t="shared" si="668"/>
        <v>6.25</v>
      </c>
      <c r="U3052" s="189">
        <f t="shared" si="669"/>
        <v>108.20512820512822</v>
      </c>
      <c r="V3052" s="189">
        <f t="shared" si="670"/>
        <v>4.1025641025641031</v>
      </c>
      <c r="W3052" s="189">
        <f>IFERROR(H3052/M3052,Tabla2[[#This Row],[CARGA PRODUCCION (ANIMALES/HA)]])</f>
        <v>3.0957755562721703</v>
      </c>
      <c r="X3052" s="190">
        <f t="shared" si="663"/>
        <v>2024</v>
      </c>
      <c r="Y3052" s="190">
        <f t="shared" si="664"/>
        <v>6</v>
      </c>
      <c r="Z3052" s="190" t="e">
        <f t="shared" ca="1" si="665"/>
        <v>#NAME?</v>
      </c>
      <c r="AA3052" s="191">
        <f t="shared" si="673"/>
        <v>96</v>
      </c>
      <c r="AB3052" s="188">
        <f t="shared" si="671"/>
        <v>1</v>
      </c>
      <c r="AC3052" s="192">
        <f t="shared" si="672"/>
        <v>0</v>
      </c>
      <c r="AD3052" s="185"/>
    </row>
    <row r="3053" spans="1:30">
      <c r="A3053" s="184">
        <v>45468</v>
      </c>
      <c r="B3053" s="7" t="s">
        <v>83</v>
      </c>
      <c r="C3053" s="185">
        <v>2396</v>
      </c>
      <c r="D3053" s="185">
        <v>100</v>
      </c>
      <c r="E3053" s="185">
        <v>9</v>
      </c>
      <c r="F3053" s="185"/>
      <c r="G3053" s="185">
        <v>106</v>
      </c>
      <c r="H3053" s="185">
        <v>130</v>
      </c>
      <c r="I3053" s="185">
        <v>0</v>
      </c>
      <c r="J3053" s="185">
        <v>19</v>
      </c>
      <c r="K3053" s="185">
        <v>680</v>
      </c>
      <c r="L3053" s="185">
        <v>29.8</v>
      </c>
      <c r="M3053" s="186">
        <v>36.590000000000003</v>
      </c>
      <c r="N3053" s="187">
        <f>IF(Tabla2[[#This Row],[LECHE RETIRO DIA]]&lt;&gt;ISBLANK(Tabla2[[#This Row],[LECHE RETIRO DIA]]),SUM(Tabla2[[#This Row],[LECHE TANQUE DIA]:[LECHE RETIRO DIA]]),SUM(Tabla2[[#This Row],[LECHE TANQUE DIA]:[LECHE AUTOCONSUMO DIA]]))</f>
        <v>2505</v>
      </c>
      <c r="O3053" s="188">
        <f t="shared" si="660"/>
        <v>0.95648702594810375</v>
      </c>
      <c r="P3053" s="189">
        <f t="shared" si="666"/>
        <v>23.632075471698112</v>
      </c>
      <c r="Q3053" s="189">
        <f t="shared" si="661"/>
        <v>22.60377358490566</v>
      </c>
      <c r="R3053" s="189">
        <f t="shared" si="662"/>
        <v>5.2631578947368425</v>
      </c>
      <c r="S3053" s="189">
        <f t="shared" si="667"/>
        <v>3.6838235294117645</v>
      </c>
      <c r="T3053" s="189">
        <f t="shared" si="668"/>
        <v>6.4150943396226419</v>
      </c>
      <c r="U3053" s="189">
        <f t="shared" si="669"/>
        <v>84.060402684563755</v>
      </c>
      <c r="V3053" s="189">
        <f t="shared" si="670"/>
        <v>3.5570469798657718</v>
      </c>
      <c r="W3053" s="189">
        <f>IFERROR(H3053/M3053,Tabla2[[#This Row],[CARGA PRODUCCION (ANIMALES/HA)]])</f>
        <v>3.5528833014484831</v>
      </c>
      <c r="X3053" s="190">
        <f t="shared" si="663"/>
        <v>2024</v>
      </c>
      <c r="Y3053" s="190">
        <f t="shared" si="664"/>
        <v>6</v>
      </c>
      <c r="Z3053" s="190" t="e">
        <f t="shared" ca="1" si="665"/>
        <v>#NAME?</v>
      </c>
      <c r="AA3053" s="191">
        <f t="shared" si="673"/>
        <v>130</v>
      </c>
      <c r="AB3053" s="188">
        <f t="shared" si="671"/>
        <v>0.81538461538461537</v>
      </c>
      <c r="AC3053" s="192">
        <f t="shared" si="672"/>
        <v>0.18461538461538463</v>
      </c>
      <c r="AD3053" s="185"/>
    </row>
    <row r="3054" spans="1:30">
      <c r="A3054" s="184">
        <v>45468</v>
      </c>
      <c r="B3054" s="7" t="s">
        <v>117</v>
      </c>
      <c r="C3054" s="7">
        <v>870</v>
      </c>
      <c r="D3054" s="185">
        <v>40</v>
      </c>
      <c r="E3054" s="185">
        <v>5</v>
      </c>
      <c r="F3054" s="185"/>
      <c r="G3054" s="185">
        <v>42</v>
      </c>
      <c r="H3054" s="185">
        <v>47</v>
      </c>
      <c r="I3054" s="185">
        <v>1</v>
      </c>
      <c r="J3054" s="185">
        <v>7</v>
      </c>
      <c r="K3054" s="185">
        <v>240</v>
      </c>
      <c r="L3054" s="185">
        <v>14</v>
      </c>
      <c r="M3054" s="186">
        <v>15</v>
      </c>
      <c r="N3054" s="187">
        <f>IF(Tabla2[[#This Row],[LECHE RETIRO DIA]]&lt;&gt;ISBLANK(Tabla2[[#This Row],[LECHE RETIRO DIA]]),SUM(Tabla2[[#This Row],[LECHE TANQUE DIA]:[LECHE RETIRO DIA]]),SUM(Tabla2[[#This Row],[LECHE TANQUE DIA]:[LECHE AUTOCONSUMO DIA]]))</f>
        <v>915</v>
      </c>
      <c r="O3054" s="188">
        <f t="shared" si="660"/>
        <v>0.95081967213114749</v>
      </c>
      <c r="P3054" s="189">
        <f t="shared" si="666"/>
        <v>21.785714285714285</v>
      </c>
      <c r="Q3054" s="189">
        <f t="shared" si="661"/>
        <v>20.714285714285715</v>
      </c>
      <c r="R3054" s="189">
        <f t="shared" si="662"/>
        <v>5.7142857142857144</v>
      </c>
      <c r="S3054" s="189">
        <f t="shared" si="667"/>
        <v>3.8125</v>
      </c>
      <c r="T3054" s="189">
        <f t="shared" si="668"/>
        <v>5.7142857142857144</v>
      </c>
      <c r="U3054" s="189">
        <f t="shared" si="669"/>
        <v>65.357142857142861</v>
      </c>
      <c r="V3054" s="189">
        <f t="shared" si="670"/>
        <v>3</v>
      </c>
      <c r="W3054" s="189">
        <f>IFERROR(H3054/M3054,Tabla2[[#This Row],[CARGA PRODUCCION (ANIMALES/HA)]])</f>
        <v>3.1333333333333333</v>
      </c>
      <c r="X3054" s="190">
        <f t="shared" si="663"/>
        <v>2024</v>
      </c>
      <c r="Y3054" s="190">
        <f t="shared" si="664"/>
        <v>6</v>
      </c>
      <c r="Z3054" s="190" t="e">
        <f t="shared" ca="1" si="665"/>
        <v>#NAME?</v>
      </c>
      <c r="AA3054" s="191">
        <f t="shared" si="673"/>
        <v>47</v>
      </c>
      <c r="AB3054" s="188">
        <f t="shared" si="671"/>
        <v>0.8936170212765957</v>
      </c>
      <c r="AC3054" s="192">
        <f t="shared" si="672"/>
        <v>0.1063829787234043</v>
      </c>
      <c r="AD3054" s="185"/>
    </row>
    <row r="3055" spans="1:30">
      <c r="A3055" s="184">
        <v>45469</v>
      </c>
      <c r="B3055" s="7" t="s">
        <v>81</v>
      </c>
      <c r="C3055" s="185">
        <v>2443</v>
      </c>
      <c r="D3055" s="185">
        <v>80</v>
      </c>
      <c r="E3055" s="185">
        <v>9</v>
      </c>
      <c r="F3055" s="185"/>
      <c r="G3055" s="185">
        <v>96</v>
      </c>
      <c r="H3055" s="185">
        <v>96</v>
      </c>
      <c r="I3055" s="185">
        <v>2</v>
      </c>
      <c r="J3055" s="185">
        <v>16</v>
      </c>
      <c r="K3055" s="185">
        <v>600</v>
      </c>
      <c r="L3055" s="185">
        <v>23.4</v>
      </c>
      <c r="M3055" s="186">
        <v>31.01</v>
      </c>
      <c r="N3055" s="187">
        <f>IF(Tabla2[[#This Row],[LECHE RETIRO DIA]]&lt;&gt;ISBLANK(Tabla2[[#This Row],[LECHE RETIRO DIA]]),SUM(Tabla2[[#This Row],[LECHE TANQUE DIA]:[LECHE RETIRO DIA]]),SUM(Tabla2[[#This Row],[LECHE TANQUE DIA]:[LECHE AUTOCONSUMO DIA]]))</f>
        <v>2532</v>
      </c>
      <c r="O3055" s="188">
        <f t="shared" si="660"/>
        <v>0.96484992101105849</v>
      </c>
      <c r="P3055" s="189">
        <f t="shared" si="666"/>
        <v>26.375</v>
      </c>
      <c r="Q3055" s="189">
        <f t="shared" si="661"/>
        <v>25.447916666666668</v>
      </c>
      <c r="R3055" s="189">
        <f t="shared" si="662"/>
        <v>5</v>
      </c>
      <c r="S3055" s="189">
        <f t="shared" si="667"/>
        <v>4.22</v>
      </c>
      <c r="T3055" s="189">
        <f t="shared" si="668"/>
        <v>6.25</v>
      </c>
      <c r="U3055" s="189">
        <f t="shared" si="669"/>
        <v>108.20512820512822</v>
      </c>
      <c r="V3055" s="189">
        <f t="shared" si="670"/>
        <v>4.1025641025641031</v>
      </c>
      <c r="W3055" s="189">
        <f>IFERROR(H3055/M3055,Tabla2[[#This Row],[CARGA PRODUCCION (ANIMALES/HA)]])</f>
        <v>3.0957755562721703</v>
      </c>
      <c r="X3055" s="190">
        <f t="shared" si="663"/>
        <v>2024</v>
      </c>
      <c r="Y3055" s="190">
        <f t="shared" si="664"/>
        <v>6</v>
      </c>
      <c r="Z3055" s="190" t="e">
        <f t="shared" ca="1" si="665"/>
        <v>#NAME?</v>
      </c>
      <c r="AA3055" s="191">
        <f t="shared" si="673"/>
        <v>96</v>
      </c>
      <c r="AB3055" s="188">
        <f t="shared" si="671"/>
        <v>1</v>
      </c>
      <c r="AC3055" s="192">
        <f t="shared" si="672"/>
        <v>0</v>
      </c>
      <c r="AD3055" s="185"/>
    </row>
    <row r="3056" spans="1:30">
      <c r="A3056" s="184">
        <v>45469</v>
      </c>
      <c r="B3056" s="7" t="s">
        <v>83</v>
      </c>
      <c r="C3056" s="185">
        <v>2436</v>
      </c>
      <c r="D3056" s="185">
        <v>100</v>
      </c>
      <c r="E3056" s="185">
        <v>9</v>
      </c>
      <c r="F3056" s="185"/>
      <c r="G3056" s="185">
        <v>106</v>
      </c>
      <c r="H3056" s="185">
        <v>130</v>
      </c>
      <c r="I3056" s="185">
        <v>0</v>
      </c>
      <c r="J3056" s="185">
        <v>19</v>
      </c>
      <c r="K3056" s="185">
        <v>680</v>
      </c>
      <c r="L3056" s="185">
        <v>29.8</v>
      </c>
      <c r="M3056" s="186">
        <v>36.590000000000003</v>
      </c>
      <c r="N3056" s="187">
        <f>IF(Tabla2[[#This Row],[LECHE RETIRO DIA]]&lt;&gt;ISBLANK(Tabla2[[#This Row],[LECHE RETIRO DIA]]),SUM(Tabla2[[#This Row],[LECHE TANQUE DIA]:[LECHE RETIRO DIA]]),SUM(Tabla2[[#This Row],[LECHE TANQUE DIA]:[LECHE AUTOCONSUMO DIA]]))</f>
        <v>2545</v>
      </c>
      <c r="O3056" s="188">
        <f t="shared" si="660"/>
        <v>0.95717092337917486</v>
      </c>
      <c r="P3056" s="189">
        <f t="shared" si="666"/>
        <v>24.009433962264151</v>
      </c>
      <c r="Q3056" s="189">
        <f t="shared" si="661"/>
        <v>22.981132075471699</v>
      </c>
      <c r="R3056" s="189">
        <f t="shared" si="662"/>
        <v>5.2631578947368425</v>
      </c>
      <c r="S3056" s="189">
        <f t="shared" si="667"/>
        <v>3.7426470588235294</v>
      </c>
      <c r="T3056" s="189">
        <f t="shared" si="668"/>
        <v>6.4150943396226419</v>
      </c>
      <c r="U3056" s="189">
        <f t="shared" si="669"/>
        <v>85.402684563758385</v>
      </c>
      <c r="V3056" s="189">
        <f t="shared" si="670"/>
        <v>3.5570469798657718</v>
      </c>
      <c r="W3056" s="189">
        <f>IFERROR(H3056/M3056,Tabla2[[#This Row],[CARGA PRODUCCION (ANIMALES/HA)]])</f>
        <v>3.5528833014484831</v>
      </c>
      <c r="X3056" s="190">
        <f t="shared" si="663"/>
        <v>2024</v>
      </c>
      <c r="Y3056" s="190">
        <f t="shared" si="664"/>
        <v>6</v>
      </c>
      <c r="Z3056" s="190" t="e">
        <f t="shared" ca="1" si="665"/>
        <v>#NAME?</v>
      </c>
      <c r="AA3056" s="191">
        <f t="shared" si="673"/>
        <v>130</v>
      </c>
      <c r="AB3056" s="188">
        <f t="shared" si="671"/>
        <v>0.81538461538461537</v>
      </c>
      <c r="AC3056" s="192">
        <f t="shared" si="672"/>
        <v>0.18461538461538463</v>
      </c>
      <c r="AD3056" s="185"/>
    </row>
    <row r="3057" spans="1:30">
      <c r="A3057" s="184">
        <v>45469</v>
      </c>
      <c r="B3057" s="7" t="s">
        <v>88</v>
      </c>
      <c r="C3057" s="185">
        <v>844</v>
      </c>
      <c r="D3057" s="185">
        <v>40</v>
      </c>
      <c r="E3057" s="185">
        <v>5</v>
      </c>
      <c r="F3057" s="185"/>
      <c r="G3057" s="185">
        <v>42</v>
      </c>
      <c r="H3057" s="185">
        <v>47</v>
      </c>
      <c r="I3057" s="185">
        <v>1</v>
      </c>
      <c r="J3057" s="185">
        <v>7</v>
      </c>
      <c r="K3057" s="185">
        <v>240</v>
      </c>
      <c r="L3057" s="185">
        <v>14</v>
      </c>
      <c r="M3057" s="186">
        <v>15</v>
      </c>
      <c r="N3057" s="187">
        <f>IF(Tabla2[[#This Row],[LECHE RETIRO DIA]]&lt;&gt;ISBLANK(Tabla2[[#This Row],[LECHE RETIRO DIA]]),SUM(Tabla2[[#This Row],[LECHE TANQUE DIA]:[LECHE RETIRO DIA]]),SUM(Tabla2[[#This Row],[LECHE TANQUE DIA]:[LECHE AUTOCONSUMO DIA]]))</f>
        <v>889</v>
      </c>
      <c r="O3057" s="188">
        <f t="shared" si="660"/>
        <v>0.9493813273340832</v>
      </c>
      <c r="P3057" s="189">
        <f t="shared" si="666"/>
        <v>21.166666666666668</v>
      </c>
      <c r="Q3057" s="189">
        <f t="shared" si="661"/>
        <v>20.095238095238095</v>
      </c>
      <c r="R3057" s="189">
        <f t="shared" si="662"/>
        <v>5.7142857142857144</v>
      </c>
      <c r="S3057" s="189">
        <f t="shared" si="667"/>
        <v>3.7041666666666666</v>
      </c>
      <c r="T3057" s="189">
        <f t="shared" si="668"/>
        <v>5.7142857142857144</v>
      </c>
      <c r="U3057" s="189">
        <f t="shared" si="669"/>
        <v>63.5</v>
      </c>
      <c r="V3057" s="189">
        <f t="shared" si="670"/>
        <v>3</v>
      </c>
      <c r="W3057" s="189">
        <f>IFERROR(H3057/M3057,Tabla2[[#This Row],[CARGA PRODUCCION (ANIMALES/HA)]])</f>
        <v>3.1333333333333333</v>
      </c>
      <c r="X3057" s="190">
        <f t="shared" si="663"/>
        <v>2024</v>
      </c>
      <c r="Y3057" s="190">
        <f t="shared" si="664"/>
        <v>6</v>
      </c>
      <c r="Z3057" s="190" t="e">
        <f t="shared" ca="1" si="665"/>
        <v>#NAME?</v>
      </c>
      <c r="AA3057" s="191">
        <f t="shared" si="673"/>
        <v>47</v>
      </c>
      <c r="AB3057" s="188">
        <f t="shared" si="671"/>
        <v>0.8936170212765957</v>
      </c>
      <c r="AC3057" s="192">
        <f t="shared" si="672"/>
        <v>0.1063829787234043</v>
      </c>
      <c r="AD3057" s="185"/>
    </row>
    <row r="3058" spans="1:30">
      <c r="A3058" s="184">
        <v>45470</v>
      </c>
      <c r="B3058" s="7" t="s">
        <v>81</v>
      </c>
      <c r="C3058" s="185">
        <v>2396</v>
      </c>
      <c r="D3058" s="185">
        <v>80</v>
      </c>
      <c r="E3058" s="185">
        <v>9</v>
      </c>
      <c r="F3058" s="185"/>
      <c r="G3058" s="185">
        <v>96</v>
      </c>
      <c r="H3058" s="185">
        <v>96</v>
      </c>
      <c r="I3058" s="185">
        <v>2</v>
      </c>
      <c r="J3058" s="185">
        <v>16</v>
      </c>
      <c r="K3058" s="185">
        <v>640</v>
      </c>
      <c r="L3058" s="185">
        <v>23.4</v>
      </c>
      <c r="M3058" s="186">
        <v>31.01</v>
      </c>
      <c r="N3058" s="187">
        <f>IF(Tabla2[[#This Row],[LECHE RETIRO DIA]]&lt;&gt;ISBLANK(Tabla2[[#This Row],[LECHE RETIRO DIA]]),SUM(Tabla2[[#This Row],[LECHE TANQUE DIA]:[LECHE RETIRO DIA]]),SUM(Tabla2[[#This Row],[LECHE TANQUE DIA]:[LECHE AUTOCONSUMO DIA]]))</f>
        <v>2485</v>
      </c>
      <c r="O3058" s="188">
        <f t="shared" ref="O3058:O3121" si="674">IFERROR(C3058/N3058,"")</f>
        <v>0.96418511066398394</v>
      </c>
      <c r="P3058" s="189">
        <f t="shared" si="666"/>
        <v>25.885416666666668</v>
      </c>
      <c r="Q3058" s="189">
        <f t="shared" ref="Q3058:Q3121" si="675">IFERROR(C3058/G3058,"")</f>
        <v>24.958333333333332</v>
      </c>
      <c r="R3058" s="189">
        <f t="shared" si="662"/>
        <v>5</v>
      </c>
      <c r="S3058" s="189">
        <f t="shared" si="667"/>
        <v>3.8828125</v>
      </c>
      <c r="T3058" s="189">
        <f t="shared" si="668"/>
        <v>6.666666666666667</v>
      </c>
      <c r="U3058" s="189">
        <f t="shared" si="669"/>
        <v>106.19658119658121</v>
      </c>
      <c r="V3058" s="189">
        <f t="shared" si="670"/>
        <v>4.1025641025641031</v>
      </c>
      <c r="W3058" s="189">
        <f>IFERROR(H3058/M3058,Tabla2[[#This Row],[CARGA PRODUCCION (ANIMALES/HA)]])</f>
        <v>3.0957755562721703</v>
      </c>
      <c r="X3058" s="190">
        <f t="shared" si="663"/>
        <v>2024</v>
      </c>
      <c r="Y3058" s="190">
        <f t="shared" si="664"/>
        <v>6</v>
      </c>
      <c r="Z3058" s="190" t="e">
        <f t="shared" ca="1" si="665"/>
        <v>#NAME?</v>
      </c>
      <c r="AA3058" s="191">
        <f t="shared" si="673"/>
        <v>96</v>
      </c>
      <c r="AB3058" s="188">
        <f t="shared" si="671"/>
        <v>1</v>
      </c>
      <c r="AC3058" s="192">
        <f t="shared" si="672"/>
        <v>0</v>
      </c>
      <c r="AD3058" s="185"/>
    </row>
    <row r="3059" spans="1:30">
      <c r="A3059" s="184">
        <v>45470</v>
      </c>
      <c r="B3059" s="7" t="s">
        <v>83</v>
      </c>
      <c r="C3059" s="185">
        <v>2434</v>
      </c>
      <c r="D3059" s="185">
        <v>100</v>
      </c>
      <c r="E3059" s="185">
        <v>9</v>
      </c>
      <c r="F3059" s="185"/>
      <c r="G3059" s="185">
        <v>108</v>
      </c>
      <c r="H3059" s="185">
        <v>130</v>
      </c>
      <c r="I3059" s="185">
        <v>0</v>
      </c>
      <c r="J3059" s="185">
        <v>21</v>
      </c>
      <c r="K3059" s="185">
        <v>680</v>
      </c>
      <c r="L3059" s="185">
        <v>29.8</v>
      </c>
      <c r="M3059" s="186">
        <v>36.590000000000003</v>
      </c>
      <c r="N3059" s="187">
        <f>IF(Tabla2[[#This Row],[LECHE RETIRO DIA]]&lt;&gt;ISBLANK(Tabla2[[#This Row],[LECHE RETIRO DIA]]),SUM(Tabla2[[#This Row],[LECHE TANQUE DIA]:[LECHE RETIRO DIA]]),SUM(Tabla2[[#This Row],[LECHE TANQUE DIA]:[LECHE AUTOCONSUMO DIA]]))</f>
        <v>2543</v>
      </c>
      <c r="O3059" s="188">
        <f t="shared" si="674"/>
        <v>0.95713723948092799</v>
      </c>
      <c r="P3059" s="189">
        <f t="shared" si="666"/>
        <v>23.546296296296298</v>
      </c>
      <c r="Q3059" s="189">
        <f t="shared" si="675"/>
        <v>22.537037037037038</v>
      </c>
      <c r="R3059" s="189">
        <f t="shared" si="662"/>
        <v>4.7619047619047619</v>
      </c>
      <c r="S3059" s="189">
        <f t="shared" si="667"/>
        <v>3.7397058823529412</v>
      </c>
      <c r="T3059" s="189">
        <f t="shared" si="668"/>
        <v>6.2962962962962967</v>
      </c>
      <c r="U3059" s="189">
        <f t="shared" si="669"/>
        <v>85.335570469798654</v>
      </c>
      <c r="V3059" s="189">
        <f t="shared" si="670"/>
        <v>3.6241610738255035</v>
      </c>
      <c r="W3059" s="189">
        <f>IFERROR(H3059/M3059,Tabla2[[#This Row],[CARGA PRODUCCION (ANIMALES/HA)]])</f>
        <v>3.5528833014484831</v>
      </c>
      <c r="X3059" s="190">
        <f t="shared" si="663"/>
        <v>2024</v>
      </c>
      <c r="Y3059" s="190">
        <f t="shared" si="664"/>
        <v>6</v>
      </c>
      <c r="Z3059" s="190" t="e">
        <f t="shared" ca="1" si="665"/>
        <v>#NAME?</v>
      </c>
      <c r="AA3059" s="191">
        <f t="shared" si="673"/>
        <v>130</v>
      </c>
      <c r="AB3059" s="188">
        <f t="shared" si="671"/>
        <v>0.83076923076923082</v>
      </c>
      <c r="AC3059" s="192">
        <f t="shared" si="672"/>
        <v>0.16923076923076918</v>
      </c>
      <c r="AD3059" s="185"/>
    </row>
    <row r="3060" spans="1:30">
      <c r="A3060" s="184">
        <v>45470</v>
      </c>
      <c r="B3060" s="7" t="s">
        <v>88</v>
      </c>
      <c r="C3060" s="185">
        <v>795</v>
      </c>
      <c r="D3060" s="185">
        <v>40</v>
      </c>
      <c r="E3060" s="185">
        <v>5</v>
      </c>
      <c r="F3060" s="185"/>
      <c r="G3060" s="185">
        <v>42</v>
      </c>
      <c r="H3060" s="185">
        <v>47</v>
      </c>
      <c r="I3060" s="185">
        <v>0</v>
      </c>
      <c r="J3060" s="185">
        <v>7</v>
      </c>
      <c r="K3060" s="185">
        <v>240</v>
      </c>
      <c r="L3060" s="185">
        <v>14</v>
      </c>
      <c r="M3060" s="186">
        <v>15</v>
      </c>
      <c r="N3060" s="187">
        <f>IF(Tabla2[[#This Row],[LECHE RETIRO DIA]]&lt;&gt;ISBLANK(Tabla2[[#This Row],[LECHE RETIRO DIA]]),SUM(Tabla2[[#This Row],[LECHE TANQUE DIA]:[LECHE RETIRO DIA]]),SUM(Tabla2[[#This Row],[LECHE TANQUE DIA]:[LECHE AUTOCONSUMO DIA]]))</f>
        <v>840</v>
      </c>
      <c r="O3060" s="188">
        <f t="shared" si="674"/>
        <v>0.9464285714285714</v>
      </c>
      <c r="P3060" s="189">
        <f t="shared" si="666"/>
        <v>20</v>
      </c>
      <c r="Q3060" s="189">
        <f t="shared" si="675"/>
        <v>18.928571428571427</v>
      </c>
      <c r="R3060" s="189">
        <f t="shared" si="662"/>
        <v>5.7142857142857144</v>
      </c>
      <c r="S3060" s="189">
        <f t="shared" si="667"/>
        <v>3.5</v>
      </c>
      <c r="T3060" s="189">
        <f t="shared" si="668"/>
        <v>5.7142857142857144</v>
      </c>
      <c r="U3060" s="189">
        <f t="shared" si="669"/>
        <v>60</v>
      </c>
      <c r="V3060" s="189">
        <f t="shared" si="670"/>
        <v>3</v>
      </c>
      <c r="W3060" s="189">
        <f>IFERROR(H3060/M3060,Tabla2[[#This Row],[CARGA PRODUCCION (ANIMALES/HA)]])</f>
        <v>3.1333333333333333</v>
      </c>
      <c r="X3060" s="190">
        <f t="shared" si="663"/>
        <v>2024</v>
      </c>
      <c r="Y3060" s="190">
        <f t="shared" si="664"/>
        <v>6</v>
      </c>
      <c r="Z3060" s="190" t="e">
        <f t="shared" ca="1" si="665"/>
        <v>#NAME?</v>
      </c>
      <c r="AA3060" s="191">
        <f t="shared" si="673"/>
        <v>47</v>
      </c>
      <c r="AB3060" s="188">
        <f t="shared" si="671"/>
        <v>0.8936170212765957</v>
      </c>
      <c r="AC3060" s="192">
        <f t="shared" si="672"/>
        <v>0.1063829787234043</v>
      </c>
      <c r="AD3060" s="185"/>
    </row>
    <row r="3061" spans="1:30">
      <c r="A3061" s="184">
        <v>45471</v>
      </c>
      <c r="B3061" s="7" t="s">
        <v>81</v>
      </c>
      <c r="C3061" s="185">
        <v>2448</v>
      </c>
      <c r="D3061" s="185">
        <v>80</v>
      </c>
      <c r="E3061" s="185">
        <v>9</v>
      </c>
      <c r="F3061" s="185"/>
      <c r="G3061" s="185">
        <v>96</v>
      </c>
      <c r="H3061" s="185">
        <v>96</v>
      </c>
      <c r="I3061" s="185">
        <v>2</v>
      </c>
      <c r="J3061" s="185">
        <v>16</v>
      </c>
      <c r="K3061" s="185">
        <v>640</v>
      </c>
      <c r="L3061" s="185">
        <v>23.4</v>
      </c>
      <c r="M3061" s="186">
        <v>31.01</v>
      </c>
      <c r="N3061" s="187">
        <f>IF(Tabla2[[#This Row],[LECHE RETIRO DIA]]&lt;&gt;ISBLANK(Tabla2[[#This Row],[LECHE RETIRO DIA]]),SUM(Tabla2[[#This Row],[LECHE TANQUE DIA]:[LECHE RETIRO DIA]]),SUM(Tabla2[[#This Row],[LECHE TANQUE DIA]:[LECHE AUTOCONSUMO DIA]]))</f>
        <v>2537</v>
      </c>
      <c r="O3061" s="188">
        <f t="shared" si="674"/>
        <v>0.9649191959006701</v>
      </c>
      <c r="P3061" s="189">
        <f t="shared" si="666"/>
        <v>26.427083333333332</v>
      </c>
      <c r="Q3061" s="189">
        <f t="shared" si="675"/>
        <v>25.5</v>
      </c>
      <c r="R3061" s="189">
        <f t="shared" ref="R3061:R3124" si="676">IFERROR(D3061/J3061,"")</f>
        <v>5</v>
      </c>
      <c r="S3061" s="189">
        <f t="shared" si="667"/>
        <v>3.9640624999999998</v>
      </c>
      <c r="T3061" s="189">
        <f t="shared" si="668"/>
        <v>6.666666666666667</v>
      </c>
      <c r="U3061" s="189">
        <f t="shared" si="669"/>
        <v>108.41880341880342</v>
      </c>
      <c r="V3061" s="189">
        <f t="shared" si="670"/>
        <v>4.1025641025641031</v>
      </c>
      <c r="W3061" s="189">
        <f>IFERROR(H3061/M3061,Tabla2[[#This Row],[CARGA PRODUCCION (ANIMALES/HA)]])</f>
        <v>3.0957755562721703</v>
      </c>
      <c r="X3061" s="190">
        <f t="shared" si="663"/>
        <v>2024</v>
      </c>
      <c r="Y3061" s="190">
        <f t="shared" si="664"/>
        <v>6</v>
      </c>
      <c r="Z3061" s="190" t="e">
        <f t="shared" ca="1" si="665"/>
        <v>#NAME?</v>
      </c>
      <c r="AA3061" s="191">
        <f t="shared" si="673"/>
        <v>96</v>
      </c>
      <c r="AB3061" s="188">
        <f t="shared" si="671"/>
        <v>1</v>
      </c>
      <c r="AC3061" s="192">
        <f t="shared" si="672"/>
        <v>0</v>
      </c>
      <c r="AD3061" s="185"/>
    </row>
    <row r="3062" spans="1:30">
      <c r="A3062" s="184">
        <v>45471</v>
      </c>
      <c r="B3062" s="7" t="s">
        <v>83</v>
      </c>
      <c r="C3062" s="185">
        <v>2434</v>
      </c>
      <c r="D3062" s="185">
        <v>100</v>
      </c>
      <c r="E3062" s="185">
        <v>9</v>
      </c>
      <c r="F3062" s="185"/>
      <c r="G3062" s="185">
        <v>108</v>
      </c>
      <c r="H3062" s="185">
        <v>130</v>
      </c>
      <c r="I3062" s="185">
        <v>0</v>
      </c>
      <c r="J3062" s="185">
        <v>21</v>
      </c>
      <c r="K3062" s="185">
        <v>680</v>
      </c>
      <c r="L3062" s="185">
        <v>29.8</v>
      </c>
      <c r="M3062" s="186">
        <v>36.590000000000003</v>
      </c>
      <c r="N3062" s="187">
        <f>IF(Tabla2[[#This Row],[LECHE RETIRO DIA]]&lt;&gt;ISBLANK(Tabla2[[#This Row],[LECHE RETIRO DIA]]),SUM(Tabla2[[#This Row],[LECHE TANQUE DIA]:[LECHE RETIRO DIA]]),SUM(Tabla2[[#This Row],[LECHE TANQUE DIA]:[LECHE AUTOCONSUMO DIA]]))</f>
        <v>2543</v>
      </c>
      <c r="O3062" s="188">
        <f t="shared" si="674"/>
        <v>0.95713723948092799</v>
      </c>
      <c r="P3062" s="189">
        <f t="shared" si="666"/>
        <v>23.546296296296298</v>
      </c>
      <c r="Q3062" s="189">
        <f t="shared" si="675"/>
        <v>22.537037037037038</v>
      </c>
      <c r="R3062" s="189">
        <f t="shared" si="676"/>
        <v>4.7619047619047619</v>
      </c>
      <c r="S3062" s="189">
        <f t="shared" si="667"/>
        <v>3.7397058823529412</v>
      </c>
      <c r="T3062" s="189">
        <f t="shared" si="668"/>
        <v>6.2962962962962967</v>
      </c>
      <c r="U3062" s="189">
        <f t="shared" si="669"/>
        <v>85.335570469798654</v>
      </c>
      <c r="V3062" s="189">
        <f t="shared" si="670"/>
        <v>3.6241610738255035</v>
      </c>
      <c r="W3062" s="189">
        <f>IFERROR(H3062/M3062,Tabla2[[#This Row],[CARGA PRODUCCION (ANIMALES/HA)]])</f>
        <v>3.5528833014484831</v>
      </c>
      <c r="X3062" s="190">
        <f t="shared" si="663"/>
        <v>2024</v>
      </c>
      <c r="Y3062" s="190">
        <f t="shared" si="664"/>
        <v>6</v>
      </c>
      <c r="Z3062" s="190" t="e">
        <f t="shared" ca="1" si="665"/>
        <v>#NAME?</v>
      </c>
      <c r="AA3062" s="191">
        <f t="shared" si="673"/>
        <v>130</v>
      </c>
      <c r="AB3062" s="188">
        <f t="shared" si="671"/>
        <v>0.83076923076923082</v>
      </c>
      <c r="AC3062" s="192">
        <f t="shared" si="672"/>
        <v>0.16923076923076918</v>
      </c>
      <c r="AD3062" s="185"/>
    </row>
    <row r="3063" spans="1:30">
      <c r="A3063" s="184">
        <v>45471</v>
      </c>
      <c r="B3063" s="7" t="s">
        <v>88</v>
      </c>
      <c r="C3063" s="185">
        <v>862</v>
      </c>
      <c r="D3063" s="185">
        <v>40</v>
      </c>
      <c r="E3063" s="185">
        <v>5</v>
      </c>
      <c r="F3063" s="185"/>
      <c r="G3063" s="185">
        <v>42</v>
      </c>
      <c r="H3063" s="185">
        <v>48</v>
      </c>
      <c r="I3063" s="185">
        <v>0</v>
      </c>
      <c r="J3063" s="185">
        <v>7</v>
      </c>
      <c r="K3063" s="185">
        <v>240</v>
      </c>
      <c r="L3063" s="185">
        <v>14</v>
      </c>
      <c r="M3063" s="186">
        <v>15</v>
      </c>
      <c r="N3063" s="187">
        <f>IF(Tabla2[[#This Row],[LECHE RETIRO DIA]]&lt;&gt;ISBLANK(Tabla2[[#This Row],[LECHE RETIRO DIA]]),SUM(Tabla2[[#This Row],[LECHE TANQUE DIA]:[LECHE RETIRO DIA]]),SUM(Tabla2[[#This Row],[LECHE TANQUE DIA]:[LECHE AUTOCONSUMO DIA]]))</f>
        <v>907</v>
      </c>
      <c r="O3063" s="188">
        <f t="shared" si="674"/>
        <v>0.95038588754134512</v>
      </c>
      <c r="P3063" s="189">
        <f t="shared" si="666"/>
        <v>21.595238095238095</v>
      </c>
      <c r="Q3063" s="189">
        <f t="shared" si="675"/>
        <v>20.523809523809526</v>
      </c>
      <c r="R3063" s="189">
        <f t="shared" si="676"/>
        <v>5.7142857142857144</v>
      </c>
      <c r="S3063" s="189">
        <f t="shared" si="667"/>
        <v>3.7791666666666668</v>
      </c>
      <c r="T3063" s="189">
        <f t="shared" si="668"/>
        <v>5.7142857142857144</v>
      </c>
      <c r="U3063" s="189">
        <f t="shared" si="669"/>
        <v>64.785714285714292</v>
      </c>
      <c r="V3063" s="189">
        <f t="shared" si="670"/>
        <v>3</v>
      </c>
      <c r="W3063" s="189">
        <f>IFERROR(H3063/M3063,Tabla2[[#This Row],[CARGA PRODUCCION (ANIMALES/HA)]])</f>
        <v>3.2</v>
      </c>
      <c r="X3063" s="190">
        <f t="shared" si="663"/>
        <v>2024</v>
      </c>
      <c r="Y3063" s="190">
        <f t="shared" si="664"/>
        <v>6</v>
      </c>
      <c r="Z3063" s="190" t="e">
        <f t="shared" ca="1" si="665"/>
        <v>#NAME?</v>
      </c>
      <c r="AA3063" s="191">
        <f t="shared" si="673"/>
        <v>48</v>
      </c>
      <c r="AB3063" s="188">
        <f t="shared" si="671"/>
        <v>0.875</v>
      </c>
      <c r="AC3063" s="192">
        <f t="shared" si="672"/>
        <v>0.125</v>
      </c>
      <c r="AD3063" s="185"/>
    </row>
    <row r="3064" spans="1:30">
      <c r="A3064" s="184">
        <v>45472</v>
      </c>
      <c r="B3064" s="7" t="s">
        <v>81</v>
      </c>
      <c r="C3064" s="185">
        <v>2377</v>
      </c>
      <c r="D3064" s="185">
        <v>80</v>
      </c>
      <c r="E3064" s="185">
        <v>9</v>
      </c>
      <c r="F3064" s="185"/>
      <c r="G3064" s="185">
        <v>96</v>
      </c>
      <c r="H3064" s="185">
        <v>96</v>
      </c>
      <c r="I3064" s="185">
        <v>2</v>
      </c>
      <c r="J3064" s="185">
        <v>16</v>
      </c>
      <c r="K3064" s="185">
        <v>640</v>
      </c>
      <c r="L3064" s="185">
        <v>23.4</v>
      </c>
      <c r="M3064" s="186">
        <v>31.01</v>
      </c>
      <c r="N3064" s="187">
        <f>IF(Tabla2[[#This Row],[LECHE RETIRO DIA]]&lt;&gt;ISBLANK(Tabla2[[#This Row],[LECHE RETIRO DIA]]),SUM(Tabla2[[#This Row],[LECHE TANQUE DIA]:[LECHE RETIRO DIA]]),SUM(Tabla2[[#This Row],[LECHE TANQUE DIA]:[LECHE AUTOCONSUMO DIA]]))</f>
        <v>2466</v>
      </c>
      <c r="O3064" s="188">
        <f t="shared" si="674"/>
        <v>0.9639091646390916</v>
      </c>
      <c r="P3064" s="189">
        <f t="shared" si="666"/>
        <v>25.6875</v>
      </c>
      <c r="Q3064" s="189">
        <f t="shared" si="675"/>
        <v>24.760416666666668</v>
      </c>
      <c r="R3064" s="189">
        <f t="shared" si="676"/>
        <v>5</v>
      </c>
      <c r="S3064" s="189">
        <f t="shared" si="667"/>
        <v>3.8531249999999999</v>
      </c>
      <c r="T3064" s="189">
        <f t="shared" si="668"/>
        <v>6.666666666666667</v>
      </c>
      <c r="U3064" s="189">
        <f t="shared" si="669"/>
        <v>105.38461538461539</v>
      </c>
      <c r="V3064" s="189">
        <f t="shared" si="670"/>
        <v>4.1025641025641031</v>
      </c>
      <c r="W3064" s="189">
        <f>IFERROR(H3064/M3064,Tabla2[[#This Row],[CARGA PRODUCCION (ANIMALES/HA)]])</f>
        <v>3.0957755562721703</v>
      </c>
      <c r="X3064" s="190">
        <f t="shared" si="663"/>
        <v>2024</v>
      </c>
      <c r="Y3064" s="190">
        <f t="shared" si="664"/>
        <v>6</v>
      </c>
      <c r="Z3064" s="190" t="e">
        <f t="shared" ca="1" si="665"/>
        <v>#NAME?</v>
      </c>
      <c r="AA3064" s="191">
        <f t="shared" si="673"/>
        <v>96</v>
      </c>
      <c r="AB3064" s="188">
        <f t="shared" si="671"/>
        <v>1</v>
      </c>
      <c r="AC3064" s="192">
        <f t="shared" si="672"/>
        <v>0</v>
      </c>
      <c r="AD3064" s="185"/>
    </row>
    <row r="3065" spans="1:30">
      <c r="A3065" s="184">
        <v>45472</v>
      </c>
      <c r="B3065" s="7" t="s">
        <v>83</v>
      </c>
      <c r="C3065" s="185">
        <v>2415</v>
      </c>
      <c r="D3065" s="185">
        <v>100</v>
      </c>
      <c r="E3065" s="185">
        <v>9</v>
      </c>
      <c r="F3065" s="185"/>
      <c r="G3065" s="185">
        <v>108</v>
      </c>
      <c r="H3065" s="185">
        <v>130</v>
      </c>
      <c r="I3065" s="185">
        <v>0</v>
      </c>
      <c r="J3065" s="185">
        <v>21</v>
      </c>
      <c r="K3065" s="185">
        <v>640</v>
      </c>
      <c r="L3065" s="185">
        <v>29.8</v>
      </c>
      <c r="M3065" s="186">
        <v>36.590000000000003</v>
      </c>
      <c r="N3065" s="187">
        <f>IF(Tabla2[[#This Row],[LECHE RETIRO DIA]]&lt;&gt;ISBLANK(Tabla2[[#This Row],[LECHE RETIRO DIA]]),SUM(Tabla2[[#This Row],[LECHE TANQUE DIA]:[LECHE RETIRO DIA]]),SUM(Tabla2[[#This Row],[LECHE TANQUE DIA]:[LECHE AUTOCONSUMO DIA]]))</f>
        <v>2524</v>
      </c>
      <c r="O3065" s="188">
        <f t="shared" si="674"/>
        <v>0.95681458003169573</v>
      </c>
      <c r="P3065" s="189">
        <f t="shared" si="666"/>
        <v>23.37037037037037</v>
      </c>
      <c r="Q3065" s="189">
        <f t="shared" si="675"/>
        <v>22.361111111111111</v>
      </c>
      <c r="R3065" s="189">
        <f t="shared" si="676"/>
        <v>4.7619047619047619</v>
      </c>
      <c r="S3065" s="189">
        <f t="shared" si="667"/>
        <v>3.9437500000000001</v>
      </c>
      <c r="T3065" s="189">
        <f t="shared" si="668"/>
        <v>5.9259259259259256</v>
      </c>
      <c r="U3065" s="189">
        <f t="shared" si="669"/>
        <v>84.697986577181211</v>
      </c>
      <c r="V3065" s="189">
        <f t="shared" si="670"/>
        <v>3.6241610738255035</v>
      </c>
      <c r="W3065" s="189">
        <f>IFERROR(H3065/M3065,Tabla2[[#This Row],[CARGA PRODUCCION (ANIMALES/HA)]])</f>
        <v>3.5528833014484831</v>
      </c>
      <c r="X3065" s="190">
        <f t="shared" si="663"/>
        <v>2024</v>
      </c>
      <c r="Y3065" s="190">
        <f t="shared" si="664"/>
        <v>6</v>
      </c>
      <c r="Z3065" s="190" t="e">
        <f t="shared" ca="1" si="665"/>
        <v>#NAME?</v>
      </c>
      <c r="AA3065" s="191">
        <f t="shared" si="673"/>
        <v>130</v>
      </c>
      <c r="AB3065" s="188">
        <f t="shared" si="671"/>
        <v>0.83076923076923082</v>
      </c>
      <c r="AC3065" s="192">
        <f t="shared" si="672"/>
        <v>0.16923076923076918</v>
      </c>
      <c r="AD3065" s="185"/>
    </row>
    <row r="3066" spans="1:30">
      <c r="A3066" s="184">
        <v>45472</v>
      </c>
      <c r="B3066" s="7" t="s">
        <v>88</v>
      </c>
      <c r="C3066" s="185">
        <v>853</v>
      </c>
      <c r="D3066" s="185">
        <v>40</v>
      </c>
      <c r="E3066" s="185">
        <v>5</v>
      </c>
      <c r="F3066" s="185"/>
      <c r="G3066" s="185">
        <v>42</v>
      </c>
      <c r="H3066" s="185">
        <v>48</v>
      </c>
      <c r="I3066" s="185">
        <v>0</v>
      </c>
      <c r="J3066" s="185">
        <v>7</v>
      </c>
      <c r="K3066" s="185">
        <v>240</v>
      </c>
      <c r="L3066" s="185">
        <v>14</v>
      </c>
      <c r="M3066" s="186">
        <v>15</v>
      </c>
      <c r="N3066" s="187">
        <f>IF(Tabla2[[#This Row],[LECHE RETIRO DIA]]&lt;&gt;ISBLANK(Tabla2[[#This Row],[LECHE RETIRO DIA]]),SUM(Tabla2[[#This Row],[LECHE TANQUE DIA]:[LECHE RETIRO DIA]]),SUM(Tabla2[[#This Row],[LECHE TANQUE DIA]:[LECHE AUTOCONSUMO DIA]]))</f>
        <v>898</v>
      </c>
      <c r="O3066" s="188">
        <f t="shared" si="674"/>
        <v>0.94988864142538976</v>
      </c>
      <c r="P3066" s="189">
        <f t="shared" si="666"/>
        <v>21.38095238095238</v>
      </c>
      <c r="Q3066" s="189">
        <f t="shared" si="675"/>
        <v>20.30952380952381</v>
      </c>
      <c r="R3066" s="189">
        <f t="shared" si="676"/>
        <v>5.7142857142857144</v>
      </c>
      <c r="S3066" s="189">
        <f t="shared" si="667"/>
        <v>3.7416666666666667</v>
      </c>
      <c r="T3066" s="189">
        <f t="shared" si="668"/>
        <v>5.7142857142857144</v>
      </c>
      <c r="U3066" s="189">
        <f t="shared" si="669"/>
        <v>64.142857142857139</v>
      </c>
      <c r="V3066" s="189">
        <f t="shared" si="670"/>
        <v>3</v>
      </c>
      <c r="W3066" s="189">
        <f>IFERROR(H3066/M3066,Tabla2[[#This Row],[CARGA PRODUCCION (ANIMALES/HA)]])</f>
        <v>3.2</v>
      </c>
      <c r="X3066" s="190">
        <f t="shared" si="663"/>
        <v>2024</v>
      </c>
      <c r="Y3066" s="190">
        <f t="shared" si="664"/>
        <v>6</v>
      </c>
      <c r="Z3066" s="190" t="e">
        <f t="shared" ca="1" si="665"/>
        <v>#NAME?</v>
      </c>
      <c r="AA3066" s="191">
        <f t="shared" si="673"/>
        <v>48</v>
      </c>
      <c r="AB3066" s="188">
        <f t="shared" si="671"/>
        <v>0.875</v>
      </c>
      <c r="AC3066" s="192">
        <f t="shared" si="672"/>
        <v>0.125</v>
      </c>
      <c r="AD3066" s="185"/>
    </row>
    <row r="3067" spans="1:30">
      <c r="A3067" s="184">
        <v>45473</v>
      </c>
      <c r="B3067" s="7" t="s">
        <v>81</v>
      </c>
      <c r="C3067" s="185">
        <v>2382</v>
      </c>
      <c r="D3067" s="185">
        <v>80</v>
      </c>
      <c r="E3067" s="185">
        <v>9</v>
      </c>
      <c r="F3067" s="185"/>
      <c r="G3067" s="185">
        <v>96</v>
      </c>
      <c r="H3067" s="185">
        <v>96</v>
      </c>
      <c r="I3067" s="185">
        <v>2</v>
      </c>
      <c r="J3067" s="185">
        <v>16</v>
      </c>
      <c r="K3067" s="185">
        <v>640</v>
      </c>
      <c r="L3067" s="185">
        <v>23.4</v>
      </c>
      <c r="M3067" s="186">
        <v>31.01</v>
      </c>
      <c r="N3067" s="187">
        <f>IF(Tabla2[[#This Row],[LECHE RETIRO DIA]]&lt;&gt;ISBLANK(Tabla2[[#This Row],[LECHE RETIRO DIA]]),SUM(Tabla2[[#This Row],[LECHE TANQUE DIA]:[LECHE RETIRO DIA]]),SUM(Tabla2[[#This Row],[LECHE TANQUE DIA]:[LECHE AUTOCONSUMO DIA]]))</f>
        <v>2471</v>
      </c>
      <c r="O3067" s="188">
        <f t="shared" si="674"/>
        <v>0.96398219344394986</v>
      </c>
      <c r="P3067" s="189">
        <f t="shared" si="666"/>
        <v>25.739583333333332</v>
      </c>
      <c r="Q3067" s="189">
        <f t="shared" si="675"/>
        <v>24.8125</v>
      </c>
      <c r="R3067" s="189">
        <f t="shared" si="676"/>
        <v>5</v>
      </c>
      <c r="S3067" s="189">
        <f t="shared" si="667"/>
        <v>3.8609374999999999</v>
      </c>
      <c r="T3067" s="189">
        <f t="shared" si="668"/>
        <v>6.666666666666667</v>
      </c>
      <c r="U3067" s="189">
        <f t="shared" si="669"/>
        <v>105.5982905982906</v>
      </c>
      <c r="V3067" s="189">
        <f t="shared" si="670"/>
        <v>4.1025641025641031</v>
      </c>
      <c r="W3067" s="189">
        <f>IFERROR(H3067/M3067,Tabla2[[#This Row],[CARGA PRODUCCION (ANIMALES/HA)]])</f>
        <v>3.0957755562721703</v>
      </c>
      <c r="X3067" s="190">
        <f t="shared" si="663"/>
        <v>2024</v>
      </c>
      <c r="Y3067" s="190">
        <f t="shared" si="664"/>
        <v>6</v>
      </c>
      <c r="Z3067" s="190" t="e">
        <f t="shared" ca="1" si="665"/>
        <v>#NAME?</v>
      </c>
      <c r="AA3067" s="191">
        <f t="shared" si="673"/>
        <v>96</v>
      </c>
      <c r="AB3067" s="188">
        <f t="shared" si="671"/>
        <v>1</v>
      </c>
      <c r="AC3067" s="192">
        <f t="shared" si="672"/>
        <v>0</v>
      </c>
      <c r="AD3067" s="185"/>
    </row>
    <row r="3068" spans="1:30">
      <c r="A3068" s="184">
        <v>45473</v>
      </c>
      <c r="B3068" s="7" t="s">
        <v>83</v>
      </c>
      <c r="C3068" s="185">
        <v>2453</v>
      </c>
      <c r="D3068" s="185">
        <v>100</v>
      </c>
      <c r="E3068" s="185">
        <v>9</v>
      </c>
      <c r="F3068" s="185"/>
      <c r="G3068" s="185">
        <v>109</v>
      </c>
      <c r="H3068" s="185">
        <v>130</v>
      </c>
      <c r="I3068" s="185">
        <v>0</v>
      </c>
      <c r="J3068" s="185">
        <v>21</v>
      </c>
      <c r="K3068" s="185">
        <v>640</v>
      </c>
      <c r="L3068" s="185">
        <v>29.8</v>
      </c>
      <c r="M3068" s="186">
        <v>36.590000000000003</v>
      </c>
      <c r="N3068" s="187">
        <f>IF(Tabla2[[#This Row],[LECHE RETIRO DIA]]&lt;&gt;ISBLANK(Tabla2[[#This Row],[LECHE RETIRO DIA]]),SUM(Tabla2[[#This Row],[LECHE TANQUE DIA]:[LECHE RETIRO DIA]]),SUM(Tabla2[[#This Row],[LECHE TANQUE DIA]:[LECHE AUTOCONSUMO DIA]]))</f>
        <v>2562</v>
      </c>
      <c r="O3068" s="188">
        <f t="shared" si="674"/>
        <v>0.95745511319281806</v>
      </c>
      <c r="P3068" s="189">
        <f t="shared" si="666"/>
        <v>23.504587155963304</v>
      </c>
      <c r="Q3068" s="189">
        <f t="shared" si="675"/>
        <v>22.504587155963304</v>
      </c>
      <c r="R3068" s="189">
        <f t="shared" si="676"/>
        <v>4.7619047619047619</v>
      </c>
      <c r="S3068" s="189">
        <f t="shared" si="667"/>
        <v>4.0031249999999998</v>
      </c>
      <c r="T3068" s="189">
        <f t="shared" si="668"/>
        <v>5.8715596330275233</v>
      </c>
      <c r="U3068" s="189">
        <f t="shared" si="669"/>
        <v>85.973154362416111</v>
      </c>
      <c r="V3068" s="189">
        <f t="shared" si="670"/>
        <v>3.6577181208053688</v>
      </c>
      <c r="W3068" s="189">
        <f>IFERROR(H3068/M3068,Tabla2[[#This Row],[CARGA PRODUCCION (ANIMALES/HA)]])</f>
        <v>3.5528833014484831</v>
      </c>
      <c r="X3068" s="190">
        <f t="shared" si="663"/>
        <v>2024</v>
      </c>
      <c r="Y3068" s="190">
        <f t="shared" si="664"/>
        <v>6</v>
      </c>
      <c r="Z3068" s="190" t="e">
        <f t="shared" ca="1" si="665"/>
        <v>#NAME?</v>
      </c>
      <c r="AA3068" s="191">
        <f t="shared" si="673"/>
        <v>130</v>
      </c>
      <c r="AB3068" s="188">
        <f t="shared" si="671"/>
        <v>0.83846153846153848</v>
      </c>
      <c r="AC3068" s="192">
        <f t="shared" si="672"/>
        <v>0.16153846153846152</v>
      </c>
      <c r="AD3068" s="185"/>
    </row>
    <row r="3069" spans="1:30">
      <c r="A3069" s="184">
        <v>45473</v>
      </c>
      <c r="B3069" s="7" t="s">
        <v>117</v>
      </c>
      <c r="C3069" s="185">
        <v>862</v>
      </c>
      <c r="D3069" s="185">
        <v>40</v>
      </c>
      <c r="E3069" s="185">
        <v>5</v>
      </c>
      <c r="F3069" s="185"/>
      <c r="G3069" s="185">
        <v>42</v>
      </c>
      <c r="H3069" s="185">
        <v>48</v>
      </c>
      <c r="I3069" s="185">
        <v>0</v>
      </c>
      <c r="J3069" s="185">
        <v>7</v>
      </c>
      <c r="K3069" s="185">
        <v>240</v>
      </c>
      <c r="L3069" s="185">
        <v>14</v>
      </c>
      <c r="M3069" s="186">
        <v>15</v>
      </c>
      <c r="N3069" s="187">
        <f>IF(Tabla2[[#This Row],[LECHE RETIRO DIA]]&lt;&gt;ISBLANK(Tabla2[[#This Row],[LECHE RETIRO DIA]]),SUM(Tabla2[[#This Row],[LECHE TANQUE DIA]:[LECHE RETIRO DIA]]),SUM(Tabla2[[#This Row],[LECHE TANQUE DIA]:[LECHE AUTOCONSUMO DIA]]))</f>
        <v>907</v>
      </c>
      <c r="O3069" s="188">
        <f t="shared" si="674"/>
        <v>0.95038588754134512</v>
      </c>
      <c r="P3069" s="189">
        <f t="shared" si="666"/>
        <v>21.595238095238095</v>
      </c>
      <c r="Q3069" s="189">
        <f t="shared" si="675"/>
        <v>20.523809523809526</v>
      </c>
      <c r="R3069" s="189">
        <f t="shared" si="676"/>
        <v>5.7142857142857144</v>
      </c>
      <c r="S3069" s="189">
        <f t="shared" si="667"/>
        <v>3.7791666666666668</v>
      </c>
      <c r="T3069" s="189">
        <f t="shared" si="668"/>
        <v>5.7142857142857144</v>
      </c>
      <c r="U3069" s="189">
        <f t="shared" si="669"/>
        <v>64.785714285714292</v>
      </c>
      <c r="V3069" s="189">
        <f t="shared" si="670"/>
        <v>3</v>
      </c>
      <c r="W3069" s="189">
        <f>IFERROR(H3069/M3069,Tabla2[[#This Row],[CARGA PRODUCCION (ANIMALES/HA)]])</f>
        <v>3.2</v>
      </c>
      <c r="X3069" s="190">
        <f t="shared" ref="X3069:X3132" si="677">YEAR(A3069)</f>
        <v>2024</v>
      </c>
      <c r="Y3069" s="190">
        <f t="shared" ref="Y3069:Y3132" si="678">MONTH(A3069)</f>
        <v>6</v>
      </c>
      <c r="Z3069" s="190" t="e">
        <f t="shared" ref="Z3069:Z3132" ca="1" si="679">_xlfn.ISOWEEKNUM(A3069)</f>
        <v>#NAME?</v>
      </c>
      <c r="AA3069" s="191">
        <f t="shared" si="673"/>
        <v>48</v>
      </c>
      <c r="AB3069" s="188">
        <f t="shared" si="671"/>
        <v>0.875</v>
      </c>
      <c r="AC3069" s="192">
        <f t="shared" si="672"/>
        <v>0.125</v>
      </c>
      <c r="AD3069" s="185"/>
    </row>
    <row r="3070" spans="1:30">
      <c r="A3070" s="184">
        <v>45474</v>
      </c>
      <c r="B3070" s="7" t="s">
        <v>81</v>
      </c>
      <c r="C3070" s="185">
        <v>2443</v>
      </c>
      <c r="D3070" s="7">
        <v>80</v>
      </c>
      <c r="E3070" s="185">
        <v>9</v>
      </c>
      <c r="F3070" s="185"/>
      <c r="G3070" s="185">
        <v>97</v>
      </c>
      <c r="H3070" s="185">
        <v>97</v>
      </c>
      <c r="I3070" s="185">
        <v>2</v>
      </c>
      <c r="J3070" s="185">
        <v>16</v>
      </c>
      <c r="K3070" s="185">
        <v>640</v>
      </c>
      <c r="L3070" s="185">
        <v>23.4</v>
      </c>
      <c r="M3070" s="186">
        <v>31.01</v>
      </c>
      <c r="N3070" s="187">
        <f>IF(Tabla2[[#This Row],[LECHE RETIRO DIA]]&lt;&gt;ISBLANK(Tabla2[[#This Row],[LECHE RETIRO DIA]]),SUM(Tabla2[[#This Row],[LECHE TANQUE DIA]:[LECHE RETIRO DIA]]),SUM(Tabla2[[#This Row],[LECHE TANQUE DIA]:[LECHE AUTOCONSUMO DIA]]))</f>
        <v>2532</v>
      </c>
      <c r="O3070" s="188">
        <f t="shared" si="674"/>
        <v>0.96484992101105849</v>
      </c>
      <c r="P3070" s="189">
        <f t="shared" si="666"/>
        <v>26.103092783505154</v>
      </c>
      <c r="Q3070" s="189">
        <f t="shared" si="675"/>
        <v>25.185567010309278</v>
      </c>
      <c r="R3070" s="189">
        <f t="shared" si="676"/>
        <v>5</v>
      </c>
      <c r="S3070" s="189">
        <f t="shared" si="667"/>
        <v>3.9562499999999998</v>
      </c>
      <c r="T3070" s="189">
        <f t="shared" si="668"/>
        <v>6.5979381443298966</v>
      </c>
      <c r="U3070" s="189">
        <f t="shared" si="669"/>
        <v>108.20512820512822</v>
      </c>
      <c r="V3070" s="189">
        <f t="shared" si="670"/>
        <v>4.1452991452991457</v>
      </c>
      <c r="W3070" s="189">
        <f>IFERROR(H3070/M3070,Tabla2[[#This Row],[CARGA PRODUCCION (ANIMALES/HA)]])</f>
        <v>3.1280232183166721</v>
      </c>
      <c r="X3070" s="190">
        <f t="shared" si="677"/>
        <v>2024</v>
      </c>
      <c r="Y3070" s="190">
        <f t="shared" si="678"/>
        <v>7</v>
      </c>
      <c r="Z3070" s="190" t="e">
        <f t="shared" ca="1" si="679"/>
        <v>#NAME?</v>
      </c>
      <c r="AA3070" s="191">
        <f t="shared" si="673"/>
        <v>97</v>
      </c>
      <c r="AB3070" s="188">
        <f t="shared" si="671"/>
        <v>1</v>
      </c>
      <c r="AC3070" s="192">
        <f t="shared" si="672"/>
        <v>0</v>
      </c>
      <c r="AD3070" s="185"/>
    </row>
    <row r="3071" spans="1:30">
      <c r="A3071" s="184">
        <v>45474</v>
      </c>
      <c r="B3071" s="7" t="s">
        <v>83</v>
      </c>
      <c r="C3071" s="185">
        <v>2396</v>
      </c>
      <c r="D3071" s="185">
        <v>100</v>
      </c>
      <c r="E3071" s="185">
        <v>9</v>
      </c>
      <c r="F3071" s="185"/>
      <c r="G3071" s="185">
        <v>109</v>
      </c>
      <c r="H3071" s="185">
        <v>130</v>
      </c>
      <c r="I3071" s="185">
        <v>0</v>
      </c>
      <c r="J3071" s="185">
        <v>21</v>
      </c>
      <c r="K3071" s="185">
        <v>640</v>
      </c>
      <c r="L3071" s="185">
        <v>29.8</v>
      </c>
      <c r="M3071" s="186">
        <v>36.590000000000003</v>
      </c>
      <c r="N3071" s="187">
        <f>IF(Tabla2[[#This Row],[LECHE RETIRO DIA]]&lt;&gt;ISBLANK(Tabla2[[#This Row],[LECHE RETIRO DIA]]),SUM(Tabla2[[#This Row],[LECHE TANQUE DIA]:[LECHE RETIRO DIA]]),SUM(Tabla2[[#This Row],[LECHE TANQUE DIA]:[LECHE AUTOCONSUMO DIA]]))</f>
        <v>2505</v>
      </c>
      <c r="O3071" s="188">
        <f t="shared" si="674"/>
        <v>0.95648702594810375</v>
      </c>
      <c r="P3071" s="189">
        <f t="shared" si="666"/>
        <v>22.98165137614679</v>
      </c>
      <c r="Q3071" s="189">
        <f t="shared" si="675"/>
        <v>21.98165137614679</v>
      </c>
      <c r="R3071" s="189">
        <f t="shared" si="676"/>
        <v>4.7619047619047619</v>
      </c>
      <c r="S3071" s="189">
        <f t="shared" si="667"/>
        <v>3.9140625</v>
      </c>
      <c r="T3071" s="189">
        <f t="shared" si="668"/>
        <v>5.8715596330275233</v>
      </c>
      <c r="U3071" s="189">
        <f t="shared" si="669"/>
        <v>84.060402684563755</v>
      </c>
      <c r="V3071" s="189">
        <f t="shared" si="670"/>
        <v>3.6577181208053688</v>
      </c>
      <c r="W3071" s="189">
        <f>IFERROR(H3071/M3071,Tabla2[[#This Row],[CARGA PRODUCCION (ANIMALES/HA)]])</f>
        <v>3.5528833014484831</v>
      </c>
      <c r="X3071" s="190">
        <f t="shared" si="677"/>
        <v>2024</v>
      </c>
      <c r="Y3071" s="190">
        <f t="shared" si="678"/>
        <v>7</v>
      </c>
      <c r="Z3071" s="190" t="e">
        <f t="shared" ca="1" si="679"/>
        <v>#NAME?</v>
      </c>
      <c r="AA3071" s="191">
        <f t="shared" si="673"/>
        <v>130</v>
      </c>
      <c r="AB3071" s="188">
        <f t="shared" si="671"/>
        <v>0.83846153846153848</v>
      </c>
      <c r="AC3071" s="192">
        <f t="shared" si="672"/>
        <v>0.16153846153846152</v>
      </c>
      <c r="AD3071" s="185"/>
    </row>
    <row r="3072" spans="1:30">
      <c r="A3072" s="184">
        <v>45474</v>
      </c>
      <c r="B3072" s="7" t="s">
        <v>88</v>
      </c>
      <c r="C3072" s="185">
        <v>924</v>
      </c>
      <c r="D3072" s="185">
        <v>40</v>
      </c>
      <c r="E3072" s="185">
        <v>5</v>
      </c>
      <c r="F3072" s="185"/>
      <c r="G3072" s="185">
        <v>43</v>
      </c>
      <c r="H3072" s="185">
        <v>48</v>
      </c>
      <c r="I3072" s="185">
        <v>0</v>
      </c>
      <c r="J3072" s="185">
        <v>7</v>
      </c>
      <c r="K3072" s="185">
        <v>240</v>
      </c>
      <c r="L3072" s="185">
        <v>14</v>
      </c>
      <c r="M3072" s="186">
        <v>15</v>
      </c>
      <c r="N3072" s="187">
        <f>IF(Tabla2[[#This Row],[LECHE RETIRO DIA]]&lt;&gt;ISBLANK(Tabla2[[#This Row],[LECHE RETIRO DIA]]),SUM(Tabla2[[#This Row],[LECHE TANQUE DIA]:[LECHE RETIRO DIA]]),SUM(Tabla2[[#This Row],[LECHE TANQUE DIA]:[LECHE AUTOCONSUMO DIA]]))</f>
        <v>969</v>
      </c>
      <c r="O3072" s="188">
        <f t="shared" si="674"/>
        <v>0.95356037151702788</v>
      </c>
      <c r="P3072" s="189">
        <f t="shared" si="666"/>
        <v>22.534883720930232</v>
      </c>
      <c r="Q3072" s="189">
        <f t="shared" si="675"/>
        <v>21.488372093023255</v>
      </c>
      <c r="R3072" s="189">
        <f t="shared" si="676"/>
        <v>5.7142857142857144</v>
      </c>
      <c r="S3072" s="189">
        <f t="shared" si="667"/>
        <v>4.0374999999999996</v>
      </c>
      <c r="T3072" s="189">
        <f t="shared" si="668"/>
        <v>5.5813953488372094</v>
      </c>
      <c r="U3072" s="189">
        <f t="shared" si="669"/>
        <v>69.214285714285708</v>
      </c>
      <c r="V3072" s="189">
        <f t="shared" si="670"/>
        <v>3.0714285714285716</v>
      </c>
      <c r="W3072" s="189">
        <f>IFERROR(H3072/M3072,Tabla2[[#This Row],[CARGA PRODUCCION (ANIMALES/HA)]])</f>
        <v>3.2</v>
      </c>
      <c r="X3072" s="190">
        <f t="shared" si="677"/>
        <v>2024</v>
      </c>
      <c r="Y3072" s="190">
        <f t="shared" si="678"/>
        <v>7</v>
      </c>
      <c r="Z3072" s="190" t="e">
        <f t="shared" ca="1" si="679"/>
        <v>#NAME?</v>
      </c>
      <c r="AA3072" s="191">
        <f t="shared" si="673"/>
        <v>48</v>
      </c>
      <c r="AB3072" s="188">
        <f t="shared" si="671"/>
        <v>0.89583333333333337</v>
      </c>
      <c r="AC3072" s="192">
        <f t="shared" si="672"/>
        <v>0.10416666666666663</v>
      </c>
      <c r="AD3072" s="185"/>
    </row>
    <row r="3073" spans="1:30">
      <c r="A3073" s="184">
        <v>45475</v>
      </c>
      <c r="B3073" s="7" t="s">
        <v>81</v>
      </c>
      <c r="C3073" s="185">
        <v>2467</v>
      </c>
      <c r="D3073" s="185">
        <v>80</v>
      </c>
      <c r="E3073" s="185">
        <v>9</v>
      </c>
      <c r="F3073" s="185"/>
      <c r="G3073" s="185">
        <v>97</v>
      </c>
      <c r="H3073" s="185">
        <v>97</v>
      </c>
      <c r="I3073" s="185">
        <v>2</v>
      </c>
      <c r="J3073" s="185">
        <v>16</v>
      </c>
      <c r="K3073" s="185">
        <v>640</v>
      </c>
      <c r="L3073" s="185">
        <v>23.4</v>
      </c>
      <c r="M3073" s="186">
        <v>31.01</v>
      </c>
      <c r="N3073" s="187">
        <f>IF(Tabla2[[#This Row],[LECHE RETIRO DIA]]&lt;&gt;ISBLANK(Tabla2[[#This Row],[LECHE RETIRO DIA]]),SUM(Tabla2[[#This Row],[LECHE TANQUE DIA]:[LECHE RETIRO DIA]]),SUM(Tabla2[[#This Row],[LECHE TANQUE DIA]:[LECHE AUTOCONSUMO DIA]]))</f>
        <v>2556</v>
      </c>
      <c r="O3073" s="188">
        <f t="shared" si="674"/>
        <v>0.96517996870109546</v>
      </c>
      <c r="P3073" s="189">
        <f t="shared" si="666"/>
        <v>26.350515463917525</v>
      </c>
      <c r="Q3073" s="189">
        <f t="shared" si="675"/>
        <v>25.432989690721648</v>
      </c>
      <c r="R3073" s="189">
        <f t="shared" si="676"/>
        <v>5</v>
      </c>
      <c r="S3073" s="189">
        <f t="shared" si="667"/>
        <v>3.9937499999999999</v>
      </c>
      <c r="T3073" s="189">
        <f t="shared" si="668"/>
        <v>6.5979381443298966</v>
      </c>
      <c r="U3073" s="189">
        <f t="shared" si="669"/>
        <v>109.23076923076924</v>
      </c>
      <c r="V3073" s="189">
        <f t="shared" si="670"/>
        <v>4.1452991452991457</v>
      </c>
      <c r="W3073" s="189">
        <f>IFERROR(H3073/M3073,Tabla2[[#This Row],[CARGA PRODUCCION (ANIMALES/HA)]])</f>
        <v>3.1280232183166721</v>
      </c>
      <c r="X3073" s="190">
        <f t="shared" si="677"/>
        <v>2024</v>
      </c>
      <c r="Y3073" s="190">
        <f t="shared" si="678"/>
        <v>7</v>
      </c>
      <c r="Z3073" s="190" t="e">
        <f t="shared" ca="1" si="679"/>
        <v>#NAME?</v>
      </c>
      <c r="AA3073" s="191">
        <f t="shared" si="673"/>
        <v>97</v>
      </c>
      <c r="AB3073" s="188">
        <f t="shared" si="671"/>
        <v>1</v>
      </c>
      <c r="AC3073" s="192">
        <f t="shared" si="672"/>
        <v>0</v>
      </c>
      <c r="AD3073" s="185"/>
    </row>
    <row r="3074" spans="1:30">
      <c r="A3074" s="184">
        <v>45475</v>
      </c>
      <c r="B3074" s="7" t="s">
        <v>83</v>
      </c>
      <c r="C3074" s="185">
        <v>2410</v>
      </c>
      <c r="D3074" s="185">
        <v>100</v>
      </c>
      <c r="E3074" s="185">
        <v>9</v>
      </c>
      <c r="F3074" s="185"/>
      <c r="G3074" s="185">
        <v>109</v>
      </c>
      <c r="H3074" s="185">
        <v>130</v>
      </c>
      <c r="I3074" s="185">
        <v>0</v>
      </c>
      <c r="J3074" s="185">
        <v>21</v>
      </c>
      <c r="K3074" s="185">
        <v>640</v>
      </c>
      <c r="L3074" s="185">
        <v>29.8</v>
      </c>
      <c r="M3074" s="186">
        <v>36.590000000000003</v>
      </c>
      <c r="N3074" s="187">
        <f>IF(Tabla2[[#This Row],[LECHE RETIRO DIA]]&lt;&gt;ISBLANK(Tabla2[[#This Row],[LECHE RETIRO DIA]]),SUM(Tabla2[[#This Row],[LECHE TANQUE DIA]:[LECHE RETIRO DIA]]),SUM(Tabla2[[#This Row],[LECHE TANQUE DIA]:[LECHE AUTOCONSUMO DIA]]))</f>
        <v>2519</v>
      </c>
      <c r="O3074" s="188">
        <f t="shared" si="674"/>
        <v>0.95672886065899165</v>
      </c>
      <c r="P3074" s="189">
        <f t="shared" si="666"/>
        <v>23.110091743119266</v>
      </c>
      <c r="Q3074" s="189">
        <f t="shared" si="675"/>
        <v>22.110091743119266</v>
      </c>
      <c r="R3074" s="189">
        <f t="shared" si="676"/>
        <v>4.7619047619047619</v>
      </c>
      <c r="S3074" s="189">
        <f t="shared" si="667"/>
        <v>3.9359375000000001</v>
      </c>
      <c r="T3074" s="189">
        <f t="shared" si="668"/>
        <v>5.8715596330275233</v>
      </c>
      <c r="U3074" s="189">
        <f t="shared" si="669"/>
        <v>84.53020134228187</v>
      </c>
      <c r="V3074" s="189">
        <f t="shared" si="670"/>
        <v>3.6577181208053688</v>
      </c>
      <c r="W3074" s="189">
        <f>IFERROR(H3074/M3074,Tabla2[[#This Row],[CARGA PRODUCCION (ANIMALES/HA)]])</f>
        <v>3.5528833014484831</v>
      </c>
      <c r="X3074" s="190">
        <f t="shared" si="677"/>
        <v>2024</v>
      </c>
      <c r="Y3074" s="190">
        <f t="shared" si="678"/>
        <v>7</v>
      </c>
      <c r="Z3074" s="190" t="e">
        <f t="shared" ca="1" si="679"/>
        <v>#NAME?</v>
      </c>
      <c r="AA3074" s="191">
        <f t="shared" si="673"/>
        <v>130</v>
      </c>
      <c r="AB3074" s="188">
        <f t="shared" si="671"/>
        <v>0.83846153846153848</v>
      </c>
      <c r="AC3074" s="192">
        <f t="shared" si="672"/>
        <v>0.16153846153846152</v>
      </c>
      <c r="AD3074" s="185"/>
    </row>
    <row r="3075" spans="1:30">
      <c r="A3075" s="184">
        <v>45475</v>
      </c>
      <c r="B3075" s="7" t="s">
        <v>88</v>
      </c>
      <c r="C3075" s="185">
        <v>884</v>
      </c>
      <c r="D3075" s="185">
        <v>40</v>
      </c>
      <c r="E3075" s="185">
        <v>5</v>
      </c>
      <c r="F3075" s="185"/>
      <c r="G3075" s="185">
        <v>43</v>
      </c>
      <c r="H3075" s="185">
        <v>48</v>
      </c>
      <c r="I3075" s="185">
        <v>0</v>
      </c>
      <c r="J3075" s="185">
        <v>7</v>
      </c>
      <c r="K3075" s="185">
        <v>240</v>
      </c>
      <c r="L3075" s="185">
        <v>14</v>
      </c>
      <c r="M3075" s="8">
        <v>15</v>
      </c>
      <c r="N3075" s="187">
        <f>IF(Tabla2[[#This Row],[LECHE RETIRO DIA]]&lt;&gt;ISBLANK(Tabla2[[#This Row],[LECHE RETIRO DIA]]),SUM(Tabla2[[#This Row],[LECHE TANQUE DIA]:[LECHE RETIRO DIA]]),SUM(Tabla2[[#This Row],[LECHE TANQUE DIA]:[LECHE AUTOCONSUMO DIA]]))</f>
        <v>929</v>
      </c>
      <c r="O3075" s="188">
        <f t="shared" si="674"/>
        <v>0.9515608180839612</v>
      </c>
      <c r="P3075" s="189">
        <f t="shared" si="666"/>
        <v>21.604651162790699</v>
      </c>
      <c r="Q3075" s="189">
        <f t="shared" si="675"/>
        <v>20.558139534883722</v>
      </c>
      <c r="R3075" s="189">
        <f t="shared" si="676"/>
        <v>5.7142857142857144</v>
      </c>
      <c r="S3075" s="189">
        <f t="shared" si="667"/>
        <v>3.8708333333333331</v>
      </c>
      <c r="T3075" s="189">
        <f t="shared" si="668"/>
        <v>5.5813953488372094</v>
      </c>
      <c r="U3075" s="189">
        <f t="shared" si="669"/>
        <v>66.357142857142861</v>
      </c>
      <c r="V3075" s="189">
        <f t="shared" si="670"/>
        <v>3.0714285714285716</v>
      </c>
      <c r="W3075" s="189">
        <f>IFERROR(H3075/M3075,Tabla2[[#This Row],[CARGA PRODUCCION (ANIMALES/HA)]])</f>
        <v>3.2</v>
      </c>
      <c r="X3075" s="190">
        <f t="shared" si="677"/>
        <v>2024</v>
      </c>
      <c r="Y3075" s="190">
        <f t="shared" si="678"/>
        <v>7</v>
      </c>
      <c r="Z3075" s="190" t="e">
        <f t="shared" ca="1" si="679"/>
        <v>#NAME?</v>
      </c>
      <c r="AA3075" s="191">
        <f t="shared" si="673"/>
        <v>48</v>
      </c>
      <c r="AB3075" s="188">
        <f t="shared" si="671"/>
        <v>0.89583333333333337</v>
      </c>
      <c r="AC3075" s="192">
        <f t="shared" si="672"/>
        <v>0.10416666666666663</v>
      </c>
      <c r="AD3075" s="185"/>
    </row>
    <row r="3076" spans="1:30">
      <c r="A3076" s="184">
        <v>45476</v>
      </c>
      <c r="B3076" s="7" t="s">
        <v>81</v>
      </c>
      <c r="C3076" s="185">
        <v>2439</v>
      </c>
      <c r="D3076" s="185">
        <v>80</v>
      </c>
      <c r="E3076" s="185">
        <v>9</v>
      </c>
      <c r="F3076" s="185"/>
      <c r="G3076" s="185">
        <v>97</v>
      </c>
      <c r="H3076" s="185">
        <v>97</v>
      </c>
      <c r="I3076" s="185">
        <v>2</v>
      </c>
      <c r="J3076" s="185">
        <v>16</v>
      </c>
      <c r="K3076" s="185">
        <v>640</v>
      </c>
      <c r="L3076" s="185">
        <v>23.4</v>
      </c>
      <c r="M3076" s="186">
        <v>31.01</v>
      </c>
      <c r="N3076" s="187">
        <f>IF(Tabla2[[#This Row],[LECHE RETIRO DIA]]&lt;&gt;ISBLANK(Tabla2[[#This Row],[LECHE RETIRO DIA]]),SUM(Tabla2[[#This Row],[LECHE TANQUE DIA]:[LECHE RETIRO DIA]]),SUM(Tabla2[[#This Row],[LECHE TANQUE DIA]:[LECHE AUTOCONSUMO DIA]]))</f>
        <v>2528</v>
      </c>
      <c r="O3076" s="188">
        <f t="shared" si="674"/>
        <v>0.96479430379746833</v>
      </c>
      <c r="P3076" s="189">
        <f t="shared" si="666"/>
        <v>26.061855670103093</v>
      </c>
      <c r="Q3076" s="189">
        <f t="shared" si="675"/>
        <v>25.144329896907216</v>
      </c>
      <c r="R3076" s="189">
        <f t="shared" si="676"/>
        <v>5</v>
      </c>
      <c r="S3076" s="189">
        <f t="shared" si="667"/>
        <v>3.95</v>
      </c>
      <c r="T3076" s="189">
        <f t="shared" si="668"/>
        <v>6.5979381443298966</v>
      </c>
      <c r="U3076" s="189">
        <f t="shared" si="669"/>
        <v>108.03418803418803</v>
      </c>
      <c r="V3076" s="189">
        <f t="shared" si="670"/>
        <v>4.1452991452991457</v>
      </c>
      <c r="W3076" s="189">
        <f>IFERROR(H3076/M3076,Tabla2[[#This Row],[CARGA PRODUCCION (ANIMALES/HA)]])</f>
        <v>3.1280232183166721</v>
      </c>
      <c r="X3076" s="190">
        <f t="shared" si="677"/>
        <v>2024</v>
      </c>
      <c r="Y3076" s="190">
        <f t="shared" si="678"/>
        <v>7</v>
      </c>
      <c r="Z3076" s="190" t="e">
        <f t="shared" ca="1" si="679"/>
        <v>#NAME?</v>
      </c>
      <c r="AA3076" s="191">
        <f t="shared" si="673"/>
        <v>97</v>
      </c>
      <c r="AB3076" s="188">
        <f t="shared" si="671"/>
        <v>1</v>
      </c>
      <c r="AC3076" s="192">
        <f t="shared" si="672"/>
        <v>0</v>
      </c>
      <c r="AD3076" s="185"/>
    </row>
    <row r="3077" spans="1:30">
      <c r="A3077" s="184">
        <v>45476</v>
      </c>
      <c r="B3077" s="7" t="s">
        <v>83</v>
      </c>
      <c r="C3077" s="185">
        <v>2448</v>
      </c>
      <c r="D3077" s="185">
        <v>100</v>
      </c>
      <c r="E3077" s="185">
        <v>9</v>
      </c>
      <c r="F3077" s="185"/>
      <c r="G3077" s="185">
        <v>110</v>
      </c>
      <c r="H3077" s="185">
        <v>130</v>
      </c>
      <c r="I3077" s="185">
        <v>0</v>
      </c>
      <c r="J3077" s="185">
        <v>21</v>
      </c>
      <c r="K3077" s="185">
        <v>640</v>
      </c>
      <c r="L3077" s="185">
        <v>29.8</v>
      </c>
      <c r="M3077" s="186">
        <v>36.590000000000003</v>
      </c>
      <c r="N3077" s="187">
        <f>IF(Tabla2[[#This Row],[LECHE RETIRO DIA]]&lt;&gt;ISBLANK(Tabla2[[#This Row],[LECHE RETIRO DIA]]),SUM(Tabla2[[#This Row],[LECHE TANQUE DIA]:[LECHE RETIRO DIA]]),SUM(Tabla2[[#This Row],[LECHE TANQUE DIA]:[LECHE AUTOCONSUMO DIA]]))</f>
        <v>2557</v>
      </c>
      <c r="O3077" s="188">
        <f t="shared" si="674"/>
        <v>0.95737192021900663</v>
      </c>
      <c r="P3077" s="189">
        <f t="shared" ref="P3077:P3140" si="680">IFERROR(N3077/G3077,"")</f>
        <v>23.245454545454546</v>
      </c>
      <c r="Q3077" s="189">
        <f t="shared" si="675"/>
        <v>22.254545454545454</v>
      </c>
      <c r="R3077" s="189">
        <f t="shared" si="676"/>
        <v>4.7619047619047619</v>
      </c>
      <c r="S3077" s="189">
        <f t="shared" ref="S3077:S3140" si="681">IFERROR(N3077/K3077,"")</f>
        <v>3.9953124999999998</v>
      </c>
      <c r="T3077" s="189">
        <f t="shared" ref="T3077:T3140" si="682">IFERROR(K3077/G3077,"")</f>
        <v>5.8181818181818183</v>
      </c>
      <c r="U3077" s="189">
        <f t="shared" ref="U3077:U3140" si="683">IFERROR(N3077/L3077,"")</f>
        <v>85.805369127516784</v>
      </c>
      <c r="V3077" s="189">
        <f t="shared" ref="V3077:V3140" si="684">IFERROR(G3077/L3077,"")</f>
        <v>3.6912751677852347</v>
      </c>
      <c r="W3077" s="189">
        <f>IFERROR(H3077/M3077,Tabla2[[#This Row],[CARGA PRODUCCION (ANIMALES/HA)]])</f>
        <v>3.5528833014484831</v>
      </c>
      <c r="X3077" s="190">
        <f t="shared" si="677"/>
        <v>2024</v>
      </c>
      <c r="Y3077" s="190">
        <f t="shared" si="678"/>
        <v>7</v>
      </c>
      <c r="Z3077" s="190" t="e">
        <f t="shared" ca="1" si="679"/>
        <v>#NAME?</v>
      </c>
      <c r="AA3077" s="191">
        <f t="shared" si="673"/>
        <v>130</v>
      </c>
      <c r="AB3077" s="188">
        <f t="shared" ref="AB3077:AB3140" si="685">IFERROR(G3077/AA3077,"")</f>
        <v>0.84615384615384615</v>
      </c>
      <c r="AC3077" s="192">
        <f t="shared" si="672"/>
        <v>0.15384615384615385</v>
      </c>
      <c r="AD3077" s="185"/>
    </row>
    <row r="3078" spans="1:30">
      <c r="A3078" s="184">
        <v>45476</v>
      </c>
      <c r="B3078" s="7" t="s">
        <v>88</v>
      </c>
      <c r="C3078" s="185">
        <v>895</v>
      </c>
      <c r="D3078" s="185">
        <v>40</v>
      </c>
      <c r="E3078" s="185">
        <v>5</v>
      </c>
      <c r="F3078" s="185"/>
      <c r="G3078" s="185">
        <v>43</v>
      </c>
      <c r="H3078" s="185">
        <v>48</v>
      </c>
      <c r="I3078" s="185">
        <v>1</v>
      </c>
      <c r="J3078" s="185">
        <v>7</v>
      </c>
      <c r="K3078" s="185">
        <v>240</v>
      </c>
      <c r="L3078" s="185">
        <v>14</v>
      </c>
      <c r="M3078" s="186">
        <v>15</v>
      </c>
      <c r="N3078" s="187">
        <f>IF(Tabla2[[#This Row],[LECHE RETIRO DIA]]&lt;&gt;ISBLANK(Tabla2[[#This Row],[LECHE RETIRO DIA]]),SUM(Tabla2[[#This Row],[LECHE TANQUE DIA]:[LECHE RETIRO DIA]]),SUM(Tabla2[[#This Row],[LECHE TANQUE DIA]:[LECHE AUTOCONSUMO DIA]]))</f>
        <v>940</v>
      </c>
      <c r="O3078" s="188">
        <f t="shared" si="674"/>
        <v>0.9521276595744681</v>
      </c>
      <c r="P3078" s="189">
        <f t="shared" si="680"/>
        <v>21.86046511627907</v>
      </c>
      <c r="Q3078" s="189">
        <f t="shared" si="675"/>
        <v>20.813953488372093</v>
      </c>
      <c r="R3078" s="189">
        <f t="shared" si="676"/>
        <v>5.7142857142857144</v>
      </c>
      <c r="S3078" s="189">
        <f t="shared" si="681"/>
        <v>3.9166666666666665</v>
      </c>
      <c r="T3078" s="189">
        <f t="shared" si="682"/>
        <v>5.5813953488372094</v>
      </c>
      <c r="U3078" s="189">
        <f t="shared" si="683"/>
        <v>67.142857142857139</v>
      </c>
      <c r="V3078" s="189">
        <f t="shared" si="684"/>
        <v>3.0714285714285716</v>
      </c>
      <c r="W3078" s="189">
        <f>IFERROR(H3078/M3078,Tabla2[[#This Row],[CARGA PRODUCCION (ANIMALES/HA)]])</f>
        <v>3.2</v>
      </c>
      <c r="X3078" s="190">
        <f t="shared" si="677"/>
        <v>2024</v>
      </c>
      <c r="Y3078" s="190">
        <f t="shared" si="678"/>
        <v>7</v>
      </c>
      <c r="Z3078" s="190" t="e">
        <f t="shared" ca="1" si="679"/>
        <v>#NAME?</v>
      </c>
      <c r="AA3078" s="191">
        <f t="shared" si="673"/>
        <v>48</v>
      </c>
      <c r="AB3078" s="188">
        <f t="shared" si="685"/>
        <v>0.89583333333333337</v>
      </c>
      <c r="AC3078" s="192">
        <f t="shared" si="672"/>
        <v>0.10416666666666663</v>
      </c>
      <c r="AD3078" s="185"/>
    </row>
    <row r="3079" spans="1:30">
      <c r="A3079" s="184">
        <v>45477</v>
      </c>
      <c r="B3079" s="7" t="s">
        <v>81</v>
      </c>
      <c r="C3079" s="185">
        <v>2481</v>
      </c>
      <c r="D3079" s="185">
        <v>80</v>
      </c>
      <c r="E3079" s="185">
        <v>9</v>
      </c>
      <c r="F3079" s="185"/>
      <c r="G3079" s="185">
        <v>97</v>
      </c>
      <c r="H3079" s="185">
        <v>97</v>
      </c>
      <c r="I3079" s="185">
        <v>2</v>
      </c>
      <c r="J3079" s="185">
        <v>16</v>
      </c>
      <c r="K3079" s="185">
        <v>640</v>
      </c>
      <c r="L3079" s="185">
        <v>23.4</v>
      </c>
      <c r="M3079" s="186">
        <v>31.01</v>
      </c>
      <c r="N3079" s="187">
        <f>IF(Tabla2[[#This Row],[LECHE RETIRO DIA]]&lt;&gt;ISBLANK(Tabla2[[#This Row],[LECHE RETIRO DIA]]),SUM(Tabla2[[#This Row],[LECHE TANQUE DIA]:[LECHE RETIRO DIA]]),SUM(Tabla2[[#This Row],[LECHE TANQUE DIA]:[LECHE AUTOCONSUMO DIA]]))</f>
        <v>2570</v>
      </c>
      <c r="O3079" s="188">
        <f t="shared" si="674"/>
        <v>0.96536964980544748</v>
      </c>
      <c r="P3079" s="189">
        <f t="shared" si="680"/>
        <v>26.494845360824741</v>
      </c>
      <c r="Q3079" s="189">
        <f t="shared" si="675"/>
        <v>25.577319587628867</v>
      </c>
      <c r="R3079" s="189">
        <f t="shared" si="676"/>
        <v>5</v>
      </c>
      <c r="S3079" s="189">
        <f t="shared" si="681"/>
        <v>4.015625</v>
      </c>
      <c r="T3079" s="189">
        <f t="shared" si="682"/>
        <v>6.5979381443298966</v>
      </c>
      <c r="U3079" s="189">
        <f t="shared" si="683"/>
        <v>109.82905982905983</v>
      </c>
      <c r="V3079" s="189">
        <f t="shared" si="684"/>
        <v>4.1452991452991457</v>
      </c>
      <c r="W3079" s="189">
        <f>IFERROR(H3079/M3079,Tabla2[[#This Row],[CARGA PRODUCCION (ANIMALES/HA)]])</f>
        <v>3.1280232183166721</v>
      </c>
      <c r="X3079" s="190">
        <f t="shared" si="677"/>
        <v>2024</v>
      </c>
      <c r="Y3079" s="190">
        <f t="shared" si="678"/>
        <v>7</v>
      </c>
      <c r="Z3079" s="190" t="e">
        <f t="shared" ca="1" si="679"/>
        <v>#NAME?</v>
      </c>
      <c r="AA3079" s="191">
        <f t="shared" si="673"/>
        <v>97</v>
      </c>
      <c r="AB3079" s="188">
        <f t="shared" si="685"/>
        <v>1</v>
      </c>
      <c r="AC3079" s="192">
        <f t="shared" si="672"/>
        <v>0</v>
      </c>
      <c r="AD3079" s="185"/>
    </row>
    <row r="3080" spans="1:30">
      <c r="A3080" s="184">
        <v>45477</v>
      </c>
      <c r="B3080" s="7" t="s">
        <v>83</v>
      </c>
      <c r="C3080" s="185">
        <v>2481</v>
      </c>
      <c r="D3080" s="185">
        <v>100</v>
      </c>
      <c r="E3080" s="185">
        <v>9</v>
      </c>
      <c r="F3080" s="185"/>
      <c r="G3080" s="185">
        <v>110</v>
      </c>
      <c r="H3080" s="185">
        <v>130</v>
      </c>
      <c r="I3080" s="185">
        <v>0</v>
      </c>
      <c r="J3080" s="185">
        <v>21</v>
      </c>
      <c r="K3080" s="185">
        <v>640</v>
      </c>
      <c r="L3080" s="185">
        <v>29.8</v>
      </c>
      <c r="M3080" s="186">
        <v>36.590000000000003</v>
      </c>
      <c r="N3080" s="187">
        <f>IF(Tabla2[[#This Row],[LECHE RETIRO DIA]]&lt;&gt;ISBLANK(Tabla2[[#This Row],[LECHE RETIRO DIA]]),SUM(Tabla2[[#This Row],[LECHE TANQUE DIA]:[LECHE RETIRO DIA]]),SUM(Tabla2[[#This Row],[LECHE TANQUE DIA]:[LECHE AUTOCONSUMO DIA]]))</f>
        <v>2590</v>
      </c>
      <c r="O3080" s="188">
        <f t="shared" si="674"/>
        <v>0.95791505791505793</v>
      </c>
      <c r="P3080" s="189">
        <f t="shared" si="680"/>
        <v>23.545454545454547</v>
      </c>
      <c r="Q3080" s="189">
        <f t="shared" si="675"/>
        <v>22.554545454545455</v>
      </c>
      <c r="R3080" s="189">
        <f t="shared" si="676"/>
        <v>4.7619047619047619</v>
      </c>
      <c r="S3080" s="189">
        <f t="shared" si="681"/>
        <v>4.046875</v>
      </c>
      <c r="T3080" s="189">
        <f t="shared" si="682"/>
        <v>5.8181818181818183</v>
      </c>
      <c r="U3080" s="189">
        <f t="shared" si="683"/>
        <v>86.912751677852341</v>
      </c>
      <c r="V3080" s="189">
        <f t="shared" si="684"/>
        <v>3.6912751677852347</v>
      </c>
      <c r="W3080" s="189">
        <f>IFERROR(H3080/M3080,Tabla2[[#This Row],[CARGA PRODUCCION (ANIMALES/HA)]])</f>
        <v>3.5528833014484831</v>
      </c>
      <c r="X3080" s="190">
        <f t="shared" si="677"/>
        <v>2024</v>
      </c>
      <c r="Y3080" s="190">
        <f t="shared" si="678"/>
        <v>7</v>
      </c>
      <c r="Z3080" s="190" t="e">
        <f t="shared" ca="1" si="679"/>
        <v>#NAME?</v>
      </c>
      <c r="AA3080" s="191">
        <f t="shared" si="673"/>
        <v>130</v>
      </c>
      <c r="AB3080" s="188">
        <f t="shared" si="685"/>
        <v>0.84615384615384615</v>
      </c>
      <c r="AC3080" s="192">
        <f t="shared" si="672"/>
        <v>0.15384615384615385</v>
      </c>
      <c r="AD3080" s="185"/>
    </row>
    <row r="3081" spans="1:30">
      <c r="A3081" s="184">
        <v>45477</v>
      </c>
      <c r="B3081" s="7" t="s">
        <v>117</v>
      </c>
      <c r="C3081" s="185">
        <v>920</v>
      </c>
      <c r="D3081" s="185">
        <v>40</v>
      </c>
      <c r="E3081" s="185">
        <v>5</v>
      </c>
      <c r="F3081" s="185"/>
      <c r="G3081" s="185">
        <v>44</v>
      </c>
      <c r="H3081" s="185">
        <v>48</v>
      </c>
      <c r="I3081" s="185">
        <v>1</v>
      </c>
      <c r="J3081" s="185">
        <v>7</v>
      </c>
      <c r="K3081" s="185">
        <v>240</v>
      </c>
      <c r="L3081" s="185">
        <v>14</v>
      </c>
      <c r="M3081" s="186">
        <v>15</v>
      </c>
      <c r="N3081" s="187">
        <f>IF(Tabla2[[#This Row],[LECHE RETIRO DIA]]&lt;&gt;ISBLANK(Tabla2[[#This Row],[LECHE RETIRO DIA]]),SUM(Tabla2[[#This Row],[LECHE TANQUE DIA]:[LECHE RETIRO DIA]]),SUM(Tabla2[[#This Row],[LECHE TANQUE DIA]:[LECHE AUTOCONSUMO DIA]]))</f>
        <v>965</v>
      </c>
      <c r="O3081" s="188">
        <f t="shared" si="674"/>
        <v>0.95336787564766834</v>
      </c>
      <c r="P3081" s="189">
        <f t="shared" si="680"/>
        <v>21.931818181818183</v>
      </c>
      <c r="Q3081" s="189">
        <f t="shared" si="675"/>
        <v>20.90909090909091</v>
      </c>
      <c r="R3081" s="189">
        <f t="shared" si="676"/>
        <v>5.7142857142857144</v>
      </c>
      <c r="S3081" s="189">
        <f t="shared" si="681"/>
        <v>4.020833333333333</v>
      </c>
      <c r="T3081" s="189">
        <f t="shared" si="682"/>
        <v>5.4545454545454541</v>
      </c>
      <c r="U3081" s="189">
        <f t="shared" si="683"/>
        <v>68.928571428571431</v>
      </c>
      <c r="V3081" s="189">
        <f t="shared" si="684"/>
        <v>3.1428571428571428</v>
      </c>
      <c r="W3081" s="189">
        <f>IFERROR(H3081/M3081,Tabla2[[#This Row],[CARGA PRODUCCION (ANIMALES/HA)]])</f>
        <v>3.2</v>
      </c>
      <c r="X3081" s="190">
        <f t="shared" si="677"/>
        <v>2024</v>
      </c>
      <c r="Y3081" s="190">
        <f t="shared" si="678"/>
        <v>7</v>
      </c>
      <c r="Z3081" s="190" t="e">
        <f t="shared" ca="1" si="679"/>
        <v>#NAME?</v>
      </c>
      <c r="AA3081" s="191">
        <f t="shared" si="673"/>
        <v>48</v>
      </c>
      <c r="AB3081" s="188">
        <f t="shared" si="685"/>
        <v>0.91666666666666663</v>
      </c>
      <c r="AC3081" s="192">
        <f t="shared" si="672"/>
        <v>8.333333333333337E-2</v>
      </c>
      <c r="AD3081" s="185"/>
    </row>
    <row r="3082" spans="1:30">
      <c r="A3082" s="184">
        <v>45478</v>
      </c>
      <c r="B3082" s="7" t="s">
        <v>81</v>
      </c>
      <c r="C3082" s="185">
        <v>2420</v>
      </c>
      <c r="D3082" s="185">
        <v>80</v>
      </c>
      <c r="E3082" s="185">
        <v>9</v>
      </c>
      <c r="F3082" s="185"/>
      <c r="G3082" s="185">
        <v>98</v>
      </c>
      <c r="H3082" s="185">
        <v>99</v>
      </c>
      <c r="I3082" s="185">
        <v>2</v>
      </c>
      <c r="J3082" s="185">
        <v>17</v>
      </c>
      <c r="K3082" s="185">
        <v>640</v>
      </c>
      <c r="L3082" s="185">
        <v>23.4</v>
      </c>
      <c r="M3082" s="186">
        <v>31.01</v>
      </c>
      <c r="N3082" s="187">
        <f>IF(Tabla2[[#This Row],[LECHE RETIRO DIA]]&lt;&gt;ISBLANK(Tabla2[[#This Row],[LECHE RETIRO DIA]]),SUM(Tabla2[[#This Row],[LECHE TANQUE DIA]:[LECHE RETIRO DIA]]),SUM(Tabla2[[#This Row],[LECHE TANQUE DIA]:[LECHE AUTOCONSUMO DIA]]))</f>
        <v>2509</v>
      </c>
      <c r="O3082" s="188">
        <f t="shared" si="674"/>
        <v>0.96452770027899559</v>
      </c>
      <c r="P3082" s="189">
        <f t="shared" si="680"/>
        <v>25.602040816326532</v>
      </c>
      <c r="Q3082" s="189">
        <f t="shared" si="675"/>
        <v>24.693877551020407</v>
      </c>
      <c r="R3082" s="189">
        <f t="shared" si="676"/>
        <v>4.7058823529411766</v>
      </c>
      <c r="S3082" s="189">
        <f t="shared" si="681"/>
        <v>3.9203125000000001</v>
      </c>
      <c r="T3082" s="189">
        <f t="shared" si="682"/>
        <v>6.5306122448979593</v>
      </c>
      <c r="U3082" s="189">
        <f t="shared" si="683"/>
        <v>107.22222222222223</v>
      </c>
      <c r="V3082" s="189">
        <f t="shared" si="684"/>
        <v>4.1880341880341883</v>
      </c>
      <c r="W3082" s="189">
        <f>IFERROR(H3082/M3082,Tabla2[[#This Row],[CARGA PRODUCCION (ANIMALES/HA)]])</f>
        <v>3.1925185424056752</v>
      </c>
      <c r="X3082" s="190">
        <f t="shared" si="677"/>
        <v>2024</v>
      </c>
      <c r="Y3082" s="190">
        <f t="shared" si="678"/>
        <v>7</v>
      </c>
      <c r="Z3082" s="190" t="e">
        <f t="shared" ca="1" si="679"/>
        <v>#NAME?</v>
      </c>
      <c r="AA3082" s="191">
        <f t="shared" si="673"/>
        <v>99</v>
      </c>
      <c r="AB3082" s="188">
        <f t="shared" si="685"/>
        <v>0.98989898989898994</v>
      </c>
      <c r="AC3082" s="192">
        <f t="shared" si="672"/>
        <v>1.0101010101010055E-2</v>
      </c>
      <c r="AD3082" s="185"/>
    </row>
    <row r="3083" spans="1:30">
      <c r="A3083" s="184">
        <v>45478</v>
      </c>
      <c r="B3083" s="7" t="s">
        <v>83</v>
      </c>
      <c r="C3083" s="185">
        <v>2509</v>
      </c>
      <c r="D3083" s="185">
        <v>100</v>
      </c>
      <c r="E3083" s="185">
        <v>9</v>
      </c>
      <c r="F3083" s="185"/>
      <c r="G3083" s="185">
        <v>113</v>
      </c>
      <c r="H3083" s="185">
        <v>132</v>
      </c>
      <c r="I3083" s="185">
        <v>0</v>
      </c>
      <c r="J3083" s="185">
        <v>23</v>
      </c>
      <c r="K3083" s="185">
        <v>640</v>
      </c>
      <c r="L3083" s="185">
        <v>29.8</v>
      </c>
      <c r="M3083" s="186">
        <v>36.590000000000003</v>
      </c>
      <c r="N3083" s="187">
        <f>IF(Tabla2[[#This Row],[LECHE RETIRO DIA]]&lt;&gt;ISBLANK(Tabla2[[#This Row],[LECHE RETIRO DIA]]),SUM(Tabla2[[#This Row],[LECHE TANQUE DIA]:[LECHE RETIRO DIA]]),SUM(Tabla2[[#This Row],[LECHE TANQUE DIA]:[LECHE AUTOCONSUMO DIA]]))</f>
        <v>2618</v>
      </c>
      <c r="O3083" s="188">
        <f t="shared" si="674"/>
        <v>0.95836516424751717</v>
      </c>
      <c r="P3083" s="189">
        <f t="shared" si="680"/>
        <v>23.168141592920353</v>
      </c>
      <c r="Q3083" s="189">
        <f t="shared" si="675"/>
        <v>22.20353982300885</v>
      </c>
      <c r="R3083" s="189">
        <f t="shared" si="676"/>
        <v>4.3478260869565215</v>
      </c>
      <c r="S3083" s="189">
        <f t="shared" si="681"/>
        <v>4.0906250000000002</v>
      </c>
      <c r="T3083" s="189">
        <f t="shared" si="682"/>
        <v>5.663716814159292</v>
      </c>
      <c r="U3083" s="189">
        <f t="shared" si="683"/>
        <v>87.852348993288587</v>
      </c>
      <c r="V3083" s="189">
        <f t="shared" si="684"/>
        <v>3.7919463087248322</v>
      </c>
      <c r="W3083" s="189">
        <f>IFERROR(H3083/M3083,Tabla2[[#This Row],[CARGA PRODUCCION (ANIMALES/HA)]])</f>
        <v>3.6075430445476901</v>
      </c>
      <c r="X3083" s="190">
        <f t="shared" si="677"/>
        <v>2024</v>
      </c>
      <c r="Y3083" s="190">
        <f t="shared" si="678"/>
        <v>7</v>
      </c>
      <c r="Z3083" s="190" t="e">
        <f t="shared" ca="1" si="679"/>
        <v>#NAME?</v>
      </c>
      <c r="AA3083" s="191">
        <f t="shared" si="673"/>
        <v>132</v>
      </c>
      <c r="AB3083" s="188">
        <f t="shared" si="685"/>
        <v>0.85606060606060608</v>
      </c>
      <c r="AC3083" s="192">
        <f t="shared" si="672"/>
        <v>0.14393939393939392</v>
      </c>
      <c r="AD3083" s="185"/>
    </row>
    <row r="3084" spans="1:30">
      <c r="A3084" s="184">
        <v>45478</v>
      </c>
      <c r="B3084" s="7" t="s">
        <v>88</v>
      </c>
      <c r="C3084" s="185">
        <v>878</v>
      </c>
      <c r="D3084" s="185">
        <v>40</v>
      </c>
      <c r="E3084" s="185">
        <v>5</v>
      </c>
      <c r="F3084" s="185"/>
      <c r="G3084" s="185">
        <v>44</v>
      </c>
      <c r="H3084" s="185">
        <v>48</v>
      </c>
      <c r="I3084" s="185">
        <v>1</v>
      </c>
      <c r="J3084" s="185">
        <v>7</v>
      </c>
      <c r="K3084" s="185">
        <v>240</v>
      </c>
      <c r="L3084" s="185">
        <v>14</v>
      </c>
      <c r="M3084" s="186">
        <v>15</v>
      </c>
      <c r="N3084" s="187">
        <f>IF(Tabla2[[#This Row],[LECHE RETIRO DIA]]&lt;&gt;ISBLANK(Tabla2[[#This Row],[LECHE RETIRO DIA]]),SUM(Tabla2[[#This Row],[LECHE TANQUE DIA]:[LECHE RETIRO DIA]]),SUM(Tabla2[[#This Row],[LECHE TANQUE DIA]:[LECHE AUTOCONSUMO DIA]]))</f>
        <v>923</v>
      </c>
      <c r="O3084" s="188">
        <f t="shared" si="674"/>
        <v>0.95124593716143013</v>
      </c>
      <c r="P3084" s="189">
        <f t="shared" si="680"/>
        <v>20.977272727272727</v>
      </c>
      <c r="Q3084" s="189">
        <f t="shared" si="675"/>
        <v>19.954545454545453</v>
      </c>
      <c r="R3084" s="189">
        <f t="shared" si="676"/>
        <v>5.7142857142857144</v>
      </c>
      <c r="S3084" s="189">
        <f t="shared" si="681"/>
        <v>3.8458333333333332</v>
      </c>
      <c r="T3084" s="189">
        <f t="shared" si="682"/>
        <v>5.4545454545454541</v>
      </c>
      <c r="U3084" s="189">
        <f t="shared" si="683"/>
        <v>65.928571428571431</v>
      </c>
      <c r="V3084" s="189">
        <f t="shared" si="684"/>
        <v>3.1428571428571428</v>
      </c>
      <c r="W3084" s="189">
        <f>IFERROR(H3084/M3084,Tabla2[[#This Row],[CARGA PRODUCCION (ANIMALES/HA)]])</f>
        <v>3.2</v>
      </c>
      <c r="X3084" s="190">
        <f t="shared" si="677"/>
        <v>2024</v>
      </c>
      <c r="Y3084" s="190">
        <f t="shared" si="678"/>
        <v>7</v>
      </c>
      <c r="Z3084" s="190" t="e">
        <f t="shared" ca="1" si="679"/>
        <v>#NAME?</v>
      </c>
      <c r="AA3084" s="191">
        <f t="shared" si="673"/>
        <v>48</v>
      </c>
      <c r="AB3084" s="188">
        <f t="shared" si="685"/>
        <v>0.91666666666666663</v>
      </c>
      <c r="AC3084" s="192">
        <f t="shared" si="672"/>
        <v>8.333333333333337E-2</v>
      </c>
      <c r="AD3084" s="185"/>
    </row>
    <row r="3085" spans="1:30">
      <c r="A3085" s="184">
        <v>45479</v>
      </c>
      <c r="B3085" s="7" t="s">
        <v>81</v>
      </c>
      <c r="C3085" s="185">
        <v>2519</v>
      </c>
      <c r="D3085" s="185">
        <v>80</v>
      </c>
      <c r="E3085" s="185">
        <v>9</v>
      </c>
      <c r="F3085" s="185"/>
      <c r="G3085" s="185">
        <v>100</v>
      </c>
      <c r="H3085" s="185">
        <v>101</v>
      </c>
      <c r="I3085" s="185">
        <v>1</v>
      </c>
      <c r="J3085" s="185">
        <v>18</v>
      </c>
      <c r="K3085" s="185">
        <v>640</v>
      </c>
      <c r="L3085" s="185">
        <v>23.4</v>
      </c>
      <c r="M3085" s="186">
        <v>31.01</v>
      </c>
      <c r="N3085" s="187">
        <f>IF(Tabla2[[#This Row],[LECHE RETIRO DIA]]&lt;&gt;ISBLANK(Tabla2[[#This Row],[LECHE RETIRO DIA]]),SUM(Tabla2[[#This Row],[LECHE TANQUE DIA]:[LECHE RETIRO DIA]]),SUM(Tabla2[[#This Row],[LECHE TANQUE DIA]:[LECHE AUTOCONSUMO DIA]]))</f>
        <v>2608</v>
      </c>
      <c r="O3085" s="188">
        <f t="shared" si="674"/>
        <v>0.96587423312883436</v>
      </c>
      <c r="P3085" s="189">
        <f t="shared" si="680"/>
        <v>26.08</v>
      </c>
      <c r="Q3085" s="189">
        <f t="shared" si="675"/>
        <v>25.19</v>
      </c>
      <c r="R3085" s="189">
        <f t="shared" si="676"/>
        <v>4.4444444444444446</v>
      </c>
      <c r="S3085" s="189">
        <f t="shared" si="681"/>
        <v>4.0750000000000002</v>
      </c>
      <c r="T3085" s="189">
        <f t="shared" si="682"/>
        <v>6.4</v>
      </c>
      <c r="U3085" s="189">
        <f t="shared" si="683"/>
        <v>111.45299145299145</v>
      </c>
      <c r="V3085" s="189">
        <f t="shared" si="684"/>
        <v>4.2735042735042734</v>
      </c>
      <c r="W3085" s="189">
        <f>IFERROR(H3085/M3085,Tabla2[[#This Row],[CARGA PRODUCCION (ANIMALES/HA)]])</f>
        <v>3.2570138664946788</v>
      </c>
      <c r="X3085" s="190">
        <f t="shared" si="677"/>
        <v>2024</v>
      </c>
      <c r="Y3085" s="190">
        <f t="shared" si="678"/>
        <v>7</v>
      </c>
      <c r="Z3085" s="190" t="e">
        <f t="shared" ca="1" si="679"/>
        <v>#NAME?</v>
      </c>
      <c r="AA3085" s="191">
        <f t="shared" si="673"/>
        <v>101</v>
      </c>
      <c r="AB3085" s="188">
        <f t="shared" si="685"/>
        <v>0.99009900990099009</v>
      </c>
      <c r="AC3085" s="192">
        <f t="shared" si="672"/>
        <v>9.9009900990099098E-3</v>
      </c>
      <c r="AD3085" s="185"/>
    </row>
    <row r="3086" spans="1:30">
      <c r="A3086" s="184">
        <v>45479</v>
      </c>
      <c r="B3086" s="7" t="s">
        <v>83</v>
      </c>
      <c r="C3086" s="185">
        <v>2553</v>
      </c>
      <c r="D3086" s="185">
        <v>100</v>
      </c>
      <c r="E3086" s="185">
        <v>9</v>
      </c>
      <c r="F3086" s="185"/>
      <c r="G3086" s="185">
        <v>114</v>
      </c>
      <c r="H3086" s="185">
        <v>132</v>
      </c>
      <c r="I3086" s="185">
        <v>0</v>
      </c>
      <c r="J3086" s="185">
        <v>23</v>
      </c>
      <c r="K3086" s="185">
        <v>640</v>
      </c>
      <c r="L3086" s="185">
        <v>29.8</v>
      </c>
      <c r="M3086" s="186">
        <v>36.590000000000003</v>
      </c>
      <c r="N3086" s="187">
        <f>IF(Tabla2[[#This Row],[LECHE RETIRO DIA]]&lt;&gt;ISBLANK(Tabla2[[#This Row],[LECHE RETIRO DIA]]),SUM(Tabla2[[#This Row],[LECHE TANQUE DIA]:[LECHE RETIRO DIA]]),SUM(Tabla2[[#This Row],[LECHE TANQUE DIA]:[LECHE AUTOCONSUMO DIA]]))</f>
        <v>2662</v>
      </c>
      <c r="O3086" s="188">
        <f t="shared" si="674"/>
        <v>0.95905334335086401</v>
      </c>
      <c r="P3086" s="189">
        <f t="shared" si="680"/>
        <v>23.350877192982455</v>
      </c>
      <c r="Q3086" s="189">
        <f t="shared" si="675"/>
        <v>22.394736842105264</v>
      </c>
      <c r="R3086" s="189">
        <f t="shared" si="676"/>
        <v>4.3478260869565215</v>
      </c>
      <c r="S3086" s="189">
        <f t="shared" si="681"/>
        <v>4.1593749999999998</v>
      </c>
      <c r="T3086" s="189">
        <f t="shared" si="682"/>
        <v>5.6140350877192979</v>
      </c>
      <c r="U3086" s="189">
        <f t="shared" si="683"/>
        <v>89.328859060402678</v>
      </c>
      <c r="V3086" s="189">
        <f t="shared" si="684"/>
        <v>3.825503355704698</v>
      </c>
      <c r="W3086" s="189">
        <f>IFERROR(H3086/M3086,Tabla2[[#This Row],[CARGA PRODUCCION (ANIMALES/HA)]])</f>
        <v>3.6075430445476901</v>
      </c>
      <c r="X3086" s="190">
        <f t="shared" si="677"/>
        <v>2024</v>
      </c>
      <c r="Y3086" s="190">
        <f t="shared" si="678"/>
        <v>7</v>
      </c>
      <c r="Z3086" s="190" t="e">
        <f t="shared" ca="1" si="679"/>
        <v>#NAME?</v>
      </c>
      <c r="AA3086" s="191">
        <f t="shared" si="673"/>
        <v>132</v>
      </c>
      <c r="AB3086" s="188">
        <f t="shared" si="685"/>
        <v>0.86363636363636365</v>
      </c>
      <c r="AC3086" s="192">
        <f t="shared" si="672"/>
        <v>0.13636363636363635</v>
      </c>
      <c r="AD3086" s="185"/>
    </row>
    <row r="3087" spans="1:30">
      <c r="A3087" s="184">
        <v>45479</v>
      </c>
      <c r="B3087" s="7" t="s">
        <v>88</v>
      </c>
      <c r="C3087" s="185">
        <v>911</v>
      </c>
      <c r="D3087" s="185">
        <v>40</v>
      </c>
      <c r="E3087" s="185">
        <v>5</v>
      </c>
      <c r="F3087" s="185"/>
      <c r="G3087" s="185">
        <v>44</v>
      </c>
      <c r="H3087" s="185">
        <v>48</v>
      </c>
      <c r="I3087" s="185">
        <v>1</v>
      </c>
      <c r="J3087" s="185">
        <v>7</v>
      </c>
      <c r="K3087" s="185">
        <v>240</v>
      </c>
      <c r="L3087" s="185">
        <v>14</v>
      </c>
      <c r="M3087" s="186">
        <v>15</v>
      </c>
      <c r="N3087" s="187">
        <f>IF(Tabla2[[#This Row],[LECHE RETIRO DIA]]&lt;&gt;ISBLANK(Tabla2[[#This Row],[LECHE RETIRO DIA]]),SUM(Tabla2[[#This Row],[LECHE TANQUE DIA]:[LECHE RETIRO DIA]]),SUM(Tabla2[[#This Row],[LECHE TANQUE DIA]:[LECHE AUTOCONSUMO DIA]]))</f>
        <v>956</v>
      </c>
      <c r="O3087" s="188">
        <f t="shared" si="674"/>
        <v>0.95292887029288698</v>
      </c>
      <c r="P3087" s="189">
        <f t="shared" si="680"/>
        <v>21.727272727272727</v>
      </c>
      <c r="Q3087" s="189">
        <f t="shared" si="675"/>
        <v>20.704545454545453</v>
      </c>
      <c r="R3087" s="189">
        <f t="shared" si="676"/>
        <v>5.7142857142857144</v>
      </c>
      <c r="S3087" s="189">
        <f t="shared" si="681"/>
        <v>3.9833333333333334</v>
      </c>
      <c r="T3087" s="189">
        <f t="shared" si="682"/>
        <v>5.4545454545454541</v>
      </c>
      <c r="U3087" s="189">
        <f t="shared" si="683"/>
        <v>68.285714285714292</v>
      </c>
      <c r="V3087" s="189">
        <f t="shared" si="684"/>
        <v>3.1428571428571428</v>
      </c>
      <c r="W3087" s="189">
        <f>IFERROR(H3087/M3087,Tabla2[[#This Row],[CARGA PRODUCCION (ANIMALES/HA)]])</f>
        <v>3.2</v>
      </c>
      <c r="X3087" s="190">
        <f t="shared" si="677"/>
        <v>2024</v>
      </c>
      <c r="Y3087" s="190">
        <f t="shared" si="678"/>
        <v>7</v>
      </c>
      <c r="Z3087" s="190" t="e">
        <f t="shared" ca="1" si="679"/>
        <v>#NAME?</v>
      </c>
      <c r="AA3087" s="191">
        <f t="shared" si="673"/>
        <v>48</v>
      </c>
      <c r="AB3087" s="188">
        <f t="shared" si="685"/>
        <v>0.91666666666666663</v>
      </c>
      <c r="AC3087" s="192">
        <f t="shared" si="672"/>
        <v>8.333333333333337E-2</v>
      </c>
      <c r="AD3087" s="185"/>
    </row>
    <row r="3088" spans="1:30">
      <c r="A3088" s="184">
        <v>45480</v>
      </c>
      <c r="B3088" s="7" t="s">
        <v>81</v>
      </c>
      <c r="C3088" s="185">
        <v>2556</v>
      </c>
      <c r="D3088" s="185">
        <v>80</v>
      </c>
      <c r="E3088" s="185">
        <v>9</v>
      </c>
      <c r="F3088" s="185"/>
      <c r="G3088" s="185">
        <v>100</v>
      </c>
      <c r="H3088" s="185">
        <v>101</v>
      </c>
      <c r="I3088" s="185">
        <v>1</v>
      </c>
      <c r="J3088" s="185">
        <v>18</v>
      </c>
      <c r="K3088" s="185">
        <v>640</v>
      </c>
      <c r="L3088" s="185">
        <v>23.4</v>
      </c>
      <c r="M3088" s="186">
        <v>31.01</v>
      </c>
      <c r="N3088" s="187">
        <f>IF(Tabla2[[#This Row],[LECHE RETIRO DIA]]&lt;&gt;ISBLANK(Tabla2[[#This Row],[LECHE RETIRO DIA]]),SUM(Tabla2[[#This Row],[LECHE TANQUE DIA]:[LECHE RETIRO DIA]]),SUM(Tabla2[[#This Row],[LECHE TANQUE DIA]:[LECHE AUTOCONSUMO DIA]]))</f>
        <v>2645</v>
      </c>
      <c r="O3088" s="188">
        <f t="shared" si="674"/>
        <v>0.96635160680529297</v>
      </c>
      <c r="P3088" s="189">
        <f t="shared" si="680"/>
        <v>26.45</v>
      </c>
      <c r="Q3088" s="189">
        <f t="shared" si="675"/>
        <v>25.56</v>
      </c>
      <c r="R3088" s="189">
        <f t="shared" si="676"/>
        <v>4.4444444444444446</v>
      </c>
      <c r="S3088" s="189">
        <f t="shared" si="681"/>
        <v>4.1328125</v>
      </c>
      <c r="T3088" s="189">
        <f t="shared" si="682"/>
        <v>6.4</v>
      </c>
      <c r="U3088" s="189">
        <f t="shared" si="683"/>
        <v>113.03418803418803</v>
      </c>
      <c r="V3088" s="189">
        <f t="shared" si="684"/>
        <v>4.2735042735042734</v>
      </c>
      <c r="W3088" s="189">
        <f>IFERROR(H3088/M3088,Tabla2[[#This Row],[CARGA PRODUCCION (ANIMALES/HA)]])</f>
        <v>3.2570138664946788</v>
      </c>
      <c r="X3088" s="190">
        <f t="shared" si="677"/>
        <v>2024</v>
      </c>
      <c r="Y3088" s="190">
        <f t="shared" si="678"/>
        <v>7</v>
      </c>
      <c r="Z3088" s="190" t="e">
        <f t="shared" ca="1" si="679"/>
        <v>#NAME?</v>
      </c>
      <c r="AA3088" s="191">
        <f t="shared" si="673"/>
        <v>101</v>
      </c>
      <c r="AB3088" s="188">
        <f t="shared" si="685"/>
        <v>0.99009900990099009</v>
      </c>
      <c r="AC3088" s="192">
        <f t="shared" si="672"/>
        <v>9.9009900990099098E-3</v>
      </c>
      <c r="AD3088" s="185"/>
    </row>
    <row r="3089" spans="1:30">
      <c r="A3089" s="184">
        <v>45480</v>
      </c>
      <c r="B3089" s="7" t="s">
        <v>83</v>
      </c>
      <c r="C3089" s="185">
        <v>2420</v>
      </c>
      <c r="D3089" s="185">
        <v>100</v>
      </c>
      <c r="E3089" s="185">
        <v>9</v>
      </c>
      <c r="F3089" s="185"/>
      <c r="G3089" s="185">
        <v>115</v>
      </c>
      <c r="H3089" s="185">
        <v>132</v>
      </c>
      <c r="I3089" s="185">
        <v>0</v>
      </c>
      <c r="J3089" s="185">
        <v>23</v>
      </c>
      <c r="K3089" s="185">
        <v>640</v>
      </c>
      <c r="L3089" s="185">
        <v>29.8</v>
      </c>
      <c r="M3089" s="186">
        <v>36.590000000000003</v>
      </c>
      <c r="N3089" s="187">
        <f>IF(Tabla2[[#This Row],[LECHE RETIRO DIA]]&lt;&gt;ISBLANK(Tabla2[[#This Row],[LECHE RETIRO DIA]]),SUM(Tabla2[[#This Row],[LECHE TANQUE DIA]:[LECHE RETIRO DIA]]),SUM(Tabla2[[#This Row],[LECHE TANQUE DIA]:[LECHE AUTOCONSUMO DIA]]))</f>
        <v>2529</v>
      </c>
      <c r="O3089" s="188">
        <f t="shared" si="674"/>
        <v>0.95689996045867931</v>
      </c>
      <c r="P3089" s="189">
        <f t="shared" si="680"/>
        <v>21.991304347826087</v>
      </c>
      <c r="Q3089" s="189">
        <f t="shared" si="675"/>
        <v>21.043478260869566</v>
      </c>
      <c r="R3089" s="189">
        <f t="shared" si="676"/>
        <v>4.3478260869565215</v>
      </c>
      <c r="S3089" s="189">
        <f t="shared" si="681"/>
        <v>3.9515625000000001</v>
      </c>
      <c r="T3089" s="189">
        <f t="shared" si="682"/>
        <v>5.5652173913043477</v>
      </c>
      <c r="U3089" s="189">
        <f t="shared" si="683"/>
        <v>84.865771812080538</v>
      </c>
      <c r="V3089" s="189">
        <f t="shared" si="684"/>
        <v>3.8590604026845639</v>
      </c>
      <c r="W3089" s="189">
        <f>IFERROR(H3089/M3089,Tabla2[[#This Row],[CARGA PRODUCCION (ANIMALES/HA)]])</f>
        <v>3.6075430445476901</v>
      </c>
      <c r="X3089" s="190">
        <f t="shared" si="677"/>
        <v>2024</v>
      </c>
      <c r="Y3089" s="190">
        <f t="shared" si="678"/>
        <v>7</v>
      </c>
      <c r="Z3089" s="190" t="e">
        <f t="shared" ca="1" si="679"/>
        <v>#NAME?</v>
      </c>
      <c r="AA3089" s="191">
        <f t="shared" si="673"/>
        <v>132</v>
      </c>
      <c r="AB3089" s="188">
        <f t="shared" si="685"/>
        <v>0.87121212121212122</v>
      </c>
      <c r="AC3089" s="192">
        <f t="shared" si="672"/>
        <v>0.12878787878787878</v>
      </c>
      <c r="AD3089" s="185"/>
    </row>
    <row r="3090" spans="1:30">
      <c r="A3090" s="184">
        <v>45480</v>
      </c>
      <c r="B3090" s="7" t="s">
        <v>117</v>
      </c>
      <c r="C3090" s="185">
        <v>922</v>
      </c>
      <c r="D3090" s="185">
        <v>40</v>
      </c>
      <c r="E3090" s="185">
        <v>5</v>
      </c>
      <c r="F3090" s="185"/>
      <c r="G3090" s="185">
        <v>44</v>
      </c>
      <c r="H3090" s="185">
        <v>48</v>
      </c>
      <c r="I3090" s="185">
        <v>1</v>
      </c>
      <c r="J3090" s="185">
        <v>7</v>
      </c>
      <c r="K3090" s="185">
        <v>240</v>
      </c>
      <c r="L3090" s="185">
        <v>14</v>
      </c>
      <c r="M3090" s="186">
        <v>15</v>
      </c>
      <c r="N3090" s="187">
        <f>IF(Tabla2[[#This Row],[LECHE RETIRO DIA]]&lt;&gt;ISBLANK(Tabla2[[#This Row],[LECHE RETIRO DIA]]),SUM(Tabla2[[#This Row],[LECHE TANQUE DIA]:[LECHE RETIRO DIA]]),SUM(Tabla2[[#This Row],[LECHE TANQUE DIA]:[LECHE AUTOCONSUMO DIA]]))</f>
        <v>967</v>
      </c>
      <c r="O3090" s="188">
        <f t="shared" si="674"/>
        <v>0.95346432264736303</v>
      </c>
      <c r="P3090" s="189">
        <f t="shared" si="680"/>
        <v>21.977272727272727</v>
      </c>
      <c r="Q3090" s="189">
        <f t="shared" si="675"/>
        <v>20.954545454545453</v>
      </c>
      <c r="R3090" s="189">
        <f t="shared" si="676"/>
        <v>5.7142857142857144</v>
      </c>
      <c r="S3090" s="189">
        <f t="shared" si="681"/>
        <v>4.0291666666666668</v>
      </c>
      <c r="T3090" s="189">
        <f t="shared" si="682"/>
        <v>5.4545454545454541</v>
      </c>
      <c r="U3090" s="189">
        <f t="shared" si="683"/>
        <v>69.071428571428569</v>
      </c>
      <c r="V3090" s="189">
        <f t="shared" si="684"/>
        <v>3.1428571428571428</v>
      </c>
      <c r="W3090" s="189">
        <f>IFERROR(H3090/M3090,Tabla2[[#This Row],[CARGA PRODUCCION (ANIMALES/HA)]])</f>
        <v>3.2</v>
      </c>
      <c r="X3090" s="190">
        <f t="shared" si="677"/>
        <v>2024</v>
      </c>
      <c r="Y3090" s="190">
        <f t="shared" si="678"/>
        <v>7</v>
      </c>
      <c r="Z3090" s="190" t="e">
        <f t="shared" ca="1" si="679"/>
        <v>#NAME?</v>
      </c>
      <c r="AA3090" s="191">
        <f t="shared" si="673"/>
        <v>48</v>
      </c>
      <c r="AB3090" s="188">
        <f t="shared" si="685"/>
        <v>0.91666666666666663</v>
      </c>
      <c r="AC3090" s="192">
        <f t="shared" si="672"/>
        <v>8.333333333333337E-2</v>
      </c>
      <c r="AD3090" s="185"/>
    </row>
    <row r="3091" spans="1:30">
      <c r="A3091" s="184">
        <v>45481</v>
      </c>
      <c r="B3091" s="7" t="s">
        <v>81</v>
      </c>
      <c r="C3091" s="185">
        <v>2505</v>
      </c>
      <c r="D3091" s="185">
        <v>80</v>
      </c>
      <c r="E3091" s="185">
        <v>9</v>
      </c>
      <c r="F3091" s="185"/>
      <c r="G3091" s="185">
        <v>100</v>
      </c>
      <c r="H3091" s="185">
        <v>101</v>
      </c>
      <c r="I3091" s="185">
        <v>1</v>
      </c>
      <c r="J3091" s="185">
        <v>18</v>
      </c>
      <c r="K3091" s="185">
        <v>640</v>
      </c>
      <c r="L3091" s="185">
        <v>23.4</v>
      </c>
      <c r="M3091" s="186">
        <v>31.01</v>
      </c>
      <c r="N3091" s="187">
        <f>IF(Tabla2[[#This Row],[LECHE RETIRO DIA]]&lt;&gt;ISBLANK(Tabla2[[#This Row],[LECHE RETIRO DIA]]),SUM(Tabla2[[#This Row],[LECHE TANQUE DIA]:[LECHE RETIRO DIA]]),SUM(Tabla2[[#This Row],[LECHE TANQUE DIA]:[LECHE AUTOCONSUMO DIA]]))</f>
        <v>2594</v>
      </c>
      <c r="O3091" s="188">
        <f t="shared" si="674"/>
        <v>0.96569005397070162</v>
      </c>
      <c r="P3091" s="189">
        <f t="shared" si="680"/>
        <v>25.94</v>
      </c>
      <c r="Q3091" s="189">
        <f t="shared" si="675"/>
        <v>25.05</v>
      </c>
      <c r="R3091" s="189">
        <f t="shared" si="676"/>
        <v>4.4444444444444446</v>
      </c>
      <c r="S3091" s="189">
        <f t="shared" si="681"/>
        <v>4.0531249999999996</v>
      </c>
      <c r="T3091" s="189">
        <f t="shared" si="682"/>
        <v>6.4</v>
      </c>
      <c r="U3091" s="189">
        <f t="shared" si="683"/>
        <v>110.85470085470087</v>
      </c>
      <c r="V3091" s="189">
        <f t="shared" si="684"/>
        <v>4.2735042735042734</v>
      </c>
      <c r="W3091" s="189">
        <f>IFERROR(H3091/M3091,Tabla2[[#This Row],[CARGA PRODUCCION (ANIMALES/HA)]])</f>
        <v>3.2570138664946788</v>
      </c>
      <c r="X3091" s="190">
        <f t="shared" si="677"/>
        <v>2024</v>
      </c>
      <c r="Y3091" s="190">
        <f t="shared" si="678"/>
        <v>7</v>
      </c>
      <c r="Z3091" s="190" t="e">
        <f t="shared" ca="1" si="679"/>
        <v>#NAME?</v>
      </c>
      <c r="AA3091" s="191">
        <f t="shared" si="673"/>
        <v>101</v>
      </c>
      <c r="AB3091" s="188">
        <f t="shared" si="685"/>
        <v>0.99009900990099009</v>
      </c>
      <c r="AC3091" s="192">
        <f t="shared" si="672"/>
        <v>9.9009900990099098E-3</v>
      </c>
      <c r="AD3091" s="185"/>
    </row>
    <row r="3092" spans="1:30">
      <c r="A3092" s="184">
        <v>45481</v>
      </c>
      <c r="B3092" s="7" t="s">
        <v>83</v>
      </c>
      <c r="C3092" s="185">
        <v>2453</v>
      </c>
      <c r="D3092" s="185">
        <v>100</v>
      </c>
      <c r="E3092" s="185">
        <v>9</v>
      </c>
      <c r="F3092" s="185"/>
      <c r="G3092" s="185">
        <v>115</v>
      </c>
      <c r="H3092" s="185">
        <v>132</v>
      </c>
      <c r="I3092" s="185">
        <v>0</v>
      </c>
      <c r="J3092" s="185">
        <v>23</v>
      </c>
      <c r="K3092" s="185">
        <v>640</v>
      </c>
      <c r="L3092" s="185">
        <v>29.8</v>
      </c>
      <c r="M3092" s="186">
        <v>36.590000000000003</v>
      </c>
      <c r="N3092" s="187">
        <f>IF(Tabla2[[#This Row],[LECHE RETIRO DIA]]&lt;&gt;ISBLANK(Tabla2[[#This Row],[LECHE RETIRO DIA]]),SUM(Tabla2[[#This Row],[LECHE TANQUE DIA]:[LECHE RETIRO DIA]]),SUM(Tabla2[[#This Row],[LECHE TANQUE DIA]:[LECHE AUTOCONSUMO DIA]]))</f>
        <v>2562</v>
      </c>
      <c r="O3092" s="188">
        <f t="shared" si="674"/>
        <v>0.95745511319281806</v>
      </c>
      <c r="P3092" s="189">
        <f t="shared" si="680"/>
        <v>22.278260869565216</v>
      </c>
      <c r="Q3092" s="189">
        <f t="shared" si="675"/>
        <v>21.330434782608695</v>
      </c>
      <c r="R3092" s="189">
        <f t="shared" si="676"/>
        <v>4.3478260869565215</v>
      </c>
      <c r="S3092" s="189">
        <f t="shared" si="681"/>
        <v>4.0031249999999998</v>
      </c>
      <c r="T3092" s="189">
        <f t="shared" si="682"/>
        <v>5.5652173913043477</v>
      </c>
      <c r="U3092" s="189">
        <f t="shared" si="683"/>
        <v>85.973154362416111</v>
      </c>
      <c r="V3092" s="189">
        <f t="shared" si="684"/>
        <v>3.8590604026845639</v>
      </c>
      <c r="W3092" s="189">
        <f>IFERROR(H3092/M3092,Tabla2[[#This Row],[CARGA PRODUCCION (ANIMALES/HA)]])</f>
        <v>3.6075430445476901</v>
      </c>
      <c r="X3092" s="190">
        <f t="shared" si="677"/>
        <v>2024</v>
      </c>
      <c r="Y3092" s="190">
        <f t="shared" si="678"/>
        <v>7</v>
      </c>
      <c r="Z3092" s="190" t="e">
        <f t="shared" ca="1" si="679"/>
        <v>#NAME?</v>
      </c>
      <c r="AA3092" s="191">
        <f t="shared" si="673"/>
        <v>132</v>
      </c>
      <c r="AB3092" s="188">
        <f t="shared" si="685"/>
        <v>0.87121212121212122</v>
      </c>
      <c r="AC3092" s="192">
        <f t="shared" si="672"/>
        <v>0.12878787878787878</v>
      </c>
      <c r="AD3092" s="185"/>
    </row>
    <row r="3093" spans="1:30">
      <c r="A3093" s="184">
        <v>45481</v>
      </c>
      <c r="B3093" s="7" t="s">
        <v>88</v>
      </c>
      <c r="C3093" s="185">
        <v>895</v>
      </c>
      <c r="D3093" s="185">
        <v>40</v>
      </c>
      <c r="E3093" s="185">
        <v>5</v>
      </c>
      <c r="F3093" s="185"/>
      <c r="G3093" s="185">
        <v>44</v>
      </c>
      <c r="H3093" s="185">
        <v>48</v>
      </c>
      <c r="I3093" s="185">
        <v>1</v>
      </c>
      <c r="J3093" s="185">
        <v>7</v>
      </c>
      <c r="K3093" s="185">
        <v>240</v>
      </c>
      <c r="L3093" s="185">
        <v>14</v>
      </c>
      <c r="M3093" s="186">
        <v>15</v>
      </c>
      <c r="N3093" s="187">
        <f>IF(Tabla2[[#This Row],[LECHE RETIRO DIA]]&lt;&gt;ISBLANK(Tabla2[[#This Row],[LECHE RETIRO DIA]]),SUM(Tabla2[[#This Row],[LECHE TANQUE DIA]:[LECHE RETIRO DIA]]),SUM(Tabla2[[#This Row],[LECHE TANQUE DIA]:[LECHE AUTOCONSUMO DIA]]))</f>
        <v>940</v>
      </c>
      <c r="O3093" s="188">
        <f t="shared" si="674"/>
        <v>0.9521276595744681</v>
      </c>
      <c r="P3093" s="189">
        <f t="shared" si="680"/>
        <v>21.363636363636363</v>
      </c>
      <c r="Q3093" s="189">
        <f t="shared" si="675"/>
        <v>20.34090909090909</v>
      </c>
      <c r="R3093" s="189">
        <f t="shared" si="676"/>
        <v>5.7142857142857144</v>
      </c>
      <c r="S3093" s="189">
        <f t="shared" si="681"/>
        <v>3.9166666666666665</v>
      </c>
      <c r="T3093" s="189">
        <f t="shared" si="682"/>
        <v>5.4545454545454541</v>
      </c>
      <c r="U3093" s="189">
        <f t="shared" si="683"/>
        <v>67.142857142857139</v>
      </c>
      <c r="V3093" s="189">
        <f t="shared" si="684"/>
        <v>3.1428571428571428</v>
      </c>
      <c r="W3093" s="189">
        <f>IFERROR(H3093/M3093,Tabla2[[#This Row],[CARGA PRODUCCION (ANIMALES/HA)]])</f>
        <v>3.2</v>
      </c>
      <c r="X3093" s="190">
        <f t="shared" si="677"/>
        <v>2024</v>
      </c>
      <c r="Y3093" s="190">
        <f t="shared" si="678"/>
        <v>7</v>
      </c>
      <c r="Z3093" s="190" t="e">
        <f t="shared" ca="1" si="679"/>
        <v>#NAME?</v>
      </c>
      <c r="AA3093" s="191">
        <f t="shared" si="673"/>
        <v>48</v>
      </c>
      <c r="AB3093" s="188">
        <f t="shared" si="685"/>
        <v>0.91666666666666663</v>
      </c>
      <c r="AC3093" s="192">
        <f t="shared" si="672"/>
        <v>8.333333333333337E-2</v>
      </c>
      <c r="AD3093" s="185"/>
    </row>
    <row r="3094" spans="1:30">
      <c r="A3094" s="184">
        <v>45482</v>
      </c>
      <c r="B3094" s="7" t="s">
        <v>81</v>
      </c>
      <c r="C3094" s="185">
        <v>2519</v>
      </c>
      <c r="D3094" s="185">
        <v>80</v>
      </c>
      <c r="E3094" s="185">
        <v>9</v>
      </c>
      <c r="F3094" s="185"/>
      <c r="G3094" s="185">
        <v>100</v>
      </c>
      <c r="H3094" s="185">
        <v>102</v>
      </c>
      <c r="I3094" s="185">
        <v>1</v>
      </c>
      <c r="J3094" s="185">
        <v>18</v>
      </c>
      <c r="K3094" s="185">
        <v>640</v>
      </c>
      <c r="L3094" s="185">
        <v>23.4</v>
      </c>
      <c r="M3094" s="186">
        <v>31.01</v>
      </c>
      <c r="N3094" s="187">
        <f>IF(Tabla2[[#This Row],[LECHE RETIRO DIA]]&lt;&gt;ISBLANK(Tabla2[[#This Row],[LECHE RETIRO DIA]]),SUM(Tabla2[[#This Row],[LECHE TANQUE DIA]:[LECHE RETIRO DIA]]),SUM(Tabla2[[#This Row],[LECHE TANQUE DIA]:[LECHE AUTOCONSUMO DIA]]))</f>
        <v>2608</v>
      </c>
      <c r="O3094" s="188">
        <f t="shared" si="674"/>
        <v>0.96587423312883436</v>
      </c>
      <c r="P3094" s="189">
        <f t="shared" si="680"/>
        <v>26.08</v>
      </c>
      <c r="Q3094" s="189">
        <f t="shared" si="675"/>
        <v>25.19</v>
      </c>
      <c r="R3094" s="189">
        <f t="shared" si="676"/>
        <v>4.4444444444444446</v>
      </c>
      <c r="S3094" s="189">
        <f t="shared" si="681"/>
        <v>4.0750000000000002</v>
      </c>
      <c r="T3094" s="189">
        <f t="shared" si="682"/>
        <v>6.4</v>
      </c>
      <c r="U3094" s="189">
        <f t="shared" si="683"/>
        <v>111.45299145299145</v>
      </c>
      <c r="V3094" s="189">
        <f t="shared" si="684"/>
        <v>4.2735042735042734</v>
      </c>
      <c r="W3094" s="189">
        <f>IFERROR(H3094/M3094,Tabla2[[#This Row],[CARGA PRODUCCION (ANIMALES/HA)]])</f>
        <v>3.2892615285391806</v>
      </c>
      <c r="X3094" s="190">
        <f t="shared" si="677"/>
        <v>2024</v>
      </c>
      <c r="Y3094" s="190">
        <f t="shared" si="678"/>
        <v>7</v>
      </c>
      <c r="Z3094" s="190" t="e">
        <f t="shared" ca="1" si="679"/>
        <v>#NAME?</v>
      </c>
      <c r="AA3094" s="191">
        <f t="shared" si="673"/>
        <v>102</v>
      </c>
      <c r="AB3094" s="188">
        <f t="shared" si="685"/>
        <v>0.98039215686274506</v>
      </c>
      <c r="AC3094" s="192">
        <f t="shared" ref="AC3094:AC3157" si="686">IFERROR(1-AB3094,"")</f>
        <v>1.9607843137254943E-2</v>
      </c>
      <c r="AD3094" s="185"/>
    </row>
    <row r="3095" spans="1:30">
      <c r="A3095" s="184">
        <v>45482</v>
      </c>
      <c r="B3095" s="7" t="s">
        <v>83</v>
      </c>
      <c r="C3095" s="185">
        <v>2552</v>
      </c>
      <c r="D3095" s="185">
        <v>100</v>
      </c>
      <c r="E3095" s="185">
        <v>9</v>
      </c>
      <c r="F3095" s="185"/>
      <c r="G3095" s="185">
        <v>115</v>
      </c>
      <c r="H3095" s="185">
        <v>132</v>
      </c>
      <c r="I3095" s="185">
        <v>0</v>
      </c>
      <c r="J3095" s="185">
        <v>23</v>
      </c>
      <c r="K3095" s="7">
        <v>640</v>
      </c>
      <c r="L3095" s="185">
        <v>28.9</v>
      </c>
      <c r="M3095" s="186">
        <v>36.590000000000003</v>
      </c>
      <c r="N3095" s="187">
        <f>IF(Tabla2[[#This Row],[LECHE RETIRO DIA]]&lt;&gt;ISBLANK(Tabla2[[#This Row],[LECHE RETIRO DIA]]),SUM(Tabla2[[#This Row],[LECHE TANQUE DIA]:[LECHE RETIRO DIA]]),SUM(Tabla2[[#This Row],[LECHE TANQUE DIA]:[LECHE AUTOCONSUMO DIA]]))</f>
        <v>2661</v>
      </c>
      <c r="O3095" s="188">
        <f t="shared" si="674"/>
        <v>0.95903795565576855</v>
      </c>
      <c r="P3095" s="189">
        <f t="shared" si="680"/>
        <v>23.139130434782608</v>
      </c>
      <c r="Q3095" s="189">
        <f t="shared" si="675"/>
        <v>22.191304347826087</v>
      </c>
      <c r="R3095" s="189">
        <f t="shared" si="676"/>
        <v>4.3478260869565215</v>
      </c>
      <c r="S3095" s="189">
        <f t="shared" si="681"/>
        <v>4.1578125000000004</v>
      </c>
      <c r="T3095" s="189">
        <f t="shared" si="682"/>
        <v>5.5652173913043477</v>
      </c>
      <c r="U3095" s="189">
        <f t="shared" si="683"/>
        <v>92.076124567474054</v>
      </c>
      <c r="V3095" s="189">
        <f t="shared" si="684"/>
        <v>3.9792387543252596</v>
      </c>
      <c r="W3095" s="189">
        <f>IFERROR(H3095/M3095,Tabla2[[#This Row],[CARGA PRODUCCION (ANIMALES/HA)]])</f>
        <v>3.6075430445476901</v>
      </c>
      <c r="X3095" s="190">
        <f t="shared" si="677"/>
        <v>2024</v>
      </c>
      <c r="Y3095" s="190">
        <f t="shared" si="678"/>
        <v>7</v>
      </c>
      <c r="Z3095" s="190" t="e">
        <f t="shared" ca="1" si="679"/>
        <v>#NAME?</v>
      </c>
      <c r="AA3095" s="191">
        <f t="shared" si="673"/>
        <v>132</v>
      </c>
      <c r="AB3095" s="188">
        <f t="shared" si="685"/>
        <v>0.87121212121212122</v>
      </c>
      <c r="AC3095" s="192">
        <f t="shared" si="686"/>
        <v>0.12878787878787878</v>
      </c>
      <c r="AD3095" s="185"/>
    </row>
    <row r="3096" spans="1:30">
      <c r="A3096" s="184">
        <v>45482</v>
      </c>
      <c r="B3096" s="7" t="s">
        <v>117</v>
      </c>
      <c r="C3096" s="185">
        <v>930</v>
      </c>
      <c r="D3096" s="185">
        <v>40</v>
      </c>
      <c r="E3096" s="185">
        <v>5</v>
      </c>
      <c r="F3096" s="185"/>
      <c r="G3096" s="185">
        <v>44</v>
      </c>
      <c r="H3096" s="185">
        <v>48</v>
      </c>
      <c r="I3096" s="185">
        <v>1</v>
      </c>
      <c r="J3096" s="185">
        <v>7</v>
      </c>
      <c r="K3096" s="185">
        <v>240</v>
      </c>
      <c r="L3096" s="185">
        <v>14</v>
      </c>
      <c r="M3096" s="186">
        <v>15</v>
      </c>
      <c r="N3096" s="187">
        <f>IF(Tabla2[[#This Row],[LECHE RETIRO DIA]]&lt;&gt;ISBLANK(Tabla2[[#This Row],[LECHE RETIRO DIA]]),SUM(Tabla2[[#This Row],[LECHE TANQUE DIA]:[LECHE RETIRO DIA]]),SUM(Tabla2[[#This Row],[LECHE TANQUE DIA]:[LECHE AUTOCONSUMO DIA]]))</f>
        <v>975</v>
      </c>
      <c r="O3096" s="188">
        <f t="shared" si="674"/>
        <v>0.9538461538461539</v>
      </c>
      <c r="P3096" s="189">
        <f t="shared" si="680"/>
        <v>22.15909090909091</v>
      </c>
      <c r="Q3096" s="189">
        <f t="shared" si="675"/>
        <v>21.136363636363637</v>
      </c>
      <c r="R3096" s="189">
        <f t="shared" si="676"/>
        <v>5.7142857142857144</v>
      </c>
      <c r="S3096" s="189">
        <f t="shared" si="681"/>
        <v>4.0625</v>
      </c>
      <c r="T3096" s="189">
        <f t="shared" si="682"/>
        <v>5.4545454545454541</v>
      </c>
      <c r="U3096" s="189">
        <f t="shared" si="683"/>
        <v>69.642857142857139</v>
      </c>
      <c r="V3096" s="189">
        <f t="shared" si="684"/>
        <v>3.1428571428571428</v>
      </c>
      <c r="W3096" s="189">
        <f>IFERROR(H3096/M3096,Tabla2[[#This Row],[CARGA PRODUCCION (ANIMALES/HA)]])</f>
        <v>3.2</v>
      </c>
      <c r="X3096" s="190">
        <f t="shared" si="677"/>
        <v>2024</v>
      </c>
      <c r="Y3096" s="190">
        <f t="shared" si="678"/>
        <v>7</v>
      </c>
      <c r="Z3096" s="190" t="e">
        <f t="shared" ca="1" si="679"/>
        <v>#NAME?</v>
      </c>
      <c r="AA3096" s="191">
        <f t="shared" si="673"/>
        <v>48</v>
      </c>
      <c r="AB3096" s="188">
        <f t="shared" si="685"/>
        <v>0.91666666666666663</v>
      </c>
      <c r="AC3096" s="192">
        <f t="shared" si="686"/>
        <v>8.333333333333337E-2</v>
      </c>
      <c r="AD3096" s="185"/>
    </row>
    <row r="3097" spans="1:30">
      <c r="A3097" s="184">
        <v>45483</v>
      </c>
      <c r="B3097" s="7" t="s">
        <v>81</v>
      </c>
      <c r="C3097" s="185">
        <v>2453</v>
      </c>
      <c r="D3097" s="185">
        <v>80</v>
      </c>
      <c r="E3097" s="185">
        <v>9</v>
      </c>
      <c r="F3097" s="185"/>
      <c r="G3097" s="185">
        <v>100</v>
      </c>
      <c r="H3097" s="185">
        <v>102</v>
      </c>
      <c r="I3097" s="185">
        <v>1</v>
      </c>
      <c r="J3097" s="185">
        <v>18</v>
      </c>
      <c r="K3097" s="185">
        <v>640</v>
      </c>
      <c r="L3097" s="185">
        <v>23.4</v>
      </c>
      <c r="M3097" s="186">
        <v>31.01</v>
      </c>
      <c r="N3097" s="187">
        <f>IF(Tabla2[[#This Row],[LECHE RETIRO DIA]]&lt;&gt;ISBLANK(Tabla2[[#This Row],[LECHE RETIRO DIA]]),SUM(Tabla2[[#This Row],[LECHE TANQUE DIA]:[LECHE RETIRO DIA]]),SUM(Tabla2[[#This Row],[LECHE TANQUE DIA]:[LECHE AUTOCONSUMO DIA]]))</f>
        <v>2542</v>
      </c>
      <c r="O3097" s="188">
        <f t="shared" si="674"/>
        <v>0.96498819826907944</v>
      </c>
      <c r="P3097" s="189">
        <f t="shared" si="680"/>
        <v>25.42</v>
      </c>
      <c r="Q3097" s="189">
        <f t="shared" si="675"/>
        <v>24.53</v>
      </c>
      <c r="R3097" s="189">
        <f t="shared" si="676"/>
        <v>4.4444444444444446</v>
      </c>
      <c r="S3097" s="189">
        <f t="shared" si="681"/>
        <v>3.9718749999999998</v>
      </c>
      <c r="T3097" s="189">
        <f t="shared" si="682"/>
        <v>6.4</v>
      </c>
      <c r="U3097" s="189">
        <f t="shared" si="683"/>
        <v>108.63247863247864</v>
      </c>
      <c r="V3097" s="189">
        <f t="shared" si="684"/>
        <v>4.2735042735042734</v>
      </c>
      <c r="W3097" s="189">
        <f>IFERROR(H3097/M3097,Tabla2[[#This Row],[CARGA PRODUCCION (ANIMALES/HA)]])</f>
        <v>3.2892615285391806</v>
      </c>
      <c r="X3097" s="190">
        <f t="shared" si="677"/>
        <v>2024</v>
      </c>
      <c r="Y3097" s="190">
        <f t="shared" si="678"/>
        <v>7</v>
      </c>
      <c r="Z3097" s="190" t="e">
        <f t="shared" ca="1" si="679"/>
        <v>#NAME?</v>
      </c>
      <c r="AA3097" s="191">
        <f t="shared" si="673"/>
        <v>102</v>
      </c>
      <c r="AB3097" s="188">
        <f t="shared" si="685"/>
        <v>0.98039215686274506</v>
      </c>
      <c r="AC3097" s="192">
        <f t="shared" si="686"/>
        <v>1.9607843137254943E-2</v>
      </c>
      <c r="AD3097" s="185"/>
    </row>
    <row r="3098" spans="1:30">
      <c r="A3098" s="184">
        <v>45483</v>
      </c>
      <c r="B3098" s="7" t="s">
        <v>83</v>
      </c>
      <c r="C3098" s="185">
        <v>2481</v>
      </c>
      <c r="D3098" s="185">
        <v>100</v>
      </c>
      <c r="E3098" s="185">
        <v>9</v>
      </c>
      <c r="F3098" s="185"/>
      <c r="G3098" s="185">
        <v>117</v>
      </c>
      <c r="H3098" s="185">
        <v>133</v>
      </c>
      <c r="I3098" s="185">
        <v>0</v>
      </c>
      <c r="J3098" s="185">
        <v>23</v>
      </c>
      <c r="K3098" s="185">
        <v>640</v>
      </c>
      <c r="L3098" s="185">
        <v>29.8</v>
      </c>
      <c r="M3098" s="186">
        <v>36.590000000000003</v>
      </c>
      <c r="N3098" s="187">
        <f>IF(Tabla2[[#This Row],[LECHE RETIRO DIA]]&lt;&gt;ISBLANK(Tabla2[[#This Row],[LECHE RETIRO DIA]]),SUM(Tabla2[[#This Row],[LECHE TANQUE DIA]:[LECHE RETIRO DIA]]),SUM(Tabla2[[#This Row],[LECHE TANQUE DIA]:[LECHE AUTOCONSUMO DIA]]))</f>
        <v>2590</v>
      </c>
      <c r="O3098" s="188">
        <f t="shared" si="674"/>
        <v>0.95791505791505793</v>
      </c>
      <c r="P3098" s="189">
        <f t="shared" si="680"/>
        <v>22.136752136752136</v>
      </c>
      <c r="Q3098" s="189">
        <f t="shared" si="675"/>
        <v>21.205128205128204</v>
      </c>
      <c r="R3098" s="189">
        <f t="shared" si="676"/>
        <v>4.3478260869565215</v>
      </c>
      <c r="S3098" s="189">
        <f t="shared" si="681"/>
        <v>4.046875</v>
      </c>
      <c r="T3098" s="189">
        <f t="shared" si="682"/>
        <v>5.4700854700854702</v>
      </c>
      <c r="U3098" s="189">
        <f t="shared" si="683"/>
        <v>86.912751677852341</v>
      </c>
      <c r="V3098" s="189">
        <f t="shared" si="684"/>
        <v>3.9261744966442951</v>
      </c>
      <c r="W3098" s="189">
        <f>IFERROR(H3098/M3098,Tabla2[[#This Row],[CARGA PRODUCCION (ANIMALES/HA)]])</f>
        <v>3.6348729160972941</v>
      </c>
      <c r="X3098" s="190">
        <f t="shared" si="677"/>
        <v>2024</v>
      </c>
      <c r="Y3098" s="190">
        <f t="shared" si="678"/>
        <v>7</v>
      </c>
      <c r="Z3098" s="190" t="e">
        <f t="shared" ca="1" si="679"/>
        <v>#NAME?</v>
      </c>
      <c r="AA3098" s="191">
        <f t="shared" si="673"/>
        <v>133</v>
      </c>
      <c r="AB3098" s="188">
        <f t="shared" si="685"/>
        <v>0.87969924812030076</v>
      </c>
      <c r="AC3098" s="192">
        <f t="shared" si="686"/>
        <v>0.12030075187969924</v>
      </c>
      <c r="AD3098" s="185"/>
    </row>
    <row r="3099" spans="1:30">
      <c r="A3099" s="184">
        <v>45483</v>
      </c>
      <c r="B3099" s="7" t="s">
        <v>88</v>
      </c>
      <c r="C3099" s="185">
        <v>928</v>
      </c>
      <c r="D3099" s="185">
        <v>40</v>
      </c>
      <c r="E3099" s="185">
        <v>5</v>
      </c>
      <c r="F3099" s="185"/>
      <c r="G3099" s="185">
        <v>45</v>
      </c>
      <c r="H3099" s="185">
        <v>49</v>
      </c>
      <c r="I3099" s="185">
        <v>1</v>
      </c>
      <c r="J3099" s="185">
        <v>7</v>
      </c>
      <c r="K3099" s="185">
        <v>240</v>
      </c>
      <c r="L3099" s="185">
        <v>14</v>
      </c>
      <c r="M3099" s="186">
        <v>15</v>
      </c>
      <c r="N3099" s="187">
        <f>IF(Tabla2[[#This Row],[LECHE RETIRO DIA]]&lt;&gt;ISBLANK(Tabla2[[#This Row],[LECHE RETIRO DIA]]),SUM(Tabla2[[#This Row],[LECHE TANQUE DIA]:[LECHE RETIRO DIA]]),SUM(Tabla2[[#This Row],[LECHE TANQUE DIA]:[LECHE AUTOCONSUMO DIA]]))</f>
        <v>973</v>
      </c>
      <c r="O3099" s="188">
        <f t="shared" si="674"/>
        <v>0.95375128468653647</v>
      </c>
      <c r="P3099" s="189">
        <f t="shared" si="680"/>
        <v>21.622222222222224</v>
      </c>
      <c r="Q3099" s="189">
        <f t="shared" si="675"/>
        <v>20.622222222222224</v>
      </c>
      <c r="R3099" s="189">
        <f t="shared" si="676"/>
        <v>5.7142857142857144</v>
      </c>
      <c r="S3099" s="189">
        <f t="shared" si="681"/>
        <v>4.0541666666666663</v>
      </c>
      <c r="T3099" s="189">
        <f t="shared" si="682"/>
        <v>5.333333333333333</v>
      </c>
      <c r="U3099" s="189">
        <f t="shared" si="683"/>
        <v>69.5</v>
      </c>
      <c r="V3099" s="189">
        <f t="shared" si="684"/>
        <v>3.2142857142857144</v>
      </c>
      <c r="W3099" s="189">
        <f>IFERROR(H3099/M3099,Tabla2[[#This Row],[CARGA PRODUCCION (ANIMALES/HA)]])</f>
        <v>3.2666666666666666</v>
      </c>
      <c r="X3099" s="190">
        <f t="shared" si="677"/>
        <v>2024</v>
      </c>
      <c r="Y3099" s="190">
        <f t="shared" si="678"/>
        <v>7</v>
      </c>
      <c r="Z3099" s="190" t="e">
        <f t="shared" ca="1" si="679"/>
        <v>#NAME?</v>
      </c>
      <c r="AA3099" s="191">
        <f t="shared" si="673"/>
        <v>49</v>
      </c>
      <c r="AB3099" s="188">
        <f t="shared" si="685"/>
        <v>0.91836734693877553</v>
      </c>
      <c r="AC3099" s="192">
        <f t="shared" si="686"/>
        <v>8.1632653061224469E-2</v>
      </c>
      <c r="AD3099" s="185"/>
    </row>
    <row r="3100" spans="1:30">
      <c r="A3100" s="184">
        <v>45484</v>
      </c>
      <c r="B3100" s="7" t="s">
        <v>81</v>
      </c>
      <c r="C3100" s="185">
        <v>2613</v>
      </c>
      <c r="D3100" s="185">
        <v>80</v>
      </c>
      <c r="E3100" s="185">
        <v>9</v>
      </c>
      <c r="F3100" s="185"/>
      <c r="G3100" s="185">
        <v>100</v>
      </c>
      <c r="H3100" s="185">
        <v>102</v>
      </c>
      <c r="I3100" s="185">
        <v>1</v>
      </c>
      <c r="J3100" s="185">
        <v>18</v>
      </c>
      <c r="K3100" s="185">
        <v>640</v>
      </c>
      <c r="L3100" s="185">
        <v>23.4</v>
      </c>
      <c r="M3100" s="186">
        <v>31.01</v>
      </c>
      <c r="N3100" s="187">
        <f>IF(Tabla2[[#This Row],[LECHE RETIRO DIA]]&lt;&gt;ISBLANK(Tabla2[[#This Row],[LECHE RETIRO DIA]]),SUM(Tabla2[[#This Row],[LECHE TANQUE DIA]:[LECHE RETIRO DIA]]),SUM(Tabla2[[#This Row],[LECHE TANQUE DIA]:[LECHE AUTOCONSUMO DIA]]))</f>
        <v>2702</v>
      </c>
      <c r="O3100" s="188">
        <f t="shared" si="674"/>
        <v>0.96706143597335303</v>
      </c>
      <c r="P3100" s="189">
        <f t="shared" si="680"/>
        <v>27.02</v>
      </c>
      <c r="Q3100" s="189">
        <f t="shared" si="675"/>
        <v>26.13</v>
      </c>
      <c r="R3100" s="189">
        <f t="shared" si="676"/>
        <v>4.4444444444444446</v>
      </c>
      <c r="S3100" s="189">
        <f t="shared" si="681"/>
        <v>4.2218749999999998</v>
      </c>
      <c r="T3100" s="189">
        <f t="shared" si="682"/>
        <v>6.4</v>
      </c>
      <c r="U3100" s="189">
        <f t="shared" si="683"/>
        <v>115.47008547008548</v>
      </c>
      <c r="V3100" s="189">
        <f t="shared" si="684"/>
        <v>4.2735042735042734</v>
      </c>
      <c r="W3100" s="189">
        <f>IFERROR(H3100/M3100,Tabla2[[#This Row],[CARGA PRODUCCION (ANIMALES/HA)]])</f>
        <v>3.2892615285391806</v>
      </c>
      <c r="X3100" s="190">
        <f t="shared" si="677"/>
        <v>2024</v>
      </c>
      <c r="Y3100" s="190">
        <f t="shared" si="678"/>
        <v>7</v>
      </c>
      <c r="Z3100" s="190" t="e">
        <f t="shared" ca="1" si="679"/>
        <v>#NAME?</v>
      </c>
      <c r="AA3100" s="191">
        <f t="shared" si="673"/>
        <v>102</v>
      </c>
      <c r="AB3100" s="188">
        <f t="shared" si="685"/>
        <v>0.98039215686274506</v>
      </c>
      <c r="AC3100" s="192">
        <f t="shared" si="686"/>
        <v>1.9607843137254943E-2</v>
      </c>
      <c r="AD3100" s="185"/>
    </row>
    <row r="3101" spans="1:30">
      <c r="A3101" s="184">
        <v>45484</v>
      </c>
      <c r="B3101" s="7" t="s">
        <v>83</v>
      </c>
      <c r="C3101" s="185">
        <v>2481</v>
      </c>
      <c r="D3101" s="185">
        <v>100</v>
      </c>
      <c r="E3101" s="185">
        <v>9</v>
      </c>
      <c r="F3101" s="185"/>
      <c r="G3101" s="185">
        <v>117</v>
      </c>
      <c r="H3101" s="185">
        <v>133</v>
      </c>
      <c r="I3101" s="185">
        <v>0</v>
      </c>
      <c r="J3101" s="185">
        <v>23</v>
      </c>
      <c r="K3101" s="185">
        <v>640</v>
      </c>
      <c r="L3101" s="185">
        <v>29.8</v>
      </c>
      <c r="M3101" s="186">
        <v>36.590000000000003</v>
      </c>
      <c r="N3101" s="187">
        <f>IF(Tabla2[[#This Row],[LECHE RETIRO DIA]]&lt;&gt;ISBLANK(Tabla2[[#This Row],[LECHE RETIRO DIA]]),SUM(Tabla2[[#This Row],[LECHE TANQUE DIA]:[LECHE RETIRO DIA]]),SUM(Tabla2[[#This Row],[LECHE TANQUE DIA]:[LECHE AUTOCONSUMO DIA]]))</f>
        <v>2590</v>
      </c>
      <c r="O3101" s="188">
        <f t="shared" si="674"/>
        <v>0.95791505791505793</v>
      </c>
      <c r="P3101" s="189">
        <f t="shared" si="680"/>
        <v>22.136752136752136</v>
      </c>
      <c r="Q3101" s="189">
        <f t="shared" si="675"/>
        <v>21.205128205128204</v>
      </c>
      <c r="R3101" s="189">
        <f t="shared" si="676"/>
        <v>4.3478260869565215</v>
      </c>
      <c r="S3101" s="189">
        <f t="shared" si="681"/>
        <v>4.046875</v>
      </c>
      <c r="T3101" s="189">
        <f t="shared" si="682"/>
        <v>5.4700854700854702</v>
      </c>
      <c r="U3101" s="189">
        <f t="shared" si="683"/>
        <v>86.912751677852341</v>
      </c>
      <c r="V3101" s="189">
        <f t="shared" si="684"/>
        <v>3.9261744966442951</v>
      </c>
      <c r="W3101" s="189">
        <f>IFERROR(H3101/M3101,Tabla2[[#This Row],[CARGA PRODUCCION (ANIMALES/HA)]])</f>
        <v>3.6348729160972941</v>
      </c>
      <c r="X3101" s="190">
        <f t="shared" si="677"/>
        <v>2024</v>
      </c>
      <c r="Y3101" s="190">
        <f t="shared" si="678"/>
        <v>7</v>
      </c>
      <c r="Z3101" s="190" t="e">
        <f t="shared" ca="1" si="679"/>
        <v>#NAME?</v>
      </c>
      <c r="AA3101" s="191">
        <f t="shared" si="673"/>
        <v>133</v>
      </c>
      <c r="AB3101" s="188">
        <f t="shared" si="685"/>
        <v>0.87969924812030076</v>
      </c>
      <c r="AC3101" s="192">
        <f t="shared" si="686"/>
        <v>0.12030075187969924</v>
      </c>
      <c r="AD3101" s="185"/>
    </row>
    <row r="3102" spans="1:30">
      <c r="A3102" s="184">
        <v>45484</v>
      </c>
      <c r="B3102" s="7" t="s">
        <v>88</v>
      </c>
      <c r="C3102" s="185">
        <v>911</v>
      </c>
      <c r="D3102" s="185">
        <v>40</v>
      </c>
      <c r="E3102" s="185">
        <v>5</v>
      </c>
      <c r="F3102" s="185"/>
      <c r="G3102" s="185">
        <v>44</v>
      </c>
      <c r="H3102" s="185">
        <v>48</v>
      </c>
      <c r="I3102" s="185">
        <v>2</v>
      </c>
      <c r="J3102" s="185">
        <v>7</v>
      </c>
      <c r="K3102" s="185">
        <v>240</v>
      </c>
      <c r="L3102" s="185">
        <v>14</v>
      </c>
      <c r="M3102" s="186">
        <v>15</v>
      </c>
      <c r="N3102" s="187">
        <f>IF(Tabla2[[#This Row],[LECHE RETIRO DIA]]&lt;&gt;ISBLANK(Tabla2[[#This Row],[LECHE RETIRO DIA]]),SUM(Tabla2[[#This Row],[LECHE TANQUE DIA]:[LECHE RETIRO DIA]]),SUM(Tabla2[[#This Row],[LECHE TANQUE DIA]:[LECHE AUTOCONSUMO DIA]]))</f>
        <v>956</v>
      </c>
      <c r="O3102" s="188">
        <f t="shared" si="674"/>
        <v>0.95292887029288698</v>
      </c>
      <c r="P3102" s="189">
        <f t="shared" si="680"/>
        <v>21.727272727272727</v>
      </c>
      <c r="Q3102" s="189">
        <f t="shared" si="675"/>
        <v>20.704545454545453</v>
      </c>
      <c r="R3102" s="189">
        <f t="shared" si="676"/>
        <v>5.7142857142857144</v>
      </c>
      <c r="S3102" s="189">
        <f t="shared" si="681"/>
        <v>3.9833333333333334</v>
      </c>
      <c r="T3102" s="189">
        <f t="shared" si="682"/>
        <v>5.4545454545454541</v>
      </c>
      <c r="U3102" s="189">
        <f t="shared" si="683"/>
        <v>68.285714285714292</v>
      </c>
      <c r="V3102" s="189">
        <f t="shared" si="684"/>
        <v>3.1428571428571428</v>
      </c>
      <c r="W3102" s="189">
        <f>IFERROR(H3102/M3102,Tabla2[[#This Row],[CARGA PRODUCCION (ANIMALES/HA)]])</f>
        <v>3.2</v>
      </c>
      <c r="X3102" s="190">
        <f t="shared" si="677"/>
        <v>2024</v>
      </c>
      <c r="Y3102" s="190">
        <f t="shared" si="678"/>
        <v>7</v>
      </c>
      <c r="Z3102" s="190" t="e">
        <f t="shared" ca="1" si="679"/>
        <v>#NAME?</v>
      </c>
      <c r="AA3102" s="191">
        <f t="shared" si="673"/>
        <v>48</v>
      </c>
      <c r="AB3102" s="188">
        <f t="shared" si="685"/>
        <v>0.91666666666666663</v>
      </c>
      <c r="AC3102" s="192">
        <f t="shared" si="686"/>
        <v>8.333333333333337E-2</v>
      </c>
      <c r="AD3102" s="185"/>
    </row>
    <row r="3103" spans="1:30">
      <c r="A3103" s="184">
        <v>45485</v>
      </c>
      <c r="B3103" s="7" t="s">
        <v>81</v>
      </c>
      <c r="C3103" s="185">
        <v>2561</v>
      </c>
      <c r="D3103" s="185">
        <v>80</v>
      </c>
      <c r="E3103" s="185">
        <v>9</v>
      </c>
      <c r="F3103" s="185"/>
      <c r="G3103" s="185">
        <v>101</v>
      </c>
      <c r="H3103" s="185">
        <v>103</v>
      </c>
      <c r="I3103" s="185">
        <v>2</v>
      </c>
      <c r="J3103" s="185">
        <v>18</v>
      </c>
      <c r="K3103" s="185">
        <v>640</v>
      </c>
      <c r="L3103" s="185">
        <v>23.4</v>
      </c>
      <c r="M3103" s="186">
        <v>31.01</v>
      </c>
      <c r="N3103" s="187">
        <f>IF(Tabla2[[#This Row],[LECHE RETIRO DIA]]&lt;&gt;ISBLANK(Tabla2[[#This Row],[LECHE RETIRO DIA]]),SUM(Tabla2[[#This Row],[LECHE TANQUE DIA]:[LECHE RETIRO DIA]]),SUM(Tabla2[[#This Row],[LECHE TANQUE DIA]:[LECHE AUTOCONSUMO DIA]]))</f>
        <v>2650</v>
      </c>
      <c r="O3103" s="188">
        <f t="shared" si="674"/>
        <v>0.96641509433962269</v>
      </c>
      <c r="P3103" s="189">
        <f t="shared" si="680"/>
        <v>26.237623762376238</v>
      </c>
      <c r="Q3103" s="189">
        <f t="shared" si="675"/>
        <v>25.356435643564357</v>
      </c>
      <c r="R3103" s="189">
        <f t="shared" si="676"/>
        <v>4.4444444444444446</v>
      </c>
      <c r="S3103" s="189">
        <f t="shared" si="681"/>
        <v>4.140625</v>
      </c>
      <c r="T3103" s="189">
        <f t="shared" si="682"/>
        <v>6.3366336633663369</v>
      </c>
      <c r="U3103" s="189">
        <f t="shared" si="683"/>
        <v>113.24786324786325</v>
      </c>
      <c r="V3103" s="189">
        <f t="shared" si="684"/>
        <v>4.3162393162393169</v>
      </c>
      <c r="W3103" s="189">
        <f>IFERROR(H3103/M3103,Tabla2[[#This Row],[CARGA PRODUCCION (ANIMALES/HA)]])</f>
        <v>3.3215091905836824</v>
      </c>
      <c r="X3103" s="190">
        <f t="shared" si="677"/>
        <v>2024</v>
      </c>
      <c r="Y3103" s="190">
        <f t="shared" si="678"/>
        <v>7</v>
      </c>
      <c r="Z3103" s="190" t="e">
        <f t="shared" ca="1" si="679"/>
        <v>#NAME?</v>
      </c>
      <c r="AA3103" s="191">
        <f t="shared" si="673"/>
        <v>103</v>
      </c>
      <c r="AB3103" s="188">
        <f t="shared" si="685"/>
        <v>0.98058252427184467</v>
      </c>
      <c r="AC3103" s="192">
        <f t="shared" si="686"/>
        <v>1.9417475728155331E-2</v>
      </c>
      <c r="AD3103" s="185"/>
    </row>
    <row r="3104" spans="1:30">
      <c r="A3104" s="184">
        <v>45485</v>
      </c>
      <c r="B3104" s="7" t="s">
        <v>83</v>
      </c>
      <c r="C3104" s="185">
        <v>2609</v>
      </c>
      <c r="D3104" s="185">
        <v>100</v>
      </c>
      <c r="E3104" s="185">
        <v>9</v>
      </c>
      <c r="F3104" s="185"/>
      <c r="G3104" s="185">
        <v>118</v>
      </c>
      <c r="H3104" s="185">
        <v>133</v>
      </c>
      <c r="I3104" s="185">
        <v>0</v>
      </c>
      <c r="J3104" s="185">
        <v>23</v>
      </c>
      <c r="K3104" s="185">
        <v>640</v>
      </c>
      <c r="L3104" s="185">
        <v>29.8</v>
      </c>
      <c r="M3104" s="186">
        <v>36.590000000000003</v>
      </c>
      <c r="N3104" s="187">
        <f>IF(Tabla2[[#This Row],[LECHE RETIRO DIA]]&lt;&gt;ISBLANK(Tabla2[[#This Row],[LECHE RETIRO DIA]]),SUM(Tabla2[[#This Row],[LECHE TANQUE DIA]:[LECHE RETIRO DIA]]),SUM(Tabla2[[#This Row],[LECHE TANQUE DIA]:[LECHE AUTOCONSUMO DIA]]))</f>
        <v>2718</v>
      </c>
      <c r="O3104" s="188">
        <f t="shared" si="674"/>
        <v>0.95989698307579108</v>
      </c>
      <c r="P3104" s="189">
        <f t="shared" si="680"/>
        <v>23.033898305084747</v>
      </c>
      <c r="Q3104" s="189">
        <f t="shared" si="675"/>
        <v>22.110169491525422</v>
      </c>
      <c r="R3104" s="189">
        <f t="shared" si="676"/>
        <v>4.3478260869565215</v>
      </c>
      <c r="S3104" s="189">
        <f t="shared" si="681"/>
        <v>4.2468750000000002</v>
      </c>
      <c r="T3104" s="189">
        <f t="shared" si="682"/>
        <v>5.4237288135593218</v>
      </c>
      <c r="U3104" s="189">
        <f t="shared" si="683"/>
        <v>91.208053691275168</v>
      </c>
      <c r="V3104" s="189">
        <f t="shared" si="684"/>
        <v>3.9597315436241609</v>
      </c>
      <c r="W3104" s="189">
        <f>IFERROR(H3104/M3104,Tabla2[[#This Row],[CARGA PRODUCCION (ANIMALES/HA)]])</f>
        <v>3.6348729160972941</v>
      </c>
      <c r="X3104" s="190">
        <f t="shared" si="677"/>
        <v>2024</v>
      </c>
      <c r="Y3104" s="190">
        <f t="shared" si="678"/>
        <v>7</v>
      </c>
      <c r="Z3104" s="190" t="e">
        <f t="shared" ca="1" si="679"/>
        <v>#NAME?</v>
      </c>
      <c r="AA3104" s="191">
        <f t="shared" si="673"/>
        <v>133</v>
      </c>
      <c r="AB3104" s="188">
        <f t="shared" si="685"/>
        <v>0.88721804511278191</v>
      </c>
      <c r="AC3104" s="192">
        <f t="shared" si="686"/>
        <v>0.11278195488721809</v>
      </c>
      <c r="AD3104" s="185"/>
    </row>
    <row r="3105" spans="1:30">
      <c r="A3105" s="184">
        <v>45485</v>
      </c>
      <c r="B3105" s="7" t="s">
        <v>88</v>
      </c>
      <c r="C3105" s="185">
        <v>920</v>
      </c>
      <c r="D3105" s="185">
        <v>40</v>
      </c>
      <c r="E3105" s="185">
        <v>5</v>
      </c>
      <c r="F3105" s="185"/>
      <c r="G3105" s="185">
        <v>45</v>
      </c>
      <c r="H3105" s="185">
        <v>48</v>
      </c>
      <c r="I3105" s="185">
        <v>2</v>
      </c>
      <c r="J3105" s="185">
        <v>7</v>
      </c>
      <c r="K3105" s="185">
        <v>240</v>
      </c>
      <c r="L3105" s="185">
        <v>14</v>
      </c>
      <c r="M3105" s="186">
        <v>15</v>
      </c>
      <c r="N3105" s="187">
        <f>IF(Tabla2[[#This Row],[LECHE RETIRO DIA]]&lt;&gt;ISBLANK(Tabla2[[#This Row],[LECHE RETIRO DIA]]),SUM(Tabla2[[#This Row],[LECHE TANQUE DIA]:[LECHE RETIRO DIA]]),SUM(Tabla2[[#This Row],[LECHE TANQUE DIA]:[LECHE AUTOCONSUMO DIA]]))</f>
        <v>965</v>
      </c>
      <c r="O3105" s="188">
        <f t="shared" si="674"/>
        <v>0.95336787564766834</v>
      </c>
      <c r="P3105" s="189">
        <f t="shared" si="680"/>
        <v>21.444444444444443</v>
      </c>
      <c r="Q3105" s="189">
        <f t="shared" si="675"/>
        <v>20.444444444444443</v>
      </c>
      <c r="R3105" s="189">
        <f t="shared" si="676"/>
        <v>5.7142857142857144</v>
      </c>
      <c r="S3105" s="189">
        <f t="shared" si="681"/>
        <v>4.020833333333333</v>
      </c>
      <c r="T3105" s="189">
        <f t="shared" si="682"/>
        <v>5.333333333333333</v>
      </c>
      <c r="U3105" s="189">
        <f t="shared" si="683"/>
        <v>68.928571428571431</v>
      </c>
      <c r="V3105" s="189">
        <f t="shared" si="684"/>
        <v>3.2142857142857144</v>
      </c>
      <c r="W3105" s="189">
        <f>IFERROR(H3105/M3105,Tabla2[[#This Row],[CARGA PRODUCCION (ANIMALES/HA)]])</f>
        <v>3.2</v>
      </c>
      <c r="X3105" s="190">
        <f t="shared" si="677"/>
        <v>2024</v>
      </c>
      <c r="Y3105" s="190">
        <f t="shared" si="678"/>
        <v>7</v>
      </c>
      <c r="Z3105" s="190" t="e">
        <f t="shared" ca="1" si="679"/>
        <v>#NAME?</v>
      </c>
      <c r="AA3105" s="191">
        <f t="shared" si="673"/>
        <v>48</v>
      </c>
      <c r="AB3105" s="188">
        <f t="shared" si="685"/>
        <v>0.9375</v>
      </c>
      <c r="AC3105" s="192">
        <f t="shared" si="686"/>
        <v>6.25E-2</v>
      </c>
      <c r="AD3105" s="185"/>
    </row>
    <row r="3106" spans="1:30">
      <c r="A3106" s="184">
        <v>45486</v>
      </c>
      <c r="B3106" s="7" t="s">
        <v>81</v>
      </c>
      <c r="C3106" s="185">
        <v>2467</v>
      </c>
      <c r="D3106" s="185">
        <v>80</v>
      </c>
      <c r="E3106" s="185">
        <v>9</v>
      </c>
      <c r="F3106" s="185"/>
      <c r="G3106" s="185">
        <v>97</v>
      </c>
      <c r="H3106" s="185">
        <v>99</v>
      </c>
      <c r="I3106" s="185">
        <v>2</v>
      </c>
      <c r="J3106" s="185">
        <v>18</v>
      </c>
      <c r="K3106" s="185">
        <v>680</v>
      </c>
      <c r="L3106" s="185">
        <v>23.4</v>
      </c>
      <c r="M3106" s="186">
        <v>31.01</v>
      </c>
      <c r="N3106" s="187">
        <f>IF(Tabla2[[#This Row],[LECHE RETIRO DIA]]&lt;&gt;ISBLANK(Tabla2[[#This Row],[LECHE RETIRO DIA]]),SUM(Tabla2[[#This Row],[LECHE TANQUE DIA]:[LECHE RETIRO DIA]]),SUM(Tabla2[[#This Row],[LECHE TANQUE DIA]:[LECHE AUTOCONSUMO DIA]]))</f>
        <v>2556</v>
      </c>
      <c r="O3106" s="188">
        <f t="shared" si="674"/>
        <v>0.96517996870109546</v>
      </c>
      <c r="P3106" s="189">
        <f t="shared" si="680"/>
        <v>26.350515463917525</v>
      </c>
      <c r="Q3106" s="189">
        <f t="shared" si="675"/>
        <v>25.432989690721648</v>
      </c>
      <c r="R3106" s="189">
        <f t="shared" si="676"/>
        <v>4.4444444444444446</v>
      </c>
      <c r="S3106" s="189">
        <f t="shared" si="681"/>
        <v>3.7588235294117647</v>
      </c>
      <c r="T3106" s="189">
        <f t="shared" si="682"/>
        <v>7.0103092783505154</v>
      </c>
      <c r="U3106" s="189">
        <f t="shared" si="683"/>
        <v>109.23076923076924</v>
      </c>
      <c r="V3106" s="189">
        <f t="shared" si="684"/>
        <v>4.1452991452991457</v>
      </c>
      <c r="W3106" s="189">
        <f>IFERROR(H3106/M3106,Tabla2[[#This Row],[CARGA PRODUCCION (ANIMALES/HA)]])</f>
        <v>3.1925185424056752</v>
      </c>
      <c r="X3106" s="190">
        <f t="shared" si="677"/>
        <v>2024</v>
      </c>
      <c r="Y3106" s="190">
        <f t="shared" si="678"/>
        <v>7</v>
      </c>
      <c r="Z3106" s="190" t="e">
        <f t="shared" ca="1" si="679"/>
        <v>#NAME?</v>
      </c>
      <c r="AA3106" s="191">
        <f t="shared" si="673"/>
        <v>99</v>
      </c>
      <c r="AB3106" s="188">
        <f t="shared" si="685"/>
        <v>0.97979797979797978</v>
      </c>
      <c r="AC3106" s="192">
        <f t="shared" si="686"/>
        <v>2.0202020202020221E-2</v>
      </c>
      <c r="AD3106" s="185"/>
    </row>
    <row r="3107" spans="1:30">
      <c r="A3107" s="184">
        <v>45486</v>
      </c>
      <c r="B3107" s="7" t="s">
        <v>83</v>
      </c>
      <c r="C3107" s="185">
        <v>2500</v>
      </c>
      <c r="D3107" s="185">
        <v>100</v>
      </c>
      <c r="E3107" s="185">
        <v>9</v>
      </c>
      <c r="F3107" s="185"/>
      <c r="G3107" s="185">
        <v>115</v>
      </c>
      <c r="H3107" s="185">
        <v>135</v>
      </c>
      <c r="I3107" s="185">
        <v>0</v>
      </c>
      <c r="J3107" s="185">
        <v>23</v>
      </c>
      <c r="K3107" s="185">
        <v>640</v>
      </c>
      <c r="L3107" s="185">
        <v>29.8</v>
      </c>
      <c r="M3107" s="186">
        <v>36.590000000000003</v>
      </c>
      <c r="N3107" s="187">
        <f>IF(Tabla2[[#This Row],[LECHE RETIRO DIA]]&lt;&gt;ISBLANK(Tabla2[[#This Row],[LECHE RETIRO DIA]]),SUM(Tabla2[[#This Row],[LECHE TANQUE DIA]:[LECHE RETIRO DIA]]),SUM(Tabla2[[#This Row],[LECHE TANQUE DIA]:[LECHE AUTOCONSUMO DIA]]))</f>
        <v>2609</v>
      </c>
      <c r="O3107" s="188">
        <f t="shared" si="674"/>
        <v>0.95822154082023769</v>
      </c>
      <c r="P3107" s="189">
        <f t="shared" si="680"/>
        <v>22.68695652173913</v>
      </c>
      <c r="Q3107" s="189">
        <f t="shared" si="675"/>
        <v>21.739130434782609</v>
      </c>
      <c r="R3107" s="189">
        <f t="shared" si="676"/>
        <v>4.3478260869565215</v>
      </c>
      <c r="S3107" s="189">
        <f t="shared" si="681"/>
        <v>4.0765624999999996</v>
      </c>
      <c r="T3107" s="189">
        <f t="shared" si="682"/>
        <v>5.5652173913043477</v>
      </c>
      <c r="U3107" s="189">
        <f t="shared" si="683"/>
        <v>87.550335570469798</v>
      </c>
      <c r="V3107" s="189">
        <f t="shared" si="684"/>
        <v>3.8590604026845639</v>
      </c>
      <c r="W3107" s="189">
        <f>IFERROR(H3107/M3107,Tabla2[[#This Row],[CARGA PRODUCCION (ANIMALES/HA)]])</f>
        <v>3.6895326591965016</v>
      </c>
      <c r="X3107" s="190">
        <f t="shared" si="677"/>
        <v>2024</v>
      </c>
      <c r="Y3107" s="190">
        <f t="shared" si="678"/>
        <v>7</v>
      </c>
      <c r="Z3107" s="190" t="e">
        <f t="shared" ca="1" si="679"/>
        <v>#NAME?</v>
      </c>
      <c r="AA3107" s="191">
        <f t="shared" si="673"/>
        <v>135</v>
      </c>
      <c r="AB3107" s="188">
        <f t="shared" si="685"/>
        <v>0.85185185185185186</v>
      </c>
      <c r="AC3107" s="192">
        <f t="shared" si="686"/>
        <v>0.14814814814814814</v>
      </c>
      <c r="AD3107" s="185"/>
    </row>
    <row r="3108" spans="1:30">
      <c r="A3108" s="184">
        <v>45486</v>
      </c>
      <c r="B3108" s="7" t="s">
        <v>88</v>
      </c>
      <c r="C3108" s="185">
        <v>866</v>
      </c>
      <c r="D3108" s="185">
        <v>40</v>
      </c>
      <c r="E3108" s="185">
        <v>5</v>
      </c>
      <c r="F3108" s="185"/>
      <c r="G3108" s="185">
        <v>42</v>
      </c>
      <c r="H3108" s="185">
        <v>45</v>
      </c>
      <c r="I3108" s="185">
        <v>2</v>
      </c>
      <c r="J3108" s="185">
        <v>7</v>
      </c>
      <c r="K3108" s="185">
        <v>240</v>
      </c>
      <c r="L3108" s="185">
        <v>14</v>
      </c>
      <c r="M3108" s="186">
        <v>15</v>
      </c>
      <c r="N3108" s="187">
        <f>IF(Tabla2[[#This Row],[LECHE RETIRO DIA]]&lt;&gt;ISBLANK(Tabla2[[#This Row],[LECHE RETIRO DIA]]),SUM(Tabla2[[#This Row],[LECHE TANQUE DIA]:[LECHE RETIRO DIA]]),SUM(Tabla2[[#This Row],[LECHE TANQUE DIA]:[LECHE AUTOCONSUMO DIA]]))</f>
        <v>911</v>
      </c>
      <c r="O3108" s="188">
        <f t="shared" si="674"/>
        <v>0.95060373216245886</v>
      </c>
      <c r="P3108" s="189">
        <f t="shared" si="680"/>
        <v>21.69047619047619</v>
      </c>
      <c r="Q3108" s="189">
        <f t="shared" si="675"/>
        <v>20.61904761904762</v>
      </c>
      <c r="R3108" s="189">
        <f t="shared" si="676"/>
        <v>5.7142857142857144</v>
      </c>
      <c r="S3108" s="189">
        <f t="shared" si="681"/>
        <v>3.7958333333333334</v>
      </c>
      <c r="T3108" s="189">
        <f t="shared" si="682"/>
        <v>5.7142857142857144</v>
      </c>
      <c r="U3108" s="189">
        <f t="shared" si="683"/>
        <v>65.071428571428569</v>
      </c>
      <c r="V3108" s="189">
        <f t="shared" si="684"/>
        <v>3</v>
      </c>
      <c r="W3108" s="189">
        <f>IFERROR(H3108/M3108,Tabla2[[#This Row],[CARGA PRODUCCION (ANIMALES/HA)]])</f>
        <v>3</v>
      </c>
      <c r="X3108" s="190">
        <f t="shared" si="677"/>
        <v>2024</v>
      </c>
      <c r="Y3108" s="190">
        <f t="shared" si="678"/>
        <v>7</v>
      </c>
      <c r="Z3108" s="190" t="e">
        <f t="shared" ca="1" si="679"/>
        <v>#NAME?</v>
      </c>
      <c r="AA3108" s="191">
        <f t="shared" si="673"/>
        <v>45</v>
      </c>
      <c r="AB3108" s="188">
        <f t="shared" si="685"/>
        <v>0.93333333333333335</v>
      </c>
      <c r="AC3108" s="192">
        <f t="shared" si="686"/>
        <v>6.6666666666666652E-2</v>
      </c>
      <c r="AD3108" s="185"/>
    </row>
    <row r="3109" spans="1:30">
      <c r="A3109" s="184">
        <v>45487</v>
      </c>
      <c r="B3109" s="7" t="s">
        <v>81</v>
      </c>
      <c r="C3109" s="185">
        <v>2505</v>
      </c>
      <c r="D3109" s="185">
        <v>80</v>
      </c>
      <c r="E3109" s="185">
        <v>9</v>
      </c>
      <c r="F3109" s="185"/>
      <c r="G3109" s="185">
        <v>97</v>
      </c>
      <c r="H3109" s="185">
        <v>99</v>
      </c>
      <c r="I3109" s="185">
        <v>2</v>
      </c>
      <c r="J3109" s="185">
        <v>18</v>
      </c>
      <c r="K3109" s="185">
        <v>680</v>
      </c>
      <c r="L3109" s="185">
        <v>23.4</v>
      </c>
      <c r="M3109" s="186">
        <v>31.01</v>
      </c>
      <c r="N3109" s="187">
        <f>IF(Tabla2[[#This Row],[LECHE RETIRO DIA]]&lt;&gt;ISBLANK(Tabla2[[#This Row],[LECHE RETIRO DIA]]),SUM(Tabla2[[#This Row],[LECHE TANQUE DIA]:[LECHE RETIRO DIA]]),SUM(Tabla2[[#This Row],[LECHE TANQUE DIA]:[LECHE AUTOCONSUMO DIA]]))</f>
        <v>2594</v>
      </c>
      <c r="O3109" s="188">
        <f t="shared" si="674"/>
        <v>0.96569005397070162</v>
      </c>
      <c r="P3109" s="189">
        <f t="shared" si="680"/>
        <v>26.742268041237114</v>
      </c>
      <c r="Q3109" s="189">
        <f t="shared" si="675"/>
        <v>25.824742268041238</v>
      </c>
      <c r="R3109" s="189">
        <f t="shared" si="676"/>
        <v>4.4444444444444446</v>
      </c>
      <c r="S3109" s="189">
        <f t="shared" si="681"/>
        <v>3.8147058823529414</v>
      </c>
      <c r="T3109" s="189">
        <f t="shared" si="682"/>
        <v>7.0103092783505154</v>
      </c>
      <c r="U3109" s="189">
        <f t="shared" si="683"/>
        <v>110.85470085470087</v>
      </c>
      <c r="V3109" s="189">
        <f t="shared" si="684"/>
        <v>4.1452991452991457</v>
      </c>
      <c r="W3109" s="189">
        <f>IFERROR(H3109/M3109,Tabla2[[#This Row],[CARGA PRODUCCION (ANIMALES/HA)]])</f>
        <v>3.1925185424056752</v>
      </c>
      <c r="X3109" s="190">
        <f t="shared" si="677"/>
        <v>2024</v>
      </c>
      <c r="Y3109" s="190">
        <f t="shared" si="678"/>
        <v>7</v>
      </c>
      <c r="Z3109" s="190" t="e">
        <f t="shared" ca="1" si="679"/>
        <v>#NAME?</v>
      </c>
      <c r="AA3109" s="191">
        <f t="shared" si="673"/>
        <v>99</v>
      </c>
      <c r="AB3109" s="188">
        <f t="shared" si="685"/>
        <v>0.97979797979797978</v>
      </c>
      <c r="AC3109" s="192">
        <f t="shared" si="686"/>
        <v>2.0202020202020221E-2</v>
      </c>
      <c r="AD3109" s="185"/>
    </row>
    <row r="3110" spans="1:30">
      <c r="A3110" s="184">
        <v>45487</v>
      </c>
      <c r="B3110" s="7" t="s">
        <v>83</v>
      </c>
      <c r="C3110" s="185">
        <v>2509</v>
      </c>
      <c r="D3110" s="185">
        <v>100</v>
      </c>
      <c r="E3110" s="185">
        <v>9</v>
      </c>
      <c r="F3110" s="185"/>
      <c r="G3110" s="185">
        <v>115</v>
      </c>
      <c r="H3110" s="185">
        <v>135</v>
      </c>
      <c r="I3110" s="185">
        <v>0</v>
      </c>
      <c r="J3110" s="185">
        <v>23</v>
      </c>
      <c r="K3110" s="185">
        <v>640</v>
      </c>
      <c r="L3110" s="185">
        <v>29.8</v>
      </c>
      <c r="M3110" s="186">
        <v>36.590000000000003</v>
      </c>
      <c r="N3110" s="187">
        <f>IF(Tabla2[[#This Row],[LECHE RETIRO DIA]]&lt;&gt;ISBLANK(Tabla2[[#This Row],[LECHE RETIRO DIA]]),SUM(Tabla2[[#This Row],[LECHE TANQUE DIA]:[LECHE RETIRO DIA]]),SUM(Tabla2[[#This Row],[LECHE TANQUE DIA]:[LECHE AUTOCONSUMO DIA]]))</f>
        <v>2618</v>
      </c>
      <c r="O3110" s="188">
        <f t="shared" si="674"/>
        <v>0.95836516424751717</v>
      </c>
      <c r="P3110" s="189">
        <f t="shared" si="680"/>
        <v>22.765217391304347</v>
      </c>
      <c r="Q3110" s="189">
        <f t="shared" si="675"/>
        <v>21.817391304347826</v>
      </c>
      <c r="R3110" s="189">
        <f t="shared" si="676"/>
        <v>4.3478260869565215</v>
      </c>
      <c r="S3110" s="189">
        <f t="shared" si="681"/>
        <v>4.0906250000000002</v>
      </c>
      <c r="T3110" s="189">
        <f t="shared" si="682"/>
        <v>5.5652173913043477</v>
      </c>
      <c r="U3110" s="189">
        <f t="shared" si="683"/>
        <v>87.852348993288587</v>
      </c>
      <c r="V3110" s="189">
        <f t="shared" si="684"/>
        <v>3.8590604026845639</v>
      </c>
      <c r="W3110" s="189">
        <f>IFERROR(H3110/M3110,Tabla2[[#This Row],[CARGA PRODUCCION (ANIMALES/HA)]])</f>
        <v>3.6895326591965016</v>
      </c>
      <c r="X3110" s="190">
        <f t="shared" si="677"/>
        <v>2024</v>
      </c>
      <c r="Y3110" s="190">
        <f t="shared" si="678"/>
        <v>7</v>
      </c>
      <c r="Z3110" s="190" t="e">
        <f t="shared" ca="1" si="679"/>
        <v>#NAME?</v>
      </c>
      <c r="AA3110" s="191">
        <f t="shared" si="673"/>
        <v>135</v>
      </c>
      <c r="AB3110" s="188">
        <f t="shared" si="685"/>
        <v>0.85185185185185186</v>
      </c>
      <c r="AC3110" s="192">
        <f t="shared" si="686"/>
        <v>0.14814814814814814</v>
      </c>
      <c r="AD3110" s="185"/>
    </row>
    <row r="3111" spans="1:30">
      <c r="A3111" s="184">
        <v>45487</v>
      </c>
      <c r="B3111" s="7" t="s">
        <v>88</v>
      </c>
      <c r="C3111" s="185">
        <v>920</v>
      </c>
      <c r="D3111" s="185">
        <v>40</v>
      </c>
      <c r="E3111" s="185">
        <v>5</v>
      </c>
      <c r="F3111" s="185"/>
      <c r="G3111" s="185">
        <v>42</v>
      </c>
      <c r="H3111" s="185">
        <v>45</v>
      </c>
      <c r="I3111" s="185">
        <v>2</v>
      </c>
      <c r="J3111" s="185">
        <v>7</v>
      </c>
      <c r="K3111" s="185">
        <v>240</v>
      </c>
      <c r="L3111" s="185">
        <v>14</v>
      </c>
      <c r="M3111" s="186">
        <v>15</v>
      </c>
      <c r="N3111" s="187">
        <f>IF(Tabla2[[#This Row],[LECHE RETIRO DIA]]&lt;&gt;ISBLANK(Tabla2[[#This Row],[LECHE RETIRO DIA]]),SUM(Tabla2[[#This Row],[LECHE TANQUE DIA]:[LECHE RETIRO DIA]]),SUM(Tabla2[[#This Row],[LECHE TANQUE DIA]:[LECHE AUTOCONSUMO DIA]]))</f>
        <v>965</v>
      </c>
      <c r="O3111" s="188">
        <f t="shared" si="674"/>
        <v>0.95336787564766834</v>
      </c>
      <c r="P3111" s="189">
        <f t="shared" si="680"/>
        <v>22.976190476190474</v>
      </c>
      <c r="Q3111" s="189">
        <f t="shared" si="675"/>
        <v>21.904761904761905</v>
      </c>
      <c r="R3111" s="189">
        <f t="shared" si="676"/>
        <v>5.7142857142857144</v>
      </c>
      <c r="S3111" s="189">
        <f t="shared" si="681"/>
        <v>4.020833333333333</v>
      </c>
      <c r="T3111" s="189">
        <f t="shared" si="682"/>
        <v>5.7142857142857144</v>
      </c>
      <c r="U3111" s="189">
        <f t="shared" si="683"/>
        <v>68.928571428571431</v>
      </c>
      <c r="V3111" s="189">
        <f t="shared" si="684"/>
        <v>3</v>
      </c>
      <c r="W3111" s="189">
        <f>IFERROR(H3111/M3111,Tabla2[[#This Row],[CARGA PRODUCCION (ANIMALES/HA)]])</f>
        <v>3</v>
      </c>
      <c r="X3111" s="190">
        <f t="shared" si="677"/>
        <v>2024</v>
      </c>
      <c r="Y3111" s="190">
        <f t="shared" si="678"/>
        <v>7</v>
      </c>
      <c r="Z3111" s="190" t="e">
        <f t="shared" ca="1" si="679"/>
        <v>#NAME?</v>
      </c>
      <c r="AA3111" s="191">
        <f t="shared" si="673"/>
        <v>45</v>
      </c>
      <c r="AB3111" s="188">
        <f t="shared" si="685"/>
        <v>0.93333333333333335</v>
      </c>
      <c r="AC3111" s="192">
        <f t="shared" si="686"/>
        <v>6.6666666666666652E-2</v>
      </c>
      <c r="AD3111" s="185"/>
    </row>
    <row r="3112" spans="1:30">
      <c r="A3112" s="184">
        <v>45488</v>
      </c>
      <c r="B3112" s="7" t="s">
        <v>81</v>
      </c>
      <c r="C3112" s="185">
        <v>2570</v>
      </c>
      <c r="D3112" s="185">
        <v>80</v>
      </c>
      <c r="E3112" s="185">
        <v>9</v>
      </c>
      <c r="F3112" s="185"/>
      <c r="G3112" s="185">
        <v>97</v>
      </c>
      <c r="H3112" s="185">
        <v>99</v>
      </c>
      <c r="I3112" s="185">
        <v>2</v>
      </c>
      <c r="J3112" s="185">
        <v>18</v>
      </c>
      <c r="K3112" s="185">
        <v>680</v>
      </c>
      <c r="L3112" s="185">
        <v>23.4</v>
      </c>
      <c r="M3112" s="186">
        <v>31.01</v>
      </c>
      <c r="N3112" s="187">
        <f>IF(Tabla2[[#This Row],[LECHE RETIRO DIA]]&lt;&gt;ISBLANK(Tabla2[[#This Row],[LECHE RETIRO DIA]]),SUM(Tabla2[[#This Row],[LECHE TANQUE DIA]:[LECHE RETIRO DIA]]),SUM(Tabla2[[#This Row],[LECHE TANQUE DIA]:[LECHE AUTOCONSUMO DIA]]))</f>
        <v>2659</v>
      </c>
      <c r="O3112" s="188">
        <f t="shared" si="674"/>
        <v>0.96652877021436634</v>
      </c>
      <c r="P3112" s="189">
        <f t="shared" si="680"/>
        <v>27.412371134020617</v>
      </c>
      <c r="Q3112" s="189">
        <f t="shared" si="675"/>
        <v>26.494845360824741</v>
      </c>
      <c r="R3112" s="189">
        <f t="shared" si="676"/>
        <v>4.4444444444444446</v>
      </c>
      <c r="S3112" s="189">
        <f t="shared" si="681"/>
        <v>3.9102941176470587</v>
      </c>
      <c r="T3112" s="189">
        <f t="shared" si="682"/>
        <v>7.0103092783505154</v>
      </c>
      <c r="U3112" s="189">
        <f t="shared" si="683"/>
        <v>113.63247863247864</v>
      </c>
      <c r="V3112" s="189">
        <f t="shared" si="684"/>
        <v>4.1452991452991457</v>
      </c>
      <c r="W3112" s="189">
        <f>IFERROR(H3112/M3112,Tabla2[[#This Row],[CARGA PRODUCCION (ANIMALES/HA)]])</f>
        <v>3.1925185424056752</v>
      </c>
      <c r="X3112" s="190">
        <f t="shared" si="677"/>
        <v>2024</v>
      </c>
      <c r="Y3112" s="190">
        <f t="shared" si="678"/>
        <v>7</v>
      </c>
      <c r="Z3112" s="190" t="e">
        <f t="shared" ca="1" si="679"/>
        <v>#NAME?</v>
      </c>
      <c r="AA3112" s="191">
        <f t="shared" ref="AA3112:AA3175" si="687">IF(H3112&gt;0,H3112,G3112)</f>
        <v>99</v>
      </c>
      <c r="AB3112" s="188">
        <f t="shared" si="685"/>
        <v>0.97979797979797978</v>
      </c>
      <c r="AC3112" s="192">
        <f t="shared" si="686"/>
        <v>2.0202020202020221E-2</v>
      </c>
      <c r="AD3112" s="185"/>
    </row>
    <row r="3113" spans="1:30">
      <c r="A3113" s="184">
        <v>45488</v>
      </c>
      <c r="B3113" s="7" t="s">
        <v>83</v>
      </c>
      <c r="C3113" s="185">
        <v>2509</v>
      </c>
      <c r="D3113" s="185">
        <v>100</v>
      </c>
      <c r="E3113" s="185">
        <v>9</v>
      </c>
      <c r="F3113" s="185"/>
      <c r="G3113" s="185">
        <v>115</v>
      </c>
      <c r="H3113" s="185">
        <v>135</v>
      </c>
      <c r="I3113" s="185">
        <v>0</v>
      </c>
      <c r="J3113" s="185">
        <v>23</v>
      </c>
      <c r="K3113" s="185">
        <v>640</v>
      </c>
      <c r="L3113" s="7">
        <v>29.8</v>
      </c>
      <c r="M3113" s="186">
        <v>36.590000000000003</v>
      </c>
      <c r="N3113" s="187">
        <f>IF(Tabla2[[#This Row],[LECHE RETIRO DIA]]&lt;&gt;ISBLANK(Tabla2[[#This Row],[LECHE RETIRO DIA]]),SUM(Tabla2[[#This Row],[LECHE TANQUE DIA]:[LECHE RETIRO DIA]]),SUM(Tabla2[[#This Row],[LECHE TANQUE DIA]:[LECHE AUTOCONSUMO DIA]]))</f>
        <v>2618</v>
      </c>
      <c r="O3113" s="188">
        <f t="shared" si="674"/>
        <v>0.95836516424751717</v>
      </c>
      <c r="P3113" s="189">
        <f t="shared" si="680"/>
        <v>22.765217391304347</v>
      </c>
      <c r="Q3113" s="189">
        <f t="shared" si="675"/>
        <v>21.817391304347826</v>
      </c>
      <c r="R3113" s="189">
        <f t="shared" si="676"/>
        <v>4.3478260869565215</v>
      </c>
      <c r="S3113" s="189">
        <f t="shared" si="681"/>
        <v>4.0906250000000002</v>
      </c>
      <c r="T3113" s="189">
        <f t="shared" si="682"/>
        <v>5.5652173913043477</v>
      </c>
      <c r="U3113" s="189">
        <f t="shared" si="683"/>
        <v>87.852348993288587</v>
      </c>
      <c r="V3113" s="189">
        <f t="shared" si="684"/>
        <v>3.8590604026845639</v>
      </c>
      <c r="W3113" s="189">
        <f>IFERROR(H3113/M3113,Tabla2[[#This Row],[CARGA PRODUCCION (ANIMALES/HA)]])</f>
        <v>3.6895326591965016</v>
      </c>
      <c r="X3113" s="190">
        <f t="shared" si="677"/>
        <v>2024</v>
      </c>
      <c r="Y3113" s="190">
        <f t="shared" si="678"/>
        <v>7</v>
      </c>
      <c r="Z3113" s="190" t="e">
        <f t="shared" ca="1" si="679"/>
        <v>#NAME?</v>
      </c>
      <c r="AA3113" s="191">
        <f t="shared" si="687"/>
        <v>135</v>
      </c>
      <c r="AB3113" s="188">
        <f t="shared" si="685"/>
        <v>0.85185185185185186</v>
      </c>
      <c r="AC3113" s="192">
        <f t="shared" si="686"/>
        <v>0.14814814814814814</v>
      </c>
      <c r="AD3113" s="185"/>
    </row>
    <row r="3114" spans="1:30">
      <c r="A3114" s="184">
        <v>45488</v>
      </c>
      <c r="B3114" s="7" t="s">
        <v>88</v>
      </c>
      <c r="C3114" s="185">
        <v>957</v>
      </c>
      <c r="D3114" s="185">
        <v>40</v>
      </c>
      <c r="E3114" s="185">
        <v>5</v>
      </c>
      <c r="F3114" s="185"/>
      <c r="G3114" s="185">
        <v>42</v>
      </c>
      <c r="H3114" s="185">
        <v>45</v>
      </c>
      <c r="I3114" s="185">
        <v>2</v>
      </c>
      <c r="J3114" s="185">
        <v>7</v>
      </c>
      <c r="K3114" s="185">
        <v>240</v>
      </c>
      <c r="L3114" s="185">
        <v>14</v>
      </c>
      <c r="M3114" s="186">
        <v>15</v>
      </c>
      <c r="N3114" s="187">
        <f>IF(Tabla2[[#This Row],[LECHE RETIRO DIA]]&lt;&gt;ISBLANK(Tabla2[[#This Row],[LECHE RETIRO DIA]]),SUM(Tabla2[[#This Row],[LECHE TANQUE DIA]:[LECHE RETIRO DIA]]),SUM(Tabla2[[#This Row],[LECHE TANQUE DIA]:[LECHE AUTOCONSUMO DIA]]))</f>
        <v>1002</v>
      </c>
      <c r="O3114" s="188">
        <f t="shared" si="674"/>
        <v>0.95508982035928147</v>
      </c>
      <c r="P3114" s="189">
        <f t="shared" si="680"/>
        <v>23.857142857142858</v>
      </c>
      <c r="Q3114" s="189">
        <f t="shared" si="675"/>
        <v>22.785714285714285</v>
      </c>
      <c r="R3114" s="189">
        <f t="shared" si="676"/>
        <v>5.7142857142857144</v>
      </c>
      <c r="S3114" s="189">
        <f t="shared" si="681"/>
        <v>4.1749999999999998</v>
      </c>
      <c r="T3114" s="189">
        <f t="shared" si="682"/>
        <v>5.7142857142857144</v>
      </c>
      <c r="U3114" s="189">
        <f t="shared" si="683"/>
        <v>71.571428571428569</v>
      </c>
      <c r="V3114" s="189">
        <f t="shared" si="684"/>
        <v>3</v>
      </c>
      <c r="W3114" s="189">
        <f>IFERROR(H3114/M3114,Tabla2[[#This Row],[CARGA PRODUCCION (ANIMALES/HA)]])</f>
        <v>3</v>
      </c>
      <c r="X3114" s="190">
        <f t="shared" si="677"/>
        <v>2024</v>
      </c>
      <c r="Y3114" s="190">
        <f t="shared" si="678"/>
        <v>7</v>
      </c>
      <c r="Z3114" s="190" t="e">
        <f t="shared" ca="1" si="679"/>
        <v>#NAME?</v>
      </c>
      <c r="AA3114" s="191">
        <f t="shared" si="687"/>
        <v>45</v>
      </c>
      <c r="AB3114" s="188">
        <f t="shared" si="685"/>
        <v>0.93333333333333335</v>
      </c>
      <c r="AC3114" s="192">
        <f t="shared" si="686"/>
        <v>6.6666666666666652E-2</v>
      </c>
      <c r="AD3114" s="185"/>
    </row>
    <row r="3115" spans="1:30">
      <c r="A3115" s="184">
        <v>45489</v>
      </c>
      <c r="B3115" s="7" t="s">
        <v>81</v>
      </c>
      <c r="C3115" s="7">
        <v>2527</v>
      </c>
      <c r="D3115" s="185">
        <v>80</v>
      </c>
      <c r="E3115" s="185">
        <v>9</v>
      </c>
      <c r="F3115" s="185"/>
      <c r="G3115" s="185">
        <v>97</v>
      </c>
      <c r="H3115" s="185">
        <v>99</v>
      </c>
      <c r="I3115" s="185">
        <v>2</v>
      </c>
      <c r="J3115" s="185">
        <v>18</v>
      </c>
      <c r="K3115" s="185">
        <v>680</v>
      </c>
      <c r="L3115" s="185">
        <v>23.4</v>
      </c>
      <c r="M3115" s="186">
        <v>31.01</v>
      </c>
      <c r="N3115" s="187">
        <f>IF(Tabla2[[#This Row],[LECHE RETIRO DIA]]&lt;&gt;ISBLANK(Tabla2[[#This Row],[LECHE RETIRO DIA]]),SUM(Tabla2[[#This Row],[LECHE TANQUE DIA]:[LECHE RETIRO DIA]]),SUM(Tabla2[[#This Row],[LECHE TANQUE DIA]:[LECHE AUTOCONSUMO DIA]]))</f>
        <v>2616</v>
      </c>
      <c r="O3115" s="188">
        <f t="shared" si="674"/>
        <v>0.96597859327217128</v>
      </c>
      <c r="P3115" s="189">
        <f t="shared" si="680"/>
        <v>26.969072164948454</v>
      </c>
      <c r="Q3115" s="189">
        <f t="shared" si="675"/>
        <v>26.051546391752577</v>
      </c>
      <c r="R3115" s="189">
        <f t="shared" si="676"/>
        <v>4.4444444444444446</v>
      </c>
      <c r="S3115" s="189">
        <f t="shared" si="681"/>
        <v>3.8470588235294119</v>
      </c>
      <c r="T3115" s="189">
        <f t="shared" si="682"/>
        <v>7.0103092783505154</v>
      </c>
      <c r="U3115" s="189">
        <f t="shared" si="683"/>
        <v>111.7948717948718</v>
      </c>
      <c r="V3115" s="189">
        <f t="shared" si="684"/>
        <v>4.1452991452991457</v>
      </c>
      <c r="W3115" s="189">
        <f>IFERROR(H3115/M3115,Tabla2[[#This Row],[CARGA PRODUCCION (ANIMALES/HA)]])</f>
        <v>3.1925185424056752</v>
      </c>
      <c r="X3115" s="190">
        <f t="shared" si="677"/>
        <v>2024</v>
      </c>
      <c r="Y3115" s="190">
        <f t="shared" si="678"/>
        <v>7</v>
      </c>
      <c r="Z3115" s="190" t="e">
        <f t="shared" ca="1" si="679"/>
        <v>#NAME?</v>
      </c>
      <c r="AA3115" s="191">
        <f t="shared" si="687"/>
        <v>99</v>
      </c>
      <c r="AB3115" s="188">
        <f t="shared" si="685"/>
        <v>0.97979797979797978</v>
      </c>
      <c r="AC3115" s="192">
        <f t="shared" si="686"/>
        <v>2.0202020202020221E-2</v>
      </c>
      <c r="AD3115" s="185"/>
    </row>
    <row r="3116" spans="1:30">
      <c r="A3116" s="184">
        <v>45489</v>
      </c>
      <c r="B3116" s="7" t="s">
        <v>83</v>
      </c>
      <c r="C3116" s="185">
        <v>2533</v>
      </c>
      <c r="D3116" s="185">
        <v>40</v>
      </c>
      <c r="E3116" s="185">
        <v>9</v>
      </c>
      <c r="F3116" s="185"/>
      <c r="G3116" s="185">
        <v>115</v>
      </c>
      <c r="H3116" s="185">
        <v>134</v>
      </c>
      <c r="I3116" s="185">
        <v>0</v>
      </c>
      <c r="J3116" s="185">
        <v>23</v>
      </c>
      <c r="K3116" s="185">
        <v>640</v>
      </c>
      <c r="L3116" s="185">
        <v>29.8</v>
      </c>
      <c r="M3116" s="186">
        <v>36.590000000000003</v>
      </c>
      <c r="N3116" s="187">
        <f>IF(Tabla2[[#This Row],[LECHE RETIRO DIA]]&lt;&gt;ISBLANK(Tabla2[[#This Row],[LECHE RETIRO DIA]]),SUM(Tabla2[[#This Row],[LECHE TANQUE DIA]:[LECHE RETIRO DIA]]),SUM(Tabla2[[#This Row],[LECHE TANQUE DIA]:[LECHE AUTOCONSUMO DIA]]))</f>
        <v>2582</v>
      </c>
      <c r="O3116" s="188">
        <f t="shared" si="674"/>
        <v>0.98102246320681641</v>
      </c>
      <c r="P3116" s="189">
        <f t="shared" si="680"/>
        <v>22.452173913043477</v>
      </c>
      <c r="Q3116" s="189">
        <f t="shared" si="675"/>
        <v>22.026086956521738</v>
      </c>
      <c r="R3116" s="189">
        <f t="shared" si="676"/>
        <v>1.7391304347826086</v>
      </c>
      <c r="S3116" s="189">
        <f t="shared" si="681"/>
        <v>4.0343749999999998</v>
      </c>
      <c r="T3116" s="189">
        <f t="shared" si="682"/>
        <v>5.5652173913043477</v>
      </c>
      <c r="U3116" s="189">
        <f t="shared" si="683"/>
        <v>86.644295302013418</v>
      </c>
      <c r="V3116" s="189">
        <f t="shared" si="684"/>
        <v>3.8590604026845639</v>
      </c>
      <c r="W3116" s="189">
        <f>IFERROR(H3116/M3116,Tabla2[[#This Row],[CARGA PRODUCCION (ANIMALES/HA)]])</f>
        <v>3.6622027876468977</v>
      </c>
      <c r="X3116" s="190">
        <f t="shared" si="677"/>
        <v>2024</v>
      </c>
      <c r="Y3116" s="190">
        <f t="shared" si="678"/>
        <v>7</v>
      </c>
      <c r="Z3116" s="190" t="e">
        <f t="shared" ca="1" si="679"/>
        <v>#NAME?</v>
      </c>
      <c r="AA3116" s="191">
        <f t="shared" si="687"/>
        <v>134</v>
      </c>
      <c r="AB3116" s="188">
        <f t="shared" si="685"/>
        <v>0.85820895522388063</v>
      </c>
      <c r="AC3116" s="192">
        <f t="shared" si="686"/>
        <v>0.14179104477611937</v>
      </c>
      <c r="AD3116" s="185"/>
    </row>
    <row r="3117" spans="1:30">
      <c r="A3117" s="184">
        <v>45489</v>
      </c>
      <c r="B3117" s="7" t="s">
        <v>117</v>
      </c>
      <c r="C3117" s="185">
        <v>896</v>
      </c>
      <c r="D3117" s="185">
        <v>40</v>
      </c>
      <c r="E3117" s="185">
        <v>5</v>
      </c>
      <c r="F3117" s="185"/>
      <c r="G3117" s="185">
        <v>43</v>
      </c>
      <c r="H3117" s="185">
        <v>46</v>
      </c>
      <c r="I3117" s="185">
        <v>2</v>
      </c>
      <c r="J3117" s="185">
        <v>7</v>
      </c>
      <c r="K3117" s="185">
        <v>240</v>
      </c>
      <c r="L3117" s="185">
        <v>14</v>
      </c>
      <c r="M3117" s="186">
        <v>15</v>
      </c>
      <c r="N3117" s="187">
        <f>IF(Tabla2[[#This Row],[LECHE RETIRO DIA]]&lt;&gt;ISBLANK(Tabla2[[#This Row],[LECHE RETIRO DIA]]),SUM(Tabla2[[#This Row],[LECHE TANQUE DIA]:[LECHE RETIRO DIA]]),SUM(Tabla2[[#This Row],[LECHE TANQUE DIA]:[LECHE AUTOCONSUMO DIA]]))</f>
        <v>941</v>
      </c>
      <c r="O3117" s="188">
        <f t="shared" si="674"/>
        <v>0.95217853347502657</v>
      </c>
      <c r="P3117" s="189">
        <f t="shared" si="680"/>
        <v>21.88372093023256</v>
      </c>
      <c r="Q3117" s="189">
        <f t="shared" si="675"/>
        <v>20.837209302325583</v>
      </c>
      <c r="R3117" s="189">
        <f t="shared" si="676"/>
        <v>5.7142857142857144</v>
      </c>
      <c r="S3117" s="189">
        <f t="shared" si="681"/>
        <v>3.9208333333333334</v>
      </c>
      <c r="T3117" s="189">
        <f t="shared" si="682"/>
        <v>5.5813953488372094</v>
      </c>
      <c r="U3117" s="189">
        <f t="shared" si="683"/>
        <v>67.214285714285708</v>
      </c>
      <c r="V3117" s="189">
        <f t="shared" si="684"/>
        <v>3.0714285714285716</v>
      </c>
      <c r="W3117" s="189">
        <f>IFERROR(H3117/M3117,Tabla2[[#This Row],[CARGA PRODUCCION (ANIMALES/HA)]])</f>
        <v>3.0666666666666669</v>
      </c>
      <c r="X3117" s="190">
        <f t="shared" si="677"/>
        <v>2024</v>
      </c>
      <c r="Y3117" s="190">
        <f t="shared" si="678"/>
        <v>7</v>
      </c>
      <c r="Z3117" s="190" t="e">
        <f t="shared" ca="1" si="679"/>
        <v>#NAME?</v>
      </c>
      <c r="AA3117" s="191">
        <f t="shared" si="687"/>
        <v>46</v>
      </c>
      <c r="AB3117" s="188">
        <f t="shared" si="685"/>
        <v>0.93478260869565222</v>
      </c>
      <c r="AC3117" s="192">
        <f t="shared" si="686"/>
        <v>6.5217391304347783E-2</v>
      </c>
      <c r="AD3117" s="185"/>
    </row>
    <row r="3118" spans="1:30">
      <c r="A3118" s="184">
        <v>45490</v>
      </c>
      <c r="B3118" s="7" t="s">
        <v>81</v>
      </c>
      <c r="C3118" s="185">
        <v>2527</v>
      </c>
      <c r="D3118" s="185">
        <v>80</v>
      </c>
      <c r="E3118" s="185">
        <v>9</v>
      </c>
      <c r="F3118" s="185"/>
      <c r="G3118" s="185">
        <v>97</v>
      </c>
      <c r="H3118" s="185">
        <v>99</v>
      </c>
      <c r="I3118" s="185">
        <v>2</v>
      </c>
      <c r="J3118" s="185">
        <v>18</v>
      </c>
      <c r="K3118" s="185">
        <v>680</v>
      </c>
      <c r="L3118" s="185">
        <v>23.4</v>
      </c>
      <c r="M3118" s="186">
        <v>31.01</v>
      </c>
      <c r="N3118" s="187">
        <f>IF(Tabla2[[#This Row],[LECHE RETIRO DIA]]&lt;&gt;ISBLANK(Tabla2[[#This Row],[LECHE RETIRO DIA]]),SUM(Tabla2[[#This Row],[LECHE TANQUE DIA]:[LECHE RETIRO DIA]]),SUM(Tabla2[[#This Row],[LECHE TANQUE DIA]:[LECHE AUTOCONSUMO DIA]]))</f>
        <v>2616</v>
      </c>
      <c r="O3118" s="188">
        <f t="shared" si="674"/>
        <v>0.96597859327217128</v>
      </c>
      <c r="P3118" s="189">
        <f t="shared" si="680"/>
        <v>26.969072164948454</v>
      </c>
      <c r="Q3118" s="189">
        <f t="shared" si="675"/>
        <v>26.051546391752577</v>
      </c>
      <c r="R3118" s="189">
        <f t="shared" si="676"/>
        <v>4.4444444444444446</v>
      </c>
      <c r="S3118" s="189">
        <f t="shared" si="681"/>
        <v>3.8470588235294119</v>
      </c>
      <c r="T3118" s="189">
        <f t="shared" si="682"/>
        <v>7.0103092783505154</v>
      </c>
      <c r="U3118" s="189">
        <f t="shared" si="683"/>
        <v>111.7948717948718</v>
      </c>
      <c r="V3118" s="189">
        <f t="shared" si="684"/>
        <v>4.1452991452991457</v>
      </c>
      <c r="W3118" s="189">
        <f>IFERROR(H3118/M3118,Tabla2[[#This Row],[CARGA PRODUCCION (ANIMALES/HA)]])</f>
        <v>3.1925185424056752</v>
      </c>
      <c r="X3118" s="190">
        <f t="shared" si="677"/>
        <v>2024</v>
      </c>
      <c r="Y3118" s="190">
        <f t="shared" si="678"/>
        <v>7</v>
      </c>
      <c r="Z3118" s="190" t="e">
        <f t="shared" ca="1" si="679"/>
        <v>#NAME?</v>
      </c>
      <c r="AA3118" s="191">
        <f t="shared" si="687"/>
        <v>99</v>
      </c>
      <c r="AB3118" s="188">
        <f t="shared" si="685"/>
        <v>0.97979797979797978</v>
      </c>
      <c r="AC3118" s="192">
        <f t="shared" si="686"/>
        <v>2.0202020202020221E-2</v>
      </c>
      <c r="AD3118" s="185"/>
    </row>
    <row r="3119" spans="1:30">
      <c r="A3119" s="184">
        <v>45490</v>
      </c>
      <c r="B3119" s="7" t="s">
        <v>83</v>
      </c>
      <c r="C3119" s="185">
        <v>2534</v>
      </c>
      <c r="D3119" s="185">
        <v>40</v>
      </c>
      <c r="E3119" s="185">
        <v>9</v>
      </c>
      <c r="F3119" s="185"/>
      <c r="G3119" s="185">
        <v>115</v>
      </c>
      <c r="H3119" s="185">
        <v>134</v>
      </c>
      <c r="I3119" s="185">
        <v>0</v>
      </c>
      <c r="J3119" s="185">
        <v>23</v>
      </c>
      <c r="K3119" s="185">
        <v>640</v>
      </c>
      <c r="L3119" s="185">
        <v>29.8</v>
      </c>
      <c r="M3119" s="186">
        <v>36.590000000000003</v>
      </c>
      <c r="N3119" s="187">
        <f>IF(Tabla2[[#This Row],[LECHE RETIRO DIA]]&lt;&gt;ISBLANK(Tabla2[[#This Row],[LECHE RETIRO DIA]]),SUM(Tabla2[[#This Row],[LECHE TANQUE DIA]:[LECHE RETIRO DIA]]),SUM(Tabla2[[#This Row],[LECHE TANQUE DIA]:[LECHE AUTOCONSUMO DIA]]))</f>
        <v>2583</v>
      </c>
      <c r="O3119" s="188">
        <f t="shared" si="674"/>
        <v>0.98102981029810299</v>
      </c>
      <c r="P3119" s="189">
        <f t="shared" si="680"/>
        <v>22.46086956521739</v>
      </c>
      <c r="Q3119" s="189">
        <f t="shared" si="675"/>
        <v>22.034782608695654</v>
      </c>
      <c r="R3119" s="189">
        <f t="shared" si="676"/>
        <v>1.7391304347826086</v>
      </c>
      <c r="S3119" s="189">
        <f t="shared" si="681"/>
        <v>4.0359375000000002</v>
      </c>
      <c r="T3119" s="189">
        <f t="shared" si="682"/>
        <v>5.5652173913043477</v>
      </c>
      <c r="U3119" s="189">
        <f t="shared" si="683"/>
        <v>86.677852348993284</v>
      </c>
      <c r="V3119" s="189">
        <f t="shared" si="684"/>
        <v>3.8590604026845639</v>
      </c>
      <c r="W3119" s="189">
        <f>IFERROR(H3119/M3119,Tabla2[[#This Row],[CARGA PRODUCCION (ANIMALES/HA)]])</f>
        <v>3.6622027876468977</v>
      </c>
      <c r="X3119" s="190">
        <f t="shared" si="677"/>
        <v>2024</v>
      </c>
      <c r="Y3119" s="190">
        <f t="shared" si="678"/>
        <v>7</v>
      </c>
      <c r="Z3119" s="190" t="e">
        <f t="shared" ca="1" si="679"/>
        <v>#NAME?</v>
      </c>
      <c r="AA3119" s="191">
        <f t="shared" si="687"/>
        <v>134</v>
      </c>
      <c r="AB3119" s="188">
        <f t="shared" si="685"/>
        <v>0.85820895522388063</v>
      </c>
      <c r="AC3119" s="192">
        <f t="shared" si="686"/>
        <v>0.14179104477611937</v>
      </c>
      <c r="AD3119" s="185"/>
    </row>
    <row r="3120" spans="1:30">
      <c r="A3120" s="184">
        <v>45490</v>
      </c>
      <c r="B3120" s="7" t="s">
        <v>117</v>
      </c>
      <c r="C3120" s="185">
        <v>896</v>
      </c>
      <c r="D3120" s="185">
        <v>40</v>
      </c>
      <c r="E3120" s="185">
        <v>5</v>
      </c>
      <c r="F3120" s="185"/>
      <c r="G3120" s="185">
        <v>43</v>
      </c>
      <c r="H3120" s="185">
        <v>46</v>
      </c>
      <c r="I3120" s="185">
        <v>2</v>
      </c>
      <c r="J3120" s="185">
        <v>7</v>
      </c>
      <c r="K3120" s="185">
        <v>240</v>
      </c>
      <c r="L3120" s="185">
        <v>14</v>
      </c>
      <c r="M3120" s="186">
        <v>15</v>
      </c>
      <c r="N3120" s="187">
        <f>IF(Tabla2[[#This Row],[LECHE RETIRO DIA]]&lt;&gt;ISBLANK(Tabla2[[#This Row],[LECHE RETIRO DIA]]),SUM(Tabla2[[#This Row],[LECHE TANQUE DIA]:[LECHE RETIRO DIA]]),SUM(Tabla2[[#This Row],[LECHE TANQUE DIA]:[LECHE AUTOCONSUMO DIA]]))</f>
        <v>941</v>
      </c>
      <c r="O3120" s="188">
        <f t="shared" si="674"/>
        <v>0.95217853347502657</v>
      </c>
      <c r="P3120" s="189">
        <f t="shared" si="680"/>
        <v>21.88372093023256</v>
      </c>
      <c r="Q3120" s="189">
        <f t="shared" si="675"/>
        <v>20.837209302325583</v>
      </c>
      <c r="R3120" s="189">
        <f t="shared" si="676"/>
        <v>5.7142857142857144</v>
      </c>
      <c r="S3120" s="189">
        <f t="shared" si="681"/>
        <v>3.9208333333333334</v>
      </c>
      <c r="T3120" s="189">
        <f t="shared" si="682"/>
        <v>5.5813953488372094</v>
      </c>
      <c r="U3120" s="189">
        <f t="shared" si="683"/>
        <v>67.214285714285708</v>
      </c>
      <c r="V3120" s="189">
        <f t="shared" si="684"/>
        <v>3.0714285714285716</v>
      </c>
      <c r="W3120" s="189">
        <f>IFERROR(H3120/M3120,Tabla2[[#This Row],[CARGA PRODUCCION (ANIMALES/HA)]])</f>
        <v>3.0666666666666669</v>
      </c>
      <c r="X3120" s="190">
        <f t="shared" si="677"/>
        <v>2024</v>
      </c>
      <c r="Y3120" s="190">
        <f t="shared" si="678"/>
        <v>7</v>
      </c>
      <c r="Z3120" s="190" t="e">
        <f t="shared" ca="1" si="679"/>
        <v>#NAME?</v>
      </c>
      <c r="AA3120" s="191">
        <f t="shared" si="687"/>
        <v>46</v>
      </c>
      <c r="AB3120" s="188">
        <f t="shared" si="685"/>
        <v>0.93478260869565222</v>
      </c>
      <c r="AC3120" s="192">
        <f t="shared" si="686"/>
        <v>6.5217391304347783E-2</v>
      </c>
      <c r="AD3120" s="185"/>
    </row>
    <row r="3121" spans="1:30">
      <c r="A3121" s="184">
        <v>45491</v>
      </c>
      <c r="B3121" s="7" t="s">
        <v>81</v>
      </c>
      <c r="C3121" s="185">
        <v>2527</v>
      </c>
      <c r="D3121" s="185">
        <v>80</v>
      </c>
      <c r="E3121" s="185">
        <v>9</v>
      </c>
      <c r="F3121" s="185"/>
      <c r="G3121" s="185">
        <v>98</v>
      </c>
      <c r="H3121" s="185">
        <v>100</v>
      </c>
      <c r="I3121" s="185">
        <v>2</v>
      </c>
      <c r="J3121" s="185">
        <v>18</v>
      </c>
      <c r="K3121" s="185">
        <v>680</v>
      </c>
      <c r="L3121" s="185">
        <v>23.4</v>
      </c>
      <c r="M3121" s="186">
        <v>31.01</v>
      </c>
      <c r="N3121" s="187">
        <f>IF(Tabla2[[#This Row],[LECHE RETIRO DIA]]&lt;&gt;ISBLANK(Tabla2[[#This Row],[LECHE RETIRO DIA]]),SUM(Tabla2[[#This Row],[LECHE TANQUE DIA]:[LECHE RETIRO DIA]]),SUM(Tabla2[[#This Row],[LECHE TANQUE DIA]:[LECHE AUTOCONSUMO DIA]]))</f>
        <v>2616</v>
      </c>
      <c r="O3121" s="188">
        <f t="shared" si="674"/>
        <v>0.96597859327217128</v>
      </c>
      <c r="P3121" s="189">
        <f t="shared" si="680"/>
        <v>26.693877551020407</v>
      </c>
      <c r="Q3121" s="189">
        <f t="shared" si="675"/>
        <v>25.785714285714285</v>
      </c>
      <c r="R3121" s="189">
        <f t="shared" si="676"/>
        <v>4.4444444444444446</v>
      </c>
      <c r="S3121" s="189">
        <f t="shared" si="681"/>
        <v>3.8470588235294119</v>
      </c>
      <c r="T3121" s="189">
        <f t="shared" si="682"/>
        <v>6.9387755102040813</v>
      </c>
      <c r="U3121" s="189">
        <f t="shared" si="683"/>
        <v>111.7948717948718</v>
      </c>
      <c r="V3121" s="189">
        <f t="shared" si="684"/>
        <v>4.1880341880341883</v>
      </c>
      <c r="W3121" s="189">
        <f>IFERROR(H3121/M3121,Tabla2[[#This Row],[CARGA PRODUCCION (ANIMALES/HA)]])</f>
        <v>3.224766204450177</v>
      </c>
      <c r="X3121" s="190">
        <f t="shared" si="677"/>
        <v>2024</v>
      </c>
      <c r="Y3121" s="190">
        <f t="shared" si="678"/>
        <v>7</v>
      </c>
      <c r="Z3121" s="190" t="e">
        <f t="shared" ca="1" si="679"/>
        <v>#NAME?</v>
      </c>
      <c r="AA3121" s="191">
        <f t="shared" si="687"/>
        <v>100</v>
      </c>
      <c r="AB3121" s="188">
        <f t="shared" si="685"/>
        <v>0.98</v>
      </c>
      <c r="AC3121" s="192">
        <f t="shared" si="686"/>
        <v>2.0000000000000018E-2</v>
      </c>
      <c r="AD3121" s="185"/>
    </row>
    <row r="3122" spans="1:30">
      <c r="A3122" s="184">
        <v>45491</v>
      </c>
      <c r="B3122" s="7" t="s">
        <v>83</v>
      </c>
      <c r="C3122" s="185">
        <v>2567</v>
      </c>
      <c r="D3122" s="185">
        <v>100</v>
      </c>
      <c r="E3122" s="185">
        <v>9</v>
      </c>
      <c r="F3122" s="185"/>
      <c r="G3122" s="185">
        <v>115</v>
      </c>
      <c r="H3122" s="185">
        <v>134</v>
      </c>
      <c r="I3122" s="185">
        <v>0</v>
      </c>
      <c r="J3122" s="185">
        <v>23</v>
      </c>
      <c r="K3122" s="185">
        <v>640</v>
      </c>
      <c r="L3122" s="185">
        <v>29.8</v>
      </c>
      <c r="M3122" s="186">
        <v>36.590000000000003</v>
      </c>
      <c r="N3122" s="187">
        <f>IF(Tabla2[[#This Row],[LECHE RETIRO DIA]]&lt;&gt;ISBLANK(Tabla2[[#This Row],[LECHE RETIRO DIA]]),SUM(Tabla2[[#This Row],[LECHE TANQUE DIA]:[LECHE RETIRO DIA]]),SUM(Tabla2[[#This Row],[LECHE TANQUE DIA]:[LECHE AUTOCONSUMO DIA]]))</f>
        <v>2676</v>
      </c>
      <c r="O3122" s="188">
        <f t="shared" ref="O3122:O3185" si="688">IFERROR(C3122/N3122,"")</f>
        <v>0.95926756352765319</v>
      </c>
      <c r="P3122" s="189">
        <f t="shared" si="680"/>
        <v>23.269565217391303</v>
      </c>
      <c r="Q3122" s="189">
        <f t="shared" ref="Q3122:Q3185" si="689">IFERROR(C3122/G3122,"")</f>
        <v>22.321739130434782</v>
      </c>
      <c r="R3122" s="189">
        <f t="shared" si="676"/>
        <v>4.3478260869565215</v>
      </c>
      <c r="S3122" s="189">
        <f t="shared" si="681"/>
        <v>4.1812500000000004</v>
      </c>
      <c r="T3122" s="189">
        <f t="shared" si="682"/>
        <v>5.5652173913043477</v>
      </c>
      <c r="U3122" s="189">
        <f t="shared" si="683"/>
        <v>89.798657718120808</v>
      </c>
      <c r="V3122" s="189">
        <f t="shared" si="684"/>
        <v>3.8590604026845639</v>
      </c>
      <c r="W3122" s="189">
        <f>IFERROR(H3122/M3122,Tabla2[[#This Row],[CARGA PRODUCCION (ANIMALES/HA)]])</f>
        <v>3.6622027876468977</v>
      </c>
      <c r="X3122" s="190">
        <f t="shared" si="677"/>
        <v>2024</v>
      </c>
      <c r="Y3122" s="190">
        <f t="shared" si="678"/>
        <v>7</v>
      </c>
      <c r="Z3122" s="190" t="e">
        <f t="shared" ca="1" si="679"/>
        <v>#NAME?</v>
      </c>
      <c r="AA3122" s="191">
        <f t="shared" si="687"/>
        <v>134</v>
      </c>
      <c r="AB3122" s="188">
        <f t="shared" si="685"/>
        <v>0.85820895522388063</v>
      </c>
      <c r="AC3122" s="192">
        <f t="shared" si="686"/>
        <v>0.14179104477611937</v>
      </c>
      <c r="AD3122" s="185"/>
    </row>
    <row r="3123" spans="1:30">
      <c r="A3123" s="184">
        <v>45491</v>
      </c>
      <c r="B3123" s="7" t="s">
        <v>117</v>
      </c>
      <c r="C3123" s="185">
        <v>929</v>
      </c>
      <c r="D3123" s="185">
        <v>40</v>
      </c>
      <c r="E3123" s="185">
        <v>5</v>
      </c>
      <c r="F3123" s="185"/>
      <c r="G3123" s="185">
        <v>43</v>
      </c>
      <c r="H3123" s="185">
        <v>46</v>
      </c>
      <c r="I3123" s="185">
        <v>2</v>
      </c>
      <c r="J3123" s="185">
        <v>7</v>
      </c>
      <c r="K3123" s="185">
        <v>240</v>
      </c>
      <c r="L3123" s="185">
        <v>14</v>
      </c>
      <c r="M3123" s="186">
        <v>15</v>
      </c>
      <c r="N3123" s="187">
        <f>IF(Tabla2[[#This Row],[LECHE RETIRO DIA]]&lt;&gt;ISBLANK(Tabla2[[#This Row],[LECHE RETIRO DIA]]),SUM(Tabla2[[#This Row],[LECHE TANQUE DIA]:[LECHE RETIRO DIA]]),SUM(Tabla2[[#This Row],[LECHE TANQUE DIA]:[LECHE AUTOCONSUMO DIA]]))</f>
        <v>974</v>
      </c>
      <c r="O3123" s="188">
        <f t="shared" si="688"/>
        <v>0.9537987679671458</v>
      </c>
      <c r="P3123" s="189">
        <f t="shared" si="680"/>
        <v>22.651162790697676</v>
      </c>
      <c r="Q3123" s="189">
        <f t="shared" si="689"/>
        <v>21.604651162790699</v>
      </c>
      <c r="R3123" s="189">
        <f t="shared" si="676"/>
        <v>5.7142857142857144</v>
      </c>
      <c r="S3123" s="189">
        <f t="shared" si="681"/>
        <v>4.0583333333333336</v>
      </c>
      <c r="T3123" s="189">
        <f t="shared" si="682"/>
        <v>5.5813953488372094</v>
      </c>
      <c r="U3123" s="189">
        <f t="shared" si="683"/>
        <v>69.571428571428569</v>
      </c>
      <c r="V3123" s="189">
        <f t="shared" si="684"/>
        <v>3.0714285714285716</v>
      </c>
      <c r="W3123" s="189">
        <f>IFERROR(H3123/M3123,Tabla2[[#This Row],[CARGA PRODUCCION (ANIMALES/HA)]])</f>
        <v>3.0666666666666669</v>
      </c>
      <c r="X3123" s="190">
        <f t="shared" si="677"/>
        <v>2024</v>
      </c>
      <c r="Y3123" s="190">
        <f t="shared" si="678"/>
        <v>7</v>
      </c>
      <c r="Z3123" s="190" t="e">
        <f t="shared" ca="1" si="679"/>
        <v>#NAME?</v>
      </c>
      <c r="AA3123" s="191">
        <f t="shared" si="687"/>
        <v>46</v>
      </c>
      <c r="AB3123" s="188">
        <f t="shared" si="685"/>
        <v>0.93478260869565222</v>
      </c>
      <c r="AC3123" s="192">
        <f t="shared" si="686"/>
        <v>6.5217391304347783E-2</v>
      </c>
      <c r="AD3123" s="185"/>
    </row>
    <row r="3124" spans="1:30">
      <c r="A3124" s="184">
        <v>45492</v>
      </c>
      <c r="B3124" s="7" t="s">
        <v>81</v>
      </c>
      <c r="C3124" s="185">
        <v>2489</v>
      </c>
      <c r="D3124" s="185">
        <v>80</v>
      </c>
      <c r="E3124" s="185">
        <v>9</v>
      </c>
      <c r="F3124" s="185"/>
      <c r="G3124" s="185">
        <v>98</v>
      </c>
      <c r="H3124" s="185">
        <v>100</v>
      </c>
      <c r="I3124" s="185">
        <v>2</v>
      </c>
      <c r="J3124" s="185">
        <v>18</v>
      </c>
      <c r="K3124" s="185">
        <v>680</v>
      </c>
      <c r="L3124" s="185">
        <v>23.4</v>
      </c>
      <c r="M3124" s="186">
        <v>31.01</v>
      </c>
      <c r="N3124" s="187">
        <f>IF(Tabla2[[#This Row],[LECHE RETIRO DIA]]&lt;&gt;ISBLANK(Tabla2[[#This Row],[LECHE RETIRO DIA]]),SUM(Tabla2[[#This Row],[LECHE TANQUE DIA]:[LECHE RETIRO DIA]]),SUM(Tabla2[[#This Row],[LECHE TANQUE DIA]:[LECHE AUTOCONSUMO DIA]]))</f>
        <v>2578</v>
      </c>
      <c r="O3124" s="188">
        <f t="shared" si="688"/>
        <v>0.96547711404189296</v>
      </c>
      <c r="P3124" s="189">
        <f t="shared" si="680"/>
        <v>26.306122448979593</v>
      </c>
      <c r="Q3124" s="189">
        <f t="shared" si="689"/>
        <v>25.397959183673468</v>
      </c>
      <c r="R3124" s="189">
        <f t="shared" si="676"/>
        <v>4.4444444444444446</v>
      </c>
      <c r="S3124" s="189">
        <f t="shared" si="681"/>
        <v>3.7911764705882351</v>
      </c>
      <c r="T3124" s="189">
        <f t="shared" si="682"/>
        <v>6.9387755102040813</v>
      </c>
      <c r="U3124" s="189">
        <f t="shared" si="683"/>
        <v>110.17094017094018</v>
      </c>
      <c r="V3124" s="189">
        <f t="shared" si="684"/>
        <v>4.1880341880341883</v>
      </c>
      <c r="W3124" s="189">
        <f>IFERROR(H3124/M3124,Tabla2[[#This Row],[CARGA PRODUCCION (ANIMALES/HA)]])</f>
        <v>3.224766204450177</v>
      </c>
      <c r="X3124" s="190">
        <f t="shared" si="677"/>
        <v>2024</v>
      </c>
      <c r="Y3124" s="190">
        <f t="shared" si="678"/>
        <v>7</v>
      </c>
      <c r="Z3124" s="190" t="e">
        <f t="shared" ca="1" si="679"/>
        <v>#NAME?</v>
      </c>
      <c r="AA3124" s="191">
        <f t="shared" si="687"/>
        <v>100</v>
      </c>
      <c r="AB3124" s="188">
        <f t="shared" si="685"/>
        <v>0.98</v>
      </c>
      <c r="AC3124" s="192">
        <f t="shared" si="686"/>
        <v>2.0000000000000018E-2</v>
      </c>
      <c r="AD3124" s="185"/>
    </row>
    <row r="3125" spans="1:30">
      <c r="A3125" s="184">
        <v>45492</v>
      </c>
      <c r="B3125" s="7" t="s">
        <v>83</v>
      </c>
      <c r="C3125" s="185">
        <v>2524</v>
      </c>
      <c r="D3125" s="185">
        <v>100</v>
      </c>
      <c r="E3125" s="185">
        <v>9</v>
      </c>
      <c r="F3125" s="185"/>
      <c r="G3125" s="185">
        <v>115</v>
      </c>
      <c r="H3125" s="185">
        <v>134</v>
      </c>
      <c r="I3125" s="185">
        <v>0</v>
      </c>
      <c r="J3125" s="185">
        <v>23</v>
      </c>
      <c r="K3125" s="185">
        <v>640</v>
      </c>
      <c r="L3125" s="185">
        <v>29.8</v>
      </c>
      <c r="M3125" s="186">
        <v>36.590000000000003</v>
      </c>
      <c r="N3125" s="187">
        <f>IF(Tabla2[[#This Row],[LECHE RETIRO DIA]]&lt;&gt;ISBLANK(Tabla2[[#This Row],[LECHE RETIRO DIA]]),SUM(Tabla2[[#This Row],[LECHE TANQUE DIA]:[LECHE RETIRO DIA]]),SUM(Tabla2[[#This Row],[LECHE TANQUE DIA]:[LECHE AUTOCONSUMO DIA]]))</f>
        <v>2633</v>
      </c>
      <c r="O3125" s="188">
        <f t="shared" si="688"/>
        <v>0.95860235472844668</v>
      </c>
      <c r="P3125" s="189">
        <f t="shared" si="680"/>
        <v>22.895652173913042</v>
      </c>
      <c r="Q3125" s="189">
        <f t="shared" si="689"/>
        <v>21.947826086956521</v>
      </c>
      <c r="R3125" s="189">
        <f t="shared" ref="R3125:R3188" si="690">IFERROR(D3125/J3125,"")</f>
        <v>4.3478260869565215</v>
      </c>
      <c r="S3125" s="189">
        <f t="shared" si="681"/>
        <v>4.1140625000000002</v>
      </c>
      <c r="T3125" s="189">
        <f t="shared" si="682"/>
        <v>5.5652173913043477</v>
      </c>
      <c r="U3125" s="189">
        <f t="shared" si="683"/>
        <v>88.355704697986582</v>
      </c>
      <c r="V3125" s="189">
        <f t="shared" si="684"/>
        <v>3.8590604026845639</v>
      </c>
      <c r="W3125" s="189">
        <f>IFERROR(H3125/M3125,Tabla2[[#This Row],[CARGA PRODUCCION (ANIMALES/HA)]])</f>
        <v>3.6622027876468977</v>
      </c>
      <c r="X3125" s="190">
        <f t="shared" si="677"/>
        <v>2024</v>
      </c>
      <c r="Y3125" s="190">
        <f t="shared" si="678"/>
        <v>7</v>
      </c>
      <c r="Z3125" s="190" t="e">
        <f t="shared" ca="1" si="679"/>
        <v>#NAME?</v>
      </c>
      <c r="AA3125" s="191">
        <f t="shared" si="687"/>
        <v>134</v>
      </c>
      <c r="AB3125" s="188">
        <f t="shared" si="685"/>
        <v>0.85820895522388063</v>
      </c>
      <c r="AC3125" s="192">
        <f t="shared" si="686"/>
        <v>0.14179104477611937</v>
      </c>
      <c r="AD3125" s="185"/>
    </row>
    <row r="3126" spans="1:30">
      <c r="A3126" s="184">
        <v>45492</v>
      </c>
      <c r="B3126" s="7" t="s">
        <v>88</v>
      </c>
      <c r="C3126" s="185">
        <v>929</v>
      </c>
      <c r="D3126" s="185">
        <v>40</v>
      </c>
      <c r="E3126" s="185">
        <v>5</v>
      </c>
      <c r="F3126" s="185"/>
      <c r="G3126" s="185">
        <v>43</v>
      </c>
      <c r="H3126" s="185">
        <v>46</v>
      </c>
      <c r="I3126" s="185">
        <v>2</v>
      </c>
      <c r="J3126" s="185">
        <v>7</v>
      </c>
      <c r="K3126" s="185">
        <v>240</v>
      </c>
      <c r="L3126" s="185">
        <v>14</v>
      </c>
      <c r="M3126" s="186">
        <v>15</v>
      </c>
      <c r="N3126" s="187">
        <f>IF(Tabla2[[#This Row],[LECHE RETIRO DIA]]&lt;&gt;ISBLANK(Tabla2[[#This Row],[LECHE RETIRO DIA]]),SUM(Tabla2[[#This Row],[LECHE TANQUE DIA]:[LECHE RETIRO DIA]]),SUM(Tabla2[[#This Row],[LECHE TANQUE DIA]:[LECHE AUTOCONSUMO DIA]]))</f>
        <v>974</v>
      </c>
      <c r="O3126" s="188">
        <f t="shared" si="688"/>
        <v>0.9537987679671458</v>
      </c>
      <c r="P3126" s="189">
        <f t="shared" si="680"/>
        <v>22.651162790697676</v>
      </c>
      <c r="Q3126" s="189">
        <f t="shared" si="689"/>
        <v>21.604651162790699</v>
      </c>
      <c r="R3126" s="189">
        <f t="shared" si="690"/>
        <v>5.7142857142857144</v>
      </c>
      <c r="S3126" s="189">
        <f t="shared" si="681"/>
        <v>4.0583333333333336</v>
      </c>
      <c r="T3126" s="189">
        <f t="shared" si="682"/>
        <v>5.5813953488372094</v>
      </c>
      <c r="U3126" s="189">
        <f t="shared" si="683"/>
        <v>69.571428571428569</v>
      </c>
      <c r="V3126" s="189">
        <f t="shared" si="684"/>
        <v>3.0714285714285716</v>
      </c>
      <c r="W3126" s="189">
        <f>IFERROR(H3126/M3126,Tabla2[[#This Row],[CARGA PRODUCCION (ANIMALES/HA)]])</f>
        <v>3.0666666666666669</v>
      </c>
      <c r="X3126" s="190">
        <f t="shared" si="677"/>
        <v>2024</v>
      </c>
      <c r="Y3126" s="190">
        <f t="shared" si="678"/>
        <v>7</v>
      </c>
      <c r="Z3126" s="190" t="e">
        <f t="shared" ca="1" si="679"/>
        <v>#NAME?</v>
      </c>
      <c r="AA3126" s="191">
        <f t="shared" si="687"/>
        <v>46</v>
      </c>
      <c r="AB3126" s="188">
        <f t="shared" si="685"/>
        <v>0.93478260869565222</v>
      </c>
      <c r="AC3126" s="192">
        <f t="shared" si="686"/>
        <v>6.5217391304347783E-2</v>
      </c>
      <c r="AD3126" s="185"/>
    </row>
    <row r="3127" spans="1:30">
      <c r="A3127" s="184">
        <v>45493</v>
      </c>
      <c r="B3127" s="7" t="s">
        <v>81</v>
      </c>
      <c r="C3127" s="185">
        <v>2489</v>
      </c>
      <c r="D3127" s="185">
        <v>80</v>
      </c>
      <c r="E3127" s="185">
        <v>9</v>
      </c>
      <c r="F3127" s="185"/>
      <c r="G3127" s="185">
        <v>98</v>
      </c>
      <c r="H3127" s="185">
        <v>100</v>
      </c>
      <c r="I3127" s="185">
        <v>2</v>
      </c>
      <c r="J3127" s="185">
        <v>18</v>
      </c>
      <c r="K3127" s="185">
        <v>680</v>
      </c>
      <c r="L3127" s="185">
        <v>23.4</v>
      </c>
      <c r="M3127" s="186">
        <v>31.01</v>
      </c>
      <c r="N3127" s="187">
        <f>IF(Tabla2[[#This Row],[LECHE RETIRO DIA]]&lt;&gt;ISBLANK(Tabla2[[#This Row],[LECHE RETIRO DIA]]),SUM(Tabla2[[#This Row],[LECHE TANQUE DIA]:[LECHE RETIRO DIA]]),SUM(Tabla2[[#This Row],[LECHE TANQUE DIA]:[LECHE AUTOCONSUMO DIA]]))</f>
        <v>2578</v>
      </c>
      <c r="O3127" s="188">
        <f t="shared" si="688"/>
        <v>0.96547711404189296</v>
      </c>
      <c r="P3127" s="189">
        <f t="shared" si="680"/>
        <v>26.306122448979593</v>
      </c>
      <c r="Q3127" s="189">
        <f t="shared" si="689"/>
        <v>25.397959183673468</v>
      </c>
      <c r="R3127" s="189">
        <f t="shared" si="690"/>
        <v>4.4444444444444446</v>
      </c>
      <c r="S3127" s="189">
        <f t="shared" si="681"/>
        <v>3.7911764705882351</v>
      </c>
      <c r="T3127" s="189">
        <f t="shared" si="682"/>
        <v>6.9387755102040813</v>
      </c>
      <c r="U3127" s="189">
        <f t="shared" si="683"/>
        <v>110.17094017094018</v>
      </c>
      <c r="V3127" s="189">
        <f t="shared" si="684"/>
        <v>4.1880341880341883</v>
      </c>
      <c r="W3127" s="189">
        <f>IFERROR(H3127/M3127,Tabla2[[#This Row],[CARGA PRODUCCION (ANIMALES/HA)]])</f>
        <v>3.224766204450177</v>
      </c>
      <c r="X3127" s="190">
        <f t="shared" si="677"/>
        <v>2024</v>
      </c>
      <c r="Y3127" s="190">
        <f t="shared" si="678"/>
        <v>7</v>
      </c>
      <c r="Z3127" s="190" t="e">
        <f t="shared" ca="1" si="679"/>
        <v>#NAME?</v>
      </c>
      <c r="AA3127" s="191">
        <f t="shared" si="687"/>
        <v>100</v>
      </c>
      <c r="AB3127" s="188">
        <f t="shared" si="685"/>
        <v>0.98</v>
      </c>
      <c r="AC3127" s="192">
        <f t="shared" si="686"/>
        <v>2.0000000000000018E-2</v>
      </c>
      <c r="AD3127" s="185"/>
    </row>
    <row r="3128" spans="1:30">
      <c r="A3128" s="184">
        <v>45493</v>
      </c>
      <c r="B3128" s="7" t="s">
        <v>83</v>
      </c>
      <c r="C3128" s="185">
        <v>2498</v>
      </c>
      <c r="D3128" s="185">
        <v>100</v>
      </c>
      <c r="E3128" s="185">
        <v>9</v>
      </c>
      <c r="F3128" s="185"/>
      <c r="G3128" s="185">
        <v>115</v>
      </c>
      <c r="H3128" s="185">
        <v>134</v>
      </c>
      <c r="I3128" s="185">
        <v>0</v>
      </c>
      <c r="J3128" s="185">
        <v>23</v>
      </c>
      <c r="K3128" s="185">
        <v>640</v>
      </c>
      <c r="L3128" s="185">
        <v>29.8</v>
      </c>
      <c r="M3128" s="186">
        <v>36.590000000000003</v>
      </c>
      <c r="N3128" s="187">
        <f>IF(Tabla2[[#This Row],[LECHE RETIRO DIA]]&lt;&gt;ISBLANK(Tabla2[[#This Row],[LECHE RETIRO DIA]]),SUM(Tabla2[[#This Row],[LECHE TANQUE DIA]:[LECHE RETIRO DIA]]),SUM(Tabla2[[#This Row],[LECHE TANQUE DIA]:[LECHE AUTOCONSUMO DIA]]))</f>
        <v>2607</v>
      </c>
      <c r="O3128" s="188">
        <f t="shared" si="688"/>
        <v>0.95818948983505947</v>
      </c>
      <c r="P3128" s="189">
        <f t="shared" si="680"/>
        <v>22.669565217391305</v>
      </c>
      <c r="Q3128" s="189">
        <f t="shared" si="689"/>
        <v>21.721739130434784</v>
      </c>
      <c r="R3128" s="189">
        <f t="shared" si="690"/>
        <v>4.3478260869565215</v>
      </c>
      <c r="S3128" s="189">
        <f t="shared" si="681"/>
        <v>4.0734374999999998</v>
      </c>
      <c r="T3128" s="189">
        <f t="shared" si="682"/>
        <v>5.5652173913043477</v>
      </c>
      <c r="U3128" s="189">
        <f t="shared" si="683"/>
        <v>87.483221476510067</v>
      </c>
      <c r="V3128" s="189">
        <f t="shared" si="684"/>
        <v>3.8590604026845639</v>
      </c>
      <c r="W3128" s="189">
        <f>IFERROR(H3128/M3128,Tabla2[[#This Row],[CARGA PRODUCCION (ANIMALES/HA)]])</f>
        <v>3.6622027876468977</v>
      </c>
      <c r="X3128" s="190">
        <f t="shared" si="677"/>
        <v>2024</v>
      </c>
      <c r="Y3128" s="190">
        <f t="shared" si="678"/>
        <v>7</v>
      </c>
      <c r="Z3128" s="190" t="e">
        <f t="shared" ca="1" si="679"/>
        <v>#NAME?</v>
      </c>
      <c r="AA3128" s="191">
        <f t="shared" si="687"/>
        <v>134</v>
      </c>
      <c r="AB3128" s="188">
        <f t="shared" si="685"/>
        <v>0.85820895522388063</v>
      </c>
      <c r="AC3128" s="192">
        <f t="shared" si="686"/>
        <v>0.14179104477611937</v>
      </c>
      <c r="AD3128" s="185"/>
    </row>
    <row r="3129" spans="1:30">
      <c r="A3129" s="184">
        <v>45493</v>
      </c>
      <c r="B3129" s="7" t="s">
        <v>88</v>
      </c>
      <c r="C3129" s="185">
        <v>963</v>
      </c>
      <c r="D3129" s="185">
        <v>40</v>
      </c>
      <c r="E3129" s="185">
        <v>5</v>
      </c>
      <c r="F3129" s="185"/>
      <c r="G3129" s="185">
        <v>43</v>
      </c>
      <c r="H3129" s="185">
        <v>45</v>
      </c>
      <c r="I3129" s="185">
        <v>2</v>
      </c>
      <c r="J3129" s="185">
        <v>7</v>
      </c>
      <c r="K3129" s="185">
        <v>240</v>
      </c>
      <c r="L3129" s="185">
        <v>14</v>
      </c>
      <c r="M3129" s="186">
        <v>15</v>
      </c>
      <c r="N3129" s="187">
        <f>IF(Tabla2[[#This Row],[LECHE RETIRO DIA]]&lt;&gt;ISBLANK(Tabla2[[#This Row],[LECHE RETIRO DIA]]),SUM(Tabla2[[#This Row],[LECHE TANQUE DIA]:[LECHE RETIRO DIA]]),SUM(Tabla2[[#This Row],[LECHE TANQUE DIA]:[LECHE AUTOCONSUMO DIA]]))</f>
        <v>1008</v>
      </c>
      <c r="O3129" s="188">
        <f t="shared" si="688"/>
        <v>0.9553571428571429</v>
      </c>
      <c r="P3129" s="189">
        <f t="shared" si="680"/>
        <v>23.441860465116278</v>
      </c>
      <c r="Q3129" s="189">
        <f t="shared" si="689"/>
        <v>22.395348837209301</v>
      </c>
      <c r="R3129" s="189">
        <f t="shared" si="690"/>
        <v>5.7142857142857144</v>
      </c>
      <c r="S3129" s="189">
        <f t="shared" si="681"/>
        <v>4.2</v>
      </c>
      <c r="T3129" s="189">
        <f t="shared" si="682"/>
        <v>5.5813953488372094</v>
      </c>
      <c r="U3129" s="189">
        <f t="shared" si="683"/>
        <v>72</v>
      </c>
      <c r="V3129" s="189">
        <f t="shared" si="684"/>
        <v>3.0714285714285716</v>
      </c>
      <c r="W3129" s="189">
        <f>IFERROR(H3129/M3129,Tabla2[[#This Row],[CARGA PRODUCCION (ANIMALES/HA)]])</f>
        <v>3</v>
      </c>
      <c r="X3129" s="190">
        <f t="shared" si="677"/>
        <v>2024</v>
      </c>
      <c r="Y3129" s="190">
        <f t="shared" si="678"/>
        <v>7</v>
      </c>
      <c r="Z3129" s="190" t="e">
        <f t="shared" ca="1" si="679"/>
        <v>#NAME?</v>
      </c>
      <c r="AA3129" s="191">
        <f t="shared" si="687"/>
        <v>45</v>
      </c>
      <c r="AB3129" s="188">
        <f t="shared" si="685"/>
        <v>0.9555555555555556</v>
      </c>
      <c r="AC3129" s="192">
        <f t="shared" si="686"/>
        <v>4.4444444444444398E-2</v>
      </c>
      <c r="AD3129" s="185"/>
    </row>
    <row r="3130" spans="1:30">
      <c r="A3130" s="184">
        <v>45494</v>
      </c>
      <c r="B3130" s="7" t="s">
        <v>81</v>
      </c>
      <c r="C3130" s="7">
        <v>2472</v>
      </c>
      <c r="D3130" s="185">
        <v>80</v>
      </c>
      <c r="E3130" s="185">
        <v>9</v>
      </c>
      <c r="F3130" s="185"/>
      <c r="G3130" s="185">
        <v>99</v>
      </c>
      <c r="H3130" s="185">
        <v>100</v>
      </c>
      <c r="I3130" s="185">
        <v>2</v>
      </c>
      <c r="J3130" s="185">
        <v>18</v>
      </c>
      <c r="K3130" s="185">
        <v>680</v>
      </c>
      <c r="L3130" s="185">
        <v>23.4</v>
      </c>
      <c r="M3130" s="186">
        <v>31.01</v>
      </c>
      <c r="N3130" s="187">
        <f>IF(Tabla2[[#This Row],[LECHE RETIRO DIA]]&lt;&gt;ISBLANK(Tabla2[[#This Row],[LECHE RETIRO DIA]]),SUM(Tabla2[[#This Row],[LECHE TANQUE DIA]:[LECHE RETIRO DIA]]),SUM(Tabla2[[#This Row],[LECHE TANQUE DIA]:[LECHE AUTOCONSUMO DIA]]))</f>
        <v>2561</v>
      </c>
      <c r="O3130" s="188">
        <f t="shared" si="688"/>
        <v>0.96524795001952357</v>
      </c>
      <c r="P3130" s="189">
        <f t="shared" si="680"/>
        <v>25.868686868686869</v>
      </c>
      <c r="Q3130" s="189">
        <f t="shared" si="689"/>
        <v>24.969696969696969</v>
      </c>
      <c r="R3130" s="189">
        <f t="shared" si="690"/>
        <v>4.4444444444444446</v>
      </c>
      <c r="S3130" s="189">
        <f t="shared" si="681"/>
        <v>3.7661764705882352</v>
      </c>
      <c r="T3130" s="189">
        <f t="shared" si="682"/>
        <v>6.8686868686868685</v>
      </c>
      <c r="U3130" s="189">
        <f t="shared" si="683"/>
        <v>109.44444444444446</v>
      </c>
      <c r="V3130" s="189">
        <f t="shared" si="684"/>
        <v>4.2307692307692308</v>
      </c>
      <c r="W3130" s="189">
        <f>IFERROR(H3130/M3130,Tabla2[[#This Row],[CARGA PRODUCCION (ANIMALES/HA)]])</f>
        <v>3.224766204450177</v>
      </c>
      <c r="X3130" s="190">
        <f t="shared" si="677"/>
        <v>2024</v>
      </c>
      <c r="Y3130" s="190">
        <f t="shared" si="678"/>
        <v>7</v>
      </c>
      <c r="Z3130" s="190" t="e">
        <f t="shared" ca="1" si="679"/>
        <v>#NAME?</v>
      </c>
      <c r="AA3130" s="191">
        <f t="shared" si="687"/>
        <v>100</v>
      </c>
      <c r="AB3130" s="188">
        <f t="shared" si="685"/>
        <v>0.99</v>
      </c>
      <c r="AC3130" s="192">
        <f t="shared" si="686"/>
        <v>1.0000000000000009E-2</v>
      </c>
      <c r="AD3130" s="185"/>
    </row>
    <row r="3131" spans="1:30">
      <c r="A3131" s="287">
        <v>45494</v>
      </c>
      <c r="B3131" s="288" t="s">
        <v>83</v>
      </c>
      <c r="C3131" s="288">
        <v>2497</v>
      </c>
      <c r="D3131" s="288">
        <v>100</v>
      </c>
      <c r="E3131" s="288">
        <v>9</v>
      </c>
      <c r="F3131" s="288"/>
      <c r="G3131" s="288">
        <v>115</v>
      </c>
      <c r="H3131" s="288">
        <v>134</v>
      </c>
      <c r="I3131" s="288">
        <v>0</v>
      </c>
      <c r="J3131" s="288">
        <v>23</v>
      </c>
      <c r="K3131" s="288">
        <v>640</v>
      </c>
      <c r="L3131" s="288">
        <v>29.8</v>
      </c>
      <c r="M3131" s="289">
        <v>36.590000000000003</v>
      </c>
      <c r="N3131" s="290">
        <f>IF(Tabla2[[#This Row],[LECHE RETIRO DIA]]&lt;&gt;ISBLANK(Tabla2[[#This Row],[LECHE RETIRO DIA]]),SUM(Tabla2[[#This Row],[LECHE TANQUE DIA]:[LECHE RETIRO DIA]]),SUM(Tabla2[[#This Row],[LECHE TANQUE DIA]:[LECHE AUTOCONSUMO DIA]]))</f>
        <v>2606</v>
      </c>
      <c r="O3131" s="291">
        <f t="shared" si="688"/>
        <v>0.95817344589409059</v>
      </c>
      <c r="P3131" s="292">
        <f t="shared" si="680"/>
        <v>22.660869565217393</v>
      </c>
      <c r="Q3131" s="292">
        <f t="shared" si="689"/>
        <v>21.713043478260868</v>
      </c>
      <c r="R3131" s="292">
        <f t="shared" si="690"/>
        <v>4.3478260869565215</v>
      </c>
      <c r="S3131" s="292">
        <f t="shared" si="681"/>
        <v>4.0718750000000004</v>
      </c>
      <c r="T3131" s="292">
        <f t="shared" si="682"/>
        <v>5.5652173913043477</v>
      </c>
      <c r="U3131" s="292">
        <f t="shared" si="683"/>
        <v>87.449664429530202</v>
      </c>
      <c r="V3131" s="292">
        <f t="shared" si="684"/>
        <v>3.8590604026845639</v>
      </c>
      <c r="W3131" s="292">
        <f>IFERROR(H3131/M3131,Tabla2[[#This Row],[CARGA PRODUCCION (ANIMALES/HA)]])</f>
        <v>3.6622027876468977</v>
      </c>
      <c r="X3131" s="293">
        <f t="shared" si="677"/>
        <v>2024</v>
      </c>
      <c r="Y3131" s="293">
        <f t="shared" si="678"/>
        <v>7</v>
      </c>
      <c r="Z3131" s="293" t="e">
        <f t="shared" ca="1" si="679"/>
        <v>#NAME?</v>
      </c>
      <c r="AA3131" s="294">
        <f t="shared" si="687"/>
        <v>134</v>
      </c>
      <c r="AB3131" s="291">
        <f t="shared" si="685"/>
        <v>0.85820895522388063</v>
      </c>
      <c r="AC3131" s="295">
        <f t="shared" si="686"/>
        <v>0.14179104477611937</v>
      </c>
      <c r="AD3131" s="288"/>
    </row>
    <row r="3132" spans="1:30">
      <c r="A3132" s="287">
        <v>45494</v>
      </c>
      <c r="B3132" s="288" t="s">
        <v>117</v>
      </c>
      <c r="C3132" s="288">
        <v>931</v>
      </c>
      <c r="D3132" s="288">
        <v>40</v>
      </c>
      <c r="E3132" s="288">
        <v>5</v>
      </c>
      <c r="F3132" s="288"/>
      <c r="G3132" s="288">
        <v>43</v>
      </c>
      <c r="H3132" s="288">
        <v>49</v>
      </c>
      <c r="I3132" s="288">
        <v>2</v>
      </c>
      <c r="J3132" s="288">
        <v>7</v>
      </c>
      <c r="K3132" s="288">
        <v>240</v>
      </c>
      <c r="L3132" s="288">
        <v>14</v>
      </c>
      <c r="M3132" s="289">
        <v>15</v>
      </c>
      <c r="N3132" s="290">
        <f>IF(Tabla2[[#This Row],[LECHE RETIRO DIA]]&lt;&gt;ISBLANK(Tabla2[[#This Row],[LECHE RETIRO DIA]]),SUM(Tabla2[[#This Row],[LECHE TANQUE DIA]:[LECHE RETIRO DIA]]),SUM(Tabla2[[#This Row],[LECHE TANQUE DIA]:[LECHE AUTOCONSUMO DIA]]))</f>
        <v>976</v>
      </c>
      <c r="O3132" s="291">
        <f t="shared" si="688"/>
        <v>0.95389344262295084</v>
      </c>
      <c r="P3132" s="292">
        <f t="shared" si="680"/>
        <v>22.697674418604652</v>
      </c>
      <c r="Q3132" s="292">
        <f t="shared" si="689"/>
        <v>21.651162790697676</v>
      </c>
      <c r="R3132" s="292">
        <f t="shared" si="690"/>
        <v>5.7142857142857144</v>
      </c>
      <c r="S3132" s="292">
        <f t="shared" si="681"/>
        <v>4.0666666666666664</v>
      </c>
      <c r="T3132" s="292">
        <f t="shared" si="682"/>
        <v>5.5813953488372094</v>
      </c>
      <c r="U3132" s="292">
        <f t="shared" si="683"/>
        <v>69.714285714285708</v>
      </c>
      <c r="V3132" s="292">
        <f t="shared" si="684"/>
        <v>3.0714285714285716</v>
      </c>
      <c r="W3132" s="292">
        <f>IFERROR(H3132/M3132,Tabla2[[#This Row],[CARGA PRODUCCION (ANIMALES/HA)]])</f>
        <v>3.2666666666666666</v>
      </c>
      <c r="X3132" s="293">
        <f t="shared" si="677"/>
        <v>2024</v>
      </c>
      <c r="Y3132" s="293">
        <f t="shared" si="678"/>
        <v>7</v>
      </c>
      <c r="Z3132" s="293" t="e">
        <f t="shared" ca="1" si="679"/>
        <v>#NAME?</v>
      </c>
      <c r="AA3132" s="294">
        <f t="shared" si="687"/>
        <v>49</v>
      </c>
      <c r="AB3132" s="291">
        <f t="shared" si="685"/>
        <v>0.87755102040816324</v>
      </c>
      <c r="AC3132" s="295">
        <f t="shared" si="686"/>
        <v>0.12244897959183676</v>
      </c>
      <c r="AD3132" s="288"/>
    </row>
    <row r="3133" spans="1:30">
      <c r="A3133" s="6">
        <v>45495</v>
      </c>
      <c r="B3133" s="7" t="s">
        <v>81</v>
      </c>
      <c r="C3133" s="7">
        <v>2514</v>
      </c>
      <c r="D3133" s="7">
        <v>80</v>
      </c>
      <c r="E3133" s="7">
        <v>9</v>
      </c>
      <c r="G3133" s="7">
        <v>100</v>
      </c>
      <c r="H3133" s="7">
        <v>102</v>
      </c>
      <c r="I3133" s="7">
        <v>2</v>
      </c>
      <c r="J3133" s="7">
        <v>19</v>
      </c>
      <c r="K3133" s="7">
        <v>680</v>
      </c>
      <c r="L3133" s="7">
        <v>23.4</v>
      </c>
      <c r="M3133" s="8">
        <v>31.01</v>
      </c>
      <c r="N3133" s="193">
        <f>IF(Tabla2[[#This Row],[LECHE RETIRO DIA]]&lt;&gt;ISBLANK(Tabla2[[#This Row],[LECHE RETIRO DIA]]),SUM(Tabla2[[#This Row],[LECHE TANQUE DIA]:[LECHE RETIRO DIA]]),SUM(Tabla2[[#This Row],[LECHE TANQUE DIA]:[LECHE AUTOCONSUMO DIA]]))</f>
        <v>2603</v>
      </c>
      <c r="O3133" s="10">
        <f t="shared" si="688"/>
        <v>0.96580868228966577</v>
      </c>
      <c r="P3133" s="11">
        <f t="shared" si="680"/>
        <v>26.03</v>
      </c>
      <c r="Q3133" s="11">
        <f t="shared" si="689"/>
        <v>25.14</v>
      </c>
      <c r="R3133" s="11">
        <f t="shared" si="690"/>
        <v>4.2105263157894735</v>
      </c>
      <c r="S3133" s="11">
        <f t="shared" si="681"/>
        <v>3.8279411764705884</v>
      </c>
      <c r="T3133" s="11">
        <f t="shared" si="682"/>
        <v>6.8</v>
      </c>
      <c r="U3133" s="11">
        <f t="shared" si="683"/>
        <v>111.23931623931625</v>
      </c>
      <c r="V3133" s="11">
        <f t="shared" si="684"/>
        <v>4.2735042735042734</v>
      </c>
      <c r="W3133" s="11">
        <f>IFERROR(H3133/M3133,Tabla2[[#This Row],[CARGA PRODUCCION (ANIMALES/HA)]])</f>
        <v>3.2892615285391806</v>
      </c>
      <c r="X3133" s="9">
        <f t="shared" ref="X3133:X3196" si="691">YEAR(A3133)</f>
        <v>2024</v>
      </c>
      <c r="Y3133" s="9">
        <f t="shared" ref="Y3133:Y3196" si="692">MONTH(A3133)</f>
        <v>7</v>
      </c>
      <c r="Z3133" s="9" t="e">
        <f t="shared" ref="Z3133:Z3196" ca="1" si="693">_xlfn.ISOWEEKNUM(A3133)</f>
        <v>#NAME?</v>
      </c>
      <c r="AA3133" s="12">
        <f t="shared" si="687"/>
        <v>102</v>
      </c>
      <c r="AB3133" s="10">
        <f t="shared" si="685"/>
        <v>0.98039215686274506</v>
      </c>
      <c r="AC3133" s="13">
        <f t="shared" si="686"/>
        <v>1.9607843137254943E-2</v>
      </c>
    </row>
    <row r="3134" spans="1:30">
      <c r="A3134" s="6">
        <v>45495</v>
      </c>
      <c r="B3134" s="7" t="s">
        <v>83</v>
      </c>
      <c r="C3134" s="7">
        <v>2415</v>
      </c>
      <c r="D3134" s="7">
        <v>100</v>
      </c>
      <c r="E3134" s="7">
        <v>9</v>
      </c>
      <c r="G3134" s="7">
        <v>115</v>
      </c>
      <c r="H3134" s="7">
        <v>133</v>
      </c>
      <c r="I3134" s="7">
        <v>0</v>
      </c>
      <c r="J3134" s="7">
        <v>23</v>
      </c>
      <c r="K3134" s="7">
        <v>640</v>
      </c>
      <c r="L3134" s="7">
        <v>29.8</v>
      </c>
      <c r="M3134" s="8">
        <v>36.590000000000003</v>
      </c>
      <c r="N3134" s="193">
        <f>IF(Tabla2[[#This Row],[LECHE RETIRO DIA]]&lt;&gt;ISBLANK(Tabla2[[#This Row],[LECHE RETIRO DIA]]),SUM(Tabla2[[#This Row],[LECHE TANQUE DIA]:[LECHE RETIRO DIA]]),SUM(Tabla2[[#This Row],[LECHE TANQUE DIA]:[LECHE AUTOCONSUMO DIA]]))</f>
        <v>2524</v>
      </c>
      <c r="O3134" s="10">
        <f t="shared" si="688"/>
        <v>0.95681458003169573</v>
      </c>
      <c r="P3134" s="11">
        <f t="shared" si="680"/>
        <v>21.947826086956521</v>
      </c>
      <c r="Q3134" s="11">
        <f t="shared" si="689"/>
        <v>21</v>
      </c>
      <c r="R3134" s="11">
        <f t="shared" si="690"/>
        <v>4.3478260869565215</v>
      </c>
      <c r="S3134" s="11">
        <f t="shared" si="681"/>
        <v>3.9437500000000001</v>
      </c>
      <c r="T3134" s="11">
        <f t="shared" si="682"/>
        <v>5.5652173913043477</v>
      </c>
      <c r="U3134" s="11">
        <f t="shared" si="683"/>
        <v>84.697986577181211</v>
      </c>
      <c r="V3134" s="11">
        <f t="shared" si="684"/>
        <v>3.8590604026845639</v>
      </c>
      <c r="W3134" s="11">
        <f>IFERROR(H3134/M3134,Tabla2[[#This Row],[CARGA PRODUCCION (ANIMALES/HA)]])</f>
        <v>3.6348729160972941</v>
      </c>
      <c r="X3134" s="9">
        <f t="shared" si="691"/>
        <v>2024</v>
      </c>
      <c r="Y3134" s="9">
        <f t="shared" si="692"/>
        <v>7</v>
      </c>
      <c r="Z3134" s="9" t="e">
        <f t="shared" ca="1" si="693"/>
        <v>#NAME?</v>
      </c>
      <c r="AA3134" s="12">
        <f t="shared" si="687"/>
        <v>133</v>
      </c>
      <c r="AB3134" s="10">
        <f t="shared" si="685"/>
        <v>0.86466165413533835</v>
      </c>
      <c r="AC3134" s="13">
        <f t="shared" si="686"/>
        <v>0.13533834586466165</v>
      </c>
    </row>
    <row r="3135" spans="1:30">
      <c r="A3135" s="6">
        <v>45495</v>
      </c>
      <c r="B3135" s="7" t="s">
        <v>117</v>
      </c>
      <c r="C3135" s="7">
        <v>911</v>
      </c>
      <c r="D3135" s="7">
        <v>40</v>
      </c>
      <c r="E3135" s="7">
        <v>5</v>
      </c>
      <c r="G3135" s="7">
        <v>43</v>
      </c>
      <c r="H3135" s="7">
        <v>49</v>
      </c>
      <c r="I3135" s="7">
        <v>2</v>
      </c>
      <c r="J3135" s="7">
        <v>7</v>
      </c>
      <c r="K3135" s="7">
        <v>240</v>
      </c>
      <c r="L3135" s="7">
        <v>14</v>
      </c>
      <c r="M3135" s="8">
        <v>15</v>
      </c>
      <c r="N3135" s="193">
        <f>IF(Tabla2[[#This Row],[LECHE RETIRO DIA]]&lt;&gt;ISBLANK(Tabla2[[#This Row],[LECHE RETIRO DIA]]),SUM(Tabla2[[#This Row],[LECHE TANQUE DIA]:[LECHE RETIRO DIA]]),SUM(Tabla2[[#This Row],[LECHE TANQUE DIA]:[LECHE AUTOCONSUMO DIA]]))</f>
        <v>956</v>
      </c>
      <c r="O3135" s="10">
        <f t="shared" si="688"/>
        <v>0.95292887029288698</v>
      </c>
      <c r="P3135" s="11">
        <f t="shared" si="680"/>
        <v>22.232558139534884</v>
      </c>
      <c r="Q3135" s="11">
        <f t="shared" si="689"/>
        <v>21.186046511627907</v>
      </c>
      <c r="R3135" s="11">
        <f t="shared" si="690"/>
        <v>5.7142857142857144</v>
      </c>
      <c r="S3135" s="11">
        <f t="shared" si="681"/>
        <v>3.9833333333333334</v>
      </c>
      <c r="T3135" s="11">
        <f t="shared" si="682"/>
        <v>5.5813953488372094</v>
      </c>
      <c r="U3135" s="11">
        <f t="shared" si="683"/>
        <v>68.285714285714292</v>
      </c>
      <c r="V3135" s="11">
        <f t="shared" si="684"/>
        <v>3.0714285714285716</v>
      </c>
      <c r="W3135" s="11">
        <f>IFERROR(H3135/M3135,Tabla2[[#This Row],[CARGA PRODUCCION (ANIMALES/HA)]])</f>
        <v>3.2666666666666666</v>
      </c>
      <c r="X3135" s="9">
        <f t="shared" si="691"/>
        <v>2024</v>
      </c>
      <c r="Y3135" s="9">
        <f t="shared" si="692"/>
        <v>7</v>
      </c>
      <c r="Z3135" s="9" t="e">
        <f t="shared" ca="1" si="693"/>
        <v>#NAME?</v>
      </c>
      <c r="AA3135" s="12">
        <f t="shared" si="687"/>
        <v>49</v>
      </c>
      <c r="AB3135" s="10">
        <f t="shared" si="685"/>
        <v>0.87755102040816324</v>
      </c>
      <c r="AC3135" s="13">
        <f t="shared" si="686"/>
        <v>0.12244897959183676</v>
      </c>
    </row>
    <row r="3136" spans="1:30">
      <c r="A3136" s="287">
        <v>45496</v>
      </c>
      <c r="B3136" s="288" t="s">
        <v>81</v>
      </c>
      <c r="C3136" s="288">
        <v>2537</v>
      </c>
      <c r="D3136" s="288">
        <v>80</v>
      </c>
      <c r="E3136" s="288">
        <v>9</v>
      </c>
      <c r="F3136" s="288"/>
      <c r="G3136" s="288">
        <v>100</v>
      </c>
      <c r="H3136" s="288">
        <v>102</v>
      </c>
      <c r="I3136" s="288">
        <v>2</v>
      </c>
      <c r="J3136" s="288">
        <v>19</v>
      </c>
      <c r="K3136" s="288">
        <v>680</v>
      </c>
      <c r="L3136" s="288">
        <v>23.4</v>
      </c>
      <c r="M3136" s="289">
        <v>31.01</v>
      </c>
      <c r="N3136" s="290">
        <f>IF(Tabla2[[#This Row],[LECHE RETIRO DIA]]&lt;&gt;ISBLANK(Tabla2[[#This Row],[LECHE RETIRO DIA]]),SUM(Tabla2[[#This Row],[LECHE TANQUE DIA]:[LECHE RETIRO DIA]]),SUM(Tabla2[[#This Row],[LECHE TANQUE DIA]:[LECHE AUTOCONSUMO DIA]]))</f>
        <v>2626</v>
      </c>
      <c r="O3136" s="291">
        <f t="shared" si="688"/>
        <v>0.96610814927646615</v>
      </c>
      <c r="P3136" s="292">
        <f t="shared" si="680"/>
        <v>26.26</v>
      </c>
      <c r="Q3136" s="292">
        <f t="shared" si="689"/>
        <v>25.37</v>
      </c>
      <c r="R3136" s="292">
        <f t="shared" si="690"/>
        <v>4.2105263157894735</v>
      </c>
      <c r="S3136" s="292">
        <f t="shared" si="681"/>
        <v>3.861764705882353</v>
      </c>
      <c r="T3136" s="292">
        <f t="shared" si="682"/>
        <v>6.8</v>
      </c>
      <c r="U3136" s="292">
        <f t="shared" si="683"/>
        <v>112.22222222222223</v>
      </c>
      <c r="V3136" s="292">
        <f t="shared" si="684"/>
        <v>4.2735042735042734</v>
      </c>
      <c r="W3136" s="292">
        <f>IFERROR(H3136/M3136,Tabla2[[#This Row],[CARGA PRODUCCION (ANIMALES/HA)]])</f>
        <v>3.2892615285391806</v>
      </c>
      <c r="X3136" s="293">
        <f t="shared" si="691"/>
        <v>2024</v>
      </c>
      <c r="Y3136" s="293">
        <f t="shared" si="692"/>
        <v>7</v>
      </c>
      <c r="Z3136" s="293" t="e">
        <f t="shared" ca="1" si="693"/>
        <v>#NAME?</v>
      </c>
      <c r="AA3136" s="294">
        <f t="shared" si="687"/>
        <v>102</v>
      </c>
      <c r="AB3136" s="291">
        <f t="shared" si="685"/>
        <v>0.98039215686274506</v>
      </c>
      <c r="AC3136" s="295">
        <f t="shared" si="686"/>
        <v>1.9607843137254943E-2</v>
      </c>
      <c r="AD3136" s="288"/>
    </row>
    <row r="3137" spans="1:30">
      <c r="A3137" s="287">
        <v>45496</v>
      </c>
      <c r="B3137" s="288" t="s">
        <v>83</v>
      </c>
      <c r="C3137" s="288">
        <v>2547</v>
      </c>
      <c r="D3137" s="288">
        <v>100</v>
      </c>
      <c r="E3137" s="288">
        <v>9</v>
      </c>
      <c r="F3137" s="288"/>
      <c r="G3137" s="288">
        <v>117</v>
      </c>
      <c r="H3137" s="288">
        <v>133</v>
      </c>
      <c r="I3137" s="288">
        <v>0</v>
      </c>
      <c r="J3137" s="288">
        <v>25</v>
      </c>
      <c r="K3137" s="288">
        <v>640</v>
      </c>
      <c r="L3137" s="288">
        <v>29.8</v>
      </c>
      <c r="M3137" s="289">
        <v>36.590000000000003</v>
      </c>
      <c r="N3137" s="290">
        <f>IF(Tabla2[[#This Row],[LECHE RETIRO DIA]]&lt;&gt;ISBLANK(Tabla2[[#This Row],[LECHE RETIRO DIA]]),SUM(Tabla2[[#This Row],[LECHE TANQUE DIA]:[LECHE RETIRO DIA]]),SUM(Tabla2[[#This Row],[LECHE TANQUE DIA]:[LECHE AUTOCONSUMO DIA]]))</f>
        <v>2656</v>
      </c>
      <c r="O3137" s="291">
        <f t="shared" si="688"/>
        <v>0.95896084337349397</v>
      </c>
      <c r="P3137" s="292">
        <f t="shared" si="680"/>
        <v>22.700854700854702</v>
      </c>
      <c r="Q3137" s="292">
        <f t="shared" si="689"/>
        <v>21.76923076923077</v>
      </c>
      <c r="R3137" s="292">
        <f t="shared" si="690"/>
        <v>4</v>
      </c>
      <c r="S3137" s="292">
        <f t="shared" si="681"/>
        <v>4.1500000000000004</v>
      </c>
      <c r="T3137" s="292">
        <f t="shared" si="682"/>
        <v>5.4700854700854702</v>
      </c>
      <c r="U3137" s="292">
        <f t="shared" si="683"/>
        <v>89.127516778523486</v>
      </c>
      <c r="V3137" s="292">
        <f t="shared" si="684"/>
        <v>3.9261744966442951</v>
      </c>
      <c r="W3137" s="292">
        <f>IFERROR(H3137/M3137,Tabla2[[#This Row],[CARGA PRODUCCION (ANIMALES/HA)]])</f>
        <v>3.6348729160972941</v>
      </c>
      <c r="X3137" s="293">
        <f t="shared" si="691"/>
        <v>2024</v>
      </c>
      <c r="Y3137" s="293">
        <f t="shared" si="692"/>
        <v>7</v>
      </c>
      <c r="Z3137" s="293" t="e">
        <f t="shared" ca="1" si="693"/>
        <v>#NAME?</v>
      </c>
      <c r="AA3137" s="294">
        <f t="shared" si="687"/>
        <v>133</v>
      </c>
      <c r="AB3137" s="291">
        <f t="shared" si="685"/>
        <v>0.87969924812030076</v>
      </c>
      <c r="AC3137" s="295">
        <f t="shared" si="686"/>
        <v>0.12030075187969924</v>
      </c>
      <c r="AD3137" s="288"/>
    </row>
    <row r="3138" spans="1:30">
      <c r="A3138" s="287">
        <v>45496</v>
      </c>
      <c r="B3138" s="288" t="s">
        <v>88</v>
      </c>
      <c r="C3138" s="288">
        <v>1002</v>
      </c>
      <c r="D3138" s="288">
        <v>40</v>
      </c>
      <c r="E3138" s="288">
        <v>5</v>
      </c>
      <c r="F3138" s="288"/>
      <c r="G3138" s="288">
        <v>43</v>
      </c>
      <c r="H3138" s="288">
        <v>49</v>
      </c>
      <c r="I3138" s="288">
        <v>2</v>
      </c>
      <c r="J3138" s="288">
        <v>7</v>
      </c>
      <c r="K3138" s="288">
        <v>240</v>
      </c>
      <c r="L3138" s="288">
        <v>14</v>
      </c>
      <c r="M3138" s="289">
        <v>15</v>
      </c>
      <c r="N3138" s="290">
        <f>IF(Tabla2[[#This Row],[LECHE RETIRO DIA]]&lt;&gt;ISBLANK(Tabla2[[#This Row],[LECHE RETIRO DIA]]),SUM(Tabla2[[#This Row],[LECHE TANQUE DIA]:[LECHE RETIRO DIA]]),SUM(Tabla2[[#This Row],[LECHE TANQUE DIA]:[LECHE AUTOCONSUMO DIA]]))</f>
        <v>1047</v>
      </c>
      <c r="O3138" s="291">
        <f t="shared" si="688"/>
        <v>0.95702005730659023</v>
      </c>
      <c r="P3138" s="292">
        <f t="shared" si="680"/>
        <v>24.348837209302324</v>
      </c>
      <c r="Q3138" s="292">
        <f t="shared" si="689"/>
        <v>23.302325581395348</v>
      </c>
      <c r="R3138" s="292">
        <f t="shared" si="690"/>
        <v>5.7142857142857144</v>
      </c>
      <c r="S3138" s="292">
        <f t="shared" si="681"/>
        <v>4.3624999999999998</v>
      </c>
      <c r="T3138" s="292">
        <f t="shared" si="682"/>
        <v>5.5813953488372094</v>
      </c>
      <c r="U3138" s="292">
        <f t="shared" si="683"/>
        <v>74.785714285714292</v>
      </c>
      <c r="V3138" s="292">
        <f t="shared" si="684"/>
        <v>3.0714285714285716</v>
      </c>
      <c r="W3138" s="292">
        <f>IFERROR(H3138/M3138,Tabla2[[#This Row],[CARGA PRODUCCION (ANIMALES/HA)]])</f>
        <v>3.2666666666666666</v>
      </c>
      <c r="X3138" s="293">
        <f t="shared" si="691"/>
        <v>2024</v>
      </c>
      <c r="Y3138" s="293">
        <f t="shared" si="692"/>
        <v>7</v>
      </c>
      <c r="Z3138" s="293" t="e">
        <f t="shared" ca="1" si="693"/>
        <v>#NAME?</v>
      </c>
      <c r="AA3138" s="294">
        <f t="shared" si="687"/>
        <v>49</v>
      </c>
      <c r="AB3138" s="291">
        <f t="shared" si="685"/>
        <v>0.87755102040816324</v>
      </c>
      <c r="AC3138" s="295">
        <f t="shared" si="686"/>
        <v>0.12244897959183676</v>
      </c>
      <c r="AD3138" s="288"/>
    </row>
    <row r="3139" spans="1:30">
      <c r="A3139" s="6">
        <v>45497</v>
      </c>
      <c r="B3139" s="7" t="s">
        <v>81</v>
      </c>
      <c r="C3139" s="7">
        <v>2467</v>
      </c>
      <c r="D3139" s="7">
        <v>80</v>
      </c>
      <c r="E3139" s="7">
        <v>9</v>
      </c>
      <c r="G3139" s="7">
        <v>101</v>
      </c>
      <c r="H3139" s="7">
        <v>103</v>
      </c>
      <c r="I3139" s="7">
        <v>2</v>
      </c>
      <c r="J3139" s="7">
        <v>19</v>
      </c>
      <c r="K3139" s="7">
        <v>640</v>
      </c>
      <c r="L3139" s="7">
        <v>23.4</v>
      </c>
      <c r="M3139" s="8">
        <v>31.01</v>
      </c>
      <c r="N3139" s="193">
        <f>IF(Tabla2[[#This Row],[LECHE RETIRO DIA]]&lt;&gt;ISBLANK(Tabla2[[#This Row],[LECHE RETIRO DIA]]),SUM(Tabla2[[#This Row],[LECHE TANQUE DIA]:[LECHE RETIRO DIA]]),SUM(Tabla2[[#This Row],[LECHE TANQUE DIA]:[LECHE AUTOCONSUMO DIA]]))</f>
        <v>2556</v>
      </c>
      <c r="O3139" s="10">
        <f t="shared" si="688"/>
        <v>0.96517996870109546</v>
      </c>
      <c r="P3139" s="11">
        <f t="shared" si="680"/>
        <v>25.306930693069308</v>
      </c>
      <c r="Q3139" s="11">
        <f t="shared" si="689"/>
        <v>24.425742574257427</v>
      </c>
      <c r="R3139" s="11">
        <f t="shared" si="690"/>
        <v>4.2105263157894735</v>
      </c>
      <c r="S3139" s="11">
        <f t="shared" si="681"/>
        <v>3.9937499999999999</v>
      </c>
      <c r="T3139" s="11">
        <f t="shared" si="682"/>
        <v>6.3366336633663369</v>
      </c>
      <c r="U3139" s="11">
        <f t="shared" si="683"/>
        <v>109.23076923076924</v>
      </c>
      <c r="V3139" s="11">
        <f t="shared" si="684"/>
        <v>4.3162393162393169</v>
      </c>
      <c r="W3139" s="11">
        <f>IFERROR(H3139/M3139,Tabla2[[#This Row],[CARGA PRODUCCION (ANIMALES/HA)]])</f>
        <v>3.3215091905836824</v>
      </c>
      <c r="X3139" s="9">
        <f t="shared" si="691"/>
        <v>2024</v>
      </c>
      <c r="Y3139" s="9">
        <f t="shared" si="692"/>
        <v>7</v>
      </c>
      <c r="Z3139" s="9" t="e">
        <f t="shared" ca="1" si="693"/>
        <v>#NAME?</v>
      </c>
      <c r="AA3139" s="12">
        <f t="shared" si="687"/>
        <v>103</v>
      </c>
      <c r="AB3139" s="10">
        <f t="shared" si="685"/>
        <v>0.98058252427184467</v>
      </c>
      <c r="AC3139" s="13">
        <f t="shared" si="686"/>
        <v>1.9417475728155331E-2</v>
      </c>
    </row>
    <row r="3140" spans="1:30">
      <c r="A3140" s="287">
        <v>45497</v>
      </c>
      <c r="B3140" s="288" t="s">
        <v>83</v>
      </c>
      <c r="C3140" s="288">
        <v>2537</v>
      </c>
      <c r="D3140" s="288">
        <v>100</v>
      </c>
      <c r="E3140" s="288">
        <v>9</v>
      </c>
      <c r="F3140" s="288"/>
      <c r="G3140" s="288">
        <v>117</v>
      </c>
      <c r="H3140" s="288">
        <v>133</v>
      </c>
      <c r="I3140" s="288">
        <v>0</v>
      </c>
      <c r="J3140" s="288">
        <v>25</v>
      </c>
      <c r="K3140" s="288">
        <v>640</v>
      </c>
      <c r="L3140" s="288">
        <v>29.8</v>
      </c>
      <c r="M3140" s="289">
        <v>36.590000000000003</v>
      </c>
      <c r="N3140" s="290">
        <f>IF(Tabla2[[#This Row],[LECHE RETIRO DIA]]&lt;&gt;ISBLANK(Tabla2[[#This Row],[LECHE RETIRO DIA]]),SUM(Tabla2[[#This Row],[LECHE TANQUE DIA]:[LECHE RETIRO DIA]]),SUM(Tabla2[[#This Row],[LECHE TANQUE DIA]:[LECHE AUTOCONSUMO DIA]]))</f>
        <v>2646</v>
      </c>
      <c r="O3140" s="291">
        <f t="shared" si="688"/>
        <v>0.9588057445200302</v>
      </c>
      <c r="P3140" s="292">
        <f t="shared" si="680"/>
        <v>22.615384615384617</v>
      </c>
      <c r="Q3140" s="292">
        <f t="shared" si="689"/>
        <v>21.683760683760685</v>
      </c>
      <c r="R3140" s="292">
        <f t="shared" si="690"/>
        <v>4</v>
      </c>
      <c r="S3140" s="292">
        <f t="shared" si="681"/>
        <v>4.1343750000000004</v>
      </c>
      <c r="T3140" s="292">
        <f t="shared" si="682"/>
        <v>5.4700854700854702</v>
      </c>
      <c r="U3140" s="292">
        <f t="shared" si="683"/>
        <v>88.791946308724832</v>
      </c>
      <c r="V3140" s="292">
        <f t="shared" si="684"/>
        <v>3.9261744966442951</v>
      </c>
      <c r="W3140" s="292">
        <f>IFERROR(H3140/M3140,Tabla2[[#This Row],[CARGA PRODUCCION (ANIMALES/HA)]])</f>
        <v>3.6348729160972941</v>
      </c>
      <c r="X3140" s="293">
        <f t="shared" si="691"/>
        <v>2024</v>
      </c>
      <c r="Y3140" s="293">
        <f t="shared" si="692"/>
        <v>7</v>
      </c>
      <c r="Z3140" s="293" t="e">
        <f t="shared" ca="1" si="693"/>
        <v>#NAME?</v>
      </c>
      <c r="AA3140" s="294">
        <f t="shared" si="687"/>
        <v>133</v>
      </c>
      <c r="AB3140" s="291">
        <f t="shared" si="685"/>
        <v>0.87969924812030076</v>
      </c>
      <c r="AC3140" s="295">
        <f t="shared" si="686"/>
        <v>0.12030075187969924</v>
      </c>
      <c r="AD3140" s="288"/>
    </row>
    <row r="3141" spans="1:30">
      <c r="A3141" s="298">
        <v>45497</v>
      </c>
      <c r="B3141" s="288" t="s">
        <v>88</v>
      </c>
      <c r="C3141" s="288">
        <v>947</v>
      </c>
      <c r="D3141" s="288">
        <v>40</v>
      </c>
      <c r="E3141" s="288">
        <v>5</v>
      </c>
      <c r="F3141" s="288"/>
      <c r="G3141" s="288">
        <v>43</v>
      </c>
      <c r="H3141" s="288">
        <v>49</v>
      </c>
      <c r="I3141" s="288">
        <v>2</v>
      </c>
      <c r="J3141" s="288">
        <v>7</v>
      </c>
      <c r="K3141" s="288">
        <v>240</v>
      </c>
      <c r="L3141" s="288">
        <v>14</v>
      </c>
      <c r="M3141" s="289">
        <v>15</v>
      </c>
      <c r="N3141" s="290">
        <f>IF(Tabla2[[#This Row],[LECHE RETIRO DIA]]&lt;&gt;ISBLANK(Tabla2[[#This Row],[LECHE RETIRO DIA]]),SUM(Tabla2[[#This Row],[LECHE TANQUE DIA]:[LECHE RETIRO DIA]]),SUM(Tabla2[[#This Row],[LECHE TANQUE DIA]:[LECHE AUTOCONSUMO DIA]]))</f>
        <v>992</v>
      </c>
      <c r="O3141" s="291">
        <f t="shared" si="688"/>
        <v>0.95463709677419351</v>
      </c>
      <c r="P3141" s="292">
        <f t="shared" ref="P3141:P3204" si="694">IFERROR(N3141/G3141,"")</f>
        <v>23.069767441860463</v>
      </c>
      <c r="Q3141" s="292">
        <f t="shared" si="689"/>
        <v>22.023255813953487</v>
      </c>
      <c r="R3141" s="292">
        <f t="shared" si="690"/>
        <v>5.7142857142857144</v>
      </c>
      <c r="S3141" s="292">
        <f t="shared" ref="S3141:S3204" si="695">IFERROR(N3141/K3141,"")</f>
        <v>4.1333333333333337</v>
      </c>
      <c r="T3141" s="292">
        <f t="shared" ref="T3141:T3204" si="696">IFERROR(K3141/G3141,"")</f>
        <v>5.5813953488372094</v>
      </c>
      <c r="U3141" s="292">
        <f t="shared" ref="U3141:U3204" si="697">IFERROR(N3141/L3141,"")</f>
        <v>70.857142857142861</v>
      </c>
      <c r="V3141" s="292">
        <f t="shared" ref="V3141:V3204" si="698">IFERROR(G3141/L3141,"")</f>
        <v>3.0714285714285716</v>
      </c>
      <c r="W3141" s="292">
        <f>IFERROR(H3141/M3141,Tabla2[[#This Row],[CARGA PRODUCCION (ANIMALES/HA)]])</f>
        <v>3.2666666666666666</v>
      </c>
      <c r="X3141" s="293">
        <f t="shared" si="691"/>
        <v>2024</v>
      </c>
      <c r="Y3141" s="293">
        <f t="shared" si="692"/>
        <v>7</v>
      </c>
      <c r="Z3141" s="293" t="e">
        <f t="shared" ca="1" si="693"/>
        <v>#NAME?</v>
      </c>
      <c r="AA3141" s="294">
        <f t="shared" si="687"/>
        <v>49</v>
      </c>
      <c r="AB3141" s="291">
        <f t="shared" ref="AB3141:AB3204" si="699">IFERROR(G3141/AA3141,"")</f>
        <v>0.87755102040816324</v>
      </c>
      <c r="AC3141" s="295">
        <f t="shared" si="686"/>
        <v>0.12244897959183676</v>
      </c>
      <c r="AD3141" s="288"/>
    </row>
    <row r="3142" spans="1:30">
      <c r="A3142" s="287">
        <v>45498</v>
      </c>
      <c r="B3142" s="288" t="s">
        <v>81</v>
      </c>
      <c r="C3142" s="288">
        <v>2453</v>
      </c>
      <c r="D3142" s="288">
        <v>80</v>
      </c>
      <c r="E3142" s="288">
        <v>9</v>
      </c>
      <c r="F3142" s="288"/>
      <c r="G3142" s="288">
        <v>102</v>
      </c>
      <c r="H3142" s="288">
        <v>103</v>
      </c>
      <c r="I3142" s="288">
        <v>1</v>
      </c>
      <c r="J3142" s="288">
        <v>19</v>
      </c>
      <c r="K3142" s="288">
        <v>640</v>
      </c>
      <c r="L3142" s="288">
        <v>23.4</v>
      </c>
      <c r="M3142" s="289">
        <v>31.01</v>
      </c>
      <c r="N3142" s="290">
        <f>IF(Tabla2[[#This Row],[LECHE RETIRO DIA]]&lt;&gt;ISBLANK(Tabla2[[#This Row],[LECHE RETIRO DIA]]),SUM(Tabla2[[#This Row],[LECHE TANQUE DIA]:[LECHE RETIRO DIA]]),SUM(Tabla2[[#This Row],[LECHE TANQUE DIA]:[LECHE AUTOCONSUMO DIA]]))</f>
        <v>2542</v>
      </c>
      <c r="O3142" s="291">
        <f t="shared" si="688"/>
        <v>0.96498819826907944</v>
      </c>
      <c r="P3142" s="292">
        <f t="shared" si="694"/>
        <v>24.921568627450981</v>
      </c>
      <c r="Q3142" s="292">
        <f t="shared" si="689"/>
        <v>24.049019607843139</v>
      </c>
      <c r="R3142" s="292">
        <f t="shared" si="690"/>
        <v>4.2105263157894735</v>
      </c>
      <c r="S3142" s="292">
        <f t="shared" si="695"/>
        <v>3.9718749999999998</v>
      </c>
      <c r="T3142" s="292">
        <f t="shared" si="696"/>
        <v>6.2745098039215685</v>
      </c>
      <c r="U3142" s="292">
        <f t="shared" si="697"/>
        <v>108.63247863247864</v>
      </c>
      <c r="V3142" s="292">
        <f t="shared" si="698"/>
        <v>4.3589743589743595</v>
      </c>
      <c r="W3142" s="292">
        <f>IFERROR(H3142/M3142,Tabla2[[#This Row],[CARGA PRODUCCION (ANIMALES/HA)]])</f>
        <v>3.3215091905836824</v>
      </c>
      <c r="X3142" s="293">
        <f t="shared" si="691"/>
        <v>2024</v>
      </c>
      <c r="Y3142" s="293">
        <f t="shared" si="692"/>
        <v>7</v>
      </c>
      <c r="Z3142" s="293" t="e">
        <f t="shared" ca="1" si="693"/>
        <v>#NAME?</v>
      </c>
      <c r="AA3142" s="294">
        <f t="shared" si="687"/>
        <v>103</v>
      </c>
      <c r="AB3142" s="291">
        <f t="shared" si="699"/>
        <v>0.99029126213592233</v>
      </c>
      <c r="AC3142" s="295">
        <f t="shared" si="686"/>
        <v>9.7087378640776656E-3</v>
      </c>
      <c r="AD3142" s="288"/>
    </row>
    <row r="3143" spans="1:30">
      <c r="A3143" s="287">
        <v>45498</v>
      </c>
      <c r="B3143" s="288" t="s">
        <v>83</v>
      </c>
      <c r="C3143" s="288">
        <v>2595</v>
      </c>
      <c r="D3143" s="288">
        <v>100</v>
      </c>
      <c r="E3143" s="288">
        <v>9</v>
      </c>
      <c r="F3143" s="288"/>
      <c r="G3143" s="288">
        <v>117</v>
      </c>
      <c r="H3143" s="288">
        <v>133</v>
      </c>
      <c r="I3143" s="288">
        <v>0</v>
      </c>
      <c r="J3143" s="288">
        <v>24</v>
      </c>
      <c r="K3143" s="288">
        <v>640</v>
      </c>
      <c r="L3143" s="288">
        <v>29.8</v>
      </c>
      <c r="M3143" s="289">
        <v>36.590000000000003</v>
      </c>
      <c r="N3143" s="290">
        <f>IF(Tabla2[[#This Row],[LECHE RETIRO DIA]]&lt;&gt;ISBLANK(Tabla2[[#This Row],[LECHE RETIRO DIA]]),SUM(Tabla2[[#This Row],[LECHE TANQUE DIA]:[LECHE RETIRO DIA]]),SUM(Tabla2[[#This Row],[LECHE TANQUE DIA]:[LECHE AUTOCONSUMO DIA]]))</f>
        <v>2704</v>
      </c>
      <c r="O3143" s="291">
        <f t="shared" si="688"/>
        <v>0.95968934911242598</v>
      </c>
      <c r="P3143" s="292">
        <f t="shared" si="694"/>
        <v>23.111111111111111</v>
      </c>
      <c r="Q3143" s="292">
        <f t="shared" si="689"/>
        <v>22.179487179487179</v>
      </c>
      <c r="R3143" s="292">
        <f t="shared" si="690"/>
        <v>4.166666666666667</v>
      </c>
      <c r="S3143" s="292">
        <f t="shared" si="695"/>
        <v>4.2249999999999996</v>
      </c>
      <c r="T3143" s="292">
        <f t="shared" si="696"/>
        <v>5.4700854700854702</v>
      </c>
      <c r="U3143" s="292">
        <f t="shared" si="697"/>
        <v>90.738255033557039</v>
      </c>
      <c r="V3143" s="292">
        <f t="shared" si="698"/>
        <v>3.9261744966442951</v>
      </c>
      <c r="W3143" s="292">
        <f>IFERROR(H3143/M3143,Tabla2[[#This Row],[CARGA PRODUCCION (ANIMALES/HA)]])</f>
        <v>3.6348729160972941</v>
      </c>
      <c r="X3143" s="293">
        <f t="shared" si="691"/>
        <v>2024</v>
      </c>
      <c r="Y3143" s="293">
        <f t="shared" si="692"/>
        <v>7</v>
      </c>
      <c r="Z3143" s="293" t="e">
        <f t="shared" ca="1" si="693"/>
        <v>#NAME?</v>
      </c>
      <c r="AA3143" s="294">
        <f t="shared" si="687"/>
        <v>133</v>
      </c>
      <c r="AB3143" s="291">
        <f t="shared" si="699"/>
        <v>0.87969924812030076</v>
      </c>
      <c r="AC3143" s="295">
        <f t="shared" si="686"/>
        <v>0.12030075187969924</v>
      </c>
      <c r="AD3143" s="288"/>
    </row>
    <row r="3144" spans="1:30">
      <c r="A3144" s="287">
        <v>45498</v>
      </c>
      <c r="B3144" s="288" t="s">
        <v>117</v>
      </c>
      <c r="C3144" s="288">
        <v>930</v>
      </c>
      <c r="D3144" s="288">
        <v>40</v>
      </c>
      <c r="E3144" s="288">
        <v>5</v>
      </c>
      <c r="F3144" s="288"/>
      <c r="G3144" s="288">
        <v>43</v>
      </c>
      <c r="H3144" s="288">
        <v>49</v>
      </c>
      <c r="I3144" s="288">
        <v>2</v>
      </c>
      <c r="J3144" s="288">
        <v>7</v>
      </c>
      <c r="K3144" s="288">
        <v>240</v>
      </c>
      <c r="L3144" s="288">
        <v>14</v>
      </c>
      <c r="M3144" s="289">
        <v>15</v>
      </c>
      <c r="N3144" s="290">
        <f>IF(Tabla2[[#This Row],[LECHE RETIRO DIA]]&lt;&gt;ISBLANK(Tabla2[[#This Row],[LECHE RETIRO DIA]]),SUM(Tabla2[[#This Row],[LECHE TANQUE DIA]:[LECHE RETIRO DIA]]),SUM(Tabla2[[#This Row],[LECHE TANQUE DIA]:[LECHE AUTOCONSUMO DIA]]))</f>
        <v>975</v>
      </c>
      <c r="O3144" s="291">
        <f t="shared" si="688"/>
        <v>0.9538461538461539</v>
      </c>
      <c r="P3144" s="292">
        <f t="shared" si="694"/>
        <v>22.674418604651162</v>
      </c>
      <c r="Q3144" s="292">
        <f t="shared" si="689"/>
        <v>21.627906976744185</v>
      </c>
      <c r="R3144" s="292">
        <f t="shared" si="690"/>
        <v>5.7142857142857144</v>
      </c>
      <c r="S3144" s="292">
        <f t="shared" si="695"/>
        <v>4.0625</v>
      </c>
      <c r="T3144" s="292">
        <f t="shared" si="696"/>
        <v>5.5813953488372094</v>
      </c>
      <c r="U3144" s="292">
        <f t="shared" si="697"/>
        <v>69.642857142857139</v>
      </c>
      <c r="V3144" s="292">
        <f t="shared" si="698"/>
        <v>3.0714285714285716</v>
      </c>
      <c r="W3144" s="292">
        <f>IFERROR(H3144/M3144,Tabla2[[#This Row],[CARGA PRODUCCION (ANIMALES/HA)]])</f>
        <v>3.2666666666666666</v>
      </c>
      <c r="X3144" s="293">
        <f t="shared" si="691"/>
        <v>2024</v>
      </c>
      <c r="Y3144" s="293">
        <f t="shared" si="692"/>
        <v>7</v>
      </c>
      <c r="Z3144" s="293" t="e">
        <f t="shared" ca="1" si="693"/>
        <v>#NAME?</v>
      </c>
      <c r="AA3144" s="294">
        <f t="shared" si="687"/>
        <v>49</v>
      </c>
      <c r="AB3144" s="291">
        <f t="shared" si="699"/>
        <v>0.87755102040816324</v>
      </c>
      <c r="AC3144" s="295">
        <f t="shared" si="686"/>
        <v>0.12244897959183676</v>
      </c>
      <c r="AD3144" s="288"/>
    </row>
    <row r="3145" spans="1:30">
      <c r="A3145" s="287">
        <v>45499</v>
      </c>
      <c r="B3145" s="288" t="s">
        <v>81</v>
      </c>
      <c r="C3145" s="288">
        <v>2547</v>
      </c>
      <c r="D3145" s="288">
        <v>80</v>
      </c>
      <c r="E3145" s="288">
        <v>9</v>
      </c>
      <c r="F3145" s="288"/>
      <c r="G3145" s="288">
        <v>102</v>
      </c>
      <c r="H3145" s="288">
        <v>103</v>
      </c>
      <c r="I3145" s="288">
        <v>1</v>
      </c>
      <c r="J3145" s="288">
        <v>19</v>
      </c>
      <c r="K3145" s="288">
        <v>640</v>
      </c>
      <c r="L3145" s="288">
        <v>23.4</v>
      </c>
      <c r="M3145" s="289">
        <v>31.01</v>
      </c>
      <c r="N3145" s="290">
        <f>IF(Tabla2[[#This Row],[LECHE RETIRO DIA]]&lt;&gt;ISBLANK(Tabla2[[#This Row],[LECHE RETIRO DIA]]),SUM(Tabla2[[#This Row],[LECHE TANQUE DIA]:[LECHE RETIRO DIA]]),SUM(Tabla2[[#This Row],[LECHE TANQUE DIA]:[LECHE AUTOCONSUMO DIA]]))</f>
        <v>2636</v>
      </c>
      <c r="O3145" s="291">
        <f t="shared" si="688"/>
        <v>0.96623672230652502</v>
      </c>
      <c r="P3145" s="292">
        <f t="shared" si="694"/>
        <v>25.843137254901961</v>
      </c>
      <c r="Q3145" s="292">
        <f t="shared" si="689"/>
        <v>24.970588235294116</v>
      </c>
      <c r="R3145" s="292">
        <f t="shared" si="690"/>
        <v>4.2105263157894735</v>
      </c>
      <c r="S3145" s="292">
        <f t="shared" si="695"/>
        <v>4.1187500000000004</v>
      </c>
      <c r="T3145" s="292">
        <f t="shared" si="696"/>
        <v>6.2745098039215685</v>
      </c>
      <c r="U3145" s="292">
        <f t="shared" si="697"/>
        <v>112.64957264957266</v>
      </c>
      <c r="V3145" s="292">
        <f t="shared" si="698"/>
        <v>4.3589743589743595</v>
      </c>
      <c r="W3145" s="292">
        <f>IFERROR(H3145/M3145,Tabla2[[#This Row],[CARGA PRODUCCION (ANIMALES/HA)]])</f>
        <v>3.3215091905836824</v>
      </c>
      <c r="X3145" s="293">
        <f t="shared" si="691"/>
        <v>2024</v>
      </c>
      <c r="Y3145" s="293">
        <f t="shared" si="692"/>
        <v>7</v>
      </c>
      <c r="Z3145" s="293" t="e">
        <f t="shared" ca="1" si="693"/>
        <v>#NAME?</v>
      </c>
      <c r="AA3145" s="294">
        <f t="shared" si="687"/>
        <v>103</v>
      </c>
      <c r="AB3145" s="291">
        <f t="shared" si="699"/>
        <v>0.99029126213592233</v>
      </c>
      <c r="AC3145" s="295">
        <f t="shared" si="686"/>
        <v>9.7087378640776656E-3</v>
      </c>
      <c r="AD3145" s="288"/>
    </row>
    <row r="3146" spans="1:30">
      <c r="A3146" s="287">
        <v>45499</v>
      </c>
      <c r="B3146" s="288" t="s">
        <v>83</v>
      </c>
      <c r="C3146" s="288">
        <v>2571</v>
      </c>
      <c r="D3146" s="288">
        <v>100</v>
      </c>
      <c r="E3146" s="288">
        <v>9</v>
      </c>
      <c r="F3146" s="288"/>
      <c r="G3146" s="288">
        <v>117</v>
      </c>
      <c r="H3146" s="288">
        <v>133</v>
      </c>
      <c r="I3146" s="288">
        <v>0</v>
      </c>
      <c r="J3146" s="288">
        <v>24</v>
      </c>
      <c r="K3146" s="288">
        <v>640</v>
      </c>
      <c r="L3146" s="288">
        <v>29.8</v>
      </c>
      <c r="M3146" s="289">
        <v>36.590000000000003</v>
      </c>
      <c r="N3146" s="290">
        <v>31.01</v>
      </c>
      <c r="O3146" s="291">
        <f t="shared" si="688"/>
        <v>82.908739116414054</v>
      </c>
      <c r="P3146" s="292">
        <f t="shared" si="694"/>
        <v>0.26504273504273507</v>
      </c>
      <c r="Q3146" s="292">
        <f t="shared" si="689"/>
        <v>21.974358974358974</v>
      </c>
      <c r="R3146" s="292">
        <f t="shared" si="690"/>
        <v>4.166666666666667</v>
      </c>
      <c r="S3146" s="292">
        <f t="shared" si="695"/>
        <v>4.8453125E-2</v>
      </c>
      <c r="T3146" s="292">
        <f t="shared" si="696"/>
        <v>5.4700854700854702</v>
      </c>
      <c r="U3146" s="292">
        <f t="shared" si="697"/>
        <v>1.0406040268456376</v>
      </c>
      <c r="V3146" s="292">
        <f t="shared" si="698"/>
        <v>3.9261744966442951</v>
      </c>
      <c r="W3146" s="292">
        <f>IFERROR(H3146/M3146,Tabla2[[#This Row],[CARGA PRODUCCION (ANIMALES/HA)]])</f>
        <v>3.6348729160972941</v>
      </c>
      <c r="X3146" s="293">
        <f t="shared" si="691"/>
        <v>2024</v>
      </c>
      <c r="Y3146" s="293">
        <f t="shared" si="692"/>
        <v>7</v>
      </c>
      <c r="Z3146" s="293" t="e">
        <f t="shared" ca="1" si="693"/>
        <v>#NAME?</v>
      </c>
      <c r="AA3146" s="294">
        <f t="shared" si="687"/>
        <v>133</v>
      </c>
      <c r="AB3146" s="291">
        <f t="shared" si="699"/>
        <v>0.87969924812030076</v>
      </c>
      <c r="AC3146" s="295">
        <f t="shared" si="686"/>
        <v>0.12030075187969924</v>
      </c>
      <c r="AD3146" s="288"/>
    </row>
    <row r="3147" spans="1:30">
      <c r="A3147" s="287">
        <v>45499</v>
      </c>
      <c r="B3147" s="7" t="s">
        <v>117</v>
      </c>
      <c r="C3147" s="288">
        <v>920</v>
      </c>
      <c r="D3147" s="288">
        <v>40</v>
      </c>
      <c r="E3147" s="288">
        <v>5</v>
      </c>
      <c r="F3147" s="288"/>
      <c r="G3147" s="288">
        <v>43</v>
      </c>
      <c r="H3147" s="288">
        <v>49</v>
      </c>
      <c r="I3147" s="288">
        <v>2</v>
      </c>
      <c r="J3147" s="288">
        <v>7</v>
      </c>
      <c r="K3147" s="288">
        <v>240</v>
      </c>
      <c r="L3147" s="288">
        <v>14</v>
      </c>
      <c r="M3147" s="289">
        <v>15</v>
      </c>
      <c r="N3147" s="290">
        <f>IF(Tabla2[[#This Row],[LECHE RETIRO DIA]]&lt;&gt;ISBLANK(Tabla2[[#This Row],[LECHE RETIRO DIA]]),SUM(Tabla2[[#This Row],[LECHE TANQUE DIA]:[LECHE RETIRO DIA]]),SUM(Tabla2[[#This Row],[LECHE TANQUE DIA]:[LECHE AUTOCONSUMO DIA]]))</f>
        <v>965</v>
      </c>
      <c r="O3147" s="291">
        <f t="shared" si="688"/>
        <v>0.95336787564766834</v>
      </c>
      <c r="P3147" s="292">
        <f t="shared" si="694"/>
        <v>22.441860465116278</v>
      </c>
      <c r="Q3147" s="292">
        <f t="shared" si="689"/>
        <v>21.395348837209301</v>
      </c>
      <c r="R3147" s="292">
        <f t="shared" si="690"/>
        <v>5.7142857142857144</v>
      </c>
      <c r="S3147" s="292">
        <f t="shared" si="695"/>
        <v>4.020833333333333</v>
      </c>
      <c r="T3147" s="292">
        <f t="shared" si="696"/>
        <v>5.5813953488372094</v>
      </c>
      <c r="U3147" s="292">
        <f t="shared" si="697"/>
        <v>68.928571428571431</v>
      </c>
      <c r="V3147" s="292">
        <f t="shared" si="698"/>
        <v>3.0714285714285716</v>
      </c>
      <c r="W3147" s="292">
        <f>IFERROR(H3147/M3147,Tabla2[[#This Row],[CARGA PRODUCCION (ANIMALES/HA)]])</f>
        <v>3.2666666666666666</v>
      </c>
      <c r="X3147" s="293">
        <f t="shared" si="691"/>
        <v>2024</v>
      </c>
      <c r="Y3147" s="293">
        <f t="shared" si="692"/>
        <v>7</v>
      </c>
      <c r="Z3147" s="293" t="e">
        <f t="shared" ca="1" si="693"/>
        <v>#NAME?</v>
      </c>
      <c r="AA3147" s="294">
        <f t="shared" si="687"/>
        <v>49</v>
      </c>
      <c r="AB3147" s="291">
        <f t="shared" si="699"/>
        <v>0.87755102040816324</v>
      </c>
      <c r="AC3147" s="295">
        <f t="shared" si="686"/>
        <v>0.12244897959183676</v>
      </c>
      <c r="AD3147" s="288"/>
    </row>
    <row r="3148" spans="1:30">
      <c r="A3148" s="287">
        <v>45500</v>
      </c>
      <c r="B3148" s="288" t="s">
        <v>81</v>
      </c>
      <c r="C3148" s="288">
        <v>2589</v>
      </c>
      <c r="D3148" s="288">
        <v>80</v>
      </c>
      <c r="E3148" s="288">
        <v>9</v>
      </c>
      <c r="F3148" s="288"/>
      <c r="G3148" s="288">
        <v>105</v>
      </c>
      <c r="H3148" s="288">
        <v>106</v>
      </c>
      <c r="I3148" s="288">
        <v>1</v>
      </c>
      <c r="J3148" s="288">
        <v>20</v>
      </c>
      <c r="K3148" s="288">
        <v>640</v>
      </c>
      <c r="L3148" s="288">
        <v>23.4</v>
      </c>
      <c r="M3148" s="289">
        <v>31.01</v>
      </c>
      <c r="N3148" s="290">
        <f>IF(Tabla2[[#This Row],[LECHE RETIRO DIA]]&lt;&gt;ISBLANK(Tabla2[[#This Row],[LECHE RETIRO DIA]]),SUM(Tabla2[[#This Row],[LECHE TANQUE DIA]:[LECHE RETIRO DIA]]),SUM(Tabla2[[#This Row],[LECHE TANQUE DIA]:[LECHE AUTOCONSUMO DIA]]))</f>
        <v>2678</v>
      </c>
      <c r="O3148" s="291">
        <f t="shared" si="688"/>
        <v>0.96676624346527262</v>
      </c>
      <c r="P3148" s="292">
        <f t="shared" si="694"/>
        <v>25.504761904761907</v>
      </c>
      <c r="Q3148" s="292">
        <f t="shared" si="689"/>
        <v>24.657142857142858</v>
      </c>
      <c r="R3148" s="292">
        <f t="shared" si="690"/>
        <v>4</v>
      </c>
      <c r="S3148" s="292">
        <f t="shared" si="695"/>
        <v>4.1843750000000002</v>
      </c>
      <c r="T3148" s="292">
        <f t="shared" si="696"/>
        <v>6.0952380952380949</v>
      </c>
      <c r="U3148" s="292">
        <f t="shared" si="697"/>
        <v>114.44444444444446</v>
      </c>
      <c r="V3148" s="292">
        <f t="shared" si="698"/>
        <v>4.4871794871794872</v>
      </c>
      <c r="W3148" s="292">
        <f>IFERROR(H3148/M3148,Tabla2[[#This Row],[CARGA PRODUCCION (ANIMALES/HA)]])</f>
        <v>3.4182521767171878</v>
      </c>
      <c r="X3148" s="293">
        <f t="shared" si="691"/>
        <v>2024</v>
      </c>
      <c r="Y3148" s="293">
        <f t="shared" si="692"/>
        <v>7</v>
      </c>
      <c r="Z3148" s="293" t="e">
        <f t="shared" ca="1" si="693"/>
        <v>#NAME?</v>
      </c>
      <c r="AA3148" s="294">
        <f t="shared" si="687"/>
        <v>106</v>
      </c>
      <c r="AB3148" s="291">
        <f t="shared" si="699"/>
        <v>0.99056603773584906</v>
      </c>
      <c r="AC3148" s="295">
        <f t="shared" si="686"/>
        <v>9.4339622641509413E-3</v>
      </c>
      <c r="AD3148" s="288"/>
    </row>
    <row r="3149" spans="1:30">
      <c r="A3149" s="287">
        <v>45500</v>
      </c>
      <c r="B3149" s="288" t="s">
        <v>83</v>
      </c>
      <c r="C3149" s="288">
        <v>2673</v>
      </c>
      <c r="D3149" s="288">
        <v>100</v>
      </c>
      <c r="E3149" s="288">
        <v>9</v>
      </c>
      <c r="F3149" s="288"/>
      <c r="G3149" s="288">
        <v>118</v>
      </c>
      <c r="H3149" s="288">
        <v>133</v>
      </c>
      <c r="I3149" s="288">
        <v>0</v>
      </c>
      <c r="J3149" s="288">
        <v>24</v>
      </c>
      <c r="K3149" s="288">
        <v>640</v>
      </c>
      <c r="L3149" s="288">
        <v>29.8</v>
      </c>
      <c r="M3149" s="289">
        <v>36.590000000000003</v>
      </c>
      <c r="N3149" s="290">
        <f>IF(Tabla2[[#This Row],[LECHE RETIRO DIA]]&lt;&gt;ISBLANK(Tabla2[[#This Row],[LECHE RETIRO DIA]]),SUM(Tabla2[[#This Row],[LECHE TANQUE DIA]:[LECHE RETIRO DIA]]),SUM(Tabla2[[#This Row],[LECHE TANQUE DIA]:[LECHE AUTOCONSUMO DIA]]))</f>
        <v>2782</v>
      </c>
      <c r="O3149" s="291">
        <f t="shared" si="688"/>
        <v>0.96081955427749821</v>
      </c>
      <c r="P3149" s="292">
        <f t="shared" si="694"/>
        <v>23.576271186440678</v>
      </c>
      <c r="Q3149" s="292">
        <f t="shared" si="689"/>
        <v>22.652542372881356</v>
      </c>
      <c r="R3149" s="292">
        <f t="shared" si="690"/>
        <v>4.166666666666667</v>
      </c>
      <c r="S3149" s="292">
        <f t="shared" si="695"/>
        <v>4.3468749999999998</v>
      </c>
      <c r="T3149" s="292">
        <f t="shared" si="696"/>
        <v>5.4237288135593218</v>
      </c>
      <c r="U3149" s="292">
        <f t="shared" si="697"/>
        <v>93.355704697986582</v>
      </c>
      <c r="V3149" s="292">
        <f t="shared" si="698"/>
        <v>3.9597315436241609</v>
      </c>
      <c r="W3149" s="292">
        <f>IFERROR(H3149/M3149,Tabla2[[#This Row],[CARGA PRODUCCION (ANIMALES/HA)]])</f>
        <v>3.6348729160972941</v>
      </c>
      <c r="X3149" s="293">
        <f t="shared" si="691"/>
        <v>2024</v>
      </c>
      <c r="Y3149" s="293">
        <f t="shared" si="692"/>
        <v>7</v>
      </c>
      <c r="Z3149" s="293" t="e">
        <f t="shared" ca="1" si="693"/>
        <v>#NAME?</v>
      </c>
      <c r="AA3149" s="294">
        <f t="shared" si="687"/>
        <v>133</v>
      </c>
      <c r="AB3149" s="291">
        <f t="shared" si="699"/>
        <v>0.88721804511278191</v>
      </c>
      <c r="AC3149" s="295">
        <f t="shared" si="686"/>
        <v>0.11278195488721809</v>
      </c>
      <c r="AD3149" s="288"/>
    </row>
    <row r="3150" spans="1:30">
      <c r="A3150" s="287">
        <v>45500</v>
      </c>
      <c r="B3150" s="288" t="s">
        <v>88</v>
      </c>
      <c r="C3150" s="288">
        <v>893</v>
      </c>
      <c r="D3150" s="288">
        <v>40</v>
      </c>
      <c r="E3150" s="288">
        <v>5</v>
      </c>
      <c r="F3150" s="288"/>
      <c r="G3150" s="288">
        <v>41</v>
      </c>
      <c r="H3150" s="288">
        <v>47</v>
      </c>
      <c r="I3150" s="288">
        <v>2</v>
      </c>
      <c r="J3150" s="288">
        <v>7</v>
      </c>
      <c r="K3150" s="288">
        <v>240</v>
      </c>
      <c r="L3150" s="288">
        <v>14</v>
      </c>
      <c r="M3150" s="289">
        <v>15</v>
      </c>
      <c r="N3150" s="290">
        <f>IF(Tabla2[[#This Row],[LECHE RETIRO DIA]]&lt;&gt;ISBLANK(Tabla2[[#This Row],[LECHE RETIRO DIA]]),SUM(Tabla2[[#This Row],[LECHE TANQUE DIA]:[LECHE RETIRO DIA]]),SUM(Tabla2[[#This Row],[LECHE TANQUE DIA]:[LECHE AUTOCONSUMO DIA]]))</f>
        <v>938</v>
      </c>
      <c r="O3150" s="291">
        <f t="shared" si="688"/>
        <v>0.95202558635394452</v>
      </c>
      <c r="P3150" s="292">
        <f t="shared" si="694"/>
        <v>22.878048780487806</v>
      </c>
      <c r="Q3150" s="292">
        <f t="shared" si="689"/>
        <v>21.780487804878049</v>
      </c>
      <c r="R3150" s="292">
        <f t="shared" si="690"/>
        <v>5.7142857142857144</v>
      </c>
      <c r="S3150" s="292">
        <f t="shared" si="695"/>
        <v>3.9083333333333332</v>
      </c>
      <c r="T3150" s="292">
        <f t="shared" si="696"/>
        <v>5.8536585365853657</v>
      </c>
      <c r="U3150" s="292">
        <f t="shared" si="697"/>
        <v>67</v>
      </c>
      <c r="V3150" s="292">
        <f t="shared" si="698"/>
        <v>2.9285714285714284</v>
      </c>
      <c r="W3150" s="292">
        <f>IFERROR(H3150/M3150,Tabla2[[#This Row],[CARGA PRODUCCION (ANIMALES/HA)]])</f>
        <v>3.1333333333333333</v>
      </c>
      <c r="X3150" s="293">
        <f t="shared" si="691"/>
        <v>2024</v>
      </c>
      <c r="Y3150" s="293">
        <f t="shared" si="692"/>
        <v>7</v>
      </c>
      <c r="Z3150" s="293" t="e">
        <f t="shared" ca="1" si="693"/>
        <v>#NAME?</v>
      </c>
      <c r="AA3150" s="294">
        <f t="shared" si="687"/>
        <v>47</v>
      </c>
      <c r="AB3150" s="291">
        <f t="shared" si="699"/>
        <v>0.87234042553191493</v>
      </c>
      <c r="AC3150" s="295">
        <f t="shared" si="686"/>
        <v>0.12765957446808507</v>
      </c>
      <c r="AD3150" s="288"/>
    </row>
    <row r="3151" spans="1:30">
      <c r="A3151" s="287">
        <v>45501</v>
      </c>
      <c r="B3151" s="288" t="s">
        <v>81</v>
      </c>
      <c r="C3151" s="288">
        <v>2636</v>
      </c>
      <c r="D3151" s="288">
        <v>80</v>
      </c>
      <c r="E3151" s="288">
        <v>9</v>
      </c>
      <c r="F3151" s="288"/>
      <c r="G3151" s="288">
        <v>105</v>
      </c>
      <c r="H3151" s="288">
        <v>106</v>
      </c>
      <c r="I3151" s="288">
        <v>1</v>
      </c>
      <c r="J3151" s="288">
        <v>20</v>
      </c>
      <c r="K3151" s="288">
        <v>640</v>
      </c>
      <c r="L3151" s="288">
        <v>23.4</v>
      </c>
      <c r="M3151" s="289">
        <v>31.01</v>
      </c>
      <c r="N3151" s="290">
        <f>IF(Tabla2[[#This Row],[LECHE RETIRO DIA]]&lt;&gt;ISBLANK(Tabla2[[#This Row],[LECHE RETIRO DIA]]),SUM(Tabla2[[#This Row],[LECHE TANQUE DIA]:[LECHE RETIRO DIA]]),SUM(Tabla2[[#This Row],[LECHE TANQUE DIA]:[LECHE AUTOCONSUMO DIA]]))</f>
        <v>2725</v>
      </c>
      <c r="O3151" s="291">
        <f t="shared" si="688"/>
        <v>0.96733944954128437</v>
      </c>
      <c r="P3151" s="292">
        <f t="shared" si="694"/>
        <v>25.952380952380953</v>
      </c>
      <c r="Q3151" s="292">
        <f t="shared" si="689"/>
        <v>25.104761904761904</v>
      </c>
      <c r="R3151" s="292">
        <f t="shared" si="690"/>
        <v>4</v>
      </c>
      <c r="S3151" s="292">
        <f t="shared" si="695"/>
        <v>4.2578125</v>
      </c>
      <c r="T3151" s="292">
        <f t="shared" si="696"/>
        <v>6.0952380952380949</v>
      </c>
      <c r="U3151" s="292">
        <f t="shared" si="697"/>
        <v>116.45299145299145</v>
      </c>
      <c r="V3151" s="292">
        <f t="shared" si="698"/>
        <v>4.4871794871794872</v>
      </c>
      <c r="W3151" s="292">
        <f>IFERROR(H3151/M3151,Tabla2[[#This Row],[CARGA PRODUCCION (ANIMALES/HA)]])</f>
        <v>3.4182521767171878</v>
      </c>
      <c r="X3151" s="293">
        <f t="shared" si="691"/>
        <v>2024</v>
      </c>
      <c r="Y3151" s="293">
        <f t="shared" si="692"/>
        <v>7</v>
      </c>
      <c r="Z3151" s="293" t="e">
        <f t="shared" ca="1" si="693"/>
        <v>#NAME?</v>
      </c>
      <c r="AA3151" s="294">
        <f t="shared" si="687"/>
        <v>106</v>
      </c>
      <c r="AB3151" s="291">
        <f t="shared" si="699"/>
        <v>0.99056603773584906</v>
      </c>
      <c r="AC3151" s="295">
        <f t="shared" si="686"/>
        <v>9.4339622641509413E-3</v>
      </c>
      <c r="AD3151" s="288"/>
    </row>
    <row r="3152" spans="1:30">
      <c r="A3152" s="287">
        <v>45501</v>
      </c>
      <c r="B3152" s="288" t="s">
        <v>83</v>
      </c>
      <c r="C3152" s="288">
        <v>2643</v>
      </c>
      <c r="D3152" s="288">
        <v>100</v>
      </c>
      <c r="E3152" s="288">
        <v>9</v>
      </c>
      <c r="F3152" s="288"/>
      <c r="G3152" s="288">
        <v>118</v>
      </c>
      <c r="H3152" s="288">
        <v>133</v>
      </c>
      <c r="I3152" s="288">
        <v>0</v>
      </c>
      <c r="J3152" s="288">
        <v>24</v>
      </c>
      <c r="K3152" s="288">
        <v>640</v>
      </c>
      <c r="L3152" s="288">
        <v>29.8</v>
      </c>
      <c r="M3152" s="289">
        <v>36.590000000000003</v>
      </c>
      <c r="N3152" s="290">
        <f>IF(Tabla2[[#This Row],[LECHE RETIRO DIA]]&lt;&gt;ISBLANK(Tabla2[[#This Row],[LECHE RETIRO DIA]]),SUM(Tabla2[[#This Row],[LECHE TANQUE DIA]:[LECHE RETIRO DIA]]),SUM(Tabla2[[#This Row],[LECHE TANQUE DIA]:[LECHE AUTOCONSUMO DIA]]))</f>
        <v>2752</v>
      </c>
      <c r="O3152" s="291">
        <f t="shared" si="688"/>
        <v>0.96039244186046513</v>
      </c>
      <c r="P3152" s="292">
        <f t="shared" si="694"/>
        <v>23.322033898305083</v>
      </c>
      <c r="Q3152" s="292">
        <f t="shared" si="689"/>
        <v>22.398305084745761</v>
      </c>
      <c r="R3152" s="292">
        <f t="shared" si="690"/>
        <v>4.166666666666667</v>
      </c>
      <c r="S3152" s="292">
        <f t="shared" si="695"/>
        <v>4.3</v>
      </c>
      <c r="T3152" s="292">
        <f t="shared" si="696"/>
        <v>5.4237288135593218</v>
      </c>
      <c r="U3152" s="292">
        <f t="shared" si="697"/>
        <v>92.348993288590606</v>
      </c>
      <c r="V3152" s="292">
        <f t="shared" si="698"/>
        <v>3.9597315436241609</v>
      </c>
      <c r="W3152" s="292">
        <f>IFERROR(H3152/M3152,Tabla2[[#This Row],[CARGA PRODUCCION (ANIMALES/HA)]])</f>
        <v>3.6348729160972941</v>
      </c>
      <c r="X3152" s="293">
        <f t="shared" si="691"/>
        <v>2024</v>
      </c>
      <c r="Y3152" s="293">
        <f t="shared" si="692"/>
        <v>7</v>
      </c>
      <c r="Z3152" s="293" t="e">
        <f t="shared" ca="1" si="693"/>
        <v>#NAME?</v>
      </c>
      <c r="AA3152" s="294">
        <f t="shared" si="687"/>
        <v>133</v>
      </c>
      <c r="AB3152" s="291">
        <f t="shared" si="699"/>
        <v>0.88721804511278191</v>
      </c>
      <c r="AC3152" s="295">
        <f t="shared" si="686"/>
        <v>0.11278195488721809</v>
      </c>
      <c r="AD3152" s="288"/>
    </row>
    <row r="3153" spans="1:30">
      <c r="A3153" s="287">
        <v>45501</v>
      </c>
      <c r="B3153" s="288" t="s">
        <v>88</v>
      </c>
      <c r="C3153" s="288">
        <v>864</v>
      </c>
      <c r="D3153" s="288">
        <v>40</v>
      </c>
      <c r="E3153" s="288">
        <v>5</v>
      </c>
      <c r="F3153" s="288"/>
      <c r="G3153" s="288">
        <v>41</v>
      </c>
      <c r="H3153" s="288">
        <v>47</v>
      </c>
      <c r="I3153" s="288">
        <v>2</v>
      </c>
      <c r="J3153" s="288">
        <v>7</v>
      </c>
      <c r="K3153" s="288">
        <v>240</v>
      </c>
      <c r="L3153" s="288">
        <v>14</v>
      </c>
      <c r="M3153" s="289">
        <v>15</v>
      </c>
      <c r="N3153" s="290">
        <f>IF(Tabla2[[#This Row],[LECHE RETIRO DIA]]&lt;&gt;ISBLANK(Tabla2[[#This Row],[LECHE RETIRO DIA]]),SUM(Tabla2[[#This Row],[LECHE TANQUE DIA]:[LECHE RETIRO DIA]]),SUM(Tabla2[[#This Row],[LECHE TANQUE DIA]:[LECHE AUTOCONSUMO DIA]]))</f>
        <v>909</v>
      </c>
      <c r="O3153" s="291">
        <f t="shared" si="688"/>
        <v>0.95049504950495045</v>
      </c>
      <c r="P3153" s="292">
        <f t="shared" si="694"/>
        <v>22.170731707317074</v>
      </c>
      <c r="Q3153" s="292">
        <f t="shared" si="689"/>
        <v>21.073170731707318</v>
      </c>
      <c r="R3153" s="292">
        <f t="shared" si="690"/>
        <v>5.7142857142857144</v>
      </c>
      <c r="S3153" s="292">
        <f t="shared" si="695"/>
        <v>3.7875000000000001</v>
      </c>
      <c r="T3153" s="292">
        <f t="shared" si="696"/>
        <v>5.8536585365853657</v>
      </c>
      <c r="U3153" s="292">
        <f t="shared" si="697"/>
        <v>64.928571428571431</v>
      </c>
      <c r="V3153" s="292">
        <f t="shared" si="698"/>
        <v>2.9285714285714284</v>
      </c>
      <c r="W3153" s="292">
        <f>IFERROR(H3153/M3153,Tabla2[[#This Row],[CARGA PRODUCCION (ANIMALES/HA)]])</f>
        <v>3.1333333333333333</v>
      </c>
      <c r="X3153" s="293">
        <f t="shared" si="691"/>
        <v>2024</v>
      </c>
      <c r="Y3153" s="293">
        <f t="shared" si="692"/>
        <v>7</v>
      </c>
      <c r="Z3153" s="293" t="e">
        <f t="shared" ca="1" si="693"/>
        <v>#NAME?</v>
      </c>
      <c r="AA3153" s="294">
        <f t="shared" si="687"/>
        <v>47</v>
      </c>
      <c r="AB3153" s="291">
        <f t="shared" si="699"/>
        <v>0.87234042553191493</v>
      </c>
      <c r="AC3153" s="295">
        <f t="shared" si="686"/>
        <v>0.12765957446808507</v>
      </c>
      <c r="AD3153" s="288"/>
    </row>
    <row r="3154" spans="1:30">
      <c r="A3154" s="287">
        <v>45502</v>
      </c>
      <c r="B3154" s="288" t="s">
        <v>81</v>
      </c>
      <c r="C3154" s="288">
        <v>2632</v>
      </c>
      <c r="D3154" s="288">
        <v>80</v>
      </c>
      <c r="E3154" s="288">
        <v>9</v>
      </c>
      <c r="F3154" s="288"/>
      <c r="G3154" s="288">
        <v>105</v>
      </c>
      <c r="H3154" s="288">
        <v>106</v>
      </c>
      <c r="I3154" s="288">
        <v>1</v>
      </c>
      <c r="J3154" s="288">
        <v>20</v>
      </c>
      <c r="K3154" s="288">
        <v>640</v>
      </c>
      <c r="L3154" s="288">
        <v>23.4</v>
      </c>
      <c r="M3154" s="289">
        <v>31.01</v>
      </c>
      <c r="N3154" s="290">
        <f>IF(Tabla2[[#This Row],[LECHE RETIRO DIA]]&lt;&gt;ISBLANK(Tabla2[[#This Row],[LECHE RETIRO DIA]]),SUM(Tabla2[[#This Row],[LECHE TANQUE DIA]:[LECHE RETIRO DIA]]),SUM(Tabla2[[#This Row],[LECHE TANQUE DIA]:[LECHE AUTOCONSUMO DIA]]))</f>
        <v>2721</v>
      </c>
      <c r="O3154" s="291">
        <f t="shared" si="688"/>
        <v>0.96729143697170161</v>
      </c>
      <c r="P3154" s="292">
        <f t="shared" si="694"/>
        <v>25.914285714285715</v>
      </c>
      <c r="Q3154" s="292">
        <f t="shared" si="689"/>
        <v>25.066666666666666</v>
      </c>
      <c r="R3154" s="292">
        <f t="shared" si="690"/>
        <v>4</v>
      </c>
      <c r="S3154" s="292">
        <f t="shared" si="695"/>
        <v>4.2515625000000004</v>
      </c>
      <c r="T3154" s="292">
        <f t="shared" si="696"/>
        <v>6.0952380952380949</v>
      </c>
      <c r="U3154" s="292">
        <f t="shared" si="697"/>
        <v>116.28205128205128</v>
      </c>
      <c r="V3154" s="292">
        <f t="shared" si="698"/>
        <v>4.4871794871794872</v>
      </c>
      <c r="W3154" s="292">
        <f>IFERROR(H3154/M3154,Tabla2[[#This Row],[CARGA PRODUCCION (ANIMALES/HA)]])</f>
        <v>3.4182521767171878</v>
      </c>
      <c r="X3154" s="293">
        <f t="shared" si="691"/>
        <v>2024</v>
      </c>
      <c r="Y3154" s="293">
        <f t="shared" si="692"/>
        <v>7</v>
      </c>
      <c r="Z3154" s="293" t="e">
        <f t="shared" ca="1" si="693"/>
        <v>#NAME?</v>
      </c>
      <c r="AA3154" s="294">
        <f t="shared" si="687"/>
        <v>106</v>
      </c>
      <c r="AB3154" s="291">
        <f t="shared" si="699"/>
        <v>0.99056603773584906</v>
      </c>
      <c r="AC3154" s="295">
        <f t="shared" si="686"/>
        <v>9.4339622641509413E-3</v>
      </c>
      <c r="AD3154" s="288"/>
    </row>
    <row r="3155" spans="1:30">
      <c r="A3155" s="287">
        <v>45502</v>
      </c>
      <c r="B3155" s="288" t="s">
        <v>83</v>
      </c>
      <c r="C3155" s="288">
        <v>2694</v>
      </c>
      <c r="D3155" s="288">
        <v>100</v>
      </c>
      <c r="E3155" s="288">
        <v>9</v>
      </c>
      <c r="F3155" s="288"/>
      <c r="G3155" s="288">
        <v>119</v>
      </c>
      <c r="H3155" s="288">
        <v>133</v>
      </c>
      <c r="I3155" s="288">
        <v>0</v>
      </c>
      <c r="J3155" s="288">
        <v>24</v>
      </c>
      <c r="K3155" s="288">
        <v>640</v>
      </c>
      <c r="L3155" s="288">
        <v>29.8</v>
      </c>
      <c r="M3155" s="289">
        <v>36.590000000000003</v>
      </c>
      <c r="N3155" s="290">
        <f>IF(Tabla2[[#This Row],[LECHE RETIRO DIA]]&lt;&gt;ISBLANK(Tabla2[[#This Row],[LECHE RETIRO DIA]]),SUM(Tabla2[[#This Row],[LECHE TANQUE DIA]:[LECHE RETIRO DIA]]),SUM(Tabla2[[#This Row],[LECHE TANQUE DIA]:[LECHE AUTOCONSUMO DIA]]))</f>
        <v>2803</v>
      </c>
      <c r="O3155" s="291">
        <f t="shared" si="688"/>
        <v>0.9611130931145202</v>
      </c>
      <c r="P3155" s="292">
        <f t="shared" si="694"/>
        <v>23.554621848739497</v>
      </c>
      <c r="Q3155" s="292">
        <f t="shared" si="689"/>
        <v>22.638655462184875</v>
      </c>
      <c r="R3155" s="292">
        <f t="shared" si="690"/>
        <v>4.166666666666667</v>
      </c>
      <c r="S3155" s="292">
        <f t="shared" si="695"/>
        <v>4.3796875000000002</v>
      </c>
      <c r="T3155" s="292">
        <f t="shared" si="696"/>
        <v>5.3781512605042021</v>
      </c>
      <c r="U3155" s="292">
        <f t="shared" si="697"/>
        <v>94.060402684563755</v>
      </c>
      <c r="V3155" s="292">
        <f t="shared" si="698"/>
        <v>3.9932885906040267</v>
      </c>
      <c r="W3155" s="292">
        <f>IFERROR(H3155/M3155,Tabla2[[#This Row],[CARGA PRODUCCION (ANIMALES/HA)]])</f>
        <v>3.6348729160972941</v>
      </c>
      <c r="X3155" s="293">
        <f t="shared" si="691"/>
        <v>2024</v>
      </c>
      <c r="Y3155" s="293">
        <f t="shared" si="692"/>
        <v>7</v>
      </c>
      <c r="Z3155" s="293" t="e">
        <f t="shared" ca="1" si="693"/>
        <v>#NAME?</v>
      </c>
      <c r="AA3155" s="294">
        <f t="shared" si="687"/>
        <v>133</v>
      </c>
      <c r="AB3155" s="291">
        <f t="shared" si="699"/>
        <v>0.89473684210526316</v>
      </c>
      <c r="AC3155" s="295">
        <f t="shared" si="686"/>
        <v>0.10526315789473684</v>
      </c>
      <c r="AD3155" s="288"/>
    </row>
    <row r="3156" spans="1:30">
      <c r="A3156" s="287">
        <v>45502</v>
      </c>
      <c r="B3156" s="288" t="s">
        <v>88</v>
      </c>
      <c r="C3156" s="288">
        <v>895</v>
      </c>
      <c r="D3156" s="288">
        <v>40</v>
      </c>
      <c r="E3156" s="288">
        <v>5</v>
      </c>
      <c r="F3156" s="288"/>
      <c r="G3156" s="288">
        <v>42</v>
      </c>
      <c r="H3156" s="288">
        <v>47</v>
      </c>
      <c r="I3156" s="288">
        <v>2</v>
      </c>
      <c r="J3156" s="288">
        <v>7</v>
      </c>
      <c r="K3156" s="288">
        <v>240</v>
      </c>
      <c r="L3156" s="288">
        <v>14</v>
      </c>
      <c r="M3156" s="289">
        <v>15</v>
      </c>
      <c r="N3156" s="290">
        <f>IF(Tabla2[[#This Row],[LECHE RETIRO DIA]]&lt;&gt;ISBLANK(Tabla2[[#This Row],[LECHE RETIRO DIA]]),SUM(Tabla2[[#This Row],[LECHE TANQUE DIA]:[LECHE RETIRO DIA]]),SUM(Tabla2[[#This Row],[LECHE TANQUE DIA]:[LECHE AUTOCONSUMO DIA]]))</f>
        <v>940</v>
      </c>
      <c r="O3156" s="291">
        <f t="shared" si="688"/>
        <v>0.9521276595744681</v>
      </c>
      <c r="P3156" s="292">
        <f t="shared" si="694"/>
        <v>22.38095238095238</v>
      </c>
      <c r="Q3156" s="292">
        <f t="shared" si="689"/>
        <v>21.30952380952381</v>
      </c>
      <c r="R3156" s="292">
        <f t="shared" si="690"/>
        <v>5.7142857142857144</v>
      </c>
      <c r="S3156" s="292">
        <f t="shared" si="695"/>
        <v>3.9166666666666665</v>
      </c>
      <c r="T3156" s="292">
        <f t="shared" si="696"/>
        <v>5.7142857142857144</v>
      </c>
      <c r="U3156" s="292">
        <f t="shared" si="697"/>
        <v>67.142857142857139</v>
      </c>
      <c r="V3156" s="292">
        <f t="shared" si="698"/>
        <v>3</v>
      </c>
      <c r="W3156" s="292">
        <f>IFERROR(H3156/M3156,Tabla2[[#This Row],[CARGA PRODUCCION (ANIMALES/HA)]])</f>
        <v>3.1333333333333333</v>
      </c>
      <c r="X3156" s="293">
        <f t="shared" si="691"/>
        <v>2024</v>
      </c>
      <c r="Y3156" s="293">
        <f t="shared" si="692"/>
        <v>7</v>
      </c>
      <c r="Z3156" s="293" t="e">
        <f t="shared" ca="1" si="693"/>
        <v>#NAME?</v>
      </c>
      <c r="AA3156" s="294">
        <f t="shared" si="687"/>
        <v>47</v>
      </c>
      <c r="AB3156" s="291">
        <f t="shared" si="699"/>
        <v>0.8936170212765957</v>
      </c>
      <c r="AC3156" s="295">
        <f t="shared" si="686"/>
        <v>0.1063829787234043</v>
      </c>
      <c r="AD3156" s="288"/>
    </row>
    <row r="3157" spans="1:30">
      <c r="A3157" s="287">
        <v>45503</v>
      </c>
      <c r="B3157" s="288" t="s">
        <v>81</v>
      </c>
      <c r="C3157" s="288">
        <v>2594</v>
      </c>
      <c r="D3157" s="288">
        <v>80</v>
      </c>
      <c r="E3157" s="288">
        <v>9</v>
      </c>
      <c r="F3157" s="288"/>
      <c r="G3157" s="288">
        <v>105</v>
      </c>
      <c r="H3157" s="288">
        <v>106</v>
      </c>
      <c r="I3157" s="288">
        <v>0</v>
      </c>
      <c r="J3157" s="288">
        <v>20</v>
      </c>
      <c r="K3157" s="288">
        <v>640</v>
      </c>
      <c r="L3157" s="288">
        <v>23.4</v>
      </c>
      <c r="M3157" s="289">
        <v>31.01</v>
      </c>
      <c r="N3157" s="290">
        <f>IF(Tabla2[[#This Row],[LECHE RETIRO DIA]]&lt;&gt;ISBLANK(Tabla2[[#This Row],[LECHE RETIRO DIA]]),SUM(Tabla2[[#This Row],[LECHE TANQUE DIA]:[LECHE RETIRO DIA]]),SUM(Tabla2[[#This Row],[LECHE TANQUE DIA]:[LECHE AUTOCONSUMO DIA]]))</f>
        <v>2683</v>
      </c>
      <c r="O3157" s="291">
        <f t="shared" si="688"/>
        <v>0.96682817741334326</v>
      </c>
      <c r="P3157" s="292">
        <f t="shared" si="694"/>
        <v>25.552380952380954</v>
      </c>
      <c r="Q3157" s="292">
        <f t="shared" si="689"/>
        <v>24.704761904761906</v>
      </c>
      <c r="R3157" s="292">
        <f t="shared" si="690"/>
        <v>4</v>
      </c>
      <c r="S3157" s="292">
        <f t="shared" si="695"/>
        <v>4.1921875000000002</v>
      </c>
      <c r="T3157" s="292">
        <f t="shared" si="696"/>
        <v>6.0952380952380949</v>
      </c>
      <c r="U3157" s="292">
        <f t="shared" si="697"/>
        <v>114.65811965811966</v>
      </c>
      <c r="V3157" s="292">
        <f t="shared" si="698"/>
        <v>4.4871794871794872</v>
      </c>
      <c r="W3157" s="292">
        <f>IFERROR(H3157/M3157,Tabla2[[#This Row],[CARGA PRODUCCION (ANIMALES/HA)]])</f>
        <v>3.4182521767171878</v>
      </c>
      <c r="X3157" s="293">
        <f t="shared" si="691"/>
        <v>2024</v>
      </c>
      <c r="Y3157" s="293">
        <f t="shared" si="692"/>
        <v>7</v>
      </c>
      <c r="Z3157" s="293" t="e">
        <f t="shared" ca="1" si="693"/>
        <v>#NAME?</v>
      </c>
      <c r="AA3157" s="294">
        <f t="shared" si="687"/>
        <v>106</v>
      </c>
      <c r="AB3157" s="291">
        <f t="shared" si="699"/>
        <v>0.99056603773584906</v>
      </c>
      <c r="AC3157" s="295">
        <f t="shared" si="686"/>
        <v>9.4339622641509413E-3</v>
      </c>
      <c r="AD3157" s="288"/>
    </row>
    <row r="3158" spans="1:30">
      <c r="A3158" s="287">
        <v>45503</v>
      </c>
      <c r="B3158" s="288" t="s">
        <v>83</v>
      </c>
      <c r="C3158" s="288">
        <v>2694</v>
      </c>
      <c r="D3158" s="288">
        <v>100</v>
      </c>
      <c r="E3158" s="288">
        <v>9</v>
      </c>
      <c r="F3158" s="288"/>
      <c r="G3158" s="288">
        <v>119</v>
      </c>
      <c r="H3158" s="288">
        <v>133</v>
      </c>
      <c r="I3158" s="288">
        <v>0</v>
      </c>
      <c r="J3158" s="288">
        <v>24</v>
      </c>
      <c r="K3158" s="288">
        <v>640</v>
      </c>
      <c r="L3158" s="288">
        <v>29.8</v>
      </c>
      <c r="M3158" s="289">
        <v>36.590000000000003</v>
      </c>
      <c r="N3158" s="290">
        <f>IF(Tabla2[[#This Row],[LECHE RETIRO DIA]]&lt;&gt;ISBLANK(Tabla2[[#This Row],[LECHE RETIRO DIA]]),SUM(Tabla2[[#This Row],[LECHE TANQUE DIA]:[LECHE RETIRO DIA]]),SUM(Tabla2[[#This Row],[LECHE TANQUE DIA]:[LECHE AUTOCONSUMO DIA]]))</f>
        <v>2803</v>
      </c>
      <c r="O3158" s="291">
        <f t="shared" si="688"/>
        <v>0.9611130931145202</v>
      </c>
      <c r="P3158" s="292">
        <f t="shared" si="694"/>
        <v>23.554621848739497</v>
      </c>
      <c r="Q3158" s="292">
        <f t="shared" si="689"/>
        <v>22.638655462184875</v>
      </c>
      <c r="R3158" s="292">
        <f t="shared" si="690"/>
        <v>4.166666666666667</v>
      </c>
      <c r="S3158" s="292">
        <f t="shared" si="695"/>
        <v>4.3796875000000002</v>
      </c>
      <c r="T3158" s="292">
        <f t="shared" si="696"/>
        <v>5.3781512605042021</v>
      </c>
      <c r="U3158" s="292">
        <f t="shared" si="697"/>
        <v>94.060402684563755</v>
      </c>
      <c r="V3158" s="292">
        <f t="shared" si="698"/>
        <v>3.9932885906040267</v>
      </c>
      <c r="W3158" s="292">
        <f>IFERROR(H3158/M3158,Tabla2[[#This Row],[CARGA PRODUCCION (ANIMALES/HA)]])</f>
        <v>3.6348729160972941</v>
      </c>
      <c r="X3158" s="293">
        <f t="shared" si="691"/>
        <v>2024</v>
      </c>
      <c r="Y3158" s="293">
        <f t="shared" si="692"/>
        <v>7</v>
      </c>
      <c r="Z3158" s="293" t="e">
        <f t="shared" ca="1" si="693"/>
        <v>#NAME?</v>
      </c>
      <c r="AA3158" s="294">
        <f t="shared" si="687"/>
        <v>133</v>
      </c>
      <c r="AB3158" s="291">
        <f t="shared" si="699"/>
        <v>0.89473684210526316</v>
      </c>
      <c r="AC3158" s="295">
        <f t="shared" ref="AC3158:AC3221" si="700">IFERROR(1-AB3158,"")</f>
        <v>0.10526315789473684</v>
      </c>
      <c r="AD3158" s="288"/>
    </row>
    <row r="3159" spans="1:30">
      <c r="A3159" s="287">
        <v>45503</v>
      </c>
      <c r="B3159" s="288" t="s">
        <v>88</v>
      </c>
      <c r="C3159" s="288">
        <v>904</v>
      </c>
      <c r="D3159" s="288">
        <v>40</v>
      </c>
      <c r="E3159" s="288">
        <v>5</v>
      </c>
      <c r="F3159" s="288"/>
      <c r="G3159" s="288">
        <v>42</v>
      </c>
      <c r="H3159" s="288">
        <v>47</v>
      </c>
      <c r="I3159" s="288">
        <v>2</v>
      </c>
      <c r="J3159" s="288">
        <v>7</v>
      </c>
      <c r="K3159" s="288">
        <v>240</v>
      </c>
      <c r="L3159" s="288">
        <v>14</v>
      </c>
      <c r="M3159" s="289">
        <v>15</v>
      </c>
      <c r="N3159" s="290">
        <f>IF(Tabla2[[#This Row],[LECHE RETIRO DIA]]&lt;&gt;ISBLANK(Tabla2[[#This Row],[LECHE RETIRO DIA]]),SUM(Tabla2[[#This Row],[LECHE TANQUE DIA]:[LECHE RETIRO DIA]]),SUM(Tabla2[[#This Row],[LECHE TANQUE DIA]:[LECHE AUTOCONSUMO DIA]]))</f>
        <v>949</v>
      </c>
      <c r="O3159" s="291">
        <f t="shared" si="688"/>
        <v>0.95258166491043206</v>
      </c>
      <c r="P3159" s="292">
        <f t="shared" si="694"/>
        <v>22.595238095238095</v>
      </c>
      <c r="Q3159" s="292">
        <f t="shared" si="689"/>
        <v>21.523809523809526</v>
      </c>
      <c r="R3159" s="292">
        <f t="shared" si="690"/>
        <v>5.7142857142857144</v>
      </c>
      <c r="S3159" s="292">
        <f t="shared" si="695"/>
        <v>3.9541666666666666</v>
      </c>
      <c r="T3159" s="292">
        <f t="shared" si="696"/>
        <v>5.7142857142857144</v>
      </c>
      <c r="U3159" s="292">
        <f t="shared" si="697"/>
        <v>67.785714285714292</v>
      </c>
      <c r="V3159" s="292">
        <f t="shared" si="698"/>
        <v>3</v>
      </c>
      <c r="W3159" s="292">
        <f>IFERROR(H3159/M3159,Tabla2[[#This Row],[CARGA PRODUCCION (ANIMALES/HA)]])</f>
        <v>3.1333333333333333</v>
      </c>
      <c r="X3159" s="293">
        <f t="shared" si="691"/>
        <v>2024</v>
      </c>
      <c r="Y3159" s="293">
        <f t="shared" si="692"/>
        <v>7</v>
      </c>
      <c r="Z3159" s="293" t="e">
        <f t="shared" ca="1" si="693"/>
        <v>#NAME?</v>
      </c>
      <c r="AA3159" s="294">
        <f t="shared" si="687"/>
        <v>47</v>
      </c>
      <c r="AB3159" s="291">
        <f t="shared" si="699"/>
        <v>0.8936170212765957</v>
      </c>
      <c r="AC3159" s="295">
        <f t="shared" si="700"/>
        <v>0.1063829787234043</v>
      </c>
      <c r="AD3159" s="288"/>
    </row>
    <row r="3160" spans="1:30">
      <c r="A3160" s="287">
        <v>45504</v>
      </c>
      <c r="B3160" s="288" t="s">
        <v>81</v>
      </c>
      <c r="C3160" s="288">
        <v>2567</v>
      </c>
      <c r="D3160" s="288">
        <v>80</v>
      </c>
      <c r="E3160" s="288">
        <v>9</v>
      </c>
      <c r="F3160" s="288"/>
      <c r="G3160" s="288">
        <v>107</v>
      </c>
      <c r="H3160" s="288">
        <v>108</v>
      </c>
      <c r="I3160" s="288">
        <v>0</v>
      </c>
      <c r="J3160" s="288">
        <v>20</v>
      </c>
      <c r="K3160" s="288">
        <v>640</v>
      </c>
      <c r="L3160" s="288">
        <v>23.4</v>
      </c>
      <c r="M3160" s="289">
        <v>31.01</v>
      </c>
      <c r="N3160" s="290">
        <f>IF(Tabla2[[#This Row],[LECHE RETIRO DIA]]&lt;&gt;ISBLANK(Tabla2[[#This Row],[LECHE RETIRO DIA]]),SUM(Tabla2[[#This Row],[LECHE TANQUE DIA]:[LECHE RETIRO DIA]]),SUM(Tabla2[[#This Row],[LECHE TANQUE DIA]:[LECHE AUTOCONSUMO DIA]]))</f>
        <v>2656</v>
      </c>
      <c r="O3160" s="291">
        <f t="shared" si="688"/>
        <v>0.96649096385542166</v>
      </c>
      <c r="P3160" s="292">
        <f t="shared" si="694"/>
        <v>24.822429906542055</v>
      </c>
      <c r="Q3160" s="292">
        <f t="shared" si="689"/>
        <v>23.990654205607477</v>
      </c>
      <c r="R3160" s="292">
        <f t="shared" si="690"/>
        <v>4</v>
      </c>
      <c r="S3160" s="292">
        <f t="shared" si="695"/>
        <v>4.1500000000000004</v>
      </c>
      <c r="T3160" s="292">
        <f t="shared" si="696"/>
        <v>5.981308411214953</v>
      </c>
      <c r="U3160" s="292">
        <f t="shared" si="697"/>
        <v>113.50427350427351</v>
      </c>
      <c r="V3160" s="292">
        <f t="shared" si="698"/>
        <v>4.5726495726495733</v>
      </c>
      <c r="W3160" s="292">
        <f>IFERROR(H3160/M3160,Tabla2[[#This Row],[CARGA PRODUCCION (ANIMALES/HA)]])</f>
        <v>3.4827475008061914</v>
      </c>
      <c r="X3160" s="293">
        <f t="shared" si="691"/>
        <v>2024</v>
      </c>
      <c r="Y3160" s="293">
        <f t="shared" si="692"/>
        <v>7</v>
      </c>
      <c r="Z3160" s="293" t="e">
        <f t="shared" ca="1" si="693"/>
        <v>#NAME?</v>
      </c>
      <c r="AA3160" s="294">
        <f t="shared" si="687"/>
        <v>108</v>
      </c>
      <c r="AB3160" s="291">
        <f t="shared" si="699"/>
        <v>0.9907407407407407</v>
      </c>
      <c r="AC3160" s="295">
        <f t="shared" si="700"/>
        <v>9.2592592592593004E-3</v>
      </c>
      <c r="AD3160" s="288"/>
    </row>
    <row r="3161" spans="1:30">
      <c r="A3161" s="287">
        <v>45504</v>
      </c>
      <c r="B3161" s="288" t="s">
        <v>83</v>
      </c>
      <c r="C3161" s="288">
        <v>2616</v>
      </c>
      <c r="D3161" s="288">
        <v>100</v>
      </c>
      <c r="E3161" s="288">
        <v>9</v>
      </c>
      <c r="F3161" s="288"/>
      <c r="G3161" s="288">
        <v>119</v>
      </c>
      <c r="H3161" s="288">
        <v>133</v>
      </c>
      <c r="I3161" s="288">
        <v>0</v>
      </c>
      <c r="J3161" s="288">
        <v>24</v>
      </c>
      <c r="K3161" s="288">
        <v>640</v>
      </c>
      <c r="L3161" s="288">
        <v>29.8</v>
      </c>
      <c r="M3161" s="289">
        <v>36.590000000000003</v>
      </c>
      <c r="N3161" s="290">
        <f>IF(Tabla2[[#This Row],[LECHE RETIRO DIA]]&lt;&gt;ISBLANK(Tabla2[[#This Row],[LECHE RETIRO DIA]]),SUM(Tabla2[[#This Row],[LECHE TANQUE DIA]:[LECHE RETIRO DIA]]),SUM(Tabla2[[#This Row],[LECHE TANQUE DIA]:[LECHE AUTOCONSUMO DIA]]))</f>
        <v>2725</v>
      </c>
      <c r="O3161" s="291">
        <f t="shared" si="688"/>
        <v>0.96</v>
      </c>
      <c r="P3161" s="292">
        <f t="shared" si="694"/>
        <v>22.899159663865547</v>
      </c>
      <c r="Q3161" s="292">
        <f t="shared" si="689"/>
        <v>21.983193277310924</v>
      </c>
      <c r="R3161" s="292">
        <f t="shared" si="690"/>
        <v>4.166666666666667</v>
      </c>
      <c r="S3161" s="292">
        <f t="shared" si="695"/>
        <v>4.2578125</v>
      </c>
      <c r="T3161" s="292">
        <f t="shared" si="696"/>
        <v>5.3781512605042021</v>
      </c>
      <c r="U3161" s="292">
        <f t="shared" si="697"/>
        <v>91.442953020134226</v>
      </c>
      <c r="V3161" s="292">
        <f t="shared" si="698"/>
        <v>3.9932885906040267</v>
      </c>
      <c r="W3161" s="292">
        <f>IFERROR(H3161/M3161,Tabla2[[#This Row],[CARGA PRODUCCION (ANIMALES/HA)]])</f>
        <v>3.6348729160972941</v>
      </c>
      <c r="X3161" s="293">
        <f t="shared" si="691"/>
        <v>2024</v>
      </c>
      <c r="Y3161" s="293">
        <f t="shared" si="692"/>
        <v>7</v>
      </c>
      <c r="Z3161" s="293" t="e">
        <f t="shared" ca="1" si="693"/>
        <v>#NAME?</v>
      </c>
      <c r="AA3161" s="294">
        <f t="shared" si="687"/>
        <v>133</v>
      </c>
      <c r="AB3161" s="291">
        <f t="shared" si="699"/>
        <v>0.89473684210526316</v>
      </c>
      <c r="AC3161" s="295">
        <f t="shared" si="700"/>
        <v>0.10526315789473684</v>
      </c>
      <c r="AD3161" s="288"/>
    </row>
    <row r="3162" spans="1:30">
      <c r="A3162" s="287">
        <v>45504</v>
      </c>
      <c r="B3162" s="288" t="s">
        <v>88</v>
      </c>
      <c r="C3162" s="288">
        <v>904</v>
      </c>
      <c r="D3162" s="288">
        <v>40</v>
      </c>
      <c r="E3162" s="288">
        <v>5</v>
      </c>
      <c r="F3162" s="288"/>
      <c r="G3162" s="288">
        <v>42</v>
      </c>
      <c r="H3162" s="288">
        <v>47</v>
      </c>
      <c r="I3162" s="288">
        <v>2</v>
      </c>
      <c r="J3162" s="288">
        <v>7</v>
      </c>
      <c r="K3162" s="288">
        <v>240</v>
      </c>
      <c r="L3162" s="288">
        <v>14</v>
      </c>
      <c r="M3162" s="289">
        <v>15</v>
      </c>
      <c r="N3162" s="290">
        <f>IF(Tabla2[[#This Row],[LECHE RETIRO DIA]]&lt;&gt;ISBLANK(Tabla2[[#This Row],[LECHE RETIRO DIA]]),SUM(Tabla2[[#This Row],[LECHE TANQUE DIA]:[LECHE RETIRO DIA]]),SUM(Tabla2[[#This Row],[LECHE TANQUE DIA]:[LECHE AUTOCONSUMO DIA]]))</f>
        <v>949</v>
      </c>
      <c r="O3162" s="291">
        <f t="shared" si="688"/>
        <v>0.95258166491043206</v>
      </c>
      <c r="P3162" s="292">
        <f t="shared" si="694"/>
        <v>22.595238095238095</v>
      </c>
      <c r="Q3162" s="292">
        <f t="shared" si="689"/>
        <v>21.523809523809526</v>
      </c>
      <c r="R3162" s="292">
        <f t="shared" si="690"/>
        <v>5.7142857142857144</v>
      </c>
      <c r="S3162" s="292">
        <f t="shared" si="695"/>
        <v>3.9541666666666666</v>
      </c>
      <c r="T3162" s="292">
        <f t="shared" si="696"/>
        <v>5.7142857142857144</v>
      </c>
      <c r="U3162" s="292">
        <f t="shared" si="697"/>
        <v>67.785714285714292</v>
      </c>
      <c r="V3162" s="292">
        <f t="shared" si="698"/>
        <v>3</v>
      </c>
      <c r="W3162" s="292">
        <f>IFERROR(H3162/M3162,Tabla2[[#This Row],[CARGA PRODUCCION (ANIMALES/HA)]])</f>
        <v>3.1333333333333333</v>
      </c>
      <c r="X3162" s="293">
        <f t="shared" si="691"/>
        <v>2024</v>
      </c>
      <c r="Y3162" s="293">
        <f t="shared" si="692"/>
        <v>7</v>
      </c>
      <c r="Z3162" s="293" t="e">
        <f t="shared" ca="1" si="693"/>
        <v>#NAME?</v>
      </c>
      <c r="AA3162" s="294">
        <f t="shared" si="687"/>
        <v>47</v>
      </c>
      <c r="AB3162" s="291">
        <f t="shared" si="699"/>
        <v>0.8936170212765957</v>
      </c>
      <c r="AC3162" s="295">
        <f t="shared" si="700"/>
        <v>0.1063829787234043</v>
      </c>
      <c r="AD3162" s="288"/>
    </row>
    <row r="3163" spans="1:30">
      <c r="A3163" s="287">
        <v>45505</v>
      </c>
      <c r="B3163" s="288" t="s">
        <v>81</v>
      </c>
      <c r="C3163" s="288">
        <v>2604</v>
      </c>
      <c r="D3163" s="288">
        <v>80</v>
      </c>
      <c r="E3163" s="288">
        <v>9</v>
      </c>
      <c r="F3163" s="288"/>
      <c r="G3163" s="288">
        <v>107</v>
      </c>
      <c r="H3163" s="288">
        <v>109</v>
      </c>
      <c r="I3163" s="288">
        <v>0</v>
      </c>
      <c r="J3163" s="288">
        <v>20</v>
      </c>
      <c r="K3163" s="288">
        <v>640</v>
      </c>
      <c r="L3163" s="288">
        <v>23.4</v>
      </c>
      <c r="M3163" s="289">
        <v>31.01</v>
      </c>
      <c r="N3163" s="290">
        <f>IF(Tabla2[[#This Row],[LECHE RETIRO DIA]]&lt;&gt;ISBLANK(Tabla2[[#This Row],[LECHE RETIRO DIA]]),SUM(Tabla2[[#This Row],[LECHE TANQUE DIA]:[LECHE RETIRO DIA]]),SUM(Tabla2[[#This Row],[LECHE TANQUE DIA]:[LECHE AUTOCONSUMO DIA]]))</f>
        <v>2693</v>
      </c>
      <c r="O3163" s="291">
        <f t="shared" si="688"/>
        <v>0.96695135536576304</v>
      </c>
      <c r="P3163" s="292">
        <f t="shared" si="694"/>
        <v>25.168224299065422</v>
      </c>
      <c r="Q3163" s="292">
        <f t="shared" si="689"/>
        <v>24.33644859813084</v>
      </c>
      <c r="R3163" s="292">
        <f t="shared" si="690"/>
        <v>4</v>
      </c>
      <c r="S3163" s="292">
        <f t="shared" si="695"/>
        <v>4.2078125000000002</v>
      </c>
      <c r="T3163" s="292">
        <f t="shared" si="696"/>
        <v>5.981308411214953</v>
      </c>
      <c r="U3163" s="292">
        <f t="shared" si="697"/>
        <v>115.08547008547009</v>
      </c>
      <c r="V3163" s="292">
        <f t="shared" si="698"/>
        <v>4.5726495726495733</v>
      </c>
      <c r="W3163" s="292">
        <f>IFERROR(H3163/M3163,Tabla2[[#This Row],[CARGA PRODUCCION (ANIMALES/HA)]])</f>
        <v>3.5149951628506932</v>
      </c>
      <c r="X3163" s="293">
        <f t="shared" si="691"/>
        <v>2024</v>
      </c>
      <c r="Y3163" s="293">
        <f t="shared" si="692"/>
        <v>8</v>
      </c>
      <c r="Z3163" s="293" t="e">
        <f t="shared" ca="1" si="693"/>
        <v>#NAME?</v>
      </c>
      <c r="AA3163" s="294">
        <f t="shared" si="687"/>
        <v>109</v>
      </c>
      <c r="AB3163" s="291">
        <f t="shared" si="699"/>
        <v>0.98165137614678899</v>
      </c>
      <c r="AC3163" s="295">
        <f t="shared" si="700"/>
        <v>1.834862385321101E-2</v>
      </c>
      <c r="AD3163" s="288"/>
    </row>
    <row r="3164" spans="1:30">
      <c r="A3164" s="287">
        <v>45505</v>
      </c>
      <c r="B3164" s="288" t="s">
        <v>83</v>
      </c>
      <c r="C3164" s="288">
        <v>2616</v>
      </c>
      <c r="D3164" s="288">
        <v>100</v>
      </c>
      <c r="E3164" s="288">
        <v>9</v>
      </c>
      <c r="F3164" s="288"/>
      <c r="G3164" s="288">
        <v>120</v>
      </c>
      <c r="H3164" s="288">
        <v>133</v>
      </c>
      <c r="I3164" s="288">
        <v>0</v>
      </c>
      <c r="J3164" s="288">
        <v>24</v>
      </c>
      <c r="K3164" s="288">
        <v>640</v>
      </c>
      <c r="L3164" s="288">
        <v>29.8</v>
      </c>
      <c r="M3164" s="289">
        <v>36.590000000000003</v>
      </c>
      <c r="N3164" s="290">
        <f>IF(Tabla2[[#This Row],[LECHE RETIRO DIA]]&lt;&gt;ISBLANK(Tabla2[[#This Row],[LECHE RETIRO DIA]]),SUM(Tabla2[[#This Row],[LECHE TANQUE DIA]:[LECHE RETIRO DIA]]),SUM(Tabla2[[#This Row],[LECHE TANQUE DIA]:[LECHE AUTOCONSUMO DIA]]))</f>
        <v>2725</v>
      </c>
      <c r="O3164" s="291">
        <f t="shared" si="688"/>
        <v>0.96</v>
      </c>
      <c r="P3164" s="292">
        <f t="shared" si="694"/>
        <v>22.708333333333332</v>
      </c>
      <c r="Q3164" s="292">
        <f t="shared" si="689"/>
        <v>21.8</v>
      </c>
      <c r="R3164" s="292">
        <f t="shared" si="690"/>
        <v>4.166666666666667</v>
      </c>
      <c r="S3164" s="292">
        <f t="shared" si="695"/>
        <v>4.2578125</v>
      </c>
      <c r="T3164" s="292">
        <f t="shared" si="696"/>
        <v>5.333333333333333</v>
      </c>
      <c r="U3164" s="292">
        <f t="shared" si="697"/>
        <v>91.442953020134226</v>
      </c>
      <c r="V3164" s="292">
        <f t="shared" si="698"/>
        <v>4.0268456375838921</v>
      </c>
      <c r="W3164" s="292">
        <f>IFERROR(H3164/M3164,Tabla2[[#This Row],[CARGA PRODUCCION (ANIMALES/HA)]])</f>
        <v>3.6348729160972941</v>
      </c>
      <c r="X3164" s="293">
        <f t="shared" si="691"/>
        <v>2024</v>
      </c>
      <c r="Y3164" s="293">
        <f t="shared" si="692"/>
        <v>8</v>
      </c>
      <c r="Z3164" s="293" t="e">
        <f t="shared" ca="1" si="693"/>
        <v>#NAME?</v>
      </c>
      <c r="AA3164" s="294">
        <f t="shared" si="687"/>
        <v>133</v>
      </c>
      <c r="AB3164" s="291">
        <f t="shared" si="699"/>
        <v>0.90225563909774431</v>
      </c>
      <c r="AC3164" s="295">
        <f t="shared" si="700"/>
        <v>9.7744360902255689E-2</v>
      </c>
      <c r="AD3164" s="288"/>
    </row>
    <row r="3165" spans="1:30">
      <c r="A3165" s="287">
        <v>45505</v>
      </c>
      <c r="B3165" s="288" t="s">
        <v>88</v>
      </c>
      <c r="C3165" s="288">
        <v>841</v>
      </c>
      <c r="D3165" s="288">
        <v>40</v>
      </c>
      <c r="E3165" s="288">
        <v>5</v>
      </c>
      <c r="F3165" s="288"/>
      <c r="G3165" s="288">
        <v>42</v>
      </c>
      <c r="H3165" s="288">
        <v>47</v>
      </c>
      <c r="I3165" s="288">
        <v>2</v>
      </c>
      <c r="J3165" s="288">
        <v>7</v>
      </c>
      <c r="K3165" s="288">
        <v>240</v>
      </c>
      <c r="L3165" s="288">
        <v>14</v>
      </c>
      <c r="M3165" s="289">
        <v>15</v>
      </c>
      <c r="N3165" s="290">
        <f>IF(Tabla2[[#This Row],[LECHE RETIRO DIA]]&lt;&gt;ISBLANK(Tabla2[[#This Row],[LECHE RETIRO DIA]]),SUM(Tabla2[[#This Row],[LECHE TANQUE DIA]:[LECHE RETIRO DIA]]),SUM(Tabla2[[#This Row],[LECHE TANQUE DIA]:[LECHE AUTOCONSUMO DIA]]))</f>
        <v>886</v>
      </c>
      <c r="O3165" s="291">
        <f t="shared" si="688"/>
        <v>0.94920993227990968</v>
      </c>
      <c r="P3165" s="292">
        <f t="shared" si="694"/>
        <v>21.095238095238095</v>
      </c>
      <c r="Q3165" s="292">
        <f t="shared" si="689"/>
        <v>20.023809523809526</v>
      </c>
      <c r="R3165" s="292">
        <f t="shared" si="690"/>
        <v>5.7142857142857144</v>
      </c>
      <c r="S3165" s="292">
        <f t="shared" si="695"/>
        <v>3.6916666666666669</v>
      </c>
      <c r="T3165" s="292">
        <f t="shared" si="696"/>
        <v>5.7142857142857144</v>
      </c>
      <c r="U3165" s="292">
        <f t="shared" si="697"/>
        <v>63.285714285714285</v>
      </c>
      <c r="V3165" s="292">
        <f t="shared" si="698"/>
        <v>3</v>
      </c>
      <c r="W3165" s="292">
        <f>IFERROR(H3165/M3165,Tabla2[[#This Row],[CARGA PRODUCCION (ANIMALES/HA)]])</f>
        <v>3.1333333333333333</v>
      </c>
      <c r="X3165" s="293">
        <f t="shared" si="691"/>
        <v>2024</v>
      </c>
      <c r="Y3165" s="293">
        <f t="shared" si="692"/>
        <v>8</v>
      </c>
      <c r="Z3165" s="293" t="e">
        <f t="shared" ca="1" si="693"/>
        <v>#NAME?</v>
      </c>
      <c r="AA3165" s="294">
        <f t="shared" si="687"/>
        <v>47</v>
      </c>
      <c r="AB3165" s="291">
        <f t="shared" si="699"/>
        <v>0.8936170212765957</v>
      </c>
      <c r="AC3165" s="295">
        <f t="shared" si="700"/>
        <v>0.1063829787234043</v>
      </c>
      <c r="AD3165" s="288"/>
    </row>
    <row r="3166" spans="1:30">
      <c r="A3166" s="287">
        <v>45506</v>
      </c>
      <c r="B3166" s="288" t="s">
        <v>81</v>
      </c>
      <c r="C3166" s="288">
        <v>2604</v>
      </c>
      <c r="D3166" s="288">
        <v>80</v>
      </c>
      <c r="E3166" s="288">
        <v>9</v>
      </c>
      <c r="F3166" s="288"/>
      <c r="G3166" s="288">
        <v>107</v>
      </c>
      <c r="H3166" s="288">
        <v>109</v>
      </c>
      <c r="I3166" s="288">
        <v>0</v>
      </c>
      <c r="J3166" s="288">
        <v>20</v>
      </c>
      <c r="K3166" s="288">
        <v>640</v>
      </c>
      <c r="L3166" s="288">
        <v>23.4</v>
      </c>
      <c r="M3166" s="289">
        <v>31.01</v>
      </c>
      <c r="N3166" s="290">
        <f>IF(Tabla2[[#This Row],[LECHE RETIRO DIA]]&lt;&gt;ISBLANK(Tabla2[[#This Row],[LECHE RETIRO DIA]]),SUM(Tabla2[[#This Row],[LECHE TANQUE DIA]:[LECHE RETIRO DIA]]),SUM(Tabla2[[#This Row],[LECHE TANQUE DIA]:[LECHE AUTOCONSUMO DIA]]))</f>
        <v>2693</v>
      </c>
      <c r="O3166" s="291">
        <f t="shared" si="688"/>
        <v>0.96695135536576304</v>
      </c>
      <c r="P3166" s="292">
        <f t="shared" si="694"/>
        <v>25.168224299065422</v>
      </c>
      <c r="Q3166" s="292">
        <f t="shared" si="689"/>
        <v>24.33644859813084</v>
      </c>
      <c r="R3166" s="292">
        <f t="shared" si="690"/>
        <v>4</v>
      </c>
      <c r="S3166" s="292">
        <f t="shared" si="695"/>
        <v>4.2078125000000002</v>
      </c>
      <c r="T3166" s="292">
        <f t="shared" si="696"/>
        <v>5.981308411214953</v>
      </c>
      <c r="U3166" s="292">
        <f t="shared" si="697"/>
        <v>115.08547008547009</v>
      </c>
      <c r="V3166" s="292">
        <f t="shared" si="698"/>
        <v>4.5726495726495733</v>
      </c>
      <c r="W3166" s="292">
        <f>IFERROR(H3166/M3166,Tabla2[[#This Row],[CARGA PRODUCCION (ANIMALES/HA)]])</f>
        <v>3.5149951628506932</v>
      </c>
      <c r="X3166" s="293">
        <f t="shared" si="691"/>
        <v>2024</v>
      </c>
      <c r="Y3166" s="293">
        <f t="shared" si="692"/>
        <v>8</v>
      </c>
      <c r="Z3166" s="293" t="e">
        <f t="shared" ca="1" si="693"/>
        <v>#NAME?</v>
      </c>
      <c r="AA3166" s="294">
        <f t="shared" si="687"/>
        <v>109</v>
      </c>
      <c r="AB3166" s="291">
        <f t="shared" si="699"/>
        <v>0.98165137614678899</v>
      </c>
      <c r="AC3166" s="295">
        <f t="shared" si="700"/>
        <v>1.834862385321101E-2</v>
      </c>
      <c r="AD3166" s="288"/>
    </row>
    <row r="3167" spans="1:30">
      <c r="A3167" s="287">
        <v>45506</v>
      </c>
      <c r="B3167" s="288" t="s">
        <v>83</v>
      </c>
      <c r="C3167" s="288">
        <v>2653</v>
      </c>
      <c r="D3167" s="288">
        <v>100</v>
      </c>
      <c r="E3167" s="288">
        <v>9</v>
      </c>
      <c r="F3167" s="288"/>
      <c r="G3167" s="288">
        <v>121</v>
      </c>
      <c r="H3167" s="288">
        <v>133</v>
      </c>
      <c r="I3167" s="288">
        <v>0</v>
      </c>
      <c r="J3167" s="288">
        <v>24</v>
      </c>
      <c r="K3167" s="288">
        <v>640</v>
      </c>
      <c r="L3167" s="288">
        <v>29.8</v>
      </c>
      <c r="M3167" s="289">
        <v>36.590000000000003</v>
      </c>
      <c r="N3167" s="290">
        <f>IF(Tabla2[[#This Row],[LECHE RETIRO DIA]]&lt;&gt;ISBLANK(Tabla2[[#This Row],[LECHE RETIRO DIA]]),SUM(Tabla2[[#This Row],[LECHE TANQUE DIA]:[LECHE RETIRO DIA]]),SUM(Tabla2[[#This Row],[LECHE TANQUE DIA]:[LECHE AUTOCONSUMO DIA]]))</f>
        <v>2762</v>
      </c>
      <c r="O3167" s="291">
        <f t="shared" si="688"/>
        <v>0.96053584359160027</v>
      </c>
      <c r="P3167" s="292">
        <f t="shared" si="694"/>
        <v>22.826446280991735</v>
      </c>
      <c r="Q3167" s="292">
        <f t="shared" si="689"/>
        <v>21.925619834710744</v>
      </c>
      <c r="R3167" s="292">
        <f t="shared" si="690"/>
        <v>4.166666666666667</v>
      </c>
      <c r="S3167" s="292">
        <f t="shared" si="695"/>
        <v>4.3156249999999998</v>
      </c>
      <c r="T3167" s="292">
        <f t="shared" si="696"/>
        <v>5.2892561983471076</v>
      </c>
      <c r="U3167" s="292">
        <f t="shared" si="697"/>
        <v>92.68456375838926</v>
      </c>
      <c r="V3167" s="292">
        <f t="shared" si="698"/>
        <v>4.0604026845637584</v>
      </c>
      <c r="W3167" s="292">
        <f>IFERROR(H3167/M3167,Tabla2[[#This Row],[CARGA PRODUCCION (ANIMALES/HA)]])</f>
        <v>3.6348729160972941</v>
      </c>
      <c r="X3167" s="293">
        <f t="shared" si="691"/>
        <v>2024</v>
      </c>
      <c r="Y3167" s="293">
        <f t="shared" si="692"/>
        <v>8</v>
      </c>
      <c r="Z3167" s="293" t="e">
        <f t="shared" ca="1" si="693"/>
        <v>#NAME?</v>
      </c>
      <c r="AA3167" s="294">
        <f t="shared" si="687"/>
        <v>133</v>
      </c>
      <c r="AB3167" s="291">
        <f t="shared" si="699"/>
        <v>0.90977443609022557</v>
      </c>
      <c r="AC3167" s="295">
        <f t="shared" si="700"/>
        <v>9.0225563909774431E-2</v>
      </c>
      <c r="AD3167" s="288"/>
    </row>
    <row r="3168" spans="1:30">
      <c r="A3168" s="287">
        <v>45506</v>
      </c>
      <c r="B3168" s="288" t="s">
        <v>88</v>
      </c>
      <c r="C3168" s="288">
        <v>842</v>
      </c>
      <c r="D3168" s="288">
        <v>40</v>
      </c>
      <c r="E3168" s="288">
        <v>5</v>
      </c>
      <c r="F3168" s="288"/>
      <c r="G3168" s="288">
        <v>42</v>
      </c>
      <c r="H3168" s="288">
        <v>47</v>
      </c>
      <c r="I3168" s="288">
        <v>2</v>
      </c>
      <c r="J3168" s="288">
        <v>7</v>
      </c>
      <c r="K3168" s="288">
        <v>240</v>
      </c>
      <c r="L3168" s="288">
        <v>14</v>
      </c>
      <c r="M3168" s="289">
        <v>15</v>
      </c>
      <c r="N3168" s="290">
        <f>IF(Tabla2[[#This Row],[LECHE RETIRO DIA]]&lt;&gt;ISBLANK(Tabla2[[#This Row],[LECHE RETIRO DIA]]),SUM(Tabla2[[#This Row],[LECHE TANQUE DIA]:[LECHE RETIRO DIA]]),SUM(Tabla2[[#This Row],[LECHE TANQUE DIA]:[LECHE AUTOCONSUMO DIA]]))</f>
        <v>887</v>
      </c>
      <c r="O3168" s="291">
        <f t="shared" si="688"/>
        <v>0.94926719278466742</v>
      </c>
      <c r="P3168" s="292">
        <f t="shared" si="694"/>
        <v>21.11904761904762</v>
      </c>
      <c r="Q3168" s="292">
        <f t="shared" si="689"/>
        <v>20.047619047619047</v>
      </c>
      <c r="R3168" s="292">
        <f t="shared" si="690"/>
        <v>5.7142857142857144</v>
      </c>
      <c r="S3168" s="292">
        <f t="shared" si="695"/>
        <v>3.6958333333333333</v>
      </c>
      <c r="T3168" s="292">
        <f t="shared" si="696"/>
        <v>5.7142857142857144</v>
      </c>
      <c r="U3168" s="292">
        <f t="shared" si="697"/>
        <v>63.357142857142854</v>
      </c>
      <c r="V3168" s="292">
        <f t="shared" si="698"/>
        <v>3</v>
      </c>
      <c r="W3168" s="292">
        <f>IFERROR(H3168/M3168,Tabla2[[#This Row],[CARGA PRODUCCION (ANIMALES/HA)]])</f>
        <v>3.1333333333333333</v>
      </c>
      <c r="X3168" s="293">
        <f t="shared" si="691"/>
        <v>2024</v>
      </c>
      <c r="Y3168" s="293">
        <f t="shared" si="692"/>
        <v>8</v>
      </c>
      <c r="Z3168" s="293" t="e">
        <f t="shared" ca="1" si="693"/>
        <v>#NAME?</v>
      </c>
      <c r="AA3168" s="294">
        <f t="shared" si="687"/>
        <v>47</v>
      </c>
      <c r="AB3168" s="291">
        <f t="shared" si="699"/>
        <v>0.8936170212765957</v>
      </c>
      <c r="AC3168" s="295">
        <f t="shared" si="700"/>
        <v>0.1063829787234043</v>
      </c>
      <c r="AD3168" s="288"/>
    </row>
    <row r="3169" spans="1:30">
      <c r="A3169" s="287">
        <v>45507</v>
      </c>
      <c r="B3169" s="288" t="s">
        <v>81</v>
      </c>
      <c r="C3169" s="288">
        <v>2676</v>
      </c>
      <c r="D3169" s="288">
        <v>80</v>
      </c>
      <c r="E3169" s="288">
        <v>9</v>
      </c>
      <c r="F3169" s="288"/>
      <c r="G3169" s="288">
        <v>107</v>
      </c>
      <c r="H3169" s="288">
        <v>109</v>
      </c>
      <c r="I3169" s="288">
        <v>0</v>
      </c>
      <c r="J3169" s="288">
        <v>20</v>
      </c>
      <c r="K3169" s="288">
        <v>640</v>
      </c>
      <c r="L3169" s="288">
        <v>23.4</v>
      </c>
      <c r="M3169" s="289">
        <v>31.01</v>
      </c>
      <c r="N3169" s="290">
        <f>IF(Tabla2[[#This Row],[LECHE RETIRO DIA]]&lt;&gt;ISBLANK(Tabla2[[#This Row],[LECHE RETIRO DIA]]),SUM(Tabla2[[#This Row],[LECHE TANQUE DIA]:[LECHE RETIRO DIA]]),SUM(Tabla2[[#This Row],[LECHE TANQUE DIA]:[LECHE AUTOCONSUMO DIA]]))</f>
        <v>2765</v>
      </c>
      <c r="O3169" s="291">
        <f t="shared" si="688"/>
        <v>0.96781193490054251</v>
      </c>
      <c r="P3169" s="292">
        <f t="shared" si="694"/>
        <v>25.841121495327101</v>
      </c>
      <c r="Q3169" s="292">
        <f t="shared" si="689"/>
        <v>25.009345794392523</v>
      </c>
      <c r="R3169" s="292">
        <f t="shared" si="690"/>
        <v>4</v>
      </c>
      <c r="S3169" s="292">
        <f t="shared" si="695"/>
        <v>4.3203125</v>
      </c>
      <c r="T3169" s="292">
        <f t="shared" si="696"/>
        <v>5.981308411214953</v>
      </c>
      <c r="U3169" s="292">
        <f t="shared" si="697"/>
        <v>118.16239316239317</v>
      </c>
      <c r="V3169" s="292">
        <f t="shared" si="698"/>
        <v>4.5726495726495733</v>
      </c>
      <c r="W3169" s="292">
        <f>IFERROR(H3169/M3169,Tabla2[[#This Row],[CARGA PRODUCCION (ANIMALES/HA)]])</f>
        <v>3.5149951628506932</v>
      </c>
      <c r="X3169" s="293">
        <f t="shared" si="691"/>
        <v>2024</v>
      </c>
      <c r="Y3169" s="293">
        <f t="shared" si="692"/>
        <v>8</v>
      </c>
      <c r="Z3169" s="293" t="e">
        <f t="shared" ca="1" si="693"/>
        <v>#NAME?</v>
      </c>
      <c r="AA3169" s="294">
        <f t="shared" si="687"/>
        <v>109</v>
      </c>
      <c r="AB3169" s="291">
        <f t="shared" si="699"/>
        <v>0.98165137614678899</v>
      </c>
      <c r="AC3169" s="295">
        <f t="shared" si="700"/>
        <v>1.834862385321101E-2</v>
      </c>
      <c r="AD3169" s="288"/>
    </row>
    <row r="3170" spans="1:30">
      <c r="A3170" s="287">
        <v>45507</v>
      </c>
      <c r="B3170" s="288" t="s">
        <v>83</v>
      </c>
      <c r="C3170" s="288">
        <v>2654</v>
      </c>
      <c r="D3170" s="288">
        <v>100</v>
      </c>
      <c r="E3170" s="288">
        <v>9</v>
      </c>
      <c r="F3170" s="288"/>
      <c r="G3170" s="288">
        <v>121</v>
      </c>
      <c r="H3170" s="288">
        <v>133</v>
      </c>
      <c r="I3170" s="288">
        <v>0</v>
      </c>
      <c r="J3170" s="288">
        <v>24</v>
      </c>
      <c r="K3170" s="288">
        <v>640</v>
      </c>
      <c r="L3170" s="288">
        <v>29.8</v>
      </c>
      <c r="M3170" s="289">
        <v>36.590000000000003</v>
      </c>
      <c r="N3170" s="290">
        <f>IF(Tabla2[[#This Row],[LECHE RETIRO DIA]]&lt;&gt;ISBLANK(Tabla2[[#This Row],[LECHE RETIRO DIA]]),SUM(Tabla2[[#This Row],[LECHE TANQUE DIA]:[LECHE RETIRO DIA]]),SUM(Tabla2[[#This Row],[LECHE TANQUE DIA]:[LECHE AUTOCONSUMO DIA]]))</f>
        <v>2763</v>
      </c>
      <c r="O3170" s="291">
        <f t="shared" si="688"/>
        <v>0.96055012667390516</v>
      </c>
      <c r="P3170" s="292">
        <f t="shared" si="694"/>
        <v>22.834710743801654</v>
      </c>
      <c r="Q3170" s="292">
        <f t="shared" si="689"/>
        <v>21.93388429752066</v>
      </c>
      <c r="R3170" s="292">
        <f t="shared" si="690"/>
        <v>4.166666666666667</v>
      </c>
      <c r="S3170" s="292">
        <f t="shared" si="695"/>
        <v>4.3171875000000002</v>
      </c>
      <c r="T3170" s="292">
        <f t="shared" si="696"/>
        <v>5.2892561983471076</v>
      </c>
      <c r="U3170" s="292">
        <f t="shared" si="697"/>
        <v>92.718120805369125</v>
      </c>
      <c r="V3170" s="292">
        <f t="shared" si="698"/>
        <v>4.0604026845637584</v>
      </c>
      <c r="W3170" s="292">
        <f>IFERROR(H3170/M3170,Tabla2[[#This Row],[CARGA PRODUCCION (ANIMALES/HA)]])</f>
        <v>3.6348729160972941</v>
      </c>
      <c r="X3170" s="293">
        <f t="shared" si="691"/>
        <v>2024</v>
      </c>
      <c r="Y3170" s="293">
        <f t="shared" si="692"/>
        <v>8</v>
      </c>
      <c r="Z3170" s="293" t="e">
        <f t="shared" ca="1" si="693"/>
        <v>#NAME?</v>
      </c>
      <c r="AA3170" s="294">
        <f t="shared" si="687"/>
        <v>133</v>
      </c>
      <c r="AB3170" s="291">
        <f t="shared" si="699"/>
        <v>0.90977443609022557</v>
      </c>
      <c r="AC3170" s="295">
        <f t="shared" si="700"/>
        <v>9.0225563909774431E-2</v>
      </c>
      <c r="AD3170" s="288"/>
    </row>
    <row r="3171" spans="1:30">
      <c r="A3171" s="287">
        <v>45507</v>
      </c>
      <c r="B3171" s="288" t="s">
        <v>88</v>
      </c>
      <c r="C3171" s="288">
        <v>893</v>
      </c>
      <c r="D3171" s="288">
        <v>40</v>
      </c>
      <c r="E3171" s="288">
        <v>5</v>
      </c>
      <c r="F3171" s="288"/>
      <c r="G3171" s="288">
        <v>42</v>
      </c>
      <c r="H3171" s="288">
        <v>47</v>
      </c>
      <c r="I3171" s="288">
        <v>2</v>
      </c>
      <c r="J3171" s="288">
        <v>7</v>
      </c>
      <c r="K3171" s="288">
        <v>240</v>
      </c>
      <c r="L3171" s="288">
        <v>14</v>
      </c>
      <c r="M3171" s="289">
        <v>15</v>
      </c>
      <c r="N3171" s="290">
        <f>IF(Tabla2[[#This Row],[LECHE RETIRO DIA]]&lt;&gt;ISBLANK(Tabla2[[#This Row],[LECHE RETIRO DIA]]),SUM(Tabla2[[#This Row],[LECHE TANQUE DIA]:[LECHE RETIRO DIA]]),SUM(Tabla2[[#This Row],[LECHE TANQUE DIA]:[LECHE AUTOCONSUMO DIA]]))</f>
        <v>938</v>
      </c>
      <c r="O3171" s="291">
        <f t="shared" si="688"/>
        <v>0.95202558635394452</v>
      </c>
      <c r="P3171" s="292">
        <f t="shared" si="694"/>
        <v>22.333333333333332</v>
      </c>
      <c r="Q3171" s="292">
        <f t="shared" si="689"/>
        <v>21.261904761904763</v>
      </c>
      <c r="R3171" s="292">
        <f t="shared" si="690"/>
        <v>5.7142857142857144</v>
      </c>
      <c r="S3171" s="292">
        <f t="shared" si="695"/>
        <v>3.9083333333333332</v>
      </c>
      <c r="T3171" s="292">
        <f t="shared" si="696"/>
        <v>5.7142857142857144</v>
      </c>
      <c r="U3171" s="292">
        <f t="shared" si="697"/>
        <v>67</v>
      </c>
      <c r="V3171" s="292">
        <f t="shared" si="698"/>
        <v>3</v>
      </c>
      <c r="W3171" s="292">
        <f>IFERROR(H3171/M3171,Tabla2[[#This Row],[CARGA PRODUCCION (ANIMALES/HA)]])</f>
        <v>3.1333333333333333</v>
      </c>
      <c r="X3171" s="293">
        <f t="shared" si="691"/>
        <v>2024</v>
      </c>
      <c r="Y3171" s="293">
        <f t="shared" si="692"/>
        <v>8</v>
      </c>
      <c r="Z3171" s="293" t="e">
        <f t="shared" ca="1" si="693"/>
        <v>#NAME?</v>
      </c>
      <c r="AA3171" s="294">
        <f t="shared" si="687"/>
        <v>47</v>
      </c>
      <c r="AB3171" s="291">
        <f t="shared" si="699"/>
        <v>0.8936170212765957</v>
      </c>
      <c r="AC3171" s="295">
        <f t="shared" si="700"/>
        <v>0.1063829787234043</v>
      </c>
      <c r="AD3171" s="288"/>
    </row>
    <row r="3172" spans="1:30">
      <c r="A3172" s="287">
        <v>45508</v>
      </c>
      <c r="B3172" s="288" t="s">
        <v>81</v>
      </c>
      <c r="C3172" s="288">
        <v>2677</v>
      </c>
      <c r="D3172" s="288">
        <v>80</v>
      </c>
      <c r="E3172" s="288">
        <v>9</v>
      </c>
      <c r="F3172" s="288"/>
      <c r="G3172" s="288">
        <v>107</v>
      </c>
      <c r="H3172" s="288">
        <v>109</v>
      </c>
      <c r="I3172" s="288">
        <v>0</v>
      </c>
      <c r="J3172" s="288">
        <v>20</v>
      </c>
      <c r="K3172" s="288">
        <v>640</v>
      </c>
      <c r="L3172" s="288">
        <v>23.4</v>
      </c>
      <c r="M3172" s="289">
        <v>31.01</v>
      </c>
      <c r="N3172" s="290">
        <f>IF(Tabla2[[#This Row],[LECHE RETIRO DIA]]&lt;&gt;ISBLANK(Tabla2[[#This Row],[LECHE RETIRO DIA]]),SUM(Tabla2[[#This Row],[LECHE TANQUE DIA]:[LECHE RETIRO DIA]]),SUM(Tabla2[[#This Row],[LECHE TANQUE DIA]:[LECHE AUTOCONSUMO DIA]]))</f>
        <v>2766</v>
      </c>
      <c r="O3172" s="291">
        <f t="shared" si="688"/>
        <v>0.96782357194504698</v>
      </c>
      <c r="P3172" s="292">
        <f t="shared" si="694"/>
        <v>25.850467289719628</v>
      </c>
      <c r="Q3172" s="292">
        <f t="shared" si="689"/>
        <v>25.018691588785046</v>
      </c>
      <c r="R3172" s="292">
        <f t="shared" si="690"/>
        <v>4</v>
      </c>
      <c r="S3172" s="292">
        <f t="shared" si="695"/>
        <v>4.3218750000000004</v>
      </c>
      <c r="T3172" s="292">
        <f t="shared" si="696"/>
        <v>5.981308411214953</v>
      </c>
      <c r="U3172" s="292">
        <f t="shared" si="697"/>
        <v>118.20512820512822</v>
      </c>
      <c r="V3172" s="292">
        <f t="shared" si="698"/>
        <v>4.5726495726495733</v>
      </c>
      <c r="W3172" s="292">
        <f>IFERROR(H3172/M3172,Tabla2[[#This Row],[CARGA PRODUCCION (ANIMALES/HA)]])</f>
        <v>3.5149951628506932</v>
      </c>
      <c r="X3172" s="293">
        <f t="shared" si="691"/>
        <v>2024</v>
      </c>
      <c r="Y3172" s="293">
        <f t="shared" si="692"/>
        <v>8</v>
      </c>
      <c r="Z3172" s="293" t="e">
        <f t="shared" ca="1" si="693"/>
        <v>#NAME?</v>
      </c>
      <c r="AA3172" s="294">
        <f t="shared" si="687"/>
        <v>109</v>
      </c>
      <c r="AB3172" s="291">
        <f t="shared" si="699"/>
        <v>0.98165137614678899</v>
      </c>
      <c r="AC3172" s="295">
        <f t="shared" si="700"/>
        <v>1.834862385321101E-2</v>
      </c>
      <c r="AD3172" s="288"/>
    </row>
    <row r="3173" spans="1:30">
      <c r="A3173" s="287">
        <v>45508</v>
      </c>
      <c r="B3173" s="288" t="s">
        <v>83</v>
      </c>
      <c r="C3173" s="288">
        <v>2705</v>
      </c>
      <c r="D3173" s="288">
        <v>100</v>
      </c>
      <c r="E3173" s="288">
        <v>9</v>
      </c>
      <c r="F3173" s="288"/>
      <c r="G3173" s="288">
        <v>123</v>
      </c>
      <c r="H3173" s="288">
        <v>133</v>
      </c>
      <c r="I3173" s="288">
        <v>0</v>
      </c>
      <c r="J3173" s="288">
        <v>24</v>
      </c>
      <c r="K3173" s="288">
        <v>640</v>
      </c>
      <c r="L3173" s="288">
        <v>29.8</v>
      </c>
      <c r="M3173" s="289">
        <v>36.590000000000003</v>
      </c>
      <c r="N3173" s="290">
        <f>IF(Tabla2[[#This Row],[LECHE RETIRO DIA]]&lt;&gt;ISBLANK(Tabla2[[#This Row],[LECHE RETIRO DIA]]),SUM(Tabla2[[#This Row],[LECHE TANQUE DIA]:[LECHE RETIRO DIA]]),SUM(Tabla2[[#This Row],[LECHE TANQUE DIA]:[LECHE AUTOCONSUMO DIA]]))</f>
        <v>2814</v>
      </c>
      <c r="O3173" s="291">
        <f t="shared" si="688"/>
        <v>0.96126510305614787</v>
      </c>
      <c r="P3173" s="292">
        <f t="shared" si="694"/>
        <v>22.878048780487806</v>
      </c>
      <c r="Q3173" s="292">
        <f t="shared" si="689"/>
        <v>21.991869918699187</v>
      </c>
      <c r="R3173" s="292">
        <f t="shared" si="690"/>
        <v>4.166666666666667</v>
      </c>
      <c r="S3173" s="292">
        <f t="shared" si="695"/>
        <v>4.3968749999999996</v>
      </c>
      <c r="T3173" s="292">
        <f t="shared" si="696"/>
        <v>5.2032520325203251</v>
      </c>
      <c r="U3173" s="292">
        <f t="shared" si="697"/>
        <v>94.429530201342274</v>
      </c>
      <c r="V3173" s="292">
        <f t="shared" si="698"/>
        <v>4.1275167785234901</v>
      </c>
      <c r="W3173" s="292">
        <f>IFERROR(H3173/M3173,Tabla2[[#This Row],[CARGA PRODUCCION (ANIMALES/HA)]])</f>
        <v>3.6348729160972941</v>
      </c>
      <c r="X3173" s="293">
        <f t="shared" si="691"/>
        <v>2024</v>
      </c>
      <c r="Y3173" s="293">
        <f t="shared" si="692"/>
        <v>8</v>
      </c>
      <c r="Z3173" s="293" t="e">
        <f t="shared" ca="1" si="693"/>
        <v>#NAME?</v>
      </c>
      <c r="AA3173" s="294">
        <f t="shared" si="687"/>
        <v>133</v>
      </c>
      <c r="AB3173" s="291">
        <f t="shared" si="699"/>
        <v>0.92481203007518797</v>
      </c>
      <c r="AC3173" s="295">
        <f t="shared" si="700"/>
        <v>7.5187969924812026E-2</v>
      </c>
      <c r="AD3173" s="288"/>
    </row>
    <row r="3174" spans="1:30">
      <c r="A3174" s="287">
        <v>45508</v>
      </c>
      <c r="B3174" s="288" t="s">
        <v>88</v>
      </c>
      <c r="C3174" s="288">
        <v>893</v>
      </c>
      <c r="D3174" s="288">
        <v>40</v>
      </c>
      <c r="E3174" s="288">
        <v>5</v>
      </c>
      <c r="F3174" s="288"/>
      <c r="G3174" s="288">
        <v>43</v>
      </c>
      <c r="H3174" s="288">
        <v>47</v>
      </c>
      <c r="I3174" s="288">
        <v>2</v>
      </c>
      <c r="J3174" s="288">
        <v>7</v>
      </c>
      <c r="K3174" s="288">
        <v>240</v>
      </c>
      <c r="L3174" s="288">
        <v>14</v>
      </c>
      <c r="M3174" s="289">
        <v>15</v>
      </c>
      <c r="N3174" s="290">
        <f>IF(Tabla2[[#This Row],[LECHE RETIRO DIA]]&lt;&gt;ISBLANK(Tabla2[[#This Row],[LECHE RETIRO DIA]]),SUM(Tabla2[[#This Row],[LECHE TANQUE DIA]:[LECHE RETIRO DIA]]),SUM(Tabla2[[#This Row],[LECHE TANQUE DIA]:[LECHE AUTOCONSUMO DIA]]))</f>
        <v>938</v>
      </c>
      <c r="O3174" s="291">
        <f t="shared" si="688"/>
        <v>0.95202558635394452</v>
      </c>
      <c r="P3174" s="292">
        <f t="shared" si="694"/>
        <v>21.813953488372093</v>
      </c>
      <c r="Q3174" s="292">
        <f t="shared" si="689"/>
        <v>20.767441860465116</v>
      </c>
      <c r="R3174" s="292">
        <f t="shared" si="690"/>
        <v>5.7142857142857144</v>
      </c>
      <c r="S3174" s="292">
        <f t="shared" si="695"/>
        <v>3.9083333333333332</v>
      </c>
      <c r="T3174" s="292">
        <f t="shared" si="696"/>
        <v>5.5813953488372094</v>
      </c>
      <c r="U3174" s="292">
        <f t="shared" si="697"/>
        <v>67</v>
      </c>
      <c r="V3174" s="292">
        <f t="shared" si="698"/>
        <v>3.0714285714285716</v>
      </c>
      <c r="W3174" s="292">
        <f>IFERROR(H3174/M3174,Tabla2[[#This Row],[CARGA PRODUCCION (ANIMALES/HA)]])</f>
        <v>3.1333333333333333</v>
      </c>
      <c r="X3174" s="293">
        <f t="shared" si="691"/>
        <v>2024</v>
      </c>
      <c r="Y3174" s="293">
        <f t="shared" si="692"/>
        <v>8</v>
      </c>
      <c r="Z3174" s="293" t="e">
        <f t="shared" ca="1" si="693"/>
        <v>#NAME?</v>
      </c>
      <c r="AA3174" s="294">
        <f t="shared" si="687"/>
        <v>47</v>
      </c>
      <c r="AB3174" s="291">
        <f t="shared" si="699"/>
        <v>0.91489361702127658</v>
      </c>
      <c r="AC3174" s="295">
        <f t="shared" si="700"/>
        <v>8.5106382978723416E-2</v>
      </c>
      <c r="AD3174" s="288"/>
    </row>
    <row r="3175" spans="1:30">
      <c r="A3175" s="287">
        <v>45509</v>
      </c>
      <c r="B3175" s="288" t="s">
        <v>81</v>
      </c>
      <c r="C3175" s="288">
        <v>2735</v>
      </c>
      <c r="D3175" s="288">
        <v>80</v>
      </c>
      <c r="E3175" s="288">
        <v>9</v>
      </c>
      <c r="F3175" s="288"/>
      <c r="G3175" s="288">
        <v>108</v>
      </c>
      <c r="H3175" s="288">
        <v>109</v>
      </c>
      <c r="I3175" s="288">
        <v>0</v>
      </c>
      <c r="J3175" s="288">
        <v>20</v>
      </c>
      <c r="K3175" s="288">
        <v>640</v>
      </c>
      <c r="L3175" s="288">
        <v>23.4</v>
      </c>
      <c r="M3175" s="289">
        <v>31.01</v>
      </c>
      <c r="N3175" s="290">
        <f>IF(Tabla2[[#This Row],[LECHE RETIRO DIA]]&lt;&gt;ISBLANK(Tabla2[[#This Row],[LECHE RETIRO DIA]]),SUM(Tabla2[[#This Row],[LECHE TANQUE DIA]:[LECHE RETIRO DIA]]),SUM(Tabla2[[#This Row],[LECHE TANQUE DIA]:[LECHE AUTOCONSUMO DIA]]))</f>
        <v>2824</v>
      </c>
      <c r="O3175" s="291">
        <f t="shared" si="688"/>
        <v>0.96848441926345608</v>
      </c>
      <c r="P3175" s="292">
        <f t="shared" si="694"/>
        <v>26.148148148148149</v>
      </c>
      <c r="Q3175" s="292">
        <f t="shared" si="689"/>
        <v>25.324074074074073</v>
      </c>
      <c r="R3175" s="292">
        <f t="shared" si="690"/>
        <v>4</v>
      </c>
      <c r="S3175" s="292">
        <f t="shared" si="695"/>
        <v>4.4124999999999996</v>
      </c>
      <c r="T3175" s="292">
        <f t="shared" si="696"/>
        <v>5.9259259259259256</v>
      </c>
      <c r="U3175" s="292">
        <f t="shared" si="697"/>
        <v>120.6837606837607</v>
      </c>
      <c r="V3175" s="292">
        <f t="shared" si="698"/>
        <v>4.6153846153846159</v>
      </c>
      <c r="W3175" s="292">
        <f>IFERROR(H3175/M3175,Tabla2[[#This Row],[CARGA PRODUCCION (ANIMALES/HA)]])</f>
        <v>3.5149951628506932</v>
      </c>
      <c r="X3175" s="293">
        <f t="shared" si="691"/>
        <v>2024</v>
      </c>
      <c r="Y3175" s="293">
        <f t="shared" si="692"/>
        <v>8</v>
      </c>
      <c r="Z3175" s="293" t="e">
        <f t="shared" ca="1" si="693"/>
        <v>#NAME?</v>
      </c>
      <c r="AA3175" s="294">
        <f t="shared" si="687"/>
        <v>109</v>
      </c>
      <c r="AB3175" s="291">
        <f t="shared" si="699"/>
        <v>0.99082568807339455</v>
      </c>
      <c r="AC3175" s="295">
        <f t="shared" si="700"/>
        <v>9.1743119266054496E-3</v>
      </c>
      <c r="AD3175" s="288"/>
    </row>
    <row r="3176" spans="1:30">
      <c r="A3176" s="287">
        <v>45509</v>
      </c>
      <c r="B3176" s="288" t="s">
        <v>83</v>
      </c>
      <c r="C3176" s="288">
        <v>2706</v>
      </c>
      <c r="D3176" s="288">
        <v>100</v>
      </c>
      <c r="E3176" s="288">
        <v>9</v>
      </c>
      <c r="F3176" s="288"/>
      <c r="G3176" s="288">
        <v>123</v>
      </c>
      <c r="H3176" s="288">
        <v>133</v>
      </c>
      <c r="I3176" s="288">
        <v>0</v>
      </c>
      <c r="J3176" s="288">
        <v>24</v>
      </c>
      <c r="K3176" s="288">
        <v>640</v>
      </c>
      <c r="L3176" s="288">
        <v>29.8</v>
      </c>
      <c r="M3176" s="289">
        <v>36.590000000000003</v>
      </c>
      <c r="N3176" s="290">
        <f>IF(Tabla2[[#This Row],[LECHE RETIRO DIA]]&lt;&gt;ISBLANK(Tabla2[[#This Row],[LECHE RETIRO DIA]]),SUM(Tabla2[[#This Row],[LECHE TANQUE DIA]:[LECHE RETIRO DIA]]),SUM(Tabla2[[#This Row],[LECHE TANQUE DIA]:[LECHE AUTOCONSUMO DIA]]))</f>
        <v>2815</v>
      </c>
      <c r="O3176" s="291">
        <f t="shared" si="688"/>
        <v>0.96127886323268208</v>
      </c>
      <c r="P3176" s="292">
        <f t="shared" si="694"/>
        <v>22.886178861788618</v>
      </c>
      <c r="Q3176" s="292">
        <f t="shared" si="689"/>
        <v>22</v>
      </c>
      <c r="R3176" s="292">
        <f t="shared" si="690"/>
        <v>4.166666666666667</v>
      </c>
      <c r="S3176" s="292">
        <f t="shared" si="695"/>
        <v>4.3984375</v>
      </c>
      <c r="T3176" s="292">
        <f t="shared" si="696"/>
        <v>5.2032520325203251</v>
      </c>
      <c r="U3176" s="292">
        <f t="shared" si="697"/>
        <v>94.46308724832214</v>
      </c>
      <c r="V3176" s="292">
        <f t="shared" si="698"/>
        <v>4.1275167785234901</v>
      </c>
      <c r="W3176" s="292">
        <f>IFERROR(H3176/M3176,Tabla2[[#This Row],[CARGA PRODUCCION (ANIMALES/HA)]])</f>
        <v>3.6348729160972941</v>
      </c>
      <c r="X3176" s="293">
        <f t="shared" si="691"/>
        <v>2024</v>
      </c>
      <c r="Y3176" s="293">
        <f t="shared" si="692"/>
        <v>8</v>
      </c>
      <c r="Z3176" s="293" t="e">
        <f t="shared" ca="1" si="693"/>
        <v>#NAME?</v>
      </c>
      <c r="AA3176" s="294">
        <f t="shared" ref="AA3176:AA3234" si="701">IF(H3176&gt;0,H3176,G3176)</f>
        <v>133</v>
      </c>
      <c r="AB3176" s="291">
        <f t="shared" si="699"/>
        <v>0.92481203007518797</v>
      </c>
      <c r="AC3176" s="295">
        <f t="shared" si="700"/>
        <v>7.5187969924812026E-2</v>
      </c>
      <c r="AD3176" s="288"/>
    </row>
    <row r="3177" spans="1:30">
      <c r="A3177" s="287">
        <v>45509</v>
      </c>
      <c r="B3177" s="288" t="s">
        <v>88</v>
      </c>
      <c r="C3177" s="288">
        <v>849</v>
      </c>
      <c r="D3177" s="288">
        <v>40</v>
      </c>
      <c r="E3177" s="288">
        <v>5</v>
      </c>
      <c r="F3177" s="288"/>
      <c r="G3177" s="288">
        <v>44</v>
      </c>
      <c r="H3177" s="288">
        <v>48</v>
      </c>
      <c r="I3177" s="288">
        <v>2</v>
      </c>
      <c r="J3177" s="288">
        <v>7</v>
      </c>
      <c r="K3177" s="288">
        <v>240</v>
      </c>
      <c r="L3177" s="288">
        <v>14</v>
      </c>
      <c r="M3177" s="289">
        <v>15</v>
      </c>
      <c r="N3177" s="290">
        <f>IF(Tabla2[[#This Row],[LECHE RETIRO DIA]]&lt;&gt;ISBLANK(Tabla2[[#This Row],[LECHE RETIRO DIA]]),SUM(Tabla2[[#This Row],[LECHE TANQUE DIA]:[LECHE RETIRO DIA]]),SUM(Tabla2[[#This Row],[LECHE TANQUE DIA]:[LECHE AUTOCONSUMO DIA]]))</f>
        <v>894</v>
      </c>
      <c r="O3177" s="291">
        <f t="shared" si="688"/>
        <v>0.94966442953020136</v>
      </c>
      <c r="P3177" s="292">
        <f t="shared" si="694"/>
        <v>20.318181818181817</v>
      </c>
      <c r="Q3177" s="292">
        <f t="shared" si="689"/>
        <v>19.295454545454547</v>
      </c>
      <c r="R3177" s="292">
        <f t="shared" si="690"/>
        <v>5.7142857142857144</v>
      </c>
      <c r="S3177" s="292">
        <f t="shared" si="695"/>
        <v>3.7250000000000001</v>
      </c>
      <c r="T3177" s="292">
        <f t="shared" si="696"/>
        <v>5.4545454545454541</v>
      </c>
      <c r="U3177" s="292">
        <f t="shared" si="697"/>
        <v>63.857142857142854</v>
      </c>
      <c r="V3177" s="292">
        <f t="shared" si="698"/>
        <v>3.1428571428571428</v>
      </c>
      <c r="W3177" s="292">
        <f>IFERROR(H3177/M3177,Tabla2[[#This Row],[CARGA PRODUCCION (ANIMALES/HA)]])</f>
        <v>3.2</v>
      </c>
      <c r="X3177" s="293">
        <f t="shared" si="691"/>
        <v>2024</v>
      </c>
      <c r="Y3177" s="293">
        <f t="shared" si="692"/>
        <v>8</v>
      </c>
      <c r="Z3177" s="293" t="e">
        <f t="shared" ca="1" si="693"/>
        <v>#NAME?</v>
      </c>
      <c r="AA3177" s="294">
        <f t="shared" si="701"/>
        <v>48</v>
      </c>
      <c r="AB3177" s="291">
        <f t="shared" si="699"/>
        <v>0.91666666666666663</v>
      </c>
      <c r="AC3177" s="295">
        <f t="shared" si="700"/>
        <v>8.333333333333337E-2</v>
      </c>
      <c r="AD3177" s="288"/>
    </row>
    <row r="3178" spans="1:30">
      <c r="A3178" s="287">
        <v>45510</v>
      </c>
      <c r="B3178" s="288" t="s">
        <v>81</v>
      </c>
      <c r="C3178" s="288">
        <v>2754</v>
      </c>
      <c r="D3178" s="288">
        <v>80</v>
      </c>
      <c r="E3178" s="288">
        <v>9</v>
      </c>
      <c r="F3178" s="288"/>
      <c r="G3178" s="288">
        <v>108</v>
      </c>
      <c r="H3178" s="288">
        <v>109</v>
      </c>
      <c r="I3178" s="288">
        <v>0</v>
      </c>
      <c r="J3178" s="288">
        <v>20</v>
      </c>
      <c r="K3178" s="288">
        <v>640</v>
      </c>
      <c r="L3178" s="288">
        <v>23.4</v>
      </c>
      <c r="M3178" s="289">
        <v>31.01</v>
      </c>
      <c r="N3178" s="290">
        <f>IF(Tabla2[[#This Row],[LECHE RETIRO DIA]]&lt;&gt;ISBLANK(Tabla2[[#This Row],[LECHE RETIRO DIA]]),SUM(Tabla2[[#This Row],[LECHE TANQUE DIA]:[LECHE RETIRO DIA]]),SUM(Tabla2[[#This Row],[LECHE TANQUE DIA]:[LECHE AUTOCONSUMO DIA]]))</f>
        <v>2843</v>
      </c>
      <c r="O3178" s="291">
        <f t="shared" si="688"/>
        <v>0.96869504045022858</v>
      </c>
      <c r="P3178" s="292">
        <f t="shared" si="694"/>
        <v>26.324074074074073</v>
      </c>
      <c r="Q3178" s="292">
        <f t="shared" si="689"/>
        <v>25.5</v>
      </c>
      <c r="R3178" s="292">
        <f t="shared" si="690"/>
        <v>4</v>
      </c>
      <c r="S3178" s="292">
        <f t="shared" si="695"/>
        <v>4.4421875000000002</v>
      </c>
      <c r="T3178" s="292">
        <f t="shared" si="696"/>
        <v>5.9259259259259256</v>
      </c>
      <c r="U3178" s="292">
        <f t="shared" si="697"/>
        <v>121.4957264957265</v>
      </c>
      <c r="V3178" s="292">
        <f t="shared" si="698"/>
        <v>4.6153846153846159</v>
      </c>
      <c r="W3178" s="292">
        <f>IFERROR(H3178/M3178,Tabla2[[#This Row],[CARGA PRODUCCION (ANIMALES/HA)]])</f>
        <v>3.5149951628506932</v>
      </c>
      <c r="X3178" s="293">
        <f t="shared" si="691"/>
        <v>2024</v>
      </c>
      <c r="Y3178" s="293">
        <f t="shared" si="692"/>
        <v>8</v>
      </c>
      <c r="Z3178" s="293" t="e">
        <f t="shared" ca="1" si="693"/>
        <v>#NAME?</v>
      </c>
      <c r="AA3178" s="294">
        <f t="shared" si="701"/>
        <v>109</v>
      </c>
      <c r="AB3178" s="291">
        <f t="shared" si="699"/>
        <v>0.99082568807339455</v>
      </c>
      <c r="AC3178" s="295">
        <f t="shared" si="700"/>
        <v>9.1743119266054496E-3</v>
      </c>
      <c r="AD3178" s="288"/>
    </row>
    <row r="3179" spans="1:30">
      <c r="A3179" s="287">
        <v>45510</v>
      </c>
      <c r="B3179" s="288" t="s">
        <v>83</v>
      </c>
      <c r="C3179" s="288">
        <v>2891</v>
      </c>
      <c r="D3179" s="288">
        <v>100</v>
      </c>
      <c r="E3179" s="288">
        <v>9</v>
      </c>
      <c r="F3179" s="288"/>
      <c r="G3179" s="288">
        <v>125</v>
      </c>
      <c r="H3179" s="288">
        <v>133</v>
      </c>
      <c r="I3179" s="288">
        <v>0</v>
      </c>
      <c r="J3179" s="288">
        <v>24</v>
      </c>
      <c r="K3179" s="288">
        <v>640</v>
      </c>
      <c r="L3179" s="288">
        <v>29.8</v>
      </c>
      <c r="M3179" s="289">
        <v>36.590000000000003</v>
      </c>
      <c r="N3179" s="290">
        <f>IF(Tabla2[[#This Row],[LECHE RETIRO DIA]]&lt;&gt;ISBLANK(Tabla2[[#This Row],[LECHE RETIRO DIA]]),SUM(Tabla2[[#This Row],[LECHE TANQUE DIA]:[LECHE RETIRO DIA]]),SUM(Tabla2[[#This Row],[LECHE TANQUE DIA]:[LECHE AUTOCONSUMO DIA]]))</f>
        <v>3000</v>
      </c>
      <c r="O3179" s="291">
        <f t="shared" si="688"/>
        <v>0.96366666666666667</v>
      </c>
      <c r="P3179" s="292">
        <f t="shared" si="694"/>
        <v>24</v>
      </c>
      <c r="Q3179" s="292">
        <f t="shared" si="689"/>
        <v>23.128</v>
      </c>
      <c r="R3179" s="292">
        <f t="shared" si="690"/>
        <v>4.166666666666667</v>
      </c>
      <c r="S3179" s="292">
        <f t="shared" si="695"/>
        <v>4.6875</v>
      </c>
      <c r="T3179" s="292">
        <f t="shared" si="696"/>
        <v>5.12</v>
      </c>
      <c r="U3179" s="292">
        <f t="shared" si="697"/>
        <v>100.67114093959731</v>
      </c>
      <c r="V3179" s="292">
        <f t="shared" si="698"/>
        <v>4.1946308724832218</v>
      </c>
      <c r="W3179" s="292">
        <f>IFERROR(H3179/M3179,Tabla2[[#This Row],[CARGA PRODUCCION (ANIMALES/HA)]])</f>
        <v>3.6348729160972941</v>
      </c>
      <c r="X3179" s="293">
        <f t="shared" si="691"/>
        <v>2024</v>
      </c>
      <c r="Y3179" s="293">
        <f t="shared" si="692"/>
        <v>8</v>
      </c>
      <c r="Z3179" s="293" t="e">
        <f t="shared" ca="1" si="693"/>
        <v>#NAME?</v>
      </c>
      <c r="AA3179" s="294">
        <f t="shared" si="701"/>
        <v>133</v>
      </c>
      <c r="AB3179" s="291">
        <f t="shared" si="699"/>
        <v>0.93984962406015038</v>
      </c>
      <c r="AC3179" s="295">
        <f t="shared" si="700"/>
        <v>6.0150375939849621E-2</v>
      </c>
      <c r="AD3179" s="288"/>
    </row>
    <row r="3180" spans="1:30">
      <c r="A3180" s="287">
        <v>45510</v>
      </c>
      <c r="B3180" s="288" t="s">
        <v>88</v>
      </c>
      <c r="C3180" s="288">
        <v>920</v>
      </c>
      <c r="D3180" s="288">
        <v>40</v>
      </c>
      <c r="E3180" s="288">
        <v>5</v>
      </c>
      <c r="F3180" s="288"/>
      <c r="G3180" s="288">
        <v>44</v>
      </c>
      <c r="H3180" s="288">
        <v>48</v>
      </c>
      <c r="I3180" s="288">
        <v>2</v>
      </c>
      <c r="J3180" s="288">
        <v>7</v>
      </c>
      <c r="K3180" s="288">
        <v>240</v>
      </c>
      <c r="L3180" s="288">
        <v>14</v>
      </c>
      <c r="M3180" s="289">
        <v>15</v>
      </c>
      <c r="N3180" s="290">
        <f>IF(Tabla2[[#This Row],[LECHE RETIRO DIA]]&lt;&gt;ISBLANK(Tabla2[[#This Row],[LECHE RETIRO DIA]]),SUM(Tabla2[[#This Row],[LECHE TANQUE DIA]:[LECHE RETIRO DIA]]),SUM(Tabla2[[#This Row],[LECHE TANQUE DIA]:[LECHE AUTOCONSUMO DIA]]))</f>
        <v>965</v>
      </c>
      <c r="O3180" s="291">
        <f t="shared" si="688"/>
        <v>0.95336787564766834</v>
      </c>
      <c r="P3180" s="292">
        <f t="shared" si="694"/>
        <v>21.931818181818183</v>
      </c>
      <c r="Q3180" s="292">
        <f t="shared" si="689"/>
        <v>20.90909090909091</v>
      </c>
      <c r="R3180" s="292">
        <f t="shared" si="690"/>
        <v>5.7142857142857144</v>
      </c>
      <c r="S3180" s="292">
        <f t="shared" si="695"/>
        <v>4.020833333333333</v>
      </c>
      <c r="T3180" s="292">
        <f t="shared" si="696"/>
        <v>5.4545454545454541</v>
      </c>
      <c r="U3180" s="292">
        <f t="shared" si="697"/>
        <v>68.928571428571431</v>
      </c>
      <c r="V3180" s="292">
        <f t="shared" si="698"/>
        <v>3.1428571428571428</v>
      </c>
      <c r="W3180" s="292">
        <f>IFERROR(H3180/M3180,Tabla2[[#This Row],[CARGA PRODUCCION (ANIMALES/HA)]])</f>
        <v>3.2</v>
      </c>
      <c r="X3180" s="293">
        <f t="shared" si="691"/>
        <v>2024</v>
      </c>
      <c r="Y3180" s="293">
        <f t="shared" si="692"/>
        <v>8</v>
      </c>
      <c r="Z3180" s="293" t="e">
        <f t="shared" ca="1" si="693"/>
        <v>#NAME?</v>
      </c>
      <c r="AA3180" s="294">
        <f t="shared" si="701"/>
        <v>48</v>
      </c>
      <c r="AB3180" s="291">
        <f t="shared" si="699"/>
        <v>0.91666666666666663</v>
      </c>
      <c r="AC3180" s="295">
        <f t="shared" si="700"/>
        <v>8.333333333333337E-2</v>
      </c>
      <c r="AD3180" s="288"/>
    </row>
    <row r="3181" spans="1:30">
      <c r="A3181" s="287">
        <v>45511</v>
      </c>
      <c r="B3181" s="288" t="s">
        <v>81</v>
      </c>
      <c r="C3181" s="288">
        <v>2759</v>
      </c>
      <c r="D3181" s="288">
        <v>80</v>
      </c>
      <c r="E3181" s="288">
        <v>9</v>
      </c>
      <c r="F3181" s="288"/>
      <c r="G3181" s="288">
        <v>108</v>
      </c>
      <c r="H3181" s="288">
        <v>109</v>
      </c>
      <c r="I3181" s="288">
        <v>0</v>
      </c>
      <c r="J3181" s="288">
        <v>20</v>
      </c>
      <c r="K3181" s="288">
        <v>640</v>
      </c>
      <c r="L3181" s="288">
        <v>23.4</v>
      </c>
      <c r="M3181" s="289">
        <v>31.01</v>
      </c>
      <c r="N3181" s="290">
        <f>IF(Tabla2[[#This Row],[LECHE RETIRO DIA]]&lt;&gt;ISBLANK(Tabla2[[#This Row],[LECHE RETIRO DIA]]),SUM(Tabla2[[#This Row],[LECHE TANQUE DIA]:[LECHE RETIRO DIA]]),SUM(Tabla2[[#This Row],[LECHE TANQUE DIA]:[LECHE AUTOCONSUMO DIA]]))</f>
        <v>2848</v>
      </c>
      <c r="O3181" s="291">
        <f t="shared" si="688"/>
        <v>0.96875</v>
      </c>
      <c r="P3181" s="292">
        <f t="shared" si="694"/>
        <v>26.37037037037037</v>
      </c>
      <c r="Q3181" s="292">
        <f t="shared" si="689"/>
        <v>25.546296296296298</v>
      </c>
      <c r="R3181" s="292">
        <f t="shared" si="690"/>
        <v>4</v>
      </c>
      <c r="S3181" s="292">
        <f t="shared" si="695"/>
        <v>4.45</v>
      </c>
      <c r="T3181" s="292">
        <f t="shared" si="696"/>
        <v>5.9259259259259256</v>
      </c>
      <c r="U3181" s="292">
        <f t="shared" si="697"/>
        <v>121.70940170940172</v>
      </c>
      <c r="V3181" s="292">
        <f t="shared" si="698"/>
        <v>4.6153846153846159</v>
      </c>
      <c r="W3181" s="292">
        <f>IFERROR(H3181/M3181,Tabla2[[#This Row],[CARGA PRODUCCION (ANIMALES/HA)]])</f>
        <v>3.5149951628506932</v>
      </c>
      <c r="X3181" s="293">
        <f t="shared" si="691"/>
        <v>2024</v>
      </c>
      <c r="Y3181" s="293">
        <f t="shared" si="692"/>
        <v>8</v>
      </c>
      <c r="Z3181" s="293" t="e">
        <f t="shared" ca="1" si="693"/>
        <v>#NAME?</v>
      </c>
      <c r="AA3181" s="294">
        <f t="shared" si="701"/>
        <v>109</v>
      </c>
      <c r="AB3181" s="291">
        <f t="shared" si="699"/>
        <v>0.99082568807339455</v>
      </c>
      <c r="AC3181" s="295">
        <f t="shared" si="700"/>
        <v>9.1743119266054496E-3</v>
      </c>
      <c r="AD3181" s="288"/>
    </row>
    <row r="3182" spans="1:30">
      <c r="A3182" s="287">
        <v>45511</v>
      </c>
      <c r="B3182" s="288" t="s">
        <v>83</v>
      </c>
      <c r="C3182" s="288">
        <v>2910</v>
      </c>
      <c r="D3182" s="288">
        <v>100</v>
      </c>
      <c r="E3182" s="288">
        <v>9</v>
      </c>
      <c r="F3182" s="288"/>
      <c r="G3182" s="288">
        <v>126</v>
      </c>
      <c r="H3182" s="288">
        <v>133</v>
      </c>
      <c r="I3182" s="288">
        <v>0</v>
      </c>
      <c r="J3182" s="288">
        <v>25</v>
      </c>
      <c r="K3182" s="288">
        <v>640</v>
      </c>
      <c r="L3182" s="288">
        <v>29.8</v>
      </c>
      <c r="M3182" s="289">
        <v>36.590000000000003</v>
      </c>
      <c r="N3182" s="290">
        <f>IF(Tabla2[[#This Row],[LECHE RETIRO DIA]]&lt;&gt;ISBLANK(Tabla2[[#This Row],[LECHE RETIRO DIA]]),SUM(Tabla2[[#This Row],[LECHE TANQUE DIA]:[LECHE RETIRO DIA]]),SUM(Tabla2[[#This Row],[LECHE TANQUE DIA]:[LECHE AUTOCONSUMO DIA]]))</f>
        <v>3019</v>
      </c>
      <c r="O3182" s="291">
        <f t="shared" si="688"/>
        <v>0.96389532957933088</v>
      </c>
      <c r="P3182" s="292">
        <f t="shared" si="694"/>
        <v>23.960317460317459</v>
      </c>
      <c r="Q3182" s="292">
        <f t="shared" si="689"/>
        <v>23.095238095238095</v>
      </c>
      <c r="R3182" s="292">
        <f t="shared" si="690"/>
        <v>4</v>
      </c>
      <c r="S3182" s="292">
        <f t="shared" si="695"/>
        <v>4.7171874999999996</v>
      </c>
      <c r="T3182" s="292">
        <f t="shared" si="696"/>
        <v>5.0793650793650791</v>
      </c>
      <c r="U3182" s="292">
        <f t="shared" si="697"/>
        <v>101.30872483221476</v>
      </c>
      <c r="V3182" s="292">
        <f t="shared" si="698"/>
        <v>4.2281879194630871</v>
      </c>
      <c r="W3182" s="292">
        <f>IFERROR(H3182/M3182,Tabla2[[#This Row],[CARGA PRODUCCION (ANIMALES/HA)]])</f>
        <v>3.6348729160972941</v>
      </c>
      <c r="X3182" s="293">
        <f t="shared" si="691"/>
        <v>2024</v>
      </c>
      <c r="Y3182" s="293">
        <f t="shared" si="692"/>
        <v>8</v>
      </c>
      <c r="Z3182" s="293" t="e">
        <f t="shared" ca="1" si="693"/>
        <v>#NAME?</v>
      </c>
      <c r="AA3182" s="294">
        <f t="shared" si="701"/>
        <v>133</v>
      </c>
      <c r="AB3182" s="291">
        <f t="shared" si="699"/>
        <v>0.94736842105263153</v>
      </c>
      <c r="AC3182" s="295">
        <f t="shared" si="700"/>
        <v>5.2631578947368474E-2</v>
      </c>
      <c r="AD3182" s="288"/>
    </row>
    <row r="3183" spans="1:30">
      <c r="A3183" s="287">
        <v>45511</v>
      </c>
      <c r="B3183" s="288" t="s">
        <v>88</v>
      </c>
      <c r="C3183" s="288">
        <v>926</v>
      </c>
      <c r="D3183" s="288">
        <v>40</v>
      </c>
      <c r="E3183" s="288">
        <v>5</v>
      </c>
      <c r="F3183" s="288"/>
      <c r="G3183" s="288">
        <v>45</v>
      </c>
      <c r="H3183" s="288">
        <v>48</v>
      </c>
      <c r="I3183" s="288">
        <v>0</v>
      </c>
      <c r="J3183" s="288">
        <v>8</v>
      </c>
      <c r="K3183" s="288">
        <v>240</v>
      </c>
      <c r="L3183" s="288">
        <v>14</v>
      </c>
      <c r="M3183" s="289">
        <v>15</v>
      </c>
      <c r="N3183" s="290">
        <f>IF(Tabla2[[#This Row],[LECHE RETIRO DIA]]&lt;&gt;ISBLANK(Tabla2[[#This Row],[LECHE RETIRO DIA]]),SUM(Tabla2[[#This Row],[LECHE TANQUE DIA]:[LECHE RETIRO DIA]]),SUM(Tabla2[[#This Row],[LECHE TANQUE DIA]:[LECHE AUTOCONSUMO DIA]]))</f>
        <v>971</v>
      </c>
      <c r="O3183" s="291">
        <f t="shared" si="688"/>
        <v>0.95365602471678679</v>
      </c>
      <c r="P3183" s="292">
        <f t="shared" si="694"/>
        <v>21.577777777777779</v>
      </c>
      <c r="Q3183" s="292">
        <f t="shared" si="689"/>
        <v>20.577777777777779</v>
      </c>
      <c r="R3183" s="292">
        <f t="shared" si="690"/>
        <v>5</v>
      </c>
      <c r="S3183" s="292">
        <f t="shared" si="695"/>
        <v>4.0458333333333334</v>
      </c>
      <c r="T3183" s="292">
        <f t="shared" si="696"/>
        <v>5.333333333333333</v>
      </c>
      <c r="U3183" s="292">
        <f t="shared" si="697"/>
        <v>69.357142857142861</v>
      </c>
      <c r="V3183" s="292">
        <f t="shared" si="698"/>
        <v>3.2142857142857144</v>
      </c>
      <c r="W3183" s="292">
        <f>IFERROR(H3183/M3183,Tabla2[[#This Row],[CARGA PRODUCCION (ANIMALES/HA)]])</f>
        <v>3.2</v>
      </c>
      <c r="X3183" s="293">
        <f t="shared" si="691"/>
        <v>2024</v>
      </c>
      <c r="Y3183" s="293">
        <f t="shared" si="692"/>
        <v>8</v>
      </c>
      <c r="Z3183" s="293" t="e">
        <f t="shared" ca="1" si="693"/>
        <v>#NAME?</v>
      </c>
      <c r="AA3183" s="294">
        <f t="shared" si="701"/>
        <v>48</v>
      </c>
      <c r="AB3183" s="291">
        <f t="shared" si="699"/>
        <v>0.9375</v>
      </c>
      <c r="AC3183" s="295">
        <f t="shared" si="700"/>
        <v>6.25E-2</v>
      </c>
      <c r="AD3183" s="288"/>
    </row>
    <row r="3184" spans="1:30">
      <c r="A3184" s="287">
        <v>45512</v>
      </c>
      <c r="B3184" s="288" t="s">
        <v>81</v>
      </c>
      <c r="C3184" s="288">
        <v>2726</v>
      </c>
      <c r="D3184" s="288">
        <v>80</v>
      </c>
      <c r="E3184" s="288">
        <v>9</v>
      </c>
      <c r="F3184" s="288"/>
      <c r="G3184" s="288">
        <v>107</v>
      </c>
      <c r="H3184" s="288">
        <v>108</v>
      </c>
      <c r="I3184" s="288">
        <v>0</v>
      </c>
      <c r="J3184" s="288">
        <v>13</v>
      </c>
      <c r="K3184" s="288">
        <v>640</v>
      </c>
      <c r="L3184" s="288">
        <v>23.4</v>
      </c>
      <c r="M3184" s="289">
        <v>31.01</v>
      </c>
      <c r="N3184" s="290">
        <f>IF(Tabla2[[#This Row],[LECHE RETIRO DIA]]&lt;&gt;ISBLANK(Tabla2[[#This Row],[LECHE RETIRO DIA]]),SUM(Tabla2[[#This Row],[LECHE TANQUE DIA]:[LECHE RETIRO DIA]]),SUM(Tabla2[[#This Row],[LECHE TANQUE DIA]:[LECHE AUTOCONSUMO DIA]]))</f>
        <v>2815</v>
      </c>
      <c r="O3184" s="291">
        <f t="shared" si="688"/>
        <v>0.96838365896980461</v>
      </c>
      <c r="P3184" s="292">
        <f t="shared" si="694"/>
        <v>26.308411214953271</v>
      </c>
      <c r="Q3184" s="292">
        <f t="shared" si="689"/>
        <v>25.476635514018692</v>
      </c>
      <c r="R3184" s="292">
        <f t="shared" si="690"/>
        <v>6.1538461538461542</v>
      </c>
      <c r="S3184" s="292">
        <f t="shared" si="695"/>
        <v>4.3984375</v>
      </c>
      <c r="T3184" s="292">
        <f t="shared" si="696"/>
        <v>5.981308411214953</v>
      </c>
      <c r="U3184" s="292">
        <f t="shared" si="697"/>
        <v>120.29914529914531</v>
      </c>
      <c r="V3184" s="292">
        <f t="shared" si="698"/>
        <v>4.5726495726495733</v>
      </c>
      <c r="W3184" s="292">
        <f>IFERROR(H3184/M3184,Tabla2[[#This Row],[CARGA PRODUCCION (ANIMALES/HA)]])</f>
        <v>3.4827475008061914</v>
      </c>
      <c r="X3184" s="293">
        <f t="shared" si="691"/>
        <v>2024</v>
      </c>
      <c r="Y3184" s="293">
        <f t="shared" si="692"/>
        <v>8</v>
      </c>
      <c r="Z3184" s="293" t="e">
        <f t="shared" ca="1" si="693"/>
        <v>#NAME?</v>
      </c>
      <c r="AA3184" s="294">
        <f t="shared" si="701"/>
        <v>108</v>
      </c>
      <c r="AB3184" s="291">
        <f t="shared" si="699"/>
        <v>0.9907407407407407</v>
      </c>
      <c r="AC3184" s="295">
        <f t="shared" si="700"/>
        <v>9.2592592592593004E-3</v>
      </c>
      <c r="AD3184" s="288"/>
    </row>
    <row r="3185" spans="1:30">
      <c r="A3185" s="287">
        <v>45512</v>
      </c>
      <c r="B3185" s="288" t="s">
        <v>83</v>
      </c>
      <c r="C3185" s="288">
        <v>2839</v>
      </c>
      <c r="D3185" s="288">
        <v>100</v>
      </c>
      <c r="E3185" s="288">
        <v>9</v>
      </c>
      <c r="F3185" s="288"/>
      <c r="G3185" s="288">
        <v>123</v>
      </c>
      <c r="H3185" s="288">
        <v>138</v>
      </c>
      <c r="I3185" s="288">
        <v>0</v>
      </c>
      <c r="J3185" s="288">
        <v>25</v>
      </c>
      <c r="K3185" s="288">
        <v>640</v>
      </c>
      <c r="L3185" s="288">
        <v>29.8</v>
      </c>
      <c r="M3185" s="289">
        <v>36.590000000000003</v>
      </c>
      <c r="N3185" s="290">
        <f>IF(Tabla2[[#This Row],[LECHE RETIRO DIA]]&lt;&gt;ISBLANK(Tabla2[[#This Row],[LECHE RETIRO DIA]]),SUM(Tabla2[[#This Row],[LECHE TANQUE DIA]:[LECHE RETIRO DIA]]),SUM(Tabla2[[#This Row],[LECHE TANQUE DIA]:[LECHE AUTOCONSUMO DIA]]))</f>
        <v>2948</v>
      </c>
      <c r="O3185" s="291">
        <f t="shared" si="688"/>
        <v>0.96302578018995932</v>
      </c>
      <c r="P3185" s="292">
        <f t="shared" si="694"/>
        <v>23.967479674796749</v>
      </c>
      <c r="Q3185" s="292">
        <f t="shared" si="689"/>
        <v>23.081300813008131</v>
      </c>
      <c r="R3185" s="292">
        <f t="shared" si="690"/>
        <v>4</v>
      </c>
      <c r="S3185" s="292">
        <f t="shared" si="695"/>
        <v>4.6062500000000002</v>
      </c>
      <c r="T3185" s="292">
        <f t="shared" si="696"/>
        <v>5.2032520325203251</v>
      </c>
      <c r="U3185" s="292">
        <f t="shared" si="697"/>
        <v>98.926174496644293</v>
      </c>
      <c r="V3185" s="292">
        <f t="shared" si="698"/>
        <v>4.1275167785234901</v>
      </c>
      <c r="W3185" s="292">
        <f>IFERROR(H3185/M3185,Tabla2[[#This Row],[CARGA PRODUCCION (ANIMALES/HA)]])</f>
        <v>3.7715222738453127</v>
      </c>
      <c r="X3185" s="293">
        <f t="shared" si="691"/>
        <v>2024</v>
      </c>
      <c r="Y3185" s="293">
        <f t="shared" si="692"/>
        <v>8</v>
      </c>
      <c r="Z3185" s="293" t="e">
        <f t="shared" ca="1" si="693"/>
        <v>#NAME?</v>
      </c>
      <c r="AA3185" s="294">
        <f t="shared" si="701"/>
        <v>138</v>
      </c>
      <c r="AB3185" s="291">
        <f t="shared" si="699"/>
        <v>0.89130434782608692</v>
      </c>
      <c r="AC3185" s="295">
        <f t="shared" si="700"/>
        <v>0.10869565217391308</v>
      </c>
      <c r="AD3185" s="288"/>
    </row>
    <row r="3186" spans="1:30">
      <c r="A3186" s="287">
        <v>45512</v>
      </c>
      <c r="B3186" s="288" t="s">
        <v>88</v>
      </c>
      <c r="C3186" s="288">
        <v>926</v>
      </c>
      <c r="D3186" s="288">
        <v>40</v>
      </c>
      <c r="E3186" s="288">
        <v>5</v>
      </c>
      <c r="F3186" s="288"/>
      <c r="G3186" s="288">
        <v>45</v>
      </c>
      <c r="H3186" s="288">
        <v>48</v>
      </c>
      <c r="I3186" s="288">
        <v>0</v>
      </c>
      <c r="J3186" s="288">
        <v>8</v>
      </c>
      <c r="K3186" s="288">
        <v>240</v>
      </c>
      <c r="L3186" s="288">
        <v>14</v>
      </c>
      <c r="M3186" s="289">
        <v>15</v>
      </c>
      <c r="N3186" s="290">
        <f>IF(Tabla2[[#This Row],[LECHE RETIRO DIA]]&lt;&gt;ISBLANK(Tabla2[[#This Row],[LECHE RETIRO DIA]]),SUM(Tabla2[[#This Row],[LECHE TANQUE DIA]:[LECHE RETIRO DIA]]),SUM(Tabla2[[#This Row],[LECHE TANQUE DIA]:[LECHE AUTOCONSUMO DIA]]))</f>
        <v>971</v>
      </c>
      <c r="O3186" s="291">
        <f t="shared" ref="O3186:O3234" si="702">IFERROR(C3186/N3186,"")</f>
        <v>0.95365602471678679</v>
      </c>
      <c r="P3186" s="292">
        <f t="shared" si="694"/>
        <v>21.577777777777779</v>
      </c>
      <c r="Q3186" s="292">
        <f t="shared" ref="Q3186:Q3234" si="703">IFERROR(C3186/G3186,"")</f>
        <v>20.577777777777779</v>
      </c>
      <c r="R3186" s="292">
        <f t="shared" si="690"/>
        <v>5</v>
      </c>
      <c r="S3186" s="292">
        <f t="shared" si="695"/>
        <v>4.0458333333333334</v>
      </c>
      <c r="T3186" s="292">
        <f t="shared" si="696"/>
        <v>5.333333333333333</v>
      </c>
      <c r="U3186" s="292">
        <f t="shared" si="697"/>
        <v>69.357142857142861</v>
      </c>
      <c r="V3186" s="292">
        <f t="shared" si="698"/>
        <v>3.2142857142857144</v>
      </c>
      <c r="W3186" s="292">
        <f>IFERROR(H3186/M3186,Tabla2[[#This Row],[CARGA PRODUCCION (ANIMALES/HA)]])</f>
        <v>3.2</v>
      </c>
      <c r="X3186" s="293">
        <f t="shared" si="691"/>
        <v>2024</v>
      </c>
      <c r="Y3186" s="293">
        <f t="shared" si="692"/>
        <v>8</v>
      </c>
      <c r="Z3186" s="293" t="e">
        <f t="shared" ca="1" si="693"/>
        <v>#NAME?</v>
      </c>
      <c r="AA3186" s="294">
        <f t="shared" si="701"/>
        <v>48</v>
      </c>
      <c r="AB3186" s="291">
        <f t="shared" si="699"/>
        <v>0.9375</v>
      </c>
      <c r="AC3186" s="295">
        <f t="shared" si="700"/>
        <v>6.25E-2</v>
      </c>
      <c r="AD3186" s="288"/>
    </row>
    <row r="3187" spans="1:30">
      <c r="A3187" s="287">
        <v>45513</v>
      </c>
      <c r="B3187" s="7" t="s">
        <v>81</v>
      </c>
      <c r="C3187" s="288">
        <v>2665</v>
      </c>
      <c r="D3187" s="288">
        <v>80</v>
      </c>
      <c r="E3187" s="288">
        <v>9</v>
      </c>
      <c r="F3187" s="288"/>
      <c r="G3187" s="288">
        <v>107</v>
      </c>
      <c r="H3187" s="288">
        <v>108</v>
      </c>
      <c r="I3187" s="288">
        <v>0</v>
      </c>
      <c r="J3187" s="288">
        <v>13</v>
      </c>
      <c r="K3187" s="288">
        <v>640</v>
      </c>
      <c r="L3187" s="288">
        <v>23.4</v>
      </c>
      <c r="M3187" s="289">
        <v>31.01</v>
      </c>
      <c r="N3187" s="290">
        <f>IF(Tabla2[[#This Row],[LECHE RETIRO DIA]]&lt;&gt;ISBLANK(Tabla2[[#This Row],[LECHE RETIRO DIA]]),SUM(Tabla2[[#This Row],[LECHE TANQUE DIA]:[LECHE RETIRO DIA]]),SUM(Tabla2[[#This Row],[LECHE TANQUE DIA]:[LECHE AUTOCONSUMO DIA]]))</f>
        <v>2754</v>
      </c>
      <c r="O3187" s="291">
        <f t="shared" si="702"/>
        <v>0.96768336964415391</v>
      </c>
      <c r="P3187" s="292">
        <f t="shared" si="694"/>
        <v>25.738317757009344</v>
      </c>
      <c r="Q3187" s="292">
        <f t="shared" si="703"/>
        <v>24.906542056074766</v>
      </c>
      <c r="R3187" s="292">
        <f t="shared" si="690"/>
        <v>6.1538461538461542</v>
      </c>
      <c r="S3187" s="292">
        <f t="shared" si="695"/>
        <v>4.3031249999999996</v>
      </c>
      <c r="T3187" s="292">
        <f t="shared" si="696"/>
        <v>5.981308411214953</v>
      </c>
      <c r="U3187" s="292">
        <f t="shared" si="697"/>
        <v>117.69230769230769</v>
      </c>
      <c r="V3187" s="292">
        <f t="shared" si="698"/>
        <v>4.5726495726495733</v>
      </c>
      <c r="W3187" s="292">
        <f>IFERROR(H3187/M3187,Tabla2[[#This Row],[CARGA PRODUCCION (ANIMALES/HA)]])</f>
        <v>3.4827475008061914</v>
      </c>
      <c r="X3187" s="293">
        <f t="shared" si="691"/>
        <v>2024</v>
      </c>
      <c r="Y3187" s="293">
        <f t="shared" si="692"/>
        <v>8</v>
      </c>
      <c r="Z3187" s="293" t="e">
        <f t="shared" ca="1" si="693"/>
        <v>#NAME?</v>
      </c>
      <c r="AA3187" s="294">
        <f t="shared" si="701"/>
        <v>108</v>
      </c>
      <c r="AB3187" s="291">
        <f t="shared" si="699"/>
        <v>0.9907407407407407</v>
      </c>
      <c r="AC3187" s="295">
        <f t="shared" si="700"/>
        <v>9.2592592592593004E-3</v>
      </c>
      <c r="AD3187" s="288"/>
    </row>
    <row r="3188" spans="1:30">
      <c r="A3188" s="287">
        <v>45513</v>
      </c>
      <c r="B3188" s="7" t="s">
        <v>83</v>
      </c>
      <c r="C3188" s="288">
        <v>2839</v>
      </c>
      <c r="D3188" s="288">
        <v>100</v>
      </c>
      <c r="E3188" s="288">
        <v>9</v>
      </c>
      <c r="F3188" s="288"/>
      <c r="G3188" s="288">
        <v>123</v>
      </c>
      <c r="H3188" s="288">
        <v>138</v>
      </c>
      <c r="I3188" s="288">
        <v>0</v>
      </c>
      <c r="J3188" s="288">
        <v>25</v>
      </c>
      <c r="K3188" s="288">
        <v>640</v>
      </c>
      <c r="L3188" s="288">
        <v>29.8</v>
      </c>
      <c r="M3188" s="289">
        <v>36.590000000000003</v>
      </c>
      <c r="N3188" s="290">
        <f>IF(Tabla2[[#This Row],[LECHE RETIRO DIA]]&lt;&gt;ISBLANK(Tabla2[[#This Row],[LECHE RETIRO DIA]]),SUM(Tabla2[[#This Row],[LECHE TANQUE DIA]:[LECHE RETIRO DIA]]),SUM(Tabla2[[#This Row],[LECHE TANQUE DIA]:[LECHE AUTOCONSUMO DIA]]))</f>
        <v>2948</v>
      </c>
      <c r="O3188" s="291">
        <f t="shared" si="702"/>
        <v>0.96302578018995932</v>
      </c>
      <c r="P3188" s="292">
        <f t="shared" si="694"/>
        <v>23.967479674796749</v>
      </c>
      <c r="Q3188" s="292">
        <f t="shared" si="703"/>
        <v>23.081300813008131</v>
      </c>
      <c r="R3188" s="292">
        <f t="shared" si="690"/>
        <v>4</v>
      </c>
      <c r="S3188" s="292">
        <f t="shared" si="695"/>
        <v>4.6062500000000002</v>
      </c>
      <c r="T3188" s="292">
        <f t="shared" si="696"/>
        <v>5.2032520325203251</v>
      </c>
      <c r="U3188" s="292">
        <f t="shared" si="697"/>
        <v>98.926174496644293</v>
      </c>
      <c r="V3188" s="292">
        <f t="shared" si="698"/>
        <v>4.1275167785234901</v>
      </c>
      <c r="W3188" s="292">
        <f>IFERROR(H3188/M3188,Tabla2[[#This Row],[CARGA PRODUCCION (ANIMALES/HA)]])</f>
        <v>3.7715222738453127</v>
      </c>
      <c r="X3188" s="293">
        <f t="shared" si="691"/>
        <v>2024</v>
      </c>
      <c r="Y3188" s="293">
        <f t="shared" si="692"/>
        <v>8</v>
      </c>
      <c r="Z3188" s="293" t="e">
        <f t="shared" ca="1" si="693"/>
        <v>#NAME?</v>
      </c>
      <c r="AA3188" s="294">
        <f t="shared" si="701"/>
        <v>138</v>
      </c>
      <c r="AB3188" s="291">
        <f t="shared" si="699"/>
        <v>0.89130434782608692</v>
      </c>
      <c r="AC3188" s="295">
        <f t="shared" si="700"/>
        <v>0.10869565217391308</v>
      </c>
      <c r="AD3188" s="288"/>
    </row>
    <row r="3189" spans="1:30">
      <c r="A3189" s="287">
        <v>45513</v>
      </c>
      <c r="B3189" s="288" t="s">
        <v>88</v>
      </c>
      <c r="C3189" s="288">
        <v>930</v>
      </c>
      <c r="D3189" s="288">
        <v>40</v>
      </c>
      <c r="E3189" s="288">
        <v>5</v>
      </c>
      <c r="F3189" s="288"/>
      <c r="G3189" s="288">
        <v>44</v>
      </c>
      <c r="H3189" s="288">
        <v>47</v>
      </c>
      <c r="I3189" s="288">
        <v>1</v>
      </c>
      <c r="J3189" s="288">
        <v>8</v>
      </c>
      <c r="K3189" s="288">
        <v>240</v>
      </c>
      <c r="L3189" s="288">
        <v>14</v>
      </c>
      <c r="M3189" s="289">
        <v>15</v>
      </c>
      <c r="N3189" s="290">
        <f>IF(Tabla2[[#This Row],[LECHE RETIRO DIA]]&lt;&gt;ISBLANK(Tabla2[[#This Row],[LECHE RETIRO DIA]]),SUM(Tabla2[[#This Row],[LECHE TANQUE DIA]:[LECHE RETIRO DIA]]),SUM(Tabla2[[#This Row],[LECHE TANQUE DIA]:[LECHE AUTOCONSUMO DIA]]))</f>
        <v>975</v>
      </c>
      <c r="O3189" s="291">
        <f t="shared" si="702"/>
        <v>0.9538461538461539</v>
      </c>
      <c r="P3189" s="292">
        <f t="shared" si="694"/>
        <v>22.15909090909091</v>
      </c>
      <c r="Q3189" s="292">
        <f t="shared" si="703"/>
        <v>21.136363636363637</v>
      </c>
      <c r="R3189" s="292">
        <f t="shared" ref="R3189:R3234" si="704">IFERROR(D3189/J3189,"")</f>
        <v>5</v>
      </c>
      <c r="S3189" s="292">
        <f t="shared" si="695"/>
        <v>4.0625</v>
      </c>
      <c r="T3189" s="292">
        <f t="shared" si="696"/>
        <v>5.4545454545454541</v>
      </c>
      <c r="U3189" s="292">
        <f t="shared" si="697"/>
        <v>69.642857142857139</v>
      </c>
      <c r="V3189" s="292">
        <f t="shared" si="698"/>
        <v>3.1428571428571428</v>
      </c>
      <c r="W3189" s="292">
        <f>IFERROR(H3189/M3189,Tabla2[[#This Row],[CARGA PRODUCCION (ANIMALES/HA)]])</f>
        <v>3.1333333333333333</v>
      </c>
      <c r="X3189" s="293">
        <f t="shared" si="691"/>
        <v>2024</v>
      </c>
      <c r="Y3189" s="293">
        <f t="shared" si="692"/>
        <v>8</v>
      </c>
      <c r="Z3189" s="293" t="e">
        <f t="shared" ca="1" si="693"/>
        <v>#NAME?</v>
      </c>
      <c r="AA3189" s="294">
        <f t="shared" si="701"/>
        <v>47</v>
      </c>
      <c r="AB3189" s="291">
        <f t="shared" si="699"/>
        <v>0.93617021276595747</v>
      </c>
      <c r="AC3189" s="295">
        <f t="shared" si="700"/>
        <v>6.3829787234042534E-2</v>
      </c>
      <c r="AD3189" s="288"/>
    </row>
    <row r="3190" spans="1:30">
      <c r="A3190" s="287">
        <v>45514</v>
      </c>
      <c r="B3190" s="288" t="s">
        <v>81</v>
      </c>
      <c r="C3190" s="288">
        <v>2575</v>
      </c>
      <c r="D3190" s="288">
        <v>80</v>
      </c>
      <c r="E3190" s="288">
        <v>9</v>
      </c>
      <c r="F3190" s="288"/>
      <c r="G3190" s="288">
        <v>107</v>
      </c>
      <c r="H3190" s="288">
        <v>108</v>
      </c>
      <c r="I3190" s="288">
        <v>1</v>
      </c>
      <c r="J3190" s="288">
        <v>12</v>
      </c>
      <c r="K3190" s="288">
        <v>640</v>
      </c>
      <c r="L3190" s="288">
        <v>23.4</v>
      </c>
      <c r="M3190" s="8">
        <v>31.01</v>
      </c>
      <c r="N3190" s="290">
        <f>IF(Tabla2[[#This Row],[LECHE RETIRO DIA]]&lt;&gt;ISBLANK(Tabla2[[#This Row],[LECHE RETIRO DIA]]),SUM(Tabla2[[#This Row],[LECHE TANQUE DIA]:[LECHE RETIRO DIA]]),SUM(Tabla2[[#This Row],[LECHE TANQUE DIA]:[LECHE AUTOCONSUMO DIA]]))</f>
        <v>2664</v>
      </c>
      <c r="O3190" s="291">
        <f t="shared" si="702"/>
        <v>0.96659159159159158</v>
      </c>
      <c r="P3190" s="292">
        <f t="shared" si="694"/>
        <v>24.897196261682243</v>
      </c>
      <c r="Q3190" s="292">
        <f t="shared" si="703"/>
        <v>24.065420560747665</v>
      </c>
      <c r="R3190" s="292">
        <f t="shared" si="704"/>
        <v>6.666666666666667</v>
      </c>
      <c r="S3190" s="292">
        <f t="shared" si="695"/>
        <v>4.1624999999999996</v>
      </c>
      <c r="T3190" s="292">
        <f t="shared" si="696"/>
        <v>5.981308411214953</v>
      </c>
      <c r="U3190" s="292">
        <f t="shared" si="697"/>
        <v>113.84615384615385</v>
      </c>
      <c r="V3190" s="292">
        <f t="shared" si="698"/>
        <v>4.5726495726495733</v>
      </c>
      <c r="W3190" s="292">
        <f>IFERROR(H3190/M3190,Tabla2[[#This Row],[CARGA PRODUCCION (ANIMALES/HA)]])</f>
        <v>3.4827475008061914</v>
      </c>
      <c r="X3190" s="293">
        <f t="shared" si="691"/>
        <v>2024</v>
      </c>
      <c r="Y3190" s="293">
        <f t="shared" si="692"/>
        <v>8</v>
      </c>
      <c r="Z3190" s="293" t="e">
        <f t="shared" ca="1" si="693"/>
        <v>#NAME?</v>
      </c>
      <c r="AA3190" s="294">
        <f t="shared" si="701"/>
        <v>108</v>
      </c>
      <c r="AB3190" s="291">
        <f t="shared" si="699"/>
        <v>0.9907407407407407</v>
      </c>
      <c r="AC3190" s="295">
        <f t="shared" si="700"/>
        <v>9.2592592592593004E-3</v>
      </c>
      <c r="AD3190" s="288"/>
    </row>
    <row r="3191" spans="1:30">
      <c r="A3191" s="287">
        <v>45514</v>
      </c>
      <c r="B3191" s="288" t="s">
        <v>83</v>
      </c>
      <c r="C3191" s="288">
        <v>2768</v>
      </c>
      <c r="D3191" s="288">
        <v>100</v>
      </c>
      <c r="E3191" s="288">
        <v>9</v>
      </c>
      <c r="F3191" s="288"/>
      <c r="G3191" s="288">
        <v>123</v>
      </c>
      <c r="H3191" s="288">
        <v>138</v>
      </c>
      <c r="I3191" s="288">
        <v>1</v>
      </c>
      <c r="J3191" s="288">
        <v>25</v>
      </c>
      <c r="K3191" s="288">
        <v>640</v>
      </c>
      <c r="L3191" s="288">
        <v>29.8</v>
      </c>
      <c r="M3191" s="289">
        <v>36.590000000000003</v>
      </c>
      <c r="N3191" s="290">
        <f>IF(Tabla2[[#This Row],[LECHE RETIRO DIA]]&lt;&gt;ISBLANK(Tabla2[[#This Row],[LECHE RETIRO DIA]]),SUM(Tabla2[[#This Row],[LECHE TANQUE DIA]:[LECHE RETIRO DIA]]),SUM(Tabla2[[#This Row],[LECHE TANQUE DIA]:[LECHE AUTOCONSUMO DIA]]))</f>
        <v>2877</v>
      </c>
      <c r="O3191" s="291">
        <f t="shared" si="702"/>
        <v>0.96211331247827603</v>
      </c>
      <c r="P3191" s="292">
        <f t="shared" si="694"/>
        <v>23.390243902439025</v>
      </c>
      <c r="Q3191" s="292">
        <f t="shared" si="703"/>
        <v>22.504065040650406</v>
      </c>
      <c r="R3191" s="292">
        <f t="shared" si="704"/>
        <v>4</v>
      </c>
      <c r="S3191" s="292">
        <f t="shared" si="695"/>
        <v>4.4953124999999998</v>
      </c>
      <c r="T3191" s="292">
        <f t="shared" si="696"/>
        <v>5.2032520325203251</v>
      </c>
      <c r="U3191" s="292">
        <f t="shared" si="697"/>
        <v>96.543624161073822</v>
      </c>
      <c r="V3191" s="292">
        <f t="shared" si="698"/>
        <v>4.1275167785234901</v>
      </c>
      <c r="W3191" s="292">
        <f>IFERROR(H3191/M3191,Tabla2[[#This Row],[CARGA PRODUCCION (ANIMALES/HA)]])</f>
        <v>3.7715222738453127</v>
      </c>
      <c r="X3191" s="293">
        <f t="shared" si="691"/>
        <v>2024</v>
      </c>
      <c r="Y3191" s="293">
        <f t="shared" si="692"/>
        <v>8</v>
      </c>
      <c r="Z3191" s="293" t="e">
        <f t="shared" ca="1" si="693"/>
        <v>#NAME?</v>
      </c>
      <c r="AA3191" s="294">
        <f t="shared" si="701"/>
        <v>138</v>
      </c>
      <c r="AB3191" s="291">
        <f t="shared" si="699"/>
        <v>0.89130434782608692</v>
      </c>
      <c r="AC3191" s="295">
        <f t="shared" si="700"/>
        <v>0.10869565217391308</v>
      </c>
      <c r="AD3191" s="288"/>
    </row>
    <row r="3192" spans="1:30">
      <c r="A3192" s="287">
        <v>45514</v>
      </c>
      <c r="B3192" s="288" t="s">
        <v>88</v>
      </c>
      <c r="C3192" s="288">
        <v>930</v>
      </c>
      <c r="D3192" s="288">
        <v>40</v>
      </c>
      <c r="E3192" s="288">
        <v>5</v>
      </c>
      <c r="F3192" s="288"/>
      <c r="G3192" s="288">
        <v>44</v>
      </c>
      <c r="H3192" s="288">
        <v>47</v>
      </c>
      <c r="I3192" s="288">
        <v>1</v>
      </c>
      <c r="J3192" s="288">
        <v>8</v>
      </c>
      <c r="K3192" s="288">
        <v>240</v>
      </c>
      <c r="L3192" s="288">
        <v>14</v>
      </c>
      <c r="M3192" s="289">
        <v>15</v>
      </c>
      <c r="N3192" s="290">
        <f>IF(Tabla2[[#This Row],[LECHE RETIRO DIA]]&lt;&gt;ISBLANK(Tabla2[[#This Row],[LECHE RETIRO DIA]]),SUM(Tabla2[[#This Row],[LECHE TANQUE DIA]:[LECHE RETIRO DIA]]),SUM(Tabla2[[#This Row],[LECHE TANQUE DIA]:[LECHE AUTOCONSUMO DIA]]))</f>
        <v>975</v>
      </c>
      <c r="O3192" s="291">
        <f t="shared" si="702"/>
        <v>0.9538461538461539</v>
      </c>
      <c r="P3192" s="292">
        <f t="shared" si="694"/>
        <v>22.15909090909091</v>
      </c>
      <c r="Q3192" s="292">
        <f t="shared" si="703"/>
        <v>21.136363636363637</v>
      </c>
      <c r="R3192" s="292">
        <f t="shared" si="704"/>
        <v>5</v>
      </c>
      <c r="S3192" s="292">
        <f t="shared" si="695"/>
        <v>4.0625</v>
      </c>
      <c r="T3192" s="292">
        <f t="shared" si="696"/>
        <v>5.4545454545454541</v>
      </c>
      <c r="U3192" s="292">
        <f t="shared" si="697"/>
        <v>69.642857142857139</v>
      </c>
      <c r="V3192" s="292">
        <f t="shared" si="698"/>
        <v>3.1428571428571428</v>
      </c>
      <c r="W3192" s="292">
        <f>IFERROR(H3192/M3192,Tabla2[[#This Row],[CARGA PRODUCCION (ANIMALES/HA)]])</f>
        <v>3.1333333333333333</v>
      </c>
      <c r="X3192" s="293">
        <f t="shared" si="691"/>
        <v>2024</v>
      </c>
      <c r="Y3192" s="293">
        <f t="shared" si="692"/>
        <v>8</v>
      </c>
      <c r="Z3192" s="293" t="e">
        <f t="shared" ca="1" si="693"/>
        <v>#NAME?</v>
      </c>
      <c r="AA3192" s="294">
        <f t="shared" si="701"/>
        <v>47</v>
      </c>
      <c r="AB3192" s="291">
        <f t="shared" si="699"/>
        <v>0.93617021276595747</v>
      </c>
      <c r="AC3192" s="295">
        <f t="shared" si="700"/>
        <v>6.3829787234042534E-2</v>
      </c>
      <c r="AD3192" s="288"/>
    </row>
    <row r="3193" spans="1:30">
      <c r="A3193" s="287">
        <v>45515</v>
      </c>
      <c r="B3193" s="288" t="s">
        <v>81</v>
      </c>
      <c r="C3193" s="288">
        <v>2641</v>
      </c>
      <c r="D3193" s="288">
        <v>80</v>
      </c>
      <c r="E3193" s="288">
        <v>9</v>
      </c>
      <c r="F3193" s="288"/>
      <c r="G3193" s="288">
        <v>108</v>
      </c>
      <c r="H3193" s="288">
        <v>109</v>
      </c>
      <c r="I3193" s="288">
        <v>0</v>
      </c>
      <c r="J3193" s="288">
        <v>12</v>
      </c>
      <c r="K3193" s="288">
        <v>640</v>
      </c>
      <c r="L3193" s="288">
        <v>23.4</v>
      </c>
      <c r="M3193" s="289">
        <v>31.01</v>
      </c>
      <c r="N3193" s="290">
        <f>IF(Tabla2[[#This Row],[LECHE RETIRO DIA]]&lt;&gt;ISBLANK(Tabla2[[#This Row],[LECHE RETIRO DIA]]),SUM(Tabla2[[#This Row],[LECHE TANQUE DIA]:[LECHE RETIRO DIA]]),SUM(Tabla2[[#This Row],[LECHE TANQUE DIA]:[LECHE AUTOCONSUMO DIA]]))</f>
        <v>2730</v>
      </c>
      <c r="O3193" s="291">
        <f t="shared" si="702"/>
        <v>0.9673992673992674</v>
      </c>
      <c r="P3193" s="292">
        <f t="shared" si="694"/>
        <v>25.277777777777779</v>
      </c>
      <c r="Q3193" s="292">
        <f t="shared" si="703"/>
        <v>24.453703703703702</v>
      </c>
      <c r="R3193" s="292">
        <f t="shared" si="704"/>
        <v>6.666666666666667</v>
      </c>
      <c r="S3193" s="292">
        <f t="shared" si="695"/>
        <v>4.265625</v>
      </c>
      <c r="T3193" s="292">
        <f t="shared" si="696"/>
        <v>5.9259259259259256</v>
      </c>
      <c r="U3193" s="292">
        <f t="shared" si="697"/>
        <v>116.66666666666667</v>
      </c>
      <c r="V3193" s="292">
        <f t="shared" si="698"/>
        <v>4.6153846153846159</v>
      </c>
      <c r="W3193" s="292">
        <f>IFERROR(H3193/M3193,Tabla2[[#This Row],[CARGA PRODUCCION (ANIMALES/HA)]])</f>
        <v>3.5149951628506932</v>
      </c>
      <c r="X3193" s="293">
        <f t="shared" si="691"/>
        <v>2024</v>
      </c>
      <c r="Y3193" s="293">
        <f t="shared" si="692"/>
        <v>8</v>
      </c>
      <c r="Z3193" s="293" t="e">
        <f t="shared" ca="1" si="693"/>
        <v>#NAME?</v>
      </c>
      <c r="AA3193" s="294">
        <f t="shared" si="701"/>
        <v>109</v>
      </c>
      <c r="AB3193" s="291">
        <f t="shared" si="699"/>
        <v>0.99082568807339455</v>
      </c>
      <c r="AC3193" s="295">
        <f t="shared" si="700"/>
        <v>9.1743119266054496E-3</v>
      </c>
      <c r="AD3193" s="288"/>
    </row>
    <row r="3194" spans="1:30">
      <c r="A3194" s="287">
        <v>45515</v>
      </c>
      <c r="B3194" s="288" t="s">
        <v>83</v>
      </c>
      <c r="C3194" s="288">
        <v>2891</v>
      </c>
      <c r="D3194" s="288">
        <v>100</v>
      </c>
      <c r="E3194" s="288">
        <v>9</v>
      </c>
      <c r="F3194" s="288"/>
      <c r="G3194" s="288">
        <v>124</v>
      </c>
      <c r="H3194" s="288">
        <v>138</v>
      </c>
      <c r="I3194" s="288">
        <v>1</v>
      </c>
      <c r="J3194" s="288">
        <v>25</v>
      </c>
      <c r="K3194" s="288">
        <v>640</v>
      </c>
      <c r="L3194" s="288">
        <v>28.9</v>
      </c>
      <c r="M3194" s="289">
        <v>36.590000000000003</v>
      </c>
      <c r="N3194" s="290">
        <f>IF(Tabla2[[#This Row],[LECHE RETIRO DIA]]&lt;&gt;ISBLANK(Tabla2[[#This Row],[LECHE RETIRO DIA]]),SUM(Tabla2[[#This Row],[LECHE TANQUE DIA]:[LECHE RETIRO DIA]]),SUM(Tabla2[[#This Row],[LECHE TANQUE DIA]:[LECHE AUTOCONSUMO DIA]]))</f>
        <v>3000</v>
      </c>
      <c r="O3194" s="291">
        <f t="shared" si="702"/>
        <v>0.96366666666666667</v>
      </c>
      <c r="P3194" s="292">
        <f t="shared" si="694"/>
        <v>24.193548387096776</v>
      </c>
      <c r="Q3194" s="292">
        <f t="shared" si="703"/>
        <v>23.31451612903226</v>
      </c>
      <c r="R3194" s="292">
        <f t="shared" si="704"/>
        <v>4</v>
      </c>
      <c r="S3194" s="292">
        <f t="shared" si="695"/>
        <v>4.6875</v>
      </c>
      <c r="T3194" s="292">
        <f t="shared" si="696"/>
        <v>5.161290322580645</v>
      </c>
      <c r="U3194" s="292">
        <f t="shared" si="697"/>
        <v>103.80622837370242</v>
      </c>
      <c r="V3194" s="292">
        <f t="shared" si="698"/>
        <v>4.2906574394463668</v>
      </c>
      <c r="W3194" s="292">
        <f>IFERROR(H3194/M3194,Tabla2[[#This Row],[CARGA PRODUCCION (ANIMALES/HA)]])</f>
        <v>3.7715222738453127</v>
      </c>
      <c r="X3194" s="293">
        <f t="shared" si="691"/>
        <v>2024</v>
      </c>
      <c r="Y3194" s="293">
        <f t="shared" si="692"/>
        <v>8</v>
      </c>
      <c r="Z3194" s="293" t="e">
        <f t="shared" ca="1" si="693"/>
        <v>#NAME?</v>
      </c>
      <c r="AA3194" s="294">
        <f t="shared" si="701"/>
        <v>138</v>
      </c>
      <c r="AB3194" s="291">
        <f t="shared" si="699"/>
        <v>0.89855072463768115</v>
      </c>
      <c r="AC3194" s="295">
        <f t="shared" si="700"/>
        <v>0.10144927536231885</v>
      </c>
      <c r="AD3194" s="288"/>
    </row>
    <row r="3195" spans="1:30">
      <c r="A3195" s="287">
        <v>45515</v>
      </c>
      <c r="B3195" s="288" t="s">
        <v>117</v>
      </c>
      <c r="C3195" s="288">
        <v>951</v>
      </c>
      <c r="D3195" s="288">
        <v>40</v>
      </c>
      <c r="E3195" s="288">
        <v>5</v>
      </c>
      <c r="F3195" s="288"/>
      <c r="G3195" s="288">
        <v>44</v>
      </c>
      <c r="H3195" s="288">
        <v>47</v>
      </c>
      <c r="I3195" s="288">
        <v>1</v>
      </c>
      <c r="J3195" s="288">
        <v>8</v>
      </c>
      <c r="K3195" s="288">
        <v>240</v>
      </c>
      <c r="L3195" s="288">
        <v>14</v>
      </c>
      <c r="M3195" s="289">
        <v>15</v>
      </c>
      <c r="N3195" s="290">
        <f>IF(Tabla2[[#This Row],[LECHE RETIRO DIA]]&lt;&gt;ISBLANK(Tabla2[[#This Row],[LECHE RETIRO DIA]]),SUM(Tabla2[[#This Row],[LECHE TANQUE DIA]:[LECHE RETIRO DIA]]),SUM(Tabla2[[#This Row],[LECHE TANQUE DIA]:[LECHE AUTOCONSUMO DIA]]))</f>
        <v>996</v>
      </c>
      <c r="O3195" s="291">
        <f t="shared" si="702"/>
        <v>0.95481927710843373</v>
      </c>
      <c r="P3195" s="292">
        <f t="shared" si="694"/>
        <v>22.636363636363637</v>
      </c>
      <c r="Q3195" s="292">
        <f t="shared" si="703"/>
        <v>21.613636363636363</v>
      </c>
      <c r="R3195" s="292">
        <f t="shared" si="704"/>
        <v>5</v>
      </c>
      <c r="S3195" s="292">
        <f t="shared" si="695"/>
        <v>4.1500000000000004</v>
      </c>
      <c r="T3195" s="292">
        <f t="shared" si="696"/>
        <v>5.4545454545454541</v>
      </c>
      <c r="U3195" s="292">
        <f t="shared" si="697"/>
        <v>71.142857142857139</v>
      </c>
      <c r="V3195" s="292">
        <f t="shared" si="698"/>
        <v>3.1428571428571428</v>
      </c>
      <c r="W3195" s="292">
        <f>IFERROR(H3195/M3195,Tabla2[[#This Row],[CARGA PRODUCCION (ANIMALES/HA)]])</f>
        <v>3.1333333333333333</v>
      </c>
      <c r="X3195" s="293">
        <f t="shared" si="691"/>
        <v>2024</v>
      </c>
      <c r="Y3195" s="293">
        <f t="shared" si="692"/>
        <v>8</v>
      </c>
      <c r="Z3195" s="293" t="e">
        <f t="shared" ca="1" si="693"/>
        <v>#NAME?</v>
      </c>
      <c r="AA3195" s="294">
        <f t="shared" si="701"/>
        <v>47</v>
      </c>
      <c r="AB3195" s="291">
        <f t="shared" si="699"/>
        <v>0.93617021276595747</v>
      </c>
      <c r="AC3195" s="295">
        <f t="shared" si="700"/>
        <v>6.3829787234042534E-2</v>
      </c>
      <c r="AD3195" s="288"/>
    </row>
    <row r="3196" spans="1:30">
      <c r="A3196" s="287">
        <v>45516</v>
      </c>
      <c r="B3196" s="288" t="s">
        <v>81</v>
      </c>
      <c r="C3196" s="288">
        <v>2641</v>
      </c>
      <c r="D3196" s="288">
        <v>80</v>
      </c>
      <c r="E3196" s="288">
        <v>9</v>
      </c>
      <c r="F3196" s="288"/>
      <c r="G3196" s="288">
        <v>108</v>
      </c>
      <c r="H3196" s="288">
        <v>109</v>
      </c>
      <c r="I3196" s="288">
        <v>0</v>
      </c>
      <c r="J3196" s="288">
        <v>12</v>
      </c>
      <c r="K3196" s="288">
        <v>640</v>
      </c>
      <c r="L3196" s="288">
        <v>23.4</v>
      </c>
      <c r="M3196" s="289">
        <v>31.01</v>
      </c>
      <c r="N3196" s="290">
        <f>IF(Tabla2[[#This Row],[LECHE RETIRO DIA]]&lt;&gt;ISBLANK(Tabla2[[#This Row],[LECHE RETIRO DIA]]),SUM(Tabla2[[#This Row],[LECHE TANQUE DIA]:[LECHE RETIRO DIA]]),SUM(Tabla2[[#This Row],[LECHE TANQUE DIA]:[LECHE AUTOCONSUMO DIA]]))</f>
        <v>2730</v>
      </c>
      <c r="O3196" s="291">
        <f t="shared" si="702"/>
        <v>0.9673992673992674</v>
      </c>
      <c r="P3196" s="292">
        <f t="shared" si="694"/>
        <v>25.277777777777779</v>
      </c>
      <c r="Q3196" s="292">
        <f t="shared" si="703"/>
        <v>24.453703703703702</v>
      </c>
      <c r="R3196" s="292">
        <f t="shared" si="704"/>
        <v>6.666666666666667</v>
      </c>
      <c r="S3196" s="292">
        <f t="shared" si="695"/>
        <v>4.265625</v>
      </c>
      <c r="T3196" s="292">
        <f t="shared" si="696"/>
        <v>5.9259259259259256</v>
      </c>
      <c r="U3196" s="292">
        <f t="shared" si="697"/>
        <v>116.66666666666667</v>
      </c>
      <c r="V3196" s="292">
        <f t="shared" si="698"/>
        <v>4.6153846153846159</v>
      </c>
      <c r="W3196" s="292">
        <f>IFERROR(H3196/M3196,Tabla2[[#This Row],[CARGA PRODUCCION (ANIMALES/HA)]])</f>
        <v>3.5149951628506932</v>
      </c>
      <c r="X3196" s="293">
        <f t="shared" si="691"/>
        <v>2024</v>
      </c>
      <c r="Y3196" s="293">
        <f t="shared" si="692"/>
        <v>8</v>
      </c>
      <c r="Z3196" s="293" t="e">
        <f t="shared" ca="1" si="693"/>
        <v>#NAME?</v>
      </c>
      <c r="AA3196" s="294">
        <f t="shared" si="701"/>
        <v>109</v>
      </c>
      <c r="AB3196" s="291">
        <f t="shared" si="699"/>
        <v>0.99082568807339455</v>
      </c>
      <c r="AC3196" s="295">
        <f t="shared" si="700"/>
        <v>9.1743119266054496E-3</v>
      </c>
      <c r="AD3196" s="288"/>
    </row>
    <row r="3197" spans="1:30">
      <c r="A3197" s="287">
        <v>45516</v>
      </c>
      <c r="B3197" s="288" t="s">
        <v>83</v>
      </c>
      <c r="C3197" s="288">
        <v>2944</v>
      </c>
      <c r="D3197" s="288">
        <v>100</v>
      </c>
      <c r="E3197" s="288">
        <v>9</v>
      </c>
      <c r="F3197" s="288"/>
      <c r="G3197" s="288">
        <v>124</v>
      </c>
      <c r="H3197" s="288">
        <v>138</v>
      </c>
      <c r="I3197" s="288">
        <v>1</v>
      </c>
      <c r="J3197" s="288">
        <v>25</v>
      </c>
      <c r="K3197" s="288">
        <v>640</v>
      </c>
      <c r="L3197" s="288">
        <v>29.8</v>
      </c>
      <c r="M3197" s="289">
        <v>36.590000000000003</v>
      </c>
      <c r="N3197" s="290">
        <f>IF(Tabla2[[#This Row],[LECHE RETIRO DIA]]&lt;&gt;ISBLANK(Tabla2[[#This Row],[LECHE RETIRO DIA]]),SUM(Tabla2[[#This Row],[LECHE TANQUE DIA]:[LECHE RETIRO DIA]]),SUM(Tabla2[[#This Row],[LECHE TANQUE DIA]:[LECHE AUTOCONSUMO DIA]]))</f>
        <v>3053</v>
      </c>
      <c r="O3197" s="291">
        <f t="shared" si="702"/>
        <v>0.96429741238126432</v>
      </c>
      <c r="P3197" s="292">
        <f t="shared" si="694"/>
        <v>24.620967741935484</v>
      </c>
      <c r="Q3197" s="292">
        <f t="shared" si="703"/>
        <v>23.741935483870968</v>
      </c>
      <c r="R3197" s="292">
        <f t="shared" si="704"/>
        <v>4</v>
      </c>
      <c r="S3197" s="292">
        <f t="shared" si="695"/>
        <v>4.7703125000000002</v>
      </c>
      <c r="T3197" s="292">
        <f t="shared" si="696"/>
        <v>5.161290322580645</v>
      </c>
      <c r="U3197" s="292">
        <f t="shared" si="697"/>
        <v>102.4496644295302</v>
      </c>
      <c r="V3197" s="292">
        <f t="shared" si="698"/>
        <v>4.1610738255033555</v>
      </c>
      <c r="W3197" s="292">
        <f>IFERROR(H3197/M3197,Tabla2[[#This Row],[CARGA PRODUCCION (ANIMALES/HA)]])</f>
        <v>3.7715222738453127</v>
      </c>
      <c r="X3197" s="293">
        <f t="shared" ref="X3197:X3234" si="705">YEAR(A3197)</f>
        <v>2024</v>
      </c>
      <c r="Y3197" s="293">
        <f t="shared" ref="Y3197:Y3234" si="706">MONTH(A3197)</f>
        <v>8</v>
      </c>
      <c r="Z3197" s="293" t="e">
        <f t="shared" ref="Z3197:Z3234" ca="1" si="707">_xlfn.ISOWEEKNUM(A3197)</f>
        <v>#NAME?</v>
      </c>
      <c r="AA3197" s="294">
        <f t="shared" si="701"/>
        <v>138</v>
      </c>
      <c r="AB3197" s="291">
        <f t="shared" si="699"/>
        <v>0.89855072463768115</v>
      </c>
      <c r="AC3197" s="295">
        <f t="shared" si="700"/>
        <v>0.10144927536231885</v>
      </c>
      <c r="AD3197" s="288"/>
    </row>
    <row r="3198" spans="1:30">
      <c r="A3198" s="287">
        <v>45516</v>
      </c>
      <c r="B3198" s="288" t="s">
        <v>117</v>
      </c>
      <c r="C3198" s="288">
        <v>949</v>
      </c>
      <c r="D3198" s="288">
        <v>40</v>
      </c>
      <c r="E3198" s="288">
        <v>5</v>
      </c>
      <c r="F3198" s="288"/>
      <c r="G3198" s="288">
        <v>44</v>
      </c>
      <c r="H3198" s="288">
        <v>47</v>
      </c>
      <c r="I3198" s="288">
        <v>1</v>
      </c>
      <c r="J3198" s="288">
        <v>8</v>
      </c>
      <c r="K3198" s="288">
        <v>240</v>
      </c>
      <c r="L3198" s="288">
        <v>14</v>
      </c>
      <c r="M3198" s="289">
        <v>15</v>
      </c>
      <c r="N3198" s="290">
        <f>IF(Tabla2[[#This Row],[LECHE RETIRO DIA]]&lt;&gt;ISBLANK(Tabla2[[#This Row],[LECHE RETIRO DIA]]),SUM(Tabla2[[#This Row],[LECHE TANQUE DIA]:[LECHE RETIRO DIA]]),SUM(Tabla2[[#This Row],[LECHE TANQUE DIA]:[LECHE AUTOCONSUMO DIA]]))</f>
        <v>994</v>
      </c>
      <c r="O3198" s="291">
        <f t="shared" si="702"/>
        <v>0.95472837022132795</v>
      </c>
      <c r="P3198" s="292">
        <f t="shared" si="694"/>
        <v>22.59090909090909</v>
      </c>
      <c r="Q3198" s="292">
        <f t="shared" si="703"/>
        <v>21.568181818181817</v>
      </c>
      <c r="R3198" s="292">
        <f t="shared" si="704"/>
        <v>5</v>
      </c>
      <c r="S3198" s="292">
        <f t="shared" si="695"/>
        <v>4.1416666666666666</v>
      </c>
      <c r="T3198" s="292">
        <f t="shared" si="696"/>
        <v>5.4545454545454541</v>
      </c>
      <c r="U3198" s="292">
        <f t="shared" si="697"/>
        <v>71</v>
      </c>
      <c r="V3198" s="292">
        <f t="shared" si="698"/>
        <v>3.1428571428571428</v>
      </c>
      <c r="W3198" s="292">
        <f>IFERROR(H3198/M3198,Tabla2[[#This Row],[CARGA PRODUCCION (ANIMALES/HA)]])</f>
        <v>3.1333333333333333</v>
      </c>
      <c r="X3198" s="293">
        <f t="shared" si="705"/>
        <v>2024</v>
      </c>
      <c r="Y3198" s="293">
        <f t="shared" si="706"/>
        <v>8</v>
      </c>
      <c r="Z3198" s="293" t="e">
        <f t="shared" ca="1" si="707"/>
        <v>#NAME?</v>
      </c>
      <c r="AA3198" s="294">
        <f t="shared" si="701"/>
        <v>47</v>
      </c>
      <c r="AB3198" s="291">
        <f t="shared" si="699"/>
        <v>0.93617021276595747</v>
      </c>
      <c r="AC3198" s="295">
        <f t="shared" si="700"/>
        <v>6.3829787234042534E-2</v>
      </c>
      <c r="AD3198" s="288"/>
    </row>
    <row r="3199" spans="1:30">
      <c r="A3199" s="287">
        <v>45517</v>
      </c>
      <c r="B3199" s="288" t="s">
        <v>81</v>
      </c>
      <c r="C3199" s="288">
        <v>2599</v>
      </c>
      <c r="D3199" s="288">
        <v>80</v>
      </c>
      <c r="E3199" s="288">
        <v>9</v>
      </c>
      <c r="F3199" s="288"/>
      <c r="G3199" s="288">
        <v>108</v>
      </c>
      <c r="H3199" s="288">
        <v>109</v>
      </c>
      <c r="I3199" s="288">
        <v>0</v>
      </c>
      <c r="J3199" s="288">
        <v>12</v>
      </c>
      <c r="K3199" s="288">
        <v>640</v>
      </c>
      <c r="L3199" s="288">
        <v>23.4</v>
      </c>
      <c r="M3199" s="289">
        <v>31.01</v>
      </c>
      <c r="N3199" s="290">
        <f>IF(Tabla2[[#This Row],[LECHE RETIRO DIA]]&lt;&gt;ISBLANK(Tabla2[[#This Row],[LECHE RETIRO DIA]]),SUM(Tabla2[[#This Row],[LECHE TANQUE DIA]:[LECHE RETIRO DIA]]),SUM(Tabla2[[#This Row],[LECHE TANQUE DIA]:[LECHE AUTOCONSUMO DIA]]))</f>
        <v>2688</v>
      </c>
      <c r="O3199" s="291">
        <f t="shared" si="702"/>
        <v>0.96688988095238093</v>
      </c>
      <c r="P3199" s="292">
        <f t="shared" si="694"/>
        <v>24.888888888888889</v>
      </c>
      <c r="Q3199" s="292">
        <f t="shared" si="703"/>
        <v>24.064814814814813</v>
      </c>
      <c r="R3199" s="292">
        <f t="shared" si="704"/>
        <v>6.666666666666667</v>
      </c>
      <c r="S3199" s="292">
        <f t="shared" si="695"/>
        <v>4.2</v>
      </c>
      <c r="T3199" s="292">
        <f t="shared" si="696"/>
        <v>5.9259259259259256</v>
      </c>
      <c r="U3199" s="292">
        <f t="shared" si="697"/>
        <v>114.87179487179488</v>
      </c>
      <c r="V3199" s="292">
        <f t="shared" si="698"/>
        <v>4.6153846153846159</v>
      </c>
      <c r="W3199" s="292">
        <f>IFERROR(H3199/M3199,Tabla2[[#This Row],[CARGA PRODUCCION (ANIMALES/HA)]])</f>
        <v>3.5149951628506932</v>
      </c>
      <c r="X3199" s="293">
        <f t="shared" si="705"/>
        <v>2024</v>
      </c>
      <c r="Y3199" s="293">
        <f t="shared" si="706"/>
        <v>8</v>
      </c>
      <c r="Z3199" s="293" t="e">
        <f t="shared" ca="1" si="707"/>
        <v>#NAME?</v>
      </c>
      <c r="AA3199" s="294">
        <f t="shared" si="701"/>
        <v>109</v>
      </c>
      <c r="AB3199" s="291">
        <f t="shared" si="699"/>
        <v>0.99082568807339455</v>
      </c>
      <c r="AC3199" s="295">
        <f t="shared" si="700"/>
        <v>9.1743119266054496E-3</v>
      </c>
      <c r="AD3199" s="288"/>
    </row>
    <row r="3200" spans="1:30">
      <c r="A3200" s="287">
        <v>45517</v>
      </c>
      <c r="B3200" s="288" t="s">
        <v>83</v>
      </c>
      <c r="C3200" s="288">
        <v>3056</v>
      </c>
      <c r="D3200" s="288">
        <v>100</v>
      </c>
      <c r="E3200" s="288">
        <v>9</v>
      </c>
      <c r="F3200" s="288"/>
      <c r="G3200" s="288">
        <v>126</v>
      </c>
      <c r="H3200" s="288">
        <v>138</v>
      </c>
      <c r="I3200" s="288">
        <v>1</v>
      </c>
      <c r="J3200" s="288">
        <v>25</v>
      </c>
      <c r="K3200" s="288">
        <v>640</v>
      </c>
      <c r="L3200" s="288">
        <v>29.8</v>
      </c>
      <c r="M3200" s="289">
        <v>36.590000000000003</v>
      </c>
      <c r="N3200" s="290">
        <f>IF(Tabla2[[#This Row],[LECHE RETIRO DIA]]&lt;&gt;ISBLANK(Tabla2[[#This Row],[LECHE RETIRO DIA]]),SUM(Tabla2[[#This Row],[LECHE TANQUE DIA]:[LECHE RETIRO DIA]]),SUM(Tabla2[[#This Row],[LECHE TANQUE DIA]:[LECHE AUTOCONSUMO DIA]]))</f>
        <v>3165</v>
      </c>
      <c r="O3200" s="291">
        <f t="shared" si="702"/>
        <v>0.96556082148499212</v>
      </c>
      <c r="P3200" s="292">
        <f t="shared" si="694"/>
        <v>25.11904761904762</v>
      </c>
      <c r="Q3200" s="292">
        <f t="shared" si="703"/>
        <v>24.253968253968253</v>
      </c>
      <c r="R3200" s="292">
        <f t="shared" si="704"/>
        <v>4</v>
      </c>
      <c r="S3200" s="292">
        <f t="shared" si="695"/>
        <v>4.9453125</v>
      </c>
      <c r="T3200" s="292">
        <f t="shared" si="696"/>
        <v>5.0793650793650791</v>
      </c>
      <c r="U3200" s="292">
        <f t="shared" si="697"/>
        <v>106.20805369127517</v>
      </c>
      <c r="V3200" s="292">
        <f t="shared" si="698"/>
        <v>4.2281879194630871</v>
      </c>
      <c r="W3200" s="292">
        <f>IFERROR(H3200/M3200,Tabla2[[#This Row],[CARGA PRODUCCION (ANIMALES/HA)]])</f>
        <v>3.7715222738453127</v>
      </c>
      <c r="X3200" s="293">
        <f t="shared" si="705"/>
        <v>2024</v>
      </c>
      <c r="Y3200" s="293">
        <f t="shared" si="706"/>
        <v>8</v>
      </c>
      <c r="Z3200" s="293" t="e">
        <f t="shared" ca="1" si="707"/>
        <v>#NAME?</v>
      </c>
      <c r="AA3200" s="294">
        <f t="shared" si="701"/>
        <v>138</v>
      </c>
      <c r="AB3200" s="291">
        <f t="shared" si="699"/>
        <v>0.91304347826086951</v>
      </c>
      <c r="AC3200" s="295">
        <f t="shared" si="700"/>
        <v>8.6956521739130488E-2</v>
      </c>
      <c r="AD3200" s="288"/>
    </row>
    <row r="3201" spans="1:30">
      <c r="A3201" s="287">
        <v>45517</v>
      </c>
      <c r="B3201" s="288" t="s">
        <v>88</v>
      </c>
      <c r="C3201" s="288">
        <v>889</v>
      </c>
      <c r="D3201" s="288">
        <v>40</v>
      </c>
      <c r="E3201" s="288">
        <v>5</v>
      </c>
      <c r="F3201" s="288"/>
      <c r="G3201" s="288">
        <v>44</v>
      </c>
      <c r="H3201" s="288">
        <v>47</v>
      </c>
      <c r="I3201" s="288">
        <v>1</v>
      </c>
      <c r="J3201" s="288">
        <v>8</v>
      </c>
      <c r="K3201" s="288">
        <v>240</v>
      </c>
      <c r="L3201" s="288">
        <v>14</v>
      </c>
      <c r="M3201" s="289">
        <v>15</v>
      </c>
      <c r="N3201" s="290">
        <f>IF(Tabla2[[#This Row],[LECHE RETIRO DIA]]&lt;&gt;ISBLANK(Tabla2[[#This Row],[LECHE RETIRO DIA]]),SUM(Tabla2[[#This Row],[LECHE TANQUE DIA]:[LECHE RETIRO DIA]]),SUM(Tabla2[[#This Row],[LECHE TANQUE DIA]:[LECHE AUTOCONSUMO DIA]]))</f>
        <v>934</v>
      </c>
      <c r="O3201" s="291">
        <f t="shared" si="702"/>
        <v>0.95182012847965736</v>
      </c>
      <c r="P3201" s="292">
        <f t="shared" si="694"/>
        <v>21.227272727272727</v>
      </c>
      <c r="Q3201" s="292">
        <f t="shared" si="703"/>
        <v>20.204545454545453</v>
      </c>
      <c r="R3201" s="292">
        <f t="shared" si="704"/>
        <v>5</v>
      </c>
      <c r="S3201" s="292">
        <f t="shared" si="695"/>
        <v>3.8916666666666666</v>
      </c>
      <c r="T3201" s="292">
        <f t="shared" si="696"/>
        <v>5.4545454545454541</v>
      </c>
      <c r="U3201" s="292">
        <f t="shared" si="697"/>
        <v>66.714285714285708</v>
      </c>
      <c r="V3201" s="292">
        <f t="shared" si="698"/>
        <v>3.1428571428571428</v>
      </c>
      <c r="W3201" s="292">
        <f>IFERROR(H3201/M3201,Tabla2[[#This Row],[CARGA PRODUCCION (ANIMALES/HA)]])</f>
        <v>3.1333333333333333</v>
      </c>
      <c r="X3201" s="293">
        <f t="shared" si="705"/>
        <v>2024</v>
      </c>
      <c r="Y3201" s="293">
        <f t="shared" si="706"/>
        <v>8</v>
      </c>
      <c r="Z3201" s="293" t="e">
        <f t="shared" ca="1" si="707"/>
        <v>#NAME?</v>
      </c>
      <c r="AA3201" s="294">
        <f t="shared" si="701"/>
        <v>47</v>
      </c>
      <c r="AB3201" s="291">
        <f t="shared" si="699"/>
        <v>0.93617021276595747</v>
      </c>
      <c r="AC3201" s="295">
        <f t="shared" si="700"/>
        <v>6.3829787234042534E-2</v>
      </c>
      <c r="AD3201" s="288"/>
    </row>
    <row r="3202" spans="1:30">
      <c r="A3202" s="287">
        <v>45518</v>
      </c>
      <c r="B3202" s="7" t="s">
        <v>81</v>
      </c>
      <c r="C3202" s="288">
        <v>2712</v>
      </c>
      <c r="D3202" s="288">
        <v>80</v>
      </c>
      <c r="E3202" s="288">
        <v>9</v>
      </c>
      <c r="F3202" s="288"/>
      <c r="G3202" s="288">
        <v>109</v>
      </c>
      <c r="H3202" s="288">
        <v>109</v>
      </c>
      <c r="I3202" s="288">
        <v>1</v>
      </c>
      <c r="J3202" s="288">
        <v>12</v>
      </c>
      <c r="K3202" s="288">
        <v>640</v>
      </c>
      <c r="L3202" s="288">
        <v>23.4</v>
      </c>
      <c r="M3202" s="289">
        <v>31.01</v>
      </c>
      <c r="N3202" s="290">
        <f>IF(Tabla2[[#This Row],[LECHE RETIRO DIA]]&lt;&gt;ISBLANK(Tabla2[[#This Row],[LECHE RETIRO DIA]]),SUM(Tabla2[[#This Row],[LECHE TANQUE DIA]:[LECHE RETIRO DIA]]),SUM(Tabla2[[#This Row],[LECHE TANQUE DIA]:[LECHE AUTOCONSUMO DIA]]))</f>
        <v>2801</v>
      </c>
      <c r="O3202" s="291">
        <f t="shared" si="702"/>
        <v>0.96822563370224923</v>
      </c>
      <c r="P3202" s="292">
        <f t="shared" si="694"/>
        <v>25.697247706422019</v>
      </c>
      <c r="Q3202" s="292">
        <f t="shared" si="703"/>
        <v>24.880733944954127</v>
      </c>
      <c r="R3202" s="292">
        <f t="shared" si="704"/>
        <v>6.666666666666667</v>
      </c>
      <c r="S3202" s="292">
        <f t="shared" si="695"/>
        <v>4.3765625000000004</v>
      </c>
      <c r="T3202" s="292">
        <f t="shared" si="696"/>
        <v>5.8715596330275233</v>
      </c>
      <c r="U3202" s="292">
        <f t="shared" si="697"/>
        <v>119.70085470085471</v>
      </c>
      <c r="V3202" s="292">
        <f t="shared" si="698"/>
        <v>4.6581196581196584</v>
      </c>
      <c r="W3202" s="292">
        <f>IFERROR(H3202/M3202,Tabla2[[#This Row],[CARGA PRODUCCION (ANIMALES/HA)]])</f>
        <v>3.5149951628506932</v>
      </c>
      <c r="X3202" s="293">
        <f t="shared" si="705"/>
        <v>2024</v>
      </c>
      <c r="Y3202" s="293">
        <f t="shared" si="706"/>
        <v>8</v>
      </c>
      <c r="Z3202" s="293" t="e">
        <f t="shared" ca="1" si="707"/>
        <v>#NAME?</v>
      </c>
      <c r="AA3202" s="294">
        <f t="shared" si="701"/>
        <v>109</v>
      </c>
      <c r="AB3202" s="291">
        <f t="shared" si="699"/>
        <v>1</v>
      </c>
      <c r="AC3202" s="295">
        <f t="shared" si="700"/>
        <v>0</v>
      </c>
      <c r="AD3202" s="288"/>
    </row>
    <row r="3203" spans="1:30">
      <c r="A3203" s="6">
        <v>45518</v>
      </c>
      <c r="B3203" s="7" t="s">
        <v>83</v>
      </c>
      <c r="C3203" s="7">
        <v>2944</v>
      </c>
      <c r="D3203" s="7">
        <v>100</v>
      </c>
      <c r="E3203" s="7">
        <v>9</v>
      </c>
      <c r="G3203" s="7">
        <v>126</v>
      </c>
      <c r="H3203" s="7">
        <v>138</v>
      </c>
      <c r="I3203" s="7">
        <v>1</v>
      </c>
      <c r="J3203" s="7">
        <v>250</v>
      </c>
      <c r="K3203" s="7">
        <v>640</v>
      </c>
      <c r="L3203" s="7">
        <v>29.8</v>
      </c>
      <c r="M3203" s="8">
        <v>36.590000000000003</v>
      </c>
      <c r="N3203" s="193">
        <f>IF(Tabla2[[#This Row],[LECHE RETIRO DIA]]&lt;&gt;ISBLANK(Tabla2[[#This Row],[LECHE RETIRO DIA]]),SUM(Tabla2[[#This Row],[LECHE TANQUE DIA]:[LECHE RETIRO DIA]]),SUM(Tabla2[[#This Row],[LECHE TANQUE DIA]:[LECHE AUTOCONSUMO DIA]]))</f>
        <v>3053</v>
      </c>
      <c r="O3203" s="10">
        <f t="shared" si="702"/>
        <v>0.96429741238126432</v>
      </c>
      <c r="P3203" s="11">
        <f t="shared" si="694"/>
        <v>24.230158730158731</v>
      </c>
      <c r="Q3203" s="11">
        <f t="shared" si="703"/>
        <v>23.365079365079364</v>
      </c>
      <c r="R3203" s="11">
        <f t="shared" si="704"/>
        <v>0.4</v>
      </c>
      <c r="S3203" s="11">
        <f t="shared" si="695"/>
        <v>4.7703125000000002</v>
      </c>
      <c r="T3203" s="11">
        <f t="shared" si="696"/>
        <v>5.0793650793650791</v>
      </c>
      <c r="U3203" s="11">
        <f t="shared" si="697"/>
        <v>102.4496644295302</v>
      </c>
      <c r="V3203" s="11">
        <f t="shared" si="698"/>
        <v>4.2281879194630871</v>
      </c>
      <c r="W3203" s="11">
        <f>IFERROR(H3203/M3203,Tabla2[[#This Row],[CARGA PRODUCCION (ANIMALES/HA)]])</f>
        <v>3.7715222738453127</v>
      </c>
      <c r="X3203" s="9">
        <f t="shared" si="705"/>
        <v>2024</v>
      </c>
      <c r="Y3203" s="9">
        <f t="shared" si="706"/>
        <v>8</v>
      </c>
      <c r="Z3203" s="9" t="e">
        <f t="shared" ca="1" si="707"/>
        <v>#NAME?</v>
      </c>
      <c r="AA3203" s="12">
        <f t="shared" si="701"/>
        <v>138</v>
      </c>
      <c r="AB3203" s="10">
        <f t="shared" si="699"/>
        <v>0.91304347826086951</v>
      </c>
      <c r="AC3203" s="13">
        <f t="shared" si="700"/>
        <v>8.6956521739130488E-2</v>
      </c>
    </row>
    <row r="3204" spans="1:30">
      <c r="A3204" s="287">
        <v>45518</v>
      </c>
      <c r="B3204" s="7" t="s">
        <v>88</v>
      </c>
      <c r="C3204" s="7">
        <v>893</v>
      </c>
      <c r="D3204" s="7">
        <v>40</v>
      </c>
      <c r="E3204" s="7">
        <v>5</v>
      </c>
      <c r="G3204" s="7">
        <v>45</v>
      </c>
      <c r="H3204" s="7">
        <v>47</v>
      </c>
      <c r="I3204" s="7">
        <v>1</v>
      </c>
      <c r="J3204" s="7">
        <v>8</v>
      </c>
      <c r="K3204" s="7">
        <v>240</v>
      </c>
      <c r="L3204" s="7">
        <v>14</v>
      </c>
      <c r="M3204" s="8">
        <v>15</v>
      </c>
      <c r="N3204" s="193">
        <f>IF(Tabla2[[#This Row],[LECHE RETIRO DIA]]&lt;&gt;ISBLANK(Tabla2[[#This Row],[LECHE RETIRO DIA]]),SUM(Tabla2[[#This Row],[LECHE TANQUE DIA]:[LECHE RETIRO DIA]]),SUM(Tabla2[[#This Row],[LECHE TANQUE DIA]:[LECHE AUTOCONSUMO DIA]]))</f>
        <v>938</v>
      </c>
      <c r="O3204" s="10">
        <f t="shared" si="702"/>
        <v>0.95202558635394452</v>
      </c>
      <c r="P3204" s="11">
        <f t="shared" si="694"/>
        <v>20.844444444444445</v>
      </c>
      <c r="Q3204" s="11">
        <f t="shared" si="703"/>
        <v>19.844444444444445</v>
      </c>
      <c r="R3204" s="11">
        <f t="shared" si="704"/>
        <v>5</v>
      </c>
      <c r="S3204" s="11">
        <f t="shared" si="695"/>
        <v>3.9083333333333332</v>
      </c>
      <c r="T3204" s="11">
        <f t="shared" si="696"/>
        <v>5.333333333333333</v>
      </c>
      <c r="U3204" s="11">
        <f t="shared" si="697"/>
        <v>67</v>
      </c>
      <c r="V3204" s="11">
        <f t="shared" si="698"/>
        <v>3.2142857142857144</v>
      </c>
      <c r="W3204" s="11">
        <f>IFERROR(H3204/M3204,Tabla2[[#This Row],[CARGA PRODUCCION (ANIMALES/HA)]])</f>
        <v>3.1333333333333333</v>
      </c>
      <c r="X3204" s="9">
        <f t="shared" si="705"/>
        <v>2024</v>
      </c>
      <c r="Y3204" s="9">
        <f t="shared" si="706"/>
        <v>8</v>
      </c>
      <c r="Z3204" s="9" t="e">
        <f t="shared" ca="1" si="707"/>
        <v>#NAME?</v>
      </c>
      <c r="AA3204" s="12">
        <f t="shared" si="701"/>
        <v>47</v>
      </c>
      <c r="AB3204" s="10">
        <f t="shared" si="699"/>
        <v>0.95744680851063835</v>
      </c>
      <c r="AC3204" s="13">
        <f t="shared" si="700"/>
        <v>4.2553191489361653E-2</v>
      </c>
    </row>
    <row r="3205" spans="1:30">
      <c r="A3205" s="287">
        <v>45519</v>
      </c>
      <c r="B3205" s="288" t="s">
        <v>81</v>
      </c>
      <c r="C3205" s="288">
        <v>2632</v>
      </c>
      <c r="D3205" s="288">
        <v>80</v>
      </c>
      <c r="E3205" s="288">
        <v>9</v>
      </c>
      <c r="F3205" s="288"/>
      <c r="G3205" s="288">
        <v>109</v>
      </c>
      <c r="H3205" s="288">
        <v>109</v>
      </c>
      <c r="I3205" s="288">
        <v>0</v>
      </c>
      <c r="J3205" s="288">
        <v>12</v>
      </c>
      <c r="K3205" s="288">
        <v>640</v>
      </c>
      <c r="L3205" s="288">
        <v>23.4</v>
      </c>
      <c r="M3205" s="289">
        <v>31.01</v>
      </c>
      <c r="N3205" s="290">
        <f>IF(Tabla2[[#This Row],[LECHE RETIRO DIA]]&lt;&gt;ISBLANK(Tabla2[[#This Row],[LECHE RETIRO DIA]]),SUM(Tabla2[[#This Row],[LECHE TANQUE DIA]:[LECHE RETIRO DIA]]),SUM(Tabla2[[#This Row],[LECHE TANQUE DIA]:[LECHE AUTOCONSUMO DIA]]))</f>
        <v>2721</v>
      </c>
      <c r="O3205" s="291">
        <f t="shared" si="702"/>
        <v>0.96729143697170161</v>
      </c>
      <c r="P3205" s="292">
        <f t="shared" ref="P3205:P3234" si="708">IFERROR(N3205/G3205,"")</f>
        <v>24.963302752293579</v>
      </c>
      <c r="Q3205" s="292">
        <f t="shared" si="703"/>
        <v>24.146788990825687</v>
      </c>
      <c r="R3205" s="292">
        <f t="shared" si="704"/>
        <v>6.666666666666667</v>
      </c>
      <c r="S3205" s="292">
        <f t="shared" ref="S3205:S3234" si="709">IFERROR(N3205/K3205,"")</f>
        <v>4.2515625000000004</v>
      </c>
      <c r="T3205" s="292">
        <f t="shared" ref="T3205:T3234" si="710">IFERROR(K3205/G3205,"")</f>
        <v>5.8715596330275233</v>
      </c>
      <c r="U3205" s="292">
        <f t="shared" ref="U3205:U3234" si="711">IFERROR(N3205/L3205,"")</f>
        <v>116.28205128205128</v>
      </c>
      <c r="V3205" s="292">
        <f t="shared" ref="V3205:V3234" si="712">IFERROR(G3205/L3205,"")</f>
        <v>4.6581196581196584</v>
      </c>
      <c r="W3205" s="292">
        <f>IFERROR(H3205/M3205,Tabla2[[#This Row],[CARGA PRODUCCION (ANIMALES/HA)]])</f>
        <v>3.5149951628506932</v>
      </c>
      <c r="X3205" s="293">
        <f t="shared" si="705"/>
        <v>2024</v>
      </c>
      <c r="Y3205" s="293">
        <f t="shared" si="706"/>
        <v>8</v>
      </c>
      <c r="Z3205" s="293" t="e">
        <f t="shared" ca="1" si="707"/>
        <v>#NAME?</v>
      </c>
      <c r="AA3205" s="294">
        <f t="shared" si="701"/>
        <v>109</v>
      </c>
      <c r="AB3205" s="291">
        <f t="shared" ref="AB3205:AB3234" si="713">IFERROR(G3205/AA3205,"")</f>
        <v>1</v>
      </c>
      <c r="AC3205" s="295">
        <f t="shared" si="700"/>
        <v>0</v>
      </c>
      <c r="AD3205" s="288"/>
    </row>
    <row r="3206" spans="1:30">
      <c r="A3206" s="287">
        <v>45519</v>
      </c>
      <c r="B3206" s="288" t="s">
        <v>83</v>
      </c>
      <c r="C3206" s="288">
        <v>2896</v>
      </c>
      <c r="D3206" s="288">
        <v>100</v>
      </c>
      <c r="E3206" s="288">
        <v>9</v>
      </c>
      <c r="F3206" s="288"/>
      <c r="G3206" s="288">
        <v>126</v>
      </c>
      <c r="H3206" s="288">
        <v>138</v>
      </c>
      <c r="I3206" s="288">
        <v>1</v>
      </c>
      <c r="J3206" s="288">
        <v>25</v>
      </c>
      <c r="K3206" s="288">
        <v>640</v>
      </c>
      <c r="L3206" s="288">
        <v>29.8</v>
      </c>
      <c r="M3206" s="289">
        <v>36.590000000000003</v>
      </c>
      <c r="N3206" s="290">
        <f>IF(Tabla2[[#This Row],[LECHE RETIRO DIA]]&lt;&gt;ISBLANK(Tabla2[[#This Row],[LECHE RETIRO DIA]]),SUM(Tabla2[[#This Row],[LECHE TANQUE DIA]:[LECHE RETIRO DIA]]),SUM(Tabla2[[#This Row],[LECHE TANQUE DIA]:[LECHE AUTOCONSUMO DIA]]))</f>
        <v>3005</v>
      </c>
      <c r="O3206" s="291">
        <f t="shared" si="702"/>
        <v>0.96372712146422634</v>
      </c>
      <c r="P3206" s="292">
        <f t="shared" si="708"/>
        <v>23.849206349206348</v>
      </c>
      <c r="Q3206" s="292">
        <f t="shared" si="703"/>
        <v>22.984126984126984</v>
      </c>
      <c r="R3206" s="292">
        <f t="shared" si="704"/>
        <v>4</v>
      </c>
      <c r="S3206" s="292">
        <f t="shared" si="709"/>
        <v>4.6953125</v>
      </c>
      <c r="T3206" s="292">
        <f t="shared" si="710"/>
        <v>5.0793650793650791</v>
      </c>
      <c r="U3206" s="292">
        <f t="shared" si="711"/>
        <v>100.83892617449665</v>
      </c>
      <c r="V3206" s="292">
        <f t="shared" si="712"/>
        <v>4.2281879194630871</v>
      </c>
      <c r="W3206" s="292">
        <f>IFERROR(H3206/M3206,Tabla2[[#This Row],[CARGA PRODUCCION (ANIMALES/HA)]])</f>
        <v>3.7715222738453127</v>
      </c>
      <c r="X3206" s="293">
        <f t="shared" si="705"/>
        <v>2024</v>
      </c>
      <c r="Y3206" s="293">
        <f t="shared" si="706"/>
        <v>8</v>
      </c>
      <c r="Z3206" s="293" t="e">
        <f t="shared" ca="1" si="707"/>
        <v>#NAME?</v>
      </c>
      <c r="AA3206" s="294">
        <f t="shared" si="701"/>
        <v>138</v>
      </c>
      <c r="AB3206" s="291">
        <f t="shared" si="713"/>
        <v>0.91304347826086951</v>
      </c>
      <c r="AC3206" s="295">
        <f t="shared" si="700"/>
        <v>8.6956521739130488E-2</v>
      </c>
      <c r="AD3206" s="288"/>
    </row>
    <row r="3207" spans="1:30">
      <c r="A3207" s="287">
        <v>45519</v>
      </c>
      <c r="B3207" s="288" t="s">
        <v>117</v>
      </c>
      <c r="C3207" s="288">
        <v>995</v>
      </c>
      <c r="D3207" s="288">
        <v>40</v>
      </c>
      <c r="E3207" s="288">
        <v>5</v>
      </c>
      <c r="F3207" s="288"/>
      <c r="G3207" s="288">
        <v>45</v>
      </c>
      <c r="H3207" s="288">
        <v>47</v>
      </c>
      <c r="I3207" s="288">
        <v>2</v>
      </c>
      <c r="J3207" s="288">
        <v>8</v>
      </c>
      <c r="K3207" s="288">
        <v>240</v>
      </c>
      <c r="L3207" s="288">
        <v>14</v>
      </c>
      <c r="M3207" s="289">
        <v>15</v>
      </c>
      <c r="N3207" s="290">
        <f>IF(Tabla2[[#This Row],[LECHE RETIRO DIA]]&lt;&gt;ISBLANK(Tabla2[[#This Row],[LECHE RETIRO DIA]]),SUM(Tabla2[[#This Row],[LECHE TANQUE DIA]:[LECHE RETIRO DIA]]),SUM(Tabla2[[#This Row],[LECHE TANQUE DIA]:[LECHE AUTOCONSUMO DIA]]))</f>
        <v>1040</v>
      </c>
      <c r="O3207" s="291">
        <f t="shared" si="702"/>
        <v>0.95673076923076927</v>
      </c>
      <c r="P3207" s="292">
        <f t="shared" si="708"/>
        <v>23.111111111111111</v>
      </c>
      <c r="Q3207" s="292">
        <f t="shared" si="703"/>
        <v>22.111111111111111</v>
      </c>
      <c r="R3207" s="292">
        <f t="shared" si="704"/>
        <v>5</v>
      </c>
      <c r="S3207" s="292">
        <f t="shared" si="709"/>
        <v>4.333333333333333</v>
      </c>
      <c r="T3207" s="292">
        <f t="shared" si="710"/>
        <v>5.333333333333333</v>
      </c>
      <c r="U3207" s="292">
        <f t="shared" si="711"/>
        <v>74.285714285714292</v>
      </c>
      <c r="V3207" s="292">
        <f t="shared" si="712"/>
        <v>3.2142857142857144</v>
      </c>
      <c r="W3207" s="292">
        <f>IFERROR(H3207/M3207,Tabla2[[#This Row],[CARGA PRODUCCION (ANIMALES/HA)]])</f>
        <v>3.1333333333333333</v>
      </c>
      <c r="X3207" s="293">
        <f t="shared" si="705"/>
        <v>2024</v>
      </c>
      <c r="Y3207" s="293">
        <f t="shared" si="706"/>
        <v>8</v>
      </c>
      <c r="Z3207" s="293" t="e">
        <f t="shared" ca="1" si="707"/>
        <v>#NAME?</v>
      </c>
      <c r="AA3207" s="294">
        <f t="shared" si="701"/>
        <v>47</v>
      </c>
      <c r="AB3207" s="291">
        <f t="shared" si="713"/>
        <v>0.95744680851063835</v>
      </c>
      <c r="AC3207" s="295">
        <f t="shared" si="700"/>
        <v>4.2553191489361653E-2</v>
      </c>
      <c r="AD3207" s="288"/>
    </row>
    <row r="3208" spans="1:30">
      <c r="A3208" s="287">
        <v>45520</v>
      </c>
      <c r="B3208" s="288" t="s">
        <v>81</v>
      </c>
      <c r="C3208" s="288">
        <v>2702</v>
      </c>
      <c r="D3208" s="288">
        <v>80</v>
      </c>
      <c r="E3208" s="288">
        <v>9</v>
      </c>
      <c r="F3208" s="288"/>
      <c r="G3208" s="288">
        <v>109</v>
      </c>
      <c r="H3208" s="288">
        <v>109</v>
      </c>
      <c r="I3208" s="288">
        <v>0</v>
      </c>
      <c r="J3208" s="288">
        <v>12</v>
      </c>
      <c r="K3208" s="288">
        <v>640</v>
      </c>
      <c r="L3208" s="288">
        <v>23.4</v>
      </c>
      <c r="M3208" s="289">
        <v>31.01</v>
      </c>
      <c r="N3208" s="290">
        <f>IF(Tabla2[[#This Row],[LECHE RETIRO DIA]]&lt;&gt;ISBLANK(Tabla2[[#This Row],[LECHE RETIRO DIA]]),SUM(Tabla2[[#This Row],[LECHE TANQUE DIA]:[LECHE RETIRO DIA]]),SUM(Tabla2[[#This Row],[LECHE TANQUE DIA]:[LECHE AUTOCONSUMO DIA]]))</f>
        <v>2791</v>
      </c>
      <c r="O3208" s="291">
        <f t="shared" si="702"/>
        <v>0.96811178788964525</v>
      </c>
      <c r="P3208" s="292">
        <f t="shared" si="708"/>
        <v>25.605504587155963</v>
      </c>
      <c r="Q3208" s="292">
        <f t="shared" si="703"/>
        <v>24.788990825688074</v>
      </c>
      <c r="R3208" s="292">
        <f t="shared" si="704"/>
        <v>6.666666666666667</v>
      </c>
      <c r="S3208" s="292">
        <f t="shared" si="709"/>
        <v>4.3609375000000004</v>
      </c>
      <c r="T3208" s="292">
        <f t="shared" si="710"/>
        <v>5.8715596330275233</v>
      </c>
      <c r="U3208" s="292">
        <f t="shared" si="711"/>
        <v>119.27350427350429</v>
      </c>
      <c r="V3208" s="292">
        <f t="shared" si="712"/>
        <v>4.6581196581196584</v>
      </c>
      <c r="W3208" s="292">
        <f>IFERROR(H3208/M3208,Tabla2[[#This Row],[CARGA PRODUCCION (ANIMALES/HA)]])</f>
        <v>3.5149951628506932</v>
      </c>
      <c r="X3208" s="293">
        <f t="shared" si="705"/>
        <v>2024</v>
      </c>
      <c r="Y3208" s="293">
        <f t="shared" si="706"/>
        <v>8</v>
      </c>
      <c r="Z3208" s="293" t="e">
        <f t="shared" ca="1" si="707"/>
        <v>#NAME?</v>
      </c>
      <c r="AA3208" s="294">
        <f t="shared" si="701"/>
        <v>109</v>
      </c>
      <c r="AB3208" s="291">
        <f t="shared" si="713"/>
        <v>1</v>
      </c>
      <c r="AC3208" s="295">
        <f t="shared" si="700"/>
        <v>0</v>
      </c>
      <c r="AD3208" s="288"/>
    </row>
    <row r="3209" spans="1:30">
      <c r="A3209" s="6">
        <v>45520</v>
      </c>
      <c r="B3209" s="7" t="s">
        <v>83</v>
      </c>
      <c r="C3209" s="7">
        <v>2836</v>
      </c>
      <c r="D3209" s="7">
        <v>100</v>
      </c>
      <c r="E3209" s="7">
        <v>9</v>
      </c>
      <c r="G3209" s="7">
        <v>126</v>
      </c>
      <c r="H3209" s="7">
        <v>138</v>
      </c>
      <c r="I3209" s="7">
        <v>1</v>
      </c>
      <c r="J3209" s="7">
        <v>25</v>
      </c>
      <c r="K3209" s="7">
        <v>640</v>
      </c>
      <c r="L3209" s="7">
        <v>29.8</v>
      </c>
      <c r="M3209" s="8">
        <v>36.590000000000003</v>
      </c>
      <c r="N3209" s="290">
        <f>IF(Tabla2[[#This Row],[LECHE RETIRO DIA]]&lt;&gt;ISBLANK(Tabla2[[#This Row],[LECHE RETIRO DIA]]),SUM(Tabla2[[#This Row],[LECHE TANQUE DIA]:[LECHE RETIRO DIA]]),SUM(Tabla2[[#This Row],[LECHE TANQUE DIA]:[LECHE AUTOCONSUMO DIA]]))</f>
        <v>2945</v>
      </c>
      <c r="O3209" s="291">
        <f t="shared" si="702"/>
        <v>0.96298811544991514</v>
      </c>
      <c r="P3209" s="292">
        <f t="shared" si="708"/>
        <v>23.373015873015873</v>
      </c>
      <c r="Q3209" s="292">
        <f t="shared" si="703"/>
        <v>22.50793650793651</v>
      </c>
      <c r="R3209" s="292">
        <f t="shared" si="704"/>
        <v>4</v>
      </c>
      <c r="S3209" s="292">
        <f t="shared" si="709"/>
        <v>4.6015625</v>
      </c>
      <c r="T3209" s="292">
        <f t="shared" si="710"/>
        <v>5.0793650793650791</v>
      </c>
      <c r="U3209" s="292">
        <f t="shared" si="711"/>
        <v>98.825503355704697</v>
      </c>
      <c r="V3209" s="292">
        <f t="shared" si="712"/>
        <v>4.2281879194630871</v>
      </c>
      <c r="W3209" s="292">
        <f>IFERROR(H3209/M3209,Tabla2[[#This Row],[CARGA PRODUCCION (ANIMALES/HA)]])</f>
        <v>3.7715222738453127</v>
      </c>
      <c r="X3209" s="293">
        <f t="shared" si="705"/>
        <v>2024</v>
      </c>
      <c r="Y3209" s="293">
        <f t="shared" si="706"/>
        <v>8</v>
      </c>
      <c r="Z3209" s="293" t="e">
        <f t="shared" ca="1" si="707"/>
        <v>#NAME?</v>
      </c>
      <c r="AA3209" s="294">
        <f t="shared" si="701"/>
        <v>138</v>
      </c>
      <c r="AB3209" s="291">
        <f t="shared" si="713"/>
        <v>0.91304347826086951</v>
      </c>
      <c r="AC3209" s="295">
        <f t="shared" si="700"/>
        <v>8.6956521739130488E-2</v>
      </c>
      <c r="AD3209" s="288"/>
    </row>
    <row r="3210" spans="1:30">
      <c r="A3210" s="287">
        <v>45520</v>
      </c>
      <c r="B3210" s="7" t="s">
        <v>117</v>
      </c>
      <c r="C3210" s="7">
        <v>961</v>
      </c>
      <c r="D3210" s="7">
        <v>40</v>
      </c>
      <c r="E3210" s="7">
        <v>5</v>
      </c>
      <c r="G3210" s="7">
        <v>45</v>
      </c>
      <c r="H3210" s="7">
        <v>47</v>
      </c>
      <c r="I3210" s="7">
        <v>2</v>
      </c>
      <c r="J3210" s="7">
        <v>8</v>
      </c>
      <c r="K3210" s="7">
        <v>240</v>
      </c>
      <c r="L3210" s="7">
        <v>14</v>
      </c>
      <c r="M3210" s="8">
        <v>15</v>
      </c>
      <c r="N3210" s="290">
        <f>IF(Tabla2[[#This Row],[LECHE RETIRO DIA]]&lt;&gt;ISBLANK(Tabla2[[#This Row],[LECHE RETIRO DIA]]),SUM(Tabla2[[#This Row],[LECHE TANQUE DIA]:[LECHE RETIRO DIA]]),SUM(Tabla2[[#This Row],[LECHE TANQUE DIA]:[LECHE AUTOCONSUMO DIA]]))</f>
        <v>1006</v>
      </c>
      <c r="O3210" s="291">
        <f t="shared" si="702"/>
        <v>0.95526838966202787</v>
      </c>
      <c r="P3210" s="292">
        <f t="shared" si="708"/>
        <v>22.355555555555554</v>
      </c>
      <c r="Q3210" s="292">
        <f t="shared" si="703"/>
        <v>21.355555555555554</v>
      </c>
      <c r="R3210" s="292">
        <f t="shared" si="704"/>
        <v>5</v>
      </c>
      <c r="S3210" s="292">
        <f t="shared" si="709"/>
        <v>4.1916666666666664</v>
      </c>
      <c r="T3210" s="292">
        <f t="shared" si="710"/>
        <v>5.333333333333333</v>
      </c>
      <c r="U3210" s="292">
        <f t="shared" si="711"/>
        <v>71.857142857142861</v>
      </c>
      <c r="V3210" s="292">
        <f t="shared" si="712"/>
        <v>3.2142857142857144</v>
      </c>
      <c r="W3210" s="292">
        <f>IFERROR(H3210/M3210,Tabla2[[#This Row],[CARGA PRODUCCION (ANIMALES/HA)]])</f>
        <v>3.1333333333333333</v>
      </c>
      <c r="X3210" s="293">
        <f t="shared" si="705"/>
        <v>2024</v>
      </c>
      <c r="Y3210" s="293">
        <f t="shared" si="706"/>
        <v>8</v>
      </c>
      <c r="Z3210" s="293" t="e">
        <f t="shared" ca="1" si="707"/>
        <v>#NAME?</v>
      </c>
      <c r="AA3210" s="294">
        <f t="shared" si="701"/>
        <v>47</v>
      </c>
      <c r="AB3210" s="291">
        <f t="shared" si="713"/>
        <v>0.95744680851063835</v>
      </c>
      <c r="AC3210" s="295">
        <f t="shared" si="700"/>
        <v>4.2553191489361653E-2</v>
      </c>
      <c r="AD3210" s="288"/>
    </row>
    <row r="3211" spans="1:30">
      <c r="A3211" s="287">
        <v>45521</v>
      </c>
      <c r="B3211" s="288" t="s">
        <v>81</v>
      </c>
      <c r="C3211" s="288">
        <v>2683</v>
      </c>
      <c r="D3211" s="288">
        <v>80</v>
      </c>
      <c r="E3211" s="288">
        <v>9</v>
      </c>
      <c r="F3211" s="288"/>
      <c r="G3211" s="288">
        <v>109</v>
      </c>
      <c r="H3211" s="288">
        <v>109</v>
      </c>
      <c r="I3211" s="288">
        <v>0</v>
      </c>
      <c r="J3211" s="288">
        <v>12</v>
      </c>
      <c r="K3211" s="288">
        <v>640</v>
      </c>
      <c r="L3211" s="288">
        <v>23.4</v>
      </c>
      <c r="M3211" s="289">
        <v>31.01</v>
      </c>
      <c r="N3211" s="290">
        <f>IF(Tabla2[[#This Row],[LECHE RETIRO DIA]]&lt;&gt;ISBLANK(Tabla2[[#This Row],[LECHE RETIRO DIA]]),SUM(Tabla2[[#This Row],[LECHE TANQUE DIA]:[LECHE RETIRO DIA]]),SUM(Tabla2[[#This Row],[LECHE TANQUE DIA]:[LECHE AUTOCONSUMO DIA]]))</f>
        <v>2772</v>
      </c>
      <c r="O3211" s="291">
        <f t="shared" si="702"/>
        <v>0.96789321789321792</v>
      </c>
      <c r="P3211" s="292">
        <f t="shared" si="708"/>
        <v>25.431192660550458</v>
      </c>
      <c r="Q3211" s="292">
        <f t="shared" si="703"/>
        <v>24.61467889908257</v>
      </c>
      <c r="R3211" s="292">
        <f t="shared" si="704"/>
        <v>6.666666666666667</v>
      </c>
      <c r="S3211" s="292">
        <f t="shared" si="709"/>
        <v>4.3312499999999998</v>
      </c>
      <c r="T3211" s="292">
        <f t="shared" si="710"/>
        <v>5.8715596330275233</v>
      </c>
      <c r="U3211" s="292">
        <f t="shared" si="711"/>
        <v>118.46153846153847</v>
      </c>
      <c r="V3211" s="292">
        <f t="shared" si="712"/>
        <v>4.6581196581196584</v>
      </c>
      <c r="W3211" s="292">
        <f>IFERROR(H3211/M3211,Tabla2[[#This Row],[CARGA PRODUCCION (ANIMALES/HA)]])</f>
        <v>3.5149951628506932</v>
      </c>
      <c r="X3211" s="293">
        <f t="shared" si="705"/>
        <v>2024</v>
      </c>
      <c r="Y3211" s="293">
        <f t="shared" si="706"/>
        <v>8</v>
      </c>
      <c r="Z3211" s="293" t="e">
        <f t="shared" ca="1" si="707"/>
        <v>#NAME?</v>
      </c>
      <c r="AA3211" s="294">
        <f t="shared" si="701"/>
        <v>109</v>
      </c>
      <c r="AB3211" s="291">
        <f t="shared" si="713"/>
        <v>1</v>
      </c>
      <c r="AC3211" s="295">
        <f t="shared" si="700"/>
        <v>0</v>
      </c>
      <c r="AD3211" s="288"/>
    </row>
    <row r="3212" spans="1:30">
      <c r="A3212" s="287">
        <v>45521</v>
      </c>
      <c r="B3212" s="7" t="s">
        <v>83</v>
      </c>
      <c r="C3212" s="288">
        <v>2810</v>
      </c>
      <c r="D3212" s="288">
        <v>100</v>
      </c>
      <c r="E3212" s="288">
        <v>9</v>
      </c>
      <c r="F3212" s="288"/>
      <c r="G3212" s="288">
        <v>123</v>
      </c>
      <c r="H3212" s="288">
        <v>135</v>
      </c>
      <c r="I3212" s="288">
        <v>1</v>
      </c>
      <c r="J3212" s="288">
        <v>25</v>
      </c>
      <c r="K3212" s="288">
        <v>640</v>
      </c>
      <c r="L3212" s="288">
        <v>29.8</v>
      </c>
      <c r="M3212" s="289">
        <v>36.590000000000003</v>
      </c>
      <c r="N3212" s="290">
        <f>IF(Tabla2[[#This Row],[LECHE RETIRO DIA]]&lt;&gt;ISBLANK(Tabla2[[#This Row],[LECHE RETIRO DIA]]),SUM(Tabla2[[#This Row],[LECHE TANQUE DIA]:[LECHE RETIRO DIA]]),SUM(Tabla2[[#This Row],[LECHE TANQUE DIA]:[LECHE AUTOCONSUMO DIA]]))</f>
        <v>2919</v>
      </c>
      <c r="O3212" s="291">
        <f t="shared" si="702"/>
        <v>0.96265844467283312</v>
      </c>
      <c r="P3212" s="292">
        <f t="shared" si="708"/>
        <v>23.73170731707317</v>
      </c>
      <c r="Q3212" s="292">
        <f t="shared" si="703"/>
        <v>22.845528455284551</v>
      </c>
      <c r="R3212" s="292">
        <f t="shared" si="704"/>
        <v>4</v>
      </c>
      <c r="S3212" s="292">
        <f t="shared" si="709"/>
        <v>4.5609374999999996</v>
      </c>
      <c r="T3212" s="292">
        <f t="shared" si="710"/>
        <v>5.2032520325203251</v>
      </c>
      <c r="U3212" s="292">
        <f t="shared" si="711"/>
        <v>97.953020134228183</v>
      </c>
      <c r="V3212" s="292">
        <f t="shared" si="712"/>
        <v>4.1275167785234901</v>
      </c>
      <c r="W3212" s="292">
        <f>IFERROR(H3212/M3212,Tabla2[[#This Row],[CARGA PRODUCCION (ANIMALES/HA)]])</f>
        <v>3.6895326591965016</v>
      </c>
      <c r="X3212" s="293">
        <f t="shared" si="705"/>
        <v>2024</v>
      </c>
      <c r="Y3212" s="293">
        <f t="shared" si="706"/>
        <v>8</v>
      </c>
      <c r="Z3212" s="293" t="e">
        <f t="shared" ca="1" si="707"/>
        <v>#NAME?</v>
      </c>
      <c r="AA3212" s="294">
        <f t="shared" si="701"/>
        <v>135</v>
      </c>
      <c r="AB3212" s="291">
        <f t="shared" si="713"/>
        <v>0.91111111111111109</v>
      </c>
      <c r="AC3212" s="295">
        <f t="shared" si="700"/>
        <v>8.8888888888888906E-2</v>
      </c>
      <c r="AD3212" s="288"/>
    </row>
    <row r="3213" spans="1:30">
      <c r="A3213" s="287">
        <v>45521</v>
      </c>
      <c r="B3213" s="7" t="s">
        <v>88</v>
      </c>
      <c r="C3213" s="288">
        <v>942</v>
      </c>
      <c r="D3213" s="288">
        <v>40</v>
      </c>
      <c r="E3213" s="288">
        <v>5</v>
      </c>
      <c r="F3213" s="288"/>
      <c r="G3213" s="288">
        <v>42</v>
      </c>
      <c r="H3213" s="288">
        <v>44</v>
      </c>
      <c r="I3213" s="288">
        <v>1</v>
      </c>
      <c r="J3213" s="288">
        <v>8</v>
      </c>
      <c r="K3213" s="288">
        <v>240</v>
      </c>
      <c r="L3213" s="288">
        <v>14</v>
      </c>
      <c r="M3213" s="289">
        <v>15</v>
      </c>
      <c r="N3213" s="290">
        <f>IF(Tabla2[[#This Row],[LECHE RETIRO DIA]]&lt;&gt;ISBLANK(Tabla2[[#This Row],[LECHE RETIRO DIA]]),SUM(Tabla2[[#This Row],[LECHE TANQUE DIA]:[LECHE RETIRO DIA]]),SUM(Tabla2[[#This Row],[LECHE TANQUE DIA]:[LECHE AUTOCONSUMO DIA]]))</f>
        <v>987</v>
      </c>
      <c r="O3213" s="291">
        <f t="shared" si="702"/>
        <v>0.95440729483282671</v>
      </c>
      <c r="P3213" s="292">
        <f t="shared" si="708"/>
        <v>23.5</v>
      </c>
      <c r="Q3213" s="292">
        <f t="shared" si="703"/>
        <v>22.428571428571427</v>
      </c>
      <c r="R3213" s="292">
        <f t="shared" si="704"/>
        <v>5</v>
      </c>
      <c r="S3213" s="292">
        <f t="shared" si="709"/>
        <v>4.1124999999999998</v>
      </c>
      <c r="T3213" s="292">
        <f t="shared" si="710"/>
        <v>5.7142857142857144</v>
      </c>
      <c r="U3213" s="292">
        <f t="shared" si="711"/>
        <v>70.5</v>
      </c>
      <c r="V3213" s="292">
        <f t="shared" si="712"/>
        <v>3</v>
      </c>
      <c r="W3213" s="292">
        <f>IFERROR(H3213/M3213,Tabla2[[#This Row],[CARGA PRODUCCION (ANIMALES/HA)]])</f>
        <v>2.9333333333333331</v>
      </c>
      <c r="X3213" s="293">
        <f t="shared" si="705"/>
        <v>2024</v>
      </c>
      <c r="Y3213" s="293">
        <f t="shared" si="706"/>
        <v>8</v>
      </c>
      <c r="Z3213" s="293" t="e">
        <f t="shared" ca="1" si="707"/>
        <v>#NAME?</v>
      </c>
      <c r="AA3213" s="294">
        <f t="shared" si="701"/>
        <v>44</v>
      </c>
      <c r="AB3213" s="291">
        <f t="shared" si="713"/>
        <v>0.95454545454545459</v>
      </c>
      <c r="AC3213" s="295">
        <f t="shared" si="700"/>
        <v>4.5454545454545414E-2</v>
      </c>
      <c r="AD3213" s="288"/>
    </row>
    <row r="3214" spans="1:30">
      <c r="A3214" s="287">
        <v>45522</v>
      </c>
      <c r="B3214" s="288" t="s">
        <v>81</v>
      </c>
      <c r="C3214" s="288">
        <v>2674</v>
      </c>
      <c r="D3214" s="288">
        <v>80</v>
      </c>
      <c r="E3214" s="288">
        <v>9</v>
      </c>
      <c r="F3214" s="288"/>
      <c r="G3214" s="288">
        <v>109</v>
      </c>
      <c r="H3214" s="288">
        <v>109</v>
      </c>
      <c r="I3214" s="288">
        <v>0</v>
      </c>
      <c r="J3214" s="288">
        <v>12</v>
      </c>
      <c r="K3214" s="288">
        <v>640</v>
      </c>
      <c r="L3214" s="288">
        <v>23.4</v>
      </c>
      <c r="M3214" s="289">
        <v>31.01</v>
      </c>
      <c r="N3214" s="290">
        <f>IF(Tabla2[[#This Row],[LECHE RETIRO DIA]]&lt;&gt;ISBLANK(Tabla2[[#This Row],[LECHE RETIRO DIA]]),SUM(Tabla2[[#This Row],[LECHE TANQUE DIA]:[LECHE RETIRO DIA]]),SUM(Tabla2[[#This Row],[LECHE TANQUE DIA]:[LECHE AUTOCONSUMO DIA]]))</f>
        <v>2763</v>
      </c>
      <c r="O3214" s="291">
        <f t="shared" si="702"/>
        <v>0.96778863554107852</v>
      </c>
      <c r="P3214" s="292">
        <f t="shared" si="708"/>
        <v>25.348623853211009</v>
      </c>
      <c r="Q3214" s="292">
        <f t="shared" si="703"/>
        <v>24.532110091743121</v>
      </c>
      <c r="R3214" s="292">
        <f t="shared" si="704"/>
        <v>6.666666666666667</v>
      </c>
      <c r="S3214" s="292">
        <f t="shared" si="709"/>
        <v>4.3171875000000002</v>
      </c>
      <c r="T3214" s="292">
        <f t="shared" si="710"/>
        <v>5.8715596330275233</v>
      </c>
      <c r="U3214" s="292">
        <f t="shared" si="711"/>
        <v>118.07692307692308</v>
      </c>
      <c r="V3214" s="292">
        <f t="shared" si="712"/>
        <v>4.6581196581196584</v>
      </c>
      <c r="W3214" s="292">
        <f>IFERROR(H3214/M3214,Tabla2[[#This Row],[CARGA PRODUCCION (ANIMALES/HA)]])</f>
        <v>3.5149951628506932</v>
      </c>
      <c r="X3214" s="293">
        <f t="shared" si="705"/>
        <v>2024</v>
      </c>
      <c r="Y3214" s="293">
        <f t="shared" si="706"/>
        <v>8</v>
      </c>
      <c r="Z3214" s="293" t="e">
        <f t="shared" ca="1" si="707"/>
        <v>#NAME?</v>
      </c>
      <c r="AA3214" s="294">
        <f t="shared" si="701"/>
        <v>109</v>
      </c>
      <c r="AB3214" s="291">
        <f t="shared" si="713"/>
        <v>1</v>
      </c>
      <c r="AC3214" s="295">
        <f t="shared" si="700"/>
        <v>0</v>
      </c>
      <c r="AD3214" s="288"/>
    </row>
    <row r="3215" spans="1:30">
      <c r="A3215" s="287">
        <v>45522</v>
      </c>
      <c r="B3215" s="288" t="s">
        <v>83</v>
      </c>
      <c r="C3215" s="288">
        <v>2801</v>
      </c>
      <c r="D3215" s="288">
        <v>100</v>
      </c>
      <c r="E3215" s="288">
        <v>9</v>
      </c>
      <c r="F3215" s="288"/>
      <c r="G3215" s="288">
        <v>123</v>
      </c>
      <c r="H3215" s="288">
        <v>135</v>
      </c>
      <c r="I3215" s="288">
        <v>1</v>
      </c>
      <c r="J3215" s="288">
        <v>25</v>
      </c>
      <c r="K3215" s="288">
        <v>640</v>
      </c>
      <c r="L3215" s="288">
        <v>29.8</v>
      </c>
      <c r="M3215" s="289">
        <v>36.590000000000003</v>
      </c>
      <c r="N3215" s="290">
        <f>IF(Tabla2[[#This Row],[LECHE RETIRO DIA]]&lt;&gt;ISBLANK(Tabla2[[#This Row],[LECHE RETIRO DIA]]),SUM(Tabla2[[#This Row],[LECHE TANQUE DIA]:[LECHE RETIRO DIA]]),SUM(Tabla2[[#This Row],[LECHE TANQUE DIA]:[LECHE AUTOCONSUMO DIA]]))</f>
        <v>2910</v>
      </c>
      <c r="O3215" s="291">
        <f t="shared" si="702"/>
        <v>0.9625429553264605</v>
      </c>
      <c r="P3215" s="292">
        <f t="shared" si="708"/>
        <v>23.658536585365855</v>
      </c>
      <c r="Q3215" s="292">
        <f t="shared" si="703"/>
        <v>22.772357723577237</v>
      </c>
      <c r="R3215" s="292">
        <f t="shared" si="704"/>
        <v>4</v>
      </c>
      <c r="S3215" s="292">
        <f t="shared" si="709"/>
        <v>4.546875</v>
      </c>
      <c r="T3215" s="292">
        <f t="shared" si="710"/>
        <v>5.2032520325203251</v>
      </c>
      <c r="U3215" s="292">
        <f t="shared" si="711"/>
        <v>97.651006711409394</v>
      </c>
      <c r="V3215" s="292">
        <f t="shared" si="712"/>
        <v>4.1275167785234901</v>
      </c>
      <c r="W3215" s="292">
        <f>IFERROR(H3215/M3215,Tabla2[[#This Row],[CARGA PRODUCCION (ANIMALES/HA)]])</f>
        <v>3.6895326591965016</v>
      </c>
      <c r="X3215" s="293">
        <f t="shared" si="705"/>
        <v>2024</v>
      </c>
      <c r="Y3215" s="293">
        <f t="shared" si="706"/>
        <v>8</v>
      </c>
      <c r="Z3215" s="293" t="e">
        <f t="shared" ca="1" si="707"/>
        <v>#NAME?</v>
      </c>
      <c r="AA3215" s="294">
        <f t="shared" si="701"/>
        <v>135</v>
      </c>
      <c r="AB3215" s="291">
        <f t="shared" si="713"/>
        <v>0.91111111111111109</v>
      </c>
      <c r="AC3215" s="295">
        <f t="shared" si="700"/>
        <v>8.8888888888888906E-2</v>
      </c>
      <c r="AD3215" s="288"/>
    </row>
    <row r="3216" spans="1:30">
      <c r="A3216" s="287">
        <v>45522</v>
      </c>
      <c r="B3216" s="288" t="s">
        <v>88</v>
      </c>
      <c r="C3216" s="288">
        <v>938</v>
      </c>
      <c r="D3216" s="288">
        <v>40</v>
      </c>
      <c r="E3216" s="288">
        <v>5</v>
      </c>
      <c r="F3216" s="288"/>
      <c r="G3216" s="288">
        <v>42</v>
      </c>
      <c r="H3216" s="288">
        <v>44</v>
      </c>
      <c r="I3216" s="288">
        <v>1</v>
      </c>
      <c r="J3216" s="288">
        <v>8</v>
      </c>
      <c r="K3216" s="288">
        <v>240</v>
      </c>
      <c r="L3216" s="288">
        <v>14</v>
      </c>
      <c r="M3216" s="289">
        <v>15</v>
      </c>
      <c r="N3216" s="290">
        <f>IF(Tabla2[[#This Row],[LECHE RETIRO DIA]]&lt;&gt;ISBLANK(Tabla2[[#This Row],[LECHE RETIRO DIA]]),SUM(Tabla2[[#This Row],[LECHE TANQUE DIA]:[LECHE RETIRO DIA]]),SUM(Tabla2[[#This Row],[LECHE TANQUE DIA]:[LECHE AUTOCONSUMO DIA]]))</f>
        <v>983</v>
      </c>
      <c r="O3216" s="291">
        <f t="shared" si="702"/>
        <v>0.95422177009155651</v>
      </c>
      <c r="P3216" s="292">
        <f t="shared" si="708"/>
        <v>23.404761904761905</v>
      </c>
      <c r="Q3216" s="292">
        <f t="shared" si="703"/>
        <v>22.333333333333332</v>
      </c>
      <c r="R3216" s="292">
        <f t="shared" si="704"/>
        <v>5</v>
      </c>
      <c r="S3216" s="292">
        <f t="shared" si="709"/>
        <v>4.0958333333333332</v>
      </c>
      <c r="T3216" s="292">
        <f t="shared" si="710"/>
        <v>5.7142857142857144</v>
      </c>
      <c r="U3216" s="292">
        <f t="shared" si="711"/>
        <v>70.214285714285708</v>
      </c>
      <c r="V3216" s="292">
        <f t="shared" si="712"/>
        <v>3</v>
      </c>
      <c r="W3216" s="292">
        <f>IFERROR(H3216/M3216,Tabla2[[#This Row],[CARGA PRODUCCION (ANIMALES/HA)]])</f>
        <v>2.9333333333333331</v>
      </c>
      <c r="X3216" s="293">
        <f t="shared" si="705"/>
        <v>2024</v>
      </c>
      <c r="Y3216" s="293">
        <f t="shared" si="706"/>
        <v>8</v>
      </c>
      <c r="Z3216" s="293" t="e">
        <f t="shared" ca="1" si="707"/>
        <v>#NAME?</v>
      </c>
      <c r="AA3216" s="294">
        <f t="shared" si="701"/>
        <v>44</v>
      </c>
      <c r="AB3216" s="291">
        <f t="shared" si="713"/>
        <v>0.95454545454545459</v>
      </c>
      <c r="AC3216" s="295">
        <f t="shared" si="700"/>
        <v>4.5454545454545414E-2</v>
      </c>
      <c r="AD3216" s="288"/>
    </row>
    <row r="3217" spans="1:30">
      <c r="A3217" s="287">
        <v>45523</v>
      </c>
      <c r="B3217" s="288" t="s">
        <v>81</v>
      </c>
      <c r="C3217" s="288">
        <v>2660</v>
      </c>
      <c r="D3217" s="288">
        <v>80</v>
      </c>
      <c r="E3217" s="288">
        <v>9</v>
      </c>
      <c r="F3217" s="288"/>
      <c r="G3217" s="288">
        <v>109</v>
      </c>
      <c r="H3217" s="288">
        <v>109</v>
      </c>
      <c r="I3217" s="288">
        <v>0</v>
      </c>
      <c r="J3217" s="288">
        <v>12</v>
      </c>
      <c r="K3217" s="288">
        <v>640</v>
      </c>
      <c r="L3217" s="288">
        <v>23.4</v>
      </c>
      <c r="M3217" s="289">
        <v>31.01</v>
      </c>
      <c r="N3217" s="290">
        <f>IF(Tabla2[[#This Row],[LECHE RETIRO DIA]]&lt;&gt;ISBLANK(Tabla2[[#This Row],[LECHE RETIRO DIA]]),SUM(Tabla2[[#This Row],[LECHE TANQUE DIA]:[LECHE RETIRO DIA]]),SUM(Tabla2[[#This Row],[LECHE TANQUE DIA]:[LECHE AUTOCONSUMO DIA]]))</f>
        <v>2749</v>
      </c>
      <c r="O3217" s="291">
        <f t="shared" si="702"/>
        <v>0.96762459076027652</v>
      </c>
      <c r="P3217" s="292">
        <f t="shared" si="708"/>
        <v>25.220183486238533</v>
      </c>
      <c r="Q3217" s="292">
        <f t="shared" si="703"/>
        <v>24.403669724770641</v>
      </c>
      <c r="R3217" s="292">
        <f t="shared" si="704"/>
        <v>6.666666666666667</v>
      </c>
      <c r="S3217" s="292">
        <f t="shared" si="709"/>
        <v>4.2953124999999996</v>
      </c>
      <c r="T3217" s="292">
        <f t="shared" si="710"/>
        <v>5.8715596330275233</v>
      </c>
      <c r="U3217" s="292">
        <f t="shared" si="711"/>
        <v>117.47863247863249</v>
      </c>
      <c r="V3217" s="292">
        <f t="shared" si="712"/>
        <v>4.6581196581196584</v>
      </c>
      <c r="W3217" s="292">
        <f>IFERROR(H3217/M3217,Tabla2[[#This Row],[CARGA PRODUCCION (ANIMALES/HA)]])</f>
        <v>3.5149951628506932</v>
      </c>
      <c r="X3217" s="293">
        <f t="shared" si="705"/>
        <v>2024</v>
      </c>
      <c r="Y3217" s="293">
        <f t="shared" si="706"/>
        <v>8</v>
      </c>
      <c r="Z3217" s="293" t="e">
        <f t="shared" ca="1" si="707"/>
        <v>#NAME?</v>
      </c>
      <c r="AA3217" s="294">
        <f t="shared" si="701"/>
        <v>109</v>
      </c>
      <c r="AB3217" s="291">
        <f t="shared" si="713"/>
        <v>1</v>
      </c>
      <c r="AC3217" s="295">
        <f t="shared" si="700"/>
        <v>0</v>
      </c>
      <c r="AD3217" s="288"/>
    </row>
    <row r="3218" spans="1:30">
      <c r="A3218" s="287">
        <v>45523</v>
      </c>
      <c r="B3218" s="288" t="s">
        <v>83</v>
      </c>
      <c r="C3218" s="288">
        <v>2768</v>
      </c>
      <c r="D3218" s="288">
        <v>100</v>
      </c>
      <c r="E3218" s="288">
        <v>9</v>
      </c>
      <c r="F3218" s="288"/>
      <c r="G3218" s="288">
        <v>123</v>
      </c>
      <c r="H3218" s="288">
        <v>135</v>
      </c>
      <c r="I3218" s="288">
        <v>1</v>
      </c>
      <c r="J3218" s="288">
        <v>24</v>
      </c>
      <c r="K3218" s="288">
        <v>640</v>
      </c>
      <c r="L3218" s="288">
        <v>29.8</v>
      </c>
      <c r="M3218" s="289">
        <v>36.590000000000003</v>
      </c>
      <c r="N3218" s="290">
        <f>IF(Tabla2[[#This Row],[LECHE RETIRO DIA]]&lt;&gt;ISBLANK(Tabla2[[#This Row],[LECHE RETIRO DIA]]),SUM(Tabla2[[#This Row],[LECHE TANQUE DIA]:[LECHE RETIRO DIA]]),SUM(Tabla2[[#This Row],[LECHE TANQUE DIA]:[LECHE AUTOCONSUMO DIA]]))</f>
        <v>2877</v>
      </c>
      <c r="O3218" s="291">
        <f t="shared" si="702"/>
        <v>0.96211331247827603</v>
      </c>
      <c r="P3218" s="292">
        <f t="shared" si="708"/>
        <v>23.390243902439025</v>
      </c>
      <c r="Q3218" s="292">
        <f t="shared" si="703"/>
        <v>22.504065040650406</v>
      </c>
      <c r="R3218" s="292">
        <f t="shared" si="704"/>
        <v>4.166666666666667</v>
      </c>
      <c r="S3218" s="292">
        <f t="shared" si="709"/>
        <v>4.4953124999999998</v>
      </c>
      <c r="T3218" s="292">
        <f t="shared" si="710"/>
        <v>5.2032520325203251</v>
      </c>
      <c r="U3218" s="292">
        <f t="shared" si="711"/>
        <v>96.543624161073822</v>
      </c>
      <c r="V3218" s="292">
        <f t="shared" si="712"/>
        <v>4.1275167785234901</v>
      </c>
      <c r="W3218" s="292">
        <f>IFERROR(H3218/M3218,Tabla2[[#This Row],[CARGA PRODUCCION (ANIMALES/HA)]])</f>
        <v>3.6895326591965016</v>
      </c>
      <c r="X3218" s="293">
        <f t="shared" si="705"/>
        <v>2024</v>
      </c>
      <c r="Y3218" s="293">
        <f t="shared" si="706"/>
        <v>8</v>
      </c>
      <c r="Z3218" s="293" t="e">
        <f t="shared" ca="1" si="707"/>
        <v>#NAME?</v>
      </c>
      <c r="AA3218" s="294">
        <f t="shared" si="701"/>
        <v>135</v>
      </c>
      <c r="AB3218" s="291">
        <f t="shared" si="713"/>
        <v>0.91111111111111109</v>
      </c>
      <c r="AC3218" s="295">
        <f t="shared" si="700"/>
        <v>8.8888888888888906E-2</v>
      </c>
      <c r="AD3218" s="288"/>
    </row>
    <row r="3219" spans="1:30">
      <c r="A3219" s="287">
        <v>45523</v>
      </c>
      <c r="B3219" s="288" t="s">
        <v>88</v>
      </c>
      <c r="C3219" s="288">
        <v>947</v>
      </c>
      <c r="D3219" s="288">
        <v>40</v>
      </c>
      <c r="E3219" s="288">
        <v>5</v>
      </c>
      <c r="F3219" s="288"/>
      <c r="G3219" s="288">
        <v>42</v>
      </c>
      <c r="H3219" s="288">
        <v>44</v>
      </c>
      <c r="I3219" s="288">
        <v>1</v>
      </c>
      <c r="J3219" s="288">
        <v>8</v>
      </c>
      <c r="K3219" s="288">
        <v>240</v>
      </c>
      <c r="L3219" s="288">
        <v>14</v>
      </c>
      <c r="M3219" s="289">
        <v>15</v>
      </c>
      <c r="N3219" s="290">
        <f>IF(Tabla2[[#This Row],[LECHE RETIRO DIA]]&lt;&gt;ISBLANK(Tabla2[[#This Row],[LECHE RETIRO DIA]]),SUM(Tabla2[[#This Row],[LECHE TANQUE DIA]:[LECHE RETIRO DIA]]),SUM(Tabla2[[#This Row],[LECHE TANQUE DIA]:[LECHE AUTOCONSUMO DIA]]))</f>
        <v>992</v>
      </c>
      <c r="O3219" s="291">
        <f t="shared" si="702"/>
        <v>0.95463709677419351</v>
      </c>
      <c r="P3219" s="292">
        <f t="shared" si="708"/>
        <v>23.61904761904762</v>
      </c>
      <c r="Q3219" s="292">
        <f t="shared" si="703"/>
        <v>22.547619047619047</v>
      </c>
      <c r="R3219" s="292">
        <f t="shared" si="704"/>
        <v>5</v>
      </c>
      <c r="S3219" s="292">
        <f t="shared" si="709"/>
        <v>4.1333333333333337</v>
      </c>
      <c r="T3219" s="292">
        <f t="shared" si="710"/>
        <v>5.7142857142857144</v>
      </c>
      <c r="U3219" s="292">
        <f t="shared" si="711"/>
        <v>70.857142857142861</v>
      </c>
      <c r="V3219" s="292">
        <f t="shared" si="712"/>
        <v>3</v>
      </c>
      <c r="W3219" s="292">
        <f>IFERROR(H3219/M3219,Tabla2[[#This Row],[CARGA PRODUCCION (ANIMALES/HA)]])</f>
        <v>2.9333333333333331</v>
      </c>
      <c r="X3219" s="293">
        <f t="shared" si="705"/>
        <v>2024</v>
      </c>
      <c r="Y3219" s="293">
        <f t="shared" si="706"/>
        <v>8</v>
      </c>
      <c r="Z3219" s="293" t="e">
        <f t="shared" ca="1" si="707"/>
        <v>#NAME?</v>
      </c>
      <c r="AA3219" s="294">
        <f t="shared" si="701"/>
        <v>44</v>
      </c>
      <c r="AB3219" s="291">
        <f t="shared" si="713"/>
        <v>0.95454545454545459</v>
      </c>
      <c r="AC3219" s="295">
        <f t="shared" si="700"/>
        <v>4.5454545454545414E-2</v>
      </c>
      <c r="AD3219" s="288"/>
    </row>
    <row r="3220" spans="1:30">
      <c r="A3220" s="287">
        <v>45524</v>
      </c>
      <c r="B3220" s="288" t="s">
        <v>81</v>
      </c>
      <c r="C3220" s="288">
        <v>2683</v>
      </c>
      <c r="D3220" s="288">
        <v>80</v>
      </c>
      <c r="E3220" s="288">
        <v>9</v>
      </c>
      <c r="F3220" s="288"/>
      <c r="G3220" s="288">
        <v>110</v>
      </c>
      <c r="H3220" s="288">
        <v>112</v>
      </c>
      <c r="I3220" s="288">
        <v>0</v>
      </c>
      <c r="J3220" s="288">
        <v>12</v>
      </c>
      <c r="K3220" s="288">
        <v>640</v>
      </c>
      <c r="L3220" s="288">
        <v>23.4</v>
      </c>
      <c r="M3220" s="289">
        <v>31.01</v>
      </c>
      <c r="N3220" s="290">
        <f>IF(Tabla2[[#This Row],[LECHE RETIRO DIA]]&lt;&gt;ISBLANK(Tabla2[[#This Row],[LECHE RETIRO DIA]]),SUM(Tabla2[[#This Row],[LECHE TANQUE DIA]:[LECHE RETIRO DIA]]),SUM(Tabla2[[#This Row],[LECHE TANQUE DIA]:[LECHE AUTOCONSUMO DIA]]))</f>
        <v>2772</v>
      </c>
      <c r="O3220" s="291">
        <f t="shared" si="702"/>
        <v>0.96789321789321792</v>
      </c>
      <c r="P3220" s="292">
        <f t="shared" si="708"/>
        <v>25.2</v>
      </c>
      <c r="Q3220" s="292">
        <f t="shared" si="703"/>
        <v>24.390909090909091</v>
      </c>
      <c r="R3220" s="292">
        <f t="shared" si="704"/>
        <v>6.666666666666667</v>
      </c>
      <c r="S3220" s="292">
        <f t="shared" si="709"/>
        <v>4.3312499999999998</v>
      </c>
      <c r="T3220" s="292">
        <f t="shared" si="710"/>
        <v>5.8181818181818183</v>
      </c>
      <c r="U3220" s="292">
        <f t="shared" si="711"/>
        <v>118.46153846153847</v>
      </c>
      <c r="V3220" s="292">
        <f t="shared" si="712"/>
        <v>4.700854700854701</v>
      </c>
      <c r="W3220" s="292">
        <f>IFERROR(H3220/M3220,Tabla2[[#This Row],[CARGA PRODUCCION (ANIMALES/HA)]])</f>
        <v>3.6117381489841986</v>
      </c>
      <c r="X3220" s="293">
        <f t="shared" si="705"/>
        <v>2024</v>
      </c>
      <c r="Y3220" s="293">
        <f t="shared" si="706"/>
        <v>8</v>
      </c>
      <c r="Z3220" s="293" t="e">
        <f t="shared" ca="1" si="707"/>
        <v>#NAME?</v>
      </c>
      <c r="AA3220" s="294">
        <f t="shared" si="701"/>
        <v>112</v>
      </c>
      <c r="AB3220" s="291">
        <f t="shared" si="713"/>
        <v>0.9821428571428571</v>
      </c>
      <c r="AC3220" s="295">
        <f t="shared" si="700"/>
        <v>1.7857142857142905E-2</v>
      </c>
      <c r="AD3220" s="288"/>
    </row>
    <row r="3221" spans="1:30">
      <c r="A3221" s="287">
        <v>45524</v>
      </c>
      <c r="B3221" s="288" t="s">
        <v>83</v>
      </c>
      <c r="C3221" s="288">
        <v>2745</v>
      </c>
      <c r="D3221" s="288">
        <v>100</v>
      </c>
      <c r="E3221" s="288">
        <v>9</v>
      </c>
      <c r="F3221" s="288"/>
      <c r="G3221" s="288">
        <v>123</v>
      </c>
      <c r="H3221" s="288">
        <v>135</v>
      </c>
      <c r="I3221" s="288">
        <v>1</v>
      </c>
      <c r="J3221" s="288">
        <v>24</v>
      </c>
      <c r="K3221" s="288">
        <v>640</v>
      </c>
      <c r="L3221" s="288">
        <v>29.8</v>
      </c>
      <c r="M3221" s="289">
        <v>36.590000000000003</v>
      </c>
      <c r="N3221" s="290">
        <f>IF(Tabla2[[#This Row],[LECHE RETIRO DIA]]&lt;&gt;ISBLANK(Tabla2[[#This Row],[LECHE RETIRO DIA]]),SUM(Tabla2[[#This Row],[LECHE TANQUE DIA]:[LECHE RETIRO DIA]]),SUM(Tabla2[[#This Row],[LECHE TANQUE DIA]:[LECHE AUTOCONSUMO DIA]]))</f>
        <v>2854</v>
      </c>
      <c r="O3221" s="291">
        <f t="shared" si="702"/>
        <v>0.96180798878766638</v>
      </c>
      <c r="P3221" s="292">
        <f t="shared" si="708"/>
        <v>23.203252032520325</v>
      </c>
      <c r="Q3221" s="292">
        <f t="shared" si="703"/>
        <v>22.317073170731707</v>
      </c>
      <c r="R3221" s="292">
        <f t="shared" si="704"/>
        <v>4.166666666666667</v>
      </c>
      <c r="S3221" s="292">
        <f t="shared" si="709"/>
        <v>4.4593749999999996</v>
      </c>
      <c r="T3221" s="292">
        <f t="shared" si="710"/>
        <v>5.2032520325203251</v>
      </c>
      <c r="U3221" s="292">
        <f t="shared" si="711"/>
        <v>95.771812080536904</v>
      </c>
      <c r="V3221" s="292">
        <f t="shared" si="712"/>
        <v>4.1275167785234901</v>
      </c>
      <c r="W3221" s="292">
        <f>IFERROR(H3221/M3221,Tabla2[[#This Row],[CARGA PRODUCCION (ANIMALES/HA)]])</f>
        <v>3.6895326591965016</v>
      </c>
      <c r="X3221" s="293">
        <f t="shared" si="705"/>
        <v>2024</v>
      </c>
      <c r="Y3221" s="293">
        <f t="shared" si="706"/>
        <v>8</v>
      </c>
      <c r="Z3221" s="293" t="e">
        <f t="shared" ca="1" si="707"/>
        <v>#NAME?</v>
      </c>
      <c r="AA3221" s="294">
        <f t="shared" si="701"/>
        <v>135</v>
      </c>
      <c r="AB3221" s="291">
        <f t="shared" si="713"/>
        <v>0.91111111111111109</v>
      </c>
      <c r="AC3221" s="295">
        <f t="shared" si="700"/>
        <v>8.8888888888888906E-2</v>
      </c>
      <c r="AD3221" s="288"/>
    </row>
    <row r="3222" spans="1:30">
      <c r="A3222" s="287">
        <v>45524</v>
      </c>
      <c r="B3222" s="288" t="s">
        <v>117</v>
      </c>
      <c r="C3222" s="288">
        <v>959</v>
      </c>
      <c r="D3222" s="288">
        <v>40</v>
      </c>
      <c r="E3222" s="288">
        <v>5</v>
      </c>
      <c r="F3222" s="288"/>
      <c r="G3222" s="288">
        <v>42</v>
      </c>
      <c r="H3222" s="288">
        <v>44</v>
      </c>
      <c r="I3222" s="288">
        <v>1</v>
      </c>
      <c r="J3222" s="288">
        <v>8</v>
      </c>
      <c r="K3222" s="288">
        <v>240</v>
      </c>
      <c r="L3222" s="288">
        <v>14</v>
      </c>
      <c r="M3222" s="289">
        <v>15</v>
      </c>
      <c r="N3222" s="290">
        <f>IF(Tabla2[[#This Row],[LECHE RETIRO DIA]]&lt;&gt;ISBLANK(Tabla2[[#This Row],[LECHE RETIRO DIA]]),SUM(Tabla2[[#This Row],[LECHE TANQUE DIA]:[LECHE RETIRO DIA]]),SUM(Tabla2[[#This Row],[LECHE TANQUE DIA]:[LECHE AUTOCONSUMO DIA]]))</f>
        <v>1004</v>
      </c>
      <c r="O3222" s="291">
        <f t="shared" si="702"/>
        <v>0.95517928286852594</v>
      </c>
      <c r="P3222" s="292">
        <f t="shared" si="708"/>
        <v>23.904761904761905</v>
      </c>
      <c r="Q3222" s="292">
        <f t="shared" si="703"/>
        <v>22.833333333333332</v>
      </c>
      <c r="R3222" s="292">
        <f t="shared" si="704"/>
        <v>5</v>
      </c>
      <c r="S3222" s="292">
        <f t="shared" si="709"/>
        <v>4.1833333333333336</v>
      </c>
      <c r="T3222" s="292">
        <f t="shared" si="710"/>
        <v>5.7142857142857144</v>
      </c>
      <c r="U3222" s="292">
        <f t="shared" si="711"/>
        <v>71.714285714285708</v>
      </c>
      <c r="V3222" s="292">
        <f t="shared" si="712"/>
        <v>3</v>
      </c>
      <c r="W3222" s="292">
        <f>IFERROR(H3222/M3222,Tabla2[[#This Row],[CARGA PRODUCCION (ANIMALES/HA)]])</f>
        <v>2.9333333333333331</v>
      </c>
      <c r="X3222" s="293">
        <f t="shared" si="705"/>
        <v>2024</v>
      </c>
      <c r="Y3222" s="293">
        <f t="shared" si="706"/>
        <v>8</v>
      </c>
      <c r="Z3222" s="293" t="e">
        <f t="shared" ca="1" si="707"/>
        <v>#NAME?</v>
      </c>
      <c r="AA3222" s="294">
        <f t="shared" si="701"/>
        <v>44</v>
      </c>
      <c r="AB3222" s="291">
        <f t="shared" si="713"/>
        <v>0.95454545454545459</v>
      </c>
      <c r="AC3222" s="295">
        <f t="shared" ref="AC3222:AC3234" si="714">IFERROR(1-AB3222,"")</f>
        <v>4.5454545454545414E-2</v>
      </c>
      <c r="AD3222" s="288"/>
    </row>
    <row r="3223" spans="1:30">
      <c r="A3223" s="287">
        <v>45525</v>
      </c>
      <c r="B3223" s="288" t="s">
        <v>81</v>
      </c>
      <c r="C3223" s="288">
        <v>2726</v>
      </c>
      <c r="D3223" s="288">
        <v>80</v>
      </c>
      <c r="E3223" s="288">
        <v>9</v>
      </c>
      <c r="F3223" s="288"/>
      <c r="G3223" s="288">
        <v>110</v>
      </c>
      <c r="H3223" s="288">
        <v>112</v>
      </c>
      <c r="I3223" s="288">
        <v>0</v>
      </c>
      <c r="J3223" s="288">
        <v>12</v>
      </c>
      <c r="K3223" s="288">
        <v>640</v>
      </c>
      <c r="L3223" s="288">
        <v>23.4</v>
      </c>
      <c r="M3223" s="289">
        <v>31.01</v>
      </c>
      <c r="N3223" s="290">
        <f>IF(Tabla2[[#This Row],[LECHE RETIRO DIA]]&lt;&gt;ISBLANK(Tabla2[[#This Row],[LECHE RETIRO DIA]]),SUM(Tabla2[[#This Row],[LECHE TANQUE DIA]:[LECHE RETIRO DIA]]),SUM(Tabla2[[#This Row],[LECHE TANQUE DIA]:[LECHE AUTOCONSUMO DIA]]))</f>
        <v>2815</v>
      </c>
      <c r="O3223" s="291">
        <f t="shared" si="702"/>
        <v>0.96838365896980461</v>
      </c>
      <c r="P3223" s="292">
        <f t="shared" si="708"/>
        <v>25.59090909090909</v>
      </c>
      <c r="Q3223" s="292">
        <f t="shared" si="703"/>
        <v>24.781818181818181</v>
      </c>
      <c r="R3223" s="292">
        <f t="shared" si="704"/>
        <v>6.666666666666667</v>
      </c>
      <c r="S3223" s="292">
        <f t="shared" si="709"/>
        <v>4.3984375</v>
      </c>
      <c r="T3223" s="292">
        <f t="shared" si="710"/>
        <v>5.8181818181818183</v>
      </c>
      <c r="U3223" s="292">
        <f t="shared" si="711"/>
        <v>120.29914529914531</v>
      </c>
      <c r="V3223" s="292">
        <f t="shared" si="712"/>
        <v>4.700854700854701</v>
      </c>
      <c r="W3223" s="292">
        <f>IFERROR(H3223/M3223,Tabla2[[#This Row],[CARGA PRODUCCION (ANIMALES/HA)]])</f>
        <v>3.6117381489841986</v>
      </c>
      <c r="X3223" s="293">
        <f t="shared" si="705"/>
        <v>2024</v>
      </c>
      <c r="Y3223" s="293">
        <f t="shared" si="706"/>
        <v>8</v>
      </c>
      <c r="Z3223" s="293" t="e">
        <f t="shared" ca="1" si="707"/>
        <v>#NAME?</v>
      </c>
      <c r="AA3223" s="294">
        <f t="shared" si="701"/>
        <v>112</v>
      </c>
      <c r="AB3223" s="291">
        <f t="shared" si="713"/>
        <v>0.9821428571428571</v>
      </c>
      <c r="AC3223" s="295">
        <f t="shared" si="714"/>
        <v>1.7857142857142905E-2</v>
      </c>
      <c r="AD3223" s="288"/>
    </row>
    <row r="3224" spans="1:30">
      <c r="A3224" s="287">
        <v>45525</v>
      </c>
      <c r="B3224" s="288" t="s">
        <v>83</v>
      </c>
      <c r="C3224" s="288">
        <v>2820</v>
      </c>
      <c r="D3224" s="288">
        <v>100</v>
      </c>
      <c r="E3224" s="288">
        <v>9</v>
      </c>
      <c r="F3224" s="288"/>
      <c r="G3224" s="288">
        <v>123</v>
      </c>
      <c r="H3224" s="288">
        <v>135</v>
      </c>
      <c r="I3224" s="288">
        <v>1</v>
      </c>
      <c r="J3224" s="288">
        <v>24</v>
      </c>
      <c r="K3224" s="288">
        <v>640</v>
      </c>
      <c r="L3224" s="288">
        <v>29.8</v>
      </c>
      <c r="M3224" s="289">
        <v>36.590000000000003</v>
      </c>
      <c r="N3224" s="290">
        <f>IF(Tabla2[[#This Row],[LECHE RETIRO DIA]]&lt;&gt;ISBLANK(Tabla2[[#This Row],[LECHE RETIRO DIA]]),SUM(Tabla2[[#This Row],[LECHE TANQUE DIA]:[LECHE RETIRO DIA]]),SUM(Tabla2[[#This Row],[LECHE TANQUE DIA]:[LECHE AUTOCONSUMO DIA]]))</f>
        <v>2929</v>
      </c>
      <c r="O3224" s="291">
        <f t="shared" si="702"/>
        <v>0.96278593376579036</v>
      </c>
      <c r="P3224" s="292">
        <f t="shared" si="708"/>
        <v>23.8130081300813</v>
      </c>
      <c r="Q3224" s="292">
        <f t="shared" si="703"/>
        <v>22.926829268292682</v>
      </c>
      <c r="R3224" s="292">
        <f t="shared" si="704"/>
        <v>4.166666666666667</v>
      </c>
      <c r="S3224" s="292">
        <f t="shared" si="709"/>
        <v>4.5765624999999996</v>
      </c>
      <c r="T3224" s="292">
        <f t="shared" si="710"/>
        <v>5.2032520325203251</v>
      </c>
      <c r="U3224" s="292">
        <f t="shared" si="711"/>
        <v>98.288590604026837</v>
      </c>
      <c r="V3224" s="292">
        <f t="shared" si="712"/>
        <v>4.1275167785234901</v>
      </c>
      <c r="W3224" s="292">
        <f>IFERROR(H3224/M3224,Tabla2[[#This Row],[CARGA PRODUCCION (ANIMALES/HA)]])</f>
        <v>3.6895326591965016</v>
      </c>
      <c r="X3224" s="293">
        <f t="shared" si="705"/>
        <v>2024</v>
      </c>
      <c r="Y3224" s="293">
        <f t="shared" si="706"/>
        <v>8</v>
      </c>
      <c r="Z3224" s="293" t="e">
        <f t="shared" ca="1" si="707"/>
        <v>#NAME?</v>
      </c>
      <c r="AA3224" s="294">
        <f t="shared" si="701"/>
        <v>135</v>
      </c>
      <c r="AB3224" s="291">
        <f t="shared" si="713"/>
        <v>0.91111111111111109</v>
      </c>
      <c r="AC3224" s="295">
        <f t="shared" si="714"/>
        <v>8.8888888888888906E-2</v>
      </c>
      <c r="AD3224" s="288"/>
    </row>
    <row r="3225" spans="1:30">
      <c r="A3225" s="287">
        <v>45525</v>
      </c>
      <c r="B3225" s="288" t="s">
        <v>88</v>
      </c>
      <c r="C3225" s="288">
        <v>953</v>
      </c>
      <c r="D3225" s="288">
        <v>40</v>
      </c>
      <c r="E3225" s="288">
        <v>5</v>
      </c>
      <c r="F3225" s="288"/>
      <c r="G3225" s="288">
        <v>42</v>
      </c>
      <c r="H3225" s="288">
        <v>44</v>
      </c>
      <c r="I3225" s="288">
        <v>1</v>
      </c>
      <c r="J3225" s="288">
        <v>8</v>
      </c>
      <c r="K3225" s="288">
        <v>240</v>
      </c>
      <c r="L3225" s="288">
        <v>14</v>
      </c>
      <c r="M3225" s="289">
        <v>15</v>
      </c>
      <c r="N3225" s="290">
        <f>IF(Tabla2[[#This Row],[LECHE RETIRO DIA]]&lt;&gt;ISBLANK(Tabla2[[#This Row],[LECHE RETIRO DIA]]),SUM(Tabla2[[#This Row],[LECHE TANQUE DIA]:[LECHE RETIRO DIA]]),SUM(Tabla2[[#This Row],[LECHE TANQUE DIA]:[LECHE AUTOCONSUMO DIA]]))</f>
        <v>998</v>
      </c>
      <c r="O3225" s="291">
        <f t="shared" si="702"/>
        <v>0.95490981963927857</v>
      </c>
      <c r="P3225" s="292">
        <f t="shared" si="708"/>
        <v>23.761904761904763</v>
      </c>
      <c r="Q3225" s="292">
        <f t="shared" si="703"/>
        <v>22.69047619047619</v>
      </c>
      <c r="R3225" s="292">
        <f t="shared" si="704"/>
        <v>5</v>
      </c>
      <c r="S3225" s="292">
        <f t="shared" si="709"/>
        <v>4.1583333333333332</v>
      </c>
      <c r="T3225" s="292">
        <f t="shared" si="710"/>
        <v>5.7142857142857144</v>
      </c>
      <c r="U3225" s="292">
        <f t="shared" si="711"/>
        <v>71.285714285714292</v>
      </c>
      <c r="V3225" s="292">
        <f t="shared" si="712"/>
        <v>3</v>
      </c>
      <c r="W3225" s="292">
        <f>IFERROR(H3225/M3225,Tabla2[[#This Row],[CARGA PRODUCCION (ANIMALES/HA)]])</f>
        <v>2.9333333333333331</v>
      </c>
      <c r="X3225" s="293">
        <f t="shared" si="705"/>
        <v>2024</v>
      </c>
      <c r="Y3225" s="293">
        <f t="shared" si="706"/>
        <v>8</v>
      </c>
      <c r="Z3225" s="293" t="e">
        <f t="shared" ca="1" si="707"/>
        <v>#NAME?</v>
      </c>
      <c r="AA3225" s="294">
        <f t="shared" si="701"/>
        <v>44</v>
      </c>
      <c r="AB3225" s="291">
        <f t="shared" si="713"/>
        <v>0.95454545454545459</v>
      </c>
      <c r="AC3225" s="295">
        <f t="shared" si="714"/>
        <v>4.5454545454545414E-2</v>
      </c>
      <c r="AD3225" s="288"/>
    </row>
    <row r="3226" spans="1:30">
      <c r="A3226" s="287">
        <v>45526</v>
      </c>
      <c r="B3226" s="288" t="s">
        <v>81</v>
      </c>
      <c r="C3226" s="288">
        <v>2773</v>
      </c>
      <c r="D3226" s="288">
        <v>80</v>
      </c>
      <c r="E3226" s="288">
        <v>9</v>
      </c>
      <c r="F3226" s="288"/>
      <c r="G3226" s="288">
        <v>110</v>
      </c>
      <c r="H3226" s="288">
        <v>112</v>
      </c>
      <c r="I3226" s="288">
        <v>0</v>
      </c>
      <c r="J3226" s="288">
        <v>12</v>
      </c>
      <c r="K3226" s="288">
        <v>680</v>
      </c>
      <c r="L3226" s="288">
        <v>23.4</v>
      </c>
      <c r="M3226" s="289">
        <v>31.01</v>
      </c>
      <c r="N3226" s="290">
        <f>IF(Tabla2[[#This Row],[LECHE RETIRO DIA]]&lt;&gt;ISBLANK(Tabla2[[#This Row],[LECHE RETIRO DIA]]),SUM(Tabla2[[#This Row],[LECHE TANQUE DIA]:[LECHE RETIRO DIA]]),SUM(Tabla2[[#This Row],[LECHE TANQUE DIA]:[LECHE AUTOCONSUMO DIA]]))</f>
        <v>2862</v>
      </c>
      <c r="O3226" s="291">
        <f t="shared" si="702"/>
        <v>0.96890286512928026</v>
      </c>
      <c r="P3226" s="292">
        <f t="shared" si="708"/>
        <v>26.018181818181819</v>
      </c>
      <c r="Q3226" s="292">
        <f t="shared" si="703"/>
        <v>25.209090909090911</v>
      </c>
      <c r="R3226" s="292">
        <f t="shared" si="704"/>
        <v>6.666666666666667</v>
      </c>
      <c r="S3226" s="292">
        <f t="shared" si="709"/>
        <v>4.2088235294117649</v>
      </c>
      <c r="T3226" s="292">
        <f t="shared" si="710"/>
        <v>6.1818181818181817</v>
      </c>
      <c r="U3226" s="292">
        <f t="shared" si="711"/>
        <v>122.30769230769232</v>
      </c>
      <c r="V3226" s="292">
        <f t="shared" si="712"/>
        <v>4.700854700854701</v>
      </c>
      <c r="W3226" s="292">
        <f>IFERROR(H3226/M3226,Tabla2[[#This Row],[CARGA PRODUCCION (ANIMALES/HA)]])</f>
        <v>3.6117381489841986</v>
      </c>
      <c r="X3226" s="293">
        <f t="shared" si="705"/>
        <v>2024</v>
      </c>
      <c r="Y3226" s="293">
        <f t="shared" si="706"/>
        <v>8</v>
      </c>
      <c r="Z3226" s="293" t="e">
        <f t="shared" ca="1" si="707"/>
        <v>#NAME?</v>
      </c>
      <c r="AA3226" s="294">
        <f t="shared" si="701"/>
        <v>112</v>
      </c>
      <c r="AB3226" s="291">
        <f t="shared" si="713"/>
        <v>0.9821428571428571</v>
      </c>
      <c r="AC3226" s="295">
        <f t="shared" si="714"/>
        <v>1.7857142857142905E-2</v>
      </c>
      <c r="AD3226" s="288"/>
    </row>
    <row r="3227" spans="1:30">
      <c r="A3227" s="287">
        <v>45526</v>
      </c>
      <c r="B3227" s="7" t="s">
        <v>83</v>
      </c>
      <c r="C3227" s="288">
        <v>2759</v>
      </c>
      <c r="D3227" s="288">
        <v>100</v>
      </c>
      <c r="E3227" s="288">
        <v>9</v>
      </c>
      <c r="F3227" s="288"/>
      <c r="G3227" s="288">
        <v>123</v>
      </c>
      <c r="H3227" s="288">
        <v>135</v>
      </c>
      <c r="I3227" s="288">
        <v>1</v>
      </c>
      <c r="J3227" s="288">
        <v>24</v>
      </c>
      <c r="K3227" s="288">
        <v>640</v>
      </c>
      <c r="L3227" s="288">
        <v>29.8</v>
      </c>
      <c r="M3227" s="289">
        <v>36.590000000000003</v>
      </c>
      <c r="N3227" s="290">
        <f>IF(Tabla2[[#This Row],[LECHE RETIRO DIA]]&lt;&gt;ISBLANK(Tabla2[[#This Row],[LECHE RETIRO DIA]]),SUM(Tabla2[[#This Row],[LECHE TANQUE DIA]:[LECHE RETIRO DIA]]),SUM(Tabla2[[#This Row],[LECHE TANQUE DIA]:[LECHE AUTOCONSUMO DIA]]))</f>
        <v>2868</v>
      </c>
      <c r="O3227" s="291">
        <f t="shared" si="702"/>
        <v>0.96199442119944212</v>
      </c>
      <c r="P3227" s="292">
        <f t="shared" si="708"/>
        <v>23.317073170731707</v>
      </c>
      <c r="Q3227" s="292">
        <f t="shared" si="703"/>
        <v>22.430894308943088</v>
      </c>
      <c r="R3227" s="292">
        <f t="shared" si="704"/>
        <v>4.166666666666667</v>
      </c>
      <c r="S3227" s="292">
        <f t="shared" si="709"/>
        <v>4.4812500000000002</v>
      </c>
      <c r="T3227" s="292">
        <f t="shared" si="710"/>
        <v>5.2032520325203251</v>
      </c>
      <c r="U3227" s="292">
        <f t="shared" si="711"/>
        <v>96.241610738255034</v>
      </c>
      <c r="V3227" s="292">
        <f t="shared" si="712"/>
        <v>4.1275167785234901</v>
      </c>
      <c r="W3227" s="292">
        <f>IFERROR(H3227/M3227,Tabla2[[#This Row],[CARGA PRODUCCION (ANIMALES/HA)]])</f>
        <v>3.6895326591965016</v>
      </c>
      <c r="X3227" s="293">
        <f t="shared" si="705"/>
        <v>2024</v>
      </c>
      <c r="Y3227" s="293">
        <f t="shared" si="706"/>
        <v>8</v>
      </c>
      <c r="Z3227" s="293" t="e">
        <f t="shared" ca="1" si="707"/>
        <v>#NAME?</v>
      </c>
      <c r="AA3227" s="294">
        <f t="shared" si="701"/>
        <v>135</v>
      </c>
      <c r="AB3227" s="291">
        <f t="shared" si="713"/>
        <v>0.91111111111111109</v>
      </c>
      <c r="AC3227" s="295">
        <f t="shared" si="714"/>
        <v>8.8888888888888906E-2</v>
      </c>
      <c r="AD3227" s="288"/>
    </row>
    <row r="3228" spans="1:30">
      <c r="A3228" s="287">
        <v>45526</v>
      </c>
      <c r="B3228" s="7" t="s">
        <v>88</v>
      </c>
      <c r="C3228" s="288">
        <v>953</v>
      </c>
      <c r="D3228" s="288">
        <v>40</v>
      </c>
      <c r="E3228" s="288">
        <v>5</v>
      </c>
      <c r="F3228" s="288"/>
      <c r="G3228" s="288">
        <v>42</v>
      </c>
      <c r="H3228" s="288">
        <v>44</v>
      </c>
      <c r="I3228" s="288">
        <v>1</v>
      </c>
      <c r="J3228" s="288">
        <v>8</v>
      </c>
      <c r="K3228" s="288">
        <v>240</v>
      </c>
      <c r="L3228" s="288">
        <v>14</v>
      </c>
      <c r="M3228" s="289">
        <v>15</v>
      </c>
      <c r="N3228" s="290">
        <f>IF(Tabla2[[#This Row],[LECHE RETIRO DIA]]&lt;&gt;ISBLANK(Tabla2[[#This Row],[LECHE RETIRO DIA]]),SUM(Tabla2[[#This Row],[LECHE TANQUE DIA]:[LECHE RETIRO DIA]]),SUM(Tabla2[[#This Row],[LECHE TANQUE DIA]:[LECHE AUTOCONSUMO DIA]]))</f>
        <v>998</v>
      </c>
      <c r="O3228" s="291">
        <f t="shared" si="702"/>
        <v>0.95490981963927857</v>
      </c>
      <c r="P3228" s="292">
        <f t="shared" si="708"/>
        <v>23.761904761904763</v>
      </c>
      <c r="Q3228" s="292">
        <f t="shared" si="703"/>
        <v>22.69047619047619</v>
      </c>
      <c r="R3228" s="292">
        <f t="shared" si="704"/>
        <v>5</v>
      </c>
      <c r="S3228" s="292">
        <f t="shared" si="709"/>
        <v>4.1583333333333332</v>
      </c>
      <c r="T3228" s="292">
        <f t="shared" si="710"/>
        <v>5.7142857142857144</v>
      </c>
      <c r="U3228" s="292">
        <f t="shared" si="711"/>
        <v>71.285714285714292</v>
      </c>
      <c r="V3228" s="292">
        <f t="shared" si="712"/>
        <v>3</v>
      </c>
      <c r="W3228" s="292">
        <f>IFERROR(H3228/M3228,Tabla2[[#This Row],[CARGA PRODUCCION (ANIMALES/HA)]])</f>
        <v>2.9333333333333331</v>
      </c>
      <c r="X3228" s="293">
        <f t="shared" si="705"/>
        <v>2024</v>
      </c>
      <c r="Y3228" s="293">
        <f t="shared" si="706"/>
        <v>8</v>
      </c>
      <c r="Z3228" s="293" t="e">
        <f t="shared" ca="1" si="707"/>
        <v>#NAME?</v>
      </c>
      <c r="AA3228" s="294">
        <f t="shared" si="701"/>
        <v>44</v>
      </c>
      <c r="AB3228" s="291">
        <f t="shared" si="713"/>
        <v>0.95454545454545459</v>
      </c>
      <c r="AC3228" s="295">
        <f t="shared" si="714"/>
        <v>4.5454545454545414E-2</v>
      </c>
      <c r="AD3228" s="288"/>
    </row>
    <row r="3229" spans="1:30">
      <c r="A3229" s="287">
        <v>45527</v>
      </c>
      <c r="B3229" s="7" t="s">
        <v>81</v>
      </c>
      <c r="C3229" s="288">
        <v>2773</v>
      </c>
      <c r="D3229" s="288">
        <v>80</v>
      </c>
      <c r="E3229" s="288">
        <v>9</v>
      </c>
      <c r="F3229" s="288"/>
      <c r="G3229" s="288">
        <v>111</v>
      </c>
      <c r="H3229" s="288">
        <v>113</v>
      </c>
      <c r="I3229" s="288">
        <v>1</v>
      </c>
      <c r="J3229" s="288">
        <v>12</v>
      </c>
      <c r="K3229" s="288">
        <v>680</v>
      </c>
      <c r="L3229" s="288">
        <v>23.4</v>
      </c>
      <c r="M3229" s="289">
        <v>31.01</v>
      </c>
      <c r="N3229" s="290">
        <f>IF(Tabla2[[#This Row],[LECHE RETIRO DIA]]&lt;&gt;ISBLANK(Tabla2[[#This Row],[LECHE RETIRO DIA]]),SUM(Tabla2[[#This Row],[LECHE TANQUE DIA]:[LECHE RETIRO DIA]]),SUM(Tabla2[[#This Row],[LECHE TANQUE DIA]:[LECHE AUTOCONSUMO DIA]]))</f>
        <v>2862</v>
      </c>
      <c r="O3229" s="291">
        <f t="shared" si="702"/>
        <v>0.96890286512928026</v>
      </c>
      <c r="P3229" s="292">
        <f t="shared" si="708"/>
        <v>25.783783783783782</v>
      </c>
      <c r="Q3229" s="292">
        <f t="shared" si="703"/>
        <v>24.981981981981981</v>
      </c>
      <c r="R3229" s="292">
        <f t="shared" si="704"/>
        <v>6.666666666666667</v>
      </c>
      <c r="S3229" s="292">
        <f t="shared" si="709"/>
        <v>4.2088235294117649</v>
      </c>
      <c r="T3229" s="292">
        <f t="shared" si="710"/>
        <v>6.1261261261261257</v>
      </c>
      <c r="U3229" s="292">
        <f t="shared" si="711"/>
        <v>122.30769230769232</v>
      </c>
      <c r="V3229" s="292">
        <f t="shared" si="712"/>
        <v>4.7435897435897436</v>
      </c>
      <c r="W3229" s="292">
        <f>IFERROR(H3229/M3229,Tabla2[[#This Row],[CARGA PRODUCCION (ANIMALES/HA)]])</f>
        <v>3.6439858110287005</v>
      </c>
      <c r="X3229" s="293">
        <f t="shared" si="705"/>
        <v>2024</v>
      </c>
      <c r="Y3229" s="293">
        <f t="shared" si="706"/>
        <v>8</v>
      </c>
      <c r="Z3229" s="293" t="e">
        <f t="shared" ca="1" si="707"/>
        <v>#NAME?</v>
      </c>
      <c r="AA3229" s="294">
        <f t="shared" si="701"/>
        <v>113</v>
      </c>
      <c r="AB3229" s="291">
        <f t="shared" si="713"/>
        <v>0.98230088495575218</v>
      </c>
      <c r="AC3229" s="295">
        <f t="shared" si="714"/>
        <v>1.7699115044247815E-2</v>
      </c>
      <c r="AD3229" s="288"/>
    </row>
    <row r="3230" spans="1:30">
      <c r="A3230" s="287">
        <v>45527</v>
      </c>
      <c r="B3230" s="7" t="s">
        <v>83</v>
      </c>
      <c r="C3230" s="288">
        <v>2787</v>
      </c>
      <c r="D3230" s="288">
        <v>100</v>
      </c>
      <c r="E3230" s="288">
        <v>9</v>
      </c>
      <c r="F3230" s="288"/>
      <c r="G3230" s="288">
        <v>123</v>
      </c>
      <c r="H3230" s="288">
        <v>135</v>
      </c>
      <c r="I3230" s="288">
        <v>1</v>
      </c>
      <c r="J3230" s="288">
        <v>24</v>
      </c>
      <c r="K3230" s="288">
        <v>640</v>
      </c>
      <c r="L3230" s="288">
        <v>29.8</v>
      </c>
      <c r="M3230" s="289">
        <v>36.590000000000003</v>
      </c>
      <c r="N3230" s="290">
        <f>IF(Tabla2[[#This Row],[LECHE RETIRO DIA]]&lt;&gt;ISBLANK(Tabla2[[#This Row],[LECHE RETIRO DIA]]),SUM(Tabla2[[#This Row],[LECHE TANQUE DIA]:[LECHE RETIRO DIA]]),SUM(Tabla2[[#This Row],[LECHE TANQUE DIA]:[LECHE AUTOCONSUMO DIA]]))</f>
        <v>2896</v>
      </c>
      <c r="O3230" s="291">
        <f t="shared" si="702"/>
        <v>0.96236187845303867</v>
      </c>
      <c r="P3230" s="292">
        <f t="shared" si="708"/>
        <v>23.54471544715447</v>
      </c>
      <c r="Q3230" s="292">
        <f t="shared" si="703"/>
        <v>22.658536585365855</v>
      </c>
      <c r="R3230" s="292">
        <f t="shared" si="704"/>
        <v>4.166666666666667</v>
      </c>
      <c r="S3230" s="292">
        <f t="shared" si="709"/>
        <v>4.5250000000000004</v>
      </c>
      <c r="T3230" s="292">
        <f t="shared" si="710"/>
        <v>5.2032520325203251</v>
      </c>
      <c r="U3230" s="292">
        <f t="shared" si="711"/>
        <v>97.181208053691279</v>
      </c>
      <c r="V3230" s="292">
        <f t="shared" si="712"/>
        <v>4.1275167785234901</v>
      </c>
      <c r="W3230" s="292">
        <f>IFERROR(H3230/M3230,Tabla2[[#This Row],[CARGA PRODUCCION (ANIMALES/HA)]])</f>
        <v>3.6895326591965016</v>
      </c>
      <c r="X3230" s="293">
        <f t="shared" si="705"/>
        <v>2024</v>
      </c>
      <c r="Y3230" s="293">
        <f t="shared" si="706"/>
        <v>8</v>
      </c>
      <c r="Z3230" s="293" t="e">
        <f t="shared" ca="1" si="707"/>
        <v>#NAME?</v>
      </c>
      <c r="AA3230" s="294">
        <f t="shared" si="701"/>
        <v>135</v>
      </c>
      <c r="AB3230" s="291">
        <f t="shared" si="713"/>
        <v>0.91111111111111109</v>
      </c>
      <c r="AC3230" s="295">
        <f t="shared" si="714"/>
        <v>8.8888888888888906E-2</v>
      </c>
      <c r="AD3230" s="288"/>
    </row>
    <row r="3231" spans="1:30">
      <c r="A3231" s="287">
        <v>45527</v>
      </c>
      <c r="B3231" s="288" t="s">
        <v>88</v>
      </c>
      <c r="C3231" s="288">
        <v>942</v>
      </c>
      <c r="D3231" s="288">
        <v>40</v>
      </c>
      <c r="E3231" s="288">
        <v>5</v>
      </c>
      <c r="F3231" s="288"/>
      <c r="G3231" s="288">
        <v>42</v>
      </c>
      <c r="H3231" s="288">
        <v>44</v>
      </c>
      <c r="I3231" s="288">
        <v>1</v>
      </c>
      <c r="J3231" s="288">
        <v>8</v>
      </c>
      <c r="K3231" s="288">
        <v>240</v>
      </c>
      <c r="L3231" s="288">
        <v>14</v>
      </c>
      <c r="M3231" s="289">
        <v>15</v>
      </c>
      <c r="N3231" s="290">
        <f>IF(Tabla2[[#This Row],[LECHE RETIRO DIA]]&lt;&gt;ISBLANK(Tabla2[[#This Row],[LECHE RETIRO DIA]]),SUM(Tabla2[[#This Row],[LECHE TANQUE DIA]:[LECHE RETIRO DIA]]),SUM(Tabla2[[#This Row],[LECHE TANQUE DIA]:[LECHE AUTOCONSUMO DIA]]))</f>
        <v>987</v>
      </c>
      <c r="O3231" s="291">
        <f t="shared" si="702"/>
        <v>0.95440729483282671</v>
      </c>
      <c r="P3231" s="292">
        <f t="shared" si="708"/>
        <v>23.5</v>
      </c>
      <c r="Q3231" s="292">
        <f t="shared" si="703"/>
        <v>22.428571428571427</v>
      </c>
      <c r="R3231" s="292">
        <f t="shared" si="704"/>
        <v>5</v>
      </c>
      <c r="S3231" s="292">
        <f t="shared" si="709"/>
        <v>4.1124999999999998</v>
      </c>
      <c r="T3231" s="292">
        <f t="shared" si="710"/>
        <v>5.7142857142857144</v>
      </c>
      <c r="U3231" s="292">
        <f t="shared" si="711"/>
        <v>70.5</v>
      </c>
      <c r="V3231" s="292">
        <f t="shared" si="712"/>
        <v>3</v>
      </c>
      <c r="W3231" s="292">
        <f>IFERROR(H3231/M3231,Tabla2[[#This Row],[CARGA PRODUCCION (ANIMALES/HA)]])</f>
        <v>2.9333333333333331</v>
      </c>
      <c r="X3231" s="293">
        <f t="shared" si="705"/>
        <v>2024</v>
      </c>
      <c r="Y3231" s="293">
        <f t="shared" si="706"/>
        <v>8</v>
      </c>
      <c r="Z3231" s="293" t="e">
        <f t="shared" ca="1" si="707"/>
        <v>#NAME?</v>
      </c>
      <c r="AA3231" s="294">
        <f t="shared" si="701"/>
        <v>44</v>
      </c>
      <c r="AB3231" s="291">
        <f t="shared" si="713"/>
        <v>0.95454545454545459</v>
      </c>
      <c r="AC3231" s="295">
        <f t="shared" si="714"/>
        <v>4.5454545454545414E-2</v>
      </c>
      <c r="AD3231" s="288"/>
    </row>
    <row r="3232" spans="1:30">
      <c r="A3232" s="287">
        <v>45528</v>
      </c>
      <c r="B3232" s="288" t="s">
        <v>81</v>
      </c>
      <c r="C3232" s="288">
        <v>2740</v>
      </c>
      <c r="D3232" s="288">
        <v>80</v>
      </c>
      <c r="E3232" s="288">
        <v>9</v>
      </c>
      <c r="F3232" s="288"/>
      <c r="G3232" s="288">
        <v>111</v>
      </c>
      <c r="H3232" s="288">
        <v>113</v>
      </c>
      <c r="I3232" s="288">
        <v>1</v>
      </c>
      <c r="J3232" s="288">
        <v>11</v>
      </c>
      <c r="K3232" s="288">
        <v>680</v>
      </c>
      <c r="L3232" s="288">
        <v>23.4</v>
      </c>
      <c r="M3232" s="289">
        <v>31.01</v>
      </c>
      <c r="N3232" s="290">
        <f>IF(Tabla2[[#This Row],[LECHE RETIRO DIA]]&lt;&gt;ISBLANK(Tabla2[[#This Row],[LECHE RETIRO DIA]]),SUM(Tabla2[[#This Row],[LECHE TANQUE DIA]:[LECHE RETIRO DIA]]),SUM(Tabla2[[#This Row],[LECHE TANQUE DIA]:[LECHE AUTOCONSUMO DIA]]))</f>
        <v>2829</v>
      </c>
      <c r="O3232" s="291">
        <f t="shared" si="702"/>
        <v>0.96854012018381053</v>
      </c>
      <c r="P3232" s="292">
        <f t="shared" si="708"/>
        <v>25.486486486486488</v>
      </c>
      <c r="Q3232" s="292">
        <f t="shared" si="703"/>
        <v>24.684684684684683</v>
      </c>
      <c r="R3232" s="292">
        <f t="shared" si="704"/>
        <v>7.2727272727272725</v>
      </c>
      <c r="S3232" s="292">
        <f t="shared" si="709"/>
        <v>4.1602941176470587</v>
      </c>
      <c r="T3232" s="292">
        <f t="shared" si="710"/>
        <v>6.1261261261261257</v>
      </c>
      <c r="U3232" s="292">
        <f t="shared" si="711"/>
        <v>120.8974358974359</v>
      </c>
      <c r="V3232" s="292">
        <f t="shared" si="712"/>
        <v>4.7435897435897436</v>
      </c>
      <c r="W3232" s="292">
        <f>IFERROR(H3232/M3232,Tabla2[[#This Row],[CARGA PRODUCCION (ANIMALES/HA)]])</f>
        <v>3.6439858110287005</v>
      </c>
      <c r="X3232" s="293">
        <f t="shared" si="705"/>
        <v>2024</v>
      </c>
      <c r="Y3232" s="293">
        <f t="shared" si="706"/>
        <v>8</v>
      </c>
      <c r="Z3232" s="293" t="e">
        <f t="shared" ca="1" si="707"/>
        <v>#NAME?</v>
      </c>
      <c r="AA3232" s="294">
        <f t="shared" si="701"/>
        <v>113</v>
      </c>
      <c r="AB3232" s="291">
        <f t="shared" si="713"/>
        <v>0.98230088495575218</v>
      </c>
      <c r="AC3232" s="295">
        <f t="shared" si="714"/>
        <v>1.7699115044247815E-2</v>
      </c>
      <c r="AD3232" s="288"/>
    </row>
    <row r="3233" spans="1:30">
      <c r="A3233" s="287">
        <v>45528</v>
      </c>
      <c r="B3233" s="288" t="s">
        <v>83</v>
      </c>
      <c r="C3233" s="288">
        <v>2768</v>
      </c>
      <c r="D3233" s="288">
        <v>100</v>
      </c>
      <c r="E3233" s="288">
        <v>9</v>
      </c>
      <c r="F3233" s="288"/>
      <c r="G3233" s="288">
        <v>123</v>
      </c>
      <c r="H3233" s="288">
        <v>135</v>
      </c>
      <c r="I3233" s="288">
        <v>1</v>
      </c>
      <c r="J3233" s="288">
        <v>24</v>
      </c>
      <c r="K3233" s="288">
        <v>640</v>
      </c>
      <c r="L3233" s="288">
        <v>29.8</v>
      </c>
      <c r="M3233" s="289">
        <v>36.590000000000003</v>
      </c>
      <c r="N3233" s="290">
        <f>IF(Tabla2[[#This Row],[LECHE RETIRO DIA]]&lt;&gt;ISBLANK(Tabla2[[#This Row],[LECHE RETIRO DIA]]),SUM(Tabla2[[#This Row],[LECHE TANQUE DIA]:[LECHE RETIRO DIA]]),SUM(Tabla2[[#This Row],[LECHE TANQUE DIA]:[LECHE AUTOCONSUMO DIA]]))</f>
        <v>2877</v>
      </c>
      <c r="O3233" s="291">
        <f t="shared" si="702"/>
        <v>0.96211331247827603</v>
      </c>
      <c r="P3233" s="292">
        <f t="shared" si="708"/>
        <v>23.390243902439025</v>
      </c>
      <c r="Q3233" s="292">
        <f t="shared" si="703"/>
        <v>22.504065040650406</v>
      </c>
      <c r="R3233" s="292">
        <f t="shared" si="704"/>
        <v>4.166666666666667</v>
      </c>
      <c r="S3233" s="292">
        <f t="shared" si="709"/>
        <v>4.4953124999999998</v>
      </c>
      <c r="T3233" s="292">
        <f t="shared" si="710"/>
        <v>5.2032520325203251</v>
      </c>
      <c r="U3233" s="292">
        <f t="shared" si="711"/>
        <v>96.543624161073822</v>
      </c>
      <c r="V3233" s="292">
        <f t="shared" si="712"/>
        <v>4.1275167785234901</v>
      </c>
      <c r="W3233" s="292">
        <f>IFERROR(H3233/M3233,Tabla2[[#This Row],[CARGA PRODUCCION (ANIMALES/HA)]])</f>
        <v>3.6895326591965016</v>
      </c>
      <c r="X3233" s="293">
        <f t="shared" si="705"/>
        <v>2024</v>
      </c>
      <c r="Y3233" s="293">
        <f t="shared" si="706"/>
        <v>8</v>
      </c>
      <c r="Z3233" s="293" t="e">
        <f t="shared" ca="1" si="707"/>
        <v>#NAME?</v>
      </c>
      <c r="AA3233" s="294">
        <f t="shared" si="701"/>
        <v>135</v>
      </c>
      <c r="AB3233" s="291">
        <f t="shared" si="713"/>
        <v>0.91111111111111109</v>
      </c>
      <c r="AC3233" s="295">
        <f t="shared" si="714"/>
        <v>8.8888888888888906E-2</v>
      </c>
      <c r="AD3233" s="288"/>
    </row>
    <row r="3234" spans="1:30">
      <c r="A3234" s="287">
        <v>45528</v>
      </c>
      <c r="B3234" s="288" t="s">
        <v>88</v>
      </c>
      <c r="C3234" s="288">
        <v>953</v>
      </c>
      <c r="D3234" s="288">
        <v>40</v>
      </c>
      <c r="E3234" s="288">
        <v>5</v>
      </c>
      <c r="F3234" s="288"/>
      <c r="G3234" s="288">
        <v>43</v>
      </c>
      <c r="H3234" s="288">
        <v>44</v>
      </c>
      <c r="I3234" s="288">
        <v>1</v>
      </c>
      <c r="J3234" s="288">
        <v>8</v>
      </c>
      <c r="K3234" s="288">
        <v>240</v>
      </c>
      <c r="L3234" s="288">
        <v>14</v>
      </c>
      <c r="M3234" s="289">
        <v>15</v>
      </c>
      <c r="N3234" s="290">
        <f>IF(Tabla2[[#This Row],[LECHE RETIRO DIA]]&lt;&gt;ISBLANK(Tabla2[[#This Row],[LECHE RETIRO DIA]]),SUM(Tabla2[[#This Row],[LECHE TANQUE DIA]:[LECHE RETIRO DIA]]),SUM(Tabla2[[#This Row],[LECHE TANQUE DIA]:[LECHE AUTOCONSUMO DIA]]))</f>
        <v>998</v>
      </c>
      <c r="O3234" s="291">
        <f t="shared" si="702"/>
        <v>0.95490981963927857</v>
      </c>
      <c r="P3234" s="292">
        <f t="shared" si="708"/>
        <v>23.209302325581394</v>
      </c>
      <c r="Q3234" s="292">
        <f t="shared" si="703"/>
        <v>22.162790697674417</v>
      </c>
      <c r="R3234" s="292">
        <f t="shared" si="704"/>
        <v>5</v>
      </c>
      <c r="S3234" s="292">
        <f t="shared" si="709"/>
        <v>4.1583333333333332</v>
      </c>
      <c r="T3234" s="292">
        <f t="shared" si="710"/>
        <v>5.5813953488372094</v>
      </c>
      <c r="U3234" s="292">
        <f t="shared" si="711"/>
        <v>71.285714285714292</v>
      </c>
      <c r="V3234" s="292">
        <f t="shared" si="712"/>
        <v>3.0714285714285716</v>
      </c>
      <c r="W3234" s="292">
        <f>IFERROR(H3234/M3234,Tabla2[[#This Row],[CARGA PRODUCCION (ANIMALES/HA)]])</f>
        <v>2.9333333333333331</v>
      </c>
      <c r="X3234" s="293">
        <f t="shared" si="705"/>
        <v>2024</v>
      </c>
      <c r="Y3234" s="293">
        <f t="shared" si="706"/>
        <v>8</v>
      </c>
      <c r="Z3234" s="293" t="e">
        <f t="shared" ca="1" si="707"/>
        <v>#NAME?</v>
      </c>
      <c r="AA3234" s="294">
        <f t="shared" si="701"/>
        <v>44</v>
      </c>
      <c r="AB3234" s="291">
        <f t="shared" si="713"/>
        <v>0.97727272727272729</v>
      </c>
      <c r="AC3234" s="295">
        <f t="shared" si="714"/>
        <v>2.2727272727272707E-2</v>
      </c>
      <c r="AD3234" s="288"/>
    </row>
    <row r="3235" spans="1:30">
      <c r="A3235" s="287">
        <v>45529</v>
      </c>
      <c r="B3235" s="288" t="s">
        <v>81</v>
      </c>
      <c r="C3235" s="288">
        <v>2730</v>
      </c>
      <c r="D3235" s="288">
        <v>80</v>
      </c>
      <c r="E3235" s="288">
        <v>9</v>
      </c>
      <c r="F3235" s="288"/>
      <c r="G3235" s="288">
        <v>111</v>
      </c>
      <c r="H3235" s="288">
        <v>113</v>
      </c>
      <c r="I3235" s="288">
        <v>1</v>
      </c>
      <c r="J3235" s="288">
        <v>11</v>
      </c>
      <c r="K3235" s="288">
        <v>680</v>
      </c>
      <c r="L3235" s="288">
        <v>23.4</v>
      </c>
      <c r="M3235" s="289">
        <v>31.01</v>
      </c>
      <c r="N3235" s="290">
        <f>IF(Tabla2[[#This Row],[LECHE RETIRO DIA]]&lt;&gt;ISBLANK(Tabla2[[#This Row],[LECHE RETIRO DIA]]),SUM(Tabla2[[#This Row],[LECHE TANQUE DIA]:[LECHE RETIRO DIA]]),SUM(Tabla2[[#This Row],[LECHE TANQUE DIA]:[LECHE AUTOCONSUMO DIA]]))</f>
        <v>2819</v>
      </c>
      <c r="O3235" s="291">
        <f t="shared" ref="O3235:O3240" si="715">IFERROR(C3235/N3235,"")</f>
        <v>0.96842852075203978</v>
      </c>
      <c r="P3235" s="292">
        <f t="shared" ref="P3235:P3240" si="716">IFERROR(N3235/G3235,"")</f>
        <v>25.396396396396398</v>
      </c>
      <c r="Q3235" s="292">
        <f t="shared" ref="Q3235:Q3240" si="717">IFERROR(C3235/G3235,"")</f>
        <v>24.594594594594593</v>
      </c>
      <c r="R3235" s="292">
        <f t="shared" ref="R3235:R3240" si="718">IFERROR(D3235/J3235,"")</f>
        <v>7.2727272727272725</v>
      </c>
      <c r="S3235" s="292">
        <f t="shared" ref="S3235:S3240" si="719">IFERROR(N3235/K3235,"")</f>
        <v>4.1455882352941176</v>
      </c>
      <c r="T3235" s="292">
        <f t="shared" ref="T3235:T3240" si="720">IFERROR(K3235/G3235,"")</f>
        <v>6.1261261261261257</v>
      </c>
      <c r="U3235" s="292">
        <f t="shared" ref="U3235:U3240" si="721">IFERROR(N3235/L3235,"")</f>
        <v>120.47008547008548</v>
      </c>
      <c r="V3235" s="292">
        <f t="shared" ref="V3235:V3240" si="722">IFERROR(G3235/L3235,"")</f>
        <v>4.7435897435897436</v>
      </c>
      <c r="W3235" s="292">
        <f>IFERROR(H3235/M3235,Tabla2[[#This Row],[CARGA PRODUCCION (ANIMALES/HA)]])</f>
        <v>3.6439858110287005</v>
      </c>
      <c r="X3235" s="293">
        <f t="shared" ref="X3235:X3240" si="723">YEAR(A3235)</f>
        <v>2024</v>
      </c>
      <c r="Y3235" s="293">
        <f t="shared" ref="Y3235:Y3240" si="724">MONTH(A3235)</f>
        <v>8</v>
      </c>
      <c r="Z3235" s="293" t="e">
        <f t="shared" ref="Z3235:Z3240" ca="1" si="725">_xlfn.ISOWEEKNUM(A3235)</f>
        <v>#NAME?</v>
      </c>
      <c r="AA3235" s="294">
        <f t="shared" ref="AA3235:AA3240" si="726">IF(H3235&gt;0,H3235,G3235)</f>
        <v>113</v>
      </c>
      <c r="AB3235" s="291">
        <f t="shared" ref="AB3235:AB3240" si="727">IFERROR(G3235/AA3235,"")</f>
        <v>0.98230088495575218</v>
      </c>
      <c r="AC3235" s="295">
        <f t="shared" ref="AC3235:AC3240" si="728">IFERROR(1-AB3235,"")</f>
        <v>1.7699115044247815E-2</v>
      </c>
      <c r="AD3235" s="288"/>
    </row>
    <row r="3236" spans="1:30">
      <c r="A3236" s="287">
        <v>45529</v>
      </c>
      <c r="B3236" s="288" t="s">
        <v>83</v>
      </c>
      <c r="C3236" s="288">
        <v>2740</v>
      </c>
      <c r="D3236" s="288">
        <v>100</v>
      </c>
      <c r="E3236" s="288">
        <v>9</v>
      </c>
      <c r="F3236" s="288"/>
      <c r="G3236" s="288">
        <v>123</v>
      </c>
      <c r="H3236" s="288">
        <v>135</v>
      </c>
      <c r="I3236" s="288">
        <v>1</v>
      </c>
      <c r="J3236" s="288">
        <v>24</v>
      </c>
      <c r="K3236" s="288">
        <v>640</v>
      </c>
      <c r="L3236" s="288">
        <v>29.8</v>
      </c>
      <c r="M3236" s="289">
        <v>36.590000000000003</v>
      </c>
      <c r="N3236" s="290">
        <f>IF(Tabla2[[#This Row],[LECHE RETIRO DIA]]&lt;&gt;ISBLANK(Tabla2[[#This Row],[LECHE RETIRO DIA]]),SUM(Tabla2[[#This Row],[LECHE TANQUE DIA]:[LECHE RETIRO DIA]]),SUM(Tabla2[[#This Row],[LECHE TANQUE DIA]:[LECHE AUTOCONSUMO DIA]]))</f>
        <v>2849</v>
      </c>
      <c r="O3236" s="291">
        <f t="shared" si="715"/>
        <v>0.96174096174096169</v>
      </c>
      <c r="P3236" s="292">
        <f t="shared" si="716"/>
        <v>23.162601626016261</v>
      </c>
      <c r="Q3236" s="292">
        <f t="shared" si="717"/>
        <v>22.276422764227643</v>
      </c>
      <c r="R3236" s="292">
        <f t="shared" si="718"/>
        <v>4.166666666666667</v>
      </c>
      <c r="S3236" s="292">
        <f t="shared" si="719"/>
        <v>4.4515624999999996</v>
      </c>
      <c r="T3236" s="292">
        <f t="shared" si="720"/>
        <v>5.2032520325203251</v>
      </c>
      <c r="U3236" s="292">
        <f t="shared" si="721"/>
        <v>95.604026845637577</v>
      </c>
      <c r="V3236" s="292">
        <f t="shared" si="722"/>
        <v>4.1275167785234901</v>
      </c>
      <c r="W3236" s="292">
        <f>IFERROR(H3236/M3236,Tabla2[[#This Row],[CARGA PRODUCCION (ANIMALES/HA)]])</f>
        <v>3.6895326591965016</v>
      </c>
      <c r="X3236" s="293">
        <f t="shared" si="723"/>
        <v>2024</v>
      </c>
      <c r="Y3236" s="293">
        <f t="shared" si="724"/>
        <v>8</v>
      </c>
      <c r="Z3236" s="293" t="e">
        <f t="shared" ca="1" si="725"/>
        <v>#NAME?</v>
      </c>
      <c r="AA3236" s="294">
        <f t="shared" si="726"/>
        <v>135</v>
      </c>
      <c r="AB3236" s="291">
        <f t="shared" si="727"/>
        <v>0.91111111111111109</v>
      </c>
      <c r="AC3236" s="295">
        <f t="shared" si="728"/>
        <v>8.8888888888888906E-2</v>
      </c>
      <c r="AD3236" s="288"/>
    </row>
    <row r="3237" spans="1:30">
      <c r="A3237" s="287">
        <v>45529</v>
      </c>
      <c r="B3237" s="288" t="s">
        <v>88</v>
      </c>
      <c r="C3237" s="288">
        <v>961</v>
      </c>
      <c r="D3237" s="288">
        <v>40</v>
      </c>
      <c r="E3237" s="288">
        <v>5</v>
      </c>
      <c r="F3237" s="288"/>
      <c r="G3237" s="288">
        <v>43</v>
      </c>
      <c r="H3237" s="288">
        <v>48</v>
      </c>
      <c r="I3237" s="288">
        <v>1</v>
      </c>
      <c r="J3237" s="288">
        <v>8</v>
      </c>
      <c r="K3237" s="288">
        <v>240</v>
      </c>
      <c r="L3237" s="288">
        <v>14</v>
      </c>
      <c r="M3237" s="289">
        <v>15</v>
      </c>
      <c r="N3237" s="290">
        <f>IF(Tabla2[[#This Row],[LECHE RETIRO DIA]]&lt;&gt;ISBLANK(Tabla2[[#This Row],[LECHE RETIRO DIA]]),SUM(Tabla2[[#This Row],[LECHE TANQUE DIA]:[LECHE RETIRO DIA]]),SUM(Tabla2[[#This Row],[LECHE TANQUE DIA]:[LECHE AUTOCONSUMO DIA]]))</f>
        <v>1006</v>
      </c>
      <c r="O3237" s="291">
        <f t="shared" si="715"/>
        <v>0.95526838966202787</v>
      </c>
      <c r="P3237" s="292">
        <f t="shared" si="716"/>
        <v>23.395348837209301</v>
      </c>
      <c r="Q3237" s="292">
        <f t="shared" si="717"/>
        <v>22.348837209302324</v>
      </c>
      <c r="R3237" s="292">
        <f t="shared" si="718"/>
        <v>5</v>
      </c>
      <c r="S3237" s="292">
        <f t="shared" si="719"/>
        <v>4.1916666666666664</v>
      </c>
      <c r="T3237" s="292">
        <f t="shared" si="720"/>
        <v>5.5813953488372094</v>
      </c>
      <c r="U3237" s="292">
        <f t="shared" si="721"/>
        <v>71.857142857142861</v>
      </c>
      <c r="V3237" s="292">
        <f t="shared" si="722"/>
        <v>3.0714285714285716</v>
      </c>
      <c r="W3237" s="292">
        <f>IFERROR(H3237/M3237,Tabla2[[#This Row],[CARGA PRODUCCION (ANIMALES/HA)]])</f>
        <v>3.2</v>
      </c>
      <c r="X3237" s="293">
        <f t="shared" si="723"/>
        <v>2024</v>
      </c>
      <c r="Y3237" s="293">
        <f t="shared" si="724"/>
        <v>8</v>
      </c>
      <c r="Z3237" s="293" t="e">
        <f t="shared" ca="1" si="725"/>
        <v>#NAME?</v>
      </c>
      <c r="AA3237" s="294">
        <f t="shared" si="726"/>
        <v>48</v>
      </c>
      <c r="AB3237" s="291">
        <f t="shared" si="727"/>
        <v>0.89583333333333337</v>
      </c>
      <c r="AC3237" s="295">
        <f t="shared" si="728"/>
        <v>0.10416666666666663</v>
      </c>
      <c r="AD3237" s="288"/>
    </row>
    <row r="3238" spans="1:30">
      <c r="A3238" s="287">
        <v>45530</v>
      </c>
      <c r="B3238" s="288" t="s">
        <v>81</v>
      </c>
      <c r="C3238" s="288">
        <v>2669</v>
      </c>
      <c r="D3238" s="288">
        <v>80</v>
      </c>
      <c r="E3238" s="288">
        <v>9</v>
      </c>
      <c r="F3238" s="288"/>
      <c r="G3238" s="288">
        <v>111</v>
      </c>
      <c r="H3238" s="288">
        <v>113</v>
      </c>
      <c r="I3238" s="288">
        <v>1</v>
      </c>
      <c r="J3238" s="288">
        <v>11</v>
      </c>
      <c r="K3238" s="288">
        <v>680</v>
      </c>
      <c r="L3238" s="288">
        <v>23.4</v>
      </c>
      <c r="M3238" s="289">
        <v>31.01</v>
      </c>
      <c r="N3238" s="290">
        <f>IF(Tabla2[[#This Row],[LECHE RETIRO DIA]]&lt;&gt;ISBLANK(Tabla2[[#This Row],[LECHE RETIRO DIA]]),SUM(Tabla2[[#This Row],[LECHE TANQUE DIA]:[LECHE RETIRO DIA]]),SUM(Tabla2[[#This Row],[LECHE TANQUE DIA]:[LECHE AUTOCONSUMO DIA]]))</f>
        <v>2758</v>
      </c>
      <c r="O3238" s="291">
        <f t="shared" si="715"/>
        <v>0.96773023930384339</v>
      </c>
      <c r="P3238" s="292">
        <f t="shared" si="716"/>
        <v>24.846846846846848</v>
      </c>
      <c r="Q3238" s="292">
        <f t="shared" si="717"/>
        <v>24.045045045045047</v>
      </c>
      <c r="R3238" s="292">
        <f t="shared" si="718"/>
        <v>7.2727272727272725</v>
      </c>
      <c r="S3238" s="292">
        <f t="shared" si="719"/>
        <v>4.0558823529411763</v>
      </c>
      <c r="T3238" s="292">
        <f t="shared" si="720"/>
        <v>6.1261261261261257</v>
      </c>
      <c r="U3238" s="292">
        <f t="shared" si="721"/>
        <v>117.86324786324786</v>
      </c>
      <c r="V3238" s="292">
        <f t="shared" si="722"/>
        <v>4.7435897435897436</v>
      </c>
      <c r="W3238" s="292">
        <f>IFERROR(H3238/M3238,Tabla2[[#This Row],[CARGA PRODUCCION (ANIMALES/HA)]])</f>
        <v>3.6439858110287005</v>
      </c>
      <c r="X3238" s="293">
        <f t="shared" si="723"/>
        <v>2024</v>
      </c>
      <c r="Y3238" s="293">
        <f t="shared" si="724"/>
        <v>8</v>
      </c>
      <c r="Z3238" s="293" t="e">
        <f t="shared" ca="1" si="725"/>
        <v>#NAME?</v>
      </c>
      <c r="AA3238" s="294">
        <f t="shared" si="726"/>
        <v>113</v>
      </c>
      <c r="AB3238" s="291">
        <f t="shared" si="727"/>
        <v>0.98230088495575218</v>
      </c>
      <c r="AC3238" s="295">
        <f t="shared" si="728"/>
        <v>1.7699115044247815E-2</v>
      </c>
      <c r="AD3238" s="288"/>
    </row>
    <row r="3239" spans="1:30">
      <c r="A3239" s="287">
        <v>45530</v>
      </c>
      <c r="B3239" s="288" t="s">
        <v>83</v>
      </c>
      <c r="C3239" s="288">
        <v>2843</v>
      </c>
      <c r="D3239" s="288">
        <v>100</v>
      </c>
      <c r="E3239" s="288">
        <v>9</v>
      </c>
      <c r="F3239" s="288"/>
      <c r="G3239" s="288">
        <v>123</v>
      </c>
      <c r="H3239" s="288">
        <v>135</v>
      </c>
      <c r="I3239" s="288">
        <v>1</v>
      </c>
      <c r="J3239" s="288">
        <v>24</v>
      </c>
      <c r="K3239" s="288">
        <v>640</v>
      </c>
      <c r="L3239" s="288">
        <v>29.8</v>
      </c>
      <c r="M3239" s="289">
        <v>36.590000000000003</v>
      </c>
      <c r="N3239" s="290">
        <f>IF(Tabla2[[#This Row],[LECHE RETIRO DIA]]&lt;&gt;ISBLANK(Tabla2[[#This Row],[LECHE RETIRO DIA]]),SUM(Tabla2[[#This Row],[LECHE TANQUE DIA]:[LECHE RETIRO DIA]]),SUM(Tabla2[[#This Row],[LECHE TANQUE DIA]:[LECHE AUTOCONSUMO DIA]]))</f>
        <v>2952</v>
      </c>
      <c r="O3239" s="291">
        <f t="shared" si="715"/>
        <v>0.96307588075880757</v>
      </c>
      <c r="P3239" s="292">
        <f t="shared" si="716"/>
        <v>24</v>
      </c>
      <c r="Q3239" s="292">
        <f t="shared" si="717"/>
        <v>23.113821138211382</v>
      </c>
      <c r="R3239" s="292">
        <f t="shared" si="718"/>
        <v>4.166666666666667</v>
      </c>
      <c r="S3239" s="292">
        <f t="shared" si="719"/>
        <v>4.6124999999999998</v>
      </c>
      <c r="T3239" s="292">
        <f t="shared" si="720"/>
        <v>5.2032520325203251</v>
      </c>
      <c r="U3239" s="292">
        <f t="shared" si="721"/>
        <v>99.060402684563755</v>
      </c>
      <c r="V3239" s="292">
        <f t="shared" si="722"/>
        <v>4.1275167785234901</v>
      </c>
      <c r="W3239" s="292">
        <f>IFERROR(H3239/M3239,Tabla2[[#This Row],[CARGA PRODUCCION (ANIMALES/HA)]])</f>
        <v>3.6895326591965016</v>
      </c>
      <c r="X3239" s="293">
        <f t="shared" si="723"/>
        <v>2024</v>
      </c>
      <c r="Y3239" s="293">
        <f t="shared" si="724"/>
        <v>8</v>
      </c>
      <c r="Z3239" s="293" t="e">
        <f t="shared" ca="1" si="725"/>
        <v>#NAME?</v>
      </c>
      <c r="AA3239" s="294">
        <f t="shared" si="726"/>
        <v>135</v>
      </c>
      <c r="AB3239" s="291">
        <f t="shared" si="727"/>
        <v>0.91111111111111109</v>
      </c>
      <c r="AC3239" s="295">
        <f t="shared" si="728"/>
        <v>8.8888888888888906E-2</v>
      </c>
      <c r="AD3239" s="288"/>
    </row>
    <row r="3240" spans="1:30">
      <c r="A3240" s="287">
        <v>45530</v>
      </c>
      <c r="B3240" s="288" t="s">
        <v>117</v>
      </c>
      <c r="C3240" s="288">
        <v>970</v>
      </c>
      <c r="D3240" s="288">
        <v>40</v>
      </c>
      <c r="E3240" s="288">
        <v>5</v>
      </c>
      <c r="F3240" s="288"/>
      <c r="G3240" s="288">
        <v>43</v>
      </c>
      <c r="H3240" s="288">
        <v>48</v>
      </c>
      <c r="I3240" s="288">
        <v>1</v>
      </c>
      <c r="J3240" s="288">
        <v>8</v>
      </c>
      <c r="K3240" s="288">
        <v>240</v>
      </c>
      <c r="L3240" s="288">
        <v>14</v>
      </c>
      <c r="M3240" s="289">
        <v>15</v>
      </c>
      <c r="N3240" s="290">
        <f>IF(Tabla2[[#This Row],[LECHE RETIRO DIA]]&lt;&gt;ISBLANK(Tabla2[[#This Row],[LECHE RETIRO DIA]]),SUM(Tabla2[[#This Row],[LECHE TANQUE DIA]:[LECHE RETIRO DIA]]),SUM(Tabla2[[#This Row],[LECHE TANQUE DIA]:[LECHE AUTOCONSUMO DIA]]))</f>
        <v>1015</v>
      </c>
      <c r="O3240" s="291">
        <f t="shared" si="715"/>
        <v>0.95566502463054193</v>
      </c>
      <c r="P3240" s="292">
        <f t="shared" si="716"/>
        <v>23.604651162790699</v>
      </c>
      <c r="Q3240" s="292">
        <f t="shared" si="717"/>
        <v>22.558139534883722</v>
      </c>
      <c r="R3240" s="292">
        <f t="shared" si="718"/>
        <v>5</v>
      </c>
      <c r="S3240" s="292">
        <f t="shared" si="719"/>
        <v>4.229166666666667</v>
      </c>
      <c r="T3240" s="292">
        <f t="shared" si="720"/>
        <v>5.5813953488372094</v>
      </c>
      <c r="U3240" s="292">
        <f t="shared" si="721"/>
        <v>72.5</v>
      </c>
      <c r="V3240" s="292">
        <f t="shared" si="722"/>
        <v>3.0714285714285716</v>
      </c>
      <c r="W3240" s="292">
        <f>IFERROR(H3240/M3240,Tabla2[[#This Row],[CARGA PRODUCCION (ANIMALES/HA)]])</f>
        <v>3.2</v>
      </c>
      <c r="X3240" s="293">
        <f t="shared" si="723"/>
        <v>2024</v>
      </c>
      <c r="Y3240" s="293">
        <f t="shared" si="724"/>
        <v>8</v>
      </c>
      <c r="Z3240" s="293" t="e">
        <f t="shared" ca="1" si="725"/>
        <v>#NAME?</v>
      </c>
      <c r="AA3240" s="294">
        <f t="shared" si="726"/>
        <v>48</v>
      </c>
      <c r="AB3240" s="291">
        <f t="shared" si="727"/>
        <v>0.89583333333333337</v>
      </c>
      <c r="AC3240" s="295">
        <f t="shared" si="728"/>
        <v>0.10416666666666663</v>
      </c>
      <c r="AD3240" s="288"/>
    </row>
    <row r="3241" spans="1:30">
      <c r="A3241" s="287">
        <v>45531</v>
      </c>
      <c r="B3241" s="288" t="s">
        <v>81</v>
      </c>
      <c r="C3241" s="288">
        <v>2707</v>
      </c>
      <c r="D3241" s="288">
        <v>80</v>
      </c>
      <c r="E3241" s="288">
        <v>9</v>
      </c>
      <c r="F3241" s="288"/>
      <c r="G3241" s="288">
        <v>111</v>
      </c>
      <c r="H3241" s="288">
        <v>113</v>
      </c>
      <c r="I3241" s="288">
        <v>1</v>
      </c>
      <c r="J3241" s="288">
        <v>11</v>
      </c>
      <c r="K3241" s="288">
        <v>680</v>
      </c>
      <c r="L3241" s="288">
        <v>23.4</v>
      </c>
      <c r="M3241" s="289">
        <v>31.01</v>
      </c>
      <c r="N3241" s="290">
        <f>IF(Tabla2[[#This Row],[LECHE RETIRO DIA]]&lt;&gt;ISBLANK(Tabla2[[#This Row],[LECHE RETIRO DIA]]),SUM(Tabla2[[#This Row],[LECHE TANQUE DIA]:[LECHE RETIRO DIA]]),SUM(Tabla2[[#This Row],[LECHE TANQUE DIA]:[LECHE AUTOCONSUMO DIA]]))</f>
        <v>2796</v>
      </c>
      <c r="O3241" s="291">
        <f t="shared" ref="O3241:O3246" si="729">IFERROR(C3241/N3241,"")</f>
        <v>0.96816881258941345</v>
      </c>
      <c r="P3241" s="292">
        <f t="shared" ref="P3241:P3246" si="730">IFERROR(N3241/G3241,"")</f>
        <v>25.189189189189189</v>
      </c>
      <c r="Q3241" s="292">
        <f t="shared" ref="Q3241:Q3246" si="731">IFERROR(C3241/G3241,"")</f>
        <v>24.387387387387388</v>
      </c>
      <c r="R3241" s="292">
        <f t="shared" ref="R3241:R3246" si="732">IFERROR(D3241/J3241,"")</f>
        <v>7.2727272727272725</v>
      </c>
      <c r="S3241" s="292">
        <f t="shared" ref="S3241:S3246" si="733">IFERROR(N3241/K3241,"")</f>
        <v>4.1117647058823525</v>
      </c>
      <c r="T3241" s="292">
        <f t="shared" ref="T3241:T3246" si="734">IFERROR(K3241/G3241,"")</f>
        <v>6.1261261261261257</v>
      </c>
      <c r="U3241" s="292">
        <f t="shared" ref="U3241:U3246" si="735">IFERROR(N3241/L3241,"")</f>
        <v>119.48717948717949</v>
      </c>
      <c r="V3241" s="292">
        <f t="shared" ref="V3241:V3246" si="736">IFERROR(G3241/L3241,"")</f>
        <v>4.7435897435897436</v>
      </c>
      <c r="W3241" s="292">
        <f>IFERROR(H3241/M3241,Tabla2[[#This Row],[CARGA PRODUCCION (ANIMALES/HA)]])</f>
        <v>3.6439858110287005</v>
      </c>
      <c r="X3241" s="293">
        <f t="shared" ref="X3241:X3246" si="737">YEAR(A3241)</f>
        <v>2024</v>
      </c>
      <c r="Y3241" s="293">
        <f t="shared" ref="Y3241:Y3246" si="738">MONTH(A3241)</f>
        <v>8</v>
      </c>
      <c r="Z3241" s="293" t="e">
        <f t="shared" ref="Z3241:Z3246" ca="1" si="739">_xlfn.ISOWEEKNUM(A3241)</f>
        <v>#NAME?</v>
      </c>
      <c r="AA3241" s="294">
        <f t="shared" ref="AA3241:AA3246" si="740">IF(H3241&gt;0,H3241,G3241)</f>
        <v>113</v>
      </c>
      <c r="AB3241" s="291">
        <f t="shared" ref="AB3241:AB3246" si="741">IFERROR(G3241/AA3241,"")</f>
        <v>0.98230088495575218</v>
      </c>
      <c r="AC3241" s="295">
        <f t="shared" ref="AC3241:AC3246" si="742">IFERROR(1-AB3241,"")</f>
        <v>1.7699115044247815E-2</v>
      </c>
      <c r="AD3241" s="288"/>
    </row>
    <row r="3242" spans="1:30">
      <c r="A3242" s="287">
        <v>45531</v>
      </c>
      <c r="B3242" s="288" t="s">
        <v>83</v>
      </c>
      <c r="C3242" s="288">
        <v>2939</v>
      </c>
      <c r="D3242" s="288">
        <v>100</v>
      </c>
      <c r="E3242" s="288">
        <v>9</v>
      </c>
      <c r="F3242" s="288"/>
      <c r="G3242" s="288">
        <v>123</v>
      </c>
      <c r="H3242" s="288">
        <v>135</v>
      </c>
      <c r="I3242" s="288">
        <v>1</v>
      </c>
      <c r="J3242" s="288">
        <v>24</v>
      </c>
      <c r="K3242" s="288">
        <v>640</v>
      </c>
      <c r="L3242" s="288">
        <v>29.8</v>
      </c>
      <c r="M3242" s="289">
        <v>36.590000000000003</v>
      </c>
      <c r="N3242" s="290">
        <f>IF(Tabla2[[#This Row],[LECHE RETIRO DIA]]&lt;&gt;ISBLANK(Tabla2[[#This Row],[LECHE RETIRO DIA]]),SUM(Tabla2[[#This Row],[LECHE TANQUE DIA]:[LECHE RETIRO DIA]]),SUM(Tabla2[[#This Row],[LECHE TANQUE DIA]:[LECHE AUTOCONSUMO DIA]]))</f>
        <v>3048</v>
      </c>
      <c r="O3242" s="291">
        <f t="shared" si="729"/>
        <v>0.96423884514435698</v>
      </c>
      <c r="P3242" s="292">
        <f t="shared" si="730"/>
        <v>24.780487804878049</v>
      </c>
      <c r="Q3242" s="292">
        <f t="shared" si="731"/>
        <v>23.894308943089431</v>
      </c>
      <c r="R3242" s="292">
        <f t="shared" si="732"/>
        <v>4.166666666666667</v>
      </c>
      <c r="S3242" s="292">
        <f t="shared" si="733"/>
        <v>4.7625000000000002</v>
      </c>
      <c r="T3242" s="292">
        <f t="shared" si="734"/>
        <v>5.2032520325203251</v>
      </c>
      <c r="U3242" s="292">
        <f t="shared" si="735"/>
        <v>102.28187919463087</v>
      </c>
      <c r="V3242" s="292">
        <f t="shared" si="736"/>
        <v>4.1275167785234901</v>
      </c>
      <c r="W3242" s="292">
        <f>IFERROR(H3242/M3242,Tabla2[[#This Row],[CARGA PRODUCCION (ANIMALES/HA)]])</f>
        <v>3.6895326591965016</v>
      </c>
      <c r="X3242" s="293">
        <f t="shared" si="737"/>
        <v>2024</v>
      </c>
      <c r="Y3242" s="293">
        <f t="shared" si="738"/>
        <v>8</v>
      </c>
      <c r="Z3242" s="293" t="e">
        <f t="shared" ca="1" si="739"/>
        <v>#NAME?</v>
      </c>
      <c r="AA3242" s="294">
        <f t="shared" si="740"/>
        <v>135</v>
      </c>
      <c r="AB3242" s="291">
        <f t="shared" si="741"/>
        <v>0.91111111111111109</v>
      </c>
      <c r="AC3242" s="295">
        <f t="shared" si="742"/>
        <v>8.8888888888888906E-2</v>
      </c>
      <c r="AD3242" s="288"/>
    </row>
    <row r="3243" spans="1:30">
      <c r="A3243" s="287">
        <v>45531</v>
      </c>
      <c r="B3243" s="288" t="s">
        <v>117</v>
      </c>
      <c r="C3243" s="288">
        <v>974</v>
      </c>
      <c r="D3243" s="288">
        <v>40</v>
      </c>
      <c r="E3243" s="288">
        <v>9</v>
      </c>
      <c r="F3243" s="288"/>
      <c r="G3243" s="288">
        <v>43</v>
      </c>
      <c r="H3243" s="288">
        <v>48</v>
      </c>
      <c r="I3243" s="288">
        <v>1</v>
      </c>
      <c r="J3243" s="288">
        <v>8</v>
      </c>
      <c r="K3243" s="288">
        <v>240</v>
      </c>
      <c r="L3243" s="288">
        <v>14</v>
      </c>
      <c r="M3243" s="289">
        <v>15</v>
      </c>
      <c r="N3243" s="290">
        <f>IF(Tabla2[[#This Row],[LECHE RETIRO DIA]]&lt;&gt;ISBLANK(Tabla2[[#This Row],[LECHE RETIRO DIA]]),SUM(Tabla2[[#This Row],[LECHE TANQUE DIA]:[LECHE RETIRO DIA]]),SUM(Tabla2[[#This Row],[LECHE TANQUE DIA]:[LECHE AUTOCONSUMO DIA]]))</f>
        <v>1023</v>
      </c>
      <c r="O3243" s="291">
        <f t="shared" si="729"/>
        <v>0.95210166177908118</v>
      </c>
      <c r="P3243" s="292">
        <f t="shared" si="730"/>
        <v>23.790697674418606</v>
      </c>
      <c r="Q3243" s="292">
        <f t="shared" si="731"/>
        <v>22.651162790697676</v>
      </c>
      <c r="R3243" s="292">
        <f t="shared" si="732"/>
        <v>5</v>
      </c>
      <c r="S3243" s="292">
        <f t="shared" si="733"/>
        <v>4.2625000000000002</v>
      </c>
      <c r="T3243" s="292">
        <f t="shared" si="734"/>
        <v>5.5813953488372094</v>
      </c>
      <c r="U3243" s="292">
        <f t="shared" si="735"/>
        <v>73.071428571428569</v>
      </c>
      <c r="V3243" s="292">
        <f t="shared" si="736"/>
        <v>3.0714285714285716</v>
      </c>
      <c r="W3243" s="292">
        <f>IFERROR(H3243/M3243,Tabla2[[#This Row],[CARGA PRODUCCION (ANIMALES/HA)]])</f>
        <v>3.2</v>
      </c>
      <c r="X3243" s="293">
        <f t="shared" si="737"/>
        <v>2024</v>
      </c>
      <c r="Y3243" s="293">
        <f t="shared" si="738"/>
        <v>8</v>
      </c>
      <c r="Z3243" s="293" t="e">
        <f t="shared" ca="1" si="739"/>
        <v>#NAME?</v>
      </c>
      <c r="AA3243" s="294">
        <f t="shared" si="740"/>
        <v>48</v>
      </c>
      <c r="AB3243" s="291">
        <f t="shared" si="741"/>
        <v>0.89583333333333337</v>
      </c>
      <c r="AC3243" s="295">
        <f t="shared" si="742"/>
        <v>0.10416666666666663</v>
      </c>
      <c r="AD3243" s="288"/>
    </row>
    <row r="3244" spans="1:30">
      <c r="A3244" s="287">
        <v>45532</v>
      </c>
      <c r="B3244" s="288" t="s">
        <v>81</v>
      </c>
      <c r="C3244" s="288">
        <v>2721</v>
      </c>
      <c r="D3244" s="288">
        <v>80</v>
      </c>
      <c r="E3244" s="288">
        <v>9</v>
      </c>
      <c r="F3244" s="288"/>
      <c r="G3244" s="288">
        <v>112</v>
      </c>
      <c r="H3244" s="288">
        <v>113</v>
      </c>
      <c r="I3244" s="288">
        <v>1</v>
      </c>
      <c r="J3244" s="288">
        <v>11</v>
      </c>
      <c r="K3244" s="288">
        <v>680</v>
      </c>
      <c r="L3244" s="288">
        <v>23.4</v>
      </c>
      <c r="M3244" s="289">
        <v>31.01</v>
      </c>
      <c r="N3244" s="290">
        <f>IF(Tabla2[[#This Row],[LECHE RETIRO DIA]]&lt;&gt;ISBLANK(Tabla2[[#This Row],[LECHE RETIRO DIA]]),SUM(Tabla2[[#This Row],[LECHE TANQUE DIA]:[LECHE RETIRO DIA]]),SUM(Tabla2[[#This Row],[LECHE TANQUE DIA]:[LECHE AUTOCONSUMO DIA]]))</f>
        <v>2810</v>
      </c>
      <c r="O3244" s="291">
        <f t="shared" si="729"/>
        <v>0.96832740213523127</v>
      </c>
      <c r="P3244" s="292">
        <f t="shared" si="730"/>
        <v>25.089285714285715</v>
      </c>
      <c r="Q3244" s="292">
        <f t="shared" si="731"/>
        <v>24.294642857142858</v>
      </c>
      <c r="R3244" s="292">
        <f t="shared" si="732"/>
        <v>7.2727272727272725</v>
      </c>
      <c r="S3244" s="292">
        <f t="shared" si="733"/>
        <v>4.132352941176471</v>
      </c>
      <c r="T3244" s="292">
        <f t="shared" si="734"/>
        <v>6.0714285714285712</v>
      </c>
      <c r="U3244" s="292">
        <f t="shared" si="735"/>
        <v>120.08547008547009</v>
      </c>
      <c r="V3244" s="292">
        <f t="shared" si="736"/>
        <v>4.7863247863247862</v>
      </c>
      <c r="W3244" s="292">
        <f>IFERROR(H3244/M3244,Tabla2[[#This Row],[CARGA PRODUCCION (ANIMALES/HA)]])</f>
        <v>3.6439858110287005</v>
      </c>
      <c r="X3244" s="293">
        <f t="shared" si="737"/>
        <v>2024</v>
      </c>
      <c r="Y3244" s="293">
        <f t="shared" si="738"/>
        <v>8</v>
      </c>
      <c r="Z3244" s="293" t="e">
        <f t="shared" ca="1" si="739"/>
        <v>#NAME?</v>
      </c>
      <c r="AA3244" s="294">
        <f t="shared" si="740"/>
        <v>113</v>
      </c>
      <c r="AB3244" s="291">
        <f t="shared" si="741"/>
        <v>0.99115044247787609</v>
      </c>
      <c r="AC3244" s="295">
        <f t="shared" si="742"/>
        <v>8.8495575221239076E-3</v>
      </c>
      <c r="AD3244" s="288"/>
    </row>
    <row r="3245" spans="1:30">
      <c r="A3245" s="287">
        <v>45532</v>
      </c>
      <c r="B3245" s="288" t="s">
        <v>83</v>
      </c>
      <c r="C3245" s="288">
        <v>2848</v>
      </c>
      <c r="D3245" s="288">
        <v>100</v>
      </c>
      <c r="E3245" s="288">
        <v>9</v>
      </c>
      <c r="F3245" s="288"/>
      <c r="G3245" s="288">
        <v>124</v>
      </c>
      <c r="H3245" s="288">
        <v>135</v>
      </c>
      <c r="I3245" s="288">
        <v>1</v>
      </c>
      <c r="J3245" s="288">
        <v>24</v>
      </c>
      <c r="K3245" s="288">
        <v>640</v>
      </c>
      <c r="L3245" s="288">
        <v>29.8</v>
      </c>
      <c r="M3245" s="289">
        <v>36.590000000000003</v>
      </c>
      <c r="N3245" s="290">
        <f>IF(Tabla2[[#This Row],[LECHE RETIRO DIA]]&lt;&gt;ISBLANK(Tabla2[[#This Row],[LECHE RETIRO DIA]]),SUM(Tabla2[[#This Row],[LECHE TANQUE DIA]:[LECHE RETIRO DIA]]),SUM(Tabla2[[#This Row],[LECHE TANQUE DIA]:[LECHE AUTOCONSUMO DIA]]))</f>
        <v>2957</v>
      </c>
      <c r="O3245" s="291">
        <f t="shared" si="729"/>
        <v>0.96313831586066956</v>
      </c>
      <c r="P3245" s="292">
        <f t="shared" si="730"/>
        <v>23.846774193548388</v>
      </c>
      <c r="Q3245" s="292">
        <f t="shared" si="731"/>
        <v>22.967741935483872</v>
      </c>
      <c r="R3245" s="292">
        <f t="shared" si="732"/>
        <v>4.166666666666667</v>
      </c>
      <c r="S3245" s="292">
        <f t="shared" si="733"/>
        <v>4.6203124999999998</v>
      </c>
      <c r="T3245" s="292">
        <f t="shared" si="734"/>
        <v>5.161290322580645</v>
      </c>
      <c r="U3245" s="292">
        <f t="shared" si="735"/>
        <v>99.228187919463082</v>
      </c>
      <c r="V3245" s="292">
        <f t="shared" si="736"/>
        <v>4.1610738255033555</v>
      </c>
      <c r="W3245" s="292">
        <f>IFERROR(H3245/M3245,Tabla2[[#This Row],[CARGA PRODUCCION (ANIMALES/HA)]])</f>
        <v>3.6895326591965016</v>
      </c>
      <c r="X3245" s="293">
        <f t="shared" si="737"/>
        <v>2024</v>
      </c>
      <c r="Y3245" s="293">
        <f t="shared" si="738"/>
        <v>8</v>
      </c>
      <c r="Z3245" s="293" t="e">
        <f t="shared" ca="1" si="739"/>
        <v>#NAME?</v>
      </c>
      <c r="AA3245" s="294">
        <f t="shared" si="740"/>
        <v>135</v>
      </c>
      <c r="AB3245" s="291">
        <f t="shared" si="741"/>
        <v>0.91851851851851851</v>
      </c>
      <c r="AC3245" s="295">
        <f t="shared" si="742"/>
        <v>8.1481481481481488E-2</v>
      </c>
      <c r="AD3245" s="288"/>
    </row>
    <row r="3246" spans="1:30">
      <c r="A3246" s="287">
        <v>45532</v>
      </c>
      <c r="B3246" s="288" t="s">
        <v>88</v>
      </c>
      <c r="C3246" s="288">
        <v>897</v>
      </c>
      <c r="D3246" s="288">
        <v>40</v>
      </c>
      <c r="E3246" s="288">
        <v>5</v>
      </c>
      <c r="F3246" s="288"/>
      <c r="G3246" s="288">
        <v>44</v>
      </c>
      <c r="H3246" s="288">
        <v>48</v>
      </c>
      <c r="I3246" s="288">
        <v>1</v>
      </c>
      <c r="J3246" s="288">
        <v>8</v>
      </c>
      <c r="K3246" s="288">
        <v>240</v>
      </c>
      <c r="L3246" s="288">
        <v>14</v>
      </c>
      <c r="M3246" s="289">
        <v>15</v>
      </c>
      <c r="N3246" s="290">
        <f>IF(Tabla2[[#This Row],[LECHE RETIRO DIA]]&lt;&gt;ISBLANK(Tabla2[[#This Row],[LECHE RETIRO DIA]]),SUM(Tabla2[[#This Row],[LECHE TANQUE DIA]:[LECHE RETIRO DIA]]),SUM(Tabla2[[#This Row],[LECHE TANQUE DIA]:[LECHE AUTOCONSUMO DIA]]))</f>
        <v>942</v>
      </c>
      <c r="O3246" s="291">
        <f t="shared" si="729"/>
        <v>0.95222929936305734</v>
      </c>
      <c r="P3246" s="292">
        <f t="shared" si="730"/>
        <v>21.40909090909091</v>
      </c>
      <c r="Q3246" s="292">
        <f t="shared" si="731"/>
        <v>20.386363636363637</v>
      </c>
      <c r="R3246" s="292">
        <f t="shared" si="732"/>
        <v>5</v>
      </c>
      <c r="S3246" s="292">
        <f t="shared" si="733"/>
        <v>3.9249999999999998</v>
      </c>
      <c r="T3246" s="292">
        <f t="shared" si="734"/>
        <v>5.4545454545454541</v>
      </c>
      <c r="U3246" s="292">
        <f t="shared" si="735"/>
        <v>67.285714285714292</v>
      </c>
      <c r="V3246" s="292">
        <f t="shared" si="736"/>
        <v>3.1428571428571428</v>
      </c>
      <c r="W3246" s="292">
        <f>IFERROR(H3246/M3246,Tabla2[[#This Row],[CARGA PRODUCCION (ANIMALES/HA)]])</f>
        <v>3.2</v>
      </c>
      <c r="X3246" s="293">
        <f t="shared" si="737"/>
        <v>2024</v>
      </c>
      <c r="Y3246" s="293">
        <f t="shared" si="738"/>
        <v>8</v>
      </c>
      <c r="Z3246" s="293" t="e">
        <f t="shared" ca="1" si="739"/>
        <v>#NAME?</v>
      </c>
      <c r="AA3246" s="294">
        <f t="shared" si="740"/>
        <v>48</v>
      </c>
      <c r="AB3246" s="291">
        <f t="shared" si="741"/>
        <v>0.91666666666666663</v>
      </c>
      <c r="AC3246" s="295">
        <f t="shared" si="742"/>
        <v>8.333333333333337E-2</v>
      </c>
      <c r="AD3246" s="288"/>
    </row>
    <row r="3247" spans="1:30">
      <c r="A3247" s="287">
        <v>45533</v>
      </c>
      <c r="B3247" s="288" t="s">
        <v>81</v>
      </c>
      <c r="C3247" s="288">
        <v>2745</v>
      </c>
      <c r="D3247" s="288">
        <v>80</v>
      </c>
      <c r="E3247" s="288">
        <v>9</v>
      </c>
      <c r="F3247" s="288"/>
      <c r="G3247" s="288">
        <v>112</v>
      </c>
      <c r="H3247" s="288">
        <v>113</v>
      </c>
      <c r="I3247" s="288">
        <v>1</v>
      </c>
      <c r="J3247" s="288">
        <v>11</v>
      </c>
      <c r="K3247" s="288">
        <v>680</v>
      </c>
      <c r="L3247" s="288">
        <v>23.4</v>
      </c>
      <c r="M3247" s="289">
        <v>31.01</v>
      </c>
      <c r="N3247" s="290">
        <f>IF(Tabla2[[#This Row],[LECHE RETIRO DIA]]&lt;&gt;ISBLANK(Tabla2[[#This Row],[LECHE RETIRO DIA]]),SUM(Tabla2[[#This Row],[LECHE TANQUE DIA]:[LECHE RETIRO DIA]]),SUM(Tabla2[[#This Row],[LECHE TANQUE DIA]:[LECHE AUTOCONSUMO DIA]]))</f>
        <v>2834</v>
      </c>
      <c r="O3247" s="291">
        <f t="shared" ref="O3247:O3255" si="743">IFERROR(C3247/N3247,"")</f>
        <v>0.96859562455892734</v>
      </c>
      <c r="P3247" s="292">
        <f t="shared" ref="P3247:P3255" si="744">IFERROR(N3247/G3247,"")</f>
        <v>25.303571428571427</v>
      </c>
      <c r="Q3247" s="292">
        <f t="shared" ref="Q3247:Q3255" si="745">IFERROR(C3247/G3247,"")</f>
        <v>24.508928571428573</v>
      </c>
      <c r="R3247" s="292">
        <f t="shared" ref="R3247:R3255" si="746">IFERROR(D3247/J3247,"")</f>
        <v>7.2727272727272725</v>
      </c>
      <c r="S3247" s="292">
        <f t="shared" ref="S3247:S3255" si="747">IFERROR(N3247/K3247,"")</f>
        <v>4.1676470588235297</v>
      </c>
      <c r="T3247" s="292">
        <f t="shared" ref="T3247:T3255" si="748">IFERROR(K3247/G3247,"")</f>
        <v>6.0714285714285712</v>
      </c>
      <c r="U3247" s="292">
        <f t="shared" ref="U3247:U3255" si="749">IFERROR(N3247/L3247,"")</f>
        <v>121.11111111111111</v>
      </c>
      <c r="V3247" s="292">
        <f t="shared" ref="V3247:V3255" si="750">IFERROR(G3247/L3247,"")</f>
        <v>4.7863247863247862</v>
      </c>
      <c r="W3247" s="292">
        <f>IFERROR(H3247/M3247,Tabla2[[#This Row],[CARGA PRODUCCION (ANIMALES/HA)]])</f>
        <v>3.6439858110287005</v>
      </c>
      <c r="X3247" s="293">
        <f t="shared" ref="X3247:X3255" si="751">YEAR(A3247)</f>
        <v>2024</v>
      </c>
      <c r="Y3247" s="293">
        <f t="shared" ref="Y3247:Y3255" si="752">MONTH(A3247)</f>
        <v>8</v>
      </c>
      <c r="Z3247" s="293" t="e">
        <f t="shared" ref="Z3247:Z3255" ca="1" si="753">_xlfn.ISOWEEKNUM(A3247)</f>
        <v>#NAME?</v>
      </c>
      <c r="AA3247" s="294">
        <f t="shared" ref="AA3247:AA3255" si="754">IF(H3247&gt;0,H3247,G3247)</f>
        <v>113</v>
      </c>
      <c r="AB3247" s="291">
        <f t="shared" ref="AB3247:AB3255" si="755">IFERROR(G3247/AA3247,"")</f>
        <v>0.99115044247787609</v>
      </c>
      <c r="AC3247" s="295">
        <f t="shared" ref="AC3247:AC3255" si="756">IFERROR(1-AB3247,"")</f>
        <v>8.8495575221239076E-3</v>
      </c>
      <c r="AD3247" s="288"/>
    </row>
    <row r="3248" spans="1:30">
      <c r="A3248" s="287">
        <v>45533</v>
      </c>
      <c r="B3248" s="288" t="s">
        <v>83</v>
      </c>
      <c r="C3248" s="288">
        <v>2853</v>
      </c>
      <c r="D3248" s="288">
        <v>100</v>
      </c>
      <c r="E3248" s="288">
        <v>9</v>
      </c>
      <c r="F3248" s="288"/>
      <c r="G3248" s="288">
        <v>125</v>
      </c>
      <c r="H3248" s="288">
        <v>140</v>
      </c>
      <c r="I3248" s="288">
        <v>1</v>
      </c>
      <c r="J3248" s="288">
        <v>24</v>
      </c>
      <c r="K3248" s="288">
        <v>640</v>
      </c>
      <c r="L3248" s="288">
        <v>29.8</v>
      </c>
      <c r="M3248" s="289">
        <v>36.590000000000003</v>
      </c>
      <c r="N3248" s="290">
        <f>IF(Tabla2[[#This Row],[LECHE RETIRO DIA]]&lt;&gt;ISBLANK(Tabla2[[#This Row],[LECHE RETIRO DIA]]),SUM(Tabla2[[#This Row],[LECHE TANQUE DIA]:[LECHE RETIRO DIA]]),SUM(Tabla2[[#This Row],[LECHE TANQUE DIA]:[LECHE AUTOCONSUMO DIA]]))</f>
        <v>2962</v>
      </c>
      <c r="O3248" s="291">
        <f t="shared" si="743"/>
        <v>0.96320054017555701</v>
      </c>
      <c r="P3248" s="292">
        <f t="shared" si="744"/>
        <v>23.696000000000002</v>
      </c>
      <c r="Q3248" s="292">
        <f t="shared" si="745"/>
        <v>22.824000000000002</v>
      </c>
      <c r="R3248" s="292">
        <f t="shared" si="746"/>
        <v>4.166666666666667</v>
      </c>
      <c r="S3248" s="292">
        <f t="shared" si="747"/>
        <v>4.6281249999999998</v>
      </c>
      <c r="T3248" s="292">
        <f t="shared" si="748"/>
        <v>5.12</v>
      </c>
      <c r="U3248" s="292">
        <f t="shared" si="749"/>
        <v>99.395973154362409</v>
      </c>
      <c r="V3248" s="292">
        <f t="shared" si="750"/>
        <v>4.1946308724832218</v>
      </c>
      <c r="W3248" s="292">
        <f>IFERROR(H3248/M3248,Tabla2[[#This Row],[CARGA PRODUCCION (ANIMALES/HA)]])</f>
        <v>3.8261820169445202</v>
      </c>
      <c r="X3248" s="293">
        <f t="shared" si="751"/>
        <v>2024</v>
      </c>
      <c r="Y3248" s="293">
        <f t="shared" si="752"/>
        <v>8</v>
      </c>
      <c r="Z3248" s="293" t="e">
        <f t="shared" ca="1" si="753"/>
        <v>#NAME?</v>
      </c>
      <c r="AA3248" s="294">
        <f t="shared" si="754"/>
        <v>140</v>
      </c>
      <c r="AB3248" s="291">
        <f t="shared" si="755"/>
        <v>0.8928571428571429</v>
      </c>
      <c r="AC3248" s="295">
        <f t="shared" si="756"/>
        <v>0.1071428571428571</v>
      </c>
      <c r="AD3248" s="288"/>
    </row>
    <row r="3249" spans="1:30">
      <c r="A3249" s="287">
        <v>45533</v>
      </c>
      <c r="B3249" s="288" t="s">
        <v>117</v>
      </c>
      <c r="C3249" s="288">
        <v>987</v>
      </c>
      <c r="D3249" s="288">
        <v>40</v>
      </c>
      <c r="E3249" s="288">
        <v>5</v>
      </c>
      <c r="F3249" s="288"/>
      <c r="G3249" s="288">
        <v>44</v>
      </c>
      <c r="H3249" s="288">
        <v>48</v>
      </c>
      <c r="I3249" s="288">
        <v>1</v>
      </c>
      <c r="J3249" s="288">
        <v>8</v>
      </c>
      <c r="K3249" s="288">
        <v>240</v>
      </c>
      <c r="L3249" s="288">
        <v>14</v>
      </c>
      <c r="M3249" s="289">
        <v>15</v>
      </c>
      <c r="N3249" s="290" t="s">
        <v>116</v>
      </c>
      <c r="O3249" s="291" t="str">
        <f t="shared" si="743"/>
        <v/>
      </c>
      <c r="P3249" s="292" t="str">
        <f t="shared" si="744"/>
        <v/>
      </c>
      <c r="Q3249" s="292">
        <f t="shared" si="745"/>
        <v>22.431818181818183</v>
      </c>
      <c r="R3249" s="292">
        <f t="shared" si="746"/>
        <v>5</v>
      </c>
      <c r="S3249" s="292" t="str">
        <f t="shared" si="747"/>
        <v/>
      </c>
      <c r="T3249" s="292">
        <f t="shared" si="748"/>
        <v>5.4545454545454541</v>
      </c>
      <c r="U3249" s="292" t="str">
        <f t="shared" si="749"/>
        <v/>
      </c>
      <c r="V3249" s="292">
        <f t="shared" si="750"/>
        <v>3.1428571428571428</v>
      </c>
      <c r="W3249" s="292">
        <f>IFERROR(H3249/M3249,Tabla2[[#This Row],[CARGA PRODUCCION (ANIMALES/HA)]])</f>
        <v>3.2</v>
      </c>
      <c r="X3249" s="293">
        <f t="shared" si="751"/>
        <v>2024</v>
      </c>
      <c r="Y3249" s="293">
        <f t="shared" si="752"/>
        <v>8</v>
      </c>
      <c r="Z3249" s="293" t="e">
        <f t="shared" ca="1" si="753"/>
        <v>#NAME?</v>
      </c>
      <c r="AA3249" s="294">
        <f t="shared" si="754"/>
        <v>48</v>
      </c>
      <c r="AB3249" s="291">
        <f t="shared" si="755"/>
        <v>0.91666666666666663</v>
      </c>
      <c r="AC3249" s="295">
        <f t="shared" si="756"/>
        <v>8.333333333333337E-2</v>
      </c>
      <c r="AD3249" s="288"/>
    </row>
    <row r="3250" spans="1:30">
      <c r="A3250" s="287">
        <v>45534</v>
      </c>
      <c r="B3250" s="288" t="s">
        <v>81</v>
      </c>
      <c r="C3250" s="288">
        <v>2759</v>
      </c>
      <c r="D3250" s="288">
        <v>80</v>
      </c>
      <c r="E3250" s="288">
        <v>9</v>
      </c>
      <c r="F3250" s="288"/>
      <c r="G3250" s="288">
        <v>112</v>
      </c>
      <c r="H3250" s="288">
        <v>113</v>
      </c>
      <c r="I3250" s="288">
        <v>1</v>
      </c>
      <c r="J3250" s="288">
        <v>11</v>
      </c>
      <c r="K3250" s="288">
        <v>680</v>
      </c>
      <c r="L3250" s="288">
        <v>23.4</v>
      </c>
      <c r="M3250" s="289">
        <v>31.01</v>
      </c>
      <c r="N3250" s="290">
        <f>IF(Tabla2[[#This Row],[LECHE RETIRO DIA]]&lt;&gt;ISBLANK(Tabla2[[#This Row],[LECHE RETIRO DIA]]),SUM(Tabla2[[#This Row],[LECHE TANQUE DIA]:[LECHE RETIRO DIA]]),SUM(Tabla2[[#This Row],[LECHE TANQUE DIA]:[LECHE AUTOCONSUMO DIA]]))</f>
        <v>2848</v>
      </c>
      <c r="O3250" s="291">
        <f t="shared" si="743"/>
        <v>0.96875</v>
      </c>
      <c r="P3250" s="292">
        <f t="shared" si="744"/>
        <v>25.428571428571427</v>
      </c>
      <c r="Q3250" s="292">
        <f t="shared" si="745"/>
        <v>24.633928571428573</v>
      </c>
      <c r="R3250" s="292">
        <f t="shared" si="746"/>
        <v>7.2727272727272725</v>
      </c>
      <c r="S3250" s="292">
        <f t="shared" si="747"/>
        <v>4.1882352941176473</v>
      </c>
      <c r="T3250" s="292">
        <f t="shared" si="748"/>
        <v>6.0714285714285712</v>
      </c>
      <c r="U3250" s="292">
        <f t="shared" si="749"/>
        <v>121.70940170940172</v>
      </c>
      <c r="V3250" s="292">
        <f t="shared" si="750"/>
        <v>4.7863247863247862</v>
      </c>
      <c r="W3250" s="292">
        <f>IFERROR(H3250/M3250,Tabla2[[#This Row],[CARGA PRODUCCION (ANIMALES/HA)]])</f>
        <v>3.6439858110287005</v>
      </c>
      <c r="X3250" s="293">
        <f t="shared" si="751"/>
        <v>2024</v>
      </c>
      <c r="Y3250" s="293">
        <f t="shared" si="752"/>
        <v>8</v>
      </c>
      <c r="Z3250" s="293" t="e">
        <f t="shared" ca="1" si="753"/>
        <v>#NAME?</v>
      </c>
      <c r="AA3250" s="294">
        <f t="shared" si="754"/>
        <v>113</v>
      </c>
      <c r="AB3250" s="291">
        <f t="shared" si="755"/>
        <v>0.99115044247787609</v>
      </c>
      <c r="AC3250" s="295">
        <f t="shared" si="756"/>
        <v>8.8495575221239076E-3</v>
      </c>
      <c r="AD3250" s="288"/>
    </row>
    <row r="3251" spans="1:30">
      <c r="A3251" s="287">
        <v>45534</v>
      </c>
      <c r="B3251" s="288" t="s">
        <v>83</v>
      </c>
      <c r="C3251" s="288">
        <v>2692</v>
      </c>
      <c r="D3251" s="288">
        <v>100</v>
      </c>
      <c r="E3251" s="288">
        <v>9</v>
      </c>
      <c r="F3251" s="288"/>
      <c r="G3251" s="288">
        <v>119</v>
      </c>
      <c r="H3251" s="288">
        <v>134</v>
      </c>
      <c r="I3251" s="288">
        <v>1</v>
      </c>
      <c r="J3251" s="288">
        <v>24</v>
      </c>
      <c r="K3251" s="288">
        <v>640</v>
      </c>
      <c r="L3251" s="288">
        <v>29.8</v>
      </c>
      <c r="M3251" s="289">
        <v>36.590000000000003</v>
      </c>
      <c r="N3251" s="290">
        <f>IF(Tabla2[[#This Row],[LECHE RETIRO DIA]]&lt;&gt;ISBLANK(Tabla2[[#This Row],[LECHE RETIRO DIA]]),SUM(Tabla2[[#This Row],[LECHE TANQUE DIA]:[LECHE RETIRO DIA]]),SUM(Tabla2[[#This Row],[LECHE TANQUE DIA]:[LECHE AUTOCONSUMO DIA]]))</f>
        <v>2801</v>
      </c>
      <c r="O3251" s="291">
        <f t="shared" si="743"/>
        <v>0.96108532666904678</v>
      </c>
      <c r="P3251" s="292">
        <f t="shared" si="744"/>
        <v>23.537815126050422</v>
      </c>
      <c r="Q3251" s="292">
        <f t="shared" si="745"/>
        <v>22.6218487394958</v>
      </c>
      <c r="R3251" s="292">
        <f t="shared" si="746"/>
        <v>4.166666666666667</v>
      </c>
      <c r="S3251" s="292">
        <f t="shared" si="747"/>
        <v>4.3765625000000004</v>
      </c>
      <c r="T3251" s="292">
        <f t="shared" si="748"/>
        <v>5.3781512605042021</v>
      </c>
      <c r="U3251" s="292">
        <f t="shared" si="749"/>
        <v>93.993288590604024</v>
      </c>
      <c r="V3251" s="292">
        <f t="shared" si="750"/>
        <v>3.9932885906040267</v>
      </c>
      <c r="W3251" s="292">
        <f>IFERROR(H3251/M3251,Tabla2[[#This Row],[CARGA PRODUCCION (ANIMALES/HA)]])</f>
        <v>3.6622027876468977</v>
      </c>
      <c r="X3251" s="293">
        <f t="shared" si="751"/>
        <v>2024</v>
      </c>
      <c r="Y3251" s="293">
        <f t="shared" si="752"/>
        <v>8</v>
      </c>
      <c r="Z3251" s="293" t="e">
        <f t="shared" ca="1" si="753"/>
        <v>#NAME?</v>
      </c>
      <c r="AA3251" s="294">
        <f t="shared" si="754"/>
        <v>134</v>
      </c>
      <c r="AB3251" s="291">
        <f t="shared" si="755"/>
        <v>0.88805970149253732</v>
      </c>
      <c r="AC3251" s="295">
        <f t="shared" si="756"/>
        <v>0.11194029850746268</v>
      </c>
      <c r="AD3251" s="288"/>
    </row>
    <row r="3252" spans="1:30">
      <c r="A3252" s="287">
        <v>45534</v>
      </c>
      <c r="B3252" s="288" t="s">
        <v>117</v>
      </c>
      <c r="C3252" s="288">
        <v>924</v>
      </c>
      <c r="D3252" s="288">
        <v>40</v>
      </c>
      <c r="E3252" s="288">
        <v>5</v>
      </c>
      <c r="F3252" s="288"/>
      <c r="G3252" s="288">
        <v>44</v>
      </c>
      <c r="H3252" s="288">
        <v>48</v>
      </c>
      <c r="I3252" s="288">
        <v>1</v>
      </c>
      <c r="J3252" s="288">
        <v>8</v>
      </c>
      <c r="K3252" s="288">
        <v>240</v>
      </c>
      <c r="L3252" s="288">
        <v>14</v>
      </c>
      <c r="M3252" s="289">
        <v>15</v>
      </c>
      <c r="N3252" s="290">
        <f>IF(Tabla2[[#This Row],[LECHE RETIRO DIA]]&lt;&gt;ISBLANK(Tabla2[[#This Row],[LECHE RETIRO DIA]]),SUM(Tabla2[[#This Row],[LECHE TANQUE DIA]:[LECHE RETIRO DIA]]),SUM(Tabla2[[#This Row],[LECHE TANQUE DIA]:[LECHE AUTOCONSUMO DIA]]))</f>
        <v>969</v>
      </c>
      <c r="O3252" s="291">
        <f t="shared" si="743"/>
        <v>0.95356037151702788</v>
      </c>
      <c r="P3252" s="292">
        <f t="shared" si="744"/>
        <v>22.022727272727273</v>
      </c>
      <c r="Q3252" s="292">
        <f t="shared" si="745"/>
        <v>21</v>
      </c>
      <c r="R3252" s="292">
        <f t="shared" si="746"/>
        <v>5</v>
      </c>
      <c r="S3252" s="292">
        <f t="shared" si="747"/>
        <v>4.0374999999999996</v>
      </c>
      <c r="T3252" s="292">
        <f t="shared" si="748"/>
        <v>5.4545454545454541</v>
      </c>
      <c r="U3252" s="292">
        <f t="shared" si="749"/>
        <v>69.214285714285708</v>
      </c>
      <c r="V3252" s="292">
        <f t="shared" si="750"/>
        <v>3.1428571428571428</v>
      </c>
      <c r="W3252" s="292">
        <f>IFERROR(H3252/M3252,Tabla2[[#This Row],[CARGA PRODUCCION (ANIMALES/HA)]])</f>
        <v>3.2</v>
      </c>
      <c r="X3252" s="293">
        <f t="shared" si="751"/>
        <v>2024</v>
      </c>
      <c r="Y3252" s="293">
        <f t="shared" si="752"/>
        <v>8</v>
      </c>
      <c r="Z3252" s="293" t="e">
        <f t="shared" ca="1" si="753"/>
        <v>#NAME?</v>
      </c>
      <c r="AA3252" s="294">
        <f t="shared" si="754"/>
        <v>48</v>
      </c>
      <c r="AB3252" s="291">
        <f t="shared" si="755"/>
        <v>0.91666666666666663</v>
      </c>
      <c r="AC3252" s="295">
        <f t="shared" si="756"/>
        <v>8.333333333333337E-2</v>
      </c>
      <c r="AD3252" s="288"/>
    </row>
    <row r="3253" spans="1:30">
      <c r="A3253" s="287">
        <v>45535</v>
      </c>
      <c r="B3253" s="288" t="s">
        <v>81</v>
      </c>
      <c r="C3253" s="288">
        <v>2650</v>
      </c>
      <c r="D3253" s="288">
        <v>80</v>
      </c>
      <c r="E3253" s="288">
        <v>9</v>
      </c>
      <c r="F3253" s="288"/>
      <c r="G3253" s="288">
        <v>106</v>
      </c>
      <c r="H3253" s="288">
        <v>107</v>
      </c>
      <c r="I3253" s="288">
        <v>1</v>
      </c>
      <c r="J3253" s="288">
        <v>11</v>
      </c>
      <c r="K3253" s="288">
        <v>680</v>
      </c>
      <c r="L3253" s="288">
        <v>23.4</v>
      </c>
      <c r="M3253" s="289">
        <v>31.01</v>
      </c>
      <c r="N3253" s="290">
        <f>IF(Tabla2[[#This Row],[LECHE RETIRO DIA]]&lt;&gt;ISBLANK(Tabla2[[#This Row],[LECHE RETIRO DIA]]),SUM(Tabla2[[#This Row],[LECHE TANQUE DIA]:[LECHE RETIRO DIA]]),SUM(Tabla2[[#This Row],[LECHE TANQUE DIA]:[LECHE AUTOCONSUMO DIA]]))</f>
        <v>2739</v>
      </c>
      <c r="O3253" s="291">
        <f t="shared" si="743"/>
        <v>0.96750638919313614</v>
      </c>
      <c r="P3253" s="292">
        <f t="shared" si="744"/>
        <v>25.839622641509433</v>
      </c>
      <c r="Q3253" s="292">
        <f t="shared" si="745"/>
        <v>25</v>
      </c>
      <c r="R3253" s="292">
        <f t="shared" si="746"/>
        <v>7.2727272727272725</v>
      </c>
      <c r="S3253" s="292">
        <f t="shared" si="747"/>
        <v>4.0279411764705886</v>
      </c>
      <c r="T3253" s="292">
        <f t="shared" si="748"/>
        <v>6.4150943396226419</v>
      </c>
      <c r="U3253" s="292">
        <f t="shared" si="749"/>
        <v>117.05128205128206</v>
      </c>
      <c r="V3253" s="292">
        <f t="shared" si="750"/>
        <v>4.5299145299145298</v>
      </c>
      <c r="W3253" s="292">
        <f>IFERROR(H3253/M3253,Tabla2[[#This Row],[CARGA PRODUCCION (ANIMALES/HA)]])</f>
        <v>3.4504998387616896</v>
      </c>
      <c r="X3253" s="293">
        <f t="shared" si="751"/>
        <v>2024</v>
      </c>
      <c r="Y3253" s="293">
        <f t="shared" si="752"/>
        <v>8</v>
      </c>
      <c r="Z3253" s="293" t="e">
        <f t="shared" ca="1" si="753"/>
        <v>#NAME?</v>
      </c>
      <c r="AA3253" s="294">
        <f t="shared" si="754"/>
        <v>107</v>
      </c>
      <c r="AB3253" s="291">
        <f t="shared" si="755"/>
        <v>0.99065420560747663</v>
      </c>
      <c r="AC3253" s="295">
        <f t="shared" si="756"/>
        <v>9.3457943925233655E-3</v>
      </c>
      <c r="AD3253" s="288"/>
    </row>
    <row r="3254" spans="1:30">
      <c r="A3254" s="287">
        <v>45535</v>
      </c>
      <c r="B3254" s="288" t="s">
        <v>83</v>
      </c>
      <c r="C3254" s="288">
        <v>2673</v>
      </c>
      <c r="D3254" s="288">
        <v>100</v>
      </c>
      <c r="E3254" s="288">
        <v>9</v>
      </c>
      <c r="F3254" s="288"/>
      <c r="G3254" s="288">
        <v>119</v>
      </c>
      <c r="H3254" s="288">
        <v>134</v>
      </c>
      <c r="I3254" s="288">
        <v>1</v>
      </c>
      <c r="J3254" s="288">
        <v>24</v>
      </c>
      <c r="K3254" s="288">
        <v>640</v>
      </c>
      <c r="L3254" s="288">
        <v>29.8</v>
      </c>
      <c r="M3254" s="289">
        <v>36.590000000000003</v>
      </c>
      <c r="N3254" s="290">
        <f>IF(Tabla2[[#This Row],[LECHE RETIRO DIA]]&lt;&gt;ISBLANK(Tabla2[[#This Row],[LECHE RETIRO DIA]]),SUM(Tabla2[[#This Row],[LECHE TANQUE DIA]:[LECHE RETIRO DIA]]),SUM(Tabla2[[#This Row],[LECHE TANQUE DIA]:[LECHE AUTOCONSUMO DIA]]))</f>
        <v>2782</v>
      </c>
      <c r="O3254" s="291">
        <f t="shared" si="743"/>
        <v>0.96081955427749821</v>
      </c>
      <c r="P3254" s="292">
        <f t="shared" si="744"/>
        <v>23.3781512605042</v>
      </c>
      <c r="Q3254" s="292">
        <f t="shared" si="745"/>
        <v>22.462184873949578</v>
      </c>
      <c r="R3254" s="292">
        <f t="shared" si="746"/>
        <v>4.166666666666667</v>
      </c>
      <c r="S3254" s="292">
        <f t="shared" si="747"/>
        <v>4.3468749999999998</v>
      </c>
      <c r="T3254" s="292">
        <f t="shared" si="748"/>
        <v>5.3781512605042021</v>
      </c>
      <c r="U3254" s="292">
        <f t="shared" si="749"/>
        <v>93.355704697986582</v>
      </c>
      <c r="V3254" s="292">
        <f t="shared" si="750"/>
        <v>3.9932885906040267</v>
      </c>
      <c r="W3254" s="292">
        <f>IFERROR(H3254/M3254,Tabla2[[#This Row],[CARGA PRODUCCION (ANIMALES/HA)]])</f>
        <v>3.6622027876468977</v>
      </c>
      <c r="X3254" s="293">
        <f t="shared" si="751"/>
        <v>2024</v>
      </c>
      <c r="Y3254" s="293">
        <f t="shared" si="752"/>
        <v>8</v>
      </c>
      <c r="Z3254" s="293" t="e">
        <f t="shared" ca="1" si="753"/>
        <v>#NAME?</v>
      </c>
      <c r="AA3254" s="294">
        <f t="shared" si="754"/>
        <v>134</v>
      </c>
      <c r="AB3254" s="291">
        <f t="shared" si="755"/>
        <v>0.88805970149253732</v>
      </c>
      <c r="AC3254" s="295">
        <f t="shared" si="756"/>
        <v>0.11194029850746268</v>
      </c>
      <c r="AD3254" s="288"/>
    </row>
    <row r="3255" spans="1:30">
      <c r="A3255" s="287">
        <v>45535</v>
      </c>
      <c r="B3255" s="288" t="s">
        <v>117</v>
      </c>
      <c r="C3255" s="288">
        <v>922</v>
      </c>
      <c r="D3255" s="288">
        <v>40</v>
      </c>
      <c r="E3255" s="288">
        <v>5</v>
      </c>
      <c r="F3255" s="288"/>
      <c r="G3255" s="288">
        <v>42</v>
      </c>
      <c r="H3255" s="288">
        <v>45</v>
      </c>
      <c r="I3255" s="288">
        <v>1</v>
      </c>
      <c r="J3255" s="288">
        <v>8</v>
      </c>
      <c r="K3255" s="288">
        <v>240</v>
      </c>
      <c r="L3255" s="288">
        <v>14</v>
      </c>
      <c r="M3255" s="289">
        <v>15</v>
      </c>
      <c r="N3255" s="290">
        <f>IF(Tabla2[[#This Row],[LECHE RETIRO DIA]]&lt;&gt;ISBLANK(Tabla2[[#This Row],[LECHE RETIRO DIA]]),SUM(Tabla2[[#This Row],[LECHE TANQUE DIA]:[LECHE RETIRO DIA]]),SUM(Tabla2[[#This Row],[LECHE TANQUE DIA]:[LECHE AUTOCONSUMO DIA]]))</f>
        <v>967</v>
      </c>
      <c r="O3255" s="291">
        <f t="shared" si="743"/>
        <v>0.95346432264736303</v>
      </c>
      <c r="P3255" s="292">
        <f t="shared" si="744"/>
        <v>23.023809523809526</v>
      </c>
      <c r="Q3255" s="292">
        <f t="shared" si="745"/>
        <v>21.952380952380953</v>
      </c>
      <c r="R3255" s="292">
        <f t="shared" si="746"/>
        <v>5</v>
      </c>
      <c r="S3255" s="292">
        <f t="shared" si="747"/>
        <v>4.0291666666666668</v>
      </c>
      <c r="T3255" s="292">
        <f t="shared" si="748"/>
        <v>5.7142857142857144</v>
      </c>
      <c r="U3255" s="292">
        <f t="shared" si="749"/>
        <v>69.071428571428569</v>
      </c>
      <c r="V3255" s="292">
        <f t="shared" si="750"/>
        <v>3</v>
      </c>
      <c r="W3255" s="292">
        <f>IFERROR(H3255/M3255,Tabla2[[#This Row],[CARGA PRODUCCION (ANIMALES/HA)]])</f>
        <v>3</v>
      </c>
      <c r="X3255" s="293">
        <f t="shared" si="751"/>
        <v>2024</v>
      </c>
      <c r="Y3255" s="293">
        <f t="shared" si="752"/>
        <v>8</v>
      </c>
      <c r="Z3255" s="293" t="e">
        <f t="shared" ca="1" si="753"/>
        <v>#NAME?</v>
      </c>
      <c r="AA3255" s="294">
        <f t="shared" si="754"/>
        <v>45</v>
      </c>
      <c r="AB3255" s="291">
        <f t="shared" si="755"/>
        <v>0.93333333333333335</v>
      </c>
      <c r="AC3255" s="295">
        <f t="shared" si="756"/>
        <v>6.6666666666666652E-2</v>
      </c>
      <c r="AD3255" s="288"/>
    </row>
    <row r="3256" spans="1:30">
      <c r="A3256" s="287">
        <v>45536</v>
      </c>
      <c r="B3256" s="288" t="s">
        <v>81</v>
      </c>
      <c r="C3256" s="288">
        <v>2721</v>
      </c>
      <c r="D3256" s="288">
        <v>80</v>
      </c>
      <c r="E3256" s="288">
        <v>9</v>
      </c>
      <c r="F3256" s="288"/>
      <c r="G3256" s="288">
        <v>107</v>
      </c>
      <c r="H3256" s="288">
        <v>108</v>
      </c>
      <c r="I3256" s="288">
        <v>1</v>
      </c>
      <c r="J3256" s="288">
        <v>11</v>
      </c>
      <c r="K3256" s="288">
        <v>680</v>
      </c>
      <c r="L3256" s="288">
        <v>23.4</v>
      </c>
      <c r="M3256" s="289">
        <v>31.01</v>
      </c>
      <c r="N3256" s="290">
        <f>IF(Tabla2[[#This Row],[LECHE RETIRO DIA]]&lt;&gt;ISBLANK(Tabla2[[#This Row],[LECHE RETIRO DIA]]),SUM(Tabla2[[#This Row],[LECHE TANQUE DIA]:[LECHE RETIRO DIA]]),SUM(Tabla2[[#This Row],[LECHE TANQUE DIA]:[LECHE AUTOCONSUMO DIA]]))</f>
        <v>2810</v>
      </c>
      <c r="O3256" s="291">
        <f t="shared" ref="O3256:O3264" si="757">IFERROR(C3256/N3256,"")</f>
        <v>0.96832740213523127</v>
      </c>
      <c r="P3256" s="292">
        <f t="shared" ref="P3256:P3264" si="758">IFERROR(N3256/G3256,"")</f>
        <v>26.261682242990656</v>
      </c>
      <c r="Q3256" s="292">
        <f t="shared" ref="Q3256:Q3264" si="759">IFERROR(C3256/G3256,"")</f>
        <v>25.429906542056074</v>
      </c>
      <c r="R3256" s="292">
        <f t="shared" ref="R3256:R3264" si="760">IFERROR(D3256/J3256,"")</f>
        <v>7.2727272727272725</v>
      </c>
      <c r="S3256" s="292">
        <f t="shared" ref="S3256:S3264" si="761">IFERROR(N3256/K3256,"")</f>
        <v>4.132352941176471</v>
      </c>
      <c r="T3256" s="292">
        <f t="shared" ref="T3256:T3264" si="762">IFERROR(K3256/G3256,"")</f>
        <v>6.3551401869158877</v>
      </c>
      <c r="U3256" s="292">
        <f t="shared" ref="U3256:U3264" si="763">IFERROR(N3256/L3256,"")</f>
        <v>120.08547008547009</v>
      </c>
      <c r="V3256" s="292">
        <f t="shared" ref="V3256:V3264" si="764">IFERROR(G3256/L3256,"")</f>
        <v>4.5726495726495733</v>
      </c>
      <c r="W3256" s="292">
        <f>IFERROR(H3256/M3256,Tabla2[[#This Row],[CARGA PRODUCCION (ANIMALES/HA)]])</f>
        <v>3.4827475008061914</v>
      </c>
      <c r="X3256" s="293">
        <f t="shared" ref="X3256:X3264" si="765">YEAR(A3256)</f>
        <v>2024</v>
      </c>
      <c r="Y3256" s="293">
        <f t="shared" ref="Y3256:Y3264" si="766">MONTH(A3256)</f>
        <v>9</v>
      </c>
      <c r="Z3256" s="293" t="e">
        <f t="shared" ref="Z3256:Z3264" ca="1" si="767">_xlfn.ISOWEEKNUM(A3256)</f>
        <v>#NAME?</v>
      </c>
      <c r="AA3256" s="294">
        <f t="shared" ref="AA3256:AA3264" si="768">IF(H3256&gt;0,H3256,G3256)</f>
        <v>108</v>
      </c>
      <c r="AB3256" s="291">
        <f t="shared" ref="AB3256:AB3264" si="769">IFERROR(G3256/AA3256,"")</f>
        <v>0.9907407407407407</v>
      </c>
      <c r="AC3256" s="295">
        <f t="shared" ref="AC3256:AC3264" si="770">IFERROR(1-AB3256,"")</f>
        <v>9.2592592592593004E-3</v>
      </c>
      <c r="AD3256" s="288"/>
    </row>
    <row r="3257" spans="1:30">
      <c r="A3257" s="287">
        <v>45536</v>
      </c>
      <c r="B3257" s="288" t="s">
        <v>83</v>
      </c>
      <c r="C3257" s="288">
        <v>2663</v>
      </c>
      <c r="D3257" s="288">
        <v>100</v>
      </c>
      <c r="E3257" s="288">
        <v>9</v>
      </c>
      <c r="F3257" s="288"/>
      <c r="G3257" s="288">
        <v>119</v>
      </c>
      <c r="H3257" s="288">
        <v>134</v>
      </c>
      <c r="I3257" s="288">
        <v>1</v>
      </c>
      <c r="J3257" s="288">
        <v>24</v>
      </c>
      <c r="K3257" s="288">
        <v>640</v>
      </c>
      <c r="L3257" s="288">
        <v>29.8</v>
      </c>
      <c r="M3257" s="289">
        <v>36.590000000000003</v>
      </c>
      <c r="N3257" s="290">
        <f>IF(Tabla2[[#This Row],[LECHE RETIRO DIA]]&lt;&gt;ISBLANK(Tabla2[[#This Row],[LECHE RETIRO DIA]]),SUM(Tabla2[[#This Row],[LECHE TANQUE DIA]:[LECHE RETIRO DIA]]),SUM(Tabla2[[#This Row],[LECHE TANQUE DIA]:[LECHE AUTOCONSUMO DIA]]))</f>
        <v>2772</v>
      </c>
      <c r="O3257" s="291">
        <f t="shared" si="757"/>
        <v>0.96067821067821069</v>
      </c>
      <c r="P3257" s="292">
        <f t="shared" si="758"/>
        <v>23.294117647058822</v>
      </c>
      <c r="Q3257" s="292">
        <f t="shared" si="759"/>
        <v>22.3781512605042</v>
      </c>
      <c r="R3257" s="292">
        <f t="shared" si="760"/>
        <v>4.166666666666667</v>
      </c>
      <c r="S3257" s="292">
        <f t="shared" si="761"/>
        <v>4.3312499999999998</v>
      </c>
      <c r="T3257" s="292">
        <f t="shared" si="762"/>
        <v>5.3781512605042021</v>
      </c>
      <c r="U3257" s="292">
        <f t="shared" si="763"/>
        <v>93.020134228187914</v>
      </c>
      <c r="V3257" s="292">
        <f t="shared" si="764"/>
        <v>3.9932885906040267</v>
      </c>
      <c r="W3257" s="292">
        <f>IFERROR(H3257/M3257,Tabla2[[#This Row],[CARGA PRODUCCION (ANIMALES/HA)]])</f>
        <v>3.6622027876468977</v>
      </c>
      <c r="X3257" s="293">
        <f t="shared" si="765"/>
        <v>2024</v>
      </c>
      <c r="Y3257" s="293">
        <f t="shared" si="766"/>
        <v>9</v>
      </c>
      <c r="Z3257" s="293" t="e">
        <f t="shared" ca="1" si="767"/>
        <v>#NAME?</v>
      </c>
      <c r="AA3257" s="294">
        <f t="shared" si="768"/>
        <v>134</v>
      </c>
      <c r="AB3257" s="291">
        <f t="shared" si="769"/>
        <v>0.88805970149253732</v>
      </c>
      <c r="AC3257" s="295">
        <f t="shared" si="770"/>
        <v>0.11194029850746268</v>
      </c>
      <c r="AD3257" s="288"/>
    </row>
    <row r="3258" spans="1:30">
      <c r="A3258" s="287">
        <v>45536</v>
      </c>
      <c r="B3258" s="288" t="s">
        <v>117</v>
      </c>
      <c r="C3258" s="288">
        <v>953</v>
      </c>
      <c r="D3258" s="288">
        <v>40</v>
      </c>
      <c r="E3258" s="288">
        <v>5</v>
      </c>
      <c r="F3258" s="288"/>
      <c r="G3258" s="288">
        <v>42</v>
      </c>
      <c r="H3258" s="288">
        <v>45</v>
      </c>
      <c r="I3258" s="288">
        <v>1</v>
      </c>
      <c r="J3258" s="288">
        <v>8</v>
      </c>
      <c r="K3258" s="288">
        <v>240</v>
      </c>
      <c r="L3258" s="288">
        <v>14</v>
      </c>
      <c r="M3258" s="289">
        <v>15</v>
      </c>
      <c r="N3258" s="290">
        <f>IF(Tabla2[[#This Row],[LECHE RETIRO DIA]]&lt;&gt;ISBLANK(Tabla2[[#This Row],[LECHE RETIRO DIA]]),SUM(Tabla2[[#This Row],[LECHE TANQUE DIA]:[LECHE RETIRO DIA]]),SUM(Tabla2[[#This Row],[LECHE TANQUE DIA]:[LECHE AUTOCONSUMO DIA]]))</f>
        <v>998</v>
      </c>
      <c r="O3258" s="291">
        <f t="shared" si="757"/>
        <v>0.95490981963927857</v>
      </c>
      <c r="P3258" s="292">
        <f t="shared" si="758"/>
        <v>23.761904761904763</v>
      </c>
      <c r="Q3258" s="292">
        <f t="shared" si="759"/>
        <v>22.69047619047619</v>
      </c>
      <c r="R3258" s="292">
        <f t="shared" si="760"/>
        <v>5</v>
      </c>
      <c r="S3258" s="292">
        <f t="shared" si="761"/>
        <v>4.1583333333333332</v>
      </c>
      <c r="T3258" s="292">
        <f t="shared" si="762"/>
        <v>5.7142857142857144</v>
      </c>
      <c r="U3258" s="292">
        <f t="shared" si="763"/>
        <v>71.285714285714292</v>
      </c>
      <c r="V3258" s="292">
        <f t="shared" si="764"/>
        <v>3</v>
      </c>
      <c r="W3258" s="292">
        <f>IFERROR(H3258/M3258,Tabla2[[#This Row],[CARGA PRODUCCION (ANIMALES/HA)]])</f>
        <v>3</v>
      </c>
      <c r="X3258" s="293">
        <f t="shared" si="765"/>
        <v>2024</v>
      </c>
      <c r="Y3258" s="293">
        <f t="shared" si="766"/>
        <v>9</v>
      </c>
      <c r="Z3258" s="293" t="e">
        <f t="shared" ca="1" si="767"/>
        <v>#NAME?</v>
      </c>
      <c r="AA3258" s="294">
        <f t="shared" si="768"/>
        <v>45</v>
      </c>
      <c r="AB3258" s="291">
        <f t="shared" si="769"/>
        <v>0.93333333333333335</v>
      </c>
      <c r="AC3258" s="295">
        <f t="shared" si="770"/>
        <v>6.6666666666666652E-2</v>
      </c>
      <c r="AD3258" s="288"/>
    </row>
    <row r="3259" spans="1:30">
      <c r="A3259" s="287">
        <v>45537</v>
      </c>
      <c r="B3259" s="288" t="s">
        <v>81</v>
      </c>
      <c r="C3259" s="288">
        <v>2749</v>
      </c>
      <c r="D3259" s="288">
        <v>80</v>
      </c>
      <c r="E3259" s="288">
        <v>9</v>
      </c>
      <c r="F3259" s="288"/>
      <c r="G3259" s="288">
        <v>107</v>
      </c>
      <c r="H3259" s="288">
        <v>108</v>
      </c>
      <c r="I3259" s="288">
        <v>1</v>
      </c>
      <c r="J3259" s="288">
        <v>11</v>
      </c>
      <c r="K3259" s="288">
        <v>680</v>
      </c>
      <c r="L3259" s="288">
        <v>23.4</v>
      </c>
      <c r="M3259" s="289">
        <v>31.01</v>
      </c>
      <c r="N3259" s="290">
        <f>IF(Tabla2[[#This Row],[LECHE RETIRO DIA]]&lt;&gt;ISBLANK(Tabla2[[#This Row],[LECHE RETIRO DIA]]),SUM(Tabla2[[#This Row],[LECHE TANQUE DIA]:[LECHE RETIRO DIA]]),SUM(Tabla2[[#This Row],[LECHE TANQUE DIA]:[LECHE AUTOCONSUMO DIA]]))</f>
        <v>2838</v>
      </c>
      <c r="O3259" s="291">
        <f t="shared" si="757"/>
        <v>0.96863988724453842</v>
      </c>
      <c r="P3259" s="292">
        <f t="shared" si="758"/>
        <v>26.523364485981308</v>
      </c>
      <c r="Q3259" s="292">
        <f t="shared" si="759"/>
        <v>25.691588785046729</v>
      </c>
      <c r="R3259" s="292">
        <f t="shared" si="760"/>
        <v>7.2727272727272725</v>
      </c>
      <c r="S3259" s="292">
        <f t="shared" si="761"/>
        <v>4.1735294117647062</v>
      </c>
      <c r="T3259" s="292">
        <f t="shared" si="762"/>
        <v>6.3551401869158877</v>
      </c>
      <c r="U3259" s="292">
        <f t="shared" si="763"/>
        <v>121.28205128205128</v>
      </c>
      <c r="V3259" s="292">
        <f t="shared" si="764"/>
        <v>4.5726495726495733</v>
      </c>
      <c r="W3259" s="292">
        <f>IFERROR(H3259/M3259,Tabla2[[#This Row],[CARGA PRODUCCION (ANIMALES/HA)]])</f>
        <v>3.4827475008061914</v>
      </c>
      <c r="X3259" s="293">
        <f t="shared" si="765"/>
        <v>2024</v>
      </c>
      <c r="Y3259" s="293">
        <f t="shared" si="766"/>
        <v>9</v>
      </c>
      <c r="Z3259" s="293" t="e">
        <f t="shared" ca="1" si="767"/>
        <v>#NAME?</v>
      </c>
      <c r="AA3259" s="294">
        <f t="shared" si="768"/>
        <v>108</v>
      </c>
      <c r="AB3259" s="291">
        <f t="shared" si="769"/>
        <v>0.9907407407407407</v>
      </c>
      <c r="AC3259" s="295">
        <f t="shared" si="770"/>
        <v>9.2592592592593004E-3</v>
      </c>
      <c r="AD3259" s="288"/>
    </row>
    <row r="3260" spans="1:30">
      <c r="A3260" s="287">
        <v>45537</v>
      </c>
      <c r="B3260" s="288" t="s">
        <v>83</v>
      </c>
      <c r="C3260" s="288">
        <v>2663</v>
      </c>
      <c r="D3260" s="288">
        <v>100</v>
      </c>
      <c r="E3260" s="288">
        <v>9</v>
      </c>
      <c r="F3260" s="288"/>
      <c r="G3260" s="288">
        <v>119</v>
      </c>
      <c r="H3260" s="288">
        <v>134</v>
      </c>
      <c r="I3260" s="288">
        <v>1</v>
      </c>
      <c r="J3260" s="288">
        <v>24</v>
      </c>
      <c r="K3260" s="288">
        <v>640</v>
      </c>
      <c r="L3260" s="288">
        <v>29.8</v>
      </c>
      <c r="M3260" s="289">
        <v>36.590000000000003</v>
      </c>
      <c r="N3260" s="290">
        <f>IF(Tabla2[[#This Row],[LECHE RETIRO DIA]]&lt;&gt;ISBLANK(Tabla2[[#This Row],[LECHE RETIRO DIA]]),SUM(Tabla2[[#This Row],[LECHE TANQUE DIA]:[LECHE RETIRO DIA]]),SUM(Tabla2[[#This Row],[LECHE TANQUE DIA]:[LECHE AUTOCONSUMO DIA]]))</f>
        <v>2772</v>
      </c>
      <c r="O3260" s="291">
        <f t="shared" si="757"/>
        <v>0.96067821067821069</v>
      </c>
      <c r="P3260" s="292">
        <f t="shared" si="758"/>
        <v>23.294117647058822</v>
      </c>
      <c r="Q3260" s="292">
        <f t="shared" si="759"/>
        <v>22.3781512605042</v>
      </c>
      <c r="R3260" s="292">
        <f t="shared" si="760"/>
        <v>4.166666666666667</v>
      </c>
      <c r="S3260" s="292">
        <f t="shared" si="761"/>
        <v>4.3312499999999998</v>
      </c>
      <c r="T3260" s="292">
        <f t="shared" si="762"/>
        <v>5.3781512605042021</v>
      </c>
      <c r="U3260" s="292">
        <f t="shared" si="763"/>
        <v>93.020134228187914</v>
      </c>
      <c r="V3260" s="292">
        <f t="shared" si="764"/>
        <v>3.9932885906040267</v>
      </c>
      <c r="W3260" s="292">
        <f>IFERROR(H3260/M3260,Tabla2[[#This Row],[CARGA PRODUCCION (ANIMALES/HA)]])</f>
        <v>3.6622027876468977</v>
      </c>
      <c r="X3260" s="293">
        <f t="shared" si="765"/>
        <v>2024</v>
      </c>
      <c r="Y3260" s="293">
        <f t="shared" si="766"/>
        <v>9</v>
      </c>
      <c r="Z3260" s="293" t="e">
        <f t="shared" ca="1" si="767"/>
        <v>#NAME?</v>
      </c>
      <c r="AA3260" s="294">
        <f t="shared" si="768"/>
        <v>134</v>
      </c>
      <c r="AB3260" s="291">
        <f t="shared" si="769"/>
        <v>0.88805970149253732</v>
      </c>
      <c r="AC3260" s="295">
        <f t="shared" si="770"/>
        <v>0.11194029850746268</v>
      </c>
      <c r="AD3260" s="288"/>
    </row>
    <row r="3261" spans="1:30">
      <c r="A3261" s="287">
        <v>45537</v>
      </c>
      <c r="B3261" s="288" t="s">
        <v>117</v>
      </c>
      <c r="C3261" s="288">
        <v>963</v>
      </c>
      <c r="D3261" s="288">
        <v>40</v>
      </c>
      <c r="E3261" s="288">
        <v>5</v>
      </c>
      <c r="F3261" s="288"/>
      <c r="G3261" s="288">
        <v>43</v>
      </c>
      <c r="H3261" s="288">
        <v>46</v>
      </c>
      <c r="I3261" s="288">
        <v>1</v>
      </c>
      <c r="J3261" s="288">
        <v>8</v>
      </c>
      <c r="K3261" s="288">
        <v>240</v>
      </c>
      <c r="L3261" s="288">
        <v>14</v>
      </c>
      <c r="M3261" s="289">
        <v>15</v>
      </c>
      <c r="N3261" s="290">
        <f>IF(Tabla2[[#This Row],[LECHE RETIRO DIA]]&lt;&gt;ISBLANK(Tabla2[[#This Row],[LECHE RETIRO DIA]]),SUM(Tabla2[[#This Row],[LECHE TANQUE DIA]:[LECHE RETIRO DIA]]),SUM(Tabla2[[#This Row],[LECHE TANQUE DIA]:[LECHE AUTOCONSUMO DIA]]))</f>
        <v>1008</v>
      </c>
      <c r="O3261" s="291">
        <f t="shared" si="757"/>
        <v>0.9553571428571429</v>
      </c>
      <c r="P3261" s="292">
        <f t="shared" si="758"/>
        <v>23.441860465116278</v>
      </c>
      <c r="Q3261" s="292">
        <f t="shared" si="759"/>
        <v>22.395348837209301</v>
      </c>
      <c r="R3261" s="292">
        <f t="shared" si="760"/>
        <v>5</v>
      </c>
      <c r="S3261" s="292">
        <f t="shared" si="761"/>
        <v>4.2</v>
      </c>
      <c r="T3261" s="292">
        <f t="shared" si="762"/>
        <v>5.5813953488372094</v>
      </c>
      <c r="U3261" s="292">
        <f t="shared" si="763"/>
        <v>72</v>
      </c>
      <c r="V3261" s="292">
        <f t="shared" si="764"/>
        <v>3.0714285714285716</v>
      </c>
      <c r="W3261" s="292">
        <f>IFERROR(H3261/M3261,Tabla2[[#This Row],[CARGA PRODUCCION (ANIMALES/HA)]])</f>
        <v>3.0666666666666669</v>
      </c>
      <c r="X3261" s="293">
        <f t="shared" si="765"/>
        <v>2024</v>
      </c>
      <c r="Y3261" s="293">
        <f t="shared" si="766"/>
        <v>9</v>
      </c>
      <c r="Z3261" s="293" t="e">
        <f t="shared" ca="1" si="767"/>
        <v>#NAME?</v>
      </c>
      <c r="AA3261" s="294">
        <f t="shared" si="768"/>
        <v>46</v>
      </c>
      <c r="AB3261" s="291">
        <f t="shared" si="769"/>
        <v>0.93478260869565222</v>
      </c>
      <c r="AC3261" s="295">
        <f t="shared" si="770"/>
        <v>6.5217391304347783E-2</v>
      </c>
      <c r="AD3261" s="288"/>
    </row>
    <row r="3262" spans="1:30">
      <c r="A3262" s="6">
        <v>45538</v>
      </c>
      <c r="B3262" s="7" t="s">
        <v>81</v>
      </c>
      <c r="C3262" s="7">
        <v>2683</v>
      </c>
      <c r="D3262" s="7">
        <v>80</v>
      </c>
      <c r="E3262" s="7">
        <v>9</v>
      </c>
      <c r="G3262" s="7">
        <v>108</v>
      </c>
      <c r="H3262" s="7">
        <v>110</v>
      </c>
      <c r="I3262" s="7">
        <v>1</v>
      </c>
      <c r="J3262" s="7">
        <v>11</v>
      </c>
      <c r="K3262" s="7">
        <v>680</v>
      </c>
      <c r="L3262" s="7">
        <v>23.4</v>
      </c>
      <c r="M3262" s="8">
        <v>31.01</v>
      </c>
      <c r="N3262" s="193">
        <f>IF(Tabla2[[#This Row],[LECHE RETIRO DIA]]&lt;&gt;ISBLANK(Tabla2[[#This Row],[LECHE RETIRO DIA]]),SUM(Tabla2[[#This Row],[LECHE TANQUE DIA]:[LECHE RETIRO DIA]]),SUM(Tabla2[[#This Row],[LECHE TANQUE DIA]:[LECHE AUTOCONSUMO DIA]]))</f>
        <v>2772</v>
      </c>
      <c r="O3262" s="10">
        <f t="shared" si="757"/>
        <v>0.96789321789321792</v>
      </c>
      <c r="P3262" s="11">
        <f t="shared" si="758"/>
        <v>25.666666666666668</v>
      </c>
      <c r="Q3262" s="11">
        <f t="shared" si="759"/>
        <v>24.842592592592592</v>
      </c>
      <c r="R3262" s="11">
        <f t="shared" si="760"/>
        <v>7.2727272727272725</v>
      </c>
      <c r="S3262" s="11">
        <f t="shared" si="761"/>
        <v>4.0764705882352938</v>
      </c>
      <c r="T3262" s="11">
        <f t="shared" si="762"/>
        <v>6.2962962962962967</v>
      </c>
      <c r="U3262" s="11">
        <f t="shared" si="763"/>
        <v>118.46153846153847</v>
      </c>
      <c r="V3262" s="11">
        <f t="shared" si="764"/>
        <v>4.6153846153846159</v>
      </c>
      <c r="W3262" s="11">
        <f>IFERROR(H3262/M3262,Tabla2[[#This Row],[CARGA PRODUCCION (ANIMALES/HA)]])</f>
        <v>3.547242824895195</v>
      </c>
      <c r="X3262" s="9">
        <f t="shared" si="765"/>
        <v>2024</v>
      </c>
      <c r="Y3262" s="9">
        <f t="shared" si="766"/>
        <v>9</v>
      </c>
      <c r="Z3262" s="9" t="e">
        <f t="shared" ca="1" si="767"/>
        <v>#NAME?</v>
      </c>
      <c r="AA3262" s="12">
        <f t="shared" si="768"/>
        <v>110</v>
      </c>
      <c r="AB3262" s="10">
        <f t="shared" si="769"/>
        <v>0.98181818181818181</v>
      </c>
      <c r="AC3262" s="13">
        <f t="shared" si="770"/>
        <v>1.8181818181818188E-2</v>
      </c>
    </row>
    <row r="3263" spans="1:30">
      <c r="A3263" s="6">
        <v>45538</v>
      </c>
      <c r="B3263" s="7" t="s">
        <v>83</v>
      </c>
      <c r="C3263" s="7">
        <v>2740</v>
      </c>
      <c r="D3263" s="7">
        <v>100</v>
      </c>
      <c r="E3263" s="7">
        <v>9</v>
      </c>
      <c r="G3263" s="7">
        <v>120</v>
      </c>
      <c r="H3263" s="7">
        <v>134</v>
      </c>
      <c r="I3263" s="7">
        <v>1</v>
      </c>
      <c r="J3263" s="7">
        <v>24</v>
      </c>
      <c r="K3263" s="7">
        <v>640</v>
      </c>
      <c r="L3263" s="7">
        <v>29.8</v>
      </c>
      <c r="M3263" s="8">
        <v>36.590000000000003</v>
      </c>
      <c r="N3263" s="193">
        <f>IF(Tabla2[[#This Row],[LECHE RETIRO DIA]]&lt;&gt;ISBLANK(Tabla2[[#This Row],[LECHE RETIRO DIA]]),SUM(Tabla2[[#This Row],[LECHE TANQUE DIA]:[LECHE RETIRO DIA]]),SUM(Tabla2[[#This Row],[LECHE TANQUE DIA]:[LECHE AUTOCONSUMO DIA]]))</f>
        <v>2849</v>
      </c>
      <c r="O3263" s="10">
        <f t="shared" si="757"/>
        <v>0.96174096174096169</v>
      </c>
      <c r="P3263" s="11">
        <f t="shared" si="758"/>
        <v>23.741666666666667</v>
      </c>
      <c r="Q3263" s="11">
        <f t="shared" si="759"/>
        <v>22.833333333333332</v>
      </c>
      <c r="R3263" s="11">
        <f t="shared" si="760"/>
        <v>4.166666666666667</v>
      </c>
      <c r="S3263" s="11">
        <f t="shared" si="761"/>
        <v>4.4515624999999996</v>
      </c>
      <c r="T3263" s="11">
        <f t="shared" si="762"/>
        <v>5.333333333333333</v>
      </c>
      <c r="U3263" s="11">
        <f t="shared" si="763"/>
        <v>95.604026845637577</v>
      </c>
      <c r="V3263" s="11">
        <f t="shared" si="764"/>
        <v>4.0268456375838921</v>
      </c>
      <c r="W3263" s="11">
        <f>IFERROR(H3263/M3263,Tabla2[[#This Row],[CARGA PRODUCCION (ANIMALES/HA)]])</f>
        <v>3.6622027876468977</v>
      </c>
      <c r="X3263" s="9">
        <f t="shared" si="765"/>
        <v>2024</v>
      </c>
      <c r="Y3263" s="9">
        <f t="shared" si="766"/>
        <v>9</v>
      </c>
      <c r="Z3263" s="9" t="e">
        <f t="shared" ca="1" si="767"/>
        <v>#NAME?</v>
      </c>
      <c r="AA3263" s="12">
        <f t="shared" si="768"/>
        <v>134</v>
      </c>
      <c r="AB3263" s="10">
        <f t="shared" si="769"/>
        <v>0.89552238805970152</v>
      </c>
      <c r="AC3263" s="13">
        <f t="shared" si="770"/>
        <v>0.10447761194029848</v>
      </c>
    </row>
    <row r="3264" spans="1:30">
      <c r="A3264" s="6">
        <v>45538</v>
      </c>
      <c r="B3264" s="7" t="s">
        <v>88</v>
      </c>
      <c r="C3264" s="7">
        <v>918</v>
      </c>
      <c r="D3264" s="7">
        <v>40</v>
      </c>
      <c r="E3264" s="7">
        <v>5</v>
      </c>
      <c r="G3264" s="7">
        <v>43</v>
      </c>
      <c r="H3264" s="7">
        <v>46</v>
      </c>
      <c r="I3264" s="7">
        <v>1</v>
      </c>
      <c r="J3264" s="7">
        <v>8</v>
      </c>
      <c r="K3264" s="7">
        <v>240</v>
      </c>
      <c r="L3264" s="7">
        <v>14</v>
      </c>
      <c r="M3264" s="8">
        <v>15</v>
      </c>
      <c r="N3264" s="193">
        <f>IF(Tabla2[[#This Row],[LECHE RETIRO DIA]]&lt;&gt;ISBLANK(Tabla2[[#This Row],[LECHE RETIRO DIA]]),SUM(Tabla2[[#This Row],[LECHE TANQUE DIA]:[LECHE RETIRO DIA]]),SUM(Tabla2[[#This Row],[LECHE TANQUE DIA]:[LECHE AUTOCONSUMO DIA]]))</f>
        <v>963</v>
      </c>
      <c r="O3264" s="10">
        <f t="shared" si="757"/>
        <v>0.95327102803738317</v>
      </c>
      <c r="P3264" s="11">
        <f t="shared" si="758"/>
        <v>22.395348837209301</v>
      </c>
      <c r="Q3264" s="11">
        <f t="shared" si="759"/>
        <v>21.348837209302324</v>
      </c>
      <c r="R3264" s="11">
        <f t="shared" si="760"/>
        <v>5</v>
      </c>
      <c r="S3264" s="11">
        <f t="shared" si="761"/>
        <v>4.0125000000000002</v>
      </c>
      <c r="T3264" s="11">
        <f t="shared" si="762"/>
        <v>5.5813953488372094</v>
      </c>
      <c r="U3264" s="11">
        <f t="shared" si="763"/>
        <v>68.785714285714292</v>
      </c>
      <c r="V3264" s="11">
        <f t="shared" si="764"/>
        <v>3.0714285714285716</v>
      </c>
      <c r="W3264" s="11">
        <f>IFERROR(H3264/M3264,Tabla2[[#This Row],[CARGA PRODUCCION (ANIMALES/HA)]])</f>
        <v>3.0666666666666669</v>
      </c>
      <c r="X3264" s="9">
        <f t="shared" si="765"/>
        <v>2024</v>
      </c>
      <c r="Y3264" s="9">
        <f t="shared" si="766"/>
        <v>9</v>
      </c>
      <c r="Z3264" s="9" t="e">
        <f t="shared" ca="1" si="767"/>
        <v>#NAME?</v>
      </c>
      <c r="AA3264" s="12">
        <f t="shared" si="768"/>
        <v>46</v>
      </c>
      <c r="AB3264" s="10">
        <f t="shared" si="769"/>
        <v>0.93478260869565222</v>
      </c>
      <c r="AC3264" s="13">
        <f t="shared" si="770"/>
        <v>6.5217391304347783E-2</v>
      </c>
    </row>
    <row r="3265" spans="1:30">
      <c r="A3265" s="287">
        <v>45539</v>
      </c>
      <c r="B3265" s="288" t="s">
        <v>81</v>
      </c>
      <c r="C3265" s="288">
        <v>2679</v>
      </c>
      <c r="D3265" s="288">
        <v>80</v>
      </c>
      <c r="E3265" s="288">
        <v>9</v>
      </c>
      <c r="F3265" s="288"/>
      <c r="G3265" s="288">
        <v>108</v>
      </c>
      <c r="H3265" s="288">
        <v>111</v>
      </c>
      <c r="I3265" s="288">
        <v>1</v>
      </c>
      <c r="J3265" s="288">
        <v>11</v>
      </c>
      <c r="K3265" s="288">
        <v>680</v>
      </c>
      <c r="L3265" s="288">
        <v>23.4</v>
      </c>
      <c r="M3265" s="289">
        <v>31.01</v>
      </c>
      <c r="N3265" s="290">
        <f>IF(Tabla2[[#This Row],[LECHE RETIRO DIA]]&lt;&gt;ISBLANK(Tabla2[[#This Row],[LECHE RETIRO DIA]]),SUM(Tabla2[[#This Row],[LECHE TANQUE DIA]:[LECHE RETIRO DIA]]),SUM(Tabla2[[#This Row],[LECHE TANQUE DIA]:[LECHE AUTOCONSUMO DIA]]))</f>
        <v>2768</v>
      </c>
      <c r="O3265" s="291">
        <f t="shared" ref="O3265:O3270" si="771">IFERROR(C3265/N3265,"")</f>
        <v>0.96784682080924855</v>
      </c>
      <c r="P3265" s="292">
        <f t="shared" ref="P3265:P3270" si="772">IFERROR(N3265/G3265,"")</f>
        <v>25.62962962962963</v>
      </c>
      <c r="Q3265" s="292">
        <f t="shared" ref="Q3265:Q3270" si="773">IFERROR(C3265/G3265,"")</f>
        <v>24.805555555555557</v>
      </c>
      <c r="R3265" s="292">
        <f t="shared" ref="R3265:R3270" si="774">IFERROR(D3265/J3265,"")</f>
        <v>7.2727272727272725</v>
      </c>
      <c r="S3265" s="292">
        <f t="shared" ref="S3265:S3270" si="775">IFERROR(N3265/K3265,"")</f>
        <v>4.0705882352941174</v>
      </c>
      <c r="T3265" s="292">
        <f t="shared" ref="T3265:T3270" si="776">IFERROR(K3265/G3265,"")</f>
        <v>6.2962962962962967</v>
      </c>
      <c r="U3265" s="292">
        <f t="shared" ref="U3265:U3270" si="777">IFERROR(N3265/L3265,"")</f>
        <v>118.2905982905983</v>
      </c>
      <c r="V3265" s="292">
        <f t="shared" ref="V3265:V3270" si="778">IFERROR(G3265/L3265,"")</f>
        <v>4.6153846153846159</v>
      </c>
      <c r="W3265" s="292">
        <f>IFERROR(H3265/M3265,Tabla2[[#This Row],[CARGA PRODUCCION (ANIMALES/HA)]])</f>
        <v>3.5794904869396968</v>
      </c>
      <c r="X3265" s="293">
        <f t="shared" ref="X3265:X3270" si="779">YEAR(A3265)</f>
        <v>2024</v>
      </c>
      <c r="Y3265" s="293">
        <f t="shared" ref="Y3265:Y3270" si="780">MONTH(A3265)</f>
        <v>9</v>
      </c>
      <c r="Z3265" s="293" t="e">
        <f t="shared" ref="Z3265:Z3270" ca="1" si="781">_xlfn.ISOWEEKNUM(A3265)</f>
        <v>#NAME?</v>
      </c>
      <c r="AA3265" s="294">
        <f t="shared" ref="AA3265:AA3270" si="782">IF(H3265&gt;0,H3265,G3265)</f>
        <v>111</v>
      </c>
      <c r="AB3265" s="291">
        <f t="shared" ref="AB3265:AB3270" si="783">IFERROR(G3265/AA3265,"")</f>
        <v>0.97297297297297303</v>
      </c>
      <c r="AC3265" s="295">
        <f t="shared" ref="AC3265:AC3270" si="784">IFERROR(1-AB3265,"")</f>
        <v>2.7027027027026973E-2</v>
      </c>
      <c r="AD3265" s="288"/>
    </row>
    <row r="3266" spans="1:30">
      <c r="A3266" s="287">
        <v>45539</v>
      </c>
      <c r="B3266" s="288" t="s">
        <v>83</v>
      </c>
      <c r="C3266" s="288">
        <v>2653</v>
      </c>
      <c r="D3266" s="288">
        <v>100</v>
      </c>
      <c r="E3266" s="288">
        <v>9</v>
      </c>
      <c r="F3266" s="288"/>
      <c r="G3266" s="288">
        <v>120</v>
      </c>
      <c r="H3266" s="288">
        <v>134</v>
      </c>
      <c r="I3266" s="288">
        <v>1</v>
      </c>
      <c r="J3266" s="288">
        <v>24</v>
      </c>
      <c r="K3266" s="288">
        <v>640</v>
      </c>
      <c r="L3266" s="288">
        <v>29.8</v>
      </c>
      <c r="M3266" s="289">
        <v>36.590000000000003</v>
      </c>
      <c r="N3266" s="290">
        <f>IF(Tabla2[[#This Row],[LECHE RETIRO DIA]]&lt;&gt;ISBLANK(Tabla2[[#This Row],[LECHE RETIRO DIA]]),SUM(Tabla2[[#This Row],[LECHE TANQUE DIA]:[LECHE RETIRO DIA]]),SUM(Tabla2[[#This Row],[LECHE TANQUE DIA]:[LECHE AUTOCONSUMO DIA]]))</f>
        <v>2762</v>
      </c>
      <c r="O3266" s="291">
        <f t="shared" si="771"/>
        <v>0.96053584359160027</v>
      </c>
      <c r="P3266" s="292">
        <f t="shared" si="772"/>
        <v>23.016666666666666</v>
      </c>
      <c r="Q3266" s="292">
        <f t="shared" si="773"/>
        <v>22.108333333333334</v>
      </c>
      <c r="R3266" s="292">
        <f t="shared" si="774"/>
        <v>4.166666666666667</v>
      </c>
      <c r="S3266" s="292">
        <f t="shared" si="775"/>
        <v>4.3156249999999998</v>
      </c>
      <c r="T3266" s="292">
        <f t="shared" si="776"/>
        <v>5.333333333333333</v>
      </c>
      <c r="U3266" s="292">
        <f t="shared" si="777"/>
        <v>92.68456375838926</v>
      </c>
      <c r="V3266" s="292">
        <f t="shared" si="778"/>
        <v>4.0268456375838921</v>
      </c>
      <c r="W3266" s="292">
        <f>IFERROR(H3266/M3266,Tabla2[[#This Row],[CARGA PRODUCCION (ANIMALES/HA)]])</f>
        <v>3.6622027876468977</v>
      </c>
      <c r="X3266" s="293">
        <f t="shared" si="779"/>
        <v>2024</v>
      </c>
      <c r="Y3266" s="293">
        <f t="shared" si="780"/>
        <v>9</v>
      </c>
      <c r="Z3266" s="293" t="e">
        <f t="shared" ca="1" si="781"/>
        <v>#NAME?</v>
      </c>
      <c r="AA3266" s="294">
        <f t="shared" si="782"/>
        <v>134</v>
      </c>
      <c r="AB3266" s="291">
        <f t="shared" si="783"/>
        <v>0.89552238805970152</v>
      </c>
      <c r="AC3266" s="295">
        <f t="shared" si="784"/>
        <v>0.10447761194029848</v>
      </c>
      <c r="AD3266" s="288"/>
    </row>
    <row r="3267" spans="1:30">
      <c r="A3267" s="287">
        <v>45539</v>
      </c>
      <c r="B3267" s="288" t="s">
        <v>88</v>
      </c>
      <c r="C3267" s="288">
        <v>893</v>
      </c>
      <c r="D3267" s="288">
        <v>40</v>
      </c>
      <c r="E3267" s="288">
        <v>5</v>
      </c>
      <c r="F3267" s="288"/>
      <c r="G3267" s="288">
        <v>43</v>
      </c>
      <c r="H3267" s="288">
        <v>46</v>
      </c>
      <c r="I3267" s="288">
        <v>1</v>
      </c>
      <c r="J3267" s="288">
        <v>8</v>
      </c>
      <c r="K3267" s="288">
        <v>240</v>
      </c>
      <c r="L3267" s="288">
        <v>14</v>
      </c>
      <c r="M3267" s="289">
        <v>15</v>
      </c>
      <c r="N3267" s="290">
        <f>IF(Tabla2[[#This Row],[LECHE RETIRO DIA]]&lt;&gt;ISBLANK(Tabla2[[#This Row],[LECHE RETIRO DIA]]),SUM(Tabla2[[#This Row],[LECHE TANQUE DIA]:[LECHE RETIRO DIA]]),SUM(Tabla2[[#This Row],[LECHE TANQUE DIA]:[LECHE AUTOCONSUMO DIA]]))</f>
        <v>938</v>
      </c>
      <c r="O3267" s="291">
        <f t="shared" si="771"/>
        <v>0.95202558635394452</v>
      </c>
      <c r="P3267" s="292">
        <f t="shared" si="772"/>
        <v>21.813953488372093</v>
      </c>
      <c r="Q3267" s="292">
        <f t="shared" si="773"/>
        <v>20.767441860465116</v>
      </c>
      <c r="R3267" s="292">
        <f t="shared" si="774"/>
        <v>5</v>
      </c>
      <c r="S3267" s="292">
        <f t="shared" si="775"/>
        <v>3.9083333333333332</v>
      </c>
      <c r="T3267" s="292">
        <f t="shared" si="776"/>
        <v>5.5813953488372094</v>
      </c>
      <c r="U3267" s="292">
        <f t="shared" si="777"/>
        <v>67</v>
      </c>
      <c r="V3267" s="292">
        <f t="shared" si="778"/>
        <v>3.0714285714285716</v>
      </c>
      <c r="W3267" s="292">
        <f>IFERROR(H3267/M3267,Tabla2[[#This Row],[CARGA PRODUCCION (ANIMALES/HA)]])</f>
        <v>3.0666666666666669</v>
      </c>
      <c r="X3267" s="293">
        <f t="shared" si="779"/>
        <v>2024</v>
      </c>
      <c r="Y3267" s="293">
        <f t="shared" si="780"/>
        <v>9</v>
      </c>
      <c r="Z3267" s="293" t="e">
        <f t="shared" ca="1" si="781"/>
        <v>#NAME?</v>
      </c>
      <c r="AA3267" s="294">
        <f t="shared" si="782"/>
        <v>46</v>
      </c>
      <c r="AB3267" s="291">
        <f t="shared" si="783"/>
        <v>0.93478260869565222</v>
      </c>
      <c r="AC3267" s="295">
        <f t="shared" si="784"/>
        <v>6.5217391304347783E-2</v>
      </c>
      <c r="AD3267" s="288"/>
    </row>
    <row r="3268" spans="1:30">
      <c r="A3268" s="287">
        <v>45540</v>
      </c>
      <c r="B3268" s="288" t="s">
        <v>81</v>
      </c>
      <c r="C3268" s="288">
        <v>2796</v>
      </c>
      <c r="D3268" s="288">
        <v>80</v>
      </c>
      <c r="E3268" s="288">
        <v>9</v>
      </c>
      <c r="F3268" s="288"/>
      <c r="G3268" s="288">
        <v>108</v>
      </c>
      <c r="H3268" s="288">
        <v>111</v>
      </c>
      <c r="I3268" s="288">
        <v>1</v>
      </c>
      <c r="J3268" s="288">
        <v>11</v>
      </c>
      <c r="K3268" s="288">
        <v>680</v>
      </c>
      <c r="L3268" s="288">
        <v>23.4</v>
      </c>
      <c r="M3268" s="289">
        <v>31.01</v>
      </c>
      <c r="N3268" s="290">
        <f>IF(Tabla2[[#This Row],[LECHE RETIRO DIA]]&lt;&gt;ISBLANK(Tabla2[[#This Row],[LECHE RETIRO DIA]]),SUM(Tabla2[[#This Row],[LECHE TANQUE DIA]:[LECHE RETIRO DIA]]),SUM(Tabla2[[#This Row],[LECHE TANQUE DIA]:[LECHE AUTOCONSUMO DIA]]))</f>
        <v>2885</v>
      </c>
      <c r="O3268" s="291">
        <f t="shared" si="771"/>
        <v>0.96915077989601384</v>
      </c>
      <c r="P3268" s="292">
        <f t="shared" si="772"/>
        <v>26.712962962962962</v>
      </c>
      <c r="Q3268" s="292">
        <f t="shared" si="773"/>
        <v>25.888888888888889</v>
      </c>
      <c r="R3268" s="292">
        <f t="shared" si="774"/>
        <v>7.2727272727272725</v>
      </c>
      <c r="S3268" s="292">
        <f t="shared" si="775"/>
        <v>4.242647058823529</v>
      </c>
      <c r="T3268" s="292">
        <f t="shared" si="776"/>
        <v>6.2962962962962967</v>
      </c>
      <c r="U3268" s="292">
        <f t="shared" si="777"/>
        <v>123.2905982905983</v>
      </c>
      <c r="V3268" s="292">
        <f t="shared" si="778"/>
        <v>4.6153846153846159</v>
      </c>
      <c r="W3268" s="292">
        <f>IFERROR(H3268/M3268,Tabla2[[#This Row],[CARGA PRODUCCION (ANIMALES/HA)]])</f>
        <v>3.5794904869396968</v>
      </c>
      <c r="X3268" s="293">
        <f t="shared" si="779"/>
        <v>2024</v>
      </c>
      <c r="Y3268" s="293">
        <f t="shared" si="780"/>
        <v>9</v>
      </c>
      <c r="Z3268" s="293" t="e">
        <f t="shared" ca="1" si="781"/>
        <v>#NAME?</v>
      </c>
      <c r="AA3268" s="294">
        <f t="shared" si="782"/>
        <v>111</v>
      </c>
      <c r="AB3268" s="291">
        <f t="shared" si="783"/>
        <v>0.97297297297297303</v>
      </c>
      <c r="AC3268" s="295">
        <f t="shared" si="784"/>
        <v>2.7027027027026973E-2</v>
      </c>
      <c r="AD3268" s="288"/>
    </row>
    <row r="3269" spans="1:30">
      <c r="A3269" s="287">
        <v>45540</v>
      </c>
      <c r="B3269" s="288" t="s">
        <v>83</v>
      </c>
      <c r="C3269" s="288">
        <v>2706</v>
      </c>
      <c r="D3269" s="288">
        <v>100</v>
      </c>
      <c r="E3269" s="288">
        <v>9</v>
      </c>
      <c r="F3269" s="288"/>
      <c r="G3269" s="288">
        <v>121</v>
      </c>
      <c r="H3269" s="288">
        <v>134</v>
      </c>
      <c r="I3269" s="288">
        <v>1</v>
      </c>
      <c r="J3269" s="288">
        <v>24</v>
      </c>
      <c r="K3269" s="288">
        <v>640</v>
      </c>
      <c r="L3269" s="288">
        <v>29.8</v>
      </c>
      <c r="M3269" s="289">
        <v>36.590000000000003</v>
      </c>
      <c r="N3269" s="290">
        <f>IF(Tabla2[[#This Row],[LECHE RETIRO DIA]]&lt;&gt;ISBLANK(Tabla2[[#This Row],[LECHE RETIRO DIA]]),SUM(Tabla2[[#This Row],[LECHE TANQUE DIA]:[LECHE RETIRO DIA]]),SUM(Tabla2[[#This Row],[LECHE TANQUE DIA]:[LECHE AUTOCONSUMO DIA]]))</f>
        <v>2815</v>
      </c>
      <c r="O3269" s="291">
        <f t="shared" si="771"/>
        <v>0.96127886323268208</v>
      </c>
      <c r="P3269" s="292">
        <f t="shared" si="772"/>
        <v>23.264462809917354</v>
      </c>
      <c r="Q3269" s="292">
        <f t="shared" si="773"/>
        <v>22.363636363636363</v>
      </c>
      <c r="R3269" s="292">
        <f t="shared" si="774"/>
        <v>4.166666666666667</v>
      </c>
      <c r="S3269" s="292">
        <f t="shared" si="775"/>
        <v>4.3984375</v>
      </c>
      <c r="T3269" s="292">
        <f t="shared" si="776"/>
        <v>5.2892561983471076</v>
      </c>
      <c r="U3269" s="292">
        <f t="shared" si="777"/>
        <v>94.46308724832214</v>
      </c>
      <c r="V3269" s="292">
        <f t="shared" si="778"/>
        <v>4.0604026845637584</v>
      </c>
      <c r="W3269" s="292">
        <f>IFERROR(H3269/M3269,Tabla2[[#This Row],[CARGA PRODUCCION (ANIMALES/HA)]])</f>
        <v>3.6622027876468977</v>
      </c>
      <c r="X3269" s="293">
        <f t="shared" si="779"/>
        <v>2024</v>
      </c>
      <c r="Y3269" s="293">
        <f t="shared" si="780"/>
        <v>9</v>
      </c>
      <c r="Z3269" s="293" t="e">
        <f t="shared" ca="1" si="781"/>
        <v>#NAME?</v>
      </c>
      <c r="AA3269" s="294">
        <f t="shared" si="782"/>
        <v>134</v>
      </c>
      <c r="AB3269" s="291">
        <f t="shared" si="783"/>
        <v>0.90298507462686572</v>
      </c>
      <c r="AC3269" s="295">
        <f t="shared" si="784"/>
        <v>9.7014925373134275E-2</v>
      </c>
      <c r="AD3269" s="288"/>
    </row>
    <row r="3270" spans="1:30">
      <c r="A3270" s="287">
        <v>45540</v>
      </c>
      <c r="B3270" s="288" t="s">
        <v>117</v>
      </c>
      <c r="C3270" s="288">
        <v>989</v>
      </c>
      <c r="D3270" s="288">
        <v>40</v>
      </c>
      <c r="E3270" s="288">
        <v>5</v>
      </c>
      <c r="F3270" s="288"/>
      <c r="G3270" s="288">
        <v>43</v>
      </c>
      <c r="H3270" s="288">
        <v>45</v>
      </c>
      <c r="I3270" s="288">
        <v>1</v>
      </c>
      <c r="J3270" s="288">
        <v>8</v>
      </c>
      <c r="K3270" s="288">
        <v>240</v>
      </c>
      <c r="L3270" s="288">
        <v>14</v>
      </c>
      <c r="M3270" s="289">
        <v>15</v>
      </c>
      <c r="N3270" s="290">
        <f>IF(Tabla2[[#This Row],[LECHE RETIRO DIA]]&lt;&gt;ISBLANK(Tabla2[[#This Row],[LECHE RETIRO DIA]]),SUM(Tabla2[[#This Row],[LECHE TANQUE DIA]:[LECHE RETIRO DIA]]),SUM(Tabla2[[#This Row],[LECHE TANQUE DIA]:[LECHE AUTOCONSUMO DIA]]))</f>
        <v>1034</v>
      </c>
      <c r="O3270" s="291">
        <f t="shared" si="771"/>
        <v>0.95647969052224369</v>
      </c>
      <c r="P3270" s="292">
        <f t="shared" si="772"/>
        <v>24.046511627906977</v>
      </c>
      <c r="Q3270" s="292">
        <f t="shared" si="773"/>
        <v>23</v>
      </c>
      <c r="R3270" s="292">
        <f t="shared" si="774"/>
        <v>5</v>
      </c>
      <c r="S3270" s="292">
        <f t="shared" si="775"/>
        <v>4.3083333333333336</v>
      </c>
      <c r="T3270" s="292">
        <f t="shared" si="776"/>
        <v>5.5813953488372094</v>
      </c>
      <c r="U3270" s="292">
        <f t="shared" si="777"/>
        <v>73.857142857142861</v>
      </c>
      <c r="V3270" s="292">
        <f t="shared" si="778"/>
        <v>3.0714285714285716</v>
      </c>
      <c r="W3270" s="292">
        <f>IFERROR(H3270/M3270,Tabla2[[#This Row],[CARGA PRODUCCION (ANIMALES/HA)]])</f>
        <v>3</v>
      </c>
      <c r="X3270" s="293">
        <f t="shared" si="779"/>
        <v>2024</v>
      </c>
      <c r="Y3270" s="293">
        <f t="shared" si="780"/>
        <v>9</v>
      </c>
      <c r="Z3270" s="293" t="e">
        <f t="shared" ca="1" si="781"/>
        <v>#NAME?</v>
      </c>
      <c r="AA3270" s="294">
        <f t="shared" si="782"/>
        <v>45</v>
      </c>
      <c r="AB3270" s="291">
        <f t="shared" si="783"/>
        <v>0.9555555555555556</v>
      </c>
      <c r="AC3270" s="295">
        <f t="shared" si="784"/>
        <v>4.4444444444444398E-2</v>
      </c>
      <c r="AD3270" s="288"/>
    </row>
    <row r="3271" spans="1:30">
      <c r="A3271" s="287">
        <v>45541</v>
      </c>
      <c r="B3271" s="288" t="s">
        <v>81</v>
      </c>
      <c r="C3271" s="288">
        <v>2702</v>
      </c>
      <c r="D3271" s="288">
        <v>80</v>
      </c>
      <c r="E3271" s="288">
        <v>9</v>
      </c>
      <c r="F3271" s="288"/>
      <c r="G3271" s="288">
        <v>108</v>
      </c>
      <c r="H3271" s="288">
        <v>111</v>
      </c>
      <c r="I3271" s="288">
        <v>1</v>
      </c>
      <c r="J3271" s="288">
        <v>11</v>
      </c>
      <c r="K3271" s="288">
        <v>680</v>
      </c>
      <c r="L3271" s="288">
        <v>23.4</v>
      </c>
      <c r="M3271" s="289">
        <v>31.01</v>
      </c>
      <c r="N3271" s="290">
        <f>IF(Tabla2[[#This Row],[LECHE RETIRO DIA]]&lt;&gt;ISBLANK(Tabla2[[#This Row],[LECHE RETIRO DIA]]),SUM(Tabla2[[#This Row],[LECHE TANQUE DIA]:[LECHE RETIRO DIA]]),SUM(Tabla2[[#This Row],[LECHE TANQUE DIA]:[LECHE AUTOCONSUMO DIA]]))</f>
        <v>2791</v>
      </c>
      <c r="O3271" s="291">
        <f t="shared" ref="O3271:O3276" si="785">IFERROR(C3271/N3271,"")</f>
        <v>0.96811178788964525</v>
      </c>
      <c r="P3271" s="292">
        <f t="shared" ref="P3271:P3276" si="786">IFERROR(N3271/G3271,"")</f>
        <v>25.842592592592592</v>
      </c>
      <c r="Q3271" s="292">
        <f t="shared" ref="Q3271:Q3276" si="787">IFERROR(C3271/G3271,"")</f>
        <v>25.018518518518519</v>
      </c>
      <c r="R3271" s="292">
        <f t="shared" ref="R3271:R3276" si="788">IFERROR(D3271/J3271,"")</f>
        <v>7.2727272727272725</v>
      </c>
      <c r="S3271" s="292">
        <f t="shared" ref="S3271:S3276" si="789">IFERROR(N3271/K3271,"")</f>
        <v>4.1044117647058824</v>
      </c>
      <c r="T3271" s="292">
        <f t="shared" ref="T3271:T3276" si="790">IFERROR(K3271/G3271,"")</f>
        <v>6.2962962962962967</v>
      </c>
      <c r="U3271" s="292">
        <f t="shared" ref="U3271:U3276" si="791">IFERROR(N3271/L3271,"")</f>
        <v>119.27350427350429</v>
      </c>
      <c r="V3271" s="292">
        <f t="shared" ref="V3271:V3276" si="792">IFERROR(G3271/L3271,"")</f>
        <v>4.6153846153846159</v>
      </c>
      <c r="W3271" s="292">
        <f>IFERROR(H3271/M3271,Tabla2[[#This Row],[CARGA PRODUCCION (ANIMALES/HA)]])</f>
        <v>3.5794904869396968</v>
      </c>
      <c r="X3271" s="293">
        <f t="shared" ref="X3271:X3276" si="793">YEAR(A3271)</f>
        <v>2024</v>
      </c>
      <c r="Y3271" s="293">
        <f t="shared" ref="Y3271:Y3276" si="794">MONTH(A3271)</f>
        <v>9</v>
      </c>
      <c r="Z3271" s="293" t="e">
        <f t="shared" ref="Z3271:Z3276" ca="1" si="795">_xlfn.ISOWEEKNUM(A3271)</f>
        <v>#NAME?</v>
      </c>
      <c r="AA3271" s="294">
        <f t="shared" ref="AA3271:AA3276" si="796">IF(H3271&gt;0,H3271,G3271)</f>
        <v>111</v>
      </c>
      <c r="AB3271" s="291">
        <f t="shared" ref="AB3271:AB3276" si="797">IFERROR(G3271/AA3271,"")</f>
        <v>0.97297297297297303</v>
      </c>
      <c r="AC3271" s="295">
        <f t="shared" ref="AC3271:AC3276" si="798">IFERROR(1-AB3271,"")</f>
        <v>2.7027027027026973E-2</v>
      </c>
      <c r="AD3271" s="288"/>
    </row>
    <row r="3272" spans="1:30">
      <c r="A3272" s="287">
        <v>45541</v>
      </c>
      <c r="B3272" s="288" t="s">
        <v>83</v>
      </c>
      <c r="C3272" s="288">
        <v>2609</v>
      </c>
      <c r="D3272" s="288">
        <v>100</v>
      </c>
      <c r="E3272" s="288">
        <v>9</v>
      </c>
      <c r="F3272" s="288"/>
      <c r="G3272" s="288">
        <v>121</v>
      </c>
      <c r="H3272" s="288">
        <v>134</v>
      </c>
      <c r="I3272" s="288">
        <v>1</v>
      </c>
      <c r="J3272" s="288">
        <v>24</v>
      </c>
      <c r="K3272" s="288">
        <v>640</v>
      </c>
      <c r="L3272" s="288">
        <v>29.8</v>
      </c>
      <c r="M3272" s="289">
        <v>36.590000000000003</v>
      </c>
      <c r="N3272" s="290">
        <f>IF(Tabla2[[#This Row],[LECHE RETIRO DIA]]&lt;&gt;ISBLANK(Tabla2[[#This Row],[LECHE RETIRO DIA]]),SUM(Tabla2[[#This Row],[LECHE TANQUE DIA]:[LECHE RETIRO DIA]]),SUM(Tabla2[[#This Row],[LECHE TANQUE DIA]:[LECHE AUTOCONSUMO DIA]]))</f>
        <v>2718</v>
      </c>
      <c r="O3272" s="291">
        <f t="shared" si="785"/>
        <v>0.95989698307579108</v>
      </c>
      <c r="P3272" s="292">
        <f t="shared" si="786"/>
        <v>22.462809917355372</v>
      </c>
      <c r="Q3272" s="292">
        <f t="shared" si="787"/>
        <v>21.561983471074381</v>
      </c>
      <c r="R3272" s="292">
        <f t="shared" si="788"/>
        <v>4.166666666666667</v>
      </c>
      <c r="S3272" s="292">
        <f t="shared" si="789"/>
        <v>4.2468750000000002</v>
      </c>
      <c r="T3272" s="292">
        <f t="shared" si="790"/>
        <v>5.2892561983471076</v>
      </c>
      <c r="U3272" s="292">
        <f t="shared" si="791"/>
        <v>91.208053691275168</v>
      </c>
      <c r="V3272" s="292">
        <f t="shared" si="792"/>
        <v>4.0604026845637584</v>
      </c>
      <c r="W3272" s="292">
        <f>IFERROR(H3272/M3272,Tabla2[[#This Row],[CARGA PRODUCCION (ANIMALES/HA)]])</f>
        <v>3.6622027876468977</v>
      </c>
      <c r="X3272" s="293">
        <f t="shared" si="793"/>
        <v>2024</v>
      </c>
      <c r="Y3272" s="293">
        <f t="shared" si="794"/>
        <v>9</v>
      </c>
      <c r="Z3272" s="293" t="e">
        <f t="shared" ca="1" si="795"/>
        <v>#NAME?</v>
      </c>
      <c r="AA3272" s="294">
        <f t="shared" si="796"/>
        <v>134</v>
      </c>
      <c r="AB3272" s="291">
        <f t="shared" si="797"/>
        <v>0.90298507462686572</v>
      </c>
      <c r="AC3272" s="295">
        <f t="shared" si="798"/>
        <v>9.7014925373134275E-2</v>
      </c>
      <c r="AD3272" s="288"/>
    </row>
    <row r="3273" spans="1:30">
      <c r="A3273" s="287">
        <v>45541</v>
      </c>
      <c r="B3273" s="288" t="s">
        <v>117</v>
      </c>
      <c r="C3273" s="288">
        <v>970</v>
      </c>
      <c r="D3273" s="288">
        <v>40</v>
      </c>
      <c r="E3273" s="288">
        <v>5</v>
      </c>
      <c r="F3273" s="288"/>
      <c r="G3273" s="288">
        <v>43</v>
      </c>
      <c r="H3273" s="288">
        <v>45</v>
      </c>
      <c r="I3273" s="288">
        <v>1</v>
      </c>
      <c r="J3273" s="288">
        <v>8</v>
      </c>
      <c r="K3273" s="288">
        <v>240</v>
      </c>
      <c r="L3273" s="288">
        <v>14</v>
      </c>
      <c r="M3273" s="289">
        <v>15</v>
      </c>
      <c r="N3273" s="290">
        <f>IF(Tabla2[[#This Row],[LECHE RETIRO DIA]]&lt;&gt;ISBLANK(Tabla2[[#This Row],[LECHE RETIRO DIA]]),SUM(Tabla2[[#This Row],[LECHE TANQUE DIA]:[LECHE RETIRO DIA]]),SUM(Tabla2[[#This Row],[LECHE TANQUE DIA]:[LECHE AUTOCONSUMO DIA]]))</f>
        <v>1015</v>
      </c>
      <c r="O3273" s="291">
        <f t="shared" si="785"/>
        <v>0.95566502463054193</v>
      </c>
      <c r="P3273" s="292">
        <f t="shared" si="786"/>
        <v>23.604651162790699</v>
      </c>
      <c r="Q3273" s="292">
        <f t="shared" si="787"/>
        <v>22.558139534883722</v>
      </c>
      <c r="R3273" s="292">
        <f t="shared" si="788"/>
        <v>5</v>
      </c>
      <c r="S3273" s="292">
        <f t="shared" si="789"/>
        <v>4.229166666666667</v>
      </c>
      <c r="T3273" s="292">
        <f t="shared" si="790"/>
        <v>5.5813953488372094</v>
      </c>
      <c r="U3273" s="292">
        <f t="shared" si="791"/>
        <v>72.5</v>
      </c>
      <c r="V3273" s="292">
        <f t="shared" si="792"/>
        <v>3.0714285714285716</v>
      </c>
      <c r="W3273" s="292">
        <f>IFERROR(H3273/M3273,Tabla2[[#This Row],[CARGA PRODUCCION (ANIMALES/HA)]])</f>
        <v>3</v>
      </c>
      <c r="X3273" s="293">
        <f t="shared" si="793"/>
        <v>2024</v>
      </c>
      <c r="Y3273" s="293">
        <f t="shared" si="794"/>
        <v>9</v>
      </c>
      <c r="Z3273" s="293" t="e">
        <f t="shared" ca="1" si="795"/>
        <v>#NAME?</v>
      </c>
      <c r="AA3273" s="294">
        <f t="shared" si="796"/>
        <v>45</v>
      </c>
      <c r="AB3273" s="291">
        <f t="shared" si="797"/>
        <v>0.9555555555555556</v>
      </c>
      <c r="AC3273" s="295">
        <f t="shared" si="798"/>
        <v>4.4444444444444398E-2</v>
      </c>
      <c r="AD3273" s="288"/>
    </row>
    <row r="3274" spans="1:30">
      <c r="A3274" s="287">
        <v>45542</v>
      </c>
      <c r="B3274" s="288" t="s">
        <v>81</v>
      </c>
      <c r="C3274" s="288">
        <v>2697</v>
      </c>
      <c r="D3274" s="288">
        <v>80</v>
      </c>
      <c r="E3274" s="288">
        <v>9</v>
      </c>
      <c r="F3274" s="288"/>
      <c r="G3274" s="288">
        <v>108</v>
      </c>
      <c r="H3274" s="288">
        <v>111</v>
      </c>
      <c r="I3274" s="288">
        <v>1</v>
      </c>
      <c r="J3274" s="288">
        <v>11</v>
      </c>
      <c r="K3274" s="288">
        <v>680</v>
      </c>
      <c r="L3274" s="288">
        <v>23.4</v>
      </c>
      <c r="M3274" s="289">
        <v>31.01</v>
      </c>
      <c r="N3274" s="290">
        <f>IF(Tabla2[[#This Row],[LECHE RETIRO DIA]]&lt;&gt;ISBLANK(Tabla2[[#This Row],[LECHE RETIRO DIA]]),SUM(Tabla2[[#This Row],[LECHE TANQUE DIA]:[LECHE RETIRO DIA]]),SUM(Tabla2[[#This Row],[LECHE TANQUE DIA]:[LECHE AUTOCONSUMO DIA]]))</f>
        <v>2786</v>
      </c>
      <c r="O3274" s="291">
        <f t="shared" si="785"/>
        <v>0.96805455850681976</v>
      </c>
      <c r="P3274" s="292">
        <f t="shared" si="786"/>
        <v>25.796296296296298</v>
      </c>
      <c r="Q3274" s="292">
        <f t="shared" si="787"/>
        <v>24.972222222222221</v>
      </c>
      <c r="R3274" s="292">
        <f t="shared" si="788"/>
        <v>7.2727272727272725</v>
      </c>
      <c r="S3274" s="292">
        <f t="shared" si="789"/>
        <v>4.0970588235294114</v>
      </c>
      <c r="T3274" s="292">
        <f t="shared" si="790"/>
        <v>6.2962962962962967</v>
      </c>
      <c r="U3274" s="292">
        <f t="shared" si="791"/>
        <v>119.05982905982907</v>
      </c>
      <c r="V3274" s="292">
        <f t="shared" si="792"/>
        <v>4.6153846153846159</v>
      </c>
      <c r="W3274" s="292">
        <f>IFERROR(H3274/M3274,Tabla2[[#This Row],[CARGA PRODUCCION (ANIMALES/HA)]])</f>
        <v>3.5794904869396968</v>
      </c>
      <c r="X3274" s="293">
        <f t="shared" si="793"/>
        <v>2024</v>
      </c>
      <c r="Y3274" s="293">
        <f t="shared" si="794"/>
        <v>9</v>
      </c>
      <c r="Z3274" s="293" t="e">
        <f t="shared" ca="1" si="795"/>
        <v>#NAME?</v>
      </c>
      <c r="AA3274" s="294">
        <f t="shared" si="796"/>
        <v>111</v>
      </c>
      <c r="AB3274" s="291">
        <f t="shared" si="797"/>
        <v>0.97297297297297303</v>
      </c>
      <c r="AC3274" s="295">
        <f t="shared" si="798"/>
        <v>2.7027027027026973E-2</v>
      </c>
      <c r="AD3274" s="288"/>
    </row>
    <row r="3275" spans="1:30">
      <c r="A3275" s="287">
        <v>45542</v>
      </c>
      <c r="B3275" s="288" t="s">
        <v>83</v>
      </c>
      <c r="C3275" s="288">
        <v>2658</v>
      </c>
      <c r="D3275" s="288">
        <v>100</v>
      </c>
      <c r="E3275" s="288">
        <v>9</v>
      </c>
      <c r="F3275" s="288"/>
      <c r="G3275" s="288">
        <v>121</v>
      </c>
      <c r="H3275" s="288">
        <v>134</v>
      </c>
      <c r="I3275" s="288">
        <v>1</v>
      </c>
      <c r="J3275" s="288">
        <v>24</v>
      </c>
      <c r="K3275" s="288">
        <v>640</v>
      </c>
      <c r="L3275" s="288">
        <v>29.8</v>
      </c>
      <c r="M3275" s="289">
        <v>36.590000000000003</v>
      </c>
      <c r="N3275" s="290">
        <f>IF(Tabla2[[#This Row],[LECHE RETIRO DIA]]&lt;&gt;ISBLANK(Tabla2[[#This Row],[LECHE RETIRO DIA]]),SUM(Tabla2[[#This Row],[LECHE TANQUE DIA]:[LECHE RETIRO DIA]]),SUM(Tabla2[[#This Row],[LECHE TANQUE DIA]:[LECHE AUTOCONSUMO DIA]]))</f>
        <v>2767</v>
      </c>
      <c r="O3275" s="291">
        <f t="shared" si="785"/>
        <v>0.96060715576436573</v>
      </c>
      <c r="P3275" s="292">
        <f t="shared" si="786"/>
        <v>22.867768595041323</v>
      </c>
      <c r="Q3275" s="292">
        <f t="shared" si="787"/>
        <v>21.966942148760332</v>
      </c>
      <c r="R3275" s="292">
        <f t="shared" si="788"/>
        <v>4.166666666666667</v>
      </c>
      <c r="S3275" s="292">
        <f t="shared" si="789"/>
        <v>4.3234374999999998</v>
      </c>
      <c r="T3275" s="292">
        <f t="shared" si="790"/>
        <v>5.2892561983471076</v>
      </c>
      <c r="U3275" s="292">
        <f t="shared" si="791"/>
        <v>92.852348993288587</v>
      </c>
      <c r="V3275" s="292">
        <f t="shared" si="792"/>
        <v>4.0604026845637584</v>
      </c>
      <c r="W3275" s="292">
        <f>IFERROR(H3275/M3275,Tabla2[[#This Row],[CARGA PRODUCCION (ANIMALES/HA)]])</f>
        <v>3.6622027876468977</v>
      </c>
      <c r="X3275" s="293">
        <f t="shared" si="793"/>
        <v>2024</v>
      </c>
      <c r="Y3275" s="293">
        <f t="shared" si="794"/>
        <v>9</v>
      </c>
      <c r="Z3275" s="293" t="e">
        <f t="shared" ca="1" si="795"/>
        <v>#NAME?</v>
      </c>
      <c r="AA3275" s="294">
        <f t="shared" si="796"/>
        <v>134</v>
      </c>
      <c r="AB3275" s="291">
        <f t="shared" si="797"/>
        <v>0.90298507462686572</v>
      </c>
      <c r="AC3275" s="295">
        <f t="shared" si="798"/>
        <v>9.7014925373134275E-2</v>
      </c>
      <c r="AD3275" s="288"/>
    </row>
    <row r="3276" spans="1:30">
      <c r="A3276" s="287">
        <v>45542</v>
      </c>
      <c r="B3276" s="288" t="s">
        <v>88</v>
      </c>
      <c r="C3276" s="288">
        <v>978</v>
      </c>
      <c r="D3276" s="288">
        <v>40</v>
      </c>
      <c r="E3276" s="288">
        <v>5</v>
      </c>
      <c r="F3276" s="288"/>
      <c r="G3276" s="288">
        <v>43</v>
      </c>
      <c r="H3276" s="288">
        <v>45</v>
      </c>
      <c r="I3276" s="288">
        <v>1</v>
      </c>
      <c r="J3276" s="288">
        <v>8</v>
      </c>
      <c r="K3276" s="288">
        <v>240</v>
      </c>
      <c r="L3276" s="288">
        <v>14</v>
      </c>
      <c r="M3276" s="289">
        <v>15</v>
      </c>
      <c r="N3276" s="290">
        <f>IF(Tabla2[[#This Row],[LECHE RETIRO DIA]]&lt;&gt;ISBLANK(Tabla2[[#This Row],[LECHE RETIRO DIA]]),SUM(Tabla2[[#This Row],[LECHE TANQUE DIA]:[LECHE RETIRO DIA]]),SUM(Tabla2[[#This Row],[LECHE TANQUE DIA]:[LECHE AUTOCONSUMO DIA]]))</f>
        <v>1023</v>
      </c>
      <c r="O3276" s="291">
        <f t="shared" si="785"/>
        <v>0.95601173020527863</v>
      </c>
      <c r="P3276" s="292">
        <f t="shared" si="786"/>
        <v>23.790697674418606</v>
      </c>
      <c r="Q3276" s="292">
        <f t="shared" si="787"/>
        <v>22.744186046511629</v>
      </c>
      <c r="R3276" s="292">
        <f t="shared" si="788"/>
        <v>5</v>
      </c>
      <c r="S3276" s="292">
        <f t="shared" si="789"/>
        <v>4.2625000000000002</v>
      </c>
      <c r="T3276" s="292">
        <f t="shared" si="790"/>
        <v>5.5813953488372094</v>
      </c>
      <c r="U3276" s="292">
        <f t="shared" si="791"/>
        <v>73.071428571428569</v>
      </c>
      <c r="V3276" s="292">
        <f t="shared" si="792"/>
        <v>3.0714285714285716</v>
      </c>
      <c r="W3276" s="292">
        <f>IFERROR(H3276/M3276,Tabla2[[#This Row],[CARGA PRODUCCION (ANIMALES/HA)]])</f>
        <v>3</v>
      </c>
      <c r="X3276" s="293">
        <f t="shared" si="793"/>
        <v>2024</v>
      </c>
      <c r="Y3276" s="293">
        <f t="shared" si="794"/>
        <v>9</v>
      </c>
      <c r="Z3276" s="293" t="e">
        <f t="shared" ca="1" si="795"/>
        <v>#NAME?</v>
      </c>
      <c r="AA3276" s="294">
        <f t="shared" si="796"/>
        <v>45</v>
      </c>
      <c r="AB3276" s="291">
        <f t="shared" si="797"/>
        <v>0.9555555555555556</v>
      </c>
      <c r="AC3276" s="295">
        <f t="shared" si="798"/>
        <v>4.4444444444444398E-2</v>
      </c>
      <c r="AD3276" s="288"/>
    </row>
    <row r="3277" spans="1:30">
      <c r="A3277" s="287">
        <v>45543</v>
      </c>
      <c r="B3277" s="288" t="s">
        <v>81</v>
      </c>
      <c r="C3277" s="288">
        <v>2768</v>
      </c>
      <c r="D3277" s="288">
        <v>80</v>
      </c>
      <c r="E3277" s="288">
        <v>9</v>
      </c>
      <c r="F3277" s="288"/>
      <c r="G3277" s="288">
        <v>108</v>
      </c>
      <c r="H3277" s="288">
        <v>111</v>
      </c>
      <c r="I3277" s="288">
        <v>1</v>
      </c>
      <c r="J3277" s="288">
        <v>11</v>
      </c>
      <c r="K3277" s="288">
        <v>680</v>
      </c>
      <c r="L3277" s="288">
        <v>23.4</v>
      </c>
      <c r="M3277" s="289">
        <v>31.01</v>
      </c>
      <c r="N3277" s="290">
        <f>IF(Tabla2[[#This Row],[LECHE RETIRO DIA]]&lt;&gt;ISBLANK(Tabla2[[#This Row],[LECHE RETIRO DIA]]),SUM(Tabla2[[#This Row],[LECHE TANQUE DIA]:[LECHE RETIRO DIA]]),SUM(Tabla2[[#This Row],[LECHE TANQUE DIA]:[LECHE AUTOCONSUMO DIA]]))</f>
        <v>2857</v>
      </c>
      <c r="O3277" s="291">
        <f t="shared" ref="O3277:O3283" si="799">IFERROR(C3277/N3277,"")</f>
        <v>0.96884844242212109</v>
      </c>
      <c r="P3277" s="292">
        <f t="shared" ref="P3277:P3283" si="800">IFERROR(N3277/G3277,"")</f>
        <v>26.453703703703702</v>
      </c>
      <c r="Q3277" s="292">
        <f t="shared" ref="Q3277:Q3283" si="801">IFERROR(C3277/G3277,"")</f>
        <v>25.62962962962963</v>
      </c>
      <c r="R3277" s="292">
        <f t="shared" ref="R3277:R3283" si="802">IFERROR(D3277/J3277,"")</f>
        <v>7.2727272727272725</v>
      </c>
      <c r="S3277" s="292">
        <f t="shared" ref="S3277:S3283" si="803">IFERROR(N3277/K3277,"")</f>
        <v>4.2014705882352938</v>
      </c>
      <c r="T3277" s="292">
        <f t="shared" ref="T3277:T3283" si="804">IFERROR(K3277/G3277,"")</f>
        <v>6.2962962962962967</v>
      </c>
      <c r="U3277" s="292">
        <f t="shared" ref="U3277:U3283" si="805">IFERROR(N3277/L3277,"")</f>
        <v>122.0940170940171</v>
      </c>
      <c r="V3277" s="292">
        <f t="shared" ref="V3277:V3283" si="806">IFERROR(G3277/L3277,"")</f>
        <v>4.6153846153846159</v>
      </c>
      <c r="W3277" s="292">
        <f>IFERROR(H3277/M3277,Tabla2[[#This Row],[CARGA PRODUCCION (ANIMALES/HA)]])</f>
        <v>3.5794904869396968</v>
      </c>
      <c r="X3277" s="293">
        <f t="shared" ref="X3277:X3283" si="807">YEAR(A3277)</f>
        <v>2024</v>
      </c>
      <c r="Y3277" s="293">
        <f t="shared" ref="Y3277:Y3283" si="808">MONTH(A3277)</f>
        <v>9</v>
      </c>
      <c r="Z3277" s="293" t="e">
        <f t="shared" ref="Z3277:Z3283" ca="1" si="809">_xlfn.ISOWEEKNUM(A3277)</f>
        <v>#NAME?</v>
      </c>
      <c r="AA3277" s="294">
        <f t="shared" ref="AA3277:AA3283" si="810">IF(H3277&gt;0,H3277,G3277)</f>
        <v>111</v>
      </c>
      <c r="AB3277" s="291">
        <f t="shared" ref="AB3277:AB3283" si="811">IFERROR(G3277/AA3277,"")</f>
        <v>0.97297297297297303</v>
      </c>
      <c r="AC3277" s="295">
        <f t="shared" ref="AC3277:AC3283" si="812">IFERROR(1-AB3277,"")</f>
        <v>2.7027027027026973E-2</v>
      </c>
      <c r="AD3277" s="288"/>
    </row>
    <row r="3278" spans="1:30">
      <c r="A3278" s="287">
        <v>45543</v>
      </c>
      <c r="B3278" s="288" t="s">
        <v>83</v>
      </c>
      <c r="C3278" s="288">
        <v>2711</v>
      </c>
      <c r="D3278" s="288">
        <v>100</v>
      </c>
      <c r="E3278" s="288">
        <v>9</v>
      </c>
      <c r="F3278" s="288"/>
      <c r="G3278" s="288">
        <v>121</v>
      </c>
      <c r="H3278" s="288">
        <v>134</v>
      </c>
      <c r="I3278" s="288">
        <v>1</v>
      </c>
      <c r="J3278" s="288">
        <v>24</v>
      </c>
      <c r="K3278" s="288">
        <v>640</v>
      </c>
      <c r="L3278" s="288">
        <v>29.8</v>
      </c>
      <c r="M3278" s="289">
        <v>36.590000000000003</v>
      </c>
      <c r="N3278" s="290">
        <f>IF(Tabla2[[#This Row],[LECHE RETIRO DIA]]&lt;&gt;ISBLANK(Tabla2[[#This Row],[LECHE RETIRO DIA]]),SUM(Tabla2[[#This Row],[LECHE TANQUE DIA]:[LECHE RETIRO DIA]]),SUM(Tabla2[[#This Row],[LECHE TANQUE DIA]:[LECHE AUTOCONSUMO DIA]]))</f>
        <v>2820</v>
      </c>
      <c r="O3278" s="291">
        <f t="shared" si="799"/>
        <v>0.96134751773049643</v>
      </c>
      <c r="P3278" s="292">
        <f t="shared" si="800"/>
        <v>23.305785123966942</v>
      </c>
      <c r="Q3278" s="292">
        <f t="shared" si="801"/>
        <v>22.404958677685951</v>
      </c>
      <c r="R3278" s="292">
        <f t="shared" si="802"/>
        <v>4.166666666666667</v>
      </c>
      <c r="S3278" s="292">
        <f t="shared" si="803"/>
        <v>4.40625</v>
      </c>
      <c r="T3278" s="292">
        <f t="shared" si="804"/>
        <v>5.2892561983471076</v>
      </c>
      <c r="U3278" s="292">
        <f t="shared" si="805"/>
        <v>94.630872483221481</v>
      </c>
      <c r="V3278" s="292">
        <f t="shared" si="806"/>
        <v>4.0604026845637584</v>
      </c>
      <c r="W3278" s="292">
        <f>IFERROR(H3278/M3278,Tabla2[[#This Row],[CARGA PRODUCCION (ANIMALES/HA)]])</f>
        <v>3.6622027876468977</v>
      </c>
      <c r="X3278" s="293">
        <f t="shared" si="807"/>
        <v>2024</v>
      </c>
      <c r="Y3278" s="293">
        <f t="shared" si="808"/>
        <v>9</v>
      </c>
      <c r="Z3278" s="293" t="e">
        <f t="shared" ca="1" si="809"/>
        <v>#NAME?</v>
      </c>
      <c r="AA3278" s="294">
        <f t="shared" si="810"/>
        <v>134</v>
      </c>
      <c r="AB3278" s="291">
        <f t="shared" si="811"/>
        <v>0.90298507462686572</v>
      </c>
      <c r="AC3278" s="295">
        <f t="shared" si="812"/>
        <v>9.7014925373134275E-2</v>
      </c>
      <c r="AD3278" s="288"/>
    </row>
    <row r="3279" spans="1:30">
      <c r="A3279" s="287">
        <v>45543</v>
      </c>
      <c r="B3279" s="288" t="s">
        <v>88</v>
      </c>
      <c r="C3279" s="288">
        <v>1010</v>
      </c>
      <c r="D3279" s="288">
        <v>40</v>
      </c>
      <c r="E3279" s="288">
        <v>5</v>
      </c>
      <c r="F3279" s="288"/>
      <c r="G3279" s="288">
        <v>43</v>
      </c>
      <c r="H3279" s="288">
        <v>45</v>
      </c>
      <c r="I3279" s="288">
        <v>1</v>
      </c>
      <c r="J3279" s="288">
        <v>8</v>
      </c>
      <c r="K3279" s="288">
        <v>240</v>
      </c>
      <c r="L3279" s="288">
        <v>14</v>
      </c>
      <c r="M3279" s="289">
        <v>15</v>
      </c>
      <c r="N3279" s="290">
        <f>IF(Tabla2[[#This Row],[LECHE RETIRO DIA]]&lt;&gt;ISBLANK(Tabla2[[#This Row],[LECHE RETIRO DIA]]),SUM(Tabla2[[#This Row],[LECHE TANQUE DIA]:[LECHE RETIRO DIA]]),SUM(Tabla2[[#This Row],[LECHE TANQUE DIA]:[LECHE AUTOCONSUMO DIA]]))</f>
        <v>1055</v>
      </c>
      <c r="O3279" s="291">
        <f t="shared" si="799"/>
        <v>0.95734597156398105</v>
      </c>
      <c r="P3279" s="292">
        <f t="shared" si="800"/>
        <v>24.534883720930232</v>
      </c>
      <c r="Q3279" s="292">
        <f t="shared" si="801"/>
        <v>23.488372093023255</v>
      </c>
      <c r="R3279" s="292">
        <f t="shared" si="802"/>
        <v>5</v>
      </c>
      <c r="S3279" s="292">
        <f t="shared" si="803"/>
        <v>4.395833333333333</v>
      </c>
      <c r="T3279" s="292">
        <f t="shared" si="804"/>
        <v>5.5813953488372094</v>
      </c>
      <c r="U3279" s="292">
        <f t="shared" si="805"/>
        <v>75.357142857142861</v>
      </c>
      <c r="V3279" s="292">
        <f t="shared" si="806"/>
        <v>3.0714285714285716</v>
      </c>
      <c r="W3279" s="292">
        <f>IFERROR(H3279/M3279,Tabla2[[#This Row],[CARGA PRODUCCION (ANIMALES/HA)]])</f>
        <v>3</v>
      </c>
      <c r="X3279" s="293">
        <f t="shared" si="807"/>
        <v>2024</v>
      </c>
      <c r="Y3279" s="293">
        <f t="shared" si="808"/>
        <v>9</v>
      </c>
      <c r="Z3279" s="293" t="e">
        <f t="shared" ca="1" si="809"/>
        <v>#NAME?</v>
      </c>
      <c r="AA3279" s="294">
        <f t="shared" si="810"/>
        <v>45</v>
      </c>
      <c r="AB3279" s="291">
        <f t="shared" si="811"/>
        <v>0.9555555555555556</v>
      </c>
      <c r="AC3279" s="295">
        <f t="shared" si="812"/>
        <v>4.4444444444444398E-2</v>
      </c>
      <c r="AD3279" s="288"/>
    </row>
    <row r="3280" spans="1:30">
      <c r="A3280" s="287">
        <v>45544</v>
      </c>
      <c r="B3280" s="288" t="s">
        <v>81</v>
      </c>
      <c r="C3280" s="288">
        <v>2793</v>
      </c>
      <c r="D3280" s="288">
        <v>80</v>
      </c>
      <c r="E3280" s="288">
        <v>9</v>
      </c>
      <c r="F3280" s="288"/>
      <c r="G3280" s="288">
        <v>108</v>
      </c>
      <c r="H3280" s="288">
        <v>111</v>
      </c>
      <c r="I3280" s="288">
        <v>1</v>
      </c>
      <c r="J3280" s="288">
        <v>11</v>
      </c>
      <c r="K3280" s="288">
        <v>680</v>
      </c>
      <c r="L3280" s="288">
        <v>23.4</v>
      </c>
      <c r="M3280" s="289">
        <v>31.01</v>
      </c>
      <c r="N3280" s="290">
        <f>IF(Tabla2[[#This Row],[LECHE RETIRO DIA]]&lt;&gt;ISBLANK(Tabla2[[#This Row],[LECHE RETIRO DIA]]),SUM(Tabla2[[#This Row],[LECHE TANQUE DIA]:[LECHE RETIRO DIA]]),SUM(Tabla2[[#This Row],[LECHE TANQUE DIA]:[LECHE AUTOCONSUMO DIA]]))</f>
        <v>2882</v>
      </c>
      <c r="O3280" s="291">
        <f t="shared" si="799"/>
        <v>0.96911866759195009</v>
      </c>
      <c r="P3280" s="292">
        <f t="shared" si="800"/>
        <v>26.685185185185187</v>
      </c>
      <c r="Q3280" s="292">
        <f t="shared" si="801"/>
        <v>25.861111111111111</v>
      </c>
      <c r="R3280" s="292">
        <f t="shared" si="802"/>
        <v>7.2727272727272725</v>
      </c>
      <c r="S3280" s="292">
        <f t="shared" si="803"/>
        <v>4.2382352941176471</v>
      </c>
      <c r="T3280" s="292">
        <f t="shared" si="804"/>
        <v>6.2962962962962967</v>
      </c>
      <c r="U3280" s="292">
        <f t="shared" si="805"/>
        <v>123.16239316239317</v>
      </c>
      <c r="V3280" s="292">
        <f t="shared" si="806"/>
        <v>4.6153846153846159</v>
      </c>
      <c r="W3280" s="292">
        <f>IFERROR(H3280/M3280,Tabla2[[#This Row],[CARGA PRODUCCION (ANIMALES/HA)]])</f>
        <v>3.5794904869396968</v>
      </c>
      <c r="X3280" s="293">
        <f t="shared" si="807"/>
        <v>2024</v>
      </c>
      <c r="Y3280" s="293">
        <f t="shared" si="808"/>
        <v>9</v>
      </c>
      <c r="Z3280" s="293" t="e">
        <f t="shared" ca="1" si="809"/>
        <v>#NAME?</v>
      </c>
      <c r="AA3280" s="294">
        <f t="shared" si="810"/>
        <v>111</v>
      </c>
      <c r="AB3280" s="291">
        <f t="shared" si="811"/>
        <v>0.97297297297297303</v>
      </c>
      <c r="AC3280" s="295">
        <f t="shared" si="812"/>
        <v>2.7027027027026973E-2</v>
      </c>
      <c r="AD3280" s="288"/>
    </row>
    <row r="3281" spans="1:30">
      <c r="A3281" s="287">
        <v>45544</v>
      </c>
      <c r="B3281" s="288" t="s">
        <v>83</v>
      </c>
      <c r="C3281" s="288">
        <v>2745</v>
      </c>
      <c r="D3281" s="288">
        <v>100</v>
      </c>
      <c r="E3281" s="288">
        <v>9</v>
      </c>
      <c r="F3281" s="288"/>
      <c r="G3281" s="288">
        <v>121</v>
      </c>
      <c r="H3281" s="288">
        <v>134</v>
      </c>
      <c r="I3281" s="288">
        <v>1</v>
      </c>
      <c r="J3281" s="288">
        <v>24</v>
      </c>
      <c r="K3281" s="288">
        <v>640</v>
      </c>
      <c r="L3281" s="288">
        <v>29.8</v>
      </c>
      <c r="M3281" s="289">
        <v>36.590000000000003</v>
      </c>
      <c r="N3281" s="290">
        <f>IF(Tabla2[[#This Row],[LECHE RETIRO DIA]]&lt;&gt;ISBLANK(Tabla2[[#This Row],[LECHE RETIRO DIA]]),SUM(Tabla2[[#This Row],[LECHE TANQUE DIA]:[LECHE RETIRO DIA]]),SUM(Tabla2[[#This Row],[LECHE TANQUE DIA]:[LECHE AUTOCONSUMO DIA]]))</f>
        <v>2854</v>
      </c>
      <c r="O3281" s="291">
        <f t="shared" si="799"/>
        <v>0.96180798878766638</v>
      </c>
      <c r="P3281" s="292">
        <f t="shared" si="800"/>
        <v>23.58677685950413</v>
      </c>
      <c r="Q3281" s="292">
        <f t="shared" si="801"/>
        <v>22.685950413223139</v>
      </c>
      <c r="R3281" s="292">
        <f t="shared" si="802"/>
        <v>4.166666666666667</v>
      </c>
      <c r="S3281" s="292">
        <f t="shared" si="803"/>
        <v>4.4593749999999996</v>
      </c>
      <c r="T3281" s="292">
        <f t="shared" si="804"/>
        <v>5.2892561983471076</v>
      </c>
      <c r="U3281" s="292">
        <f t="shared" si="805"/>
        <v>95.771812080536904</v>
      </c>
      <c r="V3281" s="292">
        <f t="shared" si="806"/>
        <v>4.0604026845637584</v>
      </c>
      <c r="W3281" s="292">
        <f>IFERROR(H3281/M3281,Tabla2[[#This Row],[CARGA PRODUCCION (ANIMALES/HA)]])</f>
        <v>3.6622027876468977</v>
      </c>
      <c r="X3281" s="293">
        <f t="shared" si="807"/>
        <v>2024</v>
      </c>
      <c r="Y3281" s="293">
        <f t="shared" si="808"/>
        <v>9</v>
      </c>
      <c r="Z3281" s="293" t="e">
        <f t="shared" ca="1" si="809"/>
        <v>#NAME?</v>
      </c>
      <c r="AA3281" s="294">
        <f t="shared" si="810"/>
        <v>134</v>
      </c>
      <c r="AB3281" s="291">
        <f t="shared" si="811"/>
        <v>0.90298507462686572</v>
      </c>
      <c r="AC3281" s="295">
        <f t="shared" si="812"/>
        <v>9.7014925373134275E-2</v>
      </c>
      <c r="AD3281" s="288"/>
    </row>
    <row r="3282" spans="1:30">
      <c r="A3282" s="287">
        <v>45544</v>
      </c>
      <c r="B3282" s="288" t="s">
        <v>88</v>
      </c>
      <c r="C3282" s="288">
        <v>1017</v>
      </c>
      <c r="D3282" s="288">
        <v>40</v>
      </c>
      <c r="E3282" s="288">
        <v>5</v>
      </c>
      <c r="F3282" s="288"/>
      <c r="G3282" s="288">
        <v>46</v>
      </c>
      <c r="H3282" s="288">
        <v>46</v>
      </c>
      <c r="I3282" s="288">
        <v>1</v>
      </c>
      <c r="J3282" s="288">
        <v>8</v>
      </c>
      <c r="K3282" s="288">
        <v>240</v>
      </c>
      <c r="L3282" s="288">
        <v>14</v>
      </c>
      <c r="M3282" s="289">
        <v>15</v>
      </c>
      <c r="N3282" s="290">
        <f>IF(Tabla2[[#This Row],[LECHE RETIRO DIA]]&lt;&gt;ISBLANK(Tabla2[[#This Row],[LECHE RETIRO DIA]]),SUM(Tabla2[[#This Row],[LECHE TANQUE DIA]:[LECHE RETIRO DIA]]),SUM(Tabla2[[#This Row],[LECHE TANQUE DIA]:[LECHE AUTOCONSUMO DIA]]))</f>
        <v>1062</v>
      </c>
      <c r="O3282" s="291">
        <f t="shared" si="799"/>
        <v>0.9576271186440678</v>
      </c>
      <c r="P3282" s="292">
        <f t="shared" si="800"/>
        <v>23.086956521739129</v>
      </c>
      <c r="Q3282" s="292">
        <f t="shared" si="801"/>
        <v>22.108695652173914</v>
      </c>
      <c r="R3282" s="292">
        <f t="shared" si="802"/>
        <v>5</v>
      </c>
      <c r="S3282" s="292">
        <f t="shared" si="803"/>
        <v>4.4249999999999998</v>
      </c>
      <c r="T3282" s="292">
        <f t="shared" si="804"/>
        <v>5.2173913043478262</v>
      </c>
      <c r="U3282" s="292">
        <f t="shared" si="805"/>
        <v>75.857142857142861</v>
      </c>
      <c r="V3282" s="292">
        <f t="shared" si="806"/>
        <v>3.2857142857142856</v>
      </c>
      <c r="W3282" s="292">
        <f>IFERROR(H3282/M3282,Tabla2[[#This Row],[CARGA PRODUCCION (ANIMALES/HA)]])</f>
        <v>3.0666666666666669</v>
      </c>
      <c r="X3282" s="293">
        <f t="shared" si="807"/>
        <v>2024</v>
      </c>
      <c r="Y3282" s="293">
        <f t="shared" si="808"/>
        <v>9</v>
      </c>
      <c r="Z3282" s="293" t="e">
        <f t="shared" ca="1" si="809"/>
        <v>#NAME?</v>
      </c>
      <c r="AA3282" s="294">
        <f t="shared" si="810"/>
        <v>46</v>
      </c>
      <c r="AB3282" s="291">
        <f t="shared" si="811"/>
        <v>1</v>
      </c>
      <c r="AC3282" s="295">
        <f t="shared" si="812"/>
        <v>0</v>
      </c>
      <c r="AD3282" s="288"/>
    </row>
    <row r="3283" spans="1:30">
      <c r="A3283" s="287">
        <v>45545</v>
      </c>
      <c r="B3283" s="288" t="s">
        <v>81</v>
      </c>
      <c r="C3283" s="288">
        <v>2726</v>
      </c>
      <c r="D3283" s="288">
        <v>80</v>
      </c>
      <c r="E3283" s="288">
        <v>9</v>
      </c>
      <c r="F3283" s="288"/>
      <c r="G3283" s="288">
        <v>108</v>
      </c>
      <c r="H3283" s="288">
        <v>111</v>
      </c>
      <c r="I3283" s="288">
        <v>1</v>
      </c>
      <c r="J3283" s="288">
        <v>11</v>
      </c>
      <c r="K3283" s="288">
        <v>680</v>
      </c>
      <c r="L3283" s="288">
        <v>23.4</v>
      </c>
      <c r="M3283" s="289">
        <v>31.01</v>
      </c>
      <c r="N3283" s="290">
        <f>IF(Tabla2[[#This Row],[LECHE RETIRO DIA]]&lt;&gt;ISBLANK(Tabla2[[#This Row],[LECHE RETIRO DIA]]),SUM(Tabla2[[#This Row],[LECHE TANQUE DIA]:[LECHE RETIRO DIA]]),SUM(Tabla2[[#This Row],[LECHE TANQUE DIA]:[LECHE AUTOCONSUMO DIA]]))</f>
        <v>2815</v>
      </c>
      <c r="O3283" s="291">
        <f t="shared" si="799"/>
        <v>0.96838365896980461</v>
      </c>
      <c r="P3283" s="292">
        <f t="shared" si="800"/>
        <v>26.064814814814813</v>
      </c>
      <c r="Q3283" s="292">
        <f t="shared" si="801"/>
        <v>25.24074074074074</v>
      </c>
      <c r="R3283" s="292">
        <f t="shared" si="802"/>
        <v>7.2727272727272725</v>
      </c>
      <c r="S3283" s="292">
        <f t="shared" si="803"/>
        <v>4.1397058823529411</v>
      </c>
      <c r="T3283" s="292">
        <f t="shared" si="804"/>
        <v>6.2962962962962967</v>
      </c>
      <c r="U3283" s="292">
        <f t="shared" si="805"/>
        <v>120.29914529914531</v>
      </c>
      <c r="V3283" s="292">
        <f t="shared" si="806"/>
        <v>4.6153846153846159</v>
      </c>
      <c r="W3283" s="292">
        <f>IFERROR(H3283/M3283,Tabla2[[#This Row],[CARGA PRODUCCION (ANIMALES/HA)]])</f>
        <v>3.5794904869396968</v>
      </c>
      <c r="X3283" s="293">
        <f t="shared" si="807"/>
        <v>2024</v>
      </c>
      <c r="Y3283" s="293">
        <f t="shared" si="808"/>
        <v>9</v>
      </c>
      <c r="Z3283" s="293" t="e">
        <f t="shared" ca="1" si="809"/>
        <v>#NAME?</v>
      </c>
      <c r="AA3283" s="294">
        <f t="shared" si="810"/>
        <v>111</v>
      </c>
      <c r="AB3283" s="291">
        <f t="shared" si="811"/>
        <v>0.97297297297297303</v>
      </c>
      <c r="AC3283" s="295">
        <f t="shared" si="812"/>
        <v>2.7027027027026973E-2</v>
      </c>
      <c r="AD3283" s="288"/>
    </row>
    <row r="3284" spans="1:30">
      <c r="A3284" s="287">
        <v>45545</v>
      </c>
      <c r="B3284" s="288" t="s">
        <v>83</v>
      </c>
      <c r="C3284" s="288">
        <v>2753</v>
      </c>
      <c r="D3284" s="288">
        <v>100</v>
      </c>
      <c r="E3284" s="288">
        <v>9</v>
      </c>
      <c r="F3284" s="288"/>
      <c r="G3284" s="288">
        <v>119</v>
      </c>
      <c r="H3284" s="288">
        <v>140</v>
      </c>
      <c r="I3284" s="288">
        <v>1</v>
      </c>
      <c r="J3284" s="288">
        <v>24</v>
      </c>
      <c r="K3284" s="288">
        <v>640</v>
      </c>
      <c r="L3284" s="288">
        <v>29.8</v>
      </c>
      <c r="M3284" s="289">
        <v>36.590000000000003</v>
      </c>
      <c r="N3284" s="290">
        <f>IF(Tabla2[[#This Row],[LECHE RETIRO DIA]]&lt;&gt;ISBLANK(Tabla2[[#This Row],[LECHE RETIRO DIA]]),SUM(Tabla2[[#This Row],[LECHE TANQUE DIA]:[LECHE RETIRO DIA]]),SUM(Tabla2[[#This Row],[LECHE TANQUE DIA]:[LECHE AUTOCONSUMO DIA]]))</f>
        <v>2862</v>
      </c>
      <c r="O3284" s="291">
        <f t="shared" ref="O3284:O3291" si="813">IFERROR(C3284/N3284,"")</f>
        <v>0.96191474493361284</v>
      </c>
      <c r="P3284" s="292">
        <f t="shared" ref="P3284:P3291" si="814">IFERROR(N3284/G3284,"")</f>
        <v>24.050420168067227</v>
      </c>
      <c r="Q3284" s="292">
        <f t="shared" ref="Q3284:Q3291" si="815">IFERROR(C3284/G3284,"")</f>
        <v>23.134453781512605</v>
      </c>
      <c r="R3284" s="292">
        <f t="shared" ref="R3284:R3291" si="816">IFERROR(D3284/J3284,"")</f>
        <v>4.166666666666667</v>
      </c>
      <c r="S3284" s="292">
        <f t="shared" ref="S3284:S3291" si="817">IFERROR(N3284/K3284,"")</f>
        <v>4.4718749999999998</v>
      </c>
      <c r="T3284" s="292">
        <f t="shared" ref="T3284:T3291" si="818">IFERROR(K3284/G3284,"")</f>
        <v>5.3781512605042021</v>
      </c>
      <c r="U3284" s="292">
        <f t="shared" ref="U3284:U3291" si="819">IFERROR(N3284/L3284,"")</f>
        <v>96.040268456375841</v>
      </c>
      <c r="V3284" s="292">
        <f t="shared" ref="V3284:V3291" si="820">IFERROR(G3284/L3284,"")</f>
        <v>3.9932885906040267</v>
      </c>
      <c r="W3284" s="292">
        <f>IFERROR(H3284/M3284,Tabla2[[#This Row],[CARGA PRODUCCION (ANIMALES/HA)]])</f>
        <v>3.8261820169445202</v>
      </c>
      <c r="X3284" s="293">
        <f t="shared" ref="X3284:X3291" si="821">YEAR(A3284)</f>
        <v>2024</v>
      </c>
      <c r="Y3284" s="293">
        <f t="shared" ref="Y3284:Y3291" si="822">MONTH(A3284)</f>
        <v>9</v>
      </c>
      <c r="Z3284" s="293" t="e">
        <f t="shared" ref="Z3284:Z3291" ca="1" si="823">_xlfn.ISOWEEKNUM(A3284)</f>
        <v>#NAME?</v>
      </c>
      <c r="AA3284" s="294">
        <f t="shared" ref="AA3284:AA3291" si="824">IF(H3284&gt;0,H3284,G3284)</f>
        <v>140</v>
      </c>
      <c r="AB3284" s="291">
        <f t="shared" ref="AB3284:AB3291" si="825">IFERROR(G3284/AA3284,"")</f>
        <v>0.85</v>
      </c>
      <c r="AC3284" s="295">
        <f t="shared" ref="AC3284:AC3291" si="826">IFERROR(1-AB3284,"")</f>
        <v>0.15000000000000002</v>
      </c>
      <c r="AD3284" s="288"/>
    </row>
    <row r="3285" spans="1:30">
      <c r="A3285" s="287">
        <v>45545</v>
      </c>
      <c r="B3285" s="288" t="s">
        <v>88</v>
      </c>
      <c r="C3285" s="288">
        <v>1034</v>
      </c>
      <c r="D3285" s="288">
        <v>40</v>
      </c>
      <c r="E3285" s="288">
        <v>5</v>
      </c>
      <c r="F3285" s="288"/>
      <c r="G3285" s="288">
        <v>46</v>
      </c>
      <c r="H3285" s="288">
        <v>48</v>
      </c>
      <c r="I3285" s="288">
        <v>1</v>
      </c>
      <c r="J3285" s="288">
        <v>8</v>
      </c>
      <c r="K3285" s="288">
        <v>240</v>
      </c>
      <c r="L3285" s="288">
        <v>14</v>
      </c>
      <c r="M3285" s="289">
        <v>15</v>
      </c>
      <c r="N3285" s="290">
        <f>IF(Tabla2[[#This Row],[LECHE RETIRO DIA]]&lt;&gt;ISBLANK(Tabla2[[#This Row],[LECHE RETIRO DIA]]),SUM(Tabla2[[#This Row],[LECHE TANQUE DIA]:[LECHE RETIRO DIA]]),SUM(Tabla2[[#This Row],[LECHE TANQUE DIA]:[LECHE AUTOCONSUMO DIA]]))</f>
        <v>1079</v>
      </c>
      <c r="O3285" s="291">
        <f t="shared" si="813"/>
        <v>0.95829471733086191</v>
      </c>
      <c r="P3285" s="292">
        <f t="shared" si="814"/>
        <v>23.456521739130434</v>
      </c>
      <c r="Q3285" s="292">
        <f t="shared" si="815"/>
        <v>22.478260869565219</v>
      </c>
      <c r="R3285" s="292">
        <f t="shared" si="816"/>
        <v>5</v>
      </c>
      <c r="S3285" s="292">
        <f t="shared" si="817"/>
        <v>4.4958333333333336</v>
      </c>
      <c r="T3285" s="292">
        <f t="shared" si="818"/>
        <v>5.2173913043478262</v>
      </c>
      <c r="U3285" s="292">
        <f t="shared" si="819"/>
        <v>77.071428571428569</v>
      </c>
      <c r="V3285" s="292">
        <f t="shared" si="820"/>
        <v>3.2857142857142856</v>
      </c>
      <c r="W3285" s="292">
        <f>IFERROR(H3285/M3285,Tabla2[[#This Row],[CARGA PRODUCCION (ANIMALES/HA)]])</f>
        <v>3.2</v>
      </c>
      <c r="X3285" s="293">
        <f t="shared" si="821"/>
        <v>2024</v>
      </c>
      <c r="Y3285" s="293">
        <f t="shared" si="822"/>
        <v>9</v>
      </c>
      <c r="Z3285" s="293" t="e">
        <f t="shared" ca="1" si="823"/>
        <v>#NAME?</v>
      </c>
      <c r="AA3285" s="294">
        <f t="shared" si="824"/>
        <v>48</v>
      </c>
      <c r="AB3285" s="291">
        <f t="shared" si="825"/>
        <v>0.95833333333333337</v>
      </c>
      <c r="AC3285" s="295">
        <f t="shared" si="826"/>
        <v>4.166666666666663E-2</v>
      </c>
      <c r="AD3285" s="288"/>
    </row>
    <row r="3286" spans="1:30">
      <c r="A3286" s="287">
        <v>45546</v>
      </c>
      <c r="B3286" s="288" t="s">
        <v>81</v>
      </c>
      <c r="C3286" s="288">
        <v>2679</v>
      </c>
      <c r="D3286" s="288">
        <v>80</v>
      </c>
      <c r="E3286" s="288">
        <v>9</v>
      </c>
      <c r="F3286" s="288"/>
      <c r="G3286" s="288">
        <v>109</v>
      </c>
      <c r="H3286" s="288">
        <v>112</v>
      </c>
      <c r="I3286" s="288">
        <v>1</v>
      </c>
      <c r="J3286" s="288">
        <v>11</v>
      </c>
      <c r="K3286" s="288">
        <v>680</v>
      </c>
      <c r="L3286" s="288">
        <v>23.4</v>
      </c>
      <c r="M3286" s="289">
        <v>31.01</v>
      </c>
      <c r="N3286" s="290">
        <f>IF(Tabla2[[#This Row],[LECHE RETIRO DIA]]&lt;&gt;ISBLANK(Tabla2[[#This Row],[LECHE RETIRO DIA]]),SUM(Tabla2[[#This Row],[LECHE TANQUE DIA]:[LECHE RETIRO DIA]]),SUM(Tabla2[[#This Row],[LECHE TANQUE DIA]:[LECHE AUTOCONSUMO DIA]]))</f>
        <v>2768</v>
      </c>
      <c r="O3286" s="291">
        <f t="shared" si="813"/>
        <v>0.96784682080924855</v>
      </c>
      <c r="P3286" s="292">
        <f t="shared" si="814"/>
        <v>25.394495412844037</v>
      </c>
      <c r="Q3286" s="292">
        <f t="shared" si="815"/>
        <v>24.577981651376145</v>
      </c>
      <c r="R3286" s="292">
        <f t="shared" si="816"/>
        <v>7.2727272727272725</v>
      </c>
      <c r="S3286" s="292">
        <f t="shared" si="817"/>
        <v>4.0705882352941174</v>
      </c>
      <c r="T3286" s="292">
        <f t="shared" si="818"/>
        <v>6.238532110091743</v>
      </c>
      <c r="U3286" s="292">
        <f t="shared" si="819"/>
        <v>118.2905982905983</v>
      </c>
      <c r="V3286" s="292">
        <f t="shared" si="820"/>
        <v>4.6581196581196584</v>
      </c>
      <c r="W3286" s="292">
        <f>IFERROR(H3286/M3286,Tabla2[[#This Row],[CARGA PRODUCCION (ANIMALES/HA)]])</f>
        <v>3.6117381489841986</v>
      </c>
      <c r="X3286" s="293">
        <f t="shared" si="821"/>
        <v>2024</v>
      </c>
      <c r="Y3286" s="293">
        <f t="shared" si="822"/>
        <v>9</v>
      </c>
      <c r="Z3286" s="293" t="e">
        <f t="shared" ca="1" si="823"/>
        <v>#NAME?</v>
      </c>
      <c r="AA3286" s="294">
        <f t="shared" si="824"/>
        <v>112</v>
      </c>
      <c r="AB3286" s="291">
        <f t="shared" si="825"/>
        <v>0.9732142857142857</v>
      </c>
      <c r="AC3286" s="295">
        <f t="shared" si="826"/>
        <v>2.6785714285714302E-2</v>
      </c>
      <c r="AD3286" s="288"/>
    </row>
    <row r="3287" spans="1:30">
      <c r="A3287" s="287">
        <v>45546</v>
      </c>
      <c r="B3287" s="288" t="s">
        <v>83</v>
      </c>
      <c r="C3287" s="288">
        <v>2735</v>
      </c>
      <c r="D3287" s="288">
        <v>100</v>
      </c>
      <c r="E3287" s="288">
        <v>9</v>
      </c>
      <c r="F3287" s="288"/>
      <c r="G3287" s="288">
        <v>120</v>
      </c>
      <c r="H3287" s="288">
        <v>141</v>
      </c>
      <c r="I3287" s="288">
        <v>1</v>
      </c>
      <c r="J3287" s="288">
        <v>24</v>
      </c>
      <c r="K3287" s="288">
        <v>640</v>
      </c>
      <c r="L3287" s="288">
        <v>29.8</v>
      </c>
      <c r="M3287" s="289">
        <v>36.590000000000003</v>
      </c>
      <c r="N3287" s="290">
        <f>IF(Tabla2[[#This Row],[LECHE RETIRO DIA]]&lt;&gt;ISBLANK(Tabla2[[#This Row],[LECHE RETIRO DIA]]),SUM(Tabla2[[#This Row],[LECHE TANQUE DIA]:[LECHE RETIRO DIA]]),SUM(Tabla2[[#This Row],[LECHE TANQUE DIA]:[LECHE AUTOCONSUMO DIA]]))</f>
        <v>2844</v>
      </c>
      <c r="O3287" s="291">
        <f t="shared" si="813"/>
        <v>0.96167369901547117</v>
      </c>
      <c r="P3287" s="292">
        <f t="shared" si="814"/>
        <v>23.7</v>
      </c>
      <c r="Q3287" s="292">
        <f t="shared" si="815"/>
        <v>22.791666666666668</v>
      </c>
      <c r="R3287" s="292">
        <f t="shared" si="816"/>
        <v>4.166666666666667</v>
      </c>
      <c r="S3287" s="292">
        <f t="shared" si="817"/>
        <v>4.4437499999999996</v>
      </c>
      <c r="T3287" s="292">
        <f t="shared" si="818"/>
        <v>5.333333333333333</v>
      </c>
      <c r="U3287" s="292">
        <f t="shared" si="819"/>
        <v>95.43624161073825</v>
      </c>
      <c r="V3287" s="292">
        <f t="shared" si="820"/>
        <v>4.0268456375838921</v>
      </c>
      <c r="W3287" s="292">
        <f>IFERROR(H3287/M3287,Tabla2[[#This Row],[CARGA PRODUCCION (ANIMALES/HA)]])</f>
        <v>3.8535118884941237</v>
      </c>
      <c r="X3287" s="293">
        <f t="shared" si="821"/>
        <v>2024</v>
      </c>
      <c r="Y3287" s="293">
        <f t="shared" si="822"/>
        <v>9</v>
      </c>
      <c r="Z3287" s="293" t="e">
        <f t="shared" ca="1" si="823"/>
        <v>#NAME?</v>
      </c>
      <c r="AA3287" s="294">
        <f t="shared" si="824"/>
        <v>141</v>
      </c>
      <c r="AB3287" s="291">
        <f t="shared" si="825"/>
        <v>0.85106382978723405</v>
      </c>
      <c r="AC3287" s="295">
        <f t="shared" si="826"/>
        <v>0.14893617021276595</v>
      </c>
      <c r="AD3287" s="288"/>
    </row>
    <row r="3288" spans="1:30">
      <c r="A3288" s="287">
        <v>45546</v>
      </c>
      <c r="B3288" s="288" t="s">
        <v>117</v>
      </c>
      <c r="C3288" s="288">
        <v>1030</v>
      </c>
      <c r="D3288" s="288">
        <v>40</v>
      </c>
      <c r="E3288" s="288">
        <v>9</v>
      </c>
      <c r="F3288" s="288"/>
      <c r="G3288" s="288">
        <v>46</v>
      </c>
      <c r="H3288" s="288">
        <v>48</v>
      </c>
      <c r="I3288" s="288">
        <v>1</v>
      </c>
      <c r="J3288" s="288">
        <v>8</v>
      </c>
      <c r="K3288" s="288">
        <v>240</v>
      </c>
      <c r="L3288" s="288">
        <v>14</v>
      </c>
      <c r="M3288" s="289">
        <v>15</v>
      </c>
      <c r="N3288" s="290">
        <f>IF(Tabla2[[#This Row],[LECHE RETIRO DIA]]&lt;&gt;ISBLANK(Tabla2[[#This Row],[LECHE RETIRO DIA]]),SUM(Tabla2[[#This Row],[LECHE TANQUE DIA]:[LECHE RETIRO DIA]]),SUM(Tabla2[[#This Row],[LECHE TANQUE DIA]:[LECHE AUTOCONSUMO DIA]]))</f>
        <v>1079</v>
      </c>
      <c r="O3288" s="291">
        <f t="shared" si="813"/>
        <v>0.9545875810936052</v>
      </c>
      <c r="P3288" s="292">
        <f t="shared" si="814"/>
        <v>23.456521739130434</v>
      </c>
      <c r="Q3288" s="292">
        <f t="shared" si="815"/>
        <v>22.391304347826086</v>
      </c>
      <c r="R3288" s="292">
        <f t="shared" si="816"/>
        <v>5</v>
      </c>
      <c r="S3288" s="292">
        <f t="shared" si="817"/>
        <v>4.4958333333333336</v>
      </c>
      <c r="T3288" s="292">
        <f t="shared" si="818"/>
        <v>5.2173913043478262</v>
      </c>
      <c r="U3288" s="292">
        <f t="shared" si="819"/>
        <v>77.071428571428569</v>
      </c>
      <c r="V3288" s="292">
        <f t="shared" si="820"/>
        <v>3.2857142857142856</v>
      </c>
      <c r="W3288" s="292">
        <f>IFERROR(H3288/M3288,Tabla2[[#This Row],[CARGA PRODUCCION (ANIMALES/HA)]])</f>
        <v>3.2</v>
      </c>
      <c r="X3288" s="293">
        <f t="shared" si="821"/>
        <v>2024</v>
      </c>
      <c r="Y3288" s="293">
        <f t="shared" si="822"/>
        <v>9</v>
      </c>
      <c r="Z3288" s="293" t="e">
        <f t="shared" ca="1" si="823"/>
        <v>#NAME?</v>
      </c>
      <c r="AA3288" s="294">
        <f t="shared" si="824"/>
        <v>48</v>
      </c>
      <c r="AB3288" s="291">
        <f t="shared" si="825"/>
        <v>0.95833333333333337</v>
      </c>
      <c r="AC3288" s="295">
        <f t="shared" si="826"/>
        <v>4.166666666666663E-2</v>
      </c>
      <c r="AD3288" s="288"/>
    </row>
    <row r="3289" spans="1:30">
      <c r="A3289" s="287">
        <v>45547</v>
      </c>
      <c r="B3289" s="288" t="s">
        <v>81</v>
      </c>
      <c r="C3289" s="288">
        <v>2796</v>
      </c>
      <c r="D3289" s="288">
        <v>80</v>
      </c>
      <c r="E3289" s="288">
        <v>9</v>
      </c>
      <c r="F3289" s="288"/>
      <c r="G3289" s="288">
        <v>108</v>
      </c>
      <c r="H3289" s="288">
        <v>111</v>
      </c>
      <c r="I3289" s="288">
        <v>1</v>
      </c>
      <c r="J3289" s="288">
        <v>11</v>
      </c>
      <c r="K3289" s="288">
        <v>680</v>
      </c>
      <c r="L3289" s="288">
        <v>23.4</v>
      </c>
      <c r="M3289" s="289">
        <v>31.01</v>
      </c>
      <c r="N3289" s="290">
        <f>IF(Tabla2[[#This Row],[LECHE RETIRO DIA]]&lt;&gt;ISBLANK(Tabla2[[#This Row],[LECHE RETIRO DIA]]),SUM(Tabla2[[#This Row],[LECHE TANQUE DIA]:[LECHE RETIRO DIA]]),SUM(Tabla2[[#This Row],[LECHE TANQUE DIA]:[LECHE AUTOCONSUMO DIA]]))</f>
        <v>2885</v>
      </c>
      <c r="O3289" s="291">
        <f t="shared" si="813"/>
        <v>0.96915077989601384</v>
      </c>
      <c r="P3289" s="292">
        <f t="shared" si="814"/>
        <v>26.712962962962962</v>
      </c>
      <c r="Q3289" s="292">
        <f t="shared" si="815"/>
        <v>25.888888888888889</v>
      </c>
      <c r="R3289" s="292">
        <f t="shared" si="816"/>
        <v>7.2727272727272725</v>
      </c>
      <c r="S3289" s="292">
        <f t="shared" si="817"/>
        <v>4.242647058823529</v>
      </c>
      <c r="T3289" s="292">
        <f t="shared" si="818"/>
        <v>6.2962962962962967</v>
      </c>
      <c r="U3289" s="292">
        <f t="shared" si="819"/>
        <v>123.2905982905983</v>
      </c>
      <c r="V3289" s="292">
        <f t="shared" si="820"/>
        <v>4.6153846153846159</v>
      </c>
      <c r="W3289" s="292">
        <f>IFERROR(H3289/M3289,Tabla2[[#This Row],[CARGA PRODUCCION (ANIMALES/HA)]])</f>
        <v>3.5794904869396968</v>
      </c>
      <c r="X3289" s="293">
        <f t="shared" si="821"/>
        <v>2024</v>
      </c>
      <c r="Y3289" s="293">
        <f t="shared" si="822"/>
        <v>9</v>
      </c>
      <c r="Z3289" s="293" t="e">
        <f t="shared" ca="1" si="823"/>
        <v>#NAME?</v>
      </c>
      <c r="AA3289" s="294">
        <f t="shared" si="824"/>
        <v>111</v>
      </c>
      <c r="AB3289" s="291">
        <f t="shared" si="825"/>
        <v>0.97297297297297303</v>
      </c>
      <c r="AC3289" s="295">
        <f t="shared" si="826"/>
        <v>2.7027027027026973E-2</v>
      </c>
      <c r="AD3289" s="288"/>
    </row>
    <row r="3290" spans="1:30">
      <c r="A3290" s="287">
        <v>45547</v>
      </c>
      <c r="B3290" s="288" t="s">
        <v>83</v>
      </c>
      <c r="C3290" s="288">
        <v>2747</v>
      </c>
      <c r="D3290" s="288">
        <v>100</v>
      </c>
      <c r="E3290" s="288">
        <v>9</v>
      </c>
      <c r="F3290" s="288"/>
      <c r="G3290" s="288">
        <v>120</v>
      </c>
      <c r="H3290" s="288">
        <v>141</v>
      </c>
      <c r="I3290" s="288">
        <v>1</v>
      </c>
      <c r="J3290" s="288">
        <v>24</v>
      </c>
      <c r="K3290" s="288">
        <v>640</v>
      </c>
      <c r="L3290" s="288">
        <v>29.8</v>
      </c>
      <c r="M3290" s="289">
        <v>36.590000000000003</v>
      </c>
      <c r="N3290" s="290">
        <f>IF(Tabla2[[#This Row],[LECHE RETIRO DIA]]&lt;&gt;ISBLANK(Tabla2[[#This Row],[LECHE RETIRO DIA]]),SUM(Tabla2[[#This Row],[LECHE TANQUE DIA]:[LECHE RETIRO DIA]]),SUM(Tabla2[[#This Row],[LECHE TANQUE DIA]:[LECHE AUTOCONSUMO DIA]]))</f>
        <v>2856</v>
      </c>
      <c r="O3290" s="291">
        <f t="shared" si="813"/>
        <v>0.96183473389355745</v>
      </c>
      <c r="P3290" s="292">
        <f t="shared" si="814"/>
        <v>23.8</v>
      </c>
      <c r="Q3290" s="292">
        <f t="shared" si="815"/>
        <v>22.891666666666666</v>
      </c>
      <c r="R3290" s="292">
        <f t="shared" si="816"/>
        <v>4.166666666666667</v>
      </c>
      <c r="S3290" s="292">
        <f t="shared" si="817"/>
        <v>4.4625000000000004</v>
      </c>
      <c r="T3290" s="292">
        <f t="shared" si="818"/>
        <v>5.333333333333333</v>
      </c>
      <c r="U3290" s="292">
        <f t="shared" si="819"/>
        <v>95.838926174496649</v>
      </c>
      <c r="V3290" s="292">
        <f t="shared" si="820"/>
        <v>4.0268456375838921</v>
      </c>
      <c r="W3290" s="292">
        <f>IFERROR(H3290/M3290,Tabla2[[#This Row],[CARGA PRODUCCION (ANIMALES/HA)]])</f>
        <v>3.8535118884941237</v>
      </c>
      <c r="X3290" s="293">
        <f t="shared" si="821"/>
        <v>2024</v>
      </c>
      <c r="Y3290" s="293">
        <f t="shared" si="822"/>
        <v>9</v>
      </c>
      <c r="Z3290" s="293" t="e">
        <f t="shared" ca="1" si="823"/>
        <v>#NAME?</v>
      </c>
      <c r="AA3290" s="294">
        <f t="shared" si="824"/>
        <v>141</v>
      </c>
      <c r="AB3290" s="291">
        <f t="shared" si="825"/>
        <v>0.85106382978723405</v>
      </c>
      <c r="AC3290" s="295">
        <f t="shared" si="826"/>
        <v>0.14893617021276595</v>
      </c>
      <c r="AD3290" s="288"/>
    </row>
    <row r="3291" spans="1:30">
      <c r="A3291" s="287">
        <v>45547</v>
      </c>
      <c r="B3291" s="7" t="s">
        <v>88</v>
      </c>
      <c r="C3291" s="288">
        <v>1127</v>
      </c>
      <c r="D3291" s="288">
        <v>40</v>
      </c>
      <c r="E3291" s="288">
        <v>5</v>
      </c>
      <c r="F3291" s="288"/>
      <c r="G3291" s="288">
        <v>46</v>
      </c>
      <c r="H3291" s="288">
        <v>48</v>
      </c>
      <c r="I3291" s="288">
        <v>0</v>
      </c>
      <c r="J3291" s="288">
        <v>8</v>
      </c>
      <c r="K3291" s="288">
        <v>240</v>
      </c>
      <c r="L3291" s="288">
        <v>14</v>
      </c>
      <c r="M3291" s="289">
        <v>15</v>
      </c>
      <c r="N3291" s="290">
        <f>IF(Tabla2[[#This Row],[LECHE RETIRO DIA]]&lt;&gt;ISBLANK(Tabla2[[#This Row],[LECHE RETIRO DIA]]),SUM(Tabla2[[#This Row],[LECHE TANQUE DIA]:[LECHE RETIRO DIA]]),SUM(Tabla2[[#This Row],[LECHE TANQUE DIA]:[LECHE AUTOCONSUMO DIA]]))</f>
        <v>1172</v>
      </c>
      <c r="O3291" s="291">
        <f t="shared" si="813"/>
        <v>0.96160409556313997</v>
      </c>
      <c r="P3291" s="292">
        <f t="shared" si="814"/>
        <v>25.478260869565219</v>
      </c>
      <c r="Q3291" s="292">
        <f t="shared" si="815"/>
        <v>24.5</v>
      </c>
      <c r="R3291" s="292">
        <f t="shared" si="816"/>
        <v>5</v>
      </c>
      <c r="S3291" s="292">
        <f t="shared" si="817"/>
        <v>4.8833333333333337</v>
      </c>
      <c r="T3291" s="292">
        <f t="shared" si="818"/>
        <v>5.2173913043478262</v>
      </c>
      <c r="U3291" s="292">
        <f t="shared" si="819"/>
        <v>83.714285714285708</v>
      </c>
      <c r="V3291" s="292">
        <f t="shared" si="820"/>
        <v>3.2857142857142856</v>
      </c>
      <c r="W3291" s="292">
        <f>IFERROR(H3291/M3291,Tabla2[[#This Row],[CARGA PRODUCCION (ANIMALES/HA)]])</f>
        <v>3.2</v>
      </c>
      <c r="X3291" s="293">
        <f t="shared" si="821"/>
        <v>2024</v>
      </c>
      <c r="Y3291" s="293">
        <f t="shared" si="822"/>
        <v>9</v>
      </c>
      <c r="Z3291" s="293" t="e">
        <f t="shared" ca="1" si="823"/>
        <v>#NAME?</v>
      </c>
      <c r="AA3291" s="294">
        <f t="shared" si="824"/>
        <v>48</v>
      </c>
      <c r="AB3291" s="291">
        <f t="shared" si="825"/>
        <v>0.95833333333333337</v>
      </c>
      <c r="AC3291" s="295">
        <f t="shared" si="826"/>
        <v>4.166666666666663E-2</v>
      </c>
      <c r="AD3291" s="288"/>
    </row>
    <row r="3292" spans="1:30">
      <c r="A3292" s="287">
        <v>45548</v>
      </c>
      <c r="B3292" s="288" t="s">
        <v>81</v>
      </c>
      <c r="C3292" s="288">
        <v>2768</v>
      </c>
      <c r="D3292" s="288">
        <v>80</v>
      </c>
      <c r="E3292" s="288">
        <v>9</v>
      </c>
      <c r="F3292" s="288"/>
      <c r="G3292" s="288">
        <v>108</v>
      </c>
      <c r="H3292" s="288">
        <v>111</v>
      </c>
      <c r="I3292" s="288">
        <v>1</v>
      </c>
      <c r="J3292" s="288">
        <v>11</v>
      </c>
      <c r="K3292" s="288">
        <v>680</v>
      </c>
      <c r="L3292" s="288">
        <v>23.4</v>
      </c>
      <c r="M3292" s="289">
        <v>31.01</v>
      </c>
      <c r="N3292" s="290">
        <f>IF(Tabla2[[#This Row],[LECHE RETIRO DIA]]&lt;&gt;ISBLANK(Tabla2[[#This Row],[LECHE RETIRO DIA]]),SUM(Tabla2[[#This Row],[LECHE TANQUE DIA]:[LECHE RETIRO DIA]]),SUM(Tabla2[[#This Row],[LECHE TANQUE DIA]:[LECHE AUTOCONSUMO DIA]]))</f>
        <v>2857</v>
      </c>
      <c r="O3292" s="291">
        <f t="shared" ref="O3292:O3297" si="827">IFERROR(C3292/N3292,"")</f>
        <v>0.96884844242212109</v>
      </c>
      <c r="P3292" s="292">
        <f t="shared" ref="P3292:P3297" si="828">IFERROR(N3292/G3292,"")</f>
        <v>26.453703703703702</v>
      </c>
      <c r="Q3292" s="292">
        <f t="shared" ref="Q3292:Q3297" si="829">IFERROR(C3292/G3292,"")</f>
        <v>25.62962962962963</v>
      </c>
      <c r="R3292" s="292">
        <f t="shared" ref="R3292:R3297" si="830">IFERROR(D3292/J3292,"")</f>
        <v>7.2727272727272725</v>
      </c>
      <c r="S3292" s="292">
        <f t="shared" ref="S3292:S3297" si="831">IFERROR(N3292/K3292,"")</f>
        <v>4.2014705882352938</v>
      </c>
      <c r="T3292" s="292">
        <f t="shared" ref="T3292:T3297" si="832">IFERROR(K3292/G3292,"")</f>
        <v>6.2962962962962967</v>
      </c>
      <c r="U3292" s="292">
        <f t="shared" ref="U3292:U3297" si="833">IFERROR(N3292/L3292,"")</f>
        <v>122.0940170940171</v>
      </c>
      <c r="V3292" s="292">
        <f t="shared" ref="V3292:V3297" si="834">IFERROR(G3292/L3292,"")</f>
        <v>4.6153846153846159</v>
      </c>
      <c r="W3292" s="292">
        <f>IFERROR(H3292/M3292,Tabla2[[#This Row],[CARGA PRODUCCION (ANIMALES/HA)]])</f>
        <v>3.5794904869396968</v>
      </c>
      <c r="X3292" s="293">
        <f t="shared" ref="X3292:X3297" si="835">YEAR(A3292)</f>
        <v>2024</v>
      </c>
      <c r="Y3292" s="293">
        <f t="shared" ref="Y3292:Y3297" si="836">MONTH(A3292)</f>
        <v>9</v>
      </c>
      <c r="Z3292" s="293" t="e">
        <f t="shared" ref="Z3292:Z3297" ca="1" si="837">_xlfn.ISOWEEKNUM(A3292)</f>
        <v>#NAME?</v>
      </c>
      <c r="AA3292" s="294">
        <f t="shared" ref="AA3292:AA3297" si="838">IF(H3292&gt;0,H3292,G3292)</f>
        <v>111</v>
      </c>
      <c r="AB3292" s="291">
        <f t="shared" ref="AB3292:AB3297" si="839">IFERROR(G3292/AA3292,"")</f>
        <v>0.97297297297297303</v>
      </c>
      <c r="AC3292" s="295">
        <f t="shared" ref="AC3292:AC3297" si="840">IFERROR(1-AB3292,"")</f>
        <v>2.7027027027026973E-2</v>
      </c>
      <c r="AD3292" s="288"/>
    </row>
    <row r="3293" spans="1:30">
      <c r="A3293" s="287">
        <v>45548</v>
      </c>
      <c r="B3293" s="288" t="s">
        <v>83</v>
      </c>
      <c r="C3293" s="288">
        <v>2759</v>
      </c>
      <c r="D3293" s="288">
        <v>100</v>
      </c>
      <c r="E3293" s="288">
        <v>9</v>
      </c>
      <c r="F3293" s="288"/>
      <c r="G3293" s="288">
        <v>120</v>
      </c>
      <c r="H3293" s="288">
        <v>141</v>
      </c>
      <c r="I3293" s="288">
        <v>1</v>
      </c>
      <c r="J3293" s="288">
        <v>24</v>
      </c>
      <c r="K3293" s="288">
        <v>640</v>
      </c>
      <c r="L3293" s="288">
        <v>29.8</v>
      </c>
      <c r="M3293" s="289">
        <v>36.590000000000003</v>
      </c>
      <c r="N3293" s="290">
        <f>IF(Tabla2[[#This Row],[LECHE RETIRO DIA]]&lt;&gt;ISBLANK(Tabla2[[#This Row],[LECHE RETIRO DIA]]),SUM(Tabla2[[#This Row],[LECHE TANQUE DIA]:[LECHE RETIRO DIA]]),SUM(Tabla2[[#This Row],[LECHE TANQUE DIA]:[LECHE AUTOCONSUMO DIA]]))</f>
        <v>2868</v>
      </c>
      <c r="O3293" s="291">
        <f t="shared" si="827"/>
        <v>0.96199442119944212</v>
      </c>
      <c r="P3293" s="292">
        <f t="shared" si="828"/>
        <v>23.9</v>
      </c>
      <c r="Q3293" s="292">
        <f t="shared" si="829"/>
        <v>22.991666666666667</v>
      </c>
      <c r="R3293" s="292">
        <f t="shared" si="830"/>
        <v>4.166666666666667</v>
      </c>
      <c r="S3293" s="292">
        <f t="shared" si="831"/>
        <v>4.4812500000000002</v>
      </c>
      <c r="T3293" s="292">
        <f t="shared" si="832"/>
        <v>5.333333333333333</v>
      </c>
      <c r="U3293" s="292">
        <f t="shared" si="833"/>
        <v>96.241610738255034</v>
      </c>
      <c r="V3293" s="292">
        <f t="shared" si="834"/>
        <v>4.0268456375838921</v>
      </c>
      <c r="W3293" s="292">
        <f>IFERROR(H3293/M3293,Tabla2[[#This Row],[CARGA PRODUCCION (ANIMALES/HA)]])</f>
        <v>3.8535118884941237</v>
      </c>
      <c r="X3293" s="293">
        <f t="shared" si="835"/>
        <v>2024</v>
      </c>
      <c r="Y3293" s="293">
        <f t="shared" si="836"/>
        <v>9</v>
      </c>
      <c r="Z3293" s="293" t="e">
        <f t="shared" ca="1" si="837"/>
        <v>#NAME?</v>
      </c>
      <c r="AA3293" s="294">
        <f t="shared" si="838"/>
        <v>141</v>
      </c>
      <c r="AB3293" s="291">
        <f t="shared" si="839"/>
        <v>0.85106382978723405</v>
      </c>
      <c r="AC3293" s="295">
        <f t="shared" si="840"/>
        <v>0.14893617021276595</v>
      </c>
      <c r="AD3293" s="288"/>
    </row>
    <row r="3294" spans="1:30">
      <c r="A3294" s="287">
        <v>45548</v>
      </c>
      <c r="B3294" s="288" t="s">
        <v>88</v>
      </c>
      <c r="C3294" s="288">
        <v>1085</v>
      </c>
      <c r="D3294" s="288">
        <v>40</v>
      </c>
      <c r="E3294" s="288">
        <v>5</v>
      </c>
      <c r="F3294" s="288"/>
      <c r="G3294" s="288">
        <v>46</v>
      </c>
      <c r="H3294" s="288">
        <v>47</v>
      </c>
      <c r="I3294" s="288">
        <v>0</v>
      </c>
      <c r="J3294" s="288">
        <v>8</v>
      </c>
      <c r="K3294" s="288">
        <v>240</v>
      </c>
      <c r="L3294" s="288">
        <v>14</v>
      </c>
      <c r="M3294" s="289">
        <v>15</v>
      </c>
      <c r="N3294" s="290">
        <f>IF(Tabla2[[#This Row],[LECHE RETIRO DIA]]&lt;&gt;ISBLANK(Tabla2[[#This Row],[LECHE RETIRO DIA]]),SUM(Tabla2[[#This Row],[LECHE TANQUE DIA]:[LECHE RETIRO DIA]]),SUM(Tabla2[[#This Row],[LECHE TANQUE DIA]:[LECHE AUTOCONSUMO DIA]]))</f>
        <v>1130</v>
      </c>
      <c r="O3294" s="291">
        <f t="shared" si="827"/>
        <v>0.96017699115044253</v>
      </c>
      <c r="P3294" s="292">
        <f t="shared" si="828"/>
        <v>24.565217391304348</v>
      </c>
      <c r="Q3294" s="292">
        <f t="shared" si="829"/>
        <v>23.586956521739129</v>
      </c>
      <c r="R3294" s="292">
        <f t="shared" si="830"/>
        <v>5</v>
      </c>
      <c r="S3294" s="292">
        <f t="shared" si="831"/>
        <v>4.708333333333333</v>
      </c>
      <c r="T3294" s="292">
        <f t="shared" si="832"/>
        <v>5.2173913043478262</v>
      </c>
      <c r="U3294" s="292">
        <f t="shared" si="833"/>
        <v>80.714285714285708</v>
      </c>
      <c r="V3294" s="292">
        <f t="shared" si="834"/>
        <v>3.2857142857142856</v>
      </c>
      <c r="W3294" s="292">
        <f>IFERROR(H3294/M3294,Tabla2[[#This Row],[CARGA PRODUCCION (ANIMALES/HA)]])</f>
        <v>3.1333333333333333</v>
      </c>
      <c r="X3294" s="293">
        <f t="shared" si="835"/>
        <v>2024</v>
      </c>
      <c r="Y3294" s="293">
        <f t="shared" si="836"/>
        <v>9</v>
      </c>
      <c r="Z3294" s="293" t="e">
        <f t="shared" ca="1" si="837"/>
        <v>#NAME?</v>
      </c>
      <c r="AA3294" s="294">
        <f t="shared" si="838"/>
        <v>47</v>
      </c>
      <c r="AB3294" s="291">
        <f t="shared" si="839"/>
        <v>0.97872340425531912</v>
      </c>
      <c r="AC3294" s="295">
        <f t="shared" si="840"/>
        <v>2.1276595744680882E-2</v>
      </c>
      <c r="AD3294" s="288"/>
    </row>
    <row r="3295" spans="1:30">
      <c r="A3295" s="287">
        <v>45549</v>
      </c>
      <c r="B3295" s="288" t="s">
        <v>81</v>
      </c>
      <c r="C3295" s="288">
        <v>2759</v>
      </c>
      <c r="D3295" s="288">
        <v>80</v>
      </c>
      <c r="E3295" s="288">
        <v>9</v>
      </c>
      <c r="F3295" s="288"/>
      <c r="G3295" s="288">
        <v>108</v>
      </c>
      <c r="H3295" s="288">
        <v>111</v>
      </c>
      <c r="I3295" s="288">
        <v>1</v>
      </c>
      <c r="J3295" s="288">
        <v>11</v>
      </c>
      <c r="K3295" s="288">
        <v>680</v>
      </c>
      <c r="L3295" s="288">
        <v>23.4</v>
      </c>
      <c r="M3295" s="289">
        <v>31.01</v>
      </c>
      <c r="N3295" s="290">
        <f>IF(Tabla2[[#This Row],[LECHE RETIRO DIA]]&lt;&gt;ISBLANK(Tabla2[[#This Row],[LECHE RETIRO DIA]]),SUM(Tabla2[[#This Row],[LECHE TANQUE DIA]:[LECHE RETIRO DIA]]),SUM(Tabla2[[#This Row],[LECHE TANQUE DIA]:[LECHE AUTOCONSUMO DIA]]))</f>
        <v>2848</v>
      </c>
      <c r="O3295" s="291">
        <f t="shared" si="827"/>
        <v>0.96875</v>
      </c>
      <c r="P3295" s="292">
        <f t="shared" si="828"/>
        <v>26.37037037037037</v>
      </c>
      <c r="Q3295" s="292">
        <f t="shared" si="829"/>
        <v>25.546296296296298</v>
      </c>
      <c r="R3295" s="292">
        <f t="shared" si="830"/>
        <v>7.2727272727272725</v>
      </c>
      <c r="S3295" s="292">
        <f t="shared" si="831"/>
        <v>4.1882352941176473</v>
      </c>
      <c r="T3295" s="292">
        <f t="shared" si="832"/>
        <v>6.2962962962962967</v>
      </c>
      <c r="U3295" s="292">
        <f t="shared" si="833"/>
        <v>121.70940170940172</v>
      </c>
      <c r="V3295" s="292">
        <f t="shared" si="834"/>
        <v>4.6153846153846159</v>
      </c>
      <c r="W3295" s="292">
        <f>IFERROR(H3295/M3295,Tabla2[[#This Row],[CARGA PRODUCCION (ANIMALES/HA)]])</f>
        <v>3.5794904869396968</v>
      </c>
      <c r="X3295" s="293">
        <f t="shared" si="835"/>
        <v>2024</v>
      </c>
      <c r="Y3295" s="293">
        <f t="shared" si="836"/>
        <v>9</v>
      </c>
      <c r="Z3295" s="293" t="e">
        <f t="shared" ca="1" si="837"/>
        <v>#NAME?</v>
      </c>
      <c r="AA3295" s="294">
        <f t="shared" si="838"/>
        <v>111</v>
      </c>
      <c r="AB3295" s="291">
        <f t="shared" si="839"/>
        <v>0.97297297297297303</v>
      </c>
      <c r="AC3295" s="295">
        <f t="shared" si="840"/>
        <v>2.7027027027026973E-2</v>
      </c>
      <c r="AD3295" s="288"/>
    </row>
    <row r="3296" spans="1:30">
      <c r="A3296" s="287">
        <v>45549</v>
      </c>
      <c r="B3296" s="288" t="s">
        <v>83</v>
      </c>
      <c r="C3296" s="288">
        <v>2716</v>
      </c>
      <c r="D3296" s="288">
        <v>100</v>
      </c>
      <c r="E3296" s="288">
        <v>9</v>
      </c>
      <c r="F3296" s="288"/>
      <c r="G3296" s="288">
        <v>120</v>
      </c>
      <c r="H3296" s="288">
        <v>141</v>
      </c>
      <c r="I3296" s="288">
        <v>1</v>
      </c>
      <c r="J3296" s="288">
        <v>24</v>
      </c>
      <c r="K3296" s="288">
        <v>640</v>
      </c>
      <c r="L3296" s="288">
        <v>29.8</v>
      </c>
      <c r="M3296" s="289">
        <v>36.590000000000003</v>
      </c>
      <c r="N3296" s="290">
        <f>IF(Tabla2[[#This Row],[LECHE RETIRO DIA]]&lt;&gt;ISBLANK(Tabla2[[#This Row],[LECHE RETIRO DIA]]),SUM(Tabla2[[#This Row],[LECHE TANQUE DIA]:[LECHE RETIRO DIA]]),SUM(Tabla2[[#This Row],[LECHE TANQUE DIA]:[LECHE AUTOCONSUMO DIA]]))</f>
        <v>2825</v>
      </c>
      <c r="O3296" s="291">
        <f t="shared" si="827"/>
        <v>0.9614159292035398</v>
      </c>
      <c r="P3296" s="292">
        <f t="shared" si="828"/>
        <v>23.541666666666668</v>
      </c>
      <c r="Q3296" s="292">
        <f t="shared" si="829"/>
        <v>22.633333333333333</v>
      </c>
      <c r="R3296" s="292">
        <f t="shared" si="830"/>
        <v>4.166666666666667</v>
      </c>
      <c r="S3296" s="292">
        <f t="shared" si="831"/>
        <v>4.4140625</v>
      </c>
      <c r="T3296" s="292">
        <f t="shared" si="832"/>
        <v>5.333333333333333</v>
      </c>
      <c r="U3296" s="292">
        <f t="shared" si="833"/>
        <v>94.798657718120808</v>
      </c>
      <c r="V3296" s="292">
        <f t="shared" si="834"/>
        <v>4.0268456375838921</v>
      </c>
      <c r="W3296" s="292">
        <f>IFERROR(H3296/M3296,Tabla2[[#This Row],[CARGA PRODUCCION (ANIMALES/HA)]])</f>
        <v>3.8535118884941237</v>
      </c>
      <c r="X3296" s="293">
        <f t="shared" si="835"/>
        <v>2024</v>
      </c>
      <c r="Y3296" s="293">
        <f t="shared" si="836"/>
        <v>9</v>
      </c>
      <c r="Z3296" s="293" t="e">
        <f t="shared" ca="1" si="837"/>
        <v>#NAME?</v>
      </c>
      <c r="AA3296" s="294">
        <f t="shared" si="838"/>
        <v>141</v>
      </c>
      <c r="AB3296" s="291">
        <f t="shared" si="839"/>
        <v>0.85106382978723405</v>
      </c>
      <c r="AC3296" s="295">
        <f t="shared" si="840"/>
        <v>0.14893617021276595</v>
      </c>
      <c r="AD3296" s="288"/>
    </row>
    <row r="3297" spans="1:30">
      <c r="A3297" s="287">
        <v>45549</v>
      </c>
      <c r="B3297" s="288" t="s">
        <v>117</v>
      </c>
      <c r="C3297" s="288">
        <v>1094</v>
      </c>
      <c r="D3297" s="288">
        <v>40</v>
      </c>
      <c r="E3297" s="288">
        <v>5</v>
      </c>
      <c r="F3297" s="288"/>
      <c r="G3297" s="288">
        <v>46</v>
      </c>
      <c r="H3297" s="288">
        <v>47</v>
      </c>
      <c r="I3297" s="288">
        <v>0</v>
      </c>
      <c r="J3297" s="288">
        <v>8</v>
      </c>
      <c r="K3297" s="288">
        <v>240</v>
      </c>
      <c r="L3297" s="288">
        <v>14</v>
      </c>
      <c r="M3297" s="289">
        <v>15</v>
      </c>
      <c r="N3297" s="290">
        <f>IF(Tabla2[[#This Row],[LECHE RETIRO DIA]]&lt;&gt;ISBLANK(Tabla2[[#This Row],[LECHE RETIRO DIA]]),SUM(Tabla2[[#This Row],[LECHE TANQUE DIA]:[LECHE RETIRO DIA]]),SUM(Tabla2[[#This Row],[LECHE TANQUE DIA]:[LECHE AUTOCONSUMO DIA]]))</f>
        <v>1139</v>
      </c>
      <c r="O3297" s="291">
        <f t="shared" si="827"/>
        <v>0.96049165935030734</v>
      </c>
      <c r="P3297" s="292">
        <f t="shared" si="828"/>
        <v>24.760869565217391</v>
      </c>
      <c r="Q3297" s="292">
        <f t="shared" si="829"/>
        <v>23.782608695652176</v>
      </c>
      <c r="R3297" s="292">
        <f t="shared" si="830"/>
        <v>5</v>
      </c>
      <c r="S3297" s="292">
        <f t="shared" si="831"/>
        <v>4.7458333333333336</v>
      </c>
      <c r="T3297" s="292">
        <f t="shared" si="832"/>
        <v>5.2173913043478262</v>
      </c>
      <c r="U3297" s="292">
        <f t="shared" si="833"/>
        <v>81.357142857142861</v>
      </c>
      <c r="V3297" s="292">
        <f t="shared" si="834"/>
        <v>3.2857142857142856</v>
      </c>
      <c r="W3297" s="292">
        <f>IFERROR(H3297/M3297,Tabla2[[#This Row],[CARGA PRODUCCION (ANIMALES/HA)]])</f>
        <v>3.1333333333333333</v>
      </c>
      <c r="X3297" s="293">
        <f t="shared" si="835"/>
        <v>2024</v>
      </c>
      <c r="Y3297" s="293">
        <f t="shared" si="836"/>
        <v>9</v>
      </c>
      <c r="Z3297" s="293" t="e">
        <f t="shared" ca="1" si="837"/>
        <v>#NAME?</v>
      </c>
      <c r="AA3297" s="294">
        <f t="shared" si="838"/>
        <v>47</v>
      </c>
      <c r="AB3297" s="291">
        <f t="shared" si="839"/>
        <v>0.97872340425531912</v>
      </c>
      <c r="AC3297" s="295">
        <f t="shared" si="840"/>
        <v>2.1276595744680882E-2</v>
      </c>
      <c r="AD3297" s="288"/>
    </row>
    <row r="3298" spans="1:30">
      <c r="A3298" s="287">
        <v>45550</v>
      </c>
      <c r="B3298" s="288" t="s">
        <v>81</v>
      </c>
      <c r="C3298" s="288">
        <v>2627</v>
      </c>
      <c r="D3298" s="288">
        <v>80</v>
      </c>
      <c r="E3298" s="288">
        <v>9</v>
      </c>
      <c r="F3298" s="288"/>
      <c r="G3298" s="288">
        <v>108</v>
      </c>
      <c r="H3298" s="288">
        <v>111</v>
      </c>
      <c r="I3298" s="288">
        <v>1</v>
      </c>
      <c r="J3298" s="288">
        <v>11</v>
      </c>
      <c r="K3298" s="288">
        <v>680</v>
      </c>
      <c r="L3298" s="288">
        <v>23.4</v>
      </c>
      <c r="M3298" s="289">
        <v>31.01</v>
      </c>
      <c r="N3298" s="290">
        <f>IF(Tabla2[[#This Row],[LECHE RETIRO DIA]]&lt;&gt;ISBLANK(Tabla2[[#This Row],[LECHE RETIRO DIA]]),SUM(Tabla2[[#This Row],[LECHE TANQUE DIA]:[LECHE RETIRO DIA]]),SUM(Tabla2[[#This Row],[LECHE TANQUE DIA]:[LECHE AUTOCONSUMO DIA]]))</f>
        <v>2716</v>
      </c>
      <c r="O3298" s="291">
        <f t="shared" ref="O3298:O3303" si="841">IFERROR(C3298/N3298,"")</f>
        <v>0.96723122238586157</v>
      </c>
      <c r="P3298" s="292">
        <f t="shared" ref="P3298:P3303" si="842">IFERROR(N3298/G3298,"")</f>
        <v>25.148148148148149</v>
      </c>
      <c r="Q3298" s="292">
        <f t="shared" ref="Q3298:Q3303" si="843">IFERROR(C3298/G3298,"")</f>
        <v>24.324074074074073</v>
      </c>
      <c r="R3298" s="292">
        <f t="shared" ref="R3298:R3303" si="844">IFERROR(D3298/J3298,"")</f>
        <v>7.2727272727272725</v>
      </c>
      <c r="S3298" s="292">
        <f t="shared" ref="S3298:S3303" si="845">IFERROR(N3298/K3298,"")</f>
        <v>3.9941176470588236</v>
      </c>
      <c r="T3298" s="292">
        <f t="shared" ref="T3298:T3303" si="846">IFERROR(K3298/G3298,"")</f>
        <v>6.2962962962962967</v>
      </c>
      <c r="U3298" s="292">
        <f t="shared" ref="U3298:U3303" si="847">IFERROR(N3298/L3298,"")</f>
        <v>116.06837606837608</v>
      </c>
      <c r="V3298" s="292">
        <f t="shared" ref="V3298:V3303" si="848">IFERROR(G3298/L3298,"")</f>
        <v>4.6153846153846159</v>
      </c>
      <c r="W3298" s="292">
        <f>IFERROR(H3298/M3298,Tabla2[[#This Row],[CARGA PRODUCCION (ANIMALES/HA)]])</f>
        <v>3.5794904869396968</v>
      </c>
      <c r="X3298" s="293">
        <f t="shared" ref="X3298:X3303" si="849">YEAR(A3298)</f>
        <v>2024</v>
      </c>
      <c r="Y3298" s="293">
        <f t="shared" ref="Y3298:Y3303" si="850">MONTH(A3298)</f>
        <v>9</v>
      </c>
      <c r="Z3298" s="293" t="e">
        <f t="shared" ref="Z3298:Z3303" ca="1" si="851">_xlfn.ISOWEEKNUM(A3298)</f>
        <v>#NAME?</v>
      </c>
      <c r="AA3298" s="294">
        <f t="shared" ref="AA3298:AA3303" si="852">IF(H3298&gt;0,H3298,G3298)</f>
        <v>111</v>
      </c>
      <c r="AB3298" s="291">
        <f t="shared" ref="AB3298:AB3303" si="853">IFERROR(G3298/AA3298,"")</f>
        <v>0.97297297297297303</v>
      </c>
      <c r="AC3298" s="295">
        <f t="shared" ref="AC3298:AC3303" si="854">IFERROR(1-AB3298,"")</f>
        <v>2.7027027027026973E-2</v>
      </c>
      <c r="AD3298" s="288"/>
    </row>
    <row r="3299" spans="1:30">
      <c r="A3299" s="287">
        <v>45550</v>
      </c>
      <c r="B3299" s="288" t="s">
        <v>83</v>
      </c>
      <c r="C3299" s="288">
        <v>2571</v>
      </c>
      <c r="D3299" s="288">
        <v>100</v>
      </c>
      <c r="E3299" s="288">
        <v>9</v>
      </c>
      <c r="F3299" s="288"/>
      <c r="G3299" s="288">
        <v>120</v>
      </c>
      <c r="H3299" s="288">
        <v>141</v>
      </c>
      <c r="I3299" s="288">
        <v>1</v>
      </c>
      <c r="J3299" s="288">
        <v>24</v>
      </c>
      <c r="K3299" s="288">
        <v>640</v>
      </c>
      <c r="L3299" s="288">
        <v>29.8</v>
      </c>
      <c r="M3299" s="289">
        <v>36.590000000000003</v>
      </c>
      <c r="N3299" s="290">
        <f>IF(Tabla2[[#This Row],[LECHE RETIRO DIA]]&lt;&gt;ISBLANK(Tabla2[[#This Row],[LECHE RETIRO DIA]]),SUM(Tabla2[[#This Row],[LECHE TANQUE DIA]:[LECHE RETIRO DIA]]),SUM(Tabla2[[#This Row],[LECHE TANQUE DIA]:[LECHE AUTOCONSUMO DIA]]))</f>
        <v>2680</v>
      </c>
      <c r="O3299" s="291">
        <f t="shared" si="841"/>
        <v>0.95932835820895523</v>
      </c>
      <c r="P3299" s="292">
        <f t="shared" si="842"/>
        <v>22.333333333333332</v>
      </c>
      <c r="Q3299" s="292">
        <f t="shared" si="843"/>
        <v>21.425000000000001</v>
      </c>
      <c r="R3299" s="292">
        <f t="shared" si="844"/>
        <v>4.166666666666667</v>
      </c>
      <c r="S3299" s="292">
        <f t="shared" si="845"/>
        <v>4.1875</v>
      </c>
      <c r="T3299" s="292">
        <f t="shared" si="846"/>
        <v>5.333333333333333</v>
      </c>
      <c r="U3299" s="292">
        <f t="shared" si="847"/>
        <v>89.932885906040269</v>
      </c>
      <c r="V3299" s="292">
        <f t="shared" si="848"/>
        <v>4.0268456375838921</v>
      </c>
      <c r="W3299" s="292">
        <f>IFERROR(H3299/M3299,Tabla2[[#This Row],[CARGA PRODUCCION (ANIMALES/HA)]])</f>
        <v>3.8535118884941237</v>
      </c>
      <c r="X3299" s="293">
        <f t="shared" si="849"/>
        <v>2024</v>
      </c>
      <c r="Y3299" s="293">
        <f t="shared" si="850"/>
        <v>9</v>
      </c>
      <c r="Z3299" s="293" t="e">
        <f t="shared" ca="1" si="851"/>
        <v>#NAME?</v>
      </c>
      <c r="AA3299" s="294">
        <f t="shared" si="852"/>
        <v>141</v>
      </c>
      <c r="AB3299" s="291">
        <f t="shared" si="853"/>
        <v>0.85106382978723405</v>
      </c>
      <c r="AC3299" s="295">
        <f t="shared" si="854"/>
        <v>0.14893617021276595</v>
      </c>
      <c r="AD3299" s="288"/>
    </row>
    <row r="3300" spans="1:30">
      <c r="A3300" s="287">
        <v>45550</v>
      </c>
      <c r="B3300" s="288" t="s">
        <v>117</v>
      </c>
      <c r="C3300" s="288">
        <v>1051</v>
      </c>
      <c r="D3300" s="288">
        <v>40</v>
      </c>
      <c r="E3300" s="288">
        <v>5</v>
      </c>
      <c r="F3300" s="288"/>
      <c r="G3300" s="288">
        <v>47</v>
      </c>
      <c r="H3300" s="288">
        <v>48</v>
      </c>
      <c r="I3300" s="288">
        <v>1</v>
      </c>
      <c r="J3300" s="288">
        <v>8</v>
      </c>
      <c r="K3300" s="288">
        <v>240</v>
      </c>
      <c r="L3300" s="288">
        <v>14</v>
      </c>
      <c r="M3300" s="289">
        <v>15</v>
      </c>
      <c r="N3300" s="290">
        <f>IF(Tabla2[[#This Row],[LECHE RETIRO DIA]]&lt;&gt;ISBLANK(Tabla2[[#This Row],[LECHE RETIRO DIA]]),SUM(Tabla2[[#This Row],[LECHE TANQUE DIA]:[LECHE RETIRO DIA]]),SUM(Tabla2[[#This Row],[LECHE TANQUE DIA]:[LECHE AUTOCONSUMO DIA]]))</f>
        <v>1096</v>
      </c>
      <c r="O3300" s="291">
        <f t="shared" si="841"/>
        <v>0.95894160583941601</v>
      </c>
      <c r="P3300" s="292">
        <f t="shared" si="842"/>
        <v>23.319148936170212</v>
      </c>
      <c r="Q3300" s="292">
        <f t="shared" si="843"/>
        <v>22.361702127659573</v>
      </c>
      <c r="R3300" s="292">
        <f t="shared" si="844"/>
        <v>5</v>
      </c>
      <c r="S3300" s="292">
        <f t="shared" si="845"/>
        <v>4.5666666666666664</v>
      </c>
      <c r="T3300" s="292">
        <f t="shared" si="846"/>
        <v>5.1063829787234045</v>
      </c>
      <c r="U3300" s="292">
        <f t="shared" si="847"/>
        <v>78.285714285714292</v>
      </c>
      <c r="V3300" s="292">
        <f t="shared" si="848"/>
        <v>3.3571428571428572</v>
      </c>
      <c r="W3300" s="292">
        <f>IFERROR(H3300/M3300,Tabla2[[#This Row],[CARGA PRODUCCION (ANIMALES/HA)]])</f>
        <v>3.2</v>
      </c>
      <c r="X3300" s="293">
        <f t="shared" si="849"/>
        <v>2024</v>
      </c>
      <c r="Y3300" s="293">
        <f t="shared" si="850"/>
        <v>9</v>
      </c>
      <c r="Z3300" s="293" t="e">
        <f t="shared" ca="1" si="851"/>
        <v>#NAME?</v>
      </c>
      <c r="AA3300" s="294">
        <f t="shared" si="852"/>
        <v>48</v>
      </c>
      <c r="AB3300" s="291">
        <f t="shared" si="853"/>
        <v>0.97916666666666663</v>
      </c>
      <c r="AC3300" s="295">
        <f t="shared" si="854"/>
        <v>2.083333333333337E-2</v>
      </c>
      <c r="AD3300" s="288"/>
    </row>
    <row r="3301" spans="1:30">
      <c r="A3301" s="6">
        <v>45551</v>
      </c>
      <c r="B3301" s="7" t="s">
        <v>81</v>
      </c>
      <c r="C3301" s="7">
        <v>2726</v>
      </c>
      <c r="D3301" s="7">
        <v>80</v>
      </c>
      <c r="E3301" s="7">
        <v>9</v>
      </c>
      <c r="G3301" s="7">
        <v>108</v>
      </c>
      <c r="H3301" s="7">
        <v>111</v>
      </c>
      <c r="I3301" s="7">
        <v>1</v>
      </c>
      <c r="J3301" s="7">
        <v>11</v>
      </c>
      <c r="K3301" s="7">
        <v>680</v>
      </c>
      <c r="L3301" s="7">
        <v>23.4</v>
      </c>
      <c r="M3301" s="8">
        <v>31.01</v>
      </c>
      <c r="N3301" s="193">
        <f>IF(Tabla2[[#This Row],[LECHE RETIRO DIA]]&lt;&gt;ISBLANK(Tabla2[[#This Row],[LECHE RETIRO DIA]]),SUM(Tabla2[[#This Row],[LECHE TANQUE DIA]:[LECHE RETIRO DIA]]),SUM(Tabla2[[#This Row],[LECHE TANQUE DIA]:[LECHE AUTOCONSUMO DIA]]))</f>
        <v>2815</v>
      </c>
      <c r="O3301" s="10">
        <f t="shared" si="841"/>
        <v>0.96838365896980461</v>
      </c>
      <c r="P3301" s="11">
        <f t="shared" si="842"/>
        <v>26.064814814814813</v>
      </c>
      <c r="Q3301" s="11">
        <f t="shared" si="843"/>
        <v>25.24074074074074</v>
      </c>
      <c r="R3301" s="11">
        <f t="shared" si="844"/>
        <v>7.2727272727272725</v>
      </c>
      <c r="S3301" s="11">
        <f t="shared" si="845"/>
        <v>4.1397058823529411</v>
      </c>
      <c r="T3301" s="11">
        <f t="shared" si="846"/>
        <v>6.2962962962962967</v>
      </c>
      <c r="U3301" s="11">
        <f t="shared" si="847"/>
        <v>120.29914529914531</v>
      </c>
      <c r="V3301" s="11">
        <f t="shared" si="848"/>
        <v>4.6153846153846159</v>
      </c>
      <c r="W3301" s="11">
        <f>IFERROR(H3301/M3301,Tabla2[[#This Row],[CARGA PRODUCCION (ANIMALES/HA)]])</f>
        <v>3.5794904869396968</v>
      </c>
      <c r="X3301" s="9">
        <f t="shared" si="849"/>
        <v>2024</v>
      </c>
      <c r="Y3301" s="9">
        <f t="shared" si="850"/>
        <v>9</v>
      </c>
      <c r="Z3301" s="9" t="e">
        <f t="shared" ca="1" si="851"/>
        <v>#NAME?</v>
      </c>
      <c r="AA3301" s="12">
        <f t="shared" si="852"/>
        <v>111</v>
      </c>
      <c r="AB3301" s="10">
        <f t="shared" si="853"/>
        <v>0.97297297297297303</v>
      </c>
      <c r="AC3301" s="13">
        <f t="shared" si="854"/>
        <v>2.7027027027026973E-2</v>
      </c>
    </row>
    <row r="3302" spans="1:30">
      <c r="A3302" s="6">
        <v>45551</v>
      </c>
      <c r="B3302" s="7" t="s">
        <v>83</v>
      </c>
      <c r="C3302" s="7">
        <v>2576</v>
      </c>
      <c r="D3302" s="7">
        <v>100</v>
      </c>
      <c r="E3302" s="7">
        <v>9</v>
      </c>
      <c r="G3302" s="7">
        <v>118</v>
      </c>
      <c r="H3302" s="7">
        <v>141</v>
      </c>
      <c r="I3302" s="7">
        <v>1</v>
      </c>
      <c r="J3302" s="7">
        <v>24</v>
      </c>
      <c r="K3302" s="7">
        <v>640</v>
      </c>
      <c r="L3302" s="7">
        <v>29.8</v>
      </c>
      <c r="M3302" s="8">
        <v>36.590000000000003</v>
      </c>
      <c r="N3302" s="193">
        <f>IF(Tabla2[[#This Row],[LECHE RETIRO DIA]]&lt;&gt;ISBLANK(Tabla2[[#This Row],[LECHE RETIRO DIA]]),SUM(Tabla2[[#This Row],[LECHE TANQUE DIA]:[LECHE RETIRO DIA]]),SUM(Tabla2[[#This Row],[LECHE TANQUE DIA]:[LECHE AUTOCONSUMO DIA]]))</f>
        <v>2685</v>
      </c>
      <c r="O3302" s="10">
        <f t="shared" si="841"/>
        <v>0.95940409683426442</v>
      </c>
      <c r="P3302" s="11">
        <f t="shared" si="842"/>
        <v>22.754237288135592</v>
      </c>
      <c r="Q3302" s="11">
        <f t="shared" si="843"/>
        <v>21.83050847457627</v>
      </c>
      <c r="R3302" s="11">
        <f t="shared" si="844"/>
        <v>4.166666666666667</v>
      </c>
      <c r="S3302" s="11">
        <f t="shared" si="845"/>
        <v>4.1953125</v>
      </c>
      <c r="T3302" s="11">
        <f t="shared" si="846"/>
        <v>5.4237288135593218</v>
      </c>
      <c r="U3302" s="11">
        <f t="shared" si="847"/>
        <v>90.100671140939596</v>
      </c>
      <c r="V3302" s="11">
        <f t="shared" si="848"/>
        <v>3.9597315436241609</v>
      </c>
      <c r="W3302" s="11">
        <f>IFERROR(H3302/M3302,Tabla2[[#This Row],[CARGA PRODUCCION (ANIMALES/HA)]])</f>
        <v>3.8535118884941237</v>
      </c>
      <c r="X3302" s="9">
        <f t="shared" si="849"/>
        <v>2024</v>
      </c>
      <c r="Y3302" s="9">
        <f t="shared" si="850"/>
        <v>9</v>
      </c>
      <c r="Z3302" s="9" t="e">
        <f t="shared" ca="1" si="851"/>
        <v>#NAME?</v>
      </c>
      <c r="AA3302" s="12">
        <f t="shared" si="852"/>
        <v>141</v>
      </c>
      <c r="AB3302" s="10">
        <f t="shared" si="853"/>
        <v>0.83687943262411346</v>
      </c>
      <c r="AC3302" s="13">
        <f t="shared" si="854"/>
        <v>0.16312056737588654</v>
      </c>
    </row>
    <row r="3303" spans="1:30">
      <c r="A3303" s="6">
        <v>45551</v>
      </c>
      <c r="B3303" s="7" t="s">
        <v>88</v>
      </c>
      <c r="C3303" s="7">
        <v>1064</v>
      </c>
      <c r="D3303" s="7">
        <v>40</v>
      </c>
      <c r="E3303" s="7">
        <v>5</v>
      </c>
      <c r="G3303" s="7">
        <v>47</v>
      </c>
      <c r="H3303" s="7">
        <v>48</v>
      </c>
      <c r="I3303" s="7">
        <v>1</v>
      </c>
      <c r="J3303" s="7">
        <v>8</v>
      </c>
      <c r="K3303" s="7">
        <v>240</v>
      </c>
      <c r="L3303" s="7">
        <v>14</v>
      </c>
      <c r="M3303" s="8">
        <v>15</v>
      </c>
      <c r="N3303" s="193">
        <f>IF(Tabla2[[#This Row],[LECHE RETIRO DIA]]&lt;&gt;ISBLANK(Tabla2[[#This Row],[LECHE RETIRO DIA]]),SUM(Tabla2[[#This Row],[LECHE TANQUE DIA]:[LECHE RETIRO DIA]]),SUM(Tabla2[[#This Row],[LECHE TANQUE DIA]:[LECHE AUTOCONSUMO DIA]]))</f>
        <v>1109</v>
      </c>
      <c r="O3303" s="10">
        <f t="shared" si="841"/>
        <v>0.95942290351668169</v>
      </c>
      <c r="P3303" s="11">
        <f t="shared" si="842"/>
        <v>23.595744680851062</v>
      </c>
      <c r="Q3303" s="11">
        <f t="shared" si="843"/>
        <v>22.638297872340427</v>
      </c>
      <c r="R3303" s="11">
        <f t="shared" si="844"/>
        <v>5</v>
      </c>
      <c r="S3303" s="11">
        <f t="shared" si="845"/>
        <v>4.6208333333333336</v>
      </c>
      <c r="T3303" s="11">
        <f t="shared" si="846"/>
        <v>5.1063829787234045</v>
      </c>
      <c r="U3303" s="11">
        <f t="shared" si="847"/>
        <v>79.214285714285708</v>
      </c>
      <c r="V3303" s="11">
        <f t="shared" si="848"/>
        <v>3.3571428571428572</v>
      </c>
      <c r="W3303" s="11">
        <f>IFERROR(H3303/M3303,Tabla2[[#This Row],[CARGA PRODUCCION (ANIMALES/HA)]])</f>
        <v>3.2</v>
      </c>
      <c r="X3303" s="9">
        <f t="shared" si="849"/>
        <v>2024</v>
      </c>
      <c r="Y3303" s="9">
        <f t="shared" si="850"/>
        <v>9</v>
      </c>
      <c r="Z3303" s="9" t="e">
        <f t="shared" ca="1" si="851"/>
        <v>#NAME?</v>
      </c>
      <c r="AA3303" s="12">
        <f t="shared" si="852"/>
        <v>48</v>
      </c>
      <c r="AB3303" s="10">
        <f t="shared" si="853"/>
        <v>0.97916666666666663</v>
      </c>
      <c r="AC3303" s="13">
        <f t="shared" si="854"/>
        <v>2.083333333333337E-2</v>
      </c>
    </row>
    <row r="3304" spans="1:30">
      <c r="A3304" s="287">
        <v>45552</v>
      </c>
      <c r="B3304" s="288" t="s">
        <v>81</v>
      </c>
      <c r="C3304" s="288">
        <v>2658</v>
      </c>
      <c r="D3304" s="288">
        <v>80</v>
      </c>
      <c r="E3304" s="288">
        <v>9</v>
      </c>
      <c r="F3304" s="288"/>
      <c r="G3304" s="288">
        <v>108</v>
      </c>
      <c r="H3304" s="288">
        <v>111</v>
      </c>
      <c r="I3304" s="288">
        <v>1</v>
      </c>
      <c r="J3304" s="288">
        <v>11</v>
      </c>
      <c r="K3304" s="288">
        <v>680</v>
      </c>
      <c r="L3304" s="288">
        <v>23.4</v>
      </c>
      <c r="M3304" s="289">
        <v>31.01</v>
      </c>
      <c r="N3304" s="290">
        <f>IF(Tabla2[[#This Row],[LECHE RETIRO DIA]]&lt;&gt;ISBLANK(Tabla2[[#This Row],[LECHE RETIRO DIA]]),SUM(Tabla2[[#This Row],[LECHE TANQUE DIA]:[LECHE RETIRO DIA]]),SUM(Tabla2[[#This Row],[LECHE TANQUE DIA]:[LECHE AUTOCONSUMO DIA]]))</f>
        <v>2747</v>
      </c>
      <c r="O3304" s="291">
        <f t="shared" ref="O3304:O3309" si="855">IFERROR(C3304/N3304,"")</f>
        <v>0.96760101929377507</v>
      </c>
      <c r="P3304" s="292">
        <f t="shared" ref="P3304:P3309" si="856">IFERROR(N3304/G3304,"")</f>
        <v>25.435185185185187</v>
      </c>
      <c r="Q3304" s="292">
        <f t="shared" ref="Q3304:Q3309" si="857">IFERROR(C3304/G3304,"")</f>
        <v>24.611111111111111</v>
      </c>
      <c r="R3304" s="292">
        <f t="shared" ref="R3304:R3309" si="858">IFERROR(D3304/J3304,"")</f>
        <v>7.2727272727272725</v>
      </c>
      <c r="S3304" s="292">
        <f t="shared" ref="S3304:S3309" si="859">IFERROR(N3304/K3304,"")</f>
        <v>4.0397058823529415</v>
      </c>
      <c r="T3304" s="292">
        <f t="shared" ref="T3304:T3309" si="860">IFERROR(K3304/G3304,"")</f>
        <v>6.2962962962962967</v>
      </c>
      <c r="U3304" s="292">
        <f t="shared" ref="U3304:U3309" si="861">IFERROR(N3304/L3304,"")</f>
        <v>117.3931623931624</v>
      </c>
      <c r="V3304" s="292">
        <f t="shared" ref="V3304:V3309" si="862">IFERROR(G3304/L3304,"")</f>
        <v>4.6153846153846159</v>
      </c>
      <c r="W3304" s="292">
        <f>IFERROR(H3304/M3304,Tabla2[[#This Row],[CARGA PRODUCCION (ANIMALES/HA)]])</f>
        <v>3.5794904869396968</v>
      </c>
      <c r="X3304" s="293">
        <f t="shared" ref="X3304:X3309" si="863">YEAR(A3304)</f>
        <v>2024</v>
      </c>
      <c r="Y3304" s="293">
        <f t="shared" ref="Y3304:Y3309" si="864">MONTH(A3304)</f>
        <v>9</v>
      </c>
      <c r="Z3304" s="293" t="e">
        <f t="shared" ref="Z3304:Z3309" ca="1" si="865">_xlfn.ISOWEEKNUM(A3304)</f>
        <v>#NAME?</v>
      </c>
      <c r="AA3304" s="294">
        <f t="shared" ref="AA3304:AA3309" si="866">IF(H3304&gt;0,H3304,G3304)</f>
        <v>111</v>
      </c>
      <c r="AB3304" s="291">
        <f t="shared" ref="AB3304:AB3309" si="867">IFERROR(G3304/AA3304,"")</f>
        <v>0.97297297297297303</v>
      </c>
      <c r="AC3304" s="295">
        <f t="shared" ref="AC3304:AC3309" si="868">IFERROR(1-AB3304,"")</f>
        <v>2.7027027027026973E-2</v>
      </c>
      <c r="AD3304" s="288"/>
    </row>
    <row r="3305" spans="1:30">
      <c r="A3305" s="287">
        <v>45552</v>
      </c>
      <c r="B3305" s="288" t="s">
        <v>83</v>
      </c>
      <c r="C3305" s="288">
        <v>2653</v>
      </c>
      <c r="D3305" s="288">
        <v>100</v>
      </c>
      <c r="E3305" s="288">
        <v>9</v>
      </c>
      <c r="F3305" s="288"/>
      <c r="G3305" s="288">
        <v>118</v>
      </c>
      <c r="H3305" s="288">
        <v>139</v>
      </c>
      <c r="I3305" s="288">
        <v>1</v>
      </c>
      <c r="J3305" s="288">
        <v>24</v>
      </c>
      <c r="K3305" s="288">
        <v>640</v>
      </c>
      <c r="L3305" s="288">
        <v>29.8</v>
      </c>
      <c r="M3305" s="289">
        <v>36.590000000000003</v>
      </c>
      <c r="N3305" s="290">
        <f>IF(Tabla2[[#This Row],[LECHE RETIRO DIA]]&lt;&gt;ISBLANK(Tabla2[[#This Row],[LECHE RETIRO DIA]]),SUM(Tabla2[[#This Row],[LECHE TANQUE DIA]:[LECHE RETIRO DIA]]),SUM(Tabla2[[#This Row],[LECHE TANQUE DIA]:[LECHE AUTOCONSUMO DIA]]))</f>
        <v>2762</v>
      </c>
      <c r="O3305" s="291">
        <f t="shared" si="855"/>
        <v>0.96053584359160027</v>
      </c>
      <c r="P3305" s="292">
        <f t="shared" si="856"/>
        <v>23.406779661016948</v>
      </c>
      <c r="Q3305" s="292">
        <f t="shared" si="857"/>
        <v>22.483050847457626</v>
      </c>
      <c r="R3305" s="292">
        <f t="shared" si="858"/>
        <v>4.166666666666667</v>
      </c>
      <c r="S3305" s="292">
        <f t="shared" si="859"/>
        <v>4.3156249999999998</v>
      </c>
      <c r="T3305" s="292">
        <f t="shared" si="860"/>
        <v>5.4237288135593218</v>
      </c>
      <c r="U3305" s="292">
        <f t="shared" si="861"/>
        <v>92.68456375838926</v>
      </c>
      <c r="V3305" s="292">
        <f t="shared" si="862"/>
        <v>3.9597315436241609</v>
      </c>
      <c r="W3305" s="292">
        <f>IFERROR(H3305/M3305,Tabla2[[#This Row],[CARGA PRODUCCION (ANIMALES/HA)]])</f>
        <v>3.7988521453949162</v>
      </c>
      <c r="X3305" s="293">
        <f t="shared" si="863"/>
        <v>2024</v>
      </c>
      <c r="Y3305" s="293">
        <f t="shared" si="864"/>
        <v>9</v>
      </c>
      <c r="Z3305" s="293" t="e">
        <f t="shared" ca="1" si="865"/>
        <v>#NAME?</v>
      </c>
      <c r="AA3305" s="294">
        <f t="shared" si="866"/>
        <v>139</v>
      </c>
      <c r="AB3305" s="291">
        <f t="shared" si="867"/>
        <v>0.84892086330935257</v>
      </c>
      <c r="AC3305" s="295">
        <f t="shared" si="868"/>
        <v>0.15107913669064743</v>
      </c>
      <c r="AD3305" s="288"/>
    </row>
    <row r="3306" spans="1:30">
      <c r="A3306" s="287">
        <v>45552</v>
      </c>
      <c r="B3306" s="288" t="s">
        <v>88</v>
      </c>
      <c r="C3306" s="288">
        <v>1117</v>
      </c>
      <c r="D3306" s="288">
        <v>40</v>
      </c>
      <c r="E3306" s="288">
        <v>5</v>
      </c>
      <c r="F3306" s="288"/>
      <c r="G3306" s="288">
        <v>47</v>
      </c>
      <c r="H3306" s="288">
        <v>48</v>
      </c>
      <c r="I3306" s="288">
        <v>1</v>
      </c>
      <c r="J3306" s="288">
        <v>8</v>
      </c>
      <c r="K3306" s="288">
        <v>240</v>
      </c>
      <c r="L3306" s="288">
        <v>14</v>
      </c>
      <c r="M3306" s="289">
        <v>15</v>
      </c>
      <c r="N3306" s="290">
        <f>IF(Tabla2[[#This Row],[LECHE RETIRO DIA]]&lt;&gt;ISBLANK(Tabla2[[#This Row],[LECHE RETIRO DIA]]),SUM(Tabla2[[#This Row],[LECHE TANQUE DIA]:[LECHE RETIRO DIA]]),SUM(Tabla2[[#This Row],[LECHE TANQUE DIA]:[LECHE AUTOCONSUMO DIA]]))</f>
        <v>1162</v>
      </c>
      <c r="O3306" s="291">
        <f t="shared" si="855"/>
        <v>0.96127366609294318</v>
      </c>
      <c r="P3306" s="292">
        <f t="shared" si="856"/>
        <v>24.723404255319149</v>
      </c>
      <c r="Q3306" s="292">
        <f t="shared" si="857"/>
        <v>23.76595744680851</v>
      </c>
      <c r="R3306" s="292">
        <f t="shared" si="858"/>
        <v>5</v>
      </c>
      <c r="S3306" s="292">
        <f t="shared" si="859"/>
        <v>4.8416666666666668</v>
      </c>
      <c r="T3306" s="292">
        <f t="shared" si="860"/>
        <v>5.1063829787234045</v>
      </c>
      <c r="U3306" s="292">
        <f t="shared" si="861"/>
        <v>83</v>
      </c>
      <c r="V3306" s="292">
        <f t="shared" si="862"/>
        <v>3.3571428571428572</v>
      </c>
      <c r="W3306" s="292">
        <f>IFERROR(H3306/M3306,Tabla2[[#This Row],[CARGA PRODUCCION (ANIMALES/HA)]])</f>
        <v>3.2</v>
      </c>
      <c r="X3306" s="293">
        <f t="shared" si="863"/>
        <v>2024</v>
      </c>
      <c r="Y3306" s="293">
        <f t="shared" si="864"/>
        <v>9</v>
      </c>
      <c r="Z3306" s="293" t="e">
        <f t="shared" ca="1" si="865"/>
        <v>#NAME?</v>
      </c>
      <c r="AA3306" s="294">
        <f t="shared" si="866"/>
        <v>48</v>
      </c>
      <c r="AB3306" s="291">
        <f t="shared" si="867"/>
        <v>0.97916666666666663</v>
      </c>
      <c r="AC3306" s="295">
        <f t="shared" si="868"/>
        <v>2.083333333333337E-2</v>
      </c>
      <c r="AD3306" s="288"/>
    </row>
    <row r="3307" spans="1:30">
      <c r="A3307" s="287">
        <v>45553</v>
      </c>
      <c r="B3307" s="288" t="s">
        <v>81</v>
      </c>
      <c r="C3307" s="288">
        <v>2650</v>
      </c>
      <c r="D3307" s="288">
        <v>80</v>
      </c>
      <c r="E3307" s="288">
        <v>9</v>
      </c>
      <c r="F3307" s="288"/>
      <c r="G3307" s="288">
        <v>108</v>
      </c>
      <c r="H3307" s="288">
        <v>111</v>
      </c>
      <c r="I3307" s="288">
        <v>1</v>
      </c>
      <c r="J3307" s="288">
        <v>11</v>
      </c>
      <c r="K3307" s="288">
        <v>680</v>
      </c>
      <c r="L3307" s="288">
        <v>23.4</v>
      </c>
      <c r="M3307" s="289">
        <v>31.01</v>
      </c>
      <c r="N3307" s="290">
        <f>IF(Tabla2[[#This Row],[LECHE RETIRO DIA]]&lt;&gt;ISBLANK(Tabla2[[#This Row],[LECHE RETIRO DIA]]),SUM(Tabla2[[#This Row],[LECHE TANQUE DIA]:[LECHE RETIRO DIA]]),SUM(Tabla2[[#This Row],[LECHE TANQUE DIA]:[LECHE AUTOCONSUMO DIA]]))</f>
        <v>2739</v>
      </c>
      <c r="O3307" s="291">
        <f t="shared" si="855"/>
        <v>0.96750638919313614</v>
      </c>
      <c r="P3307" s="292">
        <f t="shared" si="856"/>
        <v>25.361111111111111</v>
      </c>
      <c r="Q3307" s="292">
        <f t="shared" si="857"/>
        <v>24.537037037037038</v>
      </c>
      <c r="R3307" s="292">
        <f t="shared" si="858"/>
        <v>7.2727272727272725</v>
      </c>
      <c r="S3307" s="292">
        <f t="shared" si="859"/>
        <v>4.0279411764705886</v>
      </c>
      <c r="T3307" s="292">
        <f t="shared" si="860"/>
        <v>6.2962962962962967</v>
      </c>
      <c r="U3307" s="292">
        <f t="shared" si="861"/>
        <v>117.05128205128206</v>
      </c>
      <c r="V3307" s="292">
        <f t="shared" si="862"/>
        <v>4.6153846153846159</v>
      </c>
      <c r="W3307" s="292">
        <f>IFERROR(H3307/M3307,Tabla2[[#This Row],[CARGA PRODUCCION (ANIMALES/HA)]])</f>
        <v>3.5794904869396968</v>
      </c>
      <c r="X3307" s="293">
        <f t="shared" si="863"/>
        <v>2024</v>
      </c>
      <c r="Y3307" s="293">
        <f t="shared" si="864"/>
        <v>9</v>
      </c>
      <c r="Z3307" s="293" t="e">
        <f t="shared" ca="1" si="865"/>
        <v>#NAME?</v>
      </c>
      <c r="AA3307" s="294">
        <f t="shared" si="866"/>
        <v>111</v>
      </c>
      <c r="AB3307" s="291">
        <f t="shared" si="867"/>
        <v>0.97297297297297303</v>
      </c>
      <c r="AC3307" s="295">
        <f t="shared" si="868"/>
        <v>2.7027027027026973E-2</v>
      </c>
      <c r="AD3307" s="288"/>
    </row>
    <row r="3308" spans="1:30">
      <c r="A3308" s="287">
        <v>45553</v>
      </c>
      <c r="B3308" s="288" t="s">
        <v>83</v>
      </c>
      <c r="C3308" s="288">
        <v>2740</v>
      </c>
      <c r="D3308" s="288">
        <v>100</v>
      </c>
      <c r="E3308" s="288">
        <v>9</v>
      </c>
      <c r="F3308" s="288"/>
      <c r="G3308" s="288">
        <v>118</v>
      </c>
      <c r="H3308" s="288">
        <v>139</v>
      </c>
      <c r="I3308" s="288">
        <v>1</v>
      </c>
      <c r="J3308" s="288">
        <v>24</v>
      </c>
      <c r="K3308" s="288">
        <v>640</v>
      </c>
      <c r="L3308" s="288">
        <v>29.8</v>
      </c>
      <c r="M3308" s="289">
        <v>36.590000000000003</v>
      </c>
      <c r="N3308" s="290">
        <f>IF(Tabla2[[#This Row],[LECHE RETIRO DIA]]&lt;&gt;ISBLANK(Tabla2[[#This Row],[LECHE RETIRO DIA]]),SUM(Tabla2[[#This Row],[LECHE TANQUE DIA]:[LECHE RETIRO DIA]]),SUM(Tabla2[[#This Row],[LECHE TANQUE DIA]:[LECHE AUTOCONSUMO DIA]]))</f>
        <v>2849</v>
      </c>
      <c r="O3308" s="291">
        <f t="shared" si="855"/>
        <v>0.96174096174096169</v>
      </c>
      <c r="P3308" s="292">
        <f t="shared" si="856"/>
        <v>24.14406779661017</v>
      </c>
      <c r="Q3308" s="292">
        <f t="shared" si="857"/>
        <v>23.220338983050848</v>
      </c>
      <c r="R3308" s="292">
        <f t="shared" si="858"/>
        <v>4.166666666666667</v>
      </c>
      <c r="S3308" s="292">
        <f t="shared" si="859"/>
        <v>4.4515624999999996</v>
      </c>
      <c r="T3308" s="292">
        <f t="shared" si="860"/>
        <v>5.4237288135593218</v>
      </c>
      <c r="U3308" s="292">
        <f t="shared" si="861"/>
        <v>95.604026845637577</v>
      </c>
      <c r="V3308" s="292">
        <f t="shared" si="862"/>
        <v>3.9597315436241609</v>
      </c>
      <c r="W3308" s="292">
        <f>IFERROR(H3308/M3308,Tabla2[[#This Row],[CARGA PRODUCCION (ANIMALES/HA)]])</f>
        <v>3.7988521453949162</v>
      </c>
      <c r="X3308" s="293">
        <f t="shared" si="863"/>
        <v>2024</v>
      </c>
      <c r="Y3308" s="293">
        <f t="shared" si="864"/>
        <v>9</v>
      </c>
      <c r="Z3308" s="293" t="e">
        <f t="shared" ca="1" si="865"/>
        <v>#NAME?</v>
      </c>
      <c r="AA3308" s="294">
        <f t="shared" si="866"/>
        <v>139</v>
      </c>
      <c r="AB3308" s="291">
        <f t="shared" si="867"/>
        <v>0.84892086330935257</v>
      </c>
      <c r="AC3308" s="295">
        <f t="shared" si="868"/>
        <v>0.15107913669064743</v>
      </c>
      <c r="AD3308" s="288"/>
    </row>
    <row r="3309" spans="1:30">
      <c r="A3309" s="287">
        <v>45553</v>
      </c>
      <c r="B3309" s="288" t="s">
        <v>117</v>
      </c>
      <c r="C3309" s="288">
        <v>1127</v>
      </c>
      <c r="D3309" s="288">
        <v>40</v>
      </c>
      <c r="E3309" s="288">
        <v>5</v>
      </c>
      <c r="F3309" s="288"/>
      <c r="G3309" s="288">
        <v>47</v>
      </c>
      <c r="H3309" s="288">
        <v>48</v>
      </c>
      <c r="I3309" s="288">
        <v>1</v>
      </c>
      <c r="J3309" s="288">
        <v>8</v>
      </c>
      <c r="K3309" s="288">
        <v>240</v>
      </c>
      <c r="L3309" s="288">
        <v>14</v>
      </c>
      <c r="M3309" s="289">
        <v>15</v>
      </c>
      <c r="N3309" s="290">
        <f>IF(Tabla2[[#This Row],[LECHE RETIRO DIA]]&lt;&gt;ISBLANK(Tabla2[[#This Row],[LECHE RETIRO DIA]]),SUM(Tabla2[[#This Row],[LECHE TANQUE DIA]:[LECHE RETIRO DIA]]),SUM(Tabla2[[#This Row],[LECHE TANQUE DIA]:[LECHE AUTOCONSUMO DIA]]))</f>
        <v>1172</v>
      </c>
      <c r="O3309" s="291">
        <f t="shared" si="855"/>
        <v>0.96160409556313997</v>
      </c>
      <c r="P3309" s="292">
        <f t="shared" si="856"/>
        <v>24.936170212765958</v>
      </c>
      <c r="Q3309" s="292">
        <f t="shared" si="857"/>
        <v>23.978723404255319</v>
      </c>
      <c r="R3309" s="292">
        <f t="shared" si="858"/>
        <v>5</v>
      </c>
      <c r="S3309" s="292">
        <f t="shared" si="859"/>
        <v>4.8833333333333337</v>
      </c>
      <c r="T3309" s="292">
        <f t="shared" si="860"/>
        <v>5.1063829787234045</v>
      </c>
      <c r="U3309" s="292">
        <f t="shared" si="861"/>
        <v>83.714285714285708</v>
      </c>
      <c r="V3309" s="292">
        <f t="shared" si="862"/>
        <v>3.3571428571428572</v>
      </c>
      <c r="W3309" s="292">
        <f>IFERROR(H3309/M3309,Tabla2[[#This Row],[CARGA PRODUCCION (ANIMALES/HA)]])</f>
        <v>3.2</v>
      </c>
      <c r="X3309" s="293">
        <f t="shared" si="863"/>
        <v>2024</v>
      </c>
      <c r="Y3309" s="293">
        <f t="shared" si="864"/>
        <v>9</v>
      </c>
      <c r="Z3309" s="293" t="e">
        <f t="shared" ca="1" si="865"/>
        <v>#NAME?</v>
      </c>
      <c r="AA3309" s="294">
        <f t="shared" si="866"/>
        <v>48</v>
      </c>
      <c r="AB3309" s="291">
        <f t="shared" si="867"/>
        <v>0.97916666666666663</v>
      </c>
      <c r="AC3309" s="295">
        <f t="shared" si="868"/>
        <v>2.083333333333337E-2</v>
      </c>
      <c r="AD3309" s="288"/>
    </row>
    <row r="3310" spans="1:30">
      <c r="A3310" s="287">
        <v>45554</v>
      </c>
      <c r="B3310" s="288" t="s">
        <v>81</v>
      </c>
      <c r="C3310" s="288">
        <v>2599</v>
      </c>
      <c r="D3310" s="288">
        <v>80</v>
      </c>
      <c r="E3310" s="288">
        <v>9</v>
      </c>
      <c r="F3310" s="288"/>
      <c r="G3310" s="288">
        <v>108</v>
      </c>
      <c r="H3310" s="288">
        <v>111</v>
      </c>
      <c r="I3310" s="288">
        <v>1</v>
      </c>
      <c r="J3310" s="288">
        <v>11</v>
      </c>
      <c r="K3310" s="288">
        <v>680</v>
      </c>
      <c r="L3310" s="288">
        <v>23.4</v>
      </c>
      <c r="M3310" s="289">
        <v>31.01</v>
      </c>
      <c r="N3310" s="290">
        <f>IF(Tabla2[[#This Row],[LECHE RETIRO DIA]]&lt;&gt;ISBLANK(Tabla2[[#This Row],[LECHE RETIRO DIA]]),SUM(Tabla2[[#This Row],[LECHE TANQUE DIA]:[LECHE RETIRO DIA]]),SUM(Tabla2[[#This Row],[LECHE TANQUE DIA]:[LECHE AUTOCONSUMO DIA]]))</f>
        <v>2688</v>
      </c>
      <c r="O3310" s="291">
        <f t="shared" ref="O3310:O3315" si="869">IFERROR(C3310/N3310,"")</f>
        <v>0.96688988095238093</v>
      </c>
      <c r="P3310" s="292">
        <f t="shared" ref="P3310:P3315" si="870">IFERROR(N3310/G3310,"")</f>
        <v>24.888888888888889</v>
      </c>
      <c r="Q3310" s="292">
        <f t="shared" ref="Q3310:Q3315" si="871">IFERROR(C3310/G3310,"")</f>
        <v>24.064814814814813</v>
      </c>
      <c r="R3310" s="292">
        <f t="shared" ref="R3310:R3315" si="872">IFERROR(D3310/J3310,"")</f>
        <v>7.2727272727272725</v>
      </c>
      <c r="S3310" s="292">
        <f t="shared" ref="S3310:S3315" si="873">IFERROR(N3310/K3310,"")</f>
        <v>3.9529411764705884</v>
      </c>
      <c r="T3310" s="292">
        <f t="shared" ref="T3310:T3315" si="874">IFERROR(K3310/G3310,"")</f>
        <v>6.2962962962962967</v>
      </c>
      <c r="U3310" s="292">
        <f t="shared" ref="U3310:U3315" si="875">IFERROR(N3310/L3310,"")</f>
        <v>114.87179487179488</v>
      </c>
      <c r="V3310" s="292">
        <f t="shared" ref="V3310:V3315" si="876">IFERROR(G3310/L3310,"")</f>
        <v>4.6153846153846159</v>
      </c>
      <c r="W3310" s="292">
        <f>IFERROR(H3310/M3310,Tabla2[[#This Row],[CARGA PRODUCCION (ANIMALES/HA)]])</f>
        <v>3.5794904869396968</v>
      </c>
      <c r="X3310" s="293">
        <f t="shared" ref="X3310:X3315" si="877">YEAR(A3310)</f>
        <v>2024</v>
      </c>
      <c r="Y3310" s="293">
        <f t="shared" ref="Y3310:Y3315" si="878">MONTH(A3310)</f>
        <v>9</v>
      </c>
      <c r="Z3310" s="293" t="e">
        <f t="shared" ref="Z3310:Z3315" ca="1" si="879">_xlfn.ISOWEEKNUM(A3310)</f>
        <v>#NAME?</v>
      </c>
      <c r="AA3310" s="294">
        <f t="shared" ref="AA3310:AA3315" si="880">IF(H3310&gt;0,H3310,G3310)</f>
        <v>111</v>
      </c>
      <c r="AB3310" s="291">
        <f t="shared" ref="AB3310:AB3315" si="881">IFERROR(G3310/AA3310,"")</f>
        <v>0.97297297297297303</v>
      </c>
      <c r="AC3310" s="295">
        <f t="shared" ref="AC3310:AC3315" si="882">IFERROR(1-AB3310,"")</f>
        <v>2.7027027027026973E-2</v>
      </c>
      <c r="AD3310" s="288"/>
    </row>
    <row r="3311" spans="1:30">
      <c r="A3311" s="287">
        <v>45554</v>
      </c>
      <c r="B3311" s="288" t="s">
        <v>83</v>
      </c>
      <c r="C3311" s="288">
        <v>2542</v>
      </c>
      <c r="D3311" s="288">
        <v>100</v>
      </c>
      <c r="E3311" s="288">
        <v>9</v>
      </c>
      <c r="F3311" s="288"/>
      <c r="G3311" s="288">
        <v>119</v>
      </c>
      <c r="H3311" s="288">
        <v>140</v>
      </c>
      <c r="I3311" s="288">
        <v>1</v>
      </c>
      <c r="J3311" s="288">
        <v>24</v>
      </c>
      <c r="K3311" s="288">
        <v>640</v>
      </c>
      <c r="L3311" s="288">
        <v>29.8</v>
      </c>
      <c r="M3311" s="289">
        <v>36.590000000000003</v>
      </c>
      <c r="N3311" s="290">
        <f>IF(Tabla2[[#This Row],[LECHE RETIRO DIA]]&lt;&gt;ISBLANK(Tabla2[[#This Row],[LECHE RETIRO DIA]]),SUM(Tabla2[[#This Row],[LECHE TANQUE DIA]:[LECHE RETIRO DIA]]),SUM(Tabla2[[#This Row],[LECHE TANQUE DIA]:[LECHE AUTOCONSUMO DIA]]))</f>
        <v>2651</v>
      </c>
      <c r="O3311" s="291">
        <f t="shared" si="869"/>
        <v>0.95888344021124106</v>
      </c>
      <c r="P3311" s="292">
        <f t="shared" si="870"/>
        <v>22.277310924369747</v>
      </c>
      <c r="Q3311" s="292">
        <f t="shared" si="871"/>
        <v>21.361344537815125</v>
      </c>
      <c r="R3311" s="292">
        <f t="shared" si="872"/>
        <v>4.166666666666667</v>
      </c>
      <c r="S3311" s="292">
        <f t="shared" si="873"/>
        <v>4.1421875000000004</v>
      </c>
      <c r="T3311" s="292">
        <f t="shared" si="874"/>
        <v>5.3781512605042021</v>
      </c>
      <c r="U3311" s="292">
        <f t="shared" si="875"/>
        <v>88.959731543624159</v>
      </c>
      <c r="V3311" s="292">
        <f t="shared" si="876"/>
        <v>3.9932885906040267</v>
      </c>
      <c r="W3311" s="292">
        <f>IFERROR(H3311/M3311,Tabla2[[#This Row],[CARGA PRODUCCION (ANIMALES/HA)]])</f>
        <v>3.8261820169445202</v>
      </c>
      <c r="X3311" s="293">
        <f t="shared" si="877"/>
        <v>2024</v>
      </c>
      <c r="Y3311" s="293">
        <f t="shared" si="878"/>
        <v>9</v>
      </c>
      <c r="Z3311" s="293" t="e">
        <f t="shared" ca="1" si="879"/>
        <v>#NAME?</v>
      </c>
      <c r="AA3311" s="294">
        <f t="shared" si="880"/>
        <v>140</v>
      </c>
      <c r="AB3311" s="291">
        <f t="shared" si="881"/>
        <v>0.85</v>
      </c>
      <c r="AC3311" s="295">
        <f t="shared" si="882"/>
        <v>0.15000000000000002</v>
      </c>
      <c r="AD3311" s="288"/>
    </row>
    <row r="3312" spans="1:30">
      <c r="A3312" s="287">
        <v>45554</v>
      </c>
      <c r="B3312" s="288" t="s">
        <v>88</v>
      </c>
      <c r="C3312" s="288">
        <v>1140</v>
      </c>
      <c r="D3312" s="288">
        <v>40</v>
      </c>
      <c r="E3312" s="288">
        <v>5</v>
      </c>
      <c r="F3312" s="288"/>
      <c r="G3312" s="288">
        <v>47</v>
      </c>
      <c r="H3312" s="288">
        <v>48</v>
      </c>
      <c r="I3312" s="288">
        <v>1</v>
      </c>
      <c r="J3312" s="288">
        <v>8</v>
      </c>
      <c r="K3312" s="288">
        <v>240</v>
      </c>
      <c r="L3312" s="288">
        <v>14</v>
      </c>
      <c r="M3312" s="289">
        <v>15</v>
      </c>
      <c r="N3312" s="290">
        <f>IF(Tabla2[[#This Row],[LECHE RETIRO DIA]]&lt;&gt;ISBLANK(Tabla2[[#This Row],[LECHE RETIRO DIA]]),SUM(Tabla2[[#This Row],[LECHE TANQUE DIA]:[LECHE RETIRO DIA]]),SUM(Tabla2[[#This Row],[LECHE TANQUE DIA]:[LECHE AUTOCONSUMO DIA]]))</f>
        <v>1185</v>
      </c>
      <c r="O3312" s="291">
        <f t="shared" si="869"/>
        <v>0.96202531645569622</v>
      </c>
      <c r="P3312" s="292">
        <f t="shared" si="870"/>
        <v>25.212765957446809</v>
      </c>
      <c r="Q3312" s="292">
        <f t="shared" si="871"/>
        <v>24.25531914893617</v>
      </c>
      <c r="R3312" s="292">
        <f t="shared" si="872"/>
        <v>5</v>
      </c>
      <c r="S3312" s="292">
        <f t="shared" si="873"/>
        <v>4.9375</v>
      </c>
      <c r="T3312" s="292">
        <f t="shared" si="874"/>
        <v>5.1063829787234045</v>
      </c>
      <c r="U3312" s="292">
        <f t="shared" si="875"/>
        <v>84.642857142857139</v>
      </c>
      <c r="V3312" s="292">
        <f t="shared" si="876"/>
        <v>3.3571428571428572</v>
      </c>
      <c r="W3312" s="292">
        <f>IFERROR(H3312/M3312,Tabla2[[#This Row],[CARGA PRODUCCION (ANIMALES/HA)]])</f>
        <v>3.2</v>
      </c>
      <c r="X3312" s="293">
        <f t="shared" si="877"/>
        <v>2024</v>
      </c>
      <c r="Y3312" s="293">
        <f t="shared" si="878"/>
        <v>9</v>
      </c>
      <c r="Z3312" s="293" t="e">
        <f t="shared" ca="1" si="879"/>
        <v>#NAME?</v>
      </c>
      <c r="AA3312" s="294">
        <f t="shared" si="880"/>
        <v>48</v>
      </c>
      <c r="AB3312" s="291">
        <f t="shared" si="881"/>
        <v>0.97916666666666663</v>
      </c>
      <c r="AC3312" s="295">
        <f t="shared" si="882"/>
        <v>2.083333333333337E-2</v>
      </c>
      <c r="AD3312" s="288"/>
    </row>
    <row r="3313" spans="1:30">
      <c r="A3313" s="287">
        <v>45555</v>
      </c>
      <c r="B3313" s="288" t="s">
        <v>81</v>
      </c>
      <c r="C3313" s="288">
        <v>2632</v>
      </c>
      <c r="D3313" s="288">
        <v>80</v>
      </c>
      <c r="E3313" s="288">
        <v>9</v>
      </c>
      <c r="F3313" s="288"/>
      <c r="G3313" s="288">
        <v>104</v>
      </c>
      <c r="H3313" s="288">
        <v>107</v>
      </c>
      <c r="I3313" s="288">
        <v>1</v>
      </c>
      <c r="J3313" s="288">
        <v>11</v>
      </c>
      <c r="K3313" s="288">
        <v>680</v>
      </c>
      <c r="L3313" s="288">
        <v>23.4</v>
      </c>
      <c r="M3313" s="289">
        <v>31.01</v>
      </c>
      <c r="N3313" s="290">
        <f>IF(Tabla2[[#This Row],[LECHE RETIRO DIA]]&lt;&gt;ISBLANK(Tabla2[[#This Row],[LECHE RETIRO DIA]]),SUM(Tabla2[[#This Row],[LECHE TANQUE DIA]:[LECHE RETIRO DIA]]),SUM(Tabla2[[#This Row],[LECHE TANQUE DIA]:[LECHE AUTOCONSUMO DIA]]))</f>
        <v>2721</v>
      </c>
      <c r="O3313" s="291">
        <f t="shared" si="869"/>
        <v>0.96729143697170161</v>
      </c>
      <c r="P3313" s="292">
        <f t="shared" si="870"/>
        <v>26.16346153846154</v>
      </c>
      <c r="Q3313" s="292">
        <f t="shared" si="871"/>
        <v>25.307692307692307</v>
      </c>
      <c r="R3313" s="292">
        <f t="shared" si="872"/>
        <v>7.2727272727272725</v>
      </c>
      <c r="S3313" s="292">
        <f t="shared" si="873"/>
        <v>4.0014705882352946</v>
      </c>
      <c r="T3313" s="292">
        <f t="shared" si="874"/>
        <v>6.5384615384615383</v>
      </c>
      <c r="U3313" s="292">
        <f t="shared" si="875"/>
        <v>116.28205128205128</v>
      </c>
      <c r="V3313" s="292">
        <f t="shared" si="876"/>
        <v>4.4444444444444446</v>
      </c>
      <c r="W3313" s="292">
        <f>IFERROR(H3313/M3313,Tabla2[[#This Row],[CARGA PRODUCCION (ANIMALES/HA)]])</f>
        <v>3.4504998387616896</v>
      </c>
      <c r="X3313" s="293">
        <f t="shared" si="877"/>
        <v>2024</v>
      </c>
      <c r="Y3313" s="293">
        <f t="shared" si="878"/>
        <v>9</v>
      </c>
      <c r="Z3313" s="293" t="e">
        <f t="shared" ca="1" si="879"/>
        <v>#NAME?</v>
      </c>
      <c r="AA3313" s="294">
        <f t="shared" si="880"/>
        <v>107</v>
      </c>
      <c r="AB3313" s="291">
        <f t="shared" si="881"/>
        <v>0.9719626168224299</v>
      </c>
      <c r="AC3313" s="295">
        <f t="shared" si="882"/>
        <v>2.8037383177570097E-2</v>
      </c>
      <c r="AD3313" s="288"/>
    </row>
    <row r="3314" spans="1:30">
      <c r="A3314" s="287">
        <v>45555</v>
      </c>
      <c r="B3314" s="288" t="s">
        <v>83</v>
      </c>
      <c r="C3314" s="288">
        <v>2848</v>
      </c>
      <c r="D3314" s="288">
        <v>100</v>
      </c>
      <c r="E3314" s="288">
        <v>9</v>
      </c>
      <c r="F3314" s="288"/>
      <c r="G3314" s="288">
        <v>120</v>
      </c>
      <c r="H3314" s="288">
        <v>141</v>
      </c>
      <c r="I3314" s="288">
        <v>1</v>
      </c>
      <c r="J3314" s="288">
        <v>24</v>
      </c>
      <c r="K3314" s="288">
        <v>680</v>
      </c>
      <c r="L3314" s="288">
        <v>29.8</v>
      </c>
      <c r="M3314" s="289">
        <v>36.590000000000003</v>
      </c>
      <c r="N3314" s="290">
        <f>IF(Tabla2[[#This Row],[LECHE RETIRO DIA]]&lt;&gt;ISBLANK(Tabla2[[#This Row],[LECHE RETIRO DIA]]),SUM(Tabla2[[#This Row],[LECHE TANQUE DIA]:[LECHE RETIRO DIA]]),SUM(Tabla2[[#This Row],[LECHE TANQUE DIA]:[LECHE AUTOCONSUMO DIA]]))</f>
        <v>2957</v>
      </c>
      <c r="O3314" s="291">
        <f t="shared" si="869"/>
        <v>0.96313831586066956</v>
      </c>
      <c r="P3314" s="292">
        <f t="shared" si="870"/>
        <v>24.641666666666666</v>
      </c>
      <c r="Q3314" s="292">
        <f t="shared" si="871"/>
        <v>23.733333333333334</v>
      </c>
      <c r="R3314" s="292">
        <f t="shared" si="872"/>
        <v>4.166666666666667</v>
      </c>
      <c r="S3314" s="292">
        <f t="shared" si="873"/>
        <v>4.348529411764706</v>
      </c>
      <c r="T3314" s="292">
        <f t="shared" si="874"/>
        <v>5.666666666666667</v>
      </c>
      <c r="U3314" s="292">
        <f t="shared" si="875"/>
        <v>99.228187919463082</v>
      </c>
      <c r="V3314" s="292">
        <f t="shared" si="876"/>
        <v>4.0268456375838921</v>
      </c>
      <c r="W3314" s="292">
        <f>IFERROR(H3314/M3314,Tabla2[[#This Row],[CARGA PRODUCCION (ANIMALES/HA)]])</f>
        <v>3.8535118884941237</v>
      </c>
      <c r="X3314" s="293">
        <f t="shared" si="877"/>
        <v>2024</v>
      </c>
      <c r="Y3314" s="293">
        <f t="shared" si="878"/>
        <v>9</v>
      </c>
      <c r="Z3314" s="293" t="e">
        <f t="shared" ca="1" si="879"/>
        <v>#NAME?</v>
      </c>
      <c r="AA3314" s="294">
        <f t="shared" si="880"/>
        <v>141</v>
      </c>
      <c r="AB3314" s="291">
        <f t="shared" si="881"/>
        <v>0.85106382978723405</v>
      </c>
      <c r="AC3314" s="295">
        <f t="shared" si="882"/>
        <v>0.14893617021276595</v>
      </c>
      <c r="AD3314" s="288"/>
    </row>
    <row r="3315" spans="1:30" s="307" customFormat="1">
      <c r="A3315" s="298">
        <v>45555</v>
      </c>
      <c r="B3315" s="299" t="s">
        <v>117</v>
      </c>
      <c r="C3315" s="299">
        <v>1148</v>
      </c>
      <c r="D3315" s="299">
        <v>40</v>
      </c>
      <c r="E3315" s="299">
        <v>5</v>
      </c>
      <c r="F3315" s="299"/>
      <c r="G3315" s="299">
        <v>47</v>
      </c>
      <c r="H3315" s="299">
        <v>48</v>
      </c>
      <c r="I3315" s="299">
        <v>1</v>
      </c>
      <c r="J3315" s="299">
        <v>8</v>
      </c>
      <c r="K3315" s="299">
        <v>240</v>
      </c>
      <c r="L3315" s="299">
        <v>14</v>
      </c>
      <c r="M3315" s="300">
        <v>15</v>
      </c>
      <c r="N3315" s="301">
        <f>IF(Tabla2[[#This Row],[LECHE RETIRO DIA]]&lt;&gt;ISBLANK(Tabla2[[#This Row],[LECHE RETIRO DIA]]),SUM(Tabla2[[#This Row],[LECHE TANQUE DIA]:[LECHE RETIRO DIA]]),SUM(Tabla2[[#This Row],[LECHE TANQUE DIA]:[LECHE AUTOCONSUMO DIA]]))</f>
        <v>1193</v>
      </c>
      <c r="O3315" s="302">
        <f t="shared" si="869"/>
        <v>0.96227996647108127</v>
      </c>
      <c r="P3315" s="303">
        <f t="shared" si="870"/>
        <v>25.382978723404257</v>
      </c>
      <c r="Q3315" s="303">
        <f t="shared" si="871"/>
        <v>24.425531914893618</v>
      </c>
      <c r="R3315" s="303">
        <f t="shared" si="872"/>
        <v>5</v>
      </c>
      <c r="S3315" s="303">
        <f t="shared" si="873"/>
        <v>4.9708333333333332</v>
      </c>
      <c r="T3315" s="303">
        <f t="shared" si="874"/>
        <v>5.1063829787234045</v>
      </c>
      <c r="U3315" s="303">
        <f t="shared" si="875"/>
        <v>85.214285714285708</v>
      </c>
      <c r="V3315" s="303">
        <f t="shared" si="876"/>
        <v>3.3571428571428572</v>
      </c>
      <c r="W3315" s="303">
        <f>IFERROR(H3315/M3315,Tabla2[[#This Row],[CARGA PRODUCCION (ANIMALES/HA)]])</f>
        <v>3.2</v>
      </c>
      <c r="X3315" s="304">
        <f t="shared" si="877"/>
        <v>2024</v>
      </c>
      <c r="Y3315" s="304">
        <f t="shared" si="878"/>
        <v>9</v>
      </c>
      <c r="Z3315" s="304" t="e">
        <f t="shared" ca="1" si="879"/>
        <v>#NAME?</v>
      </c>
      <c r="AA3315" s="305">
        <f t="shared" si="880"/>
        <v>48</v>
      </c>
      <c r="AB3315" s="302">
        <f t="shared" si="881"/>
        <v>0.97916666666666663</v>
      </c>
      <c r="AC3315" s="306">
        <f t="shared" si="882"/>
        <v>2.083333333333337E-2</v>
      </c>
      <c r="AD3315" s="299"/>
    </row>
    <row r="3316" spans="1:30">
      <c r="A3316" s="287">
        <v>45556</v>
      </c>
      <c r="B3316" s="288" t="s">
        <v>81</v>
      </c>
      <c r="C3316" s="288">
        <v>2608</v>
      </c>
      <c r="D3316" s="288">
        <v>80</v>
      </c>
      <c r="E3316" s="288">
        <v>9</v>
      </c>
      <c r="F3316" s="288"/>
      <c r="G3316" s="288">
        <v>103</v>
      </c>
      <c r="H3316" s="288">
        <v>106</v>
      </c>
      <c r="I3316" s="288">
        <v>1</v>
      </c>
      <c r="J3316" s="288">
        <v>11</v>
      </c>
      <c r="K3316" s="288">
        <v>680</v>
      </c>
      <c r="L3316" s="288">
        <v>23.4</v>
      </c>
      <c r="M3316" s="289">
        <v>31.01</v>
      </c>
      <c r="N3316" s="290">
        <f>IF(Tabla2[[#This Row],[LECHE RETIRO DIA]]&lt;&gt;ISBLANK(Tabla2[[#This Row],[LECHE RETIRO DIA]]),SUM(Tabla2[[#This Row],[LECHE TANQUE DIA]:[LECHE RETIRO DIA]]),SUM(Tabla2[[#This Row],[LECHE TANQUE DIA]:[LECHE AUTOCONSUMO DIA]]))</f>
        <v>2697</v>
      </c>
      <c r="O3316" s="291">
        <f t="shared" ref="O3316:O3321" si="883">IFERROR(C3316/N3316,"")</f>
        <v>0.96700037078235079</v>
      </c>
      <c r="P3316" s="292">
        <f t="shared" ref="P3316:P3321" si="884">IFERROR(N3316/G3316,"")</f>
        <v>26.184466019417474</v>
      </c>
      <c r="Q3316" s="292">
        <f t="shared" ref="Q3316:Q3321" si="885">IFERROR(C3316/G3316,"")</f>
        <v>25.320388349514563</v>
      </c>
      <c r="R3316" s="292">
        <f t="shared" ref="R3316:R3321" si="886">IFERROR(D3316/J3316,"")</f>
        <v>7.2727272727272725</v>
      </c>
      <c r="S3316" s="292">
        <f t="shared" ref="S3316:S3321" si="887">IFERROR(N3316/K3316,"")</f>
        <v>3.9661764705882354</v>
      </c>
      <c r="T3316" s="292">
        <f t="shared" ref="T3316:T3321" si="888">IFERROR(K3316/G3316,"")</f>
        <v>6.6019417475728153</v>
      </c>
      <c r="U3316" s="292">
        <f t="shared" ref="U3316:U3321" si="889">IFERROR(N3316/L3316,"")</f>
        <v>115.25641025641026</v>
      </c>
      <c r="V3316" s="292">
        <f t="shared" ref="V3316:V3321" si="890">IFERROR(G3316/L3316,"")</f>
        <v>4.4017094017094021</v>
      </c>
      <c r="W3316" s="292">
        <f>IFERROR(H3316/M3316,Tabla2[[#This Row],[CARGA PRODUCCION (ANIMALES/HA)]])</f>
        <v>3.4182521767171878</v>
      </c>
      <c r="X3316" s="293">
        <f t="shared" ref="X3316:X3321" si="891">YEAR(A3316)</f>
        <v>2024</v>
      </c>
      <c r="Y3316" s="293">
        <f t="shared" ref="Y3316:Y3321" si="892">MONTH(A3316)</f>
        <v>9</v>
      </c>
      <c r="Z3316" s="293" t="e">
        <f t="shared" ref="Z3316:Z3321" ca="1" si="893">_xlfn.ISOWEEKNUM(A3316)</f>
        <v>#NAME?</v>
      </c>
      <c r="AA3316" s="294">
        <f t="shared" ref="AA3316:AA3321" si="894">IF(H3316&gt;0,H3316,G3316)</f>
        <v>106</v>
      </c>
      <c r="AB3316" s="291">
        <f t="shared" ref="AB3316:AB3321" si="895">IFERROR(G3316/AA3316,"")</f>
        <v>0.97169811320754718</v>
      </c>
      <c r="AC3316" s="295">
        <f t="shared" ref="AC3316:AC3321" si="896">IFERROR(1-AB3316,"")</f>
        <v>2.8301886792452824E-2</v>
      </c>
      <c r="AD3316" s="288"/>
    </row>
    <row r="3317" spans="1:30">
      <c r="A3317" s="287">
        <v>45556</v>
      </c>
      <c r="B3317" s="288" t="s">
        <v>83</v>
      </c>
      <c r="C3317" s="288">
        <v>2682</v>
      </c>
      <c r="D3317" s="288">
        <v>100</v>
      </c>
      <c r="E3317" s="288">
        <v>9</v>
      </c>
      <c r="F3317" s="288"/>
      <c r="G3317" s="288">
        <v>121</v>
      </c>
      <c r="H3317" s="288">
        <v>140</v>
      </c>
      <c r="I3317" s="288">
        <v>1</v>
      </c>
      <c r="J3317" s="288">
        <v>25</v>
      </c>
      <c r="K3317" s="288">
        <v>680</v>
      </c>
      <c r="L3317" s="288">
        <v>29.8</v>
      </c>
      <c r="M3317" s="289">
        <v>36.590000000000003</v>
      </c>
      <c r="N3317" s="290">
        <f>IF(Tabla2[[#This Row],[LECHE RETIRO DIA]]&lt;&gt;ISBLANK(Tabla2[[#This Row],[LECHE RETIRO DIA]]),SUM(Tabla2[[#This Row],[LECHE TANQUE DIA]:[LECHE RETIRO DIA]]),SUM(Tabla2[[#This Row],[LECHE TANQUE DIA]:[LECHE AUTOCONSUMO DIA]]))</f>
        <v>2791</v>
      </c>
      <c r="O3317" s="291">
        <f t="shared" si="883"/>
        <v>0.96094589752776782</v>
      </c>
      <c r="P3317" s="292">
        <f t="shared" si="884"/>
        <v>23.06611570247934</v>
      </c>
      <c r="Q3317" s="292">
        <f t="shared" si="885"/>
        <v>22.165289256198346</v>
      </c>
      <c r="R3317" s="292">
        <f t="shared" si="886"/>
        <v>4</v>
      </c>
      <c r="S3317" s="292">
        <f t="shared" si="887"/>
        <v>4.1044117647058824</v>
      </c>
      <c r="T3317" s="292">
        <f t="shared" si="888"/>
        <v>5.6198347107438016</v>
      </c>
      <c r="U3317" s="292">
        <f t="shared" si="889"/>
        <v>93.65771812080537</v>
      </c>
      <c r="V3317" s="292">
        <f t="shared" si="890"/>
        <v>4.0604026845637584</v>
      </c>
      <c r="W3317" s="292">
        <f>IFERROR(H3317/M3317,Tabla2[[#This Row],[CARGA PRODUCCION (ANIMALES/HA)]])</f>
        <v>3.8261820169445202</v>
      </c>
      <c r="X3317" s="293">
        <f t="shared" si="891"/>
        <v>2024</v>
      </c>
      <c r="Y3317" s="293">
        <f t="shared" si="892"/>
        <v>9</v>
      </c>
      <c r="Z3317" s="293" t="e">
        <f t="shared" ca="1" si="893"/>
        <v>#NAME?</v>
      </c>
      <c r="AA3317" s="294">
        <f t="shared" si="894"/>
        <v>140</v>
      </c>
      <c r="AB3317" s="291">
        <f t="shared" si="895"/>
        <v>0.86428571428571432</v>
      </c>
      <c r="AC3317" s="295">
        <f t="shared" si="896"/>
        <v>0.13571428571428568</v>
      </c>
      <c r="AD3317" s="288"/>
    </row>
    <row r="3318" spans="1:30">
      <c r="A3318" s="287">
        <v>45556</v>
      </c>
      <c r="B3318" s="288" t="s">
        <v>88</v>
      </c>
      <c r="C3318" s="288">
        <v>1115</v>
      </c>
      <c r="D3318" s="288">
        <v>40</v>
      </c>
      <c r="E3318" s="288">
        <v>9</v>
      </c>
      <c r="F3318" s="288"/>
      <c r="G3318" s="288">
        <v>47</v>
      </c>
      <c r="H3318" s="288">
        <v>48</v>
      </c>
      <c r="I3318" s="288">
        <v>1</v>
      </c>
      <c r="J3318" s="288">
        <v>8</v>
      </c>
      <c r="K3318" s="288">
        <v>240</v>
      </c>
      <c r="L3318" s="288">
        <v>14</v>
      </c>
      <c r="M3318" s="289">
        <v>15</v>
      </c>
      <c r="N3318" s="290">
        <f>IF(Tabla2[[#This Row],[LECHE RETIRO DIA]]&lt;&gt;ISBLANK(Tabla2[[#This Row],[LECHE RETIRO DIA]]),SUM(Tabla2[[#This Row],[LECHE TANQUE DIA]:[LECHE RETIRO DIA]]),SUM(Tabla2[[#This Row],[LECHE TANQUE DIA]:[LECHE AUTOCONSUMO DIA]]))</f>
        <v>1164</v>
      </c>
      <c r="O3318" s="291">
        <f t="shared" si="883"/>
        <v>0.95790378006872856</v>
      </c>
      <c r="P3318" s="292">
        <f t="shared" si="884"/>
        <v>24.76595744680851</v>
      </c>
      <c r="Q3318" s="292">
        <f t="shared" si="885"/>
        <v>23.723404255319149</v>
      </c>
      <c r="R3318" s="292">
        <f t="shared" si="886"/>
        <v>5</v>
      </c>
      <c r="S3318" s="292">
        <f t="shared" si="887"/>
        <v>4.8499999999999996</v>
      </c>
      <c r="T3318" s="292">
        <f t="shared" si="888"/>
        <v>5.1063829787234045</v>
      </c>
      <c r="U3318" s="292">
        <f t="shared" si="889"/>
        <v>83.142857142857139</v>
      </c>
      <c r="V3318" s="292">
        <f t="shared" si="890"/>
        <v>3.3571428571428572</v>
      </c>
      <c r="W3318" s="292">
        <f>IFERROR(H3318/M3318,Tabla2[[#This Row],[CARGA PRODUCCION (ANIMALES/HA)]])</f>
        <v>3.2</v>
      </c>
      <c r="X3318" s="293">
        <f t="shared" si="891"/>
        <v>2024</v>
      </c>
      <c r="Y3318" s="293">
        <f t="shared" si="892"/>
        <v>9</v>
      </c>
      <c r="Z3318" s="293" t="e">
        <f t="shared" ca="1" si="893"/>
        <v>#NAME?</v>
      </c>
      <c r="AA3318" s="294">
        <f t="shared" si="894"/>
        <v>48</v>
      </c>
      <c r="AB3318" s="291">
        <f t="shared" si="895"/>
        <v>0.97916666666666663</v>
      </c>
      <c r="AC3318" s="295">
        <f t="shared" si="896"/>
        <v>2.083333333333337E-2</v>
      </c>
      <c r="AD3318" s="288"/>
    </row>
    <row r="3319" spans="1:30">
      <c r="A3319" s="287">
        <v>45557</v>
      </c>
      <c r="B3319" s="288" t="s">
        <v>81</v>
      </c>
      <c r="C3319" s="288">
        <v>2599</v>
      </c>
      <c r="D3319" s="288">
        <v>80</v>
      </c>
      <c r="E3319" s="288">
        <v>9</v>
      </c>
      <c r="F3319" s="288"/>
      <c r="G3319" s="288">
        <v>102</v>
      </c>
      <c r="H3319" s="288">
        <v>105</v>
      </c>
      <c r="I3319" s="288">
        <v>1</v>
      </c>
      <c r="J3319" s="288">
        <v>11</v>
      </c>
      <c r="K3319" s="288">
        <v>680</v>
      </c>
      <c r="L3319" s="288">
        <v>23.4</v>
      </c>
      <c r="M3319" s="289">
        <v>31.01</v>
      </c>
      <c r="N3319" s="290">
        <f>IF(Tabla2[[#This Row],[LECHE RETIRO DIA]]&lt;&gt;ISBLANK(Tabla2[[#This Row],[LECHE RETIRO DIA]]),SUM(Tabla2[[#This Row],[LECHE TANQUE DIA]:[LECHE RETIRO DIA]]),SUM(Tabla2[[#This Row],[LECHE TANQUE DIA]:[LECHE AUTOCONSUMO DIA]]))</f>
        <v>2688</v>
      </c>
      <c r="O3319" s="291">
        <f t="shared" si="883"/>
        <v>0.96688988095238093</v>
      </c>
      <c r="P3319" s="292">
        <f t="shared" si="884"/>
        <v>26.352941176470587</v>
      </c>
      <c r="Q3319" s="292">
        <f t="shared" si="885"/>
        <v>25.480392156862745</v>
      </c>
      <c r="R3319" s="292">
        <f t="shared" si="886"/>
        <v>7.2727272727272725</v>
      </c>
      <c r="S3319" s="292">
        <f t="shared" si="887"/>
        <v>3.9529411764705884</v>
      </c>
      <c r="T3319" s="292">
        <f t="shared" si="888"/>
        <v>6.666666666666667</v>
      </c>
      <c r="U3319" s="292">
        <f t="shared" si="889"/>
        <v>114.87179487179488</v>
      </c>
      <c r="V3319" s="292">
        <f t="shared" si="890"/>
        <v>4.3589743589743595</v>
      </c>
      <c r="W3319" s="292">
        <f>IFERROR(H3319/M3319,Tabla2[[#This Row],[CARGA PRODUCCION (ANIMALES/HA)]])</f>
        <v>3.386004514672686</v>
      </c>
      <c r="X3319" s="293">
        <f t="shared" si="891"/>
        <v>2024</v>
      </c>
      <c r="Y3319" s="293">
        <f t="shared" si="892"/>
        <v>9</v>
      </c>
      <c r="Z3319" s="293" t="e">
        <f t="shared" ca="1" si="893"/>
        <v>#NAME?</v>
      </c>
      <c r="AA3319" s="294">
        <f t="shared" si="894"/>
        <v>105</v>
      </c>
      <c r="AB3319" s="291">
        <f t="shared" si="895"/>
        <v>0.97142857142857142</v>
      </c>
      <c r="AC3319" s="295">
        <f t="shared" si="896"/>
        <v>2.8571428571428581E-2</v>
      </c>
      <c r="AD3319" s="288"/>
    </row>
    <row r="3320" spans="1:30">
      <c r="A3320" s="287">
        <v>45557</v>
      </c>
      <c r="B3320" s="288" t="s">
        <v>83</v>
      </c>
      <c r="C3320" s="288">
        <v>2658</v>
      </c>
      <c r="D3320" s="288">
        <v>100</v>
      </c>
      <c r="E3320" s="288">
        <v>9</v>
      </c>
      <c r="F3320" s="288"/>
      <c r="G3320" s="288">
        <v>121</v>
      </c>
      <c r="H3320" s="288">
        <v>140</v>
      </c>
      <c r="I3320" s="288">
        <v>1</v>
      </c>
      <c r="J3320" s="288">
        <v>25</v>
      </c>
      <c r="K3320" s="288">
        <v>680</v>
      </c>
      <c r="L3320" s="288">
        <v>29.8</v>
      </c>
      <c r="M3320" s="289">
        <v>36.590000000000003</v>
      </c>
      <c r="N3320" s="290">
        <f>IF(Tabla2[[#This Row],[LECHE RETIRO DIA]]&lt;&gt;ISBLANK(Tabla2[[#This Row],[LECHE RETIRO DIA]]),SUM(Tabla2[[#This Row],[LECHE TANQUE DIA]:[LECHE RETIRO DIA]]),SUM(Tabla2[[#This Row],[LECHE TANQUE DIA]:[LECHE AUTOCONSUMO DIA]]))</f>
        <v>2767</v>
      </c>
      <c r="O3320" s="291">
        <f t="shared" si="883"/>
        <v>0.96060715576436573</v>
      </c>
      <c r="P3320" s="292">
        <f t="shared" si="884"/>
        <v>22.867768595041323</v>
      </c>
      <c r="Q3320" s="292">
        <f t="shared" si="885"/>
        <v>21.966942148760332</v>
      </c>
      <c r="R3320" s="292">
        <f t="shared" si="886"/>
        <v>4</v>
      </c>
      <c r="S3320" s="292">
        <f t="shared" si="887"/>
        <v>4.0691176470588237</v>
      </c>
      <c r="T3320" s="292">
        <f t="shared" si="888"/>
        <v>5.6198347107438016</v>
      </c>
      <c r="U3320" s="292">
        <f t="shared" si="889"/>
        <v>92.852348993288587</v>
      </c>
      <c r="V3320" s="292">
        <f t="shared" si="890"/>
        <v>4.0604026845637584</v>
      </c>
      <c r="W3320" s="292">
        <f>IFERROR(H3320/M3320,Tabla2[[#This Row],[CARGA PRODUCCION (ANIMALES/HA)]])</f>
        <v>3.8261820169445202</v>
      </c>
      <c r="X3320" s="293">
        <f t="shared" si="891"/>
        <v>2024</v>
      </c>
      <c r="Y3320" s="293">
        <f t="shared" si="892"/>
        <v>9</v>
      </c>
      <c r="Z3320" s="293" t="e">
        <f t="shared" ca="1" si="893"/>
        <v>#NAME?</v>
      </c>
      <c r="AA3320" s="294">
        <f t="shared" si="894"/>
        <v>140</v>
      </c>
      <c r="AB3320" s="291">
        <f t="shared" si="895"/>
        <v>0.86428571428571432</v>
      </c>
      <c r="AC3320" s="295">
        <f t="shared" si="896"/>
        <v>0.13571428571428568</v>
      </c>
      <c r="AD3320" s="288"/>
    </row>
    <row r="3321" spans="1:30">
      <c r="A3321" s="287">
        <v>45557</v>
      </c>
      <c r="B3321" s="288" t="s">
        <v>88</v>
      </c>
      <c r="C3321" s="288">
        <v>1182</v>
      </c>
      <c r="D3321" s="288">
        <v>40</v>
      </c>
      <c r="E3321" s="288">
        <v>5</v>
      </c>
      <c r="F3321" s="288"/>
      <c r="G3321" s="288">
        <v>47</v>
      </c>
      <c r="H3321" s="288">
        <v>48</v>
      </c>
      <c r="I3321" s="288">
        <v>1</v>
      </c>
      <c r="J3321" s="288">
        <v>8</v>
      </c>
      <c r="K3321" s="288">
        <v>240</v>
      </c>
      <c r="L3321" s="288">
        <v>14</v>
      </c>
      <c r="M3321" s="289">
        <v>15</v>
      </c>
      <c r="N3321" s="290">
        <f>IF(Tabla2[[#This Row],[LECHE RETIRO DIA]]&lt;&gt;ISBLANK(Tabla2[[#This Row],[LECHE RETIRO DIA]]),SUM(Tabla2[[#This Row],[LECHE TANQUE DIA]:[LECHE RETIRO DIA]]),SUM(Tabla2[[#This Row],[LECHE TANQUE DIA]:[LECHE AUTOCONSUMO DIA]]))</f>
        <v>1227</v>
      </c>
      <c r="O3321" s="291">
        <f t="shared" si="883"/>
        <v>0.96332518337408313</v>
      </c>
      <c r="P3321" s="292">
        <f t="shared" si="884"/>
        <v>26.106382978723403</v>
      </c>
      <c r="Q3321" s="292">
        <f t="shared" si="885"/>
        <v>25.148936170212767</v>
      </c>
      <c r="R3321" s="292">
        <f t="shared" si="886"/>
        <v>5</v>
      </c>
      <c r="S3321" s="292">
        <f t="shared" si="887"/>
        <v>5.1124999999999998</v>
      </c>
      <c r="T3321" s="292">
        <f t="shared" si="888"/>
        <v>5.1063829787234045</v>
      </c>
      <c r="U3321" s="292">
        <f t="shared" si="889"/>
        <v>87.642857142857139</v>
      </c>
      <c r="V3321" s="292">
        <f t="shared" si="890"/>
        <v>3.3571428571428572</v>
      </c>
      <c r="W3321" s="292">
        <f>IFERROR(H3321/M3321,Tabla2[[#This Row],[CARGA PRODUCCION (ANIMALES/HA)]])</f>
        <v>3.2</v>
      </c>
      <c r="X3321" s="293">
        <f t="shared" si="891"/>
        <v>2024</v>
      </c>
      <c r="Y3321" s="293">
        <f t="shared" si="892"/>
        <v>9</v>
      </c>
      <c r="Z3321" s="293" t="e">
        <f t="shared" ca="1" si="893"/>
        <v>#NAME?</v>
      </c>
      <c r="AA3321" s="294">
        <f t="shared" si="894"/>
        <v>48</v>
      </c>
      <c r="AB3321" s="291">
        <f t="shared" si="895"/>
        <v>0.97916666666666663</v>
      </c>
      <c r="AC3321" s="295">
        <f t="shared" si="896"/>
        <v>2.083333333333337E-2</v>
      </c>
      <c r="AD3321" s="288"/>
    </row>
    <row r="3322" spans="1:30">
      <c r="A3322" s="287">
        <v>45558</v>
      </c>
      <c r="B3322" s="288" t="s">
        <v>81</v>
      </c>
      <c r="C3322" s="288">
        <v>2636</v>
      </c>
      <c r="D3322" s="288">
        <v>80</v>
      </c>
      <c r="E3322" s="288">
        <v>9</v>
      </c>
      <c r="F3322" s="288"/>
      <c r="G3322" s="288">
        <v>102</v>
      </c>
      <c r="H3322" s="288">
        <v>105</v>
      </c>
      <c r="I3322" s="288">
        <v>1</v>
      </c>
      <c r="J3322" s="288">
        <v>11</v>
      </c>
      <c r="K3322" s="288">
        <v>680</v>
      </c>
      <c r="L3322" s="288">
        <v>23.4</v>
      </c>
      <c r="M3322" s="289">
        <v>31.01</v>
      </c>
      <c r="N3322" s="290">
        <f>IF(Tabla2[[#This Row],[LECHE RETIRO DIA]]&lt;&gt;ISBLANK(Tabla2[[#This Row],[LECHE RETIRO DIA]]),SUM(Tabla2[[#This Row],[LECHE TANQUE DIA]:[LECHE RETIRO DIA]]),SUM(Tabla2[[#This Row],[LECHE TANQUE DIA]:[LECHE AUTOCONSUMO DIA]]))</f>
        <v>2725</v>
      </c>
      <c r="O3322" s="291">
        <f t="shared" ref="O3322:O3327" si="897">IFERROR(C3322/N3322,"")</f>
        <v>0.96733944954128437</v>
      </c>
      <c r="P3322" s="292">
        <f t="shared" ref="P3322:P3327" si="898">IFERROR(N3322/G3322,"")</f>
        <v>26.715686274509803</v>
      </c>
      <c r="Q3322" s="292">
        <f t="shared" ref="Q3322:Q3327" si="899">IFERROR(C3322/G3322,"")</f>
        <v>25.843137254901961</v>
      </c>
      <c r="R3322" s="292">
        <f t="shared" ref="R3322:R3327" si="900">IFERROR(D3322/J3322,"")</f>
        <v>7.2727272727272725</v>
      </c>
      <c r="S3322" s="292">
        <f t="shared" ref="S3322:S3327" si="901">IFERROR(N3322/K3322,"")</f>
        <v>4.007352941176471</v>
      </c>
      <c r="T3322" s="292">
        <f t="shared" ref="T3322:T3327" si="902">IFERROR(K3322/G3322,"")</f>
        <v>6.666666666666667</v>
      </c>
      <c r="U3322" s="292">
        <f t="shared" ref="U3322:U3327" si="903">IFERROR(N3322/L3322,"")</f>
        <v>116.45299145299145</v>
      </c>
      <c r="V3322" s="292">
        <f t="shared" ref="V3322:V3327" si="904">IFERROR(G3322/L3322,"")</f>
        <v>4.3589743589743595</v>
      </c>
      <c r="W3322" s="292">
        <f>IFERROR(H3322/M3322,Tabla2[[#This Row],[CARGA PRODUCCION (ANIMALES/HA)]])</f>
        <v>3.386004514672686</v>
      </c>
      <c r="X3322" s="293">
        <f t="shared" ref="X3322:X3327" si="905">YEAR(A3322)</f>
        <v>2024</v>
      </c>
      <c r="Y3322" s="293">
        <f t="shared" ref="Y3322:Y3327" si="906">MONTH(A3322)</f>
        <v>9</v>
      </c>
      <c r="Z3322" s="293" t="e">
        <f t="shared" ref="Z3322:Z3327" ca="1" si="907">_xlfn.ISOWEEKNUM(A3322)</f>
        <v>#NAME?</v>
      </c>
      <c r="AA3322" s="294">
        <f t="shared" ref="AA3322:AA3327" si="908">IF(H3322&gt;0,H3322,G3322)</f>
        <v>105</v>
      </c>
      <c r="AB3322" s="291">
        <f t="shared" ref="AB3322:AB3327" si="909">IFERROR(G3322/AA3322,"")</f>
        <v>0.97142857142857142</v>
      </c>
      <c r="AC3322" s="295">
        <f t="shared" ref="AC3322:AC3327" si="910">IFERROR(1-AB3322,"")</f>
        <v>2.8571428571428581E-2</v>
      </c>
      <c r="AD3322" s="288"/>
    </row>
    <row r="3323" spans="1:30">
      <c r="A3323" s="287">
        <v>45558</v>
      </c>
      <c r="B3323" s="288" t="s">
        <v>83</v>
      </c>
      <c r="C3323" s="288">
        <v>2682</v>
      </c>
      <c r="D3323" s="288">
        <v>100</v>
      </c>
      <c r="E3323" s="288">
        <v>9</v>
      </c>
      <c r="F3323" s="288"/>
      <c r="G3323" s="288">
        <v>121</v>
      </c>
      <c r="H3323" s="288">
        <v>140</v>
      </c>
      <c r="I3323" s="288">
        <v>1</v>
      </c>
      <c r="J3323" s="288">
        <v>25</v>
      </c>
      <c r="K3323" s="288">
        <v>680</v>
      </c>
      <c r="L3323" s="288">
        <v>29.8</v>
      </c>
      <c r="M3323" s="289">
        <v>36.590000000000003</v>
      </c>
      <c r="N3323" s="290">
        <f>IF(Tabla2[[#This Row],[LECHE RETIRO DIA]]&lt;&gt;ISBLANK(Tabla2[[#This Row],[LECHE RETIRO DIA]]),SUM(Tabla2[[#This Row],[LECHE TANQUE DIA]:[LECHE RETIRO DIA]]),SUM(Tabla2[[#This Row],[LECHE TANQUE DIA]:[LECHE AUTOCONSUMO DIA]]))</f>
        <v>2791</v>
      </c>
      <c r="O3323" s="291">
        <f t="shared" si="897"/>
        <v>0.96094589752776782</v>
      </c>
      <c r="P3323" s="292">
        <f t="shared" si="898"/>
        <v>23.06611570247934</v>
      </c>
      <c r="Q3323" s="292">
        <f t="shared" si="899"/>
        <v>22.165289256198346</v>
      </c>
      <c r="R3323" s="292">
        <f t="shared" si="900"/>
        <v>4</v>
      </c>
      <c r="S3323" s="292">
        <f t="shared" si="901"/>
        <v>4.1044117647058824</v>
      </c>
      <c r="T3323" s="292">
        <f t="shared" si="902"/>
        <v>5.6198347107438016</v>
      </c>
      <c r="U3323" s="292">
        <f t="shared" si="903"/>
        <v>93.65771812080537</v>
      </c>
      <c r="V3323" s="292">
        <f t="shared" si="904"/>
        <v>4.0604026845637584</v>
      </c>
      <c r="W3323" s="292">
        <f>IFERROR(H3323/M3323,Tabla2[[#This Row],[CARGA PRODUCCION (ANIMALES/HA)]])</f>
        <v>3.8261820169445202</v>
      </c>
      <c r="X3323" s="293">
        <f t="shared" si="905"/>
        <v>2024</v>
      </c>
      <c r="Y3323" s="293">
        <f t="shared" si="906"/>
        <v>9</v>
      </c>
      <c r="Z3323" s="293" t="e">
        <f t="shared" ca="1" si="907"/>
        <v>#NAME?</v>
      </c>
      <c r="AA3323" s="294">
        <f t="shared" si="908"/>
        <v>140</v>
      </c>
      <c r="AB3323" s="291">
        <f t="shared" si="909"/>
        <v>0.86428571428571432</v>
      </c>
      <c r="AC3323" s="295">
        <f t="shared" si="910"/>
        <v>0.13571428571428568</v>
      </c>
      <c r="AD3323" s="288"/>
    </row>
    <row r="3324" spans="1:30">
      <c r="A3324" s="287">
        <v>45558</v>
      </c>
      <c r="B3324" s="288" t="s">
        <v>117</v>
      </c>
      <c r="C3324" s="288">
        <v>1140</v>
      </c>
      <c r="D3324" s="288">
        <v>40</v>
      </c>
      <c r="E3324" s="288">
        <v>5</v>
      </c>
      <c r="F3324" s="288"/>
      <c r="G3324" s="288">
        <v>47</v>
      </c>
      <c r="H3324" s="288">
        <v>48</v>
      </c>
      <c r="I3324" s="288">
        <v>1</v>
      </c>
      <c r="J3324" s="288">
        <v>8</v>
      </c>
      <c r="K3324" s="288">
        <v>280</v>
      </c>
      <c r="L3324" s="288">
        <v>14</v>
      </c>
      <c r="M3324" s="289">
        <v>15</v>
      </c>
      <c r="N3324" s="290">
        <f>IF(Tabla2[[#This Row],[LECHE RETIRO DIA]]&lt;&gt;ISBLANK(Tabla2[[#This Row],[LECHE RETIRO DIA]]),SUM(Tabla2[[#This Row],[LECHE TANQUE DIA]:[LECHE RETIRO DIA]]),SUM(Tabla2[[#This Row],[LECHE TANQUE DIA]:[LECHE AUTOCONSUMO DIA]]))</f>
        <v>1185</v>
      </c>
      <c r="O3324" s="291">
        <f t="shared" si="897"/>
        <v>0.96202531645569622</v>
      </c>
      <c r="P3324" s="292">
        <f t="shared" si="898"/>
        <v>25.212765957446809</v>
      </c>
      <c r="Q3324" s="292">
        <f t="shared" si="899"/>
        <v>24.25531914893617</v>
      </c>
      <c r="R3324" s="292">
        <f t="shared" si="900"/>
        <v>5</v>
      </c>
      <c r="S3324" s="292">
        <f t="shared" si="901"/>
        <v>4.2321428571428568</v>
      </c>
      <c r="T3324" s="292">
        <f t="shared" si="902"/>
        <v>5.957446808510638</v>
      </c>
      <c r="U3324" s="292">
        <f t="shared" si="903"/>
        <v>84.642857142857139</v>
      </c>
      <c r="V3324" s="292">
        <f t="shared" si="904"/>
        <v>3.3571428571428572</v>
      </c>
      <c r="W3324" s="292">
        <f>IFERROR(H3324/M3324,Tabla2[[#This Row],[CARGA PRODUCCION (ANIMALES/HA)]])</f>
        <v>3.2</v>
      </c>
      <c r="X3324" s="293">
        <f t="shared" si="905"/>
        <v>2024</v>
      </c>
      <c r="Y3324" s="293">
        <f t="shared" si="906"/>
        <v>9</v>
      </c>
      <c r="Z3324" s="293" t="e">
        <f t="shared" ca="1" si="907"/>
        <v>#NAME?</v>
      </c>
      <c r="AA3324" s="294">
        <f t="shared" si="908"/>
        <v>48</v>
      </c>
      <c r="AB3324" s="291">
        <f t="shared" si="909"/>
        <v>0.97916666666666663</v>
      </c>
      <c r="AC3324" s="295">
        <f t="shared" si="910"/>
        <v>2.083333333333337E-2</v>
      </c>
      <c r="AD3324" s="288"/>
    </row>
    <row r="3325" spans="1:30">
      <c r="A3325" s="287">
        <v>45559</v>
      </c>
      <c r="B3325" s="288" t="s">
        <v>81</v>
      </c>
      <c r="C3325" s="288">
        <v>2585</v>
      </c>
      <c r="D3325" s="288">
        <v>80</v>
      </c>
      <c r="E3325" s="288">
        <v>9</v>
      </c>
      <c r="F3325" s="288"/>
      <c r="G3325" s="288">
        <v>102</v>
      </c>
      <c r="H3325" s="288">
        <v>105</v>
      </c>
      <c r="I3325" s="288">
        <v>1</v>
      </c>
      <c r="J3325" s="288">
        <v>11</v>
      </c>
      <c r="K3325" s="288">
        <v>680</v>
      </c>
      <c r="L3325" s="288">
        <v>23.4</v>
      </c>
      <c r="M3325" s="289">
        <v>31.01</v>
      </c>
      <c r="N3325" s="290">
        <f>IF(Tabla2[[#This Row],[LECHE RETIRO DIA]]&lt;&gt;ISBLANK(Tabla2[[#This Row],[LECHE RETIRO DIA]]),SUM(Tabla2[[#This Row],[LECHE TANQUE DIA]:[LECHE RETIRO DIA]]),SUM(Tabla2[[#This Row],[LECHE TANQUE DIA]:[LECHE AUTOCONSUMO DIA]]))</f>
        <v>2674</v>
      </c>
      <c r="O3325" s="291">
        <f t="shared" si="897"/>
        <v>0.96671652954375464</v>
      </c>
      <c r="P3325" s="292">
        <f t="shared" si="898"/>
        <v>26.215686274509803</v>
      </c>
      <c r="Q3325" s="292">
        <f t="shared" si="899"/>
        <v>25.343137254901961</v>
      </c>
      <c r="R3325" s="292">
        <f t="shared" si="900"/>
        <v>7.2727272727272725</v>
      </c>
      <c r="S3325" s="292">
        <f t="shared" si="901"/>
        <v>3.9323529411764704</v>
      </c>
      <c r="T3325" s="292">
        <f t="shared" si="902"/>
        <v>6.666666666666667</v>
      </c>
      <c r="U3325" s="292">
        <f t="shared" si="903"/>
        <v>114.27350427350429</v>
      </c>
      <c r="V3325" s="292">
        <f t="shared" si="904"/>
        <v>4.3589743589743595</v>
      </c>
      <c r="W3325" s="292">
        <f>IFERROR(H3325/M3325,Tabla2[[#This Row],[CARGA PRODUCCION (ANIMALES/HA)]])</f>
        <v>3.386004514672686</v>
      </c>
      <c r="X3325" s="293">
        <f t="shared" si="905"/>
        <v>2024</v>
      </c>
      <c r="Y3325" s="293">
        <f t="shared" si="906"/>
        <v>9</v>
      </c>
      <c r="Z3325" s="293" t="e">
        <f t="shared" ca="1" si="907"/>
        <v>#NAME?</v>
      </c>
      <c r="AA3325" s="294">
        <f t="shared" si="908"/>
        <v>105</v>
      </c>
      <c r="AB3325" s="291">
        <f t="shared" si="909"/>
        <v>0.97142857142857142</v>
      </c>
      <c r="AC3325" s="295">
        <f t="shared" si="910"/>
        <v>2.8571428571428581E-2</v>
      </c>
      <c r="AD3325" s="288"/>
    </row>
    <row r="3326" spans="1:30">
      <c r="A3326" s="287">
        <v>45559</v>
      </c>
      <c r="B3326" s="288" t="s">
        <v>83</v>
      </c>
      <c r="C3326" s="288">
        <v>2711</v>
      </c>
      <c r="D3326" s="288">
        <v>100</v>
      </c>
      <c r="E3326" s="288">
        <v>9</v>
      </c>
      <c r="F3326" s="288"/>
      <c r="G3326" s="288">
        <v>121</v>
      </c>
      <c r="H3326" s="288">
        <v>140</v>
      </c>
      <c r="I3326" s="288">
        <v>1</v>
      </c>
      <c r="J3326" s="288">
        <v>25</v>
      </c>
      <c r="K3326" s="288">
        <v>680</v>
      </c>
      <c r="L3326" s="288">
        <v>29.8</v>
      </c>
      <c r="M3326" s="289">
        <v>36.590000000000003</v>
      </c>
      <c r="N3326" s="290">
        <f>IF(Tabla2[[#This Row],[LECHE RETIRO DIA]]&lt;&gt;ISBLANK(Tabla2[[#This Row],[LECHE RETIRO DIA]]),SUM(Tabla2[[#This Row],[LECHE TANQUE DIA]:[LECHE RETIRO DIA]]),SUM(Tabla2[[#This Row],[LECHE TANQUE DIA]:[LECHE AUTOCONSUMO DIA]]))</f>
        <v>2820</v>
      </c>
      <c r="O3326" s="291">
        <f t="shared" si="897"/>
        <v>0.96134751773049643</v>
      </c>
      <c r="P3326" s="292">
        <f t="shared" si="898"/>
        <v>23.305785123966942</v>
      </c>
      <c r="Q3326" s="292">
        <f t="shared" si="899"/>
        <v>22.404958677685951</v>
      </c>
      <c r="R3326" s="292">
        <f t="shared" si="900"/>
        <v>4</v>
      </c>
      <c r="S3326" s="292">
        <f t="shared" si="901"/>
        <v>4.1470588235294121</v>
      </c>
      <c r="T3326" s="292">
        <f t="shared" si="902"/>
        <v>5.6198347107438016</v>
      </c>
      <c r="U3326" s="292">
        <f t="shared" si="903"/>
        <v>94.630872483221481</v>
      </c>
      <c r="V3326" s="292">
        <f t="shared" si="904"/>
        <v>4.0604026845637584</v>
      </c>
      <c r="W3326" s="292">
        <f>IFERROR(H3326/M3326,Tabla2[[#This Row],[CARGA PRODUCCION (ANIMALES/HA)]])</f>
        <v>3.8261820169445202</v>
      </c>
      <c r="X3326" s="293">
        <f t="shared" si="905"/>
        <v>2024</v>
      </c>
      <c r="Y3326" s="293">
        <f t="shared" si="906"/>
        <v>9</v>
      </c>
      <c r="Z3326" s="293" t="e">
        <f t="shared" ca="1" si="907"/>
        <v>#NAME?</v>
      </c>
      <c r="AA3326" s="294">
        <f t="shared" si="908"/>
        <v>140</v>
      </c>
      <c r="AB3326" s="291">
        <f t="shared" si="909"/>
        <v>0.86428571428571432</v>
      </c>
      <c r="AC3326" s="295">
        <f t="shared" si="910"/>
        <v>0.13571428571428568</v>
      </c>
      <c r="AD3326" s="288"/>
    </row>
    <row r="3327" spans="1:30">
      <c r="A3327" s="287">
        <v>45559</v>
      </c>
      <c r="B3327" s="288" t="s">
        <v>88</v>
      </c>
      <c r="C3327" s="288">
        <v>1180</v>
      </c>
      <c r="D3327" s="288">
        <v>40</v>
      </c>
      <c r="E3327" s="288">
        <v>5</v>
      </c>
      <c r="F3327" s="288"/>
      <c r="G3327" s="288">
        <v>48</v>
      </c>
      <c r="H3327" s="288">
        <v>49</v>
      </c>
      <c r="I3327" s="288">
        <v>1</v>
      </c>
      <c r="J3327" s="288">
        <v>8</v>
      </c>
      <c r="K3327" s="288">
        <v>280</v>
      </c>
      <c r="L3327" s="288">
        <v>14</v>
      </c>
      <c r="M3327" s="289">
        <v>15</v>
      </c>
      <c r="N3327" s="290">
        <f>IF(Tabla2[[#This Row],[LECHE RETIRO DIA]]&lt;&gt;ISBLANK(Tabla2[[#This Row],[LECHE RETIRO DIA]]),SUM(Tabla2[[#This Row],[LECHE TANQUE DIA]:[LECHE RETIRO DIA]]),SUM(Tabla2[[#This Row],[LECHE TANQUE DIA]:[LECHE AUTOCONSUMO DIA]]))</f>
        <v>1225</v>
      </c>
      <c r="O3327" s="291">
        <f t="shared" si="897"/>
        <v>0.96326530612244898</v>
      </c>
      <c r="P3327" s="292">
        <f t="shared" si="898"/>
        <v>25.520833333333332</v>
      </c>
      <c r="Q3327" s="292">
        <f t="shared" si="899"/>
        <v>24.583333333333332</v>
      </c>
      <c r="R3327" s="292">
        <f t="shared" si="900"/>
        <v>5</v>
      </c>
      <c r="S3327" s="292">
        <f t="shared" si="901"/>
        <v>4.375</v>
      </c>
      <c r="T3327" s="292">
        <f t="shared" si="902"/>
        <v>5.833333333333333</v>
      </c>
      <c r="U3327" s="292">
        <f t="shared" si="903"/>
        <v>87.5</v>
      </c>
      <c r="V3327" s="292">
        <f t="shared" si="904"/>
        <v>3.4285714285714284</v>
      </c>
      <c r="W3327" s="292">
        <f>IFERROR(H3327/M3327,Tabla2[[#This Row],[CARGA PRODUCCION (ANIMALES/HA)]])</f>
        <v>3.2666666666666666</v>
      </c>
      <c r="X3327" s="293">
        <f t="shared" si="905"/>
        <v>2024</v>
      </c>
      <c r="Y3327" s="293">
        <f t="shared" si="906"/>
        <v>9</v>
      </c>
      <c r="Z3327" s="293" t="e">
        <f t="shared" ca="1" si="907"/>
        <v>#NAME?</v>
      </c>
      <c r="AA3327" s="294">
        <f t="shared" si="908"/>
        <v>49</v>
      </c>
      <c r="AB3327" s="291">
        <f t="shared" si="909"/>
        <v>0.97959183673469385</v>
      </c>
      <c r="AC3327" s="295">
        <f t="shared" si="910"/>
        <v>2.0408163265306145E-2</v>
      </c>
      <c r="AD3327" s="288"/>
    </row>
    <row r="3328" spans="1:30">
      <c r="A3328" s="287">
        <v>45560</v>
      </c>
      <c r="B3328" s="288" t="s">
        <v>81</v>
      </c>
      <c r="C3328" s="288">
        <v>2641</v>
      </c>
      <c r="D3328" s="288">
        <v>80</v>
      </c>
      <c r="E3328" s="288">
        <v>9</v>
      </c>
      <c r="F3328" s="288"/>
      <c r="G3328" s="288">
        <v>102</v>
      </c>
      <c r="H3328" s="288">
        <v>105</v>
      </c>
      <c r="I3328" s="288">
        <v>1</v>
      </c>
      <c r="J3328" s="288">
        <v>11</v>
      </c>
      <c r="K3328" s="288">
        <v>680</v>
      </c>
      <c r="L3328" s="288">
        <v>23.4</v>
      </c>
      <c r="M3328" s="289">
        <v>31.01</v>
      </c>
      <c r="N3328" s="290">
        <f>IF(Tabla2[[#This Row],[LECHE RETIRO DIA]]&lt;&gt;ISBLANK(Tabla2[[#This Row],[LECHE RETIRO DIA]]),SUM(Tabla2[[#This Row],[LECHE TANQUE DIA]:[LECHE RETIRO DIA]]),SUM(Tabla2[[#This Row],[LECHE TANQUE DIA]:[LECHE AUTOCONSUMO DIA]]))</f>
        <v>2730</v>
      </c>
      <c r="O3328" s="291">
        <f t="shared" ref="O3328:O3333" si="911">IFERROR(C3328/N3328,"")</f>
        <v>0.9673992673992674</v>
      </c>
      <c r="P3328" s="292">
        <f t="shared" ref="P3328:P3333" si="912">IFERROR(N3328/G3328,"")</f>
        <v>26.764705882352942</v>
      </c>
      <c r="Q3328" s="292">
        <f t="shared" ref="Q3328:Q3333" si="913">IFERROR(C3328/G3328,"")</f>
        <v>25.892156862745097</v>
      </c>
      <c r="R3328" s="292">
        <f t="shared" ref="R3328:R3333" si="914">IFERROR(D3328/J3328,"")</f>
        <v>7.2727272727272725</v>
      </c>
      <c r="S3328" s="292">
        <f t="shared" ref="S3328:S3333" si="915">IFERROR(N3328/K3328,"")</f>
        <v>4.0147058823529411</v>
      </c>
      <c r="T3328" s="292">
        <f t="shared" ref="T3328:T3333" si="916">IFERROR(K3328/G3328,"")</f>
        <v>6.666666666666667</v>
      </c>
      <c r="U3328" s="292">
        <f t="shared" ref="U3328:U3333" si="917">IFERROR(N3328/L3328,"")</f>
        <v>116.66666666666667</v>
      </c>
      <c r="V3328" s="292">
        <f t="shared" ref="V3328:V3333" si="918">IFERROR(G3328/L3328,"")</f>
        <v>4.3589743589743595</v>
      </c>
      <c r="W3328" s="292">
        <f>IFERROR(H3328/M3328,Tabla2[[#This Row],[CARGA PRODUCCION (ANIMALES/HA)]])</f>
        <v>3.386004514672686</v>
      </c>
      <c r="X3328" s="293">
        <f t="shared" ref="X3328:X3333" si="919">YEAR(A3328)</f>
        <v>2024</v>
      </c>
      <c r="Y3328" s="293">
        <f t="shared" ref="Y3328:Y3333" si="920">MONTH(A3328)</f>
        <v>9</v>
      </c>
      <c r="Z3328" s="293" t="e">
        <f t="shared" ref="Z3328:Z3333" ca="1" si="921">_xlfn.ISOWEEKNUM(A3328)</f>
        <v>#NAME?</v>
      </c>
      <c r="AA3328" s="294">
        <f t="shared" ref="AA3328:AA3333" si="922">IF(H3328&gt;0,H3328,G3328)</f>
        <v>105</v>
      </c>
      <c r="AB3328" s="291">
        <f t="shared" ref="AB3328:AB3333" si="923">IFERROR(G3328/AA3328,"")</f>
        <v>0.97142857142857142</v>
      </c>
      <c r="AC3328" s="295">
        <f t="shared" ref="AC3328:AC3333" si="924">IFERROR(1-AB3328,"")</f>
        <v>2.8571428571428581E-2</v>
      </c>
      <c r="AD3328" s="288"/>
    </row>
    <row r="3329" spans="1:30">
      <c r="A3329" s="287">
        <v>45560</v>
      </c>
      <c r="B3329" s="288" t="s">
        <v>83</v>
      </c>
      <c r="C3329" s="288">
        <v>2745</v>
      </c>
      <c r="D3329" s="288">
        <v>100</v>
      </c>
      <c r="E3329" s="288">
        <v>9</v>
      </c>
      <c r="F3329" s="288"/>
      <c r="G3329" s="288">
        <v>122</v>
      </c>
      <c r="H3329" s="288">
        <v>140</v>
      </c>
      <c r="I3329" s="288">
        <v>1</v>
      </c>
      <c r="J3329" s="288">
        <v>25</v>
      </c>
      <c r="K3329" s="288">
        <v>680</v>
      </c>
      <c r="L3329" s="288">
        <v>29.8</v>
      </c>
      <c r="M3329" s="289">
        <v>36.590000000000003</v>
      </c>
      <c r="N3329" s="290">
        <f>IF(Tabla2[[#This Row],[LECHE RETIRO DIA]]&lt;&gt;ISBLANK(Tabla2[[#This Row],[LECHE RETIRO DIA]]),SUM(Tabla2[[#This Row],[LECHE TANQUE DIA]:[LECHE RETIRO DIA]]),SUM(Tabla2[[#This Row],[LECHE TANQUE DIA]:[LECHE AUTOCONSUMO DIA]]))</f>
        <v>2854</v>
      </c>
      <c r="O3329" s="291">
        <f t="shared" si="911"/>
        <v>0.96180798878766638</v>
      </c>
      <c r="P3329" s="292">
        <f t="shared" si="912"/>
        <v>23.393442622950818</v>
      </c>
      <c r="Q3329" s="292">
        <f t="shared" si="913"/>
        <v>22.5</v>
      </c>
      <c r="R3329" s="292">
        <f t="shared" si="914"/>
        <v>4</v>
      </c>
      <c r="S3329" s="292">
        <f t="shared" si="915"/>
        <v>4.197058823529412</v>
      </c>
      <c r="T3329" s="292">
        <f t="shared" si="916"/>
        <v>5.5737704918032787</v>
      </c>
      <c r="U3329" s="292">
        <f t="shared" si="917"/>
        <v>95.771812080536904</v>
      </c>
      <c r="V3329" s="292">
        <f t="shared" si="918"/>
        <v>4.0939597315436238</v>
      </c>
      <c r="W3329" s="292">
        <f>IFERROR(H3329/M3329,Tabla2[[#This Row],[CARGA PRODUCCION (ANIMALES/HA)]])</f>
        <v>3.8261820169445202</v>
      </c>
      <c r="X3329" s="293">
        <f t="shared" si="919"/>
        <v>2024</v>
      </c>
      <c r="Y3329" s="293">
        <f t="shared" si="920"/>
        <v>9</v>
      </c>
      <c r="Z3329" s="293" t="e">
        <f t="shared" ca="1" si="921"/>
        <v>#NAME?</v>
      </c>
      <c r="AA3329" s="294">
        <f t="shared" si="922"/>
        <v>140</v>
      </c>
      <c r="AB3329" s="291">
        <f t="shared" si="923"/>
        <v>0.87142857142857144</v>
      </c>
      <c r="AC3329" s="295">
        <f t="shared" si="924"/>
        <v>0.12857142857142856</v>
      </c>
      <c r="AD3329" s="288"/>
    </row>
    <row r="3330" spans="1:30">
      <c r="A3330" s="287">
        <v>45560</v>
      </c>
      <c r="B3330" s="288" t="s">
        <v>88</v>
      </c>
      <c r="C3330" s="288">
        <v>1138</v>
      </c>
      <c r="D3330" s="288">
        <v>40</v>
      </c>
      <c r="E3330" s="288">
        <v>5</v>
      </c>
      <c r="F3330" s="288"/>
      <c r="G3330" s="288">
        <v>48</v>
      </c>
      <c r="H3330" s="288">
        <v>49</v>
      </c>
      <c r="I3330" s="288">
        <v>1</v>
      </c>
      <c r="J3330" s="288">
        <v>8</v>
      </c>
      <c r="K3330" s="288">
        <v>280</v>
      </c>
      <c r="L3330" s="288">
        <v>14</v>
      </c>
      <c r="M3330" s="289">
        <v>15</v>
      </c>
      <c r="N3330" s="290">
        <f>IF(Tabla2[[#This Row],[LECHE RETIRO DIA]]&lt;&gt;ISBLANK(Tabla2[[#This Row],[LECHE RETIRO DIA]]),SUM(Tabla2[[#This Row],[LECHE TANQUE DIA]:[LECHE RETIRO DIA]]),SUM(Tabla2[[#This Row],[LECHE TANQUE DIA]:[LECHE AUTOCONSUMO DIA]]))</f>
        <v>1183</v>
      </c>
      <c r="O3330" s="291">
        <f t="shared" si="911"/>
        <v>0.96196111580726962</v>
      </c>
      <c r="P3330" s="292">
        <f t="shared" si="912"/>
        <v>24.645833333333332</v>
      </c>
      <c r="Q3330" s="292">
        <f t="shared" si="913"/>
        <v>23.708333333333332</v>
      </c>
      <c r="R3330" s="292">
        <f t="shared" si="914"/>
        <v>5</v>
      </c>
      <c r="S3330" s="292">
        <f t="shared" si="915"/>
        <v>4.2249999999999996</v>
      </c>
      <c r="T3330" s="292">
        <f t="shared" si="916"/>
        <v>5.833333333333333</v>
      </c>
      <c r="U3330" s="292">
        <f t="shared" si="917"/>
        <v>84.5</v>
      </c>
      <c r="V3330" s="292">
        <f t="shared" si="918"/>
        <v>3.4285714285714284</v>
      </c>
      <c r="W3330" s="292">
        <f>IFERROR(H3330/M3330,Tabla2[[#This Row],[CARGA PRODUCCION (ANIMALES/HA)]])</f>
        <v>3.2666666666666666</v>
      </c>
      <c r="X3330" s="293">
        <f t="shared" si="919"/>
        <v>2024</v>
      </c>
      <c r="Y3330" s="293">
        <f t="shared" si="920"/>
        <v>9</v>
      </c>
      <c r="Z3330" s="293" t="e">
        <f t="shared" ca="1" si="921"/>
        <v>#NAME?</v>
      </c>
      <c r="AA3330" s="294">
        <f t="shared" si="922"/>
        <v>49</v>
      </c>
      <c r="AB3330" s="291">
        <f t="shared" si="923"/>
        <v>0.97959183673469385</v>
      </c>
      <c r="AC3330" s="295">
        <f t="shared" si="924"/>
        <v>2.0408163265306145E-2</v>
      </c>
      <c r="AD3330" s="288"/>
    </row>
    <row r="3331" spans="1:30">
      <c r="A3331" s="287">
        <v>45561</v>
      </c>
      <c r="B3331" s="288" t="s">
        <v>81</v>
      </c>
      <c r="C3331" s="288">
        <v>2570</v>
      </c>
      <c r="D3331" s="288">
        <v>80</v>
      </c>
      <c r="E3331" s="288">
        <v>9</v>
      </c>
      <c r="F3331" s="288"/>
      <c r="G3331" s="288">
        <v>102</v>
      </c>
      <c r="H3331" s="288">
        <v>105</v>
      </c>
      <c r="I3331" s="288">
        <v>1</v>
      </c>
      <c r="J3331" s="288">
        <v>11</v>
      </c>
      <c r="K3331" s="288">
        <v>680</v>
      </c>
      <c r="L3331" s="288">
        <v>23.4</v>
      </c>
      <c r="M3331" s="289">
        <v>31.01</v>
      </c>
      <c r="N3331" s="290">
        <f>IF(Tabla2[[#This Row],[LECHE RETIRO DIA]]&lt;&gt;ISBLANK(Tabla2[[#This Row],[LECHE RETIRO DIA]]),SUM(Tabla2[[#This Row],[LECHE TANQUE DIA]:[LECHE RETIRO DIA]]),SUM(Tabla2[[#This Row],[LECHE TANQUE DIA]:[LECHE AUTOCONSUMO DIA]]))</f>
        <v>2659</v>
      </c>
      <c r="O3331" s="291">
        <f t="shared" si="911"/>
        <v>0.96652877021436634</v>
      </c>
      <c r="P3331" s="292">
        <f t="shared" si="912"/>
        <v>26.068627450980394</v>
      </c>
      <c r="Q3331" s="292">
        <f t="shared" si="913"/>
        <v>25.196078431372548</v>
      </c>
      <c r="R3331" s="292">
        <f t="shared" si="914"/>
        <v>7.2727272727272725</v>
      </c>
      <c r="S3331" s="292">
        <f t="shared" si="915"/>
        <v>3.9102941176470587</v>
      </c>
      <c r="T3331" s="292">
        <f t="shared" si="916"/>
        <v>6.666666666666667</v>
      </c>
      <c r="U3331" s="292">
        <f t="shared" si="917"/>
        <v>113.63247863247864</v>
      </c>
      <c r="V3331" s="292">
        <f t="shared" si="918"/>
        <v>4.3589743589743595</v>
      </c>
      <c r="W3331" s="292">
        <f>IFERROR(H3331/M3331,Tabla2[[#This Row],[CARGA PRODUCCION (ANIMALES/HA)]])</f>
        <v>3.386004514672686</v>
      </c>
      <c r="X3331" s="293">
        <f t="shared" si="919"/>
        <v>2024</v>
      </c>
      <c r="Y3331" s="293">
        <f t="shared" si="920"/>
        <v>9</v>
      </c>
      <c r="Z3331" s="293" t="e">
        <f t="shared" ca="1" si="921"/>
        <v>#NAME?</v>
      </c>
      <c r="AA3331" s="294">
        <f t="shared" si="922"/>
        <v>105</v>
      </c>
      <c r="AB3331" s="291">
        <f t="shared" si="923"/>
        <v>0.97142857142857142</v>
      </c>
      <c r="AC3331" s="295">
        <f t="shared" si="924"/>
        <v>2.8571428571428581E-2</v>
      </c>
      <c r="AD3331" s="288"/>
    </row>
    <row r="3332" spans="1:30">
      <c r="A3332" s="287">
        <v>45561</v>
      </c>
      <c r="B3332" s="288" t="s">
        <v>83</v>
      </c>
      <c r="C3332" s="288">
        <v>2749</v>
      </c>
      <c r="D3332" s="288">
        <v>100</v>
      </c>
      <c r="E3332" s="288">
        <v>9</v>
      </c>
      <c r="F3332" s="288"/>
      <c r="G3332" s="288">
        <v>122</v>
      </c>
      <c r="H3332" s="288">
        <v>140</v>
      </c>
      <c r="I3332" s="288">
        <v>1</v>
      </c>
      <c r="J3332" s="288">
        <v>25</v>
      </c>
      <c r="K3332" s="288">
        <v>680</v>
      </c>
      <c r="L3332" s="288">
        <v>29.8</v>
      </c>
      <c r="M3332" s="289">
        <v>36.590000000000003</v>
      </c>
      <c r="N3332" s="290">
        <f>IF(Tabla2[[#This Row],[LECHE RETIRO DIA]]&lt;&gt;ISBLANK(Tabla2[[#This Row],[LECHE RETIRO DIA]]),SUM(Tabla2[[#This Row],[LECHE TANQUE DIA]:[LECHE RETIRO DIA]]),SUM(Tabla2[[#This Row],[LECHE TANQUE DIA]:[LECHE AUTOCONSUMO DIA]]))</f>
        <v>2858</v>
      </c>
      <c r="O3332" s="291">
        <f t="shared" si="911"/>
        <v>0.96186144156752973</v>
      </c>
      <c r="P3332" s="292">
        <f t="shared" si="912"/>
        <v>23.42622950819672</v>
      </c>
      <c r="Q3332" s="292">
        <f t="shared" si="913"/>
        <v>22.532786885245901</v>
      </c>
      <c r="R3332" s="292">
        <f t="shared" si="914"/>
        <v>4</v>
      </c>
      <c r="S3332" s="292">
        <f t="shared" si="915"/>
        <v>4.2029411764705884</v>
      </c>
      <c r="T3332" s="292">
        <f t="shared" si="916"/>
        <v>5.5737704918032787</v>
      </c>
      <c r="U3332" s="292">
        <f t="shared" si="917"/>
        <v>95.90604026845638</v>
      </c>
      <c r="V3332" s="292">
        <f t="shared" si="918"/>
        <v>4.0939597315436238</v>
      </c>
      <c r="W3332" s="292">
        <f>IFERROR(H3332/M3332,Tabla2[[#This Row],[CARGA PRODUCCION (ANIMALES/HA)]])</f>
        <v>3.8261820169445202</v>
      </c>
      <c r="X3332" s="293">
        <f t="shared" si="919"/>
        <v>2024</v>
      </c>
      <c r="Y3332" s="293">
        <f t="shared" si="920"/>
        <v>9</v>
      </c>
      <c r="Z3332" s="293" t="e">
        <f t="shared" ca="1" si="921"/>
        <v>#NAME?</v>
      </c>
      <c r="AA3332" s="294">
        <f t="shared" si="922"/>
        <v>140</v>
      </c>
      <c r="AB3332" s="291">
        <f t="shared" si="923"/>
        <v>0.87142857142857144</v>
      </c>
      <c r="AC3332" s="295">
        <f t="shared" si="924"/>
        <v>0.12857142857142856</v>
      </c>
      <c r="AD3332" s="288"/>
    </row>
    <row r="3333" spans="1:30">
      <c r="A3333" s="287">
        <v>45561</v>
      </c>
      <c r="B3333" s="288" t="s">
        <v>88</v>
      </c>
      <c r="C3333" s="288">
        <v>1106</v>
      </c>
      <c r="D3333" s="288">
        <v>40</v>
      </c>
      <c r="E3333" s="288">
        <v>5</v>
      </c>
      <c r="F3333" s="288"/>
      <c r="G3333" s="288">
        <v>48</v>
      </c>
      <c r="H3333" s="288">
        <v>49</v>
      </c>
      <c r="I3333" s="288">
        <v>1</v>
      </c>
      <c r="J3333" s="288">
        <v>8</v>
      </c>
      <c r="K3333" s="288">
        <v>280</v>
      </c>
      <c r="L3333" s="288">
        <v>14</v>
      </c>
      <c r="M3333" s="289">
        <v>15</v>
      </c>
      <c r="N3333" s="290">
        <f>IF(Tabla2[[#This Row],[LECHE RETIRO DIA]]&lt;&gt;ISBLANK(Tabla2[[#This Row],[LECHE RETIRO DIA]]),SUM(Tabla2[[#This Row],[LECHE TANQUE DIA]:[LECHE RETIRO DIA]]),SUM(Tabla2[[#This Row],[LECHE TANQUE DIA]:[LECHE AUTOCONSUMO DIA]]))</f>
        <v>1151</v>
      </c>
      <c r="O3333" s="291">
        <f t="shared" si="911"/>
        <v>0.96090356211989569</v>
      </c>
      <c r="P3333" s="292">
        <f t="shared" si="912"/>
        <v>23.979166666666668</v>
      </c>
      <c r="Q3333" s="292">
        <f t="shared" si="913"/>
        <v>23.041666666666668</v>
      </c>
      <c r="R3333" s="292">
        <f t="shared" si="914"/>
        <v>5</v>
      </c>
      <c r="S3333" s="292">
        <f t="shared" si="915"/>
        <v>4.1107142857142858</v>
      </c>
      <c r="T3333" s="292">
        <f t="shared" si="916"/>
        <v>5.833333333333333</v>
      </c>
      <c r="U3333" s="292">
        <f t="shared" si="917"/>
        <v>82.214285714285708</v>
      </c>
      <c r="V3333" s="292">
        <f t="shared" si="918"/>
        <v>3.4285714285714284</v>
      </c>
      <c r="W3333" s="292">
        <f>IFERROR(H3333/M3333,Tabla2[[#This Row],[CARGA PRODUCCION (ANIMALES/HA)]])</f>
        <v>3.2666666666666666</v>
      </c>
      <c r="X3333" s="293">
        <f t="shared" si="919"/>
        <v>2024</v>
      </c>
      <c r="Y3333" s="293">
        <f t="shared" si="920"/>
        <v>9</v>
      </c>
      <c r="Z3333" s="293" t="e">
        <f t="shared" ca="1" si="921"/>
        <v>#NAME?</v>
      </c>
      <c r="AA3333" s="294">
        <f t="shared" si="922"/>
        <v>49</v>
      </c>
      <c r="AB3333" s="291">
        <f t="shared" si="923"/>
        <v>0.97959183673469385</v>
      </c>
      <c r="AC3333" s="295">
        <f t="shared" si="924"/>
        <v>2.0408163265306145E-2</v>
      </c>
      <c r="AD3333" s="288"/>
    </row>
    <row r="3334" spans="1:30">
      <c r="A3334" s="287">
        <v>45562</v>
      </c>
      <c r="B3334" s="288" t="s">
        <v>81</v>
      </c>
      <c r="C3334" s="288">
        <v>2636</v>
      </c>
      <c r="D3334" s="288">
        <v>80</v>
      </c>
      <c r="E3334" s="288">
        <v>9</v>
      </c>
      <c r="F3334" s="288"/>
      <c r="G3334" s="288">
        <v>103</v>
      </c>
      <c r="H3334" s="288">
        <v>106</v>
      </c>
      <c r="I3334" s="288">
        <v>1</v>
      </c>
      <c r="J3334" s="288">
        <v>11</v>
      </c>
      <c r="K3334" s="288">
        <v>680</v>
      </c>
      <c r="L3334" s="288">
        <v>23.4</v>
      </c>
      <c r="M3334" s="289">
        <v>31.01</v>
      </c>
      <c r="N3334" s="290">
        <f>IF(Tabla2[[#This Row],[LECHE RETIRO DIA]]&lt;&gt;ISBLANK(Tabla2[[#This Row],[LECHE RETIRO DIA]]),SUM(Tabla2[[#This Row],[LECHE TANQUE DIA]:[LECHE RETIRO DIA]]),SUM(Tabla2[[#This Row],[LECHE TANQUE DIA]:[LECHE AUTOCONSUMO DIA]]))</f>
        <v>2725</v>
      </c>
      <c r="O3334" s="291">
        <f t="shared" ref="O3334:O3346" si="925">IFERROR(C3334/N3334,"")</f>
        <v>0.96733944954128437</v>
      </c>
      <c r="P3334" s="292">
        <f t="shared" ref="P3334:P3346" si="926">IFERROR(N3334/G3334,"")</f>
        <v>26.456310679611651</v>
      </c>
      <c r="Q3334" s="292">
        <f t="shared" ref="Q3334:Q3346" si="927">IFERROR(C3334/G3334,"")</f>
        <v>25.592233009708739</v>
      </c>
      <c r="R3334" s="292">
        <f t="shared" ref="R3334:R3346" si="928">IFERROR(D3334/J3334,"")</f>
        <v>7.2727272727272725</v>
      </c>
      <c r="S3334" s="292">
        <f t="shared" ref="S3334:S3346" si="929">IFERROR(N3334/K3334,"")</f>
        <v>4.007352941176471</v>
      </c>
      <c r="T3334" s="292">
        <f t="shared" ref="T3334:T3346" si="930">IFERROR(K3334/G3334,"")</f>
        <v>6.6019417475728153</v>
      </c>
      <c r="U3334" s="292">
        <f t="shared" ref="U3334:U3346" si="931">IFERROR(N3334/L3334,"")</f>
        <v>116.45299145299145</v>
      </c>
      <c r="V3334" s="292">
        <f t="shared" ref="V3334:V3346" si="932">IFERROR(G3334/L3334,"")</f>
        <v>4.4017094017094021</v>
      </c>
      <c r="W3334" s="292">
        <f>IFERROR(H3334/M3334,Tabla2[[#This Row],[CARGA PRODUCCION (ANIMALES/HA)]])</f>
        <v>3.4182521767171878</v>
      </c>
      <c r="X3334" s="293">
        <f t="shared" ref="X3334:X3346" si="933">YEAR(A3334)</f>
        <v>2024</v>
      </c>
      <c r="Y3334" s="293">
        <f t="shared" ref="Y3334:Y3346" si="934">MONTH(A3334)</f>
        <v>9</v>
      </c>
      <c r="Z3334" s="293" t="e">
        <f t="shared" ref="Z3334:Z3346" ca="1" si="935">_xlfn.ISOWEEKNUM(A3334)</f>
        <v>#NAME?</v>
      </c>
      <c r="AA3334" s="294">
        <f t="shared" ref="AA3334:AA3346" si="936">IF(H3334&gt;0,H3334,G3334)</f>
        <v>106</v>
      </c>
      <c r="AB3334" s="291">
        <f t="shared" ref="AB3334:AB3346" si="937">IFERROR(G3334/AA3334,"")</f>
        <v>0.97169811320754718</v>
      </c>
      <c r="AC3334" s="295">
        <f t="shared" ref="AC3334:AC3346" si="938">IFERROR(1-AB3334,"")</f>
        <v>2.8301886792452824E-2</v>
      </c>
      <c r="AD3334" s="288"/>
    </row>
    <row r="3335" spans="1:30">
      <c r="A3335" s="287">
        <v>45562</v>
      </c>
      <c r="B3335" s="7" t="s">
        <v>83</v>
      </c>
      <c r="C3335" s="288">
        <v>2643</v>
      </c>
      <c r="D3335" s="288">
        <v>100</v>
      </c>
      <c r="E3335" s="288">
        <v>9</v>
      </c>
      <c r="F3335" s="288"/>
      <c r="G3335" s="288">
        <v>115</v>
      </c>
      <c r="H3335" s="288">
        <v>133</v>
      </c>
      <c r="I3335" s="288">
        <v>1</v>
      </c>
      <c r="J3335" s="288">
        <v>12</v>
      </c>
      <c r="K3335" s="288">
        <v>680</v>
      </c>
      <c r="L3335" s="288">
        <v>29.8</v>
      </c>
      <c r="M3335" s="289">
        <v>36.590000000000003</v>
      </c>
      <c r="N3335" s="290">
        <f>IF(Tabla2[[#This Row],[LECHE RETIRO DIA]]&lt;&gt;ISBLANK(Tabla2[[#This Row],[LECHE RETIRO DIA]]),SUM(Tabla2[[#This Row],[LECHE TANQUE DIA]:[LECHE RETIRO DIA]]),SUM(Tabla2[[#This Row],[LECHE TANQUE DIA]:[LECHE AUTOCONSUMO DIA]]))</f>
        <v>2752</v>
      </c>
      <c r="O3335" s="291">
        <f t="shared" si="925"/>
        <v>0.96039244186046513</v>
      </c>
      <c r="P3335" s="292">
        <f t="shared" si="926"/>
        <v>23.930434782608696</v>
      </c>
      <c r="Q3335" s="292">
        <f t="shared" si="927"/>
        <v>22.982608695652175</v>
      </c>
      <c r="R3335" s="292">
        <f t="shared" si="928"/>
        <v>8.3333333333333339</v>
      </c>
      <c r="S3335" s="292">
        <f t="shared" si="929"/>
        <v>4.0470588235294116</v>
      </c>
      <c r="T3335" s="292">
        <f t="shared" si="930"/>
        <v>5.9130434782608692</v>
      </c>
      <c r="U3335" s="292">
        <f t="shared" si="931"/>
        <v>92.348993288590606</v>
      </c>
      <c r="V3335" s="292">
        <f t="shared" si="932"/>
        <v>3.8590604026845639</v>
      </c>
      <c r="W3335" s="292">
        <f>IFERROR(H3335/M3335,Tabla2[[#This Row],[CARGA PRODUCCION (ANIMALES/HA)]])</f>
        <v>3.6348729160972941</v>
      </c>
      <c r="X3335" s="293">
        <f t="shared" si="933"/>
        <v>2024</v>
      </c>
      <c r="Y3335" s="293">
        <f t="shared" si="934"/>
        <v>9</v>
      </c>
      <c r="Z3335" s="293" t="e">
        <f t="shared" ca="1" si="935"/>
        <v>#NAME?</v>
      </c>
      <c r="AA3335" s="294">
        <f t="shared" si="936"/>
        <v>133</v>
      </c>
      <c r="AB3335" s="291">
        <f t="shared" si="937"/>
        <v>0.86466165413533835</v>
      </c>
      <c r="AC3335" s="295">
        <f t="shared" si="938"/>
        <v>0.13533834586466165</v>
      </c>
      <c r="AD3335" s="288"/>
    </row>
    <row r="3336" spans="1:30" s="307" customFormat="1">
      <c r="A3336" s="298">
        <v>45562</v>
      </c>
      <c r="B3336" s="299" t="s">
        <v>88</v>
      </c>
      <c r="C3336" s="299">
        <v>1106</v>
      </c>
      <c r="D3336" s="299">
        <v>40</v>
      </c>
      <c r="E3336" s="299">
        <v>5</v>
      </c>
      <c r="F3336" s="299"/>
      <c r="G3336" s="299">
        <v>48</v>
      </c>
      <c r="H3336" s="299">
        <v>49</v>
      </c>
      <c r="I3336" s="299">
        <v>0</v>
      </c>
      <c r="J3336" s="299">
        <v>8</v>
      </c>
      <c r="K3336" s="299">
        <v>280</v>
      </c>
      <c r="L3336" s="299">
        <v>14</v>
      </c>
      <c r="M3336" s="300">
        <v>15</v>
      </c>
      <c r="N3336" s="301">
        <f>IF(Tabla2[[#This Row],[LECHE RETIRO DIA]]&lt;&gt;ISBLANK(Tabla2[[#This Row],[LECHE RETIRO DIA]]),SUM(Tabla2[[#This Row],[LECHE TANQUE DIA]:[LECHE RETIRO DIA]]),SUM(Tabla2[[#This Row],[LECHE TANQUE DIA]:[LECHE AUTOCONSUMO DIA]]))</f>
        <v>1151</v>
      </c>
      <c r="O3336" s="302">
        <f t="shared" si="925"/>
        <v>0.96090356211989569</v>
      </c>
      <c r="P3336" s="303">
        <f t="shared" si="926"/>
        <v>23.979166666666668</v>
      </c>
      <c r="Q3336" s="303">
        <f t="shared" si="927"/>
        <v>23.041666666666668</v>
      </c>
      <c r="R3336" s="303">
        <f t="shared" si="928"/>
        <v>5</v>
      </c>
      <c r="S3336" s="303">
        <f t="shared" si="929"/>
        <v>4.1107142857142858</v>
      </c>
      <c r="T3336" s="303">
        <f t="shared" si="930"/>
        <v>5.833333333333333</v>
      </c>
      <c r="U3336" s="303">
        <f t="shared" si="931"/>
        <v>82.214285714285708</v>
      </c>
      <c r="V3336" s="303">
        <f t="shared" si="932"/>
        <v>3.4285714285714284</v>
      </c>
      <c r="W3336" s="303">
        <f>IFERROR(H3336/M3336,Tabla2[[#This Row],[CARGA PRODUCCION (ANIMALES/HA)]])</f>
        <v>3.2666666666666666</v>
      </c>
      <c r="X3336" s="304">
        <f t="shared" si="933"/>
        <v>2024</v>
      </c>
      <c r="Y3336" s="304">
        <f t="shared" si="934"/>
        <v>9</v>
      </c>
      <c r="Z3336" s="304" t="e">
        <f t="shared" ca="1" si="935"/>
        <v>#NAME?</v>
      </c>
      <c r="AA3336" s="305">
        <f t="shared" si="936"/>
        <v>49</v>
      </c>
      <c r="AB3336" s="302">
        <f t="shared" si="937"/>
        <v>0.97959183673469385</v>
      </c>
      <c r="AC3336" s="306">
        <f t="shared" si="938"/>
        <v>2.0408163265306145E-2</v>
      </c>
      <c r="AD3336" s="299"/>
    </row>
    <row r="3337" spans="1:30">
      <c r="A3337" s="287">
        <v>45563</v>
      </c>
      <c r="B3337" s="288" t="s">
        <v>81</v>
      </c>
      <c r="C3337" s="288">
        <v>2644</v>
      </c>
      <c r="D3337" s="288">
        <v>80</v>
      </c>
      <c r="E3337" s="288">
        <v>9</v>
      </c>
      <c r="F3337" s="288"/>
      <c r="G3337" s="288">
        <v>103</v>
      </c>
      <c r="H3337" s="288">
        <v>106</v>
      </c>
      <c r="I3337" s="288">
        <v>0</v>
      </c>
      <c r="J3337" s="288">
        <v>11</v>
      </c>
      <c r="K3337" s="288">
        <v>680</v>
      </c>
      <c r="L3337" s="288">
        <v>23.4</v>
      </c>
      <c r="M3337" s="289">
        <v>31.01</v>
      </c>
      <c r="N3337" s="290">
        <f>IF(Tabla2[[#This Row],[LECHE RETIRO DIA]]&lt;&gt;ISBLANK(Tabla2[[#This Row],[LECHE RETIRO DIA]]),SUM(Tabla2[[#This Row],[LECHE TANQUE DIA]:[LECHE RETIRO DIA]]),SUM(Tabla2[[#This Row],[LECHE TANQUE DIA]:[LECHE AUTOCONSUMO DIA]]))</f>
        <v>2733</v>
      </c>
      <c r="O3337" s="291">
        <f t="shared" si="925"/>
        <v>0.96743505305525068</v>
      </c>
      <c r="P3337" s="292">
        <f t="shared" si="926"/>
        <v>26.533980582524272</v>
      </c>
      <c r="Q3337" s="292">
        <f t="shared" si="927"/>
        <v>25.66990291262136</v>
      </c>
      <c r="R3337" s="292">
        <f t="shared" si="928"/>
        <v>7.2727272727272725</v>
      </c>
      <c r="S3337" s="292">
        <f t="shared" si="929"/>
        <v>4.0191176470588239</v>
      </c>
      <c r="T3337" s="292">
        <f t="shared" si="930"/>
        <v>6.6019417475728153</v>
      </c>
      <c r="U3337" s="292">
        <f t="shared" si="931"/>
        <v>116.7948717948718</v>
      </c>
      <c r="V3337" s="292">
        <f t="shared" si="932"/>
        <v>4.4017094017094021</v>
      </c>
      <c r="W3337" s="292">
        <f>IFERROR(H3337/M3337,Tabla2[[#This Row],[CARGA PRODUCCION (ANIMALES/HA)]])</f>
        <v>3.4182521767171878</v>
      </c>
      <c r="X3337" s="293">
        <f t="shared" si="933"/>
        <v>2024</v>
      </c>
      <c r="Y3337" s="293">
        <f t="shared" si="934"/>
        <v>9</v>
      </c>
      <c r="Z3337" s="293" t="e">
        <f t="shared" ca="1" si="935"/>
        <v>#NAME?</v>
      </c>
      <c r="AA3337" s="294">
        <f t="shared" si="936"/>
        <v>106</v>
      </c>
      <c r="AB3337" s="291">
        <f t="shared" si="937"/>
        <v>0.97169811320754718</v>
      </c>
      <c r="AC3337" s="295">
        <f t="shared" si="938"/>
        <v>2.8301886792452824E-2</v>
      </c>
      <c r="AD3337" s="288"/>
    </row>
    <row r="3338" spans="1:30">
      <c r="A3338" s="287">
        <v>45563</v>
      </c>
      <c r="B3338" s="288" t="s">
        <v>83</v>
      </c>
      <c r="C3338" s="288">
        <v>2236</v>
      </c>
      <c r="D3338" s="288">
        <v>100</v>
      </c>
      <c r="E3338" s="288">
        <v>9</v>
      </c>
      <c r="F3338" s="288"/>
      <c r="G3338" s="288">
        <v>115</v>
      </c>
      <c r="H3338" s="288">
        <v>133</v>
      </c>
      <c r="I3338" s="288">
        <v>1</v>
      </c>
      <c r="J3338" s="288">
        <v>12</v>
      </c>
      <c r="K3338" s="288">
        <v>680</v>
      </c>
      <c r="L3338" s="288">
        <v>29.8</v>
      </c>
      <c r="M3338" s="289">
        <v>36.590000000000003</v>
      </c>
      <c r="N3338" s="290">
        <f>IF(Tabla2[[#This Row],[LECHE RETIRO DIA]]&lt;&gt;ISBLANK(Tabla2[[#This Row],[LECHE RETIRO DIA]]),SUM(Tabla2[[#This Row],[LECHE TANQUE DIA]:[LECHE RETIRO DIA]]),SUM(Tabla2[[#This Row],[LECHE TANQUE DIA]:[LECHE AUTOCONSUMO DIA]]))</f>
        <v>2345</v>
      </c>
      <c r="O3338" s="291">
        <f t="shared" si="925"/>
        <v>0.95351812366737743</v>
      </c>
      <c r="P3338" s="292">
        <f t="shared" si="926"/>
        <v>20.391304347826086</v>
      </c>
      <c r="Q3338" s="292">
        <f t="shared" si="927"/>
        <v>19.443478260869565</v>
      </c>
      <c r="R3338" s="292">
        <f t="shared" si="928"/>
        <v>8.3333333333333339</v>
      </c>
      <c r="S3338" s="292">
        <f t="shared" si="929"/>
        <v>3.4485294117647061</v>
      </c>
      <c r="T3338" s="292">
        <f t="shared" si="930"/>
        <v>5.9130434782608692</v>
      </c>
      <c r="U3338" s="292">
        <f t="shared" si="931"/>
        <v>78.691275167785236</v>
      </c>
      <c r="V3338" s="292">
        <f t="shared" si="932"/>
        <v>3.8590604026845639</v>
      </c>
      <c r="W3338" s="292">
        <f>IFERROR(H3338/M3338,Tabla2[[#This Row],[CARGA PRODUCCION (ANIMALES/HA)]])</f>
        <v>3.6348729160972941</v>
      </c>
      <c r="X3338" s="293">
        <f t="shared" si="933"/>
        <v>2024</v>
      </c>
      <c r="Y3338" s="293">
        <f t="shared" si="934"/>
        <v>9</v>
      </c>
      <c r="Z3338" s="293" t="e">
        <f t="shared" ca="1" si="935"/>
        <v>#NAME?</v>
      </c>
      <c r="AA3338" s="294">
        <f t="shared" si="936"/>
        <v>133</v>
      </c>
      <c r="AB3338" s="291">
        <f t="shared" si="937"/>
        <v>0.86466165413533835</v>
      </c>
      <c r="AC3338" s="295">
        <f t="shared" si="938"/>
        <v>0.13533834586466165</v>
      </c>
      <c r="AD3338" s="288"/>
    </row>
    <row r="3339" spans="1:30">
      <c r="A3339" s="287">
        <v>45563</v>
      </c>
      <c r="B3339" s="288" t="s">
        <v>88</v>
      </c>
      <c r="C3339" s="288">
        <v>988</v>
      </c>
      <c r="D3339" s="288">
        <v>40</v>
      </c>
      <c r="E3339" s="288">
        <v>5</v>
      </c>
      <c r="F3339" s="288"/>
      <c r="G3339" s="288">
        <v>48</v>
      </c>
      <c r="H3339" s="288">
        <v>49</v>
      </c>
      <c r="I3339" s="288">
        <v>0</v>
      </c>
      <c r="J3339" s="288">
        <v>8</v>
      </c>
      <c r="K3339" s="288">
        <v>280</v>
      </c>
      <c r="L3339" s="288">
        <v>14</v>
      </c>
      <c r="M3339" s="289">
        <v>15</v>
      </c>
      <c r="N3339" s="290">
        <f>IF(Tabla2[[#This Row],[LECHE RETIRO DIA]]&lt;&gt;ISBLANK(Tabla2[[#This Row],[LECHE RETIRO DIA]]),SUM(Tabla2[[#This Row],[LECHE TANQUE DIA]:[LECHE RETIRO DIA]]),SUM(Tabla2[[#This Row],[LECHE TANQUE DIA]:[LECHE AUTOCONSUMO DIA]]))</f>
        <v>1033</v>
      </c>
      <c r="O3339" s="291">
        <f t="shared" si="925"/>
        <v>0.95643756050338824</v>
      </c>
      <c r="P3339" s="292">
        <f t="shared" si="926"/>
        <v>21.520833333333332</v>
      </c>
      <c r="Q3339" s="292">
        <f t="shared" si="927"/>
        <v>20.583333333333332</v>
      </c>
      <c r="R3339" s="292">
        <f t="shared" si="928"/>
        <v>5</v>
      </c>
      <c r="S3339" s="292">
        <f t="shared" si="929"/>
        <v>3.6892857142857145</v>
      </c>
      <c r="T3339" s="292">
        <f t="shared" si="930"/>
        <v>5.833333333333333</v>
      </c>
      <c r="U3339" s="292">
        <f t="shared" si="931"/>
        <v>73.785714285714292</v>
      </c>
      <c r="V3339" s="292">
        <f t="shared" si="932"/>
        <v>3.4285714285714284</v>
      </c>
      <c r="W3339" s="292">
        <f>IFERROR(H3339/M3339,Tabla2[[#This Row],[CARGA PRODUCCION (ANIMALES/HA)]])</f>
        <v>3.2666666666666666</v>
      </c>
      <c r="X3339" s="293">
        <f t="shared" si="933"/>
        <v>2024</v>
      </c>
      <c r="Y3339" s="293">
        <f t="shared" si="934"/>
        <v>9</v>
      </c>
      <c r="Z3339" s="293" t="e">
        <f t="shared" ca="1" si="935"/>
        <v>#NAME?</v>
      </c>
      <c r="AA3339" s="294">
        <f t="shared" si="936"/>
        <v>49</v>
      </c>
      <c r="AB3339" s="291">
        <f t="shared" si="937"/>
        <v>0.97959183673469385</v>
      </c>
      <c r="AC3339" s="295">
        <f t="shared" si="938"/>
        <v>2.0408163265306145E-2</v>
      </c>
      <c r="AD3339" s="288"/>
    </row>
    <row r="3340" spans="1:30">
      <c r="A3340" s="287">
        <v>45564</v>
      </c>
      <c r="B3340" s="288" t="s">
        <v>81</v>
      </c>
      <c r="C3340" s="288">
        <v>2452</v>
      </c>
      <c r="D3340" s="288">
        <v>80</v>
      </c>
      <c r="E3340" s="288">
        <v>9</v>
      </c>
      <c r="F3340" s="288"/>
      <c r="G3340" s="288">
        <v>103</v>
      </c>
      <c r="H3340" s="288">
        <v>106</v>
      </c>
      <c r="I3340" s="288">
        <v>0</v>
      </c>
      <c r="J3340" s="288">
        <v>11</v>
      </c>
      <c r="K3340" s="288">
        <v>680</v>
      </c>
      <c r="L3340" s="288">
        <v>23.4</v>
      </c>
      <c r="M3340" s="289">
        <v>31.01</v>
      </c>
      <c r="N3340" s="290">
        <f>IF(Tabla2[[#This Row],[LECHE RETIRO DIA]]&lt;&gt;ISBLANK(Tabla2[[#This Row],[LECHE RETIRO DIA]]),SUM(Tabla2[[#This Row],[LECHE TANQUE DIA]:[LECHE RETIRO DIA]]),SUM(Tabla2[[#This Row],[LECHE TANQUE DIA]:[LECHE AUTOCONSUMO DIA]]))</f>
        <v>2541</v>
      </c>
      <c r="O3340" s="291">
        <f t="shared" si="925"/>
        <v>0.96497441951987406</v>
      </c>
      <c r="P3340" s="292">
        <f t="shared" si="926"/>
        <v>24.66990291262136</v>
      </c>
      <c r="Q3340" s="292">
        <f t="shared" si="927"/>
        <v>23.805825242718445</v>
      </c>
      <c r="R3340" s="292">
        <f t="shared" si="928"/>
        <v>7.2727272727272725</v>
      </c>
      <c r="S3340" s="292">
        <f t="shared" si="929"/>
        <v>3.736764705882353</v>
      </c>
      <c r="T3340" s="292">
        <f t="shared" si="930"/>
        <v>6.6019417475728153</v>
      </c>
      <c r="U3340" s="292">
        <f t="shared" si="931"/>
        <v>108.58974358974359</v>
      </c>
      <c r="V3340" s="292">
        <f t="shared" si="932"/>
        <v>4.4017094017094021</v>
      </c>
      <c r="W3340" s="292">
        <f>IFERROR(H3340/M3340,Tabla2[[#This Row],[CARGA PRODUCCION (ANIMALES/HA)]])</f>
        <v>3.4182521767171878</v>
      </c>
      <c r="X3340" s="293">
        <f t="shared" si="933"/>
        <v>2024</v>
      </c>
      <c r="Y3340" s="293">
        <f t="shared" si="934"/>
        <v>9</v>
      </c>
      <c r="Z3340" s="293" t="e">
        <f t="shared" ca="1" si="935"/>
        <v>#NAME?</v>
      </c>
      <c r="AA3340" s="294">
        <f t="shared" si="936"/>
        <v>106</v>
      </c>
      <c r="AB3340" s="291">
        <f t="shared" si="937"/>
        <v>0.97169811320754718</v>
      </c>
      <c r="AC3340" s="295">
        <f t="shared" si="938"/>
        <v>2.8301886792452824E-2</v>
      </c>
      <c r="AD3340" s="288"/>
    </row>
    <row r="3341" spans="1:30">
      <c r="A3341" s="287">
        <v>45564</v>
      </c>
      <c r="B3341" s="288" t="s">
        <v>83</v>
      </c>
      <c r="C3341" s="288">
        <v>2236</v>
      </c>
      <c r="D3341" s="288">
        <v>100</v>
      </c>
      <c r="E3341" s="288">
        <v>9</v>
      </c>
      <c r="F3341" s="288"/>
      <c r="G3341" s="288">
        <v>115</v>
      </c>
      <c r="H3341" s="288">
        <v>133</v>
      </c>
      <c r="I3341" s="288">
        <v>1</v>
      </c>
      <c r="J3341" s="288">
        <v>12</v>
      </c>
      <c r="K3341" s="288">
        <v>680</v>
      </c>
      <c r="L3341" s="288">
        <v>29.8</v>
      </c>
      <c r="M3341" s="289">
        <v>36.590000000000003</v>
      </c>
      <c r="N3341" s="290">
        <f>IF(Tabla2[[#This Row],[LECHE RETIRO DIA]]&lt;&gt;ISBLANK(Tabla2[[#This Row],[LECHE RETIRO DIA]]),SUM(Tabla2[[#This Row],[LECHE TANQUE DIA]:[LECHE RETIRO DIA]]),SUM(Tabla2[[#This Row],[LECHE TANQUE DIA]:[LECHE AUTOCONSUMO DIA]]))</f>
        <v>2345</v>
      </c>
      <c r="O3341" s="291">
        <f t="shared" si="925"/>
        <v>0.95351812366737743</v>
      </c>
      <c r="P3341" s="292">
        <f t="shared" si="926"/>
        <v>20.391304347826086</v>
      </c>
      <c r="Q3341" s="292">
        <f t="shared" si="927"/>
        <v>19.443478260869565</v>
      </c>
      <c r="R3341" s="292">
        <f t="shared" si="928"/>
        <v>8.3333333333333339</v>
      </c>
      <c r="S3341" s="292">
        <f t="shared" si="929"/>
        <v>3.4485294117647061</v>
      </c>
      <c r="T3341" s="292">
        <f t="shared" si="930"/>
        <v>5.9130434782608692</v>
      </c>
      <c r="U3341" s="292">
        <f t="shared" si="931"/>
        <v>78.691275167785236</v>
      </c>
      <c r="V3341" s="292">
        <f t="shared" si="932"/>
        <v>3.8590604026845639</v>
      </c>
      <c r="W3341" s="292">
        <f>IFERROR(H3341/M3341,Tabla2[[#This Row],[CARGA PRODUCCION (ANIMALES/HA)]])</f>
        <v>3.6348729160972941</v>
      </c>
      <c r="X3341" s="293">
        <f t="shared" si="933"/>
        <v>2024</v>
      </c>
      <c r="Y3341" s="293">
        <f t="shared" si="934"/>
        <v>9</v>
      </c>
      <c r="Z3341" s="293" t="e">
        <f t="shared" ca="1" si="935"/>
        <v>#NAME?</v>
      </c>
      <c r="AA3341" s="294">
        <f t="shared" si="936"/>
        <v>133</v>
      </c>
      <c r="AB3341" s="291">
        <f t="shared" si="937"/>
        <v>0.86466165413533835</v>
      </c>
      <c r="AC3341" s="295">
        <f t="shared" si="938"/>
        <v>0.13533834586466165</v>
      </c>
      <c r="AD3341" s="288"/>
    </row>
    <row r="3342" spans="1:30">
      <c r="A3342" s="287">
        <v>45564</v>
      </c>
      <c r="B3342" s="288" t="s">
        <v>88</v>
      </c>
      <c r="C3342" s="288">
        <v>995</v>
      </c>
      <c r="D3342" s="288">
        <v>40</v>
      </c>
      <c r="E3342" s="288">
        <v>5</v>
      </c>
      <c r="F3342" s="288"/>
      <c r="G3342" s="288">
        <v>48</v>
      </c>
      <c r="H3342" s="288">
        <v>49</v>
      </c>
      <c r="I3342" s="288">
        <v>0</v>
      </c>
      <c r="J3342" s="288">
        <v>8</v>
      </c>
      <c r="K3342" s="288">
        <v>280</v>
      </c>
      <c r="L3342" s="288">
        <v>14</v>
      </c>
      <c r="M3342" s="289">
        <v>15</v>
      </c>
      <c r="N3342" s="290">
        <f>IF(Tabla2[[#This Row],[LECHE RETIRO DIA]]&lt;&gt;ISBLANK(Tabla2[[#This Row],[LECHE RETIRO DIA]]),SUM(Tabla2[[#This Row],[LECHE TANQUE DIA]:[LECHE RETIRO DIA]]),SUM(Tabla2[[#This Row],[LECHE TANQUE DIA]:[LECHE AUTOCONSUMO DIA]]))</f>
        <v>1040</v>
      </c>
      <c r="O3342" s="291">
        <f t="shared" si="925"/>
        <v>0.95673076923076927</v>
      </c>
      <c r="P3342" s="292">
        <f t="shared" si="926"/>
        <v>21.666666666666668</v>
      </c>
      <c r="Q3342" s="292">
        <f t="shared" si="927"/>
        <v>20.729166666666668</v>
      </c>
      <c r="R3342" s="292">
        <f t="shared" si="928"/>
        <v>5</v>
      </c>
      <c r="S3342" s="292">
        <f t="shared" si="929"/>
        <v>3.7142857142857144</v>
      </c>
      <c r="T3342" s="292">
        <f t="shared" si="930"/>
        <v>5.833333333333333</v>
      </c>
      <c r="U3342" s="292">
        <f t="shared" si="931"/>
        <v>74.285714285714292</v>
      </c>
      <c r="V3342" s="292">
        <f t="shared" si="932"/>
        <v>3.4285714285714284</v>
      </c>
      <c r="W3342" s="292">
        <f>IFERROR(H3342/M3342,Tabla2[[#This Row],[CARGA PRODUCCION (ANIMALES/HA)]])</f>
        <v>3.2666666666666666</v>
      </c>
      <c r="X3342" s="293">
        <f t="shared" si="933"/>
        <v>2024</v>
      </c>
      <c r="Y3342" s="293">
        <f t="shared" si="934"/>
        <v>9</v>
      </c>
      <c r="Z3342" s="293" t="e">
        <f t="shared" ca="1" si="935"/>
        <v>#NAME?</v>
      </c>
      <c r="AA3342" s="294">
        <f t="shared" si="936"/>
        <v>49</v>
      </c>
      <c r="AB3342" s="291">
        <f t="shared" si="937"/>
        <v>0.97959183673469385</v>
      </c>
      <c r="AC3342" s="295">
        <f t="shared" si="938"/>
        <v>2.0408163265306145E-2</v>
      </c>
      <c r="AD3342" s="288"/>
    </row>
    <row r="3343" spans="1:30">
      <c r="A3343" s="6">
        <v>45565</v>
      </c>
      <c r="B3343" s="7" t="s">
        <v>81</v>
      </c>
      <c r="C3343" s="7">
        <v>2537</v>
      </c>
      <c r="D3343" s="7">
        <v>80</v>
      </c>
      <c r="E3343" s="7">
        <v>9</v>
      </c>
      <c r="G3343" s="7">
        <v>103</v>
      </c>
      <c r="H3343" s="7">
        <v>106</v>
      </c>
      <c r="I3343" s="7">
        <v>0</v>
      </c>
      <c r="J3343" s="7">
        <v>11</v>
      </c>
      <c r="K3343" s="7">
        <v>680</v>
      </c>
      <c r="L3343" s="7">
        <v>23.4</v>
      </c>
      <c r="M3343" s="8">
        <v>31.01</v>
      </c>
      <c r="N3343" s="193">
        <f>IF(Tabla2[[#This Row],[LECHE RETIRO DIA]]&lt;&gt;ISBLANK(Tabla2[[#This Row],[LECHE RETIRO DIA]]),SUM(Tabla2[[#This Row],[LECHE TANQUE DIA]:[LECHE RETIRO DIA]]),SUM(Tabla2[[#This Row],[LECHE TANQUE DIA]:[LECHE AUTOCONSUMO DIA]]))</f>
        <v>2626</v>
      </c>
      <c r="O3343" s="10">
        <f t="shared" si="925"/>
        <v>0.96610814927646615</v>
      </c>
      <c r="P3343" s="11">
        <f t="shared" si="926"/>
        <v>25.49514563106796</v>
      </c>
      <c r="Q3343" s="11">
        <f t="shared" si="927"/>
        <v>24.631067961165048</v>
      </c>
      <c r="R3343" s="11">
        <f t="shared" si="928"/>
        <v>7.2727272727272725</v>
      </c>
      <c r="S3343" s="11">
        <f t="shared" si="929"/>
        <v>3.861764705882353</v>
      </c>
      <c r="T3343" s="11">
        <f t="shared" si="930"/>
        <v>6.6019417475728153</v>
      </c>
      <c r="U3343" s="11">
        <f t="shared" si="931"/>
        <v>112.22222222222223</v>
      </c>
      <c r="V3343" s="11">
        <f t="shared" si="932"/>
        <v>4.4017094017094021</v>
      </c>
      <c r="W3343" s="11">
        <f>IFERROR(H3343/M3343,Tabla2[[#This Row],[CARGA PRODUCCION (ANIMALES/HA)]])</f>
        <v>3.4182521767171878</v>
      </c>
      <c r="X3343" s="9">
        <f t="shared" si="933"/>
        <v>2024</v>
      </c>
      <c r="Y3343" s="9">
        <f t="shared" si="934"/>
        <v>9</v>
      </c>
      <c r="Z3343" s="9" t="e">
        <f t="shared" ca="1" si="935"/>
        <v>#NAME?</v>
      </c>
      <c r="AA3343" s="12">
        <f t="shared" si="936"/>
        <v>106</v>
      </c>
      <c r="AB3343" s="10">
        <f t="shared" si="937"/>
        <v>0.97169811320754718</v>
      </c>
      <c r="AC3343" s="13">
        <f t="shared" si="938"/>
        <v>2.8301886792452824E-2</v>
      </c>
    </row>
    <row r="3344" spans="1:30">
      <c r="A3344" s="6">
        <v>45565</v>
      </c>
      <c r="B3344" s="7" t="s">
        <v>83</v>
      </c>
      <c r="C3344" s="7">
        <v>2754</v>
      </c>
      <c r="D3344" s="7">
        <v>100</v>
      </c>
      <c r="E3344" s="7">
        <v>9</v>
      </c>
      <c r="G3344" s="7">
        <v>115</v>
      </c>
      <c r="H3344" s="7">
        <v>133</v>
      </c>
      <c r="I3344" s="7">
        <v>1</v>
      </c>
      <c r="J3344" s="7">
        <v>12</v>
      </c>
      <c r="K3344" s="7">
        <v>680</v>
      </c>
      <c r="L3344" s="7">
        <v>29.8</v>
      </c>
      <c r="M3344" s="8">
        <v>36.590000000000003</v>
      </c>
      <c r="N3344" s="193">
        <f>IF(Tabla2[[#This Row],[LECHE RETIRO DIA]]&lt;&gt;ISBLANK(Tabla2[[#This Row],[LECHE RETIRO DIA]]),SUM(Tabla2[[#This Row],[LECHE TANQUE DIA]:[LECHE RETIRO DIA]]),SUM(Tabla2[[#This Row],[LECHE TANQUE DIA]:[LECHE AUTOCONSUMO DIA]]))</f>
        <v>2863</v>
      </c>
      <c r="O3344" s="10">
        <f t="shared" si="925"/>
        <v>0.96192804750261962</v>
      </c>
      <c r="P3344" s="11">
        <f t="shared" si="926"/>
        <v>24.895652173913042</v>
      </c>
      <c r="Q3344" s="11">
        <f t="shared" si="927"/>
        <v>23.947826086956521</v>
      </c>
      <c r="R3344" s="11">
        <f t="shared" si="928"/>
        <v>8.3333333333333339</v>
      </c>
      <c r="S3344" s="11">
        <f t="shared" si="929"/>
        <v>4.2102941176470585</v>
      </c>
      <c r="T3344" s="11">
        <f t="shared" si="930"/>
        <v>5.9130434782608692</v>
      </c>
      <c r="U3344" s="11">
        <f t="shared" si="931"/>
        <v>96.073825503355707</v>
      </c>
      <c r="V3344" s="11">
        <f t="shared" si="932"/>
        <v>3.8590604026845639</v>
      </c>
      <c r="W3344" s="11">
        <f>IFERROR(H3344/M3344,Tabla2[[#This Row],[CARGA PRODUCCION (ANIMALES/HA)]])</f>
        <v>3.6348729160972941</v>
      </c>
      <c r="X3344" s="9">
        <f t="shared" si="933"/>
        <v>2024</v>
      </c>
      <c r="Y3344" s="9">
        <f t="shared" si="934"/>
        <v>9</v>
      </c>
      <c r="Z3344" s="9" t="e">
        <f t="shared" ca="1" si="935"/>
        <v>#NAME?</v>
      </c>
      <c r="AA3344" s="12">
        <f t="shared" si="936"/>
        <v>133</v>
      </c>
      <c r="AB3344" s="10">
        <f t="shared" si="937"/>
        <v>0.86466165413533835</v>
      </c>
      <c r="AC3344" s="13">
        <f t="shared" si="938"/>
        <v>0.13533834586466165</v>
      </c>
    </row>
    <row r="3345" spans="1:30">
      <c r="A3345" s="6">
        <v>45565</v>
      </c>
      <c r="B3345" s="7" t="s">
        <v>88</v>
      </c>
      <c r="C3345" s="7">
        <v>1002</v>
      </c>
      <c r="D3345" s="7">
        <v>40</v>
      </c>
      <c r="E3345" s="7">
        <v>5</v>
      </c>
      <c r="G3345" s="7">
        <v>47</v>
      </c>
      <c r="H3345" s="7">
        <v>48</v>
      </c>
      <c r="I3345" s="7">
        <v>1</v>
      </c>
      <c r="J3345" s="7">
        <v>8</v>
      </c>
      <c r="K3345" s="7">
        <v>280</v>
      </c>
      <c r="L3345" s="7">
        <v>14</v>
      </c>
      <c r="M3345" s="8">
        <v>15</v>
      </c>
      <c r="N3345" s="193">
        <f>IF(Tabla2[[#This Row],[LECHE RETIRO DIA]]&lt;&gt;ISBLANK(Tabla2[[#This Row],[LECHE RETIRO DIA]]),SUM(Tabla2[[#This Row],[LECHE TANQUE DIA]:[LECHE RETIRO DIA]]),SUM(Tabla2[[#This Row],[LECHE TANQUE DIA]:[LECHE AUTOCONSUMO DIA]]))</f>
        <v>1047</v>
      </c>
      <c r="O3345" s="10">
        <f t="shared" si="925"/>
        <v>0.95702005730659023</v>
      </c>
      <c r="P3345" s="11">
        <f t="shared" si="926"/>
        <v>22.276595744680851</v>
      </c>
      <c r="Q3345" s="11">
        <f t="shared" si="927"/>
        <v>21.319148936170212</v>
      </c>
      <c r="R3345" s="11">
        <f t="shared" si="928"/>
        <v>5</v>
      </c>
      <c r="S3345" s="11">
        <f t="shared" si="929"/>
        <v>3.7392857142857143</v>
      </c>
      <c r="T3345" s="11">
        <f t="shared" si="930"/>
        <v>5.957446808510638</v>
      </c>
      <c r="U3345" s="11">
        <f t="shared" si="931"/>
        <v>74.785714285714292</v>
      </c>
      <c r="V3345" s="11">
        <f t="shared" si="932"/>
        <v>3.3571428571428572</v>
      </c>
      <c r="W3345" s="11">
        <f>IFERROR(H3345/M3345,Tabla2[[#This Row],[CARGA PRODUCCION (ANIMALES/HA)]])</f>
        <v>3.2</v>
      </c>
      <c r="X3345" s="9">
        <f t="shared" si="933"/>
        <v>2024</v>
      </c>
      <c r="Y3345" s="9">
        <f t="shared" si="934"/>
        <v>9</v>
      </c>
      <c r="Z3345" s="9" t="e">
        <f t="shared" ca="1" si="935"/>
        <v>#NAME?</v>
      </c>
      <c r="AA3345" s="12">
        <f t="shared" si="936"/>
        <v>48</v>
      </c>
      <c r="AB3345" s="10">
        <f t="shared" si="937"/>
        <v>0.97916666666666663</v>
      </c>
      <c r="AC3345" s="13">
        <f t="shared" si="938"/>
        <v>2.083333333333337E-2</v>
      </c>
    </row>
    <row r="3346" spans="1:30">
      <c r="A3346" s="6">
        <v>45566</v>
      </c>
      <c r="B3346" s="7" t="s">
        <v>81</v>
      </c>
      <c r="C3346" s="7">
        <v>2514</v>
      </c>
      <c r="D3346" s="7">
        <v>80</v>
      </c>
      <c r="E3346" s="7">
        <v>9</v>
      </c>
      <c r="G3346" s="7">
        <v>104</v>
      </c>
      <c r="H3346" s="7">
        <v>107</v>
      </c>
      <c r="I3346" s="7">
        <v>0</v>
      </c>
      <c r="J3346" s="7">
        <v>11</v>
      </c>
      <c r="K3346" s="7">
        <v>680</v>
      </c>
      <c r="L3346" s="7">
        <v>23.4</v>
      </c>
      <c r="M3346" s="8">
        <v>31.01</v>
      </c>
      <c r="N3346" s="193">
        <f>IF(Tabla2[[#This Row],[LECHE RETIRO DIA]]&lt;&gt;ISBLANK(Tabla2[[#This Row],[LECHE RETIRO DIA]]),SUM(Tabla2[[#This Row],[LECHE TANQUE DIA]:[LECHE RETIRO DIA]]),SUM(Tabla2[[#This Row],[LECHE TANQUE DIA]:[LECHE AUTOCONSUMO DIA]]))</f>
        <v>2603</v>
      </c>
      <c r="O3346" s="10">
        <f t="shared" si="925"/>
        <v>0.96580868228966577</v>
      </c>
      <c r="P3346" s="11">
        <f t="shared" si="926"/>
        <v>25.028846153846153</v>
      </c>
      <c r="Q3346" s="11">
        <f t="shared" si="927"/>
        <v>24.173076923076923</v>
      </c>
      <c r="R3346" s="11">
        <f t="shared" si="928"/>
        <v>7.2727272727272725</v>
      </c>
      <c r="S3346" s="11">
        <f t="shared" si="929"/>
        <v>3.8279411764705884</v>
      </c>
      <c r="T3346" s="11">
        <f t="shared" si="930"/>
        <v>6.5384615384615383</v>
      </c>
      <c r="U3346" s="11">
        <f t="shared" si="931"/>
        <v>111.23931623931625</v>
      </c>
      <c r="V3346" s="11">
        <f t="shared" si="932"/>
        <v>4.4444444444444446</v>
      </c>
      <c r="W3346" s="11">
        <f>IFERROR(H3346/M3346,Tabla2[[#This Row],[CARGA PRODUCCION (ANIMALES/HA)]])</f>
        <v>3.4504998387616896</v>
      </c>
      <c r="X3346" s="9">
        <f t="shared" si="933"/>
        <v>2024</v>
      </c>
      <c r="Y3346" s="9">
        <f t="shared" si="934"/>
        <v>10</v>
      </c>
      <c r="Z3346" s="9" t="e">
        <f t="shared" ca="1" si="935"/>
        <v>#NAME?</v>
      </c>
      <c r="AA3346" s="12">
        <f t="shared" si="936"/>
        <v>107</v>
      </c>
      <c r="AB3346" s="10">
        <f t="shared" si="937"/>
        <v>0.9719626168224299</v>
      </c>
      <c r="AC3346" s="13">
        <f t="shared" si="938"/>
        <v>2.8037383177570097E-2</v>
      </c>
    </row>
    <row r="3347" spans="1:30">
      <c r="A3347" s="287">
        <v>45566</v>
      </c>
      <c r="B3347" s="288" t="s">
        <v>83</v>
      </c>
      <c r="C3347" s="288">
        <v>2668</v>
      </c>
      <c r="D3347" s="288">
        <v>100</v>
      </c>
      <c r="E3347" s="288">
        <v>9</v>
      </c>
      <c r="F3347" s="288"/>
      <c r="G3347" s="288">
        <v>115</v>
      </c>
      <c r="H3347" s="288">
        <v>133</v>
      </c>
      <c r="I3347" s="288">
        <v>1</v>
      </c>
      <c r="J3347" s="288">
        <v>12</v>
      </c>
      <c r="K3347" s="288">
        <v>680</v>
      </c>
      <c r="L3347" s="288">
        <v>29.8</v>
      </c>
      <c r="M3347" s="289">
        <v>36.590000000000003</v>
      </c>
      <c r="N3347" s="290">
        <f>IF(Tabla2[[#This Row],[LECHE RETIRO DIA]]&lt;&gt;ISBLANK(Tabla2[[#This Row],[LECHE RETIRO DIA]]),SUM(Tabla2[[#This Row],[LECHE TANQUE DIA]:[LECHE RETIRO DIA]]),SUM(Tabla2[[#This Row],[LECHE TANQUE DIA]:[LECHE AUTOCONSUMO DIA]]))</f>
        <v>2777</v>
      </c>
      <c r="O3347" s="291">
        <f t="shared" ref="O3347:O3354" si="939">IFERROR(C3347/N3347,"")</f>
        <v>0.96074900972272237</v>
      </c>
      <c r="P3347" s="292">
        <f t="shared" ref="P3347:P3354" si="940">IFERROR(N3347/G3347,"")</f>
        <v>24.14782608695652</v>
      </c>
      <c r="Q3347" s="292">
        <f t="shared" ref="Q3347:Q3354" si="941">IFERROR(C3347/G3347,"")</f>
        <v>23.2</v>
      </c>
      <c r="R3347" s="292">
        <f t="shared" ref="R3347:R3354" si="942">IFERROR(D3347/J3347,"")</f>
        <v>8.3333333333333339</v>
      </c>
      <c r="S3347" s="292">
        <f t="shared" ref="S3347:S3354" si="943">IFERROR(N3347/K3347,"")</f>
        <v>4.0838235294117649</v>
      </c>
      <c r="T3347" s="292">
        <f t="shared" ref="T3347:T3354" si="944">IFERROR(K3347/G3347,"")</f>
        <v>5.9130434782608692</v>
      </c>
      <c r="U3347" s="292">
        <f t="shared" ref="U3347:U3354" si="945">IFERROR(N3347/L3347,"")</f>
        <v>93.187919463087241</v>
      </c>
      <c r="V3347" s="292">
        <f t="shared" ref="V3347:V3354" si="946">IFERROR(G3347/L3347,"")</f>
        <v>3.8590604026845639</v>
      </c>
      <c r="W3347" s="292">
        <f>IFERROR(H3347/M3347,Tabla2[[#This Row],[CARGA PRODUCCION (ANIMALES/HA)]])</f>
        <v>3.6348729160972941</v>
      </c>
      <c r="X3347" s="293">
        <f t="shared" ref="X3347:X3354" si="947">YEAR(A3347)</f>
        <v>2024</v>
      </c>
      <c r="Y3347" s="293">
        <f t="shared" ref="Y3347:Y3354" si="948">MONTH(A3347)</f>
        <v>10</v>
      </c>
      <c r="Z3347" s="293" t="e">
        <f t="shared" ref="Z3347:Z3354" ca="1" si="949">_xlfn.ISOWEEKNUM(A3347)</f>
        <v>#NAME?</v>
      </c>
      <c r="AA3347" s="294">
        <f t="shared" ref="AA3347:AA3354" si="950">IF(H3347&gt;0,H3347,G3347)</f>
        <v>133</v>
      </c>
      <c r="AB3347" s="291">
        <f t="shared" ref="AB3347:AB3354" si="951">IFERROR(G3347/AA3347,"")</f>
        <v>0.86466165413533835</v>
      </c>
      <c r="AC3347" s="295">
        <f t="shared" ref="AC3347:AC3354" si="952">IFERROR(1-AB3347,"")</f>
        <v>0.13533834586466165</v>
      </c>
      <c r="AD3347" s="288"/>
    </row>
    <row r="3348" spans="1:30">
      <c r="A3348" s="6">
        <v>45566</v>
      </c>
      <c r="B3348" s="288" t="s">
        <v>88</v>
      </c>
      <c r="C3348" s="288">
        <v>1023</v>
      </c>
      <c r="D3348" s="288">
        <v>40</v>
      </c>
      <c r="E3348" s="288">
        <v>5</v>
      </c>
      <c r="F3348" s="288"/>
      <c r="G3348" s="288">
        <v>47</v>
      </c>
      <c r="H3348" s="288">
        <v>49</v>
      </c>
      <c r="I3348" s="288">
        <v>1</v>
      </c>
      <c r="J3348" s="288">
        <v>8</v>
      </c>
      <c r="K3348" s="288">
        <v>280</v>
      </c>
      <c r="L3348" s="288">
        <v>14</v>
      </c>
      <c r="M3348" s="289">
        <v>15</v>
      </c>
      <c r="N3348" s="290">
        <f>IF(Tabla2[[#This Row],[LECHE RETIRO DIA]]&lt;&gt;ISBLANK(Tabla2[[#This Row],[LECHE RETIRO DIA]]),SUM(Tabla2[[#This Row],[LECHE TANQUE DIA]:[LECHE RETIRO DIA]]),SUM(Tabla2[[#This Row],[LECHE TANQUE DIA]:[LECHE AUTOCONSUMO DIA]]))</f>
        <v>1068</v>
      </c>
      <c r="O3348" s="291">
        <f t="shared" si="939"/>
        <v>0.9578651685393258</v>
      </c>
      <c r="P3348" s="292">
        <f t="shared" si="940"/>
        <v>22.723404255319149</v>
      </c>
      <c r="Q3348" s="292">
        <f t="shared" si="941"/>
        <v>21.76595744680851</v>
      </c>
      <c r="R3348" s="292">
        <f t="shared" si="942"/>
        <v>5</v>
      </c>
      <c r="S3348" s="292">
        <f t="shared" si="943"/>
        <v>3.8142857142857145</v>
      </c>
      <c r="T3348" s="292">
        <f t="shared" si="944"/>
        <v>5.957446808510638</v>
      </c>
      <c r="U3348" s="292">
        <f t="shared" si="945"/>
        <v>76.285714285714292</v>
      </c>
      <c r="V3348" s="292">
        <f t="shared" si="946"/>
        <v>3.3571428571428572</v>
      </c>
      <c r="W3348" s="292">
        <f>IFERROR(H3348/M3348,Tabla2[[#This Row],[CARGA PRODUCCION (ANIMALES/HA)]])</f>
        <v>3.2666666666666666</v>
      </c>
      <c r="X3348" s="293">
        <f t="shared" si="947"/>
        <v>2024</v>
      </c>
      <c r="Y3348" s="293">
        <f t="shared" si="948"/>
        <v>10</v>
      </c>
      <c r="Z3348" s="293" t="e">
        <f t="shared" ca="1" si="949"/>
        <v>#NAME?</v>
      </c>
      <c r="AA3348" s="294">
        <f t="shared" si="950"/>
        <v>49</v>
      </c>
      <c r="AB3348" s="291">
        <f t="shared" si="951"/>
        <v>0.95918367346938771</v>
      </c>
      <c r="AC3348" s="295">
        <f t="shared" si="952"/>
        <v>4.081632653061229E-2</v>
      </c>
      <c r="AD3348" s="288"/>
    </row>
    <row r="3349" spans="1:30">
      <c r="A3349" s="287">
        <v>45567</v>
      </c>
      <c r="B3349" s="288" t="s">
        <v>81</v>
      </c>
      <c r="C3349" s="288">
        <v>2542</v>
      </c>
      <c r="D3349" s="288">
        <v>80</v>
      </c>
      <c r="E3349" s="288">
        <v>9</v>
      </c>
      <c r="F3349" s="288"/>
      <c r="G3349" s="288">
        <v>105</v>
      </c>
      <c r="H3349" s="288">
        <v>107</v>
      </c>
      <c r="I3349" s="288">
        <v>0</v>
      </c>
      <c r="J3349" s="288">
        <v>11</v>
      </c>
      <c r="K3349" s="288">
        <v>680</v>
      </c>
      <c r="L3349" s="288">
        <v>23.4</v>
      </c>
      <c r="M3349" s="289">
        <v>31.01</v>
      </c>
      <c r="N3349" s="290">
        <f>IF(Tabla2[[#This Row],[LECHE RETIRO DIA]]&lt;&gt;ISBLANK(Tabla2[[#This Row],[LECHE RETIRO DIA]]),SUM(Tabla2[[#This Row],[LECHE TANQUE DIA]:[LECHE RETIRO DIA]]),SUM(Tabla2[[#This Row],[LECHE TANQUE DIA]:[LECHE AUTOCONSUMO DIA]]))</f>
        <v>2631</v>
      </c>
      <c r="O3349" s="291">
        <f t="shared" si="939"/>
        <v>0.96617255796275181</v>
      </c>
      <c r="P3349" s="292">
        <f t="shared" si="940"/>
        <v>25.057142857142857</v>
      </c>
      <c r="Q3349" s="292">
        <f t="shared" si="941"/>
        <v>24.209523809523809</v>
      </c>
      <c r="R3349" s="292">
        <f t="shared" si="942"/>
        <v>7.2727272727272725</v>
      </c>
      <c r="S3349" s="292">
        <f t="shared" si="943"/>
        <v>3.8691176470588236</v>
      </c>
      <c r="T3349" s="292">
        <f t="shared" si="944"/>
        <v>6.4761904761904763</v>
      </c>
      <c r="U3349" s="292">
        <f t="shared" si="945"/>
        <v>112.43589743589745</v>
      </c>
      <c r="V3349" s="292">
        <f t="shared" si="946"/>
        <v>4.4871794871794872</v>
      </c>
      <c r="W3349" s="292">
        <f>IFERROR(H3349/M3349,Tabla2[[#This Row],[CARGA PRODUCCION (ANIMALES/HA)]])</f>
        <v>3.4504998387616896</v>
      </c>
      <c r="X3349" s="293">
        <f t="shared" si="947"/>
        <v>2024</v>
      </c>
      <c r="Y3349" s="293">
        <f t="shared" si="948"/>
        <v>10</v>
      </c>
      <c r="Z3349" s="293" t="e">
        <f t="shared" ca="1" si="949"/>
        <v>#NAME?</v>
      </c>
      <c r="AA3349" s="294">
        <f t="shared" si="950"/>
        <v>107</v>
      </c>
      <c r="AB3349" s="291">
        <f t="shared" si="951"/>
        <v>0.98130841121495327</v>
      </c>
      <c r="AC3349" s="295">
        <f t="shared" si="952"/>
        <v>1.8691588785046731E-2</v>
      </c>
      <c r="AD3349" s="288"/>
    </row>
    <row r="3350" spans="1:30">
      <c r="A3350" s="287">
        <v>45567</v>
      </c>
      <c r="B3350" s="288" t="s">
        <v>83</v>
      </c>
      <c r="C3350" s="288">
        <v>2605</v>
      </c>
      <c r="D3350" s="288">
        <v>100</v>
      </c>
      <c r="E3350" s="288">
        <v>9</v>
      </c>
      <c r="F3350" s="288"/>
      <c r="G3350" s="288">
        <v>115</v>
      </c>
      <c r="H3350" s="288">
        <v>133</v>
      </c>
      <c r="I3350" s="288">
        <v>1</v>
      </c>
      <c r="J3350" s="288">
        <v>12</v>
      </c>
      <c r="K3350" s="288">
        <v>680</v>
      </c>
      <c r="L3350" s="288">
        <v>29.8</v>
      </c>
      <c r="M3350" s="289">
        <v>36.590000000000003</v>
      </c>
      <c r="N3350" s="290">
        <f>IF(Tabla2[[#This Row],[LECHE RETIRO DIA]]&lt;&gt;ISBLANK(Tabla2[[#This Row],[LECHE RETIRO DIA]]),SUM(Tabla2[[#This Row],[LECHE TANQUE DIA]:[LECHE RETIRO DIA]]),SUM(Tabla2[[#This Row],[LECHE TANQUE DIA]:[LECHE AUTOCONSUMO DIA]]))</f>
        <v>2714</v>
      </c>
      <c r="O3350" s="291">
        <f t="shared" si="939"/>
        <v>0.95983787767133377</v>
      </c>
      <c r="P3350" s="292">
        <f t="shared" si="940"/>
        <v>23.6</v>
      </c>
      <c r="Q3350" s="292">
        <f t="shared" si="941"/>
        <v>22.652173913043477</v>
      </c>
      <c r="R3350" s="292">
        <f t="shared" si="942"/>
        <v>8.3333333333333339</v>
      </c>
      <c r="S3350" s="292">
        <f t="shared" si="943"/>
        <v>3.9911764705882353</v>
      </c>
      <c r="T3350" s="292">
        <f t="shared" si="944"/>
        <v>5.9130434782608692</v>
      </c>
      <c r="U3350" s="292">
        <f t="shared" si="945"/>
        <v>91.073825503355707</v>
      </c>
      <c r="V3350" s="292">
        <f t="shared" si="946"/>
        <v>3.8590604026845639</v>
      </c>
      <c r="W3350" s="292">
        <f>IFERROR(H3350/M3350,Tabla2[[#This Row],[CARGA PRODUCCION (ANIMALES/HA)]])</f>
        <v>3.6348729160972941</v>
      </c>
      <c r="X3350" s="293">
        <f t="shared" si="947"/>
        <v>2024</v>
      </c>
      <c r="Y3350" s="293">
        <f t="shared" si="948"/>
        <v>10</v>
      </c>
      <c r="Z3350" s="293" t="e">
        <f t="shared" ca="1" si="949"/>
        <v>#NAME?</v>
      </c>
      <c r="AA3350" s="294">
        <f t="shared" si="950"/>
        <v>133</v>
      </c>
      <c r="AB3350" s="291">
        <f t="shared" si="951"/>
        <v>0.86466165413533835</v>
      </c>
      <c r="AC3350" s="295">
        <f t="shared" si="952"/>
        <v>0.13533834586466165</v>
      </c>
      <c r="AD3350" s="288"/>
    </row>
    <row r="3351" spans="1:30">
      <c r="A3351" s="287">
        <v>45567</v>
      </c>
      <c r="B3351" s="288" t="s">
        <v>88</v>
      </c>
      <c r="C3351" s="288">
        <v>1057</v>
      </c>
      <c r="D3351" s="288">
        <v>40</v>
      </c>
      <c r="E3351" s="288">
        <v>5</v>
      </c>
      <c r="F3351" s="288"/>
      <c r="G3351" s="288">
        <v>47</v>
      </c>
      <c r="H3351" s="288">
        <v>48</v>
      </c>
      <c r="I3351" s="288">
        <v>1</v>
      </c>
      <c r="J3351" s="288">
        <v>8</v>
      </c>
      <c r="K3351" s="288">
        <v>280</v>
      </c>
      <c r="L3351" s="288">
        <v>14</v>
      </c>
      <c r="M3351" s="289">
        <v>15</v>
      </c>
      <c r="N3351" s="290">
        <f>IF(Tabla2[[#This Row],[LECHE RETIRO DIA]]&lt;&gt;ISBLANK(Tabla2[[#This Row],[LECHE RETIRO DIA]]),SUM(Tabla2[[#This Row],[LECHE TANQUE DIA]:[LECHE RETIRO DIA]]),SUM(Tabla2[[#This Row],[LECHE TANQUE DIA]:[LECHE AUTOCONSUMO DIA]]))</f>
        <v>1102</v>
      </c>
      <c r="O3351" s="291">
        <f t="shared" si="939"/>
        <v>0.95916515426497273</v>
      </c>
      <c r="P3351" s="292">
        <f t="shared" si="940"/>
        <v>23.446808510638299</v>
      </c>
      <c r="Q3351" s="292">
        <f t="shared" si="941"/>
        <v>22.48936170212766</v>
      </c>
      <c r="R3351" s="292">
        <f t="shared" si="942"/>
        <v>5</v>
      </c>
      <c r="S3351" s="292">
        <f t="shared" si="943"/>
        <v>3.9357142857142855</v>
      </c>
      <c r="T3351" s="292">
        <f t="shared" si="944"/>
        <v>5.957446808510638</v>
      </c>
      <c r="U3351" s="292">
        <f t="shared" si="945"/>
        <v>78.714285714285708</v>
      </c>
      <c r="V3351" s="292">
        <f t="shared" si="946"/>
        <v>3.3571428571428572</v>
      </c>
      <c r="W3351" s="292">
        <f>IFERROR(H3351/M3351,Tabla2[[#This Row],[CARGA PRODUCCION (ANIMALES/HA)]])</f>
        <v>3.2</v>
      </c>
      <c r="X3351" s="293">
        <f t="shared" si="947"/>
        <v>2024</v>
      </c>
      <c r="Y3351" s="293">
        <f t="shared" si="948"/>
        <v>10</v>
      </c>
      <c r="Z3351" s="293" t="e">
        <f t="shared" ca="1" si="949"/>
        <v>#NAME?</v>
      </c>
      <c r="AA3351" s="294">
        <f t="shared" si="950"/>
        <v>48</v>
      </c>
      <c r="AB3351" s="291">
        <f t="shared" si="951"/>
        <v>0.97916666666666663</v>
      </c>
      <c r="AC3351" s="295">
        <f t="shared" si="952"/>
        <v>2.083333333333337E-2</v>
      </c>
      <c r="AD3351" s="288"/>
    </row>
    <row r="3352" spans="1:30">
      <c r="A3352" s="287">
        <v>45568</v>
      </c>
      <c r="B3352" s="288" t="s">
        <v>81</v>
      </c>
      <c r="C3352" s="288">
        <v>2608</v>
      </c>
      <c r="D3352" s="288">
        <v>80</v>
      </c>
      <c r="E3352" s="288">
        <v>9</v>
      </c>
      <c r="F3352" s="288"/>
      <c r="G3352" s="288">
        <v>106</v>
      </c>
      <c r="H3352" s="288">
        <v>108</v>
      </c>
      <c r="I3352" s="288">
        <v>0</v>
      </c>
      <c r="J3352" s="288">
        <v>12</v>
      </c>
      <c r="K3352" s="288">
        <v>680</v>
      </c>
      <c r="L3352" s="288">
        <v>23.4</v>
      </c>
      <c r="M3352" s="289">
        <v>31.01</v>
      </c>
      <c r="N3352" s="290">
        <f>IF(Tabla2[[#This Row],[LECHE RETIRO DIA]]&lt;&gt;ISBLANK(Tabla2[[#This Row],[LECHE RETIRO DIA]]),SUM(Tabla2[[#This Row],[LECHE TANQUE DIA]:[LECHE RETIRO DIA]]),SUM(Tabla2[[#This Row],[LECHE TANQUE DIA]:[LECHE AUTOCONSUMO DIA]]))</f>
        <v>2697</v>
      </c>
      <c r="O3352" s="291">
        <f t="shared" si="939"/>
        <v>0.96700037078235079</v>
      </c>
      <c r="P3352" s="292">
        <f t="shared" si="940"/>
        <v>25.443396226415093</v>
      </c>
      <c r="Q3352" s="292">
        <f t="shared" si="941"/>
        <v>24.60377358490566</v>
      </c>
      <c r="R3352" s="292">
        <f t="shared" si="942"/>
        <v>6.666666666666667</v>
      </c>
      <c r="S3352" s="292">
        <f t="shared" si="943"/>
        <v>3.9661764705882354</v>
      </c>
      <c r="T3352" s="292">
        <f t="shared" si="944"/>
        <v>6.4150943396226419</v>
      </c>
      <c r="U3352" s="292">
        <f t="shared" si="945"/>
        <v>115.25641025641026</v>
      </c>
      <c r="V3352" s="292">
        <f t="shared" si="946"/>
        <v>4.5299145299145298</v>
      </c>
      <c r="W3352" s="292">
        <f>IFERROR(H3352/M3352,Tabla2[[#This Row],[CARGA PRODUCCION (ANIMALES/HA)]])</f>
        <v>3.4827475008061914</v>
      </c>
      <c r="X3352" s="293">
        <f t="shared" si="947"/>
        <v>2024</v>
      </c>
      <c r="Y3352" s="293">
        <f t="shared" si="948"/>
        <v>10</v>
      </c>
      <c r="Z3352" s="293" t="e">
        <f t="shared" ca="1" si="949"/>
        <v>#NAME?</v>
      </c>
      <c r="AA3352" s="294">
        <f t="shared" si="950"/>
        <v>108</v>
      </c>
      <c r="AB3352" s="291">
        <f t="shared" si="951"/>
        <v>0.98148148148148151</v>
      </c>
      <c r="AC3352" s="295">
        <f t="shared" si="952"/>
        <v>1.851851851851849E-2</v>
      </c>
      <c r="AD3352" s="288"/>
    </row>
    <row r="3353" spans="1:30">
      <c r="A3353" s="287">
        <v>45568</v>
      </c>
      <c r="B3353" s="288" t="s">
        <v>83</v>
      </c>
      <c r="C3353" s="288">
        <v>2605</v>
      </c>
      <c r="D3353" s="288">
        <v>100</v>
      </c>
      <c r="E3353" s="288">
        <v>9</v>
      </c>
      <c r="F3353" s="288"/>
      <c r="G3353" s="288">
        <v>116</v>
      </c>
      <c r="H3353" s="288">
        <v>133</v>
      </c>
      <c r="I3353" s="288">
        <v>1</v>
      </c>
      <c r="J3353" s="288">
        <v>12</v>
      </c>
      <c r="K3353" s="288">
        <v>680</v>
      </c>
      <c r="L3353" s="288">
        <v>29.8</v>
      </c>
      <c r="M3353" s="289">
        <v>36.590000000000003</v>
      </c>
      <c r="N3353" s="290">
        <f>IF(Tabla2[[#This Row],[LECHE RETIRO DIA]]&lt;&gt;ISBLANK(Tabla2[[#This Row],[LECHE RETIRO DIA]]),SUM(Tabla2[[#This Row],[LECHE TANQUE DIA]:[LECHE RETIRO DIA]]),SUM(Tabla2[[#This Row],[LECHE TANQUE DIA]:[LECHE AUTOCONSUMO DIA]]))</f>
        <v>2714</v>
      </c>
      <c r="O3353" s="291">
        <f t="shared" si="939"/>
        <v>0.95983787767133377</v>
      </c>
      <c r="P3353" s="292">
        <f t="shared" si="940"/>
        <v>23.396551724137932</v>
      </c>
      <c r="Q3353" s="292">
        <f t="shared" si="941"/>
        <v>22.456896551724139</v>
      </c>
      <c r="R3353" s="292">
        <f t="shared" si="942"/>
        <v>8.3333333333333339</v>
      </c>
      <c r="S3353" s="292">
        <f t="shared" si="943"/>
        <v>3.9911764705882353</v>
      </c>
      <c r="T3353" s="292">
        <f t="shared" si="944"/>
        <v>5.8620689655172411</v>
      </c>
      <c r="U3353" s="292">
        <f t="shared" si="945"/>
        <v>91.073825503355707</v>
      </c>
      <c r="V3353" s="292">
        <f t="shared" si="946"/>
        <v>3.8926174496644292</v>
      </c>
      <c r="W3353" s="292">
        <f>IFERROR(H3353/M3353,Tabla2[[#This Row],[CARGA PRODUCCION (ANIMALES/HA)]])</f>
        <v>3.6348729160972941</v>
      </c>
      <c r="X3353" s="293">
        <f t="shared" si="947"/>
        <v>2024</v>
      </c>
      <c r="Y3353" s="293">
        <f t="shared" si="948"/>
        <v>10</v>
      </c>
      <c r="Z3353" s="293" t="e">
        <f t="shared" ca="1" si="949"/>
        <v>#NAME?</v>
      </c>
      <c r="AA3353" s="294">
        <f t="shared" si="950"/>
        <v>133</v>
      </c>
      <c r="AB3353" s="291">
        <f t="shared" si="951"/>
        <v>0.8721804511278195</v>
      </c>
      <c r="AC3353" s="295">
        <f t="shared" si="952"/>
        <v>0.1278195488721805</v>
      </c>
      <c r="AD3353" s="288"/>
    </row>
    <row r="3354" spans="1:30">
      <c r="A3354" s="287">
        <v>45568</v>
      </c>
      <c r="B3354" s="288" t="s">
        <v>88</v>
      </c>
      <c r="C3354" s="288">
        <v>1025</v>
      </c>
      <c r="D3354" s="288">
        <v>40</v>
      </c>
      <c r="E3354" s="288">
        <v>5</v>
      </c>
      <c r="F3354" s="288"/>
      <c r="G3354" s="288">
        <v>47</v>
      </c>
      <c r="H3354" s="288">
        <v>48</v>
      </c>
      <c r="I3354" s="288">
        <v>1</v>
      </c>
      <c r="J3354" s="288">
        <v>8</v>
      </c>
      <c r="K3354" s="288">
        <v>280</v>
      </c>
      <c r="L3354" s="288">
        <v>14</v>
      </c>
      <c r="M3354" s="289">
        <v>15</v>
      </c>
      <c r="N3354" s="290">
        <f>IF(Tabla2[[#This Row],[LECHE RETIRO DIA]]&lt;&gt;ISBLANK(Tabla2[[#This Row],[LECHE RETIRO DIA]]),SUM(Tabla2[[#This Row],[LECHE TANQUE DIA]:[LECHE RETIRO DIA]]),SUM(Tabla2[[#This Row],[LECHE TANQUE DIA]:[LECHE AUTOCONSUMO DIA]]))</f>
        <v>1070</v>
      </c>
      <c r="O3354" s="291">
        <f t="shared" si="939"/>
        <v>0.95794392523364491</v>
      </c>
      <c r="P3354" s="292">
        <f t="shared" si="940"/>
        <v>22.76595744680851</v>
      </c>
      <c r="Q3354" s="292">
        <f t="shared" si="941"/>
        <v>21.808510638297872</v>
      </c>
      <c r="R3354" s="292">
        <f t="shared" si="942"/>
        <v>5</v>
      </c>
      <c r="S3354" s="292">
        <f t="shared" si="943"/>
        <v>3.8214285714285716</v>
      </c>
      <c r="T3354" s="292">
        <f t="shared" si="944"/>
        <v>5.957446808510638</v>
      </c>
      <c r="U3354" s="292">
        <f t="shared" si="945"/>
        <v>76.428571428571431</v>
      </c>
      <c r="V3354" s="292">
        <f t="shared" si="946"/>
        <v>3.3571428571428572</v>
      </c>
      <c r="W3354" s="292">
        <f>IFERROR(H3354/M3354,Tabla2[[#This Row],[CARGA PRODUCCION (ANIMALES/HA)]])</f>
        <v>3.2</v>
      </c>
      <c r="X3354" s="293">
        <f t="shared" si="947"/>
        <v>2024</v>
      </c>
      <c r="Y3354" s="293">
        <f t="shared" si="948"/>
        <v>10</v>
      </c>
      <c r="Z3354" s="293" t="e">
        <f t="shared" ca="1" si="949"/>
        <v>#NAME?</v>
      </c>
      <c r="AA3354" s="294">
        <f t="shared" si="950"/>
        <v>48</v>
      </c>
      <c r="AB3354" s="291">
        <f t="shared" si="951"/>
        <v>0.97916666666666663</v>
      </c>
      <c r="AC3354" s="295">
        <f t="shared" si="952"/>
        <v>2.083333333333337E-2</v>
      </c>
      <c r="AD3354" s="288"/>
    </row>
    <row r="3355" spans="1:30">
      <c r="A3355" s="287">
        <v>45569</v>
      </c>
      <c r="B3355" s="288" t="s">
        <v>81</v>
      </c>
      <c r="C3355" s="288">
        <v>2589</v>
      </c>
      <c r="D3355" s="288">
        <v>80</v>
      </c>
      <c r="E3355" s="288">
        <v>9</v>
      </c>
      <c r="F3355" s="288"/>
      <c r="G3355" s="288">
        <v>106</v>
      </c>
      <c r="H3355" s="288">
        <v>108</v>
      </c>
      <c r="I3355" s="288">
        <v>0</v>
      </c>
      <c r="J3355" s="288">
        <v>12</v>
      </c>
      <c r="K3355" s="288">
        <v>680</v>
      </c>
      <c r="L3355" s="288">
        <v>23.4</v>
      </c>
      <c r="M3355" s="289">
        <v>31.01</v>
      </c>
      <c r="N3355" s="290">
        <f>IF(Tabla2[[#This Row],[LECHE RETIRO DIA]]&lt;&gt;ISBLANK(Tabla2[[#This Row],[LECHE RETIRO DIA]]),SUM(Tabla2[[#This Row],[LECHE TANQUE DIA]:[LECHE RETIRO DIA]]),SUM(Tabla2[[#This Row],[LECHE TANQUE DIA]:[LECHE AUTOCONSUMO DIA]]))</f>
        <v>2678</v>
      </c>
      <c r="O3355" s="291">
        <f t="shared" ref="O3355:O3360" si="953">IFERROR(C3355/N3355,"")</f>
        <v>0.96676624346527262</v>
      </c>
      <c r="P3355" s="292">
        <f t="shared" ref="P3355:P3360" si="954">IFERROR(N3355/G3355,"")</f>
        <v>25.264150943396228</v>
      </c>
      <c r="Q3355" s="292">
        <f t="shared" ref="Q3355:Q3360" si="955">IFERROR(C3355/G3355,"")</f>
        <v>24.424528301886792</v>
      </c>
      <c r="R3355" s="292">
        <f t="shared" ref="R3355:R3360" si="956">IFERROR(D3355/J3355,"")</f>
        <v>6.666666666666667</v>
      </c>
      <c r="S3355" s="292">
        <f t="shared" ref="S3355:S3360" si="957">IFERROR(N3355/K3355,"")</f>
        <v>3.9382352941176473</v>
      </c>
      <c r="T3355" s="292">
        <f t="shared" ref="T3355:T3360" si="958">IFERROR(K3355/G3355,"")</f>
        <v>6.4150943396226419</v>
      </c>
      <c r="U3355" s="292">
        <f t="shared" ref="U3355:U3360" si="959">IFERROR(N3355/L3355,"")</f>
        <v>114.44444444444446</v>
      </c>
      <c r="V3355" s="292">
        <f t="shared" ref="V3355:V3360" si="960">IFERROR(G3355/L3355,"")</f>
        <v>4.5299145299145298</v>
      </c>
      <c r="W3355" s="292">
        <f>IFERROR(H3355/M3355,Tabla2[[#This Row],[CARGA PRODUCCION (ANIMALES/HA)]])</f>
        <v>3.4827475008061914</v>
      </c>
      <c r="X3355" s="293">
        <f t="shared" ref="X3355:X3360" si="961">YEAR(A3355)</f>
        <v>2024</v>
      </c>
      <c r="Y3355" s="293">
        <f t="shared" ref="Y3355:Y3360" si="962">MONTH(A3355)</f>
        <v>10</v>
      </c>
      <c r="Z3355" s="293" t="e">
        <f t="shared" ref="Z3355:Z3360" ca="1" si="963">_xlfn.ISOWEEKNUM(A3355)</f>
        <v>#NAME?</v>
      </c>
      <c r="AA3355" s="294">
        <f t="shared" ref="AA3355:AA3360" si="964">IF(H3355&gt;0,H3355,G3355)</f>
        <v>108</v>
      </c>
      <c r="AB3355" s="291">
        <f t="shared" ref="AB3355:AB3360" si="965">IFERROR(G3355/AA3355,"")</f>
        <v>0.98148148148148151</v>
      </c>
      <c r="AC3355" s="295">
        <f t="shared" ref="AC3355:AC3360" si="966">IFERROR(1-AB3355,"")</f>
        <v>1.851851851851849E-2</v>
      </c>
      <c r="AD3355" s="288"/>
    </row>
    <row r="3356" spans="1:30">
      <c r="A3356" s="287">
        <v>45569</v>
      </c>
      <c r="B3356" s="288" t="s">
        <v>83</v>
      </c>
      <c r="C3356" s="288">
        <v>2687</v>
      </c>
      <c r="D3356" s="288">
        <v>100</v>
      </c>
      <c r="E3356" s="288">
        <v>9</v>
      </c>
      <c r="F3356" s="288"/>
      <c r="G3356" s="288">
        <v>116</v>
      </c>
      <c r="H3356" s="288">
        <v>133</v>
      </c>
      <c r="I3356" s="288">
        <v>1</v>
      </c>
      <c r="J3356" s="288">
        <v>12</v>
      </c>
      <c r="K3356" s="288">
        <v>680</v>
      </c>
      <c r="L3356" s="288">
        <v>29.8</v>
      </c>
      <c r="M3356" s="289">
        <v>36.590000000000003</v>
      </c>
      <c r="N3356" s="290">
        <f>IF(Tabla2[[#This Row],[LECHE RETIRO DIA]]&lt;&gt;ISBLANK(Tabla2[[#This Row],[LECHE RETIRO DIA]]),SUM(Tabla2[[#This Row],[LECHE TANQUE DIA]:[LECHE RETIRO DIA]]),SUM(Tabla2[[#This Row],[LECHE TANQUE DIA]:[LECHE AUTOCONSUMO DIA]]))</f>
        <v>2796</v>
      </c>
      <c r="O3356" s="291">
        <f t="shared" si="953"/>
        <v>0.96101573676680974</v>
      </c>
      <c r="P3356" s="292">
        <f t="shared" si="954"/>
        <v>24.103448275862068</v>
      </c>
      <c r="Q3356" s="292">
        <f t="shared" si="955"/>
        <v>23.163793103448278</v>
      </c>
      <c r="R3356" s="292">
        <f t="shared" si="956"/>
        <v>8.3333333333333339</v>
      </c>
      <c r="S3356" s="292">
        <f t="shared" si="957"/>
        <v>4.1117647058823525</v>
      </c>
      <c r="T3356" s="292">
        <f t="shared" si="958"/>
        <v>5.8620689655172411</v>
      </c>
      <c r="U3356" s="292">
        <f t="shared" si="959"/>
        <v>93.825503355704697</v>
      </c>
      <c r="V3356" s="292">
        <f t="shared" si="960"/>
        <v>3.8926174496644292</v>
      </c>
      <c r="W3356" s="292">
        <f>IFERROR(H3356/M3356,Tabla2[[#This Row],[CARGA PRODUCCION (ANIMALES/HA)]])</f>
        <v>3.6348729160972941</v>
      </c>
      <c r="X3356" s="293">
        <f t="shared" si="961"/>
        <v>2024</v>
      </c>
      <c r="Y3356" s="293">
        <f t="shared" si="962"/>
        <v>10</v>
      </c>
      <c r="Z3356" s="293" t="e">
        <f t="shared" ca="1" si="963"/>
        <v>#NAME?</v>
      </c>
      <c r="AA3356" s="294">
        <f t="shared" si="964"/>
        <v>133</v>
      </c>
      <c r="AB3356" s="291">
        <f t="shared" si="965"/>
        <v>0.8721804511278195</v>
      </c>
      <c r="AC3356" s="295">
        <f t="shared" si="966"/>
        <v>0.1278195488721805</v>
      </c>
      <c r="AD3356" s="288"/>
    </row>
    <row r="3357" spans="1:30">
      <c r="A3357" s="287">
        <v>45569</v>
      </c>
      <c r="B3357" s="288" t="s">
        <v>88</v>
      </c>
      <c r="C3357" s="288">
        <v>993</v>
      </c>
      <c r="D3357" s="288">
        <v>40</v>
      </c>
      <c r="E3357" s="288">
        <v>5</v>
      </c>
      <c r="F3357" s="288"/>
      <c r="G3357" s="288">
        <v>47</v>
      </c>
      <c r="H3357" s="288">
        <v>48</v>
      </c>
      <c r="I3357" s="288">
        <v>1</v>
      </c>
      <c r="J3357" s="288">
        <v>8</v>
      </c>
      <c r="K3357" s="288">
        <v>280</v>
      </c>
      <c r="L3357" s="288">
        <v>14</v>
      </c>
      <c r="M3357" s="289">
        <v>15</v>
      </c>
      <c r="N3357" s="290">
        <f>IF(Tabla2[[#This Row],[LECHE RETIRO DIA]]&lt;&gt;ISBLANK(Tabla2[[#This Row],[LECHE RETIRO DIA]]),SUM(Tabla2[[#This Row],[LECHE TANQUE DIA]:[LECHE RETIRO DIA]]),SUM(Tabla2[[#This Row],[LECHE TANQUE DIA]:[LECHE AUTOCONSUMO DIA]]))</f>
        <v>1038</v>
      </c>
      <c r="O3357" s="291">
        <f t="shared" si="953"/>
        <v>0.95664739884393069</v>
      </c>
      <c r="P3357" s="292">
        <f t="shared" si="954"/>
        <v>22.085106382978722</v>
      </c>
      <c r="Q3357" s="292">
        <f t="shared" si="955"/>
        <v>21.127659574468087</v>
      </c>
      <c r="R3357" s="292">
        <f t="shared" si="956"/>
        <v>5</v>
      </c>
      <c r="S3357" s="292">
        <f t="shared" si="957"/>
        <v>3.7071428571428573</v>
      </c>
      <c r="T3357" s="292">
        <f t="shared" si="958"/>
        <v>5.957446808510638</v>
      </c>
      <c r="U3357" s="292">
        <f t="shared" si="959"/>
        <v>74.142857142857139</v>
      </c>
      <c r="V3357" s="292">
        <f t="shared" si="960"/>
        <v>3.3571428571428572</v>
      </c>
      <c r="W3357" s="292">
        <f>IFERROR(H3357/M3357,Tabla2[[#This Row],[CARGA PRODUCCION (ANIMALES/HA)]])</f>
        <v>3.2</v>
      </c>
      <c r="X3357" s="293">
        <f t="shared" si="961"/>
        <v>2024</v>
      </c>
      <c r="Y3357" s="293">
        <f t="shared" si="962"/>
        <v>10</v>
      </c>
      <c r="Z3357" s="293" t="e">
        <f t="shared" ca="1" si="963"/>
        <v>#NAME?</v>
      </c>
      <c r="AA3357" s="294">
        <f t="shared" si="964"/>
        <v>48</v>
      </c>
      <c r="AB3357" s="291">
        <f t="shared" si="965"/>
        <v>0.97916666666666663</v>
      </c>
      <c r="AC3357" s="295">
        <f t="shared" si="966"/>
        <v>2.083333333333337E-2</v>
      </c>
      <c r="AD3357" s="288"/>
    </row>
    <row r="3358" spans="1:30">
      <c r="A3358" s="287">
        <v>45570</v>
      </c>
      <c r="B3358" s="288" t="s">
        <v>81</v>
      </c>
      <c r="C3358" s="288">
        <v>2528</v>
      </c>
      <c r="D3358" s="288">
        <v>80</v>
      </c>
      <c r="E3358" s="288">
        <v>9</v>
      </c>
      <c r="F3358" s="288"/>
      <c r="G3358" s="288">
        <v>99</v>
      </c>
      <c r="H3358" s="288">
        <v>101</v>
      </c>
      <c r="I3358" s="288">
        <v>0</v>
      </c>
      <c r="J3358" s="288">
        <v>12</v>
      </c>
      <c r="K3358" s="288">
        <v>680</v>
      </c>
      <c r="L3358" s="288">
        <v>23.4</v>
      </c>
      <c r="M3358" s="289">
        <v>31.01</v>
      </c>
      <c r="N3358" s="290">
        <f>IF(Tabla2[[#This Row],[LECHE RETIRO DIA]]&lt;&gt;ISBLANK(Tabla2[[#This Row],[LECHE RETIRO DIA]]),SUM(Tabla2[[#This Row],[LECHE TANQUE DIA]:[LECHE RETIRO DIA]]),SUM(Tabla2[[#This Row],[LECHE TANQUE DIA]:[LECHE AUTOCONSUMO DIA]]))</f>
        <v>2617</v>
      </c>
      <c r="O3358" s="291">
        <f t="shared" si="953"/>
        <v>0.96599159342758889</v>
      </c>
      <c r="P3358" s="292">
        <f t="shared" si="954"/>
        <v>26.434343434343436</v>
      </c>
      <c r="Q3358" s="292">
        <f t="shared" si="955"/>
        <v>25.535353535353536</v>
      </c>
      <c r="R3358" s="292">
        <f t="shared" si="956"/>
        <v>6.666666666666667</v>
      </c>
      <c r="S3358" s="292">
        <f t="shared" si="957"/>
        <v>3.848529411764706</v>
      </c>
      <c r="T3358" s="292">
        <f t="shared" si="958"/>
        <v>6.8686868686868685</v>
      </c>
      <c r="U3358" s="292">
        <f t="shared" si="959"/>
        <v>111.83760683760684</v>
      </c>
      <c r="V3358" s="292">
        <f t="shared" si="960"/>
        <v>4.2307692307692308</v>
      </c>
      <c r="W3358" s="292">
        <f>IFERROR(H3358/M3358,Tabla2[[#This Row],[CARGA PRODUCCION (ANIMALES/HA)]])</f>
        <v>3.2570138664946788</v>
      </c>
      <c r="X3358" s="293">
        <f t="shared" si="961"/>
        <v>2024</v>
      </c>
      <c r="Y3358" s="293">
        <f t="shared" si="962"/>
        <v>10</v>
      </c>
      <c r="Z3358" s="293" t="e">
        <f t="shared" ca="1" si="963"/>
        <v>#NAME?</v>
      </c>
      <c r="AA3358" s="294">
        <f t="shared" si="964"/>
        <v>101</v>
      </c>
      <c r="AB3358" s="291">
        <f t="shared" si="965"/>
        <v>0.98019801980198018</v>
      </c>
      <c r="AC3358" s="295">
        <f t="shared" si="966"/>
        <v>1.980198019801982E-2</v>
      </c>
      <c r="AD3358" s="288"/>
    </row>
    <row r="3359" spans="1:30">
      <c r="A3359" s="287">
        <v>45570</v>
      </c>
      <c r="B3359" s="288" t="s">
        <v>83</v>
      </c>
      <c r="C3359" s="288">
        <v>2697</v>
      </c>
      <c r="D3359" s="288">
        <v>100</v>
      </c>
      <c r="E3359" s="288">
        <v>9</v>
      </c>
      <c r="F3359" s="288"/>
      <c r="G3359" s="288">
        <v>116</v>
      </c>
      <c r="H3359" s="288">
        <v>133</v>
      </c>
      <c r="I3359" s="288">
        <v>1</v>
      </c>
      <c r="J3359" s="288">
        <v>12</v>
      </c>
      <c r="K3359" s="288">
        <v>680</v>
      </c>
      <c r="L3359" s="288">
        <v>29.8</v>
      </c>
      <c r="M3359" s="289">
        <v>36.590000000000003</v>
      </c>
      <c r="N3359" s="290">
        <f>IF(Tabla2[[#This Row],[LECHE RETIRO DIA]]&lt;&gt;ISBLANK(Tabla2[[#This Row],[LECHE RETIRO DIA]]),SUM(Tabla2[[#This Row],[LECHE TANQUE DIA]:[LECHE RETIRO DIA]]),SUM(Tabla2[[#This Row],[LECHE TANQUE DIA]:[LECHE AUTOCONSUMO DIA]]))</f>
        <v>2806</v>
      </c>
      <c r="O3359" s="291">
        <f t="shared" si="953"/>
        <v>0.96115466856735565</v>
      </c>
      <c r="P3359" s="292">
        <f t="shared" si="954"/>
        <v>24.189655172413794</v>
      </c>
      <c r="Q3359" s="292">
        <f t="shared" si="955"/>
        <v>23.25</v>
      </c>
      <c r="R3359" s="292">
        <f t="shared" si="956"/>
        <v>8.3333333333333339</v>
      </c>
      <c r="S3359" s="292">
        <f t="shared" si="957"/>
        <v>4.1264705882352946</v>
      </c>
      <c r="T3359" s="292">
        <f t="shared" si="958"/>
        <v>5.8620689655172411</v>
      </c>
      <c r="U3359" s="292">
        <f t="shared" si="959"/>
        <v>94.161073825503351</v>
      </c>
      <c r="V3359" s="292">
        <f t="shared" si="960"/>
        <v>3.8926174496644292</v>
      </c>
      <c r="W3359" s="292">
        <f>IFERROR(H3359/M3359,Tabla2[[#This Row],[CARGA PRODUCCION (ANIMALES/HA)]])</f>
        <v>3.6348729160972941</v>
      </c>
      <c r="X3359" s="293">
        <f t="shared" si="961"/>
        <v>2024</v>
      </c>
      <c r="Y3359" s="293">
        <f t="shared" si="962"/>
        <v>10</v>
      </c>
      <c r="Z3359" s="293" t="e">
        <f t="shared" ca="1" si="963"/>
        <v>#NAME?</v>
      </c>
      <c r="AA3359" s="294">
        <f t="shared" si="964"/>
        <v>133</v>
      </c>
      <c r="AB3359" s="291">
        <f t="shared" si="965"/>
        <v>0.8721804511278195</v>
      </c>
      <c r="AC3359" s="295">
        <f t="shared" si="966"/>
        <v>0.1278195488721805</v>
      </c>
      <c r="AD3359" s="288"/>
    </row>
    <row r="3360" spans="1:30">
      <c r="A3360" s="287">
        <v>45570</v>
      </c>
      <c r="B3360" s="288" t="s">
        <v>88</v>
      </c>
      <c r="C3360" s="288">
        <v>1025</v>
      </c>
      <c r="D3360" s="288">
        <v>40</v>
      </c>
      <c r="E3360" s="288">
        <v>5</v>
      </c>
      <c r="F3360" s="288"/>
      <c r="G3360" s="288">
        <v>47</v>
      </c>
      <c r="H3360" s="288">
        <v>49</v>
      </c>
      <c r="I3360" s="288">
        <v>1</v>
      </c>
      <c r="J3360" s="288">
        <v>8</v>
      </c>
      <c r="K3360" s="288">
        <v>280</v>
      </c>
      <c r="L3360" s="288">
        <v>14</v>
      </c>
      <c r="M3360" s="289">
        <v>15</v>
      </c>
      <c r="N3360" s="290">
        <f>IF(Tabla2[[#This Row],[LECHE RETIRO DIA]]&lt;&gt;ISBLANK(Tabla2[[#This Row],[LECHE RETIRO DIA]]),SUM(Tabla2[[#This Row],[LECHE TANQUE DIA]:[LECHE RETIRO DIA]]),SUM(Tabla2[[#This Row],[LECHE TANQUE DIA]:[LECHE AUTOCONSUMO DIA]]))</f>
        <v>1070</v>
      </c>
      <c r="O3360" s="291">
        <f t="shared" si="953"/>
        <v>0.95794392523364491</v>
      </c>
      <c r="P3360" s="292">
        <f t="shared" si="954"/>
        <v>22.76595744680851</v>
      </c>
      <c r="Q3360" s="292">
        <f t="shared" si="955"/>
        <v>21.808510638297872</v>
      </c>
      <c r="R3360" s="292">
        <f t="shared" si="956"/>
        <v>5</v>
      </c>
      <c r="S3360" s="292">
        <f t="shared" si="957"/>
        <v>3.8214285714285716</v>
      </c>
      <c r="T3360" s="292">
        <f t="shared" si="958"/>
        <v>5.957446808510638</v>
      </c>
      <c r="U3360" s="292">
        <f t="shared" si="959"/>
        <v>76.428571428571431</v>
      </c>
      <c r="V3360" s="292">
        <f t="shared" si="960"/>
        <v>3.3571428571428572</v>
      </c>
      <c r="W3360" s="292">
        <f>IFERROR(H3360/M3360,Tabla2[[#This Row],[CARGA PRODUCCION (ANIMALES/HA)]])</f>
        <v>3.2666666666666666</v>
      </c>
      <c r="X3360" s="293">
        <f t="shared" si="961"/>
        <v>2024</v>
      </c>
      <c r="Y3360" s="293">
        <f t="shared" si="962"/>
        <v>10</v>
      </c>
      <c r="Z3360" s="293" t="e">
        <f t="shared" ca="1" si="963"/>
        <v>#NAME?</v>
      </c>
      <c r="AA3360" s="294">
        <f t="shared" si="964"/>
        <v>49</v>
      </c>
      <c r="AB3360" s="291">
        <f t="shared" si="965"/>
        <v>0.95918367346938771</v>
      </c>
      <c r="AC3360" s="295">
        <f t="shared" si="966"/>
        <v>4.081632653061229E-2</v>
      </c>
      <c r="AD3360" s="288"/>
    </row>
    <row r="3361" spans="1:30">
      <c r="A3361" s="287">
        <v>45571</v>
      </c>
      <c r="B3361" s="288" t="s">
        <v>81</v>
      </c>
      <c r="C3361" s="288">
        <v>2505</v>
      </c>
      <c r="D3361" s="288">
        <v>80</v>
      </c>
      <c r="E3361" s="288">
        <v>9</v>
      </c>
      <c r="F3361" s="288"/>
      <c r="G3361" s="288">
        <v>99</v>
      </c>
      <c r="H3361" s="288">
        <v>101</v>
      </c>
      <c r="I3361" s="288">
        <v>0</v>
      </c>
      <c r="J3361" s="288">
        <v>12</v>
      </c>
      <c r="K3361" s="288">
        <v>680</v>
      </c>
      <c r="L3361" s="288">
        <v>23.4</v>
      </c>
      <c r="M3361" s="289">
        <v>31.01</v>
      </c>
      <c r="N3361" s="290">
        <f>IF(Tabla2[[#This Row],[LECHE RETIRO DIA]]&lt;&gt;ISBLANK(Tabla2[[#This Row],[LECHE RETIRO DIA]]),SUM(Tabla2[[#This Row],[LECHE TANQUE DIA]:[LECHE RETIRO DIA]]),SUM(Tabla2[[#This Row],[LECHE TANQUE DIA]:[LECHE AUTOCONSUMO DIA]]))</f>
        <v>2594</v>
      </c>
      <c r="O3361" s="291">
        <f>IFERROR(C3361/N3361,"")</f>
        <v>0.96569005397070162</v>
      </c>
      <c r="P3361" s="292">
        <f>IFERROR(N3361/G3361,"")</f>
        <v>26.202020202020201</v>
      </c>
      <c r="Q3361" s="292">
        <f>IFERROR(C3361/G3361,"")</f>
        <v>25.303030303030305</v>
      </c>
      <c r="R3361" s="292">
        <f>IFERROR(D3361/J3361,"")</f>
        <v>6.666666666666667</v>
      </c>
      <c r="S3361" s="292">
        <f>IFERROR(N3361/K3361,"")</f>
        <v>3.8147058823529414</v>
      </c>
      <c r="T3361" s="292">
        <f>IFERROR(K3361/G3361,"")</f>
        <v>6.8686868686868685</v>
      </c>
      <c r="U3361" s="292">
        <f>IFERROR(N3361/L3361,"")</f>
        <v>110.85470085470087</v>
      </c>
      <c r="V3361" s="292">
        <f>IFERROR(G3361/L3361,"")</f>
        <v>4.2307692307692308</v>
      </c>
      <c r="W3361" s="292">
        <f>IFERROR(H3361/M3361,Tabla2[[#This Row],[CARGA PRODUCCION (ANIMALES/HA)]])</f>
        <v>3.2570138664946788</v>
      </c>
      <c r="X3361" s="293">
        <f>YEAR(A3361)</f>
        <v>2024</v>
      </c>
      <c r="Y3361" s="293">
        <f>MONTH(A3361)</f>
        <v>10</v>
      </c>
      <c r="Z3361" s="293" t="e">
        <f ca="1">_xlfn.ISOWEEKNUM(A3361)</f>
        <v>#NAME?</v>
      </c>
      <c r="AA3361" s="294">
        <f>IF(H3361&gt;0,H3361,G3361)</f>
        <v>101</v>
      </c>
      <c r="AB3361" s="291">
        <f>IFERROR(G3361/AA3361,"")</f>
        <v>0.98019801980198018</v>
      </c>
      <c r="AC3361" s="295">
        <f>IFERROR(1-AB3361,"")</f>
        <v>1.980198019801982E-2</v>
      </c>
      <c r="AD3361" s="288"/>
    </row>
    <row r="3362" spans="1:30">
      <c r="A3362" s="287">
        <v>45571</v>
      </c>
      <c r="B3362" s="288" t="s">
        <v>83</v>
      </c>
      <c r="C3362" s="288">
        <v>2585</v>
      </c>
      <c r="D3362" s="288">
        <v>100</v>
      </c>
      <c r="E3362" s="288">
        <v>9</v>
      </c>
      <c r="F3362" s="288"/>
      <c r="G3362" s="288">
        <v>116</v>
      </c>
      <c r="H3362" s="288">
        <v>133</v>
      </c>
      <c r="I3362" s="288">
        <v>1</v>
      </c>
      <c r="J3362" s="288">
        <v>12</v>
      </c>
      <c r="K3362" s="288">
        <v>680</v>
      </c>
      <c r="L3362" s="288">
        <v>29.8</v>
      </c>
      <c r="M3362" s="289">
        <v>36.590000000000003</v>
      </c>
      <c r="N3362" s="290">
        <f>IF(Tabla2[[#This Row],[LECHE RETIRO DIA]]&lt;&gt;ISBLANK(Tabla2[[#This Row],[LECHE RETIRO DIA]]),SUM(Tabla2[[#This Row],[LECHE TANQUE DIA]:[LECHE RETIRO DIA]]),SUM(Tabla2[[#This Row],[LECHE TANQUE DIA]:[LECHE AUTOCONSUMO DIA]]))</f>
        <v>2694</v>
      </c>
      <c r="O3362" s="291">
        <f>IFERROR(C3362/N3362,"")</f>
        <v>0.95953971789161097</v>
      </c>
      <c r="P3362" s="292">
        <f>IFERROR(N3362/G3362,"")</f>
        <v>23.224137931034484</v>
      </c>
      <c r="Q3362" s="292">
        <f>IFERROR(C3362/G3362,"")</f>
        <v>22.28448275862069</v>
      </c>
      <c r="R3362" s="292">
        <f>IFERROR(D3362/J3362,"")</f>
        <v>8.3333333333333339</v>
      </c>
      <c r="S3362" s="292">
        <f>IFERROR(N3362/K3362,"")</f>
        <v>3.9617647058823531</v>
      </c>
      <c r="T3362" s="292">
        <f>IFERROR(K3362/G3362,"")</f>
        <v>5.8620689655172411</v>
      </c>
      <c r="U3362" s="292">
        <f>IFERROR(N3362/L3362,"")</f>
        <v>90.402684563758385</v>
      </c>
      <c r="V3362" s="292">
        <f>IFERROR(G3362/L3362,"")</f>
        <v>3.8926174496644292</v>
      </c>
      <c r="W3362" s="292">
        <f>IFERROR(H3362/M3362,Tabla2[[#This Row],[CARGA PRODUCCION (ANIMALES/HA)]])</f>
        <v>3.6348729160972941</v>
      </c>
      <c r="X3362" s="293">
        <f>YEAR(A3362)</f>
        <v>2024</v>
      </c>
      <c r="Y3362" s="293">
        <f>MONTH(A3362)</f>
        <v>10</v>
      </c>
      <c r="Z3362" s="293" t="e">
        <f ca="1">_xlfn.ISOWEEKNUM(A3362)</f>
        <v>#NAME?</v>
      </c>
      <c r="AA3362" s="294">
        <f>IF(H3362&gt;0,H3362,G3362)</f>
        <v>133</v>
      </c>
      <c r="AB3362" s="291">
        <f>IFERROR(G3362/AA3362,"")</f>
        <v>0.8721804511278195</v>
      </c>
      <c r="AC3362" s="295">
        <f>IFERROR(1-AB3362,"")</f>
        <v>0.1278195488721805</v>
      </c>
      <c r="AD3362" s="288"/>
    </row>
    <row r="3363" spans="1:30">
      <c r="A3363" s="287">
        <v>45571</v>
      </c>
      <c r="B3363" s="288" t="s">
        <v>88</v>
      </c>
      <c r="C3363" s="288">
        <v>1062</v>
      </c>
      <c r="D3363" s="288">
        <v>40</v>
      </c>
      <c r="E3363" s="288">
        <v>9</v>
      </c>
      <c r="F3363" s="288"/>
      <c r="G3363" s="288">
        <v>46</v>
      </c>
      <c r="H3363" s="288">
        <v>48</v>
      </c>
      <c r="I3363" s="288">
        <v>1</v>
      </c>
      <c r="J3363" s="288">
        <v>8</v>
      </c>
      <c r="K3363" s="288">
        <v>280</v>
      </c>
      <c r="L3363" s="288">
        <v>14</v>
      </c>
      <c r="M3363" s="289">
        <v>15</v>
      </c>
      <c r="N3363" s="290">
        <f>IF(Tabla2[[#This Row],[LECHE RETIRO DIA]]&lt;&gt;ISBLANK(Tabla2[[#This Row],[LECHE RETIRO DIA]]),SUM(Tabla2[[#This Row],[LECHE TANQUE DIA]:[LECHE RETIRO DIA]]),SUM(Tabla2[[#This Row],[LECHE TANQUE DIA]:[LECHE AUTOCONSUMO DIA]]))</f>
        <v>1111</v>
      </c>
      <c r="O3363" s="291">
        <f t="shared" ref="O3363:O3364" si="967">IFERROR(C3363/N3363,"")</f>
        <v>0.95589558955895593</v>
      </c>
      <c r="P3363" s="292">
        <f t="shared" ref="P3363:P3364" si="968">IFERROR(N3363/G3363,"")</f>
        <v>24.152173913043477</v>
      </c>
      <c r="Q3363" s="292">
        <f t="shared" ref="Q3363:Q3364" si="969">IFERROR(C3363/G3363,"")</f>
        <v>23.086956521739129</v>
      </c>
      <c r="R3363" s="292">
        <f t="shared" ref="R3363:R3364" si="970">IFERROR(D3363/J3363,"")</f>
        <v>5</v>
      </c>
      <c r="S3363" s="292">
        <f t="shared" ref="S3363:S3364" si="971">IFERROR(N3363/K3363,"")</f>
        <v>3.967857142857143</v>
      </c>
      <c r="T3363" s="292">
        <f t="shared" ref="T3363:T3364" si="972">IFERROR(K3363/G3363,"")</f>
        <v>6.0869565217391308</v>
      </c>
      <c r="U3363" s="292">
        <f t="shared" ref="U3363:U3364" si="973">IFERROR(N3363/L3363,"")</f>
        <v>79.357142857142861</v>
      </c>
      <c r="V3363" s="292">
        <f t="shared" ref="V3363:V3364" si="974">IFERROR(G3363/L3363,"")</f>
        <v>3.2857142857142856</v>
      </c>
      <c r="W3363" s="292">
        <f>IFERROR(H3363/M3363,Tabla2[[#This Row],[CARGA PRODUCCION (ANIMALES/HA)]])</f>
        <v>3.2</v>
      </c>
      <c r="X3363" s="293">
        <f t="shared" ref="X3363:X3364" si="975">YEAR(A3363)</f>
        <v>2024</v>
      </c>
      <c r="Y3363" s="293">
        <f t="shared" ref="Y3363:Y3364" si="976">MONTH(A3363)</f>
        <v>10</v>
      </c>
      <c r="Z3363" s="293" t="e">
        <f t="shared" ref="Z3363:Z3364" ca="1" si="977">_xlfn.ISOWEEKNUM(A3363)</f>
        <v>#NAME?</v>
      </c>
      <c r="AA3363" s="294">
        <f t="shared" ref="AA3363:AA3364" si="978">IF(H3363&gt;0,H3363,G3363)</f>
        <v>48</v>
      </c>
      <c r="AB3363" s="291">
        <f t="shared" ref="AB3363:AB3364" si="979">IFERROR(G3363/AA3363,"")</f>
        <v>0.95833333333333337</v>
      </c>
      <c r="AC3363" s="295">
        <f t="shared" ref="AC3363:AC3364" si="980">IFERROR(1-AB3363,"")</f>
        <v>4.166666666666663E-2</v>
      </c>
      <c r="AD3363" s="288"/>
    </row>
    <row r="3364" spans="1:30">
      <c r="A3364" s="287">
        <v>45572</v>
      </c>
      <c r="B3364" s="288" t="s">
        <v>81</v>
      </c>
      <c r="C3364" s="288">
        <v>2556</v>
      </c>
      <c r="D3364" s="288">
        <v>80</v>
      </c>
      <c r="E3364" s="288">
        <v>9</v>
      </c>
      <c r="F3364" s="288"/>
      <c r="G3364" s="288">
        <v>99</v>
      </c>
      <c r="H3364" s="288">
        <v>101</v>
      </c>
      <c r="I3364" s="288">
        <v>0</v>
      </c>
      <c r="J3364" s="288">
        <v>12</v>
      </c>
      <c r="K3364" s="288">
        <v>680</v>
      </c>
      <c r="L3364" s="288">
        <v>23.4</v>
      </c>
      <c r="M3364" s="289">
        <v>31.01</v>
      </c>
      <c r="N3364" s="290">
        <f>IF(Tabla2[[#This Row],[LECHE RETIRO DIA]]&lt;&gt;ISBLANK(Tabla2[[#This Row],[LECHE RETIRO DIA]]),SUM(Tabla2[[#This Row],[LECHE TANQUE DIA]:[LECHE RETIRO DIA]]),SUM(Tabla2[[#This Row],[LECHE TANQUE DIA]:[LECHE AUTOCONSUMO DIA]]))</f>
        <v>2645</v>
      </c>
      <c r="O3364" s="291">
        <f t="shared" si="967"/>
        <v>0.96635160680529297</v>
      </c>
      <c r="P3364" s="292">
        <f t="shared" si="968"/>
        <v>26.717171717171716</v>
      </c>
      <c r="Q3364" s="292">
        <f t="shared" si="969"/>
        <v>25.818181818181817</v>
      </c>
      <c r="R3364" s="292">
        <f t="shared" si="970"/>
        <v>6.666666666666667</v>
      </c>
      <c r="S3364" s="292">
        <f t="shared" si="971"/>
        <v>3.8897058823529411</v>
      </c>
      <c r="T3364" s="292">
        <f t="shared" si="972"/>
        <v>6.8686868686868685</v>
      </c>
      <c r="U3364" s="292">
        <f t="shared" si="973"/>
        <v>113.03418803418803</v>
      </c>
      <c r="V3364" s="292">
        <f t="shared" si="974"/>
        <v>4.2307692307692308</v>
      </c>
      <c r="W3364" s="292">
        <f>IFERROR(H3364/M3364,Tabla2[[#This Row],[CARGA PRODUCCION (ANIMALES/HA)]])</f>
        <v>3.2570138664946788</v>
      </c>
      <c r="X3364" s="293">
        <f t="shared" si="975"/>
        <v>2024</v>
      </c>
      <c r="Y3364" s="293">
        <f t="shared" si="976"/>
        <v>10</v>
      </c>
      <c r="Z3364" s="293" t="e">
        <f t="shared" ca="1" si="977"/>
        <v>#NAME?</v>
      </c>
      <c r="AA3364" s="294">
        <f t="shared" si="978"/>
        <v>101</v>
      </c>
      <c r="AB3364" s="291">
        <f t="shared" si="979"/>
        <v>0.98019801980198018</v>
      </c>
      <c r="AC3364" s="295">
        <f t="shared" si="980"/>
        <v>1.980198019801982E-2</v>
      </c>
      <c r="AD3364" s="288"/>
    </row>
    <row r="3365" spans="1:30">
      <c r="A3365" s="287">
        <v>45572</v>
      </c>
      <c r="B3365" s="288" t="s">
        <v>83</v>
      </c>
      <c r="C3365" s="288">
        <v>2687</v>
      </c>
      <c r="D3365" s="288">
        <v>100</v>
      </c>
      <c r="E3365" s="288">
        <v>9</v>
      </c>
      <c r="F3365" s="288"/>
      <c r="G3365" s="288">
        <v>116</v>
      </c>
      <c r="H3365" s="288">
        <v>133</v>
      </c>
      <c r="I3365" s="288">
        <v>1</v>
      </c>
      <c r="J3365" s="288">
        <v>12</v>
      </c>
      <c r="K3365" s="288">
        <v>680</v>
      </c>
      <c r="L3365" s="288">
        <v>29.8</v>
      </c>
      <c r="M3365" s="289">
        <v>36.590000000000003</v>
      </c>
      <c r="N3365" s="290">
        <f>IF(Tabla2[[#This Row],[LECHE RETIRO DIA]]&lt;&gt;ISBLANK(Tabla2[[#This Row],[LECHE RETIRO DIA]]),SUM(Tabla2[[#This Row],[LECHE TANQUE DIA]:[LECHE RETIRO DIA]]),SUM(Tabla2[[#This Row],[LECHE TANQUE DIA]:[LECHE AUTOCONSUMO DIA]]))</f>
        <v>2796</v>
      </c>
      <c r="O3365" s="291">
        <f t="shared" ref="O3365:O3372" si="981">IFERROR(C3365/N3365,"")</f>
        <v>0.96101573676680974</v>
      </c>
      <c r="P3365" s="292">
        <f t="shared" ref="P3365:P3372" si="982">IFERROR(N3365/G3365,"")</f>
        <v>24.103448275862068</v>
      </c>
      <c r="Q3365" s="292">
        <f t="shared" ref="Q3365:Q3372" si="983">IFERROR(C3365/G3365,"")</f>
        <v>23.163793103448278</v>
      </c>
      <c r="R3365" s="292">
        <f t="shared" ref="R3365:R3372" si="984">IFERROR(D3365/J3365,"")</f>
        <v>8.3333333333333339</v>
      </c>
      <c r="S3365" s="292">
        <f t="shared" ref="S3365:S3372" si="985">IFERROR(N3365/K3365,"")</f>
        <v>4.1117647058823525</v>
      </c>
      <c r="T3365" s="292">
        <f t="shared" ref="T3365:T3372" si="986">IFERROR(K3365/G3365,"")</f>
        <v>5.8620689655172411</v>
      </c>
      <c r="U3365" s="292">
        <f t="shared" ref="U3365:U3372" si="987">IFERROR(N3365/L3365,"")</f>
        <v>93.825503355704697</v>
      </c>
      <c r="V3365" s="292">
        <f t="shared" ref="V3365:V3372" si="988">IFERROR(G3365/L3365,"")</f>
        <v>3.8926174496644292</v>
      </c>
      <c r="W3365" s="292">
        <f>IFERROR(H3365/M3365,Tabla2[[#This Row],[CARGA PRODUCCION (ANIMALES/HA)]])</f>
        <v>3.6348729160972941</v>
      </c>
      <c r="X3365" s="293">
        <f t="shared" ref="X3365:X3372" si="989">YEAR(A3365)</f>
        <v>2024</v>
      </c>
      <c r="Y3365" s="293">
        <f t="shared" ref="Y3365:Y3372" si="990">MONTH(A3365)</f>
        <v>10</v>
      </c>
      <c r="Z3365" s="293" t="e">
        <f t="shared" ref="Z3365:Z3372" ca="1" si="991">_xlfn.ISOWEEKNUM(A3365)</f>
        <v>#NAME?</v>
      </c>
      <c r="AA3365" s="294">
        <f t="shared" ref="AA3365:AA3372" si="992">IF(H3365&gt;0,H3365,G3365)</f>
        <v>133</v>
      </c>
      <c r="AB3365" s="291">
        <f t="shared" ref="AB3365:AB3372" si="993">IFERROR(G3365/AA3365,"")</f>
        <v>0.8721804511278195</v>
      </c>
      <c r="AC3365" s="295">
        <f t="shared" ref="AC3365:AC3372" si="994">IFERROR(1-AB3365,"")</f>
        <v>0.1278195488721805</v>
      </c>
      <c r="AD3365" s="288"/>
    </row>
    <row r="3366" spans="1:30">
      <c r="A3366" s="287">
        <v>45572</v>
      </c>
      <c r="B3366" s="288" t="s">
        <v>88</v>
      </c>
      <c r="C3366" s="288">
        <v>1060</v>
      </c>
      <c r="D3366" s="288">
        <v>40</v>
      </c>
      <c r="E3366" s="288">
        <v>9</v>
      </c>
      <c r="F3366" s="288"/>
      <c r="G3366" s="288">
        <v>46</v>
      </c>
      <c r="H3366" s="288">
        <v>48</v>
      </c>
      <c r="I3366" s="288">
        <v>1</v>
      </c>
      <c r="J3366" s="288">
        <v>8</v>
      </c>
      <c r="K3366" s="288">
        <v>280</v>
      </c>
      <c r="L3366" s="288">
        <v>14</v>
      </c>
      <c r="M3366" s="289">
        <v>15</v>
      </c>
      <c r="N3366" s="290">
        <f>IF(Tabla2[[#This Row],[LECHE RETIRO DIA]]&lt;&gt;ISBLANK(Tabla2[[#This Row],[LECHE RETIRO DIA]]),SUM(Tabla2[[#This Row],[LECHE TANQUE DIA]:[LECHE RETIRO DIA]]),SUM(Tabla2[[#This Row],[LECHE TANQUE DIA]:[LECHE AUTOCONSUMO DIA]]))</f>
        <v>1109</v>
      </c>
      <c r="O3366" s="291">
        <f t="shared" si="981"/>
        <v>0.95581605049594232</v>
      </c>
      <c r="P3366" s="292">
        <f t="shared" si="982"/>
        <v>24.108695652173914</v>
      </c>
      <c r="Q3366" s="292">
        <f t="shared" si="983"/>
        <v>23.043478260869566</v>
      </c>
      <c r="R3366" s="292">
        <f t="shared" si="984"/>
        <v>5</v>
      </c>
      <c r="S3366" s="292">
        <f t="shared" si="985"/>
        <v>3.9607142857142859</v>
      </c>
      <c r="T3366" s="292">
        <f t="shared" si="986"/>
        <v>6.0869565217391308</v>
      </c>
      <c r="U3366" s="292">
        <f t="shared" si="987"/>
        <v>79.214285714285708</v>
      </c>
      <c r="V3366" s="292">
        <f t="shared" si="988"/>
        <v>3.2857142857142856</v>
      </c>
      <c r="W3366" s="292">
        <f>IFERROR(H3366/M3366,Tabla2[[#This Row],[CARGA PRODUCCION (ANIMALES/HA)]])</f>
        <v>3.2</v>
      </c>
      <c r="X3366" s="293">
        <f t="shared" si="989"/>
        <v>2024</v>
      </c>
      <c r="Y3366" s="293">
        <f t="shared" si="990"/>
        <v>10</v>
      </c>
      <c r="Z3366" s="293" t="e">
        <f t="shared" ca="1" si="991"/>
        <v>#NAME?</v>
      </c>
      <c r="AA3366" s="294">
        <f t="shared" si="992"/>
        <v>48</v>
      </c>
      <c r="AB3366" s="291">
        <f t="shared" si="993"/>
        <v>0.95833333333333337</v>
      </c>
      <c r="AC3366" s="295">
        <f t="shared" si="994"/>
        <v>4.166666666666663E-2</v>
      </c>
      <c r="AD3366" s="288"/>
    </row>
    <row r="3367" spans="1:30">
      <c r="A3367" s="287">
        <v>45573</v>
      </c>
      <c r="B3367" s="288" t="s">
        <v>81</v>
      </c>
      <c r="C3367" s="288">
        <v>2476</v>
      </c>
      <c r="D3367" s="288">
        <v>80</v>
      </c>
      <c r="E3367" s="288">
        <v>9</v>
      </c>
      <c r="F3367" s="288"/>
      <c r="G3367" s="288">
        <v>99</v>
      </c>
      <c r="H3367" s="288">
        <v>101</v>
      </c>
      <c r="I3367" s="288">
        <v>0</v>
      </c>
      <c r="J3367" s="288">
        <v>12</v>
      </c>
      <c r="K3367" s="288">
        <v>680</v>
      </c>
      <c r="L3367" s="288">
        <v>23.4</v>
      </c>
      <c r="M3367" s="289">
        <v>31.01</v>
      </c>
      <c r="N3367" s="290">
        <f>IF(Tabla2[[#This Row],[LECHE RETIRO DIA]]&lt;&gt;ISBLANK(Tabla2[[#This Row],[LECHE RETIRO DIA]]),SUM(Tabla2[[#This Row],[LECHE TANQUE DIA]:[LECHE RETIRO DIA]]),SUM(Tabla2[[#This Row],[LECHE TANQUE DIA]:[LECHE AUTOCONSUMO DIA]]))</f>
        <v>2565</v>
      </c>
      <c r="O3367" s="291">
        <f t="shared" si="981"/>
        <v>0.96530214424951266</v>
      </c>
      <c r="P3367" s="292">
        <f t="shared" si="982"/>
        <v>25.90909090909091</v>
      </c>
      <c r="Q3367" s="292">
        <f t="shared" si="983"/>
        <v>25.01010101010101</v>
      </c>
      <c r="R3367" s="292">
        <f t="shared" si="984"/>
        <v>6.666666666666667</v>
      </c>
      <c r="S3367" s="292">
        <f t="shared" si="985"/>
        <v>3.7720588235294117</v>
      </c>
      <c r="T3367" s="292">
        <f t="shared" si="986"/>
        <v>6.8686868686868685</v>
      </c>
      <c r="U3367" s="292">
        <f t="shared" si="987"/>
        <v>109.61538461538463</v>
      </c>
      <c r="V3367" s="292">
        <f t="shared" si="988"/>
        <v>4.2307692307692308</v>
      </c>
      <c r="W3367" s="292">
        <f>IFERROR(H3367/M3367,Tabla2[[#This Row],[CARGA PRODUCCION (ANIMALES/HA)]])</f>
        <v>3.2570138664946788</v>
      </c>
      <c r="X3367" s="293">
        <f t="shared" si="989"/>
        <v>2024</v>
      </c>
      <c r="Y3367" s="293">
        <f t="shared" si="990"/>
        <v>10</v>
      </c>
      <c r="Z3367" s="293" t="e">
        <f t="shared" ca="1" si="991"/>
        <v>#NAME?</v>
      </c>
      <c r="AA3367" s="294">
        <f t="shared" si="992"/>
        <v>101</v>
      </c>
      <c r="AB3367" s="291">
        <f t="shared" si="993"/>
        <v>0.98019801980198018</v>
      </c>
      <c r="AC3367" s="295">
        <f t="shared" si="994"/>
        <v>1.980198019801982E-2</v>
      </c>
      <c r="AD3367" s="288"/>
    </row>
    <row r="3368" spans="1:30">
      <c r="A3368" s="287">
        <v>45573</v>
      </c>
      <c r="B3368" s="288" t="s">
        <v>83</v>
      </c>
      <c r="C3368" s="288">
        <v>2600</v>
      </c>
      <c r="D3368" s="288">
        <v>100</v>
      </c>
      <c r="E3368" s="288">
        <v>9</v>
      </c>
      <c r="F3368" s="288"/>
      <c r="G3368" s="288">
        <v>115</v>
      </c>
      <c r="H3368" s="288">
        <v>140</v>
      </c>
      <c r="I3368" s="288">
        <v>1</v>
      </c>
      <c r="J3368" s="288">
        <v>12</v>
      </c>
      <c r="K3368" s="288">
        <v>680</v>
      </c>
      <c r="L3368" s="288">
        <v>29.8</v>
      </c>
      <c r="M3368" s="289">
        <v>36.590000000000003</v>
      </c>
      <c r="N3368" s="290">
        <f>IF(Tabla2[[#This Row],[LECHE RETIRO DIA]]&lt;&gt;ISBLANK(Tabla2[[#This Row],[LECHE RETIRO DIA]]),SUM(Tabla2[[#This Row],[LECHE TANQUE DIA]:[LECHE RETIRO DIA]]),SUM(Tabla2[[#This Row],[LECHE TANQUE DIA]:[LECHE AUTOCONSUMO DIA]]))</f>
        <v>2709</v>
      </c>
      <c r="O3368" s="291">
        <f t="shared" si="981"/>
        <v>0.95976375046142492</v>
      </c>
      <c r="P3368" s="292">
        <f t="shared" si="982"/>
        <v>23.556521739130435</v>
      </c>
      <c r="Q3368" s="292">
        <f t="shared" si="983"/>
        <v>22.608695652173914</v>
      </c>
      <c r="R3368" s="292">
        <f t="shared" si="984"/>
        <v>8.3333333333333339</v>
      </c>
      <c r="S3368" s="292">
        <f t="shared" si="985"/>
        <v>3.9838235294117648</v>
      </c>
      <c r="T3368" s="292">
        <f t="shared" si="986"/>
        <v>5.9130434782608692</v>
      </c>
      <c r="U3368" s="292">
        <f t="shared" si="987"/>
        <v>90.90604026845638</v>
      </c>
      <c r="V3368" s="292">
        <f t="shared" si="988"/>
        <v>3.8590604026845639</v>
      </c>
      <c r="W3368" s="292">
        <f>IFERROR(H3368/M3368,Tabla2[[#This Row],[CARGA PRODUCCION (ANIMALES/HA)]])</f>
        <v>3.8261820169445202</v>
      </c>
      <c r="X3368" s="293">
        <f t="shared" si="989"/>
        <v>2024</v>
      </c>
      <c r="Y3368" s="293">
        <f t="shared" si="990"/>
        <v>10</v>
      </c>
      <c r="Z3368" s="293" t="e">
        <f t="shared" ca="1" si="991"/>
        <v>#NAME?</v>
      </c>
      <c r="AA3368" s="294">
        <f t="shared" si="992"/>
        <v>140</v>
      </c>
      <c r="AB3368" s="291">
        <f t="shared" si="993"/>
        <v>0.8214285714285714</v>
      </c>
      <c r="AC3368" s="295">
        <f t="shared" si="994"/>
        <v>0.1785714285714286</v>
      </c>
      <c r="AD3368" s="288"/>
    </row>
    <row r="3369" spans="1:30">
      <c r="A3369" s="287">
        <v>45573</v>
      </c>
      <c r="B3369" s="288" t="s">
        <v>88</v>
      </c>
      <c r="C3369" s="288">
        <v>1081</v>
      </c>
      <c r="D3369" s="288">
        <v>40</v>
      </c>
      <c r="E3369" s="288">
        <v>5</v>
      </c>
      <c r="F3369" s="288"/>
      <c r="G3369" s="288">
        <v>46</v>
      </c>
      <c r="H3369" s="288">
        <v>48</v>
      </c>
      <c r="I3369" s="288">
        <v>1</v>
      </c>
      <c r="J3369" s="288">
        <v>8</v>
      </c>
      <c r="K3369" s="288">
        <v>280</v>
      </c>
      <c r="L3369" s="288">
        <v>14</v>
      </c>
      <c r="M3369" s="289">
        <v>15</v>
      </c>
      <c r="N3369" s="290">
        <f>IF(Tabla2[[#This Row],[LECHE RETIRO DIA]]&lt;&gt;ISBLANK(Tabla2[[#This Row],[LECHE RETIRO DIA]]),SUM(Tabla2[[#This Row],[LECHE TANQUE DIA]:[LECHE RETIRO DIA]]),SUM(Tabla2[[#This Row],[LECHE TANQUE DIA]:[LECHE AUTOCONSUMO DIA]]))</f>
        <v>1126</v>
      </c>
      <c r="O3369" s="291">
        <f t="shared" si="981"/>
        <v>0.96003552397868563</v>
      </c>
      <c r="P3369" s="292">
        <f t="shared" si="982"/>
        <v>24.478260869565219</v>
      </c>
      <c r="Q3369" s="292">
        <f t="shared" si="983"/>
        <v>23.5</v>
      </c>
      <c r="R3369" s="292">
        <f t="shared" si="984"/>
        <v>5</v>
      </c>
      <c r="S3369" s="292">
        <f t="shared" si="985"/>
        <v>4.0214285714285714</v>
      </c>
      <c r="T3369" s="292">
        <f t="shared" si="986"/>
        <v>6.0869565217391308</v>
      </c>
      <c r="U3369" s="292">
        <f t="shared" si="987"/>
        <v>80.428571428571431</v>
      </c>
      <c r="V3369" s="292">
        <f t="shared" si="988"/>
        <v>3.2857142857142856</v>
      </c>
      <c r="W3369" s="292">
        <f>IFERROR(H3369/M3369,Tabla2[[#This Row],[CARGA PRODUCCION (ANIMALES/HA)]])</f>
        <v>3.2</v>
      </c>
      <c r="X3369" s="293">
        <f t="shared" si="989"/>
        <v>2024</v>
      </c>
      <c r="Y3369" s="293">
        <f t="shared" si="990"/>
        <v>10</v>
      </c>
      <c r="Z3369" s="293" t="e">
        <f t="shared" ca="1" si="991"/>
        <v>#NAME?</v>
      </c>
      <c r="AA3369" s="294">
        <f t="shared" si="992"/>
        <v>48</v>
      </c>
      <c r="AB3369" s="291">
        <f t="shared" si="993"/>
        <v>0.95833333333333337</v>
      </c>
      <c r="AC3369" s="295">
        <f t="shared" si="994"/>
        <v>4.166666666666663E-2</v>
      </c>
      <c r="AD3369" s="288"/>
    </row>
    <row r="3370" spans="1:30">
      <c r="A3370" s="287">
        <v>45574</v>
      </c>
      <c r="B3370" s="288" t="s">
        <v>81</v>
      </c>
      <c r="C3370" s="288">
        <v>2523</v>
      </c>
      <c r="D3370" s="288">
        <v>80</v>
      </c>
      <c r="E3370" s="288">
        <v>9</v>
      </c>
      <c r="F3370" s="288"/>
      <c r="G3370" s="288">
        <v>100</v>
      </c>
      <c r="H3370" s="288">
        <v>102</v>
      </c>
      <c r="I3370" s="288">
        <v>0</v>
      </c>
      <c r="J3370" s="288">
        <v>12</v>
      </c>
      <c r="K3370" s="288">
        <v>680</v>
      </c>
      <c r="L3370" s="288">
        <v>23.4</v>
      </c>
      <c r="M3370" s="289">
        <v>31.01</v>
      </c>
      <c r="N3370" s="290">
        <f>IF(Tabla2[[#This Row],[LECHE RETIRO DIA]]&lt;&gt;ISBLANK(Tabla2[[#This Row],[LECHE RETIRO DIA]]),SUM(Tabla2[[#This Row],[LECHE TANQUE DIA]:[LECHE RETIRO DIA]]),SUM(Tabla2[[#This Row],[LECHE TANQUE DIA]:[LECHE AUTOCONSUMO DIA]]))</f>
        <v>2612</v>
      </c>
      <c r="O3370" s="291">
        <f t="shared" si="981"/>
        <v>0.96592649310872891</v>
      </c>
      <c r="P3370" s="292">
        <f t="shared" si="982"/>
        <v>26.12</v>
      </c>
      <c r="Q3370" s="292">
        <f t="shared" si="983"/>
        <v>25.23</v>
      </c>
      <c r="R3370" s="292">
        <f t="shared" si="984"/>
        <v>6.666666666666667</v>
      </c>
      <c r="S3370" s="292">
        <f t="shared" si="985"/>
        <v>3.8411764705882354</v>
      </c>
      <c r="T3370" s="292">
        <f t="shared" si="986"/>
        <v>6.8</v>
      </c>
      <c r="U3370" s="292">
        <f t="shared" si="987"/>
        <v>111.62393162393163</v>
      </c>
      <c r="V3370" s="292">
        <f t="shared" si="988"/>
        <v>4.2735042735042734</v>
      </c>
      <c r="W3370" s="292">
        <f>IFERROR(H3370/M3370,Tabla2[[#This Row],[CARGA PRODUCCION (ANIMALES/HA)]])</f>
        <v>3.2892615285391806</v>
      </c>
      <c r="X3370" s="293">
        <f t="shared" si="989"/>
        <v>2024</v>
      </c>
      <c r="Y3370" s="293">
        <f t="shared" si="990"/>
        <v>10</v>
      </c>
      <c r="Z3370" s="293" t="e">
        <f t="shared" ca="1" si="991"/>
        <v>#NAME?</v>
      </c>
      <c r="AA3370" s="294">
        <f t="shared" si="992"/>
        <v>102</v>
      </c>
      <c r="AB3370" s="291">
        <f t="shared" si="993"/>
        <v>0.98039215686274506</v>
      </c>
      <c r="AC3370" s="295">
        <f t="shared" si="994"/>
        <v>1.9607843137254943E-2</v>
      </c>
      <c r="AD3370" s="288"/>
    </row>
    <row r="3371" spans="1:30">
      <c r="A3371" s="287">
        <v>45574</v>
      </c>
      <c r="B3371" s="288" t="s">
        <v>83</v>
      </c>
      <c r="C3371" s="288">
        <v>2552</v>
      </c>
      <c r="D3371" s="288">
        <v>100</v>
      </c>
      <c r="E3371" s="288">
        <v>9</v>
      </c>
      <c r="F3371" s="288"/>
      <c r="G3371" s="288">
        <v>115</v>
      </c>
      <c r="H3371" s="288">
        <v>140</v>
      </c>
      <c r="I3371" s="288">
        <v>1</v>
      </c>
      <c r="J3371" s="288">
        <v>12</v>
      </c>
      <c r="K3371" s="288">
        <v>680</v>
      </c>
      <c r="L3371" s="288">
        <v>29.8</v>
      </c>
      <c r="M3371" s="289">
        <v>36.590000000000003</v>
      </c>
      <c r="N3371" s="290">
        <f>IF(Tabla2[[#This Row],[LECHE RETIRO DIA]]&lt;&gt;ISBLANK(Tabla2[[#This Row],[LECHE RETIRO DIA]]),SUM(Tabla2[[#This Row],[LECHE TANQUE DIA]:[LECHE RETIRO DIA]]),SUM(Tabla2[[#This Row],[LECHE TANQUE DIA]:[LECHE AUTOCONSUMO DIA]]))</f>
        <v>2661</v>
      </c>
      <c r="O3371" s="291">
        <f t="shared" si="981"/>
        <v>0.95903795565576855</v>
      </c>
      <c r="P3371" s="292">
        <f t="shared" si="982"/>
        <v>23.139130434782608</v>
      </c>
      <c r="Q3371" s="292">
        <f t="shared" si="983"/>
        <v>22.191304347826087</v>
      </c>
      <c r="R3371" s="292">
        <f t="shared" si="984"/>
        <v>8.3333333333333339</v>
      </c>
      <c r="S3371" s="292">
        <f t="shared" si="985"/>
        <v>3.9132352941176469</v>
      </c>
      <c r="T3371" s="292">
        <f t="shared" si="986"/>
        <v>5.9130434782608692</v>
      </c>
      <c r="U3371" s="292">
        <f t="shared" si="987"/>
        <v>89.295302013422813</v>
      </c>
      <c r="V3371" s="292">
        <f t="shared" si="988"/>
        <v>3.8590604026845639</v>
      </c>
      <c r="W3371" s="292">
        <f>IFERROR(H3371/M3371,Tabla2[[#This Row],[CARGA PRODUCCION (ANIMALES/HA)]])</f>
        <v>3.8261820169445202</v>
      </c>
      <c r="X3371" s="293">
        <f t="shared" si="989"/>
        <v>2024</v>
      </c>
      <c r="Y3371" s="293">
        <f t="shared" si="990"/>
        <v>10</v>
      </c>
      <c r="Z3371" s="293" t="e">
        <f t="shared" ca="1" si="991"/>
        <v>#NAME?</v>
      </c>
      <c r="AA3371" s="294">
        <f t="shared" si="992"/>
        <v>140</v>
      </c>
      <c r="AB3371" s="291">
        <f t="shared" si="993"/>
        <v>0.8214285714285714</v>
      </c>
      <c r="AC3371" s="295">
        <f t="shared" si="994"/>
        <v>0.1785714285714286</v>
      </c>
      <c r="AD3371" s="288"/>
    </row>
    <row r="3372" spans="1:30">
      <c r="A3372" s="287">
        <v>45574</v>
      </c>
      <c r="B3372" s="288" t="s">
        <v>117</v>
      </c>
      <c r="C3372" s="288">
        <v>1060</v>
      </c>
      <c r="D3372" s="288">
        <v>40</v>
      </c>
      <c r="E3372" s="288">
        <v>5</v>
      </c>
      <c r="F3372" s="288"/>
      <c r="G3372" s="288">
        <v>46</v>
      </c>
      <c r="H3372" s="288">
        <v>48</v>
      </c>
      <c r="I3372" s="288">
        <v>1</v>
      </c>
      <c r="J3372" s="288">
        <v>8</v>
      </c>
      <c r="K3372" s="288">
        <v>280</v>
      </c>
      <c r="L3372" s="288">
        <v>14</v>
      </c>
      <c r="M3372" s="289">
        <v>15</v>
      </c>
      <c r="N3372" s="290">
        <f>IF(Tabla2[[#This Row],[LECHE RETIRO DIA]]&lt;&gt;ISBLANK(Tabla2[[#This Row],[LECHE RETIRO DIA]]),SUM(Tabla2[[#This Row],[LECHE TANQUE DIA]:[LECHE RETIRO DIA]]),SUM(Tabla2[[#This Row],[LECHE TANQUE DIA]:[LECHE AUTOCONSUMO DIA]]))</f>
        <v>1105</v>
      </c>
      <c r="O3372" s="291">
        <f t="shared" si="981"/>
        <v>0.95927601809954754</v>
      </c>
      <c r="P3372" s="292">
        <f t="shared" si="982"/>
        <v>24.021739130434781</v>
      </c>
      <c r="Q3372" s="292">
        <f t="shared" si="983"/>
        <v>23.043478260869566</v>
      </c>
      <c r="R3372" s="292">
        <f t="shared" si="984"/>
        <v>5</v>
      </c>
      <c r="S3372" s="292">
        <f t="shared" si="985"/>
        <v>3.9464285714285716</v>
      </c>
      <c r="T3372" s="292">
        <f t="shared" si="986"/>
        <v>6.0869565217391308</v>
      </c>
      <c r="U3372" s="292">
        <f t="shared" si="987"/>
        <v>78.928571428571431</v>
      </c>
      <c r="V3372" s="292">
        <f t="shared" si="988"/>
        <v>3.2857142857142856</v>
      </c>
      <c r="W3372" s="292">
        <f>IFERROR(H3372/M3372,Tabla2[[#This Row],[CARGA PRODUCCION (ANIMALES/HA)]])</f>
        <v>3.2</v>
      </c>
      <c r="X3372" s="293">
        <f t="shared" si="989"/>
        <v>2024</v>
      </c>
      <c r="Y3372" s="293">
        <f t="shared" si="990"/>
        <v>10</v>
      </c>
      <c r="Z3372" s="293" t="e">
        <f t="shared" ca="1" si="991"/>
        <v>#NAME?</v>
      </c>
      <c r="AA3372" s="294">
        <f t="shared" si="992"/>
        <v>48</v>
      </c>
      <c r="AB3372" s="291">
        <f t="shared" si="993"/>
        <v>0.95833333333333337</v>
      </c>
      <c r="AC3372" s="295">
        <f t="shared" si="994"/>
        <v>4.166666666666663E-2</v>
      </c>
      <c r="AD3372" s="288"/>
    </row>
    <row r="3373" spans="1:30">
      <c r="A3373" s="287">
        <v>45575</v>
      </c>
      <c r="B3373" s="288" t="s">
        <v>81</v>
      </c>
      <c r="C3373" s="288">
        <v>2443</v>
      </c>
      <c r="D3373" s="288">
        <v>80</v>
      </c>
      <c r="E3373" s="288">
        <v>9</v>
      </c>
      <c r="F3373" s="288"/>
      <c r="G3373" s="288">
        <v>100</v>
      </c>
      <c r="H3373" s="288">
        <v>102</v>
      </c>
      <c r="I3373" s="288">
        <v>1</v>
      </c>
      <c r="J3373" s="288">
        <v>14</v>
      </c>
      <c r="K3373" s="288">
        <v>680</v>
      </c>
      <c r="L3373" s="288">
        <v>23.4</v>
      </c>
      <c r="M3373" s="289">
        <v>31.01</v>
      </c>
      <c r="N3373" s="290">
        <f>IF(Tabla2[[#This Row],[LECHE RETIRO DIA]]&lt;&gt;ISBLANK(Tabla2[[#This Row],[LECHE RETIRO DIA]]),SUM(Tabla2[[#This Row],[LECHE TANQUE DIA]:[LECHE RETIRO DIA]]),SUM(Tabla2[[#This Row],[LECHE TANQUE DIA]:[LECHE AUTOCONSUMO DIA]]))</f>
        <v>2532</v>
      </c>
      <c r="O3373" s="291">
        <f t="shared" ref="O3373:O3378" si="995">IFERROR(C3373/N3373,"")</f>
        <v>0.96484992101105849</v>
      </c>
      <c r="P3373" s="292">
        <f t="shared" ref="P3373:P3378" si="996">IFERROR(N3373/G3373,"")</f>
        <v>25.32</v>
      </c>
      <c r="Q3373" s="292">
        <f t="shared" ref="Q3373:Q3378" si="997">IFERROR(C3373/G3373,"")</f>
        <v>24.43</v>
      </c>
      <c r="R3373" s="292">
        <f t="shared" ref="R3373:R3378" si="998">IFERROR(D3373/J3373,"")</f>
        <v>5.7142857142857144</v>
      </c>
      <c r="S3373" s="292">
        <f t="shared" ref="S3373:S3378" si="999">IFERROR(N3373/K3373,"")</f>
        <v>3.723529411764706</v>
      </c>
      <c r="T3373" s="292">
        <f t="shared" ref="T3373:T3378" si="1000">IFERROR(K3373/G3373,"")</f>
        <v>6.8</v>
      </c>
      <c r="U3373" s="292">
        <f t="shared" ref="U3373:U3378" si="1001">IFERROR(N3373/L3373,"")</f>
        <v>108.20512820512822</v>
      </c>
      <c r="V3373" s="292">
        <f t="shared" ref="V3373:V3378" si="1002">IFERROR(G3373/L3373,"")</f>
        <v>4.2735042735042734</v>
      </c>
      <c r="W3373" s="292">
        <f>IFERROR(H3373/M3373,Tabla2[[#This Row],[CARGA PRODUCCION (ANIMALES/HA)]])</f>
        <v>3.2892615285391806</v>
      </c>
      <c r="X3373" s="293">
        <f t="shared" ref="X3373:X3378" si="1003">YEAR(A3373)</f>
        <v>2024</v>
      </c>
      <c r="Y3373" s="293">
        <f t="shared" ref="Y3373:Y3378" si="1004">MONTH(A3373)</f>
        <v>10</v>
      </c>
      <c r="Z3373" s="293" t="e">
        <f t="shared" ref="Z3373:Z3378" ca="1" si="1005">_xlfn.ISOWEEKNUM(A3373)</f>
        <v>#NAME?</v>
      </c>
      <c r="AA3373" s="294">
        <f t="shared" ref="AA3373:AA3378" si="1006">IF(H3373&gt;0,H3373,G3373)</f>
        <v>102</v>
      </c>
      <c r="AB3373" s="291">
        <f t="shared" ref="AB3373:AB3378" si="1007">IFERROR(G3373/AA3373,"")</f>
        <v>0.98039215686274506</v>
      </c>
      <c r="AC3373" s="295">
        <f t="shared" ref="AC3373:AC3378" si="1008">IFERROR(1-AB3373,"")</f>
        <v>1.9607843137254943E-2</v>
      </c>
      <c r="AD3373" s="288"/>
    </row>
    <row r="3374" spans="1:30">
      <c r="A3374" s="287">
        <v>45575</v>
      </c>
      <c r="B3374" s="288" t="s">
        <v>83</v>
      </c>
      <c r="C3374" s="288">
        <v>2543</v>
      </c>
      <c r="D3374" s="288">
        <v>100</v>
      </c>
      <c r="E3374" s="288">
        <v>9</v>
      </c>
      <c r="F3374" s="288"/>
      <c r="G3374" s="288">
        <v>115</v>
      </c>
      <c r="H3374" s="288">
        <v>140</v>
      </c>
      <c r="I3374" s="288">
        <v>1</v>
      </c>
      <c r="J3374" s="288">
        <v>12</v>
      </c>
      <c r="K3374" s="288">
        <v>680</v>
      </c>
      <c r="L3374" s="288">
        <v>29.8</v>
      </c>
      <c r="M3374" s="289">
        <v>36.590000000000003</v>
      </c>
      <c r="N3374" s="290">
        <f>IF(Tabla2[[#This Row],[LECHE RETIRO DIA]]&lt;&gt;ISBLANK(Tabla2[[#This Row],[LECHE RETIRO DIA]]),SUM(Tabla2[[#This Row],[LECHE TANQUE DIA]:[LECHE RETIRO DIA]]),SUM(Tabla2[[#This Row],[LECHE TANQUE DIA]:[LECHE AUTOCONSUMO DIA]]))</f>
        <v>2652</v>
      </c>
      <c r="O3374" s="291">
        <f t="shared" si="995"/>
        <v>0.95889894419306188</v>
      </c>
      <c r="P3374" s="292">
        <f t="shared" si="996"/>
        <v>23.060869565217391</v>
      </c>
      <c r="Q3374" s="292">
        <f t="shared" si="997"/>
        <v>22.11304347826087</v>
      </c>
      <c r="R3374" s="292">
        <f t="shared" si="998"/>
        <v>8.3333333333333339</v>
      </c>
      <c r="S3374" s="292">
        <f t="shared" si="999"/>
        <v>3.9</v>
      </c>
      <c r="T3374" s="292">
        <f t="shared" si="1000"/>
        <v>5.9130434782608692</v>
      </c>
      <c r="U3374" s="292">
        <f t="shared" si="1001"/>
        <v>88.993288590604024</v>
      </c>
      <c r="V3374" s="292">
        <f t="shared" si="1002"/>
        <v>3.8590604026845639</v>
      </c>
      <c r="W3374" s="292">
        <f>IFERROR(H3374/M3374,Tabla2[[#This Row],[CARGA PRODUCCION (ANIMALES/HA)]])</f>
        <v>3.8261820169445202</v>
      </c>
      <c r="X3374" s="293">
        <f t="shared" si="1003"/>
        <v>2024</v>
      </c>
      <c r="Y3374" s="293">
        <f t="shared" si="1004"/>
        <v>10</v>
      </c>
      <c r="Z3374" s="293" t="e">
        <f t="shared" ca="1" si="1005"/>
        <v>#NAME?</v>
      </c>
      <c r="AA3374" s="294">
        <f t="shared" si="1006"/>
        <v>140</v>
      </c>
      <c r="AB3374" s="291">
        <f t="shared" si="1007"/>
        <v>0.8214285714285714</v>
      </c>
      <c r="AC3374" s="295">
        <f t="shared" si="1008"/>
        <v>0.1785714285714286</v>
      </c>
      <c r="AD3374" s="288"/>
    </row>
    <row r="3375" spans="1:30">
      <c r="A3375" s="287">
        <v>45575</v>
      </c>
      <c r="B3375" s="288" t="s">
        <v>117</v>
      </c>
      <c r="C3375" s="288">
        <v>1115</v>
      </c>
      <c r="D3375" s="288">
        <v>40</v>
      </c>
      <c r="E3375" s="288">
        <v>5</v>
      </c>
      <c r="F3375" s="288"/>
      <c r="G3375" s="288">
        <v>45</v>
      </c>
      <c r="H3375" s="288">
        <v>47</v>
      </c>
      <c r="I3375" s="288">
        <v>1</v>
      </c>
      <c r="J3375" s="288">
        <v>8</v>
      </c>
      <c r="K3375" s="288">
        <v>280</v>
      </c>
      <c r="L3375" s="288">
        <v>14</v>
      </c>
      <c r="M3375" s="289">
        <v>15</v>
      </c>
      <c r="N3375" s="290">
        <f>IF(Tabla2[[#This Row],[LECHE RETIRO DIA]]&lt;&gt;ISBLANK(Tabla2[[#This Row],[LECHE RETIRO DIA]]),SUM(Tabla2[[#This Row],[LECHE TANQUE DIA]:[LECHE RETIRO DIA]]),SUM(Tabla2[[#This Row],[LECHE TANQUE DIA]:[LECHE AUTOCONSUMO DIA]]))</f>
        <v>1160</v>
      </c>
      <c r="O3375" s="291">
        <f t="shared" si="995"/>
        <v>0.96120689655172409</v>
      </c>
      <c r="P3375" s="292">
        <f t="shared" si="996"/>
        <v>25.777777777777779</v>
      </c>
      <c r="Q3375" s="292">
        <f t="shared" si="997"/>
        <v>24.777777777777779</v>
      </c>
      <c r="R3375" s="292">
        <f t="shared" si="998"/>
        <v>5</v>
      </c>
      <c r="S3375" s="292">
        <f t="shared" si="999"/>
        <v>4.1428571428571432</v>
      </c>
      <c r="T3375" s="292">
        <f t="shared" si="1000"/>
        <v>6.2222222222222223</v>
      </c>
      <c r="U3375" s="292">
        <f t="shared" si="1001"/>
        <v>82.857142857142861</v>
      </c>
      <c r="V3375" s="292">
        <f t="shared" si="1002"/>
        <v>3.2142857142857144</v>
      </c>
      <c r="W3375" s="292">
        <f>IFERROR(H3375/M3375,Tabla2[[#This Row],[CARGA PRODUCCION (ANIMALES/HA)]])</f>
        <v>3.1333333333333333</v>
      </c>
      <c r="X3375" s="293">
        <f t="shared" si="1003"/>
        <v>2024</v>
      </c>
      <c r="Y3375" s="293">
        <f t="shared" si="1004"/>
        <v>10</v>
      </c>
      <c r="Z3375" s="293" t="e">
        <f t="shared" ca="1" si="1005"/>
        <v>#NAME?</v>
      </c>
      <c r="AA3375" s="294">
        <f t="shared" si="1006"/>
        <v>47</v>
      </c>
      <c r="AB3375" s="291">
        <f t="shared" si="1007"/>
        <v>0.95744680851063835</v>
      </c>
      <c r="AC3375" s="295">
        <f t="shared" si="1008"/>
        <v>4.2553191489361653E-2</v>
      </c>
      <c r="AD3375" s="288"/>
    </row>
    <row r="3376" spans="1:30">
      <c r="A3376" s="287">
        <v>45576</v>
      </c>
      <c r="B3376" s="288" t="s">
        <v>81</v>
      </c>
      <c r="C3376" s="288">
        <v>2502</v>
      </c>
      <c r="D3376" s="288">
        <v>80</v>
      </c>
      <c r="E3376" s="288">
        <v>9</v>
      </c>
      <c r="F3376" s="288"/>
      <c r="G3376" s="288">
        <v>100</v>
      </c>
      <c r="H3376" s="288">
        <v>102</v>
      </c>
      <c r="I3376" s="288">
        <v>1</v>
      </c>
      <c r="J3376" s="288">
        <v>14</v>
      </c>
      <c r="K3376" s="288">
        <v>680</v>
      </c>
      <c r="L3376" s="288">
        <v>23.4</v>
      </c>
      <c r="M3376" s="289">
        <v>31.01</v>
      </c>
      <c r="N3376" s="290">
        <f>IF(Tabla2[[#This Row],[LECHE RETIRO DIA]]&lt;&gt;ISBLANK(Tabla2[[#This Row],[LECHE RETIRO DIA]]),SUM(Tabla2[[#This Row],[LECHE TANQUE DIA]:[LECHE RETIRO DIA]]),SUM(Tabla2[[#This Row],[LECHE TANQUE DIA]:[LECHE AUTOCONSUMO DIA]]))</f>
        <v>2591</v>
      </c>
      <c r="O3376" s="291">
        <f t="shared" si="995"/>
        <v>0.96565032805866458</v>
      </c>
      <c r="P3376" s="292">
        <f t="shared" si="996"/>
        <v>25.91</v>
      </c>
      <c r="Q3376" s="292">
        <f t="shared" si="997"/>
        <v>25.02</v>
      </c>
      <c r="R3376" s="292">
        <f t="shared" si="998"/>
        <v>5.7142857142857144</v>
      </c>
      <c r="S3376" s="292">
        <f t="shared" si="999"/>
        <v>3.8102941176470586</v>
      </c>
      <c r="T3376" s="292">
        <f t="shared" si="1000"/>
        <v>6.8</v>
      </c>
      <c r="U3376" s="292">
        <f t="shared" si="1001"/>
        <v>110.72649572649573</v>
      </c>
      <c r="V3376" s="292">
        <f t="shared" si="1002"/>
        <v>4.2735042735042734</v>
      </c>
      <c r="W3376" s="292">
        <f>IFERROR(H3376/M3376,Tabla2[[#This Row],[CARGA PRODUCCION (ANIMALES/HA)]])</f>
        <v>3.2892615285391806</v>
      </c>
      <c r="X3376" s="293">
        <f t="shared" si="1003"/>
        <v>2024</v>
      </c>
      <c r="Y3376" s="293">
        <f t="shared" si="1004"/>
        <v>10</v>
      </c>
      <c r="Z3376" s="293" t="e">
        <f t="shared" ca="1" si="1005"/>
        <v>#NAME?</v>
      </c>
      <c r="AA3376" s="294">
        <f t="shared" si="1006"/>
        <v>102</v>
      </c>
      <c r="AB3376" s="291">
        <f t="shared" si="1007"/>
        <v>0.98039215686274506</v>
      </c>
      <c r="AC3376" s="295">
        <f t="shared" si="1008"/>
        <v>1.9607843137254943E-2</v>
      </c>
      <c r="AD3376" s="288"/>
    </row>
    <row r="3377" spans="1:30">
      <c r="A3377" s="287">
        <v>45576</v>
      </c>
      <c r="B3377" s="288" t="s">
        <v>83</v>
      </c>
      <c r="C3377" s="288">
        <v>2348</v>
      </c>
      <c r="D3377" s="288">
        <v>100</v>
      </c>
      <c r="E3377" s="288">
        <v>9</v>
      </c>
      <c r="F3377" s="288"/>
      <c r="G3377" s="288">
        <v>115</v>
      </c>
      <c r="H3377" s="288">
        <v>140</v>
      </c>
      <c r="I3377" s="288">
        <v>1</v>
      </c>
      <c r="J3377" s="288">
        <v>11</v>
      </c>
      <c r="K3377" s="288">
        <v>680</v>
      </c>
      <c r="L3377" s="288">
        <v>29.8</v>
      </c>
      <c r="M3377" s="289">
        <v>36.590000000000003</v>
      </c>
      <c r="N3377" s="290">
        <f>IF(Tabla2[[#This Row],[LECHE RETIRO DIA]]&lt;&gt;ISBLANK(Tabla2[[#This Row],[LECHE RETIRO DIA]]),SUM(Tabla2[[#This Row],[LECHE TANQUE DIA]:[LECHE RETIRO DIA]]),SUM(Tabla2[[#This Row],[LECHE TANQUE DIA]:[LECHE AUTOCONSUMO DIA]]))</f>
        <v>2457</v>
      </c>
      <c r="O3377" s="291">
        <f t="shared" si="995"/>
        <v>0.95563695563695561</v>
      </c>
      <c r="P3377" s="292">
        <f t="shared" si="996"/>
        <v>21.365217391304348</v>
      </c>
      <c r="Q3377" s="292">
        <f t="shared" si="997"/>
        <v>20.417391304347827</v>
      </c>
      <c r="R3377" s="292">
        <f t="shared" si="998"/>
        <v>9.0909090909090917</v>
      </c>
      <c r="S3377" s="292">
        <f t="shared" si="999"/>
        <v>3.6132352941176471</v>
      </c>
      <c r="T3377" s="292">
        <f t="shared" si="1000"/>
        <v>5.9130434782608692</v>
      </c>
      <c r="U3377" s="292">
        <f t="shared" si="1001"/>
        <v>82.449664429530202</v>
      </c>
      <c r="V3377" s="292">
        <f t="shared" si="1002"/>
        <v>3.8590604026845639</v>
      </c>
      <c r="W3377" s="292">
        <f>IFERROR(H3377/M3377,Tabla2[[#This Row],[CARGA PRODUCCION (ANIMALES/HA)]])</f>
        <v>3.8261820169445202</v>
      </c>
      <c r="X3377" s="293">
        <f t="shared" si="1003"/>
        <v>2024</v>
      </c>
      <c r="Y3377" s="293">
        <f t="shared" si="1004"/>
        <v>10</v>
      </c>
      <c r="Z3377" s="293" t="e">
        <f t="shared" ca="1" si="1005"/>
        <v>#NAME?</v>
      </c>
      <c r="AA3377" s="294">
        <f t="shared" si="1006"/>
        <v>140</v>
      </c>
      <c r="AB3377" s="291">
        <f t="shared" si="1007"/>
        <v>0.8214285714285714</v>
      </c>
      <c r="AC3377" s="295">
        <f t="shared" si="1008"/>
        <v>0.1785714285714286</v>
      </c>
      <c r="AD3377" s="288"/>
    </row>
    <row r="3378" spans="1:30">
      <c r="A3378" s="287">
        <v>45576</v>
      </c>
      <c r="B3378" s="288" t="s">
        <v>88</v>
      </c>
      <c r="C3378" s="288">
        <v>1077</v>
      </c>
      <c r="D3378" s="288">
        <v>40</v>
      </c>
      <c r="E3378" s="288">
        <v>5</v>
      </c>
      <c r="F3378" s="288"/>
      <c r="G3378" s="288">
        <v>46</v>
      </c>
      <c r="H3378" s="288">
        <v>48</v>
      </c>
      <c r="I3378" s="288">
        <v>1</v>
      </c>
      <c r="J3378" s="288">
        <v>8</v>
      </c>
      <c r="K3378" s="288">
        <v>280</v>
      </c>
      <c r="L3378" s="288">
        <v>14</v>
      </c>
      <c r="M3378" s="289">
        <v>15</v>
      </c>
      <c r="N3378" s="290">
        <f>IF(Tabla2[[#This Row],[LECHE RETIRO DIA]]&lt;&gt;ISBLANK(Tabla2[[#This Row],[LECHE RETIRO DIA]]),SUM(Tabla2[[#This Row],[LECHE TANQUE DIA]:[LECHE RETIRO DIA]]),SUM(Tabla2[[#This Row],[LECHE TANQUE DIA]:[LECHE AUTOCONSUMO DIA]]))</f>
        <v>1122</v>
      </c>
      <c r="O3378" s="291">
        <f t="shared" si="995"/>
        <v>0.9598930481283422</v>
      </c>
      <c r="P3378" s="292">
        <f t="shared" si="996"/>
        <v>24.391304347826086</v>
      </c>
      <c r="Q3378" s="292">
        <f t="shared" si="997"/>
        <v>23.413043478260871</v>
      </c>
      <c r="R3378" s="292">
        <f t="shared" si="998"/>
        <v>5</v>
      </c>
      <c r="S3378" s="292">
        <f t="shared" si="999"/>
        <v>4.0071428571428571</v>
      </c>
      <c r="T3378" s="292">
        <f t="shared" si="1000"/>
        <v>6.0869565217391308</v>
      </c>
      <c r="U3378" s="292">
        <f t="shared" si="1001"/>
        <v>80.142857142857139</v>
      </c>
      <c r="V3378" s="292">
        <f t="shared" si="1002"/>
        <v>3.2857142857142856</v>
      </c>
      <c r="W3378" s="292">
        <f>IFERROR(H3378/M3378,Tabla2[[#This Row],[CARGA PRODUCCION (ANIMALES/HA)]])</f>
        <v>3.2</v>
      </c>
      <c r="X3378" s="293">
        <f t="shared" si="1003"/>
        <v>2024</v>
      </c>
      <c r="Y3378" s="293">
        <f t="shared" si="1004"/>
        <v>10</v>
      </c>
      <c r="Z3378" s="293" t="e">
        <f t="shared" ca="1" si="1005"/>
        <v>#NAME?</v>
      </c>
      <c r="AA3378" s="294">
        <f t="shared" si="1006"/>
        <v>48</v>
      </c>
      <c r="AB3378" s="291">
        <f t="shared" si="1007"/>
        <v>0.95833333333333337</v>
      </c>
      <c r="AC3378" s="295">
        <f t="shared" si="1008"/>
        <v>4.166666666666663E-2</v>
      </c>
      <c r="AD3378" s="288"/>
    </row>
    <row r="3379" spans="1:30">
      <c r="A3379" s="287">
        <v>45577</v>
      </c>
      <c r="B3379" s="288" t="s">
        <v>81</v>
      </c>
      <c r="C3379" s="288">
        <v>2457</v>
      </c>
      <c r="D3379" s="288">
        <v>80</v>
      </c>
      <c r="E3379" s="288">
        <v>9</v>
      </c>
      <c r="F3379" s="288"/>
      <c r="G3379" s="288">
        <v>100</v>
      </c>
      <c r="H3379" s="288">
        <v>102</v>
      </c>
      <c r="I3379" s="288">
        <v>1</v>
      </c>
      <c r="J3379" s="288">
        <v>14</v>
      </c>
      <c r="K3379" s="288">
        <v>680</v>
      </c>
      <c r="L3379" s="288">
        <v>23.4</v>
      </c>
      <c r="M3379" s="289">
        <v>31.01</v>
      </c>
      <c r="N3379" s="290">
        <f>IF(Tabla2[[#This Row],[LECHE RETIRO DIA]]&lt;&gt;ISBLANK(Tabla2[[#This Row],[LECHE RETIRO DIA]]),SUM(Tabla2[[#This Row],[LECHE TANQUE DIA]:[LECHE RETIRO DIA]]),SUM(Tabla2[[#This Row],[LECHE TANQUE DIA]:[LECHE AUTOCONSUMO DIA]]))</f>
        <v>2546</v>
      </c>
      <c r="O3379" s="291">
        <f t="shared" ref="O3379:O3411" si="1009">IFERROR(C3379/N3379,"")</f>
        <v>0.96504320502749408</v>
      </c>
      <c r="P3379" s="292">
        <f t="shared" ref="P3379:P3411" si="1010">IFERROR(N3379/G3379,"")</f>
        <v>25.46</v>
      </c>
      <c r="Q3379" s="292">
        <f t="shared" ref="Q3379:Q3411" si="1011">IFERROR(C3379/G3379,"")</f>
        <v>24.57</v>
      </c>
      <c r="R3379" s="292">
        <f t="shared" ref="R3379:R3411" si="1012">IFERROR(D3379/J3379,"")</f>
        <v>5.7142857142857144</v>
      </c>
      <c r="S3379" s="292">
        <f t="shared" ref="S3379:S3411" si="1013">IFERROR(N3379/K3379,"")</f>
        <v>3.7441176470588236</v>
      </c>
      <c r="T3379" s="292">
        <f t="shared" ref="T3379:T3411" si="1014">IFERROR(K3379/G3379,"")</f>
        <v>6.8</v>
      </c>
      <c r="U3379" s="292">
        <f t="shared" ref="U3379:U3411" si="1015">IFERROR(N3379/L3379,"")</f>
        <v>108.80341880341881</v>
      </c>
      <c r="V3379" s="292">
        <f t="shared" ref="V3379:V3411" si="1016">IFERROR(G3379/L3379,"")</f>
        <v>4.2735042735042734</v>
      </c>
      <c r="W3379" s="292">
        <f>IFERROR(H3379/M3379,Tabla2[[#This Row],[CARGA PRODUCCION (ANIMALES/HA)]])</f>
        <v>3.2892615285391806</v>
      </c>
      <c r="X3379" s="293">
        <f t="shared" ref="X3379:X3411" si="1017">YEAR(A3379)</f>
        <v>2024</v>
      </c>
      <c r="Y3379" s="293">
        <f t="shared" ref="Y3379:Y3411" si="1018">MONTH(A3379)</f>
        <v>10</v>
      </c>
      <c r="Z3379" s="293" t="e">
        <f t="shared" ref="Z3379:Z3411" ca="1" si="1019">_xlfn.ISOWEEKNUM(A3379)</f>
        <v>#NAME?</v>
      </c>
      <c r="AA3379" s="294">
        <f t="shared" ref="AA3379:AA3411" si="1020">IF(H3379&gt;0,H3379,G3379)</f>
        <v>102</v>
      </c>
      <c r="AB3379" s="291">
        <f t="shared" ref="AB3379:AB3411" si="1021">IFERROR(G3379/AA3379,"")</f>
        <v>0.98039215686274506</v>
      </c>
      <c r="AC3379" s="295">
        <f t="shared" ref="AC3379:AC3411" si="1022">IFERROR(1-AB3379,"")</f>
        <v>1.9607843137254943E-2</v>
      </c>
      <c r="AD3379" s="288"/>
    </row>
    <row r="3380" spans="1:30">
      <c r="A3380" s="287">
        <v>45577</v>
      </c>
      <c r="B3380" s="288" t="s">
        <v>83</v>
      </c>
      <c r="C3380" s="288">
        <v>2556</v>
      </c>
      <c r="D3380" s="288">
        <v>100</v>
      </c>
      <c r="E3380" s="288">
        <v>9</v>
      </c>
      <c r="F3380" s="288"/>
      <c r="G3380" s="288">
        <v>115</v>
      </c>
      <c r="H3380" s="288">
        <v>140</v>
      </c>
      <c r="I3380" s="288">
        <v>1</v>
      </c>
      <c r="J3380" s="288">
        <v>11</v>
      </c>
      <c r="K3380" s="288">
        <v>680</v>
      </c>
      <c r="L3380" s="288">
        <v>29.8</v>
      </c>
      <c r="M3380" s="289">
        <v>36.590000000000003</v>
      </c>
      <c r="N3380" s="290">
        <f>IF(Tabla2[[#This Row],[LECHE RETIRO DIA]]&lt;&gt;ISBLANK(Tabla2[[#This Row],[LECHE RETIRO DIA]]),SUM(Tabla2[[#This Row],[LECHE TANQUE DIA]:[LECHE RETIRO DIA]]),SUM(Tabla2[[#This Row],[LECHE TANQUE DIA]:[LECHE AUTOCONSUMO DIA]]))</f>
        <v>2665</v>
      </c>
      <c r="O3380" s="291">
        <f t="shared" si="1009"/>
        <v>0.95909943714821766</v>
      </c>
      <c r="P3380" s="292">
        <f t="shared" si="1010"/>
        <v>23.173913043478262</v>
      </c>
      <c r="Q3380" s="292">
        <f t="shared" si="1011"/>
        <v>22.22608695652174</v>
      </c>
      <c r="R3380" s="292">
        <f t="shared" si="1012"/>
        <v>9.0909090909090917</v>
      </c>
      <c r="S3380" s="292">
        <f t="shared" si="1013"/>
        <v>3.9191176470588234</v>
      </c>
      <c r="T3380" s="292">
        <f t="shared" si="1014"/>
        <v>5.9130434782608692</v>
      </c>
      <c r="U3380" s="292">
        <f t="shared" si="1015"/>
        <v>89.429530201342274</v>
      </c>
      <c r="V3380" s="292">
        <f t="shared" si="1016"/>
        <v>3.8590604026845639</v>
      </c>
      <c r="W3380" s="292">
        <f>IFERROR(H3380/M3380,Tabla2[[#This Row],[CARGA PRODUCCION (ANIMALES/HA)]])</f>
        <v>3.8261820169445202</v>
      </c>
      <c r="X3380" s="293">
        <f t="shared" si="1017"/>
        <v>2024</v>
      </c>
      <c r="Y3380" s="293">
        <f t="shared" si="1018"/>
        <v>10</v>
      </c>
      <c r="Z3380" s="293" t="e">
        <f t="shared" ca="1" si="1019"/>
        <v>#NAME?</v>
      </c>
      <c r="AA3380" s="294">
        <f t="shared" si="1020"/>
        <v>140</v>
      </c>
      <c r="AB3380" s="291">
        <f t="shared" si="1021"/>
        <v>0.8214285714285714</v>
      </c>
      <c r="AC3380" s="295">
        <f t="shared" si="1022"/>
        <v>0.1785714285714286</v>
      </c>
      <c r="AD3380" s="288"/>
    </row>
    <row r="3381" spans="1:30">
      <c r="A3381" s="287">
        <v>45577</v>
      </c>
      <c r="B3381" s="288" t="s">
        <v>88</v>
      </c>
      <c r="C3381" s="288">
        <v>1064</v>
      </c>
      <c r="D3381" s="288">
        <v>40</v>
      </c>
      <c r="E3381" s="288">
        <v>5</v>
      </c>
      <c r="F3381" s="288"/>
      <c r="G3381" s="288">
        <v>46</v>
      </c>
      <c r="H3381" s="288">
        <v>48</v>
      </c>
      <c r="I3381" s="288">
        <v>1</v>
      </c>
      <c r="J3381" s="288">
        <v>8</v>
      </c>
      <c r="K3381" s="288">
        <v>280</v>
      </c>
      <c r="L3381" s="288">
        <v>14</v>
      </c>
      <c r="M3381" s="289">
        <v>15</v>
      </c>
      <c r="N3381" s="290">
        <f>IF(Tabla2[[#This Row],[LECHE RETIRO DIA]]&lt;&gt;ISBLANK(Tabla2[[#This Row],[LECHE RETIRO DIA]]),SUM(Tabla2[[#This Row],[LECHE TANQUE DIA]:[LECHE RETIRO DIA]]),SUM(Tabla2[[#This Row],[LECHE TANQUE DIA]:[LECHE AUTOCONSUMO DIA]]))</f>
        <v>1109</v>
      </c>
      <c r="O3381" s="291">
        <f t="shared" si="1009"/>
        <v>0.95942290351668169</v>
      </c>
      <c r="P3381" s="292">
        <f t="shared" si="1010"/>
        <v>24.108695652173914</v>
      </c>
      <c r="Q3381" s="292">
        <f t="shared" si="1011"/>
        <v>23.130434782608695</v>
      </c>
      <c r="R3381" s="292">
        <f t="shared" si="1012"/>
        <v>5</v>
      </c>
      <c r="S3381" s="292">
        <f t="shared" si="1013"/>
        <v>3.9607142857142859</v>
      </c>
      <c r="T3381" s="292">
        <f t="shared" si="1014"/>
        <v>6.0869565217391308</v>
      </c>
      <c r="U3381" s="292">
        <f t="shared" si="1015"/>
        <v>79.214285714285708</v>
      </c>
      <c r="V3381" s="292">
        <f t="shared" si="1016"/>
        <v>3.2857142857142856</v>
      </c>
      <c r="W3381" s="292">
        <f>IFERROR(H3381/M3381,Tabla2[[#This Row],[CARGA PRODUCCION (ANIMALES/HA)]])</f>
        <v>3.2</v>
      </c>
      <c r="X3381" s="293">
        <f t="shared" si="1017"/>
        <v>2024</v>
      </c>
      <c r="Y3381" s="293">
        <f t="shared" si="1018"/>
        <v>10</v>
      </c>
      <c r="Z3381" s="293" t="e">
        <f t="shared" ca="1" si="1019"/>
        <v>#NAME?</v>
      </c>
      <c r="AA3381" s="294">
        <f t="shared" si="1020"/>
        <v>48</v>
      </c>
      <c r="AB3381" s="291">
        <f t="shared" si="1021"/>
        <v>0.95833333333333337</v>
      </c>
      <c r="AC3381" s="295">
        <f t="shared" si="1022"/>
        <v>4.166666666666663E-2</v>
      </c>
      <c r="AD3381" s="288"/>
    </row>
    <row r="3382" spans="1:30">
      <c r="A3382" s="6">
        <v>45578</v>
      </c>
      <c r="B3382" s="7" t="s">
        <v>81</v>
      </c>
      <c r="C3382" s="7">
        <v>2420</v>
      </c>
      <c r="D3382" s="7">
        <v>80</v>
      </c>
      <c r="E3382" s="7">
        <v>9</v>
      </c>
      <c r="G3382" s="7">
        <v>100</v>
      </c>
      <c r="H3382" s="7">
        <v>102</v>
      </c>
      <c r="I3382" s="7">
        <v>1</v>
      </c>
      <c r="J3382" s="7">
        <v>14</v>
      </c>
      <c r="K3382" s="7">
        <v>680</v>
      </c>
      <c r="L3382" s="7">
        <v>23.4</v>
      </c>
      <c r="M3382" s="8">
        <v>31.01</v>
      </c>
      <c r="N3382" s="193">
        <f>IF(Tabla2[[#This Row],[LECHE RETIRO DIA]]&lt;&gt;ISBLANK(Tabla2[[#This Row],[LECHE RETIRO DIA]]),SUM(Tabla2[[#This Row],[LECHE TANQUE DIA]:[LECHE RETIRO DIA]]),SUM(Tabla2[[#This Row],[LECHE TANQUE DIA]:[LECHE AUTOCONSUMO DIA]]))</f>
        <v>2509</v>
      </c>
      <c r="O3382" s="10">
        <f t="shared" si="1009"/>
        <v>0.96452770027899559</v>
      </c>
      <c r="P3382" s="11">
        <f t="shared" si="1010"/>
        <v>25.09</v>
      </c>
      <c r="Q3382" s="11">
        <f t="shared" si="1011"/>
        <v>24.2</v>
      </c>
      <c r="R3382" s="11">
        <f t="shared" si="1012"/>
        <v>5.7142857142857144</v>
      </c>
      <c r="S3382" s="11">
        <f t="shared" si="1013"/>
        <v>3.6897058823529414</v>
      </c>
      <c r="T3382" s="11">
        <f t="shared" si="1014"/>
        <v>6.8</v>
      </c>
      <c r="U3382" s="11">
        <f t="shared" si="1015"/>
        <v>107.22222222222223</v>
      </c>
      <c r="V3382" s="11">
        <f t="shared" si="1016"/>
        <v>4.2735042735042734</v>
      </c>
      <c r="W3382" s="11">
        <f>IFERROR(H3382/M3382,Tabla2[[#This Row],[CARGA PRODUCCION (ANIMALES/HA)]])</f>
        <v>3.2892615285391806</v>
      </c>
      <c r="X3382" s="9">
        <f t="shared" si="1017"/>
        <v>2024</v>
      </c>
      <c r="Y3382" s="9">
        <f t="shared" si="1018"/>
        <v>10</v>
      </c>
      <c r="Z3382" s="9" t="e">
        <f t="shared" ca="1" si="1019"/>
        <v>#NAME?</v>
      </c>
      <c r="AA3382" s="12">
        <f t="shared" si="1020"/>
        <v>102</v>
      </c>
      <c r="AB3382" s="10">
        <f t="shared" si="1021"/>
        <v>0.98039215686274506</v>
      </c>
      <c r="AC3382" s="13">
        <f t="shared" si="1022"/>
        <v>1.9607843137254943E-2</v>
      </c>
    </row>
    <row r="3383" spans="1:30">
      <c r="A3383" s="6">
        <v>45578</v>
      </c>
      <c r="B3383" s="7" t="s">
        <v>83</v>
      </c>
      <c r="C3383" s="7">
        <v>2653</v>
      </c>
      <c r="D3383" s="7">
        <v>100</v>
      </c>
      <c r="E3383" s="7">
        <v>9</v>
      </c>
      <c r="G3383" s="7">
        <v>115</v>
      </c>
      <c r="H3383" s="7">
        <v>140</v>
      </c>
      <c r="I3383" s="7">
        <v>1</v>
      </c>
      <c r="J3383" s="7">
        <v>11</v>
      </c>
      <c r="K3383" s="7">
        <v>680</v>
      </c>
      <c r="L3383" s="7">
        <v>29.8</v>
      </c>
      <c r="M3383" s="8">
        <v>36.590000000000003</v>
      </c>
      <c r="N3383" s="193">
        <f>IF(Tabla2[[#This Row],[LECHE RETIRO DIA]]&lt;&gt;ISBLANK(Tabla2[[#This Row],[LECHE RETIRO DIA]]),SUM(Tabla2[[#This Row],[LECHE TANQUE DIA]:[LECHE RETIRO DIA]]),SUM(Tabla2[[#This Row],[LECHE TANQUE DIA]:[LECHE AUTOCONSUMO DIA]]))</f>
        <v>2762</v>
      </c>
      <c r="O3383" s="10">
        <f t="shared" si="1009"/>
        <v>0.96053584359160027</v>
      </c>
      <c r="P3383" s="11">
        <f t="shared" si="1010"/>
        <v>24.017391304347825</v>
      </c>
      <c r="Q3383" s="11">
        <f t="shared" si="1011"/>
        <v>23.069565217391304</v>
      </c>
      <c r="R3383" s="11">
        <f t="shared" si="1012"/>
        <v>9.0909090909090917</v>
      </c>
      <c r="S3383" s="11">
        <f t="shared" si="1013"/>
        <v>4.0617647058823527</v>
      </c>
      <c r="T3383" s="11">
        <f t="shared" si="1014"/>
        <v>5.9130434782608692</v>
      </c>
      <c r="U3383" s="11">
        <f t="shared" si="1015"/>
        <v>92.68456375838926</v>
      </c>
      <c r="V3383" s="11">
        <f t="shared" si="1016"/>
        <v>3.8590604026845639</v>
      </c>
      <c r="W3383" s="11">
        <f>IFERROR(H3383/M3383,Tabla2[[#This Row],[CARGA PRODUCCION (ANIMALES/HA)]])</f>
        <v>3.8261820169445202</v>
      </c>
      <c r="X3383" s="9">
        <f t="shared" si="1017"/>
        <v>2024</v>
      </c>
      <c r="Y3383" s="9">
        <f t="shared" si="1018"/>
        <v>10</v>
      </c>
      <c r="Z3383" s="9" t="e">
        <f t="shared" ca="1" si="1019"/>
        <v>#NAME?</v>
      </c>
      <c r="AA3383" s="12">
        <f t="shared" si="1020"/>
        <v>140</v>
      </c>
      <c r="AB3383" s="10">
        <f t="shared" si="1021"/>
        <v>0.8214285714285714</v>
      </c>
      <c r="AC3383" s="13">
        <f t="shared" si="1022"/>
        <v>0.1785714285714286</v>
      </c>
    </row>
    <row r="3384" spans="1:30">
      <c r="A3384" s="6">
        <v>45578</v>
      </c>
      <c r="B3384" s="7" t="s">
        <v>88</v>
      </c>
      <c r="C3384" s="7">
        <v>1081</v>
      </c>
      <c r="D3384" s="7">
        <v>40</v>
      </c>
      <c r="E3384" s="7">
        <v>5</v>
      </c>
      <c r="G3384" s="7">
        <v>46</v>
      </c>
      <c r="H3384" s="7">
        <v>48</v>
      </c>
      <c r="I3384" s="7">
        <v>1</v>
      </c>
      <c r="J3384" s="7">
        <v>8</v>
      </c>
      <c r="K3384" s="7">
        <v>280</v>
      </c>
      <c r="L3384" s="7">
        <v>14</v>
      </c>
      <c r="M3384" s="8">
        <v>15</v>
      </c>
      <c r="N3384" s="193">
        <f>IF(Tabla2[[#This Row],[LECHE RETIRO DIA]]&lt;&gt;ISBLANK(Tabla2[[#This Row],[LECHE RETIRO DIA]]),SUM(Tabla2[[#This Row],[LECHE TANQUE DIA]:[LECHE RETIRO DIA]]),SUM(Tabla2[[#This Row],[LECHE TANQUE DIA]:[LECHE AUTOCONSUMO DIA]]))</f>
        <v>1126</v>
      </c>
      <c r="O3384" s="10">
        <f t="shared" si="1009"/>
        <v>0.96003552397868563</v>
      </c>
      <c r="P3384" s="11">
        <f t="shared" si="1010"/>
        <v>24.478260869565219</v>
      </c>
      <c r="Q3384" s="11">
        <f t="shared" si="1011"/>
        <v>23.5</v>
      </c>
      <c r="R3384" s="11">
        <f t="shared" si="1012"/>
        <v>5</v>
      </c>
      <c r="S3384" s="11">
        <f t="shared" si="1013"/>
        <v>4.0214285714285714</v>
      </c>
      <c r="T3384" s="11">
        <f t="shared" si="1014"/>
        <v>6.0869565217391308</v>
      </c>
      <c r="U3384" s="11">
        <f t="shared" si="1015"/>
        <v>80.428571428571431</v>
      </c>
      <c r="V3384" s="11">
        <f t="shared" si="1016"/>
        <v>3.2857142857142856</v>
      </c>
      <c r="W3384" s="11">
        <f>IFERROR(H3384/M3384,Tabla2[[#This Row],[CARGA PRODUCCION (ANIMALES/HA)]])</f>
        <v>3.2</v>
      </c>
      <c r="X3384" s="9">
        <f t="shared" si="1017"/>
        <v>2024</v>
      </c>
      <c r="Y3384" s="9">
        <f t="shared" si="1018"/>
        <v>10</v>
      </c>
      <c r="Z3384" s="9" t="e">
        <f t="shared" ca="1" si="1019"/>
        <v>#NAME?</v>
      </c>
      <c r="AA3384" s="12">
        <f t="shared" si="1020"/>
        <v>48</v>
      </c>
      <c r="AB3384" s="10">
        <f t="shared" si="1021"/>
        <v>0.95833333333333337</v>
      </c>
      <c r="AC3384" s="13">
        <f t="shared" si="1022"/>
        <v>4.166666666666663E-2</v>
      </c>
    </row>
    <row r="3385" spans="1:30">
      <c r="A3385" s="6">
        <v>45579</v>
      </c>
      <c r="B3385" s="7" t="s">
        <v>81</v>
      </c>
      <c r="C3385" s="7">
        <v>2585</v>
      </c>
      <c r="D3385" s="7">
        <v>80</v>
      </c>
      <c r="E3385" s="7">
        <v>9</v>
      </c>
      <c r="G3385" s="7">
        <v>100</v>
      </c>
      <c r="H3385" s="7">
        <v>102</v>
      </c>
      <c r="I3385" s="7">
        <v>1</v>
      </c>
      <c r="J3385" s="7">
        <v>14</v>
      </c>
      <c r="K3385" s="7">
        <v>680</v>
      </c>
      <c r="L3385" s="7">
        <v>23.4</v>
      </c>
      <c r="M3385" s="8">
        <v>31.01</v>
      </c>
      <c r="N3385" s="193">
        <f>IF(Tabla2[[#This Row],[LECHE RETIRO DIA]]&lt;&gt;ISBLANK(Tabla2[[#This Row],[LECHE RETIRO DIA]]),SUM(Tabla2[[#This Row],[LECHE TANQUE DIA]:[LECHE RETIRO DIA]]),SUM(Tabla2[[#This Row],[LECHE TANQUE DIA]:[LECHE AUTOCONSUMO DIA]]))</f>
        <v>2674</v>
      </c>
      <c r="O3385" s="10">
        <f t="shared" si="1009"/>
        <v>0.96671652954375464</v>
      </c>
      <c r="P3385" s="11">
        <f t="shared" si="1010"/>
        <v>26.74</v>
      </c>
      <c r="Q3385" s="11">
        <f t="shared" si="1011"/>
        <v>25.85</v>
      </c>
      <c r="R3385" s="11">
        <f t="shared" si="1012"/>
        <v>5.7142857142857144</v>
      </c>
      <c r="S3385" s="11">
        <f t="shared" si="1013"/>
        <v>3.9323529411764704</v>
      </c>
      <c r="T3385" s="11">
        <f t="shared" si="1014"/>
        <v>6.8</v>
      </c>
      <c r="U3385" s="11">
        <f t="shared" si="1015"/>
        <v>114.27350427350429</v>
      </c>
      <c r="V3385" s="11">
        <f t="shared" si="1016"/>
        <v>4.2735042735042734</v>
      </c>
      <c r="W3385" s="11">
        <f>IFERROR(H3385/M3385,Tabla2[[#This Row],[CARGA PRODUCCION (ANIMALES/HA)]])</f>
        <v>3.2892615285391806</v>
      </c>
      <c r="X3385" s="9">
        <f t="shared" si="1017"/>
        <v>2024</v>
      </c>
      <c r="Y3385" s="9">
        <f t="shared" si="1018"/>
        <v>10</v>
      </c>
      <c r="Z3385" s="9" t="e">
        <f t="shared" ca="1" si="1019"/>
        <v>#NAME?</v>
      </c>
      <c r="AA3385" s="12">
        <f t="shared" si="1020"/>
        <v>102</v>
      </c>
      <c r="AB3385" s="10">
        <f t="shared" si="1021"/>
        <v>0.98039215686274506</v>
      </c>
      <c r="AC3385" s="13">
        <f t="shared" si="1022"/>
        <v>1.9607843137254943E-2</v>
      </c>
    </row>
    <row r="3386" spans="1:30">
      <c r="A3386" s="6">
        <v>45579</v>
      </c>
      <c r="B3386" s="7" t="s">
        <v>83</v>
      </c>
      <c r="C3386" s="7">
        <v>2590</v>
      </c>
      <c r="D3386" s="7">
        <v>100</v>
      </c>
      <c r="E3386" s="7">
        <v>9</v>
      </c>
      <c r="G3386" s="7">
        <v>115</v>
      </c>
      <c r="H3386" s="7">
        <v>140</v>
      </c>
      <c r="I3386" s="7">
        <v>1</v>
      </c>
      <c r="J3386" s="7">
        <v>11</v>
      </c>
      <c r="K3386" s="7">
        <v>680</v>
      </c>
      <c r="L3386" s="7">
        <v>29.8</v>
      </c>
      <c r="M3386" s="8">
        <v>36.590000000000003</v>
      </c>
      <c r="N3386" s="193">
        <f>IF(Tabla2[[#This Row],[LECHE RETIRO DIA]]&lt;&gt;ISBLANK(Tabla2[[#This Row],[LECHE RETIRO DIA]]),SUM(Tabla2[[#This Row],[LECHE TANQUE DIA]:[LECHE RETIRO DIA]]),SUM(Tabla2[[#This Row],[LECHE TANQUE DIA]:[LECHE AUTOCONSUMO DIA]]))</f>
        <v>2699</v>
      </c>
      <c r="O3386" s="10">
        <f t="shared" si="1009"/>
        <v>0.95961467210077811</v>
      </c>
      <c r="P3386" s="11">
        <f t="shared" si="1010"/>
        <v>23.469565217391306</v>
      </c>
      <c r="Q3386" s="11">
        <f t="shared" si="1011"/>
        <v>22.521739130434781</v>
      </c>
      <c r="R3386" s="11">
        <f t="shared" si="1012"/>
        <v>9.0909090909090917</v>
      </c>
      <c r="S3386" s="11">
        <f t="shared" si="1013"/>
        <v>3.9691176470588236</v>
      </c>
      <c r="T3386" s="11">
        <f t="shared" si="1014"/>
        <v>5.9130434782608692</v>
      </c>
      <c r="U3386" s="11">
        <f t="shared" si="1015"/>
        <v>90.570469798657712</v>
      </c>
      <c r="V3386" s="11">
        <f t="shared" si="1016"/>
        <v>3.8590604026845639</v>
      </c>
      <c r="W3386" s="11">
        <f>IFERROR(H3386/M3386,Tabla2[[#This Row],[CARGA PRODUCCION (ANIMALES/HA)]])</f>
        <v>3.8261820169445202</v>
      </c>
      <c r="X3386" s="9">
        <f t="shared" si="1017"/>
        <v>2024</v>
      </c>
      <c r="Y3386" s="9">
        <f t="shared" si="1018"/>
        <v>10</v>
      </c>
      <c r="Z3386" s="9" t="e">
        <f t="shared" ca="1" si="1019"/>
        <v>#NAME?</v>
      </c>
      <c r="AA3386" s="12">
        <f t="shared" si="1020"/>
        <v>140</v>
      </c>
      <c r="AB3386" s="10">
        <f t="shared" si="1021"/>
        <v>0.8214285714285714</v>
      </c>
      <c r="AC3386" s="13">
        <f t="shared" si="1022"/>
        <v>0.1785714285714286</v>
      </c>
    </row>
    <row r="3387" spans="1:30">
      <c r="A3387" s="6">
        <v>45579</v>
      </c>
      <c r="B3387" s="7" t="s">
        <v>88</v>
      </c>
      <c r="C3387" s="7">
        <v>1136</v>
      </c>
      <c r="D3387" s="7">
        <v>40</v>
      </c>
      <c r="E3387" s="7">
        <v>5</v>
      </c>
      <c r="G3387" s="7">
        <v>46</v>
      </c>
      <c r="H3387" s="7">
        <v>51</v>
      </c>
      <c r="I3387" s="7">
        <v>1</v>
      </c>
      <c r="J3387" s="7">
        <v>8</v>
      </c>
      <c r="K3387" s="7">
        <v>280</v>
      </c>
      <c r="L3387" s="7">
        <v>16.5</v>
      </c>
      <c r="M3387" s="8">
        <v>17.5</v>
      </c>
      <c r="N3387" s="193">
        <f>IF(Tabla2[[#This Row],[LECHE RETIRO DIA]]&lt;&gt;ISBLANK(Tabla2[[#This Row],[LECHE RETIRO DIA]]),SUM(Tabla2[[#This Row],[LECHE TANQUE DIA]:[LECHE RETIRO DIA]]),SUM(Tabla2[[#This Row],[LECHE TANQUE DIA]:[LECHE AUTOCONSUMO DIA]]))</f>
        <v>1181</v>
      </c>
      <c r="O3387" s="10">
        <f t="shared" si="1009"/>
        <v>0.96189669771380182</v>
      </c>
      <c r="P3387" s="11">
        <f t="shared" si="1010"/>
        <v>25.673913043478262</v>
      </c>
      <c r="Q3387" s="11">
        <f t="shared" si="1011"/>
        <v>24.695652173913043</v>
      </c>
      <c r="R3387" s="11">
        <f t="shared" si="1012"/>
        <v>5</v>
      </c>
      <c r="S3387" s="11">
        <f t="shared" si="1013"/>
        <v>4.2178571428571425</v>
      </c>
      <c r="T3387" s="11">
        <f t="shared" si="1014"/>
        <v>6.0869565217391308</v>
      </c>
      <c r="U3387" s="11">
        <f t="shared" si="1015"/>
        <v>71.575757575757578</v>
      </c>
      <c r="V3387" s="11">
        <f t="shared" si="1016"/>
        <v>2.7878787878787881</v>
      </c>
      <c r="W3387" s="11">
        <f>IFERROR(H3387/M3387,Tabla2[[#This Row],[CARGA PRODUCCION (ANIMALES/HA)]])</f>
        <v>2.9142857142857141</v>
      </c>
      <c r="X3387" s="9">
        <f t="shared" si="1017"/>
        <v>2024</v>
      </c>
      <c r="Y3387" s="9">
        <f t="shared" si="1018"/>
        <v>10</v>
      </c>
      <c r="Z3387" s="9" t="e">
        <f t="shared" ca="1" si="1019"/>
        <v>#NAME?</v>
      </c>
      <c r="AA3387" s="12">
        <f t="shared" si="1020"/>
        <v>51</v>
      </c>
      <c r="AB3387" s="10">
        <f t="shared" si="1021"/>
        <v>0.90196078431372551</v>
      </c>
      <c r="AC3387" s="13">
        <f t="shared" si="1022"/>
        <v>9.8039215686274495E-2</v>
      </c>
    </row>
    <row r="3388" spans="1:30">
      <c r="A3388" s="6">
        <v>45580</v>
      </c>
      <c r="B3388" s="7" t="s">
        <v>81</v>
      </c>
      <c r="C3388" s="7">
        <v>2476</v>
      </c>
      <c r="D3388" s="7">
        <v>80</v>
      </c>
      <c r="E3388" s="7">
        <v>9</v>
      </c>
      <c r="G3388" s="7">
        <v>100</v>
      </c>
      <c r="H3388" s="7">
        <v>102</v>
      </c>
      <c r="I3388" s="7">
        <v>1</v>
      </c>
      <c r="J3388" s="7">
        <v>14</v>
      </c>
      <c r="K3388" s="7">
        <v>680</v>
      </c>
      <c r="L3388" s="7">
        <v>23.4</v>
      </c>
      <c r="M3388" s="8">
        <v>31.01</v>
      </c>
      <c r="N3388" s="193">
        <f>IF(Tabla2[[#This Row],[LECHE RETIRO DIA]]&lt;&gt;ISBLANK(Tabla2[[#This Row],[LECHE RETIRO DIA]]),SUM(Tabla2[[#This Row],[LECHE TANQUE DIA]:[LECHE RETIRO DIA]]),SUM(Tabla2[[#This Row],[LECHE TANQUE DIA]:[LECHE AUTOCONSUMO DIA]]))</f>
        <v>2565</v>
      </c>
      <c r="O3388" s="10">
        <f t="shared" si="1009"/>
        <v>0.96530214424951266</v>
      </c>
      <c r="P3388" s="11">
        <f t="shared" si="1010"/>
        <v>25.65</v>
      </c>
      <c r="Q3388" s="11">
        <f t="shared" si="1011"/>
        <v>24.76</v>
      </c>
      <c r="R3388" s="11">
        <f t="shared" si="1012"/>
        <v>5.7142857142857144</v>
      </c>
      <c r="S3388" s="11">
        <f t="shared" si="1013"/>
        <v>3.7720588235294117</v>
      </c>
      <c r="T3388" s="11">
        <f t="shared" si="1014"/>
        <v>6.8</v>
      </c>
      <c r="U3388" s="11">
        <f t="shared" si="1015"/>
        <v>109.61538461538463</v>
      </c>
      <c r="V3388" s="11">
        <f t="shared" si="1016"/>
        <v>4.2735042735042734</v>
      </c>
      <c r="W3388" s="11">
        <f>IFERROR(H3388/M3388,Tabla2[[#This Row],[CARGA PRODUCCION (ANIMALES/HA)]])</f>
        <v>3.2892615285391806</v>
      </c>
      <c r="X3388" s="9">
        <f t="shared" si="1017"/>
        <v>2024</v>
      </c>
      <c r="Y3388" s="9">
        <f t="shared" si="1018"/>
        <v>10</v>
      </c>
      <c r="Z3388" s="9" t="e">
        <f t="shared" ca="1" si="1019"/>
        <v>#NAME?</v>
      </c>
      <c r="AA3388" s="12">
        <f t="shared" si="1020"/>
        <v>102</v>
      </c>
      <c r="AB3388" s="10">
        <f t="shared" si="1021"/>
        <v>0.98039215686274506</v>
      </c>
      <c r="AC3388" s="13">
        <f t="shared" si="1022"/>
        <v>1.9607843137254943E-2</v>
      </c>
    </row>
    <row r="3389" spans="1:30">
      <c r="A3389" s="6">
        <v>45580</v>
      </c>
      <c r="B3389" s="7" t="s">
        <v>83</v>
      </c>
      <c r="C3389" s="7">
        <v>2519</v>
      </c>
      <c r="D3389" s="7">
        <v>100</v>
      </c>
      <c r="E3389" s="7">
        <v>9</v>
      </c>
      <c r="G3389" s="7">
        <v>114</v>
      </c>
      <c r="H3389" s="7">
        <v>138</v>
      </c>
      <c r="I3389" s="7">
        <v>1</v>
      </c>
      <c r="J3389" s="7">
        <v>11</v>
      </c>
      <c r="K3389" s="7">
        <v>680</v>
      </c>
      <c r="L3389" s="7">
        <v>29.8</v>
      </c>
      <c r="M3389" s="8">
        <v>36.590000000000003</v>
      </c>
      <c r="N3389" s="193">
        <f>IF(Tabla2[[#This Row],[LECHE RETIRO DIA]]&lt;&gt;ISBLANK(Tabla2[[#This Row],[LECHE RETIRO DIA]]),SUM(Tabla2[[#This Row],[LECHE TANQUE DIA]:[LECHE RETIRO DIA]]),SUM(Tabla2[[#This Row],[LECHE TANQUE DIA]:[LECHE AUTOCONSUMO DIA]]))</f>
        <v>2628</v>
      </c>
      <c r="O3389" s="10">
        <f t="shared" si="1009"/>
        <v>0.95852359208523596</v>
      </c>
      <c r="P3389" s="11">
        <f t="shared" si="1010"/>
        <v>23.05263157894737</v>
      </c>
      <c r="Q3389" s="11">
        <f t="shared" si="1011"/>
        <v>22.096491228070175</v>
      </c>
      <c r="R3389" s="11">
        <f t="shared" si="1012"/>
        <v>9.0909090909090917</v>
      </c>
      <c r="S3389" s="11">
        <f t="shared" si="1013"/>
        <v>3.8647058823529412</v>
      </c>
      <c r="T3389" s="11">
        <f t="shared" si="1014"/>
        <v>5.9649122807017543</v>
      </c>
      <c r="U3389" s="11">
        <f t="shared" si="1015"/>
        <v>88.187919463087241</v>
      </c>
      <c r="V3389" s="11">
        <f t="shared" si="1016"/>
        <v>3.825503355704698</v>
      </c>
      <c r="W3389" s="11">
        <f>IFERROR(H3389/M3389,Tabla2[[#This Row],[CARGA PRODUCCION (ANIMALES/HA)]])</f>
        <v>3.7715222738453127</v>
      </c>
      <c r="X3389" s="9">
        <f t="shared" si="1017"/>
        <v>2024</v>
      </c>
      <c r="Y3389" s="9">
        <f t="shared" si="1018"/>
        <v>10</v>
      </c>
      <c r="Z3389" s="9" t="e">
        <f t="shared" ca="1" si="1019"/>
        <v>#NAME?</v>
      </c>
      <c r="AA3389" s="12">
        <f t="shared" si="1020"/>
        <v>138</v>
      </c>
      <c r="AB3389" s="10">
        <f t="shared" si="1021"/>
        <v>0.82608695652173914</v>
      </c>
      <c r="AC3389" s="13">
        <f t="shared" si="1022"/>
        <v>0.17391304347826086</v>
      </c>
    </row>
    <row r="3390" spans="1:30">
      <c r="A3390" s="6">
        <v>45580</v>
      </c>
      <c r="B3390" s="7" t="s">
        <v>88</v>
      </c>
      <c r="C3390" s="7">
        <v>1102</v>
      </c>
      <c r="D3390" s="7">
        <v>40</v>
      </c>
      <c r="E3390" s="7">
        <v>5</v>
      </c>
      <c r="G3390" s="7">
        <v>46</v>
      </c>
      <c r="H3390" s="7">
        <v>51</v>
      </c>
      <c r="I3390" s="7">
        <v>1</v>
      </c>
      <c r="J3390" s="7">
        <v>8</v>
      </c>
      <c r="K3390" s="7">
        <v>280</v>
      </c>
      <c r="L3390" s="7">
        <v>16.5</v>
      </c>
      <c r="M3390" s="8">
        <v>17.5</v>
      </c>
      <c r="N3390" s="193">
        <f>IF(Tabla2[[#This Row],[LECHE RETIRO DIA]]&lt;&gt;ISBLANK(Tabla2[[#This Row],[LECHE RETIRO DIA]]),SUM(Tabla2[[#This Row],[LECHE TANQUE DIA]:[LECHE RETIRO DIA]]),SUM(Tabla2[[#This Row],[LECHE TANQUE DIA]:[LECHE AUTOCONSUMO DIA]]))</f>
        <v>1147</v>
      </c>
      <c r="O3390" s="10">
        <f t="shared" si="1009"/>
        <v>0.96076721883173499</v>
      </c>
      <c r="P3390" s="11">
        <f t="shared" si="1010"/>
        <v>24.934782608695652</v>
      </c>
      <c r="Q3390" s="11">
        <f t="shared" si="1011"/>
        <v>23.956521739130434</v>
      </c>
      <c r="R3390" s="11">
        <f t="shared" si="1012"/>
        <v>5</v>
      </c>
      <c r="S3390" s="11">
        <f t="shared" si="1013"/>
        <v>4.0964285714285715</v>
      </c>
      <c r="T3390" s="11">
        <f t="shared" si="1014"/>
        <v>6.0869565217391308</v>
      </c>
      <c r="U3390" s="11">
        <f t="shared" si="1015"/>
        <v>69.515151515151516</v>
      </c>
      <c r="V3390" s="11">
        <f t="shared" si="1016"/>
        <v>2.7878787878787881</v>
      </c>
      <c r="W3390" s="11">
        <f>IFERROR(H3390/M3390,Tabla2[[#This Row],[CARGA PRODUCCION (ANIMALES/HA)]])</f>
        <v>2.9142857142857141</v>
      </c>
      <c r="X3390" s="9">
        <f t="shared" si="1017"/>
        <v>2024</v>
      </c>
      <c r="Y3390" s="9">
        <f t="shared" si="1018"/>
        <v>10</v>
      </c>
      <c r="Z3390" s="9" t="e">
        <f t="shared" ca="1" si="1019"/>
        <v>#NAME?</v>
      </c>
      <c r="AA3390" s="12">
        <f t="shared" si="1020"/>
        <v>51</v>
      </c>
      <c r="AB3390" s="10">
        <f t="shared" si="1021"/>
        <v>0.90196078431372551</v>
      </c>
      <c r="AC3390" s="13">
        <f t="shared" si="1022"/>
        <v>9.8039215686274495E-2</v>
      </c>
    </row>
    <row r="3391" spans="1:30">
      <c r="A3391" s="6">
        <v>45581</v>
      </c>
      <c r="B3391" s="7" t="s">
        <v>81</v>
      </c>
      <c r="C3391" s="7">
        <v>2632</v>
      </c>
      <c r="D3391" s="7">
        <v>80</v>
      </c>
      <c r="E3391" s="7">
        <v>9</v>
      </c>
      <c r="G3391" s="7">
        <v>100</v>
      </c>
      <c r="H3391" s="7">
        <v>102</v>
      </c>
      <c r="I3391" s="7">
        <v>1</v>
      </c>
      <c r="J3391" s="7">
        <v>14</v>
      </c>
      <c r="K3391" s="7">
        <v>680</v>
      </c>
      <c r="L3391" s="7">
        <v>23.4</v>
      </c>
      <c r="M3391" s="8">
        <v>31.01</v>
      </c>
      <c r="N3391" s="193">
        <f>IF(Tabla2[[#This Row],[LECHE RETIRO DIA]]&lt;&gt;ISBLANK(Tabla2[[#This Row],[LECHE RETIRO DIA]]),SUM(Tabla2[[#This Row],[LECHE TANQUE DIA]:[LECHE RETIRO DIA]]),SUM(Tabla2[[#This Row],[LECHE TANQUE DIA]:[LECHE AUTOCONSUMO DIA]]))</f>
        <v>2721</v>
      </c>
      <c r="O3391" s="10">
        <f t="shared" si="1009"/>
        <v>0.96729143697170161</v>
      </c>
      <c r="P3391" s="11">
        <f t="shared" si="1010"/>
        <v>27.21</v>
      </c>
      <c r="Q3391" s="11">
        <f t="shared" si="1011"/>
        <v>26.32</v>
      </c>
      <c r="R3391" s="11">
        <f t="shared" si="1012"/>
        <v>5.7142857142857144</v>
      </c>
      <c r="S3391" s="11">
        <f t="shared" si="1013"/>
        <v>4.0014705882352946</v>
      </c>
      <c r="T3391" s="11">
        <f t="shared" si="1014"/>
        <v>6.8</v>
      </c>
      <c r="U3391" s="11">
        <f t="shared" si="1015"/>
        <v>116.28205128205128</v>
      </c>
      <c r="V3391" s="11">
        <f t="shared" si="1016"/>
        <v>4.2735042735042734</v>
      </c>
      <c r="W3391" s="11">
        <f>IFERROR(H3391/M3391,Tabla2[[#This Row],[CARGA PRODUCCION (ANIMALES/HA)]])</f>
        <v>3.2892615285391806</v>
      </c>
      <c r="X3391" s="9">
        <f t="shared" si="1017"/>
        <v>2024</v>
      </c>
      <c r="Y3391" s="9">
        <f t="shared" si="1018"/>
        <v>10</v>
      </c>
      <c r="Z3391" s="9" t="e">
        <f t="shared" ca="1" si="1019"/>
        <v>#NAME?</v>
      </c>
      <c r="AA3391" s="12">
        <f t="shared" si="1020"/>
        <v>102</v>
      </c>
      <c r="AB3391" s="10">
        <f t="shared" si="1021"/>
        <v>0.98039215686274506</v>
      </c>
      <c r="AC3391" s="13">
        <f t="shared" si="1022"/>
        <v>1.9607843137254943E-2</v>
      </c>
    </row>
    <row r="3392" spans="1:30">
      <c r="A3392" s="6">
        <v>45581</v>
      </c>
      <c r="B3392" s="7" t="s">
        <v>83</v>
      </c>
      <c r="C3392" s="7">
        <v>2448</v>
      </c>
      <c r="D3392" s="7">
        <v>100</v>
      </c>
      <c r="E3392" s="7">
        <v>9</v>
      </c>
      <c r="G3392" s="7">
        <v>114</v>
      </c>
      <c r="H3392" s="7">
        <v>138</v>
      </c>
      <c r="I3392" s="7">
        <v>1</v>
      </c>
      <c r="J3392" s="7">
        <v>11</v>
      </c>
      <c r="K3392" s="7">
        <v>680</v>
      </c>
      <c r="L3392" s="7">
        <v>29.8</v>
      </c>
      <c r="M3392" s="8">
        <v>36.590000000000003</v>
      </c>
      <c r="N3392" s="193">
        <f>IF(Tabla2[[#This Row],[LECHE RETIRO DIA]]&lt;&gt;ISBLANK(Tabla2[[#This Row],[LECHE RETIRO DIA]]),SUM(Tabla2[[#This Row],[LECHE TANQUE DIA]:[LECHE RETIRO DIA]]),SUM(Tabla2[[#This Row],[LECHE TANQUE DIA]:[LECHE AUTOCONSUMO DIA]]))</f>
        <v>2557</v>
      </c>
      <c r="O3392" s="10">
        <f t="shared" si="1009"/>
        <v>0.95737192021900663</v>
      </c>
      <c r="P3392" s="11">
        <f t="shared" si="1010"/>
        <v>22.42982456140351</v>
      </c>
      <c r="Q3392" s="11">
        <f t="shared" si="1011"/>
        <v>21.473684210526315</v>
      </c>
      <c r="R3392" s="11">
        <f t="shared" si="1012"/>
        <v>9.0909090909090917</v>
      </c>
      <c r="S3392" s="11">
        <f t="shared" si="1013"/>
        <v>3.7602941176470588</v>
      </c>
      <c r="T3392" s="11">
        <f t="shared" si="1014"/>
        <v>5.9649122807017543</v>
      </c>
      <c r="U3392" s="11">
        <f t="shared" si="1015"/>
        <v>85.805369127516784</v>
      </c>
      <c r="V3392" s="11">
        <f t="shared" si="1016"/>
        <v>3.825503355704698</v>
      </c>
      <c r="W3392" s="11">
        <f>IFERROR(H3392/M3392,Tabla2[[#This Row],[CARGA PRODUCCION (ANIMALES/HA)]])</f>
        <v>3.7715222738453127</v>
      </c>
      <c r="X3392" s="9">
        <f t="shared" si="1017"/>
        <v>2024</v>
      </c>
      <c r="Y3392" s="9">
        <f t="shared" si="1018"/>
        <v>10</v>
      </c>
      <c r="Z3392" s="9" t="e">
        <f t="shared" ca="1" si="1019"/>
        <v>#NAME?</v>
      </c>
      <c r="AA3392" s="12">
        <f t="shared" si="1020"/>
        <v>138</v>
      </c>
      <c r="AB3392" s="10">
        <f t="shared" si="1021"/>
        <v>0.82608695652173914</v>
      </c>
      <c r="AC3392" s="13">
        <f t="shared" si="1022"/>
        <v>0.17391304347826086</v>
      </c>
    </row>
    <row r="3393" spans="1:29">
      <c r="A3393" s="6">
        <v>45581</v>
      </c>
      <c r="B3393" s="7" t="s">
        <v>88</v>
      </c>
      <c r="C3393" s="7">
        <v>1127</v>
      </c>
      <c r="D3393" s="7">
        <v>40</v>
      </c>
      <c r="E3393" s="7">
        <v>5</v>
      </c>
      <c r="G3393" s="7">
        <v>46</v>
      </c>
      <c r="H3393" s="7">
        <v>51</v>
      </c>
      <c r="I3393" s="7">
        <v>1</v>
      </c>
      <c r="J3393" s="7">
        <v>8</v>
      </c>
      <c r="K3393" s="7">
        <v>280</v>
      </c>
      <c r="L3393" s="7">
        <v>16.5</v>
      </c>
      <c r="M3393" s="8">
        <v>17.5</v>
      </c>
      <c r="N3393" s="193">
        <f>IF(Tabla2[[#This Row],[LECHE RETIRO DIA]]&lt;&gt;ISBLANK(Tabla2[[#This Row],[LECHE RETIRO DIA]]),SUM(Tabla2[[#This Row],[LECHE TANQUE DIA]:[LECHE RETIRO DIA]]),SUM(Tabla2[[#This Row],[LECHE TANQUE DIA]:[LECHE AUTOCONSUMO DIA]]))</f>
        <v>1172</v>
      </c>
      <c r="O3393" s="10">
        <f t="shared" si="1009"/>
        <v>0.96160409556313997</v>
      </c>
      <c r="P3393" s="11">
        <f t="shared" si="1010"/>
        <v>25.478260869565219</v>
      </c>
      <c r="Q3393" s="11">
        <f t="shared" si="1011"/>
        <v>24.5</v>
      </c>
      <c r="R3393" s="11">
        <f t="shared" si="1012"/>
        <v>5</v>
      </c>
      <c r="S3393" s="11">
        <f t="shared" si="1013"/>
        <v>4.1857142857142859</v>
      </c>
      <c r="T3393" s="11">
        <f t="shared" si="1014"/>
        <v>6.0869565217391308</v>
      </c>
      <c r="U3393" s="11">
        <f t="shared" si="1015"/>
        <v>71.030303030303031</v>
      </c>
      <c r="V3393" s="11">
        <f t="shared" si="1016"/>
        <v>2.7878787878787881</v>
      </c>
      <c r="W3393" s="11">
        <f>IFERROR(H3393/M3393,Tabla2[[#This Row],[CARGA PRODUCCION (ANIMALES/HA)]])</f>
        <v>2.9142857142857141</v>
      </c>
      <c r="X3393" s="9">
        <f t="shared" si="1017"/>
        <v>2024</v>
      </c>
      <c r="Y3393" s="9">
        <f t="shared" si="1018"/>
        <v>10</v>
      </c>
      <c r="Z3393" s="9" t="e">
        <f t="shared" ca="1" si="1019"/>
        <v>#NAME?</v>
      </c>
      <c r="AA3393" s="12">
        <f t="shared" si="1020"/>
        <v>51</v>
      </c>
      <c r="AB3393" s="10">
        <f t="shared" si="1021"/>
        <v>0.90196078431372551</v>
      </c>
      <c r="AC3393" s="13">
        <f t="shared" si="1022"/>
        <v>9.8039215686274495E-2</v>
      </c>
    </row>
    <row r="3394" spans="1:29">
      <c r="A3394" s="6">
        <v>45582</v>
      </c>
      <c r="B3394" s="7" t="s">
        <v>81</v>
      </c>
      <c r="C3394" s="7">
        <v>2575</v>
      </c>
      <c r="D3394" s="7">
        <v>80</v>
      </c>
      <c r="E3394" s="7">
        <v>9</v>
      </c>
      <c r="G3394" s="7">
        <v>101</v>
      </c>
      <c r="H3394" s="7">
        <v>103</v>
      </c>
      <c r="I3394" s="7">
        <v>1</v>
      </c>
      <c r="J3394" s="7">
        <v>14</v>
      </c>
      <c r="K3394" s="7">
        <v>680</v>
      </c>
      <c r="L3394" s="7">
        <v>23.4</v>
      </c>
      <c r="M3394" s="8">
        <v>31.01</v>
      </c>
      <c r="N3394" s="193">
        <f>IF(Tabla2[[#This Row],[LECHE RETIRO DIA]]&lt;&gt;ISBLANK(Tabla2[[#This Row],[LECHE RETIRO DIA]]),SUM(Tabla2[[#This Row],[LECHE TANQUE DIA]:[LECHE RETIRO DIA]]),SUM(Tabla2[[#This Row],[LECHE TANQUE DIA]:[LECHE AUTOCONSUMO DIA]]))</f>
        <v>2664</v>
      </c>
      <c r="O3394" s="10">
        <f t="shared" si="1009"/>
        <v>0.96659159159159158</v>
      </c>
      <c r="P3394" s="11">
        <f t="shared" si="1010"/>
        <v>26.376237623762375</v>
      </c>
      <c r="Q3394" s="11">
        <f t="shared" si="1011"/>
        <v>25.495049504950494</v>
      </c>
      <c r="R3394" s="11">
        <f t="shared" si="1012"/>
        <v>5.7142857142857144</v>
      </c>
      <c r="S3394" s="11">
        <f t="shared" si="1013"/>
        <v>3.9176470588235293</v>
      </c>
      <c r="T3394" s="11">
        <f t="shared" si="1014"/>
        <v>6.7326732673267324</v>
      </c>
      <c r="U3394" s="11">
        <f t="shared" si="1015"/>
        <v>113.84615384615385</v>
      </c>
      <c r="V3394" s="11">
        <f t="shared" si="1016"/>
        <v>4.3162393162393169</v>
      </c>
      <c r="W3394" s="11">
        <f>IFERROR(H3394/M3394,Tabla2[[#This Row],[CARGA PRODUCCION (ANIMALES/HA)]])</f>
        <v>3.3215091905836824</v>
      </c>
      <c r="X3394" s="9">
        <f t="shared" si="1017"/>
        <v>2024</v>
      </c>
      <c r="Y3394" s="9">
        <f t="shared" si="1018"/>
        <v>10</v>
      </c>
      <c r="Z3394" s="9" t="e">
        <f t="shared" ca="1" si="1019"/>
        <v>#NAME?</v>
      </c>
      <c r="AA3394" s="12">
        <f t="shared" si="1020"/>
        <v>103</v>
      </c>
      <c r="AB3394" s="10">
        <f t="shared" si="1021"/>
        <v>0.98058252427184467</v>
      </c>
      <c r="AC3394" s="13">
        <f t="shared" si="1022"/>
        <v>1.9417475728155331E-2</v>
      </c>
    </row>
    <row r="3395" spans="1:29">
      <c r="A3395" s="6">
        <v>45582</v>
      </c>
      <c r="B3395" s="7" t="s">
        <v>83</v>
      </c>
      <c r="C3395" s="7">
        <v>2467</v>
      </c>
      <c r="D3395" s="7">
        <v>100</v>
      </c>
      <c r="E3395" s="7">
        <v>9</v>
      </c>
      <c r="G3395" s="7">
        <v>114</v>
      </c>
      <c r="H3395" s="7">
        <v>138</v>
      </c>
      <c r="I3395" s="7">
        <v>1</v>
      </c>
      <c r="J3395" s="7">
        <v>11</v>
      </c>
      <c r="K3395" s="7">
        <v>680</v>
      </c>
      <c r="L3395" s="7">
        <v>29.8</v>
      </c>
      <c r="M3395" s="8">
        <v>36.590000000000003</v>
      </c>
      <c r="N3395" s="193">
        <f>IF(Tabla2[[#This Row],[LECHE RETIRO DIA]]&lt;&gt;ISBLANK(Tabla2[[#This Row],[LECHE RETIRO DIA]]),SUM(Tabla2[[#This Row],[LECHE TANQUE DIA]:[LECHE RETIRO DIA]]),SUM(Tabla2[[#This Row],[LECHE TANQUE DIA]:[LECHE AUTOCONSUMO DIA]]))</f>
        <v>2576</v>
      </c>
      <c r="O3395" s="10">
        <f t="shared" si="1009"/>
        <v>0.95768633540372672</v>
      </c>
      <c r="P3395" s="11">
        <f t="shared" si="1010"/>
        <v>22.596491228070175</v>
      </c>
      <c r="Q3395" s="11">
        <f t="shared" si="1011"/>
        <v>21.640350877192983</v>
      </c>
      <c r="R3395" s="11">
        <f t="shared" si="1012"/>
        <v>9.0909090909090917</v>
      </c>
      <c r="S3395" s="11">
        <f t="shared" si="1013"/>
        <v>3.7882352941176469</v>
      </c>
      <c r="T3395" s="11">
        <f t="shared" si="1014"/>
        <v>5.9649122807017543</v>
      </c>
      <c r="U3395" s="11">
        <f t="shared" si="1015"/>
        <v>86.442953020134226</v>
      </c>
      <c r="V3395" s="11">
        <f t="shared" si="1016"/>
        <v>3.825503355704698</v>
      </c>
      <c r="W3395" s="11">
        <f>IFERROR(H3395/M3395,Tabla2[[#This Row],[CARGA PRODUCCION (ANIMALES/HA)]])</f>
        <v>3.7715222738453127</v>
      </c>
      <c r="X3395" s="9">
        <f t="shared" si="1017"/>
        <v>2024</v>
      </c>
      <c r="Y3395" s="9">
        <f t="shared" si="1018"/>
        <v>10</v>
      </c>
      <c r="Z3395" s="9" t="e">
        <f t="shared" ca="1" si="1019"/>
        <v>#NAME?</v>
      </c>
      <c r="AA3395" s="12">
        <f t="shared" si="1020"/>
        <v>138</v>
      </c>
      <c r="AB3395" s="10">
        <f t="shared" si="1021"/>
        <v>0.82608695652173914</v>
      </c>
      <c r="AC3395" s="13">
        <f t="shared" si="1022"/>
        <v>0.17391304347826086</v>
      </c>
    </row>
    <row r="3396" spans="1:29">
      <c r="A3396" s="6">
        <v>45582</v>
      </c>
      <c r="B3396" s="7" t="s">
        <v>88</v>
      </c>
      <c r="C3396" s="7">
        <v>1127</v>
      </c>
      <c r="D3396" s="7">
        <v>40</v>
      </c>
      <c r="E3396" s="7">
        <v>5</v>
      </c>
      <c r="G3396" s="7">
        <v>46</v>
      </c>
      <c r="H3396" s="7">
        <v>52</v>
      </c>
      <c r="I3396" s="7">
        <v>1</v>
      </c>
      <c r="J3396" s="7">
        <v>8</v>
      </c>
      <c r="K3396" s="7">
        <v>280</v>
      </c>
      <c r="L3396" s="7">
        <v>16.5</v>
      </c>
      <c r="M3396" s="8">
        <v>17.5</v>
      </c>
      <c r="N3396" s="193">
        <f>IF(Tabla2[[#This Row],[LECHE RETIRO DIA]]&lt;&gt;ISBLANK(Tabla2[[#This Row],[LECHE RETIRO DIA]]),SUM(Tabla2[[#This Row],[LECHE TANQUE DIA]:[LECHE RETIRO DIA]]),SUM(Tabla2[[#This Row],[LECHE TANQUE DIA]:[LECHE AUTOCONSUMO DIA]]))</f>
        <v>1172</v>
      </c>
      <c r="O3396" s="10">
        <f t="shared" si="1009"/>
        <v>0.96160409556313997</v>
      </c>
      <c r="P3396" s="11">
        <f t="shared" si="1010"/>
        <v>25.478260869565219</v>
      </c>
      <c r="Q3396" s="11">
        <f t="shared" si="1011"/>
        <v>24.5</v>
      </c>
      <c r="R3396" s="11">
        <f t="shared" si="1012"/>
        <v>5</v>
      </c>
      <c r="S3396" s="11">
        <f t="shared" si="1013"/>
        <v>4.1857142857142859</v>
      </c>
      <c r="T3396" s="11">
        <f t="shared" si="1014"/>
        <v>6.0869565217391308</v>
      </c>
      <c r="U3396" s="11">
        <f t="shared" si="1015"/>
        <v>71.030303030303031</v>
      </c>
      <c r="V3396" s="11">
        <f t="shared" si="1016"/>
        <v>2.7878787878787881</v>
      </c>
      <c r="W3396" s="11">
        <f>IFERROR(H3396/M3396,Tabla2[[#This Row],[CARGA PRODUCCION (ANIMALES/HA)]])</f>
        <v>2.9714285714285715</v>
      </c>
      <c r="X3396" s="9">
        <f t="shared" si="1017"/>
        <v>2024</v>
      </c>
      <c r="Y3396" s="9">
        <f t="shared" si="1018"/>
        <v>10</v>
      </c>
      <c r="Z3396" s="9" t="e">
        <f t="shared" ca="1" si="1019"/>
        <v>#NAME?</v>
      </c>
      <c r="AA3396" s="12">
        <f t="shared" si="1020"/>
        <v>52</v>
      </c>
      <c r="AB3396" s="10">
        <f t="shared" si="1021"/>
        <v>0.88461538461538458</v>
      </c>
      <c r="AC3396" s="13">
        <f t="shared" si="1022"/>
        <v>0.11538461538461542</v>
      </c>
    </row>
    <row r="3397" spans="1:29">
      <c r="A3397" s="6">
        <v>45583</v>
      </c>
      <c r="B3397" s="7" t="s">
        <v>81</v>
      </c>
      <c r="C3397" s="7">
        <v>2585</v>
      </c>
      <c r="D3397" s="7">
        <v>80</v>
      </c>
      <c r="E3397" s="7">
        <v>9</v>
      </c>
      <c r="G3397" s="7">
        <v>101</v>
      </c>
      <c r="H3397" s="7">
        <v>103</v>
      </c>
      <c r="I3397" s="7">
        <v>1</v>
      </c>
      <c r="J3397" s="7">
        <v>14</v>
      </c>
      <c r="K3397" s="7">
        <v>680</v>
      </c>
      <c r="L3397" s="7">
        <v>23.4</v>
      </c>
      <c r="M3397" s="8">
        <v>31.01</v>
      </c>
      <c r="N3397" s="193">
        <f>IF(Tabla2[[#This Row],[LECHE RETIRO DIA]]&lt;&gt;ISBLANK(Tabla2[[#This Row],[LECHE RETIRO DIA]]),SUM(Tabla2[[#This Row],[LECHE TANQUE DIA]:[LECHE RETIRO DIA]]),SUM(Tabla2[[#This Row],[LECHE TANQUE DIA]:[LECHE AUTOCONSUMO DIA]]))</f>
        <v>2674</v>
      </c>
      <c r="O3397" s="10">
        <f t="shared" si="1009"/>
        <v>0.96671652954375464</v>
      </c>
      <c r="P3397" s="11">
        <f t="shared" si="1010"/>
        <v>26.475247524752476</v>
      </c>
      <c r="Q3397" s="11">
        <f t="shared" si="1011"/>
        <v>25.594059405940595</v>
      </c>
      <c r="R3397" s="11">
        <f t="shared" si="1012"/>
        <v>5.7142857142857144</v>
      </c>
      <c r="S3397" s="11">
        <f t="shared" si="1013"/>
        <v>3.9323529411764704</v>
      </c>
      <c r="T3397" s="11">
        <f t="shared" si="1014"/>
        <v>6.7326732673267324</v>
      </c>
      <c r="U3397" s="11">
        <f t="shared" si="1015"/>
        <v>114.27350427350429</v>
      </c>
      <c r="V3397" s="11">
        <f t="shared" si="1016"/>
        <v>4.3162393162393169</v>
      </c>
      <c r="W3397" s="11">
        <f>IFERROR(H3397/M3397,Tabla2[[#This Row],[CARGA PRODUCCION (ANIMALES/HA)]])</f>
        <v>3.3215091905836824</v>
      </c>
      <c r="X3397" s="9">
        <f t="shared" si="1017"/>
        <v>2024</v>
      </c>
      <c r="Y3397" s="9">
        <f t="shared" si="1018"/>
        <v>10</v>
      </c>
      <c r="Z3397" s="9" t="e">
        <f t="shared" ca="1" si="1019"/>
        <v>#NAME?</v>
      </c>
      <c r="AA3397" s="12">
        <f t="shared" si="1020"/>
        <v>103</v>
      </c>
      <c r="AB3397" s="10">
        <f t="shared" si="1021"/>
        <v>0.98058252427184467</v>
      </c>
      <c r="AC3397" s="13">
        <f t="shared" si="1022"/>
        <v>1.9417475728155331E-2</v>
      </c>
    </row>
    <row r="3398" spans="1:29">
      <c r="A3398" s="6">
        <v>45583</v>
      </c>
      <c r="B3398" s="7" t="s">
        <v>83</v>
      </c>
      <c r="C3398" s="7">
        <v>2382</v>
      </c>
      <c r="D3398" s="7">
        <v>100</v>
      </c>
      <c r="E3398" s="7">
        <v>9</v>
      </c>
      <c r="G3398" s="7">
        <v>114</v>
      </c>
      <c r="H3398" s="7">
        <v>138</v>
      </c>
      <c r="I3398" s="7">
        <v>1</v>
      </c>
      <c r="J3398" s="7">
        <v>11</v>
      </c>
      <c r="K3398" s="7">
        <v>680</v>
      </c>
      <c r="L3398" s="7">
        <v>29.8</v>
      </c>
      <c r="M3398" s="8">
        <v>36.590000000000003</v>
      </c>
      <c r="N3398" s="193">
        <f>IF(Tabla2[[#This Row],[LECHE RETIRO DIA]]&lt;&gt;ISBLANK(Tabla2[[#This Row],[LECHE RETIRO DIA]]),SUM(Tabla2[[#This Row],[LECHE TANQUE DIA]:[LECHE RETIRO DIA]]),SUM(Tabla2[[#This Row],[LECHE TANQUE DIA]:[LECHE AUTOCONSUMO DIA]]))</f>
        <v>2491</v>
      </c>
      <c r="O3398" s="10">
        <f t="shared" si="1009"/>
        <v>0.95624247290244879</v>
      </c>
      <c r="P3398" s="11">
        <f t="shared" si="1010"/>
        <v>21.850877192982455</v>
      </c>
      <c r="Q3398" s="11">
        <f t="shared" si="1011"/>
        <v>20.894736842105264</v>
      </c>
      <c r="R3398" s="11">
        <f t="shared" si="1012"/>
        <v>9.0909090909090917</v>
      </c>
      <c r="S3398" s="11">
        <f t="shared" si="1013"/>
        <v>3.6632352941176469</v>
      </c>
      <c r="T3398" s="11">
        <f t="shared" si="1014"/>
        <v>5.9649122807017543</v>
      </c>
      <c r="U3398" s="11">
        <f t="shared" si="1015"/>
        <v>83.590604026845639</v>
      </c>
      <c r="V3398" s="11">
        <f t="shared" si="1016"/>
        <v>3.825503355704698</v>
      </c>
      <c r="W3398" s="11">
        <f>IFERROR(H3398/M3398,Tabla2[[#This Row],[CARGA PRODUCCION (ANIMALES/HA)]])</f>
        <v>3.7715222738453127</v>
      </c>
      <c r="X3398" s="9">
        <f t="shared" si="1017"/>
        <v>2024</v>
      </c>
      <c r="Y3398" s="9">
        <f t="shared" si="1018"/>
        <v>10</v>
      </c>
      <c r="Z3398" s="9" t="e">
        <f t="shared" ca="1" si="1019"/>
        <v>#NAME?</v>
      </c>
      <c r="AA3398" s="12">
        <f t="shared" si="1020"/>
        <v>138</v>
      </c>
      <c r="AB3398" s="10">
        <f t="shared" si="1021"/>
        <v>0.82608695652173914</v>
      </c>
      <c r="AC3398" s="13">
        <f t="shared" si="1022"/>
        <v>0.17391304347826086</v>
      </c>
    </row>
    <row r="3399" spans="1:29">
      <c r="A3399" s="6">
        <v>45583</v>
      </c>
      <c r="B3399" s="7" t="s">
        <v>88</v>
      </c>
      <c r="C3399" s="7">
        <v>1174</v>
      </c>
      <c r="D3399" s="7">
        <v>40</v>
      </c>
      <c r="E3399" s="7">
        <v>5</v>
      </c>
      <c r="G3399" s="7">
        <v>46</v>
      </c>
      <c r="H3399" s="7">
        <v>52</v>
      </c>
      <c r="I3399" s="7">
        <v>1</v>
      </c>
      <c r="J3399" s="7">
        <v>5</v>
      </c>
      <c r="K3399" s="7">
        <v>280</v>
      </c>
      <c r="L3399" s="7">
        <v>16.5</v>
      </c>
      <c r="M3399" s="8">
        <v>17.5</v>
      </c>
      <c r="N3399" s="193">
        <f>IF(Tabla2[[#This Row],[LECHE RETIRO DIA]]&lt;&gt;ISBLANK(Tabla2[[#This Row],[LECHE RETIRO DIA]]),SUM(Tabla2[[#This Row],[LECHE TANQUE DIA]:[LECHE RETIRO DIA]]),SUM(Tabla2[[#This Row],[LECHE TANQUE DIA]:[LECHE AUTOCONSUMO DIA]]))</f>
        <v>1219</v>
      </c>
      <c r="O3399" s="10">
        <f t="shared" si="1009"/>
        <v>0.96308449548810504</v>
      </c>
      <c r="P3399" s="11">
        <f t="shared" si="1010"/>
        <v>26.5</v>
      </c>
      <c r="Q3399" s="11">
        <f t="shared" si="1011"/>
        <v>25.521739130434781</v>
      </c>
      <c r="R3399" s="11">
        <f t="shared" si="1012"/>
        <v>8</v>
      </c>
      <c r="S3399" s="11">
        <f t="shared" si="1013"/>
        <v>4.3535714285714286</v>
      </c>
      <c r="T3399" s="11">
        <f t="shared" si="1014"/>
        <v>6.0869565217391308</v>
      </c>
      <c r="U3399" s="11">
        <f t="shared" si="1015"/>
        <v>73.878787878787875</v>
      </c>
      <c r="V3399" s="11">
        <f t="shared" si="1016"/>
        <v>2.7878787878787881</v>
      </c>
      <c r="W3399" s="11">
        <f>IFERROR(H3399/M3399,Tabla2[[#This Row],[CARGA PRODUCCION (ANIMALES/HA)]])</f>
        <v>2.9714285714285715</v>
      </c>
      <c r="X3399" s="9">
        <f t="shared" si="1017"/>
        <v>2024</v>
      </c>
      <c r="Y3399" s="9">
        <f t="shared" si="1018"/>
        <v>10</v>
      </c>
      <c r="Z3399" s="9" t="e">
        <f t="shared" ca="1" si="1019"/>
        <v>#NAME?</v>
      </c>
      <c r="AA3399" s="12">
        <f t="shared" si="1020"/>
        <v>52</v>
      </c>
      <c r="AB3399" s="10">
        <f t="shared" si="1021"/>
        <v>0.88461538461538458</v>
      </c>
      <c r="AC3399" s="13">
        <f t="shared" si="1022"/>
        <v>0.11538461538461542</v>
      </c>
    </row>
    <row r="3400" spans="1:29">
      <c r="A3400" s="6">
        <v>45584</v>
      </c>
      <c r="B3400" s="7" t="s">
        <v>81</v>
      </c>
      <c r="C3400" s="7">
        <v>2528</v>
      </c>
      <c r="D3400" s="7">
        <v>80</v>
      </c>
      <c r="E3400" s="7">
        <v>9</v>
      </c>
      <c r="G3400" s="7">
        <v>101</v>
      </c>
      <c r="H3400" s="7">
        <v>103</v>
      </c>
      <c r="I3400" s="7">
        <v>1</v>
      </c>
      <c r="J3400" s="7">
        <v>14</v>
      </c>
      <c r="K3400" s="7">
        <v>680</v>
      </c>
      <c r="L3400" s="7">
        <v>23.4</v>
      </c>
      <c r="M3400" s="8">
        <v>31.01</v>
      </c>
      <c r="N3400" s="193">
        <f>IF(Tabla2[[#This Row],[LECHE RETIRO DIA]]&lt;&gt;ISBLANK(Tabla2[[#This Row],[LECHE RETIRO DIA]]),SUM(Tabla2[[#This Row],[LECHE TANQUE DIA]:[LECHE RETIRO DIA]]),SUM(Tabla2[[#This Row],[LECHE TANQUE DIA]:[LECHE AUTOCONSUMO DIA]]))</f>
        <v>2617</v>
      </c>
      <c r="O3400" s="10">
        <f t="shared" si="1009"/>
        <v>0.96599159342758889</v>
      </c>
      <c r="P3400" s="11">
        <f t="shared" si="1010"/>
        <v>25.910891089108912</v>
      </c>
      <c r="Q3400" s="11">
        <f t="shared" si="1011"/>
        <v>25.029702970297031</v>
      </c>
      <c r="R3400" s="11">
        <f t="shared" si="1012"/>
        <v>5.7142857142857144</v>
      </c>
      <c r="S3400" s="11">
        <f t="shared" si="1013"/>
        <v>3.848529411764706</v>
      </c>
      <c r="T3400" s="11">
        <f t="shared" si="1014"/>
        <v>6.7326732673267324</v>
      </c>
      <c r="U3400" s="11">
        <f t="shared" si="1015"/>
        <v>111.83760683760684</v>
      </c>
      <c r="V3400" s="11">
        <f t="shared" si="1016"/>
        <v>4.3162393162393169</v>
      </c>
      <c r="W3400" s="11">
        <f>IFERROR(H3400/M3400,Tabla2[[#This Row],[CARGA PRODUCCION (ANIMALES/HA)]])</f>
        <v>3.3215091905836824</v>
      </c>
      <c r="X3400" s="9">
        <f t="shared" si="1017"/>
        <v>2024</v>
      </c>
      <c r="Y3400" s="9">
        <f t="shared" si="1018"/>
        <v>10</v>
      </c>
      <c r="Z3400" s="9" t="e">
        <f t="shared" ca="1" si="1019"/>
        <v>#NAME?</v>
      </c>
      <c r="AA3400" s="12">
        <f t="shared" si="1020"/>
        <v>103</v>
      </c>
      <c r="AB3400" s="10">
        <f t="shared" si="1021"/>
        <v>0.98058252427184467</v>
      </c>
      <c r="AC3400" s="13">
        <f t="shared" si="1022"/>
        <v>1.9417475728155331E-2</v>
      </c>
    </row>
    <row r="3401" spans="1:29">
      <c r="A3401" s="6">
        <v>45584</v>
      </c>
      <c r="B3401" s="7" t="s">
        <v>83</v>
      </c>
      <c r="C3401" s="7">
        <v>2556</v>
      </c>
      <c r="D3401" s="7">
        <v>100</v>
      </c>
      <c r="E3401" s="7">
        <v>9</v>
      </c>
      <c r="G3401" s="7">
        <v>114</v>
      </c>
      <c r="H3401" s="7">
        <v>138</v>
      </c>
      <c r="I3401" s="7">
        <v>1</v>
      </c>
      <c r="J3401" s="7">
        <v>11</v>
      </c>
      <c r="K3401" s="7">
        <v>680</v>
      </c>
      <c r="L3401" s="7">
        <v>29.8</v>
      </c>
      <c r="M3401" s="8">
        <v>36.590000000000003</v>
      </c>
      <c r="N3401" s="193">
        <f>IF(Tabla2[[#This Row],[LECHE RETIRO DIA]]&lt;&gt;ISBLANK(Tabla2[[#This Row],[LECHE RETIRO DIA]]),SUM(Tabla2[[#This Row],[LECHE TANQUE DIA]:[LECHE RETIRO DIA]]),SUM(Tabla2[[#This Row],[LECHE TANQUE DIA]:[LECHE AUTOCONSUMO DIA]]))</f>
        <v>2665</v>
      </c>
      <c r="O3401" s="10">
        <f t="shared" si="1009"/>
        <v>0.95909943714821766</v>
      </c>
      <c r="P3401" s="11">
        <f t="shared" si="1010"/>
        <v>23.37719298245614</v>
      </c>
      <c r="Q3401" s="11">
        <f t="shared" si="1011"/>
        <v>22.421052631578949</v>
      </c>
      <c r="R3401" s="11">
        <f t="shared" si="1012"/>
        <v>9.0909090909090917</v>
      </c>
      <c r="S3401" s="11">
        <f t="shared" si="1013"/>
        <v>3.9191176470588234</v>
      </c>
      <c r="T3401" s="11">
        <f t="shared" si="1014"/>
        <v>5.9649122807017543</v>
      </c>
      <c r="U3401" s="11">
        <f t="shared" si="1015"/>
        <v>89.429530201342274</v>
      </c>
      <c r="V3401" s="11">
        <f t="shared" si="1016"/>
        <v>3.825503355704698</v>
      </c>
      <c r="W3401" s="11">
        <f>IFERROR(H3401/M3401,Tabla2[[#This Row],[CARGA PRODUCCION (ANIMALES/HA)]])</f>
        <v>3.7715222738453127</v>
      </c>
      <c r="X3401" s="9">
        <f t="shared" si="1017"/>
        <v>2024</v>
      </c>
      <c r="Y3401" s="9">
        <f t="shared" si="1018"/>
        <v>10</v>
      </c>
      <c r="Z3401" s="9" t="e">
        <f t="shared" ca="1" si="1019"/>
        <v>#NAME?</v>
      </c>
      <c r="AA3401" s="12">
        <f t="shared" si="1020"/>
        <v>138</v>
      </c>
      <c r="AB3401" s="10">
        <f t="shared" si="1021"/>
        <v>0.82608695652173914</v>
      </c>
      <c r="AC3401" s="13">
        <f t="shared" si="1022"/>
        <v>0.17391304347826086</v>
      </c>
    </row>
    <row r="3402" spans="1:29">
      <c r="A3402" s="6">
        <v>45584</v>
      </c>
      <c r="B3402" s="7" t="s">
        <v>88</v>
      </c>
      <c r="C3402" s="7">
        <v>1092</v>
      </c>
      <c r="D3402" s="7">
        <v>40</v>
      </c>
      <c r="E3402" s="7">
        <v>5</v>
      </c>
      <c r="G3402" s="7">
        <v>44</v>
      </c>
      <c r="H3402" s="7">
        <v>52</v>
      </c>
      <c r="I3402" s="7">
        <v>1</v>
      </c>
      <c r="J3402" s="7">
        <v>5</v>
      </c>
      <c r="K3402" s="7">
        <v>280</v>
      </c>
      <c r="L3402" s="7">
        <v>16.5</v>
      </c>
      <c r="M3402" s="8">
        <v>17.5</v>
      </c>
      <c r="N3402" s="193">
        <f>IF(Tabla2[[#This Row],[LECHE RETIRO DIA]]&lt;&gt;ISBLANK(Tabla2[[#This Row],[LECHE RETIRO DIA]]),SUM(Tabla2[[#This Row],[LECHE TANQUE DIA]:[LECHE RETIRO DIA]]),SUM(Tabla2[[#This Row],[LECHE TANQUE DIA]:[LECHE AUTOCONSUMO DIA]]))</f>
        <v>1137</v>
      </c>
      <c r="O3402" s="10">
        <f t="shared" si="1009"/>
        <v>0.9604221635883905</v>
      </c>
      <c r="P3402" s="11">
        <f t="shared" si="1010"/>
        <v>25.84090909090909</v>
      </c>
      <c r="Q3402" s="11">
        <f t="shared" si="1011"/>
        <v>24.818181818181817</v>
      </c>
      <c r="R3402" s="11">
        <f t="shared" si="1012"/>
        <v>8</v>
      </c>
      <c r="S3402" s="11">
        <f t="shared" si="1013"/>
        <v>4.0607142857142859</v>
      </c>
      <c r="T3402" s="11">
        <f t="shared" si="1014"/>
        <v>6.3636363636363633</v>
      </c>
      <c r="U3402" s="11">
        <f t="shared" si="1015"/>
        <v>68.909090909090907</v>
      </c>
      <c r="V3402" s="11">
        <f t="shared" si="1016"/>
        <v>2.6666666666666665</v>
      </c>
      <c r="W3402" s="11">
        <f>IFERROR(H3402/M3402,Tabla2[[#This Row],[CARGA PRODUCCION (ANIMALES/HA)]])</f>
        <v>2.9714285714285715</v>
      </c>
      <c r="X3402" s="9">
        <f t="shared" si="1017"/>
        <v>2024</v>
      </c>
      <c r="Y3402" s="9">
        <f t="shared" si="1018"/>
        <v>10</v>
      </c>
      <c r="Z3402" s="9" t="e">
        <f t="shared" ca="1" si="1019"/>
        <v>#NAME?</v>
      </c>
      <c r="AA3402" s="12">
        <f t="shared" si="1020"/>
        <v>52</v>
      </c>
      <c r="AB3402" s="10">
        <f t="shared" si="1021"/>
        <v>0.84615384615384615</v>
      </c>
      <c r="AC3402" s="13">
        <f t="shared" si="1022"/>
        <v>0.15384615384615385</v>
      </c>
    </row>
    <row r="3403" spans="1:29">
      <c r="A3403" s="6">
        <v>45585</v>
      </c>
      <c r="B3403" s="7" t="s">
        <v>81</v>
      </c>
      <c r="C3403" s="7">
        <v>2486</v>
      </c>
      <c r="D3403" s="7">
        <v>80</v>
      </c>
      <c r="E3403" s="7">
        <v>9</v>
      </c>
      <c r="G3403" s="7">
        <v>101</v>
      </c>
      <c r="H3403" s="7">
        <v>103</v>
      </c>
      <c r="I3403" s="7">
        <v>1</v>
      </c>
      <c r="J3403" s="7">
        <v>14</v>
      </c>
      <c r="K3403" s="7">
        <v>680</v>
      </c>
      <c r="L3403" s="7">
        <v>23.4</v>
      </c>
      <c r="M3403" s="8">
        <v>31.01</v>
      </c>
      <c r="N3403" s="193">
        <f>IF(Tabla2[[#This Row],[LECHE RETIRO DIA]]&lt;&gt;ISBLANK(Tabla2[[#This Row],[LECHE RETIRO DIA]]),SUM(Tabla2[[#This Row],[LECHE TANQUE DIA]:[LECHE RETIRO DIA]]),SUM(Tabla2[[#This Row],[LECHE TANQUE DIA]:[LECHE AUTOCONSUMO DIA]]))</f>
        <v>2575</v>
      </c>
      <c r="O3403" s="10">
        <f t="shared" si="1009"/>
        <v>0.96543689320388348</v>
      </c>
      <c r="P3403" s="11">
        <f t="shared" si="1010"/>
        <v>25.495049504950494</v>
      </c>
      <c r="Q3403" s="11">
        <f t="shared" si="1011"/>
        <v>24.613861386138613</v>
      </c>
      <c r="R3403" s="11">
        <f t="shared" si="1012"/>
        <v>5.7142857142857144</v>
      </c>
      <c r="S3403" s="11">
        <f t="shared" si="1013"/>
        <v>3.7867647058823528</v>
      </c>
      <c r="T3403" s="11">
        <f t="shared" si="1014"/>
        <v>6.7326732673267324</v>
      </c>
      <c r="U3403" s="11">
        <f t="shared" si="1015"/>
        <v>110.04273504273505</v>
      </c>
      <c r="V3403" s="11">
        <f t="shared" si="1016"/>
        <v>4.3162393162393169</v>
      </c>
      <c r="W3403" s="11">
        <f>IFERROR(H3403/M3403,Tabla2[[#This Row],[CARGA PRODUCCION (ANIMALES/HA)]])</f>
        <v>3.3215091905836824</v>
      </c>
      <c r="X3403" s="9">
        <f t="shared" si="1017"/>
        <v>2024</v>
      </c>
      <c r="Y3403" s="9">
        <f t="shared" si="1018"/>
        <v>10</v>
      </c>
      <c r="Z3403" s="9" t="e">
        <f t="shared" ca="1" si="1019"/>
        <v>#NAME?</v>
      </c>
      <c r="AA3403" s="12">
        <f t="shared" si="1020"/>
        <v>103</v>
      </c>
      <c r="AB3403" s="10">
        <f t="shared" si="1021"/>
        <v>0.98058252427184467</v>
      </c>
      <c r="AC3403" s="13">
        <f t="shared" si="1022"/>
        <v>1.9417475728155331E-2</v>
      </c>
    </row>
    <row r="3404" spans="1:29">
      <c r="A3404" s="6">
        <v>45585</v>
      </c>
      <c r="B3404" s="7" t="s">
        <v>83</v>
      </c>
      <c r="C3404" s="7">
        <v>2467</v>
      </c>
      <c r="D3404" s="7">
        <v>100</v>
      </c>
      <c r="E3404" s="7">
        <v>9</v>
      </c>
      <c r="G3404" s="7">
        <v>114</v>
      </c>
      <c r="H3404" s="7">
        <v>138</v>
      </c>
      <c r="I3404" s="7">
        <v>1</v>
      </c>
      <c r="J3404" s="7">
        <v>11</v>
      </c>
      <c r="K3404" s="7">
        <v>680</v>
      </c>
      <c r="L3404" s="7">
        <v>28.9</v>
      </c>
      <c r="M3404" s="8">
        <v>36.590000000000003</v>
      </c>
      <c r="N3404" s="193">
        <f>IF(Tabla2[[#This Row],[LECHE RETIRO DIA]]&lt;&gt;ISBLANK(Tabla2[[#This Row],[LECHE RETIRO DIA]]),SUM(Tabla2[[#This Row],[LECHE TANQUE DIA]:[LECHE RETIRO DIA]]),SUM(Tabla2[[#This Row],[LECHE TANQUE DIA]:[LECHE AUTOCONSUMO DIA]]))</f>
        <v>2576</v>
      </c>
      <c r="O3404" s="10">
        <f t="shared" si="1009"/>
        <v>0.95768633540372672</v>
      </c>
      <c r="P3404" s="11">
        <f t="shared" si="1010"/>
        <v>22.596491228070175</v>
      </c>
      <c r="Q3404" s="11">
        <f t="shared" si="1011"/>
        <v>21.640350877192983</v>
      </c>
      <c r="R3404" s="11">
        <f t="shared" si="1012"/>
        <v>9.0909090909090917</v>
      </c>
      <c r="S3404" s="11">
        <f t="shared" si="1013"/>
        <v>3.7882352941176469</v>
      </c>
      <c r="T3404" s="11">
        <f t="shared" si="1014"/>
        <v>5.9649122807017543</v>
      </c>
      <c r="U3404" s="11">
        <f t="shared" si="1015"/>
        <v>89.134948096885822</v>
      </c>
      <c r="V3404" s="11">
        <f t="shared" si="1016"/>
        <v>3.9446366782006921</v>
      </c>
      <c r="W3404" s="11">
        <f>IFERROR(H3404/M3404,Tabla2[[#This Row],[CARGA PRODUCCION (ANIMALES/HA)]])</f>
        <v>3.7715222738453127</v>
      </c>
      <c r="X3404" s="9">
        <f t="shared" si="1017"/>
        <v>2024</v>
      </c>
      <c r="Y3404" s="9">
        <f t="shared" si="1018"/>
        <v>10</v>
      </c>
      <c r="Z3404" s="9" t="e">
        <f t="shared" ca="1" si="1019"/>
        <v>#NAME?</v>
      </c>
      <c r="AA3404" s="12">
        <f t="shared" si="1020"/>
        <v>138</v>
      </c>
      <c r="AB3404" s="10">
        <f t="shared" si="1021"/>
        <v>0.82608695652173914</v>
      </c>
      <c r="AC3404" s="13">
        <f t="shared" si="1022"/>
        <v>0.17391304347826086</v>
      </c>
    </row>
    <row r="3405" spans="1:29">
      <c r="A3405" s="6">
        <v>45585</v>
      </c>
      <c r="B3405" s="7" t="s">
        <v>88</v>
      </c>
      <c r="C3405" s="7">
        <v>1055</v>
      </c>
      <c r="D3405" s="7">
        <v>40</v>
      </c>
      <c r="E3405" s="7">
        <v>5</v>
      </c>
      <c r="G3405" s="7">
        <v>44</v>
      </c>
      <c r="H3405" s="7">
        <v>52</v>
      </c>
      <c r="I3405" s="7">
        <v>1</v>
      </c>
      <c r="J3405" s="7">
        <v>5</v>
      </c>
      <c r="K3405" s="7">
        <v>280</v>
      </c>
      <c r="L3405" s="7">
        <v>16.5</v>
      </c>
      <c r="M3405" s="8">
        <v>17.5</v>
      </c>
      <c r="N3405" s="193">
        <f>IF(Tabla2[[#This Row],[LECHE RETIRO DIA]]&lt;&gt;ISBLANK(Tabla2[[#This Row],[LECHE RETIRO DIA]]),SUM(Tabla2[[#This Row],[LECHE TANQUE DIA]:[LECHE RETIRO DIA]]),SUM(Tabla2[[#This Row],[LECHE TANQUE DIA]:[LECHE AUTOCONSUMO DIA]]))</f>
        <v>1100</v>
      </c>
      <c r="O3405" s="10">
        <f t="shared" si="1009"/>
        <v>0.95909090909090911</v>
      </c>
      <c r="P3405" s="11">
        <f t="shared" si="1010"/>
        <v>25</v>
      </c>
      <c r="Q3405" s="11">
        <f t="shared" si="1011"/>
        <v>23.977272727272727</v>
      </c>
      <c r="R3405" s="11">
        <f t="shared" si="1012"/>
        <v>8</v>
      </c>
      <c r="S3405" s="11">
        <f t="shared" si="1013"/>
        <v>3.9285714285714284</v>
      </c>
      <c r="T3405" s="11">
        <f t="shared" si="1014"/>
        <v>6.3636363636363633</v>
      </c>
      <c r="U3405" s="11">
        <f t="shared" si="1015"/>
        <v>66.666666666666671</v>
      </c>
      <c r="V3405" s="11">
        <f t="shared" si="1016"/>
        <v>2.6666666666666665</v>
      </c>
      <c r="W3405" s="11">
        <f>IFERROR(H3405/M3405,Tabla2[[#This Row],[CARGA PRODUCCION (ANIMALES/HA)]])</f>
        <v>2.9714285714285715</v>
      </c>
      <c r="X3405" s="9">
        <f t="shared" si="1017"/>
        <v>2024</v>
      </c>
      <c r="Y3405" s="9">
        <f t="shared" si="1018"/>
        <v>10</v>
      </c>
      <c r="Z3405" s="9" t="e">
        <f t="shared" ca="1" si="1019"/>
        <v>#NAME?</v>
      </c>
      <c r="AA3405" s="12">
        <f t="shared" si="1020"/>
        <v>52</v>
      </c>
      <c r="AB3405" s="10">
        <f t="shared" si="1021"/>
        <v>0.84615384615384615</v>
      </c>
      <c r="AC3405" s="13">
        <f t="shared" si="1022"/>
        <v>0.15384615384615385</v>
      </c>
    </row>
    <row r="3406" spans="1:29">
      <c r="A3406" s="6">
        <v>45586</v>
      </c>
      <c r="B3406" s="7" t="s">
        <v>81</v>
      </c>
      <c r="C3406" s="7">
        <v>2467</v>
      </c>
      <c r="D3406" s="7">
        <v>80</v>
      </c>
      <c r="E3406" s="7">
        <v>9</v>
      </c>
      <c r="G3406" s="7">
        <v>101</v>
      </c>
      <c r="H3406" s="7">
        <v>103</v>
      </c>
      <c r="I3406" s="7">
        <v>1</v>
      </c>
      <c r="J3406" s="7">
        <v>15</v>
      </c>
      <c r="K3406" s="7">
        <v>680</v>
      </c>
      <c r="L3406" s="7">
        <v>23.4</v>
      </c>
      <c r="M3406" s="8">
        <v>31.01</v>
      </c>
      <c r="N3406" s="193">
        <f>IF(Tabla2[[#This Row],[LECHE RETIRO DIA]]&lt;&gt;ISBLANK(Tabla2[[#This Row],[LECHE RETIRO DIA]]),SUM(Tabla2[[#This Row],[LECHE TANQUE DIA]:[LECHE RETIRO DIA]]),SUM(Tabla2[[#This Row],[LECHE TANQUE DIA]:[LECHE AUTOCONSUMO DIA]]))</f>
        <v>2556</v>
      </c>
      <c r="O3406" s="10">
        <f t="shared" si="1009"/>
        <v>0.96517996870109546</v>
      </c>
      <c r="P3406" s="11">
        <f t="shared" si="1010"/>
        <v>25.306930693069308</v>
      </c>
      <c r="Q3406" s="11">
        <f t="shared" si="1011"/>
        <v>24.425742574257427</v>
      </c>
      <c r="R3406" s="11">
        <f t="shared" si="1012"/>
        <v>5.333333333333333</v>
      </c>
      <c r="S3406" s="11">
        <f t="shared" si="1013"/>
        <v>3.7588235294117647</v>
      </c>
      <c r="T3406" s="11">
        <f t="shared" si="1014"/>
        <v>6.7326732673267324</v>
      </c>
      <c r="U3406" s="11">
        <f t="shared" si="1015"/>
        <v>109.23076923076924</v>
      </c>
      <c r="V3406" s="11">
        <f t="shared" si="1016"/>
        <v>4.3162393162393169</v>
      </c>
      <c r="W3406" s="11">
        <f>IFERROR(H3406/M3406,Tabla2[[#This Row],[CARGA PRODUCCION (ANIMALES/HA)]])</f>
        <v>3.3215091905836824</v>
      </c>
      <c r="X3406" s="9">
        <f t="shared" si="1017"/>
        <v>2024</v>
      </c>
      <c r="Y3406" s="9">
        <f t="shared" si="1018"/>
        <v>10</v>
      </c>
      <c r="Z3406" s="9" t="e">
        <f t="shared" ca="1" si="1019"/>
        <v>#NAME?</v>
      </c>
      <c r="AA3406" s="12">
        <f t="shared" si="1020"/>
        <v>103</v>
      </c>
      <c r="AB3406" s="10">
        <f t="shared" si="1021"/>
        <v>0.98058252427184467</v>
      </c>
      <c r="AC3406" s="13">
        <f t="shared" si="1022"/>
        <v>1.9417475728155331E-2</v>
      </c>
    </row>
    <row r="3407" spans="1:29">
      <c r="A3407" s="6">
        <v>45586</v>
      </c>
      <c r="B3407" s="7" t="s">
        <v>83</v>
      </c>
      <c r="C3407" s="7">
        <v>2523</v>
      </c>
      <c r="D3407" s="7">
        <v>100</v>
      </c>
      <c r="E3407" s="7">
        <v>9</v>
      </c>
      <c r="G3407" s="7">
        <v>114</v>
      </c>
      <c r="H3407" s="7">
        <v>138</v>
      </c>
      <c r="I3407" s="7">
        <v>1</v>
      </c>
      <c r="J3407" s="7">
        <v>11</v>
      </c>
      <c r="K3407" s="7">
        <v>680</v>
      </c>
      <c r="L3407" s="7">
        <v>28.9</v>
      </c>
      <c r="M3407" s="8">
        <v>36.590000000000003</v>
      </c>
      <c r="N3407" s="193">
        <f>IF(Tabla2[[#This Row],[LECHE RETIRO DIA]]&lt;&gt;ISBLANK(Tabla2[[#This Row],[LECHE RETIRO DIA]]),SUM(Tabla2[[#This Row],[LECHE TANQUE DIA]:[LECHE RETIRO DIA]]),SUM(Tabla2[[#This Row],[LECHE TANQUE DIA]:[LECHE AUTOCONSUMO DIA]]))</f>
        <v>2632</v>
      </c>
      <c r="O3407" s="10">
        <f t="shared" si="1009"/>
        <v>0.9585866261398176</v>
      </c>
      <c r="P3407" s="11">
        <f t="shared" si="1010"/>
        <v>23.087719298245613</v>
      </c>
      <c r="Q3407" s="11">
        <f t="shared" si="1011"/>
        <v>22.131578947368421</v>
      </c>
      <c r="R3407" s="11">
        <f t="shared" si="1012"/>
        <v>9.0909090909090917</v>
      </c>
      <c r="S3407" s="11">
        <f t="shared" si="1013"/>
        <v>3.8705882352941177</v>
      </c>
      <c r="T3407" s="11">
        <f t="shared" si="1014"/>
        <v>5.9649122807017543</v>
      </c>
      <c r="U3407" s="11">
        <f t="shared" si="1015"/>
        <v>91.072664359861591</v>
      </c>
      <c r="V3407" s="11">
        <f t="shared" si="1016"/>
        <v>3.9446366782006921</v>
      </c>
      <c r="W3407" s="11">
        <f>IFERROR(H3407/M3407,Tabla2[[#This Row],[CARGA PRODUCCION (ANIMALES/HA)]])</f>
        <v>3.7715222738453127</v>
      </c>
      <c r="X3407" s="9">
        <f t="shared" si="1017"/>
        <v>2024</v>
      </c>
      <c r="Y3407" s="9">
        <f t="shared" si="1018"/>
        <v>10</v>
      </c>
      <c r="Z3407" s="9" t="e">
        <f t="shared" ca="1" si="1019"/>
        <v>#NAME?</v>
      </c>
      <c r="AA3407" s="12">
        <f t="shared" si="1020"/>
        <v>138</v>
      </c>
      <c r="AB3407" s="10">
        <f t="shared" si="1021"/>
        <v>0.82608695652173914</v>
      </c>
      <c r="AC3407" s="13">
        <f t="shared" si="1022"/>
        <v>0.17391304347826086</v>
      </c>
    </row>
    <row r="3408" spans="1:29">
      <c r="A3408" s="6">
        <v>45586</v>
      </c>
      <c r="B3408" s="7" t="s">
        <v>88</v>
      </c>
      <c r="C3408" s="7">
        <v>1094</v>
      </c>
      <c r="D3408" s="7">
        <v>40</v>
      </c>
      <c r="E3408" s="7">
        <v>5</v>
      </c>
      <c r="G3408" s="7">
        <v>44</v>
      </c>
      <c r="H3408" s="7">
        <v>52</v>
      </c>
      <c r="I3408" s="7">
        <v>1</v>
      </c>
      <c r="J3408" s="7">
        <v>5</v>
      </c>
      <c r="K3408" s="7">
        <v>280</v>
      </c>
      <c r="L3408" s="7">
        <v>16.5</v>
      </c>
      <c r="M3408" s="8">
        <v>17.5</v>
      </c>
      <c r="N3408" s="193">
        <f>IF(Tabla2[[#This Row],[LECHE RETIRO DIA]]&lt;&gt;ISBLANK(Tabla2[[#This Row],[LECHE RETIRO DIA]]),SUM(Tabla2[[#This Row],[LECHE TANQUE DIA]:[LECHE RETIRO DIA]]),SUM(Tabla2[[#This Row],[LECHE TANQUE DIA]:[LECHE AUTOCONSUMO DIA]]))</f>
        <v>1139</v>
      </c>
      <c r="O3408" s="10">
        <f t="shared" si="1009"/>
        <v>0.96049165935030734</v>
      </c>
      <c r="P3408" s="11">
        <f t="shared" si="1010"/>
        <v>25.886363636363637</v>
      </c>
      <c r="Q3408" s="11">
        <f t="shared" si="1011"/>
        <v>24.863636363636363</v>
      </c>
      <c r="R3408" s="11">
        <f t="shared" si="1012"/>
        <v>8</v>
      </c>
      <c r="S3408" s="11">
        <f t="shared" si="1013"/>
        <v>4.0678571428571431</v>
      </c>
      <c r="T3408" s="11">
        <f t="shared" si="1014"/>
        <v>6.3636363636363633</v>
      </c>
      <c r="U3408" s="11">
        <f t="shared" si="1015"/>
        <v>69.030303030303031</v>
      </c>
      <c r="V3408" s="11">
        <f t="shared" si="1016"/>
        <v>2.6666666666666665</v>
      </c>
      <c r="W3408" s="11">
        <f>IFERROR(H3408/M3408,Tabla2[[#This Row],[CARGA PRODUCCION (ANIMALES/HA)]])</f>
        <v>2.9714285714285715</v>
      </c>
      <c r="X3408" s="9">
        <f t="shared" si="1017"/>
        <v>2024</v>
      </c>
      <c r="Y3408" s="9">
        <f t="shared" si="1018"/>
        <v>10</v>
      </c>
      <c r="Z3408" s="9" t="e">
        <f t="shared" ca="1" si="1019"/>
        <v>#NAME?</v>
      </c>
      <c r="AA3408" s="12">
        <f t="shared" si="1020"/>
        <v>52</v>
      </c>
      <c r="AB3408" s="10">
        <f t="shared" si="1021"/>
        <v>0.84615384615384615</v>
      </c>
      <c r="AC3408" s="13">
        <f t="shared" si="1022"/>
        <v>0.15384615384615385</v>
      </c>
    </row>
    <row r="3409" spans="1:30">
      <c r="A3409" s="6">
        <v>45587</v>
      </c>
      <c r="B3409" s="7" t="s">
        <v>81</v>
      </c>
      <c r="C3409" s="7">
        <v>2490</v>
      </c>
      <c r="D3409" s="7">
        <v>80</v>
      </c>
      <c r="E3409" s="7">
        <v>9</v>
      </c>
      <c r="G3409" s="7">
        <v>101</v>
      </c>
      <c r="H3409" s="7">
        <v>102</v>
      </c>
      <c r="I3409" s="7">
        <v>1</v>
      </c>
      <c r="J3409" s="7">
        <v>15</v>
      </c>
      <c r="K3409" s="7">
        <v>680</v>
      </c>
      <c r="L3409" s="7">
        <v>23.4</v>
      </c>
      <c r="M3409" s="8">
        <v>31.01</v>
      </c>
      <c r="N3409" s="193">
        <f>IF(Tabla2[[#This Row],[LECHE RETIRO DIA]]&lt;&gt;ISBLANK(Tabla2[[#This Row],[LECHE RETIRO DIA]]),SUM(Tabla2[[#This Row],[LECHE TANQUE DIA]:[LECHE RETIRO DIA]]),SUM(Tabla2[[#This Row],[LECHE TANQUE DIA]:[LECHE AUTOCONSUMO DIA]]))</f>
        <v>2579</v>
      </c>
      <c r="O3409" s="10">
        <f t="shared" si="1009"/>
        <v>0.96549050019387361</v>
      </c>
      <c r="P3409" s="11">
        <f t="shared" si="1010"/>
        <v>25.534653465346533</v>
      </c>
      <c r="Q3409" s="11">
        <f t="shared" si="1011"/>
        <v>24.653465346534652</v>
      </c>
      <c r="R3409" s="11">
        <f t="shared" si="1012"/>
        <v>5.333333333333333</v>
      </c>
      <c r="S3409" s="11">
        <f t="shared" si="1013"/>
        <v>3.7926470588235293</v>
      </c>
      <c r="T3409" s="11">
        <f t="shared" si="1014"/>
        <v>6.7326732673267324</v>
      </c>
      <c r="U3409" s="11">
        <f t="shared" si="1015"/>
        <v>110.21367521367522</v>
      </c>
      <c r="V3409" s="11">
        <f t="shared" si="1016"/>
        <v>4.3162393162393169</v>
      </c>
      <c r="W3409" s="11">
        <f>IFERROR(H3409/M3409,Tabla2[[#This Row],[CARGA PRODUCCION (ANIMALES/HA)]])</f>
        <v>3.2892615285391806</v>
      </c>
      <c r="X3409" s="9">
        <f t="shared" si="1017"/>
        <v>2024</v>
      </c>
      <c r="Y3409" s="9">
        <f t="shared" si="1018"/>
        <v>10</v>
      </c>
      <c r="Z3409" s="9" t="e">
        <f t="shared" ca="1" si="1019"/>
        <v>#NAME?</v>
      </c>
      <c r="AA3409" s="12">
        <f t="shared" si="1020"/>
        <v>102</v>
      </c>
      <c r="AB3409" s="10">
        <f t="shared" si="1021"/>
        <v>0.99019607843137258</v>
      </c>
      <c r="AC3409" s="13">
        <f t="shared" si="1022"/>
        <v>9.8039215686274161E-3</v>
      </c>
    </row>
    <row r="3410" spans="1:30">
      <c r="A3410" s="6">
        <v>45587</v>
      </c>
      <c r="B3410" s="7" t="s">
        <v>83</v>
      </c>
      <c r="C3410" s="7">
        <v>2566</v>
      </c>
      <c r="D3410" s="7">
        <v>100</v>
      </c>
      <c r="E3410" s="7">
        <v>9</v>
      </c>
      <c r="G3410" s="7">
        <v>115</v>
      </c>
      <c r="H3410" s="7">
        <v>138</v>
      </c>
      <c r="I3410" s="7">
        <v>0</v>
      </c>
      <c r="J3410" s="7">
        <v>11</v>
      </c>
      <c r="K3410" s="7">
        <v>680</v>
      </c>
      <c r="L3410" s="7">
        <v>29.8</v>
      </c>
      <c r="M3410" s="8">
        <v>36.590000000000003</v>
      </c>
      <c r="N3410" s="193">
        <f>IF(Tabla2[[#This Row],[LECHE RETIRO DIA]]&lt;&gt;ISBLANK(Tabla2[[#This Row],[LECHE RETIRO DIA]]),SUM(Tabla2[[#This Row],[LECHE TANQUE DIA]:[LECHE RETIRO DIA]]),SUM(Tabla2[[#This Row],[LECHE TANQUE DIA]:[LECHE AUTOCONSUMO DIA]]))</f>
        <v>2675</v>
      </c>
      <c r="O3410" s="10">
        <f t="shared" si="1009"/>
        <v>0.95925233644859809</v>
      </c>
      <c r="P3410" s="11">
        <f t="shared" si="1010"/>
        <v>23.260869565217391</v>
      </c>
      <c r="Q3410" s="11">
        <f t="shared" si="1011"/>
        <v>22.31304347826087</v>
      </c>
      <c r="R3410" s="11">
        <f t="shared" si="1012"/>
        <v>9.0909090909090917</v>
      </c>
      <c r="S3410" s="11">
        <f t="shared" si="1013"/>
        <v>3.9338235294117645</v>
      </c>
      <c r="T3410" s="11">
        <f t="shared" si="1014"/>
        <v>5.9130434782608692</v>
      </c>
      <c r="U3410" s="11">
        <f t="shared" si="1015"/>
        <v>89.765100671140942</v>
      </c>
      <c r="V3410" s="11">
        <f t="shared" si="1016"/>
        <v>3.8590604026845639</v>
      </c>
      <c r="W3410" s="11">
        <f>IFERROR(H3410/M3410,Tabla2[[#This Row],[CARGA PRODUCCION (ANIMALES/HA)]])</f>
        <v>3.7715222738453127</v>
      </c>
      <c r="X3410" s="9">
        <f t="shared" si="1017"/>
        <v>2024</v>
      </c>
      <c r="Y3410" s="9">
        <f t="shared" si="1018"/>
        <v>10</v>
      </c>
      <c r="Z3410" s="9" t="e">
        <f t="shared" ca="1" si="1019"/>
        <v>#NAME?</v>
      </c>
      <c r="AA3410" s="12">
        <f t="shared" si="1020"/>
        <v>138</v>
      </c>
      <c r="AB3410" s="10">
        <f t="shared" si="1021"/>
        <v>0.83333333333333337</v>
      </c>
      <c r="AC3410" s="13">
        <f t="shared" si="1022"/>
        <v>0.16666666666666663</v>
      </c>
    </row>
    <row r="3411" spans="1:30">
      <c r="A3411" s="6">
        <v>45587</v>
      </c>
      <c r="B3411" s="7" t="s">
        <v>88</v>
      </c>
      <c r="C3411" s="7">
        <v>1060</v>
      </c>
      <c r="D3411" s="7">
        <v>40</v>
      </c>
      <c r="E3411" s="7">
        <v>5</v>
      </c>
      <c r="G3411" s="7">
        <v>44</v>
      </c>
      <c r="H3411" s="7">
        <v>52</v>
      </c>
      <c r="I3411" s="7">
        <v>1</v>
      </c>
      <c r="J3411" s="7">
        <v>5</v>
      </c>
      <c r="K3411" s="7">
        <v>280</v>
      </c>
      <c r="L3411" s="7">
        <v>16.5</v>
      </c>
      <c r="M3411" s="8">
        <v>17.5</v>
      </c>
      <c r="N3411" s="193">
        <f>IF(Tabla2[[#This Row],[LECHE RETIRO DIA]]&lt;&gt;ISBLANK(Tabla2[[#This Row],[LECHE RETIRO DIA]]),SUM(Tabla2[[#This Row],[LECHE TANQUE DIA]:[LECHE RETIRO DIA]]),SUM(Tabla2[[#This Row],[LECHE TANQUE DIA]:[LECHE AUTOCONSUMO DIA]]))</f>
        <v>1105</v>
      </c>
      <c r="O3411" s="10">
        <f t="shared" si="1009"/>
        <v>0.95927601809954754</v>
      </c>
      <c r="P3411" s="11">
        <f t="shared" si="1010"/>
        <v>25.113636363636363</v>
      </c>
      <c r="Q3411" s="11">
        <f t="shared" si="1011"/>
        <v>24.09090909090909</v>
      </c>
      <c r="R3411" s="11">
        <f t="shared" si="1012"/>
        <v>8</v>
      </c>
      <c r="S3411" s="11">
        <f t="shared" si="1013"/>
        <v>3.9464285714285716</v>
      </c>
      <c r="T3411" s="11">
        <f t="shared" si="1014"/>
        <v>6.3636363636363633</v>
      </c>
      <c r="U3411" s="11">
        <f t="shared" si="1015"/>
        <v>66.969696969696969</v>
      </c>
      <c r="V3411" s="11">
        <f t="shared" si="1016"/>
        <v>2.6666666666666665</v>
      </c>
      <c r="W3411" s="11">
        <f>IFERROR(H3411/M3411,Tabla2[[#This Row],[CARGA PRODUCCION (ANIMALES/HA)]])</f>
        <v>2.9714285714285715</v>
      </c>
      <c r="X3411" s="9">
        <f t="shared" si="1017"/>
        <v>2024</v>
      </c>
      <c r="Y3411" s="9">
        <f t="shared" si="1018"/>
        <v>10</v>
      </c>
      <c r="Z3411" s="9" t="e">
        <f t="shared" ca="1" si="1019"/>
        <v>#NAME?</v>
      </c>
      <c r="AA3411" s="12">
        <f t="shared" si="1020"/>
        <v>52</v>
      </c>
      <c r="AB3411" s="10">
        <f t="shared" si="1021"/>
        <v>0.84615384615384615</v>
      </c>
      <c r="AC3411" s="13">
        <f t="shared" si="1022"/>
        <v>0.15384615384615385</v>
      </c>
    </row>
    <row r="3412" spans="1:30">
      <c r="A3412" s="308">
        <v>45588</v>
      </c>
      <c r="B3412" s="7" t="s">
        <v>81</v>
      </c>
      <c r="C3412" s="309">
        <v>2467</v>
      </c>
      <c r="D3412" s="309">
        <v>80</v>
      </c>
      <c r="E3412" s="309">
        <v>9</v>
      </c>
      <c r="F3412" s="309"/>
      <c r="G3412" s="309">
        <v>101</v>
      </c>
      <c r="H3412" s="309">
        <v>102</v>
      </c>
      <c r="I3412" s="309">
        <v>1</v>
      </c>
      <c r="J3412" s="309">
        <v>15</v>
      </c>
      <c r="K3412" s="309">
        <v>680</v>
      </c>
      <c r="L3412" s="309">
        <v>23.4</v>
      </c>
      <c r="M3412" s="310">
        <v>31.01</v>
      </c>
      <c r="N3412" s="311">
        <f>IF(Tabla2[[#This Row],[LECHE RETIRO DIA]]&lt;&gt;ISBLANK(Tabla2[[#This Row],[LECHE RETIRO DIA]]),SUM(Tabla2[[#This Row],[LECHE TANQUE DIA]:[LECHE RETIRO DIA]]),SUM(Tabla2[[#This Row],[LECHE TANQUE DIA]:[LECHE AUTOCONSUMO DIA]]))</f>
        <v>2556</v>
      </c>
      <c r="O3412" s="312">
        <f t="shared" ref="O3412:O3417" si="1023">IFERROR(C3412/N3412,"")</f>
        <v>0.96517996870109546</v>
      </c>
      <c r="P3412" s="313">
        <f t="shared" ref="P3412:P3417" si="1024">IFERROR(N3412/G3412,"")</f>
        <v>25.306930693069308</v>
      </c>
      <c r="Q3412" s="313">
        <f t="shared" ref="Q3412:Q3417" si="1025">IFERROR(C3412/G3412,"")</f>
        <v>24.425742574257427</v>
      </c>
      <c r="R3412" s="313">
        <f t="shared" ref="R3412:R3417" si="1026">IFERROR(D3412/J3412,"")</f>
        <v>5.333333333333333</v>
      </c>
      <c r="S3412" s="313">
        <f t="shared" ref="S3412:S3417" si="1027">IFERROR(N3412/K3412,"")</f>
        <v>3.7588235294117647</v>
      </c>
      <c r="T3412" s="313">
        <f t="shared" ref="T3412:T3417" si="1028">IFERROR(K3412/G3412,"")</f>
        <v>6.7326732673267324</v>
      </c>
      <c r="U3412" s="313">
        <f t="shared" ref="U3412:U3417" si="1029">IFERROR(N3412/L3412,"")</f>
        <v>109.23076923076924</v>
      </c>
      <c r="V3412" s="313">
        <f t="shared" ref="V3412:V3417" si="1030">IFERROR(G3412/L3412,"")</f>
        <v>4.3162393162393169</v>
      </c>
      <c r="W3412" s="313">
        <f>IFERROR(H3412/M3412,Tabla2[[#This Row],[CARGA PRODUCCION (ANIMALES/HA)]])</f>
        <v>3.2892615285391806</v>
      </c>
      <c r="X3412" s="314">
        <f t="shared" ref="X3412:X3417" si="1031">YEAR(A3412)</f>
        <v>2024</v>
      </c>
      <c r="Y3412" s="314">
        <f t="shared" ref="Y3412:Y3417" si="1032">MONTH(A3412)</f>
        <v>10</v>
      </c>
      <c r="Z3412" s="314" t="e">
        <f t="shared" ref="Z3412:Z3417" ca="1" si="1033">_xlfn.ISOWEEKNUM(A3412)</f>
        <v>#NAME?</v>
      </c>
      <c r="AA3412" s="315">
        <f t="shared" ref="AA3412:AA3417" si="1034">IF(H3412&gt;0,H3412,G3412)</f>
        <v>102</v>
      </c>
      <c r="AB3412" s="312">
        <f t="shared" ref="AB3412:AB3417" si="1035">IFERROR(G3412/AA3412,"")</f>
        <v>0.99019607843137258</v>
      </c>
      <c r="AC3412" s="316">
        <f t="shared" ref="AC3412:AC3417" si="1036">IFERROR(1-AB3412,"")</f>
        <v>9.8039215686274161E-3</v>
      </c>
      <c r="AD3412" s="309"/>
    </row>
    <row r="3413" spans="1:30">
      <c r="A3413" s="308">
        <v>45588</v>
      </c>
      <c r="B3413" s="309" t="s">
        <v>83</v>
      </c>
      <c r="C3413" s="309">
        <v>2472</v>
      </c>
      <c r="D3413" s="309">
        <v>100</v>
      </c>
      <c r="E3413" s="309">
        <v>9</v>
      </c>
      <c r="F3413" s="309"/>
      <c r="G3413" s="309">
        <v>115</v>
      </c>
      <c r="H3413" s="309">
        <v>138</v>
      </c>
      <c r="I3413" s="309">
        <v>0</v>
      </c>
      <c r="J3413" s="309">
        <v>11</v>
      </c>
      <c r="K3413" s="309">
        <v>680</v>
      </c>
      <c r="L3413" s="309">
        <v>29.8</v>
      </c>
      <c r="M3413" s="310">
        <v>36.590000000000003</v>
      </c>
      <c r="N3413" s="311">
        <f>IF(Tabla2[[#This Row],[LECHE RETIRO DIA]]&lt;&gt;ISBLANK(Tabla2[[#This Row],[LECHE RETIRO DIA]]),SUM(Tabla2[[#This Row],[LECHE TANQUE DIA]:[LECHE RETIRO DIA]]),SUM(Tabla2[[#This Row],[LECHE TANQUE DIA]:[LECHE AUTOCONSUMO DIA]]))</f>
        <v>2581</v>
      </c>
      <c r="O3413" s="312">
        <f t="shared" si="1023"/>
        <v>0.95776830685780701</v>
      </c>
      <c r="P3413" s="313">
        <f t="shared" si="1024"/>
        <v>22.443478260869565</v>
      </c>
      <c r="Q3413" s="313">
        <f t="shared" si="1025"/>
        <v>21.495652173913044</v>
      </c>
      <c r="R3413" s="313">
        <f t="shared" si="1026"/>
        <v>9.0909090909090917</v>
      </c>
      <c r="S3413" s="313">
        <f t="shared" si="1027"/>
        <v>3.7955882352941175</v>
      </c>
      <c r="T3413" s="313">
        <f t="shared" si="1028"/>
        <v>5.9130434782608692</v>
      </c>
      <c r="U3413" s="313">
        <f t="shared" si="1029"/>
        <v>86.610738255033553</v>
      </c>
      <c r="V3413" s="313">
        <f t="shared" si="1030"/>
        <v>3.8590604026845639</v>
      </c>
      <c r="W3413" s="313">
        <f>IFERROR(H3413/M3413,Tabla2[[#This Row],[CARGA PRODUCCION (ANIMALES/HA)]])</f>
        <v>3.7715222738453127</v>
      </c>
      <c r="X3413" s="314">
        <f t="shared" si="1031"/>
        <v>2024</v>
      </c>
      <c r="Y3413" s="314">
        <f t="shared" si="1032"/>
        <v>10</v>
      </c>
      <c r="Z3413" s="314" t="e">
        <f t="shared" ca="1" si="1033"/>
        <v>#NAME?</v>
      </c>
      <c r="AA3413" s="315">
        <f t="shared" si="1034"/>
        <v>138</v>
      </c>
      <c r="AB3413" s="312">
        <f t="shared" si="1035"/>
        <v>0.83333333333333337</v>
      </c>
      <c r="AC3413" s="316">
        <f t="shared" si="1036"/>
        <v>0.16666666666666663</v>
      </c>
      <c r="AD3413" s="309"/>
    </row>
    <row r="3414" spans="1:30">
      <c r="A3414" s="308">
        <v>45588</v>
      </c>
      <c r="B3414" s="309" t="s">
        <v>88</v>
      </c>
      <c r="C3414" s="309">
        <v>989</v>
      </c>
      <c r="D3414" s="309">
        <v>40</v>
      </c>
      <c r="E3414" s="309">
        <v>5</v>
      </c>
      <c r="F3414" s="309"/>
      <c r="G3414" s="309">
        <v>44</v>
      </c>
      <c r="H3414" s="309">
        <v>52</v>
      </c>
      <c r="I3414" s="309">
        <v>1</v>
      </c>
      <c r="J3414" s="309">
        <v>5</v>
      </c>
      <c r="K3414" s="309">
        <v>280</v>
      </c>
      <c r="L3414" s="309">
        <v>16.5</v>
      </c>
      <c r="M3414" s="310">
        <v>17.5</v>
      </c>
      <c r="N3414" s="311">
        <f>IF(Tabla2[[#This Row],[LECHE RETIRO DIA]]&lt;&gt;ISBLANK(Tabla2[[#This Row],[LECHE RETIRO DIA]]),SUM(Tabla2[[#This Row],[LECHE TANQUE DIA]:[LECHE RETIRO DIA]]),SUM(Tabla2[[#This Row],[LECHE TANQUE DIA]:[LECHE AUTOCONSUMO DIA]]))</f>
        <v>1034</v>
      </c>
      <c r="O3414" s="312">
        <f t="shared" si="1023"/>
        <v>0.95647969052224369</v>
      </c>
      <c r="P3414" s="313">
        <f t="shared" si="1024"/>
        <v>23.5</v>
      </c>
      <c r="Q3414" s="313">
        <f t="shared" si="1025"/>
        <v>22.477272727272727</v>
      </c>
      <c r="R3414" s="313">
        <f t="shared" si="1026"/>
        <v>8</v>
      </c>
      <c r="S3414" s="313">
        <f t="shared" si="1027"/>
        <v>3.6928571428571431</v>
      </c>
      <c r="T3414" s="313">
        <f t="shared" si="1028"/>
        <v>6.3636363636363633</v>
      </c>
      <c r="U3414" s="313">
        <f t="shared" si="1029"/>
        <v>62.666666666666664</v>
      </c>
      <c r="V3414" s="313">
        <f t="shared" si="1030"/>
        <v>2.6666666666666665</v>
      </c>
      <c r="W3414" s="313">
        <f>IFERROR(H3414/M3414,Tabla2[[#This Row],[CARGA PRODUCCION (ANIMALES/HA)]])</f>
        <v>2.9714285714285715</v>
      </c>
      <c r="X3414" s="314">
        <f t="shared" si="1031"/>
        <v>2024</v>
      </c>
      <c r="Y3414" s="314">
        <f t="shared" si="1032"/>
        <v>10</v>
      </c>
      <c r="Z3414" s="314" t="e">
        <f t="shared" ca="1" si="1033"/>
        <v>#NAME?</v>
      </c>
      <c r="AA3414" s="315">
        <f t="shared" si="1034"/>
        <v>52</v>
      </c>
      <c r="AB3414" s="312">
        <f t="shared" si="1035"/>
        <v>0.84615384615384615</v>
      </c>
      <c r="AC3414" s="316">
        <f t="shared" si="1036"/>
        <v>0.15384615384615385</v>
      </c>
      <c r="AD3414" s="309"/>
    </row>
    <row r="3415" spans="1:30">
      <c r="A3415" s="308">
        <v>45589</v>
      </c>
      <c r="B3415" s="309" t="s">
        <v>81</v>
      </c>
      <c r="C3415" s="309">
        <v>2505</v>
      </c>
      <c r="D3415" s="309">
        <v>80</v>
      </c>
      <c r="E3415" s="309">
        <v>9</v>
      </c>
      <c r="F3415" s="309"/>
      <c r="G3415" s="309">
        <v>102</v>
      </c>
      <c r="H3415" s="309">
        <v>4</v>
      </c>
      <c r="I3415" s="309">
        <v>1</v>
      </c>
      <c r="J3415" s="309">
        <v>15</v>
      </c>
      <c r="K3415" s="309">
        <v>680</v>
      </c>
      <c r="L3415" s="309">
        <v>23.4</v>
      </c>
      <c r="M3415" s="310">
        <v>31.01</v>
      </c>
      <c r="N3415" s="311">
        <f>IF(Tabla2[[#This Row],[LECHE RETIRO DIA]]&lt;&gt;ISBLANK(Tabla2[[#This Row],[LECHE RETIRO DIA]]),SUM(Tabla2[[#This Row],[LECHE TANQUE DIA]:[LECHE RETIRO DIA]]),SUM(Tabla2[[#This Row],[LECHE TANQUE DIA]:[LECHE AUTOCONSUMO DIA]]))</f>
        <v>2594</v>
      </c>
      <c r="O3415" s="312">
        <f t="shared" si="1023"/>
        <v>0.96569005397070162</v>
      </c>
      <c r="P3415" s="313">
        <f t="shared" si="1024"/>
        <v>25.431372549019606</v>
      </c>
      <c r="Q3415" s="313">
        <f t="shared" si="1025"/>
        <v>24.558823529411764</v>
      </c>
      <c r="R3415" s="313">
        <f t="shared" si="1026"/>
        <v>5.333333333333333</v>
      </c>
      <c r="S3415" s="313">
        <f t="shared" si="1027"/>
        <v>3.8147058823529414</v>
      </c>
      <c r="T3415" s="313">
        <f t="shared" si="1028"/>
        <v>6.666666666666667</v>
      </c>
      <c r="U3415" s="313">
        <f t="shared" si="1029"/>
        <v>110.85470085470087</v>
      </c>
      <c r="V3415" s="313">
        <f t="shared" si="1030"/>
        <v>4.3589743589743595</v>
      </c>
      <c r="W3415" s="313">
        <f>IFERROR(H3415/M3415,Tabla2[[#This Row],[CARGA PRODUCCION (ANIMALES/HA)]])</f>
        <v>0.12899064817800709</v>
      </c>
      <c r="X3415" s="314">
        <f t="shared" si="1031"/>
        <v>2024</v>
      </c>
      <c r="Y3415" s="314">
        <f t="shared" si="1032"/>
        <v>10</v>
      </c>
      <c r="Z3415" s="314" t="e">
        <f t="shared" ca="1" si="1033"/>
        <v>#NAME?</v>
      </c>
      <c r="AA3415" s="315">
        <f t="shared" si="1034"/>
        <v>4</v>
      </c>
      <c r="AB3415" s="312">
        <f t="shared" si="1035"/>
        <v>25.5</v>
      </c>
      <c r="AC3415" s="316">
        <f t="shared" si="1036"/>
        <v>-24.5</v>
      </c>
      <c r="AD3415" s="309"/>
    </row>
    <row r="3416" spans="1:30">
      <c r="A3416" s="308">
        <v>45589</v>
      </c>
      <c r="B3416" s="309" t="s">
        <v>83</v>
      </c>
      <c r="C3416" s="309">
        <v>2576</v>
      </c>
      <c r="D3416" s="309">
        <v>100</v>
      </c>
      <c r="E3416" s="309">
        <v>9</v>
      </c>
      <c r="F3416" s="309"/>
      <c r="G3416" s="309">
        <v>115</v>
      </c>
      <c r="H3416" s="309">
        <v>138</v>
      </c>
      <c r="I3416" s="309">
        <v>0</v>
      </c>
      <c r="J3416" s="309">
        <v>11</v>
      </c>
      <c r="K3416" s="309">
        <v>680</v>
      </c>
      <c r="L3416" s="309">
        <v>29.8</v>
      </c>
      <c r="M3416" s="310">
        <v>36.590000000000003</v>
      </c>
      <c r="N3416" s="311">
        <f>IF(Tabla2[[#This Row],[LECHE RETIRO DIA]]&lt;&gt;ISBLANK(Tabla2[[#This Row],[LECHE RETIRO DIA]]),SUM(Tabla2[[#This Row],[LECHE TANQUE DIA]:[LECHE RETIRO DIA]]),SUM(Tabla2[[#This Row],[LECHE TANQUE DIA]:[LECHE AUTOCONSUMO DIA]]))</f>
        <v>2685</v>
      </c>
      <c r="O3416" s="312">
        <f t="shared" si="1023"/>
        <v>0.95940409683426442</v>
      </c>
      <c r="P3416" s="313">
        <f t="shared" si="1024"/>
        <v>23.347826086956523</v>
      </c>
      <c r="Q3416" s="313">
        <f t="shared" si="1025"/>
        <v>22.4</v>
      </c>
      <c r="R3416" s="313">
        <f t="shared" si="1026"/>
        <v>9.0909090909090917</v>
      </c>
      <c r="S3416" s="313">
        <f t="shared" si="1027"/>
        <v>3.9485294117647061</v>
      </c>
      <c r="T3416" s="313">
        <f t="shared" si="1028"/>
        <v>5.9130434782608692</v>
      </c>
      <c r="U3416" s="313">
        <f t="shared" si="1029"/>
        <v>90.100671140939596</v>
      </c>
      <c r="V3416" s="313">
        <f t="shared" si="1030"/>
        <v>3.8590604026845639</v>
      </c>
      <c r="W3416" s="313">
        <f>IFERROR(H3416/M3416,Tabla2[[#This Row],[CARGA PRODUCCION (ANIMALES/HA)]])</f>
        <v>3.7715222738453127</v>
      </c>
      <c r="X3416" s="314">
        <f t="shared" si="1031"/>
        <v>2024</v>
      </c>
      <c r="Y3416" s="314">
        <f t="shared" si="1032"/>
        <v>10</v>
      </c>
      <c r="Z3416" s="314" t="e">
        <f t="shared" ca="1" si="1033"/>
        <v>#NAME?</v>
      </c>
      <c r="AA3416" s="315">
        <f t="shared" si="1034"/>
        <v>138</v>
      </c>
      <c r="AB3416" s="312">
        <f t="shared" si="1035"/>
        <v>0.83333333333333337</v>
      </c>
      <c r="AC3416" s="316">
        <f t="shared" si="1036"/>
        <v>0.16666666666666663</v>
      </c>
      <c r="AD3416" s="309"/>
    </row>
    <row r="3417" spans="1:30">
      <c r="A3417" s="308">
        <v>45589</v>
      </c>
      <c r="B3417" s="309" t="s">
        <v>88</v>
      </c>
      <c r="C3417" s="309">
        <v>1042</v>
      </c>
      <c r="D3417" s="309">
        <v>40</v>
      </c>
      <c r="E3417" s="309">
        <v>5</v>
      </c>
      <c r="F3417" s="309"/>
      <c r="G3417" s="309">
        <v>44</v>
      </c>
      <c r="H3417" s="309">
        <v>52</v>
      </c>
      <c r="I3417" s="309">
        <v>1</v>
      </c>
      <c r="J3417" s="309">
        <v>5</v>
      </c>
      <c r="K3417" s="309">
        <v>280</v>
      </c>
      <c r="L3417" s="309">
        <v>16.5</v>
      </c>
      <c r="M3417" s="310">
        <v>17.5</v>
      </c>
      <c r="N3417" s="311">
        <f>IF(Tabla2[[#This Row],[LECHE RETIRO DIA]]&lt;&gt;ISBLANK(Tabla2[[#This Row],[LECHE RETIRO DIA]]),SUM(Tabla2[[#This Row],[LECHE TANQUE DIA]:[LECHE RETIRO DIA]]),SUM(Tabla2[[#This Row],[LECHE TANQUE DIA]:[LECHE AUTOCONSUMO DIA]]))</f>
        <v>1087</v>
      </c>
      <c r="O3417" s="312">
        <f t="shared" si="1023"/>
        <v>0.95860165593376268</v>
      </c>
      <c r="P3417" s="313">
        <f t="shared" si="1024"/>
        <v>24.704545454545453</v>
      </c>
      <c r="Q3417" s="313">
        <f t="shared" si="1025"/>
        <v>23.681818181818183</v>
      </c>
      <c r="R3417" s="313">
        <f t="shared" si="1026"/>
        <v>8</v>
      </c>
      <c r="S3417" s="313">
        <f t="shared" si="1027"/>
        <v>3.8821428571428571</v>
      </c>
      <c r="T3417" s="313">
        <f t="shared" si="1028"/>
        <v>6.3636363636363633</v>
      </c>
      <c r="U3417" s="313">
        <f t="shared" si="1029"/>
        <v>65.878787878787875</v>
      </c>
      <c r="V3417" s="313">
        <f t="shared" si="1030"/>
        <v>2.6666666666666665</v>
      </c>
      <c r="W3417" s="313">
        <f>IFERROR(H3417/M3417,Tabla2[[#This Row],[CARGA PRODUCCION (ANIMALES/HA)]])</f>
        <v>2.9714285714285715</v>
      </c>
      <c r="X3417" s="314">
        <f t="shared" si="1031"/>
        <v>2024</v>
      </c>
      <c r="Y3417" s="314">
        <f t="shared" si="1032"/>
        <v>10</v>
      </c>
      <c r="Z3417" s="314" t="e">
        <f t="shared" ca="1" si="1033"/>
        <v>#NAME?</v>
      </c>
      <c r="AA3417" s="315">
        <f t="shared" si="1034"/>
        <v>52</v>
      </c>
      <c r="AB3417" s="312">
        <f t="shared" si="1035"/>
        <v>0.84615384615384615</v>
      </c>
      <c r="AC3417" s="316">
        <f t="shared" si="1036"/>
        <v>0.15384615384615385</v>
      </c>
      <c r="AD3417" s="309"/>
    </row>
    <row r="3418" spans="1:30">
      <c r="A3418" s="317">
        <v>45590</v>
      </c>
      <c r="B3418" s="309" t="s">
        <v>81</v>
      </c>
      <c r="C3418" s="309">
        <v>2500</v>
      </c>
      <c r="D3418" s="309">
        <v>80</v>
      </c>
      <c r="E3418" s="309">
        <v>9</v>
      </c>
      <c r="F3418" s="309"/>
      <c r="G3418" s="309">
        <v>102</v>
      </c>
      <c r="H3418" s="309">
        <v>104</v>
      </c>
      <c r="I3418" s="309">
        <v>1</v>
      </c>
      <c r="J3418" s="309">
        <v>14</v>
      </c>
      <c r="K3418" s="309">
        <v>680</v>
      </c>
      <c r="L3418" s="309">
        <v>23.4</v>
      </c>
      <c r="M3418" s="310">
        <v>31.01</v>
      </c>
      <c r="N3418" s="311">
        <f>IF(Tabla2[[#This Row],[LECHE RETIRO DIA]]&lt;&gt;ISBLANK(Tabla2[[#This Row],[LECHE RETIRO DIA]]),SUM(Tabla2[[#This Row],[LECHE TANQUE DIA]:[LECHE RETIRO DIA]]),SUM(Tabla2[[#This Row],[LECHE TANQUE DIA]:[LECHE AUTOCONSUMO DIA]]))</f>
        <v>2589</v>
      </c>
      <c r="O3418" s="312">
        <f t="shared" ref="O3418:O3441" si="1037">IFERROR(C3418/N3418,"")</f>
        <v>0.9656237929702588</v>
      </c>
      <c r="P3418" s="313">
        <f t="shared" ref="P3418:P3441" si="1038">IFERROR(N3418/G3418,"")</f>
        <v>25.382352941176471</v>
      </c>
      <c r="Q3418" s="313">
        <f t="shared" ref="Q3418:Q3441" si="1039">IFERROR(C3418/G3418,"")</f>
        <v>24.509803921568629</v>
      </c>
      <c r="R3418" s="313">
        <f t="shared" ref="R3418:R3441" si="1040">IFERROR(D3418/J3418,"")</f>
        <v>5.7142857142857144</v>
      </c>
      <c r="S3418" s="313">
        <f t="shared" ref="S3418:S3441" si="1041">IFERROR(N3418/K3418,"")</f>
        <v>3.8073529411764704</v>
      </c>
      <c r="T3418" s="313">
        <f t="shared" ref="T3418:T3441" si="1042">IFERROR(K3418/G3418,"")</f>
        <v>6.666666666666667</v>
      </c>
      <c r="U3418" s="313">
        <f t="shared" ref="U3418:U3441" si="1043">IFERROR(N3418/L3418,"")</f>
        <v>110.64102564102565</v>
      </c>
      <c r="V3418" s="313">
        <f t="shared" ref="V3418:V3441" si="1044">IFERROR(G3418/L3418,"")</f>
        <v>4.3589743589743595</v>
      </c>
      <c r="W3418" s="313">
        <f>IFERROR(H3418/M3418,Tabla2[[#This Row],[CARGA PRODUCCION (ANIMALES/HA)]])</f>
        <v>3.3537568526281842</v>
      </c>
      <c r="X3418" s="314">
        <f t="shared" ref="X3418:X3441" si="1045">YEAR(A3418)</f>
        <v>2024</v>
      </c>
      <c r="Y3418" s="314">
        <f t="shared" ref="Y3418:Y3441" si="1046">MONTH(A3418)</f>
        <v>10</v>
      </c>
      <c r="Z3418" s="314" t="e">
        <f t="shared" ref="Z3418:Z3441" ca="1" si="1047">_xlfn.ISOWEEKNUM(A3418)</f>
        <v>#NAME?</v>
      </c>
      <c r="AA3418" s="315">
        <f t="shared" ref="AA3418:AA3441" si="1048">IF(H3418&gt;0,H3418,G3418)</f>
        <v>104</v>
      </c>
      <c r="AB3418" s="312">
        <f t="shared" ref="AB3418:AB3441" si="1049">IFERROR(G3418/AA3418,"")</f>
        <v>0.98076923076923073</v>
      </c>
      <c r="AC3418" s="316">
        <f t="shared" ref="AC3418:AC3441" si="1050">IFERROR(1-AB3418,"")</f>
        <v>1.9230769230769273E-2</v>
      </c>
      <c r="AD3418" s="309"/>
    </row>
    <row r="3419" spans="1:30">
      <c r="A3419" s="317">
        <v>45590</v>
      </c>
      <c r="B3419" s="309" t="s">
        <v>83</v>
      </c>
      <c r="C3419" s="309">
        <v>2410</v>
      </c>
      <c r="D3419" s="309">
        <v>100</v>
      </c>
      <c r="E3419" s="309">
        <v>9</v>
      </c>
      <c r="F3419" s="309"/>
      <c r="G3419" s="309">
        <v>115</v>
      </c>
      <c r="H3419" s="309">
        <v>138</v>
      </c>
      <c r="I3419" s="309">
        <v>1</v>
      </c>
      <c r="J3419" s="309">
        <v>11</v>
      </c>
      <c r="K3419" s="309">
        <v>680</v>
      </c>
      <c r="L3419" s="309">
        <v>29.8</v>
      </c>
      <c r="M3419" s="310">
        <v>36.590000000000003</v>
      </c>
      <c r="N3419" s="311">
        <f>IF(Tabla2[[#This Row],[LECHE RETIRO DIA]]&lt;&gt;ISBLANK(Tabla2[[#This Row],[LECHE RETIRO DIA]]),SUM(Tabla2[[#This Row],[LECHE TANQUE DIA]:[LECHE RETIRO DIA]]),SUM(Tabla2[[#This Row],[LECHE TANQUE DIA]:[LECHE AUTOCONSUMO DIA]]))</f>
        <v>2519</v>
      </c>
      <c r="O3419" s="312">
        <f t="shared" si="1037"/>
        <v>0.95672886065899165</v>
      </c>
      <c r="P3419" s="313">
        <f t="shared" si="1038"/>
        <v>21.904347826086955</v>
      </c>
      <c r="Q3419" s="313">
        <f t="shared" si="1039"/>
        <v>20.956521739130434</v>
      </c>
      <c r="R3419" s="313">
        <f t="shared" si="1040"/>
        <v>9.0909090909090917</v>
      </c>
      <c r="S3419" s="313">
        <f t="shared" si="1041"/>
        <v>3.7044117647058825</v>
      </c>
      <c r="T3419" s="313">
        <f t="shared" si="1042"/>
        <v>5.9130434782608692</v>
      </c>
      <c r="U3419" s="313">
        <f t="shared" si="1043"/>
        <v>84.53020134228187</v>
      </c>
      <c r="V3419" s="313">
        <f t="shared" si="1044"/>
        <v>3.8590604026845639</v>
      </c>
      <c r="W3419" s="313">
        <f>IFERROR(H3419/M3419,Tabla2[[#This Row],[CARGA PRODUCCION (ANIMALES/HA)]])</f>
        <v>3.7715222738453127</v>
      </c>
      <c r="X3419" s="314">
        <f t="shared" si="1045"/>
        <v>2024</v>
      </c>
      <c r="Y3419" s="314">
        <f t="shared" si="1046"/>
        <v>10</v>
      </c>
      <c r="Z3419" s="314" t="e">
        <f t="shared" ca="1" si="1047"/>
        <v>#NAME?</v>
      </c>
      <c r="AA3419" s="315">
        <f t="shared" si="1048"/>
        <v>138</v>
      </c>
      <c r="AB3419" s="312">
        <f t="shared" si="1049"/>
        <v>0.83333333333333337</v>
      </c>
      <c r="AC3419" s="316">
        <f t="shared" si="1050"/>
        <v>0.16666666666666663</v>
      </c>
      <c r="AD3419" s="309"/>
    </row>
    <row r="3420" spans="1:30">
      <c r="A3420" s="317">
        <v>45590</v>
      </c>
      <c r="B3420" s="309" t="s">
        <v>117</v>
      </c>
      <c r="C3420" s="309">
        <v>1047</v>
      </c>
      <c r="D3420" s="309">
        <v>40</v>
      </c>
      <c r="E3420" s="309">
        <v>5</v>
      </c>
      <c r="F3420" s="309"/>
      <c r="G3420" s="309">
        <v>44</v>
      </c>
      <c r="H3420" s="309">
        <v>52</v>
      </c>
      <c r="I3420" s="309">
        <v>1</v>
      </c>
      <c r="J3420" s="309">
        <v>6</v>
      </c>
      <c r="K3420" s="309">
        <v>280</v>
      </c>
      <c r="L3420" s="309">
        <v>16.5</v>
      </c>
      <c r="M3420" s="310">
        <v>17.5</v>
      </c>
      <c r="N3420" s="311">
        <f>IF(Tabla2[[#This Row],[LECHE RETIRO DIA]]&lt;&gt;ISBLANK(Tabla2[[#This Row],[LECHE RETIRO DIA]]),SUM(Tabla2[[#This Row],[LECHE TANQUE DIA]:[LECHE RETIRO DIA]]),SUM(Tabla2[[#This Row],[LECHE TANQUE DIA]:[LECHE AUTOCONSUMO DIA]]))</f>
        <v>1092</v>
      </c>
      <c r="O3420" s="312">
        <f t="shared" si="1037"/>
        <v>0.95879120879120883</v>
      </c>
      <c r="P3420" s="313">
        <f t="shared" si="1038"/>
        <v>24.818181818181817</v>
      </c>
      <c r="Q3420" s="313">
        <f t="shared" si="1039"/>
        <v>23.795454545454547</v>
      </c>
      <c r="R3420" s="313">
        <f t="shared" si="1040"/>
        <v>6.666666666666667</v>
      </c>
      <c r="S3420" s="313">
        <f t="shared" si="1041"/>
        <v>3.9</v>
      </c>
      <c r="T3420" s="313">
        <f t="shared" si="1042"/>
        <v>6.3636363636363633</v>
      </c>
      <c r="U3420" s="313">
        <f t="shared" si="1043"/>
        <v>66.181818181818187</v>
      </c>
      <c r="V3420" s="313">
        <f t="shared" si="1044"/>
        <v>2.6666666666666665</v>
      </c>
      <c r="W3420" s="313">
        <f>IFERROR(H3420/M3420,Tabla2[[#This Row],[CARGA PRODUCCION (ANIMALES/HA)]])</f>
        <v>2.9714285714285715</v>
      </c>
      <c r="X3420" s="314">
        <f t="shared" si="1045"/>
        <v>2024</v>
      </c>
      <c r="Y3420" s="314">
        <f t="shared" si="1046"/>
        <v>10</v>
      </c>
      <c r="Z3420" s="314" t="e">
        <f t="shared" ca="1" si="1047"/>
        <v>#NAME?</v>
      </c>
      <c r="AA3420" s="315">
        <f t="shared" si="1048"/>
        <v>52</v>
      </c>
      <c r="AB3420" s="312">
        <f t="shared" si="1049"/>
        <v>0.84615384615384615</v>
      </c>
      <c r="AC3420" s="316">
        <f t="shared" si="1050"/>
        <v>0.15384615384615385</v>
      </c>
      <c r="AD3420" s="309"/>
    </row>
    <row r="3421" spans="1:30">
      <c r="A3421" s="317">
        <v>45591</v>
      </c>
      <c r="B3421" s="309" t="s">
        <v>81</v>
      </c>
      <c r="C3421" s="309">
        <v>2467</v>
      </c>
      <c r="D3421" s="309">
        <v>80</v>
      </c>
      <c r="E3421" s="309">
        <v>9</v>
      </c>
      <c r="F3421" s="309"/>
      <c r="G3421" s="309">
        <v>102</v>
      </c>
      <c r="H3421" s="309">
        <v>104</v>
      </c>
      <c r="I3421" s="309">
        <v>1</v>
      </c>
      <c r="J3421" s="309">
        <v>14</v>
      </c>
      <c r="K3421" s="309">
        <v>680</v>
      </c>
      <c r="L3421" s="309">
        <v>23.4</v>
      </c>
      <c r="M3421" s="310">
        <v>31.01</v>
      </c>
      <c r="N3421" s="311">
        <f>IF(Tabla2[[#This Row],[LECHE RETIRO DIA]]&lt;&gt;ISBLANK(Tabla2[[#This Row],[LECHE RETIRO DIA]]),SUM(Tabla2[[#This Row],[LECHE TANQUE DIA]:[LECHE RETIRO DIA]]),SUM(Tabla2[[#This Row],[LECHE TANQUE DIA]:[LECHE AUTOCONSUMO DIA]]))</f>
        <v>2556</v>
      </c>
      <c r="O3421" s="312">
        <f t="shared" si="1037"/>
        <v>0.96517996870109546</v>
      </c>
      <c r="P3421" s="313">
        <f t="shared" si="1038"/>
        <v>25.058823529411764</v>
      </c>
      <c r="Q3421" s="313">
        <f t="shared" si="1039"/>
        <v>24.186274509803923</v>
      </c>
      <c r="R3421" s="313">
        <f t="shared" si="1040"/>
        <v>5.7142857142857144</v>
      </c>
      <c r="S3421" s="313">
        <f t="shared" si="1041"/>
        <v>3.7588235294117647</v>
      </c>
      <c r="T3421" s="313">
        <f t="shared" si="1042"/>
        <v>6.666666666666667</v>
      </c>
      <c r="U3421" s="313">
        <f t="shared" si="1043"/>
        <v>109.23076923076924</v>
      </c>
      <c r="V3421" s="313">
        <f t="shared" si="1044"/>
        <v>4.3589743589743595</v>
      </c>
      <c r="W3421" s="313">
        <f>IFERROR(H3421/M3421,Tabla2[[#This Row],[CARGA PRODUCCION (ANIMALES/HA)]])</f>
        <v>3.3537568526281842</v>
      </c>
      <c r="X3421" s="314">
        <f t="shared" si="1045"/>
        <v>2024</v>
      </c>
      <c r="Y3421" s="314">
        <f t="shared" si="1046"/>
        <v>10</v>
      </c>
      <c r="Z3421" s="314" t="e">
        <f t="shared" ca="1" si="1047"/>
        <v>#NAME?</v>
      </c>
      <c r="AA3421" s="315">
        <f t="shared" si="1048"/>
        <v>104</v>
      </c>
      <c r="AB3421" s="312">
        <f t="shared" si="1049"/>
        <v>0.98076923076923073</v>
      </c>
      <c r="AC3421" s="316">
        <f t="shared" si="1050"/>
        <v>1.9230769230769273E-2</v>
      </c>
      <c r="AD3421" s="309"/>
    </row>
    <row r="3422" spans="1:30">
      <c r="A3422" s="317">
        <v>45591</v>
      </c>
      <c r="B3422" s="309" t="s">
        <v>83</v>
      </c>
      <c r="C3422" s="309">
        <v>2377</v>
      </c>
      <c r="D3422" s="309">
        <v>100</v>
      </c>
      <c r="E3422" s="309">
        <v>9</v>
      </c>
      <c r="F3422" s="309"/>
      <c r="G3422" s="309">
        <v>115</v>
      </c>
      <c r="H3422" s="309">
        <v>138</v>
      </c>
      <c r="I3422" s="309">
        <v>1</v>
      </c>
      <c r="J3422" s="309">
        <v>11</v>
      </c>
      <c r="K3422" s="309">
        <v>680</v>
      </c>
      <c r="L3422" s="309">
        <v>29.8</v>
      </c>
      <c r="M3422" s="310">
        <v>36.590000000000003</v>
      </c>
      <c r="N3422" s="311">
        <f>IF(Tabla2[[#This Row],[LECHE RETIRO DIA]]&lt;&gt;ISBLANK(Tabla2[[#This Row],[LECHE RETIRO DIA]]),SUM(Tabla2[[#This Row],[LECHE TANQUE DIA]:[LECHE RETIRO DIA]]),SUM(Tabla2[[#This Row],[LECHE TANQUE DIA]:[LECHE AUTOCONSUMO DIA]]))</f>
        <v>2486</v>
      </c>
      <c r="O3422" s="312">
        <f t="shared" si="1037"/>
        <v>0.95615446500402257</v>
      </c>
      <c r="P3422" s="313">
        <f t="shared" si="1038"/>
        <v>21.617391304347827</v>
      </c>
      <c r="Q3422" s="313">
        <f t="shared" si="1039"/>
        <v>20.669565217391305</v>
      </c>
      <c r="R3422" s="313">
        <f t="shared" si="1040"/>
        <v>9.0909090909090917</v>
      </c>
      <c r="S3422" s="313">
        <f t="shared" si="1041"/>
        <v>3.6558823529411764</v>
      </c>
      <c r="T3422" s="313">
        <f t="shared" si="1042"/>
        <v>5.9130434782608692</v>
      </c>
      <c r="U3422" s="313">
        <f t="shared" si="1043"/>
        <v>83.422818791946312</v>
      </c>
      <c r="V3422" s="313">
        <f t="shared" si="1044"/>
        <v>3.8590604026845639</v>
      </c>
      <c r="W3422" s="313">
        <f>IFERROR(H3422/M3422,Tabla2[[#This Row],[CARGA PRODUCCION (ANIMALES/HA)]])</f>
        <v>3.7715222738453127</v>
      </c>
      <c r="X3422" s="314">
        <f t="shared" si="1045"/>
        <v>2024</v>
      </c>
      <c r="Y3422" s="314">
        <f t="shared" si="1046"/>
        <v>10</v>
      </c>
      <c r="Z3422" s="314" t="e">
        <f t="shared" ca="1" si="1047"/>
        <v>#NAME?</v>
      </c>
      <c r="AA3422" s="315">
        <f t="shared" si="1048"/>
        <v>138</v>
      </c>
      <c r="AB3422" s="312">
        <f t="shared" si="1049"/>
        <v>0.83333333333333337</v>
      </c>
      <c r="AC3422" s="316">
        <f t="shared" si="1050"/>
        <v>0.16666666666666663</v>
      </c>
      <c r="AD3422" s="309"/>
    </row>
    <row r="3423" spans="1:30">
      <c r="A3423" s="317">
        <v>45591</v>
      </c>
      <c r="B3423" s="309" t="s">
        <v>117</v>
      </c>
      <c r="C3423" s="309">
        <v>995</v>
      </c>
      <c r="D3423" s="309">
        <v>40</v>
      </c>
      <c r="E3423" s="309">
        <v>5</v>
      </c>
      <c r="F3423" s="309"/>
      <c r="G3423" s="309">
        <v>44</v>
      </c>
      <c r="H3423" s="309">
        <v>55</v>
      </c>
      <c r="I3423" s="309">
        <v>1</v>
      </c>
      <c r="J3423" s="309">
        <v>6</v>
      </c>
      <c r="K3423" s="309">
        <v>280</v>
      </c>
      <c r="L3423" s="309">
        <v>16.5</v>
      </c>
      <c r="M3423" s="310">
        <v>17.5</v>
      </c>
      <c r="N3423" s="311">
        <f>IF(Tabla2[[#This Row],[LECHE RETIRO DIA]]&lt;&gt;ISBLANK(Tabla2[[#This Row],[LECHE RETIRO DIA]]),SUM(Tabla2[[#This Row],[LECHE TANQUE DIA]:[LECHE RETIRO DIA]]),SUM(Tabla2[[#This Row],[LECHE TANQUE DIA]:[LECHE AUTOCONSUMO DIA]]))</f>
        <v>1040</v>
      </c>
      <c r="O3423" s="312">
        <f t="shared" si="1037"/>
        <v>0.95673076923076927</v>
      </c>
      <c r="P3423" s="313">
        <f t="shared" si="1038"/>
        <v>23.636363636363637</v>
      </c>
      <c r="Q3423" s="313">
        <f t="shared" si="1039"/>
        <v>22.613636363636363</v>
      </c>
      <c r="R3423" s="313">
        <f t="shared" si="1040"/>
        <v>6.666666666666667</v>
      </c>
      <c r="S3423" s="313">
        <f t="shared" si="1041"/>
        <v>3.7142857142857144</v>
      </c>
      <c r="T3423" s="313">
        <f t="shared" si="1042"/>
        <v>6.3636363636363633</v>
      </c>
      <c r="U3423" s="313">
        <f t="shared" si="1043"/>
        <v>63.030303030303031</v>
      </c>
      <c r="V3423" s="313">
        <f t="shared" si="1044"/>
        <v>2.6666666666666665</v>
      </c>
      <c r="W3423" s="313">
        <f>IFERROR(H3423/M3423,Tabla2[[#This Row],[CARGA PRODUCCION (ANIMALES/HA)]])</f>
        <v>3.1428571428571428</v>
      </c>
      <c r="X3423" s="314">
        <f t="shared" si="1045"/>
        <v>2024</v>
      </c>
      <c r="Y3423" s="314">
        <f t="shared" si="1046"/>
        <v>10</v>
      </c>
      <c r="Z3423" s="314" t="e">
        <f t="shared" ca="1" si="1047"/>
        <v>#NAME?</v>
      </c>
      <c r="AA3423" s="315">
        <f t="shared" si="1048"/>
        <v>55</v>
      </c>
      <c r="AB3423" s="312">
        <f t="shared" si="1049"/>
        <v>0.8</v>
      </c>
      <c r="AC3423" s="316">
        <f t="shared" si="1050"/>
        <v>0.19999999999999996</v>
      </c>
      <c r="AD3423" s="309"/>
    </row>
    <row r="3424" spans="1:30">
      <c r="A3424" s="317">
        <v>45592</v>
      </c>
      <c r="B3424" s="309" t="s">
        <v>81</v>
      </c>
      <c r="C3424" s="309">
        <v>2467</v>
      </c>
      <c r="D3424" s="309">
        <v>80</v>
      </c>
      <c r="E3424" s="309">
        <v>9</v>
      </c>
      <c r="F3424" s="309"/>
      <c r="G3424" s="309">
        <v>102</v>
      </c>
      <c r="H3424" s="309">
        <v>104</v>
      </c>
      <c r="I3424" s="309">
        <v>1</v>
      </c>
      <c r="J3424" s="309">
        <v>14</v>
      </c>
      <c r="K3424" s="309">
        <v>680</v>
      </c>
      <c r="L3424" s="309">
        <v>23.4</v>
      </c>
      <c r="M3424" s="310">
        <v>31.01</v>
      </c>
      <c r="N3424" s="311">
        <f>IF(Tabla2[[#This Row],[LECHE RETIRO DIA]]&lt;&gt;ISBLANK(Tabla2[[#This Row],[LECHE RETIRO DIA]]),SUM(Tabla2[[#This Row],[LECHE TANQUE DIA]:[LECHE RETIRO DIA]]),SUM(Tabla2[[#This Row],[LECHE TANQUE DIA]:[LECHE AUTOCONSUMO DIA]]))</f>
        <v>2556</v>
      </c>
      <c r="O3424" s="312">
        <f t="shared" si="1037"/>
        <v>0.96517996870109546</v>
      </c>
      <c r="P3424" s="313">
        <f t="shared" si="1038"/>
        <v>25.058823529411764</v>
      </c>
      <c r="Q3424" s="313">
        <f t="shared" si="1039"/>
        <v>24.186274509803923</v>
      </c>
      <c r="R3424" s="313">
        <f t="shared" si="1040"/>
        <v>5.7142857142857144</v>
      </c>
      <c r="S3424" s="313">
        <f t="shared" si="1041"/>
        <v>3.7588235294117647</v>
      </c>
      <c r="T3424" s="313">
        <f t="shared" si="1042"/>
        <v>6.666666666666667</v>
      </c>
      <c r="U3424" s="313">
        <f t="shared" si="1043"/>
        <v>109.23076923076924</v>
      </c>
      <c r="V3424" s="313">
        <f t="shared" si="1044"/>
        <v>4.3589743589743595</v>
      </c>
      <c r="W3424" s="313">
        <f>IFERROR(H3424/M3424,Tabla2[[#This Row],[CARGA PRODUCCION (ANIMALES/HA)]])</f>
        <v>3.3537568526281842</v>
      </c>
      <c r="X3424" s="314">
        <f t="shared" si="1045"/>
        <v>2024</v>
      </c>
      <c r="Y3424" s="314">
        <f t="shared" si="1046"/>
        <v>10</v>
      </c>
      <c r="Z3424" s="314" t="e">
        <f t="shared" ca="1" si="1047"/>
        <v>#NAME?</v>
      </c>
      <c r="AA3424" s="315">
        <f t="shared" si="1048"/>
        <v>104</v>
      </c>
      <c r="AB3424" s="312">
        <f t="shared" si="1049"/>
        <v>0.98076923076923073</v>
      </c>
      <c r="AC3424" s="316">
        <f t="shared" si="1050"/>
        <v>1.9230769230769273E-2</v>
      </c>
      <c r="AD3424" s="309"/>
    </row>
    <row r="3425" spans="1:30">
      <c r="A3425" s="317">
        <v>45592</v>
      </c>
      <c r="B3425" s="309" t="s">
        <v>83</v>
      </c>
      <c r="C3425" s="309">
        <v>2386</v>
      </c>
      <c r="D3425" s="309">
        <v>100</v>
      </c>
      <c r="E3425" s="309">
        <v>9</v>
      </c>
      <c r="F3425" s="309"/>
      <c r="G3425" s="309">
        <v>115</v>
      </c>
      <c r="H3425" s="309">
        <v>138</v>
      </c>
      <c r="I3425" s="309">
        <v>1</v>
      </c>
      <c r="J3425" s="309">
        <v>11</v>
      </c>
      <c r="K3425" s="309">
        <v>680</v>
      </c>
      <c r="L3425" s="309">
        <v>29.8</v>
      </c>
      <c r="M3425" s="310">
        <v>36.590000000000003</v>
      </c>
      <c r="N3425" s="311">
        <f>IF(Tabla2[[#This Row],[LECHE RETIRO DIA]]&lt;&gt;ISBLANK(Tabla2[[#This Row],[LECHE RETIRO DIA]]),SUM(Tabla2[[#This Row],[LECHE TANQUE DIA]:[LECHE RETIRO DIA]]),SUM(Tabla2[[#This Row],[LECHE TANQUE DIA]:[LECHE AUTOCONSUMO DIA]]))</f>
        <v>2495</v>
      </c>
      <c r="O3425" s="312">
        <f t="shared" si="1037"/>
        <v>0.95631262525050098</v>
      </c>
      <c r="P3425" s="313">
        <f t="shared" si="1038"/>
        <v>21.695652173913043</v>
      </c>
      <c r="Q3425" s="313">
        <f t="shared" si="1039"/>
        <v>20.747826086956522</v>
      </c>
      <c r="R3425" s="313">
        <f t="shared" si="1040"/>
        <v>9.0909090909090917</v>
      </c>
      <c r="S3425" s="313">
        <f t="shared" si="1041"/>
        <v>3.6691176470588234</v>
      </c>
      <c r="T3425" s="313">
        <f t="shared" si="1042"/>
        <v>5.9130434782608692</v>
      </c>
      <c r="U3425" s="313">
        <f t="shared" si="1043"/>
        <v>83.724832214765101</v>
      </c>
      <c r="V3425" s="313">
        <f t="shared" si="1044"/>
        <v>3.8590604026845639</v>
      </c>
      <c r="W3425" s="313">
        <f>IFERROR(H3425/M3425,Tabla2[[#This Row],[CARGA PRODUCCION (ANIMALES/HA)]])</f>
        <v>3.7715222738453127</v>
      </c>
      <c r="X3425" s="314">
        <f t="shared" si="1045"/>
        <v>2024</v>
      </c>
      <c r="Y3425" s="314">
        <f t="shared" si="1046"/>
        <v>10</v>
      </c>
      <c r="Z3425" s="314" t="e">
        <f t="shared" ca="1" si="1047"/>
        <v>#NAME?</v>
      </c>
      <c r="AA3425" s="315">
        <f t="shared" si="1048"/>
        <v>138</v>
      </c>
      <c r="AB3425" s="312">
        <f t="shared" si="1049"/>
        <v>0.83333333333333337</v>
      </c>
      <c r="AC3425" s="316">
        <f t="shared" si="1050"/>
        <v>0.16666666666666663</v>
      </c>
      <c r="AD3425" s="309"/>
    </row>
    <row r="3426" spans="1:30">
      <c r="A3426" s="317">
        <v>45592</v>
      </c>
      <c r="B3426" s="309" t="s">
        <v>117</v>
      </c>
      <c r="C3426" s="309">
        <v>1038</v>
      </c>
      <c r="D3426" s="309">
        <v>40</v>
      </c>
      <c r="E3426" s="309">
        <v>5</v>
      </c>
      <c r="F3426" s="309"/>
      <c r="G3426" s="309">
        <v>44</v>
      </c>
      <c r="H3426" s="309">
        <v>55</v>
      </c>
      <c r="I3426" s="309">
        <v>1</v>
      </c>
      <c r="J3426" s="309">
        <v>6</v>
      </c>
      <c r="K3426" s="309">
        <v>280</v>
      </c>
      <c r="L3426" s="309">
        <v>16.5</v>
      </c>
      <c r="M3426" s="310">
        <v>17.5</v>
      </c>
      <c r="N3426" s="311">
        <f>IF(Tabla2[[#This Row],[LECHE RETIRO DIA]]&lt;&gt;ISBLANK(Tabla2[[#This Row],[LECHE RETIRO DIA]]),SUM(Tabla2[[#This Row],[LECHE TANQUE DIA]:[LECHE RETIRO DIA]]),SUM(Tabla2[[#This Row],[LECHE TANQUE DIA]:[LECHE AUTOCONSUMO DIA]]))</f>
        <v>1083</v>
      </c>
      <c r="O3426" s="312">
        <f t="shared" si="1037"/>
        <v>0.95844875346260383</v>
      </c>
      <c r="P3426" s="313">
        <f t="shared" si="1038"/>
        <v>24.613636363636363</v>
      </c>
      <c r="Q3426" s="313">
        <f t="shared" si="1039"/>
        <v>23.59090909090909</v>
      </c>
      <c r="R3426" s="313">
        <f t="shared" si="1040"/>
        <v>6.666666666666667</v>
      </c>
      <c r="S3426" s="313">
        <f t="shared" si="1041"/>
        <v>3.8678571428571429</v>
      </c>
      <c r="T3426" s="313">
        <f t="shared" si="1042"/>
        <v>6.3636363636363633</v>
      </c>
      <c r="U3426" s="313">
        <f t="shared" si="1043"/>
        <v>65.63636363636364</v>
      </c>
      <c r="V3426" s="313">
        <f t="shared" si="1044"/>
        <v>2.6666666666666665</v>
      </c>
      <c r="W3426" s="313">
        <f>IFERROR(H3426/M3426,Tabla2[[#This Row],[CARGA PRODUCCION (ANIMALES/HA)]])</f>
        <v>3.1428571428571428</v>
      </c>
      <c r="X3426" s="314">
        <f t="shared" si="1045"/>
        <v>2024</v>
      </c>
      <c r="Y3426" s="314">
        <f t="shared" si="1046"/>
        <v>10</v>
      </c>
      <c r="Z3426" s="314" t="e">
        <f t="shared" ca="1" si="1047"/>
        <v>#NAME?</v>
      </c>
      <c r="AA3426" s="315">
        <f t="shared" si="1048"/>
        <v>55</v>
      </c>
      <c r="AB3426" s="312">
        <f t="shared" si="1049"/>
        <v>0.8</v>
      </c>
      <c r="AC3426" s="316">
        <f t="shared" si="1050"/>
        <v>0.19999999999999996</v>
      </c>
      <c r="AD3426" s="309"/>
    </row>
    <row r="3427" spans="1:30">
      <c r="A3427" s="317">
        <v>45593</v>
      </c>
      <c r="B3427" s="309" t="s">
        <v>81</v>
      </c>
      <c r="C3427" s="309">
        <v>2499</v>
      </c>
      <c r="D3427" s="309">
        <v>80</v>
      </c>
      <c r="E3427" s="309">
        <v>9</v>
      </c>
      <c r="F3427" s="309"/>
      <c r="G3427" s="309">
        <v>103</v>
      </c>
      <c r="H3427" s="309">
        <v>105</v>
      </c>
      <c r="I3427" s="309">
        <v>1</v>
      </c>
      <c r="J3427" s="309">
        <v>15</v>
      </c>
      <c r="K3427" s="309">
        <v>680</v>
      </c>
      <c r="L3427" s="309">
        <v>23.4</v>
      </c>
      <c r="M3427" s="310">
        <v>31.01</v>
      </c>
      <c r="N3427" s="311">
        <f>IF(Tabla2[[#This Row],[LECHE RETIRO DIA]]&lt;&gt;ISBLANK(Tabla2[[#This Row],[LECHE RETIRO DIA]]),SUM(Tabla2[[#This Row],[LECHE TANQUE DIA]:[LECHE RETIRO DIA]]),SUM(Tabla2[[#This Row],[LECHE TANQUE DIA]:[LECHE AUTOCONSUMO DIA]]))</f>
        <v>2588</v>
      </c>
      <c r="O3427" s="312">
        <f t="shared" si="1037"/>
        <v>0.96561051004636789</v>
      </c>
      <c r="P3427" s="313">
        <f t="shared" si="1038"/>
        <v>25.126213592233011</v>
      </c>
      <c r="Q3427" s="313">
        <f t="shared" si="1039"/>
        <v>24.262135922330096</v>
      </c>
      <c r="R3427" s="313">
        <f t="shared" si="1040"/>
        <v>5.333333333333333</v>
      </c>
      <c r="S3427" s="313">
        <f t="shared" si="1041"/>
        <v>3.8058823529411763</v>
      </c>
      <c r="T3427" s="313">
        <f t="shared" si="1042"/>
        <v>6.6019417475728153</v>
      </c>
      <c r="U3427" s="313">
        <f t="shared" si="1043"/>
        <v>110.5982905982906</v>
      </c>
      <c r="V3427" s="313">
        <f t="shared" si="1044"/>
        <v>4.4017094017094021</v>
      </c>
      <c r="W3427" s="313">
        <f>IFERROR(H3427/M3427,Tabla2[[#This Row],[CARGA PRODUCCION (ANIMALES/HA)]])</f>
        <v>3.386004514672686</v>
      </c>
      <c r="X3427" s="314">
        <f t="shared" si="1045"/>
        <v>2024</v>
      </c>
      <c r="Y3427" s="314">
        <f t="shared" si="1046"/>
        <v>10</v>
      </c>
      <c r="Z3427" s="314" t="e">
        <f t="shared" ca="1" si="1047"/>
        <v>#NAME?</v>
      </c>
      <c r="AA3427" s="315">
        <f t="shared" si="1048"/>
        <v>105</v>
      </c>
      <c r="AB3427" s="312">
        <f t="shared" si="1049"/>
        <v>0.98095238095238091</v>
      </c>
      <c r="AC3427" s="316">
        <f t="shared" si="1050"/>
        <v>1.9047619047619091E-2</v>
      </c>
      <c r="AD3427" s="309"/>
    </row>
    <row r="3428" spans="1:30">
      <c r="A3428" s="317">
        <v>45593</v>
      </c>
      <c r="B3428" s="309" t="s">
        <v>83</v>
      </c>
      <c r="C3428" s="309">
        <v>2547</v>
      </c>
      <c r="D3428" s="309">
        <v>100</v>
      </c>
      <c r="E3428" s="309">
        <v>9</v>
      </c>
      <c r="F3428" s="309"/>
      <c r="G3428" s="309">
        <v>115</v>
      </c>
      <c r="H3428" s="309">
        <v>138</v>
      </c>
      <c r="I3428" s="309">
        <v>1</v>
      </c>
      <c r="J3428" s="309">
        <v>11</v>
      </c>
      <c r="K3428" s="309">
        <v>680</v>
      </c>
      <c r="L3428" s="309">
        <v>29.8</v>
      </c>
      <c r="M3428" s="310">
        <v>36.590000000000003</v>
      </c>
      <c r="N3428" s="311">
        <f>IF(Tabla2[[#This Row],[LECHE RETIRO DIA]]&lt;&gt;ISBLANK(Tabla2[[#This Row],[LECHE RETIRO DIA]]),SUM(Tabla2[[#This Row],[LECHE TANQUE DIA]:[LECHE RETIRO DIA]]),SUM(Tabla2[[#This Row],[LECHE TANQUE DIA]:[LECHE AUTOCONSUMO DIA]]))</f>
        <v>2656</v>
      </c>
      <c r="O3428" s="312">
        <f t="shared" si="1037"/>
        <v>0.95896084337349397</v>
      </c>
      <c r="P3428" s="313">
        <f t="shared" si="1038"/>
        <v>23.095652173913045</v>
      </c>
      <c r="Q3428" s="313">
        <f t="shared" si="1039"/>
        <v>22.14782608695652</v>
      </c>
      <c r="R3428" s="313">
        <f t="shared" si="1040"/>
        <v>9.0909090909090917</v>
      </c>
      <c r="S3428" s="313">
        <f t="shared" si="1041"/>
        <v>3.9058823529411764</v>
      </c>
      <c r="T3428" s="313">
        <f t="shared" si="1042"/>
        <v>5.9130434782608692</v>
      </c>
      <c r="U3428" s="313">
        <f t="shared" si="1043"/>
        <v>89.127516778523486</v>
      </c>
      <c r="V3428" s="313">
        <f t="shared" si="1044"/>
        <v>3.8590604026845639</v>
      </c>
      <c r="W3428" s="313">
        <f>IFERROR(H3428/M3428,Tabla2[[#This Row],[CARGA PRODUCCION (ANIMALES/HA)]])</f>
        <v>3.7715222738453127</v>
      </c>
      <c r="X3428" s="314">
        <f t="shared" si="1045"/>
        <v>2024</v>
      </c>
      <c r="Y3428" s="314">
        <f t="shared" si="1046"/>
        <v>10</v>
      </c>
      <c r="Z3428" s="314" t="e">
        <f t="shared" ca="1" si="1047"/>
        <v>#NAME?</v>
      </c>
      <c r="AA3428" s="315">
        <f t="shared" si="1048"/>
        <v>138</v>
      </c>
      <c r="AB3428" s="312">
        <f t="shared" si="1049"/>
        <v>0.83333333333333337</v>
      </c>
      <c r="AC3428" s="316">
        <f t="shared" si="1050"/>
        <v>0.16666666666666663</v>
      </c>
      <c r="AD3428" s="309"/>
    </row>
    <row r="3429" spans="1:30">
      <c r="A3429" s="317">
        <v>45593</v>
      </c>
      <c r="B3429" s="309" t="s">
        <v>88</v>
      </c>
      <c r="C3429" s="309">
        <v>996</v>
      </c>
      <c r="D3429" s="309">
        <v>40</v>
      </c>
      <c r="E3429" s="309">
        <v>5</v>
      </c>
      <c r="F3429" s="309"/>
      <c r="G3429" s="309">
        <v>44</v>
      </c>
      <c r="H3429" s="309">
        <v>55</v>
      </c>
      <c r="I3429" s="309">
        <v>1</v>
      </c>
      <c r="J3429" s="309">
        <v>6</v>
      </c>
      <c r="K3429" s="309">
        <v>280</v>
      </c>
      <c r="L3429" s="309">
        <v>16.5</v>
      </c>
      <c r="M3429" s="310">
        <v>17.5</v>
      </c>
      <c r="N3429" s="311">
        <f>IF(Tabla2[[#This Row],[LECHE RETIRO DIA]]&lt;&gt;ISBLANK(Tabla2[[#This Row],[LECHE RETIRO DIA]]),SUM(Tabla2[[#This Row],[LECHE TANQUE DIA]:[LECHE RETIRO DIA]]),SUM(Tabla2[[#This Row],[LECHE TANQUE DIA]:[LECHE AUTOCONSUMO DIA]]))</f>
        <v>1041</v>
      </c>
      <c r="O3429" s="312">
        <f t="shared" si="1037"/>
        <v>0.95677233429394815</v>
      </c>
      <c r="P3429" s="313">
        <f t="shared" si="1038"/>
        <v>23.65909090909091</v>
      </c>
      <c r="Q3429" s="313">
        <f t="shared" si="1039"/>
        <v>22.636363636363637</v>
      </c>
      <c r="R3429" s="313">
        <f t="shared" si="1040"/>
        <v>6.666666666666667</v>
      </c>
      <c r="S3429" s="313">
        <f t="shared" si="1041"/>
        <v>3.717857142857143</v>
      </c>
      <c r="T3429" s="313">
        <f t="shared" si="1042"/>
        <v>6.3636363636363633</v>
      </c>
      <c r="U3429" s="313">
        <f t="shared" si="1043"/>
        <v>63.090909090909093</v>
      </c>
      <c r="V3429" s="313">
        <f t="shared" si="1044"/>
        <v>2.6666666666666665</v>
      </c>
      <c r="W3429" s="313">
        <f>IFERROR(H3429/M3429,Tabla2[[#This Row],[CARGA PRODUCCION (ANIMALES/HA)]])</f>
        <v>3.1428571428571428</v>
      </c>
      <c r="X3429" s="314">
        <f t="shared" si="1045"/>
        <v>2024</v>
      </c>
      <c r="Y3429" s="314">
        <f t="shared" si="1046"/>
        <v>10</v>
      </c>
      <c r="Z3429" s="314" t="e">
        <f t="shared" ca="1" si="1047"/>
        <v>#NAME?</v>
      </c>
      <c r="AA3429" s="315">
        <f t="shared" si="1048"/>
        <v>55</v>
      </c>
      <c r="AB3429" s="312">
        <f t="shared" si="1049"/>
        <v>0.8</v>
      </c>
      <c r="AC3429" s="316">
        <f t="shared" si="1050"/>
        <v>0.19999999999999996</v>
      </c>
      <c r="AD3429" s="309"/>
    </row>
    <row r="3430" spans="1:30">
      <c r="A3430" s="317">
        <v>45594</v>
      </c>
      <c r="B3430" s="309" t="s">
        <v>81</v>
      </c>
      <c r="C3430" s="309">
        <v>2499</v>
      </c>
      <c r="D3430" s="309">
        <v>80</v>
      </c>
      <c r="E3430" s="309">
        <v>9</v>
      </c>
      <c r="F3430" s="309"/>
      <c r="G3430" s="309">
        <v>103</v>
      </c>
      <c r="H3430" s="309">
        <v>105</v>
      </c>
      <c r="I3430" s="309">
        <v>1</v>
      </c>
      <c r="J3430" s="309">
        <v>15</v>
      </c>
      <c r="K3430" s="309">
        <v>680</v>
      </c>
      <c r="L3430" s="309">
        <v>23.4</v>
      </c>
      <c r="M3430" s="310">
        <v>31.01</v>
      </c>
      <c r="N3430" s="311">
        <f>IF(Tabla2[[#This Row],[LECHE RETIRO DIA]]&lt;&gt;ISBLANK(Tabla2[[#This Row],[LECHE RETIRO DIA]]),SUM(Tabla2[[#This Row],[LECHE TANQUE DIA]:[LECHE RETIRO DIA]]),SUM(Tabla2[[#This Row],[LECHE TANQUE DIA]:[LECHE AUTOCONSUMO DIA]]))</f>
        <v>2588</v>
      </c>
      <c r="O3430" s="312">
        <f t="shared" si="1037"/>
        <v>0.96561051004636789</v>
      </c>
      <c r="P3430" s="313">
        <f t="shared" si="1038"/>
        <v>25.126213592233011</v>
      </c>
      <c r="Q3430" s="313">
        <f t="shared" si="1039"/>
        <v>24.262135922330096</v>
      </c>
      <c r="R3430" s="313">
        <f t="shared" si="1040"/>
        <v>5.333333333333333</v>
      </c>
      <c r="S3430" s="313">
        <f t="shared" si="1041"/>
        <v>3.8058823529411763</v>
      </c>
      <c r="T3430" s="313">
        <f t="shared" si="1042"/>
        <v>6.6019417475728153</v>
      </c>
      <c r="U3430" s="313">
        <f t="shared" si="1043"/>
        <v>110.5982905982906</v>
      </c>
      <c r="V3430" s="313">
        <f t="shared" si="1044"/>
        <v>4.4017094017094021</v>
      </c>
      <c r="W3430" s="313">
        <f>IFERROR(H3430/M3430,Tabla2[[#This Row],[CARGA PRODUCCION (ANIMALES/HA)]])</f>
        <v>3.386004514672686</v>
      </c>
      <c r="X3430" s="314">
        <f t="shared" si="1045"/>
        <v>2024</v>
      </c>
      <c r="Y3430" s="314">
        <f t="shared" si="1046"/>
        <v>10</v>
      </c>
      <c r="Z3430" s="314" t="e">
        <f t="shared" ca="1" si="1047"/>
        <v>#NAME?</v>
      </c>
      <c r="AA3430" s="315">
        <f t="shared" si="1048"/>
        <v>105</v>
      </c>
      <c r="AB3430" s="312">
        <f t="shared" si="1049"/>
        <v>0.98095238095238091</v>
      </c>
      <c r="AC3430" s="316">
        <f t="shared" si="1050"/>
        <v>1.9047619047619091E-2</v>
      </c>
      <c r="AD3430" s="309"/>
    </row>
    <row r="3431" spans="1:30">
      <c r="A3431" s="317">
        <v>45594</v>
      </c>
      <c r="B3431" s="309" t="s">
        <v>83</v>
      </c>
      <c r="C3431" s="309">
        <v>2547</v>
      </c>
      <c r="D3431" s="309">
        <v>100</v>
      </c>
      <c r="E3431" s="309">
        <v>9</v>
      </c>
      <c r="F3431" s="309"/>
      <c r="G3431" s="309">
        <v>115</v>
      </c>
      <c r="H3431" s="309">
        <v>138</v>
      </c>
      <c r="I3431" s="309">
        <v>1</v>
      </c>
      <c r="J3431" s="309">
        <v>11</v>
      </c>
      <c r="K3431" s="309">
        <v>680</v>
      </c>
      <c r="L3431" s="309">
        <v>29.8</v>
      </c>
      <c r="M3431" s="310">
        <v>36.590000000000003</v>
      </c>
      <c r="N3431" s="311">
        <f>IF(Tabla2[[#This Row],[LECHE RETIRO DIA]]&lt;&gt;ISBLANK(Tabla2[[#This Row],[LECHE RETIRO DIA]]),SUM(Tabla2[[#This Row],[LECHE TANQUE DIA]:[LECHE RETIRO DIA]]),SUM(Tabla2[[#This Row],[LECHE TANQUE DIA]:[LECHE AUTOCONSUMO DIA]]))</f>
        <v>2656</v>
      </c>
      <c r="O3431" s="312">
        <f t="shared" si="1037"/>
        <v>0.95896084337349397</v>
      </c>
      <c r="P3431" s="313">
        <f t="shared" si="1038"/>
        <v>23.095652173913045</v>
      </c>
      <c r="Q3431" s="313">
        <f t="shared" si="1039"/>
        <v>22.14782608695652</v>
      </c>
      <c r="R3431" s="313">
        <f t="shared" si="1040"/>
        <v>9.0909090909090917</v>
      </c>
      <c r="S3431" s="313">
        <f t="shared" si="1041"/>
        <v>3.9058823529411764</v>
      </c>
      <c r="T3431" s="313">
        <f t="shared" si="1042"/>
        <v>5.9130434782608692</v>
      </c>
      <c r="U3431" s="313">
        <f t="shared" si="1043"/>
        <v>89.127516778523486</v>
      </c>
      <c r="V3431" s="313">
        <f t="shared" si="1044"/>
        <v>3.8590604026845639</v>
      </c>
      <c r="W3431" s="313">
        <f>IFERROR(H3431/M3431,Tabla2[[#This Row],[CARGA PRODUCCION (ANIMALES/HA)]])</f>
        <v>3.7715222738453127</v>
      </c>
      <c r="X3431" s="314">
        <f t="shared" si="1045"/>
        <v>2024</v>
      </c>
      <c r="Y3431" s="314">
        <f t="shared" si="1046"/>
        <v>10</v>
      </c>
      <c r="Z3431" s="314" t="e">
        <f t="shared" ca="1" si="1047"/>
        <v>#NAME?</v>
      </c>
      <c r="AA3431" s="315">
        <f t="shared" si="1048"/>
        <v>138</v>
      </c>
      <c r="AB3431" s="312">
        <f t="shared" si="1049"/>
        <v>0.83333333333333337</v>
      </c>
      <c r="AC3431" s="316">
        <f t="shared" si="1050"/>
        <v>0.16666666666666663</v>
      </c>
      <c r="AD3431" s="309"/>
    </row>
    <row r="3432" spans="1:30">
      <c r="A3432" s="317">
        <v>45594</v>
      </c>
      <c r="B3432" s="309" t="s">
        <v>117</v>
      </c>
      <c r="C3432" s="309">
        <v>996</v>
      </c>
      <c r="D3432" s="309">
        <v>40</v>
      </c>
      <c r="E3432" s="309">
        <v>5</v>
      </c>
      <c r="F3432" s="309"/>
      <c r="G3432" s="309">
        <v>44</v>
      </c>
      <c r="H3432" s="309">
        <v>55</v>
      </c>
      <c r="I3432" s="309">
        <v>1</v>
      </c>
      <c r="J3432" s="309">
        <v>6</v>
      </c>
      <c r="K3432" s="309">
        <v>280</v>
      </c>
      <c r="L3432" s="309">
        <v>16.5</v>
      </c>
      <c r="M3432" s="310">
        <v>17.5</v>
      </c>
      <c r="N3432" s="311">
        <f>IF(Tabla2[[#This Row],[LECHE RETIRO DIA]]&lt;&gt;ISBLANK(Tabla2[[#This Row],[LECHE RETIRO DIA]]),SUM(Tabla2[[#This Row],[LECHE TANQUE DIA]:[LECHE RETIRO DIA]]),SUM(Tabla2[[#This Row],[LECHE TANQUE DIA]:[LECHE AUTOCONSUMO DIA]]))</f>
        <v>1041</v>
      </c>
      <c r="O3432" s="312">
        <f t="shared" si="1037"/>
        <v>0.95677233429394815</v>
      </c>
      <c r="P3432" s="313">
        <f t="shared" si="1038"/>
        <v>23.65909090909091</v>
      </c>
      <c r="Q3432" s="313">
        <f t="shared" si="1039"/>
        <v>22.636363636363637</v>
      </c>
      <c r="R3432" s="313">
        <f t="shared" si="1040"/>
        <v>6.666666666666667</v>
      </c>
      <c r="S3432" s="313">
        <f t="shared" si="1041"/>
        <v>3.717857142857143</v>
      </c>
      <c r="T3432" s="313">
        <f t="shared" si="1042"/>
        <v>6.3636363636363633</v>
      </c>
      <c r="U3432" s="313">
        <f t="shared" si="1043"/>
        <v>63.090909090909093</v>
      </c>
      <c r="V3432" s="313">
        <f t="shared" si="1044"/>
        <v>2.6666666666666665</v>
      </c>
      <c r="W3432" s="313">
        <f>IFERROR(H3432/M3432,Tabla2[[#This Row],[CARGA PRODUCCION (ANIMALES/HA)]])</f>
        <v>3.1428571428571428</v>
      </c>
      <c r="X3432" s="314">
        <f t="shared" si="1045"/>
        <v>2024</v>
      </c>
      <c r="Y3432" s="314">
        <f t="shared" si="1046"/>
        <v>10</v>
      </c>
      <c r="Z3432" s="314" t="e">
        <f t="shared" ca="1" si="1047"/>
        <v>#NAME?</v>
      </c>
      <c r="AA3432" s="315">
        <f t="shared" si="1048"/>
        <v>55</v>
      </c>
      <c r="AB3432" s="312">
        <f t="shared" si="1049"/>
        <v>0.8</v>
      </c>
      <c r="AC3432" s="316">
        <f t="shared" si="1050"/>
        <v>0.19999999999999996</v>
      </c>
      <c r="AD3432" s="309"/>
    </row>
    <row r="3433" spans="1:30">
      <c r="A3433" s="317">
        <v>45595</v>
      </c>
      <c r="B3433" s="309" t="s">
        <v>81</v>
      </c>
      <c r="C3433" s="309">
        <v>2627</v>
      </c>
      <c r="D3433" s="309">
        <v>80</v>
      </c>
      <c r="E3433" s="309">
        <v>9</v>
      </c>
      <c r="F3433" s="309"/>
      <c r="G3433" s="309">
        <v>103</v>
      </c>
      <c r="H3433" s="309">
        <v>105</v>
      </c>
      <c r="I3433" s="309">
        <v>2</v>
      </c>
      <c r="J3433" s="309">
        <v>15</v>
      </c>
      <c r="K3433" s="309">
        <v>680</v>
      </c>
      <c r="L3433" s="309">
        <v>23.4</v>
      </c>
      <c r="M3433" s="310">
        <v>31.01</v>
      </c>
      <c r="N3433" s="311">
        <f>IF(Tabla2[[#This Row],[LECHE RETIRO DIA]]&lt;&gt;ISBLANK(Tabla2[[#This Row],[LECHE RETIRO DIA]]),SUM(Tabla2[[#This Row],[LECHE TANQUE DIA]:[LECHE RETIRO DIA]]),SUM(Tabla2[[#This Row],[LECHE TANQUE DIA]:[LECHE AUTOCONSUMO DIA]]))</f>
        <v>2716</v>
      </c>
      <c r="O3433" s="312">
        <f t="shared" si="1037"/>
        <v>0.96723122238586157</v>
      </c>
      <c r="P3433" s="313">
        <f t="shared" si="1038"/>
        <v>26.368932038834952</v>
      </c>
      <c r="Q3433" s="313">
        <f t="shared" si="1039"/>
        <v>25.50485436893204</v>
      </c>
      <c r="R3433" s="313">
        <f t="shared" si="1040"/>
        <v>5.333333333333333</v>
      </c>
      <c r="S3433" s="313">
        <f t="shared" si="1041"/>
        <v>3.9941176470588236</v>
      </c>
      <c r="T3433" s="313">
        <f t="shared" si="1042"/>
        <v>6.6019417475728153</v>
      </c>
      <c r="U3433" s="313">
        <f t="shared" si="1043"/>
        <v>116.06837606837608</v>
      </c>
      <c r="V3433" s="313">
        <f t="shared" si="1044"/>
        <v>4.4017094017094021</v>
      </c>
      <c r="W3433" s="313">
        <f>IFERROR(H3433/M3433,Tabla2[[#This Row],[CARGA PRODUCCION (ANIMALES/HA)]])</f>
        <v>3.386004514672686</v>
      </c>
      <c r="X3433" s="314">
        <f t="shared" si="1045"/>
        <v>2024</v>
      </c>
      <c r="Y3433" s="314">
        <f t="shared" si="1046"/>
        <v>10</v>
      </c>
      <c r="Z3433" s="314" t="e">
        <f t="shared" ca="1" si="1047"/>
        <v>#NAME?</v>
      </c>
      <c r="AA3433" s="315">
        <f t="shared" si="1048"/>
        <v>105</v>
      </c>
      <c r="AB3433" s="312">
        <f t="shared" si="1049"/>
        <v>0.98095238095238091</v>
      </c>
      <c r="AC3433" s="316">
        <f t="shared" si="1050"/>
        <v>1.9047619047619091E-2</v>
      </c>
      <c r="AD3433" s="309"/>
    </row>
    <row r="3434" spans="1:30">
      <c r="A3434" s="317">
        <v>45595</v>
      </c>
      <c r="B3434" s="309" t="s">
        <v>83</v>
      </c>
      <c r="C3434" s="309">
        <v>2467</v>
      </c>
      <c r="D3434" s="309">
        <v>100</v>
      </c>
      <c r="E3434" s="309">
        <v>9</v>
      </c>
      <c r="F3434" s="309"/>
      <c r="G3434" s="309">
        <v>115</v>
      </c>
      <c r="H3434" s="309">
        <v>138</v>
      </c>
      <c r="I3434" s="309">
        <v>1</v>
      </c>
      <c r="J3434" s="309">
        <v>11</v>
      </c>
      <c r="K3434" s="309">
        <v>680</v>
      </c>
      <c r="L3434" s="309">
        <v>29.8</v>
      </c>
      <c r="M3434" s="310">
        <v>36.590000000000003</v>
      </c>
      <c r="N3434" s="311">
        <f>IF(Tabla2[[#This Row],[LECHE RETIRO DIA]]&lt;&gt;ISBLANK(Tabla2[[#This Row],[LECHE RETIRO DIA]]),SUM(Tabla2[[#This Row],[LECHE TANQUE DIA]:[LECHE RETIRO DIA]]),SUM(Tabla2[[#This Row],[LECHE TANQUE DIA]:[LECHE AUTOCONSUMO DIA]]))</f>
        <v>2576</v>
      </c>
      <c r="O3434" s="312">
        <f t="shared" si="1037"/>
        <v>0.95768633540372672</v>
      </c>
      <c r="P3434" s="313">
        <f t="shared" si="1038"/>
        <v>22.4</v>
      </c>
      <c r="Q3434" s="313">
        <f t="shared" si="1039"/>
        <v>21.452173913043477</v>
      </c>
      <c r="R3434" s="313">
        <f t="shared" si="1040"/>
        <v>9.0909090909090917</v>
      </c>
      <c r="S3434" s="313">
        <f t="shared" si="1041"/>
        <v>3.7882352941176469</v>
      </c>
      <c r="T3434" s="313">
        <f t="shared" si="1042"/>
        <v>5.9130434782608692</v>
      </c>
      <c r="U3434" s="313">
        <f t="shared" si="1043"/>
        <v>86.442953020134226</v>
      </c>
      <c r="V3434" s="313">
        <f t="shared" si="1044"/>
        <v>3.8590604026845639</v>
      </c>
      <c r="W3434" s="313">
        <f>IFERROR(H3434/M3434,Tabla2[[#This Row],[CARGA PRODUCCION (ANIMALES/HA)]])</f>
        <v>3.7715222738453127</v>
      </c>
      <c r="X3434" s="314">
        <f t="shared" si="1045"/>
        <v>2024</v>
      </c>
      <c r="Y3434" s="314">
        <f t="shared" si="1046"/>
        <v>10</v>
      </c>
      <c r="Z3434" s="314" t="e">
        <f t="shared" ca="1" si="1047"/>
        <v>#NAME?</v>
      </c>
      <c r="AA3434" s="315">
        <f t="shared" si="1048"/>
        <v>138</v>
      </c>
      <c r="AB3434" s="312">
        <f t="shared" si="1049"/>
        <v>0.83333333333333337</v>
      </c>
      <c r="AC3434" s="316">
        <f t="shared" si="1050"/>
        <v>0.16666666666666663</v>
      </c>
      <c r="AD3434" s="309"/>
    </row>
    <row r="3435" spans="1:30">
      <c r="A3435" s="317">
        <v>45595</v>
      </c>
      <c r="B3435" s="309" t="s">
        <v>117</v>
      </c>
      <c r="C3435" s="309">
        <v>1004</v>
      </c>
      <c r="D3435" s="309">
        <v>40</v>
      </c>
      <c r="E3435" s="309">
        <v>5</v>
      </c>
      <c r="F3435" s="309"/>
      <c r="G3435" s="309">
        <v>44</v>
      </c>
      <c r="H3435" s="309">
        <v>55</v>
      </c>
      <c r="I3435" s="309">
        <v>1</v>
      </c>
      <c r="J3435" s="309">
        <v>5</v>
      </c>
      <c r="K3435" s="309">
        <v>280</v>
      </c>
      <c r="L3435" s="309">
        <v>16.5</v>
      </c>
      <c r="M3435" s="310">
        <v>17.5</v>
      </c>
      <c r="N3435" s="311">
        <f>IF(Tabla2[[#This Row],[LECHE RETIRO DIA]]&lt;&gt;ISBLANK(Tabla2[[#This Row],[LECHE RETIRO DIA]]),SUM(Tabla2[[#This Row],[LECHE TANQUE DIA]:[LECHE RETIRO DIA]]),SUM(Tabla2[[#This Row],[LECHE TANQUE DIA]:[LECHE AUTOCONSUMO DIA]]))</f>
        <v>1049</v>
      </c>
      <c r="O3435" s="312">
        <f t="shared" si="1037"/>
        <v>0.95710200190657768</v>
      </c>
      <c r="P3435" s="313">
        <f t="shared" si="1038"/>
        <v>23.84090909090909</v>
      </c>
      <c r="Q3435" s="313">
        <f t="shared" si="1039"/>
        <v>22.818181818181817</v>
      </c>
      <c r="R3435" s="313">
        <f t="shared" si="1040"/>
        <v>8</v>
      </c>
      <c r="S3435" s="313">
        <f t="shared" si="1041"/>
        <v>3.7464285714285714</v>
      </c>
      <c r="T3435" s="313">
        <f t="shared" si="1042"/>
        <v>6.3636363636363633</v>
      </c>
      <c r="U3435" s="313">
        <f t="shared" si="1043"/>
        <v>63.575757575757578</v>
      </c>
      <c r="V3435" s="313">
        <f t="shared" si="1044"/>
        <v>2.6666666666666665</v>
      </c>
      <c r="W3435" s="313">
        <f>IFERROR(H3435/M3435,Tabla2[[#This Row],[CARGA PRODUCCION (ANIMALES/HA)]])</f>
        <v>3.1428571428571428</v>
      </c>
      <c r="X3435" s="314">
        <f t="shared" si="1045"/>
        <v>2024</v>
      </c>
      <c r="Y3435" s="314">
        <f t="shared" si="1046"/>
        <v>10</v>
      </c>
      <c r="Z3435" s="314" t="e">
        <f t="shared" ca="1" si="1047"/>
        <v>#NAME?</v>
      </c>
      <c r="AA3435" s="315">
        <f t="shared" si="1048"/>
        <v>55</v>
      </c>
      <c r="AB3435" s="312">
        <f t="shared" si="1049"/>
        <v>0.8</v>
      </c>
      <c r="AC3435" s="316">
        <f t="shared" si="1050"/>
        <v>0.19999999999999996</v>
      </c>
      <c r="AD3435" s="309"/>
    </row>
    <row r="3436" spans="1:30">
      <c r="A3436" s="317">
        <v>45596</v>
      </c>
      <c r="B3436" s="309" t="s">
        <v>81</v>
      </c>
      <c r="C3436" s="309">
        <v>2537</v>
      </c>
      <c r="D3436" s="309">
        <v>80</v>
      </c>
      <c r="E3436" s="309">
        <v>8</v>
      </c>
      <c r="F3436" s="309"/>
      <c r="G3436" s="309">
        <v>103</v>
      </c>
      <c r="H3436" s="309">
        <v>105</v>
      </c>
      <c r="I3436" s="309">
        <v>2</v>
      </c>
      <c r="J3436" s="309">
        <v>15</v>
      </c>
      <c r="K3436" s="309">
        <v>680</v>
      </c>
      <c r="L3436" s="309">
        <v>23.4</v>
      </c>
      <c r="M3436" s="310">
        <v>31.01</v>
      </c>
      <c r="N3436" s="311">
        <f>IF(Tabla2[[#This Row],[LECHE RETIRO DIA]]&lt;&gt;ISBLANK(Tabla2[[#This Row],[LECHE RETIRO DIA]]),SUM(Tabla2[[#This Row],[LECHE TANQUE DIA]:[LECHE RETIRO DIA]]),SUM(Tabla2[[#This Row],[LECHE TANQUE DIA]:[LECHE AUTOCONSUMO DIA]]))</f>
        <v>2625</v>
      </c>
      <c r="O3436" s="312">
        <f t="shared" si="1037"/>
        <v>0.96647619047619049</v>
      </c>
      <c r="P3436" s="313">
        <f t="shared" si="1038"/>
        <v>25.485436893203882</v>
      </c>
      <c r="Q3436" s="313">
        <f t="shared" si="1039"/>
        <v>24.631067961165048</v>
      </c>
      <c r="R3436" s="313">
        <f t="shared" si="1040"/>
        <v>5.333333333333333</v>
      </c>
      <c r="S3436" s="313">
        <f t="shared" si="1041"/>
        <v>3.8602941176470589</v>
      </c>
      <c r="T3436" s="313">
        <f t="shared" si="1042"/>
        <v>6.6019417475728153</v>
      </c>
      <c r="U3436" s="313">
        <f t="shared" si="1043"/>
        <v>112.17948717948718</v>
      </c>
      <c r="V3436" s="313">
        <f t="shared" si="1044"/>
        <v>4.4017094017094021</v>
      </c>
      <c r="W3436" s="313">
        <f>IFERROR(H3436/M3436,Tabla2[[#This Row],[CARGA PRODUCCION (ANIMALES/HA)]])</f>
        <v>3.386004514672686</v>
      </c>
      <c r="X3436" s="314">
        <f t="shared" si="1045"/>
        <v>2024</v>
      </c>
      <c r="Y3436" s="314">
        <f t="shared" si="1046"/>
        <v>10</v>
      </c>
      <c r="Z3436" s="314" t="e">
        <f t="shared" ca="1" si="1047"/>
        <v>#NAME?</v>
      </c>
      <c r="AA3436" s="315">
        <f t="shared" si="1048"/>
        <v>105</v>
      </c>
      <c r="AB3436" s="312">
        <f t="shared" si="1049"/>
        <v>0.98095238095238091</v>
      </c>
      <c r="AC3436" s="316">
        <f t="shared" si="1050"/>
        <v>1.9047619047619091E-2</v>
      </c>
      <c r="AD3436" s="309"/>
    </row>
    <row r="3437" spans="1:30">
      <c r="A3437" s="317">
        <v>45596</v>
      </c>
      <c r="B3437" s="309" t="s">
        <v>83</v>
      </c>
      <c r="C3437" s="309">
        <v>2481</v>
      </c>
      <c r="D3437" s="309">
        <v>100</v>
      </c>
      <c r="E3437" s="309">
        <v>9</v>
      </c>
      <c r="F3437" s="309"/>
      <c r="G3437" s="309">
        <v>123</v>
      </c>
      <c r="H3437" s="309">
        <v>140</v>
      </c>
      <c r="I3437" s="309">
        <v>1</v>
      </c>
      <c r="J3437" s="309">
        <v>13</v>
      </c>
      <c r="K3437" s="309">
        <v>680</v>
      </c>
      <c r="L3437" s="309">
        <v>29.8</v>
      </c>
      <c r="M3437" s="310">
        <v>36.590000000000003</v>
      </c>
      <c r="N3437" s="311">
        <f>IF(Tabla2[[#This Row],[LECHE RETIRO DIA]]&lt;&gt;ISBLANK(Tabla2[[#This Row],[LECHE RETIRO DIA]]),SUM(Tabla2[[#This Row],[LECHE TANQUE DIA]:[LECHE RETIRO DIA]]),SUM(Tabla2[[#This Row],[LECHE TANQUE DIA]:[LECHE AUTOCONSUMO DIA]]))</f>
        <v>2590</v>
      </c>
      <c r="O3437" s="312">
        <f t="shared" si="1037"/>
        <v>0.95791505791505793</v>
      </c>
      <c r="P3437" s="313">
        <f t="shared" si="1038"/>
        <v>21.056910569105693</v>
      </c>
      <c r="Q3437" s="313">
        <f t="shared" si="1039"/>
        <v>20.170731707317074</v>
      </c>
      <c r="R3437" s="313">
        <f t="shared" si="1040"/>
        <v>7.6923076923076925</v>
      </c>
      <c r="S3437" s="313">
        <f t="shared" si="1041"/>
        <v>3.8088235294117645</v>
      </c>
      <c r="T3437" s="313">
        <f t="shared" si="1042"/>
        <v>5.5284552845528454</v>
      </c>
      <c r="U3437" s="313">
        <f t="shared" si="1043"/>
        <v>86.912751677852341</v>
      </c>
      <c r="V3437" s="313">
        <f t="shared" si="1044"/>
        <v>4.1275167785234901</v>
      </c>
      <c r="W3437" s="313">
        <f>IFERROR(H3437/M3437,Tabla2[[#This Row],[CARGA PRODUCCION (ANIMALES/HA)]])</f>
        <v>3.8261820169445202</v>
      </c>
      <c r="X3437" s="314">
        <f t="shared" si="1045"/>
        <v>2024</v>
      </c>
      <c r="Y3437" s="314">
        <f t="shared" si="1046"/>
        <v>10</v>
      </c>
      <c r="Z3437" s="314" t="e">
        <f t="shared" ca="1" si="1047"/>
        <v>#NAME?</v>
      </c>
      <c r="AA3437" s="315">
        <f t="shared" si="1048"/>
        <v>140</v>
      </c>
      <c r="AB3437" s="312">
        <f t="shared" si="1049"/>
        <v>0.87857142857142856</v>
      </c>
      <c r="AC3437" s="316">
        <f t="shared" si="1050"/>
        <v>0.12142857142857144</v>
      </c>
      <c r="AD3437" s="309"/>
    </row>
    <row r="3438" spans="1:30">
      <c r="A3438" s="317">
        <v>45596</v>
      </c>
      <c r="B3438" s="309" t="s">
        <v>117</v>
      </c>
      <c r="C3438" s="309">
        <v>974</v>
      </c>
      <c r="D3438" s="309">
        <v>40</v>
      </c>
      <c r="E3438" s="309">
        <v>5</v>
      </c>
      <c r="F3438" s="309"/>
      <c r="G3438" s="309">
        <v>46</v>
      </c>
      <c r="H3438" s="309">
        <v>55</v>
      </c>
      <c r="I3438" s="309">
        <v>1</v>
      </c>
      <c r="J3438" s="309">
        <v>6</v>
      </c>
      <c r="K3438" s="309">
        <v>280</v>
      </c>
      <c r="L3438" s="309">
        <v>16.5</v>
      </c>
      <c r="M3438" s="310">
        <v>17.5</v>
      </c>
      <c r="N3438" s="311">
        <f>IF(Tabla2[[#This Row],[LECHE RETIRO DIA]]&lt;&gt;ISBLANK(Tabla2[[#This Row],[LECHE RETIRO DIA]]),SUM(Tabla2[[#This Row],[LECHE TANQUE DIA]:[LECHE RETIRO DIA]]),SUM(Tabla2[[#This Row],[LECHE TANQUE DIA]:[LECHE AUTOCONSUMO DIA]]))</f>
        <v>1019</v>
      </c>
      <c r="O3438" s="312">
        <f t="shared" si="1037"/>
        <v>0.95583905789990187</v>
      </c>
      <c r="P3438" s="313">
        <f t="shared" si="1038"/>
        <v>22.152173913043477</v>
      </c>
      <c r="Q3438" s="313">
        <f t="shared" si="1039"/>
        <v>21.173913043478262</v>
      </c>
      <c r="R3438" s="313">
        <f t="shared" si="1040"/>
        <v>6.666666666666667</v>
      </c>
      <c r="S3438" s="313">
        <f t="shared" si="1041"/>
        <v>3.6392857142857142</v>
      </c>
      <c r="T3438" s="313">
        <f t="shared" si="1042"/>
        <v>6.0869565217391308</v>
      </c>
      <c r="U3438" s="313">
        <f t="shared" si="1043"/>
        <v>61.757575757575758</v>
      </c>
      <c r="V3438" s="313">
        <f t="shared" si="1044"/>
        <v>2.7878787878787881</v>
      </c>
      <c r="W3438" s="313">
        <f>IFERROR(H3438/M3438,Tabla2[[#This Row],[CARGA PRODUCCION (ANIMALES/HA)]])</f>
        <v>3.1428571428571428</v>
      </c>
      <c r="X3438" s="314">
        <f t="shared" si="1045"/>
        <v>2024</v>
      </c>
      <c r="Y3438" s="314">
        <f t="shared" si="1046"/>
        <v>10</v>
      </c>
      <c r="Z3438" s="314" t="e">
        <f t="shared" ca="1" si="1047"/>
        <v>#NAME?</v>
      </c>
      <c r="AA3438" s="315">
        <f t="shared" si="1048"/>
        <v>55</v>
      </c>
      <c r="AB3438" s="312">
        <f t="shared" si="1049"/>
        <v>0.83636363636363631</v>
      </c>
      <c r="AC3438" s="316">
        <f t="shared" si="1050"/>
        <v>0.16363636363636369</v>
      </c>
      <c r="AD3438" s="309"/>
    </row>
    <row r="3439" spans="1:30">
      <c r="A3439" s="317">
        <v>45597</v>
      </c>
      <c r="B3439" s="309" t="s">
        <v>81</v>
      </c>
      <c r="C3439" s="309">
        <v>2575</v>
      </c>
      <c r="D3439" s="309">
        <v>80</v>
      </c>
      <c r="E3439" s="309">
        <v>9</v>
      </c>
      <c r="F3439" s="309"/>
      <c r="G3439" s="309">
        <v>103</v>
      </c>
      <c r="H3439" s="309">
        <v>105</v>
      </c>
      <c r="I3439" s="309">
        <v>2</v>
      </c>
      <c r="J3439" s="309">
        <v>15</v>
      </c>
      <c r="K3439" s="309">
        <v>680</v>
      </c>
      <c r="L3439" s="309">
        <v>23.4</v>
      </c>
      <c r="M3439" s="310">
        <v>31.01</v>
      </c>
      <c r="N3439" s="311">
        <f>IF(Tabla2[[#This Row],[LECHE RETIRO DIA]]&lt;&gt;ISBLANK(Tabla2[[#This Row],[LECHE RETIRO DIA]]),SUM(Tabla2[[#This Row],[LECHE TANQUE DIA]:[LECHE RETIRO DIA]]),SUM(Tabla2[[#This Row],[LECHE TANQUE DIA]:[LECHE AUTOCONSUMO DIA]]))</f>
        <v>2664</v>
      </c>
      <c r="O3439" s="312">
        <f t="shared" si="1037"/>
        <v>0.96659159159159158</v>
      </c>
      <c r="P3439" s="313">
        <f t="shared" si="1038"/>
        <v>25.864077669902912</v>
      </c>
      <c r="Q3439" s="313">
        <f t="shared" si="1039"/>
        <v>25</v>
      </c>
      <c r="R3439" s="313">
        <f t="shared" si="1040"/>
        <v>5.333333333333333</v>
      </c>
      <c r="S3439" s="313">
        <f t="shared" si="1041"/>
        <v>3.9176470588235293</v>
      </c>
      <c r="T3439" s="313">
        <f t="shared" si="1042"/>
        <v>6.6019417475728153</v>
      </c>
      <c r="U3439" s="313">
        <f t="shared" si="1043"/>
        <v>113.84615384615385</v>
      </c>
      <c r="V3439" s="313">
        <f t="shared" si="1044"/>
        <v>4.4017094017094021</v>
      </c>
      <c r="W3439" s="313">
        <f>IFERROR(H3439/M3439,Tabla2[[#This Row],[CARGA PRODUCCION (ANIMALES/HA)]])</f>
        <v>3.386004514672686</v>
      </c>
      <c r="X3439" s="314">
        <f t="shared" si="1045"/>
        <v>2024</v>
      </c>
      <c r="Y3439" s="314">
        <f t="shared" si="1046"/>
        <v>11</v>
      </c>
      <c r="Z3439" s="314" t="e">
        <f t="shared" ca="1" si="1047"/>
        <v>#NAME?</v>
      </c>
      <c r="AA3439" s="315">
        <f t="shared" si="1048"/>
        <v>105</v>
      </c>
      <c r="AB3439" s="312">
        <f t="shared" si="1049"/>
        <v>0.98095238095238091</v>
      </c>
      <c r="AC3439" s="316">
        <f t="shared" si="1050"/>
        <v>1.9047619047619091E-2</v>
      </c>
      <c r="AD3439" s="309"/>
    </row>
    <row r="3440" spans="1:30">
      <c r="A3440" s="317">
        <v>45597</v>
      </c>
      <c r="B3440" s="309" t="s">
        <v>83</v>
      </c>
      <c r="C3440" s="309">
        <v>2639</v>
      </c>
      <c r="D3440" s="309">
        <v>100</v>
      </c>
      <c r="E3440" s="309">
        <v>9</v>
      </c>
      <c r="F3440" s="309"/>
      <c r="G3440" s="309">
        <v>123</v>
      </c>
      <c r="H3440" s="309">
        <v>140</v>
      </c>
      <c r="I3440" s="309">
        <v>1</v>
      </c>
      <c r="J3440" s="309">
        <v>13</v>
      </c>
      <c r="K3440" s="309">
        <v>680</v>
      </c>
      <c r="L3440" s="309">
        <v>29.8</v>
      </c>
      <c r="M3440" s="310">
        <v>36.590000000000003</v>
      </c>
      <c r="N3440" s="311">
        <f>IF(Tabla2[[#This Row],[LECHE RETIRO DIA]]&lt;&gt;ISBLANK(Tabla2[[#This Row],[LECHE RETIRO DIA]]),SUM(Tabla2[[#This Row],[LECHE TANQUE DIA]:[LECHE RETIRO DIA]]),SUM(Tabla2[[#This Row],[LECHE TANQUE DIA]:[LECHE AUTOCONSUMO DIA]]))</f>
        <v>2748</v>
      </c>
      <c r="O3440" s="312">
        <f t="shared" si="1037"/>
        <v>0.96033478893740898</v>
      </c>
      <c r="P3440" s="313">
        <f t="shared" si="1038"/>
        <v>22.341463414634145</v>
      </c>
      <c r="Q3440" s="313">
        <f t="shared" si="1039"/>
        <v>21.45528455284553</v>
      </c>
      <c r="R3440" s="313">
        <f t="shared" si="1040"/>
        <v>7.6923076923076925</v>
      </c>
      <c r="S3440" s="313">
        <f t="shared" si="1041"/>
        <v>4.0411764705882351</v>
      </c>
      <c r="T3440" s="313">
        <f t="shared" si="1042"/>
        <v>5.5284552845528454</v>
      </c>
      <c r="U3440" s="313">
        <f t="shared" si="1043"/>
        <v>92.214765100671144</v>
      </c>
      <c r="V3440" s="313">
        <f t="shared" si="1044"/>
        <v>4.1275167785234901</v>
      </c>
      <c r="W3440" s="313">
        <f>IFERROR(H3440/M3440,Tabla2[[#This Row],[CARGA PRODUCCION (ANIMALES/HA)]])</f>
        <v>3.8261820169445202</v>
      </c>
      <c r="X3440" s="314">
        <f t="shared" si="1045"/>
        <v>2024</v>
      </c>
      <c r="Y3440" s="314">
        <f t="shared" si="1046"/>
        <v>11</v>
      </c>
      <c r="Z3440" s="314" t="e">
        <f t="shared" ca="1" si="1047"/>
        <v>#NAME?</v>
      </c>
      <c r="AA3440" s="315">
        <f t="shared" si="1048"/>
        <v>140</v>
      </c>
      <c r="AB3440" s="312">
        <f t="shared" si="1049"/>
        <v>0.87857142857142856</v>
      </c>
      <c r="AC3440" s="316">
        <f t="shared" si="1050"/>
        <v>0.12142857142857144</v>
      </c>
      <c r="AD3440" s="309"/>
    </row>
    <row r="3441" spans="1:30">
      <c r="A3441" s="317">
        <v>45597</v>
      </c>
      <c r="B3441" s="309" t="s">
        <v>117</v>
      </c>
      <c r="C3441" s="309">
        <v>1015</v>
      </c>
      <c r="D3441" s="309">
        <v>40</v>
      </c>
      <c r="E3441" s="309">
        <v>5</v>
      </c>
      <c r="F3441" s="309"/>
      <c r="G3441" s="309">
        <v>47</v>
      </c>
      <c r="H3441" s="309">
        <v>55</v>
      </c>
      <c r="I3441" s="309">
        <v>1</v>
      </c>
      <c r="J3441" s="309">
        <v>7</v>
      </c>
      <c r="K3441" s="309">
        <v>280</v>
      </c>
      <c r="L3441" s="309">
        <v>16.5</v>
      </c>
      <c r="M3441" s="310">
        <v>17.5</v>
      </c>
      <c r="N3441" s="311">
        <f>IF(Tabla2[[#This Row],[LECHE RETIRO DIA]]&lt;&gt;ISBLANK(Tabla2[[#This Row],[LECHE RETIRO DIA]]),SUM(Tabla2[[#This Row],[LECHE TANQUE DIA]:[LECHE RETIRO DIA]]),SUM(Tabla2[[#This Row],[LECHE TANQUE DIA]:[LECHE AUTOCONSUMO DIA]]))</f>
        <v>1060</v>
      </c>
      <c r="O3441" s="312">
        <f t="shared" si="1037"/>
        <v>0.95754716981132071</v>
      </c>
      <c r="P3441" s="313">
        <f t="shared" si="1038"/>
        <v>22.553191489361701</v>
      </c>
      <c r="Q3441" s="313">
        <f t="shared" si="1039"/>
        <v>21.595744680851062</v>
      </c>
      <c r="R3441" s="313">
        <f t="shared" si="1040"/>
        <v>5.7142857142857144</v>
      </c>
      <c r="S3441" s="313">
        <f t="shared" si="1041"/>
        <v>3.7857142857142856</v>
      </c>
      <c r="T3441" s="313">
        <f t="shared" si="1042"/>
        <v>5.957446808510638</v>
      </c>
      <c r="U3441" s="313">
        <f t="shared" si="1043"/>
        <v>64.242424242424249</v>
      </c>
      <c r="V3441" s="313">
        <f t="shared" si="1044"/>
        <v>2.8484848484848486</v>
      </c>
      <c r="W3441" s="313">
        <f>IFERROR(H3441/M3441,Tabla2[[#This Row],[CARGA PRODUCCION (ANIMALES/HA)]])</f>
        <v>3.1428571428571428</v>
      </c>
      <c r="X3441" s="314">
        <f t="shared" si="1045"/>
        <v>2024</v>
      </c>
      <c r="Y3441" s="314">
        <f t="shared" si="1046"/>
        <v>11</v>
      </c>
      <c r="Z3441" s="314" t="e">
        <f t="shared" ca="1" si="1047"/>
        <v>#NAME?</v>
      </c>
      <c r="AA3441" s="315">
        <f t="shared" si="1048"/>
        <v>55</v>
      </c>
      <c r="AB3441" s="312">
        <f t="shared" si="1049"/>
        <v>0.8545454545454545</v>
      </c>
      <c r="AC3441" s="316">
        <f t="shared" si="1050"/>
        <v>0.1454545454545455</v>
      </c>
      <c r="AD3441" s="309"/>
    </row>
    <row r="3442" spans="1:30">
      <c r="A3442" s="317">
        <v>45598</v>
      </c>
      <c r="B3442" s="309" t="s">
        <v>81</v>
      </c>
      <c r="C3442" s="309">
        <v>2453</v>
      </c>
      <c r="D3442" s="309">
        <v>80</v>
      </c>
      <c r="E3442" s="309">
        <v>9</v>
      </c>
      <c r="F3442" s="309"/>
      <c r="G3442" s="309">
        <v>103</v>
      </c>
      <c r="H3442" s="309">
        <v>105</v>
      </c>
      <c r="I3442" s="309">
        <v>2</v>
      </c>
      <c r="J3442" s="309">
        <v>15</v>
      </c>
      <c r="K3442" s="309">
        <v>680</v>
      </c>
      <c r="L3442" s="309">
        <v>23.4</v>
      </c>
      <c r="M3442" s="310">
        <v>31.01</v>
      </c>
      <c r="N3442" s="311">
        <f>IF(Tabla2[[#This Row],[LECHE RETIRO DIA]]&lt;&gt;ISBLANK(Tabla2[[#This Row],[LECHE RETIRO DIA]]),SUM(Tabla2[[#This Row],[LECHE TANQUE DIA]:[LECHE RETIRO DIA]]),SUM(Tabla2[[#This Row],[LECHE TANQUE DIA]:[LECHE AUTOCONSUMO DIA]]))</f>
        <v>2542</v>
      </c>
      <c r="O3442" s="312">
        <f t="shared" ref="O3442:O3447" si="1051">IFERROR(C3442/N3442,"")</f>
        <v>0.96498819826907944</v>
      </c>
      <c r="P3442" s="313">
        <f t="shared" ref="P3442:P3447" si="1052">IFERROR(N3442/G3442,"")</f>
        <v>24.679611650485437</v>
      </c>
      <c r="Q3442" s="313">
        <f t="shared" ref="Q3442:Q3447" si="1053">IFERROR(C3442/G3442,"")</f>
        <v>23.815533980582526</v>
      </c>
      <c r="R3442" s="313">
        <f t="shared" ref="R3442:R3447" si="1054">IFERROR(D3442/J3442,"")</f>
        <v>5.333333333333333</v>
      </c>
      <c r="S3442" s="313">
        <f t="shared" ref="S3442:S3447" si="1055">IFERROR(N3442/K3442,"")</f>
        <v>3.7382352941176471</v>
      </c>
      <c r="T3442" s="313">
        <f t="shared" ref="T3442:T3447" si="1056">IFERROR(K3442/G3442,"")</f>
        <v>6.6019417475728153</v>
      </c>
      <c r="U3442" s="313">
        <f t="shared" ref="U3442:U3447" si="1057">IFERROR(N3442/L3442,"")</f>
        <v>108.63247863247864</v>
      </c>
      <c r="V3442" s="313">
        <f t="shared" ref="V3442:V3447" si="1058">IFERROR(G3442/L3442,"")</f>
        <v>4.4017094017094021</v>
      </c>
      <c r="W3442" s="313">
        <f>IFERROR(H3442/M3442,Tabla2[[#This Row],[CARGA PRODUCCION (ANIMALES/HA)]])</f>
        <v>3.386004514672686</v>
      </c>
      <c r="X3442" s="314">
        <f t="shared" ref="X3442:X3447" si="1059">YEAR(A3442)</f>
        <v>2024</v>
      </c>
      <c r="Y3442" s="314">
        <f t="shared" ref="Y3442:Y3447" si="1060">MONTH(A3442)</f>
        <v>11</v>
      </c>
      <c r="Z3442" s="314" t="e">
        <f t="shared" ref="Z3442:Z3447" ca="1" si="1061">_xlfn.ISOWEEKNUM(A3442)</f>
        <v>#NAME?</v>
      </c>
      <c r="AA3442" s="315">
        <f t="shared" ref="AA3442:AA3447" si="1062">IF(H3442&gt;0,H3442,G3442)</f>
        <v>105</v>
      </c>
      <c r="AB3442" s="312">
        <f t="shared" ref="AB3442:AB3447" si="1063">IFERROR(G3442/AA3442,"")</f>
        <v>0.98095238095238091</v>
      </c>
      <c r="AC3442" s="316">
        <f t="shared" ref="AC3442:AC3447" si="1064">IFERROR(1-AB3442,"")</f>
        <v>1.9047619047619091E-2</v>
      </c>
      <c r="AD3442" s="309"/>
    </row>
    <row r="3443" spans="1:30">
      <c r="A3443" s="317">
        <v>45598</v>
      </c>
      <c r="B3443" s="309" t="s">
        <v>83</v>
      </c>
      <c r="C3443" s="309">
        <v>2399</v>
      </c>
      <c r="D3443" s="309">
        <v>100</v>
      </c>
      <c r="E3443" s="309">
        <v>9</v>
      </c>
      <c r="F3443" s="309"/>
      <c r="G3443" s="309">
        <v>123</v>
      </c>
      <c r="H3443" s="309">
        <v>145</v>
      </c>
      <c r="I3443" s="309">
        <v>1</v>
      </c>
      <c r="J3443" s="309">
        <v>14</v>
      </c>
      <c r="K3443" s="309">
        <v>680</v>
      </c>
      <c r="L3443" s="309">
        <v>29.8</v>
      </c>
      <c r="M3443" s="310">
        <v>36.590000000000003</v>
      </c>
      <c r="N3443" s="311">
        <f>IF(Tabla2[[#This Row],[LECHE RETIRO DIA]]&lt;&gt;ISBLANK(Tabla2[[#This Row],[LECHE RETIRO DIA]]),SUM(Tabla2[[#This Row],[LECHE TANQUE DIA]:[LECHE RETIRO DIA]]),SUM(Tabla2[[#This Row],[LECHE TANQUE DIA]:[LECHE AUTOCONSUMO DIA]]))</f>
        <v>2508</v>
      </c>
      <c r="O3443" s="312">
        <f t="shared" si="1051"/>
        <v>0.95653907496012758</v>
      </c>
      <c r="P3443" s="313">
        <f t="shared" si="1052"/>
        <v>20.390243902439025</v>
      </c>
      <c r="Q3443" s="313">
        <f t="shared" si="1053"/>
        <v>19.504065040650406</v>
      </c>
      <c r="R3443" s="313">
        <f t="shared" si="1054"/>
        <v>7.1428571428571432</v>
      </c>
      <c r="S3443" s="313">
        <f t="shared" si="1055"/>
        <v>3.6882352941176473</v>
      </c>
      <c r="T3443" s="313">
        <f t="shared" si="1056"/>
        <v>5.5284552845528454</v>
      </c>
      <c r="U3443" s="313">
        <f t="shared" si="1057"/>
        <v>84.161073825503351</v>
      </c>
      <c r="V3443" s="313">
        <f t="shared" si="1058"/>
        <v>4.1275167785234901</v>
      </c>
      <c r="W3443" s="313">
        <f>IFERROR(H3443/M3443,Tabla2[[#This Row],[CARGA PRODUCCION (ANIMALES/HA)]])</f>
        <v>3.9628313746925388</v>
      </c>
      <c r="X3443" s="314">
        <f t="shared" si="1059"/>
        <v>2024</v>
      </c>
      <c r="Y3443" s="314">
        <f t="shared" si="1060"/>
        <v>11</v>
      </c>
      <c r="Z3443" s="314" t="e">
        <f t="shared" ca="1" si="1061"/>
        <v>#NAME?</v>
      </c>
      <c r="AA3443" s="315">
        <f t="shared" si="1062"/>
        <v>145</v>
      </c>
      <c r="AB3443" s="312">
        <f t="shared" si="1063"/>
        <v>0.84827586206896555</v>
      </c>
      <c r="AC3443" s="316">
        <f t="shared" si="1064"/>
        <v>0.15172413793103445</v>
      </c>
      <c r="AD3443" s="309"/>
    </row>
    <row r="3444" spans="1:30">
      <c r="A3444" s="317">
        <v>45598</v>
      </c>
      <c r="B3444" s="309" t="s">
        <v>117</v>
      </c>
      <c r="C3444" s="309">
        <v>993</v>
      </c>
      <c r="D3444" s="309">
        <v>40</v>
      </c>
      <c r="E3444" s="309">
        <v>5</v>
      </c>
      <c r="F3444" s="309"/>
      <c r="G3444" s="309">
        <v>47</v>
      </c>
      <c r="H3444" s="309">
        <v>55</v>
      </c>
      <c r="I3444" s="309">
        <v>1</v>
      </c>
      <c r="J3444" s="309">
        <v>7</v>
      </c>
      <c r="K3444" s="309">
        <v>280</v>
      </c>
      <c r="L3444" s="309">
        <v>16.5</v>
      </c>
      <c r="M3444" s="310">
        <v>17.5</v>
      </c>
      <c r="N3444" s="311">
        <f>IF(Tabla2[[#This Row],[LECHE RETIRO DIA]]&lt;&gt;ISBLANK(Tabla2[[#This Row],[LECHE RETIRO DIA]]),SUM(Tabla2[[#This Row],[LECHE TANQUE DIA]:[LECHE RETIRO DIA]]),SUM(Tabla2[[#This Row],[LECHE TANQUE DIA]:[LECHE AUTOCONSUMO DIA]]))</f>
        <v>1038</v>
      </c>
      <c r="O3444" s="312">
        <f t="shared" si="1051"/>
        <v>0.95664739884393069</v>
      </c>
      <c r="P3444" s="313">
        <f t="shared" si="1052"/>
        <v>22.085106382978722</v>
      </c>
      <c r="Q3444" s="313">
        <f t="shared" si="1053"/>
        <v>21.127659574468087</v>
      </c>
      <c r="R3444" s="313">
        <f t="shared" si="1054"/>
        <v>5.7142857142857144</v>
      </c>
      <c r="S3444" s="313">
        <f t="shared" si="1055"/>
        <v>3.7071428571428573</v>
      </c>
      <c r="T3444" s="313">
        <f t="shared" si="1056"/>
        <v>5.957446808510638</v>
      </c>
      <c r="U3444" s="313">
        <f t="shared" si="1057"/>
        <v>62.909090909090907</v>
      </c>
      <c r="V3444" s="313">
        <f t="shared" si="1058"/>
        <v>2.8484848484848486</v>
      </c>
      <c r="W3444" s="313">
        <f>IFERROR(H3444/M3444,Tabla2[[#This Row],[CARGA PRODUCCION (ANIMALES/HA)]])</f>
        <v>3.1428571428571428</v>
      </c>
      <c r="X3444" s="314">
        <f t="shared" si="1059"/>
        <v>2024</v>
      </c>
      <c r="Y3444" s="314">
        <f t="shared" si="1060"/>
        <v>11</v>
      </c>
      <c r="Z3444" s="314" t="e">
        <f t="shared" ca="1" si="1061"/>
        <v>#NAME?</v>
      </c>
      <c r="AA3444" s="315">
        <f t="shared" si="1062"/>
        <v>55</v>
      </c>
      <c r="AB3444" s="312">
        <f t="shared" si="1063"/>
        <v>0.8545454545454545</v>
      </c>
      <c r="AC3444" s="316">
        <f t="shared" si="1064"/>
        <v>0.1454545454545455</v>
      </c>
      <c r="AD3444" s="309"/>
    </row>
    <row r="3445" spans="1:30">
      <c r="A3445" s="317">
        <v>45599</v>
      </c>
      <c r="B3445" s="309" t="s">
        <v>81</v>
      </c>
      <c r="C3445" s="309">
        <v>2509</v>
      </c>
      <c r="D3445" s="309">
        <v>80</v>
      </c>
      <c r="E3445" s="309">
        <v>9</v>
      </c>
      <c r="F3445" s="309"/>
      <c r="G3445" s="309">
        <v>103</v>
      </c>
      <c r="H3445" s="309">
        <v>105</v>
      </c>
      <c r="I3445" s="309">
        <v>2</v>
      </c>
      <c r="J3445" s="309">
        <v>15</v>
      </c>
      <c r="K3445" s="309">
        <v>680</v>
      </c>
      <c r="L3445" s="309">
        <v>23.4</v>
      </c>
      <c r="M3445" s="310">
        <v>31.01</v>
      </c>
      <c r="N3445" s="311">
        <f>IF(Tabla2[[#This Row],[LECHE RETIRO DIA]]&lt;&gt;ISBLANK(Tabla2[[#This Row],[LECHE RETIRO DIA]]),SUM(Tabla2[[#This Row],[LECHE TANQUE DIA]:[LECHE RETIRO DIA]]),SUM(Tabla2[[#This Row],[LECHE TANQUE DIA]:[LECHE AUTOCONSUMO DIA]]))</f>
        <v>2598</v>
      </c>
      <c r="O3445" s="312">
        <f t="shared" si="1051"/>
        <v>0.96574287913779833</v>
      </c>
      <c r="P3445" s="313">
        <f t="shared" si="1052"/>
        <v>25.223300970873787</v>
      </c>
      <c r="Q3445" s="313">
        <f t="shared" si="1053"/>
        <v>24.359223300970875</v>
      </c>
      <c r="R3445" s="313">
        <f t="shared" si="1054"/>
        <v>5.333333333333333</v>
      </c>
      <c r="S3445" s="313">
        <f t="shared" si="1055"/>
        <v>3.8205882352941178</v>
      </c>
      <c r="T3445" s="313">
        <f t="shared" si="1056"/>
        <v>6.6019417475728153</v>
      </c>
      <c r="U3445" s="313">
        <f t="shared" si="1057"/>
        <v>111.02564102564104</v>
      </c>
      <c r="V3445" s="313">
        <f t="shared" si="1058"/>
        <v>4.4017094017094021</v>
      </c>
      <c r="W3445" s="313">
        <f>IFERROR(H3445/M3445,Tabla2[[#This Row],[CARGA PRODUCCION (ANIMALES/HA)]])</f>
        <v>3.386004514672686</v>
      </c>
      <c r="X3445" s="314">
        <f t="shared" si="1059"/>
        <v>2024</v>
      </c>
      <c r="Y3445" s="314">
        <f t="shared" si="1060"/>
        <v>11</v>
      </c>
      <c r="Z3445" s="314" t="e">
        <f t="shared" ca="1" si="1061"/>
        <v>#NAME?</v>
      </c>
      <c r="AA3445" s="315">
        <f t="shared" si="1062"/>
        <v>105</v>
      </c>
      <c r="AB3445" s="312">
        <f t="shared" si="1063"/>
        <v>0.98095238095238091</v>
      </c>
      <c r="AC3445" s="316">
        <f t="shared" si="1064"/>
        <v>1.9047619047619091E-2</v>
      </c>
      <c r="AD3445" s="309"/>
    </row>
    <row r="3446" spans="1:30">
      <c r="A3446" s="317">
        <v>45599</v>
      </c>
      <c r="B3446" s="7" t="s">
        <v>83</v>
      </c>
      <c r="C3446" s="309">
        <v>2399</v>
      </c>
      <c r="D3446" s="309">
        <v>100</v>
      </c>
      <c r="E3446" s="309">
        <v>9</v>
      </c>
      <c r="F3446" s="309"/>
      <c r="G3446" s="309">
        <v>123</v>
      </c>
      <c r="H3446" s="309">
        <v>145</v>
      </c>
      <c r="I3446" s="309">
        <v>1</v>
      </c>
      <c r="J3446" s="309">
        <v>14</v>
      </c>
      <c r="K3446" s="309">
        <v>680</v>
      </c>
      <c r="L3446" s="309">
        <v>29.8</v>
      </c>
      <c r="M3446" s="310">
        <v>36.590000000000003</v>
      </c>
      <c r="N3446" s="311">
        <f>IF(Tabla2[[#This Row],[LECHE RETIRO DIA]]&lt;&gt;ISBLANK(Tabla2[[#This Row],[LECHE RETIRO DIA]]),SUM(Tabla2[[#This Row],[LECHE TANQUE DIA]:[LECHE RETIRO DIA]]),SUM(Tabla2[[#This Row],[LECHE TANQUE DIA]:[LECHE AUTOCONSUMO DIA]]))</f>
        <v>2508</v>
      </c>
      <c r="O3446" s="312">
        <f t="shared" si="1051"/>
        <v>0.95653907496012758</v>
      </c>
      <c r="P3446" s="313">
        <f t="shared" si="1052"/>
        <v>20.390243902439025</v>
      </c>
      <c r="Q3446" s="313">
        <f t="shared" si="1053"/>
        <v>19.504065040650406</v>
      </c>
      <c r="R3446" s="313">
        <f t="shared" si="1054"/>
        <v>7.1428571428571432</v>
      </c>
      <c r="S3446" s="313">
        <f t="shared" si="1055"/>
        <v>3.6882352941176473</v>
      </c>
      <c r="T3446" s="313">
        <f t="shared" si="1056"/>
        <v>5.5284552845528454</v>
      </c>
      <c r="U3446" s="313">
        <f t="shared" si="1057"/>
        <v>84.161073825503351</v>
      </c>
      <c r="V3446" s="313">
        <f t="shared" si="1058"/>
        <v>4.1275167785234901</v>
      </c>
      <c r="W3446" s="313">
        <f>IFERROR(H3446/M3446,Tabla2[[#This Row],[CARGA PRODUCCION (ANIMALES/HA)]])</f>
        <v>3.9628313746925388</v>
      </c>
      <c r="X3446" s="314">
        <f t="shared" si="1059"/>
        <v>2024</v>
      </c>
      <c r="Y3446" s="314">
        <f t="shared" si="1060"/>
        <v>11</v>
      </c>
      <c r="Z3446" s="314" t="e">
        <f t="shared" ca="1" si="1061"/>
        <v>#NAME?</v>
      </c>
      <c r="AA3446" s="315">
        <f t="shared" si="1062"/>
        <v>145</v>
      </c>
      <c r="AB3446" s="312">
        <f t="shared" si="1063"/>
        <v>0.84827586206896555</v>
      </c>
      <c r="AC3446" s="316">
        <f t="shared" si="1064"/>
        <v>0.15172413793103445</v>
      </c>
      <c r="AD3446" s="309"/>
    </row>
    <row r="3447" spans="1:30">
      <c r="A3447" s="323">
        <v>45599</v>
      </c>
      <c r="B3447" s="7" t="s">
        <v>88</v>
      </c>
      <c r="C3447" s="7">
        <v>1075</v>
      </c>
      <c r="D3447" s="7">
        <v>40</v>
      </c>
      <c r="E3447" s="7">
        <v>5</v>
      </c>
      <c r="G3447" s="7">
        <v>47</v>
      </c>
      <c r="H3447" s="7">
        <v>55</v>
      </c>
      <c r="I3447" s="7">
        <v>1</v>
      </c>
      <c r="J3447" s="7">
        <v>7</v>
      </c>
      <c r="K3447" s="7">
        <v>280</v>
      </c>
      <c r="L3447" s="7">
        <v>16.399999999999999</v>
      </c>
      <c r="M3447" s="8">
        <v>17.5</v>
      </c>
      <c r="N3447" s="193">
        <f>IF(Tabla2[[#This Row],[LECHE RETIRO DIA]]&lt;&gt;ISBLANK(Tabla2[[#This Row],[LECHE RETIRO DIA]]),SUM(Tabla2[[#This Row],[LECHE TANQUE DIA]:[LECHE RETIRO DIA]]),SUM(Tabla2[[#This Row],[LECHE TANQUE DIA]:[LECHE AUTOCONSUMO DIA]]))</f>
        <v>1120</v>
      </c>
      <c r="O3447" s="10">
        <f t="shared" si="1051"/>
        <v>0.9598214285714286</v>
      </c>
      <c r="P3447" s="11">
        <f t="shared" si="1052"/>
        <v>23.829787234042552</v>
      </c>
      <c r="Q3447" s="11">
        <f t="shared" si="1053"/>
        <v>22.872340425531913</v>
      </c>
      <c r="R3447" s="11">
        <f t="shared" si="1054"/>
        <v>5.7142857142857144</v>
      </c>
      <c r="S3447" s="11">
        <f t="shared" si="1055"/>
        <v>4</v>
      </c>
      <c r="T3447" s="11">
        <f t="shared" si="1056"/>
        <v>5.957446808510638</v>
      </c>
      <c r="U3447" s="11">
        <f t="shared" si="1057"/>
        <v>68.292682926829272</v>
      </c>
      <c r="V3447" s="11">
        <f t="shared" si="1058"/>
        <v>2.8658536585365857</v>
      </c>
      <c r="W3447" s="11">
        <f>IFERROR(H3447/M3447,Tabla2[[#This Row],[CARGA PRODUCCION (ANIMALES/HA)]])</f>
        <v>3.1428571428571428</v>
      </c>
      <c r="X3447" s="9">
        <f t="shared" si="1059"/>
        <v>2024</v>
      </c>
      <c r="Y3447" s="9">
        <f t="shared" si="1060"/>
        <v>11</v>
      </c>
      <c r="Z3447" s="9" t="e">
        <f t="shared" ca="1" si="1061"/>
        <v>#NAME?</v>
      </c>
      <c r="AA3447" s="12">
        <f t="shared" si="1062"/>
        <v>55</v>
      </c>
      <c r="AB3447" s="10">
        <f t="shared" si="1063"/>
        <v>0.8545454545454545</v>
      </c>
      <c r="AC3447" s="13">
        <f t="shared" si="1064"/>
        <v>0.1454545454545455</v>
      </c>
    </row>
    <row r="3448" spans="1:30">
      <c r="A3448" s="317">
        <v>45600</v>
      </c>
      <c r="B3448" s="309" t="s">
        <v>81</v>
      </c>
      <c r="C3448" s="309">
        <v>2580</v>
      </c>
      <c r="D3448" s="309">
        <v>80</v>
      </c>
      <c r="E3448" s="309">
        <v>9</v>
      </c>
      <c r="F3448" s="309"/>
      <c r="G3448" s="309">
        <v>103</v>
      </c>
      <c r="H3448" s="309">
        <v>105</v>
      </c>
      <c r="I3448" s="309">
        <v>2</v>
      </c>
      <c r="J3448" s="309">
        <v>15</v>
      </c>
      <c r="K3448" s="309">
        <v>680</v>
      </c>
      <c r="L3448" s="309">
        <v>23.4</v>
      </c>
      <c r="M3448" s="310">
        <v>31.01</v>
      </c>
      <c r="N3448" s="311">
        <f>IF(Tabla2[[#This Row],[LECHE RETIRO DIA]]&lt;&gt;ISBLANK(Tabla2[[#This Row],[LECHE RETIRO DIA]]),SUM(Tabla2[[#This Row],[LECHE TANQUE DIA]:[LECHE RETIRO DIA]]),SUM(Tabla2[[#This Row],[LECHE TANQUE DIA]:[LECHE AUTOCONSUMO DIA]]))</f>
        <v>2669</v>
      </c>
      <c r="O3448" s="312">
        <f t="shared" ref="O3448:O3453" si="1065">IFERROR(C3448/N3448,"")</f>
        <v>0.9666541775946047</v>
      </c>
      <c r="P3448" s="313">
        <f t="shared" ref="P3448:P3453" si="1066">IFERROR(N3448/G3448,"")</f>
        <v>25.912621359223301</v>
      </c>
      <c r="Q3448" s="313">
        <f t="shared" ref="Q3448:Q3453" si="1067">IFERROR(C3448/G3448,"")</f>
        <v>25.04854368932039</v>
      </c>
      <c r="R3448" s="313">
        <f t="shared" ref="R3448:R3453" si="1068">IFERROR(D3448/J3448,"")</f>
        <v>5.333333333333333</v>
      </c>
      <c r="S3448" s="313">
        <f t="shared" ref="S3448:S3453" si="1069">IFERROR(N3448/K3448,"")</f>
        <v>3.9249999999999998</v>
      </c>
      <c r="T3448" s="313">
        <f t="shared" ref="T3448:T3453" si="1070">IFERROR(K3448/G3448,"")</f>
        <v>6.6019417475728153</v>
      </c>
      <c r="U3448" s="313">
        <f t="shared" ref="U3448:U3453" si="1071">IFERROR(N3448/L3448,"")</f>
        <v>114.05982905982907</v>
      </c>
      <c r="V3448" s="313">
        <f t="shared" ref="V3448:V3453" si="1072">IFERROR(G3448/L3448,"")</f>
        <v>4.4017094017094021</v>
      </c>
      <c r="W3448" s="313">
        <f>IFERROR(H3448/M3448,Tabla2[[#This Row],[CARGA PRODUCCION (ANIMALES/HA)]])</f>
        <v>3.386004514672686</v>
      </c>
      <c r="X3448" s="314">
        <f t="shared" ref="X3448:X3453" si="1073">YEAR(A3448)</f>
        <v>2024</v>
      </c>
      <c r="Y3448" s="314">
        <f t="shared" ref="Y3448:Y3453" si="1074">MONTH(A3448)</f>
        <v>11</v>
      </c>
      <c r="Z3448" s="314" t="e">
        <f t="shared" ref="Z3448:Z3453" ca="1" si="1075">_xlfn.ISOWEEKNUM(A3448)</f>
        <v>#NAME?</v>
      </c>
      <c r="AA3448" s="315">
        <f t="shared" ref="AA3448:AA3453" si="1076">IF(H3448&gt;0,H3448,G3448)</f>
        <v>105</v>
      </c>
      <c r="AB3448" s="312">
        <f t="shared" ref="AB3448:AB3453" si="1077">IFERROR(G3448/AA3448,"")</f>
        <v>0.98095238095238091</v>
      </c>
      <c r="AC3448" s="316">
        <f t="shared" ref="AC3448:AC3453" si="1078">IFERROR(1-AB3448,"")</f>
        <v>1.9047619047619091E-2</v>
      </c>
      <c r="AD3448" s="309"/>
    </row>
    <row r="3449" spans="1:30">
      <c r="A3449" s="317">
        <v>45600</v>
      </c>
      <c r="B3449" s="309" t="s">
        <v>83</v>
      </c>
      <c r="C3449" s="309">
        <v>2500</v>
      </c>
      <c r="D3449" s="309">
        <v>100</v>
      </c>
      <c r="E3449" s="309">
        <v>9</v>
      </c>
      <c r="F3449" s="309"/>
      <c r="G3449" s="309">
        <v>123</v>
      </c>
      <c r="H3449" s="309">
        <v>145</v>
      </c>
      <c r="I3449" s="309">
        <v>1</v>
      </c>
      <c r="J3449" s="309">
        <v>14</v>
      </c>
      <c r="K3449" s="309">
        <v>680</v>
      </c>
      <c r="L3449" s="309">
        <v>29.8</v>
      </c>
      <c r="M3449" s="310">
        <v>36.590000000000003</v>
      </c>
      <c r="N3449" s="311">
        <f>IF(Tabla2[[#This Row],[LECHE RETIRO DIA]]&lt;&gt;ISBLANK(Tabla2[[#This Row],[LECHE RETIRO DIA]]),SUM(Tabla2[[#This Row],[LECHE TANQUE DIA]:[LECHE RETIRO DIA]]),SUM(Tabla2[[#This Row],[LECHE TANQUE DIA]:[LECHE AUTOCONSUMO DIA]]))</f>
        <v>2609</v>
      </c>
      <c r="O3449" s="312">
        <f t="shared" si="1065"/>
        <v>0.95822154082023769</v>
      </c>
      <c r="P3449" s="313">
        <f t="shared" si="1066"/>
        <v>21.211382113821138</v>
      </c>
      <c r="Q3449" s="313">
        <f t="shared" si="1067"/>
        <v>20.325203252032519</v>
      </c>
      <c r="R3449" s="313">
        <f t="shared" si="1068"/>
        <v>7.1428571428571432</v>
      </c>
      <c r="S3449" s="313">
        <f t="shared" si="1069"/>
        <v>3.8367647058823531</v>
      </c>
      <c r="T3449" s="313">
        <f t="shared" si="1070"/>
        <v>5.5284552845528454</v>
      </c>
      <c r="U3449" s="313">
        <f t="shared" si="1071"/>
        <v>87.550335570469798</v>
      </c>
      <c r="V3449" s="313">
        <f t="shared" si="1072"/>
        <v>4.1275167785234901</v>
      </c>
      <c r="W3449" s="313">
        <f>IFERROR(H3449/M3449,Tabla2[[#This Row],[CARGA PRODUCCION (ANIMALES/HA)]])</f>
        <v>3.9628313746925388</v>
      </c>
      <c r="X3449" s="314">
        <f t="shared" si="1073"/>
        <v>2024</v>
      </c>
      <c r="Y3449" s="314">
        <f t="shared" si="1074"/>
        <v>11</v>
      </c>
      <c r="Z3449" s="314" t="e">
        <f t="shared" ca="1" si="1075"/>
        <v>#NAME?</v>
      </c>
      <c r="AA3449" s="315">
        <f t="shared" si="1076"/>
        <v>145</v>
      </c>
      <c r="AB3449" s="312">
        <f t="shared" si="1077"/>
        <v>0.84827586206896555</v>
      </c>
      <c r="AC3449" s="316">
        <f t="shared" si="1078"/>
        <v>0.15172413793103445</v>
      </c>
      <c r="AD3449" s="309"/>
    </row>
    <row r="3450" spans="1:30">
      <c r="A3450" s="317">
        <v>45600</v>
      </c>
      <c r="B3450" s="309" t="s">
        <v>117</v>
      </c>
      <c r="C3450" s="309">
        <v>1106</v>
      </c>
      <c r="D3450" s="309">
        <v>40</v>
      </c>
      <c r="E3450" s="309">
        <v>5</v>
      </c>
      <c r="F3450" s="309"/>
      <c r="G3450" s="309">
        <v>48</v>
      </c>
      <c r="H3450" s="309">
        <v>55</v>
      </c>
      <c r="I3450" s="309">
        <v>1</v>
      </c>
      <c r="J3450" s="309">
        <v>7</v>
      </c>
      <c r="K3450" s="309">
        <v>280</v>
      </c>
      <c r="L3450" s="309">
        <v>16.5</v>
      </c>
      <c r="M3450" s="310">
        <v>17.5</v>
      </c>
      <c r="N3450" s="311">
        <f>IF(Tabla2[[#This Row],[LECHE RETIRO DIA]]&lt;&gt;ISBLANK(Tabla2[[#This Row],[LECHE RETIRO DIA]]),SUM(Tabla2[[#This Row],[LECHE TANQUE DIA]:[LECHE RETIRO DIA]]),SUM(Tabla2[[#This Row],[LECHE TANQUE DIA]:[LECHE AUTOCONSUMO DIA]]))</f>
        <v>1151</v>
      </c>
      <c r="O3450" s="312">
        <f t="shared" si="1065"/>
        <v>0.96090356211989569</v>
      </c>
      <c r="P3450" s="313">
        <f t="shared" si="1066"/>
        <v>23.979166666666668</v>
      </c>
      <c r="Q3450" s="313">
        <f t="shared" si="1067"/>
        <v>23.041666666666668</v>
      </c>
      <c r="R3450" s="313">
        <f t="shared" si="1068"/>
        <v>5.7142857142857144</v>
      </c>
      <c r="S3450" s="313">
        <f t="shared" si="1069"/>
        <v>4.1107142857142858</v>
      </c>
      <c r="T3450" s="313">
        <f t="shared" si="1070"/>
        <v>5.833333333333333</v>
      </c>
      <c r="U3450" s="313">
        <f t="shared" si="1071"/>
        <v>69.757575757575751</v>
      </c>
      <c r="V3450" s="313">
        <f t="shared" si="1072"/>
        <v>2.9090909090909092</v>
      </c>
      <c r="W3450" s="313">
        <f>IFERROR(H3450/M3450,Tabla2[[#This Row],[CARGA PRODUCCION (ANIMALES/HA)]])</f>
        <v>3.1428571428571428</v>
      </c>
      <c r="X3450" s="314">
        <f t="shared" si="1073"/>
        <v>2024</v>
      </c>
      <c r="Y3450" s="314">
        <f t="shared" si="1074"/>
        <v>11</v>
      </c>
      <c r="Z3450" s="314" t="e">
        <f t="shared" ca="1" si="1075"/>
        <v>#NAME?</v>
      </c>
      <c r="AA3450" s="315">
        <f t="shared" si="1076"/>
        <v>55</v>
      </c>
      <c r="AB3450" s="312">
        <f t="shared" si="1077"/>
        <v>0.87272727272727268</v>
      </c>
      <c r="AC3450" s="316">
        <f t="shared" si="1078"/>
        <v>0.12727272727272732</v>
      </c>
      <c r="AD3450" s="309"/>
    </row>
    <row r="3451" spans="1:30">
      <c r="A3451" s="323">
        <v>45601</v>
      </c>
      <c r="B3451" s="7" t="s">
        <v>81</v>
      </c>
      <c r="C3451" s="7">
        <v>2373</v>
      </c>
      <c r="D3451" s="7">
        <v>80</v>
      </c>
      <c r="E3451" s="7">
        <v>9</v>
      </c>
      <c r="G3451" s="7">
        <v>100</v>
      </c>
      <c r="H3451" s="7">
        <v>102</v>
      </c>
      <c r="I3451" s="7">
        <v>2</v>
      </c>
      <c r="J3451" s="7">
        <v>15</v>
      </c>
      <c r="K3451" s="7">
        <v>680</v>
      </c>
      <c r="L3451" s="7">
        <v>23.4</v>
      </c>
      <c r="M3451" s="8">
        <v>31.01</v>
      </c>
      <c r="N3451" s="193">
        <f>IF(Tabla2[[#This Row],[LECHE RETIRO DIA]]&lt;&gt;ISBLANK(Tabla2[[#This Row],[LECHE RETIRO DIA]]),SUM(Tabla2[[#This Row],[LECHE TANQUE DIA]:[LECHE RETIRO DIA]]),SUM(Tabla2[[#This Row],[LECHE TANQUE DIA]:[LECHE AUTOCONSUMO DIA]]))</f>
        <v>2462</v>
      </c>
      <c r="O3451" s="10">
        <f t="shared" si="1065"/>
        <v>0.96385052802599513</v>
      </c>
      <c r="P3451" s="11">
        <f t="shared" si="1066"/>
        <v>24.62</v>
      </c>
      <c r="Q3451" s="11">
        <f t="shared" si="1067"/>
        <v>23.73</v>
      </c>
      <c r="R3451" s="11">
        <f t="shared" si="1068"/>
        <v>5.333333333333333</v>
      </c>
      <c r="S3451" s="11">
        <f t="shared" si="1069"/>
        <v>3.6205882352941177</v>
      </c>
      <c r="T3451" s="11">
        <f t="shared" si="1070"/>
        <v>6.8</v>
      </c>
      <c r="U3451" s="11">
        <f t="shared" si="1071"/>
        <v>105.21367521367522</v>
      </c>
      <c r="V3451" s="11">
        <f t="shared" si="1072"/>
        <v>4.2735042735042734</v>
      </c>
      <c r="W3451" s="11">
        <f>IFERROR(H3451/M3451,Tabla2[[#This Row],[CARGA PRODUCCION (ANIMALES/HA)]])</f>
        <v>3.2892615285391806</v>
      </c>
      <c r="X3451" s="9">
        <f t="shared" si="1073"/>
        <v>2024</v>
      </c>
      <c r="Y3451" s="9">
        <f t="shared" si="1074"/>
        <v>11</v>
      </c>
      <c r="Z3451" s="9" t="e">
        <f t="shared" ca="1" si="1075"/>
        <v>#NAME?</v>
      </c>
      <c r="AA3451" s="12">
        <f t="shared" si="1076"/>
        <v>102</v>
      </c>
      <c r="AB3451" s="10">
        <f t="shared" si="1077"/>
        <v>0.98039215686274506</v>
      </c>
      <c r="AC3451" s="13">
        <f t="shared" si="1078"/>
        <v>1.9607843137254943E-2</v>
      </c>
    </row>
    <row r="3452" spans="1:30">
      <c r="A3452" s="323">
        <v>45601</v>
      </c>
      <c r="B3452" s="7" t="s">
        <v>83</v>
      </c>
      <c r="C3452" s="7">
        <v>2481</v>
      </c>
      <c r="D3452" s="7">
        <v>100</v>
      </c>
      <c r="E3452" s="7">
        <v>9</v>
      </c>
      <c r="G3452" s="7">
        <v>123</v>
      </c>
      <c r="H3452" s="7">
        <v>145</v>
      </c>
      <c r="I3452" s="7">
        <v>1</v>
      </c>
      <c r="J3452" s="7">
        <v>14</v>
      </c>
      <c r="K3452" s="7">
        <v>680</v>
      </c>
      <c r="L3452" s="7">
        <v>29.8</v>
      </c>
      <c r="M3452" s="8">
        <v>36.590000000000003</v>
      </c>
      <c r="N3452" s="193">
        <f>IF(Tabla2[[#This Row],[LECHE RETIRO DIA]]&lt;&gt;ISBLANK(Tabla2[[#This Row],[LECHE RETIRO DIA]]),SUM(Tabla2[[#This Row],[LECHE TANQUE DIA]:[LECHE RETIRO DIA]]),SUM(Tabla2[[#This Row],[LECHE TANQUE DIA]:[LECHE AUTOCONSUMO DIA]]))</f>
        <v>2590</v>
      </c>
      <c r="O3452" s="10">
        <f t="shared" si="1065"/>
        <v>0.95791505791505793</v>
      </c>
      <c r="P3452" s="11">
        <f t="shared" si="1066"/>
        <v>21.056910569105693</v>
      </c>
      <c r="Q3452" s="11">
        <f t="shared" si="1067"/>
        <v>20.170731707317074</v>
      </c>
      <c r="R3452" s="11">
        <f t="shared" si="1068"/>
        <v>7.1428571428571432</v>
      </c>
      <c r="S3452" s="11">
        <f t="shared" si="1069"/>
        <v>3.8088235294117645</v>
      </c>
      <c r="T3452" s="11">
        <f t="shared" si="1070"/>
        <v>5.5284552845528454</v>
      </c>
      <c r="U3452" s="11">
        <f t="shared" si="1071"/>
        <v>86.912751677852341</v>
      </c>
      <c r="V3452" s="11">
        <f t="shared" si="1072"/>
        <v>4.1275167785234901</v>
      </c>
      <c r="W3452" s="11">
        <f>IFERROR(H3452/M3452,Tabla2[[#This Row],[CARGA PRODUCCION (ANIMALES/HA)]])</f>
        <v>3.9628313746925388</v>
      </c>
      <c r="X3452" s="9">
        <f t="shared" si="1073"/>
        <v>2024</v>
      </c>
      <c r="Y3452" s="9">
        <f t="shared" si="1074"/>
        <v>11</v>
      </c>
      <c r="Z3452" s="9" t="e">
        <f t="shared" ca="1" si="1075"/>
        <v>#NAME?</v>
      </c>
      <c r="AA3452" s="12">
        <f t="shared" si="1076"/>
        <v>145</v>
      </c>
      <c r="AB3452" s="10">
        <f t="shared" si="1077"/>
        <v>0.84827586206896555</v>
      </c>
      <c r="AC3452" s="13">
        <f t="shared" si="1078"/>
        <v>0.15172413793103445</v>
      </c>
    </row>
    <row r="3453" spans="1:30">
      <c r="A3453" s="323">
        <v>45601</v>
      </c>
      <c r="B3453" s="7" t="s">
        <v>88</v>
      </c>
      <c r="C3453" s="7">
        <v>1098</v>
      </c>
      <c r="D3453" s="7">
        <v>40</v>
      </c>
      <c r="E3453" s="7">
        <v>5</v>
      </c>
      <c r="G3453" s="7">
        <v>47</v>
      </c>
      <c r="H3453" s="7">
        <v>51</v>
      </c>
      <c r="I3453" s="7">
        <v>1</v>
      </c>
      <c r="J3453" s="7">
        <v>7</v>
      </c>
      <c r="K3453" s="7">
        <v>280</v>
      </c>
      <c r="L3453" s="7">
        <v>16.5</v>
      </c>
      <c r="M3453" s="8">
        <v>17.5</v>
      </c>
      <c r="N3453" s="193">
        <f>IF(Tabla2[[#This Row],[LECHE RETIRO DIA]]&lt;&gt;ISBLANK(Tabla2[[#This Row],[LECHE RETIRO DIA]]),SUM(Tabla2[[#This Row],[LECHE TANQUE DIA]:[LECHE RETIRO DIA]]),SUM(Tabla2[[#This Row],[LECHE TANQUE DIA]:[LECHE AUTOCONSUMO DIA]]))</f>
        <v>1143</v>
      </c>
      <c r="O3453" s="10">
        <f t="shared" si="1065"/>
        <v>0.96062992125984248</v>
      </c>
      <c r="P3453" s="11">
        <f t="shared" si="1066"/>
        <v>24.319148936170212</v>
      </c>
      <c r="Q3453" s="11">
        <f t="shared" si="1067"/>
        <v>23.361702127659573</v>
      </c>
      <c r="R3453" s="11">
        <f t="shared" si="1068"/>
        <v>5.7142857142857144</v>
      </c>
      <c r="S3453" s="11">
        <f t="shared" si="1069"/>
        <v>4.0821428571428573</v>
      </c>
      <c r="T3453" s="11">
        <f t="shared" si="1070"/>
        <v>5.957446808510638</v>
      </c>
      <c r="U3453" s="11">
        <f t="shared" si="1071"/>
        <v>69.272727272727266</v>
      </c>
      <c r="V3453" s="11">
        <f t="shared" si="1072"/>
        <v>2.8484848484848486</v>
      </c>
      <c r="W3453" s="11">
        <f>IFERROR(H3453/M3453,Tabla2[[#This Row],[CARGA PRODUCCION (ANIMALES/HA)]])</f>
        <v>2.9142857142857141</v>
      </c>
      <c r="X3453" s="9">
        <f t="shared" si="1073"/>
        <v>2024</v>
      </c>
      <c r="Y3453" s="9">
        <f t="shared" si="1074"/>
        <v>11</v>
      </c>
      <c r="Z3453" s="9" t="e">
        <f t="shared" ca="1" si="1075"/>
        <v>#NAME?</v>
      </c>
      <c r="AA3453" s="12">
        <f t="shared" si="1076"/>
        <v>51</v>
      </c>
      <c r="AB3453" s="10">
        <f t="shared" si="1077"/>
        <v>0.92156862745098034</v>
      </c>
      <c r="AC3453" s="13">
        <f t="shared" si="1078"/>
        <v>7.8431372549019662E-2</v>
      </c>
    </row>
    <row r="3454" spans="1:30">
      <c r="A3454" s="317">
        <v>45602</v>
      </c>
      <c r="B3454" s="309" t="s">
        <v>81</v>
      </c>
      <c r="C3454" s="309">
        <v>2448</v>
      </c>
      <c r="D3454" s="309">
        <v>80</v>
      </c>
      <c r="E3454" s="309">
        <v>9</v>
      </c>
      <c r="F3454" s="309"/>
      <c r="G3454" s="309">
        <v>101</v>
      </c>
      <c r="H3454" s="309">
        <v>102</v>
      </c>
      <c r="I3454" s="309">
        <v>2</v>
      </c>
      <c r="J3454" s="309">
        <v>15</v>
      </c>
      <c r="K3454" s="309">
        <v>680</v>
      </c>
      <c r="L3454" s="309">
        <v>23.4</v>
      </c>
      <c r="M3454" s="310">
        <v>31.01</v>
      </c>
      <c r="N3454" s="311">
        <f>IF(Tabla2[[#This Row],[LECHE RETIRO DIA]]&lt;&gt;ISBLANK(Tabla2[[#This Row],[LECHE RETIRO DIA]]),SUM(Tabla2[[#This Row],[LECHE TANQUE DIA]:[LECHE RETIRO DIA]]),SUM(Tabla2[[#This Row],[LECHE TANQUE DIA]:[LECHE AUTOCONSUMO DIA]]))</f>
        <v>2537</v>
      </c>
      <c r="O3454" s="312">
        <f t="shared" ref="O3454:O3459" si="1079">IFERROR(C3454/N3454,"")</f>
        <v>0.9649191959006701</v>
      </c>
      <c r="P3454" s="313">
        <f t="shared" ref="P3454:P3459" si="1080">IFERROR(N3454/G3454,"")</f>
        <v>25.118811881188119</v>
      </c>
      <c r="Q3454" s="313">
        <f t="shared" ref="Q3454:Q3459" si="1081">IFERROR(C3454/G3454,"")</f>
        <v>24.237623762376238</v>
      </c>
      <c r="R3454" s="313">
        <f t="shared" ref="R3454:R3459" si="1082">IFERROR(D3454/J3454,"")</f>
        <v>5.333333333333333</v>
      </c>
      <c r="S3454" s="313">
        <f t="shared" ref="S3454:S3459" si="1083">IFERROR(N3454/K3454,"")</f>
        <v>3.7308823529411765</v>
      </c>
      <c r="T3454" s="313">
        <f t="shared" ref="T3454:T3459" si="1084">IFERROR(K3454/G3454,"")</f>
        <v>6.7326732673267324</v>
      </c>
      <c r="U3454" s="313">
        <f t="shared" ref="U3454:U3459" si="1085">IFERROR(N3454/L3454,"")</f>
        <v>108.41880341880342</v>
      </c>
      <c r="V3454" s="313">
        <f t="shared" ref="V3454:V3459" si="1086">IFERROR(G3454/L3454,"")</f>
        <v>4.3162393162393169</v>
      </c>
      <c r="W3454" s="313">
        <f>IFERROR(H3454/M3454,Tabla2[[#This Row],[CARGA PRODUCCION (ANIMALES/HA)]])</f>
        <v>3.2892615285391806</v>
      </c>
      <c r="X3454" s="314">
        <f t="shared" ref="X3454:X3459" si="1087">YEAR(A3454)</f>
        <v>2024</v>
      </c>
      <c r="Y3454" s="314">
        <f t="shared" ref="Y3454:Y3459" si="1088">MONTH(A3454)</f>
        <v>11</v>
      </c>
      <c r="Z3454" s="314" t="e">
        <f t="shared" ref="Z3454:Z3459" ca="1" si="1089">_xlfn.ISOWEEKNUM(A3454)</f>
        <v>#NAME?</v>
      </c>
      <c r="AA3454" s="315">
        <f t="shared" ref="AA3454:AA3459" si="1090">IF(H3454&gt;0,H3454,G3454)</f>
        <v>102</v>
      </c>
      <c r="AB3454" s="312">
        <f t="shared" ref="AB3454:AB3459" si="1091">IFERROR(G3454/AA3454,"")</f>
        <v>0.99019607843137258</v>
      </c>
      <c r="AC3454" s="316">
        <f t="shared" ref="AC3454:AC3459" si="1092">IFERROR(1-AB3454,"")</f>
        <v>9.8039215686274161E-3</v>
      </c>
      <c r="AD3454" s="309"/>
    </row>
    <row r="3455" spans="1:30">
      <c r="A3455" s="317">
        <v>45602</v>
      </c>
      <c r="B3455" s="309" t="s">
        <v>83</v>
      </c>
      <c r="C3455" s="309">
        <v>2624</v>
      </c>
      <c r="D3455" s="309">
        <v>100</v>
      </c>
      <c r="E3455" s="309">
        <v>9</v>
      </c>
      <c r="F3455" s="309"/>
      <c r="G3455" s="309">
        <v>123</v>
      </c>
      <c r="H3455" s="309">
        <v>145</v>
      </c>
      <c r="I3455" s="309">
        <v>1</v>
      </c>
      <c r="J3455" s="309">
        <v>14</v>
      </c>
      <c r="K3455" s="309">
        <v>680</v>
      </c>
      <c r="L3455" s="309">
        <v>29.8</v>
      </c>
      <c r="M3455" s="310">
        <v>36.590000000000003</v>
      </c>
      <c r="N3455" s="311">
        <f>IF(Tabla2[[#This Row],[LECHE RETIRO DIA]]&lt;&gt;ISBLANK(Tabla2[[#This Row],[LECHE RETIRO DIA]]),SUM(Tabla2[[#This Row],[LECHE TANQUE DIA]:[LECHE RETIRO DIA]]),SUM(Tabla2[[#This Row],[LECHE TANQUE DIA]:[LECHE AUTOCONSUMO DIA]]))</f>
        <v>2733</v>
      </c>
      <c r="O3455" s="312">
        <f t="shared" si="1079"/>
        <v>0.96011708744968893</v>
      </c>
      <c r="P3455" s="313">
        <f t="shared" si="1080"/>
        <v>22.219512195121951</v>
      </c>
      <c r="Q3455" s="313">
        <f t="shared" si="1081"/>
        <v>21.333333333333332</v>
      </c>
      <c r="R3455" s="313">
        <f t="shared" si="1082"/>
        <v>7.1428571428571432</v>
      </c>
      <c r="S3455" s="313">
        <f t="shared" si="1083"/>
        <v>4.0191176470588239</v>
      </c>
      <c r="T3455" s="313">
        <f t="shared" si="1084"/>
        <v>5.5284552845528454</v>
      </c>
      <c r="U3455" s="313">
        <f t="shared" si="1085"/>
        <v>91.711409395973149</v>
      </c>
      <c r="V3455" s="313">
        <f t="shared" si="1086"/>
        <v>4.1275167785234901</v>
      </c>
      <c r="W3455" s="313">
        <f>IFERROR(H3455/M3455,Tabla2[[#This Row],[CARGA PRODUCCION (ANIMALES/HA)]])</f>
        <v>3.9628313746925388</v>
      </c>
      <c r="X3455" s="314">
        <f t="shared" si="1087"/>
        <v>2024</v>
      </c>
      <c r="Y3455" s="314">
        <f t="shared" si="1088"/>
        <v>11</v>
      </c>
      <c r="Z3455" s="314" t="e">
        <f t="shared" ca="1" si="1089"/>
        <v>#NAME?</v>
      </c>
      <c r="AA3455" s="315">
        <f t="shared" si="1090"/>
        <v>145</v>
      </c>
      <c r="AB3455" s="312">
        <f t="shared" si="1091"/>
        <v>0.84827586206896555</v>
      </c>
      <c r="AC3455" s="316">
        <f t="shared" si="1092"/>
        <v>0.15172413793103445</v>
      </c>
      <c r="AD3455" s="309"/>
    </row>
    <row r="3456" spans="1:30">
      <c r="A3456" s="317">
        <v>45602</v>
      </c>
      <c r="B3456" s="309" t="s">
        <v>88</v>
      </c>
      <c r="C3456" s="309">
        <v>1140</v>
      </c>
      <c r="D3456" s="309">
        <v>40</v>
      </c>
      <c r="E3456" s="309">
        <v>5</v>
      </c>
      <c r="F3456" s="309"/>
      <c r="G3456" s="309">
        <v>48</v>
      </c>
      <c r="H3456" s="309">
        <v>51</v>
      </c>
      <c r="I3456" s="309">
        <v>1</v>
      </c>
      <c r="J3456" s="309">
        <v>7</v>
      </c>
      <c r="K3456" s="309">
        <v>280</v>
      </c>
      <c r="L3456" s="309">
        <v>16.5</v>
      </c>
      <c r="M3456" s="310">
        <v>17.5</v>
      </c>
      <c r="N3456" s="311">
        <f>IF(Tabla2[[#This Row],[LECHE RETIRO DIA]]&lt;&gt;ISBLANK(Tabla2[[#This Row],[LECHE RETIRO DIA]]),SUM(Tabla2[[#This Row],[LECHE TANQUE DIA]:[LECHE RETIRO DIA]]),SUM(Tabla2[[#This Row],[LECHE TANQUE DIA]:[LECHE AUTOCONSUMO DIA]]))</f>
        <v>1185</v>
      </c>
      <c r="O3456" s="312">
        <f t="shared" si="1079"/>
        <v>0.96202531645569622</v>
      </c>
      <c r="P3456" s="313">
        <f t="shared" si="1080"/>
        <v>24.6875</v>
      </c>
      <c r="Q3456" s="313">
        <f t="shared" si="1081"/>
        <v>23.75</v>
      </c>
      <c r="R3456" s="313">
        <f t="shared" si="1082"/>
        <v>5.7142857142857144</v>
      </c>
      <c r="S3456" s="313">
        <f t="shared" si="1083"/>
        <v>4.2321428571428568</v>
      </c>
      <c r="T3456" s="313">
        <f t="shared" si="1084"/>
        <v>5.833333333333333</v>
      </c>
      <c r="U3456" s="313">
        <f t="shared" si="1085"/>
        <v>71.818181818181813</v>
      </c>
      <c r="V3456" s="313">
        <f t="shared" si="1086"/>
        <v>2.9090909090909092</v>
      </c>
      <c r="W3456" s="313">
        <f>IFERROR(H3456/M3456,Tabla2[[#This Row],[CARGA PRODUCCION (ANIMALES/HA)]])</f>
        <v>2.9142857142857141</v>
      </c>
      <c r="X3456" s="314">
        <f t="shared" si="1087"/>
        <v>2024</v>
      </c>
      <c r="Y3456" s="314">
        <f t="shared" si="1088"/>
        <v>11</v>
      </c>
      <c r="Z3456" s="314" t="e">
        <f t="shared" ca="1" si="1089"/>
        <v>#NAME?</v>
      </c>
      <c r="AA3456" s="315">
        <f t="shared" si="1090"/>
        <v>51</v>
      </c>
      <c r="AB3456" s="312">
        <f t="shared" si="1091"/>
        <v>0.94117647058823528</v>
      </c>
      <c r="AC3456" s="316">
        <f t="shared" si="1092"/>
        <v>5.8823529411764719E-2</v>
      </c>
      <c r="AD3456" s="309"/>
    </row>
    <row r="3457" spans="1:30">
      <c r="A3457" s="317">
        <v>45603</v>
      </c>
      <c r="B3457" s="309" t="s">
        <v>81</v>
      </c>
      <c r="C3457" s="309">
        <v>2429</v>
      </c>
      <c r="D3457" s="309">
        <v>80</v>
      </c>
      <c r="E3457" s="309">
        <v>9</v>
      </c>
      <c r="F3457" s="309"/>
      <c r="G3457" s="309">
        <v>101</v>
      </c>
      <c r="H3457" s="309">
        <v>102</v>
      </c>
      <c r="I3457" s="309">
        <v>2</v>
      </c>
      <c r="J3457" s="309">
        <v>15</v>
      </c>
      <c r="K3457" s="309">
        <v>680</v>
      </c>
      <c r="L3457" s="309">
        <v>23.4</v>
      </c>
      <c r="M3457" s="310">
        <v>31.01</v>
      </c>
      <c r="N3457" s="311">
        <f>IF(Tabla2[[#This Row],[LECHE RETIRO DIA]]&lt;&gt;ISBLANK(Tabla2[[#This Row],[LECHE RETIRO DIA]]),SUM(Tabla2[[#This Row],[LECHE TANQUE DIA]:[LECHE RETIRO DIA]]),SUM(Tabla2[[#This Row],[LECHE TANQUE DIA]:[LECHE AUTOCONSUMO DIA]]))</f>
        <v>2518</v>
      </c>
      <c r="O3457" s="312">
        <f t="shared" si="1079"/>
        <v>0.96465448768864182</v>
      </c>
      <c r="P3457" s="313">
        <f t="shared" si="1080"/>
        <v>24.93069306930693</v>
      </c>
      <c r="Q3457" s="313">
        <f t="shared" si="1081"/>
        <v>24.049504950495049</v>
      </c>
      <c r="R3457" s="313">
        <f t="shared" si="1082"/>
        <v>5.333333333333333</v>
      </c>
      <c r="S3457" s="313">
        <f t="shared" si="1083"/>
        <v>3.7029411764705884</v>
      </c>
      <c r="T3457" s="313">
        <f t="shared" si="1084"/>
        <v>6.7326732673267324</v>
      </c>
      <c r="U3457" s="313">
        <f t="shared" si="1085"/>
        <v>107.60683760683762</v>
      </c>
      <c r="V3457" s="313">
        <f t="shared" si="1086"/>
        <v>4.3162393162393169</v>
      </c>
      <c r="W3457" s="313">
        <f>IFERROR(H3457/M3457,Tabla2[[#This Row],[CARGA PRODUCCION (ANIMALES/HA)]])</f>
        <v>3.2892615285391806</v>
      </c>
      <c r="X3457" s="314">
        <f t="shared" si="1087"/>
        <v>2024</v>
      </c>
      <c r="Y3457" s="314">
        <f t="shared" si="1088"/>
        <v>11</v>
      </c>
      <c r="Z3457" s="314" t="e">
        <f t="shared" ca="1" si="1089"/>
        <v>#NAME?</v>
      </c>
      <c r="AA3457" s="315">
        <f t="shared" si="1090"/>
        <v>102</v>
      </c>
      <c r="AB3457" s="312">
        <f t="shared" si="1091"/>
        <v>0.99019607843137258</v>
      </c>
      <c r="AC3457" s="316">
        <f t="shared" si="1092"/>
        <v>9.8039215686274161E-3</v>
      </c>
      <c r="AD3457" s="309"/>
    </row>
    <row r="3458" spans="1:30">
      <c r="A3458" s="317">
        <v>45603</v>
      </c>
      <c r="B3458" s="309" t="s">
        <v>83</v>
      </c>
      <c r="C3458" s="309">
        <v>2519</v>
      </c>
      <c r="D3458" s="309">
        <v>100</v>
      </c>
      <c r="E3458" s="309">
        <v>9</v>
      </c>
      <c r="F3458" s="309"/>
      <c r="G3458" s="309">
        <v>115</v>
      </c>
      <c r="H3458" s="309">
        <v>137</v>
      </c>
      <c r="I3458" s="309">
        <v>1</v>
      </c>
      <c r="J3458" s="309">
        <v>14</v>
      </c>
      <c r="K3458" s="309">
        <v>680</v>
      </c>
      <c r="L3458" s="309">
        <v>29.8</v>
      </c>
      <c r="M3458" s="310">
        <v>36.590000000000003</v>
      </c>
      <c r="N3458" s="311">
        <f>IF(Tabla2[[#This Row],[LECHE RETIRO DIA]]&lt;&gt;ISBLANK(Tabla2[[#This Row],[LECHE RETIRO DIA]]),SUM(Tabla2[[#This Row],[LECHE TANQUE DIA]:[LECHE RETIRO DIA]]),SUM(Tabla2[[#This Row],[LECHE TANQUE DIA]:[LECHE AUTOCONSUMO DIA]]))</f>
        <v>2628</v>
      </c>
      <c r="O3458" s="312">
        <f t="shared" si="1079"/>
        <v>0.95852359208523596</v>
      </c>
      <c r="P3458" s="313">
        <f t="shared" si="1080"/>
        <v>22.85217391304348</v>
      </c>
      <c r="Q3458" s="313">
        <f t="shared" si="1081"/>
        <v>21.904347826086955</v>
      </c>
      <c r="R3458" s="313">
        <f t="shared" si="1082"/>
        <v>7.1428571428571432</v>
      </c>
      <c r="S3458" s="313">
        <f t="shared" si="1083"/>
        <v>3.8647058823529412</v>
      </c>
      <c r="T3458" s="313">
        <f t="shared" si="1084"/>
        <v>5.9130434782608692</v>
      </c>
      <c r="U3458" s="313">
        <f t="shared" si="1085"/>
        <v>88.187919463087241</v>
      </c>
      <c r="V3458" s="313">
        <f t="shared" si="1086"/>
        <v>3.8590604026845639</v>
      </c>
      <c r="W3458" s="313">
        <f>IFERROR(H3458/M3458,Tabla2[[#This Row],[CARGA PRODUCCION (ANIMALES/HA)]])</f>
        <v>3.7441924022957087</v>
      </c>
      <c r="X3458" s="314">
        <f t="shared" si="1087"/>
        <v>2024</v>
      </c>
      <c r="Y3458" s="314">
        <f t="shared" si="1088"/>
        <v>11</v>
      </c>
      <c r="Z3458" s="314" t="e">
        <f t="shared" ca="1" si="1089"/>
        <v>#NAME?</v>
      </c>
      <c r="AA3458" s="315">
        <f t="shared" si="1090"/>
        <v>137</v>
      </c>
      <c r="AB3458" s="312">
        <f t="shared" si="1091"/>
        <v>0.83941605839416056</v>
      </c>
      <c r="AC3458" s="316">
        <f t="shared" si="1092"/>
        <v>0.16058394160583944</v>
      </c>
      <c r="AD3458" s="309"/>
    </row>
    <row r="3459" spans="1:30">
      <c r="A3459" s="317">
        <v>45603</v>
      </c>
      <c r="B3459" s="309" t="s">
        <v>88</v>
      </c>
      <c r="C3459" s="309">
        <v>1157</v>
      </c>
      <c r="D3459" s="309">
        <v>40</v>
      </c>
      <c r="E3459" s="309">
        <v>5</v>
      </c>
      <c r="F3459" s="309"/>
      <c r="G3459" s="309">
        <v>48</v>
      </c>
      <c r="H3459" s="309">
        <v>51</v>
      </c>
      <c r="I3459" s="309">
        <v>1</v>
      </c>
      <c r="J3459" s="309">
        <v>7</v>
      </c>
      <c r="K3459" s="309">
        <v>280</v>
      </c>
      <c r="L3459" s="309">
        <v>16.5</v>
      </c>
      <c r="M3459" s="310">
        <v>17.5</v>
      </c>
      <c r="N3459" s="311">
        <f>IF(Tabla2[[#This Row],[LECHE RETIRO DIA]]&lt;&gt;ISBLANK(Tabla2[[#This Row],[LECHE RETIRO DIA]]),SUM(Tabla2[[#This Row],[LECHE TANQUE DIA]:[LECHE RETIRO DIA]]),SUM(Tabla2[[#This Row],[LECHE TANQUE DIA]:[LECHE AUTOCONSUMO DIA]]))</f>
        <v>1202</v>
      </c>
      <c r="O3459" s="312">
        <f t="shared" si="1079"/>
        <v>0.96256239600665561</v>
      </c>
      <c r="P3459" s="313">
        <f t="shared" si="1080"/>
        <v>25.041666666666668</v>
      </c>
      <c r="Q3459" s="313">
        <f t="shared" si="1081"/>
        <v>24.104166666666668</v>
      </c>
      <c r="R3459" s="313">
        <f t="shared" si="1082"/>
        <v>5.7142857142857144</v>
      </c>
      <c r="S3459" s="313">
        <f t="shared" si="1083"/>
        <v>4.2928571428571427</v>
      </c>
      <c r="T3459" s="313">
        <f t="shared" si="1084"/>
        <v>5.833333333333333</v>
      </c>
      <c r="U3459" s="313">
        <f t="shared" si="1085"/>
        <v>72.848484848484844</v>
      </c>
      <c r="V3459" s="313">
        <f t="shared" si="1086"/>
        <v>2.9090909090909092</v>
      </c>
      <c r="W3459" s="313">
        <f>IFERROR(H3459/M3459,Tabla2[[#This Row],[CARGA PRODUCCION (ANIMALES/HA)]])</f>
        <v>2.9142857142857141</v>
      </c>
      <c r="X3459" s="314">
        <f t="shared" si="1087"/>
        <v>2024</v>
      </c>
      <c r="Y3459" s="314">
        <f t="shared" si="1088"/>
        <v>11</v>
      </c>
      <c r="Z3459" s="314" t="e">
        <f t="shared" ca="1" si="1089"/>
        <v>#NAME?</v>
      </c>
      <c r="AA3459" s="315">
        <f t="shared" si="1090"/>
        <v>51</v>
      </c>
      <c r="AB3459" s="312">
        <f t="shared" si="1091"/>
        <v>0.94117647058823528</v>
      </c>
      <c r="AC3459" s="316">
        <f t="shared" si="1092"/>
        <v>5.8823529411764719E-2</v>
      </c>
      <c r="AD3459" s="309"/>
    </row>
    <row r="3460" spans="1:30">
      <c r="A3460" s="317">
        <v>45604</v>
      </c>
      <c r="B3460" s="309" t="s">
        <v>81</v>
      </c>
      <c r="C3460" s="309">
        <v>2453</v>
      </c>
      <c r="D3460" s="309">
        <v>80</v>
      </c>
      <c r="E3460" s="309">
        <v>9</v>
      </c>
      <c r="F3460" s="309"/>
      <c r="G3460" s="309">
        <v>101</v>
      </c>
      <c r="H3460" s="309">
        <v>102</v>
      </c>
      <c r="I3460" s="309">
        <v>2</v>
      </c>
      <c r="J3460" s="309">
        <v>15</v>
      </c>
      <c r="K3460" s="309">
        <v>680</v>
      </c>
      <c r="L3460" s="309">
        <v>23.4</v>
      </c>
      <c r="M3460" s="310">
        <v>31.01</v>
      </c>
      <c r="N3460" s="311">
        <f>IF(Tabla2[[#This Row],[LECHE RETIRO DIA]]&lt;&gt;ISBLANK(Tabla2[[#This Row],[LECHE RETIRO DIA]]),SUM(Tabla2[[#This Row],[LECHE TANQUE DIA]:[LECHE RETIRO DIA]]),SUM(Tabla2[[#This Row],[LECHE TANQUE DIA]:[LECHE AUTOCONSUMO DIA]]))</f>
        <v>2542</v>
      </c>
      <c r="O3460" s="312">
        <f t="shared" ref="O3460:O3465" si="1093">IFERROR(C3460/N3460,"")</f>
        <v>0.96498819826907944</v>
      </c>
      <c r="P3460" s="313">
        <f t="shared" ref="P3460:P3465" si="1094">IFERROR(N3460/G3460,"")</f>
        <v>25.168316831683168</v>
      </c>
      <c r="Q3460" s="313">
        <f t="shared" ref="Q3460:Q3465" si="1095">IFERROR(C3460/G3460,"")</f>
        <v>24.287128712871286</v>
      </c>
      <c r="R3460" s="313">
        <f t="shared" ref="R3460:R3465" si="1096">IFERROR(D3460/J3460,"")</f>
        <v>5.333333333333333</v>
      </c>
      <c r="S3460" s="313">
        <f t="shared" ref="S3460:S3465" si="1097">IFERROR(N3460/K3460,"")</f>
        <v>3.7382352941176471</v>
      </c>
      <c r="T3460" s="313">
        <f t="shared" ref="T3460:T3465" si="1098">IFERROR(K3460/G3460,"")</f>
        <v>6.7326732673267324</v>
      </c>
      <c r="U3460" s="313">
        <f t="shared" ref="U3460:U3465" si="1099">IFERROR(N3460/L3460,"")</f>
        <v>108.63247863247864</v>
      </c>
      <c r="V3460" s="313">
        <f t="shared" ref="V3460:V3465" si="1100">IFERROR(G3460/L3460,"")</f>
        <v>4.3162393162393169</v>
      </c>
      <c r="W3460" s="313">
        <f>IFERROR(H3460/M3460,Tabla2[[#This Row],[CARGA PRODUCCION (ANIMALES/HA)]])</f>
        <v>3.2892615285391806</v>
      </c>
      <c r="X3460" s="314">
        <f t="shared" ref="X3460:X3465" si="1101">YEAR(A3460)</f>
        <v>2024</v>
      </c>
      <c r="Y3460" s="314">
        <f t="shared" ref="Y3460:Y3465" si="1102">MONTH(A3460)</f>
        <v>11</v>
      </c>
      <c r="Z3460" s="314" t="e">
        <f t="shared" ref="Z3460:Z3465" ca="1" si="1103">_xlfn.ISOWEEKNUM(A3460)</f>
        <v>#NAME?</v>
      </c>
      <c r="AA3460" s="315">
        <f t="shared" ref="AA3460:AA3465" si="1104">IF(H3460&gt;0,H3460,G3460)</f>
        <v>102</v>
      </c>
      <c r="AB3460" s="312">
        <f t="shared" ref="AB3460:AB3465" si="1105">IFERROR(G3460/AA3460,"")</f>
        <v>0.99019607843137258</v>
      </c>
      <c r="AC3460" s="316">
        <f t="shared" ref="AC3460:AC3465" si="1106">IFERROR(1-AB3460,"")</f>
        <v>9.8039215686274161E-3</v>
      </c>
      <c r="AD3460" s="309"/>
    </row>
    <row r="3461" spans="1:30">
      <c r="A3461" s="317">
        <v>45604</v>
      </c>
      <c r="B3461" s="309" t="s">
        <v>83</v>
      </c>
      <c r="C3461" s="309">
        <v>2624</v>
      </c>
      <c r="D3461" s="309">
        <v>100</v>
      </c>
      <c r="E3461" s="309">
        <v>9</v>
      </c>
      <c r="F3461" s="309"/>
      <c r="G3461" s="309">
        <v>116</v>
      </c>
      <c r="H3461" s="309">
        <v>137</v>
      </c>
      <c r="I3461" s="309">
        <v>1</v>
      </c>
      <c r="J3461" s="309">
        <v>14</v>
      </c>
      <c r="K3461" s="309">
        <v>680</v>
      </c>
      <c r="L3461" s="309">
        <v>29.8</v>
      </c>
      <c r="M3461" s="310">
        <v>36.590000000000003</v>
      </c>
      <c r="N3461" s="311">
        <f>IF(Tabla2[[#This Row],[LECHE RETIRO DIA]]&lt;&gt;ISBLANK(Tabla2[[#This Row],[LECHE RETIRO DIA]]),SUM(Tabla2[[#This Row],[LECHE TANQUE DIA]:[LECHE RETIRO DIA]]),SUM(Tabla2[[#This Row],[LECHE TANQUE DIA]:[LECHE AUTOCONSUMO DIA]]))</f>
        <v>2733</v>
      </c>
      <c r="O3461" s="312">
        <f t="shared" si="1093"/>
        <v>0.96011708744968893</v>
      </c>
      <c r="P3461" s="313">
        <f t="shared" si="1094"/>
        <v>23.560344827586206</v>
      </c>
      <c r="Q3461" s="313">
        <f t="shared" si="1095"/>
        <v>22.620689655172413</v>
      </c>
      <c r="R3461" s="313">
        <f t="shared" si="1096"/>
        <v>7.1428571428571432</v>
      </c>
      <c r="S3461" s="313">
        <f t="shared" si="1097"/>
        <v>4.0191176470588239</v>
      </c>
      <c r="T3461" s="313">
        <f t="shared" si="1098"/>
        <v>5.8620689655172411</v>
      </c>
      <c r="U3461" s="313">
        <f t="shared" si="1099"/>
        <v>91.711409395973149</v>
      </c>
      <c r="V3461" s="313">
        <f t="shared" si="1100"/>
        <v>3.8926174496644292</v>
      </c>
      <c r="W3461" s="313">
        <f>IFERROR(H3461/M3461,Tabla2[[#This Row],[CARGA PRODUCCION (ANIMALES/HA)]])</f>
        <v>3.7441924022957087</v>
      </c>
      <c r="X3461" s="314">
        <f t="shared" si="1101"/>
        <v>2024</v>
      </c>
      <c r="Y3461" s="314">
        <f t="shared" si="1102"/>
        <v>11</v>
      </c>
      <c r="Z3461" s="314" t="e">
        <f t="shared" ca="1" si="1103"/>
        <v>#NAME?</v>
      </c>
      <c r="AA3461" s="315">
        <f t="shared" si="1104"/>
        <v>137</v>
      </c>
      <c r="AB3461" s="312">
        <f t="shared" si="1105"/>
        <v>0.84671532846715325</v>
      </c>
      <c r="AC3461" s="316">
        <f t="shared" si="1106"/>
        <v>0.15328467153284675</v>
      </c>
      <c r="AD3461" s="309"/>
    </row>
    <row r="3462" spans="1:30">
      <c r="A3462" s="317">
        <v>45604</v>
      </c>
      <c r="B3462" s="309" t="s">
        <v>88</v>
      </c>
      <c r="C3462" s="309">
        <v>1178</v>
      </c>
      <c r="D3462" s="309">
        <v>40</v>
      </c>
      <c r="E3462" s="309">
        <v>5</v>
      </c>
      <c r="F3462" s="309"/>
      <c r="G3462" s="309">
        <v>48</v>
      </c>
      <c r="H3462" s="309">
        <v>51</v>
      </c>
      <c r="I3462" s="309">
        <v>1</v>
      </c>
      <c r="J3462" s="309">
        <v>7</v>
      </c>
      <c r="K3462" s="309">
        <v>280</v>
      </c>
      <c r="L3462" s="309">
        <v>16.5</v>
      </c>
      <c r="M3462" s="310">
        <v>17.5</v>
      </c>
      <c r="N3462" s="311">
        <f>IF(Tabla2[[#This Row],[LECHE RETIRO DIA]]&lt;&gt;ISBLANK(Tabla2[[#This Row],[LECHE RETIRO DIA]]),SUM(Tabla2[[#This Row],[LECHE TANQUE DIA]:[LECHE RETIRO DIA]]),SUM(Tabla2[[#This Row],[LECHE TANQUE DIA]:[LECHE AUTOCONSUMO DIA]]))</f>
        <v>1223</v>
      </c>
      <c r="O3462" s="312">
        <f t="shared" si="1093"/>
        <v>0.96320523303352412</v>
      </c>
      <c r="P3462" s="313">
        <f t="shared" si="1094"/>
        <v>25.479166666666668</v>
      </c>
      <c r="Q3462" s="313">
        <f t="shared" si="1095"/>
        <v>24.541666666666668</v>
      </c>
      <c r="R3462" s="313">
        <f t="shared" si="1096"/>
        <v>5.7142857142857144</v>
      </c>
      <c r="S3462" s="313">
        <f t="shared" si="1097"/>
        <v>4.3678571428571429</v>
      </c>
      <c r="T3462" s="313">
        <f t="shared" si="1098"/>
        <v>5.833333333333333</v>
      </c>
      <c r="U3462" s="313">
        <f t="shared" si="1099"/>
        <v>74.121212121212125</v>
      </c>
      <c r="V3462" s="313">
        <f t="shared" si="1100"/>
        <v>2.9090909090909092</v>
      </c>
      <c r="W3462" s="313">
        <f>IFERROR(H3462/M3462,Tabla2[[#This Row],[CARGA PRODUCCION (ANIMALES/HA)]])</f>
        <v>2.9142857142857141</v>
      </c>
      <c r="X3462" s="314">
        <f t="shared" si="1101"/>
        <v>2024</v>
      </c>
      <c r="Y3462" s="314">
        <f t="shared" si="1102"/>
        <v>11</v>
      </c>
      <c r="Z3462" s="314" t="e">
        <f t="shared" ca="1" si="1103"/>
        <v>#NAME?</v>
      </c>
      <c r="AA3462" s="315">
        <f t="shared" si="1104"/>
        <v>51</v>
      </c>
      <c r="AB3462" s="312">
        <f t="shared" si="1105"/>
        <v>0.94117647058823528</v>
      </c>
      <c r="AC3462" s="316">
        <f t="shared" si="1106"/>
        <v>5.8823529411764719E-2</v>
      </c>
      <c r="AD3462" s="309"/>
    </row>
    <row r="3463" spans="1:30">
      <c r="A3463" s="317">
        <v>45605</v>
      </c>
      <c r="B3463" s="309" t="s">
        <v>81</v>
      </c>
      <c r="C3463" s="309">
        <v>2396</v>
      </c>
      <c r="D3463" s="309">
        <v>80</v>
      </c>
      <c r="E3463" s="309">
        <v>9</v>
      </c>
      <c r="F3463" s="309"/>
      <c r="G3463" s="309">
        <v>101</v>
      </c>
      <c r="H3463" s="309">
        <v>102</v>
      </c>
      <c r="I3463" s="309">
        <v>2</v>
      </c>
      <c r="J3463" s="309">
        <v>15</v>
      </c>
      <c r="K3463" s="309">
        <v>680</v>
      </c>
      <c r="L3463" s="309">
        <v>23.4</v>
      </c>
      <c r="M3463" s="310">
        <v>31.01</v>
      </c>
      <c r="N3463" s="311">
        <f>IF(Tabla2[[#This Row],[LECHE RETIRO DIA]]&lt;&gt;ISBLANK(Tabla2[[#This Row],[LECHE RETIRO DIA]]),SUM(Tabla2[[#This Row],[LECHE TANQUE DIA]:[LECHE RETIRO DIA]]),SUM(Tabla2[[#This Row],[LECHE TANQUE DIA]:[LECHE AUTOCONSUMO DIA]]))</f>
        <v>2485</v>
      </c>
      <c r="O3463" s="312">
        <f t="shared" si="1093"/>
        <v>0.96418511066398394</v>
      </c>
      <c r="P3463" s="313">
        <f t="shared" si="1094"/>
        <v>24.603960396039604</v>
      </c>
      <c r="Q3463" s="313">
        <f t="shared" si="1095"/>
        <v>23.722772277227723</v>
      </c>
      <c r="R3463" s="313">
        <f t="shared" si="1096"/>
        <v>5.333333333333333</v>
      </c>
      <c r="S3463" s="313">
        <f t="shared" si="1097"/>
        <v>3.6544117647058822</v>
      </c>
      <c r="T3463" s="313">
        <f t="shared" si="1098"/>
        <v>6.7326732673267324</v>
      </c>
      <c r="U3463" s="313">
        <f t="shared" si="1099"/>
        <v>106.19658119658121</v>
      </c>
      <c r="V3463" s="313">
        <f t="shared" si="1100"/>
        <v>4.3162393162393169</v>
      </c>
      <c r="W3463" s="313">
        <f>IFERROR(H3463/M3463,Tabla2[[#This Row],[CARGA PRODUCCION (ANIMALES/HA)]])</f>
        <v>3.2892615285391806</v>
      </c>
      <c r="X3463" s="314">
        <f t="shared" si="1101"/>
        <v>2024</v>
      </c>
      <c r="Y3463" s="314">
        <f t="shared" si="1102"/>
        <v>11</v>
      </c>
      <c r="Z3463" s="314" t="e">
        <f t="shared" ca="1" si="1103"/>
        <v>#NAME?</v>
      </c>
      <c r="AA3463" s="315">
        <f t="shared" si="1104"/>
        <v>102</v>
      </c>
      <c r="AB3463" s="312">
        <f t="shared" si="1105"/>
        <v>0.99019607843137258</v>
      </c>
      <c r="AC3463" s="316">
        <f t="shared" si="1106"/>
        <v>9.8039215686274161E-3</v>
      </c>
      <c r="AD3463" s="309"/>
    </row>
    <row r="3464" spans="1:30">
      <c r="A3464" s="317">
        <v>45605</v>
      </c>
      <c r="B3464" s="309" t="s">
        <v>83</v>
      </c>
      <c r="C3464" s="309">
        <v>2614</v>
      </c>
      <c r="D3464" s="309">
        <v>100</v>
      </c>
      <c r="E3464" s="309">
        <v>9</v>
      </c>
      <c r="F3464" s="309"/>
      <c r="G3464" s="309">
        <v>116</v>
      </c>
      <c r="H3464" s="309">
        <v>137</v>
      </c>
      <c r="I3464" s="309">
        <v>1</v>
      </c>
      <c r="J3464" s="309">
        <v>14</v>
      </c>
      <c r="K3464" s="309">
        <v>680</v>
      </c>
      <c r="L3464" s="309">
        <v>29.8</v>
      </c>
      <c r="M3464" s="310">
        <v>36.590000000000003</v>
      </c>
      <c r="N3464" s="311">
        <f>IF(Tabla2[[#This Row],[LECHE RETIRO DIA]]&lt;&gt;ISBLANK(Tabla2[[#This Row],[LECHE RETIRO DIA]]),SUM(Tabla2[[#This Row],[LECHE TANQUE DIA]:[LECHE RETIRO DIA]]),SUM(Tabla2[[#This Row],[LECHE TANQUE DIA]:[LECHE AUTOCONSUMO DIA]]))</f>
        <v>2723</v>
      </c>
      <c r="O3464" s="312">
        <f t="shared" si="1093"/>
        <v>0.95997062063900107</v>
      </c>
      <c r="P3464" s="313">
        <f t="shared" si="1094"/>
        <v>23.474137931034484</v>
      </c>
      <c r="Q3464" s="313">
        <f t="shared" si="1095"/>
        <v>22.53448275862069</v>
      </c>
      <c r="R3464" s="313">
        <f t="shared" si="1096"/>
        <v>7.1428571428571432</v>
      </c>
      <c r="S3464" s="313">
        <f t="shared" si="1097"/>
        <v>4.0044117647058828</v>
      </c>
      <c r="T3464" s="313">
        <f t="shared" si="1098"/>
        <v>5.8620689655172411</v>
      </c>
      <c r="U3464" s="313">
        <f t="shared" si="1099"/>
        <v>91.375838926174495</v>
      </c>
      <c r="V3464" s="313">
        <f t="shared" si="1100"/>
        <v>3.8926174496644292</v>
      </c>
      <c r="W3464" s="313">
        <f>IFERROR(H3464/M3464,Tabla2[[#This Row],[CARGA PRODUCCION (ANIMALES/HA)]])</f>
        <v>3.7441924022957087</v>
      </c>
      <c r="X3464" s="314">
        <f t="shared" si="1101"/>
        <v>2024</v>
      </c>
      <c r="Y3464" s="314">
        <f t="shared" si="1102"/>
        <v>11</v>
      </c>
      <c r="Z3464" s="314" t="e">
        <f t="shared" ca="1" si="1103"/>
        <v>#NAME?</v>
      </c>
      <c r="AA3464" s="315">
        <f t="shared" si="1104"/>
        <v>137</v>
      </c>
      <c r="AB3464" s="312">
        <f t="shared" si="1105"/>
        <v>0.84671532846715325</v>
      </c>
      <c r="AC3464" s="316">
        <f t="shared" si="1106"/>
        <v>0.15328467153284675</v>
      </c>
      <c r="AD3464" s="309"/>
    </row>
    <row r="3465" spans="1:30">
      <c r="A3465" s="317">
        <v>45605</v>
      </c>
      <c r="B3465" s="309" t="s">
        <v>117</v>
      </c>
      <c r="C3465" s="309">
        <v>1127</v>
      </c>
      <c r="D3465" s="309">
        <v>40</v>
      </c>
      <c r="E3465" s="309">
        <v>5</v>
      </c>
      <c r="F3465" s="309"/>
      <c r="G3465" s="309">
        <v>48</v>
      </c>
      <c r="H3465" s="309">
        <v>51</v>
      </c>
      <c r="I3465" s="309">
        <v>1</v>
      </c>
      <c r="J3465" s="309">
        <v>7</v>
      </c>
      <c r="K3465" s="309">
        <v>280</v>
      </c>
      <c r="L3465" s="309">
        <v>16.5</v>
      </c>
      <c r="M3465" s="310">
        <v>17.5</v>
      </c>
      <c r="N3465" s="311">
        <f>IF(Tabla2[[#This Row],[LECHE RETIRO DIA]]&lt;&gt;ISBLANK(Tabla2[[#This Row],[LECHE RETIRO DIA]]),SUM(Tabla2[[#This Row],[LECHE TANQUE DIA]:[LECHE RETIRO DIA]]),SUM(Tabla2[[#This Row],[LECHE TANQUE DIA]:[LECHE AUTOCONSUMO DIA]]))</f>
        <v>1172</v>
      </c>
      <c r="O3465" s="312">
        <f t="shared" si="1093"/>
        <v>0.96160409556313997</v>
      </c>
      <c r="P3465" s="313">
        <f t="shared" si="1094"/>
        <v>24.416666666666668</v>
      </c>
      <c r="Q3465" s="313">
        <f t="shared" si="1095"/>
        <v>23.479166666666668</v>
      </c>
      <c r="R3465" s="313">
        <f t="shared" si="1096"/>
        <v>5.7142857142857144</v>
      </c>
      <c r="S3465" s="313">
        <f t="shared" si="1097"/>
        <v>4.1857142857142859</v>
      </c>
      <c r="T3465" s="313">
        <f t="shared" si="1098"/>
        <v>5.833333333333333</v>
      </c>
      <c r="U3465" s="313">
        <f t="shared" si="1099"/>
        <v>71.030303030303031</v>
      </c>
      <c r="V3465" s="313">
        <f t="shared" si="1100"/>
        <v>2.9090909090909092</v>
      </c>
      <c r="W3465" s="313">
        <f>IFERROR(H3465/M3465,Tabla2[[#This Row],[CARGA PRODUCCION (ANIMALES/HA)]])</f>
        <v>2.9142857142857141</v>
      </c>
      <c r="X3465" s="314">
        <f t="shared" si="1101"/>
        <v>2024</v>
      </c>
      <c r="Y3465" s="314">
        <f t="shared" si="1102"/>
        <v>11</v>
      </c>
      <c r="Z3465" s="314" t="e">
        <f t="shared" ca="1" si="1103"/>
        <v>#NAME?</v>
      </c>
      <c r="AA3465" s="315">
        <f t="shared" si="1104"/>
        <v>51</v>
      </c>
      <c r="AB3465" s="312">
        <f t="shared" si="1105"/>
        <v>0.94117647058823528</v>
      </c>
      <c r="AC3465" s="316">
        <f t="shared" si="1106"/>
        <v>5.8823529411764719E-2</v>
      </c>
      <c r="AD3465" s="309"/>
    </row>
    <row r="3466" spans="1:30">
      <c r="A3466" s="317">
        <v>45606</v>
      </c>
      <c r="B3466" s="308" t="s">
        <v>81</v>
      </c>
      <c r="C3466" s="309">
        <v>2431</v>
      </c>
      <c r="D3466" s="309">
        <v>80</v>
      </c>
      <c r="E3466" s="309">
        <v>9</v>
      </c>
      <c r="F3466" s="309"/>
      <c r="G3466" s="309">
        <v>101</v>
      </c>
      <c r="H3466" s="309">
        <v>102</v>
      </c>
      <c r="I3466" s="309">
        <v>2</v>
      </c>
      <c r="J3466" s="309">
        <v>15</v>
      </c>
      <c r="K3466" s="309">
        <v>680</v>
      </c>
      <c r="L3466" s="309">
        <v>23.4</v>
      </c>
      <c r="M3466" s="310">
        <v>31.01</v>
      </c>
      <c r="N3466" s="311">
        <f>IF(Tabla2[[#This Row],[LECHE RETIRO DIA]]&lt;&gt;ISBLANK(Tabla2[[#This Row],[LECHE RETIRO DIA]]),SUM(Tabla2[[#This Row],[LECHE TANQUE DIA]:[LECHE RETIRO DIA]]),SUM(Tabla2[[#This Row],[LECHE TANQUE DIA]:[LECHE AUTOCONSUMO DIA]]))</f>
        <v>2520</v>
      </c>
      <c r="O3466" s="312">
        <f t="shared" ref="O3466:O3471" si="1107">IFERROR(C3466/N3466,"")</f>
        <v>0.9646825396825397</v>
      </c>
      <c r="P3466" s="313">
        <f t="shared" ref="P3466:P3471" si="1108">IFERROR(N3466/G3466,"")</f>
        <v>24.950495049504951</v>
      </c>
      <c r="Q3466" s="313">
        <f t="shared" ref="Q3466:Q3471" si="1109">IFERROR(C3466/G3466,"")</f>
        <v>24.06930693069307</v>
      </c>
      <c r="R3466" s="313">
        <f t="shared" ref="R3466:R3471" si="1110">IFERROR(D3466/J3466,"")</f>
        <v>5.333333333333333</v>
      </c>
      <c r="S3466" s="313">
        <f t="shared" ref="S3466:S3471" si="1111">IFERROR(N3466/K3466,"")</f>
        <v>3.7058823529411766</v>
      </c>
      <c r="T3466" s="313">
        <f t="shared" ref="T3466:T3471" si="1112">IFERROR(K3466/G3466,"")</f>
        <v>6.7326732673267324</v>
      </c>
      <c r="U3466" s="313">
        <f t="shared" ref="U3466:U3471" si="1113">IFERROR(N3466/L3466,"")</f>
        <v>107.69230769230769</v>
      </c>
      <c r="V3466" s="313">
        <f t="shared" ref="V3466:V3471" si="1114">IFERROR(G3466/L3466,"")</f>
        <v>4.3162393162393169</v>
      </c>
      <c r="W3466" s="313">
        <f>IFERROR(H3466/M3466,Tabla2[[#This Row],[CARGA PRODUCCION (ANIMALES/HA)]])</f>
        <v>3.2892615285391806</v>
      </c>
      <c r="X3466" s="314">
        <f t="shared" ref="X3466:X3471" si="1115">YEAR(A3466)</f>
        <v>2024</v>
      </c>
      <c r="Y3466" s="314">
        <f t="shared" ref="Y3466:Y3471" si="1116">MONTH(A3466)</f>
        <v>11</v>
      </c>
      <c r="Z3466" s="314" t="e">
        <f t="shared" ref="Z3466:Z3471" ca="1" si="1117">_xlfn.ISOWEEKNUM(A3466)</f>
        <v>#NAME?</v>
      </c>
      <c r="AA3466" s="315">
        <f t="shared" ref="AA3466:AA3471" si="1118">IF(H3466&gt;0,H3466,G3466)</f>
        <v>102</v>
      </c>
      <c r="AB3466" s="312">
        <f t="shared" ref="AB3466:AB3471" si="1119">IFERROR(G3466/AA3466,"")</f>
        <v>0.99019607843137258</v>
      </c>
      <c r="AC3466" s="316">
        <f t="shared" ref="AC3466:AC3471" si="1120">IFERROR(1-AB3466,"")</f>
        <v>9.8039215686274161E-3</v>
      </c>
      <c r="AD3466" s="309"/>
    </row>
    <row r="3467" spans="1:30">
      <c r="A3467" s="317">
        <v>45606</v>
      </c>
      <c r="B3467" s="309" t="s">
        <v>83</v>
      </c>
      <c r="C3467" s="309">
        <v>2486</v>
      </c>
      <c r="D3467" s="309">
        <v>100</v>
      </c>
      <c r="E3467" s="309">
        <v>9</v>
      </c>
      <c r="F3467" s="309"/>
      <c r="G3467" s="309">
        <v>117</v>
      </c>
      <c r="H3467" s="309">
        <v>137</v>
      </c>
      <c r="I3467" s="309">
        <v>1</v>
      </c>
      <c r="J3467" s="309">
        <v>14</v>
      </c>
      <c r="K3467" s="309">
        <v>680</v>
      </c>
      <c r="L3467" s="309">
        <v>29.8</v>
      </c>
      <c r="M3467" s="310">
        <v>36.590000000000003</v>
      </c>
      <c r="N3467" s="311">
        <f>IF(Tabla2[[#This Row],[LECHE RETIRO DIA]]&lt;&gt;ISBLANK(Tabla2[[#This Row],[LECHE RETIRO DIA]]),SUM(Tabla2[[#This Row],[LECHE TANQUE DIA]:[LECHE RETIRO DIA]]),SUM(Tabla2[[#This Row],[LECHE TANQUE DIA]:[LECHE AUTOCONSUMO DIA]]))</f>
        <v>2595</v>
      </c>
      <c r="O3467" s="312">
        <f t="shared" si="1107"/>
        <v>0.95799614643545283</v>
      </c>
      <c r="P3467" s="313">
        <f t="shared" si="1108"/>
        <v>22.179487179487179</v>
      </c>
      <c r="Q3467" s="313">
        <f t="shared" si="1109"/>
        <v>21.247863247863247</v>
      </c>
      <c r="R3467" s="313">
        <f t="shared" si="1110"/>
        <v>7.1428571428571432</v>
      </c>
      <c r="S3467" s="313">
        <f t="shared" si="1111"/>
        <v>3.8161764705882355</v>
      </c>
      <c r="T3467" s="313">
        <f t="shared" si="1112"/>
        <v>5.8119658119658117</v>
      </c>
      <c r="U3467" s="313">
        <f t="shared" si="1113"/>
        <v>87.080536912751683</v>
      </c>
      <c r="V3467" s="313">
        <f t="shared" si="1114"/>
        <v>3.9261744966442951</v>
      </c>
      <c r="W3467" s="313">
        <f>IFERROR(H3467/M3467,Tabla2[[#This Row],[CARGA PRODUCCION (ANIMALES/HA)]])</f>
        <v>3.7441924022957087</v>
      </c>
      <c r="X3467" s="314">
        <f t="shared" si="1115"/>
        <v>2024</v>
      </c>
      <c r="Y3467" s="314">
        <f t="shared" si="1116"/>
        <v>11</v>
      </c>
      <c r="Z3467" s="314" t="e">
        <f t="shared" ca="1" si="1117"/>
        <v>#NAME?</v>
      </c>
      <c r="AA3467" s="315">
        <f t="shared" si="1118"/>
        <v>137</v>
      </c>
      <c r="AB3467" s="312">
        <f t="shared" si="1119"/>
        <v>0.85401459854014594</v>
      </c>
      <c r="AC3467" s="316">
        <f t="shared" si="1120"/>
        <v>0.14598540145985406</v>
      </c>
      <c r="AD3467" s="309"/>
    </row>
    <row r="3468" spans="1:30">
      <c r="A3468" s="317">
        <v>45606</v>
      </c>
      <c r="B3468" s="309" t="s">
        <v>88</v>
      </c>
      <c r="C3468" s="309">
        <v>1098</v>
      </c>
      <c r="D3468" s="309">
        <v>40</v>
      </c>
      <c r="E3468" s="309">
        <v>5</v>
      </c>
      <c r="F3468" s="309"/>
      <c r="G3468" s="309">
        <v>48</v>
      </c>
      <c r="H3468" s="309">
        <v>51</v>
      </c>
      <c r="I3468" s="309">
        <v>1</v>
      </c>
      <c r="J3468" s="309">
        <v>7</v>
      </c>
      <c r="K3468" s="309">
        <v>280</v>
      </c>
      <c r="L3468" s="309">
        <v>16.5</v>
      </c>
      <c r="M3468" s="310">
        <v>17.5</v>
      </c>
      <c r="N3468" s="311">
        <f>IF(Tabla2[[#This Row],[LECHE RETIRO DIA]]&lt;&gt;ISBLANK(Tabla2[[#This Row],[LECHE RETIRO DIA]]),SUM(Tabla2[[#This Row],[LECHE TANQUE DIA]:[LECHE RETIRO DIA]]),SUM(Tabla2[[#This Row],[LECHE TANQUE DIA]:[LECHE AUTOCONSUMO DIA]]))</f>
        <v>1143</v>
      </c>
      <c r="O3468" s="312">
        <f t="shared" si="1107"/>
        <v>0.96062992125984248</v>
      </c>
      <c r="P3468" s="313">
        <f t="shared" si="1108"/>
        <v>23.8125</v>
      </c>
      <c r="Q3468" s="313">
        <f t="shared" si="1109"/>
        <v>22.875</v>
      </c>
      <c r="R3468" s="313">
        <f t="shared" si="1110"/>
        <v>5.7142857142857144</v>
      </c>
      <c r="S3468" s="313">
        <f t="shared" si="1111"/>
        <v>4.0821428571428573</v>
      </c>
      <c r="T3468" s="313">
        <f t="shared" si="1112"/>
        <v>5.833333333333333</v>
      </c>
      <c r="U3468" s="313">
        <f t="shared" si="1113"/>
        <v>69.272727272727266</v>
      </c>
      <c r="V3468" s="313">
        <f t="shared" si="1114"/>
        <v>2.9090909090909092</v>
      </c>
      <c r="W3468" s="313">
        <f>IFERROR(H3468/M3468,Tabla2[[#This Row],[CARGA PRODUCCION (ANIMALES/HA)]])</f>
        <v>2.9142857142857141</v>
      </c>
      <c r="X3468" s="314">
        <f t="shared" si="1115"/>
        <v>2024</v>
      </c>
      <c r="Y3468" s="314">
        <f t="shared" si="1116"/>
        <v>11</v>
      </c>
      <c r="Z3468" s="314" t="e">
        <f t="shared" ca="1" si="1117"/>
        <v>#NAME?</v>
      </c>
      <c r="AA3468" s="315">
        <f t="shared" si="1118"/>
        <v>51</v>
      </c>
      <c r="AB3468" s="312">
        <f t="shared" si="1119"/>
        <v>0.94117647058823528</v>
      </c>
      <c r="AC3468" s="316">
        <f t="shared" si="1120"/>
        <v>5.8823529411764719E-2</v>
      </c>
      <c r="AD3468" s="309"/>
    </row>
    <row r="3469" spans="1:30">
      <c r="A3469" s="323">
        <v>45607</v>
      </c>
      <c r="B3469" s="7" t="s">
        <v>81</v>
      </c>
      <c r="C3469" s="7">
        <v>2431</v>
      </c>
      <c r="D3469" s="7">
        <v>80</v>
      </c>
      <c r="E3469" s="7">
        <v>9</v>
      </c>
      <c r="G3469" s="7">
        <v>101</v>
      </c>
      <c r="H3469" s="7">
        <v>102</v>
      </c>
      <c r="I3469" s="7">
        <v>2</v>
      </c>
      <c r="J3469" s="7">
        <v>15</v>
      </c>
      <c r="K3469" s="7">
        <v>680</v>
      </c>
      <c r="L3469" s="7">
        <v>23.4</v>
      </c>
      <c r="M3469" s="8">
        <v>31.01</v>
      </c>
      <c r="N3469" s="193">
        <f>IF(Tabla2[[#This Row],[LECHE RETIRO DIA]]&lt;&gt;ISBLANK(Tabla2[[#This Row],[LECHE RETIRO DIA]]),SUM(Tabla2[[#This Row],[LECHE TANQUE DIA]:[LECHE RETIRO DIA]]),SUM(Tabla2[[#This Row],[LECHE TANQUE DIA]:[LECHE AUTOCONSUMO DIA]]))</f>
        <v>2520</v>
      </c>
      <c r="O3469" s="10">
        <f t="shared" si="1107"/>
        <v>0.9646825396825397</v>
      </c>
      <c r="P3469" s="11">
        <f t="shared" si="1108"/>
        <v>24.950495049504951</v>
      </c>
      <c r="Q3469" s="11">
        <f t="shared" si="1109"/>
        <v>24.06930693069307</v>
      </c>
      <c r="R3469" s="11">
        <f t="shared" si="1110"/>
        <v>5.333333333333333</v>
      </c>
      <c r="S3469" s="11">
        <f t="shared" si="1111"/>
        <v>3.7058823529411766</v>
      </c>
      <c r="T3469" s="11">
        <f t="shared" si="1112"/>
        <v>6.7326732673267324</v>
      </c>
      <c r="U3469" s="11">
        <f t="shared" si="1113"/>
        <v>107.69230769230769</v>
      </c>
      <c r="V3469" s="11">
        <f t="shared" si="1114"/>
        <v>4.3162393162393169</v>
      </c>
      <c r="W3469" s="11">
        <f>IFERROR(H3469/M3469,Tabla2[[#This Row],[CARGA PRODUCCION (ANIMALES/HA)]])</f>
        <v>3.2892615285391806</v>
      </c>
      <c r="X3469" s="9">
        <f t="shared" si="1115"/>
        <v>2024</v>
      </c>
      <c r="Y3469" s="9">
        <f t="shared" si="1116"/>
        <v>11</v>
      </c>
      <c r="Z3469" s="9" t="e">
        <f t="shared" ca="1" si="1117"/>
        <v>#NAME?</v>
      </c>
      <c r="AA3469" s="12">
        <f t="shared" si="1118"/>
        <v>102</v>
      </c>
      <c r="AB3469" s="10">
        <f t="shared" si="1119"/>
        <v>0.99019607843137258</v>
      </c>
      <c r="AC3469" s="13">
        <f t="shared" si="1120"/>
        <v>9.8039215686274161E-3</v>
      </c>
    </row>
    <row r="3470" spans="1:30">
      <c r="A3470" s="323">
        <v>45607</v>
      </c>
      <c r="B3470" s="7" t="s">
        <v>83</v>
      </c>
      <c r="C3470" s="7">
        <v>2628</v>
      </c>
      <c r="D3470" s="7">
        <v>100</v>
      </c>
      <c r="E3470" s="7">
        <v>9</v>
      </c>
      <c r="G3470" s="7">
        <v>117</v>
      </c>
      <c r="H3470" s="7">
        <v>137</v>
      </c>
      <c r="I3470" s="7">
        <v>1</v>
      </c>
      <c r="J3470" s="7">
        <v>14</v>
      </c>
      <c r="K3470" s="7">
        <v>680</v>
      </c>
      <c r="L3470" s="7">
        <v>29.8</v>
      </c>
      <c r="M3470" s="8">
        <v>36.590000000000003</v>
      </c>
      <c r="N3470" s="193">
        <f>IF(Tabla2[[#This Row],[LECHE RETIRO DIA]]&lt;&gt;ISBLANK(Tabla2[[#This Row],[LECHE RETIRO DIA]]),SUM(Tabla2[[#This Row],[LECHE TANQUE DIA]:[LECHE RETIRO DIA]]),SUM(Tabla2[[#This Row],[LECHE TANQUE DIA]:[LECHE AUTOCONSUMO DIA]]))</f>
        <v>2737</v>
      </c>
      <c r="O3470" s="10">
        <f t="shared" si="1107"/>
        <v>0.96017537449762513</v>
      </c>
      <c r="P3470" s="11">
        <f t="shared" si="1108"/>
        <v>23.393162393162392</v>
      </c>
      <c r="Q3470" s="11">
        <f t="shared" si="1109"/>
        <v>22.46153846153846</v>
      </c>
      <c r="R3470" s="11">
        <f t="shared" si="1110"/>
        <v>7.1428571428571432</v>
      </c>
      <c r="S3470" s="11">
        <f t="shared" si="1111"/>
        <v>4.0250000000000004</v>
      </c>
      <c r="T3470" s="11">
        <f t="shared" si="1112"/>
        <v>5.8119658119658117</v>
      </c>
      <c r="U3470" s="11">
        <f t="shared" si="1113"/>
        <v>91.845637583892611</v>
      </c>
      <c r="V3470" s="11">
        <f t="shared" si="1114"/>
        <v>3.9261744966442951</v>
      </c>
      <c r="W3470" s="11">
        <f>IFERROR(H3470/M3470,Tabla2[[#This Row],[CARGA PRODUCCION (ANIMALES/HA)]])</f>
        <v>3.7441924022957087</v>
      </c>
      <c r="X3470" s="9">
        <f t="shared" si="1115"/>
        <v>2024</v>
      </c>
      <c r="Y3470" s="9">
        <f t="shared" si="1116"/>
        <v>11</v>
      </c>
      <c r="Z3470" s="9" t="e">
        <f t="shared" ca="1" si="1117"/>
        <v>#NAME?</v>
      </c>
      <c r="AA3470" s="12">
        <f t="shared" si="1118"/>
        <v>137</v>
      </c>
      <c r="AB3470" s="10">
        <f t="shared" si="1119"/>
        <v>0.85401459854014594</v>
      </c>
      <c r="AC3470" s="13">
        <f t="shared" si="1120"/>
        <v>0.14598540145985406</v>
      </c>
    </row>
    <row r="3471" spans="1:30">
      <c r="A3471" s="323">
        <v>45607</v>
      </c>
      <c r="B3471" s="7" t="s">
        <v>117</v>
      </c>
      <c r="C3471" s="7">
        <v>1200</v>
      </c>
      <c r="D3471" s="7">
        <v>40</v>
      </c>
      <c r="E3471" s="7">
        <v>5</v>
      </c>
      <c r="G3471" s="7">
        <v>49</v>
      </c>
      <c r="H3471" s="7">
        <v>51</v>
      </c>
      <c r="I3471" s="7">
        <v>1</v>
      </c>
      <c r="J3471" s="7">
        <v>7</v>
      </c>
      <c r="K3471" s="7">
        <v>280</v>
      </c>
      <c r="L3471" s="7">
        <v>16.5</v>
      </c>
      <c r="M3471" s="8">
        <v>17.5</v>
      </c>
      <c r="N3471" s="193">
        <f>IF(Tabla2[[#This Row],[LECHE RETIRO DIA]]&lt;&gt;ISBLANK(Tabla2[[#This Row],[LECHE RETIRO DIA]]),SUM(Tabla2[[#This Row],[LECHE TANQUE DIA]:[LECHE RETIRO DIA]]),SUM(Tabla2[[#This Row],[LECHE TANQUE DIA]:[LECHE AUTOCONSUMO DIA]]))</f>
        <v>1245</v>
      </c>
      <c r="O3471" s="10">
        <f t="shared" si="1107"/>
        <v>0.96385542168674698</v>
      </c>
      <c r="P3471" s="11">
        <f t="shared" si="1108"/>
        <v>25.408163265306122</v>
      </c>
      <c r="Q3471" s="11">
        <f t="shared" si="1109"/>
        <v>24.489795918367346</v>
      </c>
      <c r="R3471" s="11">
        <f t="shared" si="1110"/>
        <v>5.7142857142857144</v>
      </c>
      <c r="S3471" s="11">
        <f t="shared" si="1111"/>
        <v>4.4464285714285712</v>
      </c>
      <c r="T3471" s="11">
        <f t="shared" si="1112"/>
        <v>5.7142857142857144</v>
      </c>
      <c r="U3471" s="11">
        <f t="shared" si="1113"/>
        <v>75.454545454545453</v>
      </c>
      <c r="V3471" s="11">
        <f t="shared" si="1114"/>
        <v>2.9696969696969697</v>
      </c>
      <c r="W3471" s="11">
        <f>IFERROR(H3471/M3471,Tabla2[[#This Row],[CARGA PRODUCCION (ANIMALES/HA)]])</f>
        <v>2.9142857142857141</v>
      </c>
      <c r="X3471" s="9">
        <f t="shared" si="1115"/>
        <v>2024</v>
      </c>
      <c r="Y3471" s="9">
        <f t="shared" si="1116"/>
        <v>11</v>
      </c>
      <c r="Z3471" s="9" t="e">
        <f t="shared" ca="1" si="1117"/>
        <v>#NAME?</v>
      </c>
      <c r="AA3471" s="12">
        <f t="shared" si="1118"/>
        <v>51</v>
      </c>
      <c r="AB3471" s="10">
        <f t="shared" si="1119"/>
        <v>0.96078431372549022</v>
      </c>
      <c r="AC3471" s="13">
        <f t="shared" si="1120"/>
        <v>3.9215686274509776E-2</v>
      </c>
    </row>
    <row r="3472" spans="1:30">
      <c r="A3472" s="317">
        <v>45608</v>
      </c>
      <c r="B3472" s="309" t="s">
        <v>81</v>
      </c>
      <c r="C3472" s="309">
        <v>2431</v>
      </c>
      <c r="D3472" s="309">
        <v>80</v>
      </c>
      <c r="E3472" s="309">
        <v>9</v>
      </c>
      <c r="F3472" s="309"/>
      <c r="G3472" s="309">
        <v>101</v>
      </c>
      <c r="H3472" s="309">
        <v>102</v>
      </c>
      <c r="I3472" s="309">
        <v>2</v>
      </c>
      <c r="J3472" s="309">
        <v>15</v>
      </c>
      <c r="K3472" s="309">
        <v>680</v>
      </c>
      <c r="L3472" s="309">
        <v>23.4</v>
      </c>
      <c r="M3472" s="310">
        <v>31.01</v>
      </c>
      <c r="N3472" s="311">
        <f>IF(Tabla2[[#This Row],[LECHE RETIRO DIA]]&lt;&gt;ISBLANK(Tabla2[[#This Row],[LECHE RETIRO DIA]]),SUM(Tabla2[[#This Row],[LECHE TANQUE DIA]:[LECHE RETIRO DIA]]),SUM(Tabla2[[#This Row],[LECHE TANQUE DIA]:[LECHE AUTOCONSUMO DIA]]))</f>
        <v>2520</v>
      </c>
      <c r="O3472" s="312">
        <f t="shared" ref="O3472:O3480" si="1121">IFERROR(C3472/N3472,"")</f>
        <v>0.9646825396825397</v>
      </c>
      <c r="P3472" s="313">
        <f t="shared" ref="P3472:P3480" si="1122">IFERROR(N3472/G3472,"")</f>
        <v>24.950495049504951</v>
      </c>
      <c r="Q3472" s="313">
        <f t="shared" ref="Q3472:Q3480" si="1123">IFERROR(C3472/G3472,"")</f>
        <v>24.06930693069307</v>
      </c>
      <c r="R3472" s="313">
        <f t="shared" ref="R3472:R3480" si="1124">IFERROR(D3472/J3472,"")</f>
        <v>5.333333333333333</v>
      </c>
      <c r="S3472" s="313">
        <f t="shared" ref="S3472:S3480" si="1125">IFERROR(N3472/K3472,"")</f>
        <v>3.7058823529411766</v>
      </c>
      <c r="T3472" s="313">
        <f t="shared" ref="T3472:T3480" si="1126">IFERROR(K3472/G3472,"")</f>
        <v>6.7326732673267324</v>
      </c>
      <c r="U3472" s="313">
        <f t="shared" ref="U3472:U3480" si="1127">IFERROR(N3472/L3472,"")</f>
        <v>107.69230769230769</v>
      </c>
      <c r="V3472" s="313">
        <f t="shared" ref="V3472:V3480" si="1128">IFERROR(G3472/L3472,"")</f>
        <v>4.3162393162393169</v>
      </c>
      <c r="W3472" s="313">
        <f>IFERROR(H3472/M3472,Tabla2[[#This Row],[CARGA PRODUCCION (ANIMALES/HA)]])</f>
        <v>3.2892615285391806</v>
      </c>
      <c r="X3472" s="314">
        <f t="shared" ref="X3472:X3480" si="1129">YEAR(A3472)</f>
        <v>2024</v>
      </c>
      <c r="Y3472" s="314">
        <f t="shared" ref="Y3472:Y3480" si="1130">MONTH(A3472)</f>
        <v>11</v>
      </c>
      <c r="Z3472" s="314" t="e">
        <f t="shared" ref="Z3472:Z3480" ca="1" si="1131">_xlfn.ISOWEEKNUM(A3472)</f>
        <v>#NAME?</v>
      </c>
      <c r="AA3472" s="315">
        <f t="shared" ref="AA3472:AA3480" si="1132">IF(H3472&gt;0,H3472,G3472)</f>
        <v>102</v>
      </c>
      <c r="AB3472" s="312">
        <f t="shared" ref="AB3472:AB3480" si="1133">IFERROR(G3472/AA3472,"")</f>
        <v>0.99019607843137258</v>
      </c>
      <c r="AC3472" s="316">
        <f t="shared" ref="AC3472:AC3480" si="1134">IFERROR(1-AB3472,"")</f>
        <v>9.8039215686274161E-3</v>
      </c>
      <c r="AD3472" s="309"/>
    </row>
    <row r="3473" spans="1:30">
      <c r="A3473" s="317">
        <v>45608</v>
      </c>
      <c r="B3473" s="309" t="s">
        <v>83</v>
      </c>
      <c r="C3473" s="309">
        <v>2628</v>
      </c>
      <c r="D3473" s="309">
        <v>100</v>
      </c>
      <c r="E3473" s="309">
        <v>9</v>
      </c>
      <c r="F3473" s="309"/>
      <c r="G3473" s="309">
        <v>117</v>
      </c>
      <c r="H3473" s="309">
        <v>137</v>
      </c>
      <c r="I3473" s="309">
        <v>1</v>
      </c>
      <c r="J3473" s="309">
        <v>4</v>
      </c>
      <c r="K3473" s="309">
        <v>680</v>
      </c>
      <c r="L3473" s="309">
        <v>29.8</v>
      </c>
      <c r="M3473" s="310">
        <v>36.590000000000003</v>
      </c>
      <c r="N3473" s="311">
        <f>IF(Tabla2[[#This Row],[LECHE RETIRO DIA]]&lt;&gt;ISBLANK(Tabla2[[#This Row],[LECHE RETIRO DIA]]),SUM(Tabla2[[#This Row],[LECHE TANQUE DIA]:[LECHE RETIRO DIA]]),SUM(Tabla2[[#This Row],[LECHE TANQUE DIA]:[LECHE AUTOCONSUMO DIA]]))</f>
        <v>2737</v>
      </c>
      <c r="O3473" s="312">
        <f t="shared" si="1121"/>
        <v>0.96017537449762513</v>
      </c>
      <c r="P3473" s="313">
        <f t="shared" si="1122"/>
        <v>23.393162393162392</v>
      </c>
      <c r="Q3473" s="313">
        <f t="shared" si="1123"/>
        <v>22.46153846153846</v>
      </c>
      <c r="R3473" s="313">
        <f t="shared" si="1124"/>
        <v>25</v>
      </c>
      <c r="S3473" s="313">
        <f t="shared" si="1125"/>
        <v>4.0250000000000004</v>
      </c>
      <c r="T3473" s="313">
        <f t="shared" si="1126"/>
        <v>5.8119658119658117</v>
      </c>
      <c r="U3473" s="313">
        <f t="shared" si="1127"/>
        <v>91.845637583892611</v>
      </c>
      <c r="V3473" s="313">
        <f t="shared" si="1128"/>
        <v>3.9261744966442951</v>
      </c>
      <c r="W3473" s="313">
        <f>IFERROR(H3473/M3473,Tabla2[[#This Row],[CARGA PRODUCCION (ANIMALES/HA)]])</f>
        <v>3.7441924022957087</v>
      </c>
      <c r="X3473" s="314">
        <f t="shared" si="1129"/>
        <v>2024</v>
      </c>
      <c r="Y3473" s="314">
        <f t="shared" si="1130"/>
        <v>11</v>
      </c>
      <c r="Z3473" s="314" t="e">
        <f t="shared" ca="1" si="1131"/>
        <v>#NAME?</v>
      </c>
      <c r="AA3473" s="315">
        <f t="shared" si="1132"/>
        <v>137</v>
      </c>
      <c r="AB3473" s="312">
        <f t="shared" si="1133"/>
        <v>0.85401459854014594</v>
      </c>
      <c r="AC3473" s="316">
        <f t="shared" si="1134"/>
        <v>0.14598540145985406</v>
      </c>
      <c r="AD3473" s="309"/>
    </row>
    <row r="3474" spans="1:30">
      <c r="A3474" s="317">
        <v>45608</v>
      </c>
      <c r="B3474" s="309" t="s">
        <v>88</v>
      </c>
      <c r="C3474" s="309">
        <v>1200</v>
      </c>
      <c r="D3474" s="309">
        <v>40</v>
      </c>
      <c r="E3474" s="309">
        <v>5</v>
      </c>
      <c r="F3474" s="309"/>
      <c r="G3474" s="309">
        <v>49</v>
      </c>
      <c r="H3474" s="309">
        <v>51</v>
      </c>
      <c r="I3474" s="309">
        <v>1</v>
      </c>
      <c r="J3474" s="309">
        <v>6</v>
      </c>
      <c r="K3474" s="309">
        <v>280</v>
      </c>
      <c r="L3474" s="309">
        <v>16.5</v>
      </c>
      <c r="M3474" s="310">
        <v>17.5</v>
      </c>
      <c r="N3474" s="311">
        <f>IF(Tabla2[[#This Row],[LECHE RETIRO DIA]]&lt;&gt;ISBLANK(Tabla2[[#This Row],[LECHE RETIRO DIA]]),SUM(Tabla2[[#This Row],[LECHE TANQUE DIA]:[LECHE RETIRO DIA]]),SUM(Tabla2[[#This Row],[LECHE TANQUE DIA]:[LECHE AUTOCONSUMO DIA]]))</f>
        <v>1245</v>
      </c>
      <c r="O3474" s="312">
        <f t="shared" si="1121"/>
        <v>0.96385542168674698</v>
      </c>
      <c r="P3474" s="313">
        <f t="shared" si="1122"/>
        <v>25.408163265306122</v>
      </c>
      <c r="Q3474" s="313">
        <f t="shared" si="1123"/>
        <v>24.489795918367346</v>
      </c>
      <c r="R3474" s="313">
        <f t="shared" si="1124"/>
        <v>6.666666666666667</v>
      </c>
      <c r="S3474" s="313">
        <f t="shared" si="1125"/>
        <v>4.4464285714285712</v>
      </c>
      <c r="T3474" s="313">
        <f t="shared" si="1126"/>
        <v>5.7142857142857144</v>
      </c>
      <c r="U3474" s="313">
        <f t="shared" si="1127"/>
        <v>75.454545454545453</v>
      </c>
      <c r="V3474" s="313">
        <f t="shared" si="1128"/>
        <v>2.9696969696969697</v>
      </c>
      <c r="W3474" s="313">
        <f>IFERROR(H3474/M3474,Tabla2[[#This Row],[CARGA PRODUCCION (ANIMALES/HA)]])</f>
        <v>2.9142857142857141</v>
      </c>
      <c r="X3474" s="314">
        <f t="shared" si="1129"/>
        <v>2024</v>
      </c>
      <c r="Y3474" s="314">
        <f t="shared" si="1130"/>
        <v>11</v>
      </c>
      <c r="Z3474" s="314" t="e">
        <f t="shared" ca="1" si="1131"/>
        <v>#NAME?</v>
      </c>
      <c r="AA3474" s="315">
        <f t="shared" si="1132"/>
        <v>51</v>
      </c>
      <c r="AB3474" s="312">
        <f t="shared" si="1133"/>
        <v>0.96078431372549022</v>
      </c>
      <c r="AC3474" s="316">
        <f t="shared" si="1134"/>
        <v>3.9215686274509776E-2</v>
      </c>
      <c r="AD3474" s="309"/>
    </row>
    <row r="3475" spans="1:30">
      <c r="A3475" s="317">
        <v>45609</v>
      </c>
      <c r="B3475" s="309" t="s">
        <v>81</v>
      </c>
      <c r="C3475" s="309">
        <v>2494</v>
      </c>
      <c r="D3475" s="309">
        <v>80</v>
      </c>
      <c r="E3475" s="309">
        <v>9</v>
      </c>
      <c r="F3475" s="309"/>
      <c r="G3475" s="309">
        <v>102</v>
      </c>
      <c r="H3475" s="309">
        <v>103</v>
      </c>
      <c r="I3475" s="309">
        <v>2</v>
      </c>
      <c r="J3475" s="309">
        <v>15</v>
      </c>
      <c r="K3475" s="309">
        <v>680</v>
      </c>
      <c r="L3475" s="309">
        <v>23.4</v>
      </c>
      <c r="M3475" s="310">
        <v>31.01</v>
      </c>
      <c r="N3475" s="311">
        <f>IF(Tabla2[[#This Row],[LECHE RETIRO DIA]]&lt;&gt;ISBLANK(Tabla2[[#This Row],[LECHE RETIRO DIA]]),SUM(Tabla2[[#This Row],[LECHE TANQUE DIA]:[LECHE RETIRO DIA]]),SUM(Tabla2[[#This Row],[LECHE TANQUE DIA]:[LECHE AUTOCONSUMO DIA]]))</f>
        <v>2583</v>
      </c>
      <c r="O3475" s="312">
        <f t="shared" si="1121"/>
        <v>0.96554394115369724</v>
      </c>
      <c r="P3475" s="313">
        <f t="shared" si="1122"/>
        <v>25.323529411764707</v>
      </c>
      <c r="Q3475" s="313">
        <f t="shared" si="1123"/>
        <v>24.450980392156861</v>
      </c>
      <c r="R3475" s="313">
        <f t="shared" si="1124"/>
        <v>5.333333333333333</v>
      </c>
      <c r="S3475" s="313">
        <f t="shared" si="1125"/>
        <v>3.7985294117647057</v>
      </c>
      <c r="T3475" s="313">
        <f t="shared" si="1126"/>
        <v>6.666666666666667</v>
      </c>
      <c r="U3475" s="313">
        <f t="shared" si="1127"/>
        <v>110.38461538461539</v>
      </c>
      <c r="V3475" s="313">
        <f t="shared" si="1128"/>
        <v>4.3589743589743595</v>
      </c>
      <c r="W3475" s="313">
        <f>IFERROR(H3475/M3475,Tabla2[[#This Row],[CARGA PRODUCCION (ANIMALES/HA)]])</f>
        <v>3.3215091905836824</v>
      </c>
      <c r="X3475" s="314">
        <f t="shared" si="1129"/>
        <v>2024</v>
      </c>
      <c r="Y3475" s="314">
        <f t="shared" si="1130"/>
        <v>11</v>
      </c>
      <c r="Z3475" s="314" t="e">
        <f t="shared" ca="1" si="1131"/>
        <v>#NAME?</v>
      </c>
      <c r="AA3475" s="315">
        <f t="shared" si="1132"/>
        <v>103</v>
      </c>
      <c r="AB3475" s="312">
        <f t="shared" si="1133"/>
        <v>0.99029126213592233</v>
      </c>
      <c r="AC3475" s="316">
        <f t="shared" si="1134"/>
        <v>9.7087378640776656E-3</v>
      </c>
      <c r="AD3475" s="309"/>
    </row>
    <row r="3476" spans="1:30">
      <c r="A3476" s="317">
        <v>45609</v>
      </c>
      <c r="B3476" s="309" t="s">
        <v>83</v>
      </c>
      <c r="C3476" s="309">
        <v>2631</v>
      </c>
      <c r="D3476" s="309">
        <v>100</v>
      </c>
      <c r="E3476" s="309">
        <v>9</v>
      </c>
      <c r="F3476" s="309"/>
      <c r="G3476" s="309">
        <v>117</v>
      </c>
      <c r="H3476" s="309">
        <v>137</v>
      </c>
      <c r="I3476" s="309">
        <v>1</v>
      </c>
      <c r="J3476" s="309">
        <v>14</v>
      </c>
      <c r="K3476" s="309">
        <v>680</v>
      </c>
      <c r="L3476" s="309">
        <v>28.9</v>
      </c>
      <c r="M3476" s="310">
        <v>36.590000000000003</v>
      </c>
      <c r="N3476" s="311">
        <f>IF(Tabla2[[#This Row],[LECHE RETIRO DIA]]&lt;&gt;ISBLANK(Tabla2[[#This Row],[LECHE RETIRO DIA]]),SUM(Tabla2[[#This Row],[LECHE TANQUE DIA]:[LECHE RETIRO DIA]]),SUM(Tabla2[[#This Row],[LECHE TANQUE DIA]:[LECHE AUTOCONSUMO DIA]]))</f>
        <v>2740</v>
      </c>
      <c r="O3476" s="312">
        <f t="shared" si="1121"/>
        <v>0.96021897810218981</v>
      </c>
      <c r="P3476" s="313">
        <f t="shared" si="1122"/>
        <v>23.418803418803417</v>
      </c>
      <c r="Q3476" s="313">
        <f t="shared" si="1123"/>
        <v>22.487179487179485</v>
      </c>
      <c r="R3476" s="313">
        <f t="shared" si="1124"/>
        <v>7.1428571428571432</v>
      </c>
      <c r="S3476" s="313">
        <f t="shared" si="1125"/>
        <v>4.0294117647058822</v>
      </c>
      <c r="T3476" s="313">
        <f t="shared" si="1126"/>
        <v>5.8119658119658117</v>
      </c>
      <c r="U3476" s="313">
        <f t="shared" si="1127"/>
        <v>94.809688581314887</v>
      </c>
      <c r="V3476" s="313">
        <f t="shared" si="1128"/>
        <v>4.0484429065743948</v>
      </c>
      <c r="W3476" s="313">
        <f>IFERROR(H3476/M3476,Tabla2[[#This Row],[CARGA PRODUCCION (ANIMALES/HA)]])</f>
        <v>3.7441924022957087</v>
      </c>
      <c r="X3476" s="314">
        <f t="shared" si="1129"/>
        <v>2024</v>
      </c>
      <c r="Y3476" s="314">
        <f t="shared" si="1130"/>
        <v>11</v>
      </c>
      <c r="Z3476" s="314" t="e">
        <f t="shared" ca="1" si="1131"/>
        <v>#NAME?</v>
      </c>
      <c r="AA3476" s="315">
        <f t="shared" si="1132"/>
        <v>137</v>
      </c>
      <c r="AB3476" s="312">
        <f t="shared" si="1133"/>
        <v>0.85401459854014594</v>
      </c>
      <c r="AC3476" s="316">
        <f t="shared" si="1134"/>
        <v>0.14598540145985406</v>
      </c>
      <c r="AD3476" s="309"/>
    </row>
    <row r="3477" spans="1:30">
      <c r="A3477" s="317">
        <v>45609</v>
      </c>
      <c r="B3477" s="309" t="s">
        <v>88</v>
      </c>
      <c r="C3477" s="309">
        <v>1171</v>
      </c>
      <c r="D3477" s="309">
        <v>40</v>
      </c>
      <c r="E3477" s="309">
        <v>5</v>
      </c>
      <c r="F3477" s="309"/>
      <c r="G3477" s="309">
        <v>49</v>
      </c>
      <c r="H3477" s="309">
        <v>51</v>
      </c>
      <c r="I3477" s="309">
        <v>1</v>
      </c>
      <c r="J3477" s="309">
        <v>6</v>
      </c>
      <c r="K3477" s="309">
        <v>280</v>
      </c>
      <c r="L3477" s="309">
        <v>16.5</v>
      </c>
      <c r="M3477" s="310">
        <v>17.5</v>
      </c>
      <c r="N3477" s="311">
        <f>IF(Tabla2[[#This Row],[LECHE RETIRO DIA]]&lt;&gt;ISBLANK(Tabla2[[#This Row],[LECHE RETIRO DIA]]),SUM(Tabla2[[#This Row],[LECHE TANQUE DIA]:[LECHE RETIRO DIA]]),SUM(Tabla2[[#This Row],[LECHE TANQUE DIA]:[LECHE AUTOCONSUMO DIA]]))</f>
        <v>1216</v>
      </c>
      <c r="O3477" s="312">
        <f t="shared" si="1121"/>
        <v>0.96299342105263153</v>
      </c>
      <c r="P3477" s="313">
        <f t="shared" si="1122"/>
        <v>24.816326530612244</v>
      </c>
      <c r="Q3477" s="313">
        <f t="shared" si="1123"/>
        <v>23.897959183673468</v>
      </c>
      <c r="R3477" s="313">
        <f t="shared" si="1124"/>
        <v>6.666666666666667</v>
      </c>
      <c r="S3477" s="313">
        <f t="shared" si="1125"/>
        <v>4.3428571428571425</v>
      </c>
      <c r="T3477" s="313">
        <f t="shared" si="1126"/>
        <v>5.7142857142857144</v>
      </c>
      <c r="U3477" s="313">
        <f t="shared" si="1127"/>
        <v>73.696969696969703</v>
      </c>
      <c r="V3477" s="313">
        <f t="shared" si="1128"/>
        <v>2.9696969696969697</v>
      </c>
      <c r="W3477" s="313">
        <f>IFERROR(H3477/M3477,Tabla2[[#This Row],[CARGA PRODUCCION (ANIMALES/HA)]])</f>
        <v>2.9142857142857141</v>
      </c>
      <c r="X3477" s="314">
        <f t="shared" si="1129"/>
        <v>2024</v>
      </c>
      <c r="Y3477" s="314">
        <f t="shared" si="1130"/>
        <v>11</v>
      </c>
      <c r="Z3477" s="314" t="e">
        <f t="shared" ca="1" si="1131"/>
        <v>#NAME?</v>
      </c>
      <c r="AA3477" s="315">
        <f t="shared" si="1132"/>
        <v>51</v>
      </c>
      <c r="AB3477" s="312">
        <f t="shared" si="1133"/>
        <v>0.96078431372549022</v>
      </c>
      <c r="AC3477" s="316">
        <f t="shared" si="1134"/>
        <v>3.9215686274509776E-2</v>
      </c>
      <c r="AD3477" s="309"/>
    </row>
    <row r="3478" spans="1:30">
      <c r="A3478" s="317">
        <v>45610</v>
      </c>
      <c r="B3478" s="309" t="s">
        <v>81</v>
      </c>
      <c r="C3478" s="309">
        <v>2495</v>
      </c>
      <c r="D3478" s="309">
        <v>80</v>
      </c>
      <c r="E3478" s="309">
        <v>9</v>
      </c>
      <c r="F3478" s="309"/>
      <c r="G3478" s="309">
        <v>103</v>
      </c>
      <c r="H3478" s="309">
        <v>103</v>
      </c>
      <c r="I3478" s="309">
        <v>2</v>
      </c>
      <c r="J3478" s="309">
        <v>15</v>
      </c>
      <c r="K3478" s="309">
        <v>680</v>
      </c>
      <c r="L3478" s="309">
        <v>23.4</v>
      </c>
      <c r="M3478" s="310">
        <v>31.01</v>
      </c>
      <c r="N3478" s="311">
        <f>IF(Tabla2[[#This Row],[LECHE RETIRO DIA]]&lt;&gt;ISBLANK(Tabla2[[#This Row],[LECHE RETIRO DIA]]),SUM(Tabla2[[#This Row],[LECHE TANQUE DIA]:[LECHE RETIRO DIA]]),SUM(Tabla2[[#This Row],[LECHE TANQUE DIA]:[LECHE AUTOCONSUMO DIA]]))</f>
        <v>2584</v>
      </c>
      <c r="O3478" s="312">
        <f t="shared" si="1121"/>
        <v>0.96555727554179571</v>
      </c>
      <c r="P3478" s="313">
        <f t="shared" si="1122"/>
        <v>25.087378640776699</v>
      </c>
      <c r="Q3478" s="313">
        <f t="shared" si="1123"/>
        <v>24.223300970873787</v>
      </c>
      <c r="R3478" s="313">
        <f t="shared" si="1124"/>
        <v>5.333333333333333</v>
      </c>
      <c r="S3478" s="313">
        <f t="shared" si="1125"/>
        <v>3.8</v>
      </c>
      <c r="T3478" s="313">
        <f t="shared" si="1126"/>
        <v>6.6019417475728153</v>
      </c>
      <c r="U3478" s="313">
        <f t="shared" si="1127"/>
        <v>110.42735042735043</v>
      </c>
      <c r="V3478" s="313">
        <f t="shared" si="1128"/>
        <v>4.4017094017094021</v>
      </c>
      <c r="W3478" s="313">
        <f>IFERROR(H3478/M3478,Tabla2[[#This Row],[CARGA PRODUCCION (ANIMALES/HA)]])</f>
        <v>3.3215091905836824</v>
      </c>
      <c r="X3478" s="314">
        <f t="shared" si="1129"/>
        <v>2024</v>
      </c>
      <c r="Y3478" s="314">
        <f t="shared" si="1130"/>
        <v>11</v>
      </c>
      <c r="Z3478" s="314" t="e">
        <f t="shared" ca="1" si="1131"/>
        <v>#NAME?</v>
      </c>
      <c r="AA3478" s="315">
        <f t="shared" si="1132"/>
        <v>103</v>
      </c>
      <c r="AB3478" s="312">
        <f t="shared" si="1133"/>
        <v>1</v>
      </c>
      <c r="AC3478" s="316">
        <f t="shared" si="1134"/>
        <v>0</v>
      </c>
      <c r="AD3478" s="309"/>
    </row>
    <row r="3479" spans="1:30">
      <c r="A3479" s="317">
        <v>45610</v>
      </c>
      <c r="B3479" s="309" t="s">
        <v>83</v>
      </c>
      <c r="C3479" s="309">
        <v>2631</v>
      </c>
      <c r="D3479" s="309">
        <v>100</v>
      </c>
      <c r="E3479" s="309">
        <v>9</v>
      </c>
      <c r="F3479" s="309"/>
      <c r="G3479" s="309">
        <v>119</v>
      </c>
      <c r="H3479" s="309">
        <v>137</v>
      </c>
      <c r="I3479" s="309">
        <v>1</v>
      </c>
      <c r="J3479" s="309">
        <v>15</v>
      </c>
      <c r="K3479" s="309">
        <v>680</v>
      </c>
      <c r="L3479" s="309">
        <v>29.8</v>
      </c>
      <c r="M3479" s="310">
        <v>36.590000000000003</v>
      </c>
      <c r="N3479" s="311">
        <f>IF(Tabla2[[#This Row],[LECHE RETIRO DIA]]&lt;&gt;ISBLANK(Tabla2[[#This Row],[LECHE RETIRO DIA]]),SUM(Tabla2[[#This Row],[LECHE TANQUE DIA]:[LECHE RETIRO DIA]]),SUM(Tabla2[[#This Row],[LECHE TANQUE DIA]:[LECHE AUTOCONSUMO DIA]]))</f>
        <v>2740</v>
      </c>
      <c r="O3479" s="312">
        <f t="shared" si="1121"/>
        <v>0.96021897810218981</v>
      </c>
      <c r="P3479" s="313">
        <f t="shared" si="1122"/>
        <v>23.025210084033613</v>
      </c>
      <c r="Q3479" s="313">
        <f t="shared" si="1123"/>
        <v>22.109243697478991</v>
      </c>
      <c r="R3479" s="313">
        <f t="shared" si="1124"/>
        <v>6.666666666666667</v>
      </c>
      <c r="S3479" s="313">
        <f t="shared" si="1125"/>
        <v>4.0294117647058822</v>
      </c>
      <c r="T3479" s="313">
        <f t="shared" si="1126"/>
        <v>5.7142857142857144</v>
      </c>
      <c r="U3479" s="313">
        <f t="shared" si="1127"/>
        <v>91.946308724832207</v>
      </c>
      <c r="V3479" s="313">
        <f t="shared" si="1128"/>
        <v>3.9932885906040267</v>
      </c>
      <c r="W3479" s="313">
        <f>IFERROR(H3479/M3479,Tabla2[[#This Row],[CARGA PRODUCCION (ANIMALES/HA)]])</f>
        <v>3.7441924022957087</v>
      </c>
      <c r="X3479" s="314">
        <f t="shared" si="1129"/>
        <v>2024</v>
      </c>
      <c r="Y3479" s="314">
        <f t="shared" si="1130"/>
        <v>11</v>
      </c>
      <c r="Z3479" s="314" t="e">
        <f t="shared" ca="1" si="1131"/>
        <v>#NAME?</v>
      </c>
      <c r="AA3479" s="315">
        <f t="shared" si="1132"/>
        <v>137</v>
      </c>
      <c r="AB3479" s="312">
        <f t="shared" si="1133"/>
        <v>0.86861313868613144</v>
      </c>
      <c r="AC3479" s="316">
        <f t="shared" si="1134"/>
        <v>0.13138686131386856</v>
      </c>
      <c r="AD3479" s="309"/>
    </row>
    <row r="3480" spans="1:30">
      <c r="A3480" s="317">
        <v>45610</v>
      </c>
      <c r="B3480" s="309" t="s">
        <v>117</v>
      </c>
      <c r="C3480" s="309">
        <v>1125</v>
      </c>
      <c r="D3480" s="309">
        <v>40</v>
      </c>
      <c r="E3480" s="309">
        <v>5</v>
      </c>
      <c r="F3480" s="309"/>
      <c r="G3480" s="309">
        <v>49</v>
      </c>
      <c r="H3480" s="309">
        <v>51</v>
      </c>
      <c r="I3480" s="309">
        <v>1</v>
      </c>
      <c r="J3480" s="309">
        <v>6</v>
      </c>
      <c r="K3480" s="309">
        <v>280</v>
      </c>
      <c r="L3480" s="309">
        <v>16.5</v>
      </c>
      <c r="M3480" s="310">
        <v>17.5</v>
      </c>
      <c r="N3480" s="311">
        <f>IF(Tabla2[[#This Row],[LECHE RETIRO DIA]]&lt;&gt;ISBLANK(Tabla2[[#This Row],[LECHE RETIRO DIA]]),SUM(Tabla2[[#This Row],[LECHE TANQUE DIA]:[LECHE RETIRO DIA]]),SUM(Tabla2[[#This Row],[LECHE TANQUE DIA]:[LECHE AUTOCONSUMO DIA]]))</f>
        <v>1170</v>
      </c>
      <c r="O3480" s="312">
        <f t="shared" si="1121"/>
        <v>0.96153846153846156</v>
      </c>
      <c r="P3480" s="313">
        <f t="shared" si="1122"/>
        <v>23.877551020408163</v>
      </c>
      <c r="Q3480" s="313">
        <f t="shared" si="1123"/>
        <v>22.959183673469386</v>
      </c>
      <c r="R3480" s="313">
        <f t="shared" si="1124"/>
        <v>6.666666666666667</v>
      </c>
      <c r="S3480" s="313">
        <f t="shared" si="1125"/>
        <v>4.1785714285714288</v>
      </c>
      <c r="T3480" s="313">
        <f t="shared" si="1126"/>
        <v>5.7142857142857144</v>
      </c>
      <c r="U3480" s="313">
        <f t="shared" si="1127"/>
        <v>70.909090909090907</v>
      </c>
      <c r="V3480" s="313">
        <f t="shared" si="1128"/>
        <v>2.9696969696969697</v>
      </c>
      <c r="W3480" s="313">
        <f>IFERROR(H3480/M3480,Tabla2[[#This Row],[CARGA PRODUCCION (ANIMALES/HA)]])</f>
        <v>2.9142857142857141</v>
      </c>
      <c r="X3480" s="314">
        <f t="shared" si="1129"/>
        <v>2024</v>
      </c>
      <c r="Y3480" s="314">
        <f t="shared" si="1130"/>
        <v>11</v>
      </c>
      <c r="Z3480" s="314" t="e">
        <f t="shared" ca="1" si="1131"/>
        <v>#NAME?</v>
      </c>
      <c r="AA3480" s="315">
        <f t="shared" si="1132"/>
        <v>51</v>
      </c>
      <c r="AB3480" s="312">
        <f t="shared" si="1133"/>
        <v>0.96078431372549022</v>
      </c>
      <c r="AC3480" s="316">
        <f t="shared" si="1134"/>
        <v>3.9215686274509776E-2</v>
      </c>
      <c r="AD3480" s="309"/>
    </row>
    <row r="3481" spans="1:30">
      <c r="A3481" s="317">
        <v>45611</v>
      </c>
      <c r="B3481" s="309" t="s">
        <v>81</v>
      </c>
      <c r="C3481" s="309">
        <v>2486</v>
      </c>
      <c r="D3481" s="309">
        <v>80</v>
      </c>
      <c r="E3481" s="309">
        <v>9</v>
      </c>
      <c r="F3481" s="309"/>
      <c r="G3481" s="309">
        <v>103</v>
      </c>
      <c r="H3481" s="309">
        <v>103</v>
      </c>
      <c r="I3481" s="309">
        <v>1</v>
      </c>
      <c r="J3481" s="309">
        <v>15</v>
      </c>
      <c r="K3481" s="309">
        <v>680</v>
      </c>
      <c r="L3481" s="309">
        <v>23.4</v>
      </c>
      <c r="M3481" s="310">
        <v>31.01</v>
      </c>
      <c r="N3481" s="311">
        <f>IF(Tabla2[[#This Row],[LECHE RETIRO DIA]]&lt;&gt;ISBLANK(Tabla2[[#This Row],[LECHE RETIRO DIA]]),SUM(Tabla2[[#This Row],[LECHE TANQUE DIA]:[LECHE RETIRO DIA]]),SUM(Tabla2[[#This Row],[LECHE TANQUE DIA]:[LECHE AUTOCONSUMO DIA]]))</f>
        <v>2575</v>
      </c>
      <c r="O3481" s="312">
        <f t="shared" ref="O3481:O3504" si="1135">IFERROR(C3481/N3481,"")</f>
        <v>0.96543689320388348</v>
      </c>
      <c r="P3481" s="313">
        <f t="shared" ref="P3481:P3504" si="1136">IFERROR(N3481/G3481,"")</f>
        <v>25</v>
      </c>
      <c r="Q3481" s="313">
        <f t="shared" ref="Q3481:Q3504" si="1137">IFERROR(C3481/G3481,"")</f>
        <v>24.135922330097088</v>
      </c>
      <c r="R3481" s="313">
        <f t="shared" ref="R3481:R3504" si="1138">IFERROR(D3481/J3481,"")</f>
        <v>5.333333333333333</v>
      </c>
      <c r="S3481" s="313">
        <f t="shared" ref="S3481:S3504" si="1139">IFERROR(N3481/K3481,"")</f>
        <v>3.7867647058823528</v>
      </c>
      <c r="T3481" s="313">
        <f t="shared" ref="T3481:T3504" si="1140">IFERROR(K3481/G3481,"")</f>
        <v>6.6019417475728153</v>
      </c>
      <c r="U3481" s="313">
        <f t="shared" ref="U3481:U3504" si="1141">IFERROR(N3481/L3481,"")</f>
        <v>110.04273504273505</v>
      </c>
      <c r="V3481" s="313">
        <f t="shared" ref="V3481:V3504" si="1142">IFERROR(G3481/L3481,"")</f>
        <v>4.4017094017094021</v>
      </c>
      <c r="W3481" s="313">
        <f>IFERROR(H3481/M3481,Tabla2[[#This Row],[CARGA PRODUCCION (ANIMALES/HA)]])</f>
        <v>3.3215091905836824</v>
      </c>
      <c r="X3481" s="314">
        <f t="shared" ref="X3481:X3504" si="1143">YEAR(A3481)</f>
        <v>2024</v>
      </c>
      <c r="Y3481" s="314">
        <f t="shared" ref="Y3481:Y3504" si="1144">MONTH(A3481)</f>
        <v>11</v>
      </c>
      <c r="Z3481" s="314" t="e">
        <f t="shared" ref="Z3481:Z3504" ca="1" si="1145">_xlfn.ISOWEEKNUM(A3481)</f>
        <v>#NAME?</v>
      </c>
      <c r="AA3481" s="315">
        <f t="shared" ref="AA3481:AA3504" si="1146">IF(H3481&gt;0,H3481,G3481)</f>
        <v>103</v>
      </c>
      <c r="AB3481" s="312">
        <f t="shared" ref="AB3481:AB3504" si="1147">IFERROR(G3481/AA3481,"")</f>
        <v>1</v>
      </c>
      <c r="AC3481" s="316">
        <f t="shared" ref="AC3481:AC3504" si="1148">IFERROR(1-AB3481,"")</f>
        <v>0</v>
      </c>
      <c r="AD3481" s="309"/>
    </row>
    <row r="3482" spans="1:30">
      <c r="A3482" s="317">
        <v>45611</v>
      </c>
      <c r="B3482" s="309" t="s">
        <v>83</v>
      </c>
      <c r="C3482" s="309">
        <v>2631</v>
      </c>
      <c r="D3482" s="309">
        <v>100</v>
      </c>
      <c r="E3482" s="309">
        <v>9</v>
      </c>
      <c r="F3482" s="309"/>
      <c r="G3482" s="309">
        <v>119</v>
      </c>
      <c r="H3482" s="309">
        <v>137</v>
      </c>
      <c r="I3482" s="309">
        <v>1</v>
      </c>
      <c r="J3482" s="309">
        <v>14</v>
      </c>
      <c r="K3482" s="309">
        <v>680</v>
      </c>
      <c r="L3482" s="309">
        <v>29.8</v>
      </c>
      <c r="M3482" s="310">
        <v>36.590000000000003</v>
      </c>
      <c r="N3482" s="311">
        <f>IF(Tabla2[[#This Row],[LECHE RETIRO DIA]]&lt;&gt;ISBLANK(Tabla2[[#This Row],[LECHE RETIRO DIA]]),SUM(Tabla2[[#This Row],[LECHE TANQUE DIA]:[LECHE RETIRO DIA]]),SUM(Tabla2[[#This Row],[LECHE TANQUE DIA]:[LECHE AUTOCONSUMO DIA]]))</f>
        <v>2740</v>
      </c>
      <c r="O3482" s="312">
        <f t="shared" si="1135"/>
        <v>0.96021897810218981</v>
      </c>
      <c r="P3482" s="313">
        <f t="shared" si="1136"/>
        <v>23.025210084033613</v>
      </c>
      <c r="Q3482" s="313">
        <f t="shared" si="1137"/>
        <v>22.109243697478991</v>
      </c>
      <c r="R3482" s="313">
        <f t="shared" si="1138"/>
        <v>7.1428571428571432</v>
      </c>
      <c r="S3482" s="313">
        <f t="shared" si="1139"/>
        <v>4.0294117647058822</v>
      </c>
      <c r="T3482" s="313">
        <f t="shared" si="1140"/>
        <v>5.7142857142857144</v>
      </c>
      <c r="U3482" s="313">
        <f t="shared" si="1141"/>
        <v>91.946308724832207</v>
      </c>
      <c r="V3482" s="313">
        <f t="shared" si="1142"/>
        <v>3.9932885906040267</v>
      </c>
      <c r="W3482" s="313">
        <f>IFERROR(H3482/M3482,Tabla2[[#This Row],[CARGA PRODUCCION (ANIMALES/HA)]])</f>
        <v>3.7441924022957087</v>
      </c>
      <c r="X3482" s="314">
        <f t="shared" si="1143"/>
        <v>2024</v>
      </c>
      <c r="Y3482" s="314">
        <f t="shared" si="1144"/>
        <v>11</v>
      </c>
      <c r="Z3482" s="314" t="e">
        <f t="shared" ca="1" si="1145"/>
        <v>#NAME?</v>
      </c>
      <c r="AA3482" s="315">
        <f t="shared" si="1146"/>
        <v>137</v>
      </c>
      <c r="AB3482" s="312">
        <f t="shared" si="1147"/>
        <v>0.86861313868613144</v>
      </c>
      <c r="AC3482" s="316">
        <f t="shared" si="1148"/>
        <v>0.13138686131386856</v>
      </c>
      <c r="AD3482" s="309"/>
    </row>
    <row r="3483" spans="1:30">
      <c r="A3483" s="317">
        <v>45611</v>
      </c>
      <c r="B3483" s="309" t="s">
        <v>88</v>
      </c>
      <c r="C3483" s="309">
        <v>1148</v>
      </c>
      <c r="D3483" s="309">
        <v>40</v>
      </c>
      <c r="E3483" s="309">
        <v>5</v>
      </c>
      <c r="F3483" s="309"/>
      <c r="G3483" s="309">
        <v>50</v>
      </c>
      <c r="H3483" s="309">
        <v>51</v>
      </c>
      <c r="I3483" s="309">
        <v>1</v>
      </c>
      <c r="J3483" s="309">
        <v>6</v>
      </c>
      <c r="K3483" s="309">
        <v>280</v>
      </c>
      <c r="L3483" s="309">
        <v>16.5</v>
      </c>
      <c r="M3483" s="310">
        <v>17.5</v>
      </c>
      <c r="N3483" s="311">
        <f>IF(Tabla2[[#This Row],[LECHE RETIRO DIA]]&lt;&gt;ISBLANK(Tabla2[[#This Row],[LECHE RETIRO DIA]]),SUM(Tabla2[[#This Row],[LECHE TANQUE DIA]:[LECHE RETIRO DIA]]),SUM(Tabla2[[#This Row],[LECHE TANQUE DIA]:[LECHE AUTOCONSUMO DIA]]))</f>
        <v>1193</v>
      </c>
      <c r="O3483" s="312">
        <f t="shared" si="1135"/>
        <v>0.96227996647108127</v>
      </c>
      <c r="P3483" s="313">
        <f t="shared" si="1136"/>
        <v>23.86</v>
      </c>
      <c r="Q3483" s="313">
        <f t="shared" si="1137"/>
        <v>22.96</v>
      </c>
      <c r="R3483" s="313">
        <f t="shared" si="1138"/>
        <v>6.666666666666667</v>
      </c>
      <c r="S3483" s="313">
        <f t="shared" si="1139"/>
        <v>4.2607142857142861</v>
      </c>
      <c r="T3483" s="313">
        <f t="shared" si="1140"/>
        <v>5.6</v>
      </c>
      <c r="U3483" s="313">
        <f t="shared" si="1141"/>
        <v>72.303030303030297</v>
      </c>
      <c r="V3483" s="313">
        <f t="shared" si="1142"/>
        <v>3.0303030303030303</v>
      </c>
      <c r="W3483" s="313">
        <f>IFERROR(H3483/M3483,Tabla2[[#This Row],[CARGA PRODUCCION (ANIMALES/HA)]])</f>
        <v>2.9142857142857141</v>
      </c>
      <c r="X3483" s="314">
        <f t="shared" si="1143"/>
        <v>2024</v>
      </c>
      <c r="Y3483" s="314">
        <f t="shared" si="1144"/>
        <v>11</v>
      </c>
      <c r="Z3483" s="314" t="e">
        <f t="shared" ca="1" si="1145"/>
        <v>#NAME?</v>
      </c>
      <c r="AA3483" s="315">
        <f t="shared" si="1146"/>
        <v>51</v>
      </c>
      <c r="AB3483" s="312">
        <f t="shared" si="1147"/>
        <v>0.98039215686274506</v>
      </c>
      <c r="AC3483" s="316">
        <f t="shared" si="1148"/>
        <v>1.9607843137254943E-2</v>
      </c>
      <c r="AD3483" s="309"/>
    </row>
    <row r="3484" spans="1:30">
      <c r="A3484" s="324">
        <v>45612</v>
      </c>
      <c r="B3484" s="325" t="s">
        <v>81</v>
      </c>
      <c r="C3484" s="325">
        <v>2467</v>
      </c>
      <c r="D3484" s="325">
        <v>80</v>
      </c>
      <c r="E3484" s="325">
        <v>9</v>
      </c>
      <c r="F3484" s="325"/>
      <c r="G3484" s="325">
        <v>103</v>
      </c>
      <c r="H3484" s="325">
        <v>103</v>
      </c>
      <c r="I3484" s="325">
        <v>1</v>
      </c>
      <c r="J3484" s="325">
        <v>15</v>
      </c>
      <c r="K3484" s="325">
        <v>680</v>
      </c>
      <c r="L3484" s="325">
        <v>23.4</v>
      </c>
      <c r="M3484" s="310">
        <v>31.01</v>
      </c>
      <c r="N3484" s="326">
        <f>IF(Tabla2[[#This Row],[LECHE RETIRO DIA]]&lt;&gt;ISBLANK(Tabla2[[#This Row],[LECHE RETIRO DIA]]),SUM(Tabla2[[#This Row],[LECHE TANQUE DIA]:[LECHE RETIRO DIA]]),SUM(Tabla2[[#This Row],[LECHE TANQUE DIA]:[LECHE AUTOCONSUMO DIA]]))</f>
        <v>2556</v>
      </c>
      <c r="O3484" s="327">
        <f t="shared" si="1135"/>
        <v>0.96517996870109546</v>
      </c>
      <c r="P3484" s="328">
        <f t="shared" si="1136"/>
        <v>24.815533980582526</v>
      </c>
      <c r="Q3484" s="328">
        <f t="shared" si="1137"/>
        <v>23.95145631067961</v>
      </c>
      <c r="R3484" s="328">
        <f t="shared" si="1138"/>
        <v>5.333333333333333</v>
      </c>
      <c r="S3484" s="328">
        <f t="shared" si="1139"/>
        <v>3.7588235294117647</v>
      </c>
      <c r="T3484" s="328">
        <f t="shared" si="1140"/>
        <v>6.6019417475728153</v>
      </c>
      <c r="U3484" s="328">
        <f t="shared" si="1141"/>
        <v>109.23076923076924</v>
      </c>
      <c r="V3484" s="328">
        <f t="shared" si="1142"/>
        <v>4.4017094017094021</v>
      </c>
      <c r="W3484" s="328">
        <f>IFERROR(H3484/M3484,Tabla2[[#This Row],[CARGA PRODUCCION (ANIMALES/HA)]])</f>
        <v>3.3215091905836824</v>
      </c>
      <c r="X3484" s="329">
        <f t="shared" si="1143"/>
        <v>2024</v>
      </c>
      <c r="Y3484" s="329">
        <f t="shared" si="1144"/>
        <v>11</v>
      </c>
      <c r="Z3484" s="329" t="e">
        <f t="shared" ca="1" si="1145"/>
        <v>#NAME?</v>
      </c>
      <c r="AA3484" s="326">
        <f t="shared" si="1146"/>
        <v>103</v>
      </c>
      <c r="AB3484" s="327">
        <f t="shared" si="1147"/>
        <v>1</v>
      </c>
      <c r="AC3484" s="327">
        <f t="shared" si="1148"/>
        <v>0</v>
      </c>
      <c r="AD3484" s="325"/>
    </row>
    <row r="3485" spans="1:30">
      <c r="A3485" s="324">
        <v>45612</v>
      </c>
      <c r="B3485" s="325" t="s">
        <v>83</v>
      </c>
      <c r="C3485" s="325">
        <v>2580</v>
      </c>
      <c r="D3485" s="325">
        <v>100</v>
      </c>
      <c r="E3485" s="325">
        <v>9</v>
      </c>
      <c r="F3485" s="325"/>
      <c r="G3485" s="325">
        <v>120</v>
      </c>
      <c r="H3485" s="325">
        <v>134</v>
      </c>
      <c r="I3485" s="325">
        <v>1</v>
      </c>
      <c r="J3485" s="325">
        <v>14</v>
      </c>
      <c r="K3485" s="325">
        <v>6680</v>
      </c>
      <c r="L3485" s="325">
        <v>29.8</v>
      </c>
      <c r="M3485" s="310">
        <v>36.590000000000003</v>
      </c>
      <c r="N3485" s="326">
        <f>IF(Tabla2[[#This Row],[LECHE RETIRO DIA]]&lt;&gt;ISBLANK(Tabla2[[#This Row],[LECHE RETIRO DIA]]),SUM(Tabla2[[#This Row],[LECHE TANQUE DIA]:[LECHE RETIRO DIA]]),SUM(Tabla2[[#This Row],[LECHE TANQUE DIA]:[LECHE AUTOCONSUMO DIA]]))</f>
        <v>2689</v>
      </c>
      <c r="O3485" s="327">
        <f t="shared" si="1135"/>
        <v>0.9594644849386389</v>
      </c>
      <c r="P3485" s="328">
        <f t="shared" si="1136"/>
        <v>22.408333333333335</v>
      </c>
      <c r="Q3485" s="328">
        <f t="shared" si="1137"/>
        <v>21.5</v>
      </c>
      <c r="R3485" s="328">
        <f t="shared" si="1138"/>
        <v>7.1428571428571432</v>
      </c>
      <c r="S3485" s="328">
        <f t="shared" si="1139"/>
        <v>0.40254491017964072</v>
      </c>
      <c r="T3485" s="328">
        <f t="shared" si="1140"/>
        <v>55.666666666666664</v>
      </c>
      <c r="U3485" s="328">
        <f t="shared" si="1141"/>
        <v>90.234899328859058</v>
      </c>
      <c r="V3485" s="328">
        <f t="shared" si="1142"/>
        <v>4.0268456375838921</v>
      </c>
      <c r="W3485" s="328">
        <f>IFERROR(H3485/M3485,Tabla2[[#This Row],[CARGA PRODUCCION (ANIMALES/HA)]])</f>
        <v>3.6622027876468977</v>
      </c>
      <c r="X3485" s="329">
        <f t="shared" si="1143"/>
        <v>2024</v>
      </c>
      <c r="Y3485" s="329">
        <f t="shared" si="1144"/>
        <v>11</v>
      </c>
      <c r="Z3485" s="329" t="e">
        <f t="shared" ca="1" si="1145"/>
        <v>#NAME?</v>
      </c>
      <c r="AA3485" s="326">
        <f t="shared" si="1146"/>
        <v>134</v>
      </c>
      <c r="AB3485" s="327">
        <f t="shared" si="1147"/>
        <v>0.89552238805970152</v>
      </c>
      <c r="AC3485" s="327">
        <f t="shared" si="1148"/>
        <v>0.10447761194029848</v>
      </c>
      <c r="AD3485" s="325"/>
    </row>
    <row r="3486" spans="1:30">
      <c r="A3486" s="324">
        <v>45612</v>
      </c>
      <c r="B3486" s="325" t="s">
        <v>88</v>
      </c>
      <c r="C3486" s="325">
        <v>1132</v>
      </c>
      <c r="D3486" s="325">
        <v>40</v>
      </c>
      <c r="E3486" s="325">
        <v>5</v>
      </c>
      <c r="F3486" s="325"/>
      <c r="G3486" s="325">
        <v>50</v>
      </c>
      <c r="H3486" s="325">
        <v>51</v>
      </c>
      <c r="I3486" s="325">
        <v>1</v>
      </c>
      <c r="J3486" s="325">
        <v>6</v>
      </c>
      <c r="K3486" s="325">
        <v>300</v>
      </c>
      <c r="L3486" s="325">
        <v>16.5</v>
      </c>
      <c r="M3486" s="310">
        <v>17.5</v>
      </c>
      <c r="N3486" s="326">
        <f>IF(Tabla2[[#This Row],[LECHE RETIRO DIA]]&lt;&gt;ISBLANK(Tabla2[[#This Row],[LECHE RETIRO DIA]]),SUM(Tabla2[[#This Row],[LECHE TANQUE DIA]:[LECHE RETIRO DIA]]),SUM(Tabla2[[#This Row],[LECHE TANQUE DIA]:[LECHE AUTOCONSUMO DIA]]))</f>
        <v>1177</v>
      </c>
      <c r="O3486" s="327">
        <f t="shared" si="1135"/>
        <v>0.96176720475785893</v>
      </c>
      <c r="P3486" s="328">
        <f t="shared" si="1136"/>
        <v>23.54</v>
      </c>
      <c r="Q3486" s="328">
        <f t="shared" si="1137"/>
        <v>22.64</v>
      </c>
      <c r="R3486" s="328">
        <f t="shared" si="1138"/>
        <v>6.666666666666667</v>
      </c>
      <c r="S3486" s="328">
        <f t="shared" si="1139"/>
        <v>3.9233333333333333</v>
      </c>
      <c r="T3486" s="328">
        <f t="shared" si="1140"/>
        <v>6</v>
      </c>
      <c r="U3486" s="328">
        <f t="shared" si="1141"/>
        <v>71.333333333333329</v>
      </c>
      <c r="V3486" s="328">
        <f t="shared" si="1142"/>
        <v>3.0303030303030303</v>
      </c>
      <c r="W3486" s="328">
        <f>IFERROR(H3486/M3486,Tabla2[[#This Row],[CARGA PRODUCCION (ANIMALES/HA)]])</f>
        <v>2.9142857142857141</v>
      </c>
      <c r="X3486" s="329">
        <f t="shared" si="1143"/>
        <v>2024</v>
      </c>
      <c r="Y3486" s="329">
        <f t="shared" si="1144"/>
        <v>11</v>
      </c>
      <c r="Z3486" s="329" t="e">
        <f t="shared" ca="1" si="1145"/>
        <v>#NAME?</v>
      </c>
      <c r="AA3486" s="326">
        <f t="shared" si="1146"/>
        <v>51</v>
      </c>
      <c r="AB3486" s="327">
        <f t="shared" si="1147"/>
        <v>0.98039215686274506</v>
      </c>
      <c r="AC3486" s="327">
        <f t="shared" si="1148"/>
        <v>1.9607843137254943E-2</v>
      </c>
      <c r="AD3486" s="325"/>
    </row>
    <row r="3487" spans="1:30">
      <c r="A3487" s="324">
        <v>45613</v>
      </c>
      <c r="B3487" s="325" t="s">
        <v>81</v>
      </c>
      <c r="C3487" s="325">
        <v>2392</v>
      </c>
      <c r="D3487" s="325">
        <v>80</v>
      </c>
      <c r="E3487" s="325">
        <v>9</v>
      </c>
      <c r="F3487" s="325"/>
      <c r="G3487" s="325">
        <v>103</v>
      </c>
      <c r="H3487" s="325">
        <v>103</v>
      </c>
      <c r="I3487" s="325">
        <v>1</v>
      </c>
      <c r="J3487" s="325">
        <v>15</v>
      </c>
      <c r="K3487" s="325">
        <v>680</v>
      </c>
      <c r="L3487" s="325">
        <v>23.4</v>
      </c>
      <c r="M3487" s="310">
        <v>31.01</v>
      </c>
      <c r="N3487" s="326">
        <f>IF(Tabla2[[#This Row],[LECHE RETIRO DIA]]&lt;&gt;ISBLANK(Tabla2[[#This Row],[LECHE RETIRO DIA]]),SUM(Tabla2[[#This Row],[LECHE TANQUE DIA]:[LECHE RETIRO DIA]]),SUM(Tabla2[[#This Row],[LECHE TANQUE DIA]:[LECHE AUTOCONSUMO DIA]]))</f>
        <v>2481</v>
      </c>
      <c r="O3487" s="327">
        <f t="shared" si="1135"/>
        <v>0.96412736799677545</v>
      </c>
      <c r="P3487" s="328">
        <f t="shared" si="1136"/>
        <v>24.087378640776699</v>
      </c>
      <c r="Q3487" s="328">
        <f t="shared" si="1137"/>
        <v>23.223300970873787</v>
      </c>
      <c r="R3487" s="328">
        <f t="shared" si="1138"/>
        <v>5.333333333333333</v>
      </c>
      <c r="S3487" s="328">
        <f t="shared" si="1139"/>
        <v>3.6485294117647058</v>
      </c>
      <c r="T3487" s="328">
        <f t="shared" si="1140"/>
        <v>6.6019417475728153</v>
      </c>
      <c r="U3487" s="328">
        <f t="shared" si="1141"/>
        <v>106.02564102564104</v>
      </c>
      <c r="V3487" s="328">
        <f t="shared" si="1142"/>
        <v>4.4017094017094021</v>
      </c>
      <c r="W3487" s="328">
        <f>IFERROR(H3487/M3487,Tabla2[[#This Row],[CARGA PRODUCCION (ANIMALES/HA)]])</f>
        <v>3.3215091905836824</v>
      </c>
      <c r="X3487" s="329">
        <f t="shared" si="1143"/>
        <v>2024</v>
      </c>
      <c r="Y3487" s="329">
        <f t="shared" si="1144"/>
        <v>11</v>
      </c>
      <c r="Z3487" s="329" t="e">
        <f t="shared" ca="1" si="1145"/>
        <v>#NAME?</v>
      </c>
      <c r="AA3487" s="326">
        <f t="shared" si="1146"/>
        <v>103</v>
      </c>
      <c r="AB3487" s="327">
        <f t="shared" si="1147"/>
        <v>1</v>
      </c>
      <c r="AC3487" s="327">
        <f t="shared" si="1148"/>
        <v>0</v>
      </c>
      <c r="AD3487" s="325"/>
    </row>
    <row r="3488" spans="1:30">
      <c r="A3488" s="324">
        <v>45613</v>
      </c>
      <c r="B3488" s="325" t="s">
        <v>83</v>
      </c>
      <c r="C3488" s="325">
        <v>2429</v>
      </c>
      <c r="D3488" s="325">
        <v>100</v>
      </c>
      <c r="E3488" s="325">
        <v>9</v>
      </c>
      <c r="F3488" s="325"/>
      <c r="G3488" s="325">
        <v>120</v>
      </c>
      <c r="H3488" s="325">
        <v>134</v>
      </c>
      <c r="I3488" s="325">
        <v>1</v>
      </c>
      <c r="J3488" s="325">
        <v>14</v>
      </c>
      <c r="K3488" s="325">
        <v>680</v>
      </c>
      <c r="L3488" s="325">
        <v>29.8</v>
      </c>
      <c r="M3488" s="310">
        <v>36.590000000000003</v>
      </c>
      <c r="N3488" s="326">
        <f>IF(Tabla2[[#This Row],[LECHE RETIRO DIA]]&lt;&gt;ISBLANK(Tabla2[[#This Row],[LECHE RETIRO DIA]]),SUM(Tabla2[[#This Row],[LECHE TANQUE DIA]:[LECHE RETIRO DIA]]),SUM(Tabla2[[#This Row],[LECHE TANQUE DIA]:[LECHE AUTOCONSUMO DIA]]))</f>
        <v>2538</v>
      </c>
      <c r="O3488" s="327">
        <f t="shared" si="1135"/>
        <v>0.95705279747832939</v>
      </c>
      <c r="P3488" s="328">
        <f t="shared" si="1136"/>
        <v>21.15</v>
      </c>
      <c r="Q3488" s="328">
        <f t="shared" si="1137"/>
        <v>20.241666666666667</v>
      </c>
      <c r="R3488" s="328">
        <f t="shared" si="1138"/>
        <v>7.1428571428571432</v>
      </c>
      <c r="S3488" s="328">
        <f t="shared" si="1139"/>
        <v>3.7323529411764707</v>
      </c>
      <c r="T3488" s="328">
        <f t="shared" si="1140"/>
        <v>5.666666666666667</v>
      </c>
      <c r="U3488" s="328">
        <f t="shared" si="1141"/>
        <v>85.167785234899327</v>
      </c>
      <c r="V3488" s="328">
        <f t="shared" si="1142"/>
        <v>4.0268456375838921</v>
      </c>
      <c r="W3488" s="328">
        <f>IFERROR(H3488/M3488,Tabla2[[#This Row],[CARGA PRODUCCION (ANIMALES/HA)]])</f>
        <v>3.6622027876468977</v>
      </c>
      <c r="X3488" s="329">
        <f t="shared" si="1143"/>
        <v>2024</v>
      </c>
      <c r="Y3488" s="329">
        <f t="shared" si="1144"/>
        <v>11</v>
      </c>
      <c r="Z3488" s="329" t="e">
        <f t="shared" ca="1" si="1145"/>
        <v>#NAME?</v>
      </c>
      <c r="AA3488" s="326">
        <f t="shared" si="1146"/>
        <v>134</v>
      </c>
      <c r="AB3488" s="327">
        <f t="shared" si="1147"/>
        <v>0.89552238805970152</v>
      </c>
      <c r="AC3488" s="327">
        <f t="shared" si="1148"/>
        <v>0.10447761194029848</v>
      </c>
      <c r="AD3488" s="325"/>
    </row>
    <row r="3489" spans="1:30">
      <c r="A3489" s="324">
        <v>45613</v>
      </c>
      <c r="B3489" s="325" t="s">
        <v>88</v>
      </c>
      <c r="C3489" s="325">
        <v>1072</v>
      </c>
      <c r="D3489" s="325">
        <v>40</v>
      </c>
      <c r="E3489" s="325">
        <v>5</v>
      </c>
      <c r="F3489" s="325"/>
      <c r="G3489" s="325">
        <v>50</v>
      </c>
      <c r="H3489" s="325">
        <v>51</v>
      </c>
      <c r="I3489" s="325">
        <v>1</v>
      </c>
      <c r="J3489" s="325">
        <v>6</v>
      </c>
      <c r="K3489" s="325">
        <v>300</v>
      </c>
      <c r="L3489" s="325">
        <v>16.5</v>
      </c>
      <c r="M3489" s="310">
        <v>17.5</v>
      </c>
      <c r="N3489" s="326">
        <f>IF(Tabla2[[#This Row],[LECHE RETIRO DIA]]&lt;&gt;ISBLANK(Tabla2[[#This Row],[LECHE RETIRO DIA]]),SUM(Tabla2[[#This Row],[LECHE TANQUE DIA]:[LECHE RETIRO DIA]]),SUM(Tabla2[[#This Row],[LECHE TANQUE DIA]:[LECHE AUTOCONSUMO DIA]]))</f>
        <v>1117</v>
      </c>
      <c r="O3489" s="327">
        <f t="shared" si="1135"/>
        <v>0.95971351835273055</v>
      </c>
      <c r="P3489" s="328">
        <f t="shared" si="1136"/>
        <v>22.34</v>
      </c>
      <c r="Q3489" s="328">
        <f t="shared" si="1137"/>
        <v>21.44</v>
      </c>
      <c r="R3489" s="328">
        <f t="shared" si="1138"/>
        <v>6.666666666666667</v>
      </c>
      <c r="S3489" s="328">
        <f t="shared" si="1139"/>
        <v>3.7233333333333332</v>
      </c>
      <c r="T3489" s="328">
        <f t="shared" si="1140"/>
        <v>6</v>
      </c>
      <c r="U3489" s="328">
        <f t="shared" si="1141"/>
        <v>67.696969696969703</v>
      </c>
      <c r="V3489" s="328">
        <f t="shared" si="1142"/>
        <v>3.0303030303030303</v>
      </c>
      <c r="W3489" s="328">
        <f>IFERROR(H3489/M3489,Tabla2[[#This Row],[CARGA PRODUCCION (ANIMALES/HA)]])</f>
        <v>2.9142857142857141</v>
      </c>
      <c r="X3489" s="329">
        <f t="shared" si="1143"/>
        <v>2024</v>
      </c>
      <c r="Y3489" s="329">
        <f t="shared" si="1144"/>
        <v>11</v>
      </c>
      <c r="Z3489" s="329" t="e">
        <f t="shared" ca="1" si="1145"/>
        <v>#NAME?</v>
      </c>
      <c r="AA3489" s="326">
        <f t="shared" si="1146"/>
        <v>51</v>
      </c>
      <c r="AB3489" s="327">
        <f t="shared" si="1147"/>
        <v>0.98039215686274506</v>
      </c>
      <c r="AC3489" s="327">
        <f t="shared" si="1148"/>
        <v>1.9607843137254943E-2</v>
      </c>
      <c r="AD3489" s="325"/>
    </row>
    <row r="3490" spans="1:30">
      <c r="A3490" s="324">
        <v>45614</v>
      </c>
      <c r="B3490" s="325" t="s">
        <v>81</v>
      </c>
      <c r="C3490" s="325">
        <v>2420</v>
      </c>
      <c r="D3490" s="325">
        <v>80</v>
      </c>
      <c r="E3490" s="325">
        <v>9</v>
      </c>
      <c r="F3490" s="325"/>
      <c r="G3490" s="325">
        <v>103</v>
      </c>
      <c r="H3490" s="325">
        <v>103</v>
      </c>
      <c r="I3490" s="325">
        <v>1</v>
      </c>
      <c r="J3490" s="325">
        <v>15</v>
      </c>
      <c r="K3490" s="325">
        <v>680</v>
      </c>
      <c r="L3490" s="325">
        <v>23.4</v>
      </c>
      <c r="M3490" s="310">
        <v>31.01</v>
      </c>
      <c r="N3490" s="326">
        <f>IF(Tabla2[[#This Row],[LECHE RETIRO DIA]]&lt;&gt;ISBLANK(Tabla2[[#This Row],[LECHE RETIRO DIA]]),SUM(Tabla2[[#This Row],[LECHE TANQUE DIA]:[LECHE RETIRO DIA]]),SUM(Tabla2[[#This Row],[LECHE TANQUE DIA]:[LECHE AUTOCONSUMO DIA]]))</f>
        <v>2509</v>
      </c>
      <c r="O3490" s="327">
        <f t="shared" si="1135"/>
        <v>0.96452770027899559</v>
      </c>
      <c r="P3490" s="328">
        <f t="shared" si="1136"/>
        <v>24.359223300970875</v>
      </c>
      <c r="Q3490" s="328">
        <f t="shared" si="1137"/>
        <v>23.49514563106796</v>
      </c>
      <c r="R3490" s="328">
        <f t="shared" si="1138"/>
        <v>5.333333333333333</v>
      </c>
      <c r="S3490" s="328">
        <f t="shared" si="1139"/>
        <v>3.6897058823529414</v>
      </c>
      <c r="T3490" s="328">
        <f t="shared" si="1140"/>
        <v>6.6019417475728153</v>
      </c>
      <c r="U3490" s="328">
        <f t="shared" si="1141"/>
        <v>107.22222222222223</v>
      </c>
      <c r="V3490" s="328">
        <f t="shared" si="1142"/>
        <v>4.4017094017094021</v>
      </c>
      <c r="W3490" s="328">
        <f>IFERROR(H3490/M3490,Tabla2[[#This Row],[CARGA PRODUCCION (ANIMALES/HA)]])</f>
        <v>3.3215091905836824</v>
      </c>
      <c r="X3490" s="329">
        <f t="shared" si="1143"/>
        <v>2024</v>
      </c>
      <c r="Y3490" s="329">
        <f t="shared" si="1144"/>
        <v>11</v>
      </c>
      <c r="Z3490" s="329" t="e">
        <f t="shared" ca="1" si="1145"/>
        <v>#NAME?</v>
      </c>
      <c r="AA3490" s="326">
        <f t="shared" si="1146"/>
        <v>103</v>
      </c>
      <c r="AB3490" s="327">
        <f t="shared" si="1147"/>
        <v>1</v>
      </c>
      <c r="AC3490" s="327">
        <f t="shared" si="1148"/>
        <v>0</v>
      </c>
      <c r="AD3490" s="325"/>
    </row>
    <row r="3491" spans="1:30">
      <c r="A3491" s="324">
        <v>45614</v>
      </c>
      <c r="B3491" s="325" t="s">
        <v>83</v>
      </c>
      <c r="C3491" s="325">
        <v>2528</v>
      </c>
      <c r="D3491" s="325">
        <v>100</v>
      </c>
      <c r="E3491" s="325">
        <v>9</v>
      </c>
      <c r="F3491" s="325"/>
      <c r="G3491" s="325">
        <v>120</v>
      </c>
      <c r="H3491" s="325">
        <v>134</v>
      </c>
      <c r="I3491" s="325">
        <v>1</v>
      </c>
      <c r="J3491" s="325">
        <v>14</v>
      </c>
      <c r="K3491" s="325">
        <v>680</v>
      </c>
      <c r="L3491" s="325">
        <v>29.8</v>
      </c>
      <c r="M3491" s="310">
        <v>36.590000000000003</v>
      </c>
      <c r="N3491" s="326">
        <f>IF(Tabla2[[#This Row],[LECHE RETIRO DIA]]&lt;&gt;ISBLANK(Tabla2[[#This Row],[LECHE RETIRO DIA]]),SUM(Tabla2[[#This Row],[LECHE TANQUE DIA]:[LECHE RETIRO DIA]]),SUM(Tabla2[[#This Row],[LECHE TANQUE DIA]:[LECHE AUTOCONSUMO DIA]]))</f>
        <v>2637</v>
      </c>
      <c r="O3491" s="327">
        <f t="shared" si="1135"/>
        <v>0.95866514979142969</v>
      </c>
      <c r="P3491" s="328">
        <f t="shared" si="1136"/>
        <v>21.975000000000001</v>
      </c>
      <c r="Q3491" s="328">
        <f t="shared" si="1137"/>
        <v>21.066666666666666</v>
      </c>
      <c r="R3491" s="328">
        <f t="shared" si="1138"/>
        <v>7.1428571428571432</v>
      </c>
      <c r="S3491" s="328">
        <f t="shared" si="1139"/>
        <v>3.8779411764705882</v>
      </c>
      <c r="T3491" s="328">
        <f t="shared" si="1140"/>
        <v>5.666666666666667</v>
      </c>
      <c r="U3491" s="328">
        <f t="shared" si="1141"/>
        <v>88.489932885906043</v>
      </c>
      <c r="V3491" s="328">
        <f t="shared" si="1142"/>
        <v>4.0268456375838921</v>
      </c>
      <c r="W3491" s="328">
        <f>IFERROR(H3491/M3491,Tabla2[[#This Row],[CARGA PRODUCCION (ANIMALES/HA)]])</f>
        <v>3.6622027876468977</v>
      </c>
      <c r="X3491" s="329">
        <f t="shared" si="1143"/>
        <v>2024</v>
      </c>
      <c r="Y3491" s="329">
        <f t="shared" si="1144"/>
        <v>11</v>
      </c>
      <c r="Z3491" s="329" t="e">
        <f t="shared" ca="1" si="1145"/>
        <v>#NAME?</v>
      </c>
      <c r="AA3491" s="326">
        <f t="shared" si="1146"/>
        <v>134</v>
      </c>
      <c r="AB3491" s="327">
        <f t="shared" si="1147"/>
        <v>0.89552238805970152</v>
      </c>
      <c r="AC3491" s="327">
        <f t="shared" si="1148"/>
        <v>0.10447761194029848</v>
      </c>
      <c r="AD3491" s="325"/>
    </row>
    <row r="3492" spans="1:30">
      <c r="A3492" s="324">
        <v>45614</v>
      </c>
      <c r="B3492" s="325" t="s">
        <v>88</v>
      </c>
      <c r="C3492" s="325">
        <v>1176</v>
      </c>
      <c r="D3492" s="325">
        <v>40</v>
      </c>
      <c r="E3492" s="325">
        <v>5</v>
      </c>
      <c r="F3492" s="325"/>
      <c r="G3492" s="325">
        <v>50</v>
      </c>
      <c r="H3492" s="325">
        <v>51</v>
      </c>
      <c r="I3492" s="325">
        <v>1</v>
      </c>
      <c r="J3492" s="325">
        <v>6</v>
      </c>
      <c r="K3492" s="325">
        <v>300</v>
      </c>
      <c r="L3492" s="325">
        <v>16.5</v>
      </c>
      <c r="M3492" s="310">
        <v>17.5</v>
      </c>
      <c r="N3492" s="326">
        <f>IF(Tabla2[[#This Row],[LECHE RETIRO DIA]]&lt;&gt;ISBLANK(Tabla2[[#This Row],[LECHE RETIRO DIA]]),SUM(Tabla2[[#This Row],[LECHE TANQUE DIA]:[LECHE RETIRO DIA]]),SUM(Tabla2[[#This Row],[LECHE TANQUE DIA]:[LECHE AUTOCONSUMO DIA]]))</f>
        <v>1221</v>
      </c>
      <c r="O3492" s="327">
        <f t="shared" si="1135"/>
        <v>0.96314496314496312</v>
      </c>
      <c r="P3492" s="328">
        <f t="shared" si="1136"/>
        <v>24.42</v>
      </c>
      <c r="Q3492" s="328">
        <f t="shared" si="1137"/>
        <v>23.52</v>
      </c>
      <c r="R3492" s="328">
        <f t="shared" si="1138"/>
        <v>6.666666666666667</v>
      </c>
      <c r="S3492" s="328">
        <f t="shared" si="1139"/>
        <v>4.07</v>
      </c>
      <c r="T3492" s="328">
        <f t="shared" si="1140"/>
        <v>6</v>
      </c>
      <c r="U3492" s="328">
        <f t="shared" si="1141"/>
        <v>74</v>
      </c>
      <c r="V3492" s="328">
        <f t="shared" si="1142"/>
        <v>3.0303030303030303</v>
      </c>
      <c r="W3492" s="328">
        <f>IFERROR(H3492/M3492,Tabla2[[#This Row],[CARGA PRODUCCION (ANIMALES/HA)]])</f>
        <v>2.9142857142857141</v>
      </c>
      <c r="X3492" s="329">
        <f t="shared" si="1143"/>
        <v>2024</v>
      </c>
      <c r="Y3492" s="329">
        <f t="shared" si="1144"/>
        <v>11</v>
      </c>
      <c r="Z3492" s="329" t="e">
        <f t="shared" ca="1" si="1145"/>
        <v>#NAME?</v>
      </c>
      <c r="AA3492" s="326">
        <f t="shared" si="1146"/>
        <v>51</v>
      </c>
      <c r="AB3492" s="327">
        <f t="shared" si="1147"/>
        <v>0.98039215686274506</v>
      </c>
      <c r="AC3492" s="327">
        <f t="shared" si="1148"/>
        <v>1.9607843137254943E-2</v>
      </c>
      <c r="AD3492" s="325"/>
    </row>
    <row r="3493" spans="1:30">
      <c r="A3493" s="324">
        <v>45615</v>
      </c>
      <c r="B3493" s="325" t="s">
        <v>81</v>
      </c>
      <c r="C3493" s="325">
        <v>2443</v>
      </c>
      <c r="D3493" s="325">
        <v>80</v>
      </c>
      <c r="E3493" s="325">
        <v>9</v>
      </c>
      <c r="F3493" s="325"/>
      <c r="G3493" s="325">
        <v>103</v>
      </c>
      <c r="H3493" s="325">
        <v>103</v>
      </c>
      <c r="I3493" s="325">
        <v>1</v>
      </c>
      <c r="J3493" s="325">
        <v>15</v>
      </c>
      <c r="K3493" s="325">
        <v>680</v>
      </c>
      <c r="L3493" s="325">
        <v>23.4</v>
      </c>
      <c r="M3493" s="310">
        <v>31.01</v>
      </c>
      <c r="N3493" s="326">
        <f>IF(Tabla2[[#This Row],[LECHE RETIRO DIA]]&lt;&gt;ISBLANK(Tabla2[[#This Row],[LECHE RETIRO DIA]]),SUM(Tabla2[[#This Row],[LECHE TANQUE DIA]:[LECHE RETIRO DIA]]),SUM(Tabla2[[#This Row],[LECHE TANQUE DIA]:[LECHE AUTOCONSUMO DIA]]))</f>
        <v>2532</v>
      </c>
      <c r="O3493" s="327">
        <f t="shared" si="1135"/>
        <v>0.96484992101105849</v>
      </c>
      <c r="P3493" s="328">
        <f t="shared" si="1136"/>
        <v>24.582524271844662</v>
      </c>
      <c r="Q3493" s="328">
        <f t="shared" si="1137"/>
        <v>23.718446601941746</v>
      </c>
      <c r="R3493" s="328">
        <f t="shared" si="1138"/>
        <v>5.333333333333333</v>
      </c>
      <c r="S3493" s="328">
        <f t="shared" si="1139"/>
        <v>3.723529411764706</v>
      </c>
      <c r="T3493" s="328">
        <f t="shared" si="1140"/>
        <v>6.6019417475728153</v>
      </c>
      <c r="U3493" s="328">
        <f t="shared" si="1141"/>
        <v>108.20512820512822</v>
      </c>
      <c r="V3493" s="328">
        <f t="shared" si="1142"/>
        <v>4.4017094017094021</v>
      </c>
      <c r="W3493" s="328">
        <f>IFERROR(H3493/M3493,Tabla2[[#This Row],[CARGA PRODUCCION (ANIMALES/HA)]])</f>
        <v>3.3215091905836824</v>
      </c>
      <c r="X3493" s="329">
        <f t="shared" si="1143"/>
        <v>2024</v>
      </c>
      <c r="Y3493" s="329">
        <f t="shared" si="1144"/>
        <v>11</v>
      </c>
      <c r="Z3493" s="329" t="e">
        <f t="shared" ca="1" si="1145"/>
        <v>#NAME?</v>
      </c>
      <c r="AA3493" s="326">
        <f t="shared" si="1146"/>
        <v>103</v>
      </c>
      <c r="AB3493" s="327">
        <f t="shared" si="1147"/>
        <v>1</v>
      </c>
      <c r="AC3493" s="327">
        <f t="shared" si="1148"/>
        <v>0</v>
      </c>
      <c r="AD3493" s="325"/>
    </row>
    <row r="3494" spans="1:30">
      <c r="A3494" s="324">
        <v>45615</v>
      </c>
      <c r="B3494" s="325" t="s">
        <v>83</v>
      </c>
      <c r="C3494" s="325">
        <v>2648</v>
      </c>
      <c r="D3494" s="325">
        <v>100</v>
      </c>
      <c r="E3494" s="325">
        <v>9</v>
      </c>
      <c r="F3494" s="325"/>
      <c r="G3494" s="325">
        <v>120</v>
      </c>
      <c r="H3494" s="325">
        <v>134</v>
      </c>
      <c r="I3494" s="325">
        <v>1</v>
      </c>
      <c r="J3494" s="325">
        <v>14</v>
      </c>
      <c r="K3494" s="325">
        <v>680</v>
      </c>
      <c r="L3494" s="325">
        <v>29.8</v>
      </c>
      <c r="M3494" s="310">
        <v>36.590000000000003</v>
      </c>
      <c r="N3494" s="326">
        <f>IF(Tabla2[[#This Row],[LECHE RETIRO DIA]]&lt;&gt;ISBLANK(Tabla2[[#This Row],[LECHE RETIRO DIA]]),SUM(Tabla2[[#This Row],[LECHE TANQUE DIA]:[LECHE RETIRO DIA]]),SUM(Tabla2[[#This Row],[LECHE TANQUE DIA]:[LECHE AUTOCONSUMO DIA]]))</f>
        <v>2757</v>
      </c>
      <c r="O3494" s="327">
        <f t="shared" si="1135"/>
        <v>0.9604642727602466</v>
      </c>
      <c r="P3494" s="328">
        <f t="shared" si="1136"/>
        <v>22.975000000000001</v>
      </c>
      <c r="Q3494" s="328">
        <f t="shared" si="1137"/>
        <v>22.066666666666666</v>
      </c>
      <c r="R3494" s="328">
        <f t="shared" si="1138"/>
        <v>7.1428571428571432</v>
      </c>
      <c r="S3494" s="328">
        <f t="shared" si="1139"/>
        <v>4.0544117647058826</v>
      </c>
      <c r="T3494" s="328">
        <f t="shared" si="1140"/>
        <v>5.666666666666667</v>
      </c>
      <c r="U3494" s="328">
        <f t="shared" si="1141"/>
        <v>92.516778523489933</v>
      </c>
      <c r="V3494" s="328">
        <f t="shared" si="1142"/>
        <v>4.0268456375838921</v>
      </c>
      <c r="W3494" s="328">
        <f>IFERROR(H3494/M3494,Tabla2[[#This Row],[CARGA PRODUCCION (ANIMALES/HA)]])</f>
        <v>3.6622027876468977</v>
      </c>
      <c r="X3494" s="329">
        <f t="shared" si="1143"/>
        <v>2024</v>
      </c>
      <c r="Y3494" s="329">
        <f t="shared" si="1144"/>
        <v>11</v>
      </c>
      <c r="Z3494" s="329" t="e">
        <f t="shared" ca="1" si="1145"/>
        <v>#NAME?</v>
      </c>
      <c r="AA3494" s="326">
        <f t="shared" si="1146"/>
        <v>134</v>
      </c>
      <c r="AB3494" s="327">
        <f t="shared" si="1147"/>
        <v>0.89552238805970152</v>
      </c>
      <c r="AC3494" s="327">
        <f t="shared" si="1148"/>
        <v>0.10447761194029848</v>
      </c>
      <c r="AD3494" s="325"/>
    </row>
    <row r="3495" spans="1:30">
      <c r="A3495" s="324">
        <v>45615</v>
      </c>
      <c r="B3495" s="325" t="s">
        <v>117</v>
      </c>
      <c r="C3495" s="325">
        <v>1113</v>
      </c>
      <c r="D3495" s="325">
        <v>40</v>
      </c>
      <c r="E3495" s="325">
        <v>5</v>
      </c>
      <c r="F3495" s="325"/>
      <c r="G3495" s="325">
        <v>50</v>
      </c>
      <c r="H3495" s="325">
        <v>51</v>
      </c>
      <c r="I3495" s="325">
        <v>1</v>
      </c>
      <c r="J3495" s="325">
        <v>6</v>
      </c>
      <c r="K3495" s="325">
        <v>300</v>
      </c>
      <c r="L3495" s="325">
        <v>16.5</v>
      </c>
      <c r="M3495" s="310">
        <v>17.5</v>
      </c>
      <c r="N3495" s="326">
        <f>IF(Tabla2[[#This Row],[LECHE RETIRO DIA]]&lt;&gt;ISBLANK(Tabla2[[#This Row],[LECHE RETIRO DIA]]),SUM(Tabla2[[#This Row],[LECHE TANQUE DIA]:[LECHE RETIRO DIA]]),SUM(Tabla2[[#This Row],[LECHE TANQUE DIA]:[LECHE AUTOCONSUMO DIA]]))</f>
        <v>1158</v>
      </c>
      <c r="O3495" s="327">
        <f t="shared" si="1135"/>
        <v>0.96113989637305697</v>
      </c>
      <c r="P3495" s="328">
        <f t="shared" si="1136"/>
        <v>23.16</v>
      </c>
      <c r="Q3495" s="328">
        <f t="shared" si="1137"/>
        <v>22.26</v>
      </c>
      <c r="R3495" s="328">
        <f t="shared" si="1138"/>
        <v>6.666666666666667</v>
      </c>
      <c r="S3495" s="328">
        <f t="shared" si="1139"/>
        <v>3.86</v>
      </c>
      <c r="T3495" s="328">
        <f t="shared" si="1140"/>
        <v>6</v>
      </c>
      <c r="U3495" s="328">
        <f t="shared" si="1141"/>
        <v>70.181818181818187</v>
      </c>
      <c r="V3495" s="328">
        <f t="shared" si="1142"/>
        <v>3.0303030303030303</v>
      </c>
      <c r="W3495" s="328">
        <f>IFERROR(H3495/M3495,Tabla2[[#This Row],[CARGA PRODUCCION (ANIMALES/HA)]])</f>
        <v>2.9142857142857141</v>
      </c>
      <c r="X3495" s="329">
        <f t="shared" si="1143"/>
        <v>2024</v>
      </c>
      <c r="Y3495" s="329">
        <f t="shared" si="1144"/>
        <v>11</v>
      </c>
      <c r="Z3495" s="329" t="e">
        <f t="shared" ca="1" si="1145"/>
        <v>#NAME?</v>
      </c>
      <c r="AA3495" s="326">
        <f t="shared" si="1146"/>
        <v>51</v>
      </c>
      <c r="AB3495" s="327">
        <f t="shared" si="1147"/>
        <v>0.98039215686274506</v>
      </c>
      <c r="AC3495" s="327">
        <f t="shared" si="1148"/>
        <v>1.9607843137254943E-2</v>
      </c>
      <c r="AD3495" s="325"/>
    </row>
    <row r="3496" spans="1:30">
      <c r="A3496" s="324">
        <v>45616</v>
      </c>
      <c r="B3496" s="325" t="s">
        <v>81</v>
      </c>
      <c r="C3496" s="325">
        <v>2443</v>
      </c>
      <c r="D3496" s="325">
        <v>80</v>
      </c>
      <c r="E3496" s="325">
        <v>9</v>
      </c>
      <c r="F3496" s="325"/>
      <c r="G3496" s="325">
        <v>103</v>
      </c>
      <c r="H3496" s="325">
        <v>103</v>
      </c>
      <c r="I3496" s="325">
        <v>1</v>
      </c>
      <c r="J3496" s="325">
        <v>15</v>
      </c>
      <c r="K3496" s="325">
        <v>680</v>
      </c>
      <c r="L3496" s="325">
        <v>23.4</v>
      </c>
      <c r="M3496" s="310">
        <v>31.01</v>
      </c>
      <c r="N3496" s="326">
        <f>IF(Tabla2[[#This Row],[LECHE RETIRO DIA]]&lt;&gt;ISBLANK(Tabla2[[#This Row],[LECHE RETIRO DIA]]),SUM(Tabla2[[#This Row],[LECHE TANQUE DIA]:[LECHE RETIRO DIA]]),SUM(Tabla2[[#This Row],[LECHE TANQUE DIA]:[LECHE AUTOCONSUMO DIA]]))</f>
        <v>2532</v>
      </c>
      <c r="O3496" s="327">
        <f t="shared" si="1135"/>
        <v>0.96484992101105849</v>
      </c>
      <c r="P3496" s="328">
        <f t="shared" si="1136"/>
        <v>24.582524271844662</v>
      </c>
      <c r="Q3496" s="328">
        <f t="shared" si="1137"/>
        <v>23.718446601941746</v>
      </c>
      <c r="R3496" s="328">
        <f t="shared" si="1138"/>
        <v>5.333333333333333</v>
      </c>
      <c r="S3496" s="328">
        <f t="shared" si="1139"/>
        <v>3.723529411764706</v>
      </c>
      <c r="T3496" s="328">
        <f t="shared" si="1140"/>
        <v>6.6019417475728153</v>
      </c>
      <c r="U3496" s="328">
        <f t="shared" si="1141"/>
        <v>108.20512820512822</v>
      </c>
      <c r="V3496" s="328">
        <f t="shared" si="1142"/>
        <v>4.4017094017094021</v>
      </c>
      <c r="W3496" s="328">
        <f>IFERROR(H3496/M3496,Tabla2[[#This Row],[CARGA PRODUCCION (ANIMALES/HA)]])</f>
        <v>3.3215091905836824</v>
      </c>
      <c r="X3496" s="329">
        <f t="shared" si="1143"/>
        <v>2024</v>
      </c>
      <c r="Y3496" s="329">
        <f t="shared" si="1144"/>
        <v>11</v>
      </c>
      <c r="Z3496" s="329" t="e">
        <f t="shared" ca="1" si="1145"/>
        <v>#NAME?</v>
      </c>
      <c r="AA3496" s="326">
        <f t="shared" si="1146"/>
        <v>103</v>
      </c>
      <c r="AB3496" s="327">
        <f t="shared" si="1147"/>
        <v>1</v>
      </c>
      <c r="AC3496" s="327">
        <f t="shared" si="1148"/>
        <v>0</v>
      </c>
      <c r="AD3496" s="325"/>
    </row>
    <row r="3497" spans="1:30">
      <c r="A3497" s="324">
        <v>45616</v>
      </c>
      <c r="B3497" s="325" t="s">
        <v>83</v>
      </c>
      <c r="C3497" s="325">
        <v>2673</v>
      </c>
      <c r="D3497" s="325">
        <v>100</v>
      </c>
      <c r="E3497" s="325">
        <v>9</v>
      </c>
      <c r="F3497" s="325"/>
      <c r="G3497" s="325">
        <v>121</v>
      </c>
      <c r="H3497" s="325">
        <v>137</v>
      </c>
      <c r="I3497" s="325">
        <v>1</v>
      </c>
      <c r="J3497" s="325">
        <v>14</v>
      </c>
      <c r="K3497" s="325">
        <v>680</v>
      </c>
      <c r="L3497" s="325">
        <v>29.8</v>
      </c>
      <c r="M3497" s="310">
        <v>36.590000000000003</v>
      </c>
      <c r="N3497" s="326">
        <f>IF(Tabla2[[#This Row],[LECHE RETIRO DIA]]&lt;&gt;ISBLANK(Tabla2[[#This Row],[LECHE RETIRO DIA]]),SUM(Tabla2[[#This Row],[LECHE TANQUE DIA]:[LECHE RETIRO DIA]]),SUM(Tabla2[[#This Row],[LECHE TANQUE DIA]:[LECHE AUTOCONSUMO DIA]]))</f>
        <v>2782</v>
      </c>
      <c r="O3497" s="327">
        <f t="shared" si="1135"/>
        <v>0.96081955427749821</v>
      </c>
      <c r="P3497" s="328">
        <f t="shared" si="1136"/>
        <v>22.991735537190081</v>
      </c>
      <c r="Q3497" s="328">
        <f t="shared" si="1137"/>
        <v>22.09090909090909</v>
      </c>
      <c r="R3497" s="328">
        <f t="shared" si="1138"/>
        <v>7.1428571428571432</v>
      </c>
      <c r="S3497" s="328">
        <f t="shared" si="1139"/>
        <v>4.091176470588235</v>
      </c>
      <c r="T3497" s="328">
        <f t="shared" si="1140"/>
        <v>5.6198347107438016</v>
      </c>
      <c r="U3497" s="328">
        <f t="shared" si="1141"/>
        <v>93.355704697986582</v>
      </c>
      <c r="V3497" s="328">
        <f t="shared" si="1142"/>
        <v>4.0604026845637584</v>
      </c>
      <c r="W3497" s="328">
        <f>IFERROR(H3497/M3497,Tabla2[[#This Row],[CARGA PRODUCCION (ANIMALES/HA)]])</f>
        <v>3.7441924022957087</v>
      </c>
      <c r="X3497" s="329">
        <f t="shared" si="1143"/>
        <v>2024</v>
      </c>
      <c r="Y3497" s="329">
        <f t="shared" si="1144"/>
        <v>11</v>
      </c>
      <c r="Z3497" s="329" t="e">
        <f t="shared" ca="1" si="1145"/>
        <v>#NAME?</v>
      </c>
      <c r="AA3497" s="326">
        <f t="shared" si="1146"/>
        <v>137</v>
      </c>
      <c r="AB3497" s="327">
        <f t="shared" si="1147"/>
        <v>0.88321167883211682</v>
      </c>
      <c r="AC3497" s="327">
        <f t="shared" si="1148"/>
        <v>0.11678832116788318</v>
      </c>
      <c r="AD3497" s="325"/>
    </row>
    <row r="3498" spans="1:30">
      <c r="A3498" s="324">
        <v>45616</v>
      </c>
      <c r="B3498" s="325" t="s">
        <v>117</v>
      </c>
      <c r="C3498" s="325">
        <v>1159</v>
      </c>
      <c r="D3498" s="325">
        <v>40</v>
      </c>
      <c r="E3498" s="325">
        <v>5</v>
      </c>
      <c r="F3498" s="325"/>
      <c r="G3498" s="325">
        <v>50</v>
      </c>
      <c r="H3498" s="325">
        <v>51</v>
      </c>
      <c r="I3498" s="325">
        <v>1</v>
      </c>
      <c r="J3498" s="325">
        <v>6</v>
      </c>
      <c r="K3498" s="325">
        <v>300</v>
      </c>
      <c r="L3498" s="325">
        <v>16.5</v>
      </c>
      <c r="M3498" s="310">
        <v>17.5</v>
      </c>
      <c r="N3498" s="326">
        <f>IF(Tabla2[[#This Row],[LECHE RETIRO DIA]]&lt;&gt;ISBLANK(Tabla2[[#This Row],[LECHE RETIRO DIA]]),SUM(Tabla2[[#This Row],[LECHE TANQUE DIA]:[LECHE RETIRO DIA]]),SUM(Tabla2[[#This Row],[LECHE TANQUE DIA]:[LECHE AUTOCONSUMO DIA]]))</f>
        <v>1204</v>
      </c>
      <c r="O3498" s="327">
        <f t="shared" si="1135"/>
        <v>0.96262458471760792</v>
      </c>
      <c r="P3498" s="328">
        <f t="shared" si="1136"/>
        <v>24.08</v>
      </c>
      <c r="Q3498" s="328">
        <f t="shared" si="1137"/>
        <v>23.18</v>
      </c>
      <c r="R3498" s="328">
        <f t="shared" si="1138"/>
        <v>6.666666666666667</v>
      </c>
      <c r="S3498" s="328">
        <f t="shared" si="1139"/>
        <v>4.0133333333333336</v>
      </c>
      <c r="T3498" s="328">
        <f t="shared" si="1140"/>
        <v>6</v>
      </c>
      <c r="U3498" s="328">
        <f t="shared" si="1141"/>
        <v>72.969696969696969</v>
      </c>
      <c r="V3498" s="328">
        <f t="shared" si="1142"/>
        <v>3.0303030303030303</v>
      </c>
      <c r="W3498" s="328">
        <f>IFERROR(H3498/M3498,Tabla2[[#This Row],[CARGA PRODUCCION (ANIMALES/HA)]])</f>
        <v>2.9142857142857141</v>
      </c>
      <c r="X3498" s="329">
        <f t="shared" si="1143"/>
        <v>2024</v>
      </c>
      <c r="Y3498" s="329">
        <f t="shared" si="1144"/>
        <v>11</v>
      </c>
      <c r="Z3498" s="329" t="e">
        <f t="shared" ca="1" si="1145"/>
        <v>#NAME?</v>
      </c>
      <c r="AA3498" s="326">
        <f t="shared" si="1146"/>
        <v>51</v>
      </c>
      <c r="AB3498" s="327">
        <f t="shared" si="1147"/>
        <v>0.98039215686274506</v>
      </c>
      <c r="AC3498" s="327">
        <f t="shared" si="1148"/>
        <v>1.9607843137254943E-2</v>
      </c>
      <c r="AD3498" s="325"/>
    </row>
    <row r="3499" spans="1:30">
      <c r="A3499" s="324">
        <v>45617</v>
      </c>
      <c r="B3499" s="325" t="s">
        <v>81</v>
      </c>
      <c r="C3499" s="325">
        <v>2387</v>
      </c>
      <c r="D3499" s="325">
        <v>80</v>
      </c>
      <c r="E3499" s="325">
        <v>9</v>
      </c>
      <c r="F3499" s="325"/>
      <c r="G3499" s="325">
        <v>104</v>
      </c>
      <c r="H3499" s="325">
        <v>104</v>
      </c>
      <c r="I3499" s="325">
        <v>1</v>
      </c>
      <c r="J3499" s="325">
        <v>6</v>
      </c>
      <c r="K3499" s="325">
        <v>680</v>
      </c>
      <c r="L3499" s="325">
        <v>23.4</v>
      </c>
      <c r="M3499" s="310">
        <v>31.01</v>
      </c>
      <c r="N3499" s="326">
        <f>IF(Tabla2[[#This Row],[LECHE RETIRO DIA]]&lt;&gt;ISBLANK(Tabla2[[#This Row],[LECHE RETIRO DIA]]),SUM(Tabla2[[#This Row],[LECHE TANQUE DIA]:[LECHE RETIRO DIA]]),SUM(Tabla2[[#This Row],[LECHE TANQUE DIA]:[LECHE AUTOCONSUMO DIA]]))</f>
        <v>2476</v>
      </c>
      <c r="O3499" s="327">
        <f t="shared" si="1135"/>
        <v>0.96405492730210018</v>
      </c>
      <c r="P3499" s="328">
        <f t="shared" si="1136"/>
        <v>23.807692307692307</v>
      </c>
      <c r="Q3499" s="328">
        <f t="shared" si="1137"/>
        <v>22.951923076923077</v>
      </c>
      <c r="R3499" s="328">
        <f t="shared" si="1138"/>
        <v>13.333333333333334</v>
      </c>
      <c r="S3499" s="328">
        <f t="shared" si="1139"/>
        <v>3.6411764705882352</v>
      </c>
      <c r="T3499" s="328">
        <f t="shared" si="1140"/>
        <v>6.5384615384615383</v>
      </c>
      <c r="U3499" s="328">
        <f t="shared" si="1141"/>
        <v>105.81196581196582</v>
      </c>
      <c r="V3499" s="328">
        <f t="shared" si="1142"/>
        <v>4.4444444444444446</v>
      </c>
      <c r="W3499" s="328">
        <f>IFERROR(H3499/M3499,Tabla2[[#This Row],[CARGA PRODUCCION (ANIMALES/HA)]])</f>
        <v>3.3537568526281842</v>
      </c>
      <c r="X3499" s="329">
        <f t="shared" si="1143"/>
        <v>2024</v>
      </c>
      <c r="Y3499" s="329">
        <f t="shared" si="1144"/>
        <v>11</v>
      </c>
      <c r="Z3499" s="329" t="e">
        <f t="shared" ca="1" si="1145"/>
        <v>#NAME?</v>
      </c>
      <c r="AA3499" s="326">
        <f t="shared" si="1146"/>
        <v>104</v>
      </c>
      <c r="AB3499" s="327">
        <f t="shared" si="1147"/>
        <v>1</v>
      </c>
      <c r="AC3499" s="327">
        <f t="shared" si="1148"/>
        <v>0</v>
      </c>
      <c r="AD3499" s="325"/>
    </row>
    <row r="3500" spans="1:30">
      <c r="A3500" s="324">
        <v>45617</v>
      </c>
      <c r="B3500" s="325" t="s">
        <v>83</v>
      </c>
      <c r="C3500" s="325">
        <v>2547</v>
      </c>
      <c r="D3500" s="325">
        <v>100</v>
      </c>
      <c r="E3500" s="325">
        <v>9</v>
      </c>
      <c r="F3500" s="325"/>
      <c r="G3500" s="325">
        <v>121</v>
      </c>
      <c r="H3500" s="325">
        <v>137</v>
      </c>
      <c r="I3500" s="325">
        <v>1</v>
      </c>
      <c r="J3500" s="325">
        <v>14</v>
      </c>
      <c r="K3500" s="325">
        <v>680</v>
      </c>
      <c r="L3500" s="325">
        <v>29.8</v>
      </c>
      <c r="M3500" s="310">
        <v>36.590000000000003</v>
      </c>
      <c r="N3500" s="326">
        <f>IF(Tabla2[[#This Row],[LECHE RETIRO DIA]]&lt;&gt;ISBLANK(Tabla2[[#This Row],[LECHE RETIRO DIA]]),SUM(Tabla2[[#This Row],[LECHE TANQUE DIA]:[LECHE RETIRO DIA]]),SUM(Tabla2[[#This Row],[LECHE TANQUE DIA]:[LECHE AUTOCONSUMO DIA]]))</f>
        <v>2656</v>
      </c>
      <c r="O3500" s="327">
        <f t="shared" si="1135"/>
        <v>0.95896084337349397</v>
      </c>
      <c r="P3500" s="328">
        <f t="shared" si="1136"/>
        <v>21.950413223140497</v>
      </c>
      <c r="Q3500" s="328">
        <f t="shared" si="1137"/>
        <v>21.049586776859503</v>
      </c>
      <c r="R3500" s="328">
        <f t="shared" si="1138"/>
        <v>7.1428571428571432</v>
      </c>
      <c r="S3500" s="328">
        <f t="shared" si="1139"/>
        <v>3.9058823529411764</v>
      </c>
      <c r="T3500" s="328">
        <f t="shared" si="1140"/>
        <v>5.6198347107438016</v>
      </c>
      <c r="U3500" s="328">
        <f t="shared" si="1141"/>
        <v>89.127516778523486</v>
      </c>
      <c r="V3500" s="328">
        <f t="shared" si="1142"/>
        <v>4.0604026845637584</v>
      </c>
      <c r="W3500" s="328">
        <f>IFERROR(H3500/M3500,Tabla2[[#This Row],[CARGA PRODUCCION (ANIMALES/HA)]])</f>
        <v>3.7441924022957087</v>
      </c>
      <c r="X3500" s="329">
        <f t="shared" si="1143"/>
        <v>2024</v>
      </c>
      <c r="Y3500" s="329">
        <f t="shared" si="1144"/>
        <v>11</v>
      </c>
      <c r="Z3500" s="329" t="e">
        <f t="shared" ca="1" si="1145"/>
        <v>#NAME?</v>
      </c>
      <c r="AA3500" s="326">
        <f t="shared" si="1146"/>
        <v>137</v>
      </c>
      <c r="AB3500" s="327">
        <f t="shared" si="1147"/>
        <v>0.88321167883211682</v>
      </c>
      <c r="AC3500" s="327">
        <f t="shared" si="1148"/>
        <v>0.11678832116788318</v>
      </c>
      <c r="AD3500" s="325"/>
    </row>
    <row r="3501" spans="1:30">
      <c r="A3501" s="324">
        <v>45617</v>
      </c>
      <c r="B3501" s="325" t="s">
        <v>117</v>
      </c>
      <c r="C3501" s="325">
        <v>1115</v>
      </c>
      <c r="D3501" s="325">
        <v>40</v>
      </c>
      <c r="E3501" s="325">
        <v>5</v>
      </c>
      <c r="F3501" s="325"/>
      <c r="G3501" s="325">
        <v>50</v>
      </c>
      <c r="H3501" s="325">
        <v>51</v>
      </c>
      <c r="I3501" s="325">
        <v>1</v>
      </c>
      <c r="J3501" s="325">
        <v>6</v>
      </c>
      <c r="K3501" s="325">
        <v>300</v>
      </c>
      <c r="L3501" s="325">
        <v>16.5</v>
      </c>
      <c r="M3501" s="310">
        <v>17.5</v>
      </c>
      <c r="N3501" s="326">
        <f>IF(Tabla2[[#This Row],[LECHE RETIRO DIA]]&lt;&gt;ISBLANK(Tabla2[[#This Row],[LECHE RETIRO DIA]]),SUM(Tabla2[[#This Row],[LECHE TANQUE DIA]:[LECHE RETIRO DIA]]),SUM(Tabla2[[#This Row],[LECHE TANQUE DIA]:[LECHE AUTOCONSUMO DIA]]))</f>
        <v>1160</v>
      </c>
      <c r="O3501" s="327">
        <f t="shared" si="1135"/>
        <v>0.96120689655172409</v>
      </c>
      <c r="P3501" s="328">
        <f t="shared" si="1136"/>
        <v>23.2</v>
      </c>
      <c r="Q3501" s="328">
        <f t="shared" si="1137"/>
        <v>22.3</v>
      </c>
      <c r="R3501" s="328">
        <f t="shared" si="1138"/>
        <v>6.666666666666667</v>
      </c>
      <c r="S3501" s="328">
        <f t="shared" si="1139"/>
        <v>3.8666666666666667</v>
      </c>
      <c r="T3501" s="328">
        <f t="shared" si="1140"/>
        <v>6</v>
      </c>
      <c r="U3501" s="328">
        <f t="shared" si="1141"/>
        <v>70.303030303030297</v>
      </c>
      <c r="V3501" s="328">
        <f t="shared" si="1142"/>
        <v>3.0303030303030303</v>
      </c>
      <c r="W3501" s="328">
        <f>IFERROR(H3501/M3501,Tabla2[[#This Row],[CARGA PRODUCCION (ANIMALES/HA)]])</f>
        <v>2.9142857142857141</v>
      </c>
      <c r="X3501" s="329">
        <f t="shared" si="1143"/>
        <v>2024</v>
      </c>
      <c r="Y3501" s="329">
        <f t="shared" si="1144"/>
        <v>11</v>
      </c>
      <c r="Z3501" s="329" t="e">
        <f t="shared" ca="1" si="1145"/>
        <v>#NAME?</v>
      </c>
      <c r="AA3501" s="326">
        <f t="shared" si="1146"/>
        <v>51</v>
      </c>
      <c r="AB3501" s="327">
        <f t="shared" si="1147"/>
        <v>0.98039215686274506</v>
      </c>
      <c r="AC3501" s="327">
        <f t="shared" si="1148"/>
        <v>1.9607843137254943E-2</v>
      </c>
      <c r="AD3501" s="325"/>
    </row>
    <row r="3502" spans="1:30">
      <c r="A3502" s="324">
        <v>45618</v>
      </c>
      <c r="B3502" s="325" t="s">
        <v>81</v>
      </c>
      <c r="C3502" s="325">
        <v>2349</v>
      </c>
      <c r="D3502" s="325">
        <v>80</v>
      </c>
      <c r="E3502" s="325">
        <v>9</v>
      </c>
      <c r="F3502" s="325"/>
      <c r="G3502" s="325">
        <v>104</v>
      </c>
      <c r="H3502" s="325">
        <v>104</v>
      </c>
      <c r="I3502" s="325">
        <v>1</v>
      </c>
      <c r="J3502" s="325">
        <v>9</v>
      </c>
      <c r="K3502" s="325">
        <v>680</v>
      </c>
      <c r="L3502" s="325">
        <v>23.4</v>
      </c>
      <c r="M3502" s="310">
        <v>31.01</v>
      </c>
      <c r="N3502" s="326">
        <f>IF(Tabla2[[#This Row],[LECHE RETIRO DIA]]&lt;&gt;ISBLANK(Tabla2[[#This Row],[LECHE RETIRO DIA]]),SUM(Tabla2[[#This Row],[LECHE TANQUE DIA]:[LECHE RETIRO DIA]]),SUM(Tabla2[[#This Row],[LECHE TANQUE DIA]:[LECHE AUTOCONSUMO DIA]]))</f>
        <v>2438</v>
      </c>
      <c r="O3502" s="327">
        <f t="shared" si="1135"/>
        <v>0.96349466776045944</v>
      </c>
      <c r="P3502" s="328">
        <f t="shared" si="1136"/>
        <v>23.442307692307693</v>
      </c>
      <c r="Q3502" s="328">
        <f t="shared" si="1137"/>
        <v>22.58653846153846</v>
      </c>
      <c r="R3502" s="328">
        <f t="shared" si="1138"/>
        <v>8.8888888888888893</v>
      </c>
      <c r="S3502" s="328">
        <f t="shared" si="1139"/>
        <v>3.585294117647059</v>
      </c>
      <c r="T3502" s="328">
        <f t="shared" si="1140"/>
        <v>6.5384615384615383</v>
      </c>
      <c r="U3502" s="328">
        <f t="shared" si="1141"/>
        <v>104.18803418803419</v>
      </c>
      <c r="V3502" s="328">
        <f t="shared" si="1142"/>
        <v>4.4444444444444446</v>
      </c>
      <c r="W3502" s="328">
        <f>IFERROR(H3502/M3502,Tabla2[[#This Row],[CARGA PRODUCCION (ANIMALES/HA)]])</f>
        <v>3.3537568526281842</v>
      </c>
      <c r="X3502" s="329">
        <f t="shared" si="1143"/>
        <v>2024</v>
      </c>
      <c r="Y3502" s="329">
        <f t="shared" si="1144"/>
        <v>11</v>
      </c>
      <c r="Z3502" s="329" t="e">
        <f t="shared" ca="1" si="1145"/>
        <v>#NAME?</v>
      </c>
      <c r="AA3502" s="326">
        <f t="shared" si="1146"/>
        <v>104</v>
      </c>
      <c r="AB3502" s="327">
        <f t="shared" si="1147"/>
        <v>1</v>
      </c>
      <c r="AC3502" s="327">
        <f t="shared" si="1148"/>
        <v>0</v>
      </c>
      <c r="AD3502" s="325"/>
    </row>
    <row r="3503" spans="1:30">
      <c r="A3503" s="324">
        <v>45618</v>
      </c>
      <c r="B3503" s="325" t="s">
        <v>83</v>
      </c>
      <c r="C3503" s="325">
        <v>2490</v>
      </c>
      <c r="D3503" s="325">
        <v>100</v>
      </c>
      <c r="E3503" s="325">
        <v>9</v>
      </c>
      <c r="F3503" s="325"/>
      <c r="G3503" s="325">
        <v>122</v>
      </c>
      <c r="H3503" s="325">
        <v>137</v>
      </c>
      <c r="I3503" s="325">
        <v>1</v>
      </c>
      <c r="J3503" s="325">
        <v>14</v>
      </c>
      <c r="K3503" s="325">
        <v>680</v>
      </c>
      <c r="L3503" s="325">
        <v>29.8</v>
      </c>
      <c r="M3503" s="310">
        <v>36.590000000000003</v>
      </c>
      <c r="N3503" s="326">
        <f>IF(Tabla2[[#This Row],[LECHE RETIRO DIA]]&lt;&gt;ISBLANK(Tabla2[[#This Row],[LECHE RETIRO DIA]]),SUM(Tabla2[[#This Row],[LECHE TANQUE DIA]:[LECHE RETIRO DIA]]),SUM(Tabla2[[#This Row],[LECHE TANQUE DIA]:[LECHE AUTOCONSUMO DIA]]))</f>
        <v>2599</v>
      </c>
      <c r="O3503" s="327">
        <f t="shared" si="1135"/>
        <v>0.95806079261254329</v>
      </c>
      <c r="P3503" s="328">
        <f t="shared" si="1136"/>
        <v>21.303278688524589</v>
      </c>
      <c r="Q3503" s="328">
        <f t="shared" si="1137"/>
        <v>20.409836065573771</v>
      </c>
      <c r="R3503" s="328">
        <f t="shared" si="1138"/>
        <v>7.1428571428571432</v>
      </c>
      <c r="S3503" s="328">
        <f t="shared" si="1139"/>
        <v>3.822058823529412</v>
      </c>
      <c r="T3503" s="328">
        <f t="shared" si="1140"/>
        <v>5.5737704918032787</v>
      </c>
      <c r="U3503" s="328">
        <f t="shared" si="1141"/>
        <v>87.214765100671144</v>
      </c>
      <c r="V3503" s="328">
        <f t="shared" si="1142"/>
        <v>4.0939597315436238</v>
      </c>
      <c r="W3503" s="328">
        <f>IFERROR(H3503/M3503,Tabla2[[#This Row],[CARGA PRODUCCION (ANIMALES/HA)]])</f>
        <v>3.7441924022957087</v>
      </c>
      <c r="X3503" s="329">
        <f t="shared" si="1143"/>
        <v>2024</v>
      </c>
      <c r="Y3503" s="329">
        <f t="shared" si="1144"/>
        <v>11</v>
      </c>
      <c r="Z3503" s="329" t="e">
        <f t="shared" ca="1" si="1145"/>
        <v>#NAME?</v>
      </c>
      <c r="AA3503" s="326">
        <f t="shared" si="1146"/>
        <v>137</v>
      </c>
      <c r="AB3503" s="327">
        <f t="shared" si="1147"/>
        <v>0.89051094890510951</v>
      </c>
      <c r="AC3503" s="327">
        <f t="shared" si="1148"/>
        <v>0.10948905109489049</v>
      </c>
      <c r="AD3503" s="325"/>
    </row>
    <row r="3504" spans="1:30">
      <c r="A3504" s="324">
        <v>45618</v>
      </c>
      <c r="B3504" s="325" t="s">
        <v>117</v>
      </c>
      <c r="C3504" s="325">
        <v>1134</v>
      </c>
      <c r="D3504" s="325">
        <v>40</v>
      </c>
      <c r="E3504" s="325">
        <v>5</v>
      </c>
      <c r="F3504" s="325"/>
      <c r="G3504" s="325">
        <v>50</v>
      </c>
      <c r="H3504" s="325">
        <v>51</v>
      </c>
      <c r="I3504" s="325">
        <v>1</v>
      </c>
      <c r="J3504" s="325">
        <v>6</v>
      </c>
      <c r="K3504" s="325">
        <v>300</v>
      </c>
      <c r="L3504" s="325">
        <v>16.5</v>
      </c>
      <c r="M3504" s="310">
        <v>17.5</v>
      </c>
      <c r="N3504" s="326">
        <f>IF(Tabla2[[#This Row],[LECHE RETIRO DIA]]&lt;&gt;ISBLANK(Tabla2[[#This Row],[LECHE RETIRO DIA]]),SUM(Tabla2[[#This Row],[LECHE TANQUE DIA]:[LECHE RETIRO DIA]]),SUM(Tabla2[[#This Row],[LECHE TANQUE DIA]:[LECHE AUTOCONSUMO DIA]]))</f>
        <v>1179</v>
      </c>
      <c r="O3504" s="327">
        <f t="shared" si="1135"/>
        <v>0.96183206106870234</v>
      </c>
      <c r="P3504" s="328">
        <f t="shared" si="1136"/>
        <v>23.58</v>
      </c>
      <c r="Q3504" s="328">
        <f t="shared" si="1137"/>
        <v>22.68</v>
      </c>
      <c r="R3504" s="328">
        <f t="shared" si="1138"/>
        <v>6.666666666666667</v>
      </c>
      <c r="S3504" s="328">
        <f t="shared" si="1139"/>
        <v>3.93</v>
      </c>
      <c r="T3504" s="328">
        <f t="shared" si="1140"/>
        <v>6</v>
      </c>
      <c r="U3504" s="328">
        <f t="shared" si="1141"/>
        <v>71.454545454545453</v>
      </c>
      <c r="V3504" s="328">
        <f t="shared" si="1142"/>
        <v>3.0303030303030303</v>
      </c>
      <c r="W3504" s="328">
        <f>IFERROR(H3504/M3504,Tabla2[[#This Row],[CARGA PRODUCCION (ANIMALES/HA)]])</f>
        <v>2.9142857142857141</v>
      </c>
      <c r="X3504" s="329">
        <f t="shared" si="1143"/>
        <v>2024</v>
      </c>
      <c r="Y3504" s="329">
        <f t="shared" si="1144"/>
        <v>11</v>
      </c>
      <c r="Z3504" s="329" t="e">
        <f t="shared" ca="1" si="1145"/>
        <v>#NAME?</v>
      </c>
      <c r="AA3504" s="326">
        <f t="shared" si="1146"/>
        <v>51</v>
      </c>
      <c r="AB3504" s="327">
        <f t="shared" si="1147"/>
        <v>0.98039215686274506</v>
      </c>
      <c r="AC3504" s="327">
        <f t="shared" si="1148"/>
        <v>1.9607843137254943E-2</v>
      </c>
      <c r="AD3504" s="325"/>
    </row>
    <row r="3505" spans="1:30">
      <c r="A3505" s="324">
        <v>45619</v>
      </c>
      <c r="B3505" s="325" t="s">
        <v>81</v>
      </c>
      <c r="C3505" s="325">
        <v>2392</v>
      </c>
      <c r="D3505" s="325">
        <v>80</v>
      </c>
      <c r="E3505" s="325">
        <v>9</v>
      </c>
      <c r="F3505" s="325"/>
      <c r="G3505" s="325">
        <v>104</v>
      </c>
      <c r="H3505" s="325">
        <v>104</v>
      </c>
      <c r="I3505" s="325">
        <v>1</v>
      </c>
      <c r="J3505" s="325">
        <v>9</v>
      </c>
      <c r="K3505" s="325">
        <v>680</v>
      </c>
      <c r="L3505" s="325">
        <v>23.4</v>
      </c>
      <c r="M3505" s="310">
        <v>31.01</v>
      </c>
      <c r="N3505" s="326">
        <f>IF(Tabla2[[#This Row],[LECHE RETIRO DIA]]&lt;&gt;ISBLANK(Tabla2[[#This Row],[LECHE RETIRO DIA]]),SUM(Tabla2[[#This Row],[LECHE TANQUE DIA]:[LECHE RETIRO DIA]]),SUM(Tabla2[[#This Row],[LECHE TANQUE DIA]:[LECHE AUTOCONSUMO DIA]]))</f>
        <v>2481</v>
      </c>
      <c r="O3505" s="327">
        <f t="shared" ref="O3505:O3513" si="1149">IFERROR(C3505/N3505,"")</f>
        <v>0.96412736799677545</v>
      </c>
      <c r="P3505" s="328">
        <f t="shared" ref="P3505:P3513" si="1150">IFERROR(N3505/G3505,"")</f>
        <v>23.85576923076923</v>
      </c>
      <c r="Q3505" s="328">
        <f t="shared" ref="Q3505:Q3513" si="1151">IFERROR(C3505/G3505,"")</f>
        <v>23</v>
      </c>
      <c r="R3505" s="328">
        <f t="shared" ref="R3505:R3513" si="1152">IFERROR(D3505/J3505,"")</f>
        <v>8.8888888888888893</v>
      </c>
      <c r="S3505" s="328">
        <f t="shared" ref="S3505:S3513" si="1153">IFERROR(N3505/K3505,"")</f>
        <v>3.6485294117647058</v>
      </c>
      <c r="T3505" s="328">
        <f t="shared" ref="T3505:T3513" si="1154">IFERROR(K3505/G3505,"")</f>
        <v>6.5384615384615383</v>
      </c>
      <c r="U3505" s="328">
        <f t="shared" ref="U3505:U3513" si="1155">IFERROR(N3505/L3505,"")</f>
        <v>106.02564102564104</v>
      </c>
      <c r="V3505" s="328">
        <f t="shared" ref="V3505:V3513" si="1156">IFERROR(G3505/L3505,"")</f>
        <v>4.4444444444444446</v>
      </c>
      <c r="W3505" s="328">
        <f>IFERROR(H3505/M3505,Tabla2[[#This Row],[CARGA PRODUCCION (ANIMALES/HA)]])</f>
        <v>3.3537568526281842</v>
      </c>
      <c r="X3505" s="329">
        <f t="shared" ref="X3505:X3513" si="1157">YEAR(A3505)</f>
        <v>2024</v>
      </c>
      <c r="Y3505" s="329">
        <f t="shared" ref="Y3505:Y3513" si="1158">MONTH(A3505)</f>
        <v>11</v>
      </c>
      <c r="Z3505" s="329" t="e">
        <f t="shared" ref="Z3505:Z3513" ca="1" si="1159">_xlfn.ISOWEEKNUM(A3505)</f>
        <v>#NAME?</v>
      </c>
      <c r="AA3505" s="326">
        <f t="shared" ref="AA3505:AA3513" si="1160">IF(H3505&gt;0,H3505,G3505)</f>
        <v>104</v>
      </c>
      <c r="AB3505" s="327">
        <f t="shared" ref="AB3505:AB3513" si="1161">IFERROR(G3505/AA3505,"")</f>
        <v>1</v>
      </c>
      <c r="AC3505" s="327">
        <f t="shared" ref="AC3505:AC3513" si="1162">IFERROR(1-AB3505,"")</f>
        <v>0</v>
      </c>
      <c r="AD3505" s="325"/>
    </row>
    <row r="3506" spans="1:30">
      <c r="A3506" s="324">
        <v>45619</v>
      </c>
      <c r="B3506" s="325" t="s">
        <v>83</v>
      </c>
      <c r="C3506" s="325">
        <v>2542</v>
      </c>
      <c r="D3506" s="325">
        <v>100</v>
      </c>
      <c r="E3506" s="325">
        <v>9</v>
      </c>
      <c r="F3506" s="325"/>
      <c r="G3506" s="325">
        <v>122</v>
      </c>
      <c r="H3506" s="325">
        <v>139</v>
      </c>
      <c r="I3506" s="325">
        <v>1</v>
      </c>
      <c r="J3506" s="325">
        <v>15</v>
      </c>
      <c r="K3506" s="325">
        <v>680</v>
      </c>
      <c r="L3506" s="325">
        <v>29.8</v>
      </c>
      <c r="M3506" s="310">
        <v>36.590000000000003</v>
      </c>
      <c r="N3506" s="326">
        <f>IF(Tabla2[[#This Row],[LECHE RETIRO DIA]]&lt;&gt;ISBLANK(Tabla2[[#This Row],[LECHE RETIRO DIA]]),SUM(Tabla2[[#This Row],[LECHE TANQUE DIA]:[LECHE RETIRO DIA]]),SUM(Tabla2[[#This Row],[LECHE TANQUE DIA]:[LECHE AUTOCONSUMO DIA]]))</f>
        <v>2651</v>
      </c>
      <c r="O3506" s="327">
        <f t="shared" si="1149"/>
        <v>0.95888344021124106</v>
      </c>
      <c r="P3506" s="328">
        <f t="shared" si="1150"/>
        <v>21.729508196721312</v>
      </c>
      <c r="Q3506" s="328">
        <f t="shared" si="1151"/>
        <v>20.83606557377049</v>
      </c>
      <c r="R3506" s="328">
        <f t="shared" si="1152"/>
        <v>6.666666666666667</v>
      </c>
      <c r="S3506" s="328">
        <f t="shared" si="1153"/>
        <v>3.8985294117647058</v>
      </c>
      <c r="T3506" s="328">
        <f t="shared" si="1154"/>
        <v>5.5737704918032787</v>
      </c>
      <c r="U3506" s="328">
        <f t="shared" si="1155"/>
        <v>88.959731543624159</v>
      </c>
      <c r="V3506" s="328">
        <f t="shared" si="1156"/>
        <v>4.0939597315436238</v>
      </c>
      <c r="W3506" s="328">
        <f>IFERROR(H3506/M3506,Tabla2[[#This Row],[CARGA PRODUCCION (ANIMALES/HA)]])</f>
        <v>3.7988521453949162</v>
      </c>
      <c r="X3506" s="329">
        <f t="shared" si="1157"/>
        <v>2024</v>
      </c>
      <c r="Y3506" s="329">
        <f t="shared" si="1158"/>
        <v>11</v>
      </c>
      <c r="Z3506" s="329" t="e">
        <f t="shared" ca="1" si="1159"/>
        <v>#NAME?</v>
      </c>
      <c r="AA3506" s="326">
        <f t="shared" si="1160"/>
        <v>139</v>
      </c>
      <c r="AB3506" s="327">
        <f t="shared" si="1161"/>
        <v>0.87769784172661869</v>
      </c>
      <c r="AC3506" s="327">
        <f t="shared" si="1162"/>
        <v>0.12230215827338131</v>
      </c>
      <c r="AD3506" s="325"/>
    </row>
    <row r="3507" spans="1:30">
      <c r="A3507" s="324">
        <v>45619</v>
      </c>
      <c r="B3507" s="309" t="s">
        <v>117</v>
      </c>
      <c r="C3507" s="309">
        <v>1119</v>
      </c>
      <c r="D3507" s="309">
        <v>40</v>
      </c>
      <c r="E3507" s="309">
        <v>5</v>
      </c>
      <c r="F3507" s="309"/>
      <c r="G3507" s="309">
        <v>50</v>
      </c>
      <c r="H3507" s="309">
        <v>51</v>
      </c>
      <c r="I3507" s="309">
        <v>1</v>
      </c>
      <c r="J3507" s="309">
        <v>6</v>
      </c>
      <c r="K3507" s="309">
        <v>300</v>
      </c>
      <c r="L3507" s="309">
        <v>16.5</v>
      </c>
      <c r="M3507" s="310">
        <v>17.5</v>
      </c>
      <c r="N3507" s="311">
        <f>IF(Tabla2[[#This Row],[LECHE RETIRO DIA]]&lt;&gt;ISBLANK(Tabla2[[#This Row],[LECHE RETIRO DIA]]),SUM(Tabla2[[#This Row],[LECHE TANQUE DIA]:[LECHE RETIRO DIA]]),SUM(Tabla2[[#This Row],[LECHE TANQUE DIA]:[LECHE AUTOCONSUMO DIA]]))</f>
        <v>1164</v>
      </c>
      <c r="O3507" s="316">
        <f t="shared" si="1149"/>
        <v>0.96134020618556704</v>
      </c>
      <c r="P3507" s="313">
        <f t="shared" si="1150"/>
        <v>23.28</v>
      </c>
      <c r="Q3507" s="313">
        <f t="shared" si="1151"/>
        <v>22.38</v>
      </c>
      <c r="R3507" s="313">
        <f t="shared" si="1152"/>
        <v>6.666666666666667</v>
      </c>
      <c r="S3507" s="313">
        <f t="shared" si="1153"/>
        <v>3.88</v>
      </c>
      <c r="T3507" s="313">
        <f t="shared" si="1154"/>
        <v>6</v>
      </c>
      <c r="U3507" s="313">
        <f t="shared" si="1155"/>
        <v>70.545454545454547</v>
      </c>
      <c r="V3507" s="313">
        <f t="shared" si="1156"/>
        <v>3.0303030303030303</v>
      </c>
      <c r="W3507" s="313">
        <f>IFERROR(H3507/M3507,Tabla2[[#This Row],[CARGA PRODUCCION (ANIMALES/HA)]])</f>
        <v>2.9142857142857141</v>
      </c>
      <c r="X3507" s="314">
        <f t="shared" si="1157"/>
        <v>2024</v>
      </c>
      <c r="Y3507" s="314">
        <f t="shared" si="1158"/>
        <v>11</v>
      </c>
      <c r="Z3507" s="314" t="e">
        <f t="shared" ca="1" si="1159"/>
        <v>#NAME?</v>
      </c>
      <c r="AA3507" s="311">
        <f t="shared" si="1160"/>
        <v>51</v>
      </c>
      <c r="AB3507" s="316">
        <f t="shared" si="1161"/>
        <v>0.98039215686274506</v>
      </c>
      <c r="AC3507" s="316">
        <f t="shared" si="1162"/>
        <v>1.9607843137254943E-2</v>
      </c>
      <c r="AD3507" s="309"/>
    </row>
    <row r="3508" spans="1:30">
      <c r="A3508" s="324">
        <v>45620</v>
      </c>
      <c r="B3508" s="325" t="s">
        <v>81</v>
      </c>
      <c r="C3508" s="325">
        <v>2434</v>
      </c>
      <c r="D3508" s="325">
        <v>80</v>
      </c>
      <c r="E3508" s="325">
        <v>9</v>
      </c>
      <c r="F3508" s="325"/>
      <c r="G3508" s="325">
        <v>105</v>
      </c>
      <c r="H3508" s="325">
        <v>105</v>
      </c>
      <c r="I3508" s="325">
        <v>1</v>
      </c>
      <c r="J3508" s="325">
        <v>10</v>
      </c>
      <c r="K3508" s="325">
        <v>680</v>
      </c>
      <c r="L3508" s="325">
        <v>23.4</v>
      </c>
      <c r="M3508" s="310">
        <v>31.01</v>
      </c>
      <c r="N3508" s="326">
        <f>IF(Tabla2[[#This Row],[LECHE RETIRO DIA]]&lt;&gt;ISBLANK(Tabla2[[#This Row],[LECHE RETIRO DIA]]),SUM(Tabla2[[#This Row],[LECHE TANQUE DIA]:[LECHE RETIRO DIA]]),SUM(Tabla2[[#This Row],[LECHE TANQUE DIA]:[LECHE AUTOCONSUMO DIA]]))</f>
        <v>2523</v>
      </c>
      <c r="O3508" s="327">
        <f t="shared" si="1149"/>
        <v>0.96472453428458183</v>
      </c>
      <c r="P3508" s="328">
        <f t="shared" si="1150"/>
        <v>24.028571428571428</v>
      </c>
      <c r="Q3508" s="328">
        <f t="shared" si="1151"/>
        <v>23.18095238095238</v>
      </c>
      <c r="R3508" s="328">
        <f t="shared" si="1152"/>
        <v>8</v>
      </c>
      <c r="S3508" s="328">
        <f t="shared" si="1153"/>
        <v>3.710294117647059</v>
      </c>
      <c r="T3508" s="328">
        <f t="shared" si="1154"/>
        <v>6.4761904761904763</v>
      </c>
      <c r="U3508" s="328">
        <f t="shared" si="1155"/>
        <v>107.82051282051283</v>
      </c>
      <c r="V3508" s="328">
        <f t="shared" si="1156"/>
        <v>4.4871794871794872</v>
      </c>
      <c r="W3508" s="328">
        <f>IFERROR(H3508/M3508,Tabla2[[#This Row],[CARGA PRODUCCION (ANIMALES/HA)]])</f>
        <v>3.386004514672686</v>
      </c>
      <c r="X3508" s="329">
        <f t="shared" si="1157"/>
        <v>2024</v>
      </c>
      <c r="Y3508" s="329">
        <f t="shared" si="1158"/>
        <v>11</v>
      </c>
      <c r="Z3508" s="329" t="e">
        <f t="shared" ca="1" si="1159"/>
        <v>#NAME?</v>
      </c>
      <c r="AA3508" s="326">
        <f t="shared" si="1160"/>
        <v>105</v>
      </c>
      <c r="AB3508" s="327">
        <f t="shared" si="1161"/>
        <v>1</v>
      </c>
      <c r="AC3508" s="327">
        <f t="shared" si="1162"/>
        <v>0</v>
      </c>
      <c r="AD3508" s="325"/>
    </row>
    <row r="3509" spans="1:30">
      <c r="A3509" s="324">
        <v>45620</v>
      </c>
      <c r="B3509" s="325" t="s">
        <v>83</v>
      </c>
      <c r="C3509" s="325">
        <v>2443</v>
      </c>
      <c r="D3509" s="325">
        <v>100</v>
      </c>
      <c r="E3509" s="325">
        <v>9</v>
      </c>
      <c r="F3509" s="325"/>
      <c r="G3509" s="325">
        <v>122</v>
      </c>
      <c r="H3509" s="325">
        <v>139</v>
      </c>
      <c r="I3509" s="325">
        <v>1</v>
      </c>
      <c r="J3509" s="325">
        <v>15</v>
      </c>
      <c r="K3509" s="325">
        <v>680</v>
      </c>
      <c r="L3509" s="325">
        <v>29.8</v>
      </c>
      <c r="M3509" s="310">
        <v>36.590000000000003</v>
      </c>
      <c r="N3509" s="326">
        <f>IF(Tabla2[[#This Row],[LECHE RETIRO DIA]]&lt;&gt;ISBLANK(Tabla2[[#This Row],[LECHE RETIRO DIA]]),SUM(Tabla2[[#This Row],[LECHE TANQUE DIA]:[LECHE RETIRO DIA]]),SUM(Tabla2[[#This Row],[LECHE TANQUE DIA]:[LECHE AUTOCONSUMO DIA]]))</f>
        <v>2552</v>
      </c>
      <c r="O3509" s="327">
        <f t="shared" si="1149"/>
        <v>0.95728840125391845</v>
      </c>
      <c r="P3509" s="328">
        <f t="shared" si="1150"/>
        <v>20.918032786885245</v>
      </c>
      <c r="Q3509" s="328">
        <f t="shared" si="1151"/>
        <v>20.024590163934427</v>
      </c>
      <c r="R3509" s="328">
        <f t="shared" si="1152"/>
        <v>6.666666666666667</v>
      </c>
      <c r="S3509" s="328">
        <f t="shared" si="1153"/>
        <v>3.7529411764705882</v>
      </c>
      <c r="T3509" s="328">
        <f t="shared" si="1154"/>
        <v>5.5737704918032787</v>
      </c>
      <c r="U3509" s="328">
        <f t="shared" si="1155"/>
        <v>85.637583892617442</v>
      </c>
      <c r="V3509" s="328">
        <f t="shared" si="1156"/>
        <v>4.0939597315436238</v>
      </c>
      <c r="W3509" s="328">
        <f>IFERROR(H3509/M3509,Tabla2[[#This Row],[CARGA PRODUCCION (ANIMALES/HA)]])</f>
        <v>3.7988521453949162</v>
      </c>
      <c r="X3509" s="329">
        <f t="shared" si="1157"/>
        <v>2024</v>
      </c>
      <c r="Y3509" s="329">
        <f t="shared" si="1158"/>
        <v>11</v>
      </c>
      <c r="Z3509" s="329" t="e">
        <f t="shared" ca="1" si="1159"/>
        <v>#NAME?</v>
      </c>
      <c r="AA3509" s="326">
        <f t="shared" si="1160"/>
        <v>139</v>
      </c>
      <c r="AB3509" s="327">
        <f t="shared" si="1161"/>
        <v>0.87769784172661869</v>
      </c>
      <c r="AC3509" s="327">
        <f t="shared" si="1162"/>
        <v>0.12230215827338131</v>
      </c>
      <c r="AD3509" s="325"/>
    </row>
    <row r="3510" spans="1:30">
      <c r="A3510" s="324">
        <v>45620</v>
      </c>
      <c r="B3510" s="325" t="s">
        <v>88</v>
      </c>
      <c r="C3510" s="325">
        <v>1132</v>
      </c>
      <c r="D3510" s="325">
        <v>40</v>
      </c>
      <c r="E3510" s="325">
        <v>5</v>
      </c>
      <c r="F3510" s="325"/>
      <c r="G3510" s="325">
        <v>49</v>
      </c>
      <c r="H3510" s="325">
        <v>50</v>
      </c>
      <c r="I3510" s="325">
        <v>1</v>
      </c>
      <c r="J3510" s="325">
        <v>6</v>
      </c>
      <c r="K3510" s="325">
        <v>300</v>
      </c>
      <c r="L3510" s="325">
        <v>16.5</v>
      </c>
      <c r="M3510" s="310">
        <v>17.5</v>
      </c>
      <c r="N3510" s="326">
        <f>IF(Tabla2[[#This Row],[LECHE RETIRO DIA]]&lt;&gt;ISBLANK(Tabla2[[#This Row],[LECHE RETIRO DIA]]),SUM(Tabla2[[#This Row],[LECHE TANQUE DIA]:[LECHE RETIRO DIA]]),SUM(Tabla2[[#This Row],[LECHE TANQUE DIA]:[LECHE AUTOCONSUMO DIA]]))</f>
        <v>1177</v>
      </c>
      <c r="O3510" s="327">
        <f t="shared" si="1149"/>
        <v>0.96176720475785893</v>
      </c>
      <c r="P3510" s="328">
        <f t="shared" si="1150"/>
        <v>24.020408163265305</v>
      </c>
      <c r="Q3510" s="328">
        <f t="shared" si="1151"/>
        <v>23.102040816326532</v>
      </c>
      <c r="R3510" s="328">
        <f t="shared" si="1152"/>
        <v>6.666666666666667</v>
      </c>
      <c r="S3510" s="328">
        <f t="shared" si="1153"/>
        <v>3.9233333333333333</v>
      </c>
      <c r="T3510" s="328">
        <f t="shared" si="1154"/>
        <v>6.1224489795918364</v>
      </c>
      <c r="U3510" s="328">
        <f t="shared" si="1155"/>
        <v>71.333333333333329</v>
      </c>
      <c r="V3510" s="328">
        <f t="shared" si="1156"/>
        <v>2.9696969696969697</v>
      </c>
      <c r="W3510" s="328">
        <f>IFERROR(H3510/M3510,Tabla2[[#This Row],[CARGA PRODUCCION (ANIMALES/HA)]])</f>
        <v>2.8571428571428572</v>
      </c>
      <c r="X3510" s="329">
        <f t="shared" si="1157"/>
        <v>2024</v>
      </c>
      <c r="Y3510" s="329">
        <f t="shared" si="1158"/>
        <v>11</v>
      </c>
      <c r="Z3510" s="329" t="e">
        <f t="shared" ca="1" si="1159"/>
        <v>#NAME?</v>
      </c>
      <c r="AA3510" s="326">
        <f t="shared" si="1160"/>
        <v>50</v>
      </c>
      <c r="AB3510" s="327">
        <f t="shared" si="1161"/>
        <v>0.98</v>
      </c>
      <c r="AC3510" s="327">
        <f t="shared" si="1162"/>
        <v>2.0000000000000018E-2</v>
      </c>
      <c r="AD3510" s="325"/>
    </row>
    <row r="3511" spans="1:30">
      <c r="A3511" s="324">
        <v>45621</v>
      </c>
      <c r="B3511" s="325" t="s">
        <v>81</v>
      </c>
      <c r="C3511" s="325">
        <v>2514</v>
      </c>
      <c r="D3511" s="325">
        <v>80</v>
      </c>
      <c r="E3511" s="325">
        <v>9</v>
      </c>
      <c r="F3511" s="325"/>
      <c r="G3511" s="325">
        <v>106</v>
      </c>
      <c r="H3511" s="325">
        <v>106</v>
      </c>
      <c r="I3511" s="325">
        <v>1</v>
      </c>
      <c r="J3511" s="325">
        <v>11</v>
      </c>
      <c r="K3511" s="325">
        <v>680</v>
      </c>
      <c r="L3511" s="325">
        <v>23.4</v>
      </c>
      <c r="M3511" s="310">
        <v>31.01</v>
      </c>
      <c r="N3511" s="326">
        <f>IF(Tabla2[[#This Row],[LECHE RETIRO DIA]]&lt;&gt;ISBLANK(Tabla2[[#This Row],[LECHE RETIRO DIA]]),SUM(Tabla2[[#This Row],[LECHE TANQUE DIA]:[LECHE RETIRO DIA]]),SUM(Tabla2[[#This Row],[LECHE TANQUE DIA]:[LECHE AUTOCONSUMO DIA]]))</f>
        <v>2603</v>
      </c>
      <c r="O3511" s="327">
        <f t="shared" si="1149"/>
        <v>0.96580868228966577</v>
      </c>
      <c r="P3511" s="328">
        <f t="shared" si="1150"/>
        <v>24.556603773584907</v>
      </c>
      <c r="Q3511" s="328">
        <f t="shared" si="1151"/>
        <v>23.716981132075471</v>
      </c>
      <c r="R3511" s="328">
        <f t="shared" si="1152"/>
        <v>7.2727272727272725</v>
      </c>
      <c r="S3511" s="328">
        <f t="shared" si="1153"/>
        <v>3.8279411764705884</v>
      </c>
      <c r="T3511" s="328">
        <f t="shared" si="1154"/>
        <v>6.4150943396226419</v>
      </c>
      <c r="U3511" s="328">
        <f t="shared" si="1155"/>
        <v>111.23931623931625</v>
      </c>
      <c r="V3511" s="328">
        <f t="shared" si="1156"/>
        <v>4.5299145299145298</v>
      </c>
      <c r="W3511" s="328">
        <f>IFERROR(H3511/M3511,Tabla2[[#This Row],[CARGA PRODUCCION (ANIMALES/HA)]])</f>
        <v>3.4182521767171878</v>
      </c>
      <c r="X3511" s="329">
        <f t="shared" si="1157"/>
        <v>2024</v>
      </c>
      <c r="Y3511" s="329">
        <f t="shared" si="1158"/>
        <v>11</v>
      </c>
      <c r="Z3511" s="329" t="e">
        <f t="shared" ca="1" si="1159"/>
        <v>#NAME?</v>
      </c>
      <c r="AA3511" s="326">
        <f t="shared" si="1160"/>
        <v>106</v>
      </c>
      <c r="AB3511" s="327">
        <f t="shared" si="1161"/>
        <v>1</v>
      </c>
      <c r="AC3511" s="327">
        <f t="shared" si="1162"/>
        <v>0</v>
      </c>
      <c r="AD3511" s="325"/>
    </row>
    <row r="3512" spans="1:30">
      <c r="A3512" s="324">
        <v>45621</v>
      </c>
      <c r="B3512" s="325" t="s">
        <v>83</v>
      </c>
      <c r="C3512" s="325">
        <v>2481</v>
      </c>
      <c r="D3512" s="325">
        <v>100</v>
      </c>
      <c r="E3512" s="325">
        <v>9</v>
      </c>
      <c r="F3512" s="325"/>
      <c r="G3512" s="325">
        <v>122</v>
      </c>
      <c r="H3512" s="325">
        <v>139</v>
      </c>
      <c r="I3512" s="325">
        <v>1</v>
      </c>
      <c r="J3512" s="325">
        <v>15</v>
      </c>
      <c r="K3512" s="325">
        <v>680</v>
      </c>
      <c r="L3512" s="325">
        <v>29.8</v>
      </c>
      <c r="M3512" s="310">
        <v>36.590000000000003</v>
      </c>
      <c r="N3512" s="326">
        <f>IF(Tabla2[[#This Row],[LECHE RETIRO DIA]]&lt;&gt;ISBLANK(Tabla2[[#This Row],[LECHE RETIRO DIA]]),SUM(Tabla2[[#This Row],[LECHE TANQUE DIA]:[LECHE RETIRO DIA]]),SUM(Tabla2[[#This Row],[LECHE TANQUE DIA]:[LECHE AUTOCONSUMO DIA]]))</f>
        <v>2590</v>
      </c>
      <c r="O3512" s="327">
        <f t="shared" si="1149"/>
        <v>0.95791505791505793</v>
      </c>
      <c r="P3512" s="328">
        <f t="shared" si="1150"/>
        <v>21.229508196721312</v>
      </c>
      <c r="Q3512" s="328">
        <f t="shared" si="1151"/>
        <v>20.33606557377049</v>
      </c>
      <c r="R3512" s="328">
        <f t="shared" si="1152"/>
        <v>6.666666666666667</v>
      </c>
      <c r="S3512" s="328">
        <f t="shared" si="1153"/>
        <v>3.8088235294117645</v>
      </c>
      <c r="T3512" s="328">
        <f t="shared" si="1154"/>
        <v>5.5737704918032787</v>
      </c>
      <c r="U3512" s="328">
        <f t="shared" si="1155"/>
        <v>86.912751677852341</v>
      </c>
      <c r="V3512" s="328">
        <f t="shared" si="1156"/>
        <v>4.0939597315436238</v>
      </c>
      <c r="W3512" s="328">
        <f>IFERROR(H3512/M3512,Tabla2[[#This Row],[CARGA PRODUCCION (ANIMALES/HA)]])</f>
        <v>3.7988521453949162</v>
      </c>
      <c r="X3512" s="329">
        <f t="shared" si="1157"/>
        <v>2024</v>
      </c>
      <c r="Y3512" s="329">
        <f t="shared" si="1158"/>
        <v>11</v>
      </c>
      <c r="Z3512" s="329" t="e">
        <f t="shared" ca="1" si="1159"/>
        <v>#NAME?</v>
      </c>
      <c r="AA3512" s="326">
        <f t="shared" si="1160"/>
        <v>139</v>
      </c>
      <c r="AB3512" s="327">
        <f t="shared" si="1161"/>
        <v>0.87769784172661869</v>
      </c>
      <c r="AC3512" s="327">
        <f t="shared" si="1162"/>
        <v>0.12230215827338131</v>
      </c>
      <c r="AD3512" s="325"/>
    </row>
    <row r="3513" spans="1:30">
      <c r="A3513" s="324">
        <v>45621</v>
      </c>
      <c r="B3513" s="325" t="s">
        <v>117</v>
      </c>
      <c r="C3513" s="325">
        <v>1142</v>
      </c>
      <c r="D3513" s="325">
        <v>40</v>
      </c>
      <c r="E3513" s="325">
        <v>5</v>
      </c>
      <c r="F3513" s="325"/>
      <c r="G3513" s="325">
        <v>49</v>
      </c>
      <c r="H3513" s="325">
        <v>51</v>
      </c>
      <c r="I3513" s="325">
        <v>1</v>
      </c>
      <c r="J3513" s="325">
        <v>6</v>
      </c>
      <c r="K3513" s="325">
        <v>300</v>
      </c>
      <c r="L3513" s="325">
        <v>16.5</v>
      </c>
      <c r="M3513" s="310">
        <v>17.5</v>
      </c>
      <c r="N3513" s="326">
        <f>IF(Tabla2[[#This Row],[LECHE RETIRO DIA]]&lt;&gt;ISBLANK(Tabla2[[#This Row],[LECHE RETIRO DIA]]),SUM(Tabla2[[#This Row],[LECHE TANQUE DIA]:[LECHE RETIRO DIA]]),SUM(Tabla2[[#This Row],[LECHE TANQUE DIA]:[LECHE AUTOCONSUMO DIA]]))</f>
        <v>1187</v>
      </c>
      <c r="O3513" s="327">
        <f t="shared" si="1149"/>
        <v>0.96208930075821397</v>
      </c>
      <c r="P3513" s="328">
        <f t="shared" si="1150"/>
        <v>24.224489795918366</v>
      </c>
      <c r="Q3513" s="328">
        <f t="shared" si="1151"/>
        <v>23.306122448979593</v>
      </c>
      <c r="R3513" s="328">
        <f t="shared" si="1152"/>
        <v>6.666666666666667</v>
      </c>
      <c r="S3513" s="328">
        <f t="shared" si="1153"/>
        <v>3.9566666666666666</v>
      </c>
      <c r="T3513" s="328">
        <f t="shared" si="1154"/>
        <v>6.1224489795918364</v>
      </c>
      <c r="U3513" s="328">
        <f t="shared" si="1155"/>
        <v>71.939393939393938</v>
      </c>
      <c r="V3513" s="328">
        <f t="shared" si="1156"/>
        <v>2.9696969696969697</v>
      </c>
      <c r="W3513" s="328">
        <f>IFERROR(H3513/M3513,Tabla2[[#This Row],[CARGA PRODUCCION (ANIMALES/HA)]])</f>
        <v>2.9142857142857141</v>
      </c>
      <c r="X3513" s="329">
        <f t="shared" si="1157"/>
        <v>2024</v>
      </c>
      <c r="Y3513" s="329">
        <f t="shared" si="1158"/>
        <v>11</v>
      </c>
      <c r="Z3513" s="329" t="e">
        <f t="shared" ca="1" si="1159"/>
        <v>#NAME?</v>
      </c>
      <c r="AA3513" s="326">
        <f t="shared" si="1160"/>
        <v>51</v>
      </c>
      <c r="AB3513" s="327">
        <f t="shared" si="1161"/>
        <v>0.96078431372549022</v>
      </c>
      <c r="AC3513" s="327">
        <f t="shared" si="1162"/>
        <v>3.9215686274509776E-2</v>
      </c>
      <c r="AD3513" s="325"/>
    </row>
    <row r="3514" spans="1:30">
      <c r="A3514" s="324">
        <v>45622</v>
      </c>
      <c r="B3514" s="325" t="s">
        <v>81</v>
      </c>
      <c r="C3514" s="325">
        <v>2425</v>
      </c>
      <c r="D3514" s="325">
        <v>80</v>
      </c>
      <c r="E3514" s="325">
        <v>9</v>
      </c>
      <c r="F3514" s="325"/>
      <c r="G3514" s="325">
        <v>106</v>
      </c>
      <c r="H3514" s="325">
        <v>106</v>
      </c>
      <c r="I3514" s="325">
        <v>1</v>
      </c>
      <c r="J3514" s="325">
        <v>9</v>
      </c>
      <c r="K3514" s="325">
        <v>680</v>
      </c>
      <c r="L3514" s="325">
        <v>23.4</v>
      </c>
      <c r="M3514" s="310">
        <v>31.01</v>
      </c>
      <c r="N3514" s="326">
        <f>IF(Tabla2[[#This Row],[LECHE RETIRO DIA]]&lt;&gt;ISBLANK(Tabla2[[#This Row],[LECHE RETIRO DIA]]),SUM(Tabla2[[#This Row],[LECHE TANQUE DIA]:[LECHE RETIRO DIA]]),SUM(Tabla2[[#This Row],[LECHE TANQUE DIA]:[LECHE AUTOCONSUMO DIA]]))</f>
        <v>2514</v>
      </c>
      <c r="O3514" s="327">
        <f t="shared" ref="O3514:O3519" si="1163">IFERROR(C3514/N3514,"")</f>
        <v>0.96459824980111375</v>
      </c>
      <c r="P3514" s="328">
        <f t="shared" ref="P3514:P3519" si="1164">IFERROR(N3514/G3514,"")</f>
        <v>23.716981132075471</v>
      </c>
      <c r="Q3514" s="328">
        <f t="shared" ref="Q3514:Q3519" si="1165">IFERROR(C3514/G3514,"")</f>
        <v>22.877358490566039</v>
      </c>
      <c r="R3514" s="328">
        <f t="shared" ref="R3514:R3519" si="1166">IFERROR(D3514/J3514,"")</f>
        <v>8.8888888888888893</v>
      </c>
      <c r="S3514" s="328">
        <f t="shared" ref="S3514:S3519" si="1167">IFERROR(N3514/K3514,"")</f>
        <v>3.697058823529412</v>
      </c>
      <c r="T3514" s="328">
        <f t="shared" ref="T3514:T3519" si="1168">IFERROR(K3514/G3514,"")</f>
        <v>6.4150943396226419</v>
      </c>
      <c r="U3514" s="328">
        <f t="shared" ref="U3514:U3519" si="1169">IFERROR(N3514/L3514,"")</f>
        <v>107.43589743589745</v>
      </c>
      <c r="V3514" s="328">
        <f t="shared" ref="V3514:V3519" si="1170">IFERROR(G3514/L3514,"")</f>
        <v>4.5299145299145298</v>
      </c>
      <c r="W3514" s="328">
        <f>IFERROR(H3514/M3514,Tabla2[[#This Row],[CARGA PRODUCCION (ANIMALES/HA)]])</f>
        <v>3.4182521767171878</v>
      </c>
      <c r="X3514" s="329">
        <f t="shared" ref="X3514:X3519" si="1171">YEAR(A3514)</f>
        <v>2024</v>
      </c>
      <c r="Y3514" s="329">
        <f t="shared" ref="Y3514:Y3519" si="1172">MONTH(A3514)</f>
        <v>11</v>
      </c>
      <c r="Z3514" s="329" t="e">
        <f t="shared" ref="Z3514:Z3519" ca="1" si="1173">_xlfn.ISOWEEKNUM(A3514)</f>
        <v>#NAME?</v>
      </c>
      <c r="AA3514" s="326">
        <f t="shared" ref="AA3514:AA3519" si="1174">IF(H3514&gt;0,H3514,G3514)</f>
        <v>106</v>
      </c>
      <c r="AB3514" s="327">
        <f t="shared" ref="AB3514:AB3519" si="1175">IFERROR(G3514/AA3514,"")</f>
        <v>1</v>
      </c>
      <c r="AC3514" s="327">
        <f t="shared" ref="AC3514:AC3519" si="1176">IFERROR(1-AB3514,"")</f>
        <v>0</v>
      </c>
      <c r="AD3514" s="325"/>
    </row>
    <row r="3515" spans="1:30">
      <c r="A3515" s="324">
        <v>45622</v>
      </c>
      <c r="B3515" s="325" t="s">
        <v>83</v>
      </c>
      <c r="C3515" s="325">
        <v>2505</v>
      </c>
      <c r="D3515" s="325">
        <v>100</v>
      </c>
      <c r="E3515" s="325">
        <v>9</v>
      </c>
      <c r="F3515" s="325"/>
      <c r="G3515" s="325">
        <v>122</v>
      </c>
      <c r="H3515" s="325">
        <v>139</v>
      </c>
      <c r="I3515" s="325">
        <v>1</v>
      </c>
      <c r="J3515" s="325">
        <v>15</v>
      </c>
      <c r="K3515" s="325">
        <v>680</v>
      </c>
      <c r="L3515" s="325">
        <v>29.8</v>
      </c>
      <c r="M3515" s="310">
        <v>36.590000000000003</v>
      </c>
      <c r="N3515" s="326">
        <f>IF(Tabla2[[#This Row],[LECHE RETIRO DIA]]&lt;&gt;ISBLANK(Tabla2[[#This Row],[LECHE RETIRO DIA]]),SUM(Tabla2[[#This Row],[LECHE TANQUE DIA]:[LECHE RETIRO DIA]]),SUM(Tabla2[[#This Row],[LECHE TANQUE DIA]:[LECHE AUTOCONSUMO DIA]]))</f>
        <v>2614</v>
      </c>
      <c r="O3515" s="327">
        <f t="shared" si="1163"/>
        <v>0.95830145371078801</v>
      </c>
      <c r="P3515" s="328">
        <f t="shared" si="1164"/>
        <v>21.42622950819672</v>
      </c>
      <c r="Q3515" s="328">
        <f t="shared" si="1165"/>
        <v>20.532786885245901</v>
      </c>
      <c r="R3515" s="328">
        <f t="shared" si="1166"/>
        <v>6.666666666666667</v>
      </c>
      <c r="S3515" s="328">
        <f t="shared" si="1167"/>
        <v>3.8441176470588236</v>
      </c>
      <c r="T3515" s="328">
        <f t="shared" si="1168"/>
        <v>5.5737704918032787</v>
      </c>
      <c r="U3515" s="328">
        <f t="shared" si="1169"/>
        <v>87.718120805369125</v>
      </c>
      <c r="V3515" s="328">
        <f t="shared" si="1170"/>
        <v>4.0939597315436238</v>
      </c>
      <c r="W3515" s="328">
        <f>IFERROR(H3515/M3515,Tabla2[[#This Row],[CARGA PRODUCCION (ANIMALES/HA)]])</f>
        <v>3.7988521453949162</v>
      </c>
      <c r="X3515" s="329">
        <f t="shared" si="1171"/>
        <v>2024</v>
      </c>
      <c r="Y3515" s="329">
        <f t="shared" si="1172"/>
        <v>11</v>
      </c>
      <c r="Z3515" s="329" t="e">
        <f t="shared" ca="1" si="1173"/>
        <v>#NAME?</v>
      </c>
      <c r="AA3515" s="326">
        <f t="shared" si="1174"/>
        <v>139</v>
      </c>
      <c r="AB3515" s="327">
        <f t="shared" si="1175"/>
        <v>0.87769784172661869</v>
      </c>
      <c r="AC3515" s="327">
        <f t="shared" si="1176"/>
        <v>0.12230215827338131</v>
      </c>
      <c r="AD3515" s="325"/>
    </row>
    <row r="3516" spans="1:30">
      <c r="A3516" s="324">
        <v>45622</v>
      </c>
      <c r="B3516" s="325" t="s">
        <v>88</v>
      </c>
      <c r="C3516" s="325">
        <v>1123</v>
      </c>
      <c r="D3516" s="325">
        <v>40</v>
      </c>
      <c r="E3516" s="325">
        <v>5</v>
      </c>
      <c r="F3516" s="325"/>
      <c r="G3516" s="325">
        <v>49</v>
      </c>
      <c r="H3516" s="325">
        <v>51</v>
      </c>
      <c r="I3516" s="325">
        <v>1</v>
      </c>
      <c r="J3516" s="325">
        <v>6</v>
      </c>
      <c r="K3516" s="325">
        <v>300</v>
      </c>
      <c r="L3516" s="325">
        <v>16.5</v>
      </c>
      <c r="M3516" s="310">
        <v>17.5</v>
      </c>
      <c r="N3516" s="326">
        <f>IF(Tabla2[[#This Row],[LECHE RETIRO DIA]]&lt;&gt;ISBLANK(Tabla2[[#This Row],[LECHE RETIRO DIA]]),SUM(Tabla2[[#This Row],[LECHE TANQUE DIA]:[LECHE RETIRO DIA]]),SUM(Tabla2[[#This Row],[LECHE TANQUE DIA]:[LECHE AUTOCONSUMO DIA]]))</f>
        <v>1168</v>
      </c>
      <c r="O3516" s="327">
        <f t="shared" si="1163"/>
        <v>0.96147260273972601</v>
      </c>
      <c r="P3516" s="328">
        <f t="shared" si="1164"/>
        <v>23.836734693877553</v>
      </c>
      <c r="Q3516" s="328">
        <f t="shared" si="1165"/>
        <v>22.918367346938776</v>
      </c>
      <c r="R3516" s="328">
        <f t="shared" si="1166"/>
        <v>6.666666666666667</v>
      </c>
      <c r="S3516" s="328">
        <f t="shared" si="1167"/>
        <v>3.8933333333333335</v>
      </c>
      <c r="T3516" s="328">
        <f t="shared" si="1168"/>
        <v>6.1224489795918364</v>
      </c>
      <c r="U3516" s="328">
        <f t="shared" si="1169"/>
        <v>70.787878787878782</v>
      </c>
      <c r="V3516" s="328">
        <f t="shared" si="1170"/>
        <v>2.9696969696969697</v>
      </c>
      <c r="W3516" s="328">
        <f>IFERROR(H3516/M3516,Tabla2[[#This Row],[CARGA PRODUCCION (ANIMALES/HA)]])</f>
        <v>2.9142857142857141</v>
      </c>
      <c r="X3516" s="329">
        <f t="shared" si="1171"/>
        <v>2024</v>
      </c>
      <c r="Y3516" s="329">
        <f t="shared" si="1172"/>
        <v>11</v>
      </c>
      <c r="Z3516" s="329" t="e">
        <f t="shared" ca="1" si="1173"/>
        <v>#NAME?</v>
      </c>
      <c r="AA3516" s="326">
        <f t="shared" si="1174"/>
        <v>51</v>
      </c>
      <c r="AB3516" s="327">
        <f t="shared" si="1175"/>
        <v>0.96078431372549022</v>
      </c>
      <c r="AC3516" s="327">
        <f t="shared" si="1176"/>
        <v>3.9215686274509776E-2</v>
      </c>
      <c r="AD3516" s="325"/>
    </row>
    <row r="3517" spans="1:30">
      <c r="A3517" s="324">
        <v>45623</v>
      </c>
      <c r="B3517" s="325" t="s">
        <v>81</v>
      </c>
      <c r="C3517" s="325">
        <v>2363</v>
      </c>
      <c r="D3517" s="325">
        <v>80</v>
      </c>
      <c r="E3517" s="325">
        <v>9</v>
      </c>
      <c r="F3517" s="325"/>
      <c r="G3517" s="325">
        <v>101</v>
      </c>
      <c r="H3517" s="325">
        <v>102</v>
      </c>
      <c r="I3517" s="325">
        <v>1</v>
      </c>
      <c r="J3517" s="325">
        <v>9</v>
      </c>
      <c r="K3517" s="325">
        <v>680</v>
      </c>
      <c r="L3517" s="325">
        <v>23.4</v>
      </c>
      <c r="M3517" s="310">
        <v>31.01</v>
      </c>
      <c r="N3517" s="326">
        <f>IF(Tabla2[[#This Row],[LECHE RETIRO DIA]]&lt;&gt;ISBLANK(Tabla2[[#This Row],[LECHE RETIRO DIA]]),SUM(Tabla2[[#This Row],[LECHE TANQUE DIA]:[LECHE RETIRO DIA]]),SUM(Tabla2[[#This Row],[LECHE TANQUE DIA]:[LECHE AUTOCONSUMO DIA]]))</f>
        <v>2452</v>
      </c>
      <c r="O3517" s="327">
        <f t="shared" si="1163"/>
        <v>0.96370309951060362</v>
      </c>
      <c r="P3517" s="328">
        <f t="shared" si="1164"/>
        <v>24.277227722772277</v>
      </c>
      <c r="Q3517" s="328">
        <f t="shared" si="1165"/>
        <v>23.396039603960396</v>
      </c>
      <c r="R3517" s="328">
        <f t="shared" si="1166"/>
        <v>8.8888888888888893</v>
      </c>
      <c r="S3517" s="328">
        <f t="shared" si="1167"/>
        <v>3.6058823529411765</v>
      </c>
      <c r="T3517" s="328">
        <f t="shared" si="1168"/>
        <v>6.7326732673267324</v>
      </c>
      <c r="U3517" s="328">
        <f t="shared" si="1169"/>
        <v>104.7863247863248</v>
      </c>
      <c r="V3517" s="328">
        <f t="shared" si="1170"/>
        <v>4.3162393162393169</v>
      </c>
      <c r="W3517" s="328">
        <f>IFERROR(H3517/M3517,Tabla2[[#This Row],[CARGA PRODUCCION (ANIMALES/HA)]])</f>
        <v>3.2892615285391806</v>
      </c>
      <c r="X3517" s="329">
        <f t="shared" si="1171"/>
        <v>2024</v>
      </c>
      <c r="Y3517" s="329">
        <f t="shared" si="1172"/>
        <v>11</v>
      </c>
      <c r="Z3517" s="329" t="e">
        <f t="shared" ca="1" si="1173"/>
        <v>#NAME?</v>
      </c>
      <c r="AA3517" s="326">
        <f t="shared" si="1174"/>
        <v>102</v>
      </c>
      <c r="AB3517" s="327">
        <f t="shared" si="1175"/>
        <v>0.99019607843137258</v>
      </c>
      <c r="AC3517" s="327">
        <f t="shared" si="1176"/>
        <v>9.8039215686274161E-3</v>
      </c>
      <c r="AD3517" s="325"/>
    </row>
    <row r="3518" spans="1:30">
      <c r="A3518" s="324">
        <v>45623</v>
      </c>
      <c r="B3518" s="325" t="s">
        <v>83</v>
      </c>
      <c r="C3518" s="325">
        <v>2472</v>
      </c>
      <c r="D3518" s="325">
        <v>100</v>
      </c>
      <c r="E3518" s="325">
        <v>9</v>
      </c>
      <c r="F3518" s="325"/>
      <c r="G3518" s="325">
        <v>122</v>
      </c>
      <c r="H3518" s="325">
        <v>139</v>
      </c>
      <c r="I3518" s="325">
        <v>1</v>
      </c>
      <c r="J3518" s="325">
        <v>15</v>
      </c>
      <c r="K3518" s="325">
        <v>680</v>
      </c>
      <c r="L3518" s="325">
        <v>29.8</v>
      </c>
      <c r="M3518" s="310">
        <v>36.590000000000003</v>
      </c>
      <c r="N3518" s="326">
        <f>IF(Tabla2[[#This Row],[LECHE RETIRO DIA]]&lt;&gt;ISBLANK(Tabla2[[#This Row],[LECHE RETIRO DIA]]),SUM(Tabla2[[#This Row],[LECHE TANQUE DIA]:[LECHE RETIRO DIA]]),SUM(Tabla2[[#This Row],[LECHE TANQUE DIA]:[LECHE AUTOCONSUMO DIA]]))</f>
        <v>2581</v>
      </c>
      <c r="O3518" s="327">
        <f t="shared" si="1163"/>
        <v>0.95776830685780701</v>
      </c>
      <c r="P3518" s="328">
        <f t="shared" si="1164"/>
        <v>21.155737704918032</v>
      </c>
      <c r="Q3518" s="328">
        <f t="shared" si="1165"/>
        <v>20.262295081967213</v>
      </c>
      <c r="R3518" s="328">
        <f t="shared" si="1166"/>
        <v>6.666666666666667</v>
      </c>
      <c r="S3518" s="328">
        <f t="shared" si="1167"/>
        <v>3.7955882352941175</v>
      </c>
      <c r="T3518" s="328">
        <f t="shared" si="1168"/>
        <v>5.5737704918032787</v>
      </c>
      <c r="U3518" s="328">
        <f t="shared" si="1169"/>
        <v>86.610738255033553</v>
      </c>
      <c r="V3518" s="328">
        <f t="shared" si="1170"/>
        <v>4.0939597315436238</v>
      </c>
      <c r="W3518" s="328">
        <f>IFERROR(H3518/M3518,Tabla2[[#This Row],[CARGA PRODUCCION (ANIMALES/HA)]])</f>
        <v>3.7988521453949162</v>
      </c>
      <c r="X3518" s="329">
        <f t="shared" si="1171"/>
        <v>2024</v>
      </c>
      <c r="Y3518" s="329">
        <f t="shared" si="1172"/>
        <v>11</v>
      </c>
      <c r="Z3518" s="329" t="e">
        <f t="shared" ca="1" si="1173"/>
        <v>#NAME?</v>
      </c>
      <c r="AA3518" s="326">
        <f t="shared" si="1174"/>
        <v>139</v>
      </c>
      <c r="AB3518" s="327">
        <f t="shared" si="1175"/>
        <v>0.87769784172661869</v>
      </c>
      <c r="AC3518" s="327">
        <f t="shared" si="1176"/>
        <v>0.12230215827338131</v>
      </c>
      <c r="AD3518" s="325"/>
    </row>
    <row r="3519" spans="1:30">
      <c r="A3519" s="324">
        <v>45623</v>
      </c>
      <c r="B3519" s="325" t="s">
        <v>117</v>
      </c>
      <c r="C3519" s="325">
        <v>1186</v>
      </c>
      <c r="D3519" s="325">
        <v>40</v>
      </c>
      <c r="E3519" s="325">
        <v>5</v>
      </c>
      <c r="F3519" s="325"/>
      <c r="G3519" s="325">
        <v>50</v>
      </c>
      <c r="H3519" s="325">
        <v>52</v>
      </c>
      <c r="I3519" s="325">
        <v>1</v>
      </c>
      <c r="J3519" s="325">
        <v>6</v>
      </c>
      <c r="K3519" s="325">
        <v>300</v>
      </c>
      <c r="L3519" s="325">
        <v>16.5</v>
      </c>
      <c r="M3519" s="310">
        <v>17.5</v>
      </c>
      <c r="N3519" s="326">
        <f>IF(Tabla2[[#This Row],[LECHE RETIRO DIA]]&lt;&gt;ISBLANK(Tabla2[[#This Row],[LECHE RETIRO DIA]]),SUM(Tabla2[[#This Row],[LECHE TANQUE DIA]:[LECHE RETIRO DIA]]),SUM(Tabla2[[#This Row],[LECHE TANQUE DIA]:[LECHE AUTOCONSUMO DIA]]))</f>
        <v>1231</v>
      </c>
      <c r="O3519" s="327">
        <f t="shared" si="1163"/>
        <v>0.96344435418359053</v>
      </c>
      <c r="P3519" s="328">
        <f t="shared" si="1164"/>
        <v>24.62</v>
      </c>
      <c r="Q3519" s="328">
        <f t="shared" si="1165"/>
        <v>23.72</v>
      </c>
      <c r="R3519" s="328">
        <f t="shared" si="1166"/>
        <v>6.666666666666667</v>
      </c>
      <c r="S3519" s="328">
        <f t="shared" si="1167"/>
        <v>4.1033333333333335</v>
      </c>
      <c r="T3519" s="328">
        <f t="shared" si="1168"/>
        <v>6</v>
      </c>
      <c r="U3519" s="328">
        <f t="shared" si="1169"/>
        <v>74.606060606060609</v>
      </c>
      <c r="V3519" s="328">
        <f t="shared" si="1170"/>
        <v>3.0303030303030303</v>
      </c>
      <c r="W3519" s="328">
        <f>IFERROR(H3519/M3519,Tabla2[[#This Row],[CARGA PRODUCCION (ANIMALES/HA)]])</f>
        <v>2.9714285714285715</v>
      </c>
      <c r="X3519" s="329">
        <f t="shared" si="1171"/>
        <v>2024</v>
      </c>
      <c r="Y3519" s="329">
        <f t="shared" si="1172"/>
        <v>11</v>
      </c>
      <c r="Z3519" s="329" t="e">
        <f t="shared" ca="1" si="1173"/>
        <v>#NAME?</v>
      </c>
      <c r="AA3519" s="326">
        <f t="shared" si="1174"/>
        <v>52</v>
      </c>
      <c r="AB3519" s="327">
        <f t="shared" si="1175"/>
        <v>0.96153846153846156</v>
      </c>
      <c r="AC3519" s="327">
        <f t="shared" si="1176"/>
        <v>3.8461538461538436E-2</v>
      </c>
      <c r="AD3519" s="325"/>
    </row>
    <row r="3520" spans="1:30">
      <c r="A3520" s="324">
        <v>45624</v>
      </c>
      <c r="B3520" s="325" t="s">
        <v>81</v>
      </c>
      <c r="C3520" s="325">
        <v>2420</v>
      </c>
      <c r="D3520" s="325">
        <v>80</v>
      </c>
      <c r="E3520" s="325">
        <v>9</v>
      </c>
      <c r="F3520" s="325"/>
      <c r="G3520" s="325">
        <v>101</v>
      </c>
      <c r="H3520" s="325">
        <v>102</v>
      </c>
      <c r="I3520" s="325">
        <v>1</v>
      </c>
      <c r="J3520" s="325">
        <v>9</v>
      </c>
      <c r="K3520" s="325">
        <v>680</v>
      </c>
      <c r="L3520" s="325">
        <v>23.4</v>
      </c>
      <c r="M3520" s="310">
        <v>31.01</v>
      </c>
      <c r="N3520" s="326">
        <f>IF(Tabla2[[#This Row],[LECHE RETIRO DIA]]&lt;&gt;ISBLANK(Tabla2[[#This Row],[LECHE RETIRO DIA]]),SUM(Tabla2[[#This Row],[LECHE TANQUE DIA]:[LECHE RETIRO DIA]]),SUM(Tabla2[[#This Row],[LECHE TANQUE DIA]:[LECHE AUTOCONSUMO DIA]]))</f>
        <v>2509</v>
      </c>
      <c r="O3520" s="327">
        <f t="shared" ref="O3520:O3525" si="1177">IFERROR(C3520/N3520,"")</f>
        <v>0.96452770027899559</v>
      </c>
      <c r="P3520" s="328">
        <f t="shared" ref="P3520:P3525" si="1178">IFERROR(N3520/G3520,"")</f>
        <v>24.841584158415841</v>
      </c>
      <c r="Q3520" s="328">
        <f t="shared" ref="Q3520:Q3525" si="1179">IFERROR(C3520/G3520,"")</f>
        <v>23.96039603960396</v>
      </c>
      <c r="R3520" s="328">
        <f t="shared" ref="R3520:R3525" si="1180">IFERROR(D3520/J3520,"")</f>
        <v>8.8888888888888893</v>
      </c>
      <c r="S3520" s="328">
        <f t="shared" ref="S3520:S3525" si="1181">IFERROR(N3520/K3520,"")</f>
        <v>3.6897058823529414</v>
      </c>
      <c r="T3520" s="328">
        <f t="shared" ref="T3520:T3525" si="1182">IFERROR(K3520/G3520,"")</f>
        <v>6.7326732673267324</v>
      </c>
      <c r="U3520" s="328">
        <f t="shared" ref="U3520:U3525" si="1183">IFERROR(N3520/L3520,"")</f>
        <v>107.22222222222223</v>
      </c>
      <c r="V3520" s="328">
        <f t="shared" ref="V3520:V3525" si="1184">IFERROR(G3520/L3520,"")</f>
        <v>4.3162393162393169</v>
      </c>
      <c r="W3520" s="328">
        <f>IFERROR(H3520/M3520,Tabla2[[#This Row],[CARGA PRODUCCION (ANIMALES/HA)]])</f>
        <v>3.2892615285391806</v>
      </c>
      <c r="X3520" s="329">
        <f t="shared" ref="X3520:X3525" si="1185">YEAR(A3520)</f>
        <v>2024</v>
      </c>
      <c r="Y3520" s="329">
        <f t="shared" ref="Y3520:Y3525" si="1186">MONTH(A3520)</f>
        <v>11</v>
      </c>
      <c r="Z3520" s="329" t="e">
        <f t="shared" ref="Z3520:Z3525" ca="1" si="1187">_xlfn.ISOWEEKNUM(A3520)</f>
        <v>#NAME?</v>
      </c>
      <c r="AA3520" s="326">
        <f t="shared" ref="AA3520:AA3525" si="1188">IF(H3520&gt;0,H3520,G3520)</f>
        <v>102</v>
      </c>
      <c r="AB3520" s="327">
        <f t="shared" ref="AB3520:AB3525" si="1189">IFERROR(G3520/AA3520,"")</f>
        <v>0.99019607843137258</v>
      </c>
      <c r="AC3520" s="327">
        <f t="shared" ref="AC3520:AC3525" si="1190">IFERROR(1-AB3520,"")</f>
        <v>9.8039215686274161E-3</v>
      </c>
      <c r="AD3520" s="325"/>
    </row>
    <row r="3521" spans="1:30">
      <c r="A3521" s="324">
        <v>45624</v>
      </c>
      <c r="B3521" s="325" t="s">
        <v>83</v>
      </c>
      <c r="C3521" s="325">
        <v>2552</v>
      </c>
      <c r="D3521" s="325">
        <v>100</v>
      </c>
      <c r="E3521" s="325">
        <v>9</v>
      </c>
      <c r="F3521" s="325"/>
      <c r="G3521" s="325">
        <v>122</v>
      </c>
      <c r="H3521" s="325">
        <v>139</v>
      </c>
      <c r="I3521" s="325">
        <v>1</v>
      </c>
      <c r="J3521" s="325">
        <v>15</v>
      </c>
      <c r="K3521" s="325">
        <v>680</v>
      </c>
      <c r="L3521" s="325">
        <v>29.8</v>
      </c>
      <c r="M3521" s="310">
        <v>36.590000000000003</v>
      </c>
      <c r="N3521" s="326">
        <f>IF(Tabla2[[#This Row],[LECHE RETIRO DIA]]&lt;&gt;ISBLANK(Tabla2[[#This Row],[LECHE RETIRO DIA]]),SUM(Tabla2[[#This Row],[LECHE TANQUE DIA]:[LECHE RETIRO DIA]]),SUM(Tabla2[[#This Row],[LECHE TANQUE DIA]:[LECHE AUTOCONSUMO DIA]]))</f>
        <v>2661</v>
      </c>
      <c r="O3521" s="327">
        <f t="shared" si="1177"/>
        <v>0.95903795565576855</v>
      </c>
      <c r="P3521" s="328">
        <f t="shared" si="1178"/>
        <v>21.811475409836067</v>
      </c>
      <c r="Q3521" s="328">
        <f t="shared" si="1179"/>
        <v>20.918032786885245</v>
      </c>
      <c r="R3521" s="328">
        <f t="shared" si="1180"/>
        <v>6.666666666666667</v>
      </c>
      <c r="S3521" s="328">
        <f t="shared" si="1181"/>
        <v>3.9132352941176469</v>
      </c>
      <c r="T3521" s="328">
        <f t="shared" si="1182"/>
        <v>5.5737704918032787</v>
      </c>
      <c r="U3521" s="328">
        <f t="shared" si="1183"/>
        <v>89.295302013422813</v>
      </c>
      <c r="V3521" s="328">
        <f t="shared" si="1184"/>
        <v>4.0939597315436238</v>
      </c>
      <c r="W3521" s="328">
        <f>IFERROR(H3521/M3521,Tabla2[[#This Row],[CARGA PRODUCCION (ANIMALES/HA)]])</f>
        <v>3.7988521453949162</v>
      </c>
      <c r="X3521" s="329">
        <f t="shared" si="1185"/>
        <v>2024</v>
      </c>
      <c r="Y3521" s="329">
        <f t="shared" si="1186"/>
        <v>11</v>
      </c>
      <c r="Z3521" s="329" t="e">
        <f t="shared" ca="1" si="1187"/>
        <v>#NAME?</v>
      </c>
      <c r="AA3521" s="326">
        <f t="shared" si="1188"/>
        <v>139</v>
      </c>
      <c r="AB3521" s="327">
        <f t="shared" si="1189"/>
        <v>0.87769784172661869</v>
      </c>
      <c r="AC3521" s="327">
        <f t="shared" si="1190"/>
        <v>0.12230215827338131</v>
      </c>
      <c r="AD3521" s="325"/>
    </row>
    <row r="3522" spans="1:30">
      <c r="A3522" s="324">
        <v>45624</v>
      </c>
      <c r="B3522" s="325" t="s">
        <v>117</v>
      </c>
      <c r="C3522" s="325">
        <v>1182</v>
      </c>
      <c r="D3522" s="325">
        <v>40</v>
      </c>
      <c r="E3522" s="325">
        <v>5</v>
      </c>
      <c r="F3522" s="325"/>
      <c r="G3522" s="325">
        <v>50</v>
      </c>
      <c r="H3522" s="325">
        <v>55</v>
      </c>
      <c r="I3522" s="325">
        <v>1</v>
      </c>
      <c r="J3522" s="325">
        <v>6</v>
      </c>
      <c r="K3522" s="325">
        <v>300</v>
      </c>
      <c r="L3522" s="325">
        <v>16.5</v>
      </c>
      <c r="M3522" s="310">
        <v>17.5</v>
      </c>
      <c r="N3522" s="326">
        <f>IF(Tabla2[[#This Row],[LECHE RETIRO DIA]]&lt;&gt;ISBLANK(Tabla2[[#This Row],[LECHE RETIRO DIA]]),SUM(Tabla2[[#This Row],[LECHE TANQUE DIA]:[LECHE RETIRO DIA]]),SUM(Tabla2[[#This Row],[LECHE TANQUE DIA]:[LECHE AUTOCONSUMO DIA]]))</f>
        <v>1227</v>
      </c>
      <c r="O3522" s="327">
        <f t="shared" si="1177"/>
        <v>0.96332518337408313</v>
      </c>
      <c r="P3522" s="328">
        <f t="shared" si="1178"/>
        <v>24.54</v>
      </c>
      <c r="Q3522" s="328">
        <f t="shared" si="1179"/>
        <v>23.64</v>
      </c>
      <c r="R3522" s="328">
        <f t="shared" si="1180"/>
        <v>6.666666666666667</v>
      </c>
      <c r="S3522" s="328">
        <f t="shared" si="1181"/>
        <v>4.09</v>
      </c>
      <c r="T3522" s="328">
        <f t="shared" si="1182"/>
        <v>6</v>
      </c>
      <c r="U3522" s="328">
        <f t="shared" si="1183"/>
        <v>74.36363636363636</v>
      </c>
      <c r="V3522" s="328">
        <f t="shared" si="1184"/>
        <v>3.0303030303030303</v>
      </c>
      <c r="W3522" s="328">
        <f>IFERROR(H3522/M3522,Tabla2[[#This Row],[CARGA PRODUCCION (ANIMALES/HA)]])</f>
        <v>3.1428571428571428</v>
      </c>
      <c r="X3522" s="329">
        <f t="shared" si="1185"/>
        <v>2024</v>
      </c>
      <c r="Y3522" s="329">
        <f t="shared" si="1186"/>
        <v>11</v>
      </c>
      <c r="Z3522" s="329" t="e">
        <f t="shared" ca="1" si="1187"/>
        <v>#NAME?</v>
      </c>
      <c r="AA3522" s="326">
        <f t="shared" si="1188"/>
        <v>55</v>
      </c>
      <c r="AB3522" s="327">
        <f t="shared" si="1189"/>
        <v>0.90909090909090906</v>
      </c>
      <c r="AC3522" s="327">
        <f t="shared" si="1190"/>
        <v>9.0909090909090939E-2</v>
      </c>
      <c r="AD3522" s="325"/>
    </row>
    <row r="3523" spans="1:30">
      <c r="A3523" s="324">
        <v>45625</v>
      </c>
      <c r="B3523" s="325" t="s">
        <v>81</v>
      </c>
      <c r="C3523" s="325">
        <v>2368</v>
      </c>
      <c r="D3523" s="325">
        <v>80</v>
      </c>
      <c r="E3523" s="325">
        <v>9</v>
      </c>
      <c r="F3523" s="325"/>
      <c r="G3523" s="325">
        <v>101</v>
      </c>
      <c r="H3523" s="325">
        <v>102</v>
      </c>
      <c r="I3523" s="325">
        <v>1</v>
      </c>
      <c r="J3523" s="325">
        <v>9</v>
      </c>
      <c r="K3523" s="325">
        <v>680</v>
      </c>
      <c r="L3523" s="325">
        <v>23.4</v>
      </c>
      <c r="M3523" s="310">
        <v>31.01</v>
      </c>
      <c r="N3523" s="326">
        <f>IF(Tabla2[[#This Row],[LECHE RETIRO DIA]]&lt;&gt;ISBLANK(Tabla2[[#This Row],[LECHE RETIRO DIA]]),SUM(Tabla2[[#This Row],[LECHE TANQUE DIA]:[LECHE RETIRO DIA]]),SUM(Tabla2[[#This Row],[LECHE TANQUE DIA]:[LECHE AUTOCONSUMO DIA]]))</f>
        <v>2457</v>
      </c>
      <c r="O3523" s="327">
        <f t="shared" si="1177"/>
        <v>0.96377696377696376</v>
      </c>
      <c r="P3523" s="328">
        <f t="shared" si="1178"/>
        <v>24.326732673267326</v>
      </c>
      <c r="Q3523" s="328">
        <f t="shared" si="1179"/>
        <v>23.445544554455445</v>
      </c>
      <c r="R3523" s="328">
        <f t="shared" si="1180"/>
        <v>8.8888888888888893</v>
      </c>
      <c r="S3523" s="328">
        <f t="shared" si="1181"/>
        <v>3.6132352941176471</v>
      </c>
      <c r="T3523" s="328">
        <f t="shared" si="1182"/>
        <v>6.7326732673267324</v>
      </c>
      <c r="U3523" s="328">
        <f t="shared" si="1183"/>
        <v>105</v>
      </c>
      <c r="V3523" s="328">
        <f t="shared" si="1184"/>
        <v>4.3162393162393169</v>
      </c>
      <c r="W3523" s="328">
        <f>IFERROR(H3523/M3523,Tabla2[[#This Row],[CARGA PRODUCCION (ANIMALES/HA)]])</f>
        <v>3.2892615285391806</v>
      </c>
      <c r="X3523" s="329">
        <f t="shared" si="1185"/>
        <v>2024</v>
      </c>
      <c r="Y3523" s="329">
        <f t="shared" si="1186"/>
        <v>11</v>
      </c>
      <c r="Z3523" s="329" t="e">
        <f t="shared" ca="1" si="1187"/>
        <v>#NAME?</v>
      </c>
      <c r="AA3523" s="326">
        <f t="shared" si="1188"/>
        <v>102</v>
      </c>
      <c r="AB3523" s="327">
        <f t="shared" si="1189"/>
        <v>0.99019607843137258</v>
      </c>
      <c r="AC3523" s="327">
        <f t="shared" si="1190"/>
        <v>9.8039215686274161E-3</v>
      </c>
      <c r="AD3523" s="325"/>
    </row>
    <row r="3524" spans="1:30">
      <c r="A3524" s="324">
        <v>45625</v>
      </c>
      <c r="B3524" s="325" t="s">
        <v>83</v>
      </c>
      <c r="C3524" s="325">
        <v>2448</v>
      </c>
      <c r="D3524" s="325">
        <v>100</v>
      </c>
      <c r="E3524" s="325">
        <v>9</v>
      </c>
      <c r="F3524" s="325"/>
      <c r="G3524" s="325">
        <v>122</v>
      </c>
      <c r="H3524" s="325">
        <v>139</v>
      </c>
      <c r="I3524" s="325">
        <v>1</v>
      </c>
      <c r="J3524" s="325">
        <v>15</v>
      </c>
      <c r="K3524" s="325">
        <v>680</v>
      </c>
      <c r="L3524" s="325">
        <v>29.8</v>
      </c>
      <c r="M3524" s="310">
        <v>36.590000000000003</v>
      </c>
      <c r="N3524" s="326">
        <f>IF(Tabla2[[#This Row],[LECHE RETIRO DIA]]&lt;&gt;ISBLANK(Tabla2[[#This Row],[LECHE RETIRO DIA]]),SUM(Tabla2[[#This Row],[LECHE TANQUE DIA]:[LECHE RETIRO DIA]]),SUM(Tabla2[[#This Row],[LECHE TANQUE DIA]:[LECHE AUTOCONSUMO DIA]]))</f>
        <v>2557</v>
      </c>
      <c r="O3524" s="327">
        <f t="shared" si="1177"/>
        <v>0.95737192021900663</v>
      </c>
      <c r="P3524" s="328">
        <f t="shared" si="1178"/>
        <v>20.959016393442624</v>
      </c>
      <c r="Q3524" s="328">
        <f t="shared" si="1179"/>
        <v>20.065573770491802</v>
      </c>
      <c r="R3524" s="328">
        <f t="shared" si="1180"/>
        <v>6.666666666666667</v>
      </c>
      <c r="S3524" s="328">
        <f t="shared" si="1181"/>
        <v>3.7602941176470588</v>
      </c>
      <c r="T3524" s="328">
        <f t="shared" si="1182"/>
        <v>5.5737704918032787</v>
      </c>
      <c r="U3524" s="328">
        <f t="shared" si="1183"/>
        <v>85.805369127516784</v>
      </c>
      <c r="V3524" s="328">
        <f t="shared" si="1184"/>
        <v>4.0939597315436238</v>
      </c>
      <c r="W3524" s="328">
        <f>IFERROR(H3524/M3524,Tabla2[[#This Row],[CARGA PRODUCCION (ANIMALES/HA)]])</f>
        <v>3.7988521453949162</v>
      </c>
      <c r="X3524" s="329">
        <f t="shared" si="1185"/>
        <v>2024</v>
      </c>
      <c r="Y3524" s="329">
        <f t="shared" si="1186"/>
        <v>11</v>
      </c>
      <c r="Z3524" s="329" t="e">
        <f t="shared" ca="1" si="1187"/>
        <v>#NAME?</v>
      </c>
      <c r="AA3524" s="326">
        <f t="shared" si="1188"/>
        <v>139</v>
      </c>
      <c r="AB3524" s="327">
        <f t="shared" si="1189"/>
        <v>0.87769784172661869</v>
      </c>
      <c r="AC3524" s="327">
        <f t="shared" si="1190"/>
        <v>0.12230215827338131</v>
      </c>
      <c r="AD3524" s="325"/>
    </row>
    <row r="3525" spans="1:30">
      <c r="A3525" s="324">
        <v>45625</v>
      </c>
      <c r="B3525" s="325" t="s">
        <v>117</v>
      </c>
      <c r="C3525" s="325">
        <v>1212</v>
      </c>
      <c r="D3525" s="325">
        <v>40</v>
      </c>
      <c r="E3525" s="325">
        <v>5</v>
      </c>
      <c r="F3525" s="325"/>
      <c r="G3525" s="325">
        <v>50</v>
      </c>
      <c r="H3525" s="325">
        <v>55</v>
      </c>
      <c r="I3525" s="325">
        <v>1</v>
      </c>
      <c r="J3525" s="325">
        <v>6</v>
      </c>
      <c r="K3525" s="325">
        <v>300</v>
      </c>
      <c r="L3525" s="325">
        <v>16.5</v>
      </c>
      <c r="M3525" s="310">
        <v>17.5</v>
      </c>
      <c r="N3525" s="326">
        <f>IF(Tabla2[[#This Row],[LECHE RETIRO DIA]]&lt;&gt;ISBLANK(Tabla2[[#This Row],[LECHE RETIRO DIA]]),SUM(Tabla2[[#This Row],[LECHE TANQUE DIA]:[LECHE RETIRO DIA]]),SUM(Tabla2[[#This Row],[LECHE TANQUE DIA]:[LECHE AUTOCONSUMO DIA]]))</f>
        <v>1257</v>
      </c>
      <c r="O3525" s="327">
        <f t="shared" si="1177"/>
        <v>0.96420047732696901</v>
      </c>
      <c r="P3525" s="328">
        <f t="shared" si="1178"/>
        <v>25.14</v>
      </c>
      <c r="Q3525" s="328">
        <f t="shared" si="1179"/>
        <v>24.24</v>
      </c>
      <c r="R3525" s="328">
        <f t="shared" si="1180"/>
        <v>6.666666666666667</v>
      </c>
      <c r="S3525" s="328">
        <f t="shared" si="1181"/>
        <v>4.1900000000000004</v>
      </c>
      <c r="T3525" s="328">
        <f t="shared" si="1182"/>
        <v>6</v>
      </c>
      <c r="U3525" s="328">
        <f t="shared" si="1183"/>
        <v>76.181818181818187</v>
      </c>
      <c r="V3525" s="328">
        <f t="shared" si="1184"/>
        <v>3.0303030303030303</v>
      </c>
      <c r="W3525" s="328">
        <f>IFERROR(H3525/M3525,Tabla2[[#This Row],[CARGA PRODUCCION (ANIMALES/HA)]])</f>
        <v>3.1428571428571428</v>
      </c>
      <c r="X3525" s="329">
        <f t="shared" si="1185"/>
        <v>2024</v>
      </c>
      <c r="Y3525" s="329">
        <f t="shared" si="1186"/>
        <v>11</v>
      </c>
      <c r="Z3525" s="329" t="e">
        <f t="shared" ca="1" si="1187"/>
        <v>#NAME?</v>
      </c>
      <c r="AA3525" s="326">
        <f t="shared" si="1188"/>
        <v>55</v>
      </c>
      <c r="AB3525" s="327">
        <f t="shared" si="1189"/>
        <v>0.90909090909090906</v>
      </c>
      <c r="AC3525" s="327">
        <f t="shared" si="1190"/>
        <v>9.0909090909090939E-2</v>
      </c>
      <c r="AD3525" s="325"/>
    </row>
    <row r="3526" spans="1:30">
      <c r="A3526" s="324">
        <v>45626</v>
      </c>
      <c r="B3526" s="325" t="s">
        <v>81</v>
      </c>
      <c r="C3526" s="325">
        <v>2354</v>
      </c>
      <c r="D3526" s="325">
        <v>80</v>
      </c>
      <c r="E3526" s="325">
        <v>9</v>
      </c>
      <c r="F3526" s="325"/>
      <c r="G3526" s="325">
        <v>101</v>
      </c>
      <c r="H3526" s="325">
        <v>102</v>
      </c>
      <c r="I3526" s="325">
        <v>1</v>
      </c>
      <c r="J3526" s="325">
        <v>9</v>
      </c>
      <c r="K3526" s="325">
        <v>680</v>
      </c>
      <c r="L3526" s="325">
        <v>23.4</v>
      </c>
      <c r="M3526" s="310">
        <v>31.01</v>
      </c>
      <c r="N3526" s="326">
        <f>IF(Tabla2[[#This Row],[LECHE RETIRO DIA]]&lt;&gt;ISBLANK(Tabla2[[#This Row],[LECHE RETIRO DIA]]),SUM(Tabla2[[#This Row],[LECHE TANQUE DIA]:[LECHE RETIRO DIA]]),SUM(Tabla2[[#This Row],[LECHE TANQUE DIA]:[LECHE AUTOCONSUMO DIA]]))</f>
        <v>2443</v>
      </c>
      <c r="O3526" s="327">
        <f t="shared" ref="O3526:O3531" si="1191">IFERROR(C3526/N3526,"")</f>
        <v>0.96356938190749075</v>
      </c>
      <c r="P3526" s="328">
        <f t="shared" ref="P3526:P3531" si="1192">IFERROR(N3526/G3526,"")</f>
        <v>24.188118811881189</v>
      </c>
      <c r="Q3526" s="328">
        <f t="shared" ref="Q3526:Q3531" si="1193">IFERROR(C3526/G3526,"")</f>
        <v>23.306930693069308</v>
      </c>
      <c r="R3526" s="328">
        <f t="shared" ref="R3526:R3531" si="1194">IFERROR(D3526/J3526,"")</f>
        <v>8.8888888888888893</v>
      </c>
      <c r="S3526" s="328">
        <f t="shared" ref="S3526:S3531" si="1195">IFERROR(N3526/K3526,"")</f>
        <v>3.5926470588235295</v>
      </c>
      <c r="T3526" s="328">
        <f t="shared" ref="T3526:T3531" si="1196">IFERROR(K3526/G3526,"")</f>
        <v>6.7326732673267324</v>
      </c>
      <c r="U3526" s="328">
        <f t="shared" ref="U3526:U3531" si="1197">IFERROR(N3526/L3526,"")</f>
        <v>104.40170940170941</v>
      </c>
      <c r="V3526" s="328">
        <f t="shared" ref="V3526:V3531" si="1198">IFERROR(G3526/L3526,"")</f>
        <v>4.3162393162393169</v>
      </c>
      <c r="W3526" s="328">
        <f>IFERROR(H3526/M3526,Tabla2[[#This Row],[CARGA PRODUCCION (ANIMALES/HA)]])</f>
        <v>3.2892615285391806</v>
      </c>
      <c r="X3526" s="329">
        <f t="shared" ref="X3526:X3531" si="1199">YEAR(A3526)</f>
        <v>2024</v>
      </c>
      <c r="Y3526" s="329">
        <f t="shared" ref="Y3526:Y3531" si="1200">MONTH(A3526)</f>
        <v>11</v>
      </c>
      <c r="Z3526" s="329" t="e">
        <f t="shared" ref="Z3526:Z3531" ca="1" si="1201">_xlfn.ISOWEEKNUM(A3526)</f>
        <v>#NAME?</v>
      </c>
      <c r="AA3526" s="326">
        <f t="shared" ref="AA3526:AA3531" si="1202">IF(H3526&gt;0,H3526,G3526)</f>
        <v>102</v>
      </c>
      <c r="AB3526" s="327">
        <f t="shared" ref="AB3526:AB3531" si="1203">IFERROR(G3526/AA3526,"")</f>
        <v>0.99019607843137258</v>
      </c>
      <c r="AC3526" s="327">
        <f t="shared" ref="AC3526:AC3531" si="1204">IFERROR(1-AB3526,"")</f>
        <v>9.8039215686274161E-3</v>
      </c>
      <c r="AD3526" s="325"/>
    </row>
    <row r="3527" spans="1:30">
      <c r="A3527" s="324">
        <v>45626</v>
      </c>
      <c r="B3527" s="325" t="s">
        <v>83</v>
      </c>
      <c r="C3527" s="325">
        <v>2561</v>
      </c>
      <c r="D3527" s="325">
        <v>100</v>
      </c>
      <c r="E3527" s="325">
        <v>9</v>
      </c>
      <c r="F3527" s="325"/>
      <c r="G3527" s="325">
        <v>123</v>
      </c>
      <c r="H3527" s="325">
        <v>139</v>
      </c>
      <c r="I3527" s="325">
        <v>1</v>
      </c>
      <c r="J3527" s="325">
        <v>15</v>
      </c>
      <c r="K3527" s="325">
        <v>680</v>
      </c>
      <c r="L3527" s="325">
        <v>29.8</v>
      </c>
      <c r="M3527" s="310">
        <v>36.590000000000003</v>
      </c>
      <c r="N3527" s="326">
        <f>IF(Tabla2[[#This Row],[LECHE RETIRO DIA]]&lt;&gt;ISBLANK(Tabla2[[#This Row],[LECHE RETIRO DIA]]),SUM(Tabla2[[#This Row],[LECHE TANQUE DIA]:[LECHE RETIRO DIA]]),SUM(Tabla2[[#This Row],[LECHE TANQUE DIA]:[LECHE AUTOCONSUMO DIA]]))</f>
        <v>2670</v>
      </c>
      <c r="O3527" s="327">
        <f t="shared" si="1191"/>
        <v>0.95917602996254681</v>
      </c>
      <c r="P3527" s="328">
        <f t="shared" si="1192"/>
        <v>21.707317073170731</v>
      </c>
      <c r="Q3527" s="328">
        <f t="shared" si="1193"/>
        <v>20.821138211382113</v>
      </c>
      <c r="R3527" s="328">
        <f t="shared" si="1194"/>
        <v>6.666666666666667</v>
      </c>
      <c r="S3527" s="328">
        <f t="shared" si="1195"/>
        <v>3.9264705882352939</v>
      </c>
      <c r="T3527" s="328">
        <f t="shared" si="1196"/>
        <v>5.5284552845528454</v>
      </c>
      <c r="U3527" s="328">
        <f t="shared" si="1197"/>
        <v>89.597315436241615</v>
      </c>
      <c r="V3527" s="328">
        <f t="shared" si="1198"/>
        <v>4.1275167785234901</v>
      </c>
      <c r="W3527" s="328">
        <f>IFERROR(H3527/M3527,Tabla2[[#This Row],[CARGA PRODUCCION (ANIMALES/HA)]])</f>
        <v>3.7988521453949162</v>
      </c>
      <c r="X3527" s="329">
        <f t="shared" si="1199"/>
        <v>2024</v>
      </c>
      <c r="Y3527" s="329">
        <f t="shared" si="1200"/>
        <v>11</v>
      </c>
      <c r="Z3527" s="329" t="e">
        <f t="shared" ca="1" si="1201"/>
        <v>#NAME?</v>
      </c>
      <c r="AA3527" s="326">
        <f t="shared" si="1202"/>
        <v>139</v>
      </c>
      <c r="AB3527" s="327">
        <f t="shared" si="1203"/>
        <v>0.8848920863309353</v>
      </c>
      <c r="AC3527" s="327">
        <f t="shared" si="1204"/>
        <v>0.1151079136690647</v>
      </c>
      <c r="AD3527" s="325"/>
    </row>
    <row r="3528" spans="1:30">
      <c r="A3528" s="324">
        <v>45626</v>
      </c>
      <c r="B3528" s="325" t="s">
        <v>88</v>
      </c>
      <c r="C3528" s="325">
        <v>1165</v>
      </c>
      <c r="D3528" s="325">
        <v>40</v>
      </c>
      <c r="E3528" s="325">
        <v>5</v>
      </c>
      <c r="F3528" s="325"/>
      <c r="G3528" s="325">
        <v>50</v>
      </c>
      <c r="H3528" s="325">
        <v>53</v>
      </c>
      <c r="I3528" s="325">
        <v>1</v>
      </c>
      <c r="J3528" s="325">
        <v>6</v>
      </c>
      <c r="K3528" s="325">
        <v>300</v>
      </c>
      <c r="L3528" s="325">
        <v>16.5</v>
      </c>
      <c r="M3528" s="310">
        <v>17.5</v>
      </c>
      <c r="N3528" s="326">
        <f>IF(Tabla2[[#This Row],[LECHE RETIRO DIA]]&lt;&gt;ISBLANK(Tabla2[[#This Row],[LECHE RETIRO DIA]]),SUM(Tabla2[[#This Row],[LECHE TANQUE DIA]:[LECHE RETIRO DIA]]),SUM(Tabla2[[#This Row],[LECHE TANQUE DIA]:[LECHE AUTOCONSUMO DIA]]))</f>
        <v>1210</v>
      </c>
      <c r="O3528" s="327">
        <f t="shared" si="1191"/>
        <v>0.96280991735537191</v>
      </c>
      <c r="P3528" s="328">
        <f t="shared" si="1192"/>
        <v>24.2</v>
      </c>
      <c r="Q3528" s="328">
        <f t="shared" si="1193"/>
        <v>23.3</v>
      </c>
      <c r="R3528" s="328">
        <f t="shared" si="1194"/>
        <v>6.666666666666667</v>
      </c>
      <c r="S3528" s="328">
        <f t="shared" si="1195"/>
        <v>4.0333333333333332</v>
      </c>
      <c r="T3528" s="328">
        <f t="shared" si="1196"/>
        <v>6</v>
      </c>
      <c r="U3528" s="328">
        <f t="shared" si="1197"/>
        <v>73.333333333333329</v>
      </c>
      <c r="V3528" s="328">
        <f t="shared" si="1198"/>
        <v>3.0303030303030303</v>
      </c>
      <c r="W3528" s="328">
        <f>IFERROR(H3528/M3528,Tabla2[[#This Row],[CARGA PRODUCCION (ANIMALES/HA)]])</f>
        <v>3.0285714285714285</v>
      </c>
      <c r="X3528" s="329">
        <f t="shared" si="1199"/>
        <v>2024</v>
      </c>
      <c r="Y3528" s="329">
        <f t="shared" si="1200"/>
        <v>11</v>
      </c>
      <c r="Z3528" s="329" t="e">
        <f t="shared" ca="1" si="1201"/>
        <v>#NAME?</v>
      </c>
      <c r="AA3528" s="326">
        <f t="shared" si="1202"/>
        <v>53</v>
      </c>
      <c r="AB3528" s="327">
        <f t="shared" si="1203"/>
        <v>0.94339622641509435</v>
      </c>
      <c r="AC3528" s="327">
        <f t="shared" si="1204"/>
        <v>5.6603773584905648E-2</v>
      </c>
      <c r="AD3528" s="325"/>
    </row>
    <row r="3529" spans="1:30">
      <c r="A3529" s="324">
        <v>45627</v>
      </c>
      <c r="B3529" s="325" t="s">
        <v>81</v>
      </c>
      <c r="C3529" s="325">
        <v>2392</v>
      </c>
      <c r="D3529" s="325">
        <v>80</v>
      </c>
      <c r="E3529" s="325">
        <v>9</v>
      </c>
      <c r="F3529" s="325"/>
      <c r="G3529" s="325">
        <v>103</v>
      </c>
      <c r="H3529" s="325">
        <v>103</v>
      </c>
      <c r="I3529" s="325">
        <v>1</v>
      </c>
      <c r="J3529" s="325">
        <v>11</v>
      </c>
      <c r="K3529" s="325">
        <v>680</v>
      </c>
      <c r="L3529" s="325">
        <v>23.4</v>
      </c>
      <c r="M3529" s="310">
        <v>31.01</v>
      </c>
      <c r="N3529" s="326">
        <f>IF(Tabla2[[#This Row],[LECHE RETIRO DIA]]&lt;&gt;ISBLANK(Tabla2[[#This Row],[LECHE RETIRO DIA]]),SUM(Tabla2[[#This Row],[LECHE TANQUE DIA]:[LECHE RETIRO DIA]]),SUM(Tabla2[[#This Row],[LECHE TANQUE DIA]:[LECHE AUTOCONSUMO DIA]]))</f>
        <v>2481</v>
      </c>
      <c r="O3529" s="327">
        <f t="shared" si="1191"/>
        <v>0.96412736799677545</v>
      </c>
      <c r="P3529" s="328">
        <f t="shared" si="1192"/>
        <v>24.087378640776699</v>
      </c>
      <c r="Q3529" s="328">
        <f t="shared" si="1193"/>
        <v>23.223300970873787</v>
      </c>
      <c r="R3529" s="328">
        <f t="shared" si="1194"/>
        <v>7.2727272727272725</v>
      </c>
      <c r="S3529" s="328">
        <f t="shared" si="1195"/>
        <v>3.6485294117647058</v>
      </c>
      <c r="T3529" s="328">
        <f t="shared" si="1196"/>
        <v>6.6019417475728153</v>
      </c>
      <c r="U3529" s="328">
        <f t="shared" si="1197"/>
        <v>106.02564102564104</v>
      </c>
      <c r="V3529" s="328">
        <f t="shared" si="1198"/>
        <v>4.4017094017094021</v>
      </c>
      <c r="W3529" s="328">
        <f>IFERROR(H3529/M3529,Tabla2[[#This Row],[CARGA PRODUCCION (ANIMALES/HA)]])</f>
        <v>3.3215091905836824</v>
      </c>
      <c r="X3529" s="329">
        <f t="shared" si="1199"/>
        <v>2024</v>
      </c>
      <c r="Y3529" s="329">
        <f t="shared" si="1200"/>
        <v>12</v>
      </c>
      <c r="Z3529" s="329" t="e">
        <f t="shared" ca="1" si="1201"/>
        <v>#NAME?</v>
      </c>
      <c r="AA3529" s="326">
        <f t="shared" si="1202"/>
        <v>103</v>
      </c>
      <c r="AB3529" s="327">
        <f t="shared" si="1203"/>
        <v>1</v>
      </c>
      <c r="AC3529" s="327">
        <f t="shared" si="1204"/>
        <v>0</v>
      </c>
      <c r="AD3529" s="325"/>
    </row>
    <row r="3530" spans="1:30">
      <c r="A3530" s="324">
        <v>45627</v>
      </c>
      <c r="B3530" s="325" t="s">
        <v>83</v>
      </c>
      <c r="C3530" s="325">
        <v>2505</v>
      </c>
      <c r="D3530" s="325">
        <v>100</v>
      </c>
      <c r="E3530" s="325">
        <v>9</v>
      </c>
      <c r="F3530" s="325"/>
      <c r="G3530" s="325">
        <v>123</v>
      </c>
      <c r="H3530" s="325">
        <v>139</v>
      </c>
      <c r="I3530" s="325">
        <v>1</v>
      </c>
      <c r="J3530" s="325">
        <v>15</v>
      </c>
      <c r="K3530" s="325">
        <v>680</v>
      </c>
      <c r="L3530" s="325">
        <v>29.8</v>
      </c>
      <c r="M3530" s="310">
        <v>36.590000000000003</v>
      </c>
      <c r="N3530" s="326">
        <f>IF(Tabla2[[#This Row],[LECHE RETIRO DIA]]&lt;&gt;ISBLANK(Tabla2[[#This Row],[LECHE RETIRO DIA]]),SUM(Tabla2[[#This Row],[LECHE TANQUE DIA]:[LECHE RETIRO DIA]]),SUM(Tabla2[[#This Row],[LECHE TANQUE DIA]:[LECHE AUTOCONSUMO DIA]]))</f>
        <v>2614</v>
      </c>
      <c r="O3530" s="327">
        <f t="shared" si="1191"/>
        <v>0.95830145371078801</v>
      </c>
      <c r="P3530" s="328">
        <f t="shared" si="1192"/>
        <v>21.252032520325205</v>
      </c>
      <c r="Q3530" s="328">
        <f t="shared" si="1193"/>
        <v>20.365853658536587</v>
      </c>
      <c r="R3530" s="328">
        <f t="shared" si="1194"/>
        <v>6.666666666666667</v>
      </c>
      <c r="S3530" s="328">
        <f t="shared" si="1195"/>
        <v>3.8441176470588236</v>
      </c>
      <c r="T3530" s="328">
        <f t="shared" si="1196"/>
        <v>5.5284552845528454</v>
      </c>
      <c r="U3530" s="328">
        <f t="shared" si="1197"/>
        <v>87.718120805369125</v>
      </c>
      <c r="V3530" s="328">
        <f t="shared" si="1198"/>
        <v>4.1275167785234901</v>
      </c>
      <c r="W3530" s="328">
        <f>IFERROR(H3530/M3530,Tabla2[[#This Row],[CARGA PRODUCCION (ANIMALES/HA)]])</f>
        <v>3.7988521453949162</v>
      </c>
      <c r="X3530" s="329">
        <f t="shared" si="1199"/>
        <v>2024</v>
      </c>
      <c r="Y3530" s="329">
        <f t="shared" si="1200"/>
        <v>12</v>
      </c>
      <c r="Z3530" s="329" t="e">
        <f t="shared" ca="1" si="1201"/>
        <v>#NAME?</v>
      </c>
      <c r="AA3530" s="326">
        <f t="shared" si="1202"/>
        <v>139</v>
      </c>
      <c r="AB3530" s="327">
        <f t="shared" si="1203"/>
        <v>0.8848920863309353</v>
      </c>
      <c r="AC3530" s="327">
        <f t="shared" si="1204"/>
        <v>0.1151079136690647</v>
      </c>
      <c r="AD3530" s="325"/>
    </row>
    <row r="3531" spans="1:30">
      <c r="A3531" s="324">
        <v>45627</v>
      </c>
      <c r="B3531" s="325" t="s">
        <v>88</v>
      </c>
      <c r="C3531" s="325">
        <v>1190</v>
      </c>
      <c r="D3531" s="325">
        <v>40</v>
      </c>
      <c r="E3531" s="325">
        <v>5</v>
      </c>
      <c r="F3531" s="325"/>
      <c r="G3531" s="325">
        <v>50</v>
      </c>
      <c r="H3531" s="325">
        <v>53</v>
      </c>
      <c r="I3531" s="325">
        <v>1</v>
      </c>
      <c r="J3531" s="325">
        <v>6</v>
      </c>
      <c r="K3531" s="325">
        <v>300</v>
      </c>
      <c r="L3531" s="325">
        <v>16.5</v>
      </c>
      <c r="M3531" s="310">
        <v>17.5</v>
      </c>
      <c r="N3531" s="326">
        <f>IF(Tabla2[[#This Row],[LECHE RETIRO DIA]]&lt;&gt;ISBLANK(Tabla2[[#This Row],[LECHE RETIRO DIA]]),SUM(Tabla2[[#This Row],[LECHE TANQUE DIA]:[LECHE RETIRO DIA]]),SUM(Tabla2[[#This Row],[LECHE TANQUE DIA]:[LECHE AUTOCONSUMO DIA]]))</f>
        <v>1235</v>
      </c>
      <c r="O3531" s="327">
        <f t="shared" si="1191"/>
        <v>0.96356275303643724</v>
      </c>
      <c r="P3531" s="328">
        <f t="shared" si="1192"/>
        <v>24.7</v>
      </c>
      <c r="Q3531" s="328">
        <f t="shared" si="1193"/>
        <v>23.8</v>
      </c>
      <c r="R3531" s="328">
        <f t="shared" si="1194"/>
        <v>6.666666666666667</v>
      </c>
      <c r="S3531" s="328">
        <f t="shared" si="1195"/>
        <v>4.1166666666666663</v>
      </c>
      <c r="T3531" s="328">
        <f t="shared" si="1196"/>
        <v>6</v>
      </c>
      <c r="U3531" s="328">
        <f t="shared" si="1197"/>
        <v>74.848484848484844</v>
      </c>
      <c r="V3531" s="328">
        <f t="shared" si="1198"/>
        <v>3.0303030303030303</v>
      </c>
      <c r="W3531" s="328">
        <f>IFERROR(H3531/M3531,Tabla2[[#This Row],[CARGA PRODUCCION (ANIMALES/HA)]])</f>
        <v>3.0285714285714285</v>
      </c>
      <c r="X3531" s="329">
        <f t="shared" si="1199"/>
        <v>2024</v>
      </c>
      <c r="Y3531" s="329">
        <f t="shared" si="1200"/>
        <v>12</v>
      </c>
      <c r="Z3531" s="329" t="e">
        <f t="shared" ca="1" si="1201"/>
        <v>#NAME?</v>
      </c>
      <c r="AA3531" s="326">
        <f t="shared" si="1202"/>
        <v>53</v>
      </c>
      <c r="AB3531" s="327">
        <f t="shared" si="1203"/>
        <v>0.94339622641509435</v>
      </c>
      <c r="AC3531" s="327">
        <f t="shared" si="1204"/>
        <v>5.6603773584905648E-2</v>
      </c>
      <c r="AD3531" s="325"/>
    </row>
    <row r="3532" spans="1:30">
      <c r="A3532" s="324">
        <v>45628</v>
      </c>
      <c r="B3532" s="325" t="s">
        <v>81</v>
      </c>
      <c r="C3532" s="325">
        <v>2453</v>
      </c>
      <c r="D3532" s="325">
        <v>80</v>
      </c>
      <c r="E3532" s="325">
        <v>9</v>
      </c>
      <c r="F3532" s="325"/>
      <c r="G3532" s="325">
        <v>103</v>
      </c>
      <c r="H3532" s="325">
        <v>103</v>
      </c>
      <c r="I3532" s="325">
        <v>1</v>
      </c>
      <c r="J3532" s="325">
        <v>11</v>
      </c>
      <c r="K3532" s="325">
        <v>680</v>
      </c>
      <c r="L3532" s="325">
        <v>23.4</v>
      </c>
      <c r="M3532" s="310">
        <v>31.01</v>
      </c>
      <c r="N3532" s="326">
        <f>IF(Tabla2[[#This Row],[LECHE RETIRO DIA]]&lt;&gt;ISBLANK(Tabla2[[#This Row],[LECHE RETIRO DIA]]),SUM(Tabla2[[#This Row],[LECHE TANQUE DIA]:[LECHE RETIRO DIA]]),SUM(Tabla2[[#This Row],[LECHE TANQUE DIA]:[LECHE AUTOCONSUMO DIA]]))</f>
        <v>2542</v>
      </c>
      <c r="O3532" s="327">
        <f t="shared" ref="O3532:O3537" si="1205">IFERROR(C3532/N3532,"")</f>
        <v>0.96498819826907944</v>
      </c>
      <c r="P3532" s="328">
        <f t="shared" ref="P3532:P3537" si="1206">IFERROR(N3532/G3532,"")</f>
        <v>24.679611650485437</v>
      </c>
      <c r="Q3532" s="328">
        <f t="shared" ref="Q3532:Q3537" si="1207">IFERROR(C3532/G3532,"")</f>
        <v>23.815533980582526</v>
      </c>
      <c r="R3532" s="328">
        <f t="shared" ref="R3532:R3537" si="1208">IFERROR(D3532/J3532,"")</f>
        <v>7.2727272727272725</v>
      </c>
      <c r="S3532" s="328">
        <f t="shared" ref="S3532:S3537" si="1209">IFERROR(N3532/K3532,"")</f>
        <v>3.7382352941176471</v>
      </c>
      <c r="T3532" s="328">
        <f t="shared" ref="T3532:T3537" si="1210">IFERROR(K3532/G3532,"")</f>
        <v>6.6019417475728153</v>
      </c>
      <c r="U3532" s="328">
        <f t="shared" ref="U3532:U3537" si="1211">IFERROR(N3532/L3532,"")</f>
        <v>108.63247863247864</v>
      </c>
      <c r="V3532" s="328">
        <f t="shared" ref="V3532:V3537" si="1212">IFERROR(G3532/L3532,"")</f>
        <v>4.4017094017094021</v>
      </c>
      <c r="W3532" s="328">
        <f>IFERROR(H3532/M3532,Tabla2[[#This Row],[CARGA PRODUCCION (ANIMALES/HA)]])</f>
        <v>3.3215091905836824</v>
      </c>
      <c r="X3532" s="329">
        <f t="shared" ref="X3532:X3537" si="1213">YEAR(A3532)</f>
        <v>2024</v>
      </c>
      <c r="Y3532" s="329">
        <f t="shared" ref="Y3532:Y3537" si="1214">MONTH(A3532)</f>
        <v>12</v>
      </c>
      <c r="Z3532" s="329" t="e">
        <f t="shared" ref="Z3532:Z3537" ca="1" si="1215">_xlfn.ISOWEEKNUM(A3532)</f>
        <v>#NAME?</v>
      </c>
      <c r="AA3532" s="326">
        <f t="shared" ref="AA3532:AA3537" si="1216">IF(H3532&gt;0,H3532,G3532)</f>
        <v>103</v>
      </c>
      <c r="AB3532" s="327">
        <f t="shared" ref="AB3532:AB3537" si="1217">IFERROR(G3532/AA3532,"")</f>
        <v>1</v>
      </c>
      <c r="AC3532" s="327">
        <f t="shared" ref="AC3532:AC3537" si="1218">IFERROR(1-AB3532,"")</f>
        <v>0</v>
      </c>
      <c r="AD3532" s="325"/>
    </row>
    <row r="3533" spans="1:30">
      <c r="A3533" s="324">
        <v>45628</v>
      </c>
      <c r="B3533" s="325" t="s">
        <v>83</v>
      </c>
      <c r="C3533" s="325">
        <v>2528</v>
      </c>
      <c r="D3533" s="325">
        <v>100</v>
      </c>
      <c r="E3533" s="325">
        <v>9</v>
      </c>
      <c r="F3533" s="325"/>
      <c r="G3533" s="325">
        <v>123</v>
      </c>
      <c r="H3533" s="325">
        <v>139</v>
      </c>
      <c r="I3533" s="325">
        <v>1</v>
      </c>
      <c r="J3533" s="325">
        <v>15</v>
      </c>
      <c r="K3533" s="325">
        <v>680</v>
      </c>
      <c r="L3533" s="325">
        <v>29.8</v>
      </c>
      <c r="M3533" s="310">
        <v>36.590000000000003</v>
      </c>
      <c r="N3533" s="326">
        <f>IF(Tabla2[[#This Row],[LECHE RETIRO DIA]]&lt;&gt;ISBLANK(Tabla2[[#This Row],[LECHE RETIRO DIA]]),SUM(Tabla2[[#This Row],[LECHE TANQUE DIA]:[LECHE RETIRO DIA]]),SUM(Tabla2[[#This Row],[LECHE TANQUE DIA]:[LECHE AUTOCONSUMO DIA]]))</f>
        <v>2637</v>
      </c>
      <c r="O3533" s="327">
        <f t="shared" si="1205"/>
        <v>0.95866514979142969</v>
      </c>
      <c r="P3533" s="328">
        <f t="shared" si="1206"/>
        <v>21.439024390243901</v>
      </c>
      <c r="Q3533" s="328">
        <f t="shared" si="1207"/>
        <v>20.552845528455286</v>
      </c>
      <c r="R3533" s="328">
        <f t="shared" si="1208"/>
        <v>6.666666666666667</v>
      </c>
      <c r="S3533" s="328">
        <f t="shared" si="1209"/>
        <v>3.8779411764705882</v>
      </c>
      <c r="T3533" s="328">
        <f t="shared" si="1210"/>
        <v>5.5284552845528454</v>
      </c>
      <c r="U3533" s="328">
        <f t="shared" si="1211"/>
        <v>88.489932885906043</v>
      </c>
      <c r="V3533" s="328">
        <f t="shared" si="1212"/>
        <v>4.1275167785234901</v>
      </c>
      <c r="W3533" s="328">
        <f>IFERROR(H3533/M3533,Tabla2[[#This Row],[CARGA PRODUCCION (ANIMALES/HA)]])</f>
        <v>3.7988521453949162</v>
      </c>
      <c r="X3533" s="329">
        <f t="shared" si="1213"/>
        <v>2024</v>
      </c>
      <c r="Y3533" s="329">
        <f t="shared" si="1214"/>
        <v>12</v>
      </c>
      <c r="Z3533" s="329" t="e">
        <f t="shared" ca="1" si="1215"/>
        <v>#NAME?</v>
      </c>
      <c r="AA3533" s="326">
        <f t="shared" si="1216"/>
        <v>139</v>
      </c>
      <c r="AB3533" s="327">
        <f t="shared" si="1217"/>
        <v>0.8848920863309353</v>
      </c>
      <c r="AC3533" s="327">
        <f t="shared" si="1218"/>
        <v>0.1151079136690647</v>
      </c>
      <c r="AD3533" s="325"/>
    </row>
    <row r="3534" spans="1:30">
      <c r="A3534" s="324">
        <v>45628</v>
      </c>
      <c r="B3534" s="325" t="s">
        <v>88</v>
      </c>
      <c r="C3534" s="325">
        <v>1260</v>
      </c>
      <c r="D3534" s="325">
        <v>40</v>
      </c>
      <c r="E3534" s="325">
        <v>5</v>
      </c>
      <c r="F3534" s="325"/>
      <c r="G3534" s="325">
        <v>50</v>
      </c>
      <c r="H3534" s="325">
        <v>53</v>
      </c>
      <c r="I3534" s="325">
        <v>1</v>
      </c>
      <c r="J3534" s="325">
        <v>6</v>
      </c>
      <c r="K3534" s="325">
        <v>300</v>
      </c>
      <c r="L3534" s="325">
        <v>16.5</v>
      </c>
      <c r="M3534" s="310">
        <v>17.5</v>
      </c>
      <c r="N3534" s="326">
        <f>IF(Tabla2[[#This Row],[LECHE RETIRO DIA]]&lt;&gt;ISBLANK(Tabla2[[#This Row],[LECHE RETIRO DIA]]),SUM(Tabla2[[#This Row],[LECHE TANQUE DIA]:[LECHE RETIRO DIA]]),SUM(Tabla2[[#This Row],[LECHE TANQUE DIA]:[LECHE AUTOCONSUMO DIA]]))</f>
        <v>1305</v>
      </c>
      <c r="O3534" s="327">
        <f t="shared" si="1205"/>
        <v>0.96551724137931039</v>
      </c>
      <c r="P3534" s="328">
        <f t="shared" si="1206"/>
        <v>26.1</v>
      </c>
      <c r="Q3534" s="328">
        <f t="shared" si="1207"/>
        <v>25.2</v>
      </c>
      <c r="R3534" s="328">
        <f t="shared" si="1208"/>
        <v>6.666666666666667</v>
      </c>
      <c r="S3534" s="328">
        <f t="shared" si="1209"/>
        <v>4.3499999999999996</v>
      </c>
      <c r="T3534" s="328">
        <f t="shared" si="1210"/>
        <v>6</v>
      </c>
      <c r="U3534" s="328">
        <f t="shared" si="1211"/>
        <v>79.090909090909093</v>
      </c>
      <c r="V3534" s="328">
        <f t="shared" si="1212"/>
        <v>3.0303030303030303</v>
      </c>
      <c r="W3534" s="328">
        <f>IFERROR(H3534/M3534,Tabla2[[#This Row],[CARGA PRODUCCION (ANIMALES/HA)]])</f>
        <v>3.0285714285714285</v>
      </c>
      <c r="X3534" s="329">
        <f t="shared" si="1213"/>
        <v>2024</v>
      </c>
      <c r="Y3534" s="329">
        <f t="shared" si="1214"/>
        <v>12</v>
      </c>
      <c r="Z3534" s="329" t="e">
        <f t="shared" ca="1" si="1215"/>
        <v>#NAME?</v>
      </c>
      <c r="AA3534" s="326">
        <f t="shared" si="1216"/>
        <v>53</v>
      </c>
      <c r="AB3534" s="327">
        <f t="shared" si="1217"/>
        <v>0.94339622641509435</v>
      </c>
      <c r="AC3534" s="327">
        <f t="shared" si="1218"/>
        <v>5.6603773584905648E-2</v>
      </c>
      <c r="AD3534" s="325"/>
    </row>
    <row r="3535" spans="1:30">
      <c r="A3535" s="324">
        <v>45629</v>
      </c>
      <c r="B3535" s="325" t="s">
        <v>81</v>
      </c>
      <c r="C3535" s="325">
        <v>2373</v>
      </c>
      <c r="D3535" s="325">
        <v>80</v>
      </c>
      <c r="E3535" s="325">
        <v>9</v>
      </c>
      <c r="F3535" s="325"/>
      <c r="G3535" s="325">
        <v>103</v>
      </c>
      <c r="H3535" s="325">
        <v>103</v>
      </c>
      <c r="I3535" s="325">
        <v>1</v>
      </c>
      <c r="J3535" s="325">
        <v>11</v>
      </c>
      <c r="K3535" s="325">
        <v>680</v>
      </c>
      <c r="L3535" s="325">
        <v>23.4</v>
      </c>
      <c r="M3535" s="310">
        <v>31.01</v>
      </c>
      <c r="N3535" s="326">
        <f>IF(Tabla2[[#This Row],[LECHE RETIRO DIA]]&lt;&gt;ISBLANK(Tabla2[[#This Row],[LECHE RETIRO DIA]]),SUM(Tabla2[[#This Row],[LECHE TANQUE DIA]:[LECHE RETIRO DIA]]),SUM(Tabla2[[#This Row],[LECHE TANQUE DIA]:[LECHE AUTOCONSUMO DIA]]))</f>
        <v>2462</v>
      </c>
      <c r="O3535" s="327">
        <f t="shared" si="1205"/>
        <v>0.96385052802599513</v>
      </c>
      <c r="P3535" s="328">
        <f t="shared" si="1206"/>
        <v>23.902912621359224</v>
      </c>
      <c r="Q3535" s="328">
        <f t="shared" si="1207"/>
        <v>23.038834951456312</v>
      </c>
      <c r="R3535" s="328">
        <f t="shared" si="1208"/>
        <v>7.2727272727272725</v>
      </c>
      <c r="S3535" s="328">
        <f t="shared" si="1209"/>
        <v>3.6205882352941177</v>
      </c>
      <c r="T3535" s="328">
        <f t="shared" si="1210"/>
        <v>6.6019417475728153</v>
      </c>
      <c r="U3535" s="328">
        <f t="shared" si="1211"/>
        <v>105.21367521367522</v>
      </c>
      <c r="V3535" s="328">
        <f t="shared" si="1212"/>
        <v>4.4017094017094021</v>
      </c>
      <c r="W3535" s="328">
        <f>IFERROR(H3535/M3535,Tabla2[[#This Row],[CARGA PRODUCCION (ANIMALES/HA)]])</f>
        <v>3.3215091905836824</v>
      </c>
      <c r="X3535" s="329">
        <f t="shared" si="1213"/>
        <v>2024</v>
      </c>
      <c r="Y3535" s="329">
        <f t="shared" si="1214"/>
        <v>12</v>
      </c>
      <c r="Z3535" s="329" t="e">
        <f t="shared" ca="1" si="1215"/>
        <v>#NAME?</v>
      </c>
      <c r="AA3535" s="326">
        <f t="shared" si="1216"/>
        <v>103</v>
      </c>
      <c r="AB3535" s="327">
        <f t="shared" si="1217"/>
        <v>1</v>
      </c>
      <c r="AC3535" s="327">
        <f t="shared" si="1218"/>
        <v>0</v>
      </c>
      <c r="AD3535" s="325"/>
    </row>
    <row r="3536" spans="1:30">
      <c r="A3536" s="324">
        <v>45629</v>
      </c>
      <c r="B3536" s="325" t="s">
        <v>83</v>
      </c>
      <c r="C3536" s="325">
        <v>2556</v>
      </c>
      <c r="D3536" s="325">
        <v>100</v>
      </c>
      <c r="E3536" s="325">
        <v>9</v>
      </c>
      <c r="F3536" s="325"/>
      <c r="G3536" s="325">
        <v>123</v>
      </c>
      <c r="H3536" s="325">
        <v>139</v>
      </c>
      <c r="I3536" s="325">
        <v>1</v>
      </c>
      <c r="J3536" s="325">
        <v>15</v>
      </c>
      <c r="K3536" s="325">
        <v>680</v>
      </c>
      <c r="L3536" s="325">
        <v>29.8</v>
      </c>
      <c r="M3536" s="310">
        <v>36.590000000000003</v>
      </c>
      <c r="N3536" s="326">
        <f>IF(Tabla2[[#This Row],[LECHE RETIRO DIA]]&lt;&gt;ISBLANK(Tabla2[[#This Row],[LECHE RETIRO DIA]]),SUM(Tabla2[[#This Row],[LECHE TANQUE DIA]:[LECHE RETIRO DIA]]),SUM(Tabla2[[#This Row],[LECHE TANQUE DIA]:[LECHE AUTOCONSUMO DIA]]))</f>
        <v>2665</v>
      </c>
      <c r="O3536" s="327">
        <f t="shared" si="1205"/>
        <v>0.95909943714821766</v>
      </c>
      <c r="P3536" s="328">
        <f t="shared" si="1206"/>
        <v>21.666666666666668</v>
      </c>
      <c r="Q3536" s="328">
        <f t="shared" si="1207"/>
        <v>20.780487804878049</v>
      </c>
      <c r="R3536" s="328">
        <f t="shared" si="1208"/>
        <v>6.666666666666667</v>
      </c>
      <c r="S3536" s="328">
        <f t="shared" si="1209"/>
        <v>3.9191176470588234</v>
      </c>
      <c r="T3536" s="328">
        <f t="shared" si="1210"/>
        <v>5.5284552845528454</v>
      </c>
      <c r="U3536" s="328">
        <f t="shared" si="1211"/>
        <v>89.429530201342274</v>
      </c>
      <c r="V3536" s="328">
        <f t="shared" si="1212"/>
        <v>4.1275167785234901</v>
      </c>
      <c r="W3536" s="328">
        <f>IFERROR(H3536/M3536,Tabla2[[#This Row],[CARGA PRODUCCION (ANIMALES/HA)]])</f>
        <v>3.7988521453949162</v>
      </c>
      <c r="X3536" s="329">
        <f t="shared" si="1213"/>
        <v>2024</v>
      </c>
      <c r="Y3536" s="329">
        <f t="shared" si="1214"/>
        <v>12</v>
      </c>
      <c r="Z3536" s="329" t="e">
        <f t="shared" ca="1" si="1215"/>
        <v>#NAME?</v>
      </c>
      <c r="AA3536" s="326">
        <f t="shared" si="1216"/>
        <v>139</v>
      </c>
      <c r="AB3536" s="327">
        <f t="shared" si="1217"/>
        <v>0.8848920863309353</v>
      </c>
      <c r="AC3536" s="327">
        <f t="shared" si="1218"/>
        <v>0.1151079136690647</v>
      </c>
      <c r="AD3536" s="325"/>
    </row>
    <row r="3537" spans="1:30">
      <c r="A3537" s="324">
        <v>45629</v>
      </c>
      <c r="B3537" s="325" t="s">
        <v>117</v>
      </c>
      <c r="C3537" s="325">
        <v>1190</v>
      </c>
      <c r="D3537" s="325">
        <v>40</v>
      </c>
      <c r="E3537" s="325">
        <v>5</v>
      </c>
      <c r="F3537" s="325"/>
      <c r="G3537" s="325">
        <v>50</v>
      </c>
      <c r="H3537" s="325">
        <v>54</v>
      </c>
      <c r="I3537" s="325">
        <v>1</v>
      </c>
      <c r="J3537" s="325">
        <v>6</v>
      </c>
      <c r="K3537" s="325">
        <v>300</v>
      </c>
      <c r="L3537" s="325">
        <v>16.5</v>
      </c>
      <c r="M3537" s="310">
        <v>17.5</v>
      </c>
      <c r="N3537" s="326">
        <f>IF(Tabla2[[#This Row],[LECHE RETIRO DIA]]&lt;&gt;ISBLANK(Tabla2[[#This Row],[LECHE RETIRO DIA]]),SUM(Tabla2[[#This Row],[LECHE TANQUE DIA]:[LECHE RETIRO DIA]]),SUM(Tabla2[[#This Row],[LECHE TANQUE DIA]:[LECHE AUTOCONSUMO DIA]]))</f>
        <v>1235</v>
      </c>
      <c r="O3537" s="327">
        <f t="shared" si="1205"/>
        <v>0.96356275303643724</v>
      </c>
      <c r="P3537" s="328">
        <f t="shared" si="1206"/>
        <v>24.7</v>
      </c>
      <c r="Q3537" s="328">
        <f t="shared" si="1207"/>
        <v>23.8</v>
      </c>
      <c r="R3537" s="328">
        <f t="shared" si="1208"/>
        <v>6.666666666666667</v>
      </c>
      <c r="S3537" s="328">
        <f t="shared" si="1209"/>
        <v>4.1166666666666663</v>
      </c>
      <c r="T3537" s="328">
        <f t="shared" si="1210"/>
        <v>6</v>
      </c>
      <c r="U3537" s="328">
        <f t="shared" si="1211"/>
        <v>74.848484848484844</v>
      </c>
      <c r="V3537" s="328">
        <f t="shared" si="1212"/>
        <v>3.0303030303030303</v>
      </c>
      <c r="W3537" s="328">
        <f>IFERROR(H3537/M3537,Tabla2[[#This Row],[CARGA PRODUCCION (ANIMALES/HA)]])</f>
        <v>3.0857142857142859</v>
      </c>
      <c r="X3537" s="329">
        <f t="shared" si="1213"/>
        <v>2024</v>
      </c>
      <c r="Y3537" s="329">
        <f t="shared" si="1214"/>
        <v>12</v>
      </c>
      <c r="Z3537" s="329" t="e">
        <f t="shared" ca="1" si="1215"/>
        <v>#NAME?</v>
      </c>
      <c r="AA3537" s="326">
        <f t="shared" si="1216"/>
        <v>54</v>
      </c>
      <c r="AB3537" s="327">
        <f t="shared" si="1217"/>
        <v>0.92592592592592593</v>
      </c>
      <c r="AC3537" s="327">
        <f t="shared" si="1218"/>
        <v>7.407407407407407E-2</v>
      </c>
      <c r="AD3537" s="325"/>
    </row>
    <row r="3538" spans="1:30">
      <c r="A3538" s="324">
        <v>45630</v>
      </c>
      <c r="B3538" s="325" t="s">
        <v>81</v>
      </c>
      <c r="C3538" s="325">
        <v>2420</v>
      </c>
      <c r="D3538" s="325">
        <v>80</v>
      </c>
      <c r="E3538" s="325">
        <v>9</v>
      </c>
      <c r="F3538" s="325"/>
      <c r="G3538" s="325">
        <v>104</v>
      </c>
      <c r="H3538" s="325">
        <v>104</v>
      </c>
      <c r="I3538" s="325">
        <v>1</v>
      </c>
      <c r="J3538" s="325">
        <v>12</v>
      </c>
      <c r="K3538" s="325">
        <v>680</v>
      </c>
      <c r="L3538" s="325">
        <v>23.4</v>
      </c>
      <c r="M3538" s="310">
        <v>31.01</v>
      </c>
      <c r="N3538" s="326">
        <f>IF(Tabla2[[#This Row],[LECHE RETIRO DIA]]&lt;&gt;ISBLANK(Tabla2[[#This Row],[LECHE RETIRO DIA]]),SUM(Tabla2[[#This Row],[LECHE TANQUE DIA]:[LECHE RETIRO DIA]]),SUM(Tabla2[[#This Row],[LECHE TANQUE DIA]:[LECHE AUTOCONSUMO DIA]]))</f>
        <v>2509</v>
      </c>
      <c r="O3538" s="327">
        <f t="shared" ref="O3538:O3545" si="1219">IFERROR(C3538/N3538,"")</f>
        <v>0.96452770027899559</v>
      </c>
      <c r="P3538" s="328">
        <f t="shared" ref="P3538:P3545" si="1220">IFERROR(N3538/G3538,"")</f>
        <v>24.125</v>
      </c>
      <c r="Q3538" s="328">
        <f t="shared" ref="Q3538:Q3545" si="1221">IFERROR(C3538/G3538,"")</f>
        <v>23.26923076923077</v>
      </c>
      <c r="R3538" s="328">
        <f t="shared" ref="R3538:R3545" si="1222">IFERROR(D3538/J3538,"")</f>
        <v>6.666666666666667</v>
      </c>
      <c r="S3538" s="328">
        <f t="shared" ref="S3538:S3545" si="1223">IFERROR(N3538/K3538,"")</f>
        <v>3.6897058823529414</v>
      </c>
      <c r="T3538" s="328">
        <f t="shared" ref="T3538:T3545" si="1224">IFERROR(K3538/G3538,"")</f>
        <v>6.5384615384615383</v>
      </c>
      <c r="U3538" s="328">
        <f t="shared" ref="U3538:U3545" si="1225">IFERROR(N3538/L3538,"")</f>
        <v>107.22222222222223</v>
      </c>
      <c r="V3538" s="328">
        <f t="shared" ref="V3538:V3545" si="1226">IFERROR(G3538/L3538,"")</f>
        <v>4.4444444444444446</v>
      </c>
      <c r="W3538" s="328">
        <f>IFERROR(H3538/M3538,Tabla2[[#This Row],[CARGA PRODUCCION (ANIMALES/HA)]])</f>
        <v>3.3537568526281842</v>
      </c>
      <c r="X3538" s="329">
        <f t="shared" ref="X3538:X3545" si="1227">YEAR(A3538)</f>
        <v>2024</v>
      </c>
      <c r="Y3538" s="329">
        <f t="shared" ref="Y3538:Y3545" si="1228">MONTH(A3538)</f>
        <v>12</v>
      </c>
      <c r="Z3538" s="329" t="e">
        <f t="shared" ref="Z3538:Z3545" ca="1" si="1229">_xlfn.ISOWEEKNUM(A3538)</f>
        <v>#NAME?</v>
      </c>
      <c r="AA3538" s="326">
        <f t="shared" ref="AA3538:AA3545" si="1230">IF(H3538&gt;0,H3538,G3538)</f>
        <v>104</v>
      </c>
      <c r="AB3538" s="327">
        <f t="shared" ref="AB3538:AB3545" si="1231">IFERROR(G3538/AA3538,"")</f>
        <v>1</v>
      </c>
      <c r="AC3538" s="327">
        <f t="shared" ref="AC3538:AC3545" si="1232">IFERROR(1-AB3538,"")</f>
        <v>0</v>
      </c>
      <c r="AD3538" s="325"/>
    </row>
    <row r="3539" spans="1:30">
      <c r="A3539" s="324">
        <v>45630</v>
      </c>
      <c r="B3539" s="325" t="s">
        <v>83</v>
      </c>
      <c r="C3539" s="325">
        <v>2556</v>
      </c>
      <c r="D3539" s="325">
        <v>100</v>
      </c>
      <c r="E3539" s="325">
        <v>9</v>
      </c>
      <c r="F3539" s="325"/>
      <c r="G3539" s="325">
        <v>124</v>
      </c>
      <c r="H3539" s="325">
        <v>139</v>
      </c>
      <c r="I3539" s="325">
        <v>1</v>
      </c>
      <c r="J3539" s="325">
        <v>15</v>
      </c>
      <c r="K3539" s="325">
        <v>680</v>
      </c>
      <c r="L3539" s="325">
        <v>29.8</v>
      </c>
      <c r="M3539" s="310">
        <v>36.590000000000003</v>
      </c>
      <c r="N3539" s="326">
        <f>IF(Tabla2[[#This Row],[LECHE RETIRO DIA]]&lt;&gt;ISBLANK(Tabla2[[#This Row],[LECHE RETIRO DIA]]),SUM(Tabla2[[#This Row],[LECHE TANQUE DIA]:[LECHE RETIRO DIA]]),SUM(Tabla2[[#This Row],[LECHE TANQUE DIA]:[LECHE AUTOCONSUMO DIA]]))</f>
        <v>2665</v>
      </c>
      <c r="O3539" s="327">
        <f t="shared" si="1219"/>
        <v>0.95909943714821766</v>
      </c>
      <c r="P3539" s="328">
        <f t="shared" si="1220"/>
        <v>21.491935483870968</v>
      </c>
      <c r="Q3539" s="328">
        <f t="shared" si="1221"/>
        <v>20.612903225806452</v>
      </c>
      <c r="R3539" s="328">
        <f t="shared" si="1222"/>
        <v>6.666666666666667</v>
      </c>
      <c r="S3539" s="328">
        <f t="shared" si="1223"/>
        <v>3.9191176470588234</v>
      </c>
      <c r="T3539" s="328">
        <f t="shared" si="1224"/>
        <v>5.4838709677419351</v>
      </c>
      <c r="U3539" s="328">
        <f t="shared" si="1225"/>
        <v>89.429530201342274</v>
      </c>
      <c r="V3539" s="328">
        <f t="shared" si="1226"/>
        <v>4.1610738255033555</v>
      </c>
      <c r="W3539" s="328">
        <f>IFERROR(H3539/M3539,Tabla2[[#This Row],[CARGA PRODUCCION (ANIMALES/HA)]])</f>
        <v>3.7988521453949162</v>
      </c>
      <c r="X3539" s="329">
        <f t="shared" si="1227"/>
        <v>2024</v>
      </c>
      <c r="Y3539" s="329">
        <f t="shared" si="1228"/>
        <v>12</v>
      </c>
      <c r="Z3539" s="329" t="e">
        <f t="shared" ca="1" si="1229"/>
        <v>#NAME?</v>
      </c>
      <c r="AA3539" s="326">
        <f t="shared" si="1230"/>
        <v>139</v>
      </c>
      <c r="AB3539" s="327">
        <f t="shared" si="1231"/>
        <v>0.8920863309352518</v>
      </c>
      <c r="AC3539" s="327">
        <f t="shared" si="1232"/>
        <v>0.1079136690647482</v>
      </c>
      <c r="AD3539" s="325"/>
    </row>
    <row r="3540" spans="1:30">
      <c r="A3540" s="324">
        <v>45630</v>
      </c>
      <c r="B3540" s="325" t="s">
        <v>88</v>
      </c>
      <c r="C3540" s="325">
        <v>1236</v>
      </c>
      <c r="D3540" s="325">
        <v>40</v>
      </c>
      <c r="E3540" s="325">
        <v>5</v>
      </c>
      <c r="F3540" s="325"/>
      <c r="G3540" s="325">
        <v>50</v>
      </c>
      <c r="H3540" s="325">
        <v>54</v>
      </c>
      <c r="I3540" s="325">
        <v>1</v>
      </c>
      <c r="J3540" s="325">
        <v>6</v>
      </c>
      <c r="K3540" s="325">
        <v>300</v>
      </c>
      <c r="L3540" s="325">
        <v>16.5</v>
      </c>
      <c r="M3540" s="310">
        <v>17.5</v>
      </c>
      <c r="N3540" s="326">
        <f>IF(Tabla2[[#This Row],[LECHE RETIRO DIA]]&lt;&gt;ISBLANK(Tabla2[[#This Row],[LECHE RETIRO DIA]]),SUM(Tabla2[[#This Row],[LECHE TANQUE DIA]:[LECHE RETIRO DIA]]),SUM(Tabla2[[#This Row],[LECHE TANQUE DIA]:[LECHE AUTOCONSUMO DIA]]))</f>
        <v>1281</v>
      </c>
      <c r="O3540" s="327">
        <f t="shared" si="1219"/>
        <v>0.96487119437939106</v>
      </c>
      <c r="P3540" s="328">
        <f t="shared" si="1220"/>
        <v>25.62</v>
      </c>
      <c r="Q3540" s="328">
        <f t="shared" si="1221"/>
        <v>24.72</v>
      </c>
      <c r="R3540" s="328">
        <f t="shared" si="1222"/>
        <v>6.666666666666667</v>
      </c>
      <c r="S3540" s="328">
        <f t="shared" si="1223"/>
        <v>4.2699999999999996</v>
      </c>
      <c r="T3540" s="328">
        <f t="shared" si="1224"/>
        <v>6</v>
      </c>
      <c r="U3540" s="328">
        <f t="shared" si="1225"/>
        <v>77.63636363636364</v>
      </c>
      <c r="V3540" s="328">
        <f t="shared" si="1226"/>
        <v>3.0303030303030303</v>
      </c>
      <c r="W3540" s="328">
        <f>IFERROR(H3540/M3540,Tabla2[[#This Row],[CARGA PRODUCCION (ANIMALES/HA)]])</f>
        <v>3.0857142857142859</v>
      </c>
      <c r="X3540" s="329">
        <f t="shared" si="1227"/>
        <v>2024</v>
      </c>
      <c r="Y3540" s="329">
        <f t="shared" si="1228"/>
        <v>12</v>
      </c>
      <c r="Z3540" s="329" t="e">
        <f t="shared" ca="1" si="1229"/>
        <v>#NAME?</v>
      </c>
      <c r="AA3540" s="326">
        <f t="shared" si="1230"/>
        <v>54</v>
      </c>
      <c r="AB3540" s="327">
        <f t="shared" si="1231"/>
        <v>0.92592592592592593</v>
      </c>
      <c r="AC3540" s="327">
        <f t="shared" si="1232"/>
        <v>7.407407407407407E-2</v>
      </c>
      <c r="AD3540" s="325"/>
    </row>
    <row r="3541" spans="1:30">
      <c r="A3541" s="324">
        <v>45631</v>
      </c>
      <c r="B3541" s="325" t="s">
        <v>81</v>
      </c>
      <c r="C3541" s="325">
        <v>2326</v>
      </c>
      <c r="D3541" s="325">
        <v>80</v>
      </c>
      <c r="E3541" s="325">
        <v>9</v>
      </c>
      <c r="F3541" s="325"/>
      <c r="G3541" s="325">
        <v>104</v>
      </c>
      <c r="H3541" s="325">
        <v>104</v>
      </c>
      <c r="I3541" s="325">
        <v>1</v>
      </c>
      <c r="J3541" s="325">
        <v>12</v>
      </c>
      <c r="K3541" s="325">
        <v>680</v>
      </c>
      <c r="L3541" s="325">
        <v>23.4</v>
      </c>
      <c r="M3541" s="310">
        <v>31.01</v>
      </c>
      <c r="N3541" s="326">
        <f>IF(Tabla2[[#This Row],[LECHE RETIRO DIA]]&lt;&gt;ISBLANK(Tabla2[[#This Row],[LECHE RETIRO DIA]]),SUM(Tabla2[[#This Row],[LECHE TANQUE DIA]:[LECHE RETIRO DIA]]),SUM(Tabla2[[#This Row],[LECHE TANQUE DIA]:[LECHE AUTOCONSUMO DIA]]))</f>
        <v>2415</v>
      </c>
      <c r="O3541" s="327">
        <f t="shared" si="1219"/>
        <v>0.96314699792960667</v>
      </c>
      <c r="P3541" s="328">
        <f t="shared" si="1220"/>
        <v>23.221153846153847</v>
      </c>
      <c r="Q3541" s="328">
        <f t="shared" si="1221"/>
        <v>22.365384615384617</v>
      </c>
      <c r="R3541" s="328">
        <f t="shared" si="1222"/>
        <v>6.666666666666667</v>
      </c>
      <c r="S3541" s="328">
        <f t="shared" si="1223"/>
        <v>3.5514705882352939</v>
      </c>
      <c r="T3541" s="328">
        <f t="shared" si="1224"/>
        <v>6.5384615384615383</v>
      </c>
      <c r="U3541" s="328">
        <f t="shared" si="1225"/>
        <v>103.2051282051282</v>
      </c>
      <c r="V3541" s="328">
        <f t="shared" si="1226"/>
        <v>4.4444444444444446</v>
      </c>
      <c r="W3541" s="328">
        <f>IFERROR(H3541/M3541,Tabla2[[#This Row],[CARGA PRODUCCION (ANIMALES/HA)]])</f>
        <v>3.3537568526281842</v>
      </c>
      <c r="X3541" s="329">
        <f t="shared" si="1227"/>
        <v>2024</v>
      </c>
      <c r="Y3541" s="329">
        <f t="shared" si="1228"/>
        <v>12</v>
      </c>
      <c r="Z3541" s="329" t="e">
        <f t="shared" ca="1" si="1229"/>
        <v>#NAME?</v>
      </c>
      <c r="AA3541" s="326">
        <f t="shared" si="1230"/>
        <v>104</v>
      </c>
      <c r="AB3541" s="327">
        <f t="shared" si="1231"/>
        <v>1</v>
      </c>
      <c r="AC3541" s="327">
        <f t="shared" si="1232"/>
        <v>0</v>
      </c>
      <c r="AD3541" s="325"/>
    </row>
    <row r="3542" spans="1:30">
      <c r="A3542" s="324">
        <v>45631</v>
      </c>
      <c r="B3542" s="325" t="s">
        <v>83</v>
      </c>
      <c r="C3542" s="325">
        <v>2590</v>
      </c>
      <c r="D3542" s="325">
        <v>100</v>
      </c>
      <c r="E3542" s="325">
        <v>9</v>
      </c>
      <c r="F3542" s="325"/>
      <c r="G3542" s="325">
        <v>118</v>
      </c>
      <c r="H3542" s="325">
        <v>135</v>
      </c>
      <c r="I3542" s="325">
        <v>1</v>
      </c>
      <c r="J3542" s="325">
        <v>15</v>
      </c>
      <c r="K3542" s="325">
        <v>680</v>
      </c>
      <c r="L3542" s="325">
        <v>29.8</v>
      </c>
      <c r="M3542" s="310">
        <v>36.590000000000003</v>
      </c>
      <c r="N3542" s="326">
        <f>IF(Tabla2[[#This Row],[LECHE RETIRO DIA]]&lt;&gt;ISBLANK(Tabla2[[#This Row],[LECHE RETIRO DIA]]),SUM(Tabla2[[#This Row],[LECHE TANQUE DIA]:[LECHE RETIRO DIA]]),SUM(Tabla2[[#This Row],[LECHE TANQUE DIA]:[LECHE AUTOCONSUMO DIA]]))</f>
        <v>2699</v>
      </c>
      <c r="O3542" s="327">
        <f t="shared" si="1219"/>
        <v>0.95961467210077811</v>
      </c>
      <c r="P3542" s="328">
        <f t="shared" si="1220"/>
        <v>22.872881355932204</v>
      </c>
      <c r="Q3542" s="328">
        <f t="shared" si="1221"/>
        <v>21.949152542372882</v>
      </c>
      <c r="R3542" s="328">
        <f t="shared" si="1222"/>
        <v>6.666666666666667</v>
      </c>
      <c r="S3542" s="328">
        <f t="shared" si="1223"/>
        <v>3.9691176470588236</v>
      </c>
      <c r="T3542" s="328">
        <f t="shared" si="1224"/>
        <v>5.7627118644067794</v>
      </c>
      <c r="U3542" s="328">
        <f t="shared" si="1225"/>
        <v>90.570469798657712</v>
      </c>
      <c r="V3542" s="328">
        <f t="shared" si="1226"/>
        <v>3.9597315436241609</v>
      </c>
      <c r="W3542" s="328">
        <f>IFERROR(H3542/M3542,Tabla2[[#This Row],[CARGA PRODUCCION (ANIMALES/HA)]])</f>
        <v>3.6895326591965016</v>
      </c>
      <c r="X3542" s="329">
        <f t="shared" si="1227"/>
        <v>2024</v>
      </c>
      <c r="Y3542" s="329">
        <f t="shared" si="1228"/>
        <v>12</v>
      </c>
      <c r="Z3542" s="329" t="e">
        <f t="shared" ca="1" si="1229"/>
        <v>#NAME?</v>
      </c>
      <c r="AA3542" s="326">
        <f t="shared" si="1230"/>
        <v>135</v>
      </c>
      <c r="AB3542" s="327">
        <f t="shared" si="1231"/>
        <v>0.87407407407407411</v>
      </c>
      <c r="AC3542" s="327">
        <f t="shared" si="1232"/>
        <v>0.12592592592592589</v>
      </c>
      <c r="AD3542" s="325"/>
    </row>
    <row r="3543" spans="1:30">
      <c r="A3543" s="324">
        <v>45631</v>
      </c>
      <c r="B3543" s="325" t="s">
        <v>88</v>
      </c>
      <c r="C3543" s="325">
        <v>1221</v>
      </c>
      <c r="D3543" s="325">
        <v>40</v>
      </c>
      <c r="E3543" s="325">
        <v>5</v>
      </c>
      <c r="F3543" s="325"/>
      <c r="G3543" s="325">
        <v>50</v>
      </c>
      <c r="H3543" s="325">
        <v>54</v>
      </c>
      <c r="I3543" s="325">
        <v>1</v>
      </c>
      <c r="J3543" s="325">
        <v>6</v>
      </c>
      <c r="K3543" s="325">
        <v>300</v>
      </c>
      <c r="L3543" s="325">
        <v>16.5</v>
      </c>
      <c r="M3543" s="310">
        <v>17.5</v>
      </c>
      <c r="N3543" s="326">
        <f>IF(Tabla2[[#This Row],[LECHE RETIRO DIA]]&lt;&gt;ISBLANK(Tabla2[[#This Row],[LECHE RETIRO DIA]]),SUM(Tabla2[[#This Row],[LECHE TANQUE DIA]:[LECHE RETIRO DIA]]),SUM(Tabla2[[#This Row],[LECHE TANQUE DIA]:[LECHE AUTOCONSUMO DIA]]))</f>
        <v>1266</v>
      </c>
      <c r="O3543" s="327">
        <f t="shared" si="1219"/>
        <v>0.96445497630331756</v>
      </c>
      <c r="P3543" s="328">
        <f t="shared" si="1220"/>
        <v>25.32</v>
      </c>
      <c r="Q3543" s="328">
        <f t="shared" si="1221"/>
        <v>24.42</v>
      </c>
      <c r="R3543" s="328">
        <f t="shared" si="1222"/>
        <v>6.666666666666667</v>
      </c>
      <c r="S3543" s="328">
        <f t="shared" si="1223"/>
        <v>4.22</v>
      </c>
      <c r="T3543" s="328">
        <f t="shared" si="1224"/>
        <v>6</v>
      </c>
      <c r="U3543" s="328">
        <f t="shared" si="1225"/>
        <v>76.727272727272734</v>
      </c>
      <c r="V3543" s="328">
        <f t="shared" si="1226"/>
        <v>3.0303030303030303</v>
      </c>
      <c r="W3543" s="328">
        <f>IFERROR(H3543/M3543,Tabla2[[#This Row],[CARGA PRODUCCION (ANIMALES/HA)]])</f>
        <v>3.0857142857142859</v>
      </c>
      <c r="X3543" s="329">
        <f t="shared" si="1227"/>
        <v>2024</v>
      </c>
      <c r="Y3543" s="329">
        <f t="shared" si="1228"/>
        <v>12</v>
      </c>
      <c r="Z3543" s="329" t="e">
        <f t="shared" ca="1" si="1229"/>
        <v>#NAME?</v>
      </c>
      <c r="AA3543" s="326">
        <f t="shared" si="1230"/>
        <v>54</v>
      </c>
      <c r="AB3543" s="327">
        <f t="shared" si="1231"/>
        <v>0.92592592592592593</v>
      </c>
      <c r="AC3543" s="327">
        <f t="shared" si="1232"/>
        <v>7.407407407407407E-2</v>
      </c>
      <c r="AD3543" s="325"/>
    </row>
    <row r="3544" spans="1:30">
      <c r="A3544" s="324">
        <v>45632</v>
      </c>
      <c r="B3544" s="325" t="s">
        <v>81</v>
      </c>
      <c r="C3544" s="325">
        <v>2396</v>
      </c>
      <c r="D3544" s="325">
        <v>80</v>
      </c>
      <c r="E3544" s="325">
        <v>9</v>
      </c>
      <c r="F3544" s="325"/>
      <c r="G3544" s="325">
        <v>104</v>
      </c>
      <c r="H3544" s="325">
        <v>104</v>
      </c>
      <c r="I3544" s="325">
        <v>1</v>
      </c>
      <c r="J3544" s="325">
        <v>12</v>
      </c>
      <c r="K3544" s="325">
        <v>680</v>
      </c>
      <c r="L3544" s="325">
        <v>23.4</v>
      </c>
      <c r="M3544" s="310">
        <v>31.01</v>
      </c>
      <c r="N3544" s="326">
        <f>IF(Tabla2[[#This Row],[LECHE RETIRO DIA]]&lt;&gt;ISBLANK(Tabla2[[#This Row],[LECHE RETIRO DIA]]),SUM(Tabla2[[#This Row],[LECHE TANQUE DIA]:[LECHE RETIRO DIA]]),SUM(Tabla2[[#This Row],[LECHE TANQUE DIA]:[LECHE AUTOCONSUMO DIA]]))</f>
        <v>2485</v>
      </c>
      <c r="O3544" s="327">
        <f t="shared" si="1219"/>
        <v>0.96418511066398394</v>
      </c>
      <c r="P3544" s="328">
        <f t="shared" si="1220"/>
        <v>23.89423076923077</v>
      </c>
      <c r="Q3544" s="328">
        <f t="shared" si="1221"/>
        <v>23.03846153846154</v>
      </c>
      <c r="R3544" s="328">
        <f t="shared" si="1222"/>
        <v>6.666666666666667</v>
      </c>
      <c r="S3544" s="328">
        <f t="shared" si="1223"/>
        <v>3.6544117647058822</v>
      </c>
      <c r="T3544" s="328">
        <f t="shared" si="1224"/>
        <v>6.5384615384615383</v>
      </c>
      <c r="U3544" s="328">
        <f t="shared" si="1225"/>
        <v>106.19658119658121</v>
      </c>
      <c r="V3544" s="328">
        <f t="shared" si="1226"/>
        <v>4.4444444444444446</v>
      </c>
      <c r="W3544" s="328">
        <f>IFERROR(H3544/M3544,Tabla2[[#This Row],[CARGA PRODUCCION (ANIMALES/HA)]])</f>
        <v>3.3537568526281842</v>
      </c>
      <c r="X3544" s="329">
        <f t="shared" si="1227"/>
        <v>2024</v>
      </c>
      <c r="Y3544" s="329">
        <f t="shared" si="1228"/>
        <v>12</v>
      </c>
      <c r="Z3544" s="329" t="e">
        <f t="shared" ca="1" si="1229"/>
        <v>#NAME?</v>
      </c>
      <c r="AA3544" s="326">
        <f t="shared" si="1230"/>
        <v>104</v>
      </c>
      <c r="AB3544" s="327">
        <f t="shared" si="1231"/>
        <v>1</v>
      </c>
      <c r="AC3544" s="327">
        <f t="shared" si="1232"/>
        <v>0</v>
      </c>
      <c r="AD3544" s="325"/>
    </row>
    <row r="3545" spans="1:30">
      <c r="A3545" s="324">
        <v>45632</v>
      </c>
      <c r="B3545" s="325" t="s">
        <v>83</v>
      </c>
      <c r="C3545" s="325">
        <v>2481</v>
      </c>
      <c r="D3545" s="325">
        <v>100</v>
      </c>
      <c r="E3545" s="325">
        <v>9</v>
      </c>
      <c r="F3545" s="325"/>
      <c r="G3545" s="325">
        <v>118</v>
      </c>
      <c r="H3545" s="325">
        <v>135</v>
      </c>
      <c r="I3545" s="325">
        <v>1</v>
      </c>
      <c r="J3545" s="325">
        <v>15</v>
      </c>
      <c r="K3545" s="325">
        <v>680</v>
      </c>
      <c r="L3545" s="325">
        <v>29.8</v>
      </c>
      <c r="M3545" s="310">
        <v>36.590000000000003</v>
      </c>
      <c r="N3545" s="326">
        <f>IF(Tabla2[[#This Row],[LECHE RETIRO DIA]]&lt;&gt;ISBLANK(Tabla2[[#This Row],[LECHE RETIRO DIA]]),SUM(Tabla2[[#This Row],[LECHE TANQUE DIA]:[LECHE RETIRO DIA]]),SUM(Tabla2[[#This Row],[LECHE TANQUE DIA]:[LECHE AUTOCONSUMO DIA]]))</f>
        <v>2590</v>
      </c>
      <c r="O3545" s="327">
        <f t="shared" si="1219"/>
        <v>0.95791505791505793</v>
      </c>
      <c r="P3545" s="328">
        <f t="shared" si="1220"/>
        <v>21.949152542372882</v>
      </c>
      <c r="Q3545" s="328">
        <f t="shared" si="1221"/>
        <v>21.025423728813561</v>
      </c>
      <c r="R3545" s="328">
        <f t="shared" si="1222"/>
        <v>6.666666666666667</v>
      </c>
      <c r="S3545" s="328">
        <f t="shared" si="1223"/>
        <v>3.8088235294117645</v>
      </c>
      <c r="T3545" s="328">
        <f t="shared" si="1224"/>
        <v>5.7627118644067794</v>
      </c>
      <c r="U3545" s="328">
        <f t="shared" si="1225"/>
        <v>86.912751677852341</v>
      </c>
      <c r="V3545" s="328">
        <f t="shared" si="1226"/>
        <v>3.9597315436241609</v>
      </c>
      <c r="W3545" s="328">
        <f>IFERROR(H3545/M3545,Tabla2[[#This Row],[CARGA PRODUCCION (ANIMALES/HA)]])</f>
        <v>3.6895326591965016</v>
      </c>
      <c r="X3545" s="329">
        <f t="shared" si="1227"/>
        <v>2024</v>
      </c>
      <c r="Y3545" s="329">
        <f t="shared" si="1228"/>
        <v>12</v>
      </c>
      <c r="Z3545" s="329" t="e">
        <f t="shared" ca="1" si="1229"/>
        <v>#NAME?</v>
      </c>
      <c r="AA3545" s="326">
        <f t="shared" si="1230"/>
        <v>135</v>
      </c>
      <c r="AB3545" s="327">
        <f t="shared" si="1231"/>
        <v>0.87407407407407411</v>
      </c>
      <c r="AC3545" s="327">
        <f t="shared" si="1232"/>
        <v>0.12592592592592589</v>
      </c>
      <c r="AD3545" s="325"/>
    </row>
    <row r="3546" spans="1:30">
      <c r="A3546" s="324">
        <v>45632</v>
      </c>
      <c r="B3546" s="325" t="s">
        <v>88</v>
      </c>
      <c r="C3546" s="325">
        <v>1182</v>
      </c>
      <c r="D3546" s="325">
        <v>40</v>
      </c>
      <c r="E3546" s="325">
        <v>5</v>
      </c>
      <c r="F3546" s="325"/>
      <c r="G3546" s="325">
        <v>50</v>
      </c>
      <c r="H3546" s="325">
        <v>54</v>
      </c>
      <c r="I3546" s="325">
        <v>1</v>
      </c>
      <c r="J3546" s="325">
        <v>6</v>
      </c>
      <c r="K3546" s="325">
        <v>300</v>
      </c>
      <c r="L3546" s="325">
        <v>16.5</v>
      </c>
      <c r="M3546" s="310">
        <v>17.5</v>
      </c>
      <c r="N3546" s="326">
        <f>IF(Tabla2[[#This Row],[LECHE RETIRO DIA]]&lt;&gt;ISBLANK(Tabla2[[#This Row],[LECHE RETIRO DIA]]),SUM(Tabla2[[#This Row],[LECHE TANQUE DIA]:[LECHE RETIRO DIA]]),SUM(Tabla2[[#This Row],[LECHE TANQUE DIA]:[LECHE AUTOCONSUMO DIA]]))</f>
        <v>1227</v>
      </c>
      <c r="O3546" s="327">
        <f t="shared" ref="O3546:O3555" si="1233">IFERROR(C3546/N3546,"")</f>
        <v>0.96332518337408313</v>
      </c>
      <c r="P3546" s="328">
        <f t="shared" ref="P3546:P3555" si="1234">IFERROR(N3546/G3546,"")</f>
        <v>24.54</v>
      </c>
      <c r="Q3546" s="328">
        <f t="shared" ref="Q3546:Q3555" si="1235">IFERROR(C3546/G3546,"")</f>
        <v>23.64</v>
      </c>
      <c r="R3546" s="328">
        <f t="shared" ref="R3546:R3555" si="1236">IFERROR(D3546/J3546,"")</f>
        <v>6.666666666666667</v>
      </c>
      <c r="S3546" s="328">
        <f t="shared" ref="S3546:S3555" si="1237">IFERROR(N3546/K3546,"")</f>
        <v>4.09</v>
      </c>
      <c r="T3546" s="328">
        <f t="shared" ref="T3546:T3555" si="1238">IFERROR(K3546/G3546,"")</f>
        <v>6</v>
      </c>
      <c r="U3546" s="328">
        <f t="shared" ref="U3546:U3555" si="1239">IFERROR(N3546/L3546,"")</f>
        <v>74.36363636363636</v>
      </c>
      <c r="V3546" s="328">
        <f t="shared" ref="V3546:V3555" si="1240">IFERROR(G3546/L3546,"")</f>
        <v>3.0303030303030303</v>
      </c>
      <c r="W3546" s="328">
        <f>IFERROR(H3546/M3546,Tabla2[[#This Row],[CARGA PRODUCCION (ANIMALES/HA)]])</f>
        <v>3.0857142857142859</v>
      </c>
      <c r="X3546" s="329">
        <f t="shared" ref="X3546:X3555" si="1241">YEAR(A3546)</f>
        <v>2024</v>
      </c>
      <c r="Y3546" s="329">
        <f t="shared" ref="Y3546:Y3555" si="1242">MONTH(A3546)</f>
        <v>12</v>
      </c>
      <c r="Z3546" s="329" t="e">
        <f t="shared" ref="Z3546:Z3555" ca="1" si="1243">_xlfn.ISOWEEKNUM(A3546)</f>
        <v>#NAME?</v>
      </c>
      <c r="AA3546" s="326">
        <f t="shared" ref="AA3546:AA3555" si="1244">IF(H3546&gt;0,H3546,G3546)</f>
        <v>54</v>
      </c>
      <c r="AB3546" s="327">
        <f t="shared" ref="AB3546:AB3555" si="1245">IFERROR(G3546/AA3546,"")</f>
        <v>0.92592592592592593</v>
      </c>
      <c r="AC3546" s="327">
        <f t="shared" ref="AC3546:AC3555" si="1246">IFERROR(1-AB3546,"")</f>
        <v>7.407407407407407E-2</v>
      </c>
      <c r="AD3546" s="325"/>
    </row>
    <row r="3547" spans="1:30">
      <c r="A3547" s="324">
        <v>45633</v>
      </c>
      <c r="B3547" s="325" t="s">
        <v>81</v>
      </c>
      <c r="C3547" s="325">
        <v>2373</v>
      </c>
      <c r="D3547" s="325">
        <v>80</v>
      </c>
      <c r="E3547" s="325">
        <v>9</v>
      </c>
      <c r="F3547" s="325"/>
      <c r="G3547" s="325">
        <v>104</v>
      </c>
      <c r="H3547" s="325">
        <v>104</v>
      </c>
      <c r="I3547" s="325">
        <v>1</v>
      </c>
      <c r="J3547" s="325">
        <v>12</v>
      </c>
      <c r="K3547" s="325">
        <v>680</v>
      </c>
      <c r="L3547" s="325">
        <v>23.4</v>
      </c>
      <c r="M3547" s="310">
        <v>31.01</v>
      </c>
      <c r="N3547" s="326">
        <f>IF(Tabla2[[#This Row],[LECHE RETIRO DIA]]&lt;&gt;ISBLANK(Tabla2[[#This Row],[LECHE RETIRO DIA]]),SUM(Tabla2[[#This Row],[LECHE TANQUE DIA]:[LECHE RETIRO DIA]]),SUM(Tabla2[[#This Row],[LECHE TANQUE DIA]:[LECHE AUTOCONSUMO DIA]]))</f>
        <v>2462</v>
      </c>
      <c r="O3547" s="327">
        <f t="shared" si="1233"/>
        <v>0.96385052802599513</v>
      </c>
      <c r="P3547" s="328">
        <f t="shared" si="1234"/>
        <v>23.673076923076923</v>
      </c>
      <c r="Q3547" s="328">
        <f t="shared" si="1235"/>
        <v>22.817307692307693</v>
      </c>
      <c r="R3547" s="328">
        <f t="shared" si="1236"/>
        <v>6.666666666666667</v>
      </c>
      <c r="S3547" s="328">
        <f t="shared" si="1237"/>
        <v>3.6205882352941177</v>
      </c>
      <c r="T3547" s="328">
        <f t="shared" si="1238"/>
        <v>6.5384615384615383</v>
      </c>
      <c r="U3547" s="328">
        <f t="shared" si="1239"/>
        <v>105.21367521367522</v>
      </c>
      <c r="V3547" s="328">
        <f t="shared" si="1240"/>
        <v>4.4444444444444446</v>
      </c>
      <c r="W3547" s="328">
        <f>IFERROR(H3547/M3547,Tabla2[[#This Row],[CARGA PRODUCCION (ANIMALES/HA)]])</f>
        <v>3.3537568526281842</v>
      </c>
      <c r="X3547" s="329">
        <f t="shared" si="1241"/>
        <v>2024</v>
      </c>
      <c r="Y3547" s="329">
        <f t="shared" si="1242"/>
        <v>12</v>
      </c>
      <c r="Z3547" s="329" t="e">
        <f t="shared" ca="1" si="1243"/>
        <v>#NAME?</v>
      </c>
      <c r="AA3547" s="326">
        <f t="shared" si="1244"/>
        <v>104</v>
      </c>
      <c r="AB3547" s="327">
        <f t="shared" si="1245"/>
        <v>1</v>
      </c>
      <c r="AC3547" s="327">
        <f t="shared" si="1246"/>
        <v>0</v>
      </c>
      <c r="AD3547" s="325"/>
    </row>
    <row r="3548" spans="1:30">
      <c r="A3548" s="324">
        <v>45633</v>
      </c>
      <c r="B3548" s="325" t="s">
        <v>83</v>
      </c>
      <c r="C3548" s="325">
        <v>2495</v>
      </c>
      <c r="D3548" s="325">
        <v>100</v>
      </c>
      <c r="E3548" s="325">
        <v>9</v>
      </c>
      <c r="F3548" s="325"/>
      <c r="G3548" s="325">
        <v>118</v>
      </c>
      <c r="H3548" s="325">
        <v>135</v>
      </c>
      <c r="I3548" s="325">
        <v>1</v>
      </c>
      <c r="J3548" s="325">
        <v>15</v>
      </c>
      <c r="K3548" s="325">
        <v>680</v>
      </c>
      <c r="L3548" s="325">
        <v>29.8</v>
      </c>
      <c r="M3548" s="310">
        <v>36.590000000000003</v>
      </c>
      <c r="N3548" s="326">
        <f>IF(Tabla2[[#This Row],[LECHE RETIRO DIA]]&lt;&gt;ISBLANK(Tabla2[[#This Row],[LECHE RETIRO DIA]]),SUM(Tabla2[[#This Row],[LECHE TANQUE DIA]:[LECHE RETIRO DIA]]),SUM(Tabla2[[#This Row],[LECHE TANQUE DIA]:[LECHE AUTOCONSUMO DIA]]))</f>
        <v>2604</v>
      </c>
      <c r="O3548" s="327">
        <f t="shared" si="1233"/>
        <v>0.95814132104454686</v>
      </c>
      <c r="P3548" s="328">
        <f t="shared" si="1234"/>
        <v>22.067796610169491</v>
      </c>
      <c r="Q3548" s="328">
        <f t="shared" si="1235"/>
        <v>21.14406779661017</v>
      </c>
      <c r="R3548" s="328">
        <f t="shared" si="1236"/>
        <v>6.666666666666667</v>
      </c>
      <c r="S3548" s="328">
        <f t="shared" si="1237"/>
        <v>3.8294117647058825</v>
      </c>
      <c r="T3548" s="328">
        <f t="shared" si="1238"/>
        <v>5.7627118644067794</v>
      </c>
      <c r="U3548" s="328">
        <f t="shared" si="1239"/>
        <v>87.382550335570471</v>
      </c>
      <c r="V3548" s="328">
        <f t="shared" si="1240"/>
        <v>3.9597315436241609</v>
      </c>
      <c r="W3548" s="328">
        <f>IFERROR(H3548/M3548,Tabla2[[#This Row],[CARGA PRODUCCION (ANIMALES/HA)]])</f>
        <v>3.6895326591965016</v>
      </c>
      <c r="X3548" s="329">
        <f t="shared" si="1241"/>
        <v>2024</v>
      </c>
      <c r="Y3548" s="329">
        <f t="shared" si="1242"/>
        <v>12</v>
      </c>
      <c r="Z3548" s="329" t="e">
        <f t="shared" ca="1" si="1243"/>
        <v>#NAME?</v>
      </c>
      <c r="AA3548" s="326">
        <f t="shared" si="1244"/>
        <v>135</v>
      </c>
      <c r="AB3548" s="327">
        <f t="shared" si="1245"/>
        <v>0.87407407407407411</v>
      </c>
      <c r="AC3548" s="327">
        <f t="shared" si="1246"/>
        <v>0.12592592592592589</v>
      </c>
      <c r="AD3548" s="325"/>
    </row>
    <row r="3549" spans="1:30">
      <c r="A3549" s="324">
        <v>45633</v>
      </c>
      <c r="B3549" s="325" t="s">
        <v>88</v>
      </c>
      <c r="C3549" s="325">
        <v>1260</v>
      </c>
      <c r="D3549" s="325">
        <v>40</v>
      </c>
      <c r="E3549" s="325">
        <v>5</v>
      </c>
      <c r="F3549" s="325"/>
      <c r="G3549" s="325">
        <v>50</v>
      </c>
      <c r="H3549" s="325">
        <v>54</v>
      </c>
      <c r="I3549" s="325">
        <v>1</v>
      </c>
      <c r="J3549" s="325">
        <v>6</v>
      </c>
      <c r="K3549" s="325">
        <v>300</v>
      </c>
      <c r="L3549" s="325">
        <v>16.5</v>
      </c>
      <c r="M3549" s="310">
        <v>17.5</v>
      </c>
      <c r="N3549" s="326">
        <f>IF(Tabla2[[#This Row],[LECHE RETIRO DIA]]&lt;&gt;ISBLANK(Tabla2[[#This Row],[LECHE RETIRO DIA]]),SUM(Tabla2[[#This Row],[LECHE TANQUE DIA]:[LECHE RETIRO DIA]]),SUM(Tabla2[[#This Row],[LECHE TANQUE DIA]:[LECHE AUTOCONSUMO DIA]]))</f>
        <v>1305</v>
      </c>
      <c r="O3549" s="327">
        <f t="shared" si="1233"/>
        <v>0.96551724137931039</v>
      </c>
      <c r="P3549" s="328">
        <f t="shared" si="1234"/>
        <v>26.1</v>
      </c>
      <c r="Q3549" s="328">
        <f t="shared" si="1235"/>
        <v>25.2</v>
      </c>
      <c r="R3549" s="328">
        <f t="shared" si="1236"/>
        <v>6.666666666666667</v>
      </c>
      <c r="S3549" s="328">
        <f t="shared" si="1237"/>
        <v>4.3499999999999996</v>
      </c>
      <c r="T3549" s="328">
        <f t="shared" si="1238"/>
        <v>6</v>
      </c>
      <c r="U3549" s="328">
        <f t="shared" si="1239"/>
        <v>79.090909090909093</v>
      </c>
      <c r="V3549" s="328">
        <f t="shared" si="1240"/>
        <v>3.0303030303030303</v>
      </c>
      <c r="W3549" s="328">
        <f>IFERROR(H3549/M3549,Tabla2[[#This Row],[CARGA PRODUCCION (ANIMALES/HA)]])</f>
        <v>3.0857142857142859</v>
      </c>
      <c r="X3549" s="329">
        <f t="shared" si="1241"/>
        <v>2024</v>
      </c>
      <c r="Y3549" s="329">
        <f t="shared" si="1242"/>
        <v>12</v>
      </c>
      <c r="Z3549" s="329" t="e">
        <f t="shared" ca="1" si="1243"/>
        <v>#NAME?</v>
      </c>
      <c r="AA3549" s="326">
        <f t="shared" si="1244"/>
        <v>54</v>
      </c>
      <c r="AB3549" s="327">
        <f t="shared" si="1245"/>
        <v>0.92592592592592593</v>
      </c>
      <c r="AC3549" s="327">
        <f t="shared" si="1246"/>
        <v>7.407407407407407E-2</v>
      </c>
      <c r="AD3549" s="325"/>
    </row>
    <row r="3550" spans="1:30">
      <c r="A3550" s="324">
        <v>45634</v>
      </c>
      <c r="B3550" s="325" t="s">
        <v>81</v>
      </c>
      <c r="C3550" s="325">
        <v>2377</v>
      </c>
      <c r="D3550" s="325">
        <v>80</v>
      </c>
      <c r="E3550" s="325">
        <v>9</v>
      </c>
      <c r="F3550" s="325"/>
      <c r="G3550" s="325">
        <v>104</v>
      </c>
      <c r="H3550" s="325">
        <v>104</v>
      </c>
      <c r="I3550" s="325">
        <v>1</v>
      </c>
      <c r="J3550" s="325">
        <v>12</v>
      </c>
      <c r="K3550" s="325">
        <v>680</v>
      </c>
      <c r="L3550" s="325">
        <v>23.4</v>
      </c>
      <c r="M3550" s="310">
        <v>31.01</v>
      </c>
      <c r="N3550" s="326">
        <f>IF(Tabla2[[#This Row],[LECHE RETIRO DIA]]&lt;&gt;ISBLANK(Tabla2[[#This Row],[LECHE RETIRO DIA]]),SUM(Tabla2[[#This Row],[LECHE TANQUE DIA]:[LECHE RETIRO DIA]]),SUM(Tabla2[[#This Row],[LECHE TANQUE DIA]:[LECHE AUTOCONSUMO DIA]]))</f>
        <v>2466</v>
      </c>
      <c r="O3550" s="327">
        <f t="shared" si="1233"/>
        <v>0.9639091646390916</v>
      </c>
      <c r="P3550" s="328">
        <f t="shared" si="1234"/>
        <v>23.71153846153846</v>
      </c>
      <c r="Q3550" s="328">
        <f t="shared" si="1235"/>
        <v>22.85576923076923</v>
      </c>
      <c r="R3550" s="328">
        <f t="shared" si="1236"/>
        <v>6.666666666666667</v>
      </c>
      <c r="S3550" s="328">
        <f t="shared" si="1237"/>
        <v>3.6264705882352941</v>
      </c>
      <c r="T3550" s="328">
        <f t="shared" si="1238"/>
        <v>6.5384615384615383</v>
      </c>
      <c r="U3550" s="328">
        <f t="shared" si="1239"/>
        <v>105.38461538461539</v>
      </c>
      <c r="V3550" s="328">
        <f t="shared" si="1240"/>
        <v>4.4444444444444446</v>
      </c>
      <c r="W3550" s="328">
        <f>IFERROR(H3550/M3550,Tabla2[[#This Row],[CARGA PRODUCCION (ANIMALES/HA)]])</f>
        <v>3.3537568526281842</v>
      </c>
      <c r="X3550" s="329">
        <f t="shared" si="1241"/>
        <v>2024</v>
      </c>
      <c r="Y3550" s="329">
        <f t="shared" si="1242"/>
        <v>12</v>
      </c>
      <c r="Z3550" s="329" t="e">
        <f t="shared" ca="1" si="1243"/>
        <v>#NAME?</v>
      </c>
      <c r="AA3550" s="326">
        <f t="shared" si="1244"/>
        <v>104</v>
      </c>
      <c r="AB3550" s="327">
        <f t="shared" si="1245"/>
        <v>1</v>
      </c>
      <c r="AC3550" s="327">
        <f t="shared" si="1246"/>
        <v>0</v>
      </c>
      <c r="AD3550" s="325"/>
    </row>
    <row r="3551" spans="1:30">
      <c r="A3551" s="324">
        <v>45634</v>
      </c>
      <c r="B3551" s="325" t="s">
        <v>83</v>
      </c>
      <c r="C3551" s="325">
        <v>2576</v>
      </c>
      <c r="D3551" s="325">
        <v>100</v>
      </c>
      <c r="E3551" s="325">
        <v>9</v>
      </c>
      <c r="F3551" s="325"/>
      <c r="G3551" s="325">
        <v>119</v>
      </c>
      <c r="H3551" s="325">
        <v>135</v>
      </c>
      <c r="I3551" s="325">
        <v>1</v>
      </c>
      <c r="J3551" s="325">
        <v>15</v>
      </c>
      <c r="K3551" s="325">
        <v>680</v>
      </c>
      <c r="L3551" s="325">
        <v>29.8</v>
      </c>
      <c r="M3551" s="310">
        <v>36.590000000000003</v>
      </c>
      <c r="N3551" s="326">
        <f>IF(Tabla2[[#This Row],[LECHE RETIRO DIA]]&lt;&gt;ISBLANK(Tabla2[[#This Row],[LECHE RETIRO DIA]]),SUM(Tabla2[[#This Row],[LECHE TANQUE DIA]:[LECHE RETIRO DIA]]),SUM(Tabla2[[#This Row],[LECHE TANQUE DIA]:[LECHE AUTOCONSUMO DIA]]))</f>
        <v>2685</v>
      </c>
      <c r="O3551" s="327">
        <f t="shared" si="1233"/>
        <v>0.95940409683426442</v>
      </c>
      <c r="P3551" s="328">
        <f t="shared" si="1234"/>
        <v>22.563025210084035</v>
      </c>
      <c r="Q3551" s="328">
        <f t="shared" si="1235"/>
        <v>21.647058823529413</v>
      </c>
      <c r="R3551" s="328">
        <f t="shared" si="1236"/>
        <v>6.666666666666667</v>
      </c>
      <c r="S3551" s="328">
        <f t="shared" si="1237"/>
        <v>3.9485294117647061</v>
      </c>
      <c r="T3551" s="328">
        <f t="shared" si="1238"/>
        <v>5.7142857142857144</v>
      </c>
      <c r="U3551" s="328">
        <f t="shared" si="1239"/>
        <v>90.100671140939596</v>
      </c>
      <c r="V3551" s="328">
        <f t="shared" si="1240"/>
        <v>3.9932885906040267</v>
      </c>
      <c r="W3551" s="328">
        <f>IFERROR(H3551/M3551,Tabla2[[#This Row],[CARGA PRODUCCION (ANIMALES/HA)]])</f>
        <v>3.6895326591965016</v>
      </c>
      <c r="X3551" s="329">
        <f t="shared" si="1241"/>
        <v>2024</v>
      </c>
      <c r="Y3551" s="329">
        <f t="shared" si="1242"/>
        <v>12</v>
      </c>
      <c r="Z3551" s="329" t="e">
        <f t="shared" ca="1" si="1243"/>
        <v>#NAME?</v>
      </c>
      <c r="AA3551" s="326">
        <f t="shared" si="1244"/>
        <v>135</v>
      </c>
      <c r="AB3551" s="327">
        <f t="shared" si="1245"/>
        <v>0.88148148148148153</v>
      </c>
      <c r="AC3551" s="327">
        <f t="shared" si="1246"/>
        <v>0.11851851851851847</v>
      </c>
      <c r="AD3551" s="325"/>
    </row>
    <row r="3552" spans="1:30">
      <c r="A3552" s="324">
        <v>45634</v>
      </c>
      <c r="B3552" s="325" t="s">
        <v>88</v>
      </c>
      <c r="C3552" s="325">
        <v>1182</v>
      </c>
      <c r="D3552" s="325">
        <v>40</v>
      </c>
      <c r="E3552" s="325">
        <v>5</v>
      </c>
      <c r="F3552" s="325"/>
      <c r="G3552" s="325">
        <v>50</v>
      </c>
      <c r="H3552" s="325">
        <v>54</v>
      </c>
      <c r="I3552" s="325">
        <v>1</v>
      </c>
      <c r="J3552" s="325">
        <v>6</v>
      </c>
      <c r="K3552" s="325">
        <v>300</v>
      </c>
      <c r="L3552" s="325">
        <v>16.5</v>
      </c>
      <c r="M3552" s="310">
        <v>17.5</v>
      </c>
      <c r="N3552" s="326">
        <f>IF(Tabla2[[#This Row],[LECHE RETIRO DIA]]&lt;&gt;ISBLANK(Tabla2[[#This Row],[LECHE RETIRO DIA]]),SUM(Tabla2[[#This Row],[LECHE TANQUE DIA]:[LECHE RETIRO DIA]]),SUM(Tabla2[[#This Row],[LECHE TANQUE DIA]:[LECHE AUTOCONSUMO DIA]]))</f>
        <v>1227</v>
      </c>
      <c r="O3552" s="327">
        <f t="shared" si="1233"/>
        <v>0.96332518337408313</v>
      </c>
      <c r="P3552" s="328">
        <f t="shared" si="1234"/>
        <v>24.54</v>
      </c>
      <c r="Q3552" s="328">
        <f t="shared" si="1235"/>
        <v>23.64</v>
      </c>
      <c r="R3552" s="328">
        <f t="shared" si="1236"/>
        <v>6.666666666666667</v>
      </c>
      <c r="S3552" s="328">
        <f t="shared" si="1237"/>
        <v>4.09</v>
      </c>
      <c r="T3552" s="328">
        <f t="shared" si="1238"/>
        <v>6</v>
      </c>
      <c r="U3552" s="328">
        <f t="shared" si="1239"/>
        <v>74.36363636363636</v>
      </c>
      <c r="V3552" s="328">
        <f t="shared" si="1240"/>
        <v>3.0303030303030303</v>
      </c>
      <c r="W3552" s="328">
        <f>IFERROR(H3552/M3552,Tabla2[[#This Row],[CARGA PRODUCCION (ANIMALES/HA)]])</f>
        <v>3.0857142857142859</v>
      </c>
      <c r="X3552" s="329">
        <f t="shared" si="1241"/>
        <v>2024</v>
      </c>
      <c r="Y3552" s="329">
        <f t="shared" si="1242"/>
        <v>12</v>
      </c>
      <c r="Z3552" s="329" t="e">
        <f t="shared" ca="1" si="1243"/>
        <v>#NAME?</v>
      </c>
      <c r="AA3552" s="326">
        <f t="shared" si="1244"/>
        <v>54</v>
      </c>
      <c r="AB3552" s="327">
        <f t="shared" si="1245"/>
        <v>0.92592592592592593</v>
      </c>
      <c r="AC3552" s="327">
        <f t="shared" si="1246"/>
        <v>7.407407407407407E-2</v>
      </c>
      <c r="AD3552" s="325"/>
    </row>
    <row r="3553" spans="1:30">
      <c r="A3553" s="324">
        <v>45635</v>
      </c>
      <c r="B3553" s="325" t="s">
        <v>81</v>
      </c>
      <c r="C3553" s="325">
        <v>2372</v>
      </c>
      <c r="D3553" s="325">
        <v>80</v>
      </c>
      <c r="E3553" s="325">
        <v>9</v>
      </c>
      <c r="F3553" s="325"/>
      <c r="G3553" s="325">
        <v>104</v>
      </c>
      <c r="H3553" s="325">
        <v>104</v>
      </c>
      <c r="I3553" s="325">
        <v>1</v>
      </c>
      <c r="J3553" s="325">
        <v>12</v>
      </c>
      <c r="K3553" s="325">
        <v>680</v>
      </c>
      <c r="L3553" s="325">
        <v>23.4</v>
      </c>
      <c r="M3553" s="310">
        <v>31.01</v>
      </c>
      <c r="N3553" s="326">
        <f>IF(Tabla2[[#This Row],[LECHE RETIRO DIA]]&lt;&gt;ISBLANK(Tabla2[[#This Row],[LECHE RETIRO DIA]]),SUM(Tabla2[[#This Row],[LECHE TANQUE DIA]:[LECHE RETIRO DIA]]),SUM(Tabla2[[#This Row],[LECHE TANQUE DIA]:[LECHE AUTOCONSUMO DIA]]))</f>
        <v>2461</v>
      </c>
      <c r="O3553" s="327">
        <f t="shared" si="1233"/>
        <v>0.96383583908980086</v>
      </c>
      <c r="P3553" s="328">
        <f t="shared" si="1234"/>
        <v>23.66346153846154</v>
      </c>
      <c r="Q3553" s="328">
        <f t="shared" si="1235"/>
        <v>22.807692307692307</v>
      </c>
      <c r="R3553" s="328">
        <f t="shared" si="1236"/>
        <v>6.666666666666667</v>
      </c>
      <c r="S3553" s="328">
        <f t="shared" si="1237"/>
        <v>3.6191176470588236</v>
      </c>
      <c r="T3553" s="328">
        <f t="shared" si="1238"/>
        <v>6.5384615384615383</v>
      </c>
      <c r="U3553" s="328">
        <f t="shared" si="1239"/>
        <v>105.17094017094017</v>
      </c>
      <c r="V3553" s="328">
        <f t="shared" si="1240"/>
        <v>4.4444444444444446</v>
      </c>
      <c r="W3553" s="328">
        <f>IFERROR(H3553/M3553,Tabla2[[#This Row],[CARGA PRODUCCION (ANIMALES/HA)]])</f>
        <v>3.3537568526281842</v>
      </c>
      <c r="X3553" s="329">
        <f t="shared" si="1241"/>
        <v>2024</v>
      </c>
      <c r="Y3553" s="329">
        <f t="shared" si="1242"/>
        <v>12</v>
      </c>
      <c r="Z3553" s="329" t="e">
        <f t="shared" ca="1" si="1243"/>
        <v>#NAME?</v>
      </c>
      <c r="AA3553" s="326">
        <f t="shared" si="1244"/>
        <v>104</v>
      </c>
      <c r="AB3553" s="327">
        <f t="shared" si="1245"/>
        <v>1</v>
      </c>
      <c r="AC3553" s="327">
        <f t="shared" si="1246"/>
        <v>0</v>
      </c>
      <c r="AD3553" s="325"/>
    </row>
    <row r="3554" spans="1:30">
      <c r="A3554" s="324">
        <v>45635</v>
      </c>
      <c r="B3554" s="325" t="s">
        <v>83</v>
      </c>
      <c r="C3554" s="325">
        <v>2673</v>
      </c>
      <c r="D3554" s="325">
        <v>100</v>
      </c>
      <c r="E3554" s="325">
        <v>9</v>
      </c>
      <c r="F3554" s="325"/>
      <c r="G3554" s="325">
        <v>117</v>
      </c>
      <c r="H3554" s="325">
        <v>135</v>
      </c>
      <c r="I3554" s="325">
        <v>1</v>
      </c>
      <c r="J3554" s="325">
        <v>16</v>
      </c>
      <c r="K3554" s="325">
        <v>680</v>
      </c>
      <c r="L3554" s="325">
        <v>29.8</v>
      </c>
      <c r="M3554" s="310">
        <v>36.590000000000003</v>
      </c>
      <c r="N3554" s="326">
        <f>IF(Tabla2[[#This Row],[LECHE RETIRO DIA]]&lt;&gt;ISBLANK(Tabla2[[#This Row],[LECHE RETIRO DIA]]),SUM(Tabla2[[#This Row],[LECHE TANQUE DIA]:[LECHE RETIRO DIA]]),SUM(Tabla2[[#This Row],[LECHE TANQUE DIA]:[LECHE AUTOCONSUMO DIA]]))</f>
        <v>2782</v>
      </c>
      <c r="O3554" s="327">
        <f t="shared" si="1233"/>
        <v>0.96081955427749821</v>
      </c>
      <c r="P3554" s="328">
        <f t="shared" si="1234"/>
        <v>23.777777777777779</v>
      </c>
      <c r="Q3554" s="328">
        <f t="shared" si="1235"/>
        <v>22.846153846153847</v>
      </c>
      <c r="R3554" s="328">
        <f t="shared" si="1236"/>
        <v>6.25</v>
      </c>
      <c r="S3554" s="328">
        <f t="shared" si="1237"/>
        <v>4.091176470588235</v>
      </c>
      <c r="T3554" s="328">
        <f t="shared" si="1238"/>
        <v>5.8119658119658117</v>
      </c>
      <c r="U3554" s="328">
        <f t="shared" si="1239"/>
        <v>93.355704697986582</v>
      </c>
      <c r="V3554" s="328">
        <f t="shared" si="1240"/>
        <v>3.9261744966442951</v>
      </c>
      <c r="W3554" s="328">
        <f>IFERROR(H3554/M3554,Tabla2[[#This Row],[CARGA PRODUCCION (ANIMALES/HA)]])</f>
        <v>3.6895326591965016</v>
      </c>
      <c r="X3554" s="329">
        <f t="shared" si="1241"/>
        <v>2024</v>
      </c>
      <c r="Y3554" s="329">
        <f t="shared" si="1242"/>
        <v>12</v>
      </c>
      <c r="Z3554" s="329" t="e">
        <f t="shared" ca="1" si="1243"/>
        <v>#NAME?</v>
      </c>
      <c r="AA3554" s="326">
        <f t="shared" si="1244"/>
        <v>135</v>
      </c>
      <c r="AB3554" s="327">
        <f t="shared" si="1245"/>
        <v>0.8666666666666667</v>
      </c>
      <c r="AC3554" s="327">
        <f t="shared" si="1246"/>
        <v>0.1333333333333333</v>
      </c>
      <c r="AD3554" s="325"/>
    </row>
    <row r="3555" spans="1:30">
      <c r="A3555" s="324">
        <v>45635</v>
      </c>
      <c r="B3555" s="325" t="s">
        <v>88</v>
      </c>
      <c r="C3555" s="325">
        <v>1218</v>
      </c>
      <c r="D3555" s="325">
        <v>40</v>
      </c>
      <c r="E3555" s="325">
        <v>5</v>
      </c>
      <c r="F3555" s="325"/>
      <c r="G3555" s="325">
        <v>50</v>
      </c>
      <c r="H3555" s="325">
        <v>54</v>
      </c>
      <c r="I3555" s="325">
        <v>1</v>
      </c>
      <c r="J3555" s="325">
        <v>6</v>
      </c>
      <c r="K3555" s="325">
        <v>300</v>
      </c>
      <c r="L3555" s="325">
        <v>16.5</v>
      </c>
      <c r="M3555" s="310">
        <v>17.5</v>
      </c>
      <c r="N3555" s="326">
        <f>IF(Tabla2[[#This Row],[LECHE RETIRO DIA]]&lt;&gt;ISBLANK(Tabla2[[#This Row],[LECHE RETIRO DIA]]),SUM(Tabla2[[#This Row],[LECHE TANQUE DIA]:[LECHE RETIRO DIA]]),SUM(Tabla2[[#This Row],[LECHE TANQUE DIA]:[LECHE AUTOCONSUMO DIA]]))</f>
        <v>1263</v>
      </c>
      <c r="O3555" s="327">
        <f t="shared" si="1233"/>
        <v>0.96437054631828978</v>
      </c>
      <c r="P3555" s="328">
        <f t="shared" si="1234"/>
        <v>25.26</v>
      </c>
      <c r="Q3555" s="328">
        <f t="shared" si="1235"/>
        <v>24.36</v>
      </c>
      <c r="R3555" s="328">
        <f t="shared" si="1236"/>
        <v>6.666666666666667</v>
      </c>
      <c r="S3555" s="328">
        <f t="shared" si="1237"/>
        <v>4.21</v>
      </c>
      <c r="T3555" s="328">
        <f t="shared" si="1238"/>
        <v>6</v>
      </c>
      <c r="U3555" s="328">
        <f t="shared" si="1239"/>
        <v>76.545454545454547</v>
      </c>
      <c r="V3555" s="328">
        <f t="shared" si="1240"/>
        <v>3.0303030303030303</v>
      </c>
      <c r="W3555" s="328">
        <f>IFERROR(H3555/M3555,Tabla2[[#This Row],[CARGA PRODUCCION (ANIMALES/HA)]])</f>
        <v>3.0857142857142859</v>
      </c>
      <c r="X3555" s="329">
        <f t="shared" si="1241"/>
        <v>2024</v>
      </c>
      <c r="Y3555" s="329">
        <f t="shared" si="1242"/>
        <v>12</v>
      </c>
      <c r="Z3555" s="329" t="e">
        <f t="shared" ca="1" si="1243"/>
        <v>#NAME?</v>
      </c>
      <c r="AA3555" s="326">
        <f t="shared" si="1244"/>
        <v>54</v>
      </c>
      <c r="AB3555" s="327">
        <f t="shared" si="1245"/>
        <v>0.92592592592592593</v>
      </c>
      <c r="AC3555" s="327">
        <f t="shared" si="1246"/>
        <v>7.407407407407407E-2</v>
      </c>
      <c r="AD3555" s="325"/>
    </row>
    <row r="3556" spans="1:30">
      <c r="A3556" s="324">
        <v>45636</v>
      </c>
      <c r="B3556" s="325" t="s">
        <v>81</v>
      </c>
      <c r="C3556" s="325">
        <v>2372</v>
      </c>
      <c r="D3556" s="325">
        <v>80</v>
      </c>
      <c r="E3556" s="325">
        <v>9</v>
      </c>
      <c r="F3556" s="325"/>
      <c r="G3556" s="325">
        <v>104</v>
      </c>
      <c r="H3556" s="325">
        <v>104</v>
      </c>
      <c r="I3556" s="325">
        <v>1</v>
      </c>
      <c r="J3556" s="325">
        <v>12</v>
      </c>
      <c r="K3556" s="325">
        <v>680</v>
      </c>
      <c r="L3556" s="325">
        <v>23.4</v>
      </c>
      <c r="M3556" s="310">
        <v>31.01</v>
      </c>
      <c r="N3556" s="326">
        <f>IF(Tabla2[[#This Row],[LECHE RETIRO DIA]]&lt;&gt;ISBLANK(Tabla2[[#This Row],[LECHE RETIRO DIA]]),SUM(Tabla2[[#This Row],[LECHE TANQUE DIA]:[LECHE RETIRO DIA]]),SUM(Tabla2[[#This Row],[LECHE TANQUE DIA]:[LECHE AUTOCONSUMO DIA]]))</f>
        <v>2461</v>
      </c>
      <c r="O3556" s="327">
        <f t="shared" ref="O3556:O3561" si="1247">IFERROR(C3556/N3556,"")</f>
        <v>0.96383583908980086</v>
      </c>
      <c r="P3556" s="328">
        <f t="shared" ref="P3556:P3561" si="1248">IFERROR(N3556/G3556,"")</f>
        <v>23.66346153846154</v>
      </c>
      <c r="Q3556" s="328">
        <f t="shared" ref="Q3556:Q3561" si="1249">IFERROR(C3556/G3556,"")</f>
        <v>22.807692307692307</v>
      </c>
      <c r="R3556" s="328">
        <f t="shared" ref="R3556:R3561" si="1250">IFERROR(D3556/J3556,"")</f>
        <v>6.666666666666667</v>
      </c>
      <c r="S3556" s="328">
        <f t="shared" ref="S3556:S3561" si="1251">IFERROR(N3556/K3556,"")</f>
        <v>3.6191176470588236</v>
      </c>
      <c r="T3556" s="328">
        <f t="shared" ref="T3556:T3561" si="1252">IFERROR(K3556/G3556,"")</f>
        <v>6.5384615384615383</v>
      </c>
      <c r="U3556" s="328">
        <f t="shared" ref="U3556:U3561" si="1253">IFERROR(N3556/L3556,"")</f>
        <v>105.17094017094017</v>
      </c>
      <c r="V3556" s="328">
        <f t="shared" ref="V3556:V3561" si="1254">IFERROR(G3556/L3556,"")</f>
        <v>4.4444444444444446</v>
      </c>
      <c r="W3556" s="328">
        <f>IFERROR(H3556/M3556,Tabla2[[#This Row],[CARGA PRODUCCION (ANIMALES/HA)]])</f>
        <v>3.3537568526281842</v>
      </c>
      <c r="X3556" s="329">
        <f t="shared" ref="X3556:X3561" si="1255">YEAR(A3556)</f>
        <v>2024</v>
      </c>
      <c r="Y3556" s="329">
        <f t="shared" ref="Y3556:Y3561" si="1256">MONTH(A3556)</f>
        <v>12</v>
      </c>
      <c r="Z3556" s="329" t="e">
        <f t="shared" ref="Z3556:Z3561" ca="1" si="1257">_xlfn.ISOWEEKNUM(A3556)</f>
        <v>#NAME?</v>
      </c>
      <c r="AA3556" s="326">
        <f t="shared" ref="AA3556:AA3561" si="1258">IF(H3556&gt;0,H3556,G3556)</f>
        <v>104</v>
      </c>
      <c r="AB3556" s="327">
        <f t="shared" ref="AB3556:AB3561" si="1259">IFERROR(G3556/AA3556,"")</f>
        <v>1</v>
      </c>
      <c r="AC3556" s="327">
        <f t="shared" ref="AC3556:AC3561" si="1260">IFERROR(1-AB3556,"")</f>
        <v>0</v>
      </c>
      <c r="AD3556" s="325"/>
    </row>
    <row r="3557" spans="1:30">
      <c r="A3557" s="324">
        <v>45636</v>
      </c>
      <c r="B3557" s="325" t="s">
        <v>83</v>
      </c>
      <c r="C3557" s="325">
        <v>2673</v>
      </c>
      <c r="D3557" s="325">
        <v>100</v>
      </c>
      <c r="E3557" s="325">
        <v>9</v>
      </c>
      <c r="F3557" s="325"/>
      <c r="G3557" s="325">
        <v>117</v>
      </c>
      <c r="H3557" s="325">
        <v>135</v>
      </c>
      <c r="I3557" s="325">
        <v>1</v>
      </c>
      <c r="J3557" s="325">
        <v>16</v>
      </c>
      <c r="K3557" s="325">
        <v>680</v>
      </c>
      <c r="L3557" s="325">
        <v>29.8</v>
      </c>
      <c r="M3557" s="310">
        <v>36.590000000000003</v>
      </c>
      <c r="N3557" s="326">
        <f>IF(Tabla2[[#This Row],[LECHE RETIRO DIA]]&lt;&gt;ISBLANK(Tabla2[[#This Row],[LECHE RETIRO DIA]]),SUM(Tabla2[[#This Row],[LECHE TANQUE DIA]:[LECHE RETIRO DIA]]),SUM(Tabla2[[#This Row],[LECHE TANQUE DIA]:[LECHE AUTOCONSUMO DIA]]))</f>
        <v>2782</v>
      </c>
      <c r="O3557" s="327">
        <f t="shared" si="1247"/>
        <v>0.96081955427749821</v>
      </c>
      <c r="P3557" s="328">
        <f t="shared" si="1248"/>
        <v>23.777777777777779</v>
      </c>
      <c r="Q3557" s="328">
        <f t="shared" si="1249"/>
        <v>22.846153846153847</v>
      </c>
      <c r="R3557" s="328">
        <f t="shared" si="1250"/>
        <v>6.25</v>
      </c>
      <c r="S3557" s="328">
        <f t="shared" si="1251"/>
        <v>4.091176470588235</v>
      </c>
      <c r="T3557" s="328">
        <f t="shared" si="1252"/>
        <v>5.8119658119658117</v>
      </c>
      <c r="U3557" s="328">
        <f t="shared" si="1253"/>
        <v>93.355704697986582</v>
      </c>
      <c r="V3557" s="328">
        <f t="shared" si="1254"/>
        <v>3.9261744966442951</v>
      </c>
      <c r="W3557" s="328">
        <f>IFERROR(H3557/M3557,Tabla2[[#This Row],[CARGA PRODUCCION (ANIMALES/HA)]])</f>
        <v>3.6895326591965016</v>
      </c>
      <c r="X3557" s="329">
        <f t="shared" si="1255"/>
        <v>2024</v>
      </c>
      <c r="Y3557" s="329">
        <f t="shared" si="1256"/>
        <v>12</v>
      </c>
      <c r="Z3557" s="329" t="e">
        <f t="shared" ca="1" si="1257"/>
        <v>#NAME?</v>
      </c>
      <c r="AA3557" s="326">
        <f t="shared" si="1258"/>
        <v>135</v>
      </c>
      <c r="AB3557" s="327">
        <f t="shared" si="1259"/>
        <v>0.8666666666666667</v>
      </c>
      <c r="AC3557" s="327">
        <f t="shared" si="1260"/>
        <v>0.1333333333333333</v>
      </c>
      <c r="AD3557" s="325"/>
    </row>
    <row r="3558" spans="1:30">
      <c r="A3558" s="324">
        <v>45636</v>
      </c>
      <c r="B3558" s="325" t="s">
        <v>88</v>
      </c>
      <c r="C3558" s="325">
        <v>1218</v>
      </c>
      <c r="D3558" s="325">
        <v>40</v>
      </c>
      <c r="E3558" s="325">
        <v>5</v>
      </c>
      <c r="F3558" s="325"/>
      <c r="G3558" s="325">
        <v>50</v>
      </c>
      <c r="H3558" s="325">
        <v>54</v>
      </c>
      <c r="I3558" s="325">
        <v>1</v>
      </c>
      <c r="J3558" s="325">
        <v>6</v>
      </c>
      <c r="K3558" s="325">
        <v>300</v>
      </c>
      <c r="L3558" s="325">
        <v>16.5</v>
      </c>
      <c r="M3558" s="310">
        <v>17.5</v>
      </c>
      <c r="N3558" s="326">
        <f>IF(Tabla2[[#This Row],[LECHE RETIRO DIA]]&lt;&gt;ISBLANK(Tabla2[[#This Row],[LECHE RETIRO DIA]]),SUM(Tabla2[[#This Row],[LECHE TANQUE DIA]:[LECHE RETIRO DIA]]),SUM(Tabla2[[#This Row],[LECHE TANQUE DIA]:[LECHE AUTOCONSUMO DIA]]))</f>
        <v>1263</v>
      </c>
      <c r="O3558" s="327">
        <f t="shared" si="1247"/>
        <v>0.96437054631828978</v>
      </c>
      <c r="P3558" s="328">
        <f t="shared" si="1248"/>
        <v>25.26</v>
      </c>
      <c r="Q3558" s="328">
        <f t="shared" si="1249"/>
        <v>24.36</v>
      </c>
      <c r="R3558" s="328">
        <f t="shared" si="1250"/>
        <v>6.666666666666667</v>
      </c>
      <c r="S3558" s="328">
        <f t="shared" si="1251"/>
        <v>4.21</v>
      </c>
      <c r="T3558" s="328">
        <f t="shared" si="1252"/>
        <v>6</v>
      </c>
      <c r="U3558" s="328">
        <f t="shared" si="1253"/>
        <v>76.545454545454547</v>
      </c>
      <c r="V3558" s="328">
        <f t="shared" si="1254"/>
        <v>3.0303030303030303</v>
      </c>
      <c r="W3558" s="328">
        <f>IFERROR(H3558/M3558,Tabla2[[#This Row],[CARGA PRODUCCION (ANIMALES/HA)]])</f>
        <v>3.0857142857142859</v>
      </c>
      <c r="X3558" s="329">
        <f t="shared" si="1255"/>
        <v>2024</v>
      </c>
      <c r="Y3558" s="329">
        <f t="shared" si="1256"/>
        <v>12</v>
      </c>
      <c r="Z3558" s="329" t="e">
        <f t="shared" ca="1" si="1257"/>
        <v>#NAME?</v>
      </c>
      <c r="AA3558" s="326">
        <f t="shared" si="1258"/>
        <v>54</v>
      </c>
      <c r="AB3558" s="327">
        <f t="shared" si="1259"/>
        <v>0.92592592592592593</v>
      </c>
      <c r="AC3558" s="327">
        <f t="shared" si="1260"/>
        <v>7.407407407407407E-2</v>
      </c>
      <c r="AD3558" s="325"/>
    </row>
    <row r="3559" spans="1:30">
      <c r="A3559" s="324">
        <v>45637</v>
      </c>
      <c r="B3559" s="325" t="s">
        <v>81</v>
      </c>
      <c r="C3559" s="325">
        <v>2448</v>
      </c>
      <c r="D3559" s="325">
        <v>80</v>
      </c>
      <c r="E3559" s="325">
        <v>9</v>
      </c>
      <c r="F3559" s="325"/>
      <c r="G3559" s="325">
        <v>105</v>
      </c>
      <c r="H3559" s="325">
        <v>105</v>
      </c>
      <c r="I3559" s="325">
        <v>1</v>
      </c>
      <c r="J3559" s="325">
        <v>13</v>
      </c>
      <c r="K3559" s="325">
        <v>680</v>
      </c>
      <c r="L3559" s="325">
        <v>23.4</v>
      </c>
      <c r="M3559" s="310">
        <v>31.01</v>
      </c>
      <c r="N3559" s="326">
        <f>IF(Tabla2[[#This Row],[LECHE RETIRO DIA]]&lt;&gt;ISBLANK(Tabla2[[#This Row],[LECHE RETIRO DIA]]),SUM(Tabla2[[#This Row],[LECHE TANQUE DIA]:[LECHE RETIRO DIA]]),SUM(Tabla2[[#This Row],[LECHE TANQUE DIA]:[LECHE AUTOCONSUMO DIA]]))</f>
        <v>2537</v>
      </c>
      <c r="O3559" s="327">
        <f t="shared" si="1247"/>
        <v>0.9649191959006701</v>
      </c>
      <c r="P3559" s="328">
        <f t="shared" si="1248"/>
        <v>24.161904761904761</v>
      </c>
      <c r="Q3559" s="328">
        <f t="shared" si="1249"/>
        <v>23.314285714285713</v>
      </c>
      <c r="R3559" s="328">
        <f t="shared" si="1250"/>
        <v>6.1538461538461542</v>
      </c>
      <c r="S3559" s="328">
        <f t="shared" si="1251"/>
        <v>3.7308823529411765</v>
      </c>
      <c r="T3559" s="328">
        <f t="shared" si="1252"/>
        <v>6.4761904761904763</v>
      </c>
      <c r="U3559" s="328">
        <f t="shared" si="1253"/>
        <v>108.41880341880342</v>
      </c>
      <c r="V3559" s="328">
        <f t="shared" si="1254"/>
        <v>4.4871794871794872</v>
      </c>
      <c r="W3559" s="328">
        <f>IFERROR(H3559/M3559,Tabla2[[#This Row],[CARGA PRODUCCION (ANIMALES/HA)]])</f>
        <v>3.386004514672686</v>
      </c>
      <c r="X3559" s="329">
        <f t="shared" si="1255"/>
        <v>2024</v>
      </c>
      <c r="Y3559" s="329">
        <f t="shared" si="1256"/>
        <v>12</v>
      </c>
      <c r="Z3559" s="329" t="e">
        <f t="shared" ca="1" si="1257"/>
        <v>#NAME?</v>
      </c>
      <c r="AA3559" s="326">
        <f t="shared" si="1258"/>
        <v>105</v>
      </c>
      <c r="AB3559" s="327">
        <f t="shared" si="1259"/>
        <v>1</v>
      </c>
      <c r="AC3559" s="327">
        <f t="shared" si="1260"/>
        <v>0</v>
      </c>
      <c r="AD3559" s="325"/>
    </row>
    <row r="3560" spans="1:30">
      <c r="A3560" s="324">
        <v>45637</v>
      </c>
      <c r="B3560" s="325" t="s">
        <v>83</v>
      </c>
      <c r="C3560" s="325">
        <v>2677</v>
      </c>
      <c r="D3560" s="325">
        <v>100</v>
      </c>
      <c r="E3560" s="325">
        <v>9</v>
      </c>
      <c r="F3560" s="325"/>
      <c r="G3560" s="325">
        <v>117</v>
      </c>
      <c r="H3560" s="325">
        <v>135</v>
      </c>
      <c r="I3560" s="325">
        <v>1</v>
      </c>
      <c r="J3560" s="325">
        <v>16</v>
      </c>
      <c r="K3560" s="325">
        <v>680</v>
      </c>
      <c r="L3560" s="325">
        <v>29.8</v>
      </c>
      <c r="M3560" s="310">
        <v>36.590000000000003</v>
      </c>
      <c r="N3560" s="326">
        <f>IF(Tabla2[[#This Row],[LECHE RETIRO DIA]]&lt;&gt;ISBLANK(Tabla2[[#This Row],[LECHE RETIRO DIA]]),SUM(Tabla2[[#This Row],[LECHE TANQUE DIA]:[LECHE RETIRO DIA]]),SUM(Tabla2[[#This Row],[LECHE TANQUE DIA]:[LECHE AUTOCONSUMO DIA]]))</f>
        <v>2786</v>
      </c>
      <c r="O3560" s="327">
        <f t="shared" si="1247"/>
        <v>0.960875807609476</v>
      </c>
      <c r="P3560" s="328">
        <f t="shared" si="1248"/>
        <v>23.811965811965813</v>
      </c>
      <c r="Q3560" s="328">
        <f t="shared" si="1249"/>
        <v>22.880341880341881</v>
      </c>
      <c r="R3560" s="328">
        <f t="shared" si="1250"/>
        <v>6.25</v>
      </c>
      <c r="S3560" s="328">
        <f t="shared" si="1251"/>
        <v>4.0970588235294114</v>
      </c>
      <c r="T3560" s="328">
        <f t="shared" si="1252"/>
        <v>5.8119658119658117</v>
      </c>
      <c r="U3560" s="328">
        <f t="shared" si="1253"/>
        <v>93.489932885906043</v>
      </c>
      <c r="V3560" s="328">
        <f t="shared" si="1254"/>
        <v>3.9261744966442951</v>
      </c>
      <c r="W3560" s="328">
        <f>IFERROR(H3560/M3560,Tabla2[[#This Row],[CARGA PRODUCCION (ANIMALES/HA)]])</f>
        <v>3.6895326591965016</v>
      </c>
      <c r="X3560" s="329">
        <f t="shared" si="1255"/>
        <v>2024</v>
      </c>
      <c r="Y3560" s="329">
        <f t="shared" si="1256"/>
        <v>12</v>
      </c>
      <c r="Z3560" s="329" t="e">
        <f t="shared" ca="1" si="1257"/>
        <v>#NAME?</v>
      </c>
      <c r="AA3560" s="326">
        <f t="shared" si="1258"/>
        <v>135</v>
      </c>
      <c r="AB3560" s="327">
        <f t="shared" si="1259"/>
        <v>0.8666666666666667</v>
      </c>
      <c r="AC3560" s="327">
        <f t="shared" si="1260"/>
        <v>0.1333333333333333</v>
      </c>
      <c r="AD3560" s="325"/>
    </row>
    <row r="3561" spans="1:30">
      <c r="A3561" s="324">
        <v>45637</v>
      </c>
      <c r="B3561" s="325" t="s">
        <v>117</v>
      </c>
      <c r="C3561" s="325">
        <v>1192</v>
      </c>
      <c r="D3561" s="325">
        <v>40</v>
      </c>
      <c r="E3561" s="325">
        <v>5</v>
      </c>
      <c r="F3561" s="325"/>
      <c r="G3561" s="325">
        <v>50</v>
      </c>
      <c r="H3561" s="325">
        <v>54</v>
      </c>
      <c r="I3561" s="325">
        <v>1</v>
      </c>
      <c r="J3561" s="325">
        <v>6</v>
      </c>
      <c r="K3561" s="325">
        <v>300</v>
      </c>
      <c r="L3561" s="325">
        <v>16.5</v>
      </c>
      <c r="M3561" s="310">
        <v>17.5</v>
      </c>
      <c r="N3561" s="326">
        <f>IF(Tabla2[[#This Row],[LECHE RETIRO DIA]]&lt;&gt;ISBLANK(Tabla2[[#This Row],[LECHE RETIRO DIA]]),SUM(Tabla2[[#This Row],[LECHE TANQUE DIA]:[LECHE RETIRO DIA]]),SUM(Tabla2[[#This Row],[LECHE TANQUE DIA]:[LECHE AUTOCONSUMO DIA]]))</f>
        <v>1237</v>
      </c>
      <c r="O3561" s="327">
        <f t="shared" si="1247"/>
        <v>0.96362166531932092</v>
      </c>
      <c r="P3561" s="328">
        <f t="shared" si="1248"/>
        <v>24.74</v>
      </c>
      <c r="Q3561" s="328">
        <f t="shared" si="1249"/>
        <v>23.84</v>
      </c>
      <c r="R3561" s="328">
        <f t="shared" si="1250"/>
        <v>6.666666666666667</v>
      </c>
      <c r="S3561" s="328">
        <f t="shared" si="1251"/>
        <v>4.1233333333333331</v>
      </c>
      <c r="T3561" s="328">
        <f t="shared" si="1252"/>
        <v>6</v>
      </c>
      <c r="U3561" s="328">
        <f t="shared" si="1253"/>
        <v>74.969696969696969</v>
      </c>
      <c r="V3561" s="328">
        <f t="shared" si="1254"/>
        <v>3.0303030303030303</v>
      </c>
      <c r="W3561" s="328">
        <f>IFERROR(H3561/M3561,Tabla2[[#This Row],[CARGA PRODUCCION (ANIMALES/HA)]])</f>
        <v>3.0857142857142859</v>
      </c>
      <c r="X3561" s="329">
        <f t="shared" si="1255"/>
        <v>2024</v>
      </c>
      <c r="Y3561" s="329">
        <f t="shared" si="1256"/>
        <v>12</v>
      </c>
      <c r="Z3561" s="329" t="e">
        <f t="shared" ca="1" si="1257"/>
        <v>#NAME?</v>
      </c>
      <c r="AA3561" s="326">
        <f t="shared" si="1258"/>
        <v>54</v>
      </c>
      <c r="AB3561" s="327">
        <f t="shared" si="1259"/>
        <v>0.92592592592592593</v>
      </c>
      <c r="AC3561" s="327">
        <f t="shared" si="1260"/>
        <v>7.407407407407407E-2</v>
      </c>
      <c r="AD3561" s="325"/>
    </row>
    <row r="3562" spans="1:30">
      <c r="A3562" s="324">
        <v>45638</v>
      </c>
      <c r="B3562" s="325" t="s">
        <v>81</v>
      </c>
      <c r="C3562" s="325">
        <v>2514</v>
      </c>
      <c r="D3562" s="325">
        <v>80</v>
      </c>
      <c r="E3562" s="325">
        <v>9</v>
      </c>
      <c r="F3562" s="325"/>
      <c r="G3562" s="325">
        <v>104</v>
      </c>
      <c r="H3562" s="325">
        <v>104</v>
      </c>
      <c r="I3562" s="325">
        <v>1</v>
      </c>
      <c r="J3562" s="325">
        <v>13</v>
      </c>
      <c r="K3562" s="325">
        <v>680</v>
      </c>
      <c r="L3562" s="325">
        <v>23.4</v>
      </c>
      <c r="M3562" s="310">
        <v>31.01</v>
      </c>
      <c r="N3562" s="326">
        <f>IF(Tabla2[[#This Row],[LECHE RETIRO DIA]]&lt;&gt;ISBLANK(Tabla2[[#This Row],[LECHE RETIRO DIA]]),SUM(Tabla2[[#This Row],[LECHE TANQUE DIA]:[LECHE RETIRO DIA]]),SUM(Tabla2[[#This Row],[LECHE TANQUE DIA]:[LECHE AUTOCONSUMO DIA]]))</f>
        <v>2603</v>
      </c>
      <c r="O3562" s="327">
        <f t="shared" ref="O3562:O3570" si="1261">IFERROR(C3562/N3562,"")</f>
        <v>0.96580868228966577</v>
      </c>
      <c r="P3562" s="328">
        <f t="shared" ref="P3562:P3570" si="1262">IFERROR(N3562/G3562,"")</f>
        <v>25.028846153846153</v>
      </c>
      <c r="Q3562" s="328">
        <f t="shared" ref="Q3562:Q3570" si="1263">IFERROR(C3562/G3562,"")</f>
        <v>24.173076923076923</v>
      </c>
      <c r="R3562" s="328">
        <f t="shared" ref="R3562:R3570" si="1264">IFERROR(D3562/J3562,"")</f>
        <v>6.1538461538461542</v>
      </c>
      <c r="S3562" s="328">
        <f t="shared" ref="S3562:S3570" si="1265">IFERROR(N3562/K3562,"")</f>
        <v>3.8279411764705884</v>
      </c>
      <c r="T3562" s="328">
        <f t="shared" ref="T3562:T3570" si="1266">IFERROR(K3562/G3562,"")</f>
        <v>6.5384615384615383</v>
      </c>
      <c r="U3562" s="328">
        <f t="shared" ref="U3562:U3570" si="1267">IFERROR(N3562/L3562,"")</f>
        <v>111.23931623931625</v>
      </c>
      <c r="V3562" s="328">
        <f t="shared" ref="V3562:V3570" si="1268">IFERROR(G3562/L3562,"")</f>
        <v>4.4444444444444446</v>
      </c>
      <c r="W3562" s="328">
        <f>IFERROR(H3562/M3562,Tabla2[[#This Row],[CARGA PRODUCCION (ANIMALES/HA)]])</f>
        <v>3.3537568526281842</v>
      </c>
      <c r="X3562" s="329">
        <f t="shared" ref="X3562:X3570" si="1269">YEAR(A3562)</f>
        <v>2024</v>
      </c>
      <c r="Y3562" s="329">
        <f t="shared" ref="Y3562:Y3570" si="1270">MONTH(A3562)</f>
        <v>12</v>
      </c>
      <c r="Z3562" s="329" t="e">
        <f t="shared" ref="Z3562:Z3570" ca="1" si="1271">_xlfn.ISOWEEKNUM(A3562)</f>
        <v>#NAME?</v>
      </c>
      <c r="AA3562" s="326">
        <f t="shared" ref="AA3562:AA3570" si="1272">IF(H3562&gt;0,H3562,G3562)</f>
        <v>104</v>
      </c>
      <c r="AB3562" s="327">
        <f t="shared" ref="AB3562:AB3570" si="1273">IFERROR(G3562/AA3562,"")</f>
        <v>1</v>
      </c>
      <c r="AC3562" s="327">
        <f t="shared" ref="AC3562:AC3570" si="1274">IFERROR(1-AB3562,"")</f>
        <v>0</v>
      </c>
      <c r="AD3562" s="325"/>
    </row>
    <row r="3563" spans="1:30">
      <c r="A3563" s="324">
        <v>45638</v>
      </c>
      <c r="B3563" s="325" t="s">
        <v>83</v>
      </c>
      <c r="C3563" s="325">
        <v>2643</v>
      </c>
      <c r="D3563" s="325">
        <v>100</v>
      </c>
      <c r="E3563" s="325">
        <v>9</v>
      </c>
      <c r="F3563" s="325"/>
      <c r="G3563" s="325">
        <v>117</v>
      </c>
      <c r="H3563" s="325">
        <v>135</v>
      </c>
      <c r="I3563" s="325">
        <v>1</v>
      </c>
      <c r="J3563" s="325">
        <v>16</v>
      </c>
      <c r="K3563" s="325">
        <v>680</v>
      </c>
      <c r="L3563" s="325">
        <v>29.8</v>
      </c>
      <c r="M3563" s="310">
        <v>36.590000000000003</v>
      </c>
      <c r="N3563" s="326">
        <f>IF(Tabla2[[#This Row],[LECHE RETIRO DIA]]&lt;&gt;ISBLANK(Tabla2[[#This Row],[LECHE RETIRO DIA]]),SUM(Tabla2[[#This Row],[LECHE TANQUE DIA]:[LECHE RETIRO DIA]]),SUM(Tabla2[[#This Row],[LECHE TANQUE DIA]:[LECHE AUTOCONSUMO DIA]]))</f>
        <v>2752</v>
      </c>
      <c r="O3563" s="327">
        <f t="shared" si="1261"/>
        <v>0.96039244186046513</v>
      </c>
      <c r="P3563" s="328">
        <f t="shared" si="1262"/>
        <v>23.521367521367523</v>
      </c>
      <c r="Q3563" s="328">
        <f t="shared" si="1263"/>
        <v>22.589743589743591</v>
      </c>
      <c r="R3563" s="328">
        <f t="shared" si="1264"/>
        <v>6.25</v>
      </c>
      <c r="S3563" s="328">
        <f t="shared" si="1265"/>
        <v>4.0470588235294116</v>
      </c>
      <c r="T3563" s="328">
        <f t="shared" si="1266"/>
        <v>5.8119658119658117</v>
      </c>
      <c r="U3563" s="328">
        <f t="shared" si="1267"/>
        <v>92.348993288590606</v>
      </c>
      <c r="V3563" s="328">
        <f t="shared" si="1268"/>
        <v>3.9261744966442951</v>
      </c>
      <c r="W3563" s="328">
        <f>IFERROR(H3563/M3563,Tabla2[[#This Row],[CARGA PRODUCCION (ANIMALES/HA)]])</f>
        <v>3.6895326591965016</v>
      </c>
      <c r="X3563" s="329">
        <f t="shared" si="1269"/>
        <v>2024</v>
      </c>
      <c r="Y3563" s="329">
        <f t="shared" si="1270"/>
        <v>12</v>
      </c>
      <c r="Z3563" s="329" t="e">
        <f t="shared" ca="1" si="1271"/>
        <v>#NAME?</v>
      </c>
      <c r="AA3563" s="326">
        <f t="shared" si="1272"/>
        <v>135</v>
      </c>
      <c r="AB3563" s="327">
        <f t="shared" si="1273"/>
        <v>0.8666666666666667</v>
      </c>
      <c r="AC3563" s="327">
        <f t="shared" si="1274"/>
        <v>0.1333333333333333</v>
      </c>
      <c r="AD3563" s="325"/>
    </row>
    <row r="3564" spans="1:30">
      <c r="A3564" s="324">
        <v>45638</v>
      </c>
      <c r="B3564" s="325" t="s">
        <v>117</v>
      </c>
      <c r="C3564" s="325">
        <v>1216</v>
      </c>
      <c r="D3564" s="325">
        <v>40</v>
      </c>
      <c r="E3564" s="325">
        <v>5</v>
      </c>
      <c r="F3564" s="325"/>
      <c r="G3564" s="325">
        <v>50</v>
      </c>
      <c r="H3564" s="325">
        <v>54</v>
      </c>
      <c r="I3564" s="325">
        <v>1</v>
      </c>
      <c r="J3564" s="325">
        <v>6</v>
      </c>
      <c r="K3564" s="325">
        <v>300</v>
      </c>
      <c r="L3564" s="325">
        <v>16.5</v>
      </c>
      <c r="M3564" s="310">
        <v>17.5</v>
      </c>
      <c r="N3564" s="326">
        <f>IF(Tabla2[[#This Row],[LECHE RETIRO DIA]]&lt;&gt;ISBLANK(Tabla2[[#This Row],[LECHE RETIRO DIA]]),SUM(Tabla2[[#This Row],[LECHE TANQUE DIA]:[LECHE RETIRO DIA]]),SUM(Tabla2[[#This Row],[LECHE TANQUE DIA]:[LECHE AUTOCONSUMO DIA]]))</f>
        <v>1261</v>
      </c>
      <c r="O3564" s="327">
        <f t="shared" si="1261"/>
        <v>0.96431403647898495</v>
      </c>
      <c r="P3564" s="328">
        <f t="shared" si="1262"/>
        <v>25.22</v>
      </c>
      <c r="Q3564" s="328">
        <f t="shared" si="1263"/>
        <v>24.32</v>
      </c>
      <c r="R3564" s="328">
        <f t="shared" si="1264"/>
        <v>6.666666666666667</v>
      </c>
      <c r="S3564" s="328">
        <f t="shared" si="1265"/>
        <v>4.2033333333333331</v>
      </c>
      <c r="T3564" s="328">
        <f t="shared" si="1266"/>
        <v>6</v>
      </c>
      <c r="U3564" s="328">
        <f t="shared" si="1267"/>
        <v>76.424242424242422</v>
      </c>
      <c r="V3564" s="328">
        <f t="shared" si="1268"/>
        <v>3.0303030303030303</v>
      </c>
      <c r="W3564" s="328">
        <f>IFERROR(H3564/M3564,Tabla2[[#This Row],[CARGA PRODUCCION (ANIMALES/HA)]])</f>
        <v>3.0857142857142859</v>
      </c>
      <c r="X3564" s="329">
        <f t="shared" si="1269"/>
        <v>2024</v>
      </c>
      <c r="Y3564" s="329">
        <f t="shared" si="1270"/>
        <v>12</v>
      </c>
      <c r="Z3564" s="329" t="e">
        <f t="shared" ca="1" si="1271"/>
        <v>#NAME?</v>
      </c>
      <c r="AA3564" s="326">
        <f t="shared" si="1272"/>
        <v>54</v>
      </c>
      <c r="AB3564" s="327">
        <f t="shared" si="1273"/>
        <v>0.92592592592592593</v>
      </c>
      <c r="AC3564" s="327">
        <f t="shared" si="1274"/>
        <v>7.407407407407407E-2</v>
      </c>
      <c r="AD3564" s="325"/>
    </row>
    <row r="3565" spans="1:30">
      <c r="A3565" s="324">
        <v>45639</v>
      </c>
      <c r="B3565" s="325" t="s">
        <v>81</v>
      </c>
      <c r="C3565" s="325">
        <v>2425</v>
      </c>
      <c r="D3565" s="325">
        <v>80</v>
      </c>
      <c r="E3565" s="325">
        <v>9</v>
      </c>
      <c r="F3565" s="325"/>
      <c r="G3565" s="325">
        <v>102</v>
      </c>
      <c r="H3565" s="325">
        <v>102</v>
      </c>
      <c r="I3565" s="325">
        <v>1</v>
      </c>
      <c r="J3565" s="325">
        <v>14</v>
      </c>
      <c r="K3565" s="325">
        <v>680</v>
      </c>
      <c r="L3565" s="325">
        <v>23.4</v>
      </c>
      <c r="M3565" s="310">
        <v>31.01</v>
      </c>
      <c r="N3565" s="326">
        <f>IF(Tabla2[[#This Row],[LECHE RETIRO DIA]]&lt;&gt;ISBLANK(Tabla2[[#This Row],[LECHE RETIRO DIA]]),SUM(Tabla2[[#This Row],[LECHE TANQUE DIA]:[LECHE RETIRO DIA]]),SUM(Tabla2[[#This Row],[LECHE TANQUE DIA]:[LECHE AUTOCONSUMO DIA]]))</f>
        <v>2514</v>
      </c>
      <c r="O3565" s="327">
        <f t="shared" si="1261"/>
        <v>0.96459824980111375</v>
      </c>
      <c r="P3565" s="328">
        <f t="shared" si="1262"/>
        <v>24.647058823529413</v>
      </c>
      <c r="Q3565" s="328">
        <f t="shared" si="1263"/>
        <v>23.774509803921568</v>
      </c>
      <c r="R3565" s="328">
        <f t="shared" si="1264"/>
        <v>5.7142857142857144</v>
      </c>
      <c r="S3565" s="328">
        <f t="shared" si="1265"/>
        <v>3.697058823529412</v>
      </c>
      <c r="T3565" s="328">
        <f t="shared" si="1266"/>
        <v>6.666666666666667</v>
      </c>
      <c r="U3565" s="328">
        <f t="shared" si="1267"/>
        <v>107.43589743589745</v>
      </c>
      <c r="V3565" s="328">
        <f t="shared" si="1268"/>
        <v>4.3589743589743595</v>
      </c>
      <c r="W3565" s="328">
        <f>IFERROR(H3565/M3565,Tabla2[[#This Row],[CARGA PRODUCCION (ANIMALES/HA)]])</f>
        <v>3.2892615285391806</v>
      </c>
      <c r="X3565" s="329">
        <f t="shared" si="1269"/>
        <v>2024</v>
      </c>
      <c r="Y3565" s="329">
        <f t="shared" si="1270"/>
        <v>12</v>
      </c>
      <c r="Z3565" s="329" t="e">
        <f t="shared" ca="1" si="1271"/>
        <v>#NAME?</v>
      </c>
      <c r="AA3565" s="326">
        <f t="shared" si="1272"/>
        <v>102</v>
      </c>
      <c r="AB3565" s="327">
        <f t="shared" si="1273"/>
        <v>1</v>
      </c>
      <c r="AC3565" s="327">
        <f t="shared" si="1274"/>
        <v>0</v>
      </c>
      <c r="AD3565" s="325"/>
    </row>
    <row r="3566" spans="1:30">
      <c r="A3566" s="324">
        <v>45639</v>
      </c>
      <c r="B3566" s="325" t="s">
        <v>83</v>
      </c>
      <c r="C3566" s="325">
        <v>2673</v>
      </c>
      <c r="D3566" s="325">
        <v>100</v>
      </c>
      <c r="E3566" s="325">
        <v>9</v>
      </c>
      <c r="F3566" s="325"/>
      <c r="G3566" s="325">
        <v>117</v>
      </c>
      <c r="H3566" s="325">
        <v>135</v>
      </c>
      <c r="I3566" s="325">
        <v>1</v>
      </c>
      <c r="J3566" s="325">
        <v>16</v>
      </c>
      <c r="K3566" s="325">
        <v>680</v>
      </c>
      <c r="L3566" s="325">
        <v>29.8</v>
      </c>
      <c r="M3566" s="310">
        <v>36.590000000000003</v>
      </c>
      <c r="N3566" s="326">
        <f>IF(Tabla2[[#This Row],[LECHE RETIRO DIA]]&lt;&gt;ISBLANK(Tabla2[[#This Row],[LECHE RETIRO DIA]]),SUM(Tabla2[[#This Row],[LECHE TANQUE DIA]:[LECHE RETIRO DIA]]),SUM(Tabla2[[#This Row],[LECHE TANQUE DIA]:[LECHE AUTOCONSUMO DIA]]))</f>
        <v>2782</v>
      </c>
      <c r="O3566" s="327">
        <f t="shared" si="1261"/>
        <v>0.96081955427749821</v>
      </c>
      <c r="P3566" s="328">
        <f t="shared" si="1262"/>
        <v>23.777777777777779</v>
      </c>
      <c r="Q3566" s="328">
        <f t="shared" si="1263"/>
        <v>22.846153846153847</v>
      </c>
      <c r="R3566" s="328">
        <f t="shared" si="1264"/>
        <v>6.25</v>
      </c>
      <c r="S3566" s="328">
        <f t="shared" si="1265"/>
        <v>4.091176470588235</v>
      </c>
      <c r="T3566" s="328">
        <f t="shared" si="1266"/>
        <v>5.8119658119658117</v>
      </c>
      <c r="U3566" s="328">
        <f t="shared" si="1267"/>
        <v>93.355704697986582</v>
      </c>
      <c r="V3566" s="328">
        <f t="shared" si="1268"/>
        <v>3.9261744966442951</v>
      </c>
      <c r="W3566" s="328">
        <f>IFERROR(H3566/M3566,Tabla2[[#This Row],[CARGA PRODUCCION (ANIMALES/HA)]])</f>
        <v>3.6895326591965016</v>
      </c>
      <c r="X3566" s="329">
        <f t="shared" si="1269"/>
        <v>2024</v>
      </c>
      <c r="Y3566" s="329">
        <f t="shared" si="1270"/>
        <v>12</v>
      </c>
      <c r="Z3566" s="329" t="e">
        <f t="shared" ca="1" si="1271"/>
        <v>#NAME?</v>
      </c>
      <c r="AA3566" s="326">
        <f t="shared" si="1272"/>
        <v>135</v>
      </c>
      <c r="AB3566" s="327">
        <f t="shared" si="1273"/>
        <v>0.8666666666666667</v>
      </c>
      <c r="AC3566" s="327">
        <f t="shared" si="1274"/>
        <v>0.1333333333333333</v>
      </c>
      <c r="AD3566" s="325"/>
    </row>
    <row r="3567" spans="1:30">
      <c r="A3567" s="324">
        <v>45639</v>
      </c>
      <c r="B3567" s="309" t="s">
        <v>88</v>
      </c>
      <c r="C3567" s="309">
        <v>1212</v>
      </c>
      <c r="D3567" s="309">
        <v>40</v>
      </c>
      <c r="E3567" s="309">
        <v>5</v>
      </c>
      <c r="F3567" s="309"/>
      <c r="G3567" s="309">
        <v>51</v>
      </c>
      <c r="H3567" s="309">
        <v>54</v>
      </c>
      <c r="I3567" s="309">
        <v>1</v>
      </c>
      <c r="J3567" s="309">
        <v>6</v>
      </c>
      <c r="K3567" s="309">
        <v>680</v>
      </c>
      <c r="L3567" s="309">
        <v>16.5</v>
      </c>
      <c r="M3567" s="310">
        <v>17.5</v>
      </c>
      <c r="N3567" s="311">
        <f>IF(Tabla2[[#This Row],[LECHE RETIRO DIA]]&lt;&gt;ISBLANK(Tabla2[[#This Row],[LECHE RETIRO DIA]]),SUM(Tabla2[[#This Row],[LECHE TANQUE DIA]:[LECHE RETIRO DIA]]),SUM(Tabla2[[#This Row],[LECHE TANQUE DIA]:[LECHE AUTOCONSUMO DIA]]))</f>
        <v>1257</v>
      </c>
      <c r="O3567" s="316">
        <f t="shared" si="1261"/>
        <v>0.96420047732696901</v>
      </c>
      <c r="P3567" s="313">
        <f t="shared" si="1262"/>
        <v>24.647058823529413</v>
      </c>
      <c r="Q3567" s="313">
        <f t="shared" si="1263"/>
        <v>23.764705882352942</v>
      </c>
      <c r="R3567" s="313">
        <f t="shared" si="1264"/>
        <v>6.666666666666667</v>
      </c>
      <c r="S3567" s="313">
        <f t="shared" si="1265"/>
        <v>1.848529411764706</v>
      </c>
      <c r="T3567" s="313">
        <f t="shared" si="1266"/>
        <v>13.333333333333334</v>
      </c>
      <c r="U3567" s="313">
        <f t="shared" si="1267"/>
        <v>76.181818181818187</v>
      </c>
      <c r="V3567" s="313">
        <f t="shared" si="1268"/>
        <v>3.0909090909090908</v>
      </c>
      <c r="W3567" s="313">
        <f>IFERROR(H3567/M3567,Tabla2[[#This Row],[CARGA PRODUCCION (ANIMALES/HA)]])</f>
        <v>3.0857142857142859</v>
      </c>
      <c r="X3567" s="314">
        <f t="shared" si="1269"/>
        <v>2024</v>
      </c>
      <c r="Y3567" s="314">
        <f t="shared" si="1270"/>
        <v>12</v>
      </c>
      <c r="Z3567" s="314" t="e">
        <f t="shared" ca="1" si="1271"/>
        <v>#NAME?</v>
      </c>
      <c r="AA3567" s="311">
        <f t="shared" si="1272"/>
        <v>54</v>
      </c>
      <c r="AB3567" s="316">
        <f t="shared" si="1273"/>
        <v>0.94444444444444442</v>
      </c>
      <c r="AC3567" s="316">
        <f t="shared" si="1274"/>
        <v>5.555555555555558E-2</v>
      </c>
      <c r="AD3567" s="309"/>
    </row>
    <row r="3568" spans="1:30">
      <c r="A3568" s="324">
        <v>45640</v>
      </c>
      <c r="B3568" s="325" t="s">
        <v>81</v>
      </c>
      <c r="C3568" s="325">
        <v>2481</v>
      </c>
      <c r="D3568" s="325">
        <v>80</v>
      </c>
      <c r="E3568" s="325">
        <v>9</v>
      </c>
      <c r="F3568" s="325"/>
      <c r="G3568" s="325">
        <v>105</v>
      </c>
      <c r="H3568" s="325">
        <v>105</v>
      </c>
      <c r="I3568" s="325">
        <v>1</v>
      </c>
      <c r="J3568" s="325">
        <v>15</v>
      </c>
      <c r="K3568" s="325">
        <v>680</v>
      </c>
      <c r="L3568" s="325">
        <v>23.4</v>
      </c>
      <c r="M3568" s="310">
        <v>31.01</v>
      </c>
      <c r="N3568" s="326">
        <f>IF(Tabla2[[#This Row],[LECHE RETIRO DIA]]&lt;&gt;ISBLANK(Tabla2[[#This Row],[LECHE RETIRO DIA]]),SUM(Tabla2[[#This Row],[LECHE TANQUE DIA]:[LECHE RETIRO DIA]]),SUM(Tabla2[[#This Row],[LECHE TANQUE DIA]:[LECHE AUTOCONSUMO DIA]]))</f>
        <v>2570</v>
      </c>
      <c r="O3568" s="327">
        <f t="shared" si="1261"/>
        <v>0.96536964980544748</v>
      </c>
      <c r="P3568" s="328">
        <f t="shared" si="1262"/>
        <v>24.476190476190474</v>
      </c>
      <c r="Q3568" s="328">
        <f t="shared" si="1263"/>
        <v>23.62857142857143</v>
      </c>
      <c r="R3568" s="328">
        <f t="shared" si="1264"/>
        <v>5.333333333333333</v>
      </c>
      <c r="S3568" s="328">
        <f t="shared" si="1265"/>
        <v>3.7794117647058822</v>
      </c>
      <c r="T3568" s="328">
        <f t="shared" si="1266"/>
        <v>6.4761904761904763</v>
      </c>
      <c r="U3568" s="328">
        <f t="shared" si="1267"/>
        <v>109.82905982905983</v>
      </c>
      <c r="V3568" s="328">
        <f t="shared" si="1268"/>
        <v>4.4871794871794872</v>
      </c>
      <c r="W3568" s="328">
        <f>IFERROR(H3568/M3568,Tabla2[[#This Row],[CARGA PRODUCCION (ANIMALES/HA)]])</f>
        <v>3.386004514672686</v>
      </c>
      <c r="X3568" s="329">
        <f t="shared" si="1269"/>
        <v>2024</v>
      </c>
      <c r="Y3568" s="329">
        <f t="shared" si="1270"/>
        <v>12</v>
      </c>
      <c r="Z3568" s="329" t="e">
        <f t="shared" ca="1" si="1271"/>
        <v>#NAME?</v>
      </c>
      <c r="AA3568" s="326">
        <f t="shared" si="1272"/>
        <v>105</v>
      </c>
      <c r="AB3568" s="327">
        <f t="shared" si="1273"/>
        <v>1</v>
      </c>
      <c r="AC3568" s="327">
        <f t="shared" si="1274"/>
        <v>0</v>
      </c>
      <c r="AD3568" s="325"/>
    </row>
    <row r="3569" spans="1:30">
      <c r="A3569" s="339">
        <v>45640</v>
      </c>
      <c r="B3569" s="340" t="s">
        <v>83</v>
      </c>
      <c r="C3569" s="340" t="s">
        <v>116</v>
      </c>
      <c r="D3569" s="340">
        <v>100</v>
      </c>
      <c r="E3569" s="340">
        <v>9</v>
      </c>
      <c r="F3569" s="340"/>
      <c r="G3569" s="340">
        <v>116</v>
      </c>
      <c r="H3569" s="340">
        <v>135</v>
      </c>
      <c r="I3569" s="340">
        <v>1</v>
      </c>
      <c r="J3569" s="340">
        <v>16</v>
      </c>
      <c r="K3569" s="340">
        <v>680</v>
      </c>
      <c r="L3569" s="340">
        <v>29.8</v>
      </c>
      <c r="M3569" s="8">
        <v>36.590000000000003</v>
      </c>
      <c r="N3569" s="341">
        <f>IF(Tabla2[[#This Row],[LECHE RETIRO DIA]]&lt;&gt;ISBLANK(Tabla2[[#This Row],[LECHE RETIRO DIA]]),SUM(Tabla2[[#This Row],[LECHE TANQUE DIA]:[LECHE RETIRO DIA]]),SUM(Tabla2[[#This Row],[LECHE TANQUE DIA]:[LECHE AUTOCONSUMO DIA]]))</f>
        <v>109</v>
      </c>
      <c r="O3569" s="342" t="str">
        <f t="shared" si="1261"/>
        <v/>
      </c>
      <c r="P3569" s="343">
        <f t="shared" si="1262"/>
        <v>0.93965517241379315</v>
      </c>
      <c r="Q3569" s="343" t="str">
        <f t="shared" si="1263"/>
        <v/>
      </c>
      <c r="R3569" s="343">
        <f t="shared" si="1264"/>
        <v>6.25</v>
      </c>
      <c r="S3569" s="343">
        <f t="shared" si="1265"/>
        <v>0.16029411764705884</v>
      </c>
      <c r="T3569" s="343">
        <f t="shared" si="1266"/>
        <v>5.8620689655172411</v>
      </c>
      <c r="U3569" s="343">
        <f t="shared" si="1267"/>
        <v>3.6577181208053688</v>
      </c>
      <c r="V3569" s="343">
        <f t="shared" si="1268"/>
        <v>3.8926174496644292</v>
      </c>
      <c r="W3569" s="343">
        <f>IFERROR(H3569/M3569,Tabla2[[#This Row],[CARGA PRODUCCION (ANIMALES/HA)]])</f>
        <v>3.6895326591965016</v>
      </c>
      <c r="X3569" s="344">
        <f t="shared" si="1269"/>
        <v>2024</v>
      </c>
      <c r="Y3569" s="344">
        <f t="shared" si="1270"/>
        <v>12</v>
      </c>
      <c r="Z3569" s="344" t="e">
        <f t="shared" ca="1" si="1271"/>
        <v>#NAME?</v>
      </c>
      <c r="AA3569" s="341">
        <f t="shared" si="1272"/>
        <v>135</v>
      </c>
      <c r="AB3569" s="342">
        <f t="shared" si="1273"/>
        <v>0.85925925925925928</v>
      </c>
      <c r="AC3569" s="342">
        <f t="shared" si="1274"/>
        <v>0.14074074074074072</v>
      </c>
      <c r="AD3569" s="340"/>
    </row>
    <row r="3570" spans="1:30">
      <c r="A3570" s="339">
        <v>45640</v>
      </c>
      <c r="B3570" s="340" t="s">
        <v>88</v>
      </c>
      <c r="C3570" s="340">
        <v>1216</v>
      </c>
      <c r="D3570" s="340">
        <v>40</v>
      </c>
      <c r="E3570" s="340">
        <v>5</v>
      </c>
      <c r="F3570" s="340"/>
      <c r="G3570" s="340">
        <v>51</v>
      </c>
      <c r="H3570" s="340">
        <v>54</v>
      </c>
      <c r="I3570" s="340">
        <v>1</v>
      </c>
      <c r="J3570" s="340">
        <v>6</v>
      </c>
      <c r="K3570" s="340">
        <v>300</v>
      </c>
      <c r="L3570" s="340">
        <v>16.5</v>
      </c>
      <c r="M3570" s="8">
        <v>17.5</v>
      </c>
      <c r="N3570" s="341">
        <f>IF(Tabla2[[#This Row],[LECHE RETIRO DIA]]&lt;&gt;ISBLANK(Tabla2[[#This Row],[LECHE RETIRO DIA]]),SUM(Tabla2[[#This Row],[LECHE TANQUE DIA]:[LECHE RETIRO DIA]]),SUM(Tabla2[[#This Row],[LECHE TANQUE DIA]:[LECHE AUTOCONSUMO DIA]]))</f>
        <v>1261</v>
      </c>
      <c r="O3570" s="342">
        <f t="shared" si="1261"/>
        <v>0.96431403647898495</v>
      </c>
      <c r="P3570" s="343">
        <f t="shared" si="1262"/>
        <v>24.725490196078432</v>
      </c>
      <c r="Q3570" s="343">
        <f t="shared" si="1263"/>
        <v>23.843137254901961</v>
      </c>
      <c r="R3570" s="343">
        <f t="shared" si="1264"/>
        <v>6.666666666666667</v>
      </c>
      <c r="S3570" s="343">
        <f t="shared" si="1265"/>
        <v>4.2033333333333331</v>
      </c>
      <c r="T3570" s="343">
        <f t="shared" si="1266"/>
        <v>5.882352941176471</v>
      </c>
      <c r="U3570" s="343">
        <f t="shared" si="1267"/>
        <v>76.424242424242422</v>
      </c>
      <c r="V3570" s="343">
        <f t="shared" si="1268"/>
        <v>3.0909090909090908</v>
      </c>
      <c r="W3570" s="343">
        <f>IFERROR(H3570/M3570,Tabla2[[#This Row],[CARGA PRODUCCION (ANIMALES/HA)]])</f>
        <v>3.0857142857142859</v>
      </c>
      <c r="X3570" s="344">
        <f t="shared" si="1269"/>
        <v>2024</v>
      </c>
      <c r="Y3570" s="344">
        <f t="shared" si="1270"/>
        <v>12</v>
      </c>
      <c r="Z3570" s="344" t="e">
        <f t="shared" ca="1" si="1271"/>
        <v>#NAME?</v>
      </c>
      <c r="AA3570" s="341">
        <f t="shared" si="1272"/>
        <v>54</v>
      </c>
      <c r="AB3570" s="342">
        <f t="shared" si="1273"/>
        <v>0.94444444444444442</v>
      </c>
      <c r="AC3570" s="342">
        <f t="shared" si="1274"/>
        <v>5.555555555555558E-2</v>
      </c>
      <c r="AD3570" s="340"/>
    </row>
    <row r="3571" spans="1:30">
      <c r="A3571" s="324">
        <v>45641</v>
      </c>
      <c r="B3571" s="325" t="s">
        <v>81</v>
      </c>
      <c r="C3571" s="325">
        <v>2580</v>
      </c>
      <c r="D3571" s="325">
        <v>80</v>
      </c>
      <c r="E3571" s="325">
        <v>9</v>
      </c>
      <c r="F3571" s="325"/>
      <c r="G3571" s="325">
        <v>105</v>
      </c>
      <c r="H3571" s="325">
        <v>105</v>
      </c>
      <c r="I3571" s="325">
        <v>1</v>
      </c>
      <c r="J3571" s="325">
        <v>15</v>
      </c>
      <c r="K3571" s="325">
        <v>680</v>
      </c>
      <c r="L3571" s="325">
        <v>23.4</v>
      </c>
      <c r="M3571" s="310">
        <v>31.01</v>
      </c>
      <c r="N3571" s="326">
        <f>IF(Tabla2[[#This Row],[LECHE RETIRO DIA]]&lt;&gt;ISBLANK(Tabla2[[#This Row],[LECHE RETIRO DIA]]),SUM(Tabla2[[#This Row],[LECHE TANQUE DIA]:[LECHE RETIRO DIA]]),SUM(Tabla2[[#This Row],[LECHE TANQUE DIA]:[LECHE AUTOCONSUMO DIA]]))</f>
        <v>2669</v>
      </c>
      <c r="O3571" s="327">
        <f t="shared" ref="O3571:O3576" si="1275">IFERROR(C3571/N3571,"")</f>
        <v>0.9666541775946047</v>
      </c>
      <c r="P3571" s="328">
        <f t="shared" ref="P3571:P3576" si="1276">IFERROR(N3571/G3571,"")</f>
        <v>25.419047619047618</v>
      </c>
      <c r="Q3571" s="328">
        <f t="shared" ref="Q3571:Q3576" si="1277">IFERROR(C3571/G3571,"")</f>
        <v>24.571428571428573</v>
      </c>
      <c r="R3571" s="328">
        <f t="shared" ref="R3571:R3576" si="1278">IFERROR(D3571/J3571,"")</f>
        <v>5.333333333333333</v>
      </c>
      <c r="S3571" s="328">
        <f t="shared" ref="S3571:S3576" si="1279">IFERROR(N3571/K3571,"")</f>
        <v>3.9249999999999998</v>
      </c>
      <c r="T3571" s="328">
        <f t="shared" ref="T3571:T3576" si="1280">IFERROR(K3571/G3571,"")</f>
        <v>6.4761904761904763</v>
      </c>
      <c r="U3571" s="328">
        <f t="shared" ref="U3571:U3576" si="1281">IFERROR(N3571/L3571,"")</f>
        <v>114.05982905982907</v>
      </c>
      <c r="V3571" s="328">
        <f t="shared" ref="V3571:V3576" si="1282">IFERROR(G3571/L3571,"")</f>
        <v>4.4871794871794872</v>
      </c>
      <c r="W3571" s="328">
        <f>IFERROR(H3571/M3571,Tabla2[[#This Row],[CARGA PRODUCCION (ANIMALES/HA)]])</f>
        <v>3.386004514672686</v>
      </c>
      <c r="X3571" s="329">
        <f t="shared" ref="X3571:X3576" si="1283">YEAR(A3571)</f>
        <v>2024</v>
      </c>
      <c r="Y3571" s="329">
        <f t="shared" ref="Y3571:Y3576" si="1284">MONTH(A3571)</f>
        <v>12</v>
      </c>
      <c r="Z3571" s="329" t="e">
        <f t="shared" ref="Z3571:Z3576" ca="1" si="1285">_xlfn.ISOWEEKNUM(A3571)</f>
        <v>#NAME?</v>
      </c>
      <c r="AA3571" s="326">
        <f t="shared" ref="AA3571:AA3576" si="1286">IF(H3571&gt;0,H3571,G3571)</f>
        <v>105</v>
      </c>
      <c r="AB3571" s="327">
        <f t="shared" ref="AB3571:AB3576" si="1287">IFERROR(G3571/AA3571,"")</f>
        <v>1</v>
      </c>
      <c r="AC3571" s="327">
        <f t="shared" ref="AC3571:AC3576" si="1288">IFERROR(1-AB3571,"")</f>
        <v>0</v>
      </c>
      <c r="AD3571" s="325"/>
    </row>
    <row r="3572" spans="1:30">
      <c r="A3572" s="324">
        <v>45641</v>
      </c>
      <c r="B3572" s="325" t="s">
        <v>83</v>
      </c>
      <c r="C3572" s="325">
        <v>2796</v>
      </c>
      <c r="D3572" s="325">
        <v>100</v>
      </c>
      <c r="E3572" s="325">
        <v>9</v>
      </c>
      <c r="F3572" s="325"/>
      <c r="G3572" s="325">
        <v>116</v>
      </c>
      <c r="H3572" s="325">
        <v>133</v>
      </c>
      <c r="I3572" s="325">
        <v>1</v>
      </c>
      <c r="J3572" s="325">
        <v>16</v>
      </c>
      <c r="K3572" s="325">
        <v>680</v>
      </c>
      <c r="L3572" s="325">
        <v>29.8</v>
      </c>
      <c r="M3572" s="310">
        <v>36.590000000000003</v>
      </c>
      <c r="N3572" s="326">
        <f>IF(Tabla2[[#This Row],[LECHE RETIRO DIA]]&lt;&gt;ISBLANK(Tabla2[[#This Row],[LECHE RETIRO DIA]]),SUM(Tabla2[[#This Row],[LECHE TANQUE DIA]:[LECHE RETIRO DIA]]),SUM(Tabla2[[#This Row],[LECHE TANQUE DIA]:[LECHE AUTOCONSUMO DIA]]))</f>
        <v>2905</v>
      </c>
      <c r="O3572" s="327">
        <f t="shared" si="1275"/>
        <v>0.96247848537005165</v>
      </c>
      <c r="P3572" s="328">
        <f t="shared" si="1276"/>
        <v>25.043103448275861</v>
      </c>
      <c r="Q3572" s="328">
        <f t="shared" si="1277"/>
        <v>24.103448275862068</v>
      </c>
      <c r="R3572" s="328">
        <f t="shared" si="1278"/>
        <v>6.25</v>
      </c>
      <c r="S3572" s="328">
        <f t="shared" si="1279"/>
        <v>4.2720588235294121</v>
      </c>
      <c r="T3572" s="328">
        <f t="shared" si="1280"/>
        <v>5.8620689655172411</v>
      </c>
      <c r="U3572" s="328">
        <f t="shared" si="1281"/>
        <v>97.483221476510067</v>
      </c>
      <c r="V3572" s="328">
        <f t="shared" si="1282"/>
        <v>3.8926174496644292</v>
      </c>
      <c r="W3572" s="328">
        <f>IFERROR(H3572/M3572,Tabla2[[#This Row],[CARGA PRODUCCION (ANIMALES/HA)]])</f>
        <v>3.6348729160972941</v>
      </c>
      <c r="X3572" s="329">
        <f t="shared" si="1283"/>
        <v>2024</v>
      </c>
      <c r="Y3572" s="329">
        <f t="shared" si="1284"/>
        <v>12</v>
      </c>
      <c r="Z3572" s="329" t="e">
        <f t="shared" ca="1" si="1285"/>
        <v>#NAME?</v>
      </c>
      <c r="AA3572" s="326">
        <f t="shared" si="1286"/>
        <v>133</v>
      </c>
      <c r="AB3572" s="327">
        <f t="shared" si="1287"/>
        <v>0.8721804511278195</v>
      </c>
      <c r="AC3572" s="327">
        <f t="shared" si="1288"/>
        <v>0.1278195488721805</v>
      </c>
      <c r="AD3572" s="325"/>
    </row>
    <row r="3573" spans="1:30">
      <c r="A3573" s="324">
        <v>45641</v>
      </c>
      <c r="B3573" s="325" t="s">
        <v>88</v>
      </c>
      <c r="C3573" s="325">
        <v>1229</v>
      </c>
      <c r="D3573" s="325">
        <v>40</v>
      </c>
      <c r="E3573" s="325">
        <v>5</v>
      </c>
      <c r="F3573" s="325"/>
      <c r="G3573" s="325">
        <v>51</v>
      </c>
      <c r="H3573" s="325">
        <v>54</v>
      </c>
      <c r="I3573" s="325">
        <v>1</v>
      </c>
      <c r="J3573" s="325">
        <v>6</v>
      </c>
      <c r="K3573" s="325">
        <v>300</v>
      </c>
      <c r="L3573" s="325">
        <v>16.5</v>
      </c>
      <c r="M3573" s="310">
        <v>17.5</v>
      </c>
      <c r="N3573" s="326">
        <f>IF(Tabla2[[#This Row],[LECHE RETIRO DIA]]&lt;&gt;ISBLANK(Tabla2[[#This Row],[LECHE RETIRO DIA]]),SUM(Tabla2[[#This Row],[LECHE TANQUE DIA]:[LECHE RETIRO DIA]]),SUM(Tabla2[[#This Row],[LECHE TANQUE DIA]:[LECHE AUTOCONSUMO DIA]]))</f>
        <v>1274</v>
      </c>
      <c r="O3573" s="327">
        <f t="shared" si="1275"/>
        <v>0.9646781789638933</v>
      </c>
      <c r="P3573" s="328">
        <f t="shared" si="1276"/>
        <v>24.980392156862745</v>
      </c>
      <c r="Q3573" s="328">
        <f t="shared" si="1277"/>
        <v>24.098039215686274</v>
      </c>
      <c r="R3573" s="328">
        <f t="shared" si="1278"/>
        <v>6.666666666666667</v>
      </c>
      <c r="S3573" s="328">
        <f t="shared" si="1279"/>
        <v>4.246666666666667</v>
      </c>
      <c r="T3573" s="328">
        <f t="shared" si="1280"/>
        <v>5.882352941176471</v>
      </c>
      <c r="U3573" s="328">
        <f t="shared" si="1281"/>
        <v>77.212121212121218</v>
      </c>
      <c r="V3573" s="328">
        <f t="shared" si="1282"/>
        <v>3.0909090909090908</v>
      </c>
      <c r="W3573" s="328">
        <f>IFERROR(H3573/M3573,Tabla2[[#This Row],[CARGA PRODUCCION (ANIMALES/HA)]])</f>
        <v>3.0857142857142859</v>
      </c>
      <c r="X3573" s="329">
        <f t="shared" si="1283"/>
        <v>2024</v>
      </c>
      <c r="Y3573" s="329">
        <f t="shared" si="1284"/>
        <v>12</v>
      </c>
      <c r="Z3573" s="329" t="e">
        <f t="shared" ca="1" si="1285"/>
        <v>#NAME?</v>
      </c>
      <c r="AA3573" s="326">
        <f t="shared" si="1286"/>
        <v>54</v>
      </c>
      <c r="AB3573" s="327">
        <f t="shared" si="1287"/>
        <v>0.94444444444444442</v>
      </c>
      <c r="AC3573" s="327">
        <f t="shared" si="1288"/>
        <v>5.555555555555558E-2</v>
      </c>
      <c r="AD3573" s="325"/>
    </row>
    <row r="3574" spans="1:30">
      <c r="A3574" s="324">
        <v>45642</v>
      </c>
      <c r="B3574" s="325" t="s">
        <v>81</v>
      </c>
      <c r="C3574" s="325">
        <v>2528</v>
      </c>
      <c r="D3574" s="325">
        <v>80</v>
      </c>
      <c r="E3574" s="325">
        <v>9</v>
      </c>
      <c r="F3574" s="325"/>
      <c r="G3574" s="325">
        <v>105</v>
      </c>
      <c r="H3574" s="325">
        <v>105</v>
      </c>
      <c r="I3574" s="325">
        <v>1</v>
      </c>
      <c r="J3574" s="325">
        <v>15</v>
      </c>
      <c r="K3574" s="325">
        <v>680</v>
      </c>
      <c r="L3574" s="325">
        <v>23.4</v>
      </c>
      <c r="M3574" s="310">
        <v>31.01</v>
      </c>
      <c r="N3574" s="326">
        <f>IF(Tabla2[[#This Row],[LECHE RETIRO DIA]]&lt;&gt;ISBLANK(Tabla2[[#This Row],[LECHE RETIRO DIA]]),SUM(Tabla2[[#This Row],[LECHE TANQUE DIA]:[LECHE RETIRO DIA]]),SUM(Tabla2[[#This Row],[LECHE TANQUE DIA]:[LECHE AUTOCONSUMO DIA]]))</f>
        <v>2617</v>
      </c>
      <c r="O3574" s="327">
        <f t="shared" si="1275"/>
        <v>0.96599159342758889</v>
      </c>
      <c r="P3574" s="328">
        <f t="shared" si="1276"/>
        <v>24.923809523809524</v>
      </c>
      <c r="Q3574" s="328">
        <f t="shared" si="1277"/>
        <v>24.076190476190476</v>
      </c>
      <c r="R3574" s="328">
        <f t="shared" si="1278"/>
        <v>5.333333333333333</v>
      </c>
      <c r="S3574" s="328">
        <f t="shared" si="1279"/>
        <v>3.848529411764706</v>
      </c>
      <c r="T3574" s="328">
        <f t="shared" si="1280"/>
        <v>6.4761904761904763</v>
      </c>
      <c r="U3574" s="328">
        <f t="shared" si="1281"/>
        <v>111.83760683760684</v>
      </c>
      <c r="V3574" s="328">
        <f t="shared" si="1282"/>
        <v>4.4871794871794872</v>
      </c>
      <c r="W3574" s="328">
        <f>IFERROR(H3574/M3574,Tabla2[[#This Row],[CARGA PRODUCCION (ANIMALES/HA)]])</f>
        <v>3.386004514672686</v>
      </c>
      <c r="X3574" s="329">
        <f t="shared" si="1283"/>
        <v>2024</v>
      </c>
      <c r="Y3574" s="329">
        <f t="shared" si="1284"/>
        <v>12</v>
      </c>
      <c r="Z3574" s="329" t="e">
        <f t="shared" ca="1" si="1285"/>
        <v>#NAME?</v>
      </c>
      <c r="AA3574" s="326">
        <f t="shared" si="1286"/>
        <v>105</v>
      </c>
      <c r="AB3574" s="327">
        <f t="shared" si="1287"/>
        <v>1</v>
      </c>
      <c r="AC3574" s="327">
        <f t="shared" si="1288"/>
        <v>0</v>
      </c>
      <c r="AD3574" s="325"/>
    </row>
    <row r="3575" spans="1:30">
      <c r="A3575" s="324">
        <v>45642</v>
      </c>
      <c r="B3575" s="325" t="s">
        <v>83</v>
      </c>
      <c r="C3575" s="325">
        <v>2619</v>
      </c>
      <c r="D3575" s="325">
        <v>100</v>
      </c>
      <c r="E3575" s="325">
        <v>9</v>
      </c>
      <c r="F3575" s="325"/>
      <c r="G3575" s="325">
        <v>115</v>
      </c>
      <c r="H3575" s="325">
        <v>133</v>
      </c>
      <c r="I3575" s="325">
        <v>1</v>
      </c>
      <c r="J3575" s="325">
        <v>16</v>
      </c>
      <c r="K3575" s="325">
        <v>680</v>
      </c>
      <c r="L3575" s="325">
        <v>29.8</v>
      </c>
      <c r="M3575" s="310">
        <v>36.590000000000003</v>
      </c>
      <c r="N3575" s="326">
        <f>IF(Tabla2[[#This Row],[LECHE RETIRO DIA]]&lt;&gt;ISBLANK(Tabla2[[#This Row],[LECHE RETIRO DIA]]),SUM(Tabla2[[#This Row],[LECHE TANQUE DIA]:[LECHE RETIRO DIA]]),SUM(Tabla2[[#This Row],[LECHE TANQUE DIA]:[LECHE AUTOCONSUMO DIA]]))</f>
        <v>2728</v>
      </c>
      <c r="O3575" s="327">
        <f t="shared" si="1275"/>
        <v>0.96004398826979476</v>
      </c>
      <c r="P3575" s="328">
        <f t="shared" si="1276"/>
        <v>23.721739130434784</v>
      </c>
      <c r="Q3575" s="328">
        <f t="shared" si="1277"/>
        <v>22.77391304347826</v>
      </c>
      <c r="R3575" s="328">
        <f t="shared" si="1278"/>
        <v>6.25</v>
      </c>
      <c r="S3575" s="328">
        <f t="shared" si="1279"/>
        <v>4.0117647058823529</v>
      </c>
      <c r="T3575" s="328">
        <f t="shared" si="1280"/>
        <v>5.9130434782608692</v>
      </c>
      <c r="U3575" s="328">
        <f t="shared" si="1281"/>
        <v>91.543624161073822</v>
      </c>
      <c r="V3575" s="328">
        <f t="shared" si="1282"/>
        <v>3.8590604026845639</v>
      </c>
      <c r="W3575" s="328">
        <f>IFERROR(H3575/M3575,Tabla2[[#This Row],[CARGA PRODUCCION (ANIMALES/HA)]])</f>
        <v>3.6348729160972941</v>
      </c>
      <c r="X3575" s="329">
        <f t="shared" si="1283"/>
        <v>2024</v>
      </c>
      <c r="Y3575" s="329">
        <f t="shared" si="1284"/>
        <v>12</v>
      </c>
      <c r="Z3575" s="329" t="e">
        <f t="shared" ca="1" si="1285"/>
        <v>#NAME?</v>
      </c>
      <c r="AA3575" s="326">
        <f t="shared" si="1286"/>
        <v>133</v>
      </c>
      <c r="AB3575" s="327">
        <f t="shared" si="1287"/>
        <v>0.86466165413533835</v>
      </c>
      <c r="AC3575" s="327">
        <f t="shared" si="1288"/>
        <v>0.13533834586466165</v>
      </c>
      <c r="AD3575" s="325"/>
    </row>
    <row r="3576" spans="1:30">
      <c r="A3576" s="324">
        <v>45642</v>
      </c>
      <c r="B3576" s="325" t="s">
        <v>88</v>
      </c>
      <c r="C3576" s="325">
        <v>1277</v>
      </c>
      <c r="D3576" s="325">
        <v>40</v>
      </c>
      <c r="E3576" s="325">
        <v>5</v>
      </c>
      <c r="F3576" s="325"/>
      <c r="G3576" s="325">
        <v>51</v>
      </c>
      <c r="H3576" s="325">
        <v>54</v>
      </c>
      <c r="I3576" s="325">
        <v>1</v>
      </c>
      <c r="J3576" s="325">
        <v>6</v>
      </c>
      <c r="K3576" s="325">
        <v>300</v>
      </c>
      <c r="L3576" s="325">
        <v>16.5</v>
      </c>
      <c r="M3576" s="310">
        <v>17.5</v>
      </c>
      <c r="N3576" s="326">
        <f>IF(Tabla2[[#This Row],[LECHE RETIRO DIA]]&lt;&gt;ISBLANK(Tabla2[[#This Row],[LECHE RETIRO DIA]]),SUM(Tabla2[[#This Row],[LECHE TANQUE DIA]:[LECHE RETIRO DIA]]),SUM(Tabla2[[#This Row],[LECHE TANQUE DIA]:[LECHE AUTOCONSUMO DIA]]))</f>
        <v>1322</v>
      </c>
      <c r="O3576" s="327">
        <f t="shared" si="1275"/>
        <v>0.9659606656580938</v>
      </c>
      <c r="P3576" s="328">
        <f t="shared" si="1276"/>
        <v>25.921568627450981</v>
      </c>
      <c r="Q3576" s="328">
        <f t="shared" si="1277"/>
        <v>25.03921568627451</v>
      </c>
      <c r="R3576" s="328">
        <f t="shared" si="1278"/>
        <v>6.666666666666667</v>
      </c>
      <c r="S3576" s="328">
        <f t="shared" si="1279"/>
        <v>4.4066666666666663</v>
      </c>
      <c r="T3576" s="328">
        <f t="shared" si="1280"/>
        <v>5.882352941176471</v>
      </c>
      <c r="U3576" s="328">
        <f t="shared" si="1281"/>
        <v>80.121212121212125</v>
      </c>
      <c r="V3576" s="328">
        <f t="shared" si="1282"/>
        <v>3.0909090909090908</v>
      </c>
      <c r="W3576" s="328">
        <f>IFERROR(H3576/M3576,Tabla2[[#This Row],[CARGA PRODUCCION (ANIMALES/HA)]])</f>
        <v>3.0857142857142859</v>
      </c>
      <c r="X3576" s="329">
        <f t="shared" si="1283"/>
        <v>2024</v>
      </c>
      <c r="Y3576" s="329">
        <f t="shared" si="1284"/>
        <v>12</v>
      </c>
      <c r="Z3576" s="329" t="e">
        <f t="shared" ca="1" si="1285"/>
        <v>#NAME?</v>
      </c>
      <c r="AA3576" s="326">
        <f t="shared" si="1286"/>
        <v>54</v>
      </c>
      <c r="AB3576" s="327">
        <f t="shared" si="1287"/>
        <v>0.94444444444444442</v>
      </c>
      <c r="AC3576" s="327">
        <f t="shared" si="1288"/>
        <v>5.555555555555558E-2</v>
      </c>
      <c r="AD3576" s="325"/>
    </row>
    <row r="3577" spans="1:30">
      <c r="A3577" s="324">
        <v>45643</v>
      </c>
      <c r="B3577" s="325" t="s">
        <v>81</v>
      </c>
      <c r="C3577" s="325">
        <v>2500</v>
      </c>
      <c r="D3577" s="325">
        <v>80</v>
      </c>
      <c r="E3577" s="325">
        <v>9</v>
      </c>
      <c r="F3577" s="325"/>
      <c r="G3577" s="325">
        <v>105</v>
      </c>
      <c r="H3577" s="325">
        <v>105</v>
      </c>
      <c r="I3577" s="325">
        <v>1</v>
      </c>
      <c r="J3577" s="325">
        <v>15</v>
      </c>
      <c r="K3577" s="325">
        <v>680</v>
      </c>
      <c r="L3577" s="325">
        <v>23.4</v>
      </c>
      <c r="M3577" s="310">
        <v>31.01</v>
      </c>
      <c r="N3577" s="326">
        <f>IF(Tabla2[[#This Row],[LECHE RETIRO DIA]]&lt;&gt;ISBLANK(Tabla2[[#This Row],[LECHE RETIRO DIA]]),SUM(Tabla2[[#This Row],[LECHE TANQUE DIA]:[LECHE RETIRO DIA]]),SUM(Tabla2[[#This Row],[LECHE TANQUE DIA]:[LECHE AUTOCONSUMO DIA]]))</f>
        <v>2589</v>
      </c>
      <c r="O3577" s="327">
        <f t="shared" ref="O3577:O3582" si="1289">IFERROR(C3577/N3577,"")</f>
        <v>0.9656237929702588</v>
      </c>
      <c r="P3577" s="328">
        <f t="shared" ref="P3577:P3582" si="1290">IFERROR(N3577/G3577,"")</f>
        <v>24.657142857142858</v>
      </c>
      <c r="Q3577" s="328">
        <f t="shared" ref="Q3577:Q3582" si="1291">IFERROR(C3577/G3577,"")</f>
        <v>23.80952380952381</v>
      </c>
      <c r="R3577" s="328">
        <f t="shared" ref="R3577:R3582" si="1292">IFERROR(D3577/J3577,"")</f>
        <v>5.333333333333333</v>
      </c>
      <c r="S3577" s="328">
        <f t="shared" ref="S3577:S3582" si="1293">IFERROR(N3577/K3577,"")</f>
        <v>3.8073529411764704</v>
      </c>
      <c r="T3577" s="328">
        <f t="shared" ref="T3577:T3582" si="1294">IFERROR(K3577/G3577,"")</f>
        <v>6.4761904761904763</v>
      </c>
      <c r="U3577" s="328">
        <f t="shared" ref="U3577:U3582" si="1295">IFERROR(N3577/L3577,"")</f>
        <v>110.64102564102565</v>
      </c>
      <c r="V3577" s="328">
        <f t="shared" ref="V3577:V3582" si="1296">IFERROR(G3577/L3577,"")</f>
        <v>4.4871794871794872</v>
      </c>
      <c r="W3577" s="328">
        <f>IFERROR(H3577/M3577,Tabla2[[#This Row],[CARGA PRODUCCION (ANIMALES/HA)]])</f>
        <v>3.386004514672686</v>
      </c>
      <c r="X3577" s="329">
        <f t="shared" ref="X3577:X3582" si="1297">YEAR(A3577)</f>
        <v>2024</v>
      </c>
      <c r="Y3577" s="329">
        <f t="shared" ref="Y3577:Y3582" si="1298">MONTH(A3577)</f>
        <v>12</v>
      </c>
      <c r="Z3577" s="329" t="e">
        <f t="shared" ref="Z3577:Z3582" ca="1" si="1299">_xlfn.ISOWEEKNUM(A3577)</f>
        <v>#NAME?</v>
      </c>
      <c r="AA3577" s="326">
        <f t="shared" ref="AA3577:AA3582" si="1300">IF(H3577&gt;0,H3577,G3577)</f>
        <v>105</v>
      </c>
      <c r="AB3577" s="327">
        <f t="shared" ref="AB3577:AB3582" si="1301">IFERROR(G3577/AA3577,"")</f>
        <v>1</v>
      </c>
      <c r="AC3577" s="327">
        <f t="shared" ref="AC3577:AC3582" si="1302">IFERROR(1-AB3577,"")</f>
        <v>0</v>
      </c>
      <c r="AD3577" s="325"/>
    </row>
    <row r="3578" spans="1:30">
      <c r="A3578" s="324">
        <v>45643</v>
      </c>
      <c r="B3578" s="325" t="s">
        <v>83</v>
      </c>
      <c r="C3578" s="325">
        <v>2600</v>
      </c>
      <c r="D3578" s="325">
        <v>100</v>
      </c>
      <c r="E3578" s="325">
        <v>9</v>
      </c>
      <c r="F3578" s="325"/>
      <c r="G3578" s="325">
        <v>115</v>
      </c>
      <c r="H3578" s="325">
        <v>133</v>
      </c>
      <c r="I3578" s="325">
        <v>1</v>
      </c>
      <c r="J3578" s="325">
        <v>16</v>
      </c>
      <c r="K3578" s="325">
        <v>680</v>
      </c>
      <c r="L3578" s="325">
        <v>29.8</v>
      </c>
      <c r="M3578" s="310">
        <v>36.590000000000003</v>
      </c>
      <c r="N3578" s="326">
        <f>IF(Tabla2[[#This Row],[LECHE RETIRO DIA]]&lt;&gt;ISBLANK(Tabla2[[#This Row],[LECHE RETIRO DIA]]),SUM(Tabla2[[#This Row],[LECHE TANQUE DIA]:[LECHE RETIRO DIA]]),SUM(Tabla2[[#This Row],[LECHE TANQUE DIA]:[LECHE AUTOCONSUMO DIA]]))</f>
        <v>2709</v>
      </c>
      <c r="O3578" s="327">
        <f t="shared" si="1289"/>
        <v>0.95976375046142492</v>
      </c>
      <c r="P3578" s="328">
        <f t="shared" si="1290"/>
        <v>23.556521739130435</v>
      </c>
      <c r="Q3578" s="328">
        <f t="shared" si="1291"/>
        <v>22.608695652173914</v>
      </c>
      <c r="R3578" s="328">
        <f t="shared" si="1292"/>
        <v>6.25</v>
      </c>
      <c r="S3578" s="328">
        <f t="shared" si="1293"/>
        <v>3.9838235294117648</v>
      </c>
      <c r="T3578" s="328">
        <f t="shared" si="1294"/>
        <v>5.9130434782608692</v>
      </c>
      <c r="U3578" s="328">
        <f t="shared" si="1295"/>
        <v>90.90604026845638</v>
      </c>
      <c r="V3578" s="328">
        <f t="shared" si="1296"/>
        <v>3.8590604026845639</v>
      </c>
      <c r="W3578" s="328">
        <f>IFERROR(H3578/M3578,Tabla2[[#This Row],[CARGA PRODUCCION (ANIMALES/HA)]])</f>
        <v>3.6348729160972941</v>
      </c>
      <c r="X3578" s="329">
        <f t="shared" si="1297"/>
        <v>2024</v>
      </c>
      <c r="Y3578" s="329">
        <f t="shared" si="1298"/>
        <v>12</v>
      </c>
      <c r="Z3578" s="329" t="e">
        <f t="shared" ca="1" si="1299"/>
        <v>#NAME?</v>
      </c>
      <c r="AA3578" s="326">
        <f t="shared" si="1300"/>
        <v>133</v>
      </c>
      <c r="AB3578" s="327">
        <f t="shared" si="1301"/>
        <v>0.86466165413533835</v>
      </c>
      <c r="AC3578" s="327">
        <f t="shared" si="1302"/>
        <v>0.13533834586466165</v>
      </c>
      <c r="AD3578" s="325"/>
    </row>
    <row r="3579" spans="1:30">
      <c r="A3579" s="324">
        <v>45643</v>
      </c>
      <c r="B3579" s="325" t="s">
        <v>88</v>
      </c>
      <c r="C3579" s="325">
        <v>1210</v>
      </c>
      <c r="D3579" s="325">
        <v>40</v>
      </c>
      <c r="E3579" s="325">
        <v>5</v>
      </c>
      <c r="F3579" s="325"/>
      <c r="G3579" s="325">
        <v>52</v>
      </c>
      <c r="H3579" s="325">
        <v>54</v>
      </c>
      <c r="I3579" s="325">
        <v>1</v>
      </c>
      <c r="J3579" s="325">
        <v>7</v>
      </c>
      <c r="K3579" s="325">
        <v>300</v>
      </c>
      <c r="L3579" s="325">
        <v>16.5</v>
      </c>
      <c r="M3579" s="310">
        <v>17.5</v>
      </c>
      <c r="N3579" s="326">
        <f>IF(Tabla2[[#This Row],[LECHE RETIRO DIA]]&lt;&gt;ISBLANK(Tabla2[[#This Row],[LECHE RETIRO DIA]]),SUM(Tabla2[[#This Row],[LECHE TANQUE DIA]:[LECHE RETIRO DIA]]),SUM(Tabla2[[#This Row],[LECHE TANQUE DIA]:[LECHE AUTOCONSUMO DIA]]))</f>
        <v>1255</v>
      </c>
      <c r="O3579" s="327">
        <f t="shared" si="1289"/>
        <v>0.96414342629482075</v>
      </c>
      <c r="P3579" s="328">
        <f t="shared" si="1290"/>
        <v>24.134615384615383</v>
      </c>
      <c r="Q3579" s="328">
        <f t="shared" si="1291"/>
        <v>23.26923076923077</v>
      </c>
      <c r="R3579" s="328">
        <f t="shared" si="1292"/>
        <v>5.7142857142857144</v>
      </c>
      <c r="S3579" s="328">
        <f t="shared" si="1293"/>
        <v>4.1833333333333336</v>
      </c>
      <c r="T3579" s="328">
        <f t="shared" si="1294"/>
        <v>5.7692307692307692</v>
      </c>
      <c r="U3579" s="328">
        <f t="shared" si="1295"/>
        <v>76.060606060606062</v>
      </c>
      <c r="V3579" s="328">
        <f t="shared" si="1296"/>
        <v>3.1515151515151514</v>
      </c>
      <c r="W3579" s="328">
        <f>IFERROR(H3579/M3579,Tabla2[[#This Row],[CARGA PRODUCCION (ANIMALES/HA)]])</f>
        <v>3.0857142857142859</v>
      </c>
      <c r="X3579" s="329">
        <f t="shared" si="1297"/>
        <v>2024</v>
      </c>
      <c r="Y3579" s="329">
        <f t="shared" si="1298"/>
        <v>12</v>
      </c>
      <c r="Z3579" s="329" t="e">
        <f t="shared" ca="1" si="1299"/>
        <v>#NAME?</v>
      </c>
      <c r="AA3579" s="326">
        <f t="shared" si="1300"/>
        <v>54</v>
      </c>
      <c r="AB3579" s="327">
        <f t="shared" si="1301"/>
        <v>0.96296296296296291</v>
      </c>
      <c r="AC3579" s="327">
        <f t="shared" si="1302"/>
        <v>3.703703703703709E-2</v>
      </c>
      <c r="AD3579" s="325"/>
    </row>
    <row r="3580" spans="1:30">
      <c r="A3580" s="324">
        <v>45644</v>
      </c>
      <c r="B3580" s="325" t="s">
        <v>81</v>
      </c>
      <c r="C3580" s="325">
        <v>2448</v>
      </c>
      <c r="D3580" s="325">
        <v>80</v>
      </c>
      <c r="E3580" s="325">
        <v>9</v>
      </c>
      <c r="F3580" s="325"/>
      <c r="G3580" s="325">
        <v>105</v>
      </c>
      <c r="H3580" s="325">
        <v>105</v>
      </c>
      <c r="I3580" s="325">
        <v>1</v>
      </c>
      <c r="J3580" s="325">
        <v>15</v>
      </c>
      <c r="K3580" s="325">
        <v>680</v>
      </c>
      <c r="L3580" s="325">
        <v>23.4</v>
      </c>
      <c r="M3580" s="310">
        <v>31.01</v>
      </c>
      <c r="N3580" s="326">
        <f>IF(Tabla2[[#This Row],[LECHE RETIRO DIA]]&lt;&gt;ISBLANK(Tabla2[[#This Row],[LECHE RETIRO DIA]]),SUM(Tabla2[[#This Row],[LECHE TANQUE DIA]:[LECHE RETIRO DIA]]),SUM(Tabla2[[#This Row],[LECHE TANQUE DIA]:[LECHE AUTOCONSUMO DIA]]))</f>
        <v>2537</v>
      </c>
      <c r="O3580" s="327">
        <f t="shared" si="1289"/>
        <v>0.9649191959006701</v>
      </c>
      <c r="P3580" s="328">
        <f t="shared" si="1290"/>
        <v>24.161904761904761</v>
      </c>
      <c r="Q3580" s="328">
        <f t="shared" si="1291"/>
        <v>23.314285714285713</v>
      </c>
      <c r="R3580" s="328">
        <f t="shared" si="1292"/>
        <v>5.333333333333333</v>
      </c>
      <c r="S3580" s="328">
        <f t="shared" si="1293"/>
        <v>3.7308823529411765</v>
      </c>
      <c r="T3580" s="328">
        <f t="shared" si="1294"/>
        <v>6.4761904761904763</v>
      </c>
      <c r="U3580" s="328">
        <f t="shared" si="1295"/>
        <v>108.41880341880342</v>
      </c>
      <c r="V3580" s="328">
        <f t="shared" si="1296"/>
        <v>4.4871794871794872</v>
      </c>
      <c r="W3580" s="328">
        <f>IFERROR(H3580/M3580,Tabla2[[#This Row],[CARGA PRODUCCION (ANIMALES/HA)]])</f>
        <v>3.386004514672686</v>
      </c>
      <c r="X3580" s="329">
        <f t="shared" si="1297"/>
        <v>2024</v>
      </c>
      <c r="Y3580" s="329">
        <f t="shared" si="1298"/>
        <v>12</v>
      </c>
      <c r="Z3580" s="329" t="e">
        <f t="shared" ca="1" si="1299"/>
        <v>#NAME?</v>
      </c>
      <c r="AA3580" s="326">
        <f t="shared" si="1300"/>
        <v>105</v>
      </c>
      <c r="AB3580" s="327">
        <f t="shared" si="1301"/>
        <v>1</v>
      </c>
      <c r="AC3580" s="327">
        <f t="shared" si="1302"/>
        <v>0</v>
      </c>
      <c r="AD3580" s="325"/>
    </row>
    <row r="3581" spans="1:30">
      <c r="A3581" s="324">
        <v>45644</v>
      </c>
      <c r="B3581" s="325" t="s">
        <v>83</v>
      </c>
      <c r="C3581" s="325">
        <v>2639</v>
      </c>
      <c r="D3581" s="325">
        <v>100</v>
      </c>
      <c r="E3581" s="325">
        <v>9</v>
      </c>
      <c r="F3581" s="325"/>
      <c r="G3581" s="325">
        <v>115</v>
      </c>
      <c r="H3581" s="325">
        <v>133</v>
      </c>
      <c r="I3581" s="325">
        <v>1</v>
      </c>
      <c r="J3581" s="325">
        <v>16</v>
      </c>
      <c r="K3581" s="325">
        <v>680</v>
      </c>
      <c r="L3581" s="325">
        <v>29.8</v>
      </c>
      <c r="M3581" s="310">
        <v>36.590000000000003</v>
      </c>
      <c r="N3581" s="326">
        <f>IF(Tabla2[[#This Row],[LECHE RETIRO DIA]]&lt;&gt;ISBLANK(Tabla2[[#This Row],[LECHE RETIRO DIA]]),SUM(Tabla2[[#This Row],[LECHE TANQUE DIA]:[LECHE RETIRO DIA]]),SUM(Tabla2[[#This Row],[LECHE TANQUE DIA]:[LECHE AUTOCONSUMO DIA]]))</f>
        <v>2748</v>
      </c>
      <c r="O3581" s="327">
        <f t="shared" si="1289"/>
        <v>0.96033478893740898</v>
      </c>
      <c r="P3581" s="328">
        <f t="shared" si="1290"/>
        <v>23.895652173913042</v>
      </c>
      <c r="Q3581" s="328">
        <f t="shared" si="1291"/>
        <v>22.947826086956521</v>
      </c>
      <c r="R3581" s="328">
        <f t="shared" si="1292"/>
        <v>6.25</v>
      </c>
      <c r="S3581" s="328">
        <f t="shared" si="1293"/>
        <v>4.0411764705882351</v>
      </c>
      <c r="T3581" s="328">
        <f t="shared" si="1294"/>
        <v>5.9130434782608692</v>
      </c>
      <c r="U3581" s="328">
        <f t="shared" si="1295"/>
        <v>92.214765100671144</v>
      </c>
      <c r="V3581" s="328">
        <f t="shared" si="1296"/>
        <v>3.8590604026845639</v>
      </c>
      <c r="W3581" s="328">
        <f>IFERROR(H3581/M3581,Tabla2[[#This Row],[CARGA PRODUCCION (ANIMALES/HA)]])</f>
        <v>3.6348729160972941</v>
      </c>
      <c r="X3581" s="329">
        <f t="shared" si="1297"/>
        <v>2024</v>
      </c>
      <c r="Y3581" s="329">
        <f t="shared" si="1298"/>
        <v>12</v>
      </c>
      <c r="Z3581" s="329" t="e">
        <f t="shared" ca="1" si="1299"/>
        <v>#NAME?</v>
      </c>
      <c r="AA3581" s="326">
        <f t="shared" si="1300"/>
        <v>133</v>
      </c>
      <c r="AB3581" s="327">
        <f t="shared" si="1301"/>
        <v>0.86466165413533835</v>
      </c>
      <c r="AC3581" s="327">
        <f t="shared" si="1302"/>
        <v>0.13533834586466165</v>
      </c>
      <c r="AD3581" s="325"/>
    </row>
    <row r="3582" spans="1:30">
      <c r="A3582" s="324">
        <v>45644</v>
      </c>
      <c r="B3582" s="325" t="s">
        <v>117</v>
      </c>
      <c r="C3582" s="325">
        <v>1225</v>
      </c>
      <c r="D3582" s="325">
        <v>40</v>
      </c>
      <c r="E3582" s="325">
        <v>5</v>
      </c>
      <c r="F3582" s="325"/>
      <c r="G3582" s="325">
        <v>52</v>
      </c>
      <c r="H3582" s="325">
        <v>54</v>
      </c>
      <c r="I3582" s="325">
        <v>1</v>
      </c>
      <c r="J3582" s="325">
        <v>7</v>
      </c>
      <c r="K3582" s="325">
        <v>300</v>
      </c>
      <c r="L3582" s="325">
        <v>16.5</v>
      </c>
      <c r="M3582" s="310">
        <v>17.5</v>
      </c>
      <c r="N3582" s="326">
        <f>IF(Tabla2[[#This Row],[LECHE RETIRO DIA]]&lt;&gt;ISBLANK(Tabla2[[#This Row],[LECHE RETIRO DIA]]),SUM(Tabla2[[#This Row],[LECHE TANQUE DIA]:[LECHE RETIRO DIA]]),SUM(Tabla2[[#This Row],[LECHE TANQUE DIA]:[LECHE AUTOCONSUMO DIA]]))</f>
        <v>1270</v>
      </c>
      <c r="O3582" s="327">
        <f t="shared" si="1289"/>
        <v>0.96456692913385822</v>
      </c>
      <c r="P3582" s="328">
        <f t="shared" si="1290"/>
        <v>24.423076923076923</v>
      </c>
      <c r="Q3582" s="328">
        <f t="shared" si="1291"/>
        <v>23.557692307692307</v>
      </c>
      <c r="R3582" s="328">
        <f t="shared" si="1292"/>
        <v>5.7142857142857144</v>
      </c>
      <c r="S3582" s="328">
        <f t="shared" si="1293"/>
        <v>4.2333333333333334</v>
      </c>
      <c r="T3582" s="328">
        <f t="shared" si="1294"/>
        <v>5.7692307692307692</v>
      </c>
      <c r="U3582" s="328">
        <f t="shared" si="1295"/>
        <v>76.969696969696969</v>
      </c>
      <c r="V3582" s="328">
        <f t="shared" si="1296"/>
        <v>3.1515151515151514</v>
      </c>
      <c r="W3582" s="328">
        <f>IFERROR(H3582/M3582,Tabla2[[#This Row],[CARGA PRODUCCION (ANIMALES/HA)]])</f>
        <v>3.0857142857142859</v>
      </c>
      <c r="X3582" s="329">
        <f t="shared" si="1297"/>
        <v>2024</v>
      </c>
      <c r="Y3582" s="329">
        <f t="shared" si="1298"/>
        <v>12</v>
      </c>
      <c r="Z3582" s="329" t="e">
        <f t="shared" ca="1" si="1299"/>
        <v>#NAME?</v>
      </c>
      <c r="AA3582" s="326">
        <f t="shared" si="1300"/>
        <v>54</v>
      </c>
      <c r="AB3582" s="327">
        <f t="shared" si="1301"/>
        <v>0.96296296296296291</v>
      </c>
      <c r="AC3582" s="327">
        <f t="shared" si="1302"/>
        <v>3.703703703703709E-2</v>
      </c>
      <c r="AD3582" s="325"/>
    </row>
    <row r="3583" spans="1:30">
      <c r="A3583" s="324">
        <v>45645</v>
      </c>
      <c r="B3583" s="325" t="s">
        <v>81</v>
      </c>
      <c r="C3583" s="325">
        <v>2481</v>
      </c>
      <c r="D3583" s="325">
        <v>80</v>
      </c>
      <c r="E3583" s="325">
        <v>9</v>
      </c>
      <c r="F3583" s="325"/>
      <c r="G3583" s="325">
        <v>105</v>
      </c>
      <c r="H3583" s="325">
        <v>105</v>
      </c>
      <c r="I3583" s="325">
        <v>1</v>
      </c>
      <c r="J3583" s="325">
        <v>15</v>
      </c>
      <c r="K3583" s="325">
        <v>680</v>
      </c>
      <c r="L3583" s="325">
        <v>23.4</v>
      </c>
      <c r="M3583" s="310">
        <v>31.01</v>
      </c>
      <c r="N3583" s="326">
        <f>IF(Tabla2[[#This Row],[LECHE RETIRO DIA]]&lt;&gt;ISBLANK(Tabla2[[#This Row],[LECHE RETIRO DIA]]),SUM(Tabla2[[#This Row],[LECHE TANQUE DIA]:[LECHE RETIRO DIA]]),SUM(Tabla2[[#This Row],[LECHE TANQUE DIA]:[LECHE AUTOCONSUMO DIA]]))</f>
        <v>2570</v>
      </c>
      <c r="O3583" s="327">
        <f t="shared" ref="O3583:O3588" si="1303">IFERROR(C3583/N3583,"")</f>
        <v>0.96536964980544748</v>
      </c>
      <c r="P3583" s="328">
        <f t="shared" ref="P3583:P3588" si="1304">IFERROR(N3583/G3583,"")</f>
        <v>24.476190476190474</v>
      </c>
      <c r="Q3583" s="328">
        <f t="shared" ref="Q3583:Q3588" si="1305">IFERROR(C3583/G3583,"")</f>
        <v>23.62857142857143</v>
      </c>
      <c r="R3583" s="328">
        <f t="shared" ref="R3583:R3588" si="1306">IFERROR(D3583/J3583,"")</f>
        <v>5.333333333333333</v>
      </c>
      <c r="S3583" s="328">
        <f t="shared" ref="S3583:S3588" si="1307">IFERROR(N3583/K3583,"")</f>
        <v>3.7794117647058822</v>
      </c>
      <c r="T3583" s="328">
        <f t="shared" ref="T3583:T3588" si="1308">IFERROR(K3583/G3583,"")</f>
        <v>6.4761904761904763</v>
      </c>
      <c r="U3583" s="328">
        <f t="shared" ref="U3583:U3588" si="1309">IFERROR(N3583/L3583,"")</f>
        <v>109.82905982905983</v>
      </c>
      <c r="V3583" s="328">
        <f t="shared" ref="V3583:V3588" si="1310">IFERROR(G3583/L3583,"")</f>
        <v>4.4871794871794872</v>
      </c>
      <c r="W3583" s="328">
        <f>IFERROR(H3583/M3583,Tabla2[[#This Row],[CARGA PRODUCCION (ANIMALES/HA)]])</f>
        <v>3.386004514672686</v>
      </c>
      <c r="X3583" s="329">
        <f t="shared" ref="X3583:X3588" si="1311">YEAR(A3583)</f>
        <v>2024</v>
      </c>
      <c r="Y3583" s="329">
        <f t="shared" ref="Y3583:Y3588" si="1312">MONTH(A3583)</f>
        <v>12</v>
      </c>
      <c r="Z3583" s="329" t="e">
        <f t="shared" ref="Z3583:Z3588" ca="1" si="1313">_xlfn.ISOWEEKNUM(A3583)</f>
        <v>#NAME?</v>
      </c>
      <c r="AA3583" s="326">
        <f t="shared" ref="AA3583:AA3588" si="1314">IF(H3583&gt;0,H3583,G3583)</f>
        <v>105</v>
      </c>
      <c r="AB3583" s="327">
        <f t="shared" ref="AB3583:AB3588" si="1315">IFERROR(G3583/AA3583,"")</f>
        <v>1</v>
      </c>
      <c r="AC3583" s="327">
        <f t="shared" ref="AC3583:AC3588" si="1316">IFERROR(1-AB3583,"")</f>
        <v>0</v>
      </c>
      <c r="AD3583" s="325"/>
    </row>
    <row r="3584" spans="1:30">
      <c r="A3584" s="324">
        <v>45645</v>
      </c>
      <c r="B3584" s="325" t="s">
        <v>83</v>
      </c>
      <c r="C3584" s="325">
        <v>2658</v>
      </c>
      <c r="D3584" s="325">
        <v>100</v>
      </c>
      <c r="E3584" s="325">
        <v>9</v>
      </c>
      <c r="F3584" s="325"/>
      <c r="G3584" s="325">
        <v>117</v>
      </c>
      <c r="H3584" s="325">
        <v>133</v>
      </c>
      <c r="I3584" s="325">
        <v>1</v>
      </c>
      <c r="J3584" s="325">
        <v>18</v>
      </c>
      <c r="K3584" s="325">
        <v>680</v>
      </c>
      <c r="L3584" s="325">
        <v>29.8</v>
      </c>
      <c r="M3584" s="310">
        <v>36.590000000000003</v>
      </c>
      <c r="N3584" s="326">
        <f>IF(Tabla2[[#This Row],[LECHE RETIRO DIA]]&lt;&gt;ISBLANK(Tabla2[[#This Row],[LECHE RETIRO DIA]]),SUM(Tabla2[[#This Row],[LECHE TANQUE DIA]:[LECHE RETIRO DIA]]),SUM(Tabla2[[#This Row],[LECHE TANQUE DIA]:[LECHE AUTOCONSUMO DIA]]))</f>
        <v>2767</v>
      </c>
      <c r="O3584" s="327">
        <f t="shared" si="1303"/>
        <v>0.96060715576436573</v>
      </c>
      <c r="P3584" s="328">
        <f t="shared" si="1304"/>
        <v>23.649572649572651</v>
      </c>
      <c r="Q3584" s="328">
        <f t="shared" si="1305"/>
        <v>22.717948717948719</v>
      </c>
      <c r="R3584" s="328">
        <f t="shared" si="1306"/>
        <v>5.5555555555555554</v>
      </c>
      <c r="S3584" s="328">
        <f t="shared" si="1307"/>
        <v>4.0691176470588237</v>
      </c>
      <c r="T3584" s="328">
        <f t="shared" si="1308"/>
        <v>5.8119658119658117</v>
      </c>
      <c r="U3584" s="328">
        <f t="shared" si="1309"/>
        <v>92.852348993288587</v>
      </c>
      <c r="V3584" s="328">
        <f t="shared" si="1310"/>
        <v>3.9261744966442951</v>
      </c>
      <c r="W3584" s="328">
        <f>IFERROR(H3584/M3584,Tabla2[[#This Row],[CARGA PRODUCCION (ANIMALES/HA)]])</f>
        <v>3.6348729160972941</v>
      </c>
      <c r="X3584" s="329">
        <f t="shared" si="1311"/>
        <v>2024</v>
      </c>
      <c r="Y3584" s="329">
        <f t="shared" si="1312"/>
        <v>12</v>
      </c>
      <c r="Z3584" s="329" t="e">
        <f t="shared" ca="1" si="1313"/>
        <v>#NAME?</v>
      </c>
      <c r="AA3584" s="326">
        <f t="shared" si="1314"/>
        <v>133</v>
      </c>
      <c r="AB3584" s="327">
        <f t="shared" si="1315"/>
        <v>0.87969924812030076</v>
      </c>
      <c r="AC3584" s="327">
        <f t="shared" si="1316"/>
        <v>0.12030075187969924</v>
      </c>
      <c r="AD3584" s="325"/>
    </row>
    <row r="3585" spans="1:30">
      <c r="A3585" s="324">
        <v>45645</v>
      </c>
      <c r="B3585" s="309" t="s">
        <v>117</v>
      </c>
      <c r="C3585" s="309">
        <v>1304</v>
      </c>
      <c r="D3585" s="309">
        <v>40</v>
      </c>
      <c r="E3585" s="309">
        <v>5</v>
      </c>
      <c r="F3585" s="309"/>
      <c r="G3585" s="309">
        <v>52</v>
      </c>
      <c r="H3585" s="309">
        <v>54</v>
      </c>
      <c r="I3585" s="309">
        <v>1</v>
      </c>
      <c r="J3585" s="309">
        <v>7</v>
      </c>
      <c r="K3585" s="309">
        <v>300</v>
      </c>
      <c r="L3585" s="309">
        <v>16.5</v>
      </c>
      <c r="M3585" s="310">
        <v>17.5</v>
      </c>
      <c r="N3585" s="311">
        <f>IF(Tabla2[[#This Row],[LECHE RETIRO DIA]]&lt;&gt;ISBLANK(Tabla2[[#This Row],[LECHE RETIRO DIA]]),SUM(Tabla2[[#This Row],[LECHE TANQUE DIA]:[LECHE RETIRO DIA]]),SUM(Tabla2[[#This Row],[LECHE TANQUE DIA]:[LECHE AUTOCONSUMO DIA]]))</f>
        <v>1349</v>
      </c>
      <c r="O3585" s="316">
        <f t="shared" si="1303"/>
        <v>0.96664195700518907</v>
      </c>
      <c r="P3585" s="313">
        <f t="shared" si="1304"/>
        <v>25.942307692307693</v>
      </c>
      <c r="Q3585" s="313">
        <f t="shared" si="1305"/>
        <v>25.076923076923077</v>
      </c>
      <c r="R3585" s="313">
        <f t="shared" si="1306"/>
        <v>5.7142857142857144</v>
      </c>
      <c r="S3585" s="313">
        <f t="shared" si="1307"/>
        <v>4.496666666666667</v>
      </c>
      <c r="T3585" s="313">
        <f t="shared" si="1308"/>
        <v>5.7692307692307692</v>
      </c>
      <c r="U3585" s="313">
        <f t="shared" si="1309"/>
        <v>81.757575757575751</v>
      </c>
      <c r="V3585" s="313">
        <f t="shared" si="1310"/>
        <v>3.1515151515151514</v>
      </c>
      <c r="W3585" s="313">
        <f>IFERROR(H3585/M3585,Tabla2[[#This Row],[CARGA PRODUCCION (ANIMALES/HA)]])</f>
        <v>3.0857142857142859</v>
      </c>
      <c r="X3585" s="314">
        <f t="shared" si="1311"/>
        <v>2024</v>
      </c>
      <c r="Y3585" s="314">
        <f t="shared" si="1312"/>
        <v>12</v>
      </c>
      <c r="Z3585" s="314" t="e">
        <f t="shared" ca="1" si="1313"/>
        <v>#NAME?</v>
      </c>
      <c r="AA3585" s="311">
        <f t="shared" si="1314"/>
        <v>54</v>
      </c>
      <c r="AB3585" s="316">
        <f t="shared" si="1315"/>
        <v>0.96296296296296291</v>
      </c>
      <c r="AC3585" s="316">
        <f t="shared" si="1316"/>
        <v>3.703703703703709E-2</v>
      </c>
      <c r="AD3585" s="309"/>
    </row>
    <row r="3586" spans="1:30">
      <c r="A3586" s="324">
        <v>45646</v>
      </c>
      <c r="B3586" s="325" t="s">
        <v>81</v>
      </c>
      <c r="C3586" s="325">
        <v>2429</v>
      </c>
      <c r="D3586" s="325">
        <v>80</v>
      </c>
      <c r="E3586" s="325">
        <v>9</v>
      </c>
      <c r="F3586" s="325"/>
      <c r="G3586" s="325">
        <v>105</v>
      </c>
      <c r="H3586" s="325">
        <v>105</v>
      </c>
      <c r="I3586" s="325">
        <v>1</v>
      </c>
      <c r="J3586" s="325">
        <v>15</v>
      </c>
      <c r="K3586" s="325">
        <v>680</v>
      </c>
      <c r="L3586" s="325">
        <v>23.4</v>
      </c>
      <c r="M3586" s="310">
        <v>31.01</v>
      </c>
      <c r="N3586" s="326">
        <f>IF(Tabla2[[#This Row],[LECHE RETIRO DIA]]&lt;&gt;ISBLANK(Tabla2[[#This Row],[LECHE RETIRO DIA]]),SUM(Tabla2[[#This Row],[LECHE TANQUE DIA]:[LECHE RETIRO DIA]]),SUM(Tabla2[[#This Row],[LECHE TANQUE DIA]:[LECHE AUTOCONSUMO DIA]]))</f>
        <v>2518</v>
      </c>
      <c r="O3586" s="327">
        <f t="shared" si="1303"/>
        <v>0.96465448768864182</v>
      </c>
      <c r="P3586" s="328">
        <f t="shared" si="1304"/>
        <v>23.980952380952381</v>
      </c>
      <c r="Q3586" s="328">
        <f t="shared" si="1305"/>
        <v>23.133333333333333</v>
      </c>
      <c r="R3586" s="328">
        <f t="shared" si="1306"/>
        <v>5.333333333333333</v>
      </c>
      <c r="S3586" s="328">
        <f t="shared" si="1307"/>
        <v>3.7029411764705884</v>
      </c>
      <c r="T3586" s="328">
        <f t="shared" si="1308"/>
        <v>6.4761904761904763</v>
      </c>
      <c r="U3586" s="328">
        <f t="shared" si="1309"/>
        <v>107.60683760683762</v>
      </c>
      <c r="V3586" s="328">
        <f t="shared" si="1310"/>
        <v>4.4871794871794872</v>
      </c>
      <c r="W3586" s="328">
        <f>IFERROR(H3586/M3586,Tabla2[[#This Row],[CARGA PRODUCCION (ANIMALES/HA)]])</f>
        <v>3.386004514672686</v>
      </c>
      <c r="X3586" s="329">
        <f t="shared" si="1311"/>
        <v>2024</v>
      </c>
      <c r="Y3586" s="329">
        <f t="shared" si="1312"/>
        <v>12</v>
      </c>
      <c r="Z3586" s="329" t="e">
        <f t="shared" ca="1" si="1313"/>
        <v>#NAME?</v>
      </c>
      <c r="AA3586" s="326">
        <f t="shared" si="1314"/>
        <v>105</v>
      </c>
      <c r="AB3586" s="327">
        <f t="shared" si="1315"/>
        <v>1</v>
      </c>
      <c r="AC3586" s="327">
        <f t="shared" si="1316"/>
        <v>0</v>
      </c>
      <c r="AD3586" s="325"/>
    </row>
    <row r="3587" spans="1:30">
      <c r="A3587" s="324">
        <v>45646</v>
      </c>
      <c r="B3587" s="325" t="s">
        <v>83</v>
      </c>
      <c r="C3587" s="325">
        <v>2663</v>
      </c>
      <c r="D3587" s="325">
        <v>100</v>
      </c>
      <c r="E3587" s="325">
        <v>9</v>
      </c>
      <c r="F3587" s="325"/>
      <c r="G3587" s="325">
        <v>117</v>
      </c>
      <c r="H3587" s="325">
        <v>117</v>
      </c>
      <c r="I3587" s="325">
        <v>1</v>
      </c>
      <c r="J3587" s="325">
        <v>18</v>
      </c>
      <c r="K3587" s="325">
        <v>680</v>
      </c>
      <c r="L3587" s="325">
        <v>29.8</v>
      </c>
      <c r="M3587" s="310">
        <v>36.590000000000003</v>
      </c>
      <c r="N3587" s="326">
        <f>IF(Tabla2[[#This Row],[LECHE RETIRO DIA]]&lt;&gt;ISBLANK(Tabla2[[#This Row],[LECHE RETIRO DIA]]),SUM(Tabla2[[#This Row],[LECHE TANQUE DIA]:[LECHE RETIRO DIA]]),SUM(Tabla2[[#This Row],[LECHE TANQUE DIA]:[LECHE AUTOCONSUMO DIA]]))</f>
        <v>2772</v>
      </c>
      <c r="O3587" s="327">
        <f t="shared" si="1303"/>
        <v>0.96067821067821069</v>
      </c>
      <c r="P3587" s="328">
        <f t="shared" si="1304"/>
        <v>23.692307692307693</v>
      </c>
      <c r="Q3587" s="328">
        <f t="shared" si="1305"/>
        <v>22.760683760683762</v>
      </c>
      <c r="R3587" s="328">
        <f t="shared" si="1306"/>
        <v>5.5555555555555554</v>
      </c>
      <c r="S3587" s="328">
        <f t="shared" si="1307"/>
        <v>4.0764705882352938</v>
      </c>
      <c r="T3587" s="328">
        <f t="shared" si="1308"/>
        <v>5.8119658119658117</v>
      </c>
      <c r="U3587" s="328">
        <f t="shared" si="1309"/>
        <v>93.020134228187914</v>
      </c>
      <c r="V3587" s="328">
        <f t="shared" si="1310"/>
        <v>3.9261744966442951</v>
      </c>
      <c r="W3587" s="328">
        <f>IFERROR(H3587/M3587,Tabla2[[#This Row],[CARGA PRODUCCION (ANIMALES/HA)]])</f>
        <v>3.1975949713036345</v>
      </c>
      <c r="X3587" s="329">
        <f t="shared" si="1311"/>
        <v>2024</v>
      </c>
      <c r="Y3587" s="329">
        <f t="shared" si="1312"/>
        <v>12</v>
      </c>
      <c r="Z3587" s="329" t="e">
        <f t="shared" ca="1" si="1313"/>
        <v>#NAME?</v>
      </c>
      <c r="AA3587" s="326">
        <f t="shared" si="1314"/>
        <v>117</v>
      </c>
      <c r="AB3587" s="327">
        <f t="shared" si="1315"/>
        <v>1</v>
      </c>
      <c r="AC3587" s="327">
        <f t="shared" si="1316"/>
        <v>0</v>
      </c>
      <c r="AD3587" s="325"/>
    </row>
    <row r="3588" spans="1:30">
      <c r="A3588" s="324">
        <v>45646</v>
      </c>
      <c r="B3588" s="325" t="s">
        <v>88</v>
      </c>
      <c r="C3588" s="325">
        <v>1277</v>
      </c>
      <c r="D3588" s="325">
        <v>40</v>
      </c>
      <c r="E3588" s="325">
        <v>5</v>
      </c>
      <c r="F3588" s="325"/>
      <c r="G3588" s="325">
        <v>52</v>
      </c>
      <c r="H3588" s="325">
        <v>54</v>
      </c>
      <c r="I3588" s="325">
        <v>1</v>
      </c>
      <c r="J3588" s="325">
        <v>7</v>
      </c>
      <c r="K3588" s="325">
        <v>300</v>
      </c>
      <c r="L3588" s="325">
        <v>16.5</v>
      </c>
      <c r="M3588" s="310">
        <v>17.5</v>
      </c>
      <c r="N3588" s="326">
        <f>IF(Tabla2[[#This Row],[LECHE RETIRO DIA]]&lt;&gt;ISBLANK(Tabla2[[#This Row],[LECHE RETIRO DIA]]),SUM(Tabla2[[#This Row],[LECHE TANQUE DIA]:[LECHE RETIRO DIA]]),SUM(Tabla2[[#This Row],[LECHE TANQUE DIA]:[LECHE AUTOCONSUMO DIA]]))</f>
        <v>1322</v>
      </c>
      <c r="O3588" s="327">
        <f t="shared" si="1303"/>
        <v>0.9659606656580938</v>
      </c>
      <c r="P3588" s="328">
        <f t="shared" si="1304"/>
        <v>25.423076923076923</v>
      </c>
      <c r="Q3588" s="328">
        <f t="shared" si="1305"/>
        <v>24.557692307692307</v>
      </c>
      <c r="R3588" s="328">
        <f t="shared" si="1306"/>
        <v>5.7142857142857144</v>
      </c>
      <c r="S3588" s="328">
        <f t="shared" si="1307"/>
        <v>4.4066666666666663</v>
      </c>
      <c r="T3588" s="328">
        <f t="shared" si="1308"/>
        <v>5.7692307692307692</v>
      </c>
      <c r="U3588" s="328">
        <f t="shared" si="1309"/>
        <v>80.121212121212125</v>
      </c>
      <c r="V3588" s="328">
        <f t="shared" si="1310"/>
        <v>3.1515151515151514</v>
      </c>
      <c r="W3588" s="328">
        <f>IFERROR(H3588/M3588,Tabla2[[#This Row],[CARGA PRODUCCION (ANIMALES/HA)]])</f>
        <v>3.0857142857142859</v>
      </c>
      <c r="X3588" s="329">
        <f t="shared" si="1311"/>
        <v>2024</v>
      </c>
      <c r="Y3588" s="329">
        <f t="shared" si="1312"/>
        <v>12</v>
      </c>
      <c r="Z3588" s="329" t="e">
        <f t="shared" ca="1" si="1313"/>
        <v>#NAME?</v>
      </c>
      <c r="AA3588" s="326">
        <f t="shared" si="1314"/>
        <v>54</v>
      </c>
      <c r="AB3588" s="327">
        <f t="shared" si="1315"/>
        <v>0.96296296296296291</v>
      </c>
      <c r="AC3588" s="327">
        <f t="shared" si="1316"/>
        <v>3.703703703703709E-2</v>
      </c>
      <c r="AD3588" s="325"/>
    </row>
    <row r="3589" spans="1:30">
      <c r="A3589" s="324">
        <v>45647</v>
      </c>
      <c r="B3589" s="325" t="s">
        <v>81</v>
      </c>
      <c r="C3589" s="325">
        <v>2443</v>
      </c>
      <c r="D3589" s="325">
        <v>80</v>
      </c>
      <c r="E3589" s="325">
        <v>9</v>
      </c>
      <c r="F3589" s="325"/>
      <c r="G3589" s="325">
        <v>106</v>
      </c>
      <c r="H3589" s="325">
        <v>106</v>
      </c>
      <c r="I3589" s="325">
        <v>1</v>
      </c>
      <c r="J3589" s="325">
        <v>16</v>
      </c>
      <c r="K3589" s="325">
        <v>680</v>
      </c>
      <c r="L3589" s="325">
        <v>23.4</v>
      </c>
      <c r="M3589" s="310">
        <v>31.01</v>
      </c>
      <c r="N3589" s="326">
        <f>IF(Tabla2[[#This Row],[LECHE RETIRO DIA]]&lt;&gt;ISBLANK(Tabla2[[#This Row],[LECHE RETIRO DIA]]),SUM(Tabla2[[#This Row],[LECHE TANQUE DIA]:[LECHE RETIRO DIA]]),SUM(Tabla2[[#This Row],[LECHE TANQUE DIA]:[LECHE AUTOCONSUMO DIA]]))</f>
        <v>2532</v>
      </c>
      <c r="O3589" s="327">
        <f t="shared" ref="O3589:O3594" si="1317">IFERROR(C3589/N3589,"")</f>
        <v>0.96484992101105849</v>
      </c>
      <c r="P3589" s="328">
        <f t="shared" ref="P3589:P3594" si="1318">IFERROR(N3589/G3589,"")</f>
        <v>23.886792452830189</v>
      </c>
      <c r="Q3589" s="328">
        <f t="shared" ref="Q3589:Q3594" si="1319">IFERROR(C3589/G3589,"")</f>
        <v>23.047169811320753</v>
      </c>
      <c r="R3589" s="328">
        <f t="shared" ref="R3589:R3594" si="1320">IFERROR(D3589/J3589,"")</f>
        <v>5</v>
      </c>
      <c r="S3589" s="328">
        <f t="shared" ref="S3589:S3594" si="1321">IFERROR(N3589/K3589,"")</f>
        <v>3.723529411764706</v>
      </c>
      <c r="T3589" s="328">
        <f t="shared" ref="T3589:T3594" si="1322">IFERROR(K3589/G3589,"")</f>
        <v>6.4150943396226419</v>
      </c>
      <c r="U3589" s="328">
        <f t="shared" ref="U3589:U3594" si="1323">IFERROR(N3589/L3589,"")</f>
        <v>108.20512820512822</v>
      </c>
      <c r="V3589" s="328">
        <f t="shared" ref="V3589:V3594" si="1324">IFERROR(G3589/L3589,"")</f>
        <v>4.5299145299145298</v>
      </c>
      <c r="W3589" s="328">
        <f>IFERROR(H3589/M3589,Tabla2[[#This Row],[CARGA PRODUCCION (ANIMALES/HA)]])</f>
        <v>3.4182521767171878</v>
      </c>
      <c r="X3589" s="329">
        <f t="shared" ref="X3589:X3594" si="1325">YEAR(A3589)</f>
        <v>2024</v>
      </c>
      <c r="Y3589" s="329">
        <f t="shared" ref="Y3589:Y3594" si="1326">MONTH(A3589)</f>
        <v>12</v>
      </c>
      <c r="Z3589" s="329" t="e">
        <f t="shared" ref="Z3589:Z3594" ca="1" si="1327">_xlfn.ISOWEEKNUM(A3589)</f>
        <v>#NAME?</v>
      </c>
      <c r="AA3589" s="326">
        <f t="shared" ref="AA3589:AA3594" si="1328">IF(H3589&gt;0,H3589,G3589)</f>
        <v>106</v>
      </c>
      <c r="AB3589" s="327">
        <f t="shared" ref="AB3589:AB3594" si="1329">IFERROR(G3589/AA3589,"")</f>
        <v>1</v>
      </c>
      <c r="AC3589" s="327">
        <f t="shared" ref="AC3589:AC3594" si="1330">IFERROR(1-AB3589,"")</f>
        <v>0</v>
      </c>
      <c r="AD3589" s="325"/>
    </row>
    <row r="3590" spans="1:30">
      <c r="A3590" s="324">
        <v>45647</v>
      </c>
      <c r="B3590" s="325" t="s">
        <v>83</v>
      </c>
      <c r="C3590" s="325">
        <v>2561</v>
      </c>
      <c r="D3590" s="325">
        <v>100</v>
      </c>
      <c r="E3590" s="325">
        <v>9</v>
      </c>
      <c r="F3590" s="325"/>
      <c r="G3590" s="325">
        <v>112</v>
      </c>
      <c r="H3590" s="325">
        <v>130</v>
      </c>
      <c r="I3590" s="325">
        <v>1</v>
      </c>
      <c r="J3590" s="325">
        <v>18</v>
      </c>
      <c r="K3590" s="325">
        <v>680</v>
      </c>
      <c r="L3590" s="325">
        <v>29.8</v>
      </c>
      <c r="M3590" s="310">
        <v>36.590000000000003</v>
      </c>
      <c r="N3590" s="326">
        <f>IF(Tabla2[[#This Row],[LECHE RETIRO DIA]]&lt;&gt;ISBLANK(Tabla2[[#This Row],[LECHE RETIRO DIA]]),SUM(Tabla2[[#This Row],[LECHE TANQUE DIA]:[LECHE RETIRO DIA]]),SUM(Tabla2[[#This Row],[LECHE TANQUE DIA]:[LECHE AUTOCONSUMO DIA]]))</f>
        <v>2670</v>
      </c>
      <c r="O3590" s="327">
        <f t="shared" si="1317"/>
        <v>0.95917602996254681</v>
      </c>
      <c r="P3590" s="328">
        <f t="shared" si="1318"/>
        <v>23.839285714285715</v>
      </c>
      <c r="Q3590" s="328">
        <f t="shared" si="1319"/>
        <v>22.866071428571427</v>
      </c>
      <c r="R3590" s="328">
        <f t="shared" si="1320"/>
        <v>5.5555555555555554</v>
      </c>
      <c r="S3590" s="328">
        <f t="shared" si="1321"/>
        <v>3.9264705882352939</v>
      </c>
      <c r="T3590" s="328">
        <f t="shared" si="1322"/>
        <v>6.0714285714285712</v>
      </c>
      <c r="U3590" s="328">
        <f t="shared" si="1323"/>
        <v>89.597315436241615</v>
      </c>
      <c r="V3590" s="328">
        <f t="shared" si="1324"/>
        <v>3.7583892617449663</v>
      </c>
      <c r="W3590" s="328">
        <f>IFERROR(H3590/M3590,Tabla2[[#This Row],[CARGA PRODUCCION (ANIMALES/HA)]])</f>
        <v>3.5528833014484831</v>
      </c>
      <c r="X3590" s="329">
        <f t="shared" si="1325"/>
        <v>2024</v>
      </c>
      <c r="Y3590" s="329">
        <f t="shared" si="1326"/>
        <v>12</v>
      </c>
      <c r="Z3590" s="329" t="e">
        <f t="shared" ca="1" si="1327"/>
        <v>#NAME?</v>
      </c>
      <c r="AA3590" s="326">
        <f t="shared" si="1328"/>
        <v>130</v>
      </c>
      <c r="AB3590" s="327">
        <f t="shared" si="1329"/>
        <v>0.86153846153846159</v>
      </c>
      <c r="AC3590" s="327">
        <f t="shared" si="1330"/>
        <v>0.13846153846153841</v>
      </c>
      <c r="AD3590" s="325"/>
    </row>
    <row r="3591" spans="1:30">
      <c r="A3591" s="324">
        <v>45647</v>
      </c>
      <c r="B3591" s="340" t="s">
        <v>117</v>
      </c>
      <c r="C3591" s="340">
        <v>1264</v>
      </c>
      <c r="D3591" s="325">
        <v>40</v>
      </c>
      <c r="E3591" s="325">
        <v>5</v>
      </c>
      <c r="F3591" s="325"/>
      <c r="G3591" s="325">
        <v>52</v>
      </c>
      <c r="H3591" s="325">
        <v>54</v>
      </c>
      <c r="I3591" s="325">
        <v>1</v>
      </c>
      <c r="J3591" s="325">
        <v>7</v>
      </c>
      <c r="K3591" s="325">
        <v>300</v>
      </c>
      <c r="L3591" s="325">
        <v>16.5</v>
      </c>
      <c r="M3591" s="310">
        <v>17.5</v>
      </c>
      <c r="N3591" s="326">
        <f>IF(Tabla2[[#This Row],[LECHE RETIRO DIA]]&lt;&gt;ISBLANK(Tabla2[[#This Row],[LECHE RETIRO DIA]]),SUM(Tabla2[[#This Row],[LECHE TANQUE DIA]:[LECHE RETIRO DIA]]),SUM(Tabla2[[#This Row],[LECHE TANQUE DIA]:[LECHE AUTOCONSUMO DIA]]))</f>
        <v>1309</v>
      </c>
      <c r="O3591" s="327">
        <f t="shared" si="1317"/>
        <v>0.96562261268143623</v>
      </c>
      <c r="P3591" s="328">
        <f t="shared" si="1318"/>
        <v>25.173076923076923</v>
      </c>
      <c r="Q3591" s="328">
        <f t="shared" si="1319"/>
        <v>24.307692307692307</v>
      </c>
      <c r="R3591" s="328">
        <f t="shared" si="1320"/>
        <v>5.7142857142857144</v>
      </c>
      <c r="S3591" s="328">
        <f t="shared" si="1321"/>
        <v>4.3633333333333333</v>
      </c>
      <c r="T3591" s="328">
        <f t="shared" si="1322"/>
        <v>5.7692307692307692</v>
      </c>
      <c r="U3591" s="328">
        <f t="shared" si="1323"/>
        <v>79.333333333333329</v>
      </c>
      <c r="V3591" s="328">
        <f t="shared" si="1324"/>
        <v>3.1515151515151514</v>
      </c>
      <c r="W3591" s="328">
        <f>IFERROR(H3591/M3591,Tabla2[[#This Row],[CARGA PRODUCCION (ANIMALES/HA)]])</f>
        <v>3.0857142857142859</v>
      </c>
      <c r="X3591" s="329">
        <f t="shared" si="1325"/>
        <v>2024</v>
      </c>
      <c r="Y3591" s="329">
        <f t="shared" si="1326"/>
        <v>12</v>
      </c>
      <c r="Z3591" s="329" t="e">
        <f t="shared" ca="1" si="1327"/>
        <v>#NAME?</v>
      </c>
      <c r="AA3591" s="326">
        <f t="shared" si="1328"/>
        <v>54</v>
      </c>
      <c r="AB3591" s="327">
        <f t="shared" si="1329"/>
        <v>0.96296296296296291</v>
      </c>
      <c r="AC3591" s="327">
        <f t="shared" si="1330"/>
        <v>3.703703703703709E-2</v>
      </c>
      <c r="AD3591" s="325"/>
    </row>
    <row r="3592" spans="1:30">
      <c r="A3592" s="324">
        <v>45648</v>
      </c>
      <c r="B3592" s="325" t="s">
        <v>81</v>
      </c>
      <c r="C3592" s="325">
        <v>2401</v>
      </c>
      <c r="D3592" s="325">
        <v>80</v>
      </c>
      <c r="E3592" s="325">
        <v>9</v>
      </c>
      <c r="F3592" s="325"/>
      <c r="G3592" s="325">
        <v>106</v>
      </c>
      <c r="H3592" s="325">
        <v>106</v>
      </c>
      <c r="I3592" s="325">
        <v>1</v>
      </c>
      <c r="J3592" s="325">
        <v>16</v>
      </c>
      <c r="K3592" s="325">
        <v>680</v>
      </c>
      <c r="L3592" s="325">
        <v>23.4</v>
      </c>
      <c r="M3592" s="310">
        <v>31.01</v>
      </c>
      <c r="N3592" s="326">
        <f>IF(Tabla2[[#This Row],[LECHE RETIRO DIA]]&lt;&gt;ISBLANK(Tabla2[[#This Row],[LECHE RETIRO DIA]]),SUM(Tabla2[[#This Row],[LECHE TANQUE DIA]:[LECHE RETIRO DIA]]),SUM(Tabla2[[#This Row],[LECHE TANQUE DIA]:[LECHE AUTOCONSUMO DIA]]))</f>
        <v>2490</v>
      </c>
      <c r="O3592" s="327">
        <f t="shared" si="1317"/>
        <v>0.96425702811244984</v>
      </c>
      <c r="P3592" s="328">
        <f t="shared" si="1318"/>
        <v>23.490566037735849</v>
      </c>
      <c r="Q3592" s="328">
        <f t="shared" si="1319"/>
        <v>22.650943396226417</v>
      </c>
      <c r="R3592" s="328">
        <f t="shared" si="1320"/>
        <v>5</v>
      </c>
      <c r="S3592" s="328">
        <f t="shared" si="1321"/>
        <v>3.6617647058823528</v>
      </c>
      <c r="T3592" s="328">
        <f t="shared" si="1322"/>
        <v>6.4150943396226419</v>
      </c>
      <c r="U3592" s="328">
        <f t="shared" si="1323"/>
        <v>106.41025641025642</v>
      </c>
      <c r="V3592" s="328">
        <f t="shared" si="1324"/>
        <v>4.5299145299145298</v>
      </c>
      <c r="W3592" s="328">
        <f>IFERROR(H3592/M3592,Tabla2[[#This Row],[CARGA PRODUCCION (ANIMALES/HA)]])</f>
        <v>3.4182521767171878</v>
      </c>
      <c r="X3592" s="329">
        <f t="shared" si="1325"/>
        <v>2024</v>
      </c>
      <c r="Y3592" s="329">
        <f t="shared" si="1326"/>
        <v>12</v>
      </c>
      <c r="Z3592" s="329" t="e">
        <f t="shared" ca="1" si="1327"/>
        <v>#NAME?</v>
      </c>
      <c r="AA3592" s="326">
        <f t="shared" si="1328"/>
        <v>106</v>
      </c>
      <c r="AB3592" s="327">
        <f t="shared" si="1329"/>
        <v>1</v>
      </c>
      <c r="AC3592" s="327">
        <f t="shared" si="1330"/>
        <v>0</v>
      </c>
      <c r="AD3592" s="325"/>
    </row>
    <row r="3593" spans="1:30">
      <c r="A3593" s="324">
        <v>45648</v>
      </c>
      <c r="B3593" s="325" t="s">
        <v>83</v>
      </c>
      <c r="C3593" s="325">
        <v>2576</v>
      </c>
      <c r="D3593" s="325">
        <v>100</v>
      </c>
      <c r="E3593" s="325">
        <v>9</v>
      </c>
      <c r="F3593" s="325"/>
      <c r="G3593" s="325">
        <v>111</v>
      </c>
      <c r="H3593" s="325">
        <v>121</v>
      </c>
      <c r="I3593" s="325">
        <v>1</v>
      </c>
      <c r="J3593" s="325">
        <v>18</v>
      </c>
      <c r="K3593" s="325">
        <v>680</v>
      </c>
      <c r="L3593" s="325">
        <v>29.8</v>
      </c>
      <c r="M3593" s="310">
        <v>36.590000000000003</v>
      </c>
      <c r="N3593" s="326">
        <f>IF(Tabla2[[#This Row],[LECHE RETIRO DIA]]&lt;&gt;ISBLANK(Tabla2[[#This Row],[LECHE RETIRO DIA]]),SUM(Tabla2[[#This Row],[LECHE TANQUE DIA]:[LECHE RETIRO DIA]]),SUM(Tabla2[[#This Row],[LECHE TANQUE DIA]:[LECHE AUTOCONSUMO DIA]]))</f>
        <v>2685</v>
      </c>
      <c r="O3593" s="327">
        <f t="shared" si="1317"/>
        <v>0.95940409683426442</v>
      </c>
      <c r="P3593" s="328">
        <f t="shared" si="1318"/>
        <v>24.189189189189189</v>
      </c>
      <c r="Q3593" s="328">
        <f t="shared" si="1319"/>
        <v>23.207207207207208</v>
      </c>
      <c r="R3593" s="328">
        <f t="shared" si="1320"/>
        <v>5.5555555555555554</v>
      </c>
      <c r="S3593" s="328">
        <f t="shared" si="1321"/>
        <v>3.9485294117647061</v>
      </c>
      <c r="T3593" s="328">
        <f t="shared" si="1322"/>
        <v>6.1261261261261257</v>
      </c>
      <c r="U3593" s="328">
        <f t="shared" si="1323"/>
        <v>90.100671140939596</v>
      </c>
      <c r="V3593" s="328">
        <f t="shared" si="1324"/>
        <v>3.7248322147651005</v>
      </c>
      <c r="W3593" s="328">
        <f>IFERROR(H3593/M3593,Tabla2[[#This Row],[CARGA PRODUCCION (ANIMALES/HA)]])</f>
        <v>3.3069144575020495</v>
      </c>
      <c r="X3593" s="329">
        <f t="shared" si="1325"/>
        <v>2024</v>
      </c>
      <c r="Y3593" s="329">
        <f t="shared" si="1326"/>
        <v>12</v>
      </c>
      <c r="Z3593" s="329" t="e">
        <f t="shared" ca="1" si="1327"/>
        <v>#NAME?</v>
      </c>
      <c r="AA3593" s="326">
        <f t="shared" si="1328"/>
        <v>121</v>
      </c>
      <c r="AB3593" s="327">
        <f t="shared" si="1329"/>
        <v>0.9173553719008265</v>
      </c>
      <c r="AC3593" s="327">
        <f t="shared" si="1330"/>
        <v>8.2644628099173501E-2</v>
      </c>
      <c r="AD3593" s="325"/>
    </row>
    <row r="3594" spans="1:30">
      <c r="A3594" s="324">
        <v>45648</v>
      </c>
      <c r="B3594" s="325" t="s">
        <v>117</v>
      </c>
      <c r="C3594" s="325">
        <v>1178</v>
      </c>
      <c r="D3594" s="325">
        <v>40</v>
      </c>
      <c r="E3594" s="325">
        <v>5</v>
      </c>
      <c r="F3594" s="325"/>
      <c r="G3594" s="325">
        <v>52</v>
      </c>
      <c r="H3594" s="325">
        <v>54</v>
      </c>
      <c r="I3594" s="325">
        <v>1</v>
      </c>
      <c r="J3594" s="325">
        <v>7</v>
      </c>
      <c r="K3594" s="325">
        <v>300</v>
      </c>
      <c r="L3594" s="325">
        <v>16.5</v>
      </c>
      <c r="M3594" s="310">
        <v>17.5</v>
      </c>
      <c r="N3594" s="326">
        <f>IF(Tabla2[[#This Row],[LECHE RETIRO DIA]]&lt;&gt;ISBLANK(Tabla2[[#This Row],[LECHE RETIRO DIA]]),SUM(Tabla2[[#This Row],[LECHE TANQUE DIA]:[LECHE RETIRO DIA]]),SUM(Tabla2[[#This Row],[LECHE TANQUE DIA]:[LECHE AUTOCONSUMO DIA]]))</f>
        <v>1223</v>
      </c>
      <c r="O3594" s="327">
        <f t="shared" si="1317"/>
        <v>0.96320523303352412</v>
      </c>
      <c r="P3594" s="328">
        <f t="shared" si="1318"/>
        <v>23.51923076923077</v>
      </c>
      <c r="Q3594" s="328">
        <f t="shared" si="1319"/>
        <v>22.653846153846153</v>
      </c>
      <c r="R3594" s="328">
        <f t="shared" si="1320"/>
        <v>5.7142857142857144</v>
      </c>
      <c r="S3594" s="328">
        <f t="shared" si="1321"/>
        <v>4.0766666666666671</v>
      </c>
      <c r="T3594" s="328">
        <f t="shared" si="1322"/>
        <v>5.7692307692307692</v>
      </c>
      <c r="U3594" s="328">
        <f t="shared" si="1323"/>
        <v>74.121212121212125</v>
      </c>
      <c r="V3594" s="328">
        <f t="shared" si="1324"/>
        <v>3.1515151515151514</v>
      </c>
      <c r="W3594" s="328">
        <f>IFERROR(H3594/M3594,Tabla2[[#This Row],[CARGA PRODUCCION (ANIMALES/HA)]])</f>
        <v>3.0857142857142859</v>
      </c>
      <c r="X3594" s="329">
        <f t="shared" si="1325"/>
        <v>2024</v>
      </c>
      <c r="Y3594" s="329">
        <f t="shared" si="1326"/>
        <v>12</v>
      </c>
      <c r="Z3594" s="329" t="e">
        <f t="shared" ca="1" si="1327"/>
        <v>#NAME?</v>
      </c>
      <c r="AA3594" s="326">
        <f t="shared" si="1328"/>
        <v>54</v>
      </c>
      <c r="AB3594" s="327">
        <f t="shared" si="1329"/>
        <v>0.96296296296296291</v>
      </c>
      <c r="AC3594" s="327">
        <f t="shared" si="1330"/>
        <v>3.703703703703709E-2</v>
      </c>
      <c r="AD3594" s="325"/>
    </row>
    <row r="3595" spans="1:30">
      <c r="A3595" s="324">
        <v>45649</v>
      </c>
      <c r="B3595" s="325" t="s">
        <v>81</v>
      </c>
      <c r="C3595" s="325">
        <v>2528</v>
      </c>
      <c r="D3595" s="325">
        <v>80</v>
      </c>
      <c r="E3595" s="325">
        <v>9</v>
      </c>
      <c r="F3595" s="325"/>
      <c r="G3595" s="325">
        <v>105</v>
      </c>
      <c r="H3595" s="325">
        <v>106</v>
      </c>
      <c r="I3595" s="325">
        <v>1</v>
      </c>
      <c r="J3595" s="325">
        <v>16</v>
      </c>
      <c r="K3595" s="325">
        <v>680</v>
      </c>
      <c r="L3595" s="325">
        <v>23.4</v>
      </c>
      <c r="M3595" s="310">
        <v>31.01</v>
      </c>
      <c r="N3595" s="326">
        <f>IF(Tabla2[[#This Row],[LECHE RETIRO DIA]]&lt;&gt;ISBLANK(Tabla2[[#This Row],[LECHE RETIRO DIA]]),SUM(Tabla2[[#This Row],[LECHE TANQUE DIA]:[LECHE RETIRO DIA]]),SUM(Tabla2[[#This Row],[LECHE TANQUE DIA]:[LECHE AUTOCONSUMO DIA]]))</f>
        <v>2617</v>
      </c>
      <c r="O3595" s="327">
        <f t="shared" ref="O3595:O3600" si="1331">IFERROR(C3595/N3595,"")</f>
        <v>0.96599159342758889</v>
      </c>
      <c r="P3595" s="328">
        <f t="shared" ref="P3595:P3600" si="1332">IFERROR(N3595/G3595,"")</f>
        <v>24.923809523809524</v>
      </c>
      <c r="Q3595" s="328">
        <f t="shared" ref="Q3595:Q3600" si="1333">IFERROR(C3595/G3595,"")</f>
        <v>24.076190476190476</v>
      </c>
      <c r="R3595" s="328">
        <f t="shared" ref="R3595:R3600" si="1334">IFERROR(D3595/J3595,"")</f>
        <v>5</v>
      </c>
      <c r="S3595" s="328">
        <f t="shared" ref="S3595:S3600" si="1335">IFERROR(N3595/K3595,"")</f>
        <v>3.848529411764706</v>
      </c>
      <c r="T3595" s="328">
        <f t="shared" ref="T3595:T3600" si="1336">IFERROR(K3595/G3595,"")</f>
        <v>6.4761904761904763</v>
      </c>
      <c r="U3595" s="328">
        <f t="shared" ref="U3595:U3600" si="1337">IFERROR(N3595/L3595,"")</f>
        <v>111.83760683760684</v>
      </c>
      <c r="V3595" s="328">
        <f t="shared" ref="V3595:V3600" si="1338">IFERROR(G3595/L3595,"")</f>
        <v>4.4871794871794872</v>
      </c>
      <c r="W3595" s="328">
        <f>IFERROR(H3595/M3595,Tabla2[[#This Row],[CARGA PRODUCCION (ANIMALES/HA)]])</f>
        <v>3.4182521767171878</v>
      </c>
      <c r="X3595" s="329">
        <f t="shared" ref="X3595:X3600" si="1339">YEAR(A3595)</f>
        <v>2024</v>
      </c>
      <c r="Y3595" s="329">
        <f t="shared" ref="Y3595:Y3600" si="1340">MONTH(A3595)</f>
        <v>12</v>
      </c>
      <c r="Z3595" s="329" t="e">
        <f t="shared" ref="Z3595:Z3600" ca="1" si="1341">_xlfn.ISOWEEKNUM(A3595)</f>
        <v>#NAME?</v>
      </c>
      <c r="AA3595" s="326">
        <f t="shared" ref="AA3595:AA3600" si="1342">IF(H3595&gt;0,H3595,G3595)</f>
        <v>106</v>
      </c>
      <c r="AB3595" s="327">
        <f t="shared" ref="AB3595:AB3600" si="1343">IFERROR(G3595/AA3595,"")</f>
        <v>0.99056603773584906</v>
      </c>
      <c r="AC3595" s="327">
        <f t="shared" ref="AC3595:AC3600" si="1344">IFERROR(1-AB3595,"")</f>
        <v>9.4339622641509413E-3</v>
      </c>
      <c r="AD3595" s="325"/>
    </row>
    <row r="3596" spans="1:30">
      <c r="A3596" s="324">
        <v>45649</v>
      </c>
      <c r="B3596" s="325" t="s">
        <v>83</v>
      </c>
      <c r="C3596" s="325">
        <v>2495</v>
      </c>
      <c r="D3596" s="325">
        <v>100</v>
      </c>
      <c r="E3596" s="325">
        <v>9</v>
      </c>
      <c r="F3596" s="325"/>
      <c r="G3596" s="325">
        <v>111</v>
      </c>
      <c r="H3596" s="325">
        <v>121</v>
      </c>
      <c r="I3596" s="325">
        <v>1</v>
      </c>
      <c r="J3596" s="325">
        <v>18</v>
      </c>
      <c r="K3596" s="325">
        <v>680</v>
      </c>
      <c r="L3596" s="325">
        <v>29.8</v>
      </c>
      <c r="M3596" s="310">
        <v>36.590000000000003</v>
      </c>
      <c r="N3596" s="326">
        <f>IF(Tabla2[[#This Row],[LECHE RETIRO DIA]]&lt;&gt;ISBLANK(Tabla2[[#This Row],[LECHE RETIRO DIA]]),SUM(Tabla2[[#This Row],[LECHE TANQUE DIA]:[LECHE RETIRO DIA]]),SUM(Tabla2[[#This Row],[LECHE TANQUE DIA]:[LECHE AUTOCONSUMO DIA]]))</f>
        <v>2604</v>
      </c>
      <c r="O3596" s="327">
        <f t="shared" si="1331"/>
        <v>0.95814132104454686</v>
      </c>
      <c r="P3596" s="328">
        <f t="shared" si="1332"/>
        <v>23.45945945945946</v>
      </c>
      <c r="Q3596" s="328">
        <f t="shared" si="1333"/>
        <v>22.477477477477478</v>
      </c>
      <c r="R3596" s="328">
        <f t="shared" si="1334"/>
        <v>5.5555555555555554</v>
      </c>
      <c r="S3596" s="328">
        <f t="shared" si="1335"/>
        <v>3.8294117647058825</v>
      </c>
      <c r="T3596" s="328">
        <f t="shared" si="1336"/>
        <v>6.1261261261261257</v>
      </c>
      <c r="U3596" s="328">
        <f t="shared" si="1337"/>
        <v>87.382550335570471</v>
      </c>
      <c r="V3596" s="328">
        <f t="shared" si="1338"/>
        <v>3.7248322147651005</v>
      </c>
      <c r="W3596" s="328">
        <f>IFERROR(H3596/M3596,Tabla2[[#This Row],[CARGA PRODUCCION (ANIMALES/HA)]])</f>
        <v>3.3069144575020495</v>
      </c>
      <c r="X3596" s="329">
        <f t="shared" si="1339"/>
        <v>2024</v>
      </c>
      <c r="Y3596" s="329">
        <f t="shared" si="1340"/>
        <v>12</v>
      </c>
      <c r="Z3596" s="329" t="e">
        <f t="shared" ca="1" si="1341"/>
        <v>#NAME?</v>
      </c>
      <c r="AA3596" s="326">
        <f t="shared" si="1342"/>
        <v>121</v>
      </c>
      <c r="AB3596" s="327">
        <f t="shared" si="1343"/>
        <v>0.9173553719008265</v>
      </c>
      <c r="AC3596" s="327">
        <f t="shared" si="1344"/>
        <v>8.2644628099173501E-2</v>
      </c>
      <c r="AD3596" s="325"/>
    </row>
    <row r="3597" spans="1:30">
      <c r="A3597" s="324">
        <v>45649</v>
      </c>
      <c r="B3597" s="325" t="s">
        <v>88</v>
      </c>
      <c r="C3597" s="325">
        <v>1195</v>
      </c>
      <c r="D3597" s="325">
        <v>40</v>
      </c>
      <c r="E3597" s="325">
        <v>5</v>
      </c>
      <c r="F3597" s="325"/>
      <c r="G3597" s="325">
        <v>52</v>
      </c>
      <c r="H3597" s="325">
        <v>54</v>
      </c>
      <c r="I3597" s="325">
        <v>1</v>
      </c>
      <c r="J3597" s="325">
        <v>7</v>
      </c>
      <c r="K3597" s="325">
        <v>300</v>
      </c>
      <c r="L3597" s="325">
        <v>16.5</v>
      </c>
      <c r="M3597" s="310">
        <v>17.5</v>
      </c>
      <c r="N3597" s="326">
        <f>IF(Tabla2[[#This Row],[LECHE RETIRO DIA]]&lt;&gt;ISBLANK(Tabla2[[#This Row],[LECHE RETIRO DIA]]),SUM(Tabla2[[#This Row],[LECHE TANQUE DIA]:[LECHE RETIRO DIA]]),SUM(Tabla2[[#This Row],[LECHE TANQUE DIA]:[LECHE AUTOCONSUMO DIA]]))</f>
        <v>1240</v>
      </c>
      <c r="O3597" s="327">
        <f t="shared" si="1331"/>
        <v>0.96370967741935487</v>
      </c>
      <c r="P3597" s="328">
        <f t="shared" si="1332"/>
        <v>23.846153846153847</v>
      </c>
      <c r="Q3597" s="328">
        <f t="shared" si="1333"/>
        <v>22.98076923076923</v>
      </c>
      <c r="R3597" s="328">
        <f t="shared" si="1334"/>
        <v>5.7142857142857144</v>
      </c>
      <c r="S3597" s="328">
        <f t="shared" si="1335"/>
        <v>4.1333333333333337</v>
      </c>
      <c r="T3597" s="328">
        <f t="shared" si="1336"/>
        <v>5.7692307692307692</v>
      </c>
      <c r="U3597" s="328">
        <f t="shared" si="1337"/>
        <v>75.151515151515156</v>
      </c>
      <c r="V3597" s="328">
        <f t="shared" si="1338"/>
        <v>3.1515151515151514</v>
      </c>
      <c r="W3597" s="328">
        <f>IFERROR(H3597/M3597,Tabla2[[#This Row],[CARGA PRODUCCION (ANIMALES/HA)]])</f>
        <v>3.0857142857142859</v>
      </c>
      <c r="X3597" s="329">
        <f t="shared" si="1339"/>
        <v>2024</v>
      </c>
      <c r="Y3597" s="329">
        <f t="shared" si="1340"/>
        <v>12</v>
      </c>
      <c r="Z3597" s="329" t="e">
        <f t="shared" ca="1" si="1341"/>
        <v>#NAME?</v>
      </c>
      <c r="AA3597" s="326">
        <f t="shared" si="1342"/>
        <v>54</v>
      </c>
      <c r="AB3597" s="327">
        <f t="shared" si="1343"/>
        <v>0.96296296296296291</v>
      </c>
      <c r="AC3597" s="327">
        <f t="shared" si="1344"/>
        <v>3.703703703703709E-2</v>
      </c>
      <c r="AD3597" s="325"/>
    </row>
    <row r="3598" spans="1:30">
      <c r="A3598" s="339">
        <v>45650</v>
      </c>
      <c r="B3598" s="340" t="s">
        <v>81</v>
      </c>
      <c r="C3598" s="340">
        <v>2425</v>
      </c>
      <c r="D3598" s="340">
        <v>80</v>
      </c>
      <c r="E3598" s="340">
        <v>9</v>
      </c>
      <c r="F3598" s="340"/>
      <c r="G3598" s="340">
        <v>100</v>
      </c>
      <c r="H3598" s="340">
        <v>101</v>
      </c>
      <c r="I3598" s="340">
        <v>1</v>
      </c>
      <c r="J3598" s="340">
        <v>16</v>
      </c>
      <c r="K3598" s="340">
        <v>680</v>
      </c>
      <c r="L3598" s="340">
        <v>23.4</v>
      </c>
      <c r="M3598" s="8">
        <v>31.01</v>
      </c>
      <c r="N3598" s="341">
        <f>IF(Tabla2[[#This Row],[LECHE RETIRO DIA]]&lt;&gt;ISBLANK(Tabla2[[#This Row],[LECHE RETIRO DIA]]),SUM(Tabla2[[#This Row],[LECHE TANQUE DIA]:[LECHE RETIRO DIA]]),SUM(Tabla2[[#This Row],[LECHE TANQUE DIA]:[LECHE AUTOCONSUMO DIA]]))</f>
        <v>2514</v>
      </c>
      <c r="O3598" s="342">
        <f t="shared" si="1331"/>
        <v>0.96459824980111375</v>
      </c>
      <c r="P3598" s="343">
        <f t="shared" si="1332"/>
        <v>25.14</v>
      </c>
      <c r="Q3598" s="343">
        <f t="shared" si="1333"/>
        <v>24.25</v>
      </c>
      <c r="R3598" s="343">
        <f t="shared" si="1334"/>
        <v>5</v>
      </c>
      <c r="S3598" s="343">
        <f t="shared" si="1335"/>
        <v>3.697058823529412</v>
      </c>
      <c r="T3598" s="343">
        <f t="shared" si="1336"/>
        <v>6.8</v>
      </c>
      <c r="U3598" s="343">
        <f t="shared" si="1337"/>
        <v>107.43589743589745</v>
      </c>
      <c r="V3598" s="343">
        <f t="shared" si="1338"/>
        <v>4.2735042735042734</v>
      </c>
      <c r="W3598" s="343">
        <f>IFERROR(H3598/M3598,Tabla2[[#This Row],[CARGA PRODUCCION (ANIMALES/HA)]])</f>
        <v>3.2570138664946788</v>
      </c>
      <c r="X3598" s="344">
        <f t="shared" si="1339"/>
        <v>2024</v>
      </c>
      <c r="Y3598" s="344">
        <f t="shared" si="1340"/>
        <v>12</v>
      </c>
      <c r="Z3598" s="344" t="e">
        <f t="shared" ca="1" si="1341"/>
        <v>#NAME?</v>
      </c>
      <c r="AA3598" s="341">
        <f t="shared" si="1342"/>
        <v>101</v>
      </c>
      <c r="AB3598" s="342">
        <f t="shared" si="1343"/>
        <v>0.99009900990099009</v>
      </c>
      <c r="AC3598" s="342">
        <f t="shared" si="1344"/>
        <v>9.9009900990099098E-3</v>
      </c>
      <c r="AD3598" s="340"/>
    </row>
    <row r="3599" spans="1:30">
      <c r="A3599" s="339">
        <v>45650</v>
      </c>
      <c r="B3599" s="340" t="s">
        <v>83</v>
      </c>
      <c r="C3599" s="340">
        <v>2505</v>
      </c>
      <c r="D3599" s="340">
        <v>100</v>
      </c>
      <c r="E3599" s="340">
        <v>9</v>
      </c>
      <c r="F3599" s="340"/>
      <c r="G3599" s="340">
        <v>111</v>
      </c>
      <c r="H3599" s="340">
        <v>121</v>
      </c>
      <c r="I3599" s="340">
        <v>1</v>
      </c>
      <c r="J3599" s="340">
        <v>18</v>
      </c>
      <c r="K3599" s="340">
        <v>680</v>
      </c>
      <c r="L3599" s="340">
        <v>29.8</v>
      </c>
      <c r="M3599" s="8">
        <v>36.590000000000003</v>
      </c>
      <c r="N3599" s="341">
        <f>IF(Tabla2[[#This Row],[LECHE RETIRO DIA]]&lt;&gt;ISBLANK(Tabla2[[#This Row],[LECHE RETIRO DIA]]),SUM(Tabla2[[#This Row],[LECHE TANQUE DIA]:[LECHE RETIRO DIA]]),SUM(Tabla2[[#This Row],[LECHE TANQUE DIA]:[LECHE AUTOCONSUMO DIA]]))</f>
        <v>2614</v>
      </c>
      <c r="O3599" s="342">
        <f t="shared" si="1331"/>
        <v>0.95830145371078801</v>
      </c>
      <c r="P3599" s="343">
        <f t="shared" si="1332"/>
        <v>23.54954954954955</v>
      </c>
      <c r="Q3599" s="343">
        <f t="shared" si="1333"/>
        <v>22.567567567567568</v>
      </c>
      <c r="R3599" s="343">
        <f t="shared" si="1334"/>
        <v>5.5555555555555554</v>
      </c>
      <c r="S3599" s="343">
        <f t="shared" si="1335"/>
        <v>3.8441176470588236</v>
      </c>
      <c r="T3599" s="343">
        <f t="shared" si="1336"/>
        <v>6.1261261261261257</v>
      </c>
      <c r="U3599" s="343">
        <f t="shared" si="1337"/>
        <v>87.718120805369125</v>
      </c>
      <c r="V3599" s="343">
        <f t="shared" si="1338"/>
        <v>3.7248322147651005</v>
      </c>
      <c r="W3599" s="343">
        <f>IFERROR(H3599/M3599,Tabla2[[#This Row],[CARGA PRODUCCION (ANIMALES/HA)]])</f>
        <v>3.3069144575020495</v>
      </c>
      <c r="X3599" s="344">
        <f t="shared" si="1339"/>
        <v>2024</v>
      </c>
      <c r="Y3599" s="344">
        <f t="shared" si="1340"/>
        <v>12</v>
      </c>
      <c r="Z3599" s="344" t="e">
        <f t="shared" ca="1" si="1341"/>
        <v>#NAME?</v>
      </c>
      <c r="AA3599" s="341">
        <f t="shared" si="1342"/>
        <v>121</v>
      </c>
      <c r="AB3599" s="342">
        <f t="shared" si="1343"/>
        <v>0.9173553719008265</v>
      </c>
      <c r="AC3599" s="342">
        <f t="shared" si="1344"/>
        <v>8.2644628099173501E-2</v>
      </c>
      <c r="AD3599" s="340"/>
    </row>
    <row r="3600" spans="1:30">
      <c r="A3600" s="324">
        <v>45650</v>
      </c>
      <c r="B3600" s="325" t="s">
        <v>88</v>
      </c>
      <c r="C3600" s="325">
        <v>1153</v>
      </c>
      <c r="D3600" s="325">
        <v>40</v>
      </c>
      <c r="E3600" s="325">
        <v>5</v>
      </c>
      <c r="F3600" s="325"/>
      <c r="G3600" s="325">
        <v>52</v>
      </c>
      <c r="H3600" s="325">
        <v>54</v>
      </c>
      <c r="I3600" s="325">
        <v>1</v>
      </c>
      <c r="J3600" s="325">
        <v>7</v>
      </c>
      <c r="K3600" s="325">
        <v>300</v>
      </c>
      <c r="L3600" s="325">
        <v>16.5</v>
      </c>
      <c r="M3600" s="310">
        <v>17.5</v>
      </c>
      <c r="N3600" s="326">
        <f>IF(Tabla2[[#This Row],[LECHE RETIRO DIA]]&lt;&gt;ISBLANK(Tabla2[[#This Row],[LECHE RETIRO DIA]]),SUM(Tabla2[[#This Row],[LECHE TANQUE DIA]:[LECHE RETIRO DIA]]),SUM(Tabla2[[#This Row],[LECHE TANQUE DIA]:[LECHE AUTOCONSUMO DIA]]))</f>
        <v>1198</v>
      </c>
      <c r="O3600" s="327">
        <f t="shared" si="1331"/>
        <v>0.96243739565943243</v>
      </c>
      <c r="P3600" s="328">
        <f t="shared" si="1332"/>
        <v>23.03846153846154</v>
      </c>
      <c r="Q3600" s="328">
        <f t="shared" si="1333"/>
        <v>22.173076923076923</v>
      </c>
      <c r="R3600" s="328">
        <f t="shared" si="1334"/>
        <v>5.7142857142857144</v>
      </c>
      <c r="S3600" s="328">
        <f t="shared" si="1335"/>
        <v>3.9933333333333332</v>
      </c>
      <c r="T3600" s="328">
        <f t="shared" si="1336"/>
        <v>5.7692307692307692</v>
      </c>
      <c r="U3600" s="328">
        <f t="shared" si="1337"/>
        <v>72.606060606060609</v>
      </c>
      <c r="V3600" s="328">
        <f t="shared" si="1338"/>
        <v>3.1515151515151514</v>
      </c>
      <c r="W3600" s="328">
        <f>IFERROR(H3600/M3600,Tabla2[[#This Row],[CARGA PRODUCCION (ANIMALES/HA)]])</f>
        <v>3.0857142857142859</v>
      </c>
      <c r="X3600" s="329">
        <f t="shared" si="1339"/>
        <v>2024</v>
      </c>
      <c r="Y3600" s="329">
        <f t="shared" si="1340"/>
        <v>12</v>
      </c>
      <c r="Z3600" s="329" t="e">
        <f t="shared" ca="1" si="1341"/>
        <v>#NAME?</v>
      </c>
      <c r="AA3600" s="326">
        <f t="shared" si="1342"/>
        <v>54</v>
      </c>
      <c r="AB3600" s="327">
        <f t="shared" si="1343"/>
        <v>0.96296296296296291</v>
      </c>
      <c r="AC3600" s="327">
        <f t="shared" si="1344"/>
        <v>3.703703703703709E-2</v>
      </c>
      <c r="AD3600" s="325"/>
    </row>
    <row r="3601" spans="1:30">
      <c r="A3601" s="324">
        <v>45651</v>
      </c>
      <c r="B3601" s="325" t="s">
        <v>81</v>
      </c>
      <c r="C3601" s="325">
        <v>2429</v>
      </c>
      <c r="D3601" s="325">
        <v>80</v>
      </c>
      <c r="E3601" s="325">
        <v>9</v>
      </c>
      <c r="F3601" s="325"/>
      <c r="G3601" s="325">
        <v>100</v>
      </c>
      <c r="H3601" s="325">
        <v>103</v>
      </c>
      <c r="I3601" s="325">
        <v>1</v>
      </c>
      <c r="J3601" s="325">
        <v>16</v>
      </c>
      <c r="K3601" s="325">
        <v>680</v>
      </c>
      <c r="L3601" s="325">
        <v>23.4</v>
      </c>
      <c r="M3601" s="310">
        <v>31.01</v>
      </c>
      <c r="N3601" s="326">
        <f>IF(Tabla2[[#This Row],[LECHE RETIRO DIA]]&lt;&gt;ISBLANK(Tabla2[[#This Row],[LECHE RETIRO DIA]]),SUM(Tabla2[[#This Row],[LECHE TANQUE DIA]:[LECHE RETIRO DIA]]),SUM(Tabla2[[#This Row],[LECHE TANQUE DIA]:[LECHE AUTOCONSUMO DIA]]))</f>
        <v>2518</v>
      </c>
      <c r="O3601" s="327">
        <f t="shared" ref="O3601:O3607" si="1345">IFERROR(C3601/N3601,"")</f>
        <v>0.96465448768864182</v>
      </c>
      <c r="P3601" s="328">
        <f t="shared" ref="P3601:P3607" si="1346">IFERROR(N3601/G3601,"")</f>
        <v>25.18</v>
      </c>
      <c r="Q3601" s="328">
        <f t="shared" ref="Q3601:Q3607" si="1347">IFERROR(C3601/G3601,"")</f>
        <v>24.29</v>
      </c>
      <c r="R3601" s="328">
        <f t="shared" ref="R3601:R3607" si="1348">IFERROR(D3601/J3601,"")</f>
        <v>5</v>
      </c>
      <c r="S3601" s="328">
        <f t="shared" ref="S3601:S3607" si="1349">IFERROR(N3601/K3601,"")</f>
        <v>3.7029411764705884</v>
      </c>
      <c r="T3601" s="328">
        <f t="shared" ref="T3601:T3607" si="1350">IFERROR(K3601/G3601,"")</f>
        <v>6.8</v>
      </c>
      <c r="U3601" s="328">
        <f t="shared" ref="U3601:U3607" si="1351">IFERROR(N3601/L3601,"")</f>
        <v>107.60683760683762</v>
      </c>
      <c r="V3601" s="328">
        <f t="shared" ref="V3601:V3607" si="1352">IFERROR(G3601/L3601,"")</f>
        <v>4.2735042735042734</v>
      </c>
      <c r="W3601" s="328">
        <f>IFERROR(H3601/M3601,Tabla2[[#This Row],[CARGA PRODUCCION (ANIMALES/HA)]])</f>
        <v>3.3215091905836824</v>
      </c>
      <c r="X3601" s="329">
        <f t="shared" ref="X3601:X3607" si="1353">YEAR(A3601)</f>
        <v>2024</v>
      </c>
      <c r="Y3601" s="329">
        <f t="shared" ref="Y3601:Y3607" si="1354">MONTH(A3601)</f>
        <v>12</v>
      </c>
      <c r="Z3601" s="329" t="e">
        <f t="shared" ref="Z3601:Z3607" ca="1" si="1355">_xlfn.ISOWEEKNUM(A3601)</f>
        <v>#NAME?</v>
      </c>
      <c r="AA3601" s="326">
        <f t="shared" ref="AA3601:AA3607" si="1356">IF(H3601&gt;0,H3601,G3601)</f>
        <v>103</v>
      </c>
      <c r="AB3601" s="327">
        <f t="shared" ref="AB3601:AB3607" si="1357">IFERROR(G3601/AA3601,"")</f>
        <v>0.970873786407767</v>
      </c>
      <c r="AC3601" s="327">
        <f t="shared" ref="AC3601:AC3607" si="1358">IFERROR(1-AB3601,"")</f>
        <v>2.9126213592232997E-2</v>
      </c>
      <c r="AD3601" s="325"/>
    </row>
    <row r="3602" spans="1:30">
      <c r="A3602" s="324">
        <v>45651</v>
      </c>
      <c r="B3602" s="325" t="s">
        <v>83</v>
      </c>
      <c r="C3602" s="325">
        <v>2462</v>
      </c>
      <c r="D3602" s="325">
        <v>100</v>
      </c>
      <c r="E3602" s="325">
        <v>9</v>
      </c>
      <c r="F3602" s="325"/>
      <c r="G3602" s="325">
        <v>111</v>
      </c>
      <c r="H3602" s="325">
        <v>121</v>
      </c>
      <c r="I3602" s="325">
        <v>1</v>
      </c>
      <c r="J3602" s="325">
        <v>18</v>
      </c>
      <c r="K3602" s="325">
        <v>680</v>
      </c>
      <c r="L3602" s="325">
        <v>29.8</v>
      </c>
      <c r="M3602" s="310">
        <v>36.590000000000003</v>
      </c>
      <c r="N3602" s="326">
        <f>IF(Tabla2[[#This Row],[LECHE RETIRO DIA]]&lt;&gt;ISBLANK(Tabla2[[#This Row],[LECHE RETIRO DIA]]),SUM(Tabla2[[#This Row],[LECHE TANQUE DIA]:[LECHE RETIRO DIA]]),SUM(Tabla2[[#This Row],[LECHE TANQUE DIA]:[LECHE AUTOCONSUMO DIA]]))</f>
        <v>2571</v>
      </c>
      <c r="O3602" s="327">
        <f t="shared" si="1345"/>
        <v>0.95760404511863084</v>
      </c>
      <c r="P3602" s="328">
        <f t="shared" si="1346"/>
        <v>23.162162162162161</v>
      </c>
      <c r="Q3602" s="328">
        <f t="shared" si="1347"/>
        <v>22.18018018018018</v>
      </c>
      <c r="R3602" s="328">
        <f t="shared" si="1348"/>
        <v>5.5555555555555554</v>
      </c>
      <c r="S3602" s="328">
        <f t="shared" si="1349"/>
        <v>3.7808823529411764</v>
      </c>
      <c r="T3602" s="328">
        <f t="shared" si="1350"/>
        <v>6.1261261261261257</v>
      </c>
      <c r="U3602" s="328">
        <f t="shared" si="1351"/>
        <v>86.275167785234899</v>
      </c>
      <c r="V3602" s="328">
        <f t="shared" si="1352"/>
        <v>3.7248322147651005</v>
      </c>
      <c r="W3602" s="328">
        <f>IFERROR(H3602/M3602,Tabla2[[#This Row],[CARGA PRODUCCION (ANIMALES/HA)]])</f>
        <v>3.3069144575020495</v>
      </c>
      <c r="X3602" s="329">
        <f t="shared" si="1353"/>
        <v>2024</v>
      </c>
      <c r="Y3602" s="329">
        <f t="shared" si="1354"/>
        <v>12</v>
      </c>
      <c r="Z3602" s="329" t="e">
        <f t="shared" ca="1" si="1355"/>
        <v>#NAME?</v>
      </c>
      <c r="AA3602" s="326">
        <f t="shared" si="1356"/>
        <v>121</v>
      </c>
      <c r="AB3602" s="327">
        <f t="shared" si="1357"/>
        <v>0.9173553719008265</v>
      </c>
      <c r="AC3602" s="327">
        <f t="shared" si="1358"/>
        <v>8.2644628099173501E-2</v>
      </c>
      <c r="AD3602" s="325"/>
    </row>
    <row r="3603" spans="1:30">
      <c r="A3603" s="324">
        <v>45651</v>
      </c>
      <c r="B3603" s="325" t="s">
        <v>88</v>
      </c>
      <c r="C3603" s="325">
        <v>1236</v>
      </c>
      <c r="D3603" s="325">
        <v>40</v>
      </c>
      <c r="E3603" s="325">
        <v>5</v>
      </c>
      <c r="F3603" s="325"/>
      <c r="G3603" s="325">
        <v>52</v>
      </c>
      <c r="H3603" s="325">
        <v>54</v>
      </c>
      <c r="I3603" s="325">
        <v>1</v>
      </c>
      <c r="J3603" s="325">
        <v>7</v>
      </c>
      <c r="K3603" s="325">
        <v>300</v>
      </c>
      <c r="L3603" s="325">
        <v>16.5</v>
      </c>
      <c r="M3603" s="310">
        <v>17.5</v>
      </c>
      <c r="N3603" s="326">
        <f>IF(Tabla2[[#This Row],[LECHE RETIRO DIA]]&lt;&gt;ISBLANK(Tabla2[[#This Row],[LECHE RETIRO DIA]]),SUM(Tabla2[[#This Row],[LECHE TANQUE DIA]:[LECHE RETIRO DIA]]),SUM(Tabla2[[#This Row],[LECHE TANQUE DIA]:[LECHE AUTOCONSUMO DIA]]))</f>
        <v>1281</v>
      </c>
      <c r="O3603" s="327">
        <f t="shared" si="1345"/>
        <v>0.96487119437939106</v>
      </c>
      <c r="P3603" s="328">
        <f t="shared" si="1346"/>
        <v>24.634615384615383</v>
      </c>
      <c r="Q3603" s="328">
        <f t="shared" si="1347"/>
        <v>23.76923076923077</v>
      </c>
      <c r="R3603" s="328">
        <f t="shared" si="1348"/>
        <v>5.7142857142857144</v>
      </c>
      <c r="S3603" s="328">
        <f t="shared" si="1349"/>
        <v>4.2699999999999996</v>
      </c>
      <c r="T3603" s="328">
        <f t="shared" si="1350"/>
        <v>5.7692307692307692</v>
      </c>
      <c r="U3603" s="328">
        <f t="shared" si="1351"/>
        <v>77.63636363636364</v>
      </c>
      <c r="V3603" s="328">
        <f t="shared" si="1352"/>
        <v>3.1515151515151514</v>
      </c>
      <c r="W3603" s="328">
        <f>IFERROR(H3603/M3603,Tabla2[[#This Row],[CARGA PRODUCCION (ANIMALES/HA)]])</f>
        <v>3.0857142857142859</v>
      </c>
      <c r="X3603" s="329">
        <f t="shared" si="1353"/>
        <v>2024</v>
      </c>
      <c r="Y3603" s="329">
        <f t="shared" si="1354"/>
        <v>12</v>
      </c>
      <c r="Z3603" s="329" t="e">
        <f t="shared" ca="1" si="1355"/>
        <v>#NAME?</v>
      </c>
      <c r="AA3603" s="326">
        <f t="shared" si="1356"/>
        <v>54</v>
      </c>
      <c r="AB3603" s="327">
        <f t="shared" si="1357"/>
        <v>0.96296296296296291</v>
      </c>
      <c r="AC3603" s="327">
        <f t="shared" si="1358"/>
        <v>3.703703703703709E-2</v>
      </c>
      <c r="AD3603" s="325"/>
    </row>
    <row r="3604" spans="1:30">
      <c r="A3604" s="339">
        <v>45652</v>
      </c>
      <c r="B3604" s="340" t="s">
        <v>81</v>
      </c>
      <c r="C3604" s="340">
        <v>2505</v>
      </c>
      <c r="D3604" s="340">
        <v>80</v>
      </c>
      <c r="E3604" s="340">
        <v>9</v>
      </c>
      <c r="F3604" s="340"/>
      <c r="G3604" s="340">
        <v>100</v>
      </c>
      <c r="H3604" s="340">
        <v>103</v>
      </c>
      <c r="I3604" s="340">
        <v>1</v>
      </c>
      <c r="J3604" s="340">
        <v>16</v>
      </c>
      <c r="K3604" s="340">
        <v>680</v>
      </c>
      <c r="L3604" s="340">
        <v>23.4</v>
      </c>
      <c r="M3604" s="8">
        <v>31.01</v>
      </c>
      <c r="N3604" s="341">
        <f>IF(Tabla2[[#This Row],[LECHE RETIRO DIA]]&lt;&gt;ISBLANK(Tabla2[[#This Row],[LECHE RETIRO DIA]]),SUM(Tabla2[[#This Row],[LECHE TANQUE DIA]:[LECHE RETIRO DIA]]),SUM(Tabla2[[#This Row],[LECHE TANQUE DIA]:[LECHE AUTOCONSUMO DIA]]))</f>
        <v>2594</v>
      </c>
      <c r="O3604" s="342">
        <f t="shared" si="1345"/>
        <v>0.96569005397070162</v>
      </c>
      <c r="P3604" s="343">
        <f t="shared" si="1346"/>
        <v>25.94</v>
      </c>
      <c r="Q3604" s="343">
        <f t="shared" si="1347"/>
        <v>25.05</v>
      </c>
      <c r="R3604" s="343">
        <f t="shared" si="1348"/>
        <v>5</v>
      </c>
      <c r="S3604" s="343">
        <f t="shared" si="1349"/>
        <v>3.8147058823529414</v>
      </c>
      <c r="T3604" s="343">
        <f t="shared" si="1350"/>
        <v>6.8</v>
      </c>
      <c r="U3604" s="343">
        <f t="shared" si="1351"/>
        <v>110.85470085470087</v>
      </c>
      <c r="V3604" s="343">
        <f t="shared" si="1352"/>
        <v>4.2735042735042734</v>
      </c>
      <c r="W3604" s="343">
        <f>IFERROR(H3604/M3604,Tabla2[[#This Row],[CARGA PRODUCCION (ANIMALES/HA)]])</f>
        <v>3.3215091905836824</v>
      </c>
      <c r="X3604" s="344">
        <f t="shared" si="1353"/>
        <v>2024</v>
      </c>
      <c r="Y3604" s="344">
        <f t="shared" si="1354"/>
        <v>12</v>
      </c>
      <c r="Z3604" s="344" t="e">
        <f t="shared" ca="1" si="1355"/>
        <v>#NAME?</v>
      </c>
      <c r="AA3604" s="341">
        <f t="shared" si="1356"/>
        <v>103</v>
      </c>
      <c r="AB3604" s="342">
        <f t="shared" si="1357"/>
        <v>0.970873786407767</v>
      </c>
      <c r="AC3604" s="342">
        <f t="shared" si="1358"/>
        <v>2.9126213592232997E-2</v>
      </c>
      <c r="AD3604" s="340"/>
    </row>
    <row r="3605" spans="1:30">
      <c r="A3605" s="339">
        <v>45652</v>
      </c>
      <c r="B3605" s="340" t="s">
        <v>83</v>
      </c>
      <c r="C3605" s="340">
        <v>2500</v>
      </c>
      <c r="D3605" s="340">
        <v>100</v>
      </c>
      <c r="E3605" s="340">
        <v>9</v>
      </c>
      <c r="F3605" s="340"/>
      <c r="G3605" s="340">
        <v>111</v>
      </c>
      <c r="H3605" s="340">
        <v>121</v>
      </c>
      <c r="I3605" s="340">
        <v>1</v>
      </c>
      <c r="J3605" s="340">
        <v>17</v>
      </c>
      <c r="K3605" s="340">
        <v>680</v>
      </c>
      <c r="L3605" s="340">
        <v>29.8</v>
      </c>
      <c r="M3605" s="8">
        <v>36.590000000000003</v>
      </c>
      <c r="N3605" s="341">
        <f>IF(Tabla2[[#This Row],[LECHE RETIRO DIA]]&lt;&gt;ISBLANK(Tabla2[[#This Row],[LECHE RETIRO DIA]]),SUM(Tabla2[[#This Row],[LECHE TANQUE DIA]:[LECHE RETIRO DIA]]),SUM(Tabla2[[#This Row],[LECHE TANQUE DIA]:[LECHE AUTOCONSUMO DIA]]))</f>
        <v>2609</v>
      </c>
      <c r="O3605" s="342">
        <f t="shared" si="1345"/>
        <v>0.95822154082023769</v>
      </c>
      <c r="P3605" s="343">
        <f t="shared" si="1346"/>
        <v>23.504504504504503</v>
      </c>
      <c r="Q3605" s="343">
        <f t="shared" si="1347"/>
        <v>22.522522522522522</v>
      </c>
      <c r="R3605" s="343">
        <f t="shared" si="1348"/>
        <v>5.882352941176471</v>
      </c>
      <c r="S3605" s="343">
        <f t="shared" si="1349"/>
        <v>3.8367647058823531</v>
      </c>
      <c r="T3605" s="343">
        <f t="shared" si="1350"/>
        <v>6.1261261261261257</v>
      </c>
      <c r="U3605" s="343">
        <f t="shared" si="1351"/>
        <v>87.550335570469798</v>
      </c>
      <c r="V3605" s="343">
        <f t="shared" si="1352"/>
        <v>3.7248322147651005</v>
      </c>
      <c r="W3605" s="343">
        <f>IFERROR(H3605/M3605,Tabla2[[#This Row],[CARGA PRODUCCION (ANIMALES/HA)]])</f>
        <v>3.3069144575020495</v>
      </c>
      <c r="X3605" s="344">
        <f t="shared" si="1353"/>
        <v>2024</v>
      </c>
      <c r="Y3605" s="344">
        <f t="shared" si="1354"/>
        <v>12</v>
      </c>
      <c r="Z3605" s="344" t="e">
        <f t="shared" ca="1" si="1355"/>
        <v>#NAME?</v>
      </c>
      <c r="AA3605" s="341">
        <f t="shared" si="1356"/>
        <v>121</v>
      </c>
      <c r="AB3605" s="342">
        <f t="shared" si="1357"/>
        <v>0.9173553719008265</v>
      </c>
      <c r="AC3605" s="342">
        <f t="shared" si="1358"/>
        <v>8.2644628099173501E-2</v>
      </c>
      <c r="AD3605" s="340"/>
    </row>
    <row r="3606" spans="1:30">
      <c r="A3606" s="339">
        <v>45652</v>
      </c>
      <c r="B3606" s="340" t="s">
        <v>88</v>
      </c>
      <c r="C3606" s="340">
        <v>1212</v>
      </c>
      <c r="D3606" s="340">
        <v>40</v>
      </c>
      <c r="E3606" s="340">
        <v>5</v>
      </c>
      <c r="F3606" s="340"/>
      <c r="G3606" s="340">
        <v>52</v>
      </c>
      <c r="H3606" s="340">
        <v>54</v>
      </c>
      <c r="I3606" s="340">
        <v>1</v>
      </c>
      <c r="J3606" s="340">
        <v>7</v>
      </c>
      <c r="K3606" s="340">
        <v>300</v>
      </c>
      <c r="L3606" s="340">
        <v>16.5</v>
      </c>
      <c r="M3606" s="8">
        <v>17.5</v>
      </c>
      <c r="N3606" s="341">
        <f>IF(Tabla2[[#This Row],[LECHE RETIRO DIA]]&lt;&gt;ISBLANK(Tabla2[[#This Row],[LECHE RETIRO DIA]]),SUM(Tabla2[[#This Row],[LECHE TANQUE DIA]:[LECHE RETIRO DIA]]),SUM(Tabla2[[#This Row],[LECHE TANQUE DIA]:[LECHE AUTOCONSUMO DIA]]))</f>
        <v>1257</v>
      </c>
      <c r="O3606" s="342">
        <f t="shared" si="1345"/>
        <v>0.96420047732696901</v>
      </c>
      <c r="P3606" s="343">
        <f t="shared" si="1346"/>
        <v>24.173076923076923</v>
      </c>
      <c r="Q3606" s="343">
        <f t="shared" si="1347"/>
        <v>23.307692307692307</v>
      </c>
      <c r="R3606" s="343">
        <f t="shared" si="1348"/>
        <v>5.7142857142857144</v>
      </c>
      <c r="S3606" s="343">
        <f t="shared" si="1349"/>
        <v>4.1900000000000004</v>
      </c>
      <c r="T3606" s="343">
        <f t="shared" si="1350"/>
        <v>5.7692307692307692</v>
      </c>
      <c r="U3606" s="343">
        <f t="shared" si="1351"/>
        <v>76.181818181818187</v>
      </c>
      <c r="V3606" s="343">
        <f t="shared" si="1352"/>
        <v>3.1515151515151514</v>
      </c>
      <c r="W3606" s="343">
        <f>IFERROR(H3606/M3606,Tabla2[[#This Row],[CARGA PRODUCCION (ANIMALES/HA)]])</f>
        <v>3.0857142857142859</v>
      </c>
      <c r="X3606" s="344">
        <f t="shared" si="1353"/>
        <v>2024</v>
      </c>
      <c r="Y3606" s="344">
        <f t="shared" si="1354"/>
        <v>12</v>
      </c>
      <c r="Z3606" s="344" t="e">
        <f t="shared" ca="1" si="1355"/>
        <v>#NAME?</v>
      </c>
      <c r="AA3606" s="341">
        <f t="shared" si="1356"/>
        <v>54</v>
      </c>
      <c r="AB3606" s="342">
        <f t="shared" si="1357"/>
        <v>0.96296296296296291</v>
      </c>
      <c r="AC3606" s="342">
        <f t="shared" si="1358"/>
        <v>3.703703703703709E-2</v>
      </c>
      <c r="AD3606" s="340"/>
    </row>
    <row r="3607" spans="1:30">
      <c r="A3607" s="339">
        <v>45653</v>
      </c>
      <c r="B3607" s="340" t="s">
        <v>81</v>
      </c>
      <c r="C3607" s="340">
        <v>2382</v>
      </c>
      <c r="D3607" s="340">
        <v>80</v>
      </c>
      <c r="E3607" s="340">
        <v>9</v>
      </c>
      <c r="F3607" s="340"/>
      <c r="G3607" s="340">
        <v>101</v>
      </c>
      <c r="H3607" s="340">
        <v>103</v>
      </c>
      <c r="I3607" s="340">
        <v>1</v>
      </c>
      <c r="J3607" s="340">
        <v>17</v>
      </c>
      <c r="K3607" s="340">
        <v>680</v>
      </c>
      <c r="L3607" s="340">
        <v>23.4</v>
      </c>
      <c r="M3607" s="8">
        <v>31.01</v>
      </c>
      <c r="N3607" s="341">
        <f>IF(Tabla2[[#This Row],[LECHE RETIRO DIA]]&lt;&gt;ISBLANK(Tabla2[[#This Row],[LECHE RETIRO DIA]]),SUM(Tabla2[[#This Row],[LECHE TANQUE DIA]:[LECHE RETIRO DIA]]),SUM(Tabla2[[#This Row],[LECHE TANQUE DIA]:[LECHE AUTOCONSUMO DIA]]))</f>
        <v>2471</v>
      </c>
      <c r="O3607" s="342">
        <f t="shared" si="1345"/>
        <v>0.96398219344394986</v>
      </c>
      <c r="P3607" s="343">
        <f t="shared" si="1346"/>
        <v>24.465346534653467</v>
      </c>
      <c r="Q3607" s="343">
        <f t="shared" si="1347"/>
        <v>23.584158415841586</v>
      </c>
      <c r="R3607" s="343">
        <f t="shared" si="1348"/>
        <v>4.7058823529411766</v>
      </c>
      <c r="S3607" s="343">
        <f t="shared" si="1349"/>
        <v>3.6338235294117647</v>
      </c>
      <c r="T3607" s="343">
        <f t="shared" si="1350"/>
        <v>6.7326732673267324</v>
      </c>
      <c r="U3607" s="343">
        <f t="shared" si="1351"/>
        <v>105.5982905982906</v>
      </c>
      <c r="V3607" s="343">
        <f t="shared" si="1352"/>
        <v>4.3162393162393169</v>
      </c>
      <c r="W3607" s="343">
        <f>IFERROR(H3607/M3607,Tabla2[[#This Row],[CARGA PRODUCCION (ANIMALES/HA)]])</f>
        <v>3.3215091905836824</v>
      </c>
      <c r="X3607" s="344">
        <f t="shared" si="1353"/>
        <v>2024</v>
      </c>
      <c r="Y3607" s="344">
        <f t="shared" si="1354"/>
        <v>12</v>
      </c>
      <c r="Z3607" s="344" t="e">
        <f t="shared" ca="1" si="1355"/>
        <v>#NAME?</v>
      </c>
      <c r="AA3607" s="341">
        <f t="shared" si="1356"/>
        <v>103</v>
      </c>
      <c r="AB3607" s="342">
        <f t="shared" si="1357"/>
        <v>0.98058252427184467</v>
      </c>
      <c r="AC3607" s="342">
        <f t="shared" si="1358"/>
        <v>1.9417475728155331E-2</v>
      </c>
      <c r="AD3607" s="340"/>
    </row>
    <row r="3608" spans="1:30">
      <c r="A3608" s="346">
        <v>45653</v>
      </c>
      <c r="B3608" s="347" t="s">
        <v>83</v>
      </c>
      <c r="C3608" s="347">
        <v>2476</v>
      </c>
      <c r="D3608" s="347">
        <v>100</v>
      </c>
      <c r="E3608" s="347">
        <v>9</v>
      </c>
      <c r="F3608" s="347"/>
      <c r="G3608" s="347">
        <v>111</v>
      </c>
      <c r="H3608" s="347">
        <v>121</v>
      </c>
      <c r="I3608" s="347">
        <v>1</v>
      </c>
      <c r="J3608" s="347">
        <v>17</v>
      </c>
      <c r="K3608" s="347">
        <v>680</v>
      </c>
      <c r="L3608" s="347">
        <v>29.8</v>
      </c>
      <c r="M3608" s="345">
        <v>36.590000000000003</v>
      </c>
      <c r="N3608" s="348">
        <f>IF(Tabla2[[#This Row],[LECHE RETIRO DIA]]&lt;&gt;ISBLANK(Tabla2[[#This Row],[LECHE RETIRO DIA]]),SUM(Tabla2[[#This Row],[LECHE TANQUE DIA]:[LECHE RETIRO DIA]]),SUM(Tabla2[[#This Row],[LECHE TANQUE DIA]:[LECHE AUTOCONSUMO DIA]]))</f>
        <v>2585</v>
      </c>
      <c r="O3608" s="349">
        <f t="shared" ref="O3608:O3622" si="1359">IFERROR(C3608/N3608,"")</f>
        <v>0.9578336557059961</v>
      </c>
      <c r="P3608" s="350">
        <f t="shared" ref="P3608:P3622" si="1360">IFERROR(N3608/G3608,"")</f>
        <v>23.288288288288289</v>
      </c>
      <c r="Q3608" s="350">
        <f t="shared" ref="Q3608:Q3622" si="1361">IFERROR(C3608/G3608,"")</f>
        <v>22.306306306306308</v>
      </c>
      <c r="R3608" s="350">
        <f t="shared" ref="R3608:R3622" si="1362">IFERROR(D3608/J3608,"")</f>
        <v>5.882352941176471</v>
      </c>
      <c r="S3608" s="350">
        <f t="shared" ref="S3608:S3622" si="1363">IFERROR(N3608/K3608,"")</f>
        <v>3.8014705882352939</v>
      </c>
      <c r="T3608" s="350">
        <f t="shared" ref="T3608:T3622" si="1364">IFERROR(K3608/G3608,"")</f>
        <v>6.1261261261261257</v>
      </c>
      <c r="U3608" s="350">
        <f t="shared" ref="U3608:U3622" si="1365">IFERROR(N3608/L3608,"")</f>
        <v>86.744966442953015</v>
      </c>
      <c r="V3608" s="350">
        <f t="shared" ref="V3608:V3622" si="1366">IFERROR(G3608/L3608,"")</f>
        <v>3.7248322147651005</v>
      </c>
      <c r="W3608" s="350">
        <f>IFERROR(H3608/M3608,Tabla2[[#This Row],[CARGA PRODUCCION (ANIMALES/HA)]])</f>
        <v>3.3069144575020495</v>
      </c>
      <c r="X3608" s="351">
        <f t="shared" ref="X3608:X3622" si="1367">YEAR(A3608)</f>
        <v>2024</v>
      </c>
      <c r="Y3608" s="351">
        <f t="shared" ref="Y3608:Y3622" si="1368">MONTH(A3608)</f>
        <v>12</v>
      </c>
      <c r="Z3608" s="351" t="e">
        <f t="shared" ref="Z3608:Z3622" ca="1" si="1369">_xlfn.ISOWEEKNUM(A3608)</f>
        <v>#NAME?</v>
      </c>
      <c r="AA3608" s="348">
        <f t="shared" ref="AA3608:AA3622" si="1370">IF(H3608&gt;0,H3608,G3608)</f>
        <v>121</v>
      </c>
      <c r="AB3608" s="349">
        <f t="shared" ref="AB3608:AB3622" si="1371">IFERROR(G3608/AA3608,"")</f>
        <v>0.9173553719008265</v>
      </c>
      <c r="AC3608" s="349">
        <f t="shared" ref="AC3608:AC3622" si="1372">IFERROR(1-AB3608,"")</f>
        <v>8.2644628099173501E-2</v>
      </c>
      <c r="AD3608" s="347"/>
    </row>
    <row r="3609" spans="1:30">
      <c r="A3609" s="346">
        <v>45653</v>
      </c>
      <c r="B3609" s="347" t="s">
        <v>88</v>
      </c>
      <c r="C3609" s="347">
        <v>1161</v>
      </c>
      <c r="D3609" s="347">
        <v>40</v>
      </c>
      <c r="E3609" s="347">
        <v>5</v>
      </c>
      <c r="F3609" s="347"/>
      <c r="G3609" s="347">
        <v>52</v>
      </c>
      <c r="H3609" s="347">
        <v>54</v>
      </c>
      <c r="I3609" s="347">
        <v>1</v>
      </c>
      <c r="J3609" s="347">
        <v>7</v>
      </c>
      <c r="K3609" s="347">
        <v>300</v>
      </c>
      <c r="L3609" s="347">
        <v>16.5</v>
      </c>
      <c r="M3609" s="345">
        <v>17.5</v>
      </c>
      <c r="N3609" s="348">
        <f>IF(Tabla2[[#This Row],[LECHE RETIRO DIA]]&lt;&gt;ISBLANK(Tabla2[[#This Row],[LECHE RETIRO DIA]]),SUM(Tabla2[[#This Row],[LECHE TANQUE DIA]:[LECHE RETIRO DIA]]),SUM(Tabla2[[#This Row],[LECHE TANQUE DIA]:[LECHE AUTOCONSUMO DIA]]))</f>
        <v>1206</v>
      </c>
      <c r="O3609" s="349">
        <f t="shared" si="1359"/>
        <v>0.96268656716417911</v>
      </c>
      <c r="P3609" s="350">
        <f t="shared" si="1360"/>
        <v>23.192307692307693</v>
      </c>
      <c r="Q3609" s="350">
        <f t="shared" si="1361"/>
        <v>22.326923076923077</v>
      </c>
      <c r="R3609" s="350">
        <f t="shared" si="1362"/>
        <v>5.7142857142857144</v>
      </c>
      <c r="S3609" s="350">
        <f t="shared" si="1363"/>
        <v>4.0199999999999996</v>
      </c>
      <c r="T3609" s="350">
        <f t="shared" si="1364"/>
        <v>5.7692307692307692</v>
      </c>
      <c r="U3609" s="350">
        <f t="shared" si="1365"/>
        <v>73.090909090909093</v>
      </c>
      <c r="V3609" s="350">
        <f t="shared" si="1366"/>
        <v>3.1515151515151514</v>
      </c>
      <c r="W3609" s="350">
        <f>IFERROR(H3609/M3609,Tabla2[[#This Row],[CARGA PRODUCCION (ANIMALES/HA)]])</f>
        <v>3.0857142857142859</v>
      </c>
      <c r="X3609" s="351">
        <f t="shared" si="1367"/>
        <v>2024</v>
      </c>
      <c r="Y3609" s="351">
        <f t="shared" si="1368"/>
        <v>12</v>
      </c>
      <c r="Z3609" s="351" t="e">
        <f t="shared" ca="1" si="1369"/>
        <v>#NAME?</v>
      </c>
      <c r="AA3609" s="348">
        <f t="shared" si="1370"/>
        <v>54</v>
      </c>
      <c r="AB3609" s="349">
        <f t="shared" si="1371"/>
        <v>0.96296296296296291</v>
      </c>
      <c r="AC3609" s="349">
        <f t="shared" si="1372"/>
        <v>3.703703703703709E-2</v>
      </c>
      <c r="AD3609" s="347"/>
    </row>
    <row r="3610" spans="1:30">
      <c r="A3610" s="346">
        <v>45654</v>
      </c>
      <c r="B3610" s="347" t="s">
        <v>81</v>
      </c>
      <c r="C3610" s="347">
        <v>2439</v>
      </c>
      <c r="D3610" s="347">
        <v>80</v>
      </c>
      <c r="E3610" s="347">
        <v>9</v>
      </c>
      <c r="F3610" s="347"/>
      <c r="G3610" s="347">
        <v>101</v>
      </c>
      <c r="H3610" s="347">
        <v>103</v>
      </c>
      <c r="I3610" s="347">
        <v>1</v>
      </c>
      <c r="J3610" s="347">
        <v>17</v>
      </c>
      <c r="K3610" s="347">
        <v>680</v>
      </c>
      <c r="L3610" s="347">
        <v>23.4</v>
      </c>
      <c r="M3610" s="345">
        <v>31.01</v>
      </c>
      <c r="N3610" s="348">
        <f>IF(Tabla2[[#This Row],[LECHE RETIRO DIA]]&lt;&gt;ISBLANK(Tabla2[[#This Row],[LECHE RETIRO DIA]]),SUM(Tabla2[[#This Row],[LECHE TANQUE DIA]:[LECHE RETIRO DIA]]),SUM(Tabla2[[#This Row],[LECHE TANQUE DIA]:[LECHE AUTOCONSUMO DIA]]))</f>
        <v>2528</v>
      </c>
      <c r="O3610" s="349">
        <f t="shared" si="1359"/>
        <v>0.96479430379746833</v>
      </c>
      <c r="P3610" s="350">
        <f t="shared" si="1360"/>
        <v>25.029702970297031</v>
      </c>
      <c r="Q3610" s="350">
        <f t="shared" si="1361"/>
        <v>24.14851485148515</v>
      </c>
      <c r="R3610" s="350">
        <f t="shared" si="1362"/>
        <v>4.7058823529411766</v>
      </c>
      <c r="S3610" s="350">
        <f t="shared" si="1363"/>
        <v>3.7176470588235295</v>
      </c>
      <c r="T3610" s="350">
        <f t="shared" si="1364"/>
        <v>6.7326732673267324</v>
      </c>
      <c r="U3610" s="350">
        <f t="shared" si="1365"/>
        <v>108.03418803418803</v>
      </c>
      <c r="V3610" s="350">
        <f t="shared" si="1366"/>
        <v>4.3162393162393169</v>
      </c>
      <c r="W3610" s="350">
        <f>IFERROR(H3610/M3610,Tabla2[[#This Row],[CARGA PRODUCCION (ANIMALES/HA)]])</f>
        <v>3.3215091905836824</v>
      </c>
      <c r="X3610" s="351">
        <f t="shared" si="1367"/>
        <v>2024</v>
      </c>
      <c r="Y3610" s="351">
        <f t="shared" si="1368"/>
        <v>12</v>
      </c>
      <c r="Z3610" s="351" t="e">
        <f t="shared" ca="1" si="1369"/>
        <v>#NAME?</v>
      </c>
      <c r="AA3610" s="348">
        <f t="shared" si="1370"/>
        <v>103</v>
      </c>
      <c r="AB3610" s="349">
        <f t="shared" si="1371"/>
        <v>0.98058252427184467</v>
      </c>
      <c r="AC3610" s="349">
        <f t="shared" si="1372"/>
        <v>1.9417475728155331E-2</v>
      </c>
      <c r="AD3610" s="347"/>
    </row>
    <row r="3611" spans="1:30">
      <c r="A3611" s="346">
        <v>45654</v>
      </c>
      <c r="B3611" s="347" t="s">
        <v>83</v>
      </c>
      <c r="C3611" s="347">
        <v>2448</v>
      </c>
      <c r="D3611" s="347">
        <v>100</v>
      </c>
      <c r="E3611" s="347">
        <v>9</v>
      </c>
      <c r="F3611" s="347"/>
      <c r="G3611" s="347">
        <v>111</v>
      </c>
      <c r="H3611" s="347">
        <v>121</v>
      </c>
      <c r="I3611" s="347">
        <v>1</v>
      </c>
      <c r="J3611" s="347">
        <v>17</v>
      </c>
      <c r="K3611" s="347">
        <v>680</v>
      </c>
      <c r="L3611" s="347">
        <v>29.8</v>
      </c>
      <c r="M3611" s="345">
        <v>36.590000000000003</v>
      </c>
      <c r="N3611" s="348">
        <f>IF(Tabla2[[#This Row],[LECHE RETIRO DIA]]&lt;&gt;ISBLANK(Tabla2[[#This Row],[LECHE RETIRO DIA]]),SUM(Tabla2[[#This Row],[LECHE TANQUE DIA]:[LECHE RETIRO DIA]]),SUM(Tabla2[[#This Row],[LECHE TANQUE DIA]:[LECHE AUTOCONSUMO DIA]]))</f>
        <v>2557</v>
      </c>
      <c r="O3611" s="349">
        <f t="shared" si="1359"/>
        <v>0.95737192021900663</v>
      </c>
      <c r="P3611" s="350">
        <f t="shared" si="1360"/>
        <v>23.036036036036037</v>
      </c>
      <c r="Q3611" s="350">
        <f t="shared" si="1361"/>
        <v>22.054054054054053</v>
      </c>
      <c r="R3611" s="350">
        <f t="shared" si="1362"/>
        <v>5.882352941176471</v>
      </c>
      <c r="S3611" s="350">
        <f t="shared" si="1363"/>
        <v>3.7602941176470588</v>
      </c>
      <c r="T3611" s="350">
        <f t="shared" si="1364"/>
        <v>6.1261261261261257</v>
      </c>
      <c r="U3611" s="350">
        <f t="shared" si="1365"/>
        <v>85.805369127516784</v>
      </c>
      <c r="V3611" s="350">
        <f t="shared" si="1366"/>
        <v>3.7248322147651005</v>
      </c>
      <c r="W3611" s="350">
        <f>IFERROR(H3611/M3611,Tabla2[[#This Row],[CARGA PRODUCCION (ANIMALES/HA)]])</f>
        <v>3.3069144575020495</v>
      </c>
      <c r="X3611" s="351">
        <f t="shared" si="1367"/>
        <v>2024</v>
      </c>
      <c r="Y3611" s="351">
        <f t="shared" si="1368"/>
        <v>12</v>
      </c>
      <c r="Z3611" s="351" t="e">
        <f t="shared" ca="1" si="1369"/>
        <v>#NAME?</v>
      </c>
      <c r="AA3611" s="348">
        <f t="shared" si="1370"/>
        <v>121</v>
      </c>
      <c r="AB3611" s="349">
        <f t="shared" si="1371"/>
        <v>0.9173553719008265</v>
      </c>
      <c r="AC3611" s="349">
        <f t="shared" si="1372"/>
        <v>8.2644628099173501E-2</v>
      </c>
      <c r="AD3611" s="347"/>
    </row>
    <row r="3612" spans="1:30">
      <c r="A3612" s="346">
        <v>45654</v>
      </c>
      <c r="B3612" s="360" t="s">
        <v>88</v>
      </c>
      <c r="C3612" s="360">
        <v>1165</v>
      </c>
      <c r="D3612" s="360">
        <v>40</v>
      </c>
      <c r="E3612" s="360">
        <v>5</v>
      </c>
      <c r="F3612" s="360"/>
      <c r="G3612" s="360">
        <v>47</v>
      </c>
      <c r="H3612" s="360">
        <v>49</v>
      </c>
      <c r="I3612" s="360">
        <v>0</v>
      </c>
      <c r="J3612" s="360">
        <v>4</v>
      </c>
      <c r="K3612" s="360">
        <v>300</v>
      </c>
      <c r="L3612" s="360">
        <v>16.5</v>
      </c>
      <c r="M3612" s="345">
        <v>17.5</v>
      </c>
      <c r="N3612" s="361">
        <f>IF(Tabla2[[#This Row],[LECHE RETIRO DIA]]&lt;&gt;ISBLANK(Tabla2[[#This Row],[LECHE RETIRO DIA]]),SUM(Tabla2[[#This Row],[LECHE TANQUE DIA]:[LECHE RETIRO DIA]]),SUM(Tabla2[[#This Row],[LECHE TANQUE DIA]:[LECHE AUTOCONSUMO DIA]]))</f>
        <v>1210</v>
      </c>
      <c r="O3612" s="362">
        <f t="shared" si="1359"/>
        <v>0.96280991735537191</v>
      </c>
      <c r="P3612" s="363">
        <f t="shared" si="1360"/>
        <v>25.74468085106383</v>
      </c>
      <c r="Q3612" s="363">
        <f t="shared" si="1361"/>
        <v>24.787234042553191</v>
      </c>
      <c r="R3612" s="363">
        <f t="shared" si="1362"/>
        <v>10</v>
      </c>
      <c r="S3612" s="363">
        <f t="shared" si="1363"/>
        <v>4.0333333333333332</v>
      </c>
      <c r="T3612" s="363">
        <f t="shared" si="1364"/>
        <v>6.3829787234042552</v>
      </c>
      <c r="U3612" s="363">
        <f t="shared" si="1365"/>
        <v>73.333333333333329</v>
      </c>
      <c r="V3612" s="363">
        <f t="shared" si="1366"/>
        <v>2.8484848484848486</v>
      </c>
      <c r="W3612" s="363">
        <f>IFERROR(H3612/M3612,Tabla2[[#This Row],[CARGA PRODUCCION (ANIMALES/HA)]])</f>
        <v>2.8</v>
      </c>
      <c r="X3612" s="364">
        <f t="shared" si="1367"/>
        <v>2024</v>
      </c>
      <c r="Y3612" s="364">
        <f t="shared" si="1368"/>
        <v>12</v>
      </c>
      <c r="Z3612" s="364" t="e">
        <f t="shared" ca="1" si="1369"/>
        <v>#NAME?</v>
      </c>
      <c r="AA3612" s="361">
        <f t="shared" si="1370"/>
        <v>49</v>
      </c>
      <c r="AB3612" s="362">
        <f t="shared" si="1371"/>
        <v>0.95918367346938771</v>
      </c>
      <c r="AC3612" s="362">
        <f t="shared" si="1372"/>
        <v>4.081632653061229E-2</v>
      </c>
      <c r="AD3612" s="360"/>
    </row>
    <row r="3613" spans="1:30">
      <c r="A3613" s="346">
        <v>45655</v>
      </c>
      <c r="B3613" s="347" t="s">
        <v>81</v>
      </c>
      <c r="C3613" s="347">
        <v>2443</v>
      </c>
      <c r="D3613" s="347">
        <v>80</v>
      </c>
      <c r="E3613" s="347">
        <v>9</v>
      </c>
      <c r="F3613" s="347"/>
      <c r="G3613" s="347">
        <v>101</v>
      </c>
      <c r="H3613" s="347">
        <v>103</v>
      </c>
      <c r="I3613" s="347">
        <v>1</v>
      </c>
      <c r="J3613" s="347">
        <v>17</v>
      </c>
      <c r="K3613" s="347">
        <v>680</v>
      </c>
      <c r="L3613" s="347">
        <v>23.4</v>
      </c>
      <c r="M3613" s="345">
        <v>31.01</v>
      </c>
      <c r="N3613" s="348">
        <f>IF(Tabla2[[#This Row],[LECHE RETIRO DIA]]&lt;&gt;ISBLANK(Tabla2[[#This Row],[LECHE RETIRO DIA]]),SUM(Tabla2[[#This Row],[LECHE TANQUE DIA]:[LECHE RETIRO DIA]]),SUM(Tabla2[[#This Row],[LECHE TANQUE DIA]:[LECHE AUTOCONSUMO DIA]]))</f>
        <v>2532</v>
      </c>
      <c r="O3613" s="349">
        <f t="shared" si="1359"/>
        <v>0.96484992101105849</v>
      </c>
      <c r="P3613" s="350">
        <f t="shared" si="1360"/>
        <v>25.06930693069307</v>
      </c>
      <c r="Q3613" s="350">
        <f t="shared" si="1361"/>
        <v>24.188118811881189</v>
      </c>
      <c r="R3613" s="350">
        <f t="shared" si="1362"/>
        <v>4.7058823529411766</v>
      </c>
      <c r="S3613" s="350">
        <f t="shared" si="1363"/>
        <v>3.723529411764706</v>
      </c>
      <c r="T3613" s="350">
        <f t="shared" si="1364"/>
        <v>6.7326732673267324</v>
      </c>
      <c r="U3613" s="350">
        <f t="shared" si="1365"/>
        <v>108.20512820512822</v>
      </c>
      <c r="V3613" s="350">
        <f t="shared" si="1366"/>
        <v>4.3162393162393169</v>
      </c>
      <c r="W3613" s="350">
        <f>IFERROR(H3613/M3613,Tabla2[[#This Row],[CARGA PRODUCCION (ANIMALES/HA)]])</f>
        <v>3.3215091905836824</v>
      </c>
      <c r="X3613" s="351">
        <f t="shared" si="1367"/>
        <v>2024</v>
      </c>
      <c r="Y3613" s="351">
        <f t="shared" si="1368"/>
        <v>12</v>
      </c>
      <c r="Z3613" s="351" t="e">
        <f t="shared" ca="1" si="1369"/>
        <v>#NAME?</v>
      </c>
      <c r="AA3613" s="348">
        <f t="shared" si="1370"/>
        <v>103</v>
      </c>
      <c r="AB3613" s="349">
        <f t="shared" si="1371"/>
        <v>0.98058252427184467</v>
      </c>
      <c r="AC3613" s="349">
        <f t="shared" si="1372"/>
        <v>1.9417475728155331E-2</v>
      </c>
      <c r="AD3613" s="347"/>
    </row>
    <row r="3614" spans="1:30">
      <c r="A3614" s="346">
        <v>45655</v>
      </c>
      <c r="B3614" s="347" t="s">
        <v>83</v>
      </c>
      <c r="C3614" s="347">
        <v>2406</v>
      </c>
      <c r="D3614" s="347">
        <v>100</v>
      </c>
      <c r="E3614" s="347">
        <v>9</v>
      </c>
      <c r="F3614" s="347"/>
      <c r="G3614" s="347">
        <v>111</v>
      </c>
      <c r="H3614" s="347">
        <v>121</v>
      </c>
      <c r="I3614" s="347">
        <v>1</v>
      </c>
      <c r="J3614" s="347">
        <v>18</v>
      </c>
      <c r="K3614" s="347">
        <v>680</v>
      </c>
      <c r="L3614" s="347">
        <v>29.8</v>
      </c>
      <c r="M3614" s="345">
        <v>36.590000000000003</v>
      </c>
      <c r="N3614" s="348">
        <f>IF(Tabla2[[#This Row],[LECHE RETIRO DIA]]&lt;&gt;ISBLANK(Tabla2[[#This Row],[LECHE RETIRO DIA]]),SUM(Tabla2[[#This Row],[LECHE TANQUE DIA]:[LECHE RETIRO DIA]]),SUM(Tabla2[[#This Row],[LECHE TANQUE DIA]:[LECHE AUTOCONSUMO DIA]]))</f>
        <v>2515</v>
      </c>
      <c r="O3614" s="349">
        <f t="shared" si="1359"/>
        <v>0.95666003976143144</v>
      </c>
      <c r="P3614" s="350">
        <f t="shared" si="1360"/>
        <v>22.657657657657658</v>
      </c>
      <c r="Q3614" s="350">
        <f t="shared" si="1361"/>
        <v>21.675675675675677</v>
      </c>
      <c r="R3614" s="350">
        <f t="shared" si="1362"/>
        <v>5.5555555555555554</v>
      </c>
      <c r="S3614" s="350">
        <f t="shared" si="1363"/>
        <v>3.6985294117647061</v>
      </c>
      <c r="T3614" s="350">
        <f t="shared" si="1364"/>
        <v>6.1261261261261257</v>
      </c>
      <c r="U3614" s="350">
        <f t="shared" si="1365"/>
        <v>84.395973154362409</v>
      </c>
      <c r="V3614" s="350">
        <f t="shared" si="1366"/>
        <v>3.7248322147651005</v>
      </c>
      <c r="W3614" s="350">
        <f>IFERROR(H3614/M3614,Tabla2[[#This Row],[CARGA PRODUCCION (ANIMALES/HA)]])</f>
        <v>3.3069144575020495</v>
      </c>
      <c r="X3614" s="351">
        <f t="shared" si="1367"/>
        <v>2024</v>
      </c>
      <c r="Y3614" s="351">
        <f t="shared" si="1368"/>
        <v>12</v>
      </c>
      <c r="Z3614" s="351" t="e">
        <f t="shared" ca="1" si="1369"/>
        <v>#NAME?</v>
      </c>
      <c r="AA3614" s="348">
        <f t="shared" si="1370"/>
        <v>121</v>
      </c>
      <c r="AB3614" s="349">
        <f t="shared" si="1371"/>
        <v>0.9173553719008265</v>
      </c>
      <c r="AC3614" s="349">
        <f t="shared" si="1372"/>
        <v>8.2644628099173501E-2</v>
      </c>
      <c r="AD3614" s="347"/>
    </row>
    <row r="3615" spans="1:30">
      <c r="A3615" s="346">
        <v>45655</v>
      </c>
      <c r="B3615" s="360" t="s">
        <v>88</v>
      </c>
      <c r="C3615" s="360">
        <v>1174</v>
      </c>
      <c r="D3615" s="360">
        <v>40</v>
      </c>
      <c r="E3615" s="360">
        <v>5</v>
      </c>
      <c r="F3615" s="360"/>
      <c r="G3615" s="360">
        <v>47</v>
      </c>
      <c r="H3615" s="360">
        <v>49</v>
      </c>
      <c r="I3615" s="360">
        <v>0</v>
      </c>
      <c r="J3615" s="360">
        <v>7</v>
      </c>
      <c r="K3615" s="360">
        <v>300</v>
      </c>
      <c r="L3615" s="360">
        <v>16.5</v>
      </c>
      <c r="M3615" s="345">
        <v>17.5</v>
      </c>
      <c r="N3615" s="361">
        <f>IF(Tabla2[[#This Row],[LECHE RETIRO DIA]]&lt;&gt;ISBLANK(Tabla2[[#This Row],[LECHE RETIRO DIA]]),SUM(Tabla2[[#This Row],[LECHE TANQUE DIA]:[LECHE RETIRO DIA]]),SUM(Tabla2[[#This Row],[LECHE TANQUE DIA]:[LECHE AUTOCONSUMO DIA]]))</f>
        <v>1219</v>
      </c>
      <c r="O3615" s="362">
        <f t="shared" si="1359"/>
        <v>0.96308449548810504</v>
      </c>
      <c r="P3615" s="363">
        <f t="shared" si="1360"/>
        <v>25.936170212765958</v>
      </c>
      <c r="Q3615" s="363">
        <f t="shared" si="1361"/>
        <v>24.978723404255319</v>
      </c>
      <c r="R3615" s="363">
        <f t="shared" si="1362"/>
        <v>5.7142857142857144</v>
      </c>
      <c r="S3615" s="363">
        <f t="shared" si="1363"/>
        <v>4.0633333333333335</v>
      </c>
      <c r="T3615" s="363">
        <f t="shared" si="1364"/>
        <v>6.3829787234042552</v>
      </c>
      <c r="U3615" s="363">
        <f t="shared" si="1365"/>
        <v>73.878787878787875</v>
      </c>
      <c r="V3615" s="363">
        <f t="shared" si="1366"/>
        <v>2.8484848484848486</v>
      </c>
      <c r="W3615" s="363">
        <f>IFERROR(H3615/M3615,Tabla2[[#This Row],[CARGA PRODUCCION (ANIMALES/HA)]])</f>
        <v>2.8</v>
      </c>
      <c r="X3615" s="364">
        <f t="shared" si="1367"/>
        <v>2024</v>
      </c>
      <c r="Y3615" s="364">
        <f t="shared" si="1368"/>
        <v>12</v>
      </c>
      <c r="Z3615" s="364" t="e">
        <f t="shared" ca="1" si="1369"/>
        <v>#NAME?</v>
      </c>
      <c r="AA3615" s="361">
        <f t="shared" si="1370"/>
        <v>49</v>
      </c>
      <c r="AB3615" s="362">
        <f t="shared" si="1371"/>
        <v>0.95918367346938771</v>
      </c>
      <c r="AC3615" s="362">
        <f t="shared" si="1372"/>
        <v>4.081632653061229E-2</v>
      </c>
      <c r="AD3615" s="360"/>
    </row>
    <row r="3616" spans="1:30">
      <c r="A3616" s="346">
        <v>45656</v>
      </c>
      <c r="B3616" s="360" t="s">
        <v>81</v>
      </c>
      <c r="C3616" s="360">
        <v>2528</v>
      </c>
      <c r="D3616" s="360">
        <v>80</v>
      </c>
      <c r="E3616" s="360">
        <v>9</v>
      </c>
      <c r="F3616" s="360"/>
      <c r="G3616" s="360">
        <v>101</v>
      </c>
      <c r="H3616" s="360">
        <v>103</v>
      </c>
      <c r="I3616" s="360">
        <v>1</v>
      </c>
      <c r="J3616" s="360">
        <v>17</v>
      </c>
      <c r="K3616" s="360">
        <v>680</v>
      </c>
      <c r="L3616" s="360">
        <v>23.4</v>
      </c>
      <c r="M3616" s="345">
        <v>31.01</v>
      </c>
      <c r="N3616" s="361">
        <f>IF(Tabla2[[#This Row],[LECHE RETIRO DIA]]&lt;&gt;ISBLANK(Tabla2[[#This Row],[LECHE RETIRO DIA]]),SUM(Tabla2[[#This Row],[LECHE TANQUE DIA]:[LECHE RETIRO DIA]]),SUM(Tabla2[[#This Row],[LECHE TANQUE DIA]:[LECHE AUTOCONSUMO DIA]]))</f>
        <v>2617</v>
      </c>
      <c r="O3616" s="362">
        <f t="shared" si="1359"/>
        <v>0.96599159342758889</v>
      </c>
      <c r="P3616" s="363">
        <f t="shared" si="1360"/>
        <v>25.910891089108912</v>
      </c>
      <c r="Q3616" s="363">
        <f t="shared" si="1361"/>
        <v>25.029702970297031</v>
      </c>
      <c r="R3616" s="363">
        <f t="shared" si="1362"/>
        <v>4.7058823529411766</v>
      </c>
      <c r="S3616" s="363">
        <f t="shared" si="1363"/>
        <v>3.848529411764706</v>
      </c>
      <c r="T3616" s="363">
        <f t="shared" si="1364"/>
        <v>6.7326732673267324</v>
      </c>
      <c r="U3616" s="363">
        <f t="shared" si="1365"/>
        <v>111.83760683760684</v>
      </c>
      <c r="V3616" s="363">
        <f t="shared" si="1366"/>
        <v>4.3162393162393169</v>
      </c>
      <c r="W3616" s="363">
        <f>IFERROR(H3616/M3616,Tabla2[[#This Row],[CARGA PRODUCCION (ANIMALES/HA)]])</f>
        <v>3.3215091905836824</v>
      </c>
      <c r="X3616" s="364">
        <f t="shared" si="1367"/>
        <v>2024</v>
      </c>
      <c r="Y3616" s="364">
        <f t="shared" si="1368"/>
        <v>12</v>
      </c>
      <c r="Z3616" s="364" t="e">
        <f t="shared" ca="1" si="1369"/>
        <v>#NAME?</v>
      </c>
      <c r="AA3616" s="361">
        <f t="shared" si="1370"/>
        <v>103</v>
      </c>
      <c r="AB3616" s="362">
        <f t="shared" si="1371"/>
        <v>0.98058252427184467</v>
      </c>
      <c r="AC3616" s="362">
        <f t="shared" si="1372"/>
        <v>1.9417475728155331E-2</v>
      </c>
      <c r="AD3616" s="360"/>
    </row>
    <row r="3617" spans="1:30">
      <c r="A3617" s="346">
        <v>45656</v>
      </c>
      <c r="B3617" s="360" t="s">
        <v>83</v>
      </c>
      <c r="C3617" s="360">
        <v>2535</v>
      </c>
      <c r="D3617" s="360">
        <v>100</v>
      </c>
      <c r="E3617" s="360">
        <v>9</v>
      </c>
      <c r="F3617" s="360"/>
      <c r="G3617" s="360">
        <v>110</v>
      </c>
      <c r="H3617" s="360">
        <v>120</v>
      </c>
      <c r="I3617" s="360">
        <v>1</v>
      </c>
      <c r="J3617" s="360">
        <v>18</v>
      </c>
      <c r="K3617" s="360">
        <v>680</v>
      </c>
      <c r="L3617" s="360">
        <v>29.8</v>
      </c>
      <c r="M3617" s="345">
        <v>36.590000000000003</v>
      </c>
      <c r="N3617" s="361">
        <f>IF(Tabla2[[#This Row],[LECHE RETIRO DIA]]&lt;&gt;ISBLANK(Tabla2[[#This Row],[LECHE RETIRO DIA]]),SUM(Tabla2[[#This Row],[LECHE TANQUE DIA]:[LECHE RETIRO DIA]]),SUM(Tabla2[[#This Row],[LECHE TANQUE DIA]:[LECHE AUTOCONSUMO DIA]]))</f>
        <v>2644</v>
      </c>
      <c r="O3617" s="362">
        <f t="shared" si="1359"/>
        <v>0.95877458396369142</v>
      </c>
      <c r="P3617" s="363">
        <f t="shared" si="1360"/>
        <v>24.036363636363635</v>
      </c>
      <c r="Q3617" s="363">
        <f t="shared" si="1361"/>
        <v>23.045454545454547</v>
      </c>
      <c r="R3617" s="363">
        <f t="shared" si="1362"/>
        <v>5.5555555555555554</v>
      </c>
      <c r="S3617" s="363">
        <f t="shared" si="1363"/>
        <v>3.888235294117647</v>
      </c>
      <c r="T3617" s="363">
        <f t="shared" si="1364"/>
        <v>6.1818181818181817</v>
      </c>
      <c r="U3617" s="363">
        <f t="shared" si="1365"/>
        <v>88.724832214765101</v>
      </c>
      <c r="V3617" s="363">
        <f t="shared" si="1366"/>
        <v>3.6912751677852347</v>
      </c>
      <c r="W3617" s="363">
        <f>IFERROR(H3617/M3617,Tabla2[[#This Row],[CARGA PRODUCCION (ANIMALES/HA)]])</f>
        <v>3.2795845859524455</v>
      </c>
      <c r="X3617" s="364">
        <f t="shared" si="1367"/>
        <v>2024</v>
      </c>
      <c r="Y3617" s="364">
        <f t="shared" si="1368"/>
        <v>12</v>
      </c>
      <c r="Z3617" s="364" t="e">
        <f t="shared" ca="1" si="1369"/>
        <v>#NAME?</v>
      </c>
      <c r="AA3617" s="361">
        <f t="shared" si="1370"/>
        <v>120</v>
      </c>
      <c r="AB3617" s="362">
        <f t="shared" si="1371"/>
        <v>0.91666666666666663</v>
      </c>
      <c r="AC3617" s="362">
        <f t="shared" si="1372"/>
        <v>8.333333333333337E-2</v>
      </c>
      <c r="AD3617" s="360"/>
    </row>
    <row r="3618" spans="1:30">
      <c r="A3618" s="346">
        <v>45656</v>
      </c>
      <c r="B3618" s="360" t="s">
        <v>88</v>
      </c>
      <c r="C3618" s="360">
        <v>1199</v>
      </c>
      <c r="D3618" s="360">
        <v>40</v>
      </c>
      <c r="E3618" s="360">
        <v>5</v>
      </c>
      <c r="F3618" s="360"/>
      <c r="G3618" s="360">
        <v>47</v>
      </c>
      <c r="H3618" s="360">
        <v>49</v>
      </c>
      <c r="I3618" s="360">
        <v>0</v>
      </c>
      <c r="J3618" s="360">
        <v>7</v>
      </c>
      <c r="K3618" s="360">
        <v>300</v>
      </c>
      <c r="L3618" s="360">
        <v>16.5</v>
      </c>
      <c r="M3618" s="345">
        <v>17.5</v>
      </c>
      <c r="N3618" s="361">
        <f>IF(Tabla2[[#This Row],[LECHE RETIRO DIA]]&lt;&gt;ISBLANK(Tabla2[[#This Row],[LECHE RETIRO DIA]]),SUM(Tabla2[[#This Row],[LECHE TANQUE DIA]:[LECHE RETIRO DIA]]),SUM(Tabla2[[#This Row],[LECHE TANQUE DIA]:[LECHE AUTOCONSUMO DIA]]))</f>
        <v>1244</v>
      </c>
      <c r="O3618" s="362">
        <f t="shared" si="1359"/>
        <v>0.9638263665594855</v>
      </c>
      <c r="P3618" s="363">
        <f t="shared" si="1360"/>
        <v>26.468085106382979</v>
      </c>
      <c r="Q3618" s="363">
        <f t="shared" si="1361"/>
        <v>25.51063829787234</v>
      </c>
      <c r="R3618" s="363">
        <f t="shared" si="1362"/>
        <v>5.7142857142857144</v>
      </c>
      <c r="S3618" s="363">
        <f t="shared" si="1363"/>
        <v>4.1466666666666665</v>
      </c>
      <c r="T3618" s="363">
        <f t="shared" si="1364"/>
        <v>6.3829787234042552</v>
      </c>
      <c r="U3618" s="363">
        <f t="shared" si="1365"/>
        <v>75.393939393939391</v>
      </c>
      <c r="V3618" s="363">
        <f t="shared" si="1366"/>
        <v>2.8484848484848486</v>
      </c>
      <c r="W3618" s="363">
        <f>IFERROR(H3618/M3618,Tabla2[[#This Row],[CARGA PRODUCCION (ANIMALES/HA)]])</f>
        <v>2.8</v>
      </c>
      <c r="X3618" s="364">
        <f t="shared" si="1367"/>
        <v>2024</v>
      </c>
      <c r="Y3618" s="364">
        <f t="shared" si="1368"/>
        <v>12</v>
      </c>
      <c r="Z3618" s="364" t="e">
        <f t="shared" ca="1" si="1369"/>
        <v>#NAME?</v>
      </c>
      <c r="AA3618" s="361">
        <f t="shared" si="1370"/>
        <v>49</v>
      </c>
      <c r="AB3618" s="362">
        <f t="shared" si="1371"/>
        <v>0.95918367346938771</v>
      </c>
      <c r="AC3618" s="362">
        <f t="shared" si="1372"/>
        <v>4.081632653061229E-2</v>
      </c>
      <c r="AD3618" s="360"/>
    </row>
    <row r="3619" spans="1:30">
      <c r="A3619" s="346">
        <v>45657</v>
      </c>
      <c r="B3619" s="360" t="s">
        <v>81</v>
      </c>
      <c r="C3619" s="360">
        <v>2486</v>
      </c>
      <c r="D3619" s="360">
        <v>80</v>
      </c>
      <c r="E3619" s="360">
        <v>9</v>
      </c>
      <c r="F3619" s="360"/>
      <c r="G3619" s="360">
        <v>101</v>
      </c>
      <c r="H3619" s="360">
        <v>103</v>
      </c>
      <c r="I3619" s="360">
        <v>1</v>
      </c>
      <c r="J3619" s="360">
        <v>7</v>
      </c>
      <c r="K3619" s="360">
        <v>680</v>
      </c>
      <c r="L3619" s="360">
        <v>23.4</v>
      </c>
      <c r="M3619" s="345">
        <v>31.01</v>
      </c>
      <c r="N3619" s="361">
        <f>IF(Tabla2[[#This Row],[LECHE RETIRO DIA]]&lt;&gt;ISBLANK(Tabla2[[#This Row],[LECHE RETIRO DIA]]),SUM(Tabla2[[#This Row],[LECHE TANQUE DIA]:[LECHE RETIRO DIA]]),SUM(Tabla2[[#This Row],[LECHE TANQUE DIA]:[LECHE AUTOCONSUMO DIA]]))</f>
        <v>2575</v>
      </c>
      <c r="O3619" s="362">
        <f t="shared" si="1359"/>
        <v>0.96543689320388348</v>
      </c>
      <c r="P3619" s="363">
        <f t="shared" si="1360"/>
        <v>25.495049504950494</v>
      </c>
      <c r="Q3619" s="363">
        <f t="shared" si="1361"/>
        <v>24.613861386138613</v>
      </c>
      <c r="R3619" s="363">
        <f t="shared" si="1362"/>
        <v>11.428571428571429</v>
      </c>
      <c r="S3619" s="363">
        <f t="shared" si="1363"/>
        <v>3.7867647058823528</v>
      </c>
      <c r="T3619" s="363">
        <f t="shared" si="1364"/>
        <v>6.7326732673267324</v>
      </c>
      <c r="U3619" s="363">
        <f t="shared" si="1365"/>
        <v>110.04273504273505</v>
      </c>
      <c r="V3619" s="363">
        <f t="shared" si="1366"/>
        <v>4.3162393162393169</v>
      </c>
      <c r="W3619" s="363">
        <f>IFERROR(H3619/M3619,Tabla2[[#This Row],[CARGA PRODUCCION (ANIMALES/HA)]])</f>
        <v>3.3215091905836824</v>
      </c>
      <c r="X3619" s="364">
        <f t="shared" si="1367"/>
        <v>2024</v>
      </c>
      <c r="Y3619" s="364">
        <f t="shared" si="1368"/>
        <v>12</v>
      </c>
      <c r="Z3619" s="364" t="e">
        <f t="shared" ca="1" si="1369"/>
        <v>#NAME?</v>
      </c>
      <c r="AA3619" s="361">
        <f t="shared" si="1370"/>
        <v>103</v>
      </c>
      <c r="AB3619" s="362">
        <f t="shared" si="1371"/>
        <v>0.98058252427184467</v>
      </c>
      <c r="AC3619" s="362">
        <f t="shared" si="1372"/>
        <v>1.9417475728155331E-2</v>
      </c>
      <c r="AD3619" s="360"/>
    </row>
    <row r="3620" spans="1:30">
      <c r="A3620" s="346">
        <v>45657</v>
      </c>
      <c r="B3620" s="360" t="s">
        <v>83</v>
      </c>
      <c r="C3620" s="360">
        <v>2514</v>
      </c>
      <c r="D3620" s="360">
        <v>100</v>
      </c>
      <c r="E3620" s="360">
        <v>9</v>
      </c>
      <c r="F3620" s="360"/>
      <c r="G3620" s="360">
        <v>110</v>
      </c>
      <c r="H3620" s="360">
        <v>120</v>
      </c>
      <c r="I3620" s="360">
        <v>1</v>
      </c>
      <c r="J3620" s="360">
        <v>18</v>
      </c>
      <c r="K3620" s="360">
        <v>680</v>
      </c>
      <c r="L3620" s="360">
        <v>29.8</v>
      </c>
      <c r="M3620" s="345">
        <v>36.590000000000003</v>
      </c>
      <c r="N3620" s="361">
        <f>IF(Tabla2[[#This Row],[LECHE RETIRO DIA]]&lt;&gt;ISBLANK(Tabla2[[#This Row],[LECHE RETIRO DIA]]),SUM(Tabla2[[#This Row],[LECHE TANQUE DIA]:[LECHE RETIRO DIA]]),SUM(Tabla2[[#This Row],[LECHE TANQUE DIA]:[LECHE AUTOCONSUMO DIA]]))</f>
        <v>2623</v>
      </c>
      <c r="O3620" s="362">
        <f t="shared" si="1359"/>
        <v>0.95844452916507816</v>
      </c>
      <c r="P3620" s="363">
        <f t="shared" si="1360"/>
        <v>23.845454545454544</v>
      </c>
      <c r="Q3620" s="363">
        <f t="shared" si="1361"/>
        <v>22.854545454545455</v>
      </c>
      <c r="R3620" s="363">
        <f t="shared" si="1362"/>
        <v>5.5555555555555554</v>
      </c>
      <c r="S3620" s="363">
        <f t="shared" si="1363"/>
        <v>3.8573529411764707</v>
      </c>
      <c r="T3620" s="363">
        <f t="shared" si="1364"/>
        <v>6.1818181818181817</v>
      </c>
      <c r="U3620" s="363">
        <f t="shared" si="1365"/>
        <v>88.020134228187914</v>
      </c>
      <c r="V3620" s="363">
        <f t="shared" si="1366"/>
        <v>3.6912751677852347</v>
      </c>
      <c r="W3620" s="363">
        <f>IFERROR(H3620/M3620,Tabla2[[#This Row],[CARGA PRODUCCION (ANIMALES/HA)]])</f>
        <v>3.2795845859524455</v>
      </c>
      <c r="X3620" s="364">
        <f t="shared" si="1367"/>
        <v>2024</v>
      </c>
      <c r="Y3620" s="364">
        <f t="shared" si="1368"/>
        <v>12</v>
      </c>
      <c r="Z3620" s="364" t="e">
        <f t="shared" ca="1" si="1369"/>
        <v>#NAME?</v>
      </c>
      <c r="AA3620" s="361">
        <f t="shared" si="1370"/>
        <v>120</v>
      </c>
      <c r="AB3620" s="362">
        <f t="shared" si="1371"/>
        <v>0.91666666666666663</v>
      </c>
      <c r="AC3620" s="362">
        <f t="shared" si="1372"/>
        <v>8.333333333333337E-2</v>
      </c>
      <c r="AD3620" s="360"/>
    </row>
    <row r="3621" spans="1:30">
      <c r="A3621" s="346">
        <v>45657</v>
      </c>
      <c r="B3621" s="360" t="s">
        <v>88</v>
      </c>
      <c r="C3621" s="360">
        <v>1165</v>
      </c>
      <c r="D3621" s="360">
        <v>40</v>
      </c>
      <c r="E3621" s="360">
        <v>5</v>
      </c>
      <c r="F3621" s="360"/>
      <c r="G3621" s="360">
        <v>48</v>
      </c>
      <c r="H3621" s="360">
        <v>49</v>
      </c>
      <c r="I3621" s="360">
        <v>0</v>
      </c>
      <c r="J3621" s="360">
        <v>7</v>
      </c>
      <c r="K3621" s="360">
        <v>300</v>
      </c>
      <c r="L3621" s="360">
        <v>16.5</v>
      </c>
      <c r="M3621" s="345">
        <v>17.5</v>
      </c>
      <c r="N3621" s="361">
        <f>IF(Tabla2[[#This Row],[LECHE RETIRO DIA]]&lt;&gt;ISBLANK(Tabla2[[#This Row],[LECHE RETIRO DIA]]),SUM(Tabla2[[#This Row],[LECHE TANQUE DIA]:[LECHE RETIRO DIA]]),SUM(Tabla2[[#This Row],[LECHE TANQUE DIA]:[LECHE AUTOCONSUMO DIA]]))</f>
        <v>1210</v>
      </c>
      <c r="O3621" s="362">
        <f t="shared" si="1359"/>
        <v>0.96280991735537191</v>
      </c>
      <c r="P3621" s="363">
        <f t="shared" si="1360"/>
        <v>25.208333333333332</v>
      </c>
      <c r="Q3621" s="363">
        <f t="shared" si="1361"/>
        <v>24.270833333333332</v>
      </c>
      <c r="R3621" s="363">
        <f t="shared" si="1362"/>
        <v>5.7142857142857144</v>
      </c>
      <c r="S3621" s="363">
        <f t="shared" si="1363"/>
        <v>4.0333333333333332</v>
      </c>
      <c r="T3621" s="363">
        <f t="shared" si="1364"/>
        <v>6.25</v>
      </c>
      <c r="U3621" s="363">
        <f t="shared" si="1365"/>
        <v>73.333333333333329</v>
      </c>
      <c r="V3621" s="363">
        <f t="shared" si="1366"/>
        <v>2.9090909090909092</v>
      </c>
      <c r="W3621" s="363">
        <f>IFERROR(H3621/M3621,Tabla2[[#This Row],[CARGA PRODUCCION (ANIMALES/HA)]])</f>
        <v>2.8</v>
      </c>
      <c r="X3621" s="364">
        <f t="shared" si="1367"/>
        <v>2024</v>
      </c>
      <c r="Y3621" s="364">
        <f t="shared" si="1368"/>
        <v>12</v>
      </c>
      <c r="Z3621" s="364" t="e">
        <f t="shared" ca="1" si="1369"/>
        <v>#NAME?</v>
      </c>
      <c r="AA3621" s="361">
        <f t="shared" si="1370"/>
        <v>49</v>
      </c>
      <c r="AB3621" s="362">
        <f t="shared" si="1371"/>
        <v>0.97959183673469385</v>
      </c>
      <c r="AC3621" s="362">
        <f t="shared" si="1372"/>
        <v>2.0408163265306145E-2</v>
      </c>
      <c r="AD3621" s="360"/>
    </row>
    <row r="3622" spans="1:30">
      <c r="A3622" s="346">
        <v>45658</v>
      </c>
      <c r="B3622" s="360" t="s">
        <v>81</v>
      </c>
      <c r="C3622" s="360">
        <v>2434</v>
      </c>
      <c r="D3622" s="360">
        <v>80</v>
      </c>
      <c r="E3622" s="360">
        <v>9</v>
      </c>
      <c r="F3622" s="360"/>
      <c r="G3622" s="360">
        <v>101</v>
      </c>
      <c r="H3622" s="360">
        <v>103</v>
      </c>
      <c r="I3622" s="360">
        <v>1</v>
      </c>
      <c r="J3622" s="360">
        <v>17</v>
      </c>
      <c r="K3622" s="360">
        <v>680</v>
      </c>
      <c r="L3622" s="360">
        <v>23.4</v>
      </c>
      <c r="M3622" s="345">
        <v>31.01</v>
      </c>
      <c r="N3622" s="361">
        <f>IF(Tabla2[[#This Row],[LECHE RETIRO DIA]]&lt;&gt;ISBLANK(Tabla2[[#This Row],[LECHE RETIRO DIA]]),SUM(Tabla2[[#This Row],[LECHE TANQUE DIA]:[LECHE RETIRO DIA]]),SUM(Tabla2[[#This Row],[LECHE TANQUE DIA]:[LECHE AUTOCONSUMO DIA]]))</f>
        <v>2523</v>
      </c>
      <c r="O3622" s="362">
        <f t="shared" si="1359"/>
        <v>0.96472453428458183</v>
      </c>
      <c r="P3622" s="363">
        <f t="shared" si="1360"/>
        <v>24.980198019801982</v>
      </c>
      <c r="Q3622" s="363">
        <f t="shared" si="1361"/>
        <v>24.099009900990097</v>
      </c>
      <c r="R3622" s="363">
        <f t="shared" si="1362"/>
        <v>4.7058823529411766</v>
      </c>
      <c r="S3622" s="363">
        <f t="shared" si="1363"/>
        <v>3.710294117647059</v>
      </c>
      <c r="T3622" s="363">
        <f t="shared" si="1364"/>
        <v>6.7326732673267324</v>
      </c>
      <c r="U3622" s="363">
        <f t="shared" si="1365"/>
        <v>107.82051282051283</v>
      </c>
      <c r="V3622" s="363">
        <f t="shared" si="1366"/>
        <v>4.3162393162393169</v>
      </c>
      <c r="W3622" s="363">
        <f>IFERROR(H3622/M3622,Tabla2[[#This Row],[CARGA PRODUCCION (ANIMALES/HA)]])</f>
        <v>3.3215091905836824</v>
      </c>
      <c r="X3622" s="364">
        <f t="shared" si="1367"/>
        <v>2025</v>
      </c>
      <c r="Y3622" s="364">
        <f t="shared" si="1368"/>
        <v>1</v>
      </c>
      <c r="Z3622" s="364" t="e">
        <f t="shared" ca="1" si="1369"/>
        <v>#NAME?</v>
      </c>
      <c r="AA3622" s="361">
        <f t="shared" si="1370"/>
        <v>103</v>
      </c>
      <c r="AB3622" s="362">
        <f t="shared" si="1371"/>
        <v>0.98058252427184467</v>
      </c>
      <c r="AC3622" s="362">
        <f t="shared" si="1372"/>
        <v>1.9417475728155331E-2</v>
      </c>
      <c r="AD3622" s="360"/>
    </row>
    <row r="3623" spans="1:30">
      <c r="A3623" s="346">
        <v>45658</v>
      </c>
      <c r="B3623" s="347" t="s">
        <v>83</v>
      </c>
      <c r="C3623" s="347">
        <v>2434</v>
      </c>
      <c r="D3623" s="347">
        <v>100</v>
      </c>
      <c r="E3623" s="347">
        <v>9</v>
      </c>
      <c r="F3623" s="347"/>
      <c r="G3623" s="347">
        <v>110</v>
      </c>
      <c r="H3623" s="347">
        <v>120</v>
      </c>
      <c r="I3623" s="347">
        <v>1</v>
      </c>
      <c r="J3623" s="347">
        <v>18</v>
      </c>
      <c r="K3623" s="347">
        <v>680</v>
      </c>
      <c r="L3623" s="347">
        <v>29.8</v>
      </c>
      <c r="M3623" s="345">
        <v>36.590000000000003</v>
      </c>
      <c r="N3623" s="348">
        <f>IF(Tabla2[[#This Row],[LECHE RETIRO DIA]]&lt;&gt;ISBLANK(Tabla2[[#This Row],[LECHE RETIRO DIA]]),SUM(Tabla2[[#This Row],[LECHE TANQUE DIA]:[LECHE RETIRO DIA]]),SUM(Tabla2[[#This Row],[LECHE TANQUE DIA]:[LECHE AUTOCONSUMO DIA]]))</f>
        <v>2543</v>
      </c>
      <c r="O3623" s="349">
        <f t="shared" ref="O3623:O3630" si="1373">IFERROR(C3623/N3623,"")</f>
        <v>0.95713723948092799</v>
      </c>
      <c r="P3623" s="350">
        <f t="shared" ref="P3623:P3630" si="1374">IFERROR(N3623/G3623,"")</f>
        <v>23.118181818181817</v>
      </c>
      <c r="Q3623" s="350">
        <f t="shared" ref="Q3623:Q3630" si="1375">IFERROR(C3623/G3623,"")</f>
        <v>22.127272727272729</v>
      </c>
      <c r="R3623" s="350">
        <f t="shared" ref="R3623:R3630" si="1376">IFERROR(D3623/J3623,"")</f>
        <v>5.5555555555555554</v>
      </c>
      <c r="S3623" s="350">
        <f t="shared" ref="S3623:S3630" si="1377">IFERROR(N3623/K3623,"")</f>
        <v>3.7397058823529412</v>
      </c>
      <c r="T3623" s="350">
        <f t="shared" ref="T3623:T3630" si="1378">IFERROR(K3623/G3623,"")</f>
        <v>6.1818181818181817</v>
      </c>
      <c r="U3623" s="350">
        <f t="shared" ref="U3623:U3630" si="1379">IFERROR(N3623/L3623,"")</f>
        <v>85.335570469798654</v>
      </c>
      <c r="V3623" s="350">
        <f t="shared" ref="V3623:V3630" si="1380">IFERROR(G3623/L3623,"")</f>
        <v>3.6912751677852347</v>
      </c>
      <c r="W3623" s="350">
        <f>IFERROR(H3623/M3623,Tabla2[[#This Row],[CARGA PRODUCCION (ANIMALES/HA)]])</f>
        <v>3.2795845859524455</v>
      </c>
      <c r="X3623" s="351">
        <f t="shared" ref="X3623:X3630" si="1381">YEAR(A3623)</f>
        <v>2025</v>
      </c>
      <c r="Y3623" s="351">
        <f t="shared" ref="Y3623:Y3630" si="1382">MONTH(A3623)</f>
        <v>1</v>
      </c>
      <c r="Z3623" s="351" t="e">
        <f t="shared" ref="Z3623:Z3630" ca="1" si="1383">_xlfn.ISOWEEKNUM(A3623)</f>
        <v>#NAME?</v>
      </c>
      <c r="AA3623" s="348">
        <f t="shared" ref="AA3623:AA3630" si="1384">IF(H3623&gt;0,H3623,G3623)</f>
        <v>120</v>
      </c>
      <c r="AB3623" s="349">
        <f t="shared" ref="AB3623:AB3630" si="1385">IFERROR(G3623/AA3623,"")</f>
        <v>0.91666666666666663</v>
      </c>
      <c r="AC3623" s="349">
        <f t="shared" ref="AC3623:AC3630" si="1386">IFERROR(1-AB3623,"")</f>
        <v>8.333333333333337E-2</v>
      </c>
      <c r="AD3623" s="347"/>
    </row>
    <row r="3624" spans="1:30">
      <c r="A3624" s="346">
        <v>45658</v>
      </c>
      <c r="B3624" s="347" t="s">
        <v>117</v>
      </c>
      <c r="C3624" s="347">
        <v>1159</v>
      </c>
      <c r="D3624" s="347">
        <v>40</v>
      </c>
      <c r="E3624" s="347">
        <v>5</v>
      </c>
      <c r="F3624" s="347"/>
      <c r="G3624" s="347">
        <v>49</v>
      </c>
      <c r="H3624" s="347">
        <v>50</v>
      </c>
      <c r="I3624" s="347">
        <v>0</v>
      </c>
      <c r="J3624" s="347">
        <v>8</v>
      </c>
      <c r="K3624" s="347">
        <v>300</v>
      </c>
      <c r="L3624" s="347">
        <v>16.5</v>
      </c>
      <c r="M3624" s="345">
        <v>17.5</v>
      </c>
      <c r="N3624" s="348">
        <f>IF(Tabla2[[#This Row],[LECHE RETIRO DIA]]&lt;&gt;ISBLANK(Tabla2[[#This Row],[LECHE RETIRO DIA]]),SUM(Tabla2[[#This Row],[LECHE TANQUE DIA]:[LECHE RETIRO DIA]]),SUM(Tabla2[[#This Row],[LECHE TANQUE DIA]:[LECHE AUTOCONSUMO DIA]]))</f>
        <v>1204</v>
      </c>
      <c r="O3624" s="349">
        <f t="shared" si="1373"/>
        <v>0.96262458471760792</v>
      </c>
      <c r="P3624" s="350">
        <f t="shared" si="1374"/>
        <v>24.571428571428573</v>
      </c>
      <c r="Q3624" s="350">
        <f t="shared" si="1375"/>
        <v>23.653061224489797</v>
      </c>
      <c r="R3624" s="350">
        <f t="shared" si="1376"/>
        <v>5</v>
      </c>
      <c r="S3624" s="350">
        <f t="shared" si="1377"/>
        <v>4.0133333333333336</v>
      </c>
      <c r="T3624" s="350">
        <f t="shared" si="1378"/>
        <v>6.1224489795918364</v>
      </c>
      <c r="U3624" s="350">
        <f t="shared" si="1379"/>
        <v>72.969696969696969</v>
      </c>
      <c r="V3624" s="350">
        <f t="shared" si="1380"/>
        <v>2.9696969696969697</v>
      </c>
      <c r="W3624" s="350">
        <f>IFERROR(H3624/M3624,Tabla2[[#This Row],[CARGA PRODUCCION (ANIMALES/HA)]])</f>
        <v>2.8571428571428572</v>
      </c>
      <c r="X3624" s="351">
        <f t="shared" si="1381"/>
        <v>2025</v>
      </c>
      <c r="Y3624" s="351">
        <f t="shared" si="1382"/>
        <v>1</v>
      </c>
      <c r="Z3624" s="351" t="e">
        <f t="shared" ca="1" si="1383"/>
        <v>#NAME?</v>
      </c>
      <c r="AA3624" s="348">
        <f t="shared" si="1384"/>
        <v>50</v>
      </c>
      <c r="AB3624" s="349">
        <f t="shared" si="1385"/>
        <v>0.98</v>
      </c>
      <c r="AC3624" s="349">
        <f t="shared" si="1386"/>
        <v>2.0000000000000018E-2</v>
      </c>
      <c r="AD3624" s="347"/>
    </row>
    <row r="3625" spans="1:30">
      <c r="A3625" s="346">
        <v>45659</v>
      </c>
      <c r="B3625" s="347" t="s">
        <v>81</v>
      </c>
      <c r="C3625" s="347">
        <v>2396</v>
      </c>
      <c r="D3625" s="347">
        <v>80</v>
      </c>
      <c r="E3625" s="347">
        <v>9</v>
      </c>
      <c r="F3625" s="347"/>
      <c r="G3625" s="347">
        <v>101</v>
      </c>
      <c r="H3625" s="347">
        <v>103</v>
      </c>
      <c r="I3625" s="347">
        <v>1</v>
      </c>
      <c r="J3625" s="347">
        <v>17</v>
      </c>
      <c r="K3625" s="347">
        <v>680</v>
      </c>
      <c r="L3625" s="347">
        <v>23.4</v>
      </c>
      <c r="M3625" s="345">
        <v>31.01</v>
      </c>
      <c r="N3625" s="348">
        <f>IF(Tabla2[[#This Row],[LECHE RETIRO DIA]]&lt;&gt;ISBLANK(Tabla2[[#This Row],[LECHE RETIRO DIA]]),SUM(Tabla2[[#This Row],[LECHE TANQUE DIA]:[LECHE RETIRO DIA]]),SUM(Tabla2[[#This Row],[LECHE TANQUE DIA]:[LECHE AUTOCONSUMO DIA]]))</f>
        <v>2485</v>
      </c>
      <c r="O3625" s="349">
        <f t="shared" si="1373"/>
        <v>0.96418511066398394</v>
      </c>
      <c r="P3625" s="350">
        <f t="shared" si="1374"/>
        <v>24.603960396039604</v>
      </c>
      <c r="Q3625" s="350">
        <f t="shared" si="1375"/>
        <v>23.722772277227723</v>
      </c>
      <c r="R3625" s="350">
        <f t="shared" si="1376"/>
        <v>4.7058823529411766</v>
      </c>
      <c r="S3625" s="350">
        <f t="shared" si="1377"/>
        <v>3.6544117647058822</v>
      </c>
      <c r="T3625" s="350">
        <f t="shared" si="1378"/>
        <v>6.7326732673267324</v>
      </c>
      <c r="U3625" s="350">
        <f t="shared" si="1379"/>
        <v>106.19658119658121</v>
      </c>
      <c r="V3625" s="350">
        <f t="shared" si="1380"/>
        <v>4.3162393162393169</v>
      </c>
      <c r="W3625" s="350">
        <f>IFERROR(H3625/M3625,Tabla2[[#This Row],[CARGA PRODUCCION (ANIMALES/HA)]])</f>
        <v>3.3215091905836824</v>
      </c>
      <c r="X3625" s="351">
        <f t="shared" si="1381"/>
        <v>2025</v>
      </c>
      <c r="Y3625" s="351">
        <f t="shared" si="1382"/>
        <v>1</v>
      </c>
      <c r="Z3625" s="351" t="e">
        <f t="shared" ca="1" si="1383"/>
        <v>#NAME?</v>
      </c>
      <c r="AA3625" s="348">
        <f t="shared" si="1384"/>
        <v>103</v>
      </c>
      <c r="AB3625" s="349">
        <f t="shared" si="1385"/>
        <v>0.98058252427184467</v>
      </c>
      <c r="AC3625" s="349">
        <f t="shared" si="1386"/>
        <v>1.9417475728155331E-2</v>
      </c>
      <c r="AD3625" s="347"/>
    </row>
    <row r="3626" spans="1:30">
      <c r="A3626" s="346">
        <v>45659</v>
      </c>
      <c r="B3626" s="347" t="s">
        <v>83</v>
      </c>
      <c r="C3626" s="347">
        <v>2391</v>
      </c>
      <c r="D3626" s="347">
        <v>100</v>
      </c>
      <c r="E3626" s="347">
        <v>9</v>
      </c>
      <c r="F3626" s="347"/>
      <c r="G3626" s="347">
        <v>110</v>
      </c>
      <c r="H3626" s="347">
        <v>126</v>
      </c>
      <c r="I3626" s="347">
        <v>1</v>
      </c>
      <c r="J3626" s="347">
        <v>18</v>
      </c>
      <c r="K3626" s="347">
        <v>680</v>
      </c>
      <c r="L3626" s="347">
        <v>29.8</v>
      </c>
      <c r="M3626" s="345">
        <v>36.590000000000003</v>
      </c>
      <c r="N3626" s="348">
        <f>IF(Tabla2[[#This Row],[LECHE RETIRO DIA]]&lt;&gt;ISBLANK(Tabla2[[#This Row],[LECHE RETIRO DIA]]),SUM(Tabla2[[#This Row],[LECHE TANQUE DIA]:[LECHE RETIRO DIA]]),SUM(Tabla2[[#This Row],[LECHE TANQUE DIA]:[LECHE AUTOCONSUMO DIA]]))</f>
        <v>2500</v>
      </c>
      <c r="O3626" s="349">
        <f t="shared" si="1373"/>
        <v>0.95640000000000003</v>
      </c>
      <c r="P3626" s="350">
        <f t="shared" si="1374"/>
        <v>22.727272727272727</v>
      </c>
      <c r="Q3626" s="350">
        <f t="shared" si="1375"/>
        <v>21.736363636363638</v>
      </c>
      <c r="R3626" s="350">
        <f t="shared" si="1376"/>
        <v>5.5555555555555554</v>
      </c>
      <c r="S3626" s="350">
        <f t="shared" si="1377"/>
        <v>3.6764705882352939</v>
      </c>
      <c r="T3626" s="350">
        <f t="shared" si="1378"/>
        <v>6.1818181818181817</v>
      </c>
      <c r="U3626" s="350">
        <f t="shared" si="1379"/>
        <v>83.892617449664428</v>
      </c>
      <c r="V3626" s="350">
        <f t="shared" si="1380"/>
        <v>3.6912751677852347</v>
      </c>
      <c r="W3626" s="350">
        <f>IFERROR(H3626/M3626,Tabla2[[#This Row],[CARGA PRODUCCION (ANIMALES/HA)]])</f>
        <v>3.443563815250068</v>
      </c>
      <c r="X3626" s="351">
        <f t="shared" si="1381"/>
        <v>2025</v>
      </c>
      <c r="Y3626" s="351">
        <f t="shared" si="1382"/>
        <v>1</v>
      </c>
      <c r="Z3626" s="351" t="e">
        <f t="shared" ca="1" si="1383"/>
        <v>#NAME?</v>
      </c>
      <c r="AA3626" s="348">
        <f t="shared" si="1384"/>
        <v>126</v>
      </c>
      <c r="AB3626" s="349">
        <f t="shared" si="1385"/>
        <v>0.87301587301587302</v>
      </c>
      <c r="AC3626" s="349">
        <f t="shared" si="1386"/>
        <v>0.12698412698412698</v>
      </c>
      <c r="AD3626" s="347"/>
    </row>
    <row r="3627" spans="1:30">
      <c r="A3627" s="346">
        <v>45659</v>
      </c>
      <c r="B3627" s="347" t="s">
        <v>117</v>
      </c>
      <c r="C3627" s="347">
        <v>1212</v>
      </c>
      <c r="D3627" s="347">
        <v>40</v>
      </c>
      <c r="E3627" s="347">
        <v>5</v>
      </c>
      <c r="F3627" s="347"/>
      <c r="G3627" s="347">
        <v>49</v>
      </c>
      <c r="H3627" s="347">
        <v>52</v>
      </c>
      <c r="I3627" s="347">
        <v>0</v>
      </c>
      <c r="J3627" s="347">
        <v>8</v>
      </c>
      <c r="K3627" s="347">
        <v>300</v>
      </c>
      <c r="L3627" s="347">
        <v>16.5</v>
      </c>
      <c r="M3627" s="345">
        <v>17.5</v>
      </c>
      <c r="N3627" s="348">
        <f>IF(Tabla2[[#This Row],[LECHE RETIRO DIA]]&lt;&gt;ISBLANK(Tabla2[[#This Row],[LECHE RETIRO DIA]]),SUM(Tabla2[[#This Row],[LECHE TANQUE DIA]:[LECHE RETIRO DIA]]),SUM(Tabla2[[#This Row],[LECHE TANQUE DIA]:[LECHE AUTOCONSUMO DIA]]))</f>
        <v>1257</v>
      </c>
      <c r="O3627" s="349">
        <f t="shared" si="1373"/>
        <v>0.96420047732696901</v>
      </c>
      <c r="P3627" s="350">
        <f t="shared" si="1374"/>
        <v>25.653061224489797</v>
      </c>
      <c r="Q3627" s="350">
        <f t="shared" si="1375"/>
        <v>24.73469387755102</v>
      </c>
      <c r="R3627" s="350">
        <f t="shared" si="1376"/>
        <v>5</v>
      </c>
      <c r="S3627" s="350">
        <f t="shared" si="1377"/>
        <v>4.1900000000000004</v>
      </c>
      <c r="T3627" s="350">
        <f t="shared" si="1378"/>
        <v>6.1224489795918364</v>
      </c>
      <c r="U3627" s="350">
        <f t="shared" si="1379"/>
        <v>76.181818181818187</v>
      </c>
      <c r="V3627" s="350">
        <f t="shared" si="1380"/>
        <v>2.9696969696969697</v>
      </c>
      <c r="W3627" s="350">
        <f>IFERROR(H3627/M3627,Tabla2[[#This Row],[CARGA PRODUCCION (ANIMALES/HA)]])</f>
        <v>2.9714285714285715</v>
      </c>
      <c r="X3627" s="351">
        <f t="shared" si="1381"/>
        <v>2025</v>
      </c>
      <c r="Y3627" s="351">
        <f t="shared" si="1382"/>
        <v>1</v>
      </c>
      <c r="Z3627" s="351" t="e">
        <f t="shared" ca="1" si="1383"/>
        <v>#NAME?</v>
      </c>
      <c r="AA3627" s="348">
        <f t="shared" si="1384"/>
        <v>52</v>
      </c>
      <c r="AB3627" s="349">
        <f t="shared" si="1385"/>
        <v>0.94230769230769229</v>
      </c>
      <c r="AC3627" s="349">
        <f t="shared" si="1386"/>
        <v>5.7692307692307709E-2</v>
      </c>
      <c r="AD3627" s="347"/>
    </row>
    <row r="3628" spans="1:30">
      <c r="A3628" s="346">
        <v>45660</v>
      </c>
      <c r="B3628" s="347" t="s">
        <v>81</v>
      </c>
      <c r="C3628" s="347">
        <v>2415</v>
      </c>
      <c r="D3628" s="347">
        <v>80</v>
      </c>
      <c r="E3628" s="347">
        <v>9</v>
      </c>
      <c r="F3628" s="347"/>
      <c r="G3628" s="347">
        <v>102</v>
      </c>
      <c r="H3628" s="347">
        <v>103</v>
      </c>
      <c r="I3628" s="347">
        <v>0</v>
      </c>
      <c r="J3628" s="347">
        <v>17</v>
      </c>
      <c r="K3628" s="347">
        <v>680</v>
      </c>
      <c r="L3628" s="347">
        <v>23.4</v>
      </c>
      <c r="M3628" s="345">
        <v>31.01</v>
      </c>
      <c r="N3628" s="348">
        <f>IF(Tabla2[[#This Row],[LECHE RETIRO DIA]]&lt;&gt;ISBLANK(Tabla2[[#This Row],[LECHE RETIRO DIA]]),SUM(Tabla2[[#This Row],[LECHE TANQUE DIA]:[LECHE RETIRO DIA]]),SUM(Tabla2[[#This Row],[LECHE TANQUE DIA]:[LECHE AUTOCONSUMO DIA]]))</f>
        <v>2504</v>
      </c>
      <c r="O3628" s="349">
        <f t="shared" si="1373"/>
        <v>0.96445686900958472</v>
      </c>
      <c r="P3628" s="350">
        <f t="shared" si="1374"/>
        <v>24.549019607843139</v>
      </c>
      <c r="Q3628" s="350">
        <f t="shared" si="1375"/>
        <v>23.676470588235293</v>
      </c>
      <c r="R3628" s="350">
        <f t="shared" si="1376"/>
        <v>4.7058823529411766</v>
      </c>
      <c r="S3628" s="350">
        <f t="shared" si="1377"/>
        <v>3.6823529411764704</v>
      </c>
      <c r="T3628" s="350">
        <f t="shared" si="1378"/>
        <v>6.666666666666667</v>
      </c>
      <c r="U3628" s="350">
        <f t="shared" si="1379"/>
        <v>107.00854700854701</v>
      </c>
      <c r="V3628" s="350">
        <f t="shared" si="1380"/>
        <v>4.3589743589743595</v>
      </c>
      <c r="W3628" s="350">
        <f>IFERROR(H3628/M3628,Tabla2[[#This Row],[CARGA PRODUCCION (ANIMALES/HA)]])</f>
        <v>3.3215091905836824</v>
      </c>
      <c r="X3628" s="351">
        <f t="shared" si="1381"/>
        <v>2025</v>
      </c>
      <c r="Y3628" s="351">
        <f t="shared" si="1382"/>
        <v>1</v>
      </c>
      <c r="Z3628" s="351" t="e">
        <f t="shared" ca="1" si="1383"/>
        <v>#NAME?</v>
      </c>
      <c r="AA3628" s="348">
        <f t="shared" si="1384"/>
        <v>103</v>
      </c>
      <c r="AB3628" s="349">
        <f t="shared" si="1385"/>
        <v>0.99029126213592233</v>
      </c>
      <c r="AC3628" s="349">
        <f t="shared" si="1386"/>
        <v>9.7087378640776656E-3</v>
      </c>
      <c r="AD3628" s="347"/>
    </row>
    <row r="3629" spans="1:30">
      <c r="A3629" s="339">
        <v>45660</v>
      </c>
      <c r="B3629" s="340" t="s">
        <v>83</v>
      </c>
      <c r="C3629" s="340">
        <v>2500</v>
      </c>
      <c r="D3629" s="340">
        <v>100</v>
      </c>
      <c r="E3629" s="340">
        <v>9</v>
      </c>
      <c r="F3629" s="340"/>
      <c r="G3629" s="340">
        <v>110</v>
      </c>
      <c r="H3629" s="340">
        <v>126</v>
      </c>
      <c r="I3629" s="340">
        <v>1</v>
      </c>
      <c r="J3629" s="340">
        <v>18</v>
      </c>
      <c r="K3629" s="340">
        <v>680</v>
      </c>
      <c r="L3629" s="340">
        <v>29.8</v>
      </c>
      <c r="M3629" s="8">
        <v>36.590000000000003</v>
      </c>
      <c r="N3629" s="341">
        <f>IF(Tabla2[[#This Row],[LECHE RETIRO DIA]]&lt;&gt;ISBLANK(Tabla2[[#This Row],[LECHE RETIRO DIA]]),SUM(Tabla2[[#This Row],[LECHE TANQUE DIA]:[LECHE RETIRO DIA]]),SUM(Tabla2[[#This Row],[LECHE TANQUE DIA]:[LECHE AUTOCONSUMO DIA]]))</f>
        <v>2609</v>
      </c>
      <c r="O3629" s="342">
        <f t="shared" si="1373"/>
        <v>0.95822154082023769</v>
      </c>
      <c r="P3629" s="343">
        <f t="shared" si="1374"/>
        <v>23.718181818181819</v>
      </c>
      <c r="Q3629" s="343">
        <f t="shared" si="1375"/>
        <v>22.727272727272727</v>
      </c>
      <c r="R3629" s="343">
        <f t="shared" si="1376"/>
        <v>5.5555555555555554</v>
      </c>
      <c r="S3629" s="343">
        <f t="shared" si="1377"/>
        <v>3.8367647058823531</v>
      </c>
      <c r="T3629" s="343">
        <f t="shared" si="1378"/>
        <v>6.1818181818181817</v>
      </c>
      <c r="U3629" s="343">
        <f t="shared" si="1379"/>
        <v>87.550335570469798</v>
      </c>
      <c r="V3629" s="343">
        <f t="shared" si="1380"/>
        <v>3.6912751677852347</v>
      </c>
      <c r="W3629" s="343">
        <f>IFERROR(H3629/M3629,Tabla2[[#This Row],[CARGA PRODUCCION (ANIMALES/HA)]])</f>
        <v>3.443563815250068</v>
      </c>
      <c r="X3629" s="344">
        <f t="shared" si="1381"/>
        <v>2025</v>
      </c>
      <c r="Y3629" s="344">
        <f t="shared" si="1382"/>
        <v>1</v>
      </c>
      <c r="Z3629" s="344" t="e">
        <f t="shared" ca="1" si="1383"/>
        <v>#NAME?</v>
      </c>
      <c r="AA3629" s="341">
        <f t="shared" si="1384"/>
        <v>126</v>
      </c>
      <c r="AB3629" s="342">
        <f t="shared" si="1385"/>
        <v>0.87301587301587302</v>
      </c>
      <c r="AC3629" s="342">
        <f t="shared" si="1386"/>
        <v>0.12698412698412698</v>
      </c>
      <c r="AD3629" s="340"/>
    </row>
    <row r="3630" spans="1:30">
      <c r="A3630" s="339">
        <v>45660</v>
      </c>
      <c r="B3630" s="340" t="s">
        <v>117</v>
      </c>
      <c r="C3630" s="340">
        <v>1176</v>
      </c>
      <c r="D3630" s="340">
        <v>40</v>
      </c>
      <c r="E3630" s="340">
        <v>5</v>
      </c>
      <c r="F3630" s="340"/>
      <c r="G3630" s="340">
        <v>50</v>
      </c>
      <c r="H3630" s="340">
        <v>53</v>
      </c>
      <c r="I3630" s="340">
        <v>0</v>
      </c>
      <c r="J3630" s="340">
        <v>9</v>
      </c>
      <c r="K3630" s="340">
        <v>300</v>
      </c>
      <c r="L3630" s="340">
        <v>16.5</v>
      </c>
      <c r="M3630" s="8">
        <v>17.5</v>
      </c>
      <c r="N3630" s="341">
        <f>IF(Tabla2[[#This Row],[LECHE RETIRO DIA]]&lt;&gt;ISBLANK(Tabla2[[#This Row],[LECHE RETIRO DIA]]),SUM(Tabla2[[#This Row],[LECHE TANQUE DIA]:[LECHE RETIRO DIA]]),SUM(Tabla2[[#This Row],[LECHE TANQUE DIA]:[LECHE AUTOCONSUMO DIA]]))</f>
        <v>1221</v>
      </c>
      <c r="O3630" s="342">
        <f t="shared" si="1373"/>
        <v>0.96314496314496312</v>
      </c>
      <c r="P3630" s="343">
        <f t="shared" si="1374"/>
        <v>24.42</v>
      </c>
      <c r="Q3630" s="343">
        <f t="shared" si="1375"/>
        <v>23.52</v>
      </c>
      <c r="R3630" s="343">
        <f t="shared" si="1376"/>
        <v>4.4444444444444446</v>
      </c>
      <c r="S3630" s="343">
        <f t="shared" si="1377"/>
        <v>4.07</v>
      </c>
      <c r="T3630" s="343">
        <f t="shared" si="1378"/>
        <v>6</v>
      </c>
      <c r="U3630" s="343">
        <f t="shared" si="1379"/>
        <v>74</v>
      </c>
      <c r="V3630" s="343">
        <f t="shared" si="1380"/>
        <v>3.0303030303030303</v>
      </c>
      <c r="W3630" s="343">
        <f>IFERROR(H3630/M3630,Tabla2[[#This Row],[CARGA PRODUCCION (ANIMALES/HA)]])</f>
        <v>3.0285714285714285</v>
      </c>
      <c r="X3630" s="344">
        <f t="shared" si="1381"/>
        <v>2025</v>
      </c>
      <c r="Y3630" s="344">
        <f t="shared" si="1382"/>
        <v>1</v>
      </c>
      <c r="Z3630" s="344" t="e">
        <f t="shared" ca="1" si="1383"/>
        <v>#NAME?</v>
      </c>
      <c r="AA3630" s="341">
        <f t="shared" si="1384"/>
        <v>53</v>
      </c>
      <c r="AB3630" s="342">
        <f t="shared" si="1385"/>
        <v>0.94339622641509435</v>
      </c>
      <c r="AC3630" s="342">
        <f t="shared" si="1386"/>
        <v>5.6603773584905648E-2</v>
      </c>
      <c r="AD3630" s="340"/>
    </row>
    <row r="3631" spans="1:30">
      <c r="A3631" s="346">
        <v>45295</v>
      </c>
      <c r="B3631" s="347" t="s">
        <v>81</v>
      </c>
      <c r="C3631" s="347">
        <v>2490</v>
      </c>
      <c r="D3631" s="347">
        <v>80</v>
      </c>
      <c r="E3631" s="347">
        <v>9</v>
      </c>
      <c r="F3631" s="347"/>
      <c r="G3631" s="347">
        <v>103</v>
      </c>
      <c r="H3631" s="347">
        <v>104</v>
      </c>
      <c r="I3631" s="347">
        <v>0</v>
      </c>
      <c r="J3631" s="347">
        <v>17</v>
      </c>
      <c r="K3631" s="347">
        <v>680</v>
      </c>
      <c r="L3631" s="347">
        <v>23.4</v>
      </c>
      <c r="M3631" s="345">
        <v>31.01</v>
      </c>
      <c r="N3631" s="348">
        <f>IF(Tabla2[[#This Row],[LECHE RETIRO DIA]]&lt;&gt;ISBLANK(Tabla2[[#This Row],[LECHE RETIRO DIA]]),SUM(Tabla2[[#This Row],[LECHE TANQUE DIA]:[LECHE RETIRO DIA]]),SUM(Tabla2[[#This Row],[LECHE TANQUE DIA]:[LECHE AUTOCONSUMO DIA]]))</f>
        <v>2579</v>
      </c>
      <c r="O3631" s="349">
        <f t="shared" ref="O3631:O3642" si="1387">IFERROR(C3631/N3631,"")</f>
        <v>0.96549050019387361</v>
      </c>
      <c r="P3631" s="350">
        <f t="shared" ref="P3631:P3642" si="1388">IFERROR(N3631/G3631,"")</f>
        <v>25.038834951456312</v>
      </c>
      <c r="Q3631" s="350">
        <f t="shared" ref="Q3631:Q3642" si="1389">IFERROR(C3631/G3631,"")</f>
        <v>24.174757281553397</v>
      </c>
      <c r="R3631" s="350">
        <f t="shared" ref="R3631:R3642" si="1390">IFERROR(D3631/J3631,"")</f>
        <v>4.7058823529411766</v>
      </c>
      <c r="S3631" s="350">
        <f t="shared" ref="S3631:S3642" si="1391">IFERROR(N3631/K3631,"")</f>
        <v>3.7926470588235293</v>
      </c>
      <c r="T3631" s="350">
        <f t="shared" ref="T3631:T3642" si="1392">IFERROR(K3631/G3631,"")</f>
        <v>6.6019417475728153</v>
      </c>
      <c r="U3631" s="350">
        <f t="shared" ref="U3631:U3642" si="1393">IFERROR(N3631/L3631,"")</f>
        <v>110.21367521367522</v>
      </c>
      <c r="V3631" s="350">
        <f t="shared" ref="V3631:V3642" si="1394">IFERROR(G3631/L3631,"")</f>
        <v>4.4017094017094021</v>
      </c>
      <c r="W3631" s="350">
        <f>IFERROR(H3631/M3631,Tabla2[[#This Row],[CARGA PRODUCCION (ANIMALES/HA)]])</f>
        <v>3.3537568526281842</v>
      </c>
      <c r="X3631" s="351">
        <f t="shared" ref="X3631:X3642" si="1395">YEAR(A3631)</f>
        <v>2024</v>
      </c>
      <c r="Y3631" s="351">
        <f t="shared" ref="Y3631:Y3642" si="1396">MONTH(A3631)</f>
        <v>1</v>
      </c>
      <c r="Z3631" s="351" t="e">
        <f t="shared" ref="Z3631:Z3642" ca="1" si="1397">_xlfn.ISOWEEKNUM(A3631)</f>
        <v>#NAME?</v>
      </c>
      <c r="AA3631" s="348">
        <f t="shared" ref="AA3631:AA3642" si="1398">IF(H3631&gt;0,H3631,G3631)</f>
        <v>104</v>
      </c>
      <c r="AB3631" s="349">
        <f t="shared" ref="AB3631:AB3642" si="1399">IFERROR(G3631/AA3631,"")</f>
        <v>0.99038461538461542</v>
      </c>
      <c r="AC3631" s="349">
        <f t="shared" ref="AC3631:AC3642" si="1400">IFERROR(1-AB3631,"")</f>
        <v>9.6153846153845812E-3</v>
      </c>
      <c r="AD3631" s="347"/>
    </row>
    <row r="3632" spans="1:30">
      <c r="A3632" s="346">
        <v>45661</v>
      </c>
      <c r="B3632" s="347" t="s">
        <v>83</v>
      </c>
      <c r="C3632" s="347">
        <v>2434</v>
      </c>
      <c r="D3632" s="347">
        <v>100</v>
      </c>
      <c r="E3632" s="347">
        <v>9</v>
      </c>
      <c r="F3632" s="347"/>
      <c r="G3632" s="347">
        <v>110</v>
      </c>
      <c r="H3632" s="347">
        <v>126</v>
      </c>
      <c r="I3632" s="347">
        <v>0</v>
      </c>
      <c r="J3632" s="347">
        <v>18</v>
      </c>
      <c r="K3632" s="347">
        <v>680</v>
      </c>
      <c r="L3632" s="347">
        <v>29.8</v>
      </c>
      <c r="M3632" s="345">
        <v>36.590000000000003</v>
      </c>
      <c r="N3632" s="348">
        <f>IF(Tabla2[[#This Row],[LECHE RETIRO DIA]]&lt;&gt;ISBLANK(Tabla2[[#This Row],[LECHE RETIRO DIA]]),SUM(Tabla2[[#This Row],[LECHE TANQUE DIA]:[LECHE RETIRO DIA]]),SUM(Tabla2[[#This Row],[LECHE TANQUE DIA]:[LECHE AUTOCONSUMO DIA]]))</f>
        <v>2543</v>
      </c>
      <c r="O3632" s="349">
        <f t="shared" si="1387"/>
        <v>0.95713723948092799</v>
      </c>
      <c r="P3632" s="350">
        <f t="shared" si="1388"/>
        <v>23.118181818181817</v>
      </c>
      <c r="Q3632" s="350">
        <f t="shared" si="1389"/>
        <v>22.127272727272729</v>
      </c>
      <c r="R3632" s="350">
        <f t="shared" si="1390"/>
        <v>5.5555555555555554</v>
      </c>
      <c r="S3632" s="350">
        <f t="shared" si="1391"/>
        <v>3.7397058823529412</v>
      </c>
      <c r="T3632" s="350">
        <f t="shared" si="1392"/>
        <v>6.1818181818181817</v>
      </c>
      <c r="U3632" s="350">
        <f t="shared" si="1393"/>
        <v>85.335570469798654</v>
      </c>
      <c r="V3632" s="350">
        <f t="shared" si="1394"/>
        <v>3.6912751677852347</v>
      </c>
      <c r="W3632" s="350">
        <f>IFERROR(H3632/M3632,Tabla2[[#This Row],[CARGA PRODUCCION (ANIMALES/HA)]])</f>
        <v>3.443563815250068</v>
      </c>
      <c r="X3632" s="351">
        <f t="shared" si="1395"/>
        <v>2025</v>
      </c>
      <c r="Y3632" s="351">
        <f t="shared" si="1396"/>
        <v>1</v>
      </c>
      <c r="Z3632" s="351" t="e">
        <f t="shared" ca="1" si="1397"/>
        <v>#NAME?</v>
      </c>
      <c r="AA3632" s="348">
        <f t="shared" si="1398"/>
        <v>126</v>
      </c>
      <c r="AB3632" s="349">
        <f t="shared" si="1399"/>
        <v>0.87301587301587302</v>
      </c>
      <c r="AC3632" s="349">
        <f t="shared" si="1400"/>
        <v>0.12698412698412698</v>
      </c>
      <c r="AD3632" s="347"/>
    </row>
    <row r="3633" spans="1:30">
      <c r="A3633" s="346">
        <v>45661</v>
      </c>
      <c r="B3633" s="347" t="s">
        <v>88</v>
      </c>
      <c r="C3633" s="347">
        <v>1234</v>
      </c>
      <c r="D3633" s="347">
        <v>40</v>
      </c>
      <c r="E3633" s="347">
        <v>5</v>
      </c>
      <c r="F3633" s="347"/>
      <c r="G3633" s="347">
        <v>50</v>
      </c>
      <c r="H3633" s="347">
        <v>53</v>
      </c>
      <c r="I3633" s="347">
        <v>0</v>
      </c>
      <c r="J3633" s="347">
        <v>8</v>
      </c>
      <c r="K3633" s="347">
        <v>300</v>
      </c>
      <c r="L3633" s="347">
        <v>16.5</v>
      </c>
      <c r="M3633" s="345">
        <v>17.5</v>
      </c>
      <c r="N3633" s="348">
        <f>IF(Tabla2[[#This Row],[LECHE RETIRO DIA]]&lt;&gt;ISBLANK(Tabla2[[#This Row],[LECHE RETIRO DIA]]),SUM(Tabla2[[#This Row],[LECHE TANQUE DIA]:[LECHE RETIRO DIA]]),SUM(Tabla2[[#This Row],[LECHE TANQUE DIA]:[LECHE AUTOCONSUMO DIA]]))</f>
        <v>1279</v>
      </c>
      <c r="O3633" s="349">
        <f t="shared" si="1387"/>
        <v>0.96481626270523846</v>
      </c>
      <c r="P3633" s="350">
        <f t="shared" si="1388"/>
        <v>25.58</v>
      </c>
      <c r="Q3633" s="350">
        <f t="shared" si="1389"/>
        <v>24.68</v>
      </c>
      <c r="R3633" s="350">
        <f t="shared" si="1390"/>
        <v>5</v>
      </c>
      <c r="S3633" s="350">
        <f t="shared" si="1391"/>
        <v>4.2633333333333336</v>
      </c>
      <c r="T3633" s="350">
        <f t="shared" si="1392"/>
        <v>6</v>
      </c>
      <c r="U3633" s="350">
        <f t="shared" si="1393"/>
        <v>77.515151515151516</v>
      </c>
      <c r="V3633" s="350">
        <f t="shared" si="1394"/>
        <v>3.0303030303030303</v>
      </c>
      <c r="W3633" s="350">
        <f>IFERROR(H3633/M3633,Tabla2[[#This Row],[CARGA PRODUCCION (ANIMALES/HA)]])</f>
        <v>3.0285714285714285</v>
      </c>
      <c r="X3633" s="351">
        <f t="shared" si="1395"/>
        <v>2025</v>
      </c>
      <c r="Y3633" s="351">
        <f t="shared" si="1396"/>
        <v>1</v>
      </c>
      <c r="Z3633" s="351" t="e">
        <f t="shared" ca="1" si="1397"/>
        <v>#NAME?</v>
      </c>
      <c r="AA3633" s="348">
        <f t="shared" si="1398"/>
        <v>53</v>
      </c>
      <c r="AB3633" s="349">
        <f t="shared" si="1399"/>
        <v>0.94339622641509435</v>
      </c>
      <c r="AC3633" s="349">
        <f t="shared" si="1400"/>
        <v>5.6603773584905648E-2</v>
      </c>
      <c r="AD3633" s="347"/>
    </row>
    <row r="3634" spans="1:30">
      <c r="A3634" s="346">
        <v>45296</v>
      </c>
      <c r="B3634" s="347" t="s">
        <v>81</v>
      </c>
      <c r="C3634" s="347">
        <v>2448</v>
      </c>
      <c r="D3634" s="347">
        <v>80</v>
      </c>
      <c r="E3634" s="347">
        <v>9</v>
      </c>
      <c r="F3634" s="347"/>
      <c r="G3634" s="347">
        <v>102</v>
      </c>
      <c r="H3634" s="347">
        <v>104</v>
      </c>
      <c r="I3634" s="347">
        <v>0</v>
      </c>
      <c r="J3634" s="347">
        <v>17</v>
      </c>
      <c r="K3634" s="347">
        <v>680</v>
      </c>
      <c r="L3634" s="347">
        <v>23.4</v>
      </c>
      <c r="M3634" s="345">
        <v>31.01</v>
      </c>
      <c r="N3634" s="348">
        <f>IF(Tabla2[[#This Row],[LECHE RETIRO DIA]]&lt;&gt;ISBLANK(Tabla2[[#This Row],[LECHE RETIRO DIA]]),SUM(Tabla2[[#This Row],[LECHE TANQUE DIA]:[LECHE RETIRO DIA]]),SUM(Tabla2[[#This Row],[LECHE TANQUE DIA]:[LECHE AUTOCONSUMO DIA]]))</f>
        <v>2537</v>
      </c>
      <c r="O3634" s="349">
        <f t="shared" si="1387"/>
        <v>0.9649191959006701</v>
      </c>
      <c r="P3634" s="350">
        <f t="shared" si="1388"/>
        <v>24.872549019607842</v>
      </c>
      <c r="Q3634" s="350">
        <f t="shared" si="1389"/>
        <v>24</v>
      </c>
      <c r="R3634" s="350">
        <f t="shared" si="1390"/>
        <v>4.7058823529411766</v>
      </c>
      <c r="S3634" s="350">
        <f t="shared" si="1391"/>
        <v>3.7308823529411765</v>
      </c>
      <c r="T3634" s="350">
        <f t="shared" si="1392"/>
        <v>6.666666666666667</v>
      </c>
      <c r="U3634" s="350">
        <f t="shared" si="1393"/>
        <v>108.41880341880342</v>
      </c>
      <c r="V3634" s="350">
        <f t="shared" si="1394"/>
        <v>4.3589743589743595</v>
      </c>
      <c r="W3634" s="350">
        <f>IFERROR(H3634/M3634,Tabla2[[#This Row],[CARGA PRODUCCION (ANIMALES/HA)]])</f>
        <v>3.3537568526281842</v>
      </c>
      <c r="X3634" s="351">
        <f t="shared" si="1395"/>
        <v>2024</v>
      </c>
      <c r="Y3634" s="351">
        <f t="shared" si="1396"/>
        <v>1</v>
      </c>
      <c r="Z3634" s="351" t="e">
        <f t="shared" ca="1" si="1397"/>
        <v>#NAME?</v>
      </c>
      <c r="AA3634" s="348">
        <f t="shared" si="1398"/>
        <v>104</v>
      </c>
      <c r="AB3634" s="349">
        <f t="shared" si="1399"/>
        <v>0.98076923076923073</v>
      </c>
      <c r="AC3634" s="349">
        <f t="shared" si="1400"/>
        <v>1.9230769230769273E-2</v>
      </c>
      <c r="AD3634" s="347"/>
    </row>
    <row r="3635" spans="1:30">
      <c r="A3635" s="346">
        <v>45662</v>
      </c>
      <c r="B3635" s="347" t="s">
        <v>83</v>
      </c>
      <c r="C3635" s="347">
        <v>2357</v>
      </c>
      <c r="D3635" s="347">
        <v>100</v>
      </c>
      <c r="E3635" s="347">
        <v>9</v>
      </c>
      <c r="F3635" s="347"/>
      <c r="G3635" s="347">
        <v>110</v>
      </c>
      <c r="H3635" s="347">
        <v>126</v>
      </c>
      <c r="I3635" s="347">
        <v>0</v>
      </c>
      <c r="J3635" s="347">
        <v>18</v>
      </c>
      <c r="K3635" s="347">
        <v>680</v>
      </c>
      <c r="L3635" s="347">
        <v>29.8</v>
      </c>
      <c r="M3635" s="345">
        <v>36.590000000000003</v>
      </c>
      <c r="N3635" s="348">
        <f>IF(Tabla2[[#This Row],[LECHE RETIRO DIA]]&lt;&gt;ISBLANK(Tabla2[[#This Row],[LECHE RETIRO DIA]]),SUM(Tabla2[[#This Row],[LECHE TANQUE DIA]:[LECHE RETIRO DIA]]),SUM(Tabla2[[#This Row],[LECHE TANQUE DIA]:[LECHE AUTOCONSUMO DIA]]))</f>
        <v>2466</v>
      </c>
      <c r="O3635" s="349">
        <f t="shared" si="1387"/>
        <v>0.95579886455798868</v>
      </c>
      <c r="P3635" s="350">
        <f t="shared" si="1388"/>
        <v>22.418181818181818</v>
      </c>
      <c r="Q3635" s="350">
        <f t="shared" si="1389"/>
        <v>21.427272727272726</v>
      </c>
      <c r="R3635" s="350">
        <f t="shared" si="1390"/>
        <v>5.5555555555555554</v>
      </c>
      <c r="S3635" s="350">
        <f t="shared" si="1391"/>
        <v>3.6264705882352941</v>
      </c>
      <c r="T3635" s="350">
        <f t="shared" si="1392"/>
        <v>6.1818181818181817</v>
      </c>
      <c r="U3635" s="350">
        <f t="shared" si="1393"/>
        <v>82.75167785234899</v>
      </c>
      <c r="V3635" s="350">
        <f t="shared" si="1394"/>
        <v>3.6912751677852347</v>
      </c>
      <c r="W3635" s="350">
        <f>IFERROR(H3635/M3635,Tabla2[[#This Row],[CARGA PRODUCCION (ANIMALES/HA)]])</f>
        <v>3.443563815250068</v>
      </c>
      <c r="X3635" s="351">
        <f t="shared" si="1395"/>
        <v>2025</v>
      </c>
      <c r="Y3635" s="351">
        <f t="shared" si="1396"/>
        <v>1</v>
      </c>
      <c r="Z3635" s="351" t="e">
        <f t="shared" ca="1" si="1397"/>
        <v>#NAME?</v>
      </c>
      <c r="AA3635" s="348">
        <f t="shared" si="1398"/>
        <v>126</v>
      </c>
      <c r="AB3635" s="349">
        <f t="shared" si="1399"/>
        <v>0.87301587301587302</v>
      </c>
      <c r="AC3635" s="349">
        <f t="shared" si="1400"/>
        <v>0.12698412698412698</v>
      </c>
      <c r="AD3635" s="347"/>
    </row>
    <row r="3636" spans="1:30">
      <c r="A3636" s="346">
        <v>45662</v>
      </c>
      <c r="B3636" s="347" t="s">
        <v>88</v>
      </c>
      <c r="C3636" s="347">
        <v>1186</v>
      </c>
      <c r="D3636" s="347">
        <v>40</v>
      </c>
      <c r="E3636" s="347">
        <v>5</v>
      </c>
      <c r="F3636" s="347"/>
      <c r="G3636" s="347">
        <v>50</v>
      </c>
      <c r="H3636" s="347">
        <v>53</v>
      </c>
      <c r="I3636" s="347">
        <v>0</v>
      </c>
      <c r="J3636" s="347">
        <v>8</v>
      </c>
      <c r="K3636" s="347">
        <v>300</v>
      </c>
      <c r="L3636" s="347">
        <v>16.5</v>
      </c>
      <c r="M3636" s="345">
        <v>17.5</v>
      </c>
      <c r="N3636" s="348">
        <f>IF(Tabla2[[#This Row],[LECHE RETIRO DIA]]&lt;&gt;ISBLANK(Tabla2[[#This Row],[LECHE RETIRO DIA]]),SUM(Tabla2[[#This Row],[LECHE TANQUE DIA]:[LECHE RETIRO DIA]]),SUM(Tabla2[[#This Row],[LECHE TANQUE DIA]:[LECHE AUTOCONSUMO DIA]]))</f>
        <v>1231</v>
      </c>
      <c r="O3636" s="349">
        <f t="shared" si="1387"/>
        <v>0.96344435418359053</v>
      </c>
      <c r="P3636" s="350">
        <f t="shared" si="1388"/>
        <v>24.62</v>
      </c>
      <c r="Q3636" s="350">
        <f t="shared" si="1389"/>
        <v>23.72</v>
      </c>
      <c r="R3636" s="350">
        <f t="shared" si="1390"/>
        <v>5</v>
      </c>
      <c r="S3636" s="350">
        <f t="shared" si="1391"/>
        <v>4.1033333333333335</v>
      </c>
      <c r="T3636" s="350">
        <f t="shared" si="1392"/>
        <v>6</v>
      </c>
      <c r="U3636" s="350">
        <f t="shared" si="1393"/>
        <v>74.606060606060609</v>
      </c>
      <c r="V3636" s="350">
        <f t="shared" si="1394"/>
        <v>3.0303030303030303</v>
      </c>
      <c r="W3636" s="350">
        <f>IFERROR(H3636/M3636,Tabla2[[#This Row],[CARGA PRODUCCION (ANIMALES/HA)]])</f>
        <v>3.0285714285714285</v>
      </c>
      <c r="X3636" s="351">
        <f t="shared" si="1395"/>
        <v>2025</v>
      </c>
      <c r="Y3636" s="351">
        <f t="shared" si="1396"/>
        <v>1</v>
      </c>
      <c r="Z3636" s="351" t="e">
        <f t="shared" ca="1" si="1397"/>
        <v>#NAME?</v>
      </c>
      <c r="AA3636" s="348">
        <f t="shared" si="1398"/>
        <v>53</v>
      </c>
      <c r="AB3636" s="349">
        <f t="shared" si="1399"/>
        <v>0.94339622641509435</v>
      </c>
      <c r="AC3636" s="349">
        <f t="shared" si="1400"/>
        <v>5.6603773584905648E-2</v>
      </c>
      <c r="AD3636" s="347"/>
    </row>
    <row r="3637" spans="1:30">
      <c r="A3637" s="346">
        <v>45663</v>
      </c>
      <c r="B3637" s="347" t="s">
        <v>81</v>
      </c>
      <c r="C3637" s="347">
        <v>2387</v>
      </c>
      <c r="D3637" s="347">
        <v>80</v>
      </c>
      <c r="E3637" s="347">
        <v>9</v>
      </c>
      <c r="F3637" s="347"/>
      <c r="G3637" s="347">
        <v>102</v>
      </c>
      <c r="H3637" s="347">
        <v>104</v>
      </c>
      <c r="I3637" s="347">
        <v>1</v>
      </c>
      <c r="J3637" s="347">
        <v>17</v>
      </c>
      <c r="K3637" s="347">
        <v>680</v>
      </c>
      <c r="L3637" s="347">
        <v>23.4</v>
      </c>
      <c r="M3637" s="345">
        <v>31.01</v>
      </c>
      <c r="N3637" s="348">
        <f>IF(Tabla2[[#This Row],[LECHE RETIRO DIA]]&lt;&gt;ISBLANK(Tabla2[[#This Row],[LECHE RETIRO DIA]]),SUM(Tabla2[[#This Row],[LECHE TANQUE DIA]:[LECHE RETIRO DIA]]),SUM(Tabla2[[#This Row],[LECHE TANQUE DIA]:[LECHE AUTOCONSUMO DIA]]))</f>
        <v>2476</v>
      </c>
      <c r="O3637" s="349">
        <f t="shared" si="1387"/>
        <v>0.96405492730210018</v>
      </c>
      <c r="P3637" s="350">
        <f t="shared" si="1388"/>
        <v>24.274509803921568</v>
      </c>
      <c r="Q3637" s="350">
        <f t="shared" si="1389"/>
        <v>23.401960784313726</v>
      </c>
      <c r="R3637" s="350">
        <f t="shared" si="1390"/>
        <v>4.7058823529411766</v>
      </c>
      <c r="S3637" s="350">
        <f t="shared" si="1391"/>
        <v>3.6411764705882352</v>
      </c>
      <c r="T3637" s="350">
        <f t="shared" si="1392"/>
        <v>6.666666666666667</v>
      </c>
      <c r="U3637" s="350">
        <f t="shared" si="1393"/>
        <v>105.81196581196582</v>
      </c>
      <c r="V3637" s="350">
        <f t="shared" si="1394"/>
        <v>4.3589743589743595</v>
      </c>
      <c r="W3637" s="350">
        <f>IFERROR(H3637/M3637,Tabla2[[#This Row],[CARGA PRODUCCION (ANIMALES/HA)]])</f>
        <v>3.3537568526281842</v>
      </c>
      <c r="X3637" s="351">
        <f t="shared" si="1395"/>
        <v>2025</v>
      </c>
      <c r="Y3637" s="351">
        <f t="shared" si="1396"/>
        <v>1</v>
      </c>
      <c r="Z3637" s="351" t="e">
        <f t="shared" ca="1" si="1397"/>
        <v>#NAME?</v>
      </c>
      <c r="AA3637" s="348">
        <f t="shared" si="1398"/>
        <v>104</v>
      </c>
      <c r="AB3637" s="349">
        <f t="shared" si="1399"/>
        <v>0.98076923076923073</v>
      </c>
      <c r="AC3637" s="349">
        <f t="shared" si="1400"/>
        <v>1.9230769230769273E-2</v>
      </c>
      <c r="AD3637" s="347"/>
    </row>
    <row r="3638" spans="1:30">
      <c r="A3638" s="346">
        <v>45663</v>
      </c>
      <c r="B3638" s="347" t="s">
        <v>83</v>
      </c>
      <c r="C3638" s="347">
        <v>2367</v>
      </c>
      <c r="D3638" s="347">
        <v>100</v>
      </c>
      <c r="E3638" s="347">
        <v>9</v>
      </c>
      <c r="F3638" s="347"/>
      <c r="G3638" s="347">
        <v>110</v>
      </c>
      <c r="H3638" s="347">
        <v>126</v>
      </c>
      <c r="I3638" s="347">
        <v>0</v>
      </c>
      <c r="J3638" s="347">
        <v>18</v>
      </c>
      <c r="K3638" s="347">
        <v>680</v>
      </c>
      <c r="L3638" s="347">
        <v>29.8</v>
      </c>
      <c r="M3638" s="345">
        <v>36.590000000000003</v>
      </c>
      <c r="N3638" s="348">
        <f>IF(Tabla2[[#This Row],[LECHE RETIRO DIA]]&lt;&gt;ISBLANK(Tabla2[[#This Row],[LECHE RETIRO DIA]]),SUM(Tabla2[[#This Row],[LECHE TANQUE DIA]:[LECHE RETIRO DIA]]),SUM(Tabla2[[#This Row],[LECHE TANQUE DIA]:[LECHE AUTOCONSUMO DIA]]))</f>
        <v>2476</v>
      </c>
      <c r="O3638" s="349">
        <f t="shared" si="1387"/>
        <v>0.95597738287560585</v>
      </c>
      <c r="P3638" s="350">
        <f t="shared" si="1388"/>
        <v>22.509090909090908</v>
      </c>
      <c r="Q3638" s="350">
        <f t="shared" si="1389"/>
        <v>21.518181818181819</v>
      </c>
      <c r="R3638" s="350">
        <f t="shared" si="1390"/>
        <v>5.5555555555555554</v>
      </c>
      <c r="S3638" s="350">
        <f t="shared" si="1391"/>
        <v>3.6411764705882352</v>
      </c>
      <c r="T3638" s="350">
        <f t="shared" si="1392"/>
        <v>6.1818181818181817</v>
      </c>
      <c r="U3638" s="350">
        <f t="shared" si="1393"/>
        <v>83.087248322147644</v>
      </c>
      <c r="V3638" s="350">
        <f t="shared" si="1394"/>
        <v>3.6912751677852347</v>
      </c>
      <c r="W3638" s="350">
        <f>IFERROR(H3638/M3638,Tabla2[[#This Row],[CARGA PRODUCCION (ANIMALES/HA)]])</f>
        <v>3.443563815250068</v>
      </c>
      <c r="X3638" s="351">
        <f t="shared" si="1395"/>
        <v>2025</v>
      </c>
      <c r="Y3638" s="351">
        <f t="shared" si="1396"/>
        <v>1</v>
      </c>
      <c r="Z3638" s="351" t="e">
        <f t="shared" ca="1" si="1397"/>
        <v>#NAME?</v>
      </c>
      <c r="AA3638" s="348">
        <f t="shared" si="1398"/>
        <v>126</v>
      </c>
      <c r="AB3638" s="349">
        <f t="shared" si="1399"/>
        <v>0.87301587301587302</v>
      </c>
      <c r="AC3638" s="349">
        <f t="shared" si="1400"/>
        <v>0.12698412698412698</v>
      </c>
      <c r="AD3638" s="347"/>
    </row>
    <row r="3639" spans="1:30">
      <c r="A3639" s="346">
        <v>45663</v>
      </c>
      <c r="B3639" s="347" t="s">
        <v>88</v>
      </c>
      <c r="C3639" s="347">
        <v>1225</v>
      </c>
      <c r="D3639" s="347">
        <v>40</v>
      </c>
      <c r="E3639" s="347">
        <v>5</v>
      </c>
      <c r="F3639" s="347"/>
      <c r="G3639" s="347">
        <v>50</v>
      </c>
      <c r="H3639" s="347">
        <v>53</v>
      </c>
      <c r="I3639" s="347">
        <v>0</v>
      </c>
      <c r="J3639" s="347">
        <v>8</v>
      </c>
      <c r="K3639" s="347">
        <v>300</v>
      </c>
      <c r="L3639" s="347">
        <v>16.5</v>
      </c>
      <c r="M3639" s="345">
        <v>17.5</v>
      </c>
      <c r="N3639" s="348">
        <f>IF(Tabla2[[#This Row],[LECHE RETIRO DIA]]&lt;&gt;ISBLANK(Tabla2[[#This Row],[LECHE RETIRO DIA]]),SUM(Tabla2[[#This Row],[LECHE TANQUE DIA]:[LECHE RETIRO DIA]]),SUM(Tabla2[[#This Row],[LECHE TANQUE DIA]:[LECHE AUTOCONSUMO DIA]]))</f>
        <v>1270</v>
      </c>
      <c r="O3639" s="349">
        <f t="shared" si="1387"/>
        <v>0.96456692913385822</v>
      </c>
      <c r="P3639" s="350">
        <f t="shared" si="1388"/>
        <v>25.4</v>
      </c>
      <c r="Q3639" s="350">
        <f t="shared" si="1389"/>
        <v>24.5</v>
      </c>
      <c r="R3639" s="350">
        <f t="shared" si="1390"/>
        <v>5</v>
      </c>
      <c r="S3639" s="350">
        <f t="shared" si="1391"/>
        <v>4.2333333333333334</v>
      </c>
      <c r="T3639" s="350">
        <f t="shared" si="1392"/>
        <v>6</v>
      </c>
      <c r="U3639" s="350">
        <f t="shared" si="1393"/>
        <v>76.969696969696969</v>
      </c>
      <c r="V3639" s="350">
        <f t="shared" si="1394"/>
        <v>3.0303030303030303</v>
      </c>
      <c r="W3639" s="350">
        <f>IFERROR(H3639/M3639,Tabla2[[#This Row],[CARGA PRODUCCION (ANIMALES/HA)]])</f>
        <v>3.0285714285714285</v>
      </c>
      <c r="X3639" s="351">
        <f t="shared" si="1395"/>
        <v>2025</v>
      </c>
      <c r="Y3639" s="351">
        <f t="shared" si="1396"/>
        <v>1</v>
      </c>
      <c r="Z3639" s="351" t="e">
        <f t="shared" ca="1" si="1397"/>
        <v>#NAME?</v>
      </c>
      <c r="AA3639" s="348">
        <f t="shared" si="1398"/>
        <v>53</v>
      </c>
      <c r="AB3639" s="349">
        <f t="shared" si="1399"/>
        <v>0.94339622641509435</v>
      </c>
      <c r="AC3639" s="349">
        <f t="shared" si="1400"/>
        <v>5.6603773584905648E-2</v>
      </c>
      <c r="AD3639" s="347"/>
    </row>
    <row r="3640" spans="1:30">
      <c r="A3640" s="346">
        <v>45664</v>
      </c>
      <c r="B3640" s="347" t="s">
        <v>81</v>
      </c>
      <c r="C3640" s="347">
        <v>2382</v>
      </c>
      <c r="D3640" s="347">
        <v>80</v>
      </c>
      <c r="E3640" s="347">
        <v>9</v>
      </c>
      <c r="F3640" s="347"/>
      <c r="G3640" s="347">
        <v>102</v>
      </c>
      <c r="H3640" s="347">
        <v>104</v>
      </c>
      <c r="I3640" s="347">
        <v>1</v>
      </c>
      <c r="J3640" s="347">
        <v>17</v>
      </c>
      <c r="K3640" s="347">
        <v>680</v>
      </c>
      <c r="L3640" s="347">
        <v>234</v>
      </c>
      <c r="M3640" s="345">
        <v>31.01</v>
      </c>
      <c r="N3640" s="348">
        <f>IF(Tabla2[[#This Row],[LECHE RETIRO DIA]]&lt;&gt;ISBLANK(Tabla2[[#This Row],[LECHE RETIRO DIA]]),SUM(Tabla2[[#This Row],[LECHE TANQUE DIA]:[LECHE RETIRO DIA]]),SUM(Tabla2[[#This Row],[LECHE TANQUE DIA]:[LECHE AUTOCONSUMO DIA]]))</f>
        <v>2471</v>
      </c>
      <c r="O3640" s="349">
        <f t="shared" si="1387"/>
        <v>0.96398219344394986</v>
      </c>
      <c r="P3640" s="350">
        <f t="shared" si="1388"/>
        <v>24.225490196078432</v>
      </c>
      <c r="Q3640" s="350">
        <f t="shared" si="1389"/>
        <v>23.352941176470587</v>
      </c>
      <c r="R3640" s="350">
        <f t="shared" si="1390"/>
        <v>4.7058823529411766</v>
      </c>
      <c r="S3640" s="350">
        <f t="shared" si="1391"/>
        <v>3.6338235294117647</v>
      </c>
      <c r="T3640" s="350">
        <f t="shared" si="1392"/>
        <v>6.666666666666667</v>
      </c>
      <c r="U3640" s="350">
        <f t="shared" si="1393"/>
        <v>10.55982905982906</v>
      </c>
      <c r="V3640" s="350">
        <f t="shared" si="1394"/>
        <v>0.4358974358974359</v>
      </c>
      <c r="W3640" s="350">
        <f>IFERROR(H3640/M3640,Tabla2[[#This Row],[CARGA PRODUCCION (ANIMALES/HA)]])</f>
        <v>3.3537568526281842</v>
      </c>
      <c r="X3640" s="351">
        <f t="shared" si="1395"/>
        <v>2025</v>
      </c>
      <c r="Y3640" s="351">
        <f t="shared" si="1396"/>
        <v>1</v>
      </c>
      <c r="Z3640" s="351" t="e">
        <f t="shared" ca="1" si="1397"/>
        <v>#NAME?</v>
      </c>
      <c r="AA3640" s="348">
        <f t="shared" si="1398"/>
        <v>104</v>
      </c>
      <c r="AB3640" s="349">
        <f t="shared" si="1399"/>
        <v>0.98076923076923073</v>
      </c>
      <c r="AC3640" s="349">
        <f t="shared" si="1400"/>
        <v>1.9230769230769273E-2</v>
      </c>
      <c r="AD3640" s="347"/>
    </row>
    <row r="3641" spans="1:30">
      <c r="A3641" s="346">
        <v>45664</v>
      </c>
      <c r="B3641" s="347" t="s">
        <v>83</v>
      </c>
      <c r="C3641" s="347">
        <v>2304</v>
      </c>
      <c r="D3641" s="347">
        <v>100</v>
      </c>
      <c r="E3641" s="347">
        <v>9</v>
      </c>
      <c r="F3641" s="347"/>
      <c r="G3641" s="347">
        <v>110</v>
      </c>
      <c r="H3641" s="347">
        <v>126</v>
      </c>
      <c r="I3641" s="347">
        <v>0</v>
      </c>
      <c r="J3641" s="347">
        <v>18</v>
      </c>
      <c r="K3641" s="347">
        <v>680</v>
      </c>
      <c r="L3641" s="347">
        <v>29.8</v>
      </c>
      <c r="M3641" s="345">
        <v>36.590000000000003</v>
      </c>
      <c r="N3641" s="348">
        <f>IF(Tabla2[[#This Row],[LECHE RETIRO DIA]]&lt;&gt;ISBLANK(Tabla2[[#This Row],[LECHE RETIRO DIA]]),SUM(Tabla2[[#This Row],[LECHE TANQUE DIA]:[LECHE RETIRO DIA]]),SUM(Tabla2[[#This Row],[LECHE TANQUE DIA]:[LECHE AUTOCONSUMO DIA]]))</f>
        <v>2413</v>
      </c>
      <c r="O3641" s="349">
        <f t="shared" si="1387"/>
        <v>0.95482801491918778</v>
      </c>
      <c r="P3641" s="350">
        <f t="shared" si="1388"/>
        <v>21.936363636363637</v>
      </c>
      <c r="Q3641" s="350">
        <f t="shared" si="1389"/>
        <v>20.945454545454545</v>
      </c>
      <c r="R3641" s="350">
        <f t="shared" si="1390"/>
        <v>5.5555555555555554</v>
      </c>
      <c r="S3641" s="350">
        <f t="shared" si="1391"/>
        <v>3.5485294117647057</v>
      </c>
      <c r="T3641" s="350">
        <f t="shared" si="1392"/>
        <v>6.1818181818181817</v>
      </c>
      <c r="U3641" s="350">
        <f t="shared" si="1393"/>
        <v>80.973154362416111</v>
      </c>
      <c r="V3641" s="350">
        <f t="shared" si="1394"/>
        <v>3.6912751677852347</v>
      </c>
      <c r="W3641" s="350">
        <f>IFERROR(H3641/M3641,Tabla2[[#This Row],[CARGA PRODUCCION (ANIMALES/HA)]])</f>
        <v>3.443563815250068</v>
      </c>
      <c r="X3641" s="351">
        <f t="shared" si="1395"/>
        <v>2025</v>
      </c>
      <c r="Y3641" s="351">
        <f t="shared" si="1396"/>
        <v>1</v>
      </c>
      <c r="Z3641" s="351" t="e">
        <f t="shared" ca="1" si="1397"/>
        <v>#NAME?</v>
      </c>
      <c r="AA3641" s="348">
        <f t="shared" si="1398"/>
        <v>126</v>
      </c>
      <c r="AB3641" s="349">
        <f t="shared" si="1399"/>
        <v>0.87301587301587302</v>
      </c>
      <c r="AC3641" s="349">
        <f t="shared" si="1400"/>
        <v>0.12698412698412698</v>
      </c>
      <c r="AD3641" s="347"/>
    </row>
    <row r="3642" spans="1:30">
      <c r="A3642" s="346">
        <v>45664</v>
      </c>
      <c r="B3642" s="347" t="s">
        <v>117</v>
      </c>
      <c r="C3642" s="347">
        <v>1201</v>
      </c>
      <c r="D3642" s="347">
        <v>40</v>
      </c>
      <c r="E3642" s="347">
        <v>5</v>
      </c>
      <c r="F3642" s="347"/>
      <c r="G3642" s="347">
        <v>50</v>
      </c>
      <c r="H3642" s="347">
        <v>57</v>
      </c>
      <c r="I3642" s="347">
        <v>0</v>
      </c>
      <c r="J3642" s="347">
        <v>8</v>
      </c>
      <c r="K3642" s="347">
        <v>300</v>
      </c>
      <c r="L3642" s="347">
        <v>16.5</v>
      </c>
      <c r="M3642" s="345">
        <v>17.5</v>
      </c>
      <c r="N3642" s="348">
        <f>IF(Tabla2[[#This Row],[LECHE RETIRO DIA]]&lt;&gt;ISBLANK(Tabla2[[#This Row],[LECHE RETIRO DIA]]),SUM(Tabla2[[#This Row],[LECHE TANQUE DIA]:[LECHE RETIRO DIA]]),SUM(Tabla2[[#This Row],[LECHE TANQUE DIA]:[LECHE AUTOCONSUMO DIA]]))</f>
        <v>1246</v>
      </c>
      <c r="O3642" s="349">
        <f t="shared" si="1387"/>
        <v>0.963884430176565</v>
      </c>
      <c r="P3642" s="350">
        <f t="shared" si="1388"/>
        <v>24.92</v>
      </c>
      <c r="Q3642" s="350">
        <f t="shared" si="1389"/>
        <v>24.02</v>
      </c>
      <c r="R3642" s="350">
        <f t="shared" si="1390"/>
        <v>5</v>
      </c>
      <c r="S3642" s="350">
        <f t="shared" si="1391"/>
        <v>4.1533333333333333</v>
      </c>
      <c r="T3642" s="350">
        <f t="shared" si="1392"/>
        <v>6</v>
      </c>
      <c r="U3642" s="350">
        <f t="shared" si="1393"/>
        <v>75.515151515151516</v>
      </c>
      <c r="V3642" s="350">
        <f t="shared" si="1394"/>
        <v>3.0303030303030303</v>
      </c>
      <c r="W3642" s="350">
        <f>IFERROR(H3642/M3642,Tabla2[[#This Row],[CARGA PRODUCCION (ANIMALES/HA)]])</f>
        <v>3.2571428571428571</v>
      </c>
      <c r="X3642" s="351">
        <f t="shared" si="1395"/>
        <v>2025</v>
      </c>
      <c r="Y3642" s="351">
        <f t="shared" si="1396"/>
        <v>1</v>
      </c>
      <c r="Z3642" s="351" t="e">
        <f t="shared" ca="1" si="1397"/>
        <v>#NAME?</v>
      </c>
      <c r="AA3642" s="348">
        <f t="shared" si="1398"/>
        <v>57</v>
      </c>
      <c r="AB3642" s="349">
        <f t="shared" si="1399"/>
        <v>0.8771929824561403</v>
      </c>
      <c r="AC3642" s="349">
        <f t="shared" si="1400"/>
        <v>0.1228070175438597</v>
      </c>
      <c r="AD3642" s="347"/>
    </row>
    <row r="3643" spans="1:30">
      <c r="A3643" s="346">
        <v>45665</v>
      </c>
      <c r="B3643" s="347" t="s">
        <v>81</v>
      </c>
      <c r="C3643" s="347">
        <v>2472</v>
      </c>
      <c r="D3643" s="347">
        <v>80</v>
      </c>
      <c r="E3643" s="347">
        <v>9</v>
      </c>
      <c r="F3643" s="347"/>
      <c r="G3643" s="347">
        <v>102</v>
      </c>
      <c r="H3643" s="347">
        <v>104</v>
      </c>
      <c r="I3643" s="347">
        <v>1</v>
      </c>
      <c r="J3643" s="347">
        <v>17</v>
      </c>
      <c r="K3643" s="347">
        <v>680</v>
      </c>
      <c r="L3643" s="347">
        <v>23.4</v>
      </c>
      <c r="M3643" s="345">
        <v>31.01</v>
      </c>
      <c r="N3643" s="348">
        <f>IF(Tabla2[[#This Row],[LECHE RETIRO DIA]]&lt;&gt;ISBLANK(Tabla2[[#This Row],[LECHE RETIRO DIA]]),SUM(Tabla2[[#This Row],[LECHE TANQUE DIA]:[LECHE RETIRO DIA]]),SUM(Tabla2[[#This Row],[LECHE TANQUE DIA]:[LECHE AUTOCONSUMO DIA]]))</f>
        <v>2561</v>
      </c>
      <c r="O3643" s="349">
        <f t="shared" ref="O3643:O3648" si="1401">IFERROR(C3643/N3643,"")</f>
        <v>0.96524795001952357</v>
      </c>
      <c r="P3643" s="350">
        <f t="shared" ref="P3643:P3648" si="1402">IFERROR(N3643/G3643,"")</f>
        <v>25.107843137254903</v>
      </c>
      <c r="Q3643" s="350">
        <f t="shared" ref="Q3643:Q3648" si="1403">IFERROR(C3643/G3643,"")</f>
        <v>24.235294117647058</v>
      </c>
      <c r="R3643" s="350">
        <f t="shared" ref="R3643:R3648" si="1404">IFERROR(D3643/J3643,"")</f>
        <v>4.7058823529411766</v>
      </c>
      <c r="S3643" s="350">
        <f t="shared" ref="S3643:S3648" si="1405">IFERROR(N3643/K3643,"")</f>
        <v>3.7661764705882352</v>
      </c>
      <c r="T3643" s="350">
        <f t="shared" ref="T3643:T3648" si="1406">IFERROR(K3643/G3643,"")</f>
        <v>6.666666666666667</v>
      </c>
      <c r="U3643" s="350">
        <f t="shared" ref="U3643:U3648" si="1407">IFERROR(N3643/L3643,"")</f>
        <v>109.44444444444446</v>
      </c>
      <c r="V3643" s="350">
        <f t="shared" ref="V3643:V3648" si="1408">IFERROR(G3643/L3643,"")</f>
        <v>4.3589743589743595</v>
      </c>
      <c r="W3643" s="350">
        <f>IFERROR(H3643/M3643,Tabla2[[#This Row],[CARGA PRODUCCION (ANIMALES/HA)]])</f>
        <v>3.3537568526281842</v>
      </c>
      <c r="X3643" s="351">
        <f t="shared" ref="X3643:X3648" si="1409">YEAR(A3643)</f>
        <v>2025</v>
      </c>
      <c r="Y3643" s="351">
        <f t="shared" ref="Y3643:Y3648" si="1410">MONTH(A3643)</f>
        <v>1</v>
      </c>
      <c r="Z3643" s="351" t="e">
        <f t="shared" ref="Z3643:Z3648" ca="1" si="1411">_xlfn.ISOWEEKNUM(A3643)</f>
        <v>#NAME?</v>
      </c>
      <c r="AA3643" s="348">
        <f t="shared" ref="AA3643:AA3648" si="1412">IF(H3643&gt;0,H3643,G3643)</f>
        <v>104</v>
      </c>
      <c r="AB3643" s="349">
        <f t="shared" ref="AB3643:AB3648" si="1413">IFERROR(G3643/AA3643,"")</f>
        <v>0.98076923076923073</v>
      </c>
      <c r="AC3643" s="349">
        <f t="shared" ref="AC3643:AC3648" si="1414">IFERROR(1-AB3643,"")</f>
        <v>1.9230769230769273E-2</v>
      </c>
      <c r="AD3643" s="347"/>
    </row>
    <row r="3644" spans="1:30">
      <c r="A3644" s="346">
        <v>45665</v>
      </c>
      <c r="B3644" s="347" t="s">
        <v>83</v>
      </c>
      <c r="C3644" s="347">
        <v>2338</v>
      </c>
      <c r="D3644" s="347">
        <v>100</v>
      </c>
      <c r="E3644" s="347">
        <v>9</v>
      </c>
      <c r="F3644" s="347"/>
      <c r="G3644" s="347">
        <v>111</v>
      </c>
      <c r="H3644" s="347">
        <v>126</v>
      </c>
      <c r="I3644" s="347">
        <v>0</v>
      </c>
      <c r="J3644" s="347">
        <v>18</v>
      </c>
      <c r="K3644" s="347">
        <v>680</v>
      </c>
      <c r="L3644" s="347">
        <v>29.8</v>
      </c>
      <c r="M3644" s="345">
        <v>36.590000000000003</v>
      </c>
      <c r="N3644" s="348">
        <f>IF(Tabla2[[#This Row],[LECHE RETIRO DIA]]&lt;&gt;ISBLANK(Tabla2[[#This Row],[LECHE RETIRO DIA]]),SUM(Tabla2[[#This Row],[LECHE TANQUE DIA]:[LECHE RETIRO DIA]]),SUM(Tabla2[[#This Row],[LECHE TANQUE DIA]:[LECHE AUTOCONSUMO DIA]]))</f>
        <v>2447</v>
      </c>
      <c r="O3644" s="349">
        <f t="shared" si="1401"/>
        <v>0.95545565999182669</v>
      </c>
      <c r="P3644" s="350">
        <f t="shared" si="1402"/>
        <v>22.045045045045047</v>
      </c>
      <c r="Q3644" s="350">
        <f t="shared" si="1403"/>
        <v>21.063063063063062</v>
      </c>
      <c r="R3644" s="350">
        <f t="shared" si="1404"/>
        <v>5.5555555555555554</v>
      </c>
      <c r="S3644" s="350">
        <f t="shared" si="1405"/>
        <v>3.598529411764706</v>
      </c>
      <c r="T3644" s="350">
        <f t="shared" si="1406"/>
        <v>6.1261261261261257</v>
      </c>
      <c r="U3644" s="350">
        <f t="shared" si="1407"/>
        <v>82.114093959731548</v>
      </c>
      <c r="V3644" s="350">
        <f t="shared" si="1408"/>
        <v>3.7248322147651005</v>
      </c>
      <c r="W3644" s="350">
        <f>IFERROR(H3644/M3644,Tabla2[[#This Row],[CARGA PRODUCCION (ANIMALES/HA)]])</f>
        <v>3.443563815250068</v>
      </c>
      <c r="X3644" s="351">
        <f t="shared" si="1409"/>
        <v>2025</v>
      </c>
      <c r="Y3644" s="351">
        <f t="shared" si="1410"/>
        <v>1</v>
      </c>
      <c r="Z3644" s="351" t="e">
        <f t="shared" ca="1" si="1411"/>
        <v>#NAME?</v>
      </c>
      <c r="AA3644" s="348">
        <f t="shared" si="1412"/>
        <v>126</v>
      </c>
      <c r="AB3644" s="349">
        <f t="shared" si="1413"/>
        <v>0.88095238095238093</v>
      </c>
      <c r="AC3644" s="349">
        <f t="shared" si="1414"/>
        <v>0.11904761904761907</v>
      </c>
      <c r="AD3644" s="347"/>
    </row>
    <row r="3645" spans="1:30">
      <c r="A3645" s="346">
        <v>45665</v>
      </c>
      <c r="B3645" s="347" t="s">
        <v>88</v>
      </c>
      <c r="C3645" s="347">
        <v>1221</v>
      </c>
      <c r="D3645" s="347">
        <v>40</v>
      </c>
      <c r="E3645" s="347">
        <v>5</v>
      </c>
      <c r="F3645" s="347"/>
      <c r="G3645" s="347">
        <v>50</v>
      </c>
      <c r="H3645" s="347">
        <v>57</v>
      </c>
      <c r="I3645" s="347">
        <v>1</v>
      </c>
      <c r="J3645" s="347">
        <v>8</v>
      </c>
      <c r="K3645" s="347">
        <v>300</v>
      </c>
      <c r="L3645" s="347">
        <v>16.5</v>
      </c>
      <c r="M3645" s="345">
        <v>17.5</v>
      </c>
      <c r="N3645" s="348">
        <f>IF(Tabla2[[#This Row],[LECHE RETIRO DIA]]&lt;&gt;ISBLANK(Tabla2[[#This Row],[LECHE RETIRO DIA]]),SUM(Tabla2[[#This Row],[LECHE TANQUE DIA]:[LECHE RETIRO DIA]]),SUM(Tabla2[[#This Row],[LECHE TANQUE DIA]:[LECHE AUTOCONSUMO DIA]]))</f>
        <v>1266</v>
      </c>
      <c r="O3645" s="349">
        <f t="shared" si="1401"/>
        <v>0.96445497630331756</v>
      </c>
      <c r="P3645" s="350">
        <f t="shared" si="1402"/>
        <v>25.32</v>
      </c>
      <c r="Q3645" s="350">
        <f t="shared" si="1403"/>
        <v>24.42</v>
      </c>
      <c r="R3645" s="350">
        <f t="shared" si="1404"/>
        <v>5</v>
      </c>
      <c r="S3645" s="350">
        <f t="shared" si="1405"/>
        <v>4.22</v>
      </c>
      <c r="T3645" s="350">
        <f t="shared" si="1406"/>
        <v>6</v>
      </c>
      <c r="U3645" s="350">
        <f t="shared" si="1407"/>
        <v>76.727272727272734</v>
      </c>
      <c r="V3645" s="350">
        <f t="shared" si="1408"/>
        <v>3.0303030303030303</v>
      </c>
      <c r="W3645" s="350">
        <f>IFERROR(H3645/M3645,Tabla2[[#This Row],[CARGA PRODUCCION (ANIMALES/HA)]])</f>
        <v>3.2571428571428571</v>
      </c>
      <c r="X3645" s="351">
        <f t="shared" si="1409"/>
        <v>2025</v>
      </c>
      <c r="Y3645" s="351">
        <f t="shared" si="1410"/>
        <v>1</v>
      </c>
      <c r="Z3645" s="351" t="e">
        <f t="shared" ca="1" si="1411"/>
        <v>#NAME?</v>
      </c>
      <c r="AA3645" s="348">
        <f t="shared" si="1412"/>
        <v>57</v>
      </c>
      <c r="AB3645" s="349">
        <f t="shared" si="1413"/>
        <v>0.8771929824561403</v>
      </c>
      <c r="AC3645" s="349">
        <f t="shared" si="1414"/>
        <v>0.1228070175438597</v>
      </c>
      <c r="AD3645" s="347"/>
    </row>
    <row r="3646" spans="1:30">
      <c r="A3646" s="346">
        <v>45666</v>
      </c>
      <c r="B3646" s="347" t="s">
        <v>81</v>
      </c>
      <c r="C3646" s="347">
        <v>2481</v>
      </c>
      <c r="D3646" s="347">
        <v>80</v>
      </c>
      <c r="E3646" s="347">
        <v>9</v>
      </c>
      <c r="F3646" s="347"/>
      <c r="G3646" s="347">
        <v>103</v>
      </c>
      <c r="H3646" s="347">
        <v>105</v>
      </c>
      <c r="I3646" s="347">
        <v>0</v>
      </c>
      <c r="J3646" s="347">
        <v>18</v>
      </c>
      <c r="K3646" s="347">
        <v>680</v>
      </c>
      <c r="L3646" s="347">
        <v>23.4</v>
      </c>
      <c r="M3646" s="345">
        <v>31.01</v>
      </c>
      <c r="N3646" s="348">
        <f>IF(Tabla2[[#This Row],[LECHE RETIRO DIA]]&lt;&gt;ISBLANK(Tabla2[[#This Row],[LECHE RETIRO DIA]]),SUM(Tabla2[[#This Row],[LECHE TANQUE DIA]:[LECHE RETIRO DIA]]),SUM(Tabla2[[#This Row],[LECHE TANQUE DIA]:[LECHE AUTOCONSUMO DIA]]))</f>
        <v>2570</v>
      </c>
      <c r="O3646" s="349">
        <f t="shared" si="1401"/>
        <v>0.96536964980544748</v>
      </c>
      <c r="P3646" s="350">
        <f t="shared" si="1402"/>
        <v>24.95145631067961</v>
      </c>
      <c r="Q3646" s="350">
        <f t="shared" si="1403"/>
        <v>24.087378640776699</v>
      </c>
      <c r="R3646" s="350">
        <f t="shared" si="1404"/>
        <v>4.4444444444444446</v>
      </c>
      <c r="S3646" s="350">
        <f t="shared" si="1405"/>
        <v>3.7794117647058822</v>
      </c>
      <c r="T3646" s="350">
        <f t="shared" si="1406"/>
        <v>6.6019417475728153</v>
      </c>
      <c r="U3646" s="350">
        <f t="shared" si="1407"/>
        <v>109.82905982905983</v>
      </c>
      <c r="V3646" s="350">
        <f t="shared" si="1408"/>
        <v>4.4017094017094021</v>
      </c>
      <c r="W3646" s="350">
        <f>IFERROR(H3646/M3646,Tabla2[[#This Row],[CARGA PRODUCCION (ANIMALES/HA)]])</f>
        <v>3.386004514672686</v>
      </c>
      <c r="X3646" s="351">
        <f t="shared" si="1409"/>
        <v>2025</v>
      </c>
      <c r="Y3646" s="351">
        <f t="shared" si="1410"/>
        <v>1</v>
      </c>
      <c r="Z3646" s="351" t="e">
        <f t="shared" ca="1" si="1411"/>
        <v>#NAME?</v>
      </c>
      <c r="AA3646" s="348">
        <f t="shared" si="1412"/>
        <v>105</v>
      </c>
      <c r="AB3646" s="349">
        <f t="shared" si="1413"/>
        <v>0.98095238095238091</v>
      </c>
      <c r="AC3646" s="349">
        <f t="shared" si="1414"/>
        <v>1.9047619047619091E-2</v>
      </c>
      <c r="AD3646" s="347"/>
    </row>
    <row r="3647" spans="1:30">
      <c r="A3647" s="346">
        <v>45666</v>
      </c>
      <c r="B3647" s="347" t="s">
        <v>83</v>
      </c>
      <c r="C3647" s="347">
        <v>2357</v>
      </c>
      <c r="D3647" s="347">
        <v>100</v>
      </c>
      <c r="E3647" s="347">
        <v>9</v>
      </c>
      <c r="F3647" s="347"/>
      <c r="G3647" s="347">
        <v>102</v>
      </c>
      <c r="H3647" s="347">
        <v>121</v>
      </c>
      <c r="I3647" s="347">
        <v>0</v>
      </c>
      <c r="J3647" s="347">
        <v>19</v>
      </c>
      <c r="K3647" s="347">
        <v>680</v>
      </c>
      <c r="L3647" s="347">
        <v>29.8</v>
      </c>
      <c r="M3647" s="345">
        <v>36.590000000000003</v>
      </c>
      <c r="N3647" s="348">
        <f>IF(Tabla2[[#This Row],[LECHE RETIRO DIA]]&lt;&gt;ISBLANK(Tabla2[[#This Row],[LECHE RETIRO DIA]]),SUM(Tabla2[[#This Row],[LECHE TANQUE DIA]:[LECHE RETIRO DIA]]),SUM(Tabla2[[#This Row],[LECHE TANQUE DIA]:[LECHE AUTOCONSUMO DIA]]))</f>
        <v>2466</v>
      </c>
      <c r="O3647" s="349">
        <f t="shared" si="1401"/>
        <v>0.95579886455798868</v>
      </c>
      <c r="P3647" s="350">
        <f t="shared" si="1402"/>
        <v>24.176470588235293</v>
      </c>
      <c r="Q3647" s="350">
        <f t="shared" si="1403"/>
        <v>23.107843137254903</v>
      </c>
      <c r="R3647" s="350">
        <f t="shared" si="1404"/>
        <v>5.2631578947368425</v>
      </c>
      <c r="S3647" s="350">
        <f t="shared" si="1405"/>
        <v>3.6264705882352941</v>
      </c>
      <c r="T3647" s="350">
        <f t="shared" si="1406"/>
        <v>6.666666666666667</v>
      </c>
      <c r="U3647" s="350">
        <f t="shared" si="1407"/>
        <v>82.75167785234899</v>
      </c>
      <c r="V3647" s="350">
        <f t="shared" si="1408"/>
        <v>3.4228187919463084</v>
      </c>
      <c r="W3647" s="350">
        <f>IFERROR(H3647/M3647,Tabla2[[#This Row],[CARGA PRODUCCION (ANIMALES/HA)]])</f>
        <v>3.3069144575020495</v>
      </c>
      <c r="X3647" s="351">
        <f t="shared" si="1409"/>
        <v>2025</v>
      </c>
      <c r="Y3647" s="351">
        <f t="shared" si="1410"/>
        <v>1</v>
      </c>
      <c r="Z3647" s="351" t="e">
        <f t="shared" ca="1" si="1411"/>
        <v>#NAME?</v>
      </c>
      <c r="AA3647" s="348">
        <f t="shared" si="1412"/>
        <v>121</v>
      </c>
      <c r="AB3647" s="349">
        <f t="shared" si="1413"/>
        <v>0.84297520661157022</v>
      </c>
      <c r="AC3647" s="349">
        <f t="shared" si="1414"/>
        <v>0.15702479338842978</v>
      </c>
      <c r="AD3647" s="347"/>
    </row>
    <row r="3648" spans="1:30">
      <c r="A3648" s="346">
        <v>45666</v>
      </c>
      <c r="B3648" s="347" t="s">
        <v>88</v>
      </c>
      <c r="C3648" s="347">
        <v>1229</v>
      </c>
      <c r="D3648" s="347">
        <v>40</v>
      </c>
      <c r="E3648" s="347">
        <v>5</v>
      </c>
      <c r="F3648" s="347"/>
      <c r="G3648" s="347">
        <v>51</v>
      </c>
      <c r="H3648" s="347">
        <v>58</v>
      </c>
      <c r="I3648" s="347">
        <v>0</v>
      </c>
      <c r="J3648" s="347">
        <v>8</v>
      </c>
      <c r="K3648" s="347">
        <v>300</v>
      </c>
      <c r="L3648" s="347">
        <v>16.5</v>
      </c>
      <c r="M3648" s="345">
        <v>17.5</v>
      </c>
      <c r="N3648" s="348">
        <f>IF(Tabla2[[#This Row],[LECHE RETIRO DIA]]&lt;&gt;ISBLANK(Tabla2[[#This Row],[LECHE RETIRO DIA]]),SUM(Tabla2[[#This Row],[LECHE TANQUE DIA]:[LECHE RETIRO DIA]]),SUM(Tabla2[[#This Row],[LECHE TANQUE DIA]:[LECHE AUTOCONSUMO DIA]]))</f>
        <v>1274</v>
      </c>
      <c r="O3648" s="349">
        <f t="shared" si="1401"/>
        <v>0.9646781789638933</v>
      </c>
      <c r="P3648" s="350">
        <f t="shared" si="1402"/>
        <v>24.980392156862745</v>
      </c>
      <c r="Q3648" s="350">
        <f t="shared" si="1403"/>
        <v>24.098039215686274</v>
      </c>
      <c r="R3648" s="350">
        <f t="shared" si="1404"/>
        <v>5</v>
      </c>
      <c r="S3648" s="350">
        <f t="shared" si="1405"/>
        <v>4.246666666666667</v>
      </c>
      <c r="T3648" s="350">
        <f t="shared" si="1406"/>
        <v>5.882352941176471</v>
      </c>
      <c r="U3648" s="350">
        <f t="shared" si="1407"/>
        <v>77.212121212121218</v>
      </c>
      <c r="V3648" s="350">
        <f t="shared" si="1408"/>
        <v>3.0909090909090908</v>
      </c>
      <c r="W3648" s="350">
        <f>IFERROR(H3648/M3648,Tabla2[[#This Row],[CARGA PRODUCCION (ANIMALES/HA)]])</f>
        <v>3.3142857142857145</v>
      </c>
      <c r="X3648" s="351">
        <f t="shared" si="1409"/>
        <v>2025</v>
      </c>
      <c r="Y3648" s="351">
        <f t="shared" si="1410"/>
        <v>1</v>
      </c>
      <c r="Z3648" s="351" t="e">
        <f t="shared" ca="1" si="1411"/>
        <v>#NAME?</v>
      </c>
      <c r="AA3648" s="348">
        <f t="shared" si="1412"/>
        <v>58</v>
      </c>
      <c r="AB3648" s="349">
        <f t="shared" si="1413"/>
        <v>0.87931034482758619</v>
      </c>
      <c r="AC3648" s="349">
        <f t="shared" si="1414"/>
        <v>0.12068965517241381</v>
      </c>
      <c r="AD3648" s="347"/>
    </row>
    <row r="3649" spans="1:30">
      <c r="A3649" s="346">
        <v>45667</v>
      </c>
      <c r="B3649" s="347" t="s">
        <v>81</v>
      </c>
      <c r="C3649" s="347">
        <v>2340</v>
      </c>
      <c r="D3649" s="347">
        <v>80</v>
      </c>
      <c r="E3649" s="347">
        <v>9</v>
      </c>
      <c r="F3649" s="347"/>
      <c r="G3649" s="347">
        <v>95</v>
      </c>
      <c r="H3649" s="347">
        <v>99</v>
      </c>
      <c r="I3649" s="347">
        <v>0</v>
      </c>
      <c r="J3649" s="347">
        <v>18</v>
      </c>
      <c r="K3649" s="347">
        <v>680</v>
      </c>
      <c r="L3649" s="347">
        <v>23.4</v>
      </c>
      <c r="M3649" s="345">
        <v>31.01</v>
      </c>
      <c r="N3649" s="348">
        <f>IF(Tabla2[[#This Row],[LECHE RETIRO DIA]]&lt;&gt;ISBLANK(Tabla2[[#This Row],[LECHE RETIRO DIA]]),SUM(Tabla2[[#This Row],[LECHE TANQUE DIA]:[LECHE RETIRO DIA]]),SUM(Tabla2[[#This Row],[LECHE TANQUE DIA]:[LECHE AUTOCONSUMO DIA]]))</f>
        <v>2429</v>
      </c>
      <c r="O3649" s="349">
        <f t="shared" ref="O3649:O3654" si="1415">IFERROR(C3649/N3649,"")</f>
        <v>0.96335940716344171</v>
      </c>
      <c r="P3649" s="350">
        <f t="shared" ref="P3649:P3654" si="1416">IFERROR(N3649/G3649,"")</f>
        <v>25.568421052631578</v>
      </c>
      <c r="Q3649" s="350">
        <f t="shared" ref="Q3649:Q3654" si="1417">IFERROR(C3649/G3649,"")</f>
        <v>24.631578947368421</v>
      </c>
      <c r="R3649" s="350">
        <f t="shared" ref="R3649:R3654" si="1418">IFERROR(D3649/J3649,"")</f>
        <v>4.4444444444444446</v>
      </c>
      <c r="S3649" s="350">
        <f t="shared" ref="S3649:S3654" si="1419">IFERROR(N3649/K3649,"")</f>
        <v>3.572058823529412</v>
      </c>
      <c r="T3649" s="350">
        <f t="shared" ref="T3649:T3654" si="1420">IFERROR(K3649/G3649,"")</f>
        <v>7.1578947368421053</v>
      </c>
      <c r="U3649" s="350">
        <f t="shared" ref="U3649:U3654" si="1421">IFERROR(N3649/L3649,"")</f>
        <v>103.80341880341881</v>
      </c>
      <c r="V3649" s="350">
        <f t="shared" ref="V3649:V3654" si="1422">IFERROR(G3649/L3649,"")</f>
        <v>4.0598290598290605</v>
      </c>
      <c r="W3649" s="350">
        <f>IFERROR(H3649/M3649,Tabla2[[#This Row],[CARGA PRODUCCION (ANIMALES/HA)]])</f>
        <v>3.1925185424056752</v>
      </c>
      <c r="X3649" s="351">
        <f t="shared" ref="X3649:X3654" si="1423">YEAR(A3649)</f>
        <v>2025</v>
      </c>
      <c r="Y3649" s="351">
        <f t="shared" ref="Y3649:Y3654" si="1424">MONTH(A3649)</f>
        <v>1</v>
      </c>
      <c r="Z3649" s="351" t="e">
        <f t="shared" ref="Z3649:Z3654" ca="1" si="1425">_xlfn.ISOWEEKNUM(A3649)</f>
        <v>#NAME?</v>
      </c>
      <c r="AA3649" s="348">
        <f t="shared" ref="AA3649:AA3654" si="1426">IF(H3649&gt;0,H3649,G3649)</f>
        <v>99</v>
      </c>
      <c r="AB3649" s="349">
        <f t="shared" ref="AB3649:AB3654" si="1427">IFERROR(G3649/AA3649,"")</f>
        <v>0.95959595959595956</v>
      </c>
      <c r="AC3649" s="349">
        <f t="shared" ref="AC3649:AC3654" si="1428">IFERROR(1-AB3649,"")</f>
        <v>4.0404040404040442E-2</v>
      </c>
      <c r="AD3649" s="347"/>
    </row>
    <row r="3650" spans="1:30">
      <c r="A3650" s="346">
        <v>45667</v>
      </c>
      <c r="B3650" s="347" t="s">
        <v>83</v>
      </c>
      <c r="C3650" s="347">
        <v>2362</v>
      </c>
      <c r="D3650" s="347">
        <v>100</v>
      </c>
      <c r="E3650" s="347">
        <v>9</v>
      </c>
      <c r="F3650" s="347"/>
      <c r="G3650" s="347">
        <v>102</v>
      </c>
      <c r="H3650" s="347">
        <v>121</v>
      </c>
      <c r="I3650" s="347">
        <v>0</v>
      </c>
      <c r="J3650" s="347">
        <v>19</v>
      </c>
      <c r="K3650" s="347">
        <v>680</v>
      </c>
      <c r="L3650" s="347">
        <v>29.8</v>
      </c>
      <c r="M3650" s="345">
        <v>36.590000000000003</v>
      </c>
      <c r="N3650" s="348">
        <f>IF(Tabla2[[#This Row],[LECHE RETIRO DIA]]&lt;&gt;ISBLANK(Tabla2[[#This Row],[LECHE RETIRO DIA]]),SUM(Tabla2[[#This Row],[LECHE TANQUE DIA]:[LECHE RETIRO DIA]]),SUM(Tabla2[[#This Row],[LECHE TANQUE DIA]:[LECHE AUTOCONSUMO DIA]]))</f>
        <v>2471</v>
      </c>
      <c r="O3650" s="349">
        <f t="shared" si="1415"/>
        <v>0.95588830433023064</v>
      </c>
      <c r="P3650" s="350">
        <f t="shared" si="1416"/>
        <v>24.225490196078432</v>
      </c>
      <c r="Q3650" s="350">
        <f t="shared" si="1417"/>
        <v>23.156862745098039</v>
      </c>
      <c r="R3650" s="350">
        <f t="shared" si="1418"/>
        <v>5.2631578947368425</v>
      </c>
      <c r="S3650" s="350">
        <f t="shared" si="1419"/>
        <v>3.6338235294117647</v>
      </c>
      <c r="T3650" s="350">
        <f t="shared" si="1420"/>
        <v>6.666666666666667</v>
      </c>
      <c r="U3650" s="350">
        <f t="shared" si="1421"/>
        <v>82.919463087248317</v>
      </c>
      <c r="V3650" s="350">
        <f t="shared" si="1422"/>
        <v>3.4228187919463084</v>
      </c>
      <c r="W3650" s="350">
        <f>IFERROR(H3650/M3650,Tabla2[[#This Row],[CARGA PRODUCCION (ANIMALES/HA)]])</f>
        <v>3.3069144575020495</v>
      </c>
      <c r="X3650" s="351">
        <f t="shared" si="1423"/>
        <v>2025</v>
      </c>
      <c r="Y3650" s="351">
        <f t="shared" si="1424"/>
        <v>1</v>
      </c>
      <c r="Z3650" s="351" t="e">
        <f t="shared" ca="1" si="1425"/>
        <v>#NAME?</v>
      </c>
      <c r="AA3650" s="348">
        <f t="shared" si="1426"/>
        <v>121</v>
      </c>
      <c r="AB3650" s="349">
        <f t="shared" si="1427"/>
        <v>0.84297520661157022</v>
      </c>
      <c r="AC3650" s="349">
        <f t="shared" si="1428"/>
        <v>0.15702479338842978</v>
      </c>
      <c r="AD3650" s="347"/>
    </row>
    <row r="3651" spans="1:30">
      <c r="A3651" s="346">
        <v>45667</v>
      </c>
      <c r="B3651" s="347" t="s">
        <v>88</v>
      </c>
      <c r="C3651" s="347">
        <v>1174</v>
      </c>
      <c r="D3651" s="347">
        <v>40</v>
      </c>
      <c r="E3651" s="347">
        <v>5</v>
      </c>
      <c r="F3651" s="347"/>
      <c r="G3651" s="347">
        <v>51</v>
      </c>
      <c r="H3651" s="347">
        <v>58</v>
      </c>
      <c r="I3651" s="347">
        <v>0</v>
      </c>
      <c r="J3651" s="347">
        <v>8</v>
      </c>
      <c r="K3651" s="347">
        <v>300</v>
      </c>
      <c r="L3651" s="347">
        <v>16.5</v>
      </c>
      <c r="M3651" s="345">
        <v>17.5</v>
      </c>
      <c r="N3651" s="348">
        <f>IF(Tabla2[[#This Row],[LECHE RETIRO DIA]]&lt;&gt;ISBLANK(Tabla2[[#This Row],[LECHE RETIRO DIA]]),SUM(Tabla2[[#This Row],[LECHE TANQUE DIA]:[LECHE RETIRO DIA]]),SUM(Tabla2[[#This Row],[LECHE TANQUE DIA]:[LECHE AUTOCONSUMO DIA]]))</f>
        <v>1219</v>
      </c>
      <c r="O3651" s="349">
        <f t="shared" si="1415"/>
        <v>0.96308449548810504</v>
      </c>
      <c r="P3651" s="350">
        <f t="shared" si="1416"/>
        <v>23.901960784313726</v>
      </c>
      <c r="Q3651" s="350">
        <f t="shared" si="1417"/>
        <v>23.019607843137255</v>
      </c>
      <c r="R3651" s="350">
        <f t="shared" si="1418"/>
        <v>5</v>
      </c>
      <c r="S3651" s="350">
        <f t="shared" si="1419"/>
        <v>4.0633333333333335</v>
      </c>
      <c r="T3651" s="350">
        <f t="shared" si="1420"/>
        <v>5.882352941176471</v>
      </c>
      <c r="U3651" s="350">
        <f t="shared" si="1421"/>
        <v>73.878787878787875</v>
      </c>
      <c r="V3651" s="350">
        <f t="shared" si="1422"/>
        <v>3.0909090909090908</v>
      </c>
      <c r="W3651" s="350">
        <f>IFERROR(H3651/M3651,Tabla2[[#This Row],[CARGA PRODUCCION (ANIMALES/HA)]])</f>
        <v>3.3142857142857145</v>
      </c>
      <c r="X3651" s="351">
        <f t="shared" si="1423"/>
        <v>2025</v>
      </c>
      <c r="Y3651" s="351">
        <f t="shared" si="1424"/>
        <v>1</v>
      </c>
      <c r="Z3651" s="351" t="e">
        <f t="shared" ca="1" si="1425"/>
        <v>#NAME?</v>
      </c>
      <c r="AA3651" s="348">
        <f t="shared" si="1426"/>
        <v>58</v>
      </c>
      <c r="AB3651" s="349">
        <f t="shared" si="1427"/>
        <v>0.87931034482758619</v>
      </c>
      <c r="AC3651" s="349">
        <f t="shared" si="1428"/>
        <v>0.12068965517241381</v>
      </c>
      <c r="AD3651" s="347"/>
    </row>
    <row r="3652" spans="1:30">
      <c r="A3652" s="346">
        <v>45668</v>
      </c>
      <c r="B3652" s="347" t="s">
        <v>81</v>
      </c>
      <c r="C3652" s="347">
        <v>2354</v>
      </c>
      <c r="D3652" s="347">
        <v>80</v>
      </c>
      <c r="E3652" s="347">
        <v>9</v>
      </c>
      <c r="F3652" s="347"/>
      <c r="G3652" s="347">
        <v>95</v>
      </c>
      <c r="H3652" s="347">
        <v>99</v>
      </c>
      <c r="I3652" s="347">
        <v>0</v>
      </c>
      <c r="J3652" s="347">
        <v>18</v>
      </c>
      <c r="K3652" s="347">
        <v>680</v>
      </c>
      <c r="L3652" s="347">
        <v>23.4</v>
      </c>
      <c r="M3652" s="345">
        <v>31.01</v>
      </c>
      <c r="N3652" s="348">
        <f>IF(Tabla2[[#This Row],[LECHE RETIRO DIA]]&lt;&gt;ISBLANK(Tabla2[[#This Row],[LECHE RETIRO DIA]]),SUM(Tabla2[[#This Row],[LECHE TANQUE DIA]:[LECHE RETIRO DIA]]),SUM(Tabla2[[#This Row],[LECHE TANQUE DIA]:[LECHE AUTOCONSUMO DIA]]))</f>
        <v>2443</v>
      </c>
      <c r="O3652" s="349">
        <f t="shared" si="1415"/>
        <v>0.96356938190749075</v>
      </c>
      <c r="P3652" s="350">
        <f t="shared" si="1416"/>
        <v>25.715789473684211</v>
      </c>
      <c r="Q3652" s="350">
        <f t="shared" si="1417"/>
        <v>24.778947368421054</v>
      </c>
      <c r="R3652" s="350">
        <f t="shared" si="1418"/>
        <v>4.4444444444444446</v>
      </c>
      <c r="S3652" s="350">
        <f t="shared" si="1419"/>
        <v>3.5926470588235295</v>
      </c>
      <c r="T3652" s="350">
        <f t="shared" si="1420"/>
        <v>7.1578947368421053</v>
      </c>
      <c r="U3652" s="350">
        <f t="shared" si="1421"/>
        <v>104.40170940170941</v>
      </c>
      <c r="V3652" s="350">
        <f t="shared" si="1422"/>
        <v>4.0598290598290605</v>
      </c>
      <c r="W3652" s="350">
        <f>IFERROR(H3652/M3652,Tabla2[[#This Row],[CARGA PRODUCCION (ANIMALES/HA)]])</f>
        <v>3.1925185424056752</v>
      </c>
      <c r="X3652" s="351">
        <f t="shared" si="1423"/>
        <v>2025</v>
      </c>
      <c r="Y3652" s="351">
        <f t="shared" si="1424"/>
        <v>1</v>
      </c>
      <c r="Z3652" s="351" t="e">
        <f t="shared" ca="1" si="1425"/>
        <v>#NAME?</v>
      </c>
      <c r="AA3652" s="348">
        <f t="shared" si="1426"/>
        <v>99</v>
      </c>
      <c r="AB3652" s="349">
        <f t="shared" si="1427"/>
        <v>0.95959595959595956</v>
      </c>
      <c r="AC3652" s="349">
        <f t="shared" si="1428"/>
        <v>4.0404040404040442E-2</v>
      </c>
      <c r="AD3652" s="347"/>
    </row>
    <row r="3653" spans="1:30">
      <c r="A3653" s="346">
        <v>45668</v>
      </c>
      <c r="B3653" s="347" t="s">
        <v>83</v>
      </c>
      <c r="C3653" s="347">
        <v>2319</v>
      </c>
      <c r="D3653" s="347">
        <v>100</v>
      </c>
      <c r="E3653" s="347">
        <v>9</v>
      </c>
      <c r="F3653" s="347"/>
      <c r="G3653" s="347">
        <v>102</v>
      </c>
      <c r="H3653" s="347">
        <v>121</v>
      </c>
      <c r="I3653" s="347">
        <v>0</v>
      </c>
      <c r="J3653" s="347">
        <v>19</v>
      </c>
      <c r="K3653" s="347">
        <v>680</v>
      </c>
      <c r="L3653" s="347">
        <v>29.8</v>
      </c>
      <c r="M3653" s="345">
        <v>36.590000000000003</v>
      </c>
      <c r="N3653" s="348">
        <f>IF(Tabla2[[#This Row],[LECHE RETIRO DIA]]&lt;&gt;ISBLANK(Tabla2[[#This Row],[LECHE RETIRO DIA]]),SUM(Tabla2[[#This Row],[LECHE TANQUE DIA]:[LECHE RETIRO DIA]]),SUM(Tabla2[[#This Row],[LECHE TANQUE DIA]:[LECHE AUTOCONSUMO DIA]]))</f>
        <v>2428</v>
      </c>
      <c r="O3653" s="349">
        <f t="shared" si="1415"/>
        <v>0.9551070840197694</v>
      </c>
      <c r="P3653" s="350">
        <f t="shared" si="1416"/>
        <v>23.803921568627452</v>
      </c>
      <c r="Q3653" s="350">
        <f t="shared" si="1417"/>
        <v>22.735294117647058</v>
      </c>
      <c r="R3653" s="350">
        <f t="shared" si="1418"/>
        <v>5.2631578947368425</v>
      </c>
      <c r="S3653" s="350">
        <f t="shared" si="1419"/>
        <v>3.5705882352941178</v>
      </c>
      <c r="T3653" s="350">
        <f t="shared" si="1420"/>
        <v>6.666666666666667</v>
      </c>
      <c r="U3653" s="350">
        <f t="shared" si="1421"/>
        <v>81.476510067114091</v>
      </c>
      <c r="V3653" s="350">
        <f t="shared" si="1422"/>
        <v>3.4228187919463084</v>
      </c>
      <c r="W3653" s="350">
        <f>IFERROR(H3653/M3653,Tabla2[[#This Row],[CARGA PRODUCCION (ANIMALES/HA)]])</f>
        <v>3.3069144575020495</v>
      </c>
      <c r="X3653" s="351">
        <f t="shared" si="1423"/>
        <v>2025</v>
      </c>
      <c r="Y3653" s="351">
        <f t="shared" si="1424"/>
        <v>1</v>
      </c>
      <c r="Z3653" s="351" t="e">
        <f t="shared" ca="1" si="1425"/>
        <v>#NAME?</v>
      </c>
      <c r="AA3653" s="348">
        <f t="shared" si="1426"/>
        <v>121</v>
      </c>
      <c r="AB3653" s="349">
        <f t="shared" si="1427"/>
        <v>0.84297520661157022</v>
      </c>
      <c r="AC3653" s="349">
        <f t="shared" si="1428"/>
        <v>0.15702479338842978</v>
      </c>
      <c r="AD3653" s="347"/>
    </row>
    <row r="3654" spans="1:30">
      <c r="A3654" s="346">
        <v>45668</v>
      </c>
      <c r="B3654" s="347" t="s">
        <v>88</v>
      </c>
      <c r="C3654" s="347">
        <v>1190</v>
      </c>
      <c r="D3654" s="347">
        <v>40</v>
      </c>
      <c r="E3654" s="347">
        <v>5</v>
      </c>
      <c r="F3654" s="347"/>
      <c r="G3654" s="347">
        <v>51</v>
      </c>
      <c r="H3654" s="347">
        <v>58</v>
      </c>
      <c r="I3654" s="347">
        <v>0</v>
      </c>
      <c r="J3654" s="347">
        <v>6</v>
      </c>
      <c r="K3654" s="347">
        <v>300</v>
      </c>
      <c r="L3654" s="347">
        <v>16.5</v>
      </c>
      <c r="M3654" s="345">
        <v>17.5</v>
      </c>
      <c r="N3654" s="348">
        <f>IF(Tabla2[[#This Row],[LECHE RETIRO DIA]]&lt;&gt;ISBLANK(Tabla2[[#This Row],[LECHE RETIRO DIA]]),SUM(Tabla2[[#This Row],[LECHE TANQUE DIA]:[LECHE RETIRO DIA]]),SUM(Tabla2[[#This Row],[LECHE TANQUE DIA]:[LECHE AUTOCONSUMO DIA]]))</f>
        <v>1235</v>
      </c>
      <c r="O3654" s="349">
        <f t="shared" si="1415"/>
        <v>0.96356275303643724</v>
      </c>
      <c r="P3654" s="350">
        <f t="shared" si="1416"/>
        <v>24.215686274509803</v>
      </c>
      <c r="Q3654" s="350">
        <f t="shared" si="1417"/>
        <v>23.333333333333332</v>
      </c>
      <c r="R3654" s="350">
        <f t="shared" si="1418"/>
        <v>6.666666666666667</v>
      </c>
      <c r="S3654" s="350">
        <f t="shared" si="1419"/>
        <v>4.1166666666666663</v>
      </c>
      <c r="T3654" s="350">
        <f t="shared" si="1420"/>
        <v>5.882352941176471</v>
      </c>
      <c r="U3654" s="350">
        <f t="shared" si="1421"/>
        <v>74.848484848484844</v>
      </c>
      <c r="V3654" s="350">
        <f t="shared" si="1422"/>
        <v>3.0909090909090908</v>
      </c>
      <c r="W3654" s="350">
        <f>IFERROR(H3654/M3654,Tabla2[[#This Row],[CARGA PRODUCCION (ANIMALES/HA)]])</f>
        <v>3.3142857142857145</v>
      </c>
      <c r="X3654" s="351">
        <f t="shared" si="1423"/>
        <v>2025</v>
      </c>
      <c r="Y3654" s="351">
        <f t="shared" si="1424"/>
        <v>1</v>
      </c>
      <c r="Z3654" s="351" t="e">
        <f t="shared" ca="1" si="1425"/>
        <v>#NAME?</v>
      </c>
      <c r="AA3654" s="348">
        <f t="shared" si="1426"/>
        <v>58</v>
      </c>
      <c r="AB3654" s="349">
        <f t="shared" si="1427"/>
        <v>0.87931034482758619</v>
      </c>
      <c r="AC3654" s="349">
        <f t="shared" si="1428"/>
        <v>0.12068965517241381</v>
      </c>
      <c r="AD3654" s="347"/>
    </row>
    <row r="3655" spans="1:30">
      <c r="A3655" s="346">
        <v>45669</v>
      </c>
      <c r="B3655" s="347" t="s">
        <v>81</v>
      </c>
      <c r="C3655" s="340" t="s">
        <v>128</v>
      </c>
      <c r="D3655" s="347">
        <v>80</v>
      </c>
      <c r="E3655" s="347">
        <v>9</v>
      </c>
      <c r="F3655" s="347"/>
      <c r="G3655" s="347">
        <v>95</v>
      </c>
      <c r="H3655" s="347">
        <v>99</v>
      </c>
      <c r="I3655" s="347">
        <v>0</v>
      </c>
      <c r="J3655" s="347">
        <v>18</v>
      </c>
      <c r="K3655" s="347">
        <v>680</v>
      </c>
      <c r="L3655" s="347">
        <v>23.4</v>
      </c>
      <c r="M3655" s="345">
        <v>31.01</v>
      </c>
      <c r="N3655" s="348">
        <f>IF(Tabla2[[#This Row],[LECHE RETIRO DIA]]&lt;&gt;ISBLANK(Tabla2[[#This Row],[LECHE RETIRO DIA]]),SUM(Tabla2[[#This Row],[LECHE TANQUE DIA]:[LECHE RETIRO DIA]]),SUM(Tabla2[[#This Row],[LECHE TANQUE DIA]:[LECHE AUTOCONSUMO DIA]]))</f>
        <v>89</v>
      </c>
      <c r="O3655" s="349" t="str">
        <f t="shared" ref="O3655:O3663" si="1429">IFERROR(C3655/N3655,"")</f>
        <v/>
      </c>
      <c r="P3655" s="350">
        <f t="shared" ref="P3655:P3663" si="1430">IFERROR(N3655/G3655,"")</f>
        <v>0.93684210526315792</v>
      </c>
      <c r="Q3655" s="350" t="str">
        <f t="shared" ref="Q3655:Q3663" si="1431">IFERROR(C3655/G3655,"")</f>
        <v/>
      </c>
      <c r="R3655" s="350">
        <f t="shared" ref="R3655:R3663" si="1432">IFERROR(D3655/J3655,"")</f>
        <v>4.4444444444444446</v>
      </c>
      <c r="S3655" s="350">
        <f t="shared" ref="S3655:S3663" si="1433">IFERROR(N3655/K3655,"")</f>
        <v>0.13088235294117648</v>
      </c>
      <c r="T3655" s="350">
        <f t="shared" ref="T3655:T3663" si="1434">IFERROR(K3655/G3655,"")</f>
        <v>7.1578947368421053</v>
      </c>
      <c r="U3655" s="350">
        <f t="shared" ref="U3655:U3663" si="1435">IFERROR(N3655/L3655,"")</f>
        <v>3.8034188034188037</v>
      </c>
      <c r="V3655" s="350">
        <f t="shared" ref="V3655:V3663" si="1436">IFERROR(G3655/L3655,"")</f>
        <v>4.0598290598290605</v>
      </c>
      <c r="W3655" s="350">
        <f>IFERROR(H3655/M3655,Tabla2[[#This Row],[CARGA PRODUCCION (ANIMALES/HA)]])</f>
        <v>3.1925185424056752</v>
      </c>
      <c r="X3655" s="351">
        <f t="shared" ref="X3655:X3663" si="1437">YEAR(A3655)</f>
        <v>2025</v>
      </c>
      <c r="Y3655" s="351">
        <f t="shared" ref="Y3655:Y3663" si="1438">MONTH(A3655)</f>
        <v>1</v>
      </c>
      <c r="Z3655" s="351" t="e">
        <f t="shared" ref="Z3655:Z3663" ca="1" si="1439">_xlfn.ISOWEEKNUM(A3655)</f>
        <v>#NAME?</v>
      </c>
      <c r="AA3655" s="348">
        <f t="shared" ref="AA3655:AA3663" si="1440">IF(H3655&gt;0,H3655,G3655)</f>
        <v>99</v>
      </c>
      <c r="AB3655" s="349">
        <f t="shared" ref="AB3655:AB3663" si="1441">IFERROR(G3655/AA3655,"")</f>
        <v>0.95959595959595956</v>
      </c>
      <c r="AC3655" s="349">
        <f t="shared" ref="AC3655:AC3663" si="1442">IFERROR(1-AB3655,"")</f>
        <v>4.0404040404040442E-2</v>
      </c>
      <c r="AD3655" s="347"/>
    </row>
    <row r="3656" spans="1:30">
      <c r="A3656" s="346">
        <v>45669</v>
      </c>
      <c r="B3656" s="347" t="s">
        <v>83</v>
      </c>
      <c r="C3656" s="347">
        <v>2372</v>
      </c>
      <c r="D3656" s="347">
        <v>100</v>
      </c>
      <c r="E3656" s="347">
        <v>9</v>
      </c>
      <c r="F3656" s="347"/>
      <c r="G3656" s="347">
        <v>103</v>
      </c>
      <c r="H3656" s="347">
        <v>121</v>
      </c>
      <c r="I3656" s="347">
        <v>0</v>
      </c>
      <c r="J3656" s="347">
        <v>19</v>
      </c>
      <c r="K3656" s="347">
        <v>680</v>
      </c>
      <c r="L3656" s="347">
        <v>29.8</v>
      </c>
      <c r="M3656" s="345">
        <v>36.590000000000003</v>
      </c>
      <c r="N3656" s="348">
        <f>IF(Tabla2[[#This Row],[LECHE RETIRO DIA]]&lt;&gt;ISBLANK(Tabla2[[#This Row],[LECHE RETIRO DIA]]),SUM(Tabla2[[#This Row],[LECHE TANQUE DIA]:[LECHE RETIRO DIA]]),SUM(Tabla2[[#This Row],[LECHE TANQUE DIA]:[LECHE AUTOCONSUMO DIA]]))</f>
        <v>2481</v>
      </c>
      <c r="O3656" s="349">
        <f t="shared" si="1429"/>
        <v>0.95606610237807332</v>
      </c>
      <c r="P3656" s="350">
        <f t="shared" si="1430"/>
        <v>24.087378640776699</v>
      </c>
      <c r="Q3656" s="350">
        <f t="shared" si="1431"/>
        <v>23.029126213592232</v>
      </c>
      <c r="R3656" s="350">
        <f t="shared" si="1432"/>
        <v>5.2631578947368425</v>
      </c>
      <c r="S3656" s="350">
        <f t="shared" si="1433"/>
        <v>3.6485294117647058</v>
      </c>
      <c r="T3656" s="350">
        <f t="shared" si="1434"/>
        <v>6.6019417475728153</v>
      </c>
      <c r="U3656" s="350">
        <f t="shared" si="1435"/>
        <v>83.255033557046971</v>
      </c>
      <c r="V3656" s="350">
        <f t="shared" si="1436"/>
        <v>3.4563758389261743</v>
      </c>
      <c r="W3656" s="350">
        <f>IFERROR(H3656/M3656,Tabla2[[#This Row],[CARGA PRODUCCION (ANIMALES/HA)]])</f>
        <v>3.3069144575020495</v>
      </c>
      <c r="X3656" s="351">
        <f t="shared" si="1437"/>
        <v>2025</v>
      </c>
      <c r="Y3656" s="351">
        <f t="shared" si="1438"/>
        <v>1</v>
      </c>
      <c r="Z3656" s="351" t="e">
        <f t="shared" ca="1" si="1439"/>
        <v>#NAME?</v>
      </c>
      <c r="AA3656" s="348">
        <f t="shared" si="1440"/>
        <v>121</v>
      </c>
      <c r="AB3656" s="349">
        <f t="shared" si="1441"/>
        <v>0.85123966942148765</v>
      </c>
      <c r="AC3656" s="349">
        <f t="shared" si="1442"/>
        <v>0.14876033057851235</v>
      </c>
      <c r="AD3656" s="347"/>
    </row>
    <row r="3657" spans="1:30">
      <c r="A3657" s="346">
        <v>45669</v>
      </c>
      <c r="B3657" s="347" t="s">
        <v>88</v>
      </c>
      <c r="C3657" s="347">
        <v>1242</v>
      </c>
      <c r="D3657" s="347">
        <v>40</v>
      </c>
      <c r="E3657" s="347">
        <v>5</v>
      </c>
      <c r="F3657" s="347"/>
      <c r="G3657" s="347">
        <v>52</v>
      </c>
      <c r="H3657" s="347">
        <v>58</v>
      </c>
      <c r="I3657" s="347">
        <v>0</v>
      </c>
      <c r="J3657" s="347">
        <v>6</v>
      </c>
      <c r="K3657" s="347">
        <v>300</v>
      </c>
      <c r="L3657" s="347">
        <v>16.5</v>
      </c>
      <c r="M3657" s="345">
        <v>17.5</v>
      </c>
      <c r="N3657" s="348">
        <f>IF(Tabla2[[#This Row],[LECHE RETIRO DIA]]&lt;&gt;ISBLANK(Tabla2[[#This Row],[LECHE RETIRO DIA]]),SUM(Tabla2[[#This Row],[LECHE TANQUE DIA]:[LECHE RETIRO DIA]]),SUM(Tabla2[[#This Row],[LECHE TANQUE DIA]:[LECHE AUTOCONSUMO DIA]]))</f>
        <v>1287</v>
      </c>
      <c r="O3657" s="349">
        <f t="shared" si="1429"/>
        <v>0.965034965034965</v>
      </c>
      <c r="P3657" s="350">
        <f t="shared" si="1430"/>
        <v>24.75</v>
      </c>
      <c r="Q3657" s="350">
        <f t="shared" si="1431"/>
        <v>23.884615384615383</v>
      </c>
      <c r="R3657" s="350">
        <f t="shared" si="1432"/>
        <v>6.666666666666667</v>
      </c>
      <c r="S3657" s="350">
        <f t="shared" si="1433"/>
        <v>4.29</v>
      </c>
      <c r="T3657" s="350">
        <f t="shared" si="1434"/>
        <v>5.7692307692307692</v>
      </c>
      <c r="U3657" s="350">
        <f t="shared" si="1435"/>
        <v>78</v>
      </c>
      <c r="V3657" s="350">
        <f t="shared" si="1436"/>
        <v>3.1515151515151514</v>
      </c>
      <c r="W3657" s="350">
        <f>IFERROR(H3657/M3657,Tabla2[[#This Row],[CARGA PRODUCCION (ANIMALES/HA)]])</f>
        <v>3.3142857142857145</v>
      </c>
      <c r="X3657" s="351">
        <f t="shared" si="1437"/>
        <v>2025</v>
      </c>
      <c r="Y3657" s="351">
        <f t="shared" si="1438"/>
        <v>1</v>
      </c>
      <c r="Z3657" s="351" t="e">
        <f t="shared" ca="1" si="1439"/>
        <v>#NAME?</v>
      </c>
      <c r="AA3657" s="348">
        <f t="shared" si="1440"/>
        <v>58</v>
      </c>
      <c r="AB3657" s="349">
        <f t="shared" si="1441"/>
        <v>0.89655172413793105</v>
      </c>
      <c r="AC3657" s="349">
        <f t="shared" si="1442"/>
        <v>0.10344827586206895</v>
      </c>
      <c r="AD3657" s="347"/>
    </row>
    <row r="3658" spans="1:30">
      <c r="A3658" s="346">
        <v>45670</v>
      </c>
      <c r="B3658" s="347" t="s">
        <v>81</v>
      </c>
      <c r="C3658" s="347">
        <v>2368</v>
      </c>
      <c r="D3658" s="347">
        <v>80</v>
      </c>
      <c r="E3658" s="347">
        <v>9</v>
      </c>
      <c r="F3658" s="347"/>
      <c r="G3658" s="347">
        <v>95</v>
      </c>
      <c r="H3658" s="347">
        <v>99</v>
      </c>
      <c r="I3658" s="347">
        <v>0</v>
      </c>
      <c r="J3658" s="347">
        <v>18</v>
      </c>
      <c r="K3658" s="347">
        <v>680</v>
      </c>
      <c r="L3658" s="347">
        <v>23.4</v>
      </c>
      <c r="M3658" s="345">
        <v>31.01</v>
      </c>
      <c r="N3658" s="348">
        <f>IF(Tabla2[[#This Row],[LECHE RETIRO DIA]]&lt;&gt;ISBLANK(Tabla2[[#This Row],[LECHE RETIRO DIA]]),SUM(Tabla2[[#This Row],[LECHE TANQUE DIA]:[LECHE RETIRO DIA]]),SUM(Tabla2[[#This Row],[LECHE TANQUE DIA]:[LECHE AUTOCONSUMO DIA]]))</f>
        <v>2457</v>
      </c>
      <c r="O3658" s="349">
        <f t="shared" si="1429"/>
        <v>0.96377696377696376</v>
      </c>
      <c r="P3658" s="350">
        <f t="shared" si="1430"/>
        <v>25.86315789473684</v>
      </c>
      <c r="Q3658" s="350">
        <f t="shared" si="1431"/>
        <v>24.926315789473684</v>
      </c>
      <c r="R3658" s="350">
        <f t="shared" si="1432"/>
        <v>4.4444444444444446</v>
      </c>
      <c r="S3658" s="350">
        <f t="shared" si="1433"/>
        <v>3.6132352941176471</v>
      </c>
      <c r="T3658" s="350">
        <f t="shared" si="1434"/>
        <v>7.1578947368421053</v>
      </c>
      <c r="U3658" s="350">
        <f t="shared" si="1435"/>
        <v>105</v>
      </c>
      <c r="V3658" s="350">
        <f t="shared" si="1436"/>
        <v>4.0598290598290605</v>
      </c>
      <c r="W3658" s="350">
        <f>IFERROR(H3658/M3658,Tabla2[[#This Row],[CARGA PRODUCCION (ANIMALES/HA)]])</f>
        <v>3.1925185424056752</v>
      </c>
      <c r="X3658" s="351">
        <f t="shared" si="1437"/>
        <v>2025</v>
      </c>
      <c r="Y3658" s="351">
        <f t="shared" si="1438"/>
        <v>1</v>
      </c>
      <c r="Z3658" s="351" t="e">
        <f t="shared" ca="1" si="1439"/>
        <v>#NAME?</v>
      </c>
      <c r="AA3658" s="348">
        <f t="shared" si="1440"/>
        <v>99</v>
      </c>
      <c r="AB3658" s="349">
        <f t="shared" si="1441"/>
        <v>0.95959595959595956</v>
      </c>
      <c r="AC3658" s="349">
        <f t="shared" si="1442"/>
        <v>4.0404040404040442E-2</v>
      </c>
      <c r="AD3658" s="347"/>
    </row>
    <row r="3659" spans="1:30">
      <c r="A3659" s="346">
        <v>45670</v>
      </c>
      <c r="B3659" s="347" t="s">
        <v>83</v>
      </c>
      <c r="C3659" s="347">
        <v>2434</v>
      </c>
      <c r="D3659" s="347">
        <v>100</v>
      </c>
      <c r="E3659" s="347">
        <v>9</v>
      </c>
      <c r="F3659" s="347"/>
      <c r="G3659" s="347">
        <v>104</v>
      </c>
      <c r="H3659" s="347">
        <v>125</v>
      </c>
      <c r="I3659" s="347">
        <v>0</v>
      </c>
      <c r="J3659" s="347">
        <v>21</v>
      </c>
      <c r="K3659" s="347">
        <v>680</v>
      </c>
      <c r="L3659" s="347">
        <v>29.8</v>
      </c>
      <c r="M3659" s="345">
        <v>36.590000000000003</v>
      </c>
      <c r="N3659" s="348">
        <f>IF(Tabla2[[#This Row],[LECHE RETIRO DIA]]&lt;&gt;ISBLANK(Tabla2[[#This Row],[LECHE RETIRO DIA]]),SUM(Tabla2[[#This Row],[LECHE TANQUE DIA]:[LECHE RETIRO DIA]]),SUM(Tabla2[[#This Row],[LECHE TANQUE DIA]:[LECHE AUTOCONSUMO DIA]]))</f>
        <v>2543</v>
      </c>
      <c r="O3659" s="349">
        <f t="shared" si="1429"/>
        <v>0.95713723948092799</v>
      </c>
      <c r="P3659" s="350">
        <f t="shared" si="1430"/>
        <v>24.451923076923077</v>
      </c>
      <c r="Q3659" s="350">
        <f t="shared" si="1431"/>
        <v>23.403846153846153</v>
      </c>
      <c r="R3659" s="350">
        <f t="shared" si="1432"/>
        <v>4.7619047619047619</v>
      </c>
      <c r="S3659" s="350">
        <f t="shared" si="1433"/>
        <v>3.7397058823529412</v>
      </c>
      <c r="T3659" s="350">
        <f t="shared" si="1434"/>
        <v>6.5384615384615383</v>
      </c>
      <c r="U3659" s="350">
        <f t="shared" si="1435"/>
        <v>85.335570469798654</v>
      </c>
      <c r="V3659" s="350">
        <f t="shared" si="1436"/>
        <v>3.4899328859060401</v>
      </c>
      <c r="W3659" s="350">
        <f>IFERROR(H3659/M3659,Tabla2[[#This Row],[CARGA PRODUCCION (ANIMALES/HA)]])</f>
        <v>3.4162339437004641</v>
      </c>
      <c r="X3659" s="351">
        <f t="shared" si="1437"/>
        <v>2025</v>
      </c>
      <c r="Y3659" s="351">
        <f t="shared" si="1438"/>
        <v>1</v>
      </c>
      <c r="Z3659" s="351" t="e">
        <f t="shared" ca="1" si="1439"/>
        <v>#NAME?</v>
      </c>
      <c r="AA3659" s="348">
        <f t="shared" si="1440"/>
        <v>125</v>
      </c>
      <c r="AB3659" s="349">
        <f t="shared" si="1441"/>
        <v>0.83199999999999996</v>
      </c>
      <c r="AC3659" s="349">
        <f t="shared" si="1442"/>
        <v>0.16800000000000004</v>
      </c>
      <c r="AD3659" s="347"/>
    </row>
    <row r="3660" spans="1:30">
      <c r="A3660" s="346">
        <v>45670</v>
      </c>
      <c r="B3660" s="347" t="s">
        <v>88</v>
      </c>
      <c r="C3660" s="347">
        <v>1245</v>
      </c>
      <c r="D3660" s="347">
        <v>40</v>
      </c>
      <c r="E3660" s="347">
        <v>5</v>
      </c>
      <c r="F3660" s="347"/>
      <c r="G3660" s="347">
        <v>53</v>
      </c>
      <c r="H3660" s="347">
        <v>59</v>
      </c>
      <c r="I3660" s="347">
        <v>0</v>
      </c>
      <c r="J3660" s="347">
        <v>7</v>
      </c>
      <c r="K3660" s="347">
        <v>300</v>
      </c>
      <c r="L3660" s="347">
        <v>16.5</v>
      </c>
      <c r="M3660" s="345">
        <v>17.5</v>
      </c>
      <c r="N3660" s="348">
        <f>IF(Tabla2[[#This Row],[LECHE RETIRO DIA]]&lt;&gt;ISBLANK(Tabla2[[#This Row],[LECHE RETIRO DIA]]),SUM(Tabla2[[#This Row],[LECHE TANQUE DIA]:[LECHE RETIRO DIA]]),SUM(Tabla2[[#This Row],[LECHE TANQUE DIA]:[LECHE AUTOCONSUMO DIA]]))</f>
        <v>1290</v>
      </c>
      <c r="O3660" s="349">
        <f t="shared" si="1429"/>
        <v>0.96511627906976749</v>
      </c>
      <c r="P3660" s="350">
        <f t="shared" si="1430"/>
        <v>24.339622641509433</v>
      </c>
      <c r="Q3660" s="350">
        <f t="shared" si="1431"/>
        <v>23.490566037735849</v>
      </c>
      <c r="R3660" s="350">
        <f t="shared" si="1432"/>
        <v>5.7142857142857144</v>
      </c>
      <c r="S3660" s="350">
        <f t="shared" si="1433"/>
        <v>4.3</v>
      </c>
      <c r="T3660" s="350">
        <f t="shared" si="1434"/>
        <v>5.6603773584905657</v>
      </c>
      <c r="U3660" s="350">
        <f t="shared" si="1435"/>
        <v>78.181818181818187</v>
      </c>
      <c r="V3660" s="350">
        <f t="shared" si="1436"/>
        <v>3.2121212121212119</v>
      </c>
      <c r="W3660" s="350">
        <f>IFERROR(H3660/M3660,Tabla2[[#This Row],[CARGA PRODUCCION (ANIMALES/HA)]])</f>
        <v>3.3714285714285714</v>
      </c>
      <c r="X3660" s="351">
        <f t="shared" si="1437"/>
        <v>2025</v>
      </c>
      <c r="Y3660" s="351">
        <f t="shared" si="1438"/>
        <v>1</v>
      </c>
      <c r="Z3660" s="351" t="e">
        <f t="shared" ca="1" si="1439"/>
        <v>#NAME?</v>
      </c>
      <c r="AA3660" s="348">
        <f t="shared" si="1440"/>
        <v>59</v>
      </c>
      <c r="AB3660" s="349">
        <f t="shared" si="1441"/>
        <v>0.89830508474576276</v>
      </c>
      <c r="AC3660" s="349">
        <f t="shared" si="1442"/>
        <v>0.10169491525423724</v>
      </c>
      <c r="AD3660" s="347"/>
    </row>
    <row r="3661" spans="1:30">
      <c r="A3661" s="339">
        <v>45671</v>
      </c>
      <c r="B3661" s="340" t="s">
        <v>81</v>
      </c>
      <c r="C3661" s="340">
        <v>2255</v>
      </c>
      <c r="D3661" s="340">
        <v>80</v>
      </c>
      <c r="E3661" s="340">
        <v>9</v>
      </c>
      <c r="F3661" s="340"/>
      <c r="G3661" s="340">
        <v>96</v>
      </c>
      <c r="H3661" s="340">
        <v>100</v>
      </c>
      <c r="I3661" s="340">
        <v>0</v>
      </c>
      <c r="J3661" s="340">
        <v>18</v>
      </c>
      <c r="K3661" s="340">
        <v>680</v>
      </c>
      <c r="L3661" s="340">
        <v>23.4</v>
      </c>
      <c r="M3661" s="8">
        <v>31.01</v>
      </c>
      <c r="N3661" s="341">
        <f>IF(Tabla2[[#This Row],[LECHE RETIRO DIA]]&lt;&gt;ISBLANK(Tabla2[[#This Row],[LECHE RETIRO DIA]]),SUM(Tabla2[[#This Row],[LECHE TANQUE DIA]:[LECHE RETIRO DIA]]),SUM(Tabla2[[#This Row],[LECHE TANQUE DIA]:[LECHE AUTOCONSUMO DIA]]))</f>
        <v>2344</v>
      </c>
      <c r="O3661" s="342">
        <f t="shared" si="1429"/>
        <v>0.96203071672354945</v>
      </c>
      <c r="P3661" s="343">
        <f t="shared" si="1430"/>
        <v>24.416666666666668</v>
      </c>
      <c r="Q3661" s="343">
        <f t="shared" si="1431"/>
        <v>23.489583333333332</v>
      </c>
      <c r="R3661" s="343">
        <f t="shared" si="1432"/>
        <v>4.4444444444444446</v>
      </c>
      <c r="S3661" s="343">
        <f t="shared" si="1433"/>
        <v>3.447058823529412</v>
      </c>
      <c r="T3661" s="343">
        <f t="shared" si="1434"/>
        <v>7.083333333333333</v>
      </c>
      <c r="U3661" s="343">
        <f t="shared" si="1435"/>
        <v>100.17094017094017</v>
      </c>
      <c r="V3661" s="343">
        <f t="shared" si="1436"/>
        <v>4.1025641025641031</v>
      </c>
      <c r="W3661" s="343">
        <f>IFERROR(H3661/M3661,Tabla2[[#This Row],[CARGA PRODUCCION (ANIMALES/HA)]])</f>
        <v>3.224766204450177</v>
      </c>
      <c r="X3661" s="344">
        <f t="shared" si="1437"/>
        <v>2025</v>
      </c>
      <c r="Y3661" s="344">
        <f t="shared" si="1438"/>
        <v>1</v>
      </c>
      <c r="Z3661" s="344" t="e">
        <f t="shared" ca="1" si="1439"/>
        <v>#NAME?</v>
      </c>
      <c r="AA3661" s="341">
        <f t="shared" si="1440"/>
        <v>100</v>
      </c>
      <c r="AB3661" s="342">
        <f t="shared" si="1441"/>
        <v>0.96</v>
      </c>
      <c r="AC3661" s="342">
        <f t="shared" si="1442"/>
        <v>4.0000000000000036E-2</v>
      </c>
      <c r="AD3661" s="340"/>
    </row>
    <row r="3662" spans="1:30">
      <c r="A3662" s="339">
        <v>45671</v>
      </c>
      <c r="B3662" s="340" t="s">
        <v>83</v>
      </c>
      <c r="C3662" s="340">
        <v>2415</v>
      </c>
      <c r="D3662" s="340">
        <v>100</v>
      </c>
      <c r="E3662" s="340">
        <v>9</v>
      </c>
      <c r="F3662" s="340"/>
      <c r="G3662" s="340">
        <v>104</v>
      </c>
      <c r="H3662" s="340">
        <v>125</v>
      </c>
      <c r="I3662" s="340">
        <v>0</v>
      </c>
      <c r="J3662" s="340">
        <v>21</v>
      </c>
      <c r="K3662" s="340">
        <v>680</v>
      </c>
      <c r="L3662" s="340">
        <v>29.8</v>
      </c>
      <c r="M3662" s="8">
        <v>36.590000000000003</v>
      </c>
      <c r="N3662" s="341">
        <f>IF(Tabla2[[#This Row],[LECHE RETIRO DIA]]&lt;&gt;ISBLANK(Tabla2[[#This Row],[LECHE RETIRO DIA]]),SUM(Tabla2[[#This Row],[LECHE TANQUE DIA]:[LECHE RETIRO DIA]]),SUM(Tabla2[[#This Row],[LECHE TANQUE DIA]:[LECHE AUTOCONSUMO DIA]]))</f>
        <v>2524</v>
      </c>
      <c r="O3662" s="342">
        <f t="shared" si="1429"/>
        <v>0.95681458003169573</v>
      </c>
      <c r="P3662" s="343">
        <f t="shared" si="1430"/>
        <v>24.26923076923077</v>
      </c>
      <c r="Q3662" s="343">
        <f t="shared" si="1431"/>
        <v>23.221153846153847</v>
      </c>
      <c r="R3662" s="343">
        <f t="shared" si="1432"/>
        <v>4.7619047619047619</v>
      </c>
      <c r="S3662" s="343">
        <f t="shared" si="1433"/>
        <v>3.7117647058823531</v>
      </c>
      <c r="T3662" s="343">
        <f t="shared" si="1434"/>
        <v>6.5384615384615383</v>
      </c>
      <c r="U3662" s="343">
        <f t="shared" si="1435"/>
        <v>84.697986577181211</v>
      </c>
      <c r="V3662" s="343">
        <f t="shared" si="1436"/>
        <v>3.4899328859060401</v>
      </c>
      <c r="W3662" s="343">
        <f>IFERROR(H3662/M3662,Tabla2[[#This Row],[CARGA PRODUCCION (ANIMALES/HA)]])</f>
        <v>3.4162339437004641</v>
      </c>
      <c r="X3662" s="344">
        <f t="shared" si="1437"/>
        <v>2025</v>
      </c>
      <c r="Y3662" s="344">
        <f t="shared" si="1438"/>
        <v>1</v>
      </c>
      <c r="Z3662" s="344" t="e">
        <f t="shared" ca="1" si="1439"/>
        <v>#NAME?</v>
      </c>
      <c r="AA3662" s="341">
        <f t="shared" si="1440"/>
        <v>125</v>
      </c>
      <c r="AB3662" s="342">
        <f t="shared" si="1441"/>
        <v>0.83199999999999996</v>
      </c>
      <c r="AC3662" s="342">
        <f t="shared" si="1442"/>
        <v>0.16800000000000004</v>
      </c>
      <c r="AD3662" s="340"/>
    </row>
    <row r="3663" spans="1:30">
      <c r="A3663" s="339">
        <v>45671</v>
      </c>
      <c r="B3663" s="340" t="s">
        <v>88</v>
      </c>
      <c r="C3663" s="340">
        <v>1205</v>
      </c>
      <c r="D3663" s="340">
        <v>40</v>
      </c>
      <c r="E3663" s="340">
        <v>5</v>
      </c>
      <c r="F3663" s="340"/>
      <c r="G3663" s="340">
        <v>49</v>
      </c>
      <c r="H3663" s="340">
        <v>55</v>
      </c>
      <c r="I3663" s="340">
        <v>0</v>
      </c>
      <c r="J3663" s="340">
        <v>7</v>
      </c>
      <c r="K3663" s="340">
        <v>300</v>
      </c>
      <c r="L3663" s="340">
        <v>16.5</v>
      </c>
      <c r="M3663" s="8">
        <v>17.5</v>
      </c>
      <c r="N3663" s="341">
        <f>IF(Tabla2[[#This Row],[LECHE RETIRO DIA]]&lt;&gt;ISBLANK(Tabla2[[#This Row],[LECHE RETIRO DIA]]),SUM(Tabla2[[#This Row],[LECHE TANQUE DIA]:[LECHE RETIRO DIA]]),SUM(Tabla2[[#This Row],[LECHE TANQUE DIA]:[LECHE AUTOCONSUMO DIA]]))</f>
        <v>1250</v>
      </c>
      <c r="O3663" s="342">
        <f t="shared" si="1429"/>
        <v>0.96399999999999997</v>
      </c>
      <c r="P3663" s="343">
        <f t="shared" si="1430"/>
        <v>25.510204081632654</v>
      </c>
      <c r="Q3663" s="343">
        <f t="shared" si="1431"/>
        <v>24.591836734693878</v>
      </c>
      <c r="R3663" s="343">
        <f t="shared" si="1432"/>
        <v>5.7142857142857144</v>
      </c>
      <c r="S3663" s="343">
        <f t="shared" si="1433"/>
        <v>4.166666666666667</v>
      </c>
      <c r="T3663" s="343">
        <f t="shared" si="1434"/>
        <v>6.1224489795918364</v>
      </c>
      <c r="U3663" s="343">
        <f t="shared" si="1435"/>
        <v>75.757575757575751</v>
      </c>
      <c r="V3663" s="343">
        <f t="shared" si="1436"/>
        <v>2.9696969696969697</v>
      </c>
      <c r="W3663" s="343">
        <f>IFERROR(H3663/M3663,Tabla2[[#This Row],[CARGA PRODUCCION (ANIMALES/HA)]])</f>
        <v>3.1428571428571428</v>
      </c>
      <c r="X3663" s="344">
        <f t="shared" si="1437"/>
        <v>2025</v>
      </c>
      <c r="Y3663" s="344">
        <f t="shared" si="1438"/>
        <v>1</v>
      </c>
      <c r="Z3663" s="344" t="e">
        <f t="shared" ca="1" si="1439"/>
        <v>#NAME?</v>
      </c>
      <c r="AA3663" s="341">
        <f t="shared" si="1440"/>
        <v>55</v>
      </c>
      <c r="AB3663" s="342">
        <f t="shared" si="1441"/>
        <v>0.89090909090909087</v>
      </c>
      <c r="AC3663" s="342">
        <f t="shared" si="1442"/>
        <v>0.10909090909090913</v>
      </c>
      <c r="AD3663" s="340"/>
    </row>
    <row r="3664" spans="1:30">
      <c r="A3664" s="346">
        <v>45672</v>
      </c>
      <c r="B3664" s="347" t="s">
        <v>81</v>
      </c>
      <c r="C3664" s="347">
        <v>2354</v>
      </c>
      <c r="D3664" s="347">
        <v>80</v>
      </c>
      <c r="E3664" s="347">
        <v>9</v>
      </c>
      <c r="F3664" s="347"/>
      <c r="G3664" s="347">
        <v>96</v>
      </c>
      <c r="H3664" s="347">
        <v>100</v>
      </c>
      <c r="I3664" s="347">
        <v>0</v>
      </c>
      <c r="J3664" s="347">
        <v>18</v>
      </c>
      <c r="K3664" s="347">
        <v>680</v>
      </c>
      <c r="L3664" s="347">
        <v>23.4</v>
      </c>
      <c r="M3664" s="345">
        <v>31.01</v>
      </c>
      <c r="N3664" s="348">
        <f>IF(Tabla2[[#This Row],[LECHE RETIRO DIA]]&lt;&gt;ISBLANK(Tabla2[[#This Row],[LECHE RETIRO DIA]]),SUM(Tabla2[[#This Row],[LECHE TANQUE DIA]:[LECHE RETIRO DIA]]),SUM(Tabla2[[#This Row],[LECHE TANQUE DIA]:[LECHE AUTOCONSUMO DIA]]))</f>
        <v>2443</v>
      </c>
      <c r="O3664" s="349">
        <f t="shared" ref="O3664:O3669" si="1443">IFERROR(C3664/N3664,"")</f>
        <v>0.96356938190749075</v>
      </c>
      <c r="P3664" s="350">
        <f t="shared" ref="P3664:P3669" si="1444">IFERROR(N3664/G3664,"")</f>
        <v>25.447916666666668</v>
      </c>
      <c r="Q3664" s="350">
        <f t="shared" ref="Q3664:Q3669" si="1445">IFERROR(C3664/G3664,"")</f>
        <v>24.520833333333332</v>
      </c>
      <c r="R3664" s="350">
        <f t="shared" ref="R3664:R3669" si="1446">IFERROR(D3664/J3664,"")</f>
        <v>4.4444444444444446</v>
      </c>
      <c r="S3664" s="350">
        <f t="shared" ref="S3664:S3669" si="1447">IFERROR(N3664/K3664,"")</f>
        <v>3.5926470588235295</v>
      </c>
      <c r="T3664" s="350">
        <f t="shared" ref="T3664:T3669" si="1448">IFERROR(K3664/G3664,"")</f>
        <v>7.083333333333333</v>
      </c>
      <c r="U3664" s="350">
        <f t="shared" ref="U3664:U3669" si="1449">IFERROR(N3664/L3664,"")</f>
        <v>104.40170940170941</v>
      </c>
      <c r="V3664" s="350">
        <f t="shared" ref="V3664:V3669" si="1450">IFERROR(G3664/L3664,"")</f>
        <v>4.1025641025641031</v>
      </c>
      <c r="W3664" s="350">
        <f>IFERROR(H3664/M3664,Tabla2[[#This Row],[CARGA PRODUCCION (ANIMALES/HA)]])</f>
        <v>3.224766204450177</v>
      </c>
      <c r="X3664" s="351">
        <f t="shared" ref="X3664:X3669" si="1451">YEAR(A3664)</f>
        <v>2025</v>
      </c>
      <c r="Y3664" s="351">
        <f t="shared" ref="Y3664:Y3669" si="1452">MONTH(A3664)</f>
        <v>1</v>
      </c>
      <c r="Z3664" s="351" t="e">
        <f t="shared" ref="Z3664:Z3669" ca="1" si="1453">_xlfn.ISOWEEKNUM(A3664)</f>
        <v>#NAME?</v>
      </c>
      <c r="AA3664" s="348">
        <f t="shared" ref="AA3664:AA3669" si="1454">IF(H3664&gt;0,H3664,G3664)</f>
        <v>100</v>
      </c>
      <c r="AB3664" s="349">
        <f t="shared" ref="AB3664:AB3669" si="1455">IFERROR(G3664/AA3664,"")</f>
        <v>0.96</v>
      </c>
      <c r="AC3664" s="349">
        <f t="shared" ref="AC3664:AC3669" si="1456">IFERROR(1-AB3664,"")</f>
        <v>4.0000000000000036E-2</v>
      </c>
      <c r="AD3664" s="347"/>
    </row>
    <row r="3665" spans="1:30">
      <c r="A3665" s="346">
        <v>45672</v>
      </c>
      <c r="B3665" s="347" t="s">
        <v>83</v>
      </c>
      <c r="C3665" s="347">
        <v>2505</v>
      </c>
      <c r="D3665" s="347">
        <v>100</v>
      </c>
      <c r="E3665" s="347">
        <v>9</v>
      </c>
      <c r="F3665" s="347"/>
      <c r="G3665" s="347">
        <v>104</v>
      </c>
      <c r="H3665" s="347">
        <v>124</v>
      </c>
      <c r="I3665" s="347">
        <v>0</v>
      </c>
      <c r="J3665" s="347">
        <v>20</v>
      </c>
      <c r="K3665" s="347">
        <v>680</v>
      </c>
      <c r="L3665" s="347">
        <v>29.8</v>
      </c>
      <c r="M3665" s="345">
        <v>36.590000000000003</v>
      </c>
      <c r="N3665" s="348">
        <f>IF(Tabla2[[#This Row],[LECHE RETIRO DIA]]&lt;&gt;ISBLANK(Tabla2[[#This Row],[LECHE RETIRO DIA]]),SUM(Tabla2[[#This Row],[LECHE TANQUE DIA]:[LECHE RETIRO DIA]]),SUM(Tabla2[[#This Row],[LECHE TANQUE DIA]:[LECHE AUTOCONSUMO DIA]]))</f>
        <v>2614</v>
      </c>
      <c r="O3665" s="349">
        <f t="shared" si="1443"/>
        <v>0.95830145371078801</v>
      </c>
      <c r="P3665" s="350">
        <f t="shared" si="1444"/>
        <v>25.134615384615383</v>
      </c>
      <c r="Q3665" s="350">
        <f t="shared" si="1445"/>
        <v>24.08653846153846</v>
      </c>
      <c r="R3665" s="350">
        <f t="shared" si="1446"/>
        <v>5</v>
      </c>
      <c r="S3665" s="350">
        <f t="shared" si="1447"/>
        <v>3.8441176470588236</v>
      </c>
      <c r="T3665" s="350">
        <f t="shared" si="1448"/>
        <v>6.5384615384615383</v>
      </c>
      <c r="U3665" s="350">
        <f t="shared" si="1449"/>
        <v>87.718120805369125</v>
      </c>
      <c r="V3665" s="350">
        <f t="shared" si="1450"/>
        <v>3.4899328859060401</v>
      </c>
      <c r="W3665" s="350">
        <f>IFERROR(H3665/M3665,Tabla2[[#This Row],[CARGA PRODUCCION (ANIMALES/HA)]])</f>
        <v>3.3889040721508605</v>
      </c>
      <c r="X3665" s="351">
        <f t="shared" si="1451"/>
        <v>2025</v>
      </c>
      <c r="Y3665" s="351">
        <f t="shared" si="1452"/>
        <v>1</v>
      </c>
      <c r="Z3665" s="351" t="e">
        <f t="shared" ca="1" si="1453"/>
        <v>#NAME?</v>
      </c>
      <c r="AA3665" s="348">
        <f t="shared" si="1454"/>
        <v>124</v>
      </c>
      <c r="AB3665" s="349">
        <f t="shared" si="1455"/>
        <v>0.83870967741935487</v>
      </c>
      <c r="AC3665" s="349">
        <f t="shared" si="1456"/>
        <v>0.16129032258064513</v>
      </c>
      <c r="AD3665" s="347"/>
    </row>
    <row r="3666" spans="1:30">
      <c r="A3666" s="346">
        <v>45672</v>
      </c>
      <c r="B3666" s="347" t="s">
        <v>88</v>
      </c>
      <c r="C3666" s="347">
        <v>1172</v>
      </c>
      <c r="D3666" s="347">
        <v>40</v>
      </c>
      <c r="E3666" s="347">
        <v>5</v>
      </c>
      <c r="F3666" s="347"/>
      <c r="G3666" s="347">
        <v>49</v>
      </c>
      <c r="H3666" s="347">
        <v>55</v>
      </c>
      <c r="I3666" s="347">
        <v>0</v>
      </c>
      <c r="J3666" s="347">
        <v>7</v>
      </c>
      <c r="K3666" s="347">
        <v>300</v>
      </c>
      <c r="L3666" s="347">
        <v>16.5</v>
      </c>
      <c r="M3666" s="345">
        <v>17.5</v>
      </c>
      <c r="N3666" s="348">
        <f>IF(Tabla2[[#This Row],[LECHE RETIRO DIA]]&lt;&gt;ISBLANK(Tabla2[[#This Row],[LECHE RETIRO DIA]]),SUM(Tabla2[[#This Row],[LECHE TANQUE DIA]:[LECHE RETIRO DIA]]),SUM(Tabla2[[#This Row],[LECHE TANQUE DIA]:[LECHE AUTOCONSUMO DIA]]))</f>
        <v>1217</v>
      </c>
      <c r="O3666" s="349">
        <f t="shared" si="1443"/>
        <v>0.96302382908792117</v>
      </c>
      <c r="P3666" s="350">
        <f t="shared" si="1444"/>
        <v>24.836734693877553</v>
      </c>
      <c r="Q3666" s="350">
        <f t="shared" si="1445"/>
        <v>23.918367346938776</v>
      </c>
      <c r="R3666" s="350">
        <f t="shared" si="1446"/>
        <v>5.7142857142857144</v>
      </c>
      <c r="S3666" s="350">
        <f t="shared" si="1447"/>
        <v>4.0566666666666666</v>
      </c>
      <c r="T3666" s="350">
        <f t="shared" si="1448"/>
        <v>6.1224489795918364</v>
      </c>
      <c r="U3666" s="350">
        <f t="shared" si="1449"/>
        <v>73.757575757575751</v>
      </c>
      <c r="V3666" s="350">
        <f t="shared" si="1450"/>
        <v>2.9696969696969697</v>
      </c>
      <c r="W3666" s="350">
        <f>IFERROR(H3666/M3666,Tabla2[[#This Row],[CARGA PRODUCCION (ANIMALES/HA)]])</f>
        <v>3.1428571428571428</v>
      </c>
      <c r="X3666" s="351">
        <f t="shared" si="1451"/>
        <v>2025</v>
      </c>
      <c r="Y3666" s="351">
        <f t="shared" si="1452"/>
        <v>1</v>
      </c>
      <c r="Z3666" s="351" t="e">
        <f t="shared" ca="1" si="1453"/>
        <v>#NAME?</v>
      </c>
      <c r="AA3666" s="348">
        <f t="shared" si="1454"/>
        <v>55</v>
      </c>
      <c r="AB3666" s="349">
        <f t="shared" si="1455"/>
        <v>0.89090909090909087</v>
      </c>
      <c r="AC3666" s="349">
        <f t="shared" si="1456"/>
        <v>0.10909090909090913</v>
      </c>
      <c r="AD3666" s="347"/>
    </row>
    <row r="3667" spans="1:30">
      <c r="A3667" s="346">
        <v>45673</v>
      </c>
      <c r="B3667" s="347" t="s">
        <v>81</v>
      </c>
      <c r="C3667" s="347">
        <v>2359</v>
      </c>
      <c r="D3667" s="347">
        <v>80</v>
      </c>
      <c r="E3667" s="347">
        <v>9</v>
      </c>
      <c r="F3667" s="347"/>
      <c r="G3667" s="347">
        <v>97</v>
      </c>
      <c r="H3667" s="347">
        <v>100</v>
      </c>
      <c r="I3667" s="347">
        <v>0</v>
      </c>
      <c r="J3667" s="347">
        <v>18</v>
      </c>
      <c r="K3667" s="347">
        <v>680</v>
      </c>
      <c r="L3667" s="347">
        <v>23.4</v>
      </c>
      <c r="M3667" s="345">
        <v>31.01</v>
      </c>
      <c r="N3667" s="348">
        <f>IF(Tabla2[[#This Row],[LECHE RETIRO DIA]]&lt;&gt;ISBLANK(Tabla2[[#This Row],[LECHE RETIRO DIA]]),SUM(Tabla2[[#This Row],[LECHE TANQUE DIA]:[LECHE RETIRO DIA]]),SUM(Tabla2[[#This Row],[LECHE TANQUE DIA]:[LECHE AUTOCONSUMO DIA]]))</f>
        <v>2448</v>
      </c>
      <c r="O3667" s="349">
        <f t="shared" si="1443"/>
        <v>0.96364379084967322</v>
      </c>
      <c r="P3667" s="350">
        <f t="shared" si="1444"/>
        <v>25.237113402061855</v>
      </c>
      <c r="Q3667" s="350">
        <f t="shared" si="1445"/>
        <v>24.319587628865978</v>
      </c>
      <c r="R3667" s="350">
        <f t="shared" si="1446"/>
        <v>4.4444444444444446</v>
      </c>
      <c r="S3667" s="350">
        <f t="shared" si="1447"/>
        <v>3.6</v>
      </c>
      <c r="T3667" s="350">
        <f t="shared" si="1448"/>
        <v>7.0103092783505154</v>
      </c>
      <c r="U3667" s="350">
        <f t="shared" si="1449"/>
        <v>104.61538461538463</v>
      </c>
      <c r="V3667" s="350">
        <f t="shared" si="1450"/>
        <v>4.1452991452991457</v>
      </c>
      <c r="W3667" s="350">
        <f>IFERROR(H3667/M3667,Tabla2[[#This Row],[CARGA PRODUCCION (ANIMALES/HA)]])</f>
        <v>3.224766204450177</v>
      </c>
      <c r="X3667" s="351">
        <f t="shared" si="1451"/>
        <v>2025</v>
      </c>
      <c r="Y3667" s="351">
        <f t="shared" si="1452"/>
        <v>1</v>
      </c>
      <c r="Z3667" s="351" t="e">
        <f t="shared" ca="1" si="1453"/>
        <v>#NAME?</v>
      </c>
      <c r="AA3667" s="348">
        <f t="shared" si="1454"/>
        <v>100</v>
      </c>
      <c r="AB3667" s="349">
        <f t="shared" si="1455"/>
        <v>0.97</v>
      </c>
      <c r="AC3667" s="349">
        <f t="shared" si="1456"/>
        <v>3.0000000000000027E-2</v>
      </c>
      <c r="AD3667" s="347"/>
    </row>
    <row r="3668" spans="1:30">
      <c r="A3668" s="346">
        <v>45673</v>
      </c>
      <c r="B3668" s="347" t="s">
        <v>83</v>
      </c>
      <c r="C3668" s="347">
        <v>2429</v>
      </c>
      <c r="D3668" s="347">
        <v>100</v>
      </c>
      <c r="E3668" s="347">
        <v>9</v>
      </c>
      <c r="F3668" s="347"/>
      <c r="G3668" s="347">
        <v>105</v>
      </c>
      <c r="H3668" s="347">
        <v>124</v>
      </c>
      <c r="I3668" s="347">
        <v>0</v>
      </c>
      <c r="J3668" s="347">
        <v>20</v>
      </c>
      <c r="K3668" s="347">
        <v>680</v>
      </c>
      <c r="L3668" s="347">
        <v>29.8</v>
      </c>
      <c r="M3668" s="345">
        <v>36.590000000000003</v>
      </c>
      <c r="N3668" s="348">
        <f>IF(Tabla2[[#This Row],[LECHE RETIRO DIA]]&lt;&gt;ISBLANK(Tabla2[[#This Row],[LECHE RETIRO DIA]]),SUM(Tabla2[[#This Row],[LECHE TANQUE DIA]:[LECHE RETIRO DIA]]),SUM(Tabla2[[#This Row],[LECHE TANQUE DIA]:[LECHE AUTOCONSUMO DIA]]))</f>
        <v>2538</v>
      </c>
      <c r="O3668" s="349">
        <f t="shared" si="1443"/>
        <v>0.95705279747832939</v>
      </c>
      <c r="P3668" s="350">
        <f t="shared" si="1444"/>
        <v>24.171428571428571</v>
      </c>
      <c r="Q3668" s="350">
        <f t="shared" si="1445"/>
        <v>23.133333333333333</v>
      </c>
      <c r="R3668" s="350">
        <f t="shared" si="1446"/>
        <v>5</v>
      </c>
      <c r="S3668" s="350">
        <f t="shared" si="1447"/>
        <v>3.7323529411764707</v>
      </c>
      <c r="T3668" s="350">
        <f t="shared" si="1448"/>
        <v>6.4761904761904763</v>
      </c>
      <c r="U3668" s="350">
        <f t="shared" si="1449"/>
        <v>85.167785234899327</v>
      </c>
      <c r="V3668" s="350">
        <f t="shared" si="1450"/>
        <v>3.523489932885906</v>
      </c>
      <c r="W3668" s="350">
        <f>IFERROR(H3668/M3668,Tabla2[[#This Row],[CARGA PRODUCCION (ANIMALES/HA)]])</f>
        <v>3.3889040721508605</v>
      </c>
      <c r="X3668" s="351">
        <f t="shared" si="1451"/>
        <v>2025</v>
      </c>
      <c r="Y3668" s="351">
        <f t="shared" si="1452"/>
        <v>1</v>
      </c>
      <c r="Z3668" s="351" t="e">
        <f t="shared" ca="1" si="1453"/>
        <v>#NAME?</v>
      </c>
      <c r="AA3668" s="348">
        <f t="shared" si="1454"/>
        <v>124</v>
      </c>
      <c r="AB3668" s="349">
        <f t="shared" si="1455"/>
        <v>0.84677419354838712</v>
      </c>
      <c r="AC3668" s="349">
        <f t="shared" si="1456"/>
        <v>0.15322580645161288</v>
      </c>
      <c r="AD3668" s="347"/>
    </row>
    <row r="3669" spans="1:30">
      <c r="A3669" s="346">
        <v>45673</v>
      </c>
      <c r="B3669" s="347" t="s">
        <v>117</v>
      </c>
      <c r="C3669" s="347">
        <v>1234</v>
      </c>
      <c r="D3669" s="347">
        <v>40</v>
      </c>
      <c r="E3669" s="347">
        <v>5</v>
      </c>
      <c r="F3669" s="347"/>
      <c r="G3669" s="347">
        <v>49</v>
      </c>
      <c r="H3669" s="347">
        <v>55</v>
      </c>
      <c r="I3669" s="347">
        <v>0</v>
      </c>
      <c r="J3669" s="347">
        <v>7</v>
      </c>
      <c r="K3669" s="347">
        <v>300</v>
      </c>
      <c r="L3669" s="347">
        <v>16.5</v>
      </c>
      <c r="M3669" s="345">
        <v>17.5</v>
      </c>
      <c r="N3669" s="348">
        <f>IF(Tabla2[[#This Row],[LECHE RETIRO DIA]]&lt;&gt;ISBLANK(Tabla2[[#This Row],[LECHE RETIRO DIA]]),SUM(Tabla2[[#This Row],[LECHE TANQUE DIA]:[LECHE RETIRO DIA]]),SUM(Tabla2[[#This Row],[LECHE TANQUE DIA]:[LECHE AUTOCONSUMO DIA]]))</f>
        <v>1279</v>
      </c>
      <c r="O3669" s="349">
        <f t="shared" si="1443"/>
        <v>0.96481626270523846</v>
      </c>
      <c r="P3669" s="350">
        <f t="shared" si="1444"/>
        <v>26.102040816326532</v>
      </c>
      <c r="Q3669" s="350">
        <f t="shared" si="1445"/>
        <v>25.183673469387756</v>
      </c>
      <c r="R3669" s="350">
        <f t="shared" si="1446"/>
        <v>5.7142857142857144</v>
      </c>
      <c r="S3669" s="350">
        <f t="shared" si="1447"/>
        <v>4.2633333333333336</v>
      </c>
      <c r="T3669" s="350">
        <f t="shared" si="1448"/>
        <v>6.1224489795918364</v>
      </c>
      <c r="U3669" s="350">
        <f t="shared" si="1449"/>
        <v>77.515151515151516</v>
      </c>
      <c r="V3669" s="350">
        <f t="shared" si="1450"/>
        <v>2.9696969696969697</v>
      </c>
      <c r="W3669" s="350">
        <f>IFERROR(H3669/M3669,Tabla2[[#This Row],[CARGA PRODUCCION (ANIMALES/HA)]])</f>
        <v>3.1428571428571428</v>
      </c>
      <c r="X3669" s="351">
        <f t="shared" si="1451"/>
        <v>2025</v>
      </c>
      <c r="Y3669" s="351">
        <f t="shared" si="1452"/>
        <v>1</v>
      </c>
      <c r="Z3669" s="351" t="e">
        <f t="shared" ca="1" si="1453"/>
        <v>#NAME?</v>
      </c>
      <c r="AA3669" s="348">
        <f t="shared" si="1454"/>
        <v>55</v>
      </c>
      <c r="AB3669" s="349">
        <f t="shared" si="1455"/>
        <v>0.89090909090909087</v>
      </c>
      <c r="AC3669" s="349">
        <f t="shared" si="1456"/>
        <v>0.10909090909090913</v>
      </c>
      <c r="AD3669" s="347"/>
    </row>
    <row r="3670" spans="1:30">
      <c r="A3670" s="346">
        <v>45674</v>
      </c>
      <c r="B3670" s="347" t="s">
        <v>81</v>
      </c>
      <c r="C3670" s="347">
        <v>2373</v>
      </c>
      <c r="D3670" s="347">
        <v>80</v>
      </c>
      <c r="E3670" s="347">
        <v>9</v>
      </c>
      <c r="F3670" s="347"/>
      <c r="G3670" s="347">
        <v>98</v>
      </c>
      <c r="H3670" s="347">
        <v>100</v>
      </c>
      <c r="I3670" s="347">
        <v>0</v>
      </c>
      <c r="J3670" s="347">
        <v>18</v>
      </c>
      <c r="K3670" s="347">
        <v>680</v>
      </c>
      <c r="L3670" s="347">
        <v>23.4</v>
      </c>
      <c r="M3670" s="345">
        <v>31.01</v>
      </c>
      <c r="N3670" s="348">
        <f>IF(Tabla2[[#This Row],[LECHE RETIRO DIA]]&lt;&gt;ISBLANK(Tabla2[[#This Row],[LECHE RETIRO DIA]]),SUM(Tabla2[[#This Row],[LECHE TANQUE DIA]:[LECHE RETIRO DIA]]),SUM(Tabla2[[#This Row],[LECHE TANQUE DIA]:[LECHE AUTOCONSUMO DIA]]))</f>
        <v>2462</v>
      </c>
      <c r="O3670" s="349">
        <f t="shared" ref="O3670:O3675" si="1457">IFERROR(C3670/N3670,"")</f>
        <v>0.96385052802599513</v>
      </c>
      <c r="P3670" s="350">
        <f t="shared" ref="P3670:P3675" si="1458">IFERROR(N3670/G3670,"")</f>
        <v>25.122448979591837</v>
      </c>
      <c r="Q3670" s="350">
        <f t="shared" ref="Q3670:Q3675" si="1459">IFERROR(C3670/G3670,"")</f>
        <v>24.214285714285715</v>
      </c>
      <c r="R3670" s="350">
        <f t="shared" ref="R3670:R3675" si="1460">IFERROR(D3670/J3670,"")</f>
        <v>4.4444444444444446</v>
      </c>
      <c r="S3670" s="350">
        <f t="shared" ref="S3670:S3675" si="1461">IFERROR(N3670/K3670,"")</f>
        <v>3.6205882352941177</v>
      </c>
      <c r="T3670" s="350">
        <f t="shared" ref="T3670:T3675" si="1462">IFERROR(K3670/G3670,"")</f>
        <v>6.9387755102040813</v>
      </c>
      <c r="U3670" s="350">
        <f t="shared" ref="U3670:U3675" si="1463">IFERROR(N3670/L3670,"")</f>
        <v>105.21367521367522</v>
      </c>
      <c r="V3670" s="350">
        <f t="shared" ref="V3670:V3675" si="1464">IFERROR(G3670/L3670,"")</f>
        <v>4.1880341880341883</v>
      </c>
      <c r="W3670" s="350">
        <f>IFERROR(H3670/M3670,Tabla2[[#This Row],[CARGA PRODUCCION (ANIMALES/HA)]])</f>
        <v>3.224766204450177</v>
      </c>
      <c r="X3670" s="351">
        <f t="shared" ref="X3670:X3675" si="1465">YEAR(A3670)</f>
        <v>2025</v>
      </c>
      <c r="Y3670" s="351">
        <f t="shared" ref="Y3670:Y3675" si="1466">MONTH(A3670)</f>
        <v>1</v>
      </c>
      <c r="Z3670" s="351" t="e">
        <f t="shared" ref="Z3670:Z3675" ca="1" si="1467">_xlfn.ISOWEEKNUM(A3670)</f>
        <v>#NAME?</v>
      </c>
      <c r="AA3670" s="348">
        <f t="shared" ref="AA3670:AA3675" si="1468">IF(H3670&gt;0,H3670,G3670)</f>
        <v>100</v>
      </c>
      <c r="AB3670" s="349">
        <f t="shared" ref="AB3670:AB3675" si="1469">IFERROR(G3670/AA3670,"")</f>
        <v>0.98</v>
      </c>
      <c r="AC3670" s="349">
        <f t="shared" ref="AC3670:AC3675" si="1470">IFERROR(1-AB3670,"")</f>
        <v>2.0000000000000018E-2</v>
      </c>
      <c r="AD3670" s="347"/>
    </row>
    <row r="3671" spans="1:30">
      <c r="A3671" s="346">
        <v>45674</v>
      </c>
      <c r="B3671" s="347" t="s">
        <v>83</v>
      </c>
      <c r="C3671" s="347">
        <v>2467</v>
      </c>
      <c r="D3671" s="347">
        <v>100</v>
      </c>
      <c r="E3671" s="347">
        <v>9</v>
      </c>
      <c r="F3671" s="347"/>
      <c r="G3671" s="347">
        <v>105</v>
      </c>
      <c r="H3671" s="347">
        <v>124</v>
      </c>
      <c r="I3671" s="347">
        <v>0</v>
      </c>
      <c r="J3671" s="347">
        <v>20</v>
      </c>
      <c r="K3671" s="347">
        <v>680</v>
      </c>
      <c r="L3671" s="347">
        <v>29.8</v>
      </c>
      <c r="M3671" s="345">
        <v>36.590000000000003</v>
      </c>
      <c r="N3671" s="348">
        <f>IF(Tabla2[[#This Row],[LECHE RETIRO DIA]]&lt;&gt;ISBLANK(Tabla2[[#This Row],[LECHE RETIRO DIA]]),SUM(Tabla2[[#This Row],[LECHE TANQUE DIA]:[LECHE RETIRO DIA]]),SUM(Tabla2[[#This Row],[LECHE TANQUE DIA]:[LECHE AUTOCONSUMO DIA]]))</f>
        <v>2576</v>
      </c>
      <c r="O3671" s="349">
        <f t="shared" si="1457"/>
        <v>0.95768633540372672</v>
      </c>
      <c r="P3671" s="350">
        <f t="shared" si="1458"/>
        <v>24.533333333333335</v>
      </c>
      <c r="Q3671" s="350">
        <f t="shared" si="1459"/>
        <v>23.495238095238093</v>
      </c>
      <c r="R3671" s="350">
        <f t="shared" si="1460"/>
        <v>5</v>
      </c>
      <c r="S3671" s="350">
        <f t="shared" si="1461"/>
        <v>3.7882352941176469</v>
      </c>
      <c r="T3671" s="350">
        <f t="shared" si="1462"/>
        <v>6.4761904761904763</v>
      </c>
      <c r="U3671" s="350">
        <f t="shared" si="1463"/>
        <v>86.442953020134226</v>
      </c>
      <c r="V3671" s="350">
        <f t="shared" si="1464"/>
        <v>3.523489932885906</v>
      </c>
      <c r="W3671" s="350">
        <f>IFERROR(H3671/M3671,Tabla2[[#This Row],[CARGA PRODUCCION (ANIMALES/HA)]])</f>
        <v>3.3889040721508605</v>
      </c>
      <c r="X3671" s="351">
        <f t="shared" si="1465"/>
        <v>2025</v>
      </c>
      <c r="Y3671" s="351">
        <f t="shared" si="1466"/>
        <v>1</v>
      </c>
      <c r="Z3671" s="351" t="e">
        <f t="shared" ca="1" si="1467"/>
        <v>#NAME?</v>
      </c>
      <c r="AA3671" s="348">
        <f t="shared" si="1468"/>
        <v>124</v>
      </c>
      <c r="AB3671" s="349">
        <f t="shared" si="1469"/>
        <v>0.84677419354838712</v>
      </c>
      <c r="AC3671" s="349">
        <f t="shared" si="1470"/>
        <v>0.15322580645161288</v>
      </c>
      <c r="AD3671" s="347"/>
    </row>
    <row r="3672" spans="1:30">
      <c r="A3672" s="346">
        <v>45674</v>
      </c>
      <c r="B3672" s="347" t="s">
        <v>88</v>
      </c>
      <c r="C3672" s="347">
        <v>1186</v>
      </c>
      <c r="D3672" s="347">
        <v>40</v>
      </c>
      <c r="E3672" s="347">
        <v>5</v>
      </c>
      <c r="F3672" s="347"/>
      <c r="G3672" s="347">
        <v>50</v>
      </c>
      <c r="H3672" s="347">
        <v>56</v>
      </c>
      <c r="I3672" s="347">
        <v>0</v>
      </c>
      <c r="J3672" s="347">
        <v>7</v>
      </c>
      <c r="K3672" s="347">
        <v>300</v>
      </c>
      <c r="L3672" s="347">
        <v>16.5</v>
      </c>
      <c r="M3672" s="345">
        <v>17.5</v>
      </c>
      <c r="N3672" s="348">
        <f>IF(Tabla2[[#This Row],[LECHE RETIRO DIA]]&lt;&gt;ISBLANK(Tabla2[[#This Row],[LECHE RETIRO DIA]]),SUM(Tabla2[[#This Row],[LECHE TANQUE DIA]:[LECHE RETIRO DIA]]),SUM(Tabla2[[#This Row],[LECHE TANQUE DIA]:[LECHE AUTOCONSUMO DIA]]))</f>
        <v>1231</v>
      </c>
      <c r="O3672" s="349">
        <f t="shared" si="1457"/>
        <v>0.96344435418359053</v>
      </c>
      <c r="P3672" s="350">
        <f t="shared" si="1458"/>
        <v>24.62</v>
      </c>
      <c r="Q3672" s="350">
        <f t="shared" si="1459"/>
        <v>23.72</v>
      </c>
      <c r="R3672" s="350">
        <f t="shared" si="1460"/>
        <v>5.7142857142857144</v>
      </c>
      <c r="S3672" s="350">
        <f t="shared" si="1461"/>
        <v>4.1033333333333335</v>
      </c>
      <c r="T3672" s="350">
        <f t="shared" si="1462"/>
        <v>6</v>
      </c>
      <c r="U3672" s="350">
        <f t="shared" si="1463"/>
        <v>74.606060606060609</v>
      </c>
      <c r="V3672" s="350">
        <f t="shared" si="1464"/>
        <v>3.0303030303030303</v>
      </c>
      <c r="W3672" s="350">
        <f>IFERROR(H3672/M3672,Tabla2[[#This Row],[CARGA PRODUCCION (ANIMALES/HA)]])</f>
        <v>3.2</v>
      </c>
      <c r="X3672" s="351">
        <f t="shared" si="1465"/>
        <v>2025</v>
      </c>
      <c r="Y3672" s="351">
        <f t="shared" si="1466"/>
        <v>1</v>
      </c>
      <c r="Z3672" s="351" t="e">
        <f t="shared" ca="1" si="1467"/>
        <v>#NAME?</v>
      </c>
      <c r="AA3672" s="348">
        <f t="shared" si="1468"/>
        <v>56</v>
      </c>
      <c r="AB3672" s="349">
        <f t="shared" si="1469"/>
        <v>0.8928571428571429</v>
      </c>
      <c r="AC3672" s="349">
        <f t="shared" si="1470"/>
        <v>0.1071428571428571</v>
      </c>
      <c r="AD3672" s="347"/>
    </row>
    <row r="3673" spans="1:30">
      <c r="A3673" s="346">
        <v>45675</v>
      </c>
      <c r="B3673" s="347" t="s">
        <v>81</v>
      </c>
      <c r="C3673" s="347">
        <v>2373</v>
      </c>
      <c r="D3673" s="347">
        <v>80</v>
      </c>
      <c r="E3673" s="347">
        <v>9</v>
      </c>
      <c r="F3673" s="347"/>
      <c r="G3673" s="347">
        <v>99</v>
      </c>
      <c r="H3673" s="347">
        <v>100</v>
      </c>
      <c r="I3673" s="347">
        <v>0</v>
      </c>
      <c r="J3673" s="347">
        <v>13</v>
      </c>
      <c r="K3673" s="347">
        <v>680</v>
      </c>
      <c r="L3673" s="347">
        <v>23.4</v>
      </c>
      <c r="M3673" s="345">
        <v>31.01</v>
      </c>
      <c r="N3673" s="348">
        <f>IF(Tabla2[[#This Row],[LECHE RETIRO DIA]]&lt;&gt;ISBLANK(Tabla2[[#This Row],[LECHE RETIRO DIA]]),SUM(Tabla2[[#This Row],[LECHE TANQUE DIA]:[LECHE RETIRO DIA]]),SUM(Tabla2[[#This Row],[LECHE TANQUE DIA]:[LECHE AUTOCONSUMO DIA]]))</f>
        <v>2462</v>
      </c>
      <c r="O3673" s="349">
        <f t="shared" si="1457"/>
        <v>0.96385052802599513</v>
      </c>
      <c r="P3673" s="350">
        <f t="shared" si="1458"/>
        <v>24.868686868686869</v>
      </c>
      <c r="Q3673" s="350">
        <f t="shared" si="1459"/>
        <v>23.969696969696969</v>
      </c>
      <c r="R3673" s="350">
        <f t="shared" si="1460"/>
        <v>6.1538461538461542</v>
      </c>
      <c r="S3673" s="350">
        <f t="shared" si="1461"/>
        <v>3.6205882352941177</v>
      </c>
      <c r="T3673" s="350">
        <f t="shared" si="1462"/>
        <v>6.8686868686868685</v>
      </c>
      <c r="U3673" s="350">
        <f t="shared" si="1463"/>
        <v>105.21367521367522</v>
      </c>
      <c r="V3673" s="350">
        <f t="shared" si="1464"/>
        <v>4.2307692307692308</v>
      </c>
      <c r="W3673" s="350">
        <f>IFERROR(H3673/M3673,Tabla2[[#This Row],[CARGA PRODUCCION (ANIMALES/HA)]])</f>
        <v>3.224766204450177</v>
      </c>
      <c r="X3673" s="351">
        <f t="shared" si="1465"/>
        <v>2025</v>
      </c>
      <c r="Y3673" s="351">
        <f t="shared" si="1466"/>
        <v>1</v>
      </c>
      <c r="Z3673" s="351" t="e">
        <f t="shared" ca="1" si="1467"/>
        <v>#NAME?</v>
      </c>
      <c r="AA3673" s="348">
        <f t="shared" si="1468"/>
        <v>100</v>
      </c>
      <c r="AB3673" s="349">
        <f t="shared" si="1469"/>
        <v>0.99</v>
      </c>
      <c r="AC3673" s="349">
        <f t="shared" si="1470"/>
        <v>1.0000000000000009E-2</v>
      </c>
      <c r="AD3673" s="347"/>
    </row>
    <row r="3674" spans="1:30">
      <c r="A3674" s="346">
        <v>45675</v>
      </c>
      <c r="B3674" s="347" t="s">
        <v>83</v>
      </c>
      <c r="C3674" s="347">
        <v>2410</v>
      </c>
      <c r="D3674" s="347">
        <v>100</v>
      </c>
      <c r="E3674" s="347">
        <v>9</v>
      </c>
      <c r="F3674" s="347"/>
      <c r="G3674" s="347">
        <v>105</v>
      </c>
      <c r="H3674" s="347">
        <v>124</v>
      </c>
      <c r="I3674" s="347">
        <v>0</v>
      </c>
      <c r="J3674" s="347">
        <v>20</v>
      </c>
      <c r="K3674" s="347">
        <v>680</v>
      </c>
      <c r="L3674" s="347">
        <v>29.8</v>
      </c>
      <c r="M3674" s="345">
        <v>36.590000000000003</v>
      </c>
      <c r="N3674" s="348">
        <f>IF(Tabla2[[#This Row],[LECHE RETIRO DIA]]&lt;&gt;ISBLANK(Tabla2[[#This Row],[LECHE RETIRO DIA]]),SUM(Tabla2[[#This Row],[LECHE TANQUE DIA]:[LECHE RETIRO DIA]]),SUM(Tabla2[[#This Row],[LECHE TANQUE DIA]:[LECHE AUTOCONSUMO DIA]]))</f>
        <v>2519</v>
      </c>
      <c r="O3674" s="349">
        <f t="shared" si="1457"/>
        <v>0.95672886065899165</v>
      </c>
      <c r="P3674" s="350">
        <f t="shared" si="1458"/>
        <v>23.990476190476191</v>
      </c>
      <c r="Q3674" s="350">
        <f t="shared" si="1459"/>
        <v>22.952380952380953</v>
      </c>
      <c r="R3674" s="350">
        <f t="shared" si="1460"/>
        <v>5</v>
      </c>
      <c r="S3674" s="350">
        <f t="shared" si="1461"/>
        <v>3.7044117647058825</v>
      </c>
      <c r="T3674" s="350">
        <f t="shared" si="1462"/>
        <v>6.4761904761904763</v>
      </c>
      <c r="U3674" s="350">
        <f t="shared" si="1463"/>
        <v>84.53020134228187</v>
      </c>
      <c r="V3674" s="350">
        <f t="shared" si="1464"/>
        <v>3.523489932885906</v>
      </c>
      <c r="W3674" s="350">
        <f>IFERROR(H3674/M3674,Tabla2[[#This Row],[CARGA PRODUCCION (ANIMALES/HA)]])</f>
        <v>3.3889040721508605</v>
      </c>
      <c r="X3674" s="351">
        <f t="shared" si="1465"/>
        <v>2025</v>
      </c>
      <c r="Y3674" s="351">
        <f t="shared" si="1466"/>
        <v>1</v>
      </c>
      <c r="Z3674" s="351" t="e">
        <f t="shared" ca="1" si="1467"/>
        <v>#NAME?</v>
      </c>
      <c r="AA3674" s="348">
        <f t="shared" si="1468"/>
        <v>124</v>
      </c>
      <c r="AB3674" s="349">
        <f t="shared" si="1469"/>
        <v>0.84677419354838712</v>
      </c>
      <c r="AC3674" s="349">
        <f t="shared" si="1470"/>
        <v>0.15322580645161288</v>
      </c>
      <c r="AD3674" s="347"/>
    </row>
    <row r="3675" spans="1:30">
      <c r="A3675" s="346">
        <v>45675</v>
      </c>
      <c r="B3675" s="347" t="s">
        <v>88</v>
      </c>
      <c r="C3675" s="347">
        <v>1195</v>
      </c>
      <c r="D3675" s="347">
        <v>40</v>
      </c>
      <c r="E3675" s="347">
        <v>5</v>
      </c>
      <c r="F3675" s="347"/>
      <c r="G3675" s="347">
        <v>51</v>
      </c>
      <c r="H3675" s="347">
        <v>59</v>
      </c>
      <c r="I3675" s="347">
        <v>0</v>
      </c>
      <c r="J3675" s="347">
        <v>9</v>
      </c>
      <c r="K3675" s="347">
        <v>300</v>
      </c>
      <c r="L3675" s="347">
        <v>16.5</v>
      </c>
      <c r="M3675" s="345">
        <v>17.5</v>
      </c>
      <c r="N3675" s="348">
        <f>IF(Tabla2[[#This Row],[LECHE RETIRO DIA]]&lt;&gt;ISBLANK(Tabla2[[#This Row],[LECHE RETIRO DIA]]),SUM(Tabla2[[#This Row],[LECHE TANQUE DIA]:[LECHE RETIRO DIA]]),SUM(Tabla2[[#This Row],[LECHE TANQUE DIA]:[LECHE AUTOCONSUMO DIA]]))</f>
        <v>1240</v>
      </c>
      <c r="O3675" s="349">
        <f t="shared" si="1457"/>
        <v>0.96370967741935487</v>
      </c>
      <c r="P3675" s="350">
        <f t="shared" si="1458"/>
        <v>24.313725490196077</v>
      </c>
      <c r="Q3675" s="350">
        <f t="shared" si="1459"/>
        <v>23.431372549019606</v>
      </c>
      <c r="R3675" s="350">
        <f t="shared" si="1460"/>
        <v>4.4444444444444446</v>
      </c>
      <c r="S3675" s="350">
        <f t="shared" si="1461"/>
        <v>4.1333333333333337</v>
      </c>
      <c r="T3675" s="350">
        <f t="shared" si="1462"/>
        <v>5.882352941176471</v>
      </c>
      <c r="U3675" s="350">
        <f t="shared" si="1463"/>
        <v>75.151515151515156</v>
      </c>
      <c r="V3675" s="350">
        <f t="shared" si="1464"/>
        <v>3.0909090909090908</v>
      </c>
      <c r="W3675" s="350">
        <f>IFERROR(H3675/M3675,Tabla2[[#This Row],[CARGA PRODUCCION (ANIMALES/HA)]])</f>
        <v>3.3714285714285714</v>
      </c>
      <c r="X3675" s="351">
        <f t="shared" si="1465"/>
        <v>2025</v>
      </c>
      <c r="Y3675" s="351">
        <f t="shared" si="1466"/>
        <v>1</v>
      </c>
      <c r="Z3675" s="351" t="e">
        <f t="shared" ca="1" si="1467"/>
        <v>#NAME?</v>
      </c>
      <c r="AA3675" s="348">
        <f t="shared" si="1468"/>
        <v>59</v>
      </c>
      <c r="AB3675" s="349">
        <f t="shared" si="1469"/>
        <v>0.86440677966101698</v>
      </c>
      <c r="AC3675" s="349">
        <f t="shared" si="1470"/>
        <v>0.13559322033898302</v>
      </c>
      <c r="AD3675" s="347"/>
    </row>
    <row r="3676" spans="1:30">
      <c r="A3676" s="346">
        <v>45676</v>
      </c>
      <c r="B3676" s="347" t="s">
        <v>81</v>
      </c>
      <c r="C3676" s="347">
        <v>2363</v>
      </c>
      <c r="D3676" s="347">
        <v>80</v>
      </c>
      <c r="E3676" s="347">
        <v>9</v>
      </c>
      <c r="F3676" s="347"/>
      <c r="G3676" s="347">
        <v>99</v>
      </c>
      <c r="H3676" s="347">
        <v>100</v>
      </c>
      <c r="I3676" s="347">
        <v>0</v>
      </c>
      <c r="J3676" s="347">
        <v>13</v>
      </c>
      <c r="K3676" s="347">
        <v>680</v>
      </c>
      <c r="L3676" s="347">
        <v>23.4</v>
      </c>
      <c r="M3676" s="345">
        <v>31.01</v>
      </c>
      <c r="N3676" s="348">
        <f>IF(Tabla2[[#This Row],[LECHE RETIRO DIA]]&lt;&gt;ISBLANK(Tabla2[[#This Row],[LECHE RETIRO DIA]]),SUM(Tabla2[[#This Row],[LECHE TANQUE DIA]:[LECHE RETIRO DIA]]),SUM(Tabla2[[#This Row],[LECHE TANQUE DIA]:[LECHE AUTOCONSUMO DIA]]))</f>
        <v>2452</v>
      </c>
      <c r="O3676" s="349">
        <f t="shared" ref="O3676:O3684" si="1471">IFERROR(C3676/N3676,"")</f>
        <v>0.96370309951060362</v>
      </c>
      <c r="P3676" s="350">
        <f t="shared" ref="P3676:P3684" si="1472">IFERROR(N3676/G3676,"")</f>
        <v>24.767676767676768</v>
      </c>
      <c r="Q3676" s="350">
        <f t="shared" ref="Q3676:Q3684" si="1473">IFERROR(C3676/G3676,"")</f>
        <v>23.868686868686869</v>
      </c>
      <c r="R3676" s="350">
        <f t="shared" ref="R3676:R3684" si="1474">IFERROR(D3676/J3676,"")</f>
        <v>6.1538461538461542</v>
      </c>
      <c r="S3676" s="350">
        <f t="shared" ref="S3676:S3684" si="1475">IFERROR(N3676/K3676,"")</f>
        <v>3.6058823529411765</v>
      </c>
      <c r="T3676" s="350">
        <f t="shared" ref="T3676:T3684" si="1476">IFERROR(K3676/G3676,"")</f>
        <v>6.8686868686868685</v>
      </c>
      <c r="U3676" s="350">
        <f t="shared" ref="U3676:U3684" si="1477">IFERROR(N3676/L3676,"")</f>
        <v>104.7863247863248</v>
      </c>
      <c r="V3676" s="350">
        <f t="shared" ref="V3676:V3684" si="1478">IFERROR(G3676/L3676,"")</f>
        <v>4.2307692307692308</v>
      </c>
      <c r="W3676" s="350">
        <f>IFERROR(H3676/M3676,Tabla2[[#This Row],[CARGA PRODUCCION (ANIMALES/HA)]])</f>
        <v>3.224766204450177</v>
      </c>
      <c r="X3676" s="351">
        <f t="shared" ref="X3676:X3684" si="1479">YEAR(A3676)</f>
        <v>2025</v>
      </c>
      <c r="Y3676" s="351">
        <f t="shared" ref="Y3676:Y3684" si="1480">MONTH(A3676)</f>
        <v>1</v>
      </c>
      <c r="Z3676" s="351" t="e">
        <f t="shared" ref="Z3676:Z3684" ca="1" si="1481">_xlfn.ISOWEEKNUM(A3676)</f>
        <v>#NAME?</v>
      </c>
      <c r="AA3676" s="348">
        <f t="shared" ref="AA3676:AA3684" si="1482">IF(H3676&gt;0,H3676,G3676)</f>
        <v>100</v>
      </c>
      <c r="AB3676" s="349">
        <f t="shared" ref="AB3676:AB3684" si="1483">IFERROR(G3676/AA3676,"")</f>
        <v>0.99</v>
      </c>
      <c r="AC3676" s="349">
        <f t="shared" ref="AC3676:AC3684" si="1484">IFERROR(1-AB3676,"")</f>
        <v>1.0000000000000009E-2</v>
      </c>
      <c r="AD3676" s="347"/>
    </row>
    <row r="3677" spans="1:30">
      <c r="A3677" s="346">
        <v>45676</v>
      </c>
      <c r="B3677" s="347" t="s">
        <v>83</v>
      </c>
      <c r="C3677" s="347">
        <v>2495</v>
      </c>
      <c r="D3677" s="347">
        <v>100</v>
      </c>
      <c r="E3677" s="347">
        <v>9</v>
      </c>
      <c r="F3677" s="347"/>
      <c r="G3677" s="347">
        <v>105</v>
      </c>
      <c r="H3677" s="347">
        <v>124</v>
      </c>
      <c r="I3677" s="347">
        <v>0</v>
      </c>
      <c r="J3677" s="347">
        <v>20</v>
      </c>
      <c r="K3677" s="347">
        <v>680</v>
      </c>
      <c r="L3677" s="347">
        <v>29.8</v>
      </c>
      <c r="M3677" s="345">
        <v>36.590000000000003</v>
      </c>
      <c r="N3677" s="348">
        <f>IF(Tabla2[[#This Row],[LECHE RETIRO DIA]]&lt;&gt;ISBLANK(Tabla2[[#This Row],[LECHE RETIRO DIA]]),SUM(Tabla2[[#This Row],[LECHE TANQUE DIA]:[LECHE RETIRO DIA]]),SUM(Tabla2[[#This Row],[LECHE TANQUE DIA]:[LECHE AUTOCONSUMO DIA]]))</f>
        <v>2604</v>
      </c>
      <c r="O3677" s="349">
        <f t="shared" si="1471"/>
        <v>0.95814132104454686</v>
      </c>
      <c r="P3677" s="350">
        <f t="shared" si="1472"/>
        <v>24.8</v>
      </c>
      <c r="Q3677" s="350">
        <f t="shared" si="1473"/>
        <v>23.761904761904763</v>
      </c>
      <c r="R3677" s="350">
        <f t="shared" si="1474"/>
        <v>5</v>
      </c>
      <c r="S3677" s="350">
        <f t="shared" si="1475"/>
        <v>3.8294117647058825</v>
      </c>
      <c r="T3677" s="350">
        <f t="shared" si="1476"/>
        <v>6.4761904761904763</v>
      </c>
      <c r="U3677" s="350">
        <f t="shared" si="1477"/>
        <v>87.382550335570471</v>
      </c>
      <c r="V3677" s="350">
        <f t="shared" si="1478"/>
        <v>3.523489932885906</v>
      </c>
      <c r="W3677" s="350">
        <f>IFERROR(H3677/M3677,Tabla2[[#This Row],[CARGA PRODUCCION (ANIMALES/HA)]])</f>
        <v>3.3889040721508605</v>
      </c>
      <c r="X3677" s="351">
        <f t="shared" si="1479"/>
        <v>2025</v>
      </c>
      <c r="Y3677" s="351">
        <f t="shared" si="1480"/>
        <v>1</v>
      </c>
      <c r="Z3677" s="351" t="e">
        <f t="shared" ca="1" si="1481"/>
        <v>#NAME?</v>
      </c>
      <c r="AA3677" s="348">
        <f t="shared" si="1482"/>
        <v>124</v>
      </c>
      <c r="AB3677" s="349">
        <f t="shared" si="1483"/>
        <v>0.84677419354838712</v>
      </c>
      <c r="AC3677" s="349">
        <f t="shared" si="1484"/>
        <v>0.15322580645161288</v>
      </c>
      <c r="AD3677" s="347"/>
    </row>
    <row r="3678" spans="1:30">
      <c r="A3678" s="346">
        <v>45676</v>
      </c>
      <c r="B3678" s="360" t="s">
        <v>117</v>
      </c>
      <c r="C3678" s="360">
        <v>1140</v>
      </c>
      <c r="D3678" s="360">
        <v>40</v>
      </c>
      <c r="E3678" s="360">
        <v>5</v>
      </c>
      <c r="F3678" s="360"/>
      <c r="G3678" s="360">
        <v>51</v>
      </c>
      <c r="H3678" s="360">
        <v>59</v>
      </c>
      <c r="I3678" s="360">
        <v>0</v>
      </c>
      <c r="J3678" s="360">
        <v>9</v>
      </c>
      <c r="K3678" s="360">
        <v>300</v>
      </c>
      <c r="L3678" s="360">
        <v>16.5</v>
      </c>
      <c r="M3678" s="345">
        <v>17.5</v>
      </c>
      <c r="N3678" s="361">
        <f>IF(Tabla2[[#This Row],[LECHE RETIRO DIA]]&lt;&gt;ISBLANK(Tabla2[[#This Row],[LECHE RETIRO DIA]]),SUM(Tabla2[[#This Row],[LECHE TANQUE DIA]:[LECHE RETIRO DIA]]),SUM(Tabla2[[#This Row],[LECHE TANQUE DIA]:[LECHE AUTOCONSUMO DIA]]))</f>
        <v>1185</v>
      </c>
      <c r="O3678" s="362">
        <f t="shared" si="1471"/>
        <v>0.96202531645569622</v>
      </c>
      <c r="P3678" s="363">
        <f t="shared" si="1472"/>
        <v>23.235294117647058</v>
      </c>
      <c r="Q3678" s="363">
        <f t="shared" si="1473"/>
        <v>22.352941176470587</v>
      </c>
      <c r="R3678" s="363">
        <f t="shared" si="1474"/>
        <v>4.4444444444444446</v>
      </c>
      <c r="S3678" s="363">
        <f t="shared" si="1475"/>
        <v>3.95</v>
      </c>
      <c r="T3678" s="363">
        <f t="shared" si="1476"/>
        <v>5.882352941176471</v>
      </c>
      <c r="U3678" s="363">
        <f t="shared" si="1477"/>
        <v>71.818181818181813</v>
      </c>
      <c r="V3678" s="363">
        <f t="shared" si="1478"/>
        <v>3.0909090909090908</v>
      </c>
      <c r="W3678" s="363">
        <f>IFERROR(H3678/M3678,Tabla2[[#This Row],[CARGA PRODUCCION (ANIMALES/HA)]])</f>
        <v>3.3714285714285714</v>
      </c>
      <c r="X3678" s="364">
        <f t="shared" si="1479"/>
        <v>2025</v>
      </c>
      <c r="Y3678" s="364">
        <f t="shared" si="1480"/>
        <v>1</v>
      </c>
      <c r="Z3678" s="364" t="e">
        <f t="shared" ca="1" si="1481"/>
        <v>#NAME?</v>
      </c>
      <c r="AA3678" s="361">
        <f t="shared" si="1482"/>
        <v>59</v>
      </c>
      <c r="AB3678" s="362">
        <f t="shared" si="1483"/>
        <v>0.86440677966101698</v>
      </c>
      <c r="AC3678" s="362">
        <f t="shared" si="1484"/>
        <v>0.13559322033898302</v>
      </c>
      <c r="AD3678" s="360"/>
    </row>
    <row r="3679" spans="1:30">
      <c r="A3679" s="346">
        <v>45677</v>
      </c>
      <c r="B3679" s="347" t="s">
        <v>81</v>
      </c>
      <c r="C3679" s="347">
        <v>2396</v>
      </c>
      <c r="D3679" s="347">
        <v>80</v>
      </c>
      <c r="E3679" s="347">
        <v>9</v>
      </c>
      <c r="F3679" s="347"/>
      <c r="G3679" s="347">
        <v>100</v>
      </c>
      <c r="H3679" s="347">
        <v>101</v>
      </c>
      <c r="I3679" s="347">
        <v>0</v>
      </c>
      <c r="J3679" s="347">
        <v>13</v>
      </c>
      <c r="K3679" s="347">
        <v>680</v>
      </c>
      <c r="L3679" s="347">
        <v>23.4</v>
      </c>
      <c r="M3679" s="345">
        <v>31.01</v>
      </c>
      <c r="N3679" s="348">
        <f>IF(Tabla2[[#This Row],[LECHE RETIRO DIA]]&lt;&gt;ISBLANK(Tabla2[[#This Row],[LECHE RETIRO DIA]]),SUM(Tabla2[[#This Row],[LECHE TANQUE DIA]:[LECHE RETIRO DIA]]),SUM(Tabla2[[#This Row],[LECHE TANQUE DIA]:[LECHE AUTOCONSUMO DIA]]))</f>
        <v>2485</v>
      </c>
      <c r="O3679" s="349">
        <f t="shared" si="1471"/>
        <v>0.96418511066398394</v>
      </c>
      <c r="P3679" s="350">
        <f t="shared" si="1472"/>
        <v>24.85</v>
      </c>
      <c r="Q3679" s="350">
        <f t="shared" si="1473"/>
        <v>23.96</v>
      </c>
      <c r="R3679" s="350">
        <f t="shared" si="1474"/>
        <v>6.1538461538461542</v>
      </c>
      <c r="S3679" s="350">
        <f t="shared" si="1475"/>
        <v>3.6544117647058822</v>
      </c>
      <c r="T3679" s="350">
        <f t="shared" si="1476"/>
        <v>6.8</v>
      </c>
      <c r="U3679" s="350">
        <f t="shared" si="1477"/>
        <v>106.19658119658121</v>
      </c>
      <c r="V3679" s="350">
        <f t="shared" si="1478"/>
        <v>4.2735042735042734</v>
      </c>
      <c r="W3679" s="350">
        <f>IFERROR(H3679/M3679,Tabla2[[#This Row],[CARGA PRODUCCION (ANIMALES/HA)]])</f>
        <v>3.2570138664946788</v>
      </c>
      <c r="X3679" s="351">
        <f t="shared" si="1479"/>
        <v>2025</v>
      </c>
      <c r="Y3679" s="351">
        <f t="shared" si="1480"/>
        <v>1</v>
      </c>
      <c r="Z3679" s="351" t="e">
        <f t="shared" ca="1" si="1481"/>
        <v>#NAME?</v>
      </c>
      <c r="AA3679" s="348">
        <f t="shared" si="1482"/>
        <v>101</v>
      </c>
      <c r="AB3679" s="349">
        <f t="shared" si="1483"/>
        <v>0.99009900990099009</v>
      </c>
      <c r="AC3679" s="349">
        <f t="shared" si="1484"/>
        <v>9.9009900990099098E-3</v>
      </c>
      <c r="AD3679" s="347"/>
    </row>
    <row r="3680" spans="1:30">
      <c r="A3680" s="346">
        <v>45677</v>
      </c>
      <c r="B3680" s="347" t="s">
        <v>83</v>
      </c>
      <c r="C3680" s="347">
        <v>2520</v>
      </c>
      <c r="D3680" s="347">
        <v>100</v>
      </c>
      <c r="E3680" s="347">
        <v>9</v>
      </c>
      <c r="F3680" s="347"/>
      <c r="G3680" s="347">
        <v>107</v>
      </c>
      <c r="H3680" s="347">
        <v>124</v>
      </c>
      <c r="I3680" s="347">
        <v>0</v>
      </c>
      <c r="J3680" s="347">
        <v>20</v>
      </c>
      <c r="K3680" s="347">
        <v>680</v>
      </c>
      <c r="L3680" s="347">
        <v>29.8</v>
      </c>
      <c r="M3680" s="345">
        <v>36.590000000000003</v>
      </c>
      <c r="N3680" s="348">
        <f>IF(Tabla2[[#This Row],[LECHE RETIRO DIA]]&lt;&gt;ISBLANK(Tabla2[[#This Row],[LECHE RETIRO DIA]]),SUM(Tabla2[[#This Row],[LECHE TANQUE DIA]:[LECHE RETIRO DIA]]),SUM(Tabla2[[#This Row],[LECHE TANQUE DIA]:[LECHE AUTOCONSUMO DIA]]))</f>
        <v>2629</v>
      </c>
      <c r="O3680" s="349">
        <f t="shared" si="1471"/>
        <v>0.95853936858120958</v>
      </c>
      <c r="P3680" s="350">
        <f t="shared" si="1472"/>
        <v>24.570093457943926</v>
      </c>
      <c r="Q3680" s="350">
        <f t="shared" si="1473"/>
        <v>23.55140186915888</v>
      </c>
      <c r="R3680" s="350">
        <f t="shared" si="1474"/>
        <v>5</v>
      </c>
      <c r="S3680" s="350">
        <f t="shared" si="1475"/>
        <v>3.8661764705882353</v>
      </c>
      <c r="T3680" s="350">
        <f t="shared" si="1476"/>
        <v>6.3551401869158877</v>
      </c>
      <c r="U3680" s="350">
        <f t="shared" si="1477"/>
        <v>88.221476510067106</v>
      </c>
      <c r="V3680" s="350">
        <f t="shared" si="1478"/>
        <v>3.5906040268456376</v>
      </c>
      <c r="W3680" s="350">
        <f>IFERROR(H3680/M3680,Tabla2[[#This Row],[CARGA PRODUCCION (ANIMALES/HA)]])</f>
        <v>3.3889040721508605</v>
      </c>
      <c r="X3680" s="351">
        <f t="shared" si="1479"/>
        <v>2025</v>
      </c>
      <c r="Y3680" s="351">
        <f t="shared" si="1480"/>
        <v>1</v>
      </c>
      <c r="Z3680" s="351" t="e">
        <f t="shared" ca="1" si="1481"/>
        <v>#NAME?</v>
      </c>
      <c r="AA3680" s="348">
        <f t="shared" si="1482"/>
        <v>124</v>
      </c>
      <c r="AB3680" s="349">
        <f t="shared" si="1483"/>
        <v>0.86290322580645162</v>
      </c>
      <c r="AC3680" s="349">
        <f t="shared" si="1484"/>
        <v>0.13709677419354838</v>
      </c>
      <c r="AD3680" s="347"/>
    </row>
    <row r="3681" spans="1:30">
      <c r="A3681" s="346">
        <v>45677</v>
      </c>
      <c r="B3681" s="347" t="s">
        <v>88</v>
      </c>
      <c r="C3681" s="347">
        <v>1216</v>
      </c>
      <c r="D3681" s="347">
        <v>40</v>
      </c>
      <c r="E3681" s="347">
        <v>5</v>
      </c>
      <c r="F3681" s="347"/>
      <c r="G3681" s="347">
        <v>52</v>
      </c>
      <c r="H3681" s="347">
        <v>60</v>
      </c>
      <c r="I3681" s="347">
        <v>0</v>
      </c>
      <c r="J3681" s="347">
        <v>9</v>
      </c>
      <c r="K3681" s="347">
        <v>300</v>
      </c>
      <c r="L3681" s="347">
        <v>16.5</v>
      </c>
      <c r="M3681" s="345">
        <v>17.5</v>
      </c>
      <c r="N3681" s="348">
        <f>IF(Tabla2[[#This Row],[LECHE RETIRO DIA]]&lt;&gt;ISBLANK(Tabla2[[#This Row],[LECHE RETIRO DIA]]),SUM(Tabla2[[#This Row],[LECHE TANQUE DIA]:[LECHE RETIRO DIA]]),SUM(Tabla2[[#This Row],[LECHE TANQUE DIA]:[LECHE AUTOCONSUMO DIA]]))</f>
        <v>1261</v>
      </c>
      <c r="O3681" s="349">
        <f t="shared" si="1471"/>
        <v>0.96431403647898495</v>
      </c>
      <c r="P3681" s="350">
        <f t="shared" si="1472"/>
        <v>24.25</v>
      </c>
      <c r="Q3681" s="350">
        <f t="shared" si="1473"/>
        <v>23.384615384615383</v>
      </c>
      <c r="R3681" s="350">
        <f t="shared" si="1474"/>
        <v>4.4444444444444446</v>
      </c>
      <c r="S3681" s="350">
        <f t="shared" si="1475"/>
        <v>4.2033333333333331</v>
      </c>
      <c r="T3681" s="350">
        <f t="shared" si="1476"/>
        <v>5.7692307692307692</v>
      </c>
      <c r="U3681" s="350">
        <f t="shared" si="1477"/>
        <v>76.424242424242422</v>
      </c>
      <c r="V3681" s="350">
        <f t="shared" si="1478"/>
        <v>3.1515151515151514</v>
      </c>
      <c r="W3681" s="350">
        <f>IFERROR(H3681/M3681,Tabla2[[#This Row],[CARGA PRODUCCION (ANIMALES/HA)]])</f>
        <v>3.4285714285714284</v>
      </c>
      <c r="X3681" s="351">
        <f t="shared" si="1479"/>
        <v>2025</v>
      </c>
      <c r="Y3681" s="351">
        <f t="shared" si="1480"/>
        <v>1</v>
      </c>
      <c r="Z3681" s="351" t="e">
        <f t="shared" ca="1" si="1481"/>
        <v>#NAME?</v>
      </c>
      <c r="AA3681" s="348">
        <f t="shared" si="1482"/>
        <v>60</v>
      </c>
      <c r="AB3681" s="349">
        <f t="shared" si="1483"/>
        <v>0.8666666666666667</v>
      </c>
      <c r="AC3681" s="349">
        <f t="shared" si="1484"/>
        <v>0.1333333333333333</v>
      </c>
      <c r="AD3681" s="347"/>
    </row>
    <row r="3682" spans="1:30">
      <c r="A3682" s="346">
        <v>45678</v>
      </c>
      <c r="B3682" s="347" t="s">
        <v>81</v>
      </c>
      <c r="C3682" s="347">
        <v>2410</v>
      </c>
      <c r="D3682" s="347">
        <v>80</v>
      </c>
      <c r="E3682" s="347">
        <v>9</v>
      </c>
      <c r="F3682" s="347"/>
      <c r="G3682" s="347">
        <v>101</v>
      </c>
      <c r="H3682" s="347">
        <v>102</v>
      </c>
      <c r="I3682" s="347">
        <v>0</v>
      </c>
      <c r="J3682" s="347">
        <v>14</v>
      </c>
      <c r="K3682" s="347">
        <v>680</v>
      </c>
      <c r="L3682" s="347">
        <v>23.4</v>
      </c>
      <c r="M3682" s="345">
        <v>31.01</v>
      </c>
      <c r="N3682" s="348">
        <f>IF(Tabla2[[#This Row],[LECHE RETIRO DIA]]&lt;&gt;ISBLANK(Tabla2[[#This Row],[LECHE RETIRO DIA]]),SUM(Tabla2[[#This Row],[LECHE TANQUE DIA]:[LECHE RETIRO DIA]]),SUM(Tabla2[[#This Row],[LECHE TANQUE DIA]:[LECHE AUTOCONSUMO DIA]]))</f>
        <v>2499</v>
      </c>
      <c r="O3682" s="349">
        <f t="shared" si="1471"/>
        <v>0.96438575430172069</v>
      </c>
      <c r="P3682" s="350">
        <f t="shared" si="1472"/>
        <v>24.742574257425744</v>
      </c>
      <c r="Q3682" s="350">
        <f t="shared" si="1473"/>
        <v>23.861386138613863</v>
      </c>
      <c r="R3682" s="350">
        <f t="shared" si="1474"/>
        <v>5.7142857142857144</v>
      </c>
      <c r="S3682" s="350">
        <f t="shared" si="1475"/>
        <v>3.6749999999999998</v>
      </c>
      <c r="T3682" s="350">
        <f t="shared" si="1476"/>
        <v>6.7326732673267324</v>
      </c>
      <c r="U3682" s="350">
        <f t="shared" si="1477"/>
        <v>106.7948717948718</v>
      </c>
      <c r="V3682" s="350">
        <f t="shared" si="1478"/>
        <v>4.3162393162393169</v>
      </c>
      <c r="W3682" s="350">
        <f>IFERROR(H3682/M3682,Tabla2[[#This Row],[CARGA PRODUCCION (ANIMALES/HA)]])</f>
        <v>3.2892615285391806</v>
      </c>
      <c r="X3682" s="351">
        <f t="shared" si="1479"/>
        <v>2025</v>
      </c>
      <c r="Y3682" s="351">
        <f t="shared" si="1480"/>
        <v>1</v>
      </c>
      <c r="Z3682" s="351" t="e">
        <f t="shared" ca="1" si="1481"/>
        <v>#NAME?</v>
      </c>
      <c r="AA3682" s="348">
        <f t="shared" si="1482"/>
        <v>102</v>
      </c>
      <c r="AB3682" s="349">
        <f t="shared" si="1483"/>
        <v>0.99019607843137258</v>
      </c>
      <c r="AC3682" s="349">
        <f t="shared" si="1484"/>
        <v>9.8039215686274161E-3</v>
      </c>
      <c r="AD3682" s="347"/>
    </row>
    <row r="3683" spans="1:30">
      <c r="A3683" s="346">
        <v>45678</v>
      </c>
      <c r="B3683" s="347" t="s">
        <v>83</v>
      </c>
      <c r="C3683" s="347">
        <v>2576</v>
      </c>
      <c r="D3683" s="347">
        <v>100</v>
      </c>
      <c r="E3683" s="347">
        <v>9</v>
      </c>
      <c r="F3683" s="347"/>
      <c r="G3683" s="347">
        <v>107</v>
      </c>
      <c r="H3683" s="347">
        <v>124</v>
      </c>
      <c r="I3683" s="347">
        <v>0</v>
      </c>
      <c r="J3683" s="347">
        <v>20</v>
      </c>
      <c r="K3683" s="347">
        <v>680</v>
      </c>
      <c r="L3683" s="347">
        <v>29.8</v>
      </c>
      <c r="M3683" s="345">
        <v>36.590000000000003</v>
      </c>
      <c r="N3683" s="348">
        <f>IF(Tabla2[[#This Row],[LECHE RETIRO DIA]]&lt;&gt;ISBLANK(Tabla2[[#This Row],[LECHE RETIRO DIA]]),SUM(Tabla2[[#This Row],[LECHE TANQUE DIA]:[LECHE RETIRO DIA]]),SUM(Tabla2[[#This Row],[LECHE TANQUE DIA]:[LECHE AUTOCONSUMO DIA]]))</f>
        <v>2685</v>
      </c>
      <c r="O3683" s="349">
        <f t="shared" si="1471"/>
        <v>0.95940409683426442</v>
      </c>
      <c r="P3683" s="350">
        <f t="shared" si="1472"/>
        <v>25.093457943925234</v>
      </c>
      <c r="Q3683" s="350">
        <f t="shared" si="1473"/>
        <v>24.074766355140188</v>
      </c>
      <c r="R3683" s="350">
        <f t="shared" si="1474"/>
        <v>5</v>
      </c>
      <c r="S3683" s="350">
        <f t="shared" si="1475"/>
        <v>3.9485294117647061</v>
      </c>
      <c r="T3683" s="350">
        <f t="shared" si="1476"/>
        <v>6.3551401869158877</v>
      </c>
      <c r="U3683" s="350">
        <f t="shared" si="1477"/>
        <v>90.100671140939596</v>
      </c>
      <c r="V3683" s="350">
        <f t="shared" si="1478"/>
        <v>3.5906040268456376</v>
      </c>
      <c r="W3683" s="350">
        <f>IFERROR(H3683/M3683,Tabla2[[#This Row],[CARGA PRODUCCION (ANIMALES/HA)]])</f>
        <v>3.3889040721508605</v>
      </c>
      <c r="X3683" s="351">
        <f t="shared" si="1479"/>
        <v>2025</v>
      </c>
      <c r="Y3683" s="351">
        <f t="shared" si="1480"/>
        <v>1</v>
      </c>
      <c r="Z3683" s="351" t="e">
        <f t="shared" ca="1" si="1481"/>
        <v>#NAME?</v>
      </c>
      <c r="AA3683" s="348">
        <f t="shared" si="1482"/>
        <v>124</v>
      </c>
      <c r="AB3683" s="349">
        <f t="shared" si="1483"/>
        <v>0.86290322580645162</v>
      </c>
      <c r="AC3683" s="349">
        <f t="shared" si="1484"/>
        <v>0.13709677419354838</v>
      </c>
      <c r="AD3683" s="347"/>
    </row>
    <row r="3684" spans="1:30">
      <c r="A3684" s="346">
        <v>45678</v>
      </c>
      <c r="B3684" s="347" t="s">
        <v>88</v>
      </c>
      <c r="C3684" s="347">
        <v>1199</v>
      </c>
      <c r="D3684" s="347">
        <v>40</v>
      </c>
      <c r="E3684" s="347">
        <v>5</v>
      </c>
      <c r="F3684" s="347"/>
      <c r="G3684" s="347">
        <v>52</v>
      </c>
      <c r="H3684" s="347">
        <v>60</v>
      </c>
      <c r="I3684" s="347">
        <v>0</v>
      </c>
      <c r="J3684" s="347">
        <v>9</v>
      </c>
      <c r="K3684" s="347">
        <v>300</v>
      </c>
      <c r="L3684" s="347">
        <v>16.5</v>
      </c>
      <c r="M3684" s="345">
        <v>17.5</v>
      </c>
      <c r="N3684" s="348">
        <f>IF(Tabla2[[#This Row],[LECHE RETIRO DIA]]&lt;&gt;ISBLANK(Tabla2[[#This Row],[LECHE RETIRO DIA]]),SUM(Tabla2[[#This Row],[LECHE TANQUE DIA]:[LECHE RETIRO DIA]]),SUM(Tabla2[[#This Row],[LECHE TANQUE DIA]:[LECHE AUTOCONSUMO DIA]]))</f>
        <v>1244</v>
      </c>
      <c r="O3684" s="349">
        <f t="shared" si="1471"/>
        <v>0.9638263665594855</v>
      </c>
      <c r="P3684" s="350">
        <f t="shared" si="1472"/>
        <v>23.923076923076923</v>
      </c>
      <c r="Q3684" s="350">
        <f t="shared" si="1473"/>
        <v>23.057692307692307</v>
      </c>
      <c r="R3684" s="350">
        <f t="shared" si="1474"/>
        <v>4.4444444444444446</v>
      </c>
      <c r="S3684" s="350">
        <f t="shared" si="1475"/>
        <v>4.1466666666666665</v>
      </c>
      <c r="T3684" s="350">
        <f t="shared" si="1476"/>
        <v>5.7692307692307692</v>
      </c>
      <c r="U3684" s="350">
        <f t="shared" si="1477"/>
        <v>75.393939393939391</v>
      </c>
      <c r="V3684" s="350">
        <f t="shared" si="1478"/>
        <v>3.1515151515151514</v>
      </c>
      <c r="W3684" s="350">
        <f>IFERROR(H3684/M3684,Tabla2[[#This Row],[CARGA PRODUCCION (ANIMALES/HA)]])</f>
        <v>3.4285714285714284</v>
      </c>
      <c r="X3684" s="351">
        <f t="shared" si="1479"/>
        <v>2025</v>
      </c>
      <c r="Y3684" s="351">
        <f t="shared" si="1480"/>
        <v>1</v>
      </c>
      <c r="Z3684" s="351" t="e">
        <f t="shared" ca="1" si="1481"/>
        <v>#NAME?</v>
      </c>
      <c r="AA3684" s="348">
        <f t="shared" si="1482"/>
        <v>60</v>
      </c>
      <c r="AB3684" s="349">
        <f t="shared" si="1483"/>
        <v>0.8666666666666667</v>
      </c>
      <c r="AC3684" s="349">
        <f t="shared" si="1484"/>
        <v>0.1333333333333333</v>
      </c>
      <c r="AD3684" s="347"/>
    </row>
    <row r="3685" spans="1:30">
      <c r="A3685" s="346">
        <v>45679</v>
      </c>
      <c r="B3685" s="347" t="s">
        <v>81</v>
      </c>
      <c r="C3685" s="347">
        <v>2476</v>
      </c>
      <c r="D3685" s="347">
        <v>80</v>
      </c>
      <c r="E3685" s="347">
        <v>9</v>
      </c>
      <c r="F3685" s="347"/>
      <c r="G3685" s="347">
        <v>101</v>
      </c>
      <c r="H3685" s="347">
        <v>102</v>
      </c>
      <c r="I3685" s="347">
        <v>0</v>
      </c>
      <c r="J3685" s="347">
        <v>14</v>
      </c>
      <c r="K3685" s="347">
        <v>680</v>
      </c>
      <c r="L3685" s="347">
        <v>23.4</v>
      </c>
      <c r="M3685" s="345">
        <v>31.01</v>
      </c>
      <c r="N3685" s="348">
        <f>IF(Tabla2[[#This Row],[LECHE RETIRO DIA]]&lt;&gt;ISBLANK(Tabla2[[#This Row],[LECHE RETIRO DIA]]),SUM(Tabla2[[#This Row],[LECHE TANQUE DIA]:[LECHE RETIRO DIA]]),SUM(Tabla2[[#This Row],[LECHE TANQUE DIA]:[LECHE AUTOCONSUMO DIA]]))</f>
        <v>2565</v>
      </c>
      <c r="O3685" s="349">
        <f t="shared" ref="O3685:O3696" si="1485">IFERROR(C3685/N3685,"")</f>
        <v>0.96530214424951266</v>
      </c>
      <c r="P3685" s="350">
        <f t="shared" ref="P3685:P3696" si="1486">IFERROR(N3685/G3685,"")</f>
        <v>25.396039603960396</v>
      </c>
      <c r="Q3685" s="350">
        <f t="shared" ref="Q3685:Q3696" si="1487">IFERROR(C3685/G3685,"")</f>
        <v>24.514851485148515</v>
      </c>
      <c r="R3685" s="350">
        <f t="shared" ref="R3685:R3696" si="1488">IFERROR(D3685/J3685,"")</f>
        <v>5.7142857142857144</v>
      </c>
      <c r="S3685" s="350">
        <f t="shared" ref="S3685:S3696" si="1489">IFERROR(N3685/K3685,"")</f>
        <v>3.7720588235294117</v>
      </c>
      <c r="T3685" s="350">
        <f t="shared" ref="T3685:T3696" si="1490">IFERROR(K3685/G3685,"")</f>
        <v>6.7326732673267324</v>
      </c>
      <c r="U3685" s="350">
        <f t="shared" ref="U3685:U3696" si="1491">IFERROR(N3685/L3685,"")</f>
        <v>109.61538461538463</v>
      </c>
      <c r="V3685" s="350">
        <f t="shared" ref="V3685:V3696" si="1492">IFERROR(G3685/L3685,"")</f>
        <v>4.3162393162393169</v>
      </c>
      <c r="W3685" s="350">
        <f>IFERROR(H3685/M3685,Tabla2[[#This Row],[CARGA PRODUCCION (ANIMALES/HA)]])</f>
        <v>3.2892615285391806</v>
      </c>
      <c r="X3685" s="351">
        <f t="shared" ref="X3685:X3696" si="1493">YEAR(A3685)</f>
        <v>2025</v>
      </c>
      <c r="Y3685" s="351">
        <f t="shared" ref="Y3685:Y3696" si="1494">MONTH(A3685)</f>
        <v>1</v>
      </c>
      <c r="Z3685" s="351" t="e">
        <f t="shared" ref="Z3685:Z3696" ca="1" si="1495">_xlfn.ISOWEEKNUM(A3685)</f>
        <v>#NAME?</v>
      </c>
      <c r="AA3685" s="348">
        <f t="shared" ref="AA3685:AA3696" si="1496">IF(H3685&gt;0,H3685,G3685)</f>
        <v>102</v>
      </c>
      <c r="AB3685" s="349">
        <f t="shared" ref="AB3685:AB3696" si="1497">IFERROR(G3685/AA3685,"")</f>
        <v>0.99019607843137258</v>
      </c>
      <c r="AC3685" s="349">
        <f t="shared" ref="AC3685:AC3696" si="1498">IFERROR(1-AB3685,"")</f>
        <v>9.8039215686274161E-3</v>
      </c>
      <c r="AD3685" s="347"/>
    </row>
    <row r="3686" spans="1:30">
      <c r="A3686" s="346">
        <v>45679</v>
      </c>
      <c r="B3686" s="347" t="s">
        <v>83</v>
      </c>
      <c r="C3686" s="347">
        <v>2537</v>
      </c>
      <c r="D3686" s="347">
        <v>100</v>
      </c>
      <c r="E3686" s="347">
        <v>9</v>
      </c>
      <c r="F3686" s="347"/>
      <c r="G3686" s="347">
        <v>108</v>
      </c>
      <c r="H3686" s="347">
        <v>124</v>
      </c>
      <c r="I3686" s="347">
        <v>0</v>
      </c>
      <c r="J3686" s="347">
        <v>20</v>
      </c>
      <c r="K3686" s="347">
        <v>680</v>
      </c>
      <c r="L3686" s="347">
        <v>29.8</v>
      </c>
      <c r="M3686" s="345">
        <v>36.590000000000003</v>
      </c>
      <c r="N3686" s="348">
        <f>IF(Tabla2[[#This Row],[LECHE RETIRO DIA]]&lt;&gt;ISBLANK(Tabla2[[#This Row],[LECHE RETIRO DIA]]),SUM(Tabla2[[#This Row],[LECHE TANQUE DIA]:[LECHE RETIRO DIA]]),SUM(Tabla2[[#This Row],[LECHE TANQUE DIA]:[LECHE AUTOCONSUMO DIA]]))</f>
        <v>2646</v>
      </c>
      <c r="O3686" s="349">
        <f t="shared" si="1485"/>
        <v>0.9588057445200302</v>
      </c>
      <c r="P3686" s="350">
        <f t="shared" si="1486"/>
        <v>24.5</v>
      </c>
      <c r="Q3686" s="350">
        <f t="shared" si="1487"/>
        <v>23.49074074074074</v>
      </c>
      <c r="R3686" s="350">
        <f t="shared" si="1488"/>
        <v>5</v>
      </c>
      <c r="S3686" s="350">
        <f t="shared" si="1489"/>
        <v>3.8911764705882352</v>
      </c>
      <c r="T3686" s="350">
        <f t="shared" si="1490"/>
        <v>6.2962962962962967</v>
      </c>
      <c r="U3686" s="350">
        <f t="shared" si="1491"/>
        <v>88.791946308724832</v>
      </c>
      <c r="V3686" s="350">
        <f t="shared" si="1492"/>
        <v>3.6241610738255035</v>
      </c>
      <c r="W3686" s="350">
        <f>IFERROR(H3686/M3686,Tabla2[[#This Row],[CARGA PRODUCCION (ANIMALES/HA)]])</f>
        <v>3.3889040721508605</v>
      </c>
      <c r="X3686" s="351">
        <f t="shared" si="1493"/>
        <v>2025</v>
      </c>
      <c r="Y3686" s="351">
        <f t="shared" si="1494"/>
        <v>1</v>
      </c>
      <c r="Z3686" s="351" t="e">
        <f t="shared" ca="1" si="1495"/>
        <v>#NAME?</v>
      </c>
      <c r="AA3686" s="348">
        <f t="shared" si="1496"/>
        <v>124</v>
      </c>
      <c r="AB3686" s="349">
        <f t="shared" si="1497"/>
        <v>0.87096774193548387</v>
      </c>
      <c r="AC3686" s="349">
        <f t="shared" si="1498"/>
        <v>0.12903225806451613</v>
      </c>
      <c r="AD3686" s="347"/>
    </row>
    <row r="3687" spans="1:30">
      <c r="A3687" s="346">
        <v>45679</v>
      </c>
      <c r="B3687" s="347" t="s">
        <v>88</v>
      </c>
      <c r="C3687" s="347">
        <v>1290</v>
      </c>
      <c r="D3687" s="347">
        <v>40</v>
      </c>
      <c r="E3687" s="347">
        <v>5</v>
      </c>
      <c r="F3687" s="347"/>
      <c r="G3687" s="347">
        <v>52</v>
      </c>
      <c r="H3687" s="347">
        <v>60</v>
      </c>
      <c r="I3687" s="347">
        <v>0</v>
      </c>
      <c r="J3687" s="347">
        <v>9</v>
      </c>
      <c r="K3687" s="347">
        <v>300</v>
      </c>
      <c r="L3687" s="347">
        <v>16.5</v>
      </c>
      <c r="M3687" s="345">
        <v>17.5</v>
      </c>
      <c r="N3687" s="348">
        <f>IF(Tabla2[[#This Row],[LECHE RETIRO DIA]]&lt;&gt;ISBLANK(Tabla2[[#This Row],[LECHE RETIRO DIA]]),SUM(Tabla2[[#This Row],[LECHE TANQUE DIA]:[LECHE RETIRO DIA]]),SUM(Tabla2[[#This Row],[LECHE TANQUE DIA]:[LECHE AUTOCONSUMO DIA]]))</f>
        <v>1335</v>
      </c>
      <c r="O3687" s="349">
        <f t="shared" si="1485"/>
        <v>0.9662921348314607</v>
      </c>
      <c r="P3687" s="350">
        <f t="shared" si="1486"/>
        <v>25.673076923076923</v>
      </c>
      <c r="Q3687" s="350">
        <f t="shared" si="1487"/>
        <v>24.807692307692307</v>
      </c>
      <c r="R3687" s="350">
        <f t="shared" si="1488"/>
        <v>4.4444444444444446</v>
      </c>
      <c r="S3687" s="350">
        <f t="shared" si="1489"/>
        <v>4.45</v>
      </c>
      <c r="T3687" s="350">
        <f t="shared" si="1490"/>
        <v>5.7692307692307692</v>
      </c>
      <c r="U3687" s="350">
        <f t="shared" si="1491"/>
        <v>80.909090909090907</v>
      </c>
      <c r="V3687" s="350">
        <f t="shared" si="1492"/>
        <v>3.1515151515151514</v>
      </c>
      <c r="W3687" s="350">
        <f>IFERROR(H3687/M3687,Tabla2[[#This Row],[CARGA PRODUCCION (ANIMALES/HA)]])</f>
        <v>3.4285714285714284</v>
      </c>
      <c r="X3687" s="351">
        <f t="shared" si="1493"/>
        <v>2025</v>
      </c>
      <c r="Y3687" s="351">
        <f t="shared" si="1494"/>
        <v>1</v>
      </c>
      <c r="Z3687" s="351" t="e">
        <f t="shared" ca="1" si="1495"/>
        <v>#NAME?</v>
      </c>
      <c r="AA3687" s="348">
        <f t="shared" si="1496"/>
        <v>60</v>
      </c>
      <c r="AB3687" s="349">
        <f t="shared" si="1497"/>
        <v>0.8666666666666667</v>
      </c>
      <c r="AC3687" s="349">
        <f t="shared" si="1498"/>
        <v>0.1333333333333333</v>
      </c>
      <c r="AD3687" s="347"/>
    </row>
    <row r="3688" spans="1:30">
      <c r="A3688" s="346">
        <v>45680</v>
      </c>
      <c r="B3688" s="347" t="s">
        <v>81</v>
      </c>
      <c r="C3688" s="347">
        <v>2410</v>
      </c>
      <c r="D3688" s="347">
        <v>80</v>
      </c>
      <c r="E3688" s="347">
        <v>9</v>
      </c>
      <c r="F3688" s="347"/>
      <c r="G3688" s="347">
        <v>100</v>
      </c>
      <c r="H3688" s="347">
        <v>101</v>
      </c>
      <c r="I3688" s="347">
        <v>0</v>
      </c>
      <c r="J3688" s="347">
        <v>14</v>
      </c>
      <c r="K3688" s="347">
        <v>680</v>
      </c>
      <c r="L3688" s="347">
        <v>23.4</v>
      </c>
      <c r="M3688" s="345">
        <v>31.01</v>
      </c>
      <c r="N3688" s="348">
        <f>IF(Tabla2[[#This Row],[LECHE RETIRO DIA]]&lt;&gt;ISBLANK(Tabla2[[#This Row],[LECHE RETIRO DIA]]),SUM(Tabla2[[#This Row],[LECHE TANQUE DIA]:[LECHE RETIRO DIA]]),SUM(Tabla2[[#This Row],[LECHE TANQUE DIA]:[LECHE AUTOCONSUMO DIA]]))</f>
        <v>2499</v>
      </c>
      <c r="O3688" s="349">
        <f t="shared" si="1485"/>
        <v>0.96438575430172069</v>
      </c>
      <c r="P3688" s="350">
        <f t="shared" si="1486"/>
        <v>24.99</v>
      </c>
      <c r="Q3688" s="350">
        <f t="shared" si="1487"/>
        <v>24.1</v>
      </c>
      <c r="R3688" s="350">
        <f t="shared" si="1488"/>
        <v>5.7142857142857144</v>
      </c>
      <c r="S3688" s="350">
        <f t="shared" si="1489"/>
        <v>3.6749999999999998</v>
      </c>
      <c r="T3688" s="350">
        <f t="shared" si="1490"/>
        <v>6.8</v>
      </c>
      <c r="U3688" s="350">
        <f t="shared" si="1491"/>
        <v>106.7948717948718</v>
      </c>
      <c r="V3688" s="350">
        <f t="shared" si="1492"/>
        <v>4.2735042735042734</v>
      </c>
      <c r="W3688" s="350">
        <f>IFERROR(H3688/M3688,Tabla2[[#This Row],[CARGA PRODUCCION (ANIMALES/HA)]])</f>
        <v>3.2570138664946788</v>
      </c>
      <c r="X3688" s="351">
        <f t="shared" si="1493"/>
        <v>2025</v>
      </c>
      <c r="Y3688" s="351">
        <f t="shared" si="1494"/>
        <v>1</v>
      </c>
      <c r="Z3688" s="351" t="e">
        <f t="shared" ca="1" si="1495"/>
        <v>#NAME?</v>
      </c>
      <c r="AA3688" s="348">
        <f t="shared" si="1496"/>
        <v>101</v>
      </c>
      <c r="AB3688" s="349">
        <f t="shared" si="1497"/>
        <v>0.99009900990099009</v>
      </c>
      <c r="AC3688" s="349">
        <f t="shared" si="1498"/>
        <v>9.9009900990099098E-3</v>
      </c>
      <c r="AD3688" s="347"/>
    </row>
    <row r="3689" spans="1:30">
      <c r="A3689" s="346">
        <v>45680</v>
      </c>
      <c r="B3689" s="347" t="s">
        <v>83</v>
      </c>
      <c r="C3689" s="347">
        <v>2528</v>
      </c>
      <c r="D3689" s="347">
        <v>100</v>
      </c>
      <c r="E3689" s="347">
        <v>9</v>
      </c>
      <c r="F3689" s="347"/>
      <c r="G3689" s="347">
        <v>108</v>
      </c>
      <c r="H3689" s="347">
        <v>124</v>
      </c>
      <c r="I3689" s="347">
        <v>0</v>
      </c>
      <c r="J3689" s="347">
        <v>20</v>
      </c>
      <c r="K3689" s="347">
        <v>680</v>
      </c>
      <c r="L3689" s="347">
        <v>29.8</v>
      </c>
      <c r="M3689" s="345">
        <v>36.590000000000003</v>
      </c>
      <c r="N3689" s="348">
        <f>IF(Tabla2[[#This Row],[LECHE RETIRO DIA]]&lt;&gt;ISBLANK(Tabla2[[#This Row],[LECHE RETIRO DIA]]),SUM(Tabla2[[#This Row],[LECHE TANQUE DIA]:[LECHE RETIRO DIA]]),SUM(Tabla2[[#This Row],[LECHE TANQUE DIA]:[LECHE AUTOCONSUMO DIA]]))</f>
        <v>2637</v>
      </c>
      <c r="O3689" s="349">
        <f t="shared" si="1485"/>
        <v>0.95866514979142969</v>
      </c>
      <c r="P3689" s="350">
        <f t="shared" si="1486"/>
        <v>24.416666666666668</v>
      </c>
      <c r="Q3689" s="350">
        <f t="shared" si="1487"/>
        <v>23.407407407407408</v>
      </c>
      <c r="R3689" s="350">
        <f t="shared" si="1488"/>
        <v>5</v>
      </c>
      <c r="S3689" s="350">
        <f t="shared" si="1489"/>
        <v>3.8779411764705882</v>
      </c>
      <c r="T3689" s="350">
        <f t="shared" si="1490"/>
        <v>6.2962962962962967</v>
      </c>
      <c r="U3689" s="350">
        <f t="shared" si="1491"/>
        <v>88.489932885906043</v>
      </c>
      <c r="V3689" s="350">
        <f t="shared" si="1492"/>
        <v>3.6241610738255035</v>
      </c>
      <c r="W3689" s="350">
        <f>IFERROR(H3689/M3689,Tabla2[[#This Row],[CARGA PRODUCCION (ANIMALES/HA)]])</f>
        <v>3.3889040721508605</v>
      </c>
      <c r="X3689" s="351">
        <f t="shared" si="1493"/>
        <v>2025</v>
      </c>
      <c r="Y3689" s="351">
        <f t="shared" si="1494"/>
        <v>1</v>
      </c>
      <c r="Z3689" s="351" t="e">
        <f t="shared" ca="1" si="1495"/>
        <v>#NAME?</v>
      </c>
      <c r="AA3689" s="348">
        <f t="shared" si="1496"/>
        <v>124</v>
      </c>
      <c r="AB3689" s="349">
        <f t="shared" si="1497"/>
        <v>0.87096774193548387</v>
      </c>
      <c r="AC3689" s="349">
        <f t="shared" si="1498"/>
        <v>0.12903225806451613</v>
      </c>
      <c r="AD3689" s="347"/>
    </row>
    <row r="3690" spans="1:30">
      <c r="A3690" s="346">
        <v>45680</v>
      </c>
      <c r="B3690" s="347" t="s">
        <v>88</v>
      </c>
      <c r="C3690" s="347">
        <v>1201</v>
      </c>
      <c r="D3690" s="347">
        <v>40</v>
      </c>
      <c r="E3690" s="347">
        <v>5</v>
      </c>
      <c r="F3690" s="347"/>
      <c r="G3690" s="347">
        <v>52</v>
      </c>
      <c r="H3690" s="347">
        <v>60</v>
      </c>
      <c r="I3690" s="347">
        <v>0</v>
      </c>
      <c r="J3690" s="347">
        <v>9</v>
      </c>
      <c r="K3690" s="347">
        <v>300</v>
      </c>
      <c r="L3690" s="347">
        <v>16.5</v>
      </c>
      <c r="M3690" s="345">
        <v>17.5</v>
      </c>
      <c r="N3690" s="348">
        <f>IF(Tabla2[[#This Row],[LECHE RETIRO DIA]]&lt;&gt;ISBLANK(Tabla2[[#This Row],[LECHE RETIRO DIA]]),SUM(Tabla2[[#This Row],[LECHE TANQUE DIA]:[LECHE RETIRO DIA]]),SUM(Tabla2[[#This Row],[LECHE TANQUE DIA]:[LECHE AUTOCONSUMO DIA]]))</f>
        <v>1246</v>
      </c>
      <c r="O3690" s="349">
        <f t="shared" si="1485"/>
        <v>0.963884430176565</v>
      </c>
      <c r="P3690" s="350">
        <f t="shared" si="1486"/>
        <v>23.96153846153846</v>
      </c>
      <c r="Q3690" s="350">
        <f t="shared" si="1487"/>
        <v>23.096153846153847</v>
      </c>
      <c r="R3690" s="350">
        <f t="shared" si="1488"/>
        <v>4.4444444444444446</v>
      </c>
      <c r="S3690" s="350">
        <f t="shared" si="1489"/>
        <v>4.1533333333333333</v>
      </c>
      <c r="T3690" s="350">
        <f t="shared" si="1490"/>
        <v>5.7692307692307692</v>
      </c>
      <c r="U3690" s="350">
        <f t="shared" si="1491"/>
        <v>75.515151515151516</v>
      </c>
      <c r="V3690" s="350">
        <f t="shared" si="1492"/>
        <v>3.1515151515151514</v>
      </c>
      <c r="W3690" s="350">
        <f>IFERROR(H3690/M3690,Tabla2[[#This Row],[CARGA PRODUCCION (ANIMALES/HA)]])</f>
        <v>3.4285714285714284</v>
      </c>
      <c r="X3690" s="351">
        <f t="shared" si="1493"/>
        <v>2025</v>
      </c>
      <c r="Y3690" s="351">
        <f t="shared" si="1494"/>
        <v>1</v>
      </c>
      <c r="Z3690" s="351" t="e">
        <f t="shared" ca="1" si="1495"/>
        <v>#NAME?</v>
      </c>
      <c r="AA3690" s="348">
        <f t="shared" si="1496"/>
        <v>60</v>
      </c>
      <c r="AB3690" s="349">
        <f t="shared" si="1497"/>
        <v>0.8666666666666667</v>
      </c>
      <c r="AC3690" s="349">
        <f t="shared" si="1498"/>
        <v>0.1333333333333333</v>
      </c>
      <c r="AD3690" s="347"/>
    </row>
    <row r="3691" spans="1:30">
      <c r="A3691" s="346">
        <v>45681</v>
      </c>
      <c r="B3691" s="347" t="s">
        <v>81</v>
      </c>
      <c r="C3691" s="347">
        <v>2420</v>
      </c>
      <c r="D3691" s="347">
        <v>80</v>
      </c>
      <c r="E3691" s="347">
        <v>9</v>
      </c>
      <c r="F3691" s="347"/>
      <c r="G3691" s="347">
        <v>100</v>
      </c>
      <c r="H3691" s="347">
        <v>101</v>
      </c>
      <c r="I3691" s="347">
        <v>0</v>
      </c>
      <c r="J3691" s="347">
        <v>14</v>
      </c>
      <c r="K3691" s="347">
        <v>680</v>
      </c>
      <c r="L3691" s="347">
        <v>23.4</v>
      </c>
      <c r="M3691" s="345">
        <v>31.01</v>
      </c>
      <c r="N3691" s="348">
        <f>IF(Tabla2[[#This Row],[LECHE RETIRO DIA]]&lt;&gt;ISBLANK(Tabla2[[#This Row],[LECHE RETIRO DIA]]),SUM(Tabla2[[#This Row],[LECHE TANQUE DIA]:[LECHE RETIRO DIA]]),SUM(Tabla2[[#This Row],[LECHE TANQUE DIA]:[LECHE AUTOCONSUMO DIA]]))</f>
        <v>2509</v>
      </c>
      <c r="O3691" s="349">
        <f t="shared" si="1485"/>
        <v>0.96452770027899559</v>
      </c>
      <c r="P3691" s="350">
        <f t="shared" si="1486"/>
        <v>25.09</v>
      </c>
      <c r="Q3691" s="350">
        <f t="shared" si="1487"/>
        <v>24.2</v>
      </c>
      <c r="R3691" s="350">
        <f t="shared" si="1488"/>
        <v>5.7142857142857144</v>
      </c>
      <c r="S3691" s="350">
        <f t="shared" si="1489"/>
        <v>3.6897058823529414</v>
      </c>
      <c r="T3691" s="350">
        <f t="shared" si="1490"/>
        <v>6.8</v>
      </c>
      <c r="U3691" s="350">
        <f t="shared" si="1491"/>
        <v>107.22222222222223</v>
      </c>
      <c r="V3691" s="350">
        <f t="shared" si="1492"/>
        <v>4.2735042735042734</v>
      </c>
      <c r="W3691" s="350">
        <f>IFERROR(H3691/M3691,Tabla2[[#This Row],[CARGA PRODUCCION (ANIMALES/HA)]])</f>
        <v>3.2570138664946788</v>
      </c>
      <c r="X3691" s="351">
        <f t="shared" si="1493"/>
        <v>2025</v>
      </c>
      <c r="Y3691" s="351">
        <f t="shared" si="1494"/>
        <v>1</v>
      </c>
      <c r="Z3691" s="351" t="e">
        <f t="shared" ca="1" si="1495"/>
        <v>#NAME?</v>
      </c>
      <c r="AA3691" s="348">
        <f t="shared" si="1496"/>
        <v>101</v>
      </c>
      <c r="AB3691" s="349">
        <f t="shared" si="1497"/>
        <v>0.99009900990099009</v>
      </c>
      <c r="AC3691" s="349">
        <f t="shared" si="1498"/>
        <v>9.9009900990099098E-3</v>
      </c>
      <c r="AD3691" s="347"/>
    </row>
    <row r="3692" spans="1:30">
      <c r="A3692" s="346">
        <v>45681</v>
      </c>
      <c r="B3692" s="347" t="s">
        <v>83</v>
      </c>
      <c r="C3692" s="347">
        <v>2561</v>
      </c>
      <c r="D3692" s="347">
        <v>100</v>
      </c>
      <c r="E3692" s="347">
        <v>9</v>
      </c>
      <c r="F3692" s="347"/>
      <c r="G3692" s="347">
        <v>108</v>
      </c>
      <c r="H3692" s="347">
        <v>124</v>
      </c>
      <c r="I3692" s="347">
        <v>0</v>
      </c>
      <c r="J3692" s="347">
        <v>20</v>
      </c>
      <c r="K3692" s="347">
        <v>680</v>
      </c>
      <c r="L3692" s="347">
        <v>29.8</v>
      </c>
      <c r="M3692" s="345">
        <v>36.590000000000003</v>
      </c>
      <c r="N3692" s="348">
        <f>IF(Tabla2[[#This Row],[LECHE RETIRO DIA]]&lt;&gt;ISBLANK(Tabla2[[#This Row],[LECHE RETIRO DIA]]),SUM(Tabla2[[#This Row],[LECHE TANQUE DIA]:[LECHE RETIRO DIA]]),SUM(Tabla2[[#This Row],[LECHE TANQUE DIA]:[LECHE AUTOCONSUMO DIA]]))</f>
        <v>2670</v>
      </c>
      <c r="O3692" s="349">
        <f t="shared" si="1485"/>
        <v>0.95917602996254681</v>
      </c>
      <c r="P3692" s="350">
        <f t="shared" si="1486"/>
        <v>24.722222222222221</v>
      </c>
      <c r="Q3692" s="350">
        <f t="shared" si="1487"/>
        <v>23.712962962962962</v>
      </c>
      <c r="R3692" s="350">
        <f t="shared" si="1488"/>
        <v>5</v>
      </c>
      <c r="S3692" s="350">
        <f t="shared" si="1489"/>
        <v>3.9264705882352939</v>
      </c>
      <c r="T3692" s="350">
        <f t="shared" si="1490"/>
        <v>6.2962962962962967</v>
      </c>
      <c r="U3692" s="350">
        <f t="shared" si="1491"/>
        <v>89.597315436241615</v>
      </c>
      <c r="V3692" s="350">
        <f t="shared" si="1492"/>
        <v>3.6241610738255035</v>
      </c>
      <c r="W3692" s="350">
        <f>IFERROR(H3692/M3692,Tabla2[[#This Row],[CARGA PRODUCCION (ANIMALES/HA)]])</f>
        <v>3.3889040721508605</v>
      </c>
      <c r="X3692" s="351">
        <f t="shared" si="1493"/>
        <v>2025</v>
      </c>
      <c r="Y3692" s="351">
        <f t="shared" si="1494"/>
        <v>1</v>
      </c>
      <c r="Z3692" s="351" t="e">
        <f t="shared" ca="1" si="1495"/>
        <v>#NAME?</v>
      </c>
      <c r="AA3692" s="348">
        <f t="shared" si="1496"/>
        <v>124</v>
      </c>
      <c r="AB3692" s="349">
        <f t="shared" si="1497"/>
        <v>0.87096774193548387</v>
      </c>
      <c r="AC3692" s="349">
        <f t="shared" si="1498"/>
        <v>0.12903225806451613</v>
      </c>
      <c r="AD3692" s="347"/>
    </row>
    <row r="3693" spans="1:30">
      <c r="A3693" s="346">
        <v>45681</v>
      </c>
      <c r="B3693" s="347" t="s">
        <v>88</v>
      </c>
      <c r="C3693" s="347">
        <v>1247</v>
      </c>
      <c r="D3693" s="347">
        <v>40</v>
      </c>
      <c r="E3693" s="347">
        <v>5</v>
      </c>
      <c r="F3693" s="347"/>
      <c r="G3693" s="347">
        <v>52</v>
      </c>
      <c r="H3693" s="347">
        <v>60</v>
      </c>
      <c r="I3693" s="347">
        <v>0</v>
      </c>
      <c r="J3693" s="347">
        <v>9</v>
      </c>
      <c r="K3693" s="340">
        <v>300</v>
      </c>
      <c r="L3693" s="347">
        <v>16.5</v>
      </c>
      <c r="M3693" s="345">
        <v>17.5</v>
      </c>
      <c r="N3693" s="348">
        <f>IF(Tabla2[[#This Row],[LECHE RETIRO DIA]]&lt;&gt;ISBLANK(Tabla2[[#This Row],[LECHE RETIRO DIA]]),SUM(Tabla2[[#This Row],[LECHE TANQUE DIA]:[LECHE RETIRO DIA]]),SUM(Tabla2[[#This Row],[LECHE TANQUE DIA]:[LECHE AUTOCONSUMO DIA]]))</f>
        <v>1292</v>
      </c>
      <c r="O3693" s="349">
        <f t="shared" si="1485"/>
        <v>0.96517027863777094</v>
      </c>
      <c r="P3693" s="350">
        <f t="shared" si="1486"/>
        <v>24.846153846153847</v>
      </c>
      <c r="Q3693" s="350">
        <f t="shared" si="1487"/>
        <v>23.98076923076923</v>
      </c>
      <c r="R3693" s="350">
        <f t="shared" si="1488"/>
        <v>4.4444444444444446</v>
      </c>
      <c r="S3693" s="350">
        <f t="shared" si="1489"/>
        <v>4.3066666666666666</v>
      </c>
      <c r="T3693" s="350">
        <f t="shared" si="1490"/>
        <v>5.7692307692307692</v>
      </c>
      <c r="U3693" s="350">
        <f t="shared" si="1491"/>
        <v>78.303030303030297</v>
      </c>
      <c r="V3693" s="350">
        <f t="shared" si="1492"/>
        <v>3.1515151515151514</v>
      </c>
      <c r="W3693" s="350">
        <f>IFERROR(H3693/M3693,Tabla2[[#This Row],[CARGA PRODUCCION (ANIMALES/HA)]])</f>
        <v>3.4285714285714284</v>
      </c>
      <c r="X3693" s="351">
        <f t="shared" si="1493"/>
        <v>2025</v>
      </c>
      <c r="Y3693" s="351">
        <f t="shared" si="1494"/>
        <v>1</v>
      </c>
      <c r="Z3693" s="351" t="e">
        <f t="shared" ca="1" si="1495"/>
        <v>#NAME?</v>
      </c>
      <c r="AA3693" s="348">
        <f t="shared" si="1496"/>
        <v>60</v>
      </c>
      <c r="AB3693" s="349">
        <f t="shared" si="1497"/>
        <v>0.8666666666666667</v>
      </c>
      <c r="AC3693" s="349">
        <f t="shared" si="1498"/>
        <v>0.1333333333333333</v>
      </c>
      <c r="AD3693" s="347"/>
    </row>
    <row r="3694" spans="1:30">
      <c r="A3694" s="339">
        <v>45682</v>
      </c>
      <c r="B3694" s="340" t="s">
        <v>81</v>
      </c>
      <c r="C3694" s="340">
        <v>2434</v>
      </c>
      <c r="D3694" s="340">
        <v>80</v>
      </c>
      <c r="E3694" s="340">
        <v>9</v>
      </c>
      <c r="F3694" s="340"/>
      <c r="G3694" s="340">
        <v>100</v>
      </c>
      <c r="H3694" s="340">
        <v>101</v>
      </c>
      <c r="I3694" s="340">
        <v>0</v>
      </c>
      <c r="J3694" s="340">
        <v>14</v>
      </c>
      <c r="K3694" s="340">
        <v>680</v>
      </c>
      <c r="L3694" s="340">
        <v>23.4</v>
      </c>
      <c r="M3694" s="8">
        <v>31.01</v>
      </c>
      <c r="N3694" s="341">
        <f>IF(Tabla2[[#This Row],[LECHE RETIRO DIA]]&lt;&gt;ISBLANK(Tabla2[[#This Row],[LECHE RETIRO DIA]]),SUM(Tabla2[[#This Row],[LECHE TANQUE DIA]:[LECHE RETIRO DIA]]),SUM(Tabla2[[#This Row],[LECHE TANQUE DIA]:[LECHE AUTOCONSUMO DIA]]))</f>
        <v>2523</v>
      </c>
      <c r="O3694" s="342">
        <f t="shared" si="1485"/>
        <v>0.96472453428458183</v>
      </c>
      <c r="P3694" s="343">
        <f t="shared" si="1486"/>
        <v>25.23</v>
      </c>
      <c r="Q3694" s="343">
        <f t="shared" si="1487"/>
        <v>24.34</v>
      </c>
      <c r="R3694" s="343">
        <f t="shared" si="1488"/>
        <v>5.7142857142857144</v>
      </c>
      <c r="S3694" s="343">
        <f t="shared" si="1489"/>
        <v>3.710294117647059</v>
      </c>
      <c r="T3694" s="343">
        <f t="shared" si="1490"/>
        <v>6.8</v>
      </c>
      <c r="U3694" s="343">
        <f t="shared" si="1491"/>
        <v>107.82051282051283</v>
      </c>
      <c r="V3694" s="343">
        <f t="shared" si="1492"/>
        <v>4.2735042735042734</v>
      </c>
      <c r="W3694" s="343">
        <f>IFERROR(H3694/M3694,Tabla2[[#This Row],[CARGA PRODUCCION (ANIMALES/HA)]])</f>
        <v>3.2570138664946788</v>
      </c>
      <c r="X3694" s="344">
        <f t="shared" si="1493"/>
        <v>2025</v>
      </c>
      <c r="Y3694" s="344">
        <f t="shared" si="1494"/>
        <v>1</v>
      </c>
      <c r="Z3694" s="344" t="e">
        <f t="shared" ca="1" si="1495"/>
        <v>#NAME?</v>
      </c>
      <c r="AA3694" s="341">
        <f t="shared" si="1496"/>
        <v>101</v>
      </c>
      <c r="AB3694" s="342">
        <f t="shared" si="1497"/>
        <v>0.99009900990099009</v>
      </c>
      <c r="AC3694" s="342">
        <f t="shared" si="1498"/>
        <v>9.9009900990099098E-3</v>
      </c>
      <c r="AD3694" s="340"/>
    </row>
    <row r="3695" spans="1:30">
      <c r="A3695" s="339">
        <v>45682</v>
      </c>
      <c r="B3695" s="340" t="s">
        <v>83</v>
      </c>
      <c r="C3695" s="340">
        <v>2443</v>
      </c>
      <c r="D3695" s="340">
        <v>100</v>
      </c>
      <c r="E3695" s="340">
        <v>9</v>
      </c>
      <c r="F3695" s="340"/>
      <c r="G3695" s="340">
        <v>105</v>
      </c>
      <c r="H3695" s="340">
        <v>121</v>
      </c>
      <c r="I3695" s="340">
        <v>0</v>
      </c>
      <c r="J3695" s="340">
        <v>20</v>
      </c>
      <c r="K3695" s="340">
        <v>680</v>
      </c>
      <c r="L3695" s="340">
        <v>29.8</v>
      </c>
      <c r="M3695" s="8">
        <v>36.590000000000003</v>
      </c>
      <c r="N3695" s="341">
        <f>IF(Tabla2[[#This Row],[LECHE RETIRO DIA]]&lt;&gt;ISBLANK(Tabla2[[#This Row],[LECHE RETIRO DIA]]),SUM(Tabla2[[#This Row],[LECHE TANQUE DIA]:[LECHE RETIRO DIA]]),SUM(Tabla2[[#This Row],[LECHE TANQUE DIA]:[LECHE AUTOCONSUMO DIA]]))</f>
        <v>2552</v>
      </c>
      <c r="O3695" s="342">
        <f t="shared" si="1485"/>
        <v>0.95728840125391845</v>
      </c>
      <c r="P3695" s="343">
        <f t="shared" si="1486"/>
        <v>24.304761904761904</v>
      </c>
      <c r="Q3695" s="343">
        <f t="shared" si="1487"/>
        <v>23.266666666666666</v>
      </c>
      <c r="R3695" s="343">
        <f t="shared" si="1488"/>
        <v>5</v>
      </c>
      <c r="S3695" s="343">
        <f t="shared" si="1489"/>
        <v>3.7529411764705882</v>
      </c>
      <c r="T3695" s="343">
        <f t="shared" si="1490"/>
        <v>6.4761904761904763</v>
      </c>
      <c r="U3695" s="343">
        <f t="shared" si="1491"/>
        <v>85.637583892617442</v>
      </c>
      <c r="V3695" s="343">
        <f t="shared" si="1492"/>
        <v>3.523489932885906</v>
      </c>
      <c r="W3695" s="343">
        <f>IFERROR(H3695/M3695,Tabla2[[#This Row],[CARGA PRODUCCION (ANIMALES/HA)]])</f>
        <v>3.3069144575020495</v>
      </c>
      <c r="X3695" s="344">
        <f t="shared" si="1493"/>
        <v>2025</v>
      </c>
      <c r="Y3695" s="344">
        <f t="shared" si="1494"/>
        <v>1</v>
      </c>
      <c r="Z3695" s="344" t="e">
        <f t="shared" ca="1" si="1495"/>
        <v>#NAME?</v>
      </c>
      <c r="AA3695" s="341">
        <f t="shared" si="1496"/>
        <v>121</v>
      </c>
      <c r="AB3695" s="342">
        <f t="shared" si="1497"/>
        <v>0.86776859504132231</v>
      </c>
      <c r="AC3695" s="342">
        <f t="shared" si="1498"/>
        <v>0.13223140495867769</v>
      </c>
      <c r="AD3695" s="340"/>
    </row>
    <row r="3696" spans="1:30">
      <c r="A3696" s="339">
        <v>45682</v>
      </c>
      <c r="B3696" s="340" t="s">
        <v>117</v>
      </c>
      <c r="C3696" s="340">
        <v>1161</v>
      </c>
      <c r="D3696" s="340">
        <v>40</v>
      </c>
      <c r="E3696" s="340">
        <v>5</v>
      </c>
      <c r="F3696" s="340"/>
      <c r="G3696" s="340">
        <v>50</v>
      </c>
      <c r="H3696" s="340">
        <v>57</v>
      </c>
      <c r="I3696" s="340">
        <v>0</v>
      </c>
      <c r="J3696" s="340">
        <v>9</v>
      </c>
      <c r="K3696" s="340">
        <v>300</v>
      </c>
      <c r="L3696" s="340">
        <v>16.5</v>
      </c>
      <c r="M3696" s="8">
        <v>17.5</v>
      </c>
      <c r="N3696" s="341">
        <f>IF(Tabla2[[#This Row],[LECHE RETIRO DIA]]&lt;&gt;ISBLANK(Tabla2[[#This Row],[LECHE RETIRO DIA]]),SUM(Tabla2[[#This Row],[LECHE TANQUE DIA]:[LECHE RETIRO DIA]]),SUM(Tabla2[[#This Row],[LECHE TANQUE DIA]:[LECHE AUTOCONSUMO DIA]]))</f>
        <v>1206</v>
      </c>
      <c r="O3696" s="342">
        <f t="shared" si="1485"/>
        <v>0.96268656716417911</v>
      </c>
      <c r="P3696" s="343">
        <f t="shared" si="1486"/>
        <v>24.12</v>
      </c>
      <c r="Q3696" s="343">
        <f t="shared" si="1487"/>
        <v>23.22</v>
      </c>
      <c r="R3696" s="343">
        <f t="shared" si="1488"/>
        <v>4.4444444444444446</v>
      </c>
      <c r="S3696" s="343">
        <f t="shared" si="1489"/>
        <v>4.0199999999999996</v>
      </c>
      <c r="T3696" s="343">
        <f t="shared" si="1490"/>
        <v>6</v>
      </c>
      <c r="U3696" s="343">
        <f t="shared" si="1491"/>
        <v>73.090909090909093</v>
      </c>
      <c r="V3696" s="343">
        <f t="shared" si="1492"/>
        <v>3.0303030303030303</v>
      </c>
      <c r="W3696" s="343">
        <f>IFERROR(H3696/M3696,Tabla2[[#This Row],[CARGA PRODUCCION (ANIMALES/HA)]])</f>
        <v>3.2571428571428571</v>
      </c>
      <c r="X3696" s="344">
        <f t="shared" si="1493"/>
        <v>2025</v>
      </c>
      <c r="Y3696" s="344">
        <f t="shared" si="1494"/>
        <v>1</v>
      </c>
      <c r="Z3696" s="344" t="e">
        <f t="shared" ca="1" si="1495"/>
        <v>#NAME?</v>
      </c>
      <c r="AA3696" s="341">
        <f t="shared" si="1496"/>
        <v>57</v>
      </c>
      <c r="AB3696" s="342">
        <f t="shared" si="1497"/>
        <v>0.8771929824561403</v>
      </c>
      <c r="AC3696" s="342">
        <f t="shared" si="1498"/>
        <v>0.1228070175438597</v>
      </c>
      <c r="AD3696" s="340"/>
    </row>
    <row r="3697" spans="1:30">
      <c r="A3697" s="346">
        <v>45683</v>
      </c>
      <c r="B3697" s="347" t="s">
        <v>81</v>
      </c>
      <c r="C3697" s="347">
        <v>2429</v>
      </c>
      <c r="D3697" s="347">
        <v>80</v>
      </c>
      <c r="E3697" s="347">
        <v>9</v>
      </c>
      <c r="F3697" s="347"/>
      <c r="G3697" s="347">
        <v>100</v>
      </c>
      <c r="H3697" s="347">
        <v>101</v>
      </c>
      <c r="I3697" s="347">
        <v>0</v>
      </c>
      <c r="J3697" s="347">
        <v>14</v>
      </c>
      <c r="K3697" s="347">
        <v>680</v>
      </c>
      <c r="L3697" s="347">
        <v>23.4</v>
      </c>
      <c r="M3697" s="345">
        <v>31.01</v>
      </c>
      <c r="N3697" s="348">
        <f>IF(Tabla2[[#This Row],[LECHE RETIRO DIA]]&lt;&gt;ISBLANK(Tabla2[[#This Row],[LECHE RETIRO DIA]]),SUM(Tabla2[[#This Row],[LECHE TANQUE DIA]:[LECHE RETIRO DIA]]),SUM(Tabla2[[#This Row],[LECHE TANQUE DIA]:[LECHE AUTOCONSUMO DIA]]))</f>
        <v>2518</v>
      </c>
      <c r="O3697" s="349">
        <f t="shared" ref="O3697:O3702" si="1499">IFERROR(C3697/N3697,"")</f>
        <v>0.96465448768864182</v>
      </c>
      <c r="P3697" s="350">
        <f t="shared" ref="P3697:P3702" si="1500">IFERROR(N3697/G3697,"")</f>
        <v>25.18</v>
      </c>
      <c r="Q3697" s="350">
        <f t="shared" ref="Q3697:Q3702" si="1501">IFERROR(C3697/G3697,"")</f>
        <v>24.29</v>
      </c>
      <c r="R3697" s="350">
        <f t="shared" ref="R3697:R3702" si="1502">IFERROR(D3697/J3697,"")</f>
        <v>5.7142857142857144</v>
      </c>
      <c r="S3697" s="350">
        <f t="shared" ref="S3697:S3702" si="1503">IFERROR(N3697/K3697,"")</f>
        <v>3.7029411764705884</v>
      </c>
      <c r="T3697" s="350">
        <f t="shared" ref="T3697:T3702" si="1504">IFERROR(K3697/G3697,"")</f>
        <v>6.8</v>
      </c>
      <c r="U3697" s="350">
        <f t="shared" ref="U3697:U3702" si="1505">IFERROR(N3697/L3697,"")</f>
        <v>107.60683760683762</v>
      </c>
      <c r="V3697" s="350">
        <f t="shared" ref="V3697:V3702" si="1506">IFERROR(G3697/L3697,"")</f>
        <v>4.2735042735042734</v>
      </c>
      <c r="W3697" s="350">
        <f>IFERROR(H3697/M3697,Tabla2[[#This Row],[CARGA PRODUCCION (ANIMALES/HA)]])</f>
        <v>3.2570138664946788</v>
      </c>
      <c r="X3697" s="351">
        <f t="shared" ref="X3697:X3702" si="1507">YEAR(A3697)</f>
        <v>2025</v>
      </c>
      <c r="Y3697" s="351">
        <f t="shared" ref="Y3697:Y3702" si="1508">MONTH(A3697)</f>
        <v>1</v>
      </c>
      <c r="Z3697" s="351" t="e">
        <f t="shared" ref="Z3697:Z3702" ca="1" si="1509">_xlfn.ISOWEEKNUM(A3697)</f>
        <v>#NAME?</v>
      </c>
      <c r="AA3697" s="348">
        <f t="shared" ref="AA3697:AA3702" si="1510">IF(H3697&gt;0,H3697,G3697)</f>
        <v>101</v>
      </c>
      <c r="AB3697" s="349">
        <f t="shared" ref="AB3697:AB3702" si="1511">IFERROR(G3697/AA3697,"")</f>
        <v>0.99009900990099009</v>
      </c>
      <c r="AC3697" s="349">
        <f t="shared" ref="AC3697:AC3702" si="1512">IFERROR(1-AB3697,"")</f>
        <v>9.9009900990099098E-3</v>
      </c>
      <c r="AD3697" s="347"/>
    </row>
    <row r="3698" spans="1:30">
      <c r="A3698" s="346">
        <v>45683</v>
      </c>
      <c r="B3698" s="347" t="s">
        <v>83</v>
      </c>
      <c r="C3698" s="347">
        <v>2415</v>
      </c>
      <c r="D3698" s="347">
        <v>100</v>
      </c>
      <c r="E3698" s="347">
        <v>9</v>
      </c>
      <c r="F3698" s="347"/>
      <c r="G3698" s="347">
        <v>106</v>
      </c>
      <c r="H3698" s="347">
        <v>121</v>
      </c>
      <c r="I3698" s="347">
        <v>0</v>
      </c>
      <c r="J3698" s="347">
        <v>20</v>
      </c>
      <c r="K3698" s="347">
        <v>680</v>
      </c>
      <c r="L3698" s="347">
        <v>29.8</v>
      </c>
      <c r="M3698" s="345">
        <v>36.590000000000003</v>
      </c>
      <c r="N3698" s="348">
        <f>IF(Tabla2[[#This Row],[LECHE RETIRO DIA]]&lt;&gt;ISBLANK(Tabla2[[#This Row],[LECHE RETIRO DIA]]),SUM(Tabla2[[#This Row],[LECHE TANQUE DIA]:[LECHE RETIRO DIA]]),SUM(Tabla2[[#This Row],[LECHE TANQUE DIA]:[LECHE AUTOCONSUMO DIA]]))</f>
        <v>2524</v>
      </c>
      <c r="O3698" s="349">
        <f t="shared" si="1499"/>
        <v>0.95681458003169573</v>
      </c>
      <c r="P3698" s="350">
        <f t="shared" si="1500"/>
        <v>23.811320754716981</v>
      </c>
      <c r="Q3698" s="350">
        <f t="shared" si="1501"/>
        <v>22.783018867924529</v>
      </c>
      <c r="R3698" s="350">
        <f t="shared" si="1502"/>
        <v>5</v>
      </c>
      <c r="S3698" s="350">
        <f t="shared" si="1503"/>
        <v>3.7117647058823531</v>
      </c>
      <c r="T3698" s="350">
        <f t="shared" si="1504"/>
        <v>6.4150943396226419</v>
      </c>
      <c r="U3698" s="350">
        <f t="shared" si="1505"/>
        <v>84.697986577181211</v>
      </c>
      <c r="V3698" s="350">
        <f t="shared" si="1506"/>
        <v>3.5570469798657718</v>
      </c>
      <c r="W3698" s="350">
        <f>IFERROR(H3698/M3698,Tabla2[[#This Row],[CARGA PRODUCCION (ANIMALES/HA)]])</f>
        <v>3.3069144575020495</v>
      </c>
      <c r="X3698" s="351">
        <f t="shared" si="1507"/>
        <v>2025</v>
      </c>
      <c r="Y3698" s="351">
        <f t="shared" si="1508"/>
        <v>1</v>
      </c>
      <c r="Z3698" s="351" t="e">
        <f t="shared" ca="1" si="1509"/>
        <v>#NAME?</v>
      </c>
      <c r="AA3698" s="348">
        <f t="shared" si="1510"/>
        <v>121</v>
      </c>
      <c r="AB3698" s="349">
        <f t="shared" si="1511"/>
        <v>0.87603305785123964</v>
      </c>
      <c r="AC3698" s="349">
        <f t="shared" si="1512"/>
        <v>0.12396694214876036</v>
      </c>
      <c r="AD3698" s="347"/>
    </row>
    <row r="3699" spans="1:30">
      <c r="A3699" s="346">
        <v>45683</v>
      </c>
      <c r="B3699" s="347" t="s">
        <v>88</v>
      </c>
      <c r="C3699" s="347">
        <v>1260</v>
      </c>
      <c r="D3699" s="347">
        <v>40</v>
      </c>
      <c r="E3699" s="347">
        <v>5</v>
      </c>
      <c r="F3699" s="347"/>
      <c r="G3699" s="347">
        <v>50</v>
      </c>
      <c r="H3699" s="347">
        <v>57</v>
      </c>
      <c r="I3699" s="347">
        <v>0</v>
      </c>
      <c r="J3699" s="347">
        <v>9</v>
      </c>
      <c r="K3699" s="347">
        <v>300</v>
      </c>
      <c r="L3699" s="347">
        <v>16.5</v>
      </c>
      <c r="M3699" s="345">
        <v>17.5</v>
      </c>
      <c r="N3699" s="348">
        <f>IF(Tabla2[[#This Row],[LECHE RETIRO DIA]]&lt;&gt;ISBLANK(Tabla2[[#This Row],[LECHE RETIRO DIA]]),SUM(Tabla2[[#This Row],[LECHE TANQUE DIA]:[LECHE RETIRO DIA]]),SUM(Tabla2[[#This Row],[LECHE TANQUE DIA]:[LECHE AUTOCONSUMO DIA]]))</f>
        <v>1305</v>
      </c>
      <c r="O3699" s="349">
        <f t="shared" si="1499"/>
        <v>0.96551724137931039</v>
      </c>
      <c r="P3699" s="350">
        <f t="shared" si="1500"/>
        <v>26.1</v>
      </c>
      <c r="Q3699" s="350">
        <f t="shared" si="1501"/>
        <v>25.2</v>
      </c>
      <c r="R3699" s="350">
        <f t="shared" si="1502"/>
        <v>4.4444444444444446</v>
      </c>
      <c r="S3699" s="350">
        <f t="shared" si="1503"/>
        <v>4.3499999999999996</v>
      </c>
      <c r="T3699" s="350">
        <f t="shared" si="1504"/>
        <v>6</v>
      </c>
      <c r="U3699" s="350">
        <f t="shared" si="1505"/>
        <v>79.090909090909093</v>
      </c>
      <c r="V3699" s="350">
        <f t="shared" si="1506"/>
        <v>3.0303030303030303</v>
      </c>
      <c r="W3699" s="350">
        <f>IFERROR(H3699/M3699,Tabla2[[#This Row],[CARGA PRODUCCION (ANIMALES/HA)]])</f>
        <v>3.2571428571428571</v>
      </c>
      <c r="X3699" s="351">
        <f t="shared" si="1507"/>
        <v>2025</v>
      </c>
      <c r="Y3699" s="351">
        <f t="shared" si="1508"/>
        <v>1</v>
      </c>
      <c r="Z3699" s="351" t="e">
        <f t="shared" ca="1" si="1509"/>
        <v>#NAME?</v>
      </c>
      <c r="AA3699" s="348">
        <f t="shared" si="1510"/>
        <v>57</v>
      </c>
      <c r="AB3699" s="349">
        <f t="shared" si="1511"/>
        <v>0.8771929824561403</v>
      </c>
      <c r="AC3699" s="349">
        <f t="shared" si="1512"/>
        <v>0.1228070175438597</v>
      </c>
      <c r="AD3699" s="347"/>
    </row>
    <row r="3700" spans="1:30">
      <c r="A3700" s="346">
        <v>45684</v>
      </c>
      <c r="B3700" s="347" t="s">
        <v>81</v>
      </c>
      <c r="C3700" s="347">
        <v>2382</v>
      </c>
      <c r="D3700" s="347">
        <v>80</v>
      </c>
      <c r="E3700" s="347">
        <v>9</v>
      </c>
      <c r="F3700" s="347"/>
      <c r="G3700" s="347">
        <v>100</v>
      </c>
      <c r="H3700" s="347">
        <v>101</v>
      </c>
      <c r="I3700" s="347">
        <v>0</v>
      </c>
      <c r="J3700" s="347">
        <v>14</v>
      </c>
      <c r="K3700" s="347">
        <v>680</v>
      </c>
      <c r="L3700" s="347">
        <v>23.4</v>
      </c>
      <c r="M3700" s="345">
        <v>31.01</v>
      </c>
      <c r="N3700" s="348">
        <f>IF(Tabla2[[#This Row],[LECHE RETIRO DIA]]&lt;&gt;ISBLANK(Tabla2[[#This Row],[LECHE RETIRO DIA]]),SUM(Tabla2[[#This Row],[LECHE TANQUE DIA]:[LECHE RETIRO DIA]]),SUM(Tabla2[[#This Row],[LECHE TANQUE DIA]:[LECHE AUTOCONSUMO DIA]]))</f>
        <v>2471</v>
      </c>
      <c r="O3700" s="349">
        <f t="shared" si="1499"/>
        <v>0.96398219344394986</v>
      </c>
      <c r="P3700" s="350">
        <f t="shared" si="1500"/>
        <v>24.71</v>
      </c>
      <c r="Q3700" s="350">
        <f t="shared" si="1501"/>
        <v>23.82</v>
      </c>
      <c r="R3700" s="350">
        <f t="shared" si="1502"/>
        <v>5.7142857142857144</v>
      </c>
      <c r="S3700" s="350">
        <f t="shared" si="1503"/>
        <v>3.6338235294117647</v>
      </c>
      <c r="T3700" s="350">
        <f t="shared" si="1504"/>
        <v>6.8</v>
      </c>
      <c r="U3700" s="350">
        <f t="shared" si="1505"/>
        <v>105.5982905982906</v>
      </c>
      <c r="V3700" s="350">
        <f t="shared" si="1506"/>
        <v>4.2735042735042734</v>
      </c>
      <c r="W3700" s="350">
        <f>IFERROR(H3700/M3700,Tabla2[[#This Row],[CARGA PRODUCCION (ANIMALES/HA)]])</f>
        <v>3.2570138664946788</v>
      </c>
      <c r="X3700" s="351">
        <f t="shared" si="1507"/>
        <v>2025</v>
      </c>
      <c r="Y3700" s="351">
        <f t="shared" si="1508"/>
        <v>1</v>
      </c>
      <c r="Z3700" s="351" t="e">
        <f t="shared" ca="1" si="1509"/>
        <v>#NAME?</v>
      </c>
      <c r="AA3700" s="348">
        <f t="shared" si="1510"/>
        <v>101</v>
      </c>
      <c r="AB3700" s="349">
        <f t="shared" si="1511"/>
        <v>0.99009900990099009</v>
      </c>
      <c r="AC3700" s="349">
        <f t="shared" si="1512"/>
        <v>9.9009900990099098E-3</v>
      </c>
      <c r="AD3700" s="347"/>
    </row>
    <row r="3701" spans="1:30">
      <c r="A3701" s="346">
        <v>45684</v>
      </c>
      <c r="B3701" s="347" t="s">
        <v>83</v>
      </c>
      <c r="C3701" s="347">
        <v>2495</v>
      </c>
      <c r="D3701" s="347">
        <v>100</v>
      </c>
      <c r="E3701" s="347">
        <v>9</v>
      </c>
      <c r="F3701" s="347"/>
      <c r="G3701" s="347">
        <v>106</v>
      </c>
      <c r="H3701" s="347">
        <v>121</v>
      </c>
      <c r="I3701" s="347">
        <v>0</v>
      </c>
      <c r="J3701" s="347">
        <v>20</v>
      </c>
      <c r="K3701" s="347">
        <v>680</v>
      </c>
      <c r="L3701" s="347">
        <v>29.8</v>
      </c>
      <c r="M3701" s="345">
        <v>36.590000000000003</v>
      </c>
      <c r="N3701" s="348">
        <f>IF(Tabla2[[#This Row],[LECHE RETIRO DIA]]&lt;&gt;ISBLANK(Tabla2[[#This Row],[LECHE RETIRO DIA]]),SUM(Tabla2[[#This Row],[LECHE TANQUE DIA]:[LECHE RETIRO DIA]]),SUM(Tabla2[[#This Row],[LECHE TANQUE DIA]:[LECHE AUTOCONSUMO DIA]]))</f>
        <v>2604</v>
      </c>
      <c r="O3701" s="349">
        <f t="shared" si="1499"/>
        <v>0.95814132104454686</v>
      </c>
      <c r="P3701" s="350">
        <f t="shared" si="1500"/>
        <v>24.566037735849058</v>
      </c>
      <c r="Q3701" s="350">
        <f t="shared" si="1501"/>
        <v>23.537735849056602</v>
      </c>
      <c r="R3701" s="350">
        <f t="shared" si="1502"/>
        <v>5</v>
      </c>
      <c r="S3701" s="350">
        <f t="shared" si="1503"/>
        <v>3.8294117647058825</v>
      </c>
      <c r="T3701" s="350">
        <f t="shared" si="1504"/>
        <v>6.4150943396226419</v>
      </c>
      <c r="U3701" s="350">
        <f t="shared" si="1505"/>
        <v>87.382550335570471</v>
      </c>
      <c r="V3701" s="350">
        <f t="shared" si="1506"/>
        <v>3.5570469798657718</v>
      </c>
      <c r="W3701" s="350">
        <f>IFERROR(H3701/M3701,Tabla2[[#This Row],[CARGA PRODUCCION (ANIMALES/HA)]])</f>
        <v>3.3069144575020495</v>
      </c>
      <c r="X3701" s="351">
        <f t="shared" si="1507"/>
        <v>2025</v>
      </c>
      <c r="Y3701" s="351">
        <f t="shared" si="1508"/>
        <v>1</v>
      </c>
      <c r="Z3701" s="351" t="e">
        <f t="shared" ca="1" si="1509"/>
        <v>#NAME?</v>
      </c>
      <c r="AA3701" s="348">
        <f t="shared" si="1510"/>
        <v>121</v>
      </c>
      <c r="AB3701" s="349">
        <f t="shared" si="1511"/>
        <v>0.87603305785123964</v>
      </c>
      <c r="AC3701" s="349">
        <f t="shared" si="1512"/>
        <v>0.12396694214876036</v>
      </c>
      <c r="AD3701" s="347"/>
    </row>
    <row r="3702" spans="1:30">
      <c r="A3702" s="346">
        <v>45684</v>
      </c>
      <c r="B3702" s="347" t="s">
        <v>117</v>
      </c>
      <c r="C3702" s="347">
        <v>1172</v>
      </c>
      <c r="D3702" s="347">
        <v>40</v>
      </c>
      <c r="E3702" s="347">
        <v>5</v>
      </c>
      <c r="F3702" s="347"/>
      <c r="G3702" s="347">
        <v>50</v>
      </c>
      <c r="H3702" s="347">
        <v>57</v>
      </c>
      <c r="I3702" s="347">
        <v>0</v>
      </c>
      <c r="J3702" s="347">
        <v>9</v>
      </c>
      <c r="K3702" s="347">
        <v>300</v>
      </c>
      <c r="L3702" s="347">
        <v>16.5</v>
      </c>
      <c r="M3702" s="345">
        <v>17.5</v>
      </c>
      <c r="N3702" s="348">
        <f>IF(Tabla2[[#This Row],[LECHE RETIRO DIA]]&lt;&gt;ISBLANK(Tabla2[[#This Row],[LECHE RETIRO DIA]]),SUM(Tabla2[[#This Row],[LECHE TANQUE DIA]:[LECHE RETIRO DIA]]),SUM(Tabla2[[#This Row],[LECHE TANQUE DIA]:[LECHE AUTOCONSUMO DIA]]))</f>
        <v>1217</v>
      </c>
      <c r="O3702" s="349">
        <f t="shared" si="1499"/>
        <v>0.96302382908792117</v>
      </c>
      <c r="P3702" s="350">
        <f t="shared" si="1500"/>
        <v>24.34</v>
      </c>
      <c r="Q3702" s="350">
        <f t="shared" si="1501"/>
        <v>23.44</v>
      </c>
      <c r="R3702" s="350">
        <f t="shared" si="1502"/>
        <v>4.4444444444444446</v>
      </c>
      <c r="S3702" s="350">
        <f t="shared" si="1503"/>
        <v>4.0566666666666666</v>
      </c>
      <c r="T3702" s="350">
        <f t="shared" si="1504"/>
        <v>6</v>
      </c>
      <c r="U3702" s="350">
        <f t="shared" si="1505"/>
        <v>73.757575757575751</v>
      </c>
      <c r="V3702" s="350">
        <f t="shared" si="1506"/>
        <v>3.0303030303030303</v>
      </c>
      <c r="W3702" s="350">
        <f>IFERROR(H3702/M3702,Tabla2[[#This Row],[CARGA PRODUCCION (ANIMALES/HA)]])</f>
        <v>3.2571428571428571</v>
      </c>
      <c r="X3702" s="351">
        <f t="shared" si="1507"/>
        <v>2025</v>
      </c>
      <c r="Y3702" s="351">
        <f t="shared" si="1508"/>
        <v>1</v>
      </c>
      <c r="Z3702" s="351" t="e">
        <f t="shared" ca="1" si="1509"/>
        <v>#NAME?</v>
      </c>
      <c r="AA3702" s="348">
        <f t="shared" si="1510"/>
        <v>57</v>
      </c>
      <c r="AB3702" s="349">
        <f t="shared" si="1511"/>
        <v>0.8771929824561403</v>
      </c>
      <c r="AC3702" s="349">
        <f t="shared" si="1512"/>
        <v>0.1228070175438597</v>
      </c>
      <c r="AD3702" s="347"/>
    </row>
    <row r="3703" spans="1:30">
      <c r="A3703" s="346">
        <v>45685</v>
      </c>
      <c r="B3703" s="347" t="s">
        <v>81</v>
      </c>
      <c r="C3703" s="347">
        <v>2363</v>
      </c>
      <c r="D3703" s="347">
        <v>80</v>
      </c>
      <c r="E3703" s="347">
        <v>9</v>
      </c>
      <c r="F3703" s="347"/>
      <c r="G3703" s="347">
        <v>98</v>
      </c>
      <c r="H3703" s="347">
        <v>99</v>
      </c>
      <c r="I3703" s="347">
        <v>0</v>
      </c>
      <c r="J3703" s="347">
        <v>14</v>
      </c>
      <c r="K3703" s="347">
        <v>680</v>
      </c>
      <c r="L3703" s="347">
        <v>23.4</v>
      </c>
      <c r="M3703" s="345">
        <v>31.01</v>
      </c>
      <c r="N3703" s="348">
        <f>IF(Tabla2[[#This Row],[LECHE RETIRO DIA]]&lt;&gt;ISBLANK(Tabla2[[#This Row],[LECHE RETIRO DIA]]),SUM(Tabla2[[#This Row],[LECHE TANQUE DIA]:[LECHE RETIRO DIA]]),SUM(Tabla2[[#This Row],[LECHE TANQUE DIA]:[LECHE AUTOCONSUMO DIA]]))</f>
        <v>2452</v>
      </c>
      <c r="O3703" s="349">
        <f t="shared" ref="O3703:O3708" si="1513">IFERROR(C3703/N3703,"")</f>
        <v>0.96370309951060362</v>
      </c>
      <c r="P3703" s="350">
        <f t="shared" ref="P3703:P3708" si="1514">IFERROR(N3703/G3703,"")</f>
        <v>25.020408163265305</v>
      </c>
      <c r="Q3703" s="350">
        <f t="shared" ref="Q3703:Q3708" si="1515">IFERROR(C3703/G3703,"")</f>
        <v>24.112244897959183</v>
      </c>
      <c r="R3703" s="350">
        <f t="shared" ref="R3703:R3708" si="1516">IFERROR(D3703/J3703,"")</f>
        <v>5.7142857142857144</v>
      </c>
      <c r="S3703" s="350">
        <f t="shared" ref="S3703:S3708" si="1517">IFERROR(N3703/K3703,"")</f>
        <v>3.6058823529411765</v>
      </c>
      <c r="T3703" s="350">
        <f t="shared" ref="T3703:T3708" si="1518">IFERROR(K3703/G3703,"")</f>
        <v>6.9387755102040813</v>
      </c>
      <c r="U3703" s="350">
        <f t="shared" ref="U3703:U3708" si="1519">IFERROR(N3703/L3703,"")</f>
        <v>104.7863247863248</v>
      </c>
      <c r="V3703" s="350">
        <f t="shared" ref="V3703:V3708" si="1520">IFERROR(G3703/L3703,"")</f>
        <v>4.1880341880341883</v>
      </c>
      <c r="W3703" s="350">
        <f>IFERROR(H3703/M3703,Tabla2[[#This Row],[CARGA PRODUCCION (ANIMALES/HA)]])</f>
        <v>3.1925185424056752</v>
      </c>
      <c r="X3703" s="351">
        <f t="shared" ref="X3703:X3708" si="1521">YEAR(A3703)</f>
        <v>2025</v>
      </c>
      <c r="Y3703" s="351">
        <f t="shared" ref="Y3703:Y3708" si="1522">MONTH(A3703)</f>
        <v>1</v>
      </c>
      <c r="Z3703" s="351" t="e">
        <f t="shared" ref="Z3703:Z3708" ca="1" si="1523">_xlfn.ISOWEEKNUM(A3703)</f>
        <v>#NAME?</v>
      </c>
      <c r="AA3703" s="348">
        <f t="shared" ref="AA3703:AA3708" si="1524">IF(H3703&gt;0,H3703,G3703)</f>
        <v>99</v>
      </c>
      <c r="AB3703" s="349">
        <f t="shared" ref="AB3703:AB3708" si="1525">IFERROR(G3703/AA3703,"")</f>
        <v>0.98989898989898994</v>
      </c>
      <c r="AC3703" s="349">
        <f t="shared" ref="AC3703:AC3708" si="1526">IFERROR(1-AB3703,"")</f>
        <v>1.0101010101010055E-2</v>
      </c>
      <c r="AD3703" s="347"/>
    </row>
    <row r="3704" spans="1:30">
      <c r="A3704" s="346">
        <v>45685</v>
      </c>
      <c r="B3704" s="347" t="s">
        <v>83</v>
      </c>
      <c r="C3704" s="347">
        <v>2566</v>
      </c>
      <c r="D3704" s="347">
        <v>100</v>
      </c>
      <c r="E3704" s="347">
        <v>9</v>
      </c>
      <c r="F3704" s="347"/>
      <c r="G3704" s="347">
        <v>109</v>
      </c>
      <c r="H3704" s="347">
        <v>121</v>
      </c>
      <c r="I3704" s="347">
        <v>0</v>
      </c>
      <c r="J3704" s="347">
        <v>20</v>
      </c>
      <c r="K3704" s="347">
        <v>680</v>
      </c>
      <c r="L3704" s="347">
        <v>29.8</v>
      </c>
      <c r="M3704" s="345">
        <v>36.590000000000003</v>
      </c>
      <c r="N3704" s="348">
        <f>IF(Tabla2[[#This Row],[LECHE RETIRO DIA]]&lt;&gt;ISBLANK(Tabla2[[#This Row],[LECHE RETIRO DIA]]),SUM(Tabla2[[#This Row],[LECHE TANQUE DIA]:[LECHE RETIRO DIA]]),SUM(Tabla2[[#This Row],[LECHE TANQUE DIA]:[LECHE AUTOCONSUMO DIA]]))</f>
        <v>2675</v>
      </c>
      <c r="O3704" s="349">
        <f t="shared" si="1513"/>
        <v>0.95925233644859809</v>
      </c>
      <c r="P3704" s="350">
        <f t="shared" si="1514"/>
        <v>24.541284403669724</v>
      </c>
      <c r="Q3704" s="350">
        <f t="shared" si="1515"/>
        <v>23.541284403669724</v>
      </c>
      <c r="R3704" s="350">
        <f t="shared" si="1516"/>
        <v>5</v>
      </c>
      <c r="S3704" s="350">
        <f t="shared" si="1517"/>
        <v>3.9338235294117645</v>
      </c>
      <c r="T3704" s="350">
        <f t="shared" si="1518"/>
        <v>6.238532110091743</v>
      </c>
      <c r="U3704" s="350">
        <f t="shared" si="1519"/>
        <v>89.765100671140942</v>
      </c>
      <c r="V3704" s="350">
        <f t="shared" si="1520"/>
        <v>3.6577181208053688</v>
      </c>
      <c r="W3704" s="350">
        <f>IFERROR(H3704/M3704,Tabla2[[#This Row],[CARGA PRODUCCION (ANIMALES/HA)]])</f>
        <v>3.3069144575020495</v>
      </c>
      <c r="X3704" s="351">
        <f t="shared" si="1521"/>
        <v>2025</v>
      </c>
      <c r="Y3704" s="351">
        <f t="shared" si="1522"/>
        <v>1</v>
      </c>
      <c r="Z3704" s="351" t="e">
        <f t="shared" ca="1" si="1523"/>
        <v>#NAME?</v>
      </c>
      <c r="AA3704" s="348">
        <f t="shared" si="1524"/>
        <v>121</v>
      </c>
      <c r="AB3704" s="349">
        <f t="shared" si="1525"/>
        <v>0.90082644628099173</v>
      </c>
      <c r="AC3704" s="349">
        <f t="shared" si="1526"/>
        <v>9.9173553719008267E-2</v>
      </c>
      <c r="AD3704" s="347"/>
    </row>
    <row r="3705" spans="1:30">
      <c r="A3705" s="346">
        <v>45685</v>
      </c>
      <c r="B3705" s="347" t="s">
        <v>88</v>
      </c>
      <c r="C3705" s="347">
        <v>1201</v>
      </c>
      <c r="D3705" s="347">
        <v>40</v>
      </c>
      <c r="E3705" s="347">
        <v>5</v>
      </c>
      <c r="F3705" s="347"/>
      <c r="G3705" s="347">
        <v>50</v>
      </c>
      <c r="H3705" s="347">
        <v>57</v>
      </c>
      <c r="I3705" s="347">
        <v>0</v>
      </c>
      <c r="J3705" s="347">
        <v>9</v>
      </c>
      <c r="K3705" s="347">
        <v>300</v>
      </c>
      <c r="L3705" s="347">
        <v>16.5</v>
      </c>
      <c r="M3705" s="345">
        <v>17.5</v>
      </c>
      <c r="N3705" s="348">
        <f>IF(Tabla2[[#This Row],[LECHE RETIRO DIA]]&lt;&gt;ISBLANK(Tabla2[[#This Row],[LECHE RETIRO DIA]]),SUM(Tabla2[[#This Row],[LECHE TANQUE DIA]:[LECHE RETIRO DIA]]),SUM(Tabla2[[#This Row],[LECHE TANQUE DIA]:[LECHE AUTOCONSUMO DIA]]))</f>
        <v>1246</v>
      </c>
      <c r="O3705" s="349">
        <f t="shared" si="1513"/>
        <v>0.963884430176565</v>
      </c>
      <c r="P3705" s="350">
        <f t="shared" si="1514"/>
        <v>24.92</v>
      </c>
      <c r="Q3705" s="350">
        <f t="shared" si="1515"/>
        <v>24.02</v>
      </c>
      <c r="R3705" s="350">
        <f t="shared" si="1516"/>
        <v>4.4444444444444446</v>
      </c>
      <c r="S3705" s="350">
        <f t="shared" si="1517"/>
        <v>4.1533333333333333</v>
      </c>
      <c r="T3705" s="350">
        <f t="shared" si="1518"/>
        <v>6</v>
      </c>
      <c r="U3705" s="350">
        <f t="shared" si="1519"/>
        <v>75.515151515151516</v>
      </c>
      <c r="V3705" s="350">
        <f t="shared" si="1520"/>
        <v>3.0303030303030303</v>
      </c>
      <c r="W3705" s="350">
        <f>IFERROR(H3705/M3705,Tabla2[[#This Row],[CARGA PRODUCCION (ANIMALES/HA)]])</f>
        <v>3.2571428571428571</v>
      </c>
      <c r="X3705" s="351">
        <f t="shared" si="1521"/>
        <v>2025</v>
      </c>
      <c r="Y3705" s="351">
        <f t="shared" si="1522"/>
        <v>1</v>
      </c>
      <c r="Z3705" s="351" t="e">
        <f t="shared" ca="1" si="1523"/>
        <v>#NAME?</v>
      </c>
      <c r="AA3705" s="348">
        <f t="shared" si="1524"/>
        <v>57</v>
      </c>
      <c r="AB3705" s="349">
        <f t="shared" si="1525"/>
        <v>0.8771929824561403</v>
      </c>
      <c r="AC3705" s="349">
        <f t="shared" si="1526"/>
        <v>0.1228070175438597</v>
      </c>
      <c r="AD3705" s="347"/>
    </row>
    <row r="3706" spans="1:30">
      <c r="A3706" s="346">
        <v>45686</v>
      </c>
      <c r="B3706" s="347" t="s">
        <v>81</v>
      </c>
      <c r="C3706" s="347">
        <v>2406</v>
      </c>
      <c r="D3706" s="347">
        <v>80</v>
      </c>
      <c r="E3706" s="347">
        <v>9</v>
      </c>
      <c r="F3706" s="347"/>
      <c r="G3706" s="347">
        <v>98</v>
      </c>
      <c r="H3706" s="347">
        <v>99</v>
      </c>
      <c r="I3706" s="347">
        <v>0</v>
      </c>
      <c r="J3706" s="347">
        <v>14</v>
      </c>
      <c r="K3706" s="347">
        <v>680</v>
      </c>
      <c r="L3706" s="347">
        <v>23.4</v>
      </c>
      <c r="M3706" s="345">
        <v>31.01</v>
      </c>
      <c r="N3706" s="348">
        <f>IF(Tabla2[[#This Row],[LECHE RETIRO DIA]]&lt;&gt;ISBLANK(Tabla2[[#This Row],[LECHE RETIRO DIA]]),SUM(Tabla2[[#This Row],[LECHE TANQUE DIA]:[LECHE RETIRO DIA]]),SUM(Tabla2[[#This Row],[LECHE TANQUE DIA]:[LECHE AUTOCONSUMO DIA]]))</f>
        <v>2495</v>
      </c>
      <c r="O3706" s="349">
        <f t="shared" si="1513"/>
        <v>0.96432865731462925</v>
      </c>
      <c r="P3706" s="350">
        <f t="shared" si="1514"/>
        <v>25.459183673469386</v>
      </c>
      <c r="Q3706" s="350">
        <f t="shared" si="1515"/>
        <v>24.551020408163264</v>
      </c>
      <c r="R3706" s="350">
        <f t="shared" si="1516"/>
        <v>5.7142857142857144</v>
      </c>
      <c r="S3706" s="350">
        <f t="shared" si="1517"/>
        <v>3.6691176470588234</v>
      </c>
      <c r="T3706" s="350">
        <f t="shared" si="1518"/>
        <v>6.9387755102040813</v>
      </c>
      <c r="U3706" s="350">
        <f t="shared" si="1519"/>
        <v>106.62393162393163</v>
      </c>
      <c r="V3706" s="350">
        <f t="shared" si="1520"/>
        <v>4.1880341880341883</v>
      </c>
      <c r="W3706" s="350">
        <f>IFERROR(H3706/M3706,Tabla2[[#This Row],[CARGA PRODUCCION (ANIMALES/HA)]])</f>
        <v>3.1925185424056752</v>
      </c>
      <c r="X3706" s="351">
        <f t="shared" si="1521"/>
        <v>2025</v>
      </c>
      <c r="Y3706" s="351">
        <f t="shared" si="1522"/>
        <v>1</v>
      </c>
      <c r="Z3706" s="351" t="e">
        <f t="shared" ca="1" si="1523"/>
        <v>#NAME?</v>
      </c>
      <c r="AA3706" s="348">
        <f t="shared" si="1524"/>
        <v>99</v>
      </c>
      <c r="AB3706" s="349">
        <f t="shared" si="1525"/>
        <v>0.98989898989898994</v>
      </c>
      <c r="AC3706" s="349">
        <f t="shared" si="1526"/>
        <v>1.0101010101010055E-2</v>
      </c>
      <c r="AD3706" s="347"/>
    </row>
    <row r="3707" spans="1:30">
      <c r="A3707" s="346">
        <v>45686</v>
      </c>
      <c r="B3707" s="347" t="s">
        <v>83</v>
      </c>
      <c r="C3707" s="347">
        <v>2537</v>
      </c>
      <c r="D3707" s="347">
        <v>100</v>
      </c>
      <c r="E3707" s="347">
        <v>9</v>
      </c>
      <c r="F3707" s="347"/>
      <c r="G3707" s="347">
        <v>109</v>
      </c>
      <c r="H3707" s="347">
        <v>121</v>
      </c>
      <c r="I3707" s="347">
        <v>0</v>
      </c>
      <c r="J3707" s="347">
        <v>21</v>
      </c>
      <c r="K3707" s="347">
        <v>680</v>
      </c>
      <c r="L3707" s="347">
        <v>29.8</v>
      </c>
      <c r="M3707" s="345">
        <v>36.590000000000003</v>
      </c>
      <c r="N3707" s="348">
        <f>IF(Tabla2[[#This Row],[LECHE RETIRO DIA]]&lt;&gt;ISBLANK(Tabla2[[#This Row],[LECHE RETIRO DIA]]),SUM(Tabla2[[#This Row],[LECHE TANQUE DIA]:[LECHE RETIRO DIA]]),SUM(Tabla2[[#This Row],[LECHE TANQUE DIA]:[LECHE AUTOCONSUMO DIA]]))</f>
        <v>2646</v>
      </c>
      <c r="O3707" s="349">
        <f t="shared" si="1513"/>
        <v>0.9588057445200302</v>
      </c>
      <c r="P3707" s="350">
        <f t="shared" si="1514"/>
        <v>24.275229357798164</v>
      </c>
      <c r="Q3707" s="350">
        <f t="shared" si="1515"/>
        <v>23.275229357798164</v>
      </c>
      <c r="R3707" s="350">
        <f t="shared" si="1516"/>
        <v>4.7619047619047619</v>
      </c>
      <c r="S3707" s="350">
        <f t="shared" si="1517"/>
        <v>3.8911764705882352</v>
      </c>
      <c r="T3707" s="350">
        <f t="shared" si="1518"/>
        <v>6.238532110091743</v>
      </c>
      <c r="U3707" s="350">
        <f t="shared" si="1519"/>
        <v>88.791946308724832</v>
      </c>
      <c r="V3707" s="350">
        <f t="shared" si="1520"/>
        <v>3.6577181208053688</v>
      </c>
      <c r="W3707" s="350">
        <f>IFERROR(H3707/M3707,Tabla2[[#This Row],[CARGA PRODUCCION (ANIMALES/HA)]])</f>
        <v>3.3069144575020495</v>
      </c>
      <c r="X3707" s="351">
        <f t="shared" si="1521"/>
        <v>2025</v>
      </c>
      <c r="Y3707" s="351">
        <f t="shared" si="1522"/>
        <v>1</v>
      </c>
      <c r="Z3707" s="351" t="e">
        <f t="shared" ca="1" si="1523"/>
        <v>#NAME?</v>
      </c>
      <c r="AA3707" s="348">
        <f t="shared" si="1524"/>
        <v>121</v>
      </c>
      <c r="AB3707" s="349">
        <f t="shared" si="1525"/>
        <v>0.90082644628099173</v>
      </c>
      <c r="AC3707" s="349">
        <f t="shared" si="1526"/>
        <v>9.9173553719008267E-2</v>
      </c>
      <c r="AD3707" s="347"/>
    </row>
    <row r="3708" spans="1:30">
      <c r="A3708" s="346">
        <v>45686</v>
      </c>
      <c r="B3708" s="347" t="s">
        <v>117</v>
      </c>
      <c r="C3708" s="347">
        <v>1140</v>
      </c>
      <c r="D3708" s="347">
        <v>40</v>
      </c>
      <c r="E3708" s="347">
        <v>5</v>
      </c>
      <c r="F3708" s="347"/>
      <c r="G3708" s="347">
        <v>50</v>
      </c>
      <c r="H3708" s="347">
        <v>57</v>
      </c>
      <c r="I3708" s="347">
        <v>0</v>
      </c>
      <c r="J3708" s="347">
        <v>9</v>
      </c>
      <c r="K3708" s="347">
        <v>300</v>
      </c>
      <c r="L3708" s="347">
        <v>16.5</v>
      </c>
      <c r="M3708" s="345">
        <v>17.5</v>
      </c>
      <c r="N3708" s="348">
        <f>IF(Tabla2[[#This Row],[LECHE RETIRO DIA]]&lt;&gt;ISBLANK(Tabla2[[#This Row],[LECHE RETIRO DIA]]),SUM(Tabla2[[#This Row],[LECHE TANQUE DIA]:[LECHE RETIRO DIA]]),SUM(Tabla2[[#This Row],[LECHE TANQUE DIA]:[LECHE AUTOCONSUMO DIA]]))</f>
        <v>1185</v>
      </c>
      <c r="O3708" s="349">
        <f t="shared" si="1513"/>
        <v>0.96202531645569622</v>
      </c>
      <c r="P3708" s="350">
        <f t="shared" si="1514"/>
        <v>23.7</v>
      </c>
      <c r="Q3708" s="350">
        <f t="shared" si="1515"/>
        <v>22.8</v>
      </c>
      <c r="R3708" s="350">
        <f t="shared" si="1516"/>
        <v>4.4444444444444446</v>
      </c>
      <c r="S3708" s="350">
        <f t="shared" si="1517"/>
        <v>3.95</v>
      </c>
      <c r="T3708" s="350">
        <f t="shared" si="1518"/>
        <v>6</v>
      </c>
      <c r="U3708" s="350">
        <f t="shared" si="1519"/>
        <v>71.818181818181813</v>
      </c>
      <c r="V3708" s="350">
        <f t="shared" si="1520"/>
        <v>3.0303030303030303</v>
      </c>
      <c r="W3708" s="350">
        <f>IFERROR(H3708/M3708,Tabla2[[#This Row],[CARGA PRODUCCION (ANIMALES/HA)]])</f>
        <v>3.2571428571428571</v>
      </c>
      <c r="X3708" s="351">
        <f t="shared" si="1521"/>
        <v>2025</v>
      </c>
      <c r="Y3708" s="351">
        <f t="shared" si="1522"/>
        <v>1</v>
      </c>
      <c r="Z3708" s="351" t="e">
        <f t="shared" ca="1" si="1523"/>
        <v>#NAME?</v>
      </c>
      <c r="AA3708" s="348">
        <f t="shared" si="1524"/>
        <v>57</v>
      </c>
      <c r="AB3708" s="349">
        <f t="shared" si="1525"/>
        <v>0.8771929824561403</v>
      </c>
      <c r="AC3708" s="349">
        <f t="shared" si="1526"/>
        <v>0.1228070175438597</v>
      </c>
      <c r="AD3708" s="347"/>
    </row>
    <row r="3709" spans="1:30">
      <c r="A3709" s="346">
        <v>45687</v>
      </c>
      <c r="B3709" s="347" t="s">
        <v>81</v>
      </c>
      <c r="C3709" s="347">
        <v>2415</v>
      </c>
      <c r="D3709" s="347">
        <v>80</v>
      </c>
      <c r="E3709" s="347">
        <v>9</v>
      </c>
      <c r="F3709" s="347"/>
      <c r="G3709" s="347">
        <v>98</v>
      </c>
      <c r="H3709" s="347">
        <v>99</v>
      </c>
      <c r="I3709" s="347">
        <v>0</v>
      </c>
      <c r="J3709" s="347">
        <v>14</v>
      </c>
      <c r="K3709" s="347">
        <v>680</v>
      </c>
      <c r="L3709" s="347">
        <v>23.4</v>
      </c>
      <c r="M3709" s="345">
        <v>31.01</v>
      </c>
      <c r="N3709" s="348">
        <f>IF(Tabla2[[#This Row],[LECHE RETIRO DIA]]&lt;&gt;ISBLANK(Tabla2[[#This Row],[LECHE RETIRO DIA]]),SUM(Tabla2[[#This Row],[LECHE TANQUE DIA]:[LECHE RETIRO DIA]]),SUM(Tabla2[[#This Row],[LECHE TANQUE DIA]:[LECHE AUTOCONSUMO DIA]]))</f>
        <v>2504</v>
      </c>
      <c r="O3709" s="349">
        <f t="shared" ref="O3709:O3719" si="1527">IFERROR(C3709/N3709,"")</f>
        <v>0.96445686900958472</v>
      </c>
      <c r="P3709" s="350">
        <f t="shared" ref="P3709:P3719" si="1528">IFERROR(N3709/G3709,"")</f>
        <v>25.551020408163264</v>
      </c>
      <c r="Q3709" s="350">
        <f t="shared" ref="Q3709:Q3719" si="1529">IFERROR(C3709/G3709,"")</f>
        <v>24.642857142857142</v>
      </c>
      <c r="R3709" s="350">
        <f t="shared" ref="R3709:R3719" si="1530">IFERROR(D3709/J3709,"")</f>
        <v>5.7142857142857144</v>
      </c>
      <c r="S3709" s="350">
        <f t="shared" ref="S3709:S3719" si="1531">IFERROR(N3709/K3709,"")</f>
        <v>3.6823529411764704</v>
      </c>
      <c r="T3709" s="350">
        <f t="shared" ref="T3709:T3719" si="1532">IFERROR(K3709/G3709,"")</f>
        <v>6.9387755102040813</v>
      </c>
      <c r="U3709" s="350">
        <f t="shared" ref="U3709:U3719" si="1533">IFERROR(N3709/L3709,"")</f>
        <v>107.00854700854701</v>
      </c>
      <c r="V3709" s="350">
        <f t="shared" ref="V3709:V3719" si="1534">IFERROR(G3709/L3709,"")</f>
        <v>4.1880341880341883</v>
      </c>
      <c r="W3709" s="350">
        <f>IFERROR(H3709/M3709,Tabla2[[#This Row],[CARGA PRODUCCION (ANIMALES/HA)]])</f>
        <v>3.1925185424056752</v>
      </c>
      <c r="X3709" s="351">
        <f t="shared" ref="X3709:X3719" si="1535">YEAR(A3709)</f>
        <v>2025</v>
      </c>
      <c r="Y3709" s="351">
        <f t="shared" ref="Y3709:Y3719" si="1536">MONTH(A3709)</f>
        <v>1</v>
      </c>
      <c r="Z3709" s="351" t="e">
        <f t="shared" ref="Z3709:Z3719" ca="1" si="1537">_xlfn.ISOWEEKNUM(A3709)</f>
        <v>#NAME?</v>
      </c>
      <c r="AA3709" s="348">
        <f t="shared" ref="AA3709:AA3719" si="1538">IF(H3709&gt;0,H3709,G3709)</f>
        <v>99</v>
      </c>
      <c r="AB3709" s="349">
        <f t="shared" ref="AB3709:AB3719" si="1539">IFERROR(G3709/AA3709,"")</f>
        <v>0.98989898989898994</v>
      </c>
      <c r="AC3709" s="349">
        <f t="shared" ref="AC3709:AC3719" si="1540">IFERROR(1-AB3709,"")</f>
        <v>1.0101010101010055E-2</v>
      </c>
      <c r="AD3709" s="347"/>
    </row>
    <row r="3710" spans="1:30">
      <c r="A3710" s="346">
        <v>45687</v>
      </c>
      <c r="B3710" s="347" t="s">
        <v>83</v>
      </c>
      <c r="C3710" s="347">
        <v>2605</v>
      </c>
      <c r="D3710" s="347">
        <v>100</v>
      </c>
      <c r="E3710" s="347">
        <v>9</v>
      </c>
      <c r="F3710" s="347"/>
      <c r="G3710" s="347">
        <v>109</v>
      </c>
      <c r="H3710" s="347">
        <v>130</v>
      </c>
      <c r="I3710" s="347">
        <v>0</v>
      </c>
      <c r="J3710" s="347">
        <v>21</v>
      </c>
      <c r="K3710" s="347">
        <v>680</v>
      </c>
      <c r="L3710" s="347">
        <v>29.8</v>
      </c>
      <c r="M3710" s="345">
        <v>36.590000000000003</v>
      </c>
      <c r="N3710" s="348">
        <f>IF(Tabla2[[#This Row],[LECHE RETIRO DIA]]&lt;&gt;ISBLANK(Tabla2[[#This Row],[LECHE RETIRO DIA]]),SUM(Tabla2[[#This Row],[LECHE TANQUE DIA]:[LECHE RETIRO DIA]]),SUM(Tabla2[[#This Row],[LECHE TANQUE DIA]:[LECHE AUTOCONSUMO DIA]]))</f>
        <v>2714</v>
      </c>
      <c r="O3710" s="349">
        <f t="shared" si="1527"/>
        <v>0.95983787767133377</v>
      </c>
      <c r="P3710" s="350">
        <f t="shared" si="1528"/>
        <v>24.899082568807341</v>
      </c>
      <c r="Q3710" s="350">
        <f t="shared" si="1529"/>
        <v>23.899082568807341</v>
      </c>
      <c r="R3710" s="350">
        <f t="shared" si="1530"/>
        <v>4.7619047619047619</v>
      </c>
      <c r="S3710" s="350">
        <f t="shared" si="1531"/>
        <v>3.9911764705882353</v>
      </c>
      <c r="T3710" s="350">
        <f t="shared" si="1532"/>
        <v>6.238532110091743</v>
      </c>
      <c r="U3710" s="350">
        <f t="shared" si="1533"/>
        <v>91.073825503355707</v>
      </c>
      <c r="V3710" s="350">
        <f t="shared" si="1534"/>
        <v>3.6577181208053688</v>
      </c>
      <c r="W3710" s="350">
        <f>IFERROR(H3710/M3710,Tabla2[[#This Row],[CARGA PRODUCCION (ANIMALES/HA)]])</f>
        <v>3.5528833014484831</v>
      </c>
      <c r="X3710" s="351">
        <f t="shared" si="1535"/>
        <v>2025</v>
      </c>
      <c r="Y3710" s="351">
        <f t="shared" si="1536"/>
        <v>1</v>
      </c>
      <c r="Z3710" s="351" t="e">
        <f t="shared" ca="1" si="1537"/>
        <v>#NAME?</v>
      </c>
      <c r="AA3710" s="348">
        <f t="shared" si="1538"/>
        <v>130</v>
      </c>
      <c r="AB3710" s="349">
        <f t="shared" si="1539"/>
        <v>0.83846153846153848</v>
      </c>
      <c r="AC3710" s="349">
        <f t="shared" si="1540"/>
        <v>0.16153846153846152</v>
      </c>
      <c r="AD3710" s="347"/>
    </row>
    <row r="3711" spans="1:30">
      <c r="A3711" s="346">
        <v>45687</v>
      </c>
      <c r="B3711" s="347" t="s">
        <v>88</v>
      </c>
      <c r="C3711" s="347">
        <v>1234</v>
      </c>
      <c r="D3711" s="347">
        <v>40</v>
      </c>
      <c r="E3711" s="347">
        <v>5</v>
      </c>
      <c r="F3711" s="347"/>
      <c r="G3711" s="347">
        <v>50</v>
      </c>
      <c r="H3711" s="347">
        <v>57</v>
      </c>
      <c r="I3711" s="347">
        <v>0</v>
      </c>
      <c r="J3711" s="347">
        <v>9</v>
      </c>
      <c r="K3711" s="347">
        <v>300</v>
      </c>
      <c r="L3711" s="347">
        <v>16.5</v>
      </c>
      <c r="M3711" s="345">
        <v>17.5</v>
      </c>
      <c r="N3711" s="348">
        <f>IF(Tabla2[[#This Row],[LECHE RETIRO DIA]]&lt;&gt;ISBLANK(Tabla2[[#This Row],[LECHE RETIRO DIA]]),SUM(Tabla2[[#This Row],[LECHE TANQUE DIA]:[LECHE RETIRO DIA]]),SUM(Tabla2[[#This Row],[LECHE TANQUE DIA]:[LECHE AUTOCONSUMO DIA]]))</f>
        <v>1279</v>
      </c>
      <c r="O3711" s="349">
        <f t="shared" si="1527"/>
        <v>0.96481626270523846</v>
      </c>
      <c r="P3711" s="350">
        <f t="shared" si="1528"/>
        <v>25.58</v>
      </c>
      <c r="Q3711" s="350">
        <f t="shared" si="1529"/>
        <v>24.68</v>
      </c>
      <c r="R3711" s="350">
        <f t="shared" si="1530"/>
        <v>4.4444444444444446</v>
      </c>
      <c r="S3711" s="350">
        <f t="shared" si="1531"/>
        <v>4.2633333333333336</v>
      </c>
      <c r="T3711" s="350">
        <f t="shared" si="1532"/>
        <v>6</v>
      </c>
      <c r="U3711" s="350">
        <f t="shared" si="1533"/>
        <v>77.515151515151516</v>
      </c>
      <c r="V3711" s="350">
        <f t="shared" si="1534"/>
        <v>3.0303030303030303</v>
      </c>
      <c r="W3711" s="350">
        <f>IFERROR(H3711/M3711,Tabla2[[#This Row],[CARGA PRODUCCION (ANIMALES/HA)]])</f>
        <v>3.2571428571428571</v>
      </c>
      <c r="X3711" s="351">
        <f t="shared" si="1535"/>
        <v>2025</v>
      </c>
      <c r="Y3711" s="351">
        <f t="shared" si="1536"/>
        <v>1</v>
      </c>
      <c r="Z3711" s="351" t="e">
        <f t="shared" ca="1" si="1537"/>
        <v>#NAME?</v>
      </c>
      <c r="AA3711" s="348">
        <f t="shared" si="1538"/>
        <v>57</v>
      </c>
      <c r="AB3711" s="349">
        <f t="shared" si="1539"/>
        <v>0.8771929824561403</v>
      </c>
      <c r="AC3711" s="349">
        <f t="shared" si="1540"/>
        <v>0.1228070175438597</v>
      </c>
      <c r="AD3711" s="347"/>
    </row>
    <row r="3712" spans="1:30">
      <c r="A3712" s="346">
        <v>45688</v>
      </c>
      <c r="B3712" s="347" t="s">
        <v>81</v>
      </c>
      <c r="C3712" s="347">
        <v>2373</v>
      </c>
      <c r="D3712" s="347">
        <v>80</v>
      </c>
      <c r="E3712" s="347">
        <v>9</v>
      </c>
      <c r="F3712" s="347"/>
      <c r="G3712" s="347">
        <v>98</v>
      </c>
      <c r="H3712" s="347">
        <v>99</v>
      </c>
      <c r="I3712" s="347">
        <v>0</v>
      </c>
      <c r="J3712" s="347">
        <v>14</v>
      </c>
      <c r="K3712" s="347">
        <v>680</v>
      </c>
      <c r="L3712" s="347">
        <v>23.4</v>
      </c>
      <c r="M3712" s="345">
        <v>31.01</v>
      </c>
      <c r="N3712" s="348">
        <f>IF(Tabla2[[#This Row],[LECHE RETIRO DIA]]&lt;&gt;ISBLANK(Tabla2[[#This Row],[LECHE RETIRO DIA]]),SUM(Tabla2[[#This Row],[LECHE TANQUE DIA]:[LECHE RETIRO DIA]]),SUM(Tabla2[[#This Row],[LECHE TANQUE DIA]:[LECHE AUTOCONSUMO DIA]]))</f>
        <v>2462</v>
      </c>
      <c r="O3712" s="349">
        <f t="shared" si="1527"/>
        <v>0.96385052802599513</v>
      </c>
      <c r="P3712" s="350">
        <f t="shared" si="1528"/>
        <v>25.122448979591837</v>
      </c>
      <c r="Q3712" s="350">
        <f t="shared" si="1529"/>
        <v>24.214285714285715</v>
      </c>
      <c r="R3712" s="350">
        <f t="shared" si="1530"/>
        <v>5.7142857142857144</v>
      </c>
      <c r="S3712" s="350">
        <f t="shared" si="1531"/>
        <v>3.6205882352941177</v>
      </c>
      <c r="T3712" s="350">
        <f t="shared" si="1532"/>
        <v>6.9387755102040813</v>
      </c>
      <c r="U3712" s="350">
        <f t="shared" si="1533"/>
        <v>105.21367521367522</v>
      </c>
      <c r="V3712" s="350">
        <f t="shared" si="1534"/>
        <v>4.1880341880341883</v>
      </c>
      <c r="W3712" s="350">
        <f>IFERROR(H3712/M3712,Tabla2[[#This Row],[CARGA PRODUCCION (ANIMALES/HA)]])</f>
        <v>3.1925185424056752</v>
      </c>
      <c r="X3712" s="351">
        <f t="shared" si="1535"/>
        <v>2025</v>
      </c>
      <c r="Y3712" s="351">
        <f t="shared" si="1536"/>
        <v>1</v>
      </c>
      <c r="Z3712" s="351" t="e">
        <f t="shared" ca="1" si="1537"/>
        <v>#NAME?</v>
      </c>
      <c r="AA3712" s="348">
        <f t="shared" si="1538"/>
        <v>99</v>
      </c>
      <c r="AB3712" s="349">
        <f t="shared" si="1539"/>
        <v>0.98989898989898994</v>
      </c>
      <c r="AC3712" s="349">
        <f t="shared" si="1540"/>
        <v>1.0101010101010055E-2</v>
      </c>
      <c r="AD3712" s="347"/>
    </row>
    <row r="3713" spans="1:30">
      <c r="A3713" s="346">
        <v>45688</v>
      </c>
      <c r="B3713" s="347" t="s">
        <v>83</v>
      </c>
      <c r="C3713" s="347">
        <v>2561</v>
      </c>
      <c r="D3713" s="347">
        <v>100</v>
      </c>
      <c r="E3713" s="347">
        <v>9</v>
      </c>
      <c r="F3713" s="347"/>
      <c r="G3713" s="347">
        <v>110</v>
      </c>
      <c r="H3713" s="347">
        <v>130</v>
      </c>
      <c r="I3713" s="347">
        <v>0</v>
      </c>
      <c r="J3713" s="347">
        <v>21</v>
      </c>
      <c r="K3713" s="347">
        <v>680</v>
      </c>
      <c r="L3713" s="347">
        <v>29.8</v>
      </c>
      <c r="M3713" s="345">
        <v>36.590000000000003</v>
      </c>
      <c r="N3713" s="348">
        <f>IF(Tabla2[[#This Row],[LECHE RETIRO DIA]]&lt;&gt;ISBLANK(Tabla2[[#This Row],[LECHE RETIRO DIA]]),SUM(Tabla2[[#This Row],[LECHE TANQUE DIA]:[LECHE RETIRO DIA]]),SUM(Tabla2[[#This Row],[LECHE TANQUE DIA]:[LECHE AUTOCONSUMO DIA]]))</f>
        <v>2670</v>
      </c>
      <c r="O3713" s="349">
        <f t="shared" si="1527"/>
        <v>0.95917602996254681</v>
      </c>
      <c r="P3713" s="350">
        <f t="shared" si="1528"/>
        <v>24.272727272727273</v>
      </c>
      <c r="Q3713" s="350">
        <f t="shared" si="1529"/>
        <v>23.281818181818181</v>
      </c>
      <c r="R3713" s="350">
        <f t="shared" si="1530"/>
        <v>4.7619047619047619</v>
      </c>
      <c r="S3713" s="350">
        <f t="shared" si="1531"/>
        <v>3.9264705882352939</v>
      </c>
      <c r="T3713" s="350">
        <f t="shared" si="1532"/>
        <v>6.1818181818181817</v>
      </c>
      <c r="U3713" s="350">
        <f t="shared" si="1533"/>
        <v>89.597315436241615</v>
      </c>
      <c r="V3713" s="350">
        <f t="shared" si="1534"/>
        <v>3.6912751677852347</v>
      </c>
      <c r="W3713" s="350">
        <f>IFERROR(H3713/M3713,Tabla2[[#This Row],[CARGA PRODUCCION (ANIMALES/HA)]])</f>
        <v>3.5528833014484831</v>
      </c>
      <c r="X3713" s="351">
        <f t="shared" si="1535"/>
        <v>2025</v>
      </c>
      <c r="Y3713" s="351">
        <f t="shared" si="1536"/>
        <v>1</v>
      </c>
      <c r="Z3713" s="351" t="e">
        <f t="shared" ca="1" si="1537"/>
        <v>#NAME?</v>
      </c>
      <c r="AA3713" s="348">
        <f t="shared" si="1538"/>
        <v>130</v>
      </c>
      <c r="AB3713" s="349">
        <f t="shared" si="1539"/>
        <v>0.84615384615384615</v>
      </c>
      <c r="AC3713" s="349">
        <f t="shared" si="1540"/>
        <v>0.15384615384615385</v>
      </c>
      <c r="AD3713" s="347"/>
    </row>
    <row r="3714" spans="1:30">
      <c r="A3714" s="346">
        <v>45688</v>
      </c>
      <c r="B3714" s="347" t="s">
        <v>117</v>
      </c>
      <c r="C3714" s="347">
        <v>1180</v>
      </c>
      <c r="D3714" s="347">
        <v>40</v>
      </c>
      <c r="E3714" s="347">
        <v>5</v>
      </c>
      <c r="F3714" s="347"/>
      <c r="G3714" s="347">
        <v>50</v>
      </c>
      <c r="H3714" s="347">
        <v>57</v>
      </c>
      <c r="I3714" s="347">
        <v>0</v>
      </c>
      <c r="J3714" s="347">
        <v>9</v>
      </c>
      <c r="K3714" s="347">
        <v>300</v>
      </c>
      <c r="L3714" s="347">
        <v>16.5</v>
      </c>
      <c r="M3714" s="345">
        <v>17.5</v>
      </c>
      <c r="N3714" s="348">
        <f>IF(Tabla2[[#This Row],[LECHE RETIRO DIA]]&lt;&gt;ISBLANK(Tabla2[[#This Row],[LECHE RETIRO DIA]]),SUM(Tabla2[[#This Row],[LECHE TANQUE DIA]:[LECHE RETIRO DIA]]),SUM(Tabla2[[#This Row],[LECHE TANQUE DIA]:[LECHE AUTOCONSUMO DIA]]))</f>
        <v>1225</v>
      </c>
      <c r="O3714" s="349">
        <f t="shared" si="1527"/>
        <v>0.96326530612244898</v>
      </c>
      <c r="P3714" s="350">
        <f t="shared" si="1528"/>
        <v>24.5</v>
      </c>
      <c r="Q3714" s="350">
        <f t="shared" si="1529"/>
        <v>23.6</v>
      </c>
      <c r="R3714" s="350">
        <f t="shared" si="1530"/>
        <v>4.4444444444444446</v>
      </c>
      <c r="S3714" s="350">
        <f t="shared" si="1531"/>
        <v>4.083333333333333</v>
      </c>
      <c r="T3714" s="350">
        <f t="shared" si="1532"/>
        <v>6</v>
      </c>
      <c r="U3714" s="350">
        <f t="shared" si="1533"/>
        <v>74.242424242424249</v>
      </c>
      <c r="V3714" s="350">
        <f t="shared" si="1534"/>
        <v>3.0303030303030303</v>
      </c>
      <c r="W3714" s="350">
        <f>IFERROR(H3714/M3714,Tabla2[[#This Row],[CARGA PRODUCCION (ANIMALES/HA)]])</f>
        <v>3.2571428571428571</v>
      </c>
      <c r="X3714" s="351">
        <f t="shared" si="1535"/>
        <v>2025</v>
      </c>
      <c r="Y3714" s="351">
        <f t="shared" si="1536"/>
        <v>1</v>
      </c>
      <c r="Z3714" s="351" t="e">
        <f t="shared" ca="1" si="1537"/>
        <v>#NAME?</v>
      </c>
      <c r="AA3714" s="348">
        <f t="shared" si="1538"/>
        <v>57</v>
      </c>
      <c r="AB3714" s="349">
        <f t="shared" si="1539"/>
        <v>0.8771929824561403</v>
      </c>
      <c r="AC3714" s="349">
        <f t="shared" si="1540"/>
        <v>0.1228070175438597</v>
      </c>
      <c r="AD3714" s="347"/>
    </row>
    <row r="3715" spans="1:30">
      <c r="A3715" s="346">
        <v>45689</v>
      </c>
      <c r="B3715" s="347" t="s">
        <v>81</v>
      </c>
      <c r="C3715" s="347">
        <v>2288</v>
      </c>
      <c r="D3715" s="347">
        <v>80</v>
      </c>
      <c r="E3715" s="347">
        <v>9</v>
      </c>
      <c r="F3715" s="347"/>
      <c r="G3715" s="347">
        <v>93</v>
      </c>
      <c r="H3715" s="347">
        <v>94</v>
      </c>
      <c r="I3715" s="347">
        <v>0</v>
      </c>
      <c r="J3715" s="347">
        <v>14</v>
      </c>
      <c r="K3715" s="347">
        <v>680</v>
      </c>
      <c r="L3715" s="347">
        <v>23.4</v>
      </c>
      <c r="M3715" s="345">
        <v>31.01</v>
      </c>
      <c r="N3715" s="348">
        <f>IF(Tabla2[[#This Row],[LECHE RETIRO DIA]]&lt;&gt;ISBLANK(Tabla2[[#This Row],[LECHE RETIRO DIA]]),SUM(Tabla2[[#This Row],[LECHE TANQUE DIA]:[LECHE RETIRO DIA]]),SUM(Tabla2[[#This Row],[LECHE TANQUE DIA]:[LECHE AUTOCONSUMO DIA]]))</f>
        <v>2377</v>
      </c>
      <c r="O3715" s="349">
        <f t="shared" si="1527"/>
        <v>0.96255784602440053</v>
      </c>
      <c r="P3715" s="350">
        <f t="shared" si="1528"/>
        <v>25.559139784946236</v>
      </c>
      <c r="Q3715" s="350">
        <f t="shared" si="1529"/>
        <v>24.602150537634408</v>
      </c>
      <c r="R3715" s="350">
        <f t="shared" si="1530"/>
        <v>5.7142857142857144</v>
      </c>
      <c r="S3715" s="350">
        <f t="shared" si="1531"/>
        <v>3.4955882352941177</v>
      </c>
      <c r="T3715" s="350">
        <f t="shared" si="1532"/>
        <v>7.311827956989247</v>
      </c>
      <c r="U3715" s="350">
        <f t="shared" si="1533"/>
        <v>101.58119658119659</v>
      </c>
      <c r="V3715" s="350">
        <f t="shared" si="1534"/>
        <v>3.9743589743589745</v>
      </c>
      <c r="W3715" s="350">
        <f>IFERROR(H3715/M3715,Tabla2[[#This Row],[CARGA PRODUCCION (ANIMALES/HA)]])</f>
        <v>3.0312802321831667</v>
      </c>
      <c r="X3715" s="351">
        <f t="shared" si="1535"/>
        <v>2025</v>
      </c>
      <c r="Y3715" s="351">
        <f t="shared" si="1536"/>
        <v>2</v>
      </c>
      <c r="Z3715" s="351" t="e">
        <f t="shared" ca="1" si="1537"/>
        <v>#NAME?</v>
      </c>
      <c r="AA3715" s="348">
        <f t="shared" si="1538"/>
        <v>94</v>
      </c>
      <c r="AB3715" s="349">
        <f t="shared" si="1539"/>
        <v>0.98936170212765961</v>
      </c>
      <c r="AC3715" s="349">
        <f t="shared" si="1540"/>
        <v>1.0638297872340385E-2</v>
      </c>
      <c r="AD3715" s="347"/>
    </row>
    <row r="3716" spans="1:30">
      <c r="A3716" s="346">
        <v>45689</v>
      </c>
      <c r="B3716" s="347" t="s">
        <v>83</v>
      </c>
      <c r="C3716" s="347">
        <v>2592</v>
      </c>
      <c r="D3716" s="347">
        <v>100</v>
      </c>
      <c r="E3716" s="347">
        <v>9</v>
      </c>
      <c r="F3716" s="347"/>
      <c r="G3716" s="347">
        <v>111</v>
      </c>
      <c r="H3716" s="347">
        <v>130</v>
      </c>
      <c r="I3716" s="347">
        <v>0</v>
      </c>
      <c r="J3716" s="347">
        <v>21</v>
      </c>
      <c r="K3716" s="347">
        <v>680</v>
      </c>
      <c r="L3716" s="347">
        <v>29.8</v>
      </c>
      <c r="M3716" s="345">
        <v>36.590000000000003</v>
      </c>
      <c r="N3716" s="348">
        <f>IF(Tabla2[[#This Row],[LECHE RETIRO DIA]]&lt;&gt;ISBLANK(Tabla2[[#This Row],[LECHE RETIRO DIA]]),SUM(Tabla2[[#This Row],[LECHE TANQUE DIA]:[LECHE RETIRO DIA]]),SUM(Tabla2[[#This Row],[LECHE TANQUE DIA]:[LECHE AUTOCONSUMO DIA]]))</f>
        <v>2701</v>
      </c>
      <c r="O3716" s="349">
        <f t="shared" si="1527"/>
        <v>0.9596445760829323</v>
      </c>
      <c r="P3716" s="350">
        <f t="shared" si="1528"/>
        <v>24.333333333333332</v>
      </c>
      <c r="Q3716" s="350">
        <f t="shared" si="1529"/>
        <v>23.351351351351351</v>
      </c>
      <c r="R3716" s="350">
        <f t="shared" si="1530"/>
        <v>4.7619047619047619</v>
      </c>
      <c r="S3716" s="350">
        <f t="shared" si="1531"/>
        <v>3.9720588235294119</v>
      </c>
      <c r="T3716" s="350">
        <f t="shared" si="1532"/>
        <v>6.1261261261261257</v>
      </c>
      <c r="U3716" s="350">
        <f t="shared" si="1533"/>
        <v>90.637583892617442</v>
      </c>
      <c r="V3716" s="350">
        <f t="shared" si="1534"/>
        <v>3.7248322147651005</v>
      </c>
      <c r="W3716" s="350">
        <f>IFERROR(H3716/M3716,Tabla2[[#This Row],[CARGA PRODUCCION (ANIMALES/HA)]])</f>
        <v>3.5528833014484831</v>
      </c>
      <c r="X3716" s="351">
        <f t="shared" si="1535"/>
        <v>2025</v>
      </c>
      <c r="Y3716" s="351">
        <f t="shared" si="1536"/>
        <v>2</v>
      </c>
      <c r="Z3716" s="351" t="e">
        <f t="shared" ca="1" si="1537"/>
        <v>#NAME?</v>
      </c>
      <c r="AA3716" s="348">
        <f t="shared" si="1538"/>
        <v>130</v>
      </c>
      <c r="AB3716" s="349">
        <f t="shared" si="1539"/>
        <v>0.85384615384615381</v>
      </c>
      <c r="AC3716" s="349">
        <f t="shared" si="1540"/>
        <v>0.14615384615384619</v>
      </c>
      <c r="AD3716" s="347"/>
    </row>
    <row r="3717" spans="1:30">
      <c r="A3717" s="346">
        <v>45689</v>
      </c>
      <c r="B3717" s="360" t="s">
        <v>117</v>
      </c>
      <c r="C3717" s="360">
        <v>1249</v>
      </c>
      <c r="D3717" s="360">
        <v>40</v>
      </c>
      <c r="E3717" s="360">
        <v>5</v>
      </c>
      <c r="F3717" s="360"/>
      <c r="G3717" s="360">
        <v>50</v>
      </c>
      <c r="H3717" s="360">
        <v>57</v>
      </c>
      <c r="I3717" s="360">
        <v>0</v>
      </c>
      <c r="J3717" s="360">
        <v>9</v>
      </c>
      <c r="K3717" s="360">
        <v>300</v>
      </c>
      <c r="L3717" s="360">
        <v>16.5</v>
      </c>
      <c r="M3717" s="345">
        <v>17.5</v>
      </c>
      <c r="N3717" s="348">
        <f>IF(Tabla2[[#This Row],[LECHE RETIRO DIA]]&lt;&gt;ISBLANK(Tabla2[[#This Row],[LECHE RETIRO DIA]]),SUM(Tabla2[[#This Row],[LECHE TANQUE DIA]:[LECHE RETIRO DIA]]),SUM(Tabla2[[#This Row],[LECHE TANQUE DIA]:[LECHE AUTOCONSUMO DIA]]))</f>
        <v>1294</v>
      </c>
      <c r="O3717" s="362">
        <f t="shared" si="1527"/>
        <v>0.96522411128284391</v>
      </c>
      <c r="P3717" s="363">
        <f t="shared" si="1528"/>
        <v>25.88</v>
      </c>
      <c r="Q3717" s="363">
        <f t="shared" si="1529"/>
        <v>24.98</v>
      </c>
      <c r="R3717" s="363">
        <f t="shared" si="1530"/>
        <v>4.4444444444444446</v>
      </c>
      <c r="S3717" s="363">
        <f t="shared" si="1531"/>
        <v>4.3133333333333335</v>
      </c>
      <c r="T3717" s="363">
        <f t="shared" si="1532"/>
        <v>6</v>
      </c>
      <c r="U3717" s="363">
        <f t="shared" si="1533"/>
        <v>78.424242424242422</v>
      </c>
      <c r="V3717" s="363">
        <f t="shared" si="1534"/>
        <v>3.0303030303030303</v>
      </c>
      <c r="W3717" s="363">
        <f>IFERROR(H3717/M3717,Tabla2[[#This Row],[CARGA PRODUCCION (ANIMALES/HA)]])</f>
        <v>3.2571428571428571</v>
      </c>
      <c r="X3717" s="364">
        <f t="shared" si="1535"/>
        <v>2025</v>
      </c>
      <c r="Y3717" s="364">
        <f t="shared" si="1536"/>
        <v>2</v>
      </c>
      <c r="Z3717" s="364" t="e">
        <f t="shared" ca="1" si="1537"/>
        <v>#NAME?</v>
      </c>
      <c r="AA3717" s="361">
        <f t="shared" si="1538"/>
        <v>57</v>
      </c>
      <c r="AB3717" s="362">
        <f t="shared" si="1539"/>
        <v>0.8771929824561403</v>
      </c>
      <c r="AC3717" s="362">
        <f t="shared" si="1540"/>
        <v>0.1228070175438597</v>
      </c>
      <c r="AD3717" s="360"/>
    </row>
    <row r="3718" spans="1:30">
      <c r="A3718" s="346">
        <v>45690</v>
      </c>
      <c r="B3718" s="347" t="s">
        <v>81</v>
      </c>
      <c r="C3718" s="347">
        <v>2285</v>
      </c>
      <c r="D3718" s="347">
        <v>80</v>
      </c>
      <c r="E3718" s="347">
        <v>9</v>
      </c>
      <c r="F3718" s="347"/>
      <c r="G3718" s="347">
        <v>91</v>
      </c>
      <c r="H3718" s="347">
        <v>92</v>
      </c>
      <c r="I3718" s="347">
        <v>0</v>
      </c>
      <c r="J3718" s="347">
        <v>14</v>
      </c>
      <c r="K3718" s="347">
        <v>680</v>
      </c>
      <c r="L3718" s="347">
        <v>23.4</v>
      </c>
      <c r="M3718" s="345">
        <v>31.01</v>
      </c>
      <c r="N3718" s="348">
        <f>IF(Tabla2[[#This Row],[LECHE RETIRO DIA]]&lt;&gt;ISBLANK(Tabla2[[#This Row],[LECHE RETIRO DIA]]),SUM(Tabla2[[#This Row],[LECHE TANQUE DIA]:[LECHE RETIRO DIA]]),SUM(Tabla2[[#This Row],[LECHE TANQUE DIA]:[LECHE AUTOCONSUMO DIA]]))</f>
        <v>2374</v>
      </c>
      <c r="O3718" s="349">
        <f t="shared" si="1527"/>
        <v>0.96251053074978943</v>
      </c>
      <c r="P3718" s="350">
        <f t="shared" si="1528"/>
        <v>26.087912087912088</v>
      </c>
      <c r="Q3718" s="350">
        <f t="shared" si="1529"/>
        <v>25.109890109890109</v>
      </c>
      <c r="R3718" s="350">
        <f t="shared" si="1530"/>
        <v>5.7142857142857144</v>
      </c>
      <c r="S3718" s="350">
        <f t="shared" si="1531"/>
        <v>3.4911764705882353</v>
      </c>
      <c r="T3718" s="350">
        <f t="shared" si="1532"/>
        <v>7.4725274725274726</v>
      </c>
      <c r="U3718" s="350">
        <f t="shared" si="1533"/>
        <v>101.45299145299145</v>
      </c>
      <c r="V3718" s="350">
        <f t="shared" si="1534"/>
        <v>3.8888888888888893</v>
      </c>
      <c r="W3718" s="350">
        <f>IFERROR(H3718/M3718,Tabla2[[#This Row],[CARGA PRODUCCION (ANIMALES/HA)]])</f>
        <v>2.9667849080941631</v>
      </c>
      <c r="X3718" s="351">
        <f t="shared" si="1535"/>
        <v>2025</v>
      </c>
      <c r="Y3718" s="351">
        <f t="shared" si="1536"/>
        <v>2</v>
      </c>
      <c r="Z3718" s="351" t="e">
        <f t="shared" ca="1" si="1537"/>
        <v>#NAME?</v>
      </c>
      <c r="AA3718" s="348">
        <f t="shared" si="1538"/>
        <v>92</v>
      </c>
      <c r="AB3718" s="349">
        <f t="shared" si="1539"/>
        <v>0.98913043478260865</v>
      </c>
      <c r="AC3718" s="349">
        <f t="shared" si="1540"/>
        <v>1.0869565217391353E-2</v>
      </c>
      <c r="AD3718" s="347"/>
    </row>
    <row r="3719" spans="1:30">
      <c r="A3719" s="339">
        <v>45690</v>
      </c>
      <c r="B3719" s="340" t="s">
        <v>83</v>
      </c>
      <c r="C3719" s="340">
        <v>2552</v>
      </c>
      <c r="D3719" s="340">
        <v>100</v>
      </c>
      <c r="E3719" s="340">
        <v>9</v>
      </c>
      <c r="F3719" s="340"/>
      <c r="G3719" s="340">
        <v>111</v>
      </c>
      <c r="H3719" s="340">
        <v>130</v>
      </c>
      <c r="I3719" s="340">
        <v>0</v>
      </c>
      <c r="J3719" s="340">
        <v>20</v>
      </c>
      <c r="K3719" s="340">
        <v>680</v>
      </c>
      <c r="L3719" s="340">
        <v>29.8</v>
      </c>
      <c r="M3719" s="8">
        <v>36.590000000000003</v>
      </c>
      <c r="N3719" s="341">
        <f>IF(Tabla2[[#This Row],[LECHE RETIRO DIA]]&lt;&gt;ISBLANK(Tabla2[[#This Row],[LECHE RETIRO DIA]]),SUM(Tabla2[[#This Row],[LECHE TANQUE DIA]:[LECHE RETIRO DIA]]),SUM(Tabla2[[#This Row],[LECHE TANQUE DIA]:[LECHE AUTOCONSUMO DIA]]))</f>
        <v>2661</v>
      </c>
      <c r="O3719" s="342">
        <f t="shared" si="1527"/>
        <v>0.95903795565576855</v>
      </c>
      <c r="P3719" s="343">
        <f t="shared" si="1528"/>
        <v>23.972972972972972</v>
      </c>
      <c r="Q3719" s="343">
        <f t="shared" si="1529"/>
        <v>22.990990990990991</v>
      </c>
      <c r="R3719" s="343">
        <f t="shared" si="1530"/>
        <v>5</v>
      </c>
      <c r="S3719" s="343">
        <f t="shared" si="1531"/>
        <v>3.9132352941176469</v>
      </c>
      <c r="T3719" s="343">
        <f t="shared" si="1532"/>
        <v>6.1261261261261257</v>
      </c>
      <c r="U3719" s="343">
        <f t="shared" si="1533"/>
        <v>89.295302013422813</v>
      </c>
      <c r="V3719" s="343">
        <f t="shared" si="1534"/>
        <v>3.7248322147651005</v>
      </c>
      <c r="W3719" s="343">
        <f>IFERROR(H3719/M3719,Tabla2[[#This Row],[CARGA PRODUCCION (ANIMALES/HA)]])</f>
        <v>3.5528833014484831</v>
      </c>
      <c r="X3719" s="344">
        <f t="shared" si="1535"/>
        <v>2025</v>
      </c>
      <c r="Y3719" s="344">
        <f t="shared" si="1536"/>
        <v>2</v>
      </c>
      <c r="Z3719" s="344" t="e">
        <f t="shared" ca="1" si="1537"/>
        <v>#NAME?</v>
      </c>
      <c r="AA3719" s="341">
        <f t="shared" si="1538"/>
        <v>130</v>
      </c>
      <c r="AB3719" s="342">
        <f t="shared" si="1539"/>
        <v>0.85384615384615381</v>
      </c>
      <c r="AC3719" s="342">
        <f t="shared" si="1540"/>
        <v>0.14615384615384619</v>
      </c>
      <c r="AD3719" s="340"/>
    </row>
    <row r="3720" spans="1:30">
      <c r="A3720" s="346">
        <v>45690</v>
      </c>
      <c r="B3720" s="347" t="s">
        <v>88</v>
      </c>
      <c r="C3720" s="347">
        <v>1229</v>
      </c>
      <c r="D3720" s="347">
        <v>40</v>
      </c>
      <c r="E3720" s="347">
        <v>5</v>
      </c>
      <c r="F3720" s="347"/>
      <c r="G3720" s="347">
        <v>51</v>
      </c>
      <c r="H3720" s="347">
        <v>57</v>
      </c>
      <c r="I3720" s="347">
        <v>0</v>
      </c>
      <c r="J3720" s="347">
        <v>9</v>
      </c>
      <c r="K3720" s="347">
        <v>300</v>
      </c>
      <c r="L3720" s="347">
        <v>16.5</v>
      </c>
      <c r="M3720" s="345">
        <v>17.5</v>
      </c>
      <c r="N3720" s="348">
        <f>IF(Tabla2[[#This Row],[LECHE RETIRO DIA]]&lt;&gt;ISBLANK(Tabla2[[#This Row],[LECHE RETIRO DIA]]),SUM(Tabla2[[#This Row],[LECHE TANQUE DIA]:[LECHE RETIRO DIA]]),SUM(Tabla2[[#This Row],[LECHE TANQUE DIA]:[LECHE AUTOCONSUMO DIA]]))</f>
        <v>1274</v>
      </c>
      <c r="O3720" s="349">
        <f t="shared" ref="O3720:O3729" si="1541">IFERROR(C3720/N3720,"")</f>
        <v>0.9646781789638933</v>
      </c>
      <c r="P3720" s="350">
        <f t="shared" ref="P3720:P3729" si="1542">IFERROR(N3720/G3720,"")</f>
        <v>24.980392156862745</v>
      </c>
      <c r="Q3720" s="350">
        <f t="shared" ref="Q3720:Q3729" si="1543">IFERROR(C3720/G3720,"")</f>
        <v>24.098039215686274</v>
      </c>
      <c r="R3720" s="350">
        <f t="shared" ref="R3720:R3729" si="1544">IFERROR(D3720/J3720,"")</f>
        <v>4.4444444444444446</v>
      </c>
      <c r="S3720" s="350">
        <f t="shared" ref="S3720:S3729" si="1545">IFERROR(N3720/K3720,"")</f>
        <v>4.246666666666667</v>
      </c>
      <c r="T3720" s="350">
        <f t="shared" ref="T3720:T3729" si="1546">IFERROR(K3720/G3720,"")</f>
        <v>5.882352941176471</v>
      </c>
      <c r="U3720" s="350">
        <f t="shared" ref="U3720:U3729" si="1547">IFERROR(N3720/L3720,"")</f>
        <v>77.212121212121218</v>
      </c>
      <c r="V3720" s="350">
        <f t="shared" ref="V3720:V3729" si="1548">IFERROR(G3720/L3720,"")</f>
        <v>3.0909090909090908</v>
      </c>
      <c r="W3720" s="350">
        <f>IFERROR(H3720/M3720,Tabla2[[#This Row],[CARGA PRODUCCION (ANIMALES/HA)]])</f>
        <v>3.2571428571428571</v>
      </c>
      <c r="X3720" s="351">
        <f t="shared" ref="X3720:X3729" si="1549">YEAR(A3720)</f>
        <v>2025</v>
      </c>
      <c r="Y3720" s="351">
        <f t="shared" ref="Y3720:Y3729" si="1550">MONTH(A3720)</f>
        <v>2</v>
      </c>
      <c r="Z3720" s="351" t="e">
        <f t="shared" ref="Z3720:Z3729" ca="1" si="1551">_xlfn.ISOWEEKNUM(A3720)</f>
        <v>#NAME?</v>
      </c>
      <c r="AA3720" s="348">
        <f t="shared" ref="AA3720:AA3729" si="1552">IF(H3720&gt;0,H3720,G3720)</f>
        <v>57</v>
      </c>
      <c r="AB3720" s="349">
        <f t="shared" ref="AB3720:AB3729" si="1553">IFERROR(G3720/AA3720,"")</f>
        <v>0.89473684210526316</v>
      </c>
      <c r="AC3720" s="349">
        <f t="shared" ref="AC3720:AC3729" si="1554">IFERROR(1-AB3720,"")</f>
        <v>0.10526315789473684</v>
      </c>
      <c r="AD3720" s="347"/>
    </row>
    <row r="3721" spans="1:30">
      <c r="A3721" s="346">
        <v>45691</v>
      </c>
      <c r="B3721" s="347" t="s">
        <v>81</v>
      </c>
      <c r="C3721" s="347">
        <v>2279</v>
      </c>
      <c r="D3721" s="347">
        <v>80</v>
      </c>
      <c r="E3721" s="347">
        <v>9</v>
      </c>
      <c r="F3721" s="347"/>
      <c r="G3721" s="347">
        <v>91</v>
      </c>
      <c r="H3721" s="347">
        <v>92</v>
      </c>
      <c r="I3721" s="347">
        <v>0</v>
      </c>
      <c r="J3721" s="347">
        <v>14</v>
      </c>
      <c r="K3721" s="347">
        <v>680</v>
      </c>
      <c r="L3721" s="347">
        <v>23.4</v>
      </c>
      <c r="M3721" s="345">
        <v>31.01</v>
      </c>
      <c r="N3721" s="348">
        <f>IF(Tabla2[[#This Row],[LECHE RETIRO DIA]]&lt;&gt;ISBLANK(Tabla2[[#This Row],[LECHE RETIRO DIA]]),SUM(Tabla2[[#This Row],[LECHE TANQUE DIA]:[LECHE RETIRO DIA]]),SUM(Tabla2[[#This Row],[LECHE TANQUE DIA]:[LECHE AUTOCONSUMO DIA]]))</f>
        <v>2368</v>
      </c>
      <c r="O3721" s="349">
        <f t="shared" si="1541"/>
        <v>0.96241554054054057</v>
      </c>
      <c r="P3721" s="350">
        <f t="shared" si="1542"/>
        <v>26.021978021978022</v>
      </c>
      <c r="Q3721" s="350">
        <f t="shared" si="1543"/>
        <v>25.043956043956044</v>
      </c>
      <c r="R3721" s="350">
        <f t="shared" si="1544"/>
        <v>5.7142857142857144</v>
      </c>
      <c r="S3721" s="350">
        <f t="shared" si="1545"/>
        <v>3.4823529411764707</v>
      </c>
      <c r="T3721" s="350">
        <f t="shared" si="1546"/>
        <v>7.4725274725274726</v>
      </c>
      <c r="U3721" s="350">
        <f t="shared" si="1547"/>
        <v>101.19658119658121</v>
      </c>
      <c r="V3721" s="350">
        <f t="shared" si="1548"/>
        <v>3.8888888888888893</v>
      </c>
      <c r="W3721" s="350">
        <f>IFERROR(H3721/M3721,Tabla2[[#This Row],[CARGA PRODUCCION (ANIMALES/HA)]])</f>
        <v>2.9667849080941631</v>
      </c>
      <c r="X3721" s="351">
        <f t="shared" si="1549"/>
        <v>2025</v>
      </c>
      <c r="Y3721" s="351">
        <f t="shared" si="1550"/>
        <v>2</v>
      </c>
      <c r="Z3721" s="351" t="e">
        <f t="shared" ca="1" si="1551"/>
        <v>#NAME?</v>
      </c>
      <c r="AA3721" s="348">
        <f t="shared" si="1552"/>
        <v>92</v>
      </c>
      <c r="AB3721" s="349">
        <f t="shared" si="1553"/>
        <v>0.98913043478260865</v>
      </c>
      <c r="AC3721" s="349">
        <f t="shared" si="1554"/>
        <v>1.0869565217391353E-2</v>
      </c>
      <c r="AD3721" s="347"/>
    </row>
    <row r="3722" spans="1:30">
      <c r="A3722" s="346">
        <v>45691</v>
      </c>
      <c r="B3722" s="347" t="s">
        <v>83</v>
      </c>
      <c r="C3722" s="347">
        <v>2490</v>
      </c>
      <c r="D3722" s="347">
        <v>100</v>
      </c>
      <c r="E3722" s="347">
        <v>9</v>
      </c>
      <c r="F3722" s="347"/>
      <c r="G3722" s="347">
        <v>111</v>
      </c>
      <c r="H3722" s="347">
        <v>130</v>
      </c>
      <c r="I3722" s="347">
        <v>0</v>
      </c>
      <c r="J3722" s="347">
        <v>20</v>
      </c>
      <c r="K3722" s="347">
        <v>680</v>
      </c>
      <c r="L3722" s="347">
        <v>29.8</v>
      </c>
      <c r="M3722" s="345">
        <v>36.590000000000003</v>
      </c>
      <c r="N3722" s="348">
        <f>IF(Tabla2[[#This Row],[LECHE RETIRO DIA]]&lt;&gt;ISBLANK(Tabla2[[#This Row],[LECHE RETIRO DIA]]),SUM(Tabla2[[#This Row],[LECHE TANQUE DIA]:[LECHE RETIRO DIA]]),SUM(Tabla2[[#This Row],[LECHE TANQUE DIA]:[LECHE AUTOCONSUMO DIA]]))</f>
        <v>2599</v>
      </c>
      <c r="O3722" s="349">
        <f t="shared" si="1541"/>
        <v>0.95806079261254329</v>
      </c>
      <c r="P3722" s="350">
        <f t="shared" si="1542"/>
        <v>23.414414414414413</v>
      </c>
      <c r="Q3722" s="350">
        <f t="shared" si="1543"/>
        <v>22.432432432432432</v>
      </c>
      <c r="R3722" s="350">
        <f t="shared" si="1544"/>
        <v>5</v>
      </c>
      <c r="S3722" s="350">
        <f t="shared" si="1545"/>
        <v>3.822058823529412</v>
      </c>
      <c r="T3722" s="350">
        <f t="shared" si="1546"/>
        <v>6.1261261261261257</v>
      </c>
      <c r="U3722" s="350">
        <f t="shared" si="1547"/>
        <v>87.214765100671144</v>
      </c>
      <c r="V3722" s="350">
        <f t="shared" si="1548"/>
        <v>3.7248322147651005</v>
      </c>
      <c r="W3722" s="350">
        <f>IFERROR(H3722/M3722,Tabla2[[#This Row],[CARGA PRODUCCION (ANIMALES/HA)]])</f>
        <v>3.5528833014484831</v>
      </c>
      <c r="X3722" s="351">
        <f t="shared" si="1549"/>
        <v>2025</v>
      </c>
      <c r="Y3722" s="351">
        <f t="shared" si="1550"/>
        <v>2</v>
      </c>
      <c r="Z3722" s="351" t="e">
        <f t="shared" ca="1" si="1551"/>
        <v>#NAME?</v>
      </c>
      <c r="AA3722" s="348">
        <f t="shared" si="1552"/>
        <v>130</v>
      </c>
      <c r="AB3722" s="349">
        <f t="shared" si="1553"/>
        <v>0.85384615384615381</v>
      </c>
      <c r="AC3722" s="349">
        <f t="shared" si="1554"/>
        <v>0.14615384615384619</v>
      </c>
      <c r="AD3722" s="347"/>
    </row>
    <row r="3723" spans="1:30">
      <c r="A3723" s="346">
        <v>45691</v>
      </c>
      <c r="B3723" s="347" t="s">
        <v>117</v>
      </c>
      <c r="C3723" s="347">
        <v>1210</v>
      </c>
      <c r="D3723" s="347">
        <v>40</v>
      </c>
      <c r="E3723" s="347">
        <v>5</v>
      </c>
      <c r="F3723" s="347"/>
      <c r="G3723" s="347">
        <v>51</v>
      </c>
      <c r="H3723" s="347">
        <v>57</v>
      </c>
      <c r="I3723" s="347">
        <v>0</v>
      </c>
      <c r="J3723" s="347">
        <v>10</v>
      </c>
      <c r="K3723" s="347">
        <v>300</v>
      </c>
      <c r="L3723" s="347">
        <v>16.5</v>
      </c>
      <c r="M3723" s="345">
        <v>17.5</v>
      </c>
      <c r="N3723" s="348">
        <f>IF(Tabla2[[#This Row],[LECHE RETIRO DIA]]&lt;&gt;ISBLANK(Tabla2[[#This Row],[LECHE RETIRO DIA]]),SUM(Tabla2[[#This Row],[LECHE TANQUE DIA]:[LECHE RETIRO DIA]]),SUM(Tabla2[[#This Row],[LECHE TANQUE DIA]:[LECHE AUTOCONSUMO DIA]]))</f>
        <v>1255</v>
      </c>
      <c r="O3723" s="349">
        <f t="shared" si="1541"/>
        <v>0.96414342629482075</v>
      </c>
      <c r="P3723" s="350">
        <f t="shared" si="1542"/>
        <v>24.607843137254903</v>
      </c>
      <c r="Q3723" s="350">
        <f t="shared" si="1543"/>
        <v>23.725490196078432</v>
      </c>
      <c r="R3723" s="350">
        <f t="shared" si="1544"/>
        <v>4</v>
      </c>
      <c r="S3723" s="350">
        <f t="shared" si="1545"/>
        <v>4.1833333333333336</v>
      </c>
      <c r="T3723" s="350">
        <f t="shared" si="1546"/>
        <v>5.882352941176471</v>
      </c>
      <c r="U3723" s="350">
        <f t="shared" si="1547"/>
        <v>76.060606060606062</v>
      </c>
      <c r="V3723" s="350">
        <f t="shared" si="1548"/>
        <v>3.0909090909090908</v>
      </c>
      <c r="W3723" s="350">
        <f>IFERROR(H3723/M3723,Tabla2[[#This Row],[CARGA PRODUCCION (ANIMALES/HA)]])</f>
        <v>3.2571428571428571</v>
      </c>
      <c r="X3723" s="351">
        <f t="shared" si="1549"/>
        <v>2025</v>
      </c>
      <c r="Y3723" s="351">
        <f t="shared" si="1550"/>
        <v>2</v>
      </c>
      <c r="Z3723" s="351" t="e">
        <f t="shared" ca="1" si="1551"/>
        <v>#NAME?</v>
      </c>
      <c r="AA3723" s="348">
        <f t="shared" si="1552"/>
        <v>57</v>
      </c>
      <c r="AB3723" s="349">
        <f t="shared" si="1553"/>
        <v>0.89473684210526316</v>
      </c>
      <c r="AC3723" s="349">
        <f t="shared" si="1554"/>
        <v>0.10526315789473684</v>
      </c>
      <c r="AD3723" s="347"/>
    </row>
    <row r="3724" spans="1:30">
      <c r="A3724" s="339">
        <v>45692</v>
      </c>
      <c r="B3724" s="340" t="s">
        <v>81</v>
      </c>
      <c r="C3724" s="340">
        <v>2280</v>
      </c>
      <c r="D3724" s="340">
        <v>80</v>
      </c>
      <c r="E3724" s="340">
        <v>9</v>
      </c>
      <c r="F3724" s="340"/>
      <c r="G3724" s="340">
        <v>92</v>
      </c>
      <c r="H3724" s="340">
        <v>93</v>
      </c>
      <c r="I3724" s="340">
        <v>0</v>
      </c>
      <c r="J3724" s="340">
        <v>14</v>
      </c>
      <c r="K3724" s="340">
        <v>680</v>
      </c>
      <c r="L3724" s="340">
        <v>23.4</v>
      </c>
      <c r="M3724" s="8">
        <v>31.01</v>
      </c>
      <c r="N3724" s="341">
        <f>IF(Tabla2[[#This Row],[LECHE RETIRO DIA]]&lt;&gt;ISBLANK(Tabla2[[#This Row],[LECHE RETIRO DIA]]),SUM(Tabla2[[#This Row],[LECHE TANQUE DIA]:[LECHE RETIRO DIA]]),SUM(Tabla2[[#This Row],[LECHE TANQUE DIA]:[LECHE AUTOCONSUMO DIA]]))</f>
        <v>2369</v>
      </c>
      <c r="O3724" s="342">
        <f t="shared" si="1541"/>
        <v>0.96243140565639507</v>
      </c>
      <c r="P3724" s="343">
        <f t="shared" si="1542"/>
        <v>25.75</v>
      </c>
      <c r="Q3724" s="343">
        <f t="shared" si="1543"/>
        <v>24.782608695652176</v>
      </c>
      <c r="R3724" s="343">
        <f t="shared" si="1544"/>
        <v>5.7142857142857144</v>
      </c>
      <c r="S3724" s="343">
        <f t="shared" si="1545"/>
        <v>3.4838235294117648</v>
      </c>
      <c r="T3724" s="343">
        <f t="shared" si="1546"/>
        <v>7.3913043478260869</v>
      </c>
      <c r="U3724" s="343">
        <f t="shared" si="1547"/>
        <v>101.23931623931624</v>
      </c>
      <c r="V3724" s="343">
        <f t="shared" si="1548"/>
        <v>3.9316239316239319</v>
      </c>
      <c r="W3724" s="343">
        <f>IFERROR(H3724/M3724,Tabla2[[#This Row],[CARGA PRODUCCION (ANIMALES/HA)]])</f>
        <v>2.9990325701386649</v>
      </c>
      <c r="X3724" s="344">
        <f t="shared" si="1549"/>
        <v>2025</v>
      </c>
      <c r="Y3724" s="344">
        <f t="shared" si="1550"/>
        <v>2</v>
      </c>
      <c r="Z3724" s="344" t="e">
        <f t="shared" ca="1" si="1551"/>
        <v>#NAME?</v>
      </c>
      <c r="AA3724" s="341">
        <f t="shared" si="1552"/>
        <v>93</v>
      </c>
      <c r="AB3724" s="342">
        <f t="shared" si="1553"/>
        <v>0.989247311827957</v>
      </c>
      <c r="AC3724" s="342">
        <f t="shared" si="1554"/>
        <v>1.0752688172043001E-2</v>
      </c>
      <c r="AD3724" s="340"/>
    </row>
    <row r="3725" spans="1:30">
      <c r="A3725" s="339">
        <v>45692</v>
      </c>
      <c r="B3725" s="340" t="s">
        <v>83</v>
      </c>
      <c r="C3725" s="340">
        <v>2542</v>
      </c>
      <c r="D3725" s="340">
        <v>100</v>
      </c>
      <c r="E3725" s="340">
        <v>9</v>
      </c>
      <c r="F3725" s="340"/>
      <c r="G3725" s="340">
        <v>111</v>
      </c>
      <c r="H3725" s="340">
        <v>128</v>
      </c>
      <c r="I3725" s="340">
        <v>0</v>
      </c>
      <c r="J3725" s="340">
        <v>20</v>
      </c>
      <c r="K3725" s="340">
        <v>680</v>
      </c>
      <c r="L3725" s="340">
        <v>29.8</v>
      </c>
      <c r="M3725" s="8">
        <v>36.590000000000003</v>
      </c>
      <c r="N3725" s="341">
        <f>IF(Tabla2[[#This Row],[LECHE RETIRO DIA]]&lt;&gt;ISBLANK(Tabla2[[#This Row],[LECHE RETIRO DIA]]),SUM(Tabla2[[#This Row],[LECHE TANQUE DIA]:[LECHE RETIRO DIA]]),SUM(Tabla2[[#This Row],[LECHE TANQUE DIA]:[LECHE AUTOCONSUMO DIA]]))</f>
        <v>2651</v>
      </c>
      <c r="O3725" s="342">
        <f t="shared" si="1541"/>
        <v>0.95888344021124106</v>
      </c>
      <c r="P3725" s="343">
        <f t="shared" si="1542"/>
        <v>23.882882882882882</v>
      </c>
      <c r="Q3725" s="343">
        <f t="shared" si="1543"/>
        <v>22.900900900900901</v>
      </c>
      <c r="R3725" s="343">
        <f t="shared" si="1544"/>
        <v>5</v>
      </c>
      <c r="S3725" s="343">
        <f t="shared" si="1545"/>
        <v>3.8985294117647058</v>
      </c>
      <c r="T3725" s="343">
        <f t="shared" si="1546"/>
        <v>6.1261261261261257</v>
      </c>
      <c r="U3725" s="343">
        <f t="shared" si="1547"/>
        <v>88.959731543624159</v>
      </c>
      <c r="V3725" s="343">
        <f t="shared" si="1548"/>
        <v>3.7248322147651005</v>
      </c>
      <c r="W3725" s="343">
        <f>IFERROR(H3725/M3725,Tabla2[[#This Row],[CARGA PRODUCCION (ANIMALES/HA)]])</f>
        <v>3.4982235583492756</v>
      </c>
      <c r="X3725" s="344">
        <f t="shared" si="1549"/>
        <v>2025</v>
      </c>
      <c r="Y3725" s="344">
        <f t="shared" si="1550"/>
        <v>2</v>
      </c>
      <c r="Z3725" s="344" t="e">
        <f t="shared" ca="1" si="1551"/>
        <v>#NAME?</v>
      </c>
      <c r="AA3725" s="341">
        <f t="shared" si="1552"/>
        <v>128</v>
      </c>
      <c r="AB3725" s="342">
        <f t="shared" si="1553"/>
        <v>0.8671875</v>
      </c>
      <c r="AC3725" s="342">
        <f t="shared" si="1554"/>
        <v>0.1328125</v>
      </c>
      <c r="AD3725" s="340"/>
    </row>
    <row r="3726" spans="1:30">
      <c r="A3726" s="339">
        <v>45692</v>
      </c>
      <c r="B3726" s="340" t="s">
        <v>88</v>
      </c>
      <c r="C3726" s="340">
        <v>1284</v>
      </c>
      <c r="D3726" s="340">
        <v>40</v>
      </c>
      <c r="E3726" s="340">
        <v>5</v>
      </c>
      <c r="F3726" s="340"/>
      <c r="G3726" s="340">
        <v>51</v>
      </c>
      <c r="H3726" s="340">
        <v>57</v>
      </c>
      <c r="I3726" s="340">
        <v>0</v>
      </c>
      <c r="J3726" s="340">
        <v>10</v>
      </c>
      <c r="K3726" s="340">
        <v>300</v>
      </c>
      <c r="L3726" s="340">
        <v>16.5</v>
      </c>
      <c r="M3726" s="8">
        <v>17.5</v>
      </c>
      <c r="N3726" s="341">
        <f>IF(Tabla2[[#This Row],[LECHE RETIRO DIA]]&lt;&gt;ISBLANK(Tabla2[[#This Row],[LECHE RETIRO DIA]]),SUM(Tabla2[[#This Row],[LECHE TANQUE DIA]:[LECHE RETIRO DIA]]),SUM(Tabla2[[#This Row],[LECHE TANQUE DIA]:[LECHE AUTOCONSUMO DIA]]))</f>
        <v>1329</v>
      </c>
      <c r="O3726" s="342">
        <f t="shared" si="1541"/>
        <v>0.96613995485327309</v>
      </c>
      <c r="P3726" s="343">
        <f t="shared" si="1542"/>
        <v>26.058823529411764</v>
      </c>
      <c r="Q3726" s="343">
        <f t="shared" si="1543"/>
        <v>25.176470588235293</v>
      </c>
      <c r="R3726" s="343">
        <f t="shared" si="1544"/>
        <v>4</v>
      </c>
      <c r="S3726" s="343">
        <f t="shared" si="1545"/>
        <v>4.43</v>
      </c>
      <c r="T3726" s="343">
        <f t="shared" si="1546"/>
        <v>5.882352941176471</v>
      </c>
      <c r="U3726" s="343">
        <f t="shared" si="1547"/>
        <v>80.545454545454547</v>
      </c>
      <c r="V3726" s="343">
        <f t="shared" si="1548"/>
        <v>3.0909090909090908</v>
      </c>
      <c r="W3726" s="343">
        <f>IFERROR(H3726/M3726,Tabla2[[#This Row],[CARGA PRODUCCION (ANIMALES/HA)]])</f>
        <v>3.2571428571428571</v>
      </c>
      <c r="X3726" s="344">
        <f t="shared" si="1549"/>
        <v>2025</v>
      </c>
      <c r="Y3726" s="344">
        <f t="shared" si="1550"/>
        <v>2</v>
      </c>
      <c r="Z3726" s="344" t="e">
        <f t="shared" ca="1" si="1551"/>
        <v>#NAME?</v>
      </c>
      <c r="AA3726" s="341">
        <f t="shared" si="1552"/>
        <v>57</v>
      </c>
      <c r="AB3726" s="342">
        <f t="shared" si="1553"/>
        <v>0.89473684210526316</v>
      </c>
      <c r="AC3726" s="342">
        <f t="shared" si="1554"/>
        <v>0.10526315789473684</v>
      </c>
      <c r="AD3726" s="340"/>
    </row>
    <row r="3727" spans="1:30">
      <c r="A3727" s="339">
        <v>45693</v>
      </c>
      <c r="B3727" s="340" t="s">
        <v>81</v>
      </c>
      <c r="C3727" s="340">
        <v>2280</v>
      </c>
      <c r="D3727" s="340">
        <v>80</v>
      </c>
      <c r="E3727" s="340">
        <v>9</v>
      </c>
      <c r="F3727" s="340"/>
      <c r="G3727" s="340">
        <v>93</v>
      </c>
      <c r="H3727" s="340">
        <v>95</v>
      </c>
      <c r="I3727" s="340">
        <v>0</v>
      </c>
      <c r="J3727" s="340">
        <v>15</v>
      </c>
      <c r="K3727" s="340">
        <v>680</v>
      </c>
      <c r="L3727" s="340">
        <v>23.4</v>
      </c>
      <c r="M3727" s="8">
        <v>31.01</v>
      </c>
      <c r="N3727" s="341">
        <f>IF(Tabla2[[#This Row],[LECHE RETIRO DIA]]&lt;&gt;ISBLANK(Tabla2[[#This Row],[LECHE RETIRO DIA]]),SUM(Tabla2[[#This Row],[LECHE TANQUE DIA]:[LECHE RETIRO DIA]]),SUM(Tabla2[[#This Row],[LECHE TANQUE DIA]:[LECHE AUTOCONSUMO DIA]]))</f>
        <v>2369</v>
      </c>
      <c r="O3727" s="342">
        <f t="shared" si="1541"/>
        <v>0.96243140565639507</v>
      </c>
      <c r="P3727" s="343">
        <f t="shared" si="1542"/>
        <v>25.473118279569892</v>
      </c>
      <c r="Q3727" s="343">
        <f t="shared" si="1543"/>
        <v>24.516129032258064</v>
      </c>
      <c r="R3727" s="343">
        <f t="shared" si="1544"/>
        <v>5.333333333333333</v>
      </c>
      <c r="S3727" s="343">
        <f t="shared" si="1545"/>
        <v>3.4838235294117648</v>
      </c>
      <c r="T3727" s="343">
        <f t="shared" si="1546"/>
        <v>7.311827956989247</v>
      </c>
      <c r="U3727" s="343">
        <f t="shared" si="1547"/>
        <v>101.23931623931624</v>
      </c>
      <c r="V3727" s="343">
        <f t="shared" si="1548"/>
        <v>3.9743589743589745</v>
      </c>
      <c r="W3727" s="343">
        <f>IFERROR(H3727/M3727,Tabla2[[#This Row],[CARGA PRODUCCION (ANIMALES/HA)]])</f>
        <v>3.0635278942276685</v>
      </c>
      <c r="X3727" s="344">
        <f t="shared" si="1549"/>
        <v>2025</v>
      </c>
      <c r="Y3727" s="344">
        <f t="shared" si="1550"/>
        <v>2</v>
      </c>
      <c r="Z3727" s="344" t="e">
        <f t="shared" ca="1" si="1551"/>
        <v>#NAME?</v>
      </c>
      <c r="AA3727" s="341">
        <f t="shared" si="1552"/>
        <v>95</v>
      </c>
      <c r="AB3727" s="342">
        <f t="shared" si="1553"/>
        <v>0.97894736842105268</v>
      </c>
      <c r="AC3727" s="342">
        <f t="shared" si="1554"/>
        <v>2.1052631578947323E-2</v>
      </c>
      <c r="AD3727" s="340"/>
    </row>
    <row r="3728" spans="1:30">
      <c r="A3728" s="339">
        <v>45693</v>
      </c>
      <c r="B3728" s="340" t="s">
        <v>83</v>
      </c>
      <c r="C3728" s="340">
        <v>2542</v>
      </c>
      <c r="D3728" s="340">
        <v>100</v>
      </c>
      <c r="E3728" s="340">
        <v>9</v>
      </c>
      <c r="F3728" s="340"/>
      <c r="G3728" s="340">
        <v>112</v>
      </c>
      <c r="H3728" s="340">
        <v>128</v>
      </c>
      <c r="I3728" s="340">
        <v>0</v>
      </c>
      <c r="J3728" s="340">
        <v>20</v>
      </c>
      <c r="K3728" s="340">
        <v>680</v>
      </c>
      <c r="L3728" s="340">
        <v>29.8</v>
      </c>
      <c r="M3728" s="8">
        <v>36.590000000000003</v>
      </c>
      <c r="N3728" s="341">
        <f>IF(Tabla2[[#This Row],[LECHE RETIRO DIA]]&lt;&gt;ISBLANK(Tabla2[[#This Row],[LECHE RETIRO DIA]]),SUM(Tabla2[[#This Row],[LECHE TANQUE DIA]:[LECHE RETIRO DIA]]),SUM(Tabla2[[#This Row],[LECHE TANQUE DIA]:[LECHE AUTOCONSUMO DIA]]))</f>
        <v>2651</v>
      </c>
      <c r="O3728" s="342">
        <f t="shared" si="1541"/>
        <v>0.95888344021124106</v>
      </c>
      <c r="P3728" s="343">
        <f t="shared" si="1542"/>
        <v>23.669642857142858</v>
      </c>
      <c r="Q3728" s="343">
        <f t="shared" si="1543"/>
        <v>22.696428571428573</v>
      </c>
      <c r="R3728" s="343">
        <f t="shared" si="1544"/>
        <v>5</v>
      </c>
      <c r="S3728" s="343">
        <f t="shared" si="1545"/>
        <v>3.8985294117647058</v>
      </c>
      <c r="T3728" s="343">
        <f t="shared" si="1546"/>
        <v>6.0714285714285712</v>
      </c>
      <c r="U3728" s="343">
        <f t="shared" si="1547"/>
        <v>88.959731543624159</v>
      </c>
      <c r="V3728" s="343">
        <f t="shared" si="1548"/>
        <v>3.7583892617449663</v>
      </c>
      <c r="W3728" s="343">
        <f>IFERROR(H3728/M3728,Tabla2[[#This Row],[CARGA PRODUCCION (ANIMALES/HA)]])</f>
        <v>3.4982235583492756</v>
      </c>
      <c r="X3728" s="344">
        <f t="shared" si="1549"/>
        <v>2025</v>
      </c>
      <c r="Y3728" s="344">
        <f t="shared" si="1550"/>
        <v>2</v>
      </c>
      <c r="Z3728" s="344" t="e">
        <f t="shared" ca="1" si="1551"/>
        <v>#NAME?</v>
      </c>
      <c r="AA3728" s="341">
        <f t="shared" si="1552"/>
        <v>128</v>
      </c>
      <c r="AB3728" s="342">
        <f t="shared" si="1553"/>
        <v>0.875</v>
      </c>
      <c r="AC3728" s="342">
        <f t="shared" si="1554"/>
        <v>0.125</v>
      </c>
      <c r="AD3728" s="340"/>
    </row>
    <row r="3729" spans="1:30">
      <c r="A3729" s="339">
        <v>45693</v>
      </c>
      <c r="B3729" s="340" t="s">
        <v>88</v>
      </c>
      <c r="C3729" s="340">
        <v>1271</v>
      </c>
      <c r="D3729" s="340">
        <v>40</v>
      </c>
      <c r="E3729" s="340">
        <v>5</v>
      </c>
      <c r="F3729" s="340"/>
      <c r="G3729" s="340">
        <v>51</v>
      </c>
      <c r="H3729" s="340">
        <v>57</v>
      </c>
      <c r="I3729" s="340">
        <v>0</v>
      </c>
      <c r="J3729" s="340">
        <v>10</v>
      </c>
      <c r="K3729" s="340">
        <v>300</v>
      </c>
      <c r="L3729" s="340">
        <v>16.5</v>
      </c>
      <c r="M3729" s="8">
        <v>17.5</v>
      </c>
      <c r="N3729" s="341">
        <f>IF(Tabla2[[#This Row],[LECHE RETIRO DIA]]&lt;&gt;ISBLANK(Tabla2[[#This Row],[LECHE RETIRO DIA]]),SUM(Tabla2[[#This Row],[LECHE TANQUE DIA]:[LECHE RETIRO DIA]]),SUM(Tabla2[[#This Row],[LECHE TANQUE DIA]:[LECHE AUTOCONSUMO DIA]]))</f>
        <v>1316</v>
      </c>
      <c r="O3729" s="342">
        <f t="shared" si="1541"/>
        <v>0.96580547112462001</v>
      </c>
      <c r="P3729" s="343">
        <f t="shared" si="1542"/>
        <v>25.803921568627452</v>
      </c>
      <c r="Q3729" s="343">
        <f t="shared" si="1543"/>
        <v>24.921568627450981</v>
      </c>
      <c r="R3729" s="343">
        <f t="shared" si="1544"/>
        <v>4</v>
      </c>
      <c r="S3729" s="343">
        <f t="shared" si="1545"/>
        <v>4.3866666666666667</v>
      </c>
      <c r="T3729" s="343">
        <f t="shared" si="1546"/>
        <v>5.882352941176471</v>
      </c>
      <c r="U3729" s="343">
        <f t="shared" si="1547"/>
        <v>79.757575757575751</v>
      </c>
      <c r="V3729" s="343">
        <f t="shared" si="1548"/>
        <v>3.0909090909090908</v>
      </c>
      <c r="W3729" s="343">
        <f>IFERROR(H3729/M3729,Tabla2[[#This Row],[CARGA PRODUCCION (ANIMALES/HA)]])</f>
        <v>3.2571428571428571</v>
      </c>
      <c r="X3729" s="344">
        <f t="shared" si="1549"/>
        <v>2025</v>
      </c>
      <c r="Y3729" s="344">
        <f t="shared" si="1550"/>
        <v>2</v>
      </c>
      <c r="Z3729" s="344" t="e">
        <f t="shared" ca="1" si="1551"/>
        <v>#NAME?</v>
      </c>
      <c r="AA3729" s="341">
        <f t="shared" si="1552"/>
        <v>57</v>
      </c>
      <c r="AB3729" s="342">
        <f t="shared" si="1553"/>
        <v>0.89473684210526316</v>
      </c>
      <c r="AC3729" s="342">
        <f t="shared" si="1554"/>
        <v>0.10526315789473684</v>
      </c>
      <c r="AD3729" s="340"/>
    </row>
    <row r="3730" spans="1:30">
      <c r="A3730" s="346">
        <v>45694</v>
      </c>
      <c r="B3730" s="347" t="s">
        <v>81</v>
      </c>
      <c r="C3730" s="347">
        <v>2269</v>
      </c>
      <c r="D3730" s="347">
        <v>80</v>
      </c>
      <c r="E3730" s="347">
        <v>9</v>
      </c>
      <c r="F3730" s="347"/>
      <c r="G3730" s="347">
        <v>93</v>
      </c>
      <c r="H3730" s="347">
        <v>95</v>
      </c>
      <c r="I3730" s="347">
        <v>0</v>
      </c>
      <c r="J3730" s="347">
        <v>15</v>
      </c>
      <c r="K3730" s="347">
        <v>680</v>
      </c>
      <c r="L3730" s="347">
        <v>23.4</v>
      </c>
      <c r="M3730" s="345">
        <v>31.01</v>
      </c>
      <c r="N3730" s="348">
        <f>IF(Tabla2[[#This Row],[LECHE RETIRO DIA]]&lt;&gt;ISBLANK(Tabla2[[#This Row],[LECHE RETIRO DIA]]),SUM(Tabla2[[#This Row],[LECHE TANQUE DIA]:[LECHE RETIRO DIA]]),SUM(Tabla2[[#This Row],[LECHE TANQUE DIA]:[LECHE AUTOCONSUMO DIA]]))</f>
        <v>2358</v>
      </c>
      <c r="O3730" s="349">
        <f t="shared" ref="O3730:O3738" si="1555">IFERROR(C3730/N3730,"")</f>
        <v>0.96225614927905001</v>
      </c>
      <c r="P3730" s="350">
        <f t="shared" ref="P3730:P3738" si="1556">IFERROR(N3730/G3730,"")</f>
        <v>25.35483870967742</v>
      </c>
      <c r="Q3730" s="350">
        <f t="shared" ref="Q3730:Q3738" si="1557">IFERROR(C3730/G3730,"")</f>
        <v>24.397849462365592</v>
      </c>
      <c r="R3730" s="350">
        <f t="shared" ref="R3730:R3738" si="1558">IFERROR(D3730/J3730,"")</f>
        <v>5.333333333333333</v>
      </c>
      <c r="S3730" s="350">
        <f t="shared" ref="S3730:S3738" si="1559">IFERROR(N3730/K3730,"")</f>
        <v>3.4676470588235295</v>
      </c>
      <c r="T3730" s="350">
        <f t="shared" ref="T3730:T3738" si="1560">IFERROR(K3730/G3730,"")</f>
        <v>7.311827956989247</v>
      </c>
      <c r="U3730" s="350">
        <f t="shared" ref="U3730:U3738" si="1561">IFERROR(N3730/L3730,"")</f>
        <v>100.76923076923077</v>
      </c>
      <c r="V3730" s="350">
        <f t="shared" ref="V3730:V3738" si="1562">IFERROR(G3730/L3730,"")</f>
        <v>3.9743589743589745</v>
      </c>
      <c r="W3730" s="350">
        <f>IFERROR(H3730/M3730,Tabla2[[#This Row],[CARGA PRODUCCION (ANIMALES/HA)]])</f>
        <v>3.0635278942276685</v>
      </c>
      <c r="X3730" s="351">
        <f t="shared" ref="X3730:X3738" si="1563">YEAR(A3730)</f>
        <v>2025</v>
      </c>
      <c r="Y3730" s="351">
        <f t="shared" ref="Y3730:Y3738" si="1564">MONTH(A3730)</f>
        <v>2</v>
      </c>
      <c r="Z3730" s="351" t="e">
        <f t="shared" ref="Z3730:Z3738" ca="1" si="1565">_xlfn.ISOWEEKNUM(A3730)</f>
        <v>#NAME?</v>
      </c>
      <c r="AA3730" s="348">
        <f t="shared" ref="AA3730:AA3738" si="1566">IF(H3730&gt;0,H3730,G3730)</f>
        <v>95</v>
      </c>
      <c r="AB3730" s="349">
        <f t="shared" ref="AB3730:AB3738" si="1567">IFERROR(G3730/AA3730,"")</f>
        <v>0.97894736842105268</v>
      </c>
      <c r="AC3730" s="349">
        <f t="shared" ref="AC3730:AC3738" si="1568">IFERROR(1-AB3730,"")</f>
        <v>2.1052631578947323E-2</v>
      </c>
      <c r="AD3730" s="347"/>
    </row>
    <row r="3731" spans="1:30">
      <c r="A3731" s="346">
        <v>45694</v>
      </c>
      <c r="B3731" s="347" t="s">
        <v>83</v>
      </c>
      <c r="C3731" s="347">
        <v>2448</v>
      </c>
      <c r="D3731" s="347">
        <v>100</v>
      </c>
      <c r="E3731" s="347">
        <v>9</v>
      </c>
      <c r="F3731" s="347"/>
      <c r="G3731" s="347">
        <v>113</v>
      </c>
      <c r="H3731" s="347">
        <v>128</v>
      </c>
      <c r="I3731" s="347">
        <v>0</v>
      </c>
      <c r="J3731" s="347">
        <v>20</v>
      </c>
      <c r="K3731" s="347">
        <v>680</v>
      </c>
      <c r="L3731" s="347">
        <v>29.8</v>
      </c>
      <c r="M3731" s="345">
        <v>36.590000000000003</v>
      </c>
      <c r="N3731" s="348">
        <f>IF(Tabla2[[#This Row],[LECHE RETIRO DIA]]&lt;&gt;ISBLANK(Tabla2[[#This Row],[LECHE RETIRO DIA]]),SUM(Tabla2[[#This Row],[LECHE TANQUE DIA]:[LECHE RETIRO DIA]]),SUM(Tabla2[[#This Row],[LECHE TANQUE DIA]:[LECHE AUTOCONSUMO DIA]]))</f>
        <v>2557</v>
      </c>
      <c r="O3731" s="349">
        <f t="shared" si="1555"/>
        <v>0.95737192021900663</v>
      </c>
      <c r="P3731" s="350">
        <f t="shared" si="1556"/>
        <v>22.628318584070797</v>
      </c>
      <c r="Q3731" s="350">
        <f t="shared" si="1557"/>
        <v>21.663716814159294</v>
      </c>
      <c r="R3731" s="350">
        <f t="shared" si="1558"/>
        <v>5</v>
      </c>
      <c r="S3731" s="350">
        <f t="shared" si="1559"/>
        <v>3.7602941176470588</v>
      </c>
      <c r="T3731" s="350">
        <f t="shared" si="1560"/>
        <v>6.0176991150442474</v>
      </c>
      <c r="U3731" s="350">
        <f t="shared" si="1561"/>
        <v>85.805369127516784</v>
      </c>
      <c r="V3731" s="350">
        <f t="shared" si="1562"/>
        <v>3.7919463087248322</v>
      </c>
      <c r="W3731" s="350">
        <f>IFERROR(H3731/M3731,Tabla2[[#This Row],[CARGA PRODUCCION (ANIMALES/HA)]])</f>
        <v>3.4982235583492756</v>
      </c>
      <c r="X3731" s="351">
        <f t="shared" si="1563"/>
        <v>2025</v>
      </c>
      <c r="Y3731" s="351">
        <f t="shared" si="1564"/>
        <v>2</v>
      </c>
      <c r="Z3731" s="351" t="e">
        <f t="shared" ca="1" si="1565"/>
        <v>#NAME?</v>
      </c>
      <c r="AA3731" s="348">
        <f t="shared" si="1566"/>
        <v>128</v>
      </c>
      <c r="AB3731" s="349">
        <f t="shared" si="1567"/>
        <v>0.8828125</v>
      </c>
      <c r="AC3731" s="349">
        <f t="shared" si="1568"/>
        <v>0.1171875</v>
      </c>
      <c r="AD3731" s="347"/>
    </row>
    <row r="3732" spans="1:30">
      <c r="A3732" s="346">
        <v>45694</v>
      </c>
      <c r="B3732" s="347" t="s">
        <v>117</v>
      </c>
      <c r="C3732" s="347">
        <v>1269</v>
      </c>
      <c r="D3732" s="347">
        <v>40</v>
      </c>
      <c r="E3732" s="347">
        <v>5</v>
      </c>
      <c r="F3732" s="347"/>
      <c r="G3732" s="347">
        <v>51</v>
      </c>
      <c r="H3732" s="347">
        <v>57</v>
      </c>
      <c r="I3732" s="347">
        <v>0</v>
      </c>
      <c r="J3732" s="347">
        <v>10</v>
      </c>
      <c r="K3732" s="347">
        <v>300</v>
      </c>
      <c r="L3732" s="347">
        <v>16.5</v>
      </c>
      <c r="M3732" s="345">
        <v>17.5</v>
      </c>
      <c r="N3732" s="348">
        <f>IF(Tabla2[[#This Row],[LECHE RETIRO DIA]]&lt;&gt;ISBLANK(Tabla2[[#This Row],[LECHE RETIRO DIA]]),SUM(Tabla2[[#This Row],[LECHE TANQUE DIA]:[LECHE RETIRO DIA]]),SUM(Tabla2[[#This Row],[LECHE TANQUE DIA]:[LECHE AUTOCONSUMO DIA]]))</f>
        <v>1314</v>
      </c>
      <c r="O3732" s="349">
        <f t="shared" si="1555"/>
        <v>0.96575342465753422</v>
      </c>
      <c r="P3732" s="350">
        <f t="shared" si="1556"/>
        <v>25.764705882352942</v>
      </c>
      <c r="Q3732" s="350">
        <f t="shared" si="1557"/>
        <v>24.882352941176471</v>
      </c>
      <c r="R3732" s="350">
        <f t="shared" si="1558"/>
        <v>4</v>
      </c>
      <c r="S3732" s="350">
        <f t="shared" si="1559"/>
        <v>4.38</v>
      </c>
      <c r="T3732" s="350">
        <f t="shared" si="1560"/>
        <v>5.882352941176471</v>
      </c>
      <c r="U3732" s="350">
        <f t="shared" si="1561"/>
        <v>79.63636363636364</v>
      </c>
      <c r="V3732" s="350">
        <f t="shared" si="1562"/>
        <v>3.0909090909090908</v>
      </c>
      <c r="W3732" s="350">
        <f>IFERROR(H3732/M3732,Tabla2[[#This Row],[CARGA PRODUCCION (ANIMALES/HA)]])</f>
        <v>3.2571428571428571</v>
      </c>
      <c r="X3732" s="351">
        <f t="shared" si="1563"/>
        <v>2025</v>
      </c>
      <c r="Y3732" s="351">
        <f t="shared" si="1564"/>
        <v>2</v>
      </c>
      <c r="Z3732" s="351" t="e">
        <f t="shared" ca="1" si="1565"/>
        <v>#NAME?</v>
      </c>
      <c r="AA3732" s="348">
        <f t="shared" si="1566"/>
        <v>57</v>
      </c>
      <c r="AB3732" s="349">
        <f t="shared" si="1567"/>
        <v>0.89473684210526316</v>
      </c>
      <c r="AC3732" s="349">
        <f t="shared" si="1568"/>
        <v>0.10526315789473684</v>
      </c>
      <c r="AD3732" s="347"/>
    </row>
    <row r="3733" spans="1:30">
      <c r="A3733" s="346">
        <v>45695</v>
      </c>
      <c r="B3733" s="347" t="s">
        <v>81</v>
      </c>
      <c r="C3733" s="347">
        <v>2269</v>
      </c>
      <c r="D3733" s="347">
        <v>80</v>
      </c>
      <c r="E3733" s="347">
        <v>9</v>
      </c>
      <c r="F3733" s="347"/>
      <c r="G3733" s="347">
        <v>93</v>
      </c>
      <c r="H3733" s="347">
        <v>95</v>
      </c>
      <c r="I3733" s="347">
        <v>0</v>
      </c>
      <c r="J3733" s="347">
        <v>15</v>
      </c>
      <c r="K3733" s="347">
        <v>680</v>
      </c>
      <c r="L3733" s="347">
        <v>23.4</v>
      </c>
      <c r="M3733" s="345">
        <v>31.01</v>
      </c>
      <c r="N3733" s="348">
        <f>IF(Tabla2[[#This Row],[LECHE RETIRO DIA]]&lt;&gt;ISBLANK(Tabla2[[#This Row],[LECHE RETIRO DIA]]),SUM(Tabla2[[#This Row],[LECHE TANQUE DIA]:[LECHE RETIRO DIA]]),SUM(Tabla2[[#This Row],[LECHE TANQUE DIA]:[LECHE AUTOCONSUMO DIA]]))</f>
        <v>2358</v>
      </c>
      <c r="O3733" s="349">
        <f t="shared" si="1555"/>
        <v>0.96225614927905001</v>
      </c>
      <c r="P3733" s="350">
        <f t="shared" si="1556"/>
        <v>25.35483870967742</v>
      </c>
      <c r="Q3733" s="350">
        <f t="shared" si="1557"/>
        <v>24.397849462365592</v>
      </c>
      <c r="R3733" s="350">
        <f t="shared" si="1558"/>
        <v>5.333333333333333</v>
      </c>
      <c r="S3733" s="350">
        <f t="shared" si="1559"/>
        <v>3.4676470588235295</v>
      </c>
      <c r="T3733" s="350">
        <f t="shared" si="1560"/>
        <v>7.311827956989247</v>
      </c>
      <c r="U3733" s="350">
        <f t="shared" si="1561"/>
        <v>100.76923076923077</v>
      </c>
      <c r="V3733" s="350">
        <f t="shared" si="1562"/>
        <v>3.9743589743589745</v>
      </c>
      <c r="W3733" s="350">
        <f>IFERROR(H3733/M3733,Tabla2[[#This Row],[CARGA PRODUCCION (ANIMALES/HA)]])</f>
        <v>3.0635278942276685</v>
      </c>
      <c r="X3733" s="351">
        <f t="shared" si="1563"/>
        <v>2025</v>
      </c>
      <c r="Y3733" s="351">
        <f t="shared" si="1564"/>
        <v>2</v>
      </c>
      <c r="Z3733" s="351" t="e">
        <f t="shared" ca="1" si="1565"/>
        <v>#NAME?</v>
      </c>
      <c r="AA3733" s="348">
        <f t="shared" si="1566"/>
        <v>95</v>
      </c>
      <c r="AB3733" s="349">
        <f t="shared" si="1567"/>
        <v>0.97894736842105268</v>
      </c>
      <c r="AC3733" s="349">
        <f t="shared" si="1568"/>
        <v>2.1052631578947323E-2</v>
      </c>
      <c r="AD3733" s="347"/>
    </row>
    <row r="3734" spans="1:30">
      <c r="A3734" s="346">
        <v>45695</v>
      </c>
      <c r="B3734" s="347" t="s">
        <v>83</v>
      </c>
      <c r="C3734" s="347">
        <v>2547</v>
      </c>
      <c r="D3734" s="347">
        <v>100</v>
      </c>
      <c r="E3734" s="347">
        <v>9</v>
      </c>
      <c r="F3734" s="347"/>
      <c r="G3734" s="347">
        <v>113</v>
      </c>
      <c r="H3734" s="347">
        <v>128</v>
      </c>
      <c r="I3734" s="347">
        <v>0</v>
      </c>
      <c r="J3734" s="347">
        <v>20</v>
      </c>
      <c r="K3734" s="347">
        <v>680</v>
      </c>
      <c r="L3734" s="347">
        <v>29.8</v>
      </c>
      <c r="M3734" s="8">
        <v>36.590000000000003</v>
      </c>
      <c r="N3734" s="348">
        <f>IF(Tabla2[[#This Row],[LECHE RETIRO DIA]]&lt;&gt;ISBLANK(Tabla2[[#This Row],[LECHE RETIRO DIA]]),SUM(Tabla2[[#This Row],[LECHE TANQUE DIA]:[LECHE RETIRO DIA]]),SUM(Tabla2[[#This Row],[LECHE TANQUE DIA]:[LECHE AUTOCONSUMO DIA]]))</f>
        <v>2656</v>
      </c>
      <c r="O3734" s="349">
        <f t="shared" si="1555"/>
        <v>0.95896084337349397</v>
      </c>
      <c r="P3734" s="350">
        <f t="shared" si="1556"/>
        <v>23.504424778761063</v>
      </c>
      <c r="Q3734" s="350">
        <f t="shared" si="1557"/>
        <v>22.539823008849556</v>
      </c>
      <c r="R3734" s="350">
        <f t="shared" si="1558"/>
        <v>5</v>
      </c>
      <c r="S3734" s="350">
        <f t="shared" si="1559"/>
        <v>3.9058823529411764</v>
      </c>
      <c r="T3734" s="350">
        <f t="shared" si="1560"/>
        <v>6.0176991150442474</v>
      </c>
      <c r="U3734" s="350">
        <f t="shared" si="1561"/>
        <v>89.127516778523486</v>
      </c>
      <c r="V3734" s="350">
        <f t="shared" si="1562"/>
        <v>3.7919463087248322</v>
      </c>
      <c r="W3734" s="350">
        <f>IFERROR(H3734/M3734,Tabla2[[#This Row],[CARGA PRODUCCION (ANIMALES/HA)]])</f>
        <v>3.4982235583492756</v>
      </c>
      <c r="X3734" s="351">
        <f t="shared" si="1563"/>
        <v>2025</v>
      </c>
      <c r="Y3734" s="351">
        <f t="shared" si="1564"/>
        <v>2</v>
      </c>
      <c r="Z3734" s="351" t="e">
        <f t="shared" ca="1" si="1565"/>
        <v>#NAME?</v>
      </c>
      <c r="AA3734" s="348">
        <f t="shared" si="1566"/>
        <v>128</v>
      </c>
      <c r="AB3734" s="349">
        <f t="shared" si="1567"/>
        <v>0.8828125</v>
      </c>
      <c r="AC3734" s="349">
        <f t="shared" si="1568"/>
        <v>0.1171875</v>
      </c>
      <c r="AD3734" s="347"/>
    </row>
    <row r="3735" spans="1:30">
      <c r="A3735" s="346">
        <v>45695</v>
      </c>
      <c r="B3735" s="347" t="s">
        <v>88</v>
      </c>
      <c r="C3735" s="347">
        <v>1256</v>
      </c>
      <c r="D3735" s="347">
        <v>40</v>
      </c>
      <c r="E3735" s="347">
        <v>5</v>
      </c>
      <c r="F3735" s="347"/>
      <c r="G3735" s="347">
        <v>51</v>
      </c>
      <c r="H3735" s="347">
        <v>57</v>
      </c>
      <c r="I3735" s="347">
        <v>0</v>
      </c>
      <c r="J3735" s="347">
        <v>10</v>
      </c>
      <c r="K3735" s="347">
        <v>300</v>
      </c>
      <c r="L3735" s="347">
        <v>16.5</v>
      </c>
      <c r="M3735" s="345">
        <v>17.5</v>
      </c>
      <c r="N3735" s="348">
        <f>IF(Tabla2[[#This Row],[LECHE RETIRO DIA]]&lt;&gt;ISBLANK(Tabla2[[#This Row],[LECHE RETIRO DIA]]),SUM(Tabla2[[#This Row],[LECHE TANQUE DIA]:[LECHE RETIRO DIA]]),SUM(Tabla2[[#This Row],[LECHE TANQUE DIA]:[LECHE AUTOCONSUMO DIA]]))</f>
        <v>1301</v>
      </c>
      <c r="O3735" s="349">
        <f t="shared" si="1555"/>
        <v>0.96541122213681785</v>
      </c>
      <c r="P3735" s="350">
        <f t="shared" si="1556"/>
        <v>25.509803921568629</v>
      </c>
      <c r="Q3735" s="350">
        <f t="shared" si="1557"/>
        <v>24.627450980392158</v>
      </c>
      <c r="R3735" s="350">
        <f t="shared" si="1558"/>
        <v>4</v>
      </c>
      <c r="S3735" s="350">
        <f t="shared" si="1559"/>
        <v>4.3366666666666669</v>
      </c>
      <c r="T3735" s="350">
        <f t="shared" si="1560"/>
        <v>5.882352941176471</v>
      </c>
      <c r="U3735" s="350">
        <f t="shared" si="1561"/>
        <v>78.848484848484844</v>
      </c>
      <c r="V3735" s="350">
        <f t="shared" si="1562"/>
        <v>3.0909090909090908</v>
      </c>
      <c r="W3735" s="350">
        <f>IFERROR(H3735/M3735,Tabla2[[#This Row],[CARGA PRODUCCION (ANIMALES/HA)]])</f>
        <v>3.2571428571428571</v>
      </c>
      <c r="X3735" s="351">
        <f t="shared" si="1563"/>
        <v>2025</v>
      </c>
      <c r="Y3735" s="351">
        <f t="shared" si="1564"/>
        <v>2</v>
      </c>
      <c r="Z3735" s="351" t="e">
        <f t="shared" ca="1" si="1565"/>
        <v>#NAME?</v>
      </c>
      <c r="AA3735" s="348">
        <f t="shared" si="1566"/>
        <v>57</v>
      </c>
      <c r="AB3735" s="349">
        <f t="shared" si="1567"/>
        <v>0.89473684210526316</v>
      </c>
      <c r="AC3735" s="349">
        <f t="shared" si="1568"/>
        <v>0.10526315789473684</v>
      </c>
      <c r="AD3735" s="347"/>
    </row>
    <row r="3736" spans="1:30">
      <c r="A3736" s="339">
        <v>45696</v>
      </c>
      <c r="B3736" s="340" t="s">
        <v>81</v>
      </c>
      <c r="C3736" s="340">
        <v>2269</v>
      </c>
      <c r="D3736" s="340">
        <v>80</v>
      </c>
      <c r="E3736" s="340">
        <v>9</v>
      </c>
      <c r="F3736" s="340"/>
      <c r="G3736" s="340">
        <v>93</v>
      </c>
      <c r="H3736" s="340">
        <v>97</v>
      </c>
      <c r="I3736" s="340">
        <v>0</v>
      </c>
      <c r="J3736" s="340">
        <v>15</v>
      </c>
      <c r="K3736" s="340">
        <v>680</v>
      </c>
      <c r="L3736" s="340">
        <v>23.4</v>
      </c>
      <c r="M3736" s="8">
        <v>31.01</v>
      </c>
      <c r="N3736" s="341">
        <f>IF(Tabla2[[#This Row],[LECHE RETIRO DIA]]&lt;&gt;ISBLANK(Tabla2[[#This Row],[LECHE RETIRO DIA]]),SUM(Tabla2[[#This Row],[LECHE TANQUE DIA]:[LECHE RETIRO DIA]]),SUM(Tabla2[[#This Row],[LECHE TANQUE DIA]:[LECHE AUTOCONSUMO DIA]]))</f>
        <v>2358</v>
      </c>
      <c r="O3736" s="342">
        <f t="shared" si="1555"/>
        <v>0.96225614927905001</v>
      </c>
      <c r="P3736" s="343">
        <f t="shared" si="1556"/>
        <v>25.35483870967742</v>
      </c>
      <c r="Q3736" s="343">
        <f t="shared" si="1557"/>
        <v>24.397849462365592</v>
      </c>
      <c r="R3736" s="343">
        <f t="shared" si="1558"/>
        <v>5.333333333333333</v>
      </c>
      <c r="S3736" s="343">
        <f t="shared" si="1559"/>
        <v>3.4676470588235295</v>
      </c>
      <c r="T3736" s="343">
        <f t="shared" si="1560"/>
        <v>7.311827956989247</v>
      </c>
      <c r="U3736" s="343">
        <f t="shared" si="1561"/>
        <v>100.76923076923077</v>
      </c>
      <c r="V3736" s="343">
        <f t="shared" si="1562"/>
        <v>3.9743589743589745</v>
      </c>
      <c r="W3736" s="343">
        <f>IFERROR(H3736/M3736,Tabla2[[#This Row],[CARGA PRODUCCION (ANIMALES/HA)]])</f>
        <v>3.1280232183166721</v>
      </c>
      <c r="X3736" s="344">
        <f t="shared" si="1563"/>
        <v>2025</v>
      </c>
      <c r="Y3736" s="344">
        <f t="shared" si="1564"/>
        <v>2</v>
      </c>
      <c r="Z3736" s="344" t="e">
        <f t="shared" ca="1" si="1565"/>
        <v>#NAME?</v>
      </c>
      <c r="AA3736" s="341">
        <f t="shared" si="1566"/>
        <v>97</v>
      </c>
      <c r="AB3736" s="342">
        <f t="shared" si="1567"/>
        <v>0.95876288659793818</v>
      </c>
      <c r="AC3736" s="342">
        <f t="shared" si="1568"/>
        <v>4.123711340206182E-2</v>
      </c>
      <c r="AD3736" s="340"/>
    </row>
    <row r="3737" spans="1:30">
      <c r="A3737" s="339">
        <v>45696</v>
      </c>
      <c r="B3737" s="340" t="s">
        <v>83</v>
      </c>
      <c r="C3737" s="340">
        <v>2576</v>
      </c>
      <c r="D3737" s="340">
        <v>100</v>
      </c>
      <c r="E3737" s="340">
        <v>9</v>
      </c>
      <c r="F3737" s="340"/>
      <c r="G3737" s="340">
        <v>113</v>
      </c>
      <c r="H3737" s="340">
        <v>128</v>
      </c>
      <c r="I3737" s="340">
        <v>0</v>
      </c>
      <c r="J3737" s="340">
        <v>20</v>
      </c>
      <c r="K3737" s="340">
        <v>680</v>
      </c>
      <c r="L3737" s="340">
        <v>29.8</v>
      </c>
      <c r="M3737" s="8">
        <v>36.590000000000003</v>
      </c>
      <c r="N3737" s="341">
        <f>IF(Tabla2[[#This Row],[LECHE RETIRO DIA]]&lt;&gt;ISBLANK(Tabla2[[#This Row],[LECHE RETIRO DIA]]),SUM(Tabla2[[#This Row],[LECHE TANQUE DIA]:[LECHE RETIRO DIA]]),SUM(Tabla2[[#This Row],[LECHE TANQUE DIA]:[LECHE AUTOCONSUMO DIA]]))</f>
        <v>2685</v>
      </c>
      <c r="O3737" s="342">
        <f t="shared" si="1555"/>
        <v>0.95940409683426442</v>
      </c>
      <c r="P3737" s="343">
        <f t="shared" si="1556"/>
        <v>23.761061946902654</v>
      </c>
      <c r="Q3737" s="343">
        <f t="shared" si="1557"/>
        <v>22.79646017699115</v>
      </c>
      <c r="R3737" s="343">
        <f t="shared" si="1558"/>
        <v>5</v>
      </c>
      <c r="S3737" s="343">
        <f t="shared" si="1559"/>
        <v>3.9485294117647061</v>
      </c>
      <c r="T3737" s="343">
        <f t="shared" si="1560"/>
        <v>6.0176991150442474</v>
      </c>
      <c r="U3737" s="343">
        <f t="shared" si="1561"/>
        <v>90.100671140939596</v>
      </c>
      <c r="V3737" s="343">
        <f t="shared" si="1562"/>
        <v>3.7919463087248322</v>
      </c>
      <c r="W3737" s="343">
        <f>IFERROR(H3737/M3737,Tabla2[[#This Row],[CARGA PRODUCCION (ANIMALES/HA)]])</f>
        <v>3.4982235583492756</v>
      </c>
      <c r="X3737" s="344">
        <f t="shared" si="1563"/>
        <v>2025</v>
      </c>
      <c r="Y3737" s="344">
        <f t="shared" si="1564"/>
        <v>2</v>
      </c>
      <c r="Z3737" s="344" t="e">
        <f t="shared" ca="1" si="1565"/>
        <v>#NAME?</v>
      </c>
      <c r="AA3737" s="341">
        <f t="shared" si="1566"/>
        <v>128</v>
      </c>
      <c r="AB3737" s="342">
        <f t="shared" si="1567"/>
        <v>0.8828125</v>
      </c>
      <c r="AC3737" s="342">
        <f t="shared" si="1568"/>
        <v>0.1171875</v>
      </c>
      <c r="AD3737" s="340"/>
    </row>
    <row r="3738" spans="1:30">
      <c r="A3738" s="339">
        <v>45696</v>
      </c>
      <c r="B3738" s="340" t="s">
        <v>88</v>
      </c>
      <c r="C3738" s="340">
        <v>1203</v>
      </c>
      <c r="D3738" s="340">
        <v>40</v>
      </c>
      <c r="E3738" s="340">
        <v>5</v>
      </c>
      <c r="F3738" s="340"/>
      <c r="G3738" s="340">
        <v>49</v>
      </c>
      <c r="H3738" s="340">
        <v>55</v>
      </c>
      <c r="I3738" s="340">
        <v>0</v>
      </c>
      <c r="J3738" s="340">
        <v>10</v>
      </c>
      <c r="K3738" s="340">
        <v>300</v>
      </c>
      <c r="L3738" s="340">
        <v>16.5</v>
      </c>
      <c r="M3738" s="8">
        <v>17.5</v>
      </c>
      <c r="N3738" s="341">
        <f>IF(Tabla2[[#This Row],[LECHE RETIRO DIA]]&lt;&gt;ISBLANK(Tabla2[[#This Row],[LECHE RETIRO DIA]]),SUM(Tabla2[[#This Row],[LECHE TANQUE DIA]:[LECHE RETIRO DIA]]),SUM(Tabla2[[#This Row],[LECHE TANQUE DIA]:[LECHE AUTOCONSUMO DIA]]))</f>
        <v>1248</v>
      </c>
      <c r="O3738" s="342">
        <f t="shared" si="1555"/>
        <v>0.96394230769230771</v>
      </c>
      <c r="P3738" s="343">
        <f t="shared" si="1556"/>
        <v>25.469387755102041</v>
      </c>
      <c r="Q3738" s="343">
        <f t="shared" si="1557"/>
        <v>24.551020408163264</v>
      </c>
      <c r="R3738" s="343">
        <f t="shared" si="1558"/>
        <v>4</v>
      </c>
      <c r="S3738" s="343">
        <f t="shared" si="1559"/>
        <v>4.16</v>
      </c>
      <c r="T3738" s="343">
        <f t="shared" si="1560"/>
        <v>6.1224489795918364</v>
      </c>
      <c r="U3738" s="343">
        <f t="shared" si="1561"/>
        <v>75.63636363636364</v>
      </c>
      <c r="V3738" s="343">
        <f t="shared" si="1562"/>
        <v>2.9696969696969697</v>
      </c>
      <c r="W3738" s="343">
        <f>IFERROR(H3738/M3738,Tabla2[[#This Row],[CARGA PRODUCCION (ANIMALES/HA)]])</f>
        <v>3.1428571428571428</v>
      </c>
      <c r="X3738" s="344">
        <f t="shared" si="1563"/>
        <v>2025</v>
      </c>
      <c r="Y3738" s="344">
        <f t="shared" si="1564"/>
        <v>2</v>
      </c>
      <c r="Z3738" s="344" t="e">
        <f t="shared" ca="1" si="1565"/>
        <v>#NAME?</v>
      </c>
      <c r="AA3738" s="341">
        <f t="shared" si="1566"/>
        <v>55</v>
      </c>
      <c r="AB3738" s="342">
        <f t="shared" si="1567"/>
        <v>0.89090909090909087</v>
      </c>
      <c r="AC3738" s="342">
        <f t="shared" si="1568"/>
        <v>0.10909090909090913</v>
      </c>
      <c r="AD3738" s="340"/>
    </row>
    <row r="3739" spans="1:30">
      <c r="A3739" s="346">
        <v>45697</v>
      </c>
      <c r="B3739" s="347" t="s">
        <v>81</v>
      </c>
      <c r="C3739" s="347">
        <v>2208</v>
      </c>
      <c r="D3739" s="347">
        <v>80</v>
      </c>
      <c r="E3739" s="347">
        <v>9</v>
      </c>
      <c r="F3739" s="347"/>
      <c r="G3739" s="347">
        <v>90</v>
      </c>
      <c r="H3739" s="347">
        <v>94</v>
      </c>
      <c r="I3739" s="347">
        <v>0</v>
      </c>
      <c r="J3739" s="347">
        <v>15</v>
      </c>
      <c r="K3739" s="347">
        <v>680</v>
      </c>
      <c r="L3739" s="347">
        <v>23.4</v>
      </c>
      <c r="M3739" s="345">
        <v>31.01</v>
      </c>
      <c r="N3739" s="348">
        <f>IF(Tabla2[[#This Row],[LECHE RETIRO DIA]]&lt;&gt;ISBLANK(Tabla2[[#This Row],[LECHE RETIRO DIA]]),SUM(Tabla2[[#This Row],[LECHE TANQUE DIA]:[LECHE RETIRO DIA]]),SUM(Tabla2[[#This Row],[LECHE TANQUE DIA]:[LECHE AUTOCONSUMO DIA]]))</f>
        <v>2297</v>
      </c>
      <c r="O3739" s="349">
        <f t="shared" ref="O3739:O3744" si="1569">IFERROR(C3739/N3739,"")</f>
        <v>0.96125380931649973</v>
      </c>
      <c r="P3739" s="350">
        <f t="shared" ref="P3739:P3744" si="1570">IFERROR(N3739/G3739,"")</f>
        <v>25.522222222222222</v>
      </c>
      <c r="Q3739" s="350">
        <f t="shared" ref="Q3739:Q3744" si="1571">IFERROR(C3739/G3739,"")</f>
        <v>24.533333333333335</v>
      </c>
      <c r="R3739" s="350">
        <f t="shared" ref="R3739:R3744" si="1572">IFERROR(D3739/J3739,"")</f>
        <v>5.333333333333333</v>
      </c>
      <c r="S3739" s="350">
        <f t="shared" ref="S3739:S3744" si="1573">IFERROR(N3739/K3739,"")</f>
        <v>3.3779411764705882</v>
      </c>
      <c r="T3739" s="350">
        <f t="shared" ref="T3739:T3744" si="1574">IFERROR(K3739/G3739,"")</f>
        <v>7.5555555555555554</v>
      </c>
      <c r="U3739" s="350">
        <f t="shared" ref="U3739:U3744" si="1575">IFERROR(N3739/L3739,"")</f>
        <v>98.162393162393172</v>
      </c>
      <c r="V3739" s="350">
        <f t="shared" ref="V3739:V3744" si="1576">IFERROR(G3739/L3739,"")</f>
        <v>3.8461538461538463</v>
      </c>
      <c r="W3739" s="350">
        <f>IFERROR(H3739/M3739,Tabla2[[#This Row],[CARGA PRODUCCION (ANIMALES/HA)]])</f>
        <v>3.0312802321831667</v>
      </c>
      <c r="X3739" s="351">
        <f t="shared" ref="X3739:X3744" si="1577">YEAR(A3739)</f>
        <v>2025</v>
      </c>
      <c r="Y3739" s="351">
        <f t="shared" ref="Y3739:Y3744" si="1578">MONTH(A3739)</f>
        <v>2</v>
      </c>
      <c r="Z3739" s="351" t="e">
        <f t="shared" ref="Z3739:Z3744" ca="1" si="1579">_xlfn.ISOWEEKNUM(A3739)</f>
        <v>#NAME?</v>
      </c>
      <c r="AA3739" s="348">
        <f t="shared" ref="AA3739:AA3744" si="1580">IF(H3739&gt;0,H3739,G3739)</f>
        <v>94</v>
      </c>
      <c r="AB3739" s="349">
        <f t="shared" ref="AB3739:AB3744" si="1581">IFERROR(G3739/AA3739,"")</f>
        <v>0.95744680851063835</v>
      </c>
      <c r="AC3739" s="349">
        <f t="shared" ref="AC3739:AC3744" si="1582">IFERROR(1-AB3739,"")</f>
        <v>4.2553191489361653E-2</v>
      </c>
      <c r="AD3739" s="347"/>
    </row>
    <row r="3740" spans="1:30">
      <c r="A3740" s="346">
        <v>45697</v>
      </c>
      <c r="B3740" s="347" t="s">
        <v>83</v>
      </c>
      <c r="C3740" s="347">
        <v>2576</v>
      </c>
      <c r="D3740" s="347">
        <v>100</v>
      </c>
      <c r="E3740" s="347">
        <v>9</v>
      </c>
      <c r="F3740" s="347"/>
      <c r="G3740" s="347">
        <v>113</v>
      </c>
      <c r="H3740" s="347">
        <v>128</v>
      </c>
      <c r="I3740" s="347">
        <v>0</v>
      </c>
      <c r="J3740" s="347">
        <v>20</v>
      </c>
      <c r="K3740" s="347">
        <v>680</v>
      </c>
      <c r="L3740" s="347">
        <v>29.8</v>
      </c>
      <c r="M3740" s="345">
        <v>36.590000000000003</v>
      </c>
      <c r="N3740" s="348">
        <f>IF(Tabla2[[#This Row],[LECHE RETIRO DIA]]&lt;&gt;ISBLANK(Tabla2[[#This Row],[LECHE RETIRO DIA]]),SUM(Tabla2[[#This Row],[LECHE TANQUE DIA]:[LECHE RETIRO DIA]]),SUM(Tabla2[[#This Row],[LECHE TANQUE DIA]:[LECHE AUTOCONSUMO DIA]]))</f>
        <v>2685</v>
      </c>
      <c r="O3740" s="349">
        <f t="shared" si="1569"/>
        <v>0.95940409683426442</v>
      </c>
      <c r="P3740" s="350">
        <f t="shared" si="1570"/>
        <v>23.761061946902654</v>
      </c>
      <c r="Q3740" s="350">
        <f t="shared" si="1571"/>
        <v>22.79646017699115</v>
      </c>
      <c r="R3740" s="350">
        <f t="shared" si="1572"/>
        <v>5</v>
      </c>
      <c r="S3740" s="350">
        <f t="shared" si="1573"/>
        <v>3.9485294117647061</v>
      </c>
      <c r="T3740" s="350">
        <f t="shared" si="1574"/>
        <v>6.0176991150442474</v>
      </c>
      <c r="U3740" s="350">
        <f t="shared" si="1575"/>
        <v>90.100671140939596</v>
      </c>
      <c r="V3740" s="350">
        <f t="shared" si="1576"/>
        <v>3.7919463087248322</v>
      </c>
      <c r="W3740" s="350">
        <f>IFERROR(H3740/M3740,Tabla2[[#This Row],[CARGA PRODUCCION (ANIMALES/HA)]])</f>
        <v>3.4982235583492756</v>
      </c>
      <c r="X3740" s="351">
        <f t="shared" si="1577"/>
        <v>2025</v>
      </c>
      <c r="Y3740" s="351">
        <f t="shared" si="1578"/>
        <v>2</v>
      </c>
      <c r="Z3740" s="351" t="e">
        <f t="shared" ca="1" si="1579"/>
        <v>#NAME?</v>
      </c>
      <c r="AA3740" s="348">
        <f t="shared" si="1580"/>
        <v>128</v>
      </c>
      <c r="AB3740" s="349">
        <f t="shared" si="1581"/>
        <v>0.8828125</v>
      </c>
      <c r="AC3740" s="349">
        <f t="shared" si="1582"/>
        <v>0.1171875</v>
      </c>
      <c r="AD3740" s="347"/>
    </row>
    <row r="3741" spans="1:30">
      <c r="A3741" s="346">
        <v>45697</v>
      </c>
      <c r="B3741" s="347" t="s">
        <v>88</v>
      </c>
      <c r="C3741" s="347">
        <v>1157</v>
      </c>
      <c r="D3741" s="347">
        <v>40</v>
      </c>
      <c r="E3741" s="347">
        <v>5</v>
      </c>
      <c r="F3741" s="347"/>
      <c r="G3741" s="347">
        <v>49</v>
      </c>
      <c r="H3741" s="347">
        <v>55</v>
      </c>
      <c r="I3741" s="347">
        <v>0</v>
      </c>
      <c r="J3741" s="347">
        <v>10</v>
      </c>
      <c r="K3741" s="347">
        <v>300</v>
      </c>
      <c r="L3741" s="347">
        <v>16.5</v>
      </c>
      <c r="M3741" s="345">
        <v>17.5</v>
      </c>
      <c r="N3741" s="348">
        <f>IF(Tabla2[[#This Row],[LECHE RETIRO DIA]]&lt;&gt;ISBLANK(Tabla2[[#This Row],[LECHE RETIRO DIA]]),SUM(Tabla2[[#This Row],[LECHE TANQUE DIA]:[LECHE RETIRO DIA]]),SUM(Tabla2[[#This Row],[LECHE TANQUE DIA]:[LECHE AUTOCONSUMO DIA]]))</f>
        <v>1202</v>
      </c>
      <c r="O3741" s="349">
        <f t="shared" si="1569"/>
        <v>0.96256239600665561</v>
      </c>
      <c r="P3741" s="350">
        <f t="shared" si="1570"/>
        <v>24.530612244897959</v>
      </c>
      <c r="Q3741" s="350">
        <f t="shared" si="1571"/>
        <v>23.612244897959183</v>
      </c>
      <c r="R3741" s="350">
        <f t="shared" si="1572"/>
        <v>4</v>
      </c>
      <c r="S3741" s="350">
        <f t="shared" si="1573"/>
        <v>4.0066666666666668</v>
      </c>
      <c r="T3741" s="350">
        <f t="shared" si="1574"/>
        <v>6.1224489795918364</v>
      </c>
      <c r="U3741" s="350">
        <f t="shared" si="1575"/>
        <v>72.848484848484844</v>
      </c>
      <c r="V3741" s="350">
        <f t="shared" si="1576"/>
        <v>2.9696969696969697</v>
      </c>
      <c r="W3741" s="350">
        <f>IFERROR(H3741/M3741,Tabla2[[#This Row],[CARGA PRODUCCION (ANIMALES/HA)]])</f>
        <v>3.1428571428571428</v>
      </c>
      <c r="X3741" s="351">
        <f t="shared" si="1577"/>
        <v>2025</v>
      </c>
      <c r="Y3741" s="351">
        <f t="shared" si="1578"/>
        <v>2</v>
      </c>
      <c r="Z3741" s="351" t="e">
        <f t="shared" ca="1" si="1579"/>
        <v>#NAME?</v>
      </c>
      <c r="AA3741" s="348">
        <f t="shared" si="1580"/>
        <v>55</v>
      </c>
      <c r="AB3741" s="349">
        <f t="shared" si="1581"/>
        <v>0.89090909090909087</v>
      </c>
      <c r="AC3741" s="349">
        <f t="shared" si="1582"/>
        <v>0.10909090909090913</v>
      </c>
      <c r="AD3741" s="347"/>
    </row>
    <row r="3742" spans="1:30">
      <c r="A3742" s="346">
        <v>45698</v>
      </c>
      <c r="B3742" s="347" t="s">
        <v>81</v>
      </c>
      <c r="C3742" s="347">
        <v>2307</v>
      </c>
      <c r="D3742" s="347">
        <v>80</v>
      </c>
      <c r="E3742" s="347">
        <v>9</v>
      </c>
      <c r="F3742" s="347"/>
      <c r="G3742" s="347">
        <v>90</v>
      </c>
      <c r="H3742" s="347">
        <v>94</v>
      </c>
      <c r="I3742" s="347">
        <v>0</v>
      </c>
      <c r="J3742" s="347">
        <v>15</v>
      </c>
      <c r="K3742" s="347">
        <v>680</v>
      </c>
      <c r="L3742" s="347">
        <v>23.4</v>
      </c>
      <c r="M3742" s="345">
        <v>31.01</v>
      </c>
      <c r="N3742" s="348">
        <f>IF(Tabla2[[#This Row],[LECHE RETIRO DIA]]&lt;&gt;ISBLANK(Tabla2[[#This Row],[LECHE RETIRO DIA]]),SUM(Tabla2[[#This Row],[LECHE TANQUE DIA]:[LECHE RETIRO DIA]]),SUM(Tabla2[[#This Row],[LECHE TANQUE DIA]:[LECHE AUTOCONSUMO DIA]]))</f>
        <v>2396</v>
      </c>
      <c r="O3742" s="349">
        <f t="shared" si="1569"/>
        <v>0.96285475792988318</v>
      </c>
      <c r="P3742" s="350">
        <f t="shared" si="1570"/>
        <v>26.622222222222224</v>
      </c>
      <c r="Q3742" s="350">
        <f t="shared" si="1571"/>
        <v>25.633333333333333</v>
      </c>
      <c r="R3742" s="350">
        <f t="shared" si="1572"/>
        <v>5.333333333333333</v>
      </c>
      <c r="S3742" s="350">
        <f t="shared" si="1573"/>
        <v>3.5235294117647058</v>
      </c>
      <c r="T3742" s="350">
        <f t="shared" si="1574"/>
        <v>7.5555555555555554</v>
      </c>
      <c r="U3742" s="350">
        <f t="shared" si="1575"/>
        <v>102.3931623931624</v>
      </c>
      <c r="V3742" s="350">
        <f t="shared" si="1576"/>
        <v>3.8461538461538463</v>
      </c>
      <c r="W3742" s="350">
        <f>IFERROR(H3742/M3742,Tabla2[[#This Row],[CARGA PRODUCCION (ANIMALES/HA)]])</f>
        <v>3.0312802321831667</v>
      </c>
      <c r="X3742" s="351">
        <f t="shared" si="1577"/>
        <v>2025</v>
      </c>
      <c r="Y3742" s="351">
        <f t="shared" si="1578"/>
        <v>2</v>
      </c>
      <c r="Z3742" s="351" t="e">
        <f t="shared" ca="1" si="1579"/>
        <v>#NAME?</v>
      </c>
      <c r="AA3742" s="348">
        <f t="shared" si="1580"/>
        <v>94</v>
      </c>
      <c r="AB3742" s="349">
        <f t="shared" si="1581"/>
        <v>0.95744680851063835</v>
      </c>
      <c r="AC3742" s="349">
        <f t="shared" si="1582"/>
        <v>4.2553191489361653E-2</v>
      </c>
      <c r="AD3742" s="347"/>
    </row>
    <row r="3743" spans="1:30">
      <c r="A3743" s="346">
        <v>45698</v>
      </c>
      <c r="B3743" s="347" t="s">
        <v>83</v>
      </c>
      <c r="C3743" s="347">
        <v>2634</v>
      </c>
      <c r="D3743" s="347">
        <v>100</v>
      </c>
      <c r="E3743" s="347">
        <v>9</v>
      </c>
      <c r="F3743" s="347"/>
      <c r="G3743" s="347">
        <v>113</v>
      </c>
      <c r="H3743" s="347">
        <v>128</v>
      </c>
      <c r="I3743" s="347">
        <v>0</v>
      </c>
      <c r="J3743" s="347">
        <v>20</v>
      </c>
      <c r="K3743" s="347">
        <v>680</v>
      </c>
      <c r="L3743" s="347">
        <v>29.8</v>
      </c>
      <c r="M3743" s="345">
        <v>36.590000000000003</v>
      </c>
      <c r="N3743" s="348">
        <f>IF(Tabla2[[#This Row],[LECHE RETIRO DIA]]&lt;&gt;ISBLANK(Tabla2[[#This Row],[LECHE RETIRO DIA]]),SUM(Tabla2[[#This Row],[LECHE TANQUE DIA]:[LECHE RETIRO DIA]]),SUM(Tabla2[[#This Row],[LECHE TANQUE DIA]:[LECHE AUTOCONSUMO DIA]]))</f>
        <v>2743</v>
      </c>
      <c r="O3743" s="349">
        <f t="shared" si="1569"/>
        <v>0.96026248632883704</v>
      </c>
      <c r="P3743" s="350">
        <f t="shared" si="1570"/>
        <v>24.274336283185839</v>
      </c>
      <c r="Q3743" s="350">
        <f t="shared" si="1571"/>
        <v>23.309734513274336</v>
      </c>
      <c r="R3743" s="350">
        <f t="shared" si="1572"/>
        <v>5</v>
      </c>
      <c r="S3743" s="350">
        <f t="shared" si="1573"/>
        <v>4.033823529411765</v>
      </c>
      <c r="T3743" s="350">
        <f t="shared" si="1574"/>
        <v>6.0176991150442474</v>
      </c>
      <c r="U3743" s="350">
        <f t="shared" si="1575"/>
        <v>92.046979865771803</v>
      </c>
      <c r="V3743" s="350">
        <f t="shared" si="1576"/>
        <v>3.7919463087248322</v>
      </c>
      <c r="W3743" s="350">
        <f>IFERROR(H3743/M3743,Tabla2[[#This Row],[CARGA PRODUCCION (ANIMALES/HA)]])</f>
        <v>3.4982235583492756</v>
      </c>
      <c r="X3743" s="351">
        <f t="shared" si="1577"/>
        <v>2025</v>
      </c>
      <c r="Y3743" s="351">
        <f t="shared" si="1578"/>
        <v>2</v>
      </c>
      <c r="Z3743" s="351" t="e">
        <f t="shared" ca="1" si="1579"/>
        <v>#NAME?</v>
      </c>
      <c r="AA3743" s="348">
        <f t="shared" si="1580"/>
        <v>128</v>
      </c>
      <c r="AB3743" s="349">
        <f t="shared" si="1581"/>
        <v>0.8828125</v>
      </c>
      <c r="AC3743" s="349">
        <f t="shared" si="1582"/>
        <v>0.1171875</v>
      </c>
      <c r="AD3743" s="347"/>
    </row>
    <row r="3744" spans="1:30">
      <c r="A3744" s="346">
        <v>45698</v>
      </c>
      <c r="B3744" s="347" t="s">
        <v>88</v>
      </c>
      <c r="C3744" s="347">
        <v>1195</v>
      </c>
      <c r="D3744" s="347">
        <v>40</v>
      </c>
      <c r="E3744" s="347">
        <v>5</v>
      </c>
      <c r="F3744" s="347"/>
      <c r="G3744" s="347">
        <v>50</v>
      </c>
      <c r="H3744" s="347">
        <v>55</v>
      </c>
      <c r="I3744" s="347">
        <v>0</v>
      </c>
      <c r="J3744" s="347">
        <v>10</v>
      </c>
      <c r="K3744" s="347">
        <v>300</v>
      </c>
      <c r="L3744" s="347">
        <v>16.5</v>
      </c>
      <c r="M3744" s="345">
        <v>17.5</v>
      </c>
      <c r="N3744" s="348">
        <f>IF(Tabla2[[#This Row],[LECHE RETIRO DIA]]&lt;&gt;ISBLANK(Tabla2[[#This Row],[LECHE RETIRO DIA]]),SUM(Tabla2[[#This Row],[LECHE TANQUE DIA]:[LECHE RETIRO DIA]]),SUM(Tabla2[[#This Row],[LECHE TANQUE DIA]:[LECHE AUTOCONSUMO DIA]]))</f>
        <v>1240</v>
      </c>
      <c r="O3744" s="349">
        <f t="shared" si="1569"/>
        <v>0.96370967741935487</v>
      </c>
      <c r="P3744" s="350">
        <f t="shared" si="1570"/>
        <v>24.8</v>
      </c>
      <c r="Q3744" s="350">
        <f t="shared" si="1571"/>
        <v>23.9</v>
      </c>
      <c r="R3744" s="350">
        <f t="shared" si="1572"/>
        <v>4</v>
      </c>
      <c r="S3744" s="350">
        <f t="shared" si="1573"/>
        <v>4.1333333333333337</v>
      </c>
      <c r="T3744" s="350">
        <f t="shared" si="1574"/>
        <v>6</v>
      </c>
      <c r="U3744" s="350">
        <f t="shared" si="1575"/>
        <v>75.151515151515156</v>
      </c>
      <c r="V3744" s="350">
        <f t="shared" si="1576"/>
        <v>3.0303030303030303</v>
      </c>
      <c r="W3744" s="350">
        <f>IFERROR(H3744/M3744,Tabla2[[#This Row],[CARGA PRODUCCION (ANIMALES/HA)]])</f>
        <v>3.1428571428571428</v>
      </c>
      <c r="X3744" s="351">
        <f t="shared" si="1577"/>
        <v>2025</v>
      </c>
      <c r="Y3744" s="351">
        <f t="shared" si="1578"/>
        <v>2</v>
      </c>
      <c r="Z3744" s="351" t="e">
        <f t="shared" ca="1" si="1579"/>
        <v>#NAME?</v>
      </c>
      <c r="AA3744" s="348">
        <f t="shared" si="1580"/>
        <v>55</v>
      </c>
      <c r="AB3744" s="349">
        <f t="shared" si="1581"/>
        <v>0.90909090909090906</v>
      </c>
      <c r="AC3744" s="349">
        <f t="shared" si="1582"/>
        <v>9.0909090909090939E-2</v>
      </c>
      <c r="AD3744" s="347"/>
    </row>
    <row r="3745" spans="1:30">
      <c r="A3745" s="346">
        <v>45699</v>
      </c>
      <c r="B3745" s="347" t="s">
        <v>81</v>
      </c>
      <c r="C3745" s="347">
        <v>2170</v>
      </c>
      <c r="D3745" s="347">
        <v>80</v>
      </c>
      <c r="E3745" s="347">
        <v>9</v>
      </c>
      <c r="F3745" s="347"/>
      <c r="G3745" s="347">
        <v>90</v>
      </c>
      <c r="H3745" s="347">
        <v>94</v>
      </c>
      <c r="I3745" s="347">
        <v>0</v>
      </c>
      <c r="J3745" s="347">
        <v>15</v>
      </c>
      <c r="K3745" s="347">
        <v>680</v>
      </c>
      <c r="L3745" s="347">
        <v>23.4</v>
      </c>
      <c r="M3745" s="345">
        <v>31.01</v>
      </c>
      <c r="N3745" s="348">
        <f>IF(Tabla2[[#This Row],[LECHE RETIRO DIA]]&lt;&gt;ISBLANK(Tabla2[[#This Row],[LECHE RETIRO DIA]]),SUM(Tabla2[[#This Row],[LECHE TANQUE DIA]:[LECHE RETIRO DIA]]),SUM(Tabla2[[#This Row],[LECHE TANQUE DIA]:[LECHE AUTOCONSUMO DIA]]))</f>
        <v>2259</v>
      </c>
      <c r="O3745" s="349">
        <f t="shared" ref="O3745:O3750" si="1583">IFERROR(C3745/N3745,"")</f>
        <v>0.96060203629924745</v>
      </c>
      <c r="P3745" s="350">
        <f t="shared" ref="P3745:P3750" si="1584">IFERROR(N3745/G3745,"")</f>
        <v>25.1</v>
      </c>
      <c r="Q3745" s="350">
        <f t="shared" ref="Q3745:Q3750" si="1585">IFERROR(C3745/G3745,"")</f>
        <v>24.111111111111111</v>
      </c>
      <c r="R3745" s="350">
        <f t="shared" ref="R3745:R3750" si="1586">IFERROR(D3745/J3745,"")</f>
        <v>5.333333333333333</v>
      </c>
      <c r="S3745" s="350">
        <f t="shared" ref="S3745:S3750" si="1587">IFERROR(N3745/K3745,"")</f>
        <v>3.322058823529412</v>
      </c>
      <c r="T3745" s="350">
        <f t="shared" ref="T3745:T3750" si="1588">IFERROR(K3745/G3745,"")</f>
        <v>7.5555555555555554</v>
      </c>
      <c r="U3745" s="350">
        <f t="shared" ref="U3745:U3750" si="1589">IFERROR(N3745/L3745,"")</f>
        <v>96.538461538461547</v>
      </c>
      <c r="V3745" s="350">
        <f t="shared" ref="V3745:V3750" si="1590">IFERROR(G3745/L3745,"")</f>
        <v>3.8461538461538463</v>
      </c>
      <c r="W3745" s="350">
        <f>IFERROR(H3745/M3745,Tabla2[[#This Row],[CARGA PRODUCCION (ANIMALES/HA)]])</f>
        <v>3.0312802321831667</v>
      </c>
      <c r="X3745" s="351">
        <f t="shared" ref="X3745:X3750" si="1591">YEAR(A3745)</f>
        <v>2025</v>
      </c>
      <c r="Y3745" s="351">
        <f t="shared" ref="Y3745:Y3750" si="1592">MONTH(A3745)</f>
        <v>2</v>
      </c>
      <c r="Z3745" s="351" t="e">
        <f t="shared" ref="Z3745:Z3750" ca="1" si="1593">_xlfn.ISOWEEKNUM(A3745)</f>
        <v>#NAME?</v>
      </c>
      <c r="AA3745" s="348">
        <f t="shared" ref="AA3745:AA3750" si="1594">IF(H3745&gt;0,H3745,G3745)</f>
        <v>94</v>
      </c>
      <c r="AB3745" s="349">
        <f t="shared" ref="AB3745:AB3750" si="1595">IFERROR(G3745/AA3745,"")</f>
        <v>0.95744680851063835</v>
      </c>
      <c r="AC3745" s="349">
        <f t="shared" ref="AC3745:AC3750" si="1596">IFERROR(1-AB3745,"")</f>
        <v>4.2553191489361653E-2</v>
      </c>
      <c r="AD3745" s="347"/>
    </row>
    <row r="3746" spans="1:30">
      <c r="A3746" s="346">
        <v>45699</v>
      </c>
      <c r="B3746" s="347" t="s">
        <v>83</v>
      </c>
      <c r="C3746" s="347">
        <v>2721</v>
      </c>
      <c r="D3746" s="347">
        <v>100</v>
      </c>
      <c r="E3746" s="347">
        <v>9</v>
      </c>
      <c r="F3746" s="347"/>
      <c r="G3746" s="347">
        <v>113</v>
      </c>
      <c r="H3746" s="347">
        <v>128</v>
      </c>
      <c r="I3746" s="347">
        <v>0</v>
      </c>
      <c r="J3746" s="347">
        <v>20</v>
      </c>
      <c r="K3746" s="347">
        <v>680</v>
      </c>
      <c r="L3746" s="347">
        <v>29.8</v>
      </c>
      <c r="M3746" s="345">
        <v>36.590000000000003</v>
      </c>
      <c r="N3746" s="348">
        <f>IF(Tabla2[[#This Row],[LECHE RETIRO DIA]]&lt;&gt;ISBLANK(Tabla2[[#This Row],[LECHE RETIRO DIA]]),SUM(Tabla2[[#This Row],[LECHE TANQUE DIA]:[LECHE RETIRO DIA]]),SUM(Tabla2[[#This Row],[LECHE TANQUE DIA]:[LECHE AUTOCONSUMO DIA]]))</f>
        <v>2830</v>
      </c>
      <c r="O3746" s="349">
        <f t="shared" si="1583"/>
        <v>0.96148409893992937</v>
      </c>
      <c r="P3746" s="350">
        <f t="shared" si="1584"/>
        <v>25.044247787610619</v>
      </c>
      <c r="Q3746" s="350">
        <f t="shared" si="1585"/>
        <v>24.079646017699115</v>
      </c>
      <c r="R3746" s="350">
        <f t="shared" si="1586"/>
        <v>5</v>
      </c>
      <c r="S3746" s="350">
        <f t="shared" si="1587"/>
        <v>4.1617647058823533</v>
      </c>
      <c r="T3746" s="350">
        <f t="shared" si="1588"/>
        <v>6.0176991150442474</v>
      </c>
      <c r="U3746" s="350">
        <f t="shared" si="1589"/>
        <v>94.966442953020135</v>
      </c>
      <c r="V3746" s="350">
        <f t="shared" si="1590"/>
        <v>3.7919463087248322</v>
      </c>
      <c r="W3746" s="350">
        <f>IFERROR(H3746/M3746,Tabla2[[#This Row],[CARGA PRODUCCION (ANIMALES/HA)]])</f>
        <v>3.4982235583492756</v>
      </c>
      <c r="X3746" s="351">
        <f t="shared" si="1591"/>
        <v>2025</v>
      </c>
      <c r="Y3746" s="351">
        <f t="shared" si="1592"/>
        <v>2</v>
      </c>
      <c r="Z3746" s="351" t="e">
        <f t="shared" ca="1" si="1593"/>
        <v>#NAME?</v>
      </c>
      <c r="AA3746" s="348">
        <f t="shared" si="1594"/>
        <v>128</v>
      </c>
      <c r="AB3746" s="349">
        <f t="shared" si="1595"/>
        <v>0.8828125</v>
      </c>
      <c r="AC3746" s="349">
        <f t="shared" si="1596"/>
        <v>0.1171875</v>
      </c>
      <c r="AD3746" s="347"/>
    </row>
    <row r="3747" spans="1:30">
      <c r="A3747" s="346">
        <v>45699</v>
      </c>
      <c r="B3747" s="347" t="s">
        <v>88</v>
      </c>
      <c r="C3747" s="347">
        <v>1203</v>
      </c>
      <c r="D3747" s="347">
        <v>40</v>
      </c>
      <c r="E3747" s="347">
        <v>5</v>
      </c>
      <c r="F3747" s="347"/>
      <c r="G3747" s="347">
        <v>50</v>
      </c>
      <c r="H3747" s="347">
        <v>55</v>
      </c>
      <c r="I3747" s="347">
        <v>0</v>
      </c>
      <c r="J3747" s="347">
        <v>10</v>
      </c>
      <c r="K3747" s="347">
        <v>300</v>
      </c>
      <c r="L3747" s="347">
        <v>16.5</v>
      </c>
      <c r="M3747" s="345">
        <v>17.5</v>
      </c>
      <c r="N3747" s="348">
        <f>IF(Tabla2[[#This Row],[LECHE RETIRO DIA]]&lt;&gt;ISBLANK(Tabla2[[#This Row],[LECHE RETIRO DIA]]),SUM(Tabla2[[#This Row],[LECHE TANQUE DIA]:[LECHE RETIRO DIA]]),SUM(Tabla2[[#This Row],[LECHE TANQUE DIA]:[LECHE AUTOCONSUMO DIA]]))</f>
        <v>1248</v>
      </c>
      <c r="O3747" s="349">
        <f t="shared" si="1583"/>
        <v>0.96394230769230771</v>
      </c>
      <c r="P3747" s="350">
        <f t="shared" si="1584"/>
        <v>24.96</v>
      </c>
      <c r="Q3747" s="350">
        <f t="shared" si="1585"/>
        <v>24.06</v>
      </c>
      <c r="R3747" s="350">
        <f t="shared" si="1586"/>
        <v>4</v>
      </c>
      <c r="S3747" s="350">
        <f t="shared" si="1587"/>
        <v>4.16</v>
      </c>
      <c r="T3747" s="350">
        <f t="shared" si="1588"/>
        <v>6</v>
      </c>
      <c r="U3747" s="350">
        <f t="shared" si="1589"/>
        <v>75.63636363636364</v>
      </c>
      <c r="V3747" s="350">
        <f t="shared" si="1590"/>
        <v>3.0303030303030303</v>
      </c>
      <c r="W3747" s="350">
        <f>IFERROR(H3747/M3747,Tabla2[[#This Row],[CARGA PRODUCCION (ANIMALES/HA)]])</f>
        <v>3.1428571428571428</v>
      </c>
      <c r="X3747" s="351">
        <f t="shared" si="1591"/>
        <v>2025</v>
      </c>
      <c r="Y3747" s="351">
        <f t="shared" si="1592"/>
        <v>2</v>
      </c>
      <c r="Z3747" s="351" t="e">
        <f t="shared" ca="1" si="1593"/>
        <v>#NAME?</v>
      </c>
      <c r="AA3747" s="348">
        <f t="shared" si="1594"/>
        <v>55</v>
      </c>
      <c r="AB3747" s="349">
        <f t="shared" si="1595"/>
        <v>0.90909090909090906</v>
      </c>
      <c r="AC3747" s="349">
        <f t="shared" si="1596"/>
        <v>9.0909090909090939E-2</v>
      </c>
      <c r="AD3747" s="347"/>
    </row>
    <row r="3748" spans="1:30">
      <c r="A3748" s="339">
        <v>45700</v>
      </c>
      <c r="B3748" s="340" t="s">
        <v>81</v>
      </c>
      <c r="C3748" s="340">
        <v>2217</v>
      </c>
      <c r="D3748" s="340">
        <v>80</v>
      </c>
      <c r="E3748" s="340">
        <v>9</v>
      </c>
      <c r="F3748" s="340"/>
      <c r="G3748" s="340">
        <v>91</v>
      </c>
      <c r="H3748" s="340">
        <v>94</v>
      </c>
      <c r="I3748" s="340">
        <v>0</v>
      </c>
      <c r="J3748" s="340">
        <v>15</v>
      </c>
      <c r="K3748" s="340">
        <v>680</v>
      </c>
      <c r="L3748" s="340">
        <v>23.4</v>
      </c>
      <c r="M3748" s="8">
        <v>31.01</v>
      </c>
      <c r="N3748" s="341">
        <f>IF(Tabla2[[#This Row],[LECHE RETIRO DIA]]&lt;&gt;ISBLANK(Tabla2[[#This Row],[LECHE RETIRO DIA]]),SUM(Tabla2[[#This Row],[LECHE TANQUE DIA]:[LECHE RETIRO DIA]]),SUM(Tabla2[[#This Row],[LECHE TANQUE DIA]:[LECHE AUTOCONSUMO DIA]]))</f>
        <v>2306</v>
      </c>
      <c r="O3748" s="342">
        <f t="shared" si="1583"/>
        <v>0.9614050303555941</v>
      </c>
      <c r="P3748" s="343">
        <f t="shared" si="1584"/>
        <v>25.340659340659339</v>
      </c>
      <c r="Q3748" s="343">
        <f t="shared" si="1585"/>
        <v>24.362637362637361</v>
      </c>
      <c r="R3748" s="343">
        <f t="shared" si="1586"/>
        <v>5.333333333333333</v>
      </c>
      <c r="S3748" s="343">
        <f t="shared" si="1587"/>
        <v>3.3911764705882352</v>
      </c>
      <c r="T3748" s="343">
        <f t="shared" si="1588"/>
        <v>7.4725274725274726</v>
      </c>
      <c r="U3748" s="343">
        <f t="shared" si="1589"/>
        <v>98.547008547008559</v>
      </c>
      <c r="V3748" s="343">
        <f t="shared" si="1590"/>
        <v>3.8888888888888893</v>
      </c>
      <c r="W3748" s="343">
        <f>IFERROR(H3748/M3748,Tabla2[[#This Row],[CARGA PRODUCCION (ANIMALES/HA)]])</f>
        <v>3.0312802321831667</v>
      </c>
      <c r="X3748" s="344">
        <f t="shared" si="1591"/>
        <v>2025</v>
      </c>
      <c r="Y3748" s="344">
        <f t="shared" si="1592"/>
        <v>2</v>
      </c>
      <c r="Z3748" s="344" t="e">
        <f t="shared" ca="1" si="1593"/>
        <v>#NAME?</v>
      </c>
      <c r="AA3748" s="341">
        <f t="shared" si="1594"/>
        <v>94</v>
      </c>
      <c r="AB3748" s="342">
        <f t="shared" si="1595"/>
        <v>0.96808510638297873</v>
      </c>
      <c r="AC3748" s="342">
        <f t="shared" si="1596"/>
        <v>3.1914893617021267E-2</v>
      </c>
      <c r="AD3748" s="340"/>
    </row>
    <row r="3749" spans="1:30">
      <c r="A3749" s="339">
        <v>45700</v>
      </c>
      <c r="B3749" s="340" t="s">
        <v>83</v>
      </c>
      <c r="C3749" s="340">
        <v>2624</v>
      </c>
      <c r="D3749" s="340">
        <v>100</v>
      </c>
      <c r="E3749" s="340">
        <v>9</v>
      </c>
      <c r="F3749" s="340"/>
      <c r="G3749" s="340">
        <v>113</v>
      </c>
      <c r="H3749" s="340">
        <v>128</v>
      </c>
      <c r="I3749" s="340">
        <v>0</v>
      </c>
      <c r="J3749" s="340">
        <v>20</v>
      </c>
      <c r="K3749" s="340">
        <v>680</v>
      </c>
      <c r="L3749" s="340">
        <v>29.8</v>
      </c>
      <c r="M3749" s="8">
        <v>36.590000000000003</v>
      </c>
      <c r="N3749" s="341">
        <f>IF(Tabla2[[#This Row],[LECHE RETIRO DIA]]&lt;&gt;ISBLANK(Tabla2[[#This Row],[LECHE RETIRO DIA]]),SUM(Tabla2[[#This Row],[LECHE TANQUE DIA]:[LECHE RETIRO DIA]]),SUM(Tabla2[[#This Row],[LECHE TANQUE DIA]:[LECHE AUTOCONSUMO DIA]]))</f>
        <v>2733</v>
      </c>
      <c r="O3749" s="342">
        <f t="shared" si="1583"/>
        <v>0.96011708744968893</v>
      </c>
      <c r="P3749" s="343">
        <f t="shared" si="1584"/>
        <v>24.185840707964601</v>
      </c>
      <c r="Q3749" s="343">
        <f t="shared" si="1585"/>
        <v>23.221238938053098</v>
      </c>
      <c r="R3749" s="343">
        <f t="shared" si="1586"/>
        <v>5</v>
      </c>
      <c r="S3749" s="343">
        <f t="shared" si="1587"/>
        <v>4.0191176470588239</v>
      </c>
      <c r="T3749" s="343">
        <f t="shared" si="1588"/>
        <v>6.0176991150442474</v>
      </c>
      <c r="U3749" s="343">
        <f t="shared" si="1589"/>
        <v>91.711409395973149</v>
      </c>
      <c r="V3749" s="343">
        <f t="shared" si="1590"/>
        <v>3.7919463087248322</v>
      </c>
      <c r="W3749" s="343">
        <f>IFERROR(H3749/M3749,Tabla2[[#This Row],[CARGA PRODUCCION (ANIMALES/HA)]])</f>
        <v>3.4982235583492756</v>
      </c>
      <c r="X3749" s="344">
        <f t="shared" si="1591"/>
        <v>2025</v>
      </c>
      <c r="Y3749" s="344">
        <f t="shared" si="1592"/>
        <v>2</v>
      </c>
      <c r="Z3749" s="344" t="e">
        <f t="shared" ca="1" si="1593"/>
        <v>#NAME?</v>
      </c>
      <c r="AA3749" s="341">
        <f t="shared" si="1594"/>
        <v>128</v>
      </c>
      <c r="AB3749" s="342">
        <f t="shared" si="1595"/>
        <v>0.8828125</v>
      </c>
      <c r="AC3749" s="342">
        <f t="shared" si="1596"/>
        <v>0.1171875</v>
      </c>
      <c r="AD3749" s="340"/>
    </row>
    <row r="3750" spans="1:30">
      <c r="A3750" s="339">
        <v>45700</v>
      </c>
      <c r="B3750" s="340" t="s">
        <v>88</v>
      </c>
      <c r="C3750" s="340">
        <v>1208</v>
      </c>
      <c r="D3750" s="340">
        <v>40</v>
      </c>
      <c r="E3750" s="340">
        <v>5</v>
      </c>
      <c r="F3750" s="340"/>
      <c r="G3750" s="340">
        <v>50</v>
      </c>
      <c r="H3750" s="340">
        <v>55</v>
      </c>
      <c r="I3750" s="340">
        <v>0</v>
      </c>
      <c r="J3750" s="340">
        <v>10</v>
      </c>
      <c r="K3750" s="340">
        <v>300</v>
      </c>
      <c r="L3750" s="340">
        <v>16.5</v>
      </c>
      <c r="M3750" s="8">
        <v>17.5</v>
      </c>
      <c r="N3750" s="341">
        <f>IF(Tabla2[[#This Row],[LECHE RETIRO DIA]]&lt;&gt;ISBLANK(Tabla2[[#This Row],[LECHE RETIRO DIA]]),SUM(Tabla2[[#This Row],[LECHE TANQUE DIA]:[LECHE RETIRO DIA]]),SUM(Tabla2[[#This Row],[LECHE TANQUE DIA]:[LECHE AUTOCONSUMO DIA]]))</f>
        <v>1253</v>
      </c>
      <c r="O3750" s="342">
        <f t="shared" si="1583"/>
        <v>0.96408619313647248</v>
      </c>
      <c r="P3750" s="343">
        <f t="shared" si="1584"/>
        <v>25.06</v>
      </c>
      <c r="Q3750" s="343">
        <f t="shared" si="1585"/>
        <v>24.16</v>
      </c>
      <c r="R3750" s="343">
        <f t="shared" si="1586"/>
        <v>4</v>
      </c>
      <c r="S3750" s="343">
        <f t="shared" si="1587"/>
        <v>4.1766666666666667</v>
      </c>
      <c r="T3750" s="343">
        <f t="shared" si="1588"/>
        <v>6</v>
      </c>
      <c r="U3750" s="343">
        <f t="shared" si="1589"/>
        <v>75.939393939393938</v>
      </c>
      <c r="V3750" s="343">
        <f t="shared" si="1590"/>
        <v>3.0303030303030303</v>
      </c>
      <c r="W3750" s="343">
        <f>IFERROR(H3750/M3750,Tabla2[[#This Row],[CARGA PRODUCCION (ANIMALES/HA)]])</f>
        <v>3.1428571428571428</v>
      </c>
      <c r="X3750" s="344">
        <f t="shared" si="1591"/>
        <v>2025</v>
      </c>
      <c r="Y3750" s="344">
        <f t="shared" si="1592"/>
        <v>2</v>
      </c>
      <c r="Z3750" s="344" t="e">
        <f t="shared" ca="1" si="1593"/>
        <v>#NAME?</v>
      </c>
      <c r="AA3750" s="341">
        <f t="shared" si="1594"/>
        <v>55</v>
      </c>
      <c r="AB3750" s="342">
        <f t="shared" si="1595"/>
        <v>0.90909090909090906</v>
      </c>
      <c r="AC3750" s="342">
        <f t="shared" si="1596"/>
        <v>9.0909090909090939E-2</v>
      </c>
      <c r="AD3750" s="340"/>
    </row>
    <row r="3751" spans="1:30">
      <c r="A3751" s="346">
        <v>45701</v>
      </c>
      <c r="B3751" s="347" t="s">
        <v>81</v>
      </c>
      <c r="C3751" s="347">
        <v>2208</v>
      </c>
      <c r="D3751" s="347">
        <v>80</v>
      </c>
      <c r="E3751" s="347">
        <v>9</v>
      </c>
      <c r="F3751" s="347"/>
      <c r="G3751" s="347">
        <v>91</v>
      </c>
      <c r="H3751" s="347">
        <v>96</v>
      </c>
      <c r="I3751" s="347">
        <v>0</v>
      </c>
      <c r="J3751" s="347">
        <v>15</v>
      </c>
      <c r="K3751" s="347">
        <v>680</v>
      </c>
      <c r="L3751" s="347">
        <v>23.4</v>
      </c>
      <c r="M3751" s="345">
        <v>31.01</v>
      </c>
      <c r="N3751" s="348">
        <f>IF(Tabla2[[#This Row],[LECHE RETIRO DIA]]&lt;&gt;ISBLANK(Tabla2[[#This Row],[LECHE RETIRO DIA]]),SUM(Tabla2[[#This Row],[LECHE TANQUE DIA]:[LECHE RETIRO DIA]]),SUM(Tabla2[[#This Row],[LECHE TANQUE DIA]:[LECHE AUTOCONSUMO DIA]]))</f>
        <v>2297</v>
      </c>
      <c r="O3751" s="349">
        <f t="shared" ref="O3751:O3756" si="1597">IFERROR(C3751/N3751,"")</f>
        <v>0.96125380931649973</v>
      </c>
      <c r="P3751" s="350">
        <f t="shared" ref="P3751:P3756" si="1598">IFERROR(N3751/G3751,"")</f>
        <v>25.241758241758241</v>
      </c>
      <c r="Q3751" s="350">
        <f t="shared" ref="Q3751:Q3756" si="1599">IFERROR(C3751/G3751,"")</f>
        <v>24.263736263736263</v>
      </c>
      <c r="R3751" s="350">
        <f t="shared" ref="R3751:R3756" si="1600">IFERROR(D3751/J3751,"")</f>
        <v>5.333333333333333</v>
      </c>
      <c r="S3751" s="350">
        <f t="shared" ref="S3751:S3756" si="1601">IFERROR(N3751/K3751,"")</f>
        <v>3.3779411764705882</v>
      </c>
      <c r="T3751" s="350">
        <f t="shared" ref="T3751:T3756" si="1602">IFERROR(K3751/G3751,"")</f>
        <v>7.4725274725274726</v>
      </c>
      <c r="U3751" s="350">
        <f t="shared" ref="U3751:U3756" si="1603">IFERROR(N3751/L3751,"")</f>
        <v>98.162393162393172</v>
      </c>
      <c r="V3751" s="350">
        <f t="shared" ref="V3751:V3756" si="1604">IFERROR(G3751/L3751,"")</f>
        <v>3.8888888888888893</v>
      </c>
      <c r="W3751" s="350">
        <f>IFERROR(H3751/M3751,Tabla2[[#This Row],[CARGA PRODUCCION (ANIMALES/HA)]])</f>
        <v>3.0957755562721703</v>
      </c>
      <c r="X3751" s="351">
        <f t="shared" ref="X3751:X3756" si="1605">YEAR(A3751)</f>
        <v>2025</v>
      </c>
      <c r="Y3751" s="351">
        <f t="shared" ref="Y3751:Y3756" si="1606">MONTH(A3751)</f>
        <v>2</v>
      </c>
      <c r="Z3751" s="351" t="e">
        <f t="shared" ref="Z3751:Z3756" ca="1" si="1607">_xlfn.ISOWEEKNUM(A3751)</f>
        <v>#NAME?</v>
      </c>
      <c r="AA3751" s="348">
        <f t="shared" ref="AA3751:AA3756" si="1608">IF(H3751&gt;0,H3751,G3751)</f>
        <v>96</v>
      </c>
      <c r="AB3751" s="349">
        <f t="shared" ref="AB3751:AB3756" si="1609">IFERROR(G3751/AA3751,"")</f>
        <v>0.94791666666666663</v>
      </c>
      <c r="AC3751" s="349">
        <f t="shared" ref="AC3751:AC3756" si="1610">IFERROR(1-AB3751,"")</f>
        <v>5.208333333333337E-2</v>
      </c>
      <c r="AD3751" s="347"/>
    </row>
    <row r="3752" spans="1:30">
      <c r="A3752" s="346">
        <v>45701</v>
      </c>
      <c r="B3752" s="347" t="s">
        <v>83</v>
      </c>
      <c r="C3752" s="347">
        <v>2706</v>
      </c>
      <c r="D3752" s="347">
        <v>100</v>
      </c>
      <c r="E3752" s="347">
        <v>9</v>
      </c>
      <c r="F3752" s="347"/>
      <c r="G3752" s="347">
        <v>113</v>
      </c>
      <c r="H3752" s="347">
        <v>128</v>
      </c>
      <c r="I3752" s="347">
        <v>0</v>
      </c>
      <c r="J3752" s="347">
        <v>20</v>
      </c>
      <c r="K3752" s="347">
        <v>680</v>
      </c>
      <c r="L3752" s="347">
        <v>29.8</v>
      </c>
      <c r="M3752" s="345">
        <v>36.590000000000003</v>
      </c>
      <c r="N3752" s="348">
        <f>IF(Tabla2[[#This Row],[LECHE RETIRO DIA]]&lt;&gt;ISBLANK(Tabla2[[#This Row],[LECHE RETIRO DIA]]),SUM(Tabla2[[#This Row],[LECHE TANQUE DIA]:[LECHE RETIRO DIA]]),SUM(Tabla2[[#This Row],[LECHE TANQUE DIA]:[LECHE AUTOCONSUMO DIA]]))</f>
        <v>2815</v>
      </c>
      <c r="O3752" s="349">
        <f t="shared" si="1597"/>
        <v>0.96127886323268208</v>
      </c>
      <c r="P3752" s="350">
        <f t="shared" si="1598"/>
        <v>24.911504424778762</v>
      </c>
      <c r="Q3752" s="350">
        <f t="shared" si="1599"/>
        <v>23.946902654867255</v>
      </c>
      <c r="R3752" s="350">
        <f t="shared" si="1600"/>
        <v>5</v>
      </c>
      <c r="S3752" s="350">
        <f t="shared" si="1601"/>
        <v>4.1397058823529411</v>
      </c>
      <c r="T3752" s="350">
        <f t="shared" si="1602"/>
        <v>6.0176991150442474</v>
      </c>
      <c r="U3752" s="350">
        <f t="shared" si="1603"/>
        <v>94.46308724832214</v>
      </c>
      <c r="V3752" s="350">
        <f t="shared" si="1604"/>
        <v>3.7919463087248322</v>
      </c>
      <c r="W3752" s="350">
        <f>IFERROR(H3752/M3752,Tabla2[[#This Row],[CARGA PRODUCCION (ANIMALES/HA)]])</f>
        <v>3.4982235583492756</v>
      </c>
      <c r="X3752" s="351">
        <f t="shared" si="1605"/>
        <v>2025</v>
      </c>
      <c r="Y3752" s="351">
        <f t="shared" si="1606"/>
        <v>2</v>
      </c>
      <c r="Z3752" s="351" t="e">
        <f t="shared" ca="1" si="1607"/>
        <v>#NAME?</v>
      </c>
      <c r="AA3752" s="348">
        <f t="shared" si="1608"/>
        <v>128</v>
      </c>
      <c r="AB3752" s="349">
        <f t="shared" si="1609"/>
        <v>0.8828125</v>
      </c>
      <c r="AC3752" s="349">
        <f t="shared" si="1610"/>
        <v>0.1171875</v>
      </c>
      <c r="AD3752" s="347"/>
    </row>
    <row r="3753" spans="1:30">
      <c r="A3753" s="346">
        <v>45701</v>
      </c>
      <c r="B3753" s="347" t="s">
        <v>88</v>
      </c>
      <c r="C3753" s="347">
        <v>1221</v>
      </c>
      <c r="D3753" s="347">
        <v>40</v>
      </c>
      <c r="E3753" s="347">
        <v>5</v>
      </c>
      <c r="F3753" s="347"/>
      <c r="G3753" s="347">
        <v>50</v>
      </c>
      <c r="H3753" s="347">
        <v>55</v>
      </c>
      <c r="I3753" s="347">
        <v>0</v>
      </c>
      <c r="J3753" s="347">
        <v>10</v>
      </c>
      <c r="K3753" s="347">
        <v>300</v>
      </c>
      <c r="L3753" s="347">
        <v>16.5</v>
      </c>
      <c r="M3753" s="345">
        <v>17.5</v>
      </c>
      <c r="N3753" s="348">
        <f>IF(Tabla2[[#This Row],[LECHE RETIRO DIA]]&lt;&gt;ISBLANK(Tabla2[[#This Row],[LECHE RETIRO DIA]]),SUM(Tabla2[[#This Row],[LECHE TANQUE DIA]:[LECHE RETIRO DIA]]),SUM(Tabla2[[#This Row],[LECHE TANQUE DIA]:[LECHE AUTOCONSUMO DIA]]))</f>
        <v>1266</v>
      </c>
      <c r="O3753" s="349">
        <f t="shared" si="1597"/>
        <v>0.96445497630331756</v>
      </c>
      <c r="P3753" s="350">
        <f t="shared" si="1598"/>
        <v>25.32</v>
      </c>
      <c r="Q3753" s="350">
        <f t="shared" si="1599"/>
        <v>24.42</v>
      </c>
      <c r="R3753" s="350">
        <f t="shared" si="1600"/>
        <v>4</v>
      </c>
      <c r="S3753" s="350">
        <f t="shared" si="1601"/>
        <v>4.22</v>
      </c>
      <c r="T3753" s="350">
        <f t="shared" si="1602"/>
        <v>6</v>
      </c>
      <c r="U3753" s="350">
        <f t="shared" si="1603"/>
        <v>76.727272727272734</v>
      </c>
      <c r="V3753" s="350">
        <f t="shared" si="1604"/>
        <v>3.0303030303030303</v>
      </c>
      <c r="W3753" s="350">
        <f>IFERROR(H3753/M3753,Tabla2[[#This Row],[CARGA PRODUCCION (ANIMALES/HA)]])</f>
        <v>3.1428571428571428</v>
      </c>
      <c r="X3753" s="351">
        <f t="shared" si="1605"/>
        <v>2025</v>
      </c>
      <c r="Y3753" s="351">
        <f t="shared" si="1606"/>
        <v>2</v>
      </c>
      <c r="Z3753" s="351" t="e">
        <f t="shared" ca="1" si="1607"/>
        <v>#NAME?</v>
      </c>
      <c r="AA3753" s="348">
        <f t="shared" si="1608"/>
        <v>55</v>
      </c>
      <c r="AB3753" s="349">
        <f t="shared" si="1609"/>
        <v>0.90909090909090906</v>
      </c>
      <c r="AC3753" s="349">
        <f t="shared" si="1610"/>
        <v>9.0909090909090939E-2</v>
      </c>
      <c r="AD3753" s="347"/>
    </row>
    <row r="3754" spans="1:30">
      <c r="A3754" s="346">
        <v>45702</v>
      </c>
      <c r="B3754" s="347" t="s">
        <v>81</v>
      </c>
      <c r="C3754" s="347">
        <v>2316</v>
      </c>
      <c r="D3754" s="347">
        <v>80</v>
      </c>
      <c r="E3754" s="347">
        <v>9</v>
      </c>
      <c r="F3754" s="347"/>
      <c r="G3754" s="347">
        <v>90</v>
      </c>
      <c r="H3754" s="347">
        <v>92</v>
      </c>
      <c r="I3754" s="347">
        <v>0</v>
      </c>
      <c r="J3754" s="347">
        <v>15</v>
      </c>
      <c r="K3754" s="347">
        <v>680</v>
      </c>
      <c r="L3754" s="347">
        <v>23.4</v>
      </c>
      <c r="M3754" s="345">
        <v>31.01</v>
      </c>
      <c r="N3754" s="348">
        <f>IF(Tabla2[[#This Row],[LECHE RETIRO DIA]]&lt;&gt;ISBLANK(Tabla2[[#This Row],[LECHE RETIRO DIA]]),SUM(Tabla2[[#This Row],[LECHE TANQUE DIA]:[LECHE RETIRO DIA]]),SUM(Tabla2[[#This Row],[LECHE TANQUE DIA]:[LECHE AUTOCONSUMO DIA]]))</f>
        <v>2405</v>
      </c>
      <c r="O3754" s="349">
        <f t="shared" si="1597"/>
        <v>0.96299376299376305</v>
      </c>
      <c r="P3754" s="350">
        <f t="shared" si="1598"/>
        <v>26.722222222222221</v>
      </c>
      <c r="Q3754" s="350">
        <f t="shared" si="1599"/>
        <v>25.733333333333334</v>
      </c>
      <c r="R3754" s="350">
        <f t="shared" si="1600"/>
        <v>5.333333333333333</v>
      </c>
      <c r="S3754" s="350">
        <f t="shared" si="1601"/>
        <v>3.5367647058823528</v>
      </c>
      <c r="T3754" s="350">
        <f t="shared" si="1602"/>
        <v>7.5555555555555554</v>
      </c>
      <c r="U3754" s="350">
        <f t="shared" si="1603"/>
        <v>102.77777777777779</v>
      </c>
      <c r="V3754" s="350">
        <f t="shared" si="1604"/>
        <v>3.8461538461538463</v>
      </c>
      <c r="W3754" s="350">
        <f>IFERROR(H3754/M3754,Tabla2[[#This Row],[CARGA PRODUCCION (ANIMALES/HA)]])</f>
        <v>2.9667849080941631</v>
      </c>
      <c r="X3754" s="351">
        <f t="shared" si="1605"/>
        <v>2025</v>
      </c>
      <c r="Y3754" s="351">
        <f t="shared" si="1606"/>
        <v>2</v>
      </c>
      <c r="Z3754" s="351" t="e">
        <f t="shared" ca="1" si="1607"/>
        <v>#NAME?</v>
      </c>
      <c r="AA3754" s="348">
        <f t="shared" si="1608"/>
        <v>92</v>
      </c>
      <c r="AB3754" s="349">
        <f t="shared" si="1609"/>
        <v>0.97826086956521741</v>
      </c>
      <c r="AC3754" s="349">
        <f t="shared" si="1610"/>
        <v>2.1739130434782594E-2</v>
      </c>
      <c r="AD3754" s="347"/>
    </row>
    <row r="3755" spans="1:30">
      <c r="A3755" s="346">
        <v>45702</v>
      </c>
      <c r="B3755" s="347" t="s">
        <v>83</v>
      </c>
      <c r="C3755" s="347">
        <v>2660</v>
      </c>
      <c r="D3755" s="347">
        <v>100</v>
      </c>
      <c r="E3755" s="347">
        <v>9</v>
      </c>
      <c r="F3755" s="347"/>
      <c r="G3755" s="347">
        <v>109</v>
      </c>
      <c r="H3755" s="347">
        <v>133</v>
      </c>
      <c r="I3755" s="347">
        <v>0</v>
      </c>
      <c r="J3755" s="347">
        <v>20</v>
      </c>
      <c r="K3755" s="347">
        <v>680</v>
      </c>
      <c r="L3755" s="347">
        <v>28.9</v>
      </c>
      <c r="M3755" s="345">
        <v>36.590000000000003</v>
      </c>
      <c r="N3755" s="348">
        <f>IF(Tabla2[[#This Row],[LECHE RETIRO DIA]]&lt;&gt;ISBLANK(Tabla2[[#This Row],[LECHE RETIRO DIA]]),SUM(Tabla2[[#This Row],[LECHE TANQUE DIA]:[LECHE RETIRO DIA]]),SUM(Tabla2[[#This Row],[LECHE TANQUE DIA]:[LECHE AUTOCONSUMO DIA]]))</f>
        <v>2769</v>
      </c>
      <c r="O3755" s="349">
        <f t="shared" si="1597"/>
        <v>0.9606356085229325</v>
      </c>
      <c r="P3755" s="350">
        <f t="shared" si="1598"/>
        <v>25.403669724770641</v>
      </c>
      <c r="Q3755" s="350">
        <f t="shared" si="1599"/>
        <v>24.403669724770641</v>
      </c>
      <c r="R3755" s="350">
        <f t="shared" si="1600"/>
        <v>5</v>
      </c>
      <c r="S3755" s="350">
        <f t="shared" si="1601"/>
        <v>4.072058823529412</v>
      </c>
      <c r="T3755" s="350">
        <f t="shared" si="1602"/>
        <v>6.238532110091743</v>
      </c>
      <c r="U3755" s="350">
        <f t="shared" si="1603"/>
        <v>95.813148788927336</v>
      </c>
      <c r="V3755" s="350">
        <f t="shared" si="1604"/>
        <v>3.7716262975778547</v>
      </c>
      <c r="W3755" s="350">
        <f>IFERROR(H3755/M3755,Tabla2[[#This Row],[CARGA PRODUCCION (ANIMALES/HA)]])</f>
        <v>3.6348729160972941</v>
      </c>
      <c r="X3755" s="351">
        <f t="shared" si="1605"/>
        <v>2025</v>
      </c>
      <c r="Y3755" s="351">
        <f t="shared" si="1606"/>
        <v>2</v>
      </c>
      <c r="Z3755" s="351" t="e">
        <f t="shared" ca="1" si="1607"/>
        <v>#NAME?</v>
      </c>
      <c r="AA3755" s="348">
        <f t="shared" si="1608"/>
        <v>133</v>
      </c>
      <c r="AB3755" s="349">
        <f t="shared" si="1609"/>
        <v>0.81954887218045114</v>
      </c>
      <c r="AC3755" s="349">
        <f t="shared" si="1610"/>
        <v>0.18045112781954886</v>
      </c>
      <c r="AD3755" s="347"/>
    </row>
    <row r="3756" spans="1:30">
      <c r="A3756" s="346">
        <v>45702</v>
      </c>
      <c r="B3756" s="347" t="s">
        <v>88</v>
      </c>
      <c r="C3756" s="347">
        <v>1140</v>
      </c>
      <c r="D3756" s="347">
        <v>40</v>
      </c>
      <c r="E3756" s="347">
        <v>5</v>
      </c>
      <c r="F3756" s="347"/>
      <c r="G3756" s="347">
        <v>50</v>
      </c>
      <c r="H3756" s="347">
        <v>55</v>
      </c>
      <c r="I3756" s="347">
        <v>0</v>
      </c>
      <c r="J3756" s="347">
        <v>10</v>
      </c>
      <c r="K3756" s="347">
        <v>300</v>
      </c>
      <c r="L3756" s="347">
        <v>16.5</v>
      </c>
      <c r="M3756" s="345">
        <v>17.5</v>
      </c>
      <c r="N3756" s="348">
        <f>IF(Tabla2[[#This Row],[LECHE RETIRO DIA]]&lt;&gt;ISBLANK(Tabla2[[#This Row],[LECHE RETIRO DIA]]),SUM(Tabla2[[#This Row],[LECHE TANQUE DIA]:[LECHE RETIRO DIA]]),SUM(Tabla2[[#This Row],[LECHE TANQUE DIA]:[LECHE AUTOCONSUMO DIA]]))</f>
        <v>1185</v>
      </c>
      <c r="O3756" s="349">
        <f t="shared" si="1597"/>
        <v>0.96202531645569622</v>
      </c>
      <c r="P3756" s="350">
        <f t="shared" si="1598"/>
        <v>23.7</v>
      </c>
      <c r="Q3756" s="350">
        <f t="shared" si="1599"/>
        <v>22.8</v>
      </c>
      <c r="R3756" s="350">
        <f t="shared" si="1600"/>
        <v>4</v>
      </c>
      <c r="S3756" s="350">
        <f t="shared" si="1601"/>
        <v>3.95</v>
      </c>
      <c r="T3756" s="350">
        <f t="shared" si="1602"/>
        <v>6</v>
      </c>
      <c r="U3756" s="350">
        <f t="shared" si="1603"/>
        <v>71.818181818181813</v>
      </c>
      <c r="V3756" s="350">
        <f t="shared" si="1604"/>
        <v>3.0303030303030303</v>
      </c>
      <c r="W3756" s="350">
        <f>IFERROR(H3756/M3756,Tabla2[[#This Row],[CARGA PRODUCCION (ANIMALES/HA)]])</f>
        <v>3.1428571428571428</v>
      </c>
      <c r="X3756" s="351">
        <f t="shared" si="1605"/>
        <v>2025</v>
      </c>
      <c r="Y3756" s="351">
        <f t="shared" si="1606"/>
        <v>2</v>
      </c>
      <c r="Z3756" s="351" t="e">
        <f t="shared" ca="1" si="1607"/>
        <v>#NAME?</v>
      </c>
      <c r="AA3756" s="348">
        <f t="shared" si="1608"/>
        <v>55</v>
      </c>
      <c r="AB3756" s="349">
        <f t="shared" si="1609"/>
        <v>0.90909090909090906</v>
      </c>
      <c r="AC3756" s="349">
        <f t="shared" si="1610"/>
        <v>9.0909090909090939E-2</v>
      </c>
      <c r="AD3756" s="347"/>
    </row>
    <row r="3757" spans="1:30">
      <c r="A3757" s="346">
        <v>45703</v>
      </c>
      <c r="B3757" s="347" t="s">
        <v>81</v>
      </c>
      <c r="C3757" s="347">
        <v>2288</v>
      </c>
      <c r="D3757" s="347">
        <v>80</v>
      </c>
      <c r="E3757" s="347">
        <v>9</v>
      </c>
      <c r="F3757" s="347"/>
      <c r="G3757" s="347">
        <v>90</v>
      </c>
      <c r="H3757" s="347">
        <v>93</v>
      </c>
      <c r="I3757" s="347">
        <v>0</v>
      </c>
      <c r="J3757" s="347">
        <v>15</v>
      </c>
      <c r="K3757" s="347">
        <v>680</v>
      </c>
      <c r="L3757" s="347">
        <v>23.4</v>
      </c>
      <c r="M3757" s="345">
        <v>31.01</v>
      </c>
      <c r="N3757" s="348">
        <f>IF(Tabla2[[#This Row],[LECHE RETIRO DIA]]&lt;&gt;ISBLANK(Tabla2[[#This Row],[LECHE RETIRO DIA]]),SUM(Tabla2[[#This Row],[LECHE TANQUE DIA]:[LECHE RETIRO DIA]]),SUM(Tabla2[[#This Row],[LECHE TANQUE DIA]:[LECHE AUTOCONSUMO DIA]]))</f>
        <v>2377</v>
      </c>
      <c r="O3757" s="349">
        <f t="shared" ref="O3757:O3762" si="1611">IFERROR(C3757/N3757,"")</f>
        <v>0.96255784602440053</v>
      </c>
      <c r="P3757" s="350">
        <f t="shared" ref="P3757:P3762" si="1612">IFERROR(N3757/G3757,"")</f>
        <v>26.411111111111111</v>
      </c>
      <c r="Q3757" s="350">
        <f t="shared" ref="Q3757:Q3762" si="1613">IFERROR(C3757/G3757,"")</f>
        <v>25.422222222222221</v>
      </c>
      <c r="R3757" s="350">
        <f t="shared" ref="R3757:R3762" si="1614">IFERROR(D3757/J3757,"")</f>
        <v>5.333333333333333</v>
      </c>
      <c r="S3757" s="350">
        <f t="shared" ref="S3757:S3762" si="1615">IFERROR(N3757/K3757,"")</f>
        <v>3.4955882352941177</v>
      </c>
      <c r="T3757" s="350">
        <f t="shared" ref="T3757:T3762" si="1616">IFERROR(K3757/G3757,"")</f>
        <v>7.5555555555555554</v>
      </c>
      <c r="U3757" s="350">
        <f t="shared" ref="U3757:U3762" si="1617">IFERROR(N3757/L3757,"")</f>
        <v>101.58119658119659</v>
      </c>
      <c r="V3757" s="350">
        <f t="shared" ref="V3757:V3762" si="1618">IFERROR(G3757/L3757,"")</f>
        <v>3.8461538461538463</v>
      </c>
      <c r="W3757" s="350">
        <f>IFERROR(H3757/M3757,Tabla2[[#This Row],[CARGA PRODUCCION (ANIMALES/HA)]])</f>
        <v>2.9990325701386649</v>
      </c>
      <c r="X3757" s="351">
        <f t="shared" ref="X3757:X3762" si="1619">YEAR(A3757)</f>
        <v>2025</v>
      </c>
      <c r="Y3757" s="351">
        <f t="shared" ref="Y3757:Y3762" si="1620">MONTH(A3757)</f>
        <v>2</v>
      </c>
      <c r="Z3757" s="351" t="e">
        <f t="shared" ref="Z3757:Z3762" ca="1" si="1621">_xlfn.ISOWEEKNUM(A3757)</f>
        <v>#NAME?</v>
      </c>
      <c r="AA3757" s="348">
        <f t="shared" ref="AA3757:AA3762" si="1622">IF(H3757&gt;0,H3757,G3757)</f>
        <v>93</v>
      </c>
      <c r="AB3757" s="349">
        <f t="shared" ref="AB3757:AB3762" si="1623">IFERROR(G3757/AA3757,"")</f>
        <v>0.967741935483871</v>
      </c>
      <c r="AC3757" s="349">
        <f t="shared" ref="AC3757:AC3762" si="1624">IFERROR(1-AB3757,"")</f>
        <v>3.2258064516129004E-2</v>
      </c>
      <c r="AD3757" s="347"/>
    </row>
    <row r="3758" spans="1:30">
      <c r="A3758" s="346">
        <v>45703</v>
      </c>
      <c r="B3758" s="347" t="s">
        <v>83</v>
      </c>
      <c r="C3758" s="347">
        <v>2660</v>
      </c>
      <c r="D3758" s="347">
        <v>100</v>
      </c>
      <c r="E3758" s="347">
        <v>9</v>
      </c>
      <c r="F3758" s="347"/>
      <c r="G3758" s="347">
        <v>109</v>
      </c>
      <c r="H3758" s="347">
        <v>133</v>
      </c>
      <c r="I3758" s="347">
        <v>0</v>
      </c>
      <c r="J3758" s="347">
        <v>20</v>
      </c>
      <c r="K3758" s="347">
        <v>680</v>
      </c>
      <c r="L3758" s="347">
        <v>29.8</v>
      </c>
      <c r="M3758" s="345">
        <v>36.590000000000003</v>
      </c>
      <c r="N3758" s="348">
        <f>IF(Tabla2[[#This Row],[LECHE RETIRO DIA]]&lt;&gt;ISBLANK(Tabla2[[#This Row],[LECHE RETIRO DIA]]),SUM(Tabla2[[#This Row],[LECHE TANQUE DIA]:[LECHE RETIRO DIA]]),SUM(Tabla2[[#This Row],[LECHE TANQUE DIA]:[LECHE AUTOCONSUMO DIA]]))</f>
        <v>2769</v>
      </c>
      <c r="O3758" s="349">
        <f t="shared" si="1611"/>
        <v>0.9606356085229325</v>
      </c>
      <c r="P3758" s="350">
        <f t="shared" si="1612"/>
        <v>25.403669724770641</v>
      </c>
      <c r="Q3758" s="350">
        <f t="shared" si="1613"/>
        <v>24.403669724770641</v>
      </c>
      <c r="R3758" s="350">
        <f t="shared" si="1614"/>
        <v>5</v>
      </c>
      <c r="S3758" s="350">
        <f t="shared" si="1615"/>
        <v>4.072058823529412</v>
      </c>
      <c r="T3758" s="350">
        <f t="shared" si="1616"/>
        <v>6.238532110091743</v>
      </c>
      <c r="U3758" s="350">
        <f t="shared" si="1617"/>
        <v>92.919463087248317</v>
      </c>
      <c r="V3758" s="350">
        <f t="shared" si="1618"/>
        <v>3.6577181208053688</v>
      </c>
      <c r="W3758" s="350">
        <f>IFERROR(H3758/M3758,Tabla2[[#This Row],[CARGA PRODUCCION (ANIMALES/HA)]])</f>
        <v>3.6348729160972941</v>
      </c>
      <c r="X3758" s="351">
        <f t="shared" si="1619"/>
        <v>2025</v>
      </c>
      <c r="Y3758" s="351">
        <f t="shared" si="1620"/>
        <v>2</v>
      </c>
      <c r="Z3758" s="351" t="e">
        <f t="shared" ca="1" si="1621"/>
        <v>#NAME?</v>
      </c>
      <c r="AA3758" s="348">
        <f t="shared" si="1622"/>
        <v>133</v>
      </c>
      <c r="AB3758" s="349">
        <f t="shared" si="1623"/>
        <v>0.81954887218045114</v>
      </c>
      <c r="AC3758" s="349">
        <f t="shared" si="1624"/>
        <v>0.18045112781954886</v>
      </c>
      <c r="AD3758" s="347"/>
    </row>
    <row r="3759" spans="1:30">
      <c r="A3759" s="346">
        <v>45703</v>
      </c>
      <c r="B3759" s="347" t="s">
        <v>117</v>
      </c>
      <c r="C3759" s="347">
        <v>1312</v>
      </c>
      <c r="D3759" s="347">
        <v>40</v>
      </c>
      <c r="E3759" s="347">
        <v>5</v>
      </c>
      <c r="F3759" s="347"/>
      <c r="G3759" s="347">
        <v>50</v>
      </c>
      <c r="H3759" s="347">
        <v>55</v>
      </c>
      <c r="I3759" s="347">
        <v>0</v>
      </c>
      <c r="J3759" s="347">
        <v>10</v>
      </c>
      <c r="K3759" s="347">
        <v>300</v>
      </c>
      <c r="L3759" s="347">
        <v>16.5</v>
      </c>
      <c r="M3759" s="345">
        <v>17.5</v>
      </c>
      <c r="N3759" s="348">
        <f>IF(Tabla2[[#This Row],[LECHE RETIRO DIA]]&lt;&gt;ISBLANK(Tabla2[[#This Row],[LECHE RETIRO DIA]]),SUM(Tabla2[[#This Row],[LECHE TANQUE DIA]:[LECHE RETIRO DIA]]),SUM(Tabla2[[#This Row],[LECHE TANQUE DIA]:[LECHE AUTOCONSUMO DIA]]))</f>
        <v>1357</v>
      </c>
      <c r="O3759" s="349">
        <f t="shared" si="1611"/>
        <v>0.96683861459100962</v>
      </c>
      <c r="P3759" s="350">
        <f t="shared" si="1612"/>
        <v>27.14</v>
      </c>
      <c r="Q3759" s="350">
        <f t="shared" si="1613"/>
        <v>26.24</v>
      </c>
      <c r="R3759" s="350">
        <f t="shared" si="1614"/>
        <v>4</v>
      </c>
      <c r="S3759" s="350">
        <f t="shared" si="1615"/>
        <v>4.5233333333333334</v>
      </c>
      <c r="T3759" s="350">
        <f t="shared" si="1616"/>
        <v>6</v>
      </c>
      <c r="U3759" s="350">
        <f t="shared" si="1617"/>
        <v>82.242424242424249</v>
      </c>
      <c r="V3759" s="350">
        <f t="shared" si="1618"/>
        <v>3.0303030303030303</v>
      </c>
      <c r="W3759" s="350">
        <f>IFERROR(H3759/M3759,Tabla2[[#This Row],[CARGA PRODUCCION (ANIMALES/HA)]])</f>
        <v>3.1428571428571428</v>
      </c>
      <c r="X3759" s="351">
        <f t="shared" si="1619"/>
        <v>2025</v>
      </c>
      <c r="Y3759" s="351">
        <f t="shared" si="1620"/>
        <v>2</v>
      </c>
      <c r="Z3759" s="351" t="e">
        <f t="shared" ca="1" si="1621"/>
        <v>#NAME?</v>
      </c>
      <c r="AA3759" s="348">
        <f t="shared" si="1622"/>
        <v>55</v>
      </c>
      <c r="AB3759" s="349">
        <f t="shared" si="1623"/>
        <v>0.90909090909090906</v>
      </c>
      <c r="AC3759" s="349">
        <f t="shared" si="1624"/>
        <v>9.0909090909090939E-2</v>
      </c>
      <c r="AD3759" s="347"/>
    </row>
    <row r="3760" spans="1:30">
      <c r="A3760" s="346">
        <v>45704</v>
      </c>
      <c r="B3760" s="347" t="s">
        <v>81</v>
      </c>
      <c r="C3760" s="347">
        <v>2326</v>
      </c>
      <c r="D3760" s="347">
        <v>8</v>
      </c>
      <c r="E3760" s="347">
        <v>9</v>
      </c>
      <c r="F3760" s="347"/>
      <c r="G3760" s="347">
        <v>92</v>
      </c>
      <c r="H3760" s="347">
        <v>95</v>
      </c>
      <c r="I3760" s="347">
        <v>0</v>
      </c>
      <c r="J3760" s="347">
        <v>15</v>
      </c>
      <c r="K3760" s="347">
        <v>680</v>
      </c>
      <c r="L3760" s="347">
        <v>23.4</v>
      </c>
      <c r="M3760" s="345">
        <v>31.01</v>
      </c>
      <c r="N3760" s="348">
        <f>IF(Tabla2[[#This Row],[LECHE RETIRO DIA]]&lt;&gt;ISBLANK(Tabla2[[#This Row],[LECHE RETIRO DIA]]),SUM(Tabla2[[#This Row],[LECHE TANQUE DIA]:[LECHE RETIRO DIA]]),SUM(Tabla2[[#This Row],[LECHE TANQUE DIA]:[LECHE AUTOCONSUMO DIA]]))</f>
        <v>2343</v>
      </c>
      <c r="O3760" s="349">
        <f t="shared" si="1611"/>
        <v>0.9927443448570209</v>
      </c>
      <c r="P3760" s="350">
        <f t="shared" si="1612"/>
        <v>25.467391304347824</v>
      </c>
      <c r="Q3760" s="350">
        <f t="shared" si="1613"/>
        <v>25.282608695652176</v>
      </c>
      <c r="R3760" s="350">
        <f t="shared" si="1614"/>
        <v>0.53333333333333333</v>
      </c>
      <c r="S3760" s="350">
        <f t="shared" si="1615"/>
        <v>3.4455882352941178</v>
      </c>
      <c r="T3760" s="350">
        <f t="shared" si="1616"/>
        <v>7.3913043478260869</v>
      </c>
      <c r="U3760" s="350">
        <f t="shared" si="1617"/>
        <v>100.12820512820514</v>
      </c>
      <c r="V3760" s="350">
        <f t="shared" si="1618"/>
        <v>3.9316239316239319</v>
      </c>
      <c r="W3760" s="350">
        <f>IFERROR(H3760/M3760,Tabla2[[#This Row],[CARGA PRODUCCION (ANIMALES/HA)]])</f>
        <v>3.0635278942276685</v>
      </c>
      <c r="X3760" s="351">
        <f t="shared" si="1619"/>
        <v>2025</v>
      </c>
      <c r="Y3760" s="351">
        <f t="shared" si="1620"/>
        <v>2</v>
      </c>
      <c r="Z3760" s="351" t="e">
        <f t="shared" ca="1" si="1621"/>
        <v>#NAME?</v>
      </c>
      <c r="AA3760" s="348">
        <f t="shared" si="1622"/>
        <v>95</v>
      </c>
      <c r="AB3760" s="349">
        <f t="shared" si="1623"/>
        <v>0.96842105263157896</v>
      </c>
      <c r="AC3760" s="349">
        <f t="shared" si="1624"/>
        <v>3.157894736842104E-2</v>
      </c>
      <c r="AD3760" s="347"/>
    </row>
    <row r="3761" spans="1:30">
      <c r="A3761" s="346">
        <v>45704</v>
      </c>
      <c r="B3761" s="347" t="s">
        <v>83</v>
      </c>
      <c r="C3761" s="347">
        <v>2692</v>
      </c>
      <c r="D3761" s="347">
        <v>100</v>
      </c>
      <c r="E3761" s="347">
        <v>9</v>
      </c>
      <c r="F3761" s="347"/>
      <c r="G3761" s="347">
        <v>108</v>
      </c>
      <c r="H3761" s="347">
        <v>132</v>
      </c>
      <c r="I3761" s="347">
        <v>0</v>
      </c>
      <c r="J3761" s="347">
        <v>20</v>
      </c>
      <c r="K3761" s="347">
        <v>680</v>
      </c>
      <c r="L3761" s="347">
        <v>29.8</v>
      </c>
      <c r="M3761" s="345">
        <v>36.590000000000003</v>
      </c>
      <c r="N3761" s="348">
        <f>IF(Tabla2[[#This Row],[LECHE RETIRO DIA]]&lt;&gt;ISBLANK(Tabla2[[#This Row],[LECHE RETIRO DIA]]),SUM(Tabla2[[#This Row],[LECHE TANQUE DIA]:[LECHE RETIRO DIA]]),SUM(Tabla2[[#This Row],[LECHE TANQUE DIA]:[LECHE AUTOCONSUMO DIA]]))</f>
        <v>2801</v>
      </c>
      <c r="O3761" s="349">
        <f t="shared" si="1611"/>
        <v>0.96108532666904678</v>
      </c>
      <c r="P3761" s="350">
        <f t="shared" si="1612"/>
        <v>25.935185185185187</v>
      </c>
      <c r="Q3761" s="350">
        <f t="shared" si="1613"/>
        <v>24.925925925925927</v>
      </c>
      <c r="R3761" s="350">
        <f t="shared" si="1614"/>
        <v>5</v>
      </c>
      <c r="S3761" s="350">
        <f t="shared" si="1615"/>
        <v>4.1191176470588236</v>
      </c>
      <c r="T3761" s="350">
        <f t="shared" si="1616"/>
        <v>6.2962962962962967</v>
      </c>
      <c r="U3761" s="350">
        <f t="shared" si="1617"/>
        <v>93.993288590604024</v>
      </c>
      <c r="V3761" s="350">
        <f t="shared" si="1618"/>
        <v>3.6241610738255035</v>
      </c>
      <c r="W3761" s="350">
        <f>IFERROR(H3761/M3761,Tabla2[[#This Row],[CARGA PRODUCCION (ANIMALES/HA)]])</f>
        <v>3.6075430445476901</v>
      </c>
      <c r="X3761" s="351">
        <f t="shared" si="1619"/>
        <v>2025</v>
      </c>
      <c r="Y3761" s="351">
        <f t="shared" si="1620"/>
        <v>2</v>
      </c>
      <c r="Z3761" s="351" t="e">
        <f t="shared" ca="1" si="1621"/>
        <v>#NAME?</v>
      </c>
      <c r="AA3761" s="348">
        <f t="shared" si="1622"/>
        <v>132</v>
      </c>
      <c r="AB3761" s="349">
        <f t="shared" si="1623"/>
        <v>0.81818181818181823</v>
      </c>
      <c r="AC3761" s="349">
        <f t="shared" si="1624"/>
        <v>0.18181818181818177</v>
      </c>
      <c r="AD3761" s="347"/>
    </row>
    <row r="3762" spans="1:30">
      <c r="A3762" s="346">
        <v>45704</v>
      </c>
      <c r="B3762" s="347" t="s">
        <v>117</v>
      </c>
      <c r="C3762" s="347">
        <v>1174</v>
      </c>
      <c r="D3762" s="347">
        <v>40</v>
      </c>
      <c r="E3762" s="347">
        <v>5</v>
      </c>
      <c r="F3762" s="347"/>
      <c r="G3762" s="347">
        <v>51</v>
      </c>
      <c r="H3762" s="347">
        <v>55</v>
      </c>
      <c r="I3762" s="347">
        <v>0</v>
      </c>
      <c r="J3762" s="347">
        <v>11</v>
      </c>
      <c r="K3762" s="347">
        <v>300</v>
      </c>
      <c r="L3762" s="347">
        <v>16.5</v>
      </c>
      <c r="M3762" s="345">
        <v>17.5</v>
      </c>
      <c r="N3762" s="348">
        <f>IF(Tabla2[[#This Row],[LECHE RETIRO DIA]]&lt;&gt;ISBLANK(Tabla2[[#This Row],[LECHE RETIRO DIA]]),SUM(Tabla2[[#This Row],[LECHE TANQUE DIA]:[LECHE RETIRO DIA]]),SUM(Tabla2[[#This Row],[LECHE TANQUE DIA]:[LECHE AUTOCONSUMO DIA]]))</f>
        <v>1219</v>
      </c>
      <c r="O3762" s="349">
        <f t="shared" si="1611"/>
        <v>0.96308449548810504</v>
      </c>
      <c r="P3762" s="350">
        <f t="shared" si="1612"/>
        <v>23.901960784313726</v>
      </c>
      <c r="Q3762" s="350">
        <f t="shared" si="1613"/>
        <v>23.019607843137255</v>
      </c>
      <c r="R3762" s="350">
        <f t="shared" si="1614"/>
        <v>3.6363636363636362</v>
      </c>
      <c r="S3762" s="350">
        <f t="shared" si="1615"/>
        <v>4.0633333333333335</v>
      </c>
      <c r="T3762" s="350">
        <f t="shared" si="1616"/>
        <v>5.882352941176471</v>
      </c>
      <c r="U3762" s="350">
        <f t="shared" si="1617"/>
        <v>73.878787878787875</v>
      </c>
      <c r="V3762" s="350">
        <f t="shared" si="1618"/>
        <v>3.0909090909090908</v>
      </c>
      <c r="W3762" s="350">
        <f>IFERROR(H3762/M3762,Tabla2[[#This Row],[CARGA PRODUCCION (ANIMALES/HA)]])</f>
        <v>3.1428571428571428</v>
      </c>
      <c r="X3762" s="351">
        <f t="shared" si="1619"/>
        <v>2025</v>
      </c>
      <c r="Y3762" s="351">
        <f t="shared" si="1620"/>
        <v>2</v>
      </c>
      <c r="Z3762" s="351" t="e">
        <f t="shared" ca="1" si="1621"/>
        <v>#NAME?</v>
      </c>
      <c r="AA3762" s="348">
        <f t="shared" si="1622"/>
        <v>55</v>
      </c>
      <c r="AB3762" s="349">
        <f t="shared" si="1623"/>
        <v>0.92727272727272725</v>
      </c>
      <c r="AC3762" s="349">
        <f t="shared" si="1624"/>
        <v>7.2727272727272751E-2</v>
      </c>
      <c r="AD3762" s="347"/>
    </row>
    <row r="3763" spans="1:30">
      <c r="A3763" s="346">
        <v>45705</v>
      </c>
      <c r="B3763" s="347" t="s">
        <v>81</v>
      </c>
      <c r="C3763" s="347">
        <v>2312</v>
      </c>
      <c r="D3763" s="347">
        <v>80</v>
      </c>
      <c r="E3763" s="347">
        <v>9</v>
      </c>
      <c r="F3763" s="347"/>
      <c r="G3763" s="347">
        <v>92</v>
      </c>
      <c r="H3763" s="347">
        <v>95</v>
      </c>
      <c r="I3763" s="347">
        <v>0</v>
      </c>
      <c r="J3763" s="347">
        <v>15</v>
      </c>
      <c r="K3763" s="347">
        <v>680</v>
      </c>
      <c r="L3763" s="347">
        <v>23.4</v>
      </c>
      <c r="M3763" s="345">
        <v>31.01</v>
      </c>
      <c r="N3763" s="348">
        <f>IF(Tabla2[[#This Row],[LECHE RETIRO DIA]]&lt;&gt;ISBLANK(Tabla2[[#This Row],[LECHE RETIRO DIA]]),SUM(Tabla2[[#This Row],[LECHE TANQUE DIA]:[LECHE RETIRO DIA]]),SUM(Tabla2[[#This Row],[LECHE TANQUE DIA]:[LECHE AUTOCONSUMO DIA]]))</f>
        <v>2401</v>
      </c>
      <c r="O3763" s="349">
        <f t="shared" ref="O3763:O3768" si="1625">IFERROR(C3763/N3763,"")</f>
        <v>0.96293211162015824</v>
      </c>
      <c r="P3763" s="350">
        <f t="shared" ref="P3763:P3768" si="1626">IFERROR(N3763/G3763,"")</f>
        <v>26.097826086956523</v>
      </c>
      <c r="Q3763" s="350">
        <f t="shared" ref="Q3763:Q3768" si="1627">IFERROR(C3763/G3763,"")</f>
        <v>25.130434782608695</v>
      </c>
      <c r="R3763" s="350">
        <f t="shared" ref="R3763:R3768" si="1628">IFERROR(D3763/J3763,"")</f>
        <v>5.333333333333333</v>
      </c>
      <c r="S3763" s="350">
        <f t="shared" ref="S3763:S3768" si="1629">IFERROR(N3763/K3763,"")</f>
        <v>3.5308823529411764</v>
      </c>
      <c r="T3763" s="350">
        <f t="shared" ref="T3763:T3768" si="1630">IFERROR(K3763/G3763,"")</f>
        <v>7.3913043478260869</v>
      </c>
      <c r="U3763" s="350">
        <f t="shared" ref="U3763:U3768" si="1631">IFERROR(N3763/L3763,"")</f>
        <v>102.60683760683762</v>
      </c>
      <c r="V3763" s="350">
        <f t="shared" ref="V3763:V3768" si="1632">IFERROR(G3763/L3763,"")</f>
        <v>3.9316239316239319</v>
      </c>
      <c r="W3763" s="350">
        <f>IFERROR(H3763/M3763,Tabla2[[#This Row],[CARGA PRODUCCION (ANIMALES/HA)]])</f>
        <v>3.0635278942276685</v>
      </c>
      <c r="X3763" s="351">
        <f t="shared" ref="X3763:X3768" si="1633">YEAR(A3763)</f>
        <v>2025</v>
      </c>
      <c r="Y3763" s="351">
        <f t="shared" ref="Y3763:Y3768" si="1634">MONTH(A3763)</f>
        <v>2</v>
      </c>
      <c r="Z3763" s="351" t="e">
        <f t="shared" ref="Z3763:Z3768" ca="1" si="1635">_xlfn.ISOWEEKNUM(A3763)</f>
        <v>#NAME?</v>
      </c>
      <c r="AA3763" s="348">
        <f t="shared" ref="AA3763:AA3768" si="1636">IF(H3763&gt;0,H3763,G3763)</f>
        <v>95</v>
      </c>
      <c r="AB3763" s="349">
        <f t="shared" ref="AB3763:AB3768" si="1637">IFERROR(G3763/AA3763,"")</f>
        <v>0.96842105263157896</v>
      </c>
      <c r="AC3763" s="349">
        <f t="shared" ref="AC3763:AC3768" si="1638">IFERROR(1-AB3763,"")</f>
        <v>3.157894736842104E-2</v>
      </c>
      <c r="AD3763" s="347"/>
    </row>
    <row r="3764" spans="1:30">
      <c r="A3764" s="346">
        <v>45705</v>
      </c>
      <c r="B3764" s="347" t="s">
        <v>83</v>
      </c>
      <c r="C3764" s="347">
        <v>2580</v>
      </c>
      <c r="D3764" s="347">
        <v>100</v>
      </c>
      <c r="E3764" s="347">
        <v>9</v>
      </c>
      <c r="F3764" s="347"/>
      <c r="G3764" s="347">
        <v>109</v>
      </c>
      <c r="H3764" s="347">
        <v>132</v>
      </c>
      <c r="I3764" s="347">
        <v>0</v>
      </c>
      <c r="J3764" s="347">
        <v>21</v>
      </c>
      <c r="K3764" s="347">
        <v>680</v>
      </c>
      <c r="L3764" s="347">
        <v>29.8</v>
      </c>
      <c r="M3764" s="345">
        <v>36.590000000000003</v>
      </c>
      <c r="N3764" s="348">
        <f>IF(Tabla2[[#This Row],[LECHE RETIRO DIA]]&lt;&gt;ISBLANK(Tabla2[[#This Row],[LECHE RETIRO DIA]]),SUM(Tabla2[[#This Row],[LECHE TANQUE DIA]:[LECHE RETIRO DIA]]),SUM(Tabla2[[#This Row],[LECHE TANQUE DIA]:[LECHE AUTOCONSUMO DIA]]))</f>
        <v>2689</v>
      </c>
      <c r="O3764" s="349">
        <f t="shared" si="1625"/>
        <v>0.9594644849386389</v>
      </c>
      <c r="P3764" s="350">
        <f t="shared" si="1626"/>
        <v>24.669724770642201</v>
      </c>
      <c r="Q3764" s="350">
        <f t="shared" si="1627"/>
        <v>23.669724770642201</v>
      </c>
      <c r="R3764" s="350">
        <f t="shared" si="1628"/>
        <v>4.7619047619047619</v>
      </c>
      <c r="S3764" s="350">
        <f t="shared" si="1629"/>
        <v>3.9544117647058825</v>
      </c>
      <c r="T3764" s="350">
        <f t="shared" si="1630"/>
        <v>6.238532110091743</v>
      </c>
      <c r="U3764" s="350">
        <f t="shared" si="1631"/>
        <v>90.234899328859058</v>
      </c>
      <c r="V3764" s="350">
        <f t="shared" si="1632"/>
        <v>3.6577181208053688</v>
      </c>
      <c r="W3764" s="350">
        <f>IFERROR(H3764/M3764,Tabla2[[#This Row],[CARGA PRODUCCION (ANIMALES/HA)]])</f>
        <v>3.6075430445476901</v>
      </c>
      <c r="X3764" s="351">
        <f t="shared" si="1633"/>
        <v>2025</v>
      </c>
      <c r="Y3764" s="351">
        <f t="shared" si="1634"/>
        <v>2</v>
      </c>
      <c r="Z3764" s="351" t="e">
        <f t="shared" ca="1" si="1635"/>
        <v>#NAME?</v>
      </c>
      <c r="AA3764" s="348">
        <f t="shared" si="1636"/>
        <v>132</v>
      </c>
      <c r="AB3764" s="349">
        <f t="shared" si="1637"/>
        <v>0.8257575757575758</v>
      </c>
      <c r="AC3764" s="349">
        <f t="shared" si="1638"/>
        <v>0.1742424242424242</v>
      </c>
      <c r="AD3764" s="347"/>
    </row>
    <row r="3765" spans="1:30">
      <c r="A3765" s="346">
        <v>45705</v>
      </c>
      <c r="B3765" s="347" t="s">
        <v>88</v>
      </c>
      <c r="C3765" s="347">
        <v>1193</v>
      </c>
      <c r="D3765" s="347">
        <v>40</v>
      </c>
      <c r="E3765" s="347">
        <v>5</v>
      </c>
      <c r="F3765" s="347"/>
      <c r="G3765" s="347">
        <v>51</v>
      </c>
      <c r="H3765" s="347">
        <v>55</v>
      </c>
      <c r="I3765" s="347">
        <v>0</v>
      </c>
      <c r="J3765" s="347">
        <v>11</v>
      </c>
      <c r="K3765" s="347">
        <v>300</v>
      </c>
      <c r="L3765" s="347">
        <v>16.5</v>
      </c>
      <c r="M3765" s="345">
        <v>17.5</v>
      </c>
      <c r="N3765" s="348">
        <f>IF(Tabla2[[#This Row],[LECHE RETIRO DIA]]&lt;&gt;ISBLANK(Tabla2[[#This Row],[LECHE RETIRO DIA]]),SUM(Tabla2[[#This Row],[LECHE TANQUE DIA]:[LECHE RETIRO DIA]]),SUM(Tabla2[[#This Row],[LECHE TANQUE DIA]:[LECHE AUTOCONSUMO DIA]]))</f>
        <v>1238</v>
      </c>
      <c r="O3765" s="349">
        <f t="shared" si="1625"/>
        <v>0.96365105008077545</v>
      </c>
      <c r="P3765" s="350">
        <f t="shared" si="1626"/>
        <v>24.274509803921568</v>
      </c>
      <c r="Q3765" s="350">
        <f t="shared" si="1627"/>
        <v>23.392156862745097</v>
      </c>
      <c r="R3765" s="350">
        <f t="shared" si="1628"/>
        <v>3.6363636363636362</v>
      </c>
      <c r="S3765" s="350">
        <f t="shared" si="1629"/>
        <v>4.1266666666666669</v>
      </c>
      <c r="T3765" s="350">
        <f t="shared" si="1630"/>
        <v>5.882352941176471</v>
      </c>
      <c r="U3765" s="350">
        <f t="shared" si="1631"/>
        <v>75.030303030303031</v>
      </c>
      <c r="V3765" s="350">
        <f t="shared" si="1632"/>
        <v>3.0909090909090908</v>
      </c>
      <c r="W3765" s="350">
        <f>IFERROR(H3765/M3765,Tabla2[[#This Row],[CARGA PRODUCCION (ANIMALES/HA)]])</f>
        <v>3.1428571428571428</v>
      </c>
      <c r="X3765" s="351">
        <f t="shared" si="1633"/>
        <v>2025</v>
      </c>
      <c r="Y3765" s="351">
        <f t="shared" si="1634"/>
        <v>2</v>
      </c>
      <c r="Z3765" s="351" t="e">
        <f t="shared" ca="1" si="1635"/>
        <v>#NAME?</v>
      </c>
      <c r="AA3765" s="348">
        <f t="shared" si="1636"/>
        <v>55</v>
      </c>
      <c r="AB3765" s="349">
        <f t="shared" si="1637"/>
        <v>0.92727272727272725</v>
      </c>
      <c r="AC3765" s="349">
        <f t="shared" si="1638"/>
        <v>7.2727272727272751E-2</v>
      </c>
      <c r="AD3765" s="347"/>
    </row>
    <row r="3766" spans="1:30">
      <c r="A3766" s="346">
        <v>45706</v>
      </c>
      <c r="B3766" s="347" t="s">
        <v>81</v>
      </c>
      <c r="C3766" s="347">
        <v>2359</v>
      </c>
      <c r="D3766" s="347">
        <v>80</v>
      </c>
      <c r="E3766" s="347">
        <v>9</v>
      </c>
      <c r="F3766" s="347"/>
      <c r="G3766" s="347">
        <v>92</v>
      </c>
      <c r="H3766" s="347">
        <v>95</v>
      </c>
      <c r="I3766" s="347">
        <v>0</v>
      </c>
      <c r="J3766" s="347">
        <v>16</v>
      </c>
      <c r="K3766" s="347">
        <v>680</v>
      </c>
      <c r="L3766" s="347">
        <v>23.4</v>
      </c>
      <c r="M3766" s="345">
        <v>31.01</v>
      </c>
      <c r="N3766" s="348">
        <f>IF(Tabla2[[#This Row],[LECHE RETIRO DIA]]&lt;&gt;ISBLANK(Tabla2[[#This Row],[LECHE RETIRO DIA]]),SUM(Tabla2[[#This Row],[LECHE TANQUE DIA]:[LECHE RETIRO DIA]]),SUM(Tabla2[[#This Row],[LECHE TANQUE DIA]:[LECHE AUTOCONSUMO DIA]]))</f>
        <v>2448</v>
      </c>
      <c r="O3766" s="349">
        <f t="shared" si="1625"/>
        <v>0.96364379084967322</v>
      </c>
      <c r="P3766" s="350">
        <f t="shared" si="1626"/>
        <v>26.608695652173914</v>
      </c>
      <c r="Q3766" s="350">
        <f t="shared" si="1627"/>
        <v>25.641304347826086</v>
      </c>
      <c r="R3766" s="350">
        <f t="shared" si="1628"/>
        <v>5</v>
      </c>
      <c r="S3766" s="350">
        <f t="shared" si="1629"/>
        <v>3.6</v>
      </c>
      <c r="T3766" s="350">
        <f t="shared" si="1630"/>
        <v>7.3913043478260869</v>
      </c>
      <c r="U3766" s="350">
        <f t="shared" si="1631"/>
        <v>104.61538461538463</v>
      </c>
      <c r="V3766" s="350">
        <f t="shared" si="1632"/>
        <v>3.9316239316239319</v>
      </c>
      <c r="W3766" s="350">
        <f>IFERROR(H3766/M3766,Tabla2[[#This Row],[CARGA PRODUCCION (ANIMALES/HA)]])</f>
        <v>3.0635278942276685</v>
      </c>
      <c r="X3766" s="351">
        <f t="shared" si="1633"/>
        <v>2025</v>
      </c>
      <c r="Y3766" s="351">
        <f t="shared" si="1634"/>
        <v>2</v>
      </c>
      <c r="Z3766" s="351" t="e">
        <f t="shared" ca="1" si="1635"/>
        <v>#NAME?</v>
      </c>
      <c r="AA3766" s="348">
        <f t="shared" si="1636"/>
        <v>95</v>
      </c>
      <c r="AB3766" s="349">
        <f t="shared" si="1637"/>
        <v>0.96842105263157896</v>
      </c>
      <c r="AC3766" s="349">
        <f t="shared" si="1638"/>
        <v>3.157894736842104E-2</v>
      </c>
      <c r="AD3766" s="347"/>
    </row>
    <row r="3767" spans="1:30">
      <c r="A3767" s="346">
        <v>45706</v>
      </c>
      <c r="B3767" s="347" t="s">
        <v>83</v>
      </c>
      <c r="C3767" s="347">
        <v>2595</v>
      </c>
      <c r="D3767" s="347">
        <v>100</v>
      </c>
      <c r="E3767" s="347">
        <v>9</v>
      </c>
      <c r="F3767" s="347"/>
      <c r="G3767" s="347">
        <v>109</v>
      </c>
      <c r="H3767" s="347">
        <v>130</v>
      </c>
      <c r="I3767" s="347">
        <v>0</v>
      </c>
      <c r="J3767" s="347">
        <v>21</v>
      </c>
      <c r="K3767" s="347">
        <v>680</v>
      </c>
      <c r="L3767" s="347">
        <v>29.8</v>
      </c>
      <c r="M3767" s="345">
        <v>36.590000000000003</v>
      </c>
      <c r="N3767" s="348">
        <f>IF(Tabla2[[#This Row],[LECHE RETIRO DIA]]&lt;&gt;ISBLANK(Tabla2[[#This Row],[LECHE RETIRO DIA]]),SUM(Tabla2[[#This Row],[LECHE TANQUE DIA]:[LECHE RETIRO DIA]]),SUM(Tabla2[[#This Row],[LECHE TANQUE DIA]:[LECHE AUTOCONSUMO DIA]]))</f>
        <v>2704</v>
      </c>
      <c r="O3767" s="349">
        <f t="shared" si="1625"/>
        <v>0.95968934911242598</v>
      </c>
      <c r="P3767" s="350">
        <f t="shared" si="1626"/>
        <v>24.807339449541285</v>
      </c>
      <c r="Q3767" s="350">
        <f t="shared" si="1627"/>
        <v>23.807339449541285</v>
      </c>
      <c r="R3767" s="350">
        <f t="shared" si="1628"/>
        <v>4.7619047619047619</v>
      </c>
      <c r="S3767" s="350">
        <f t="shared" si="1629"/>
        <v>3.9764705882352942</v>
      </c>
      <c r="T3767" s="350">
        <f t="shared" si="1630"/>
        <v>6.238532110091743</v>
      </c>
      <c r="U3767" s="350">
        <f t="shared" si="1631"/>
        <v>90.738255033557039</v>
      </c>
      <c r="V3767" s="350">
        <f t="shared" si="1632"/>
        <v>3.6577181208053688</v>
      </c>
      <c r="W3767" s="350">
        <f>IFERROR(H3767/M3767,Tabla2[[#This Row],[CARGA PRODUCCION (ANIMALES/HA)]])</f>
        <v>3.5528833014484831</v>
      </c>
      <c r="X3767" s="351">
        <f t="shared" si="1633"/>
        <v>2025</v>
      </c>
      <c r="Y3767" s="351">
        <f t="shared" si="1634"/>
        <v>2</v>
      </c>
      <c r="Z3767" s="351" t="e">
        <f t="shared" ca="1" si="1635"/>
        <v>#NAME?</v>
      </c>
      <c r="AA3767" s="348">
        <f t="shared" si="1636"/>
        <v>130</v>
      </c>
      <c r="AB3767" s="349">
        <f t="shared" si="1637"/>
        <v>0.83846153846153848</v>
      </c>
      <c r="AC3767" s="349">
        <f t="shared" si="1638"/>
        <v>0.16153846153846152</v>
      </c>
      <c r="AD3767" s="347"/>
    </row>
    <row r="3768" spans="1:30">
      <c r="A3768" s="346">
        <v>45706</v>
      </c>
      <c r="B3768" s="347" t="s">
        <v>117</v>
      </c>
      <c r="C3768" s="347">
        <v>1092</v>
      </c>
      <c r="D3768" s="347">
        <v>40</v>
      </c>
      <c r="E3768" s="347">
        <v>5</v>
      </c>
      <c r="F3768" s="347"/>
      <c r="G3768" s="347">
        <v>51</v>
      </c>
      <c r="H3768" s="347">
        <v>55</v>
      </c>
      <c r="I3768" s="347">
        <v>0</v>
      </c>
      <c r="J3768" s="347">
        <v>11</v>
      </c>
      <c r="K3768" s="347">
        <v>300</v>
      </c>
      <c r="L3768" s="347">
        <v>16.5</v>
      </c>
      <c r="M3768" s="345">
        <v>17.5</v>
      </c>
      <c r="N3768" s="348">
        <f>IF(Tabla2[[#This Row],[LECHE RETIRO DIA]]&lt;&gt;ISBLANK(Tabla2[[#This Row],[LECHE RETIRO DIA]]),SUM(Tabla2[[#This Row],[LECHE TANQUE DIA]:[LECHE RETIRO DIA]]),SUM(Tabla2[[#This Row],[LECHE TANQUE DIA]:[LECHE AUTOCONSUMO DIA]]))</f>
        <v>1137</v>
      </c>
      <c r="O3768" s="349">
        <f t="shared" si="1625"/>
        <v>0.9604221635883905</v>
      </c>
      <c r="P3768" s="350">
        <f t="shared" si="1626"/>
        <v>22.294117647058822</v>
      </c>
      <c r="Q3768" s="350">
        <f t="shared" si="1627"/>
        <v>21.411764705882351</v>
      </c>
      <c r="R3768" s="350">
        <f t="shared" si="1628"/>
        <v>3.6363636363636362</v>
      </c>
      <c r="S3768" s="350">
        <f t="shared" si="1629"/>
        <v>3.79</v>
      </c>
      <c r="T3768" s="350">
        <f t="shared" si="1630"/>
        <v>5.882352941176471</v>
      </c>
      <c r="U3768" s="350">
        <f t="shared" si="1631"/>
        <v>68.909090909090907</v>
      </c>
      <c r="V3768" s="350">
        <f t="shared" si="1632"/>
        <v>3.0909090909090908</v>
      </c>
      <c r="W3768" s="350">
        <f>IFERROR(H3768/M3768,Tabla2[[#This Row],[CARGA PRODUCCION (ANIMALES/HA)]])</f>
        <v>3.1428571428571428</v>
      </c>
      <c r="X3768" s="351">
        <f t="shared" si="1633"/>
        <v>2025</v>
      </c>
      <c r="Y3768" s="351">
        <f t="shared" si="1634"/>
        <v>2</v>
      </c>
      <c r="Z3768" s="351" t="e">
        <f t="shared" ca="1" si="1635"/>
        <v>#NAME?</v>
      </c>
      <c r="AA3768" s="348">
        <f t="shared" si="1636"/>
        <v>55</v>
      </c>
      <c r="AB3768" s="349">
        <f t="shared" si="1637"/>
        <v>0.92727272727272725</v>
      </c>
      <c r="AC3768" s="349">
        <f t="shared" si="1638"/>
        <v>7.2727272727272751E-2</v>
      </c>
      <c r="AD3768" s="347"/>
    </row>
    <row r="3769" spans="1:30">
      <c r="A3769" s="346">
        <v>45707</v>
      </c>
      <c r="B3769" s="347" t="s">
        <v>81</v>
      </c>
      <c r="C3769" s="347">
        <v>2354</v>
      </c>
      <c r="D3769" s="347">
        <v>80</v>
      </c>
      <c r="E3769" s="347">
        <v>9</v>
      </c>
      <c r="F3769" s="347"/>
      <c r="G3769" s="347">
        <v>92</v>
      </c>
      <c r="H3769" s="347">
        <v>95</v>
      </c>
      <c r="I3769" s="347">
        <v>0</v>
      </c>
      <c r="J3769" s="347">
        <v>16</v>
      </c>
      <c r="K3769" s="347">
        <v>680</v>
      </c>
      <c r="L3769" s="347">
        <v>23.4</v>
      </c>
      <c r="M3769" s="345">
        <v>31.01</v>
      </c>
      <c r="N3769" s="348">
        <f>IF(Tabla2[[#This Row],[LECHE RETIRO DIA]]&lt;&gt;ISBLANK(Tabla2[[#This Row],[LECHE RETIRO DIA]]),SUM(Tabla2[[#This Row],[LECHE TANQUE DIA]:[LECHE RETIRO DIA]]),SUM(Tabla2[[#This Row],[LECHE TANQUE DIA]:[LECHE AUTOCONSUMO DIA]]))</f>
        <v>2443</v>
      </c>
      <c r="O3769" s="349">
        <f t="shared" ref="O3769:O3774" si="1639">IFERROR(C3769/N3769,"")</f>
        <v>0.96356938190749075</v>
      </c>
      <c r="P3769" s="350">
        <f t="shared" ref="P3769:P3774" si="1640">IFERROR(N3769/G3769,"")</f>
        <v>26.554347826086957</v>
      </c>
      <c r="Q3769" s="350">
        <f t="shared" ref="Q3769:Q3774" si="1641">IFERROR(C3769/G3769,"")</f>
        <v>25.586956521739129</v>
      </c>
      <c r="R3769" s="350">
        <f t="shared" ref="R3769:R3774" si="1642">IFERROR(D3769/J3769,"")</f>
        <v>5</v>
      </c>
      <c r="S3769" s="350">
        <f t="shared" ref="S3769:S3774" si="1643">IFERROR(N3769/K3769,"")</f>
        <v>3.5926470588235295</v>
      </c>
      <c r="T3769" s="350">
        <f t="shared" ref="T3769:T3774" si="1644">IFERROR(K3769/G3769,"")</f>
        <v>7.3913043478260869</v>
      </c>
      <c r="U3769" s="350">
        <f t="shared" ref="U3769:U3774" si="1645">IFERROR(N3769/L3769,"")</f>
        <v>104.40170940170941</v>
      </c>
      <c r="V3769" s="350">
        <f t="shared" ref="V3769:V3774" si="1646">IFERROR(G3769/L3769,"")</f>
        <v>3.9316239316239319</v>
      </c>
      <c r="W3769" s="350">
        <f>IFERROR(H3769/M3769,Tabla2[[#This Row],[CARGA PRODUCCION (ANIMALES/HA)]])</f>
        <v>3.0635278942276685</v>
      </c>
      <c r="X3769" s="351">
        <f t="shared" ref="X3769:X3774" si="1647">YEAR(A3769)</f>
        <v>2025</v>
      </c>
      <c r="Y3769" s="351">
        <f t="shared" ref="Y3769:Y3774" si="1648">MONTH(A3769)</f>
        <v>2</v>
      </c>
      <c r="Z3769" s="351" t="e">
        <f t="shared" ref="Z3769:Z3774" ca="1" si="1649">_xlfn.ISOWEEKNUM(A3769)</f>
        <v>#NAME?</v>
      </c>
      <c r="AA3769" s="348">
        <f t="shared" ref="AA3769:AA3774" si="1650">IF(H3769&gt;0,H3769,G3769)</f>
        <v>95</v>
      </c>
      <c r="AB3769" s="349">
        <f t="shared" ref="AB3769:AB3774" si="1651">IFERROR(G3769/AA3769,"")</f>
        <v>0.96842105263157896</v>
      </c>
      <c r="AC3769" s="349">
        <f t="shared" ref="AC3769:AC3774" si="1652">IFERROR(1-AB3769,"")</f>
        <v>3.157894736842104E-2</v>
      </c>
      <c r="AD3769" s="347"/>
    </row>
    <row r="3770" spans="1:30">
      <c r="A3770" s="346">
        <v>45707</v>
      </c>
      <c r="B3770" s="347" t="s">
        <v>83</v>
      </c>
      <c r="C3770" s="347">
        <v>2595</v>
      </c>
      <c r="D3770" s="347">
        <v>100</v>
      </c>
      <c r="E3770" s="347">
        <v>9</v>
      </c>
      <c r="F3770" s="347"/>
      <c r="G3770" s="347">
        <v>109</v>
      </c>
      <c r="H3770" s="347">
        <v>130</v>
      </c>
      <c r="I3770" s="347">
        <v>0</v>
      </c>
      <c r="J3770" s="347">
        <v>21</v>
      </c>
      <c r="K3770" s="347">
        <v>680</v>
      </c>
      <c r="L3770" s="347">
        <v>29.8</v>
      </c>
      <c r="M3770" s="345">
        <v>36.590000000000003</v>
      </c>
      <c r="N3770" s="348">
        <f>IF(Tabla2[[#This Row],[LECHE RETIRO DIA]]&lt;&gt;ISBLANK(Tabla2[[#This Row],[LECHE RETIRO DIA]]),SUM(Tabla2[[#This Row],[LECHE TANQUE DIA]:[LECHE RETIRO DIA]]),SUM(Tabla2[[#This Row],[LECHE TANQUE DIA]:[LECHE AUTOCONSUMO DIA]]))</f>
        <v>2704</v>
      </c>
      <c r="O3770" s="349">
        <f t="shared" si="1639"/>
        <v>0.95968934911242598</v>
      </c>
      <c r="P3770" s="350">
        <f t="shared" si="1640"/>
        <v>24.807339449541285</v>
      </c>
      <c r="Q3770" s="350">
        <f t="shared" si="1641"/>
        <v>23.807339449541285</v>
      </c>
      <c r="R3770" s="350">
        <f t="shared" si="1642"/>
        <v>4.7619047619047619</v>
      </c>
      <c r="S3770" s="350">
        <f t="shared" si="1643"/>
        <v>3.9764705882352942</v>
      </c>
      <c r="T3770" s="350">
        <f t="shared" si="1644"/>
        <v>6.238532110091743</v>
      </c>
      <c r="U3770" s="350">
        <f t="shared" si="1645"/>
        <v>90.738255033557039</v>
      </c>
      <c r="V3770" s="350">
        <f t="shared" si="1646"/>
        <v>3.6577181208053688</v>
      </c>
      <c r="W3770" s="350">
        <f>IFERROR(H3770/M3770,Tabla2[[#This Row],[CARGA PRODUCCION (ANIMALES/HA)]])</f>
        <v>3.5528833014484831</v>
      </c>
      <c r="X3770" s="351">
        <f t="shared" si="1647"/>
        <v>2025</v>
      </c>
      <c r="Y3770" s="351">
        <f t="shared" si="1648"/>
        <v>2</v>
      </c>
      <c r="Z3770" s="351" t="e">
        <f t="shared" ca="1" si="1649"/>
        <v>#NAME?</v>
      </c>
      <c r="AA3770" s="348">
        <f t="shared" si="1650"/>
        <v>130</v>
      </c>
      <c r="AB3770" s="349">
        <f t="shared" si="1651"/>
        <v>0.83846153846153848</v>
      </c>
      <c r="AC3770" s="349">
        <f t="shared" si="1652"/>
        <v>0.16153846153846152</v>
      </c>
      <c r="AD3770" s="347"/>
    </row>
    <row r="3771" spans="1:30">
      <c r="A3771" s="346">
        <v>45707</v>
      </c>
      <c r="B3771" s="347" t="s">
        <v>117</v>
      </c>
      <c r="C3771" s="347">
        <v>1225</v>
      </c>
      <c r="D3771" s="347">
        <v>40</v>
      </c>
      <c r="E3771" s="347">
        <v>5</v>
      </c>
      <c r="F3771" s="347"/>
      <c r="G3771" s="347">
        <v>52</v>
      </c>
      <c r="H3771" s="347">
        <v>55</v>
      </c>
      <c r="I3771" s="347">
        <v>0</v>
      </c>
      <c r="J3771" s="347">
        <v>11</v>
      </c>
      <c r="K3771" s="347">
        <v>300</v>
      </c>
      <c r="L3771" s="347">
        <v>16.5</v>
      </c>
      <c r="M3771" s="345">
        <v>17.5</v>
      </c>
      <c r="N3771" s="348">
        <f>IF(Tabla2[[#This Row],[LECHE RETIRO DIA]]&lt;&gt;ISBLANK(Tabla2[[#This Row],[LECHE RETIRO DIA]]),SUM(Tabla2[[#This Row],[LECHE TANQUE DIA]:[LECHE RETIRO DIA]]),SUM(Tabla2[[#This Row],[LECHE TANQUE DIA]:[LECHE AUTOCONSUMO DIA]]))</f>
        <v>1270</v>
      </c>
      <c r="O3771" s="349">
        <f t="shared" si="1639"/>
        <v>0.96456692913385822</v>
      </c>
      <c r="P3771" s="350">
        <f t="shared" si="1640"/>
        <v>24.423076923076923</v>
      </c>
      <c r="Q3771" s="350">
        <f t="shared" si="1641"/>
        <v>23.557692307692307</v>
      </c>
      <c r="R3771" s="350">
        <f t="shared" si="1642"/>
        <v>3.6363636363636362</v>
      </c>
      <c r="S3771" s="350">
        <f t="shared" si="1643"/>
        <v>4.2333333333333334</v>
      </c>
      <c r="T3771" s="350">
        <f t="shared" si="1644"/>
        <v>5.7692307692307692</v>
      </c>
      <c r="U3771" s="350">
        <f t="shared" si="1645"/>
        <v>76.969696969696969</v>
      </c>
      <c r="V3771" s="350">
        <f t="shared" si="1646"/>
        <v>3.1515151515151514</v>
      </c>
      <c r="W3771" s="350">
        <f>IFERROR(H3771/M3771,Tabla2[[#This Row],[CARGA PRODUCCION (ANIMALES/HA)]])</f>
        <v>3.1428571428571428</v>
      </c>
      <c r="X3771" s="351">
        <f t="shared" si="1647"/>
        <v>2025</v>
      </c>
      <c r="Y3771" s="351">
        <f t="shared" si="1648"/>
        <v>2</v>
      </c>
      <c r="Z3771" s="351" t="e">
        <f t="shared" ca="1" si="1649"/>
        <v>#NAME?</v>
      </c>
      <c r="AA3771" s="348">
        <f t="shared" si="1650"/>
        <v>55</v>
      </c>
      <c r="AB3771" s="349">
        <f t="shared" si="1651"/>
        <v>0.94545454545454544</v>
      </c>
      <c r="AC3771" s="349">
        <f t="shared" si="1652"/>
        <v>5.4545454545454564E-2</v>
      </c>
      <c r="AD3771" s="347"/>
    </row>
    <row r="3772" spans="1:30">
      <c r="A3772" s="346">
        <v>45708</v>
      </c>
      <c r="B3772" s="347" t="s">
        <v>81</v>
      </c>
      <c r="C3772" s="347">
        <v>2359</v>
      </c>
      <c r="D3772" s="347">
        <v>80</v>
      </c>
      <c r="E3772" s="347">
        <v>9</v>
      </c>
      <c r="F3772" s="347"/>
      <c r="G3772" s="347">
        <v>94</v>
      </c>
      <c r="H3772" s="347">
        <v>97</v>
      </c>
      <c r="I3772" s="347">
        <v>0</v>
      </c>
      <c r="J3772" s="347">
        <v>16</v>
      </c>
      <c r="K3772" s="347">
        <v>680</v>
      </c>
      <c r="L3772" s="347">
        <v>23.4</v>
      </c>
      <c r="M3772" s="345">
        <v>31.01</v>
      </c>
      <c r="N3772" s="348">
        <f>IF(Tabla2[[#This Row],[LECHE RETIRO DIA]]&lt;&gt;ISBLANK(Tabla2[[#This Row],[LECHE RETIRO DIA]]),SUM(Tabla2[[#This Row],[LECHE TANQUE DIA]:[LECHE RETIRO DIA]]),SUM(Tabla2[[#This Row],[LECHE TANQUE DIA]:[LECHE AUTOCONSUMO DIA]]))</f>
        <v>2448</v>
      </c>
      <c r="O3772" s="349">
        <f t="shared" si="1639"/>
        <v>0.96364379084967322</v>
      </c>
      <c r="P3772" s="350">
        <f t="shared" si="1640"/>
        <v>26.042553191489361</v>
      </c>
      <c r="Q3772" s="350">
        <f t="shared" si="1641"/>
        <v>25.095744680851062</v>
      </c>
      <c r="R3772" s="350">
        <f t="shared" si="1642"/>
        <v>5</v>
      </c>
      <c r="S3772" s="350">
        <f t="shared" si="1643"/>
        <v>3.6</v>
      </c>
      <c r="T3772" s="350">
        <f t="shared" si="1644"/>
        <v>7.2340425531914896</v>
      </c>
      <c r="U3772" s="350">
        <f t="shared" si="1645"/>
        <v>104.61538461538463</v>
      </c>
      <c r="V3772" s="350">
        <f t="shared" si="1646"/>
        <v>4.017094017094017</v>
      </c>
      <c r="W3772" s="350">
        <f>IFERROR(H3772/M3772,Tabla2[[#This Row],[CARGA PRODUCCION (ANIMALES/HA)]])</f>
        <v>3.1280232183166721</v>
      </c>
      <c r="X3772" s="351">
        <f t="shared" si="1647"/>
        <v>2025</v>
      </c>
      <c r="Y3772" s="351">
        <f t="shared" si="1648"/>
        <v>2</v>
      </c>
      <c r="Z3772" s="351" t="e">
        <f t="shared" ca="1" si="1649"/>
        <v>#NAME?</v>
      </c>
      <c r="AA3772" s="348">
        <f t="shared" si="1650"/>
        <v>97</v>
      </c>
      <c r="AB3772" s="349">
        <f t="shared" si="1651"/>
        <v>0.96907216494845361</v>
      </c>
      <c r="AC3772" s="349">
        <f t="shared" si="1652"/>
        <v>3.0927835051546393E-2</v>
      </c>
      <c r="AD3772" s="347"/>
    </row>
    <row r="3773" spans="1:30">
      <c r="A3773" s="346">
        <v>45708</v>
      </c>
      <c r="B3773" s="347" t="s">
        <v>83</v>
      </c>
      <c r="C3773" s="347">
        <v>2677</v>
      </c>
      <c r="D3773" s="347">
        <v>100</v>
      </c>
      <c r="E3773" s="347">
        <v>9</v>
      </c>
      <c r="F3773" s="347"/>
      <c r="G3773" s="347">
        <v>110</v>
      </c>
      <c r="H3773" s="347">
        <v>131</v>
      </c>
      <c r="I3773" s="347">
        <v>0</v>
      </c>
      <c r="J3773" s="347">
        <v>22</v>
      </c>
      <c r="K3773" s="347">
        <v>680</v>
      </c>
      <c r="L3773" s="347">
        <v>29.8</v>
      </c>
      <c r="M3773" s="345">
        <v>36.590000000000003</v>
      </c>
      <c r="N3773" s="348">
        <f>IF(Tabla2[[#This Row],[LECHE RETIRO DIA]]&lt;&gt;ISBLANK(Tabla2[[#This Row],[LECHE RETIRO DIA]]),SUM(Tabla2[[#This Row],[LECHE TANQUE DIA]:[LECHE RETIRO DIA]]),SUM(Tabla2[[#This Row],[LECHE TANQUE DIA]:[LECHE AUTOCONSUMO DIA]]))</f>
        <v>2786</v>
      </c>
      <c r="O3773" s="349">
        <f t="shared" si="1639"/>
        <v>0.960875807609476</v>
      </c>
      <c r="P3773" s="350">
        <f t="shared" si="1640"/>
        <v>25.327272727272728</v>
      </c>
      <c r="Q3773" s="350">
        <f t="shared" si="1641"/>
        <v>24.336363636363636</v>
      </c>
      <c r="R3773" s="350">
        <f t="shared" si="1642"/>
        <v>4.5454545454545459</v>
      </c>
      <c r="S3773" s="350">
        <f t="shared" si="1643"/>
        <v>4.0970588235294114</v>
      </c>
      <c r="T3773" s="350">
        <f t="shared" si="1644"/>
        <v>6.1818181818181817</v>
      </c>
      <c r="U3773" s="350">
        <f t="shared" si="1645"/>
        <v>93.489932885906043</v>
      </c>
      <c r="V3773" s="350">
        <f t="shared" si="1646"/>
        <v>3.6912751677852347</v>
      </c>
      <c r="W3773" s="350">
        <f>IFERROR(H3773/M3773,Tabla2[[#This Row],[CARGA PRODUCCION (ANIMALES/HA)]])</f>
        <v>3.5802131729980866</v>
      </c>
      <c r="X3773" s="351">
        <f t="shared" si="1647"/>
        <v>2025</v>
      </c>
      <c r="Y3773" s="351">
        <f t="shared" si="1648"/>
        <v>2</v>
      </c>
      <c r="Z3773" s="351" t="e">
        <f t="shared" ca="1" si="1649"/>
        <v>#NAME?</v>
      </c>
      <c r="AA3773" s="348">
        <f t="shared" si="1650"/>
        <v>131</v>
      </c>
      <c r="AB3773" s="349">
        <f t="shared" si="1651"/>
        <v>0.83969465648854957</v>
      </c>
      <c r="AC3773" s="349">
        <f t="shared" si="1652"/>
        <v>0.16030534351145043</v>
      </c>
      <c r="AD3773" s="347"/>
    </row>
    <row r="3774" spans="1:30">
      <c r="A3774" s="346">
        <v>45708</v>
      </c>
      <c r="B3774" s="347" t="s">
        <v>117</v>
      </c>
      <c r="C3774" s="347">
        <v>1293</v>
      </c>
      <c r="D3774" s="347">
        <v>40</v>
      </c>
      <c r="E3774" s="347">
        <v>5</v>
      </c>
      <c r="F3774" s="347"/>
      <c r="G3774" s="347">
        <v>52</v>
      </c>
      <c r="H3774" s="347">
        <v>56</v>
      </c>
      <c r="I3774" s="347">
        <v>0</v>
      </c>
      <c r="J3774" s="347">
        <v>11</v>
      </c>
      <c r="K3774" s="347">
        <v>300</v>
      </c>
      <c r="L3774" s="347">
        <v>16.5</v>
      </c>
      <c r="M3774" s="345">
        <v>17.5</v>
      </c>
      <c r="N3774" s="348">
        <f>IF(Tabla2[[#This Row],[LECHE RETIRO DIA]]&lt;&gt;ISBLANK(Tabla2[[#This Row],[LECHE RETIRO DIA]]),SUM(Tabla2[[#This Row],[LECHE TANQUE DIA]:[LECHE RETIRO DIA]]),SUM(Tabla2[[#This Row],[LECHE TANQUE DIA]:[LECHE AUTOCONSUMO DIA]]))</f>
        <v>1338</v>
      </c>
      <c r="O3774" s="349">
        <f t="shared" si="1639"/>
        <v>0.96636771300448432</v>
      </c>
      <c r="P3774" s="350">
        <f t="shared" si="1640"/>
        <v>25.73076923076923</v>
      </c>
      <c r="Q3774" s="350">
        <f t="shared" si="1641"/>
        <v>24.865384615384617</v>
      </c>
      <c r="R3774" s="350">
        <f t="shared" si="1642"/>
        <v>3.6363636363636362</v>
      </c>
      <c r="S3774" s="350">
        <f t="shared" si="1643"/>
        <v>4.46</v>
      </c>
      <c r="T3774" s="350">
        <f t="shared" si="1644"/>
        <v>5.7692307692307692</v>
      </c>
      <c r="U3774" s="350">
        <f t="shared" si="1645"/>
        <v>81.090909090909093</v>
      </c>
      <c r="V3774" s="350">
        <f t="shared" si="1646"/>
        <v>3.1515151515151514</v>
      </c>
      <c r="W3774" s="350">
        <f>IFERROR(H3774/M3774,Tabla2[[#This Row],[CARGA PRODUCCION (ANIMALES/HA)]])</f>
        <v>3.2</v>
      </c>
      <c r="X3774" s="351">
        <f t="shared" si="1647"/>
        <v>2025</v>
      </c>
      <c r="Y3774" s="351">
        <f t="shared" si="1648"/>
        <v>2</v>
      </c>
      <c r="Z3774" s="351" t="e">
        <f t="shared" ca="1" si="1649"/>
        <v>#NAME?</v>
      </c>
      <c r="AA3774" s="348">
        <f t="shared" si="1650"/>
        <v>56</v>
      </c>
      <c r="AB3774" s="349">
        <f t="shared" si="1651"/>
        <v>0.9285714285714286</v>
      </c>
      <c r="AC3774" s="349">
        <f t="shared" si="1652"/>
        <v>7.1428571428571397E-2</v>
      </c>
      <c r="AD3774" s="347"/>
    </row>
    <row r="3775" spans="1:30">
      <c r="A3775" s="346">
        <v>45709</v>
      </c>
      <c r="B3775" s="347" t="s">
        <v>81</v>
      </c>
      <c r="C3775" s="347">
        <v>2396</v>
      </c>
      <c r="D3775" s="347">
        <v>80</v>
      </c>
      <c r="E3775" s="347">
        <v>9</v>
      </c>
      <c r="F3775" s="347"/>
      <c r="G3775" s="347">
        <v>95</v>
      </c>
      <c r="H3775" s="347">
        <v>98</v>
      </c>
      <c r="I3775" s="347">
        <v>0</v>
      </c>
      <c r="J3775" s="347">
        <v>15</v>
      </c>
      <c r="K3775" s="347">
        <v>680</v>
      </c>
      <c r="L3775" s="347">
        <v>23.4</v>
      </c>
      <c r="M3775" s="345">
        <v>31.01</v>
      </c>
      <c r="N3775" s="348">
        <f>IF(Tabla2[[#This Row],[LECHE RETIRO DIA]]&lt;&gt;ISBLANK(Tabla2[[#This Row],[LECHE RETIRO DIA]]),SUM(Tabla2[[#This Row],[LECHE TANQUE DIA]:[LECHE RETIRO DIA]]),SUM(Tabla2[[#This Row],[LECHE TANQUE DIA]:[LECHE AUTOCONSUMO DIA]]))</f>
        <v>2485</v>
      </c>
      <c r="O3775" s="349">
        <f t="shared" ref="O3775:O3780" si="1653">IFERROR(C3775/N3775,"")</f>
        <v>0.96418511066398394</v>
      </c>
      <c r="P3775" s="350">
        <f t="shared" ref="P3775:P3780" si="1654">IFERROR(N3775/G3775,"")</f>
        <v>26.157894736842106</v>
      </c>
      <c r="Q3775" s="350">
        <f t="shared" ref="Q3775:Q3780" si="1655">IFERROR(C3775/G3775,"")</f>
        <v>25.221052631578946</v>
      </c>
      <c r="R3775" s="350">
        <f t="shared" ref="R3775:R3780" si="1656">IFERROR(D3775/J3775,"")</f>
        <v>5.333333333333333</v>
      </c>
      <c r="S3775" s="350">
        <f t="shared" ref="S3775:S3780" si="1657">IFERROR(N3775/K3775,"")</f>
        <v>3.6544117647058822</v>
      </c>
      <c r="T3775" s="350">
        <f t="shared" ref="T3775:T3780" si="1658">IFERROR(K3775/G3775,"")</f>
        <v>7.1578947368421053</v>
      </c>
      <c r="U3775" s="350">
        <f t="shared" ref="U3775:U3780" si="1659">IFERROR(N3775/L3775,"")</f>
        <v>106.19658119658121</v>
      </c>
      <c r="V3775" s="350">
        <f t="shared" ref="V3775:V3780" si="1660">IFERROR(G3775/L3775,"")</f>
        <v>4.0598290598290605</v>
      </c>
      <c r="W3775" s="350">
        <f>IFERROR(H3775/M3775,Tabla2[[#This Row],[CARGA PRODUCCION (ANIMALES/HA)]])</f>
        <v>3.1602708803611739</v>
      </c>
      <c r="X3775" s="351">
        <f t="shared" ref="X3775:X3780" si="1661">YEAR(A3775)</f>
        <v>2025</v>
      </c>
      <c r="Y3775" s="351">
        <f t="shared" ref="Y3775:Y3780" si="1662">MONTH(A3775)</f>
        <v>2</v>
      </c>
      <c r="Z3775" s="351" t="e">
        <f t="shared" ref="Z3775:Z3780" ca="1" si="1663">_xlfn.ISOWEEKNUM(A3775)</f>
        <v>#NAME?</v>
      </c>
      <c r="AA3775" s="348">
        <f t="shared" ref="AA3775:AA3780" si="1664">IF(H3775&gt;0,H3775,G3775)</f>
        <v>98</v>
      </c>
      <c r="AB3775" s="349">
        <f t="shared" ref="AB3775:AB3780" si="1665">IFERROR(G3775/AA3775,"")</f>
        <v>0.96938775510204078</v>
      </c>
      <c r="AC3775" s="349">
        <f t="shared" ref="AC3775:AC3780" si="1666">IFERROR(1-AB3775,"")</f>
        <v>3.0612244897959218E-2</v>
      </c>
      <c r="AD3775" s="347"/>
    </row>
    <row r="3776" spans="1:30">
      <c r="A3776" s="346">
        <v>45709</v>
      </c>
      <c r="B3776" s="347" t="s">
        <v>83</v>
      </c>
      <c r="C3776" s="347">
        <v>2682</v>
      </c>
      <c r="D3776" s="347">
        <v>100</v>
      </c>
      <c r="E3776" s="347">
        <v>9</v>
      </c>
      <c r="F3776" s="347"/>
      <c r="G3776" s="347">
        <v>110</v>
      </c>
      <c r="H3776" s="347">
        <v>131</v>
      </c>
      <c r="I3776" s="347">
        <v>0</v>
      </c>
      <c r="J3776" s="347">
        <v>22</v>
      </c>
      <c r="K3776" s="347">
        <v>680</v>
      </c>
      <c r="L3776" s="347">
        <v>29.8</v>
      </c>
      <c r="M3776" s="345">
        <v>36.590000000000003</v>
      </c>
      <c r="N3776" s="348">
        <f>IF(Tabla2[[#This Row],[LECHE RETIRO DIA]]&lt;&gt;ISBLANK(Tabla2[[#This Row],[LECHE RETIRO DIA]]),SUM(Tabla2[[#This Row],[LECHE TANQUE DIA]:[LECHE RETIRO DIA]]),SUM(Tabla2[[#This Row],[LECHE TANQUE DIA]:[LECHE AUTOCONSUMO DIA]]))</f>
        <v>2791</v>
      </c>
      <c r="O3776" s="349">
        <f t="shared" si="1653"/>
        <v>0.96094589752776782</v>
      </c>
      <c r="P3776" s="350">
        <f t="shared" si="1654"/>
        <v>25.372727272727271</v>
      </c>
      <c r="Q3776" s="350">
        <f t="shared" si="1655"/>
        <v>24.381818181818183</v>
      </c>
      <c r="R3776" s="350">
        <f t="shared" si="1656"/>
        <v>4.5454545454545459</v>
      </c>
      <c r="S3776" s="350">
        <f t="shared" si="1657"/>
        <v>4.1044117647058824</v>
      </c>
      <c r="T3776" s="350">
        <f t="shared" si="1658"/>
        <v>6.1818181818181817</v>
      </c>
      <c r="U3776" s="350">
        <f t="shared" si="1659"/>
        <v>93.65771812080537</v>
      </c>
      <c r="V3776" s="350">
        <f t="shared" si="1660"/>
        <v>3.6912751677852347</v>
      </c>
      <c r="W3776" s="350">
        <f>IFERROR(H3776/M3776,Tabla2[[#This Row],[CARGA PRODUCCION (ANIMALES/HA)]])</f>
        <v>3.5802131729980866</v>
      </c>
      <c r="X3776" s="351">
        <f t="shared" si="1661"/>
        <v>2025</v>
      </c>
      <c r="Y3776" s="351">
        <f t="shared" si="1662"/>
        <v>2</v>
      </c>
      <c r="Z3776" s="351" t="e">
        <f t="shared" ca="1" si="1663"/>
        <v>#NAME?</v>
      </c>
      <c r="AA3776" s="348">
        <f t="shared" si="1664"/>
        <v>131</v>
      </c>
      <c r="AB3776" s="349">
        <f t="shared" si="1665"/>
        <v>0.83969465648854957</v>
      </c>
      <c r="AC3776" s="349">
        <f t="shared" si="1666"/>
        <v>0.16030534351145043</v>
      </c>
      <c r="AD3776" s="347"/>
    </row>
    <row r="3777" spans="1:30">
      <c r="A3777" s="346">
        <v>45709</v>
      </c>
      <c r="B3777" s="347" t="s">
        <v>88</v>
      </c>
      <c r="C3777" s="347">
        <v>1229</v>
      </c>
      <c r="D3777" s="347">
        <v>40</v>
      </c>
      <c r="E3777" s="347">
        <v>5</v>
      </c>
      <c r="F3777" s="347"/>
      <c r="G3777" s="347">
        <v>52</v>
      </c>
      <c r="H3777" s="347">
        <v>56</v>
      </c>
      <c r="I3777" s="347">
        <v>0</v>
      </c>
      <c r="J3777" s="347">
        <v>11</v>
      </c>
      <c r="K3777" s="347">
        <v>300</v>
      </c>
      <c r="L3777" s="347">
        <v>16.5</v>
      </c>
      <c r="M3777" s="345">
        <v>17.5</v>
      </c>
      <c r="N3777" s="348">
        <f>IF(Tabla2[[#This Row],[LECHE RETIRO DIA]]&lt;&gt;ISBLANK(Tabla2[[#This Row],[LECHE RETIRO DIA]]),SUM(Tabla2[[#This Row],[LECHE TANQUE DIA]:[LECHE RETIRO DIA]]),SUM(Tabla2[[#This Row],[LECHE TANQUE DIA]:[LECHE AUTOCONSUMO DIA]]))</f>
        <v>1274</v>
      </c>
      <c r="O3777" s="349">
        <f t="shared" si="1653"/>
        <v>0.9646781789638933</v>
      </c>
      <c r="P3777" s="350">
        <f t="shared" si="1654"/>
        <v>24.5</v>
      </c>
      <c r="Q3777" s="350">
        <f t="shared" si="1655"/>
        <v>23.634615384615383</v>
      </c>
      <c r="R3777" s="350">
        <f t="shared" si="1656"/>
        <v>3.6363636363636362</v>
      </c>
      <c r="S3777" s="350">
        <f t="shared" si="1657"/>
        <v>4.246666666666667</v>
      </c>
      <c r="T3777" s="350">
        <f t="shared" si="1658"/>
        <v>5.7692307692307692</v>
      </c>
      <c r="U3777" s="350">
        <f t="shared" si="1659"/>
        <v>77.212121212121218</v>
      </c>
      <c r="V3777" s="350">
        <f t="shared" si="1660"/>
        <v>3.1515151515151514</v>
      </c>
      <c r="W3777" s="350">
        <f>IFERROR(H3777/M3777,Tabla2[[#This Row],[CARGA PRODUCCION (ANIMALES/HA)]])</f>
        <v>3.2</v>
      </c>
      <c r="X3777" s="351">
        <f t="shared" si="1661"/>
        <v>2025</v>
      </c>
      <c r="Y3777" s="351">
        <f t="shared" si="1662"/>
        <v>2</v>
      </c>
      <c r="Z3777" s="351" t="e">
        <f t="shared" ca="1" si="1663"/>
        <v>#NAME?</v>
      </c>
      <c r="AA3777" s="348">
        <f t="shared" si="1664"/>
        <v>56</v>
      </c>
      <c r="AB3777" s="349">
        <f t="shared" si="1665"/>
        <v>0.9285714285714286</v>
      </c>
      <c r="AC3777" s="349">
        <f t="shared" si="1666"/>
        <v>7.1428571428571397E-2</v>
      </c>
      <c r="AD3777" s="347"/>
    </row>
    <row r="3778" spans="1:30">
      <c r="A3778" s="346">
        <v>45710</v>
      </c>
      <c r="B3778" s="347" t="s">
        <v>81</v>
      </c>
      <c r="C3778" s="347">
        <v>2345</v>
      </c>
      <c r="D3778" s="347">
        <v>80</v>
      </c>
      <c r="E3778" s="347">
        <v>9</v>
      </c>
      <c r="F3778" s="347"/>
      <c r="G3778" s="347">
        <v>94</v>
      </c>
      <c r="H3778" s="347">
        <v>97</v>
      </c>
      <c r="I3778" s="347">
        <v>0</v>
      </c>
      <c r="J3778" s="347">
        <v>15</v>
      </c>
      <c r="K3778" s="347">
        <v>680</v>
      </c>
      <c r="L3778" s="347">
        <v>23.4</v>
      </c>
      <c r="M3778" s="345">
        <v>31.01</v>
      </c>
      <c r="N3778" s="348">
        <f>IF(Tabla2[[#This Row],[LECHE RETIRO DIA]]&lt;&gt;ISBLANK(Tabla2[[#This Row],[LECHE RETIRO DIA]]),SUM(Tabla2[[#This Row],[LECHE TANQUE DIA]:[LECHE RETIRO DIA]]),SUM(Tabla2[[#This Row],[LECHE TANQUE DIA]:[LECHE AUTOCONSUMO DIA]]))</f>
        <v>2434</v>
      </c>
      <c r="O3778" s="349">
        <f t="shared" si="1653"/>
        <v>0.96343467543138861</v>
      </c>
      <c r="P3778" s="350">
        <f t="shared" si="1654"/>
        <v>25.893617021276597</v>
      </c>
      <c r="Q3778" s="350">
        <f t="shared" si="1655"/>
        <v>24.946808510638299</v>
      </c>
      <c r="R3778" s="350">
        <f t="shared" si="1656"/>
        <v>5.333333333333333</v>
      </c>
      <c r="S3778" s="350">
        <f t="shared" si="1657"/>
        <v>3.5794117647058825</v>
      </c>
      <c r="T3778" s="350">
        <f t="shared" si="1658"/>
        <v>7.2340425531914896</v>
      </c>
      <c r="U3778" s="350">
        <f t="shared" si="1659"/>
        <v>104.01709401709402</v>
      </c>
      <c r="V3778" s="350">
        <f t="shared" si="1660"/>
        <v>4.017094017094017</v>
      </c>
      <c r="W3778" s="350">
        <f>IFERROR(H3778/M3778,Tabla2[[#This Row],[CARGA PRODUCCION (ANIMALES/HA)]])</f>
        <v>3.1280232183166721</v>
      </c>
      <c r="X3778" s="351">
        <f t="shared" si="1661"/>
        <v>2025</v>
      </c>
      <c r="Y3778" s="351">
        <f t="shared" si="1662"/>
        <v>2</v>
      </c>
      <c r="Z3778" s="351" t="e">
        <f t="shared" ca="1" si="1663"/>
        <v>#NAME?</v>
      </c>
      <c r="AA3778" s="348">
        <f t="shared" si="1664"/>
        <v>97</v>
      </c>
      <c r="AB3778" s="349">
        <f t="shared" si="1665"/>
        <v>0.96907216494845361</v>
      </c>
      <c r="AC3778" s="349">
        <f t="shared" si="1666"/>
        <v>3.0927835051546393E-2</v>
      </c>
      <c r="AD3778" s="347"/>
    </row>
    <row r="3779" spans="1:30">
      <c r="A3779" s="346">
        <v>45710</v>
      </c>
      <c r="B3779" s="347" t="s">
        <v>83</v>
      </c>
      <c r="C3779" s="347">
        <v>2668</v>
      </c>
      <c r="D3779" s="347">
        <v>100</v>
      </c>
      <c r="E3779" s="347">
        <v>9</v>
      </c>
      <c r="F3779" s="347"/>
      <c r="G3779" s="347">
        <v>111</v>
      </c>
      <c r="H3779" s="347">
        <v>131</v>
      </c>
      <c r="I3779" s="347">
        <v>0</v>
      </c>
      <c r="J3779" s="347">
        <v>22</v>
      </c>
      <c r="K3779" s="347">
        <v>680</v>
      </c>
      <c r="L3779" s="347">
        <v>29.8</v>
      </c>
      <c r="M3779" s="345">
        <v>36.590000000000003</v>
      </c>
      <c r="N3779" s="348">
        <f>IF(Tabla2[[#This Row],[LECHE RETIRO DIA]]&lt;&gt;ISBLANK(Tabla2[[#This Row],[LECHE RETIRO DIA]]),SUM(Tabla2[[#This Row],[LECHE TANQUE DIA]:[LECHE RETIRO DIA]]),SUM(Tabla2[[#This Row],[LECHE TANQUE DIA]:[LECHE AUTOCONSUMO DIA]]))</f>
        <v>2777</v>
      </c>
      <c r="O3779" s="349">
        <f t="shared" si="1653"/>
        <v>0.96074900972272237</v>
      </c>
      <c r="P3779" s="350">
        <f t="shared" si="1654"/>
        <v>25.018018018018019</v>
      </c>
      <c r="Q3779" s="350">
        <f t="shared" si="1655"/>
        <v>24.036036036036037</v>
      </c>
      <c r="R3779" s="350">
        <f t="shared" si="1656"/>
        <v>4.5454545454545459</v>
      </c>
      <c r="S3779" s="350">
        <f t="shared" si="1657"/>
        <v>4.0838235294117649</v>
      </c>
      <c r="T3779" s="350">
        <f t="shared" si="1658"/>
        <v>6.1261261261261257</v>
      </c>
      <c r="U3779" s="350">
        <f t="shared" si="1659"/>
        <v>93.187919463087241</v>
      </c>
      <c r="V3779" s="350">
        <f t="shared" si="1660"/>
        <v>3.7248322147651005</v>
      </c>
      <c r="W3779" s="350">
        <f>IFERROR(H3779/M3779,Tabla2[[#This Row],[CARGA PRODUCCION (ANIMALES/HA)]])</f>
        <v>3.5802131729980866</v>
      </c>
      <c r="X3779" s="351">
        <f t="shared" si="1661"/>
        <v>2025</v>
      </c>
      <c r="Y3779" s="351">
        <f t="shared" si="1662"/>
        <v>2</v>
      </c>
      <c r="Z3779" s="351" t="e">
        <f t="shared" ca="1" si="1663"/>
        <v>#NAME?</v>
      </c>
      <c r="AA3779" s="348">
        <f t="shared" si="1664"/>
        <v>131</v>
      </c>
      <c r="AB3779" s="349">
        <f t="shared" si="1665"/>
        <v>0.84732824427480913</v>
      </c>
      <c r="AC3779" s="349">
        <f t="shared" si="1666"/>
        <v>0.15267175572519087</v>
      </c>
      <c r="AD3779" s="347"/>
    </row>
    <row r="3780" spans="1:30">
      <c r="A3780" s="346">
        <v>45710</v>
      </c>
      <c r="B3780" s="347" t="s">
        <v>117</v>
      </c>
      <c r="C3780" s="347">
        <v>1249</v>
      </c>
      <c r="D3780" s="347">
        <v>40</v>
      </c>
      <c r="E3780" s="347">
        <v>5</v>
      </c>
      <c r="F3780" s="347"/>
      <c r="G3780" s="347">
        <v>53</v>
      </c>
      <c r="H3780" s="347">
        <v>57</v>
      </c>
      <c r="I3780" s="347">
        <v>0</v>
      </c>
      <c r="J3780" s="347">
        <v>11</v>
      </c>
      <c r="K3780" s="347">
        <v>300</v>
      </c>
      <c r="L3780" s="347">
        <v>16.5</v>
      </c>
      <c r="M3780" s="345">
        <v>17.5</v>
      </c>
      <c r="N3780" s="348">
        <f>IF(Tabla2[[#This Row],[LECHE RETIRO DIA]]&lt;&gt;ISBLANK(Tabla2[[#This Row],[LECHE RETIRO DIA]]),SUM(Tabla2[[#This Row],[LECHE TANQUE DIA]:[LECHE RETIRO DIA]]),SUM(Tabla2[[#This Row],[LECHE TANQUE DIA]:[LECHE AUTOCONSUMO DIA]]))</f>
        <v>1294</v>
      </c>
      <c r="O3780" s="349">
        <f t="shared" si="1653"/>
        <v>0.96522411128284391</v>
      </c>
      <c r="P3780" s="350">
        <f t="shared" si="1654"/>
        <v>24.415094339622641</v>
      </c>
      <c r="Q3780" s="350">
        <f t="shared" si="1655"/>
        <v>23.566037735849058</v>
      </c>
      <c r="R3780" s="350">
        <f t="shared" si="1656"/>
        <v>3.6363636363636362</v>
      </c>
      <c r="S3780" s="350">
        <f t="shared" si="1657"/>
        <v>4.3133333333333335</v>
      </c>
      <c r="T3780" s="350">
        <f t="shared" si="1658"/>
        <v>5.6603773584905657</v>
      </c>
      <c r="U3780" s="350">
        <f t="shared" si="1659"/>
        <v>78.424242424242422</v>
      </c>
      <c r="V3780" s="350">
        <f t="shared" si="1660"/>
        <v>3.2121212121212119</v>
      </c>
      <c r="W3780" s="350">
        <f>IFERROR(H3780/M3780,Tabla2[[#This Row],[CARGA PRODUCCION (ANIMALES/HA)]])</f>
        <v>3.2571428571428571</v>
      </c>
      <c r="X3780" s="351">
        <f t="shared" si="1661"/>
        <v>2025</v>
      </c>
      <c r="Y3780" s="351">
        <f t="shared" si="1662"/>
        <v>2</v>
      </c>
      <c r="Z3780" s="351" t="e">
        <f t="shared" ca="1" si="1663"/>
        <v>#NAME?</v>
      </c>
      <c r="AA3780" s="348">
        <f t="shared" si="1664"/>
        <v>57</v>
      </c>
      <c r="AB3780" s="349">
        <f t="shared" si="1665"/>
        <v>0.92982456140350878</v>
      </c>
      <c r="AC3780" s="349">
        <f t="shared" si="1666"/>
        <v>7.0175438596491224E-2</v>
      </c>
      <c r="AD3780" s="347"/>
    </row>
    <row r="3781" spans="1:30">
      <c r="A3781" s="346">
        <v>45711</v>
      </c>
      <c r="B3781" s="347" t="s">
        <v>81</v>
      </c>
      <c r="C3781" s="347">
        <v>2368</v>
      </c>
      <c r="D3781" s="347">
        <v>80</v>
      </c>
      <c r="E3781" s="347">
        <v>9</v>
      </c>
      <c r="F3781" s="347"/>
      <c r="G3781" s="347">
        <v>94</v>
      </c>
      <c r="H3781" s="347">
        <v>97</v>
      </c>
      <c r="I3781" s="347">
        <v>0</v>
      </c>
      <c r="J3781" s="347">
        <v>16</v>
      </c>
      <c r="K3781" s="347">
        <v>680</v>
      </c>
      <c r="L3781" s="347">
        <v>23.4</v>
      </c>
      <c r="M3781" s="345">
        <v>31.01</v>
      </c>
      <c r="N3781" s="348">
        <f>IF(Tabla2[[#This Row],[LECHE RETIRO DIA]]&lt;&gt;ISBLANK(Tabla2[[#This Row],[LECHE RETIRO DIA]]),SUM(Tabla2[[#This Row],[LECHE TANQUE DIA]:[LECHE RETIRO DIA]]),SUM(Tabla2[[#This Row],[LECHE TANQUE DIA]:[LECHE AUTOCONSUMO DIA]]))</f>
        <v>2457</v>
      </c>
      <c r="O3781" s="349">
        <f t="shared" ref="O3781:O3786" si="1667">IFERROR(C3781/N3781,"")</f>
        <v>0.96377696377696376</v>
      </c>
      <c r="P3781" s="350">
        <f t="shared" ref="P3781:P3786" si="1668">IFERROR(N3781/G3781,"")</f>
        <v>26.138297872340427</v>
      </c>
      <c r="Q3781" s="350">
        <f t="shared" ref="Q3781:Q3786" si="1669">IFERROR(C3781/G3781,"")</f>
        <v>25.191489361702128</v>
      </c>
      <c r="R3781" s="350">
        <f t="shared" ref="R3781:R3786" si="1670">IFERROR(D3781/J3781,"")</f>
        <v>5</v>
      </c>
      <c r="S3781" s="350">
        <f t="shared" ref="S3781:S3786" si="1671">IFERROR(N3781/K3781,"")</f>
        <v>3.6132352941176471</v>
      </c>
      <c r="T3781" s="350">
        <f t="shared" ref="T3781:T3786" si="1672">IFERROR(K3781/G3781,"")</f>
        <v>7.2340425531914896</v>
      </c>
      <c r="U3781" s="350">
        <f t="shared" ref="U3781:U3786" si="1673">IFERROR(N3781/L3781,"")</f>
        <v>105</v>
      </c>
      <c r="V3781" s="350">
        <f t="shared" ref="V3781:V3786" si="1674">IFERROR(G3781/L3781,"")</f>
        <v>4.017094017094017</v>
      </c>
      <c r="W3781" s="350">
        <f>IFERROR(H3781/M3781,Tabla2[[#This Row],[CARGA PRODUCCION (ANIMALES/HA)]])</f>
        <v>3.1280232183166721</v>
      </c>
      <c r="X3781" s="351">
        <f t="shared" ref="X3781:X3786" si="1675">YEAR(A3781)</f>
        <v>2025</v>
      </c>
      <c r="Y3781" s="351">
        <f t="shared" ref="Y3781:Y3786" si="1676">MONTH(A3781)</f>
        <v>2</v>
      </c>
      <c r="Z3781" s="351" t="e">
        <f t="shared" ref="Z3781:Z3786" ca="1" si="1677">_xlfn.ISOWEEKNUM(A3781)</f>
        <v>#NAME?</v>
      </c>
      <c r="AA3781" s="348">
        <f t="shared" ref="AA3781:AA3786" si="1678">IF(H3781&gt;0,H3781,G3781)</f>
        <v>97</v>
      </c>
      <c r="AB3781" s="349">
        <f t="shared" ref="AB3781:AB3786" si="1679">IFERROR(G3781/AA3781,"")</f>
        <v>0.96907216494845361</v>
      </c>
      <c r="AC3781" s="349">
        <f t="shared" ref="AC3781:AC3786" si="1680">IFERROR(1-AB3781,"")</f>
        <v>3.0927835051546393E-2</v>
      </c>
      <c r="AD3781" s="347"/>
    </row>
    <row r="3782" spans="1:30">
      <c r="A3782" s="346">
        <v>45711</v>
      </c>
      <c r="B3782" s="347" t="s">
        <v>83</v>
      </c>
      <c r="C3782" s="347">
        <v>2639</v>
      </c>
      <c r="D3782" s="347">
        <v>100</v>
      </c>
      <c r="E3782" s="347">
        <v>9</v>
      </c>
      <c r="F3782" s="347"/>
      <c r="G3782" s="347">
        <v>111</v>
      </c>
      <c r="H3782" s="347">
        <v>131</v>
      </c>
      <c r="I3782" s="347">
        <v>0</v>
      </c>
      <c r="J3782" s="347">
        <v>22</v>
      </c>
      <c r="K3782" s="347">
        <v>680</v>
      </c>
      <c r="L3782" s="347">
        <v>29.8</v>
      </c>
      <c r="M3782" s="345">
        <v>36.590000000000003</v>
      </c>
      <c r="N3782" s="348">
        <f>IF(Tabla2[[#This Row],[LECHE RETIRO DIA]]&lt;&gt;ISBLANK(Tabla2[[#This Row],[LECHE RETIRO DIA]]),SUM(Tabla2[[#This Row],[LECHE TANQUE DIA]:[LECHE RETIRO DIA]]),SUM(Tabla2[[#This Row],[LECHE TANQUE DIA]:[LECHE AUTOCONSUMO DIA]]))</f>
        <v>2748</v>
      </c>
      <c r="O3782" s="349">
        <f t="shared" si="1667"/>
        <v>0.96033478893740898</v>
      </c>
      <c r="P3782" s="350">
        <f t="shared" si="1668"/>
        <v>24.756756756756758</v>
      </c>
      <c r="Q3782" s="350">
        <f t="shared" si="1669"/>
        <v>23.774774774774773</v>
      </c>
      <c r="R3782" s="350">
        <f t="shared" si="1670"/>
        <v>4.5454545454545459</v>
      </c>
      <c r="S3782" s="350">
        <f t="shared" si="1671"/>
        <v>4.0411764705882351</v>
      </c>
      <c r="T3782" s="350">
        <f t="shared" si="1672"/>
        <v>6.1261261261261257</v>
      </c>
      <c r="U3782" s="350">
        <f t="shared" si="1673"/>
        <v>92.214765100671144</v>
      </c>
      <c r="V3782" s="350">
        <f t="shared" si="1674"/>
        <v>3.7248322147651005</v>
      </c>
      <c r="W3782" s="350">
        <f>IFERROR(H3782/M3782,Tabla2[[#This Row],[CARGA PRODUCCION (ANIMALES/HA)]])</f>
        <v>3.5802131729980866</v>
      </c>
      <c r="X3782" s="351">
        <f t="shared" si="1675"/>
        <v>2025</v>
      </c>
      <c r="Y3782" s="351">
        <f t="shared" si="1676"/>
        <v>2</v>
      </c>
      <c r="Z3782" s="351" t="e">
        <f t="shared" ca="1" si="1677"/>
        <v>#NAME?</v>
      </c>
      <c r="AA3782" s="348">
        <f t="shared" si="1678"/>
        <v>131</v>
      </c>
      <c r="AB3782" s="349">
        <f t="shared" si="1679"/>
        <v>0.84732824427480913</v>
      </c>
      <c r="AC3782" s="349">
        <f t="shared" si="1680"/>
        <v>0.15267175572519087</v>
      </c>
      <c r="AD3782" s="347"/>
    </row>
    <row r="3783" spans="1:30">
      <c r="A3783" s="346">
        <v>45711</v>
      </c>
      <c r="B3783" s="347" t="s">
        <v>88</v>
      </c>
      <c r="C3783" s="347">
        <v>1329</v>
      </c>
      <c r="D3783" s="347">
        <v>40</v>
      </c>
      <c r="E3783" s="347">
        <v>5</v>
      </c>
      <c r="F3783" s="347"/>
      <c r="G3783" s="347">
        <v>53</v>
      </c>
      <c r="H3783" s="347">
        <v>57</v>
      </c>
      <c r="I3783" s="347">
        <v>0</v>
      </c>
      <c r="J3783" s="347">
        <v>11</v>
      </c>
      <c r="K3783" s="347">
        <v>300</v>
      </c>
      <c r="L3783" s="347">
        <v>16.5</v>
      </c>
      <c r="M3783" s="345">
        <v>17.5</v>
      </c>
      <c r="N3783" s="348">
        <f>IF(Tabla2[[#This Row],[LECHE RETIRO DIA]]&lt;&gt;ISBLANK(Tabla2[[#This Row],[LECHE RETIRO DIA]]),SUM(Tabla2[[#This Row],[LECHE TANQUE DIA]:[LECHE RETIRO DIA]]),SUM(Tabla2[[#This Row],[LECHE TANQUE DIA]:[LECHE AUTOCONSUMO DIA]]))</f>
        <v>1374</v>
      </c>
      <c r="O3783" s="349">
        <f t="shared" si="1667"/>
        <v>0.96724890829694321</v>
      </c>
      <c r="P3783" s="350">
        <f t="shared" si="1668"/>
        <v>25.924528301886792</v>
      </c>
      <c r="Q3783" s="350">
        <f t="shared" si="1669"/>
        <v>25.075471698113208</v>
      </c>
      <c r="R3783" s="350">
        <f t="shared" si="1670"/>
        <v>3.6363636363636362</v>
      </c>
      <c r="S3783" s="350">
        <f t="shared" si="1671"/>
        <v>4.58</v>
      </c>
      <c r="T3783" s="350">
        <f t="shared" si="1672"/>
        <v>5.6603773584905657</v>
      </c>
      <c r="U3783" s="350">
        <f t="shared" si="1673"/>
        <v>83.272727272727266</v>
      </c>
      <c r="V3783" s="350">
        <f t="shared" si="1674"/>
        <v>3.2121212121212119</v>
      </c>
      <c r="W3783" s="350">
        <f>IFERROR(H3783/M3783,Tabla2[[#This Row],[CARGA PRODUCCION (ANIMALES/HA)]])</f>
        <v>3.2571428571428571</v>
      </c>
      <c r="X3783" s="351">
        <f t="shared" si="1675"/>
        <v>2025</v>
      </c>
      <c r="Y3783" s="351">
        <f t="shared" si="1676"/>
        <v>2</v>
      </c>
      <c r="Z3783" s="351" t="e">
        <f t="shared" ca="1" si="1677"/>
        <v>#NAME?</v>
      </c>
      <c r="AA3783" s="348">
        <f t="shared" si="1678"/>
        <v>57</v>
      </c>
      <c r="AB3783" s="349">
        <f t="shared" si="1679"/>
        <v>0.92982456140350878</v>
      </c>
      <c r="AC3783" s="349">
        <f t="shared" si="1680"/>
        <v>7.0175438596491224E-2</v>
      </c>
      <c r="AD3783" s="347"/>
    </row>
    <row r="3784" spans="1:30">
      <c r="A3784" s="346">
        <v>45712</v>
      </c>
      <c r="B3784" s="347" t="s">
        <v>81</v>
      </c>
      <c r="C3784" s="347">
        <v>2307</v>
      </c>
      <c r="D3784" s="347">
        <v>80</v>
      </c>
      <c r="E3784" s="347">
        <v>9</v>
      </c>
      <c r="F3784" s="347"/>
      <c r="G3784" s="347">
        <v>94</v>
      </c>
      <c r="H3784" s="347">
        <v>97</v>
      </c>
      <c r="I3784" s="347">
        <v>0</v>
      </c>
      <c r="J3784" s="347">
        <v>17</v>
      </c>
      <c r="K3784" s="347">
        <v>680</v>
      </c>
      <c r="L3784" s="347">
        <v>23.4</v>
      </c>
      <c r="M3784" s="345">
        <v>31.01</v>
      </c>
      <c r="N3784" s="348">
        <f>IF(Tabla2[[#This Row],[LECHE RETIRO DIA]]&lt;&gt;ISBLANK(Tabla2[[#This Row],[LECHE RETIRO DIA]]),SUM(Tabla2[[#This Row],[LECHE TANQUE DIA]:[LECHE RETIRO DIA]]),SUM(Tabla2[[#This Row],[LECHE TANQUE DIA]:[LECHE AUTOCONSUMO DIA]]))</f>
        <v>2396</v>
      </c>
      <c r="O3784" s="349">
        <f t="shared" si="1667"/>
        <v>0.96285475792988318</v>
      </c>
      <c r="P3784" s="350">
        <f t="shared" si="1668"/>
        <v>25.48936170212766</v>
      </c>
      <c r="Q3784" s="350">
        <f t="shared" si="1669"/>
        <v>24.542553191489361</v>
      </c>
      <c r="R3784" s="350">
        <f t="shared" si="1670"/>
        <v>4.7058823529411766</v>
      </c>
      <c r="S3784" s="350">
        <f t="shared" si="1671"/>
        <v>3.5235294117647058</v>
      </c>
      <c r="T3784" s="350">
        <f t="shared" si="1672"/>
        <v>7.2340425531914896</v>
      </c>
      <c r="U3784" s="350">
        <f t="shared" si="1673"/>
        <v>102.3931623931624</v>
      </c>
      <c r="V3784" s="350">
        <f t="shared" si="1674"/>
        <v>4.017094017094017</v>
      </c>
      <c r="W3784" s="350">
        <f>IFERROR(H3784/M3784,Tabla2[[#This Row],[CARGA PRODUCCION (ANIMALES/HA)]])</f>
        <v>3.1280232183166721</v>
      </c>
      <c r="X3784" s="351">
        <f t="shared" si="1675"/>
        <v>2025</v>
      </c>
      <c r="Y3784" s="351">
        <f t="shared" si="1676"/>
        <v>2</v>
      </c>
      <c r="Z3784" s="351" t="e">
        <f t="shared" ca="1" si="1677"/>
        <v>#NAME?</v>
      </c>
      <c r="AA3784" s="348">
        <f t="shared" si="1678"/>
        <v>97</v>
      </c>
      <c r="AB3784" s="349">
        <f t="shared" si="1679"/>
        <v>0.96907216494845361</v>
      </c>
      <c r="AC3784" s="349">
        <f t="shared" si="1680"/>
        <v>3.0927835051546393E-2</v>
      </c>
      <c r="AD3784" s="347"/>
    </row>
    <row r="3785" spans="1:30">
      <c r="A3785" s="346">
        <v>45712</v>
      </c>
      <c r="B3785" s="347" t="s">
        <v>83</v>
      </c>
      <c r="C3785" s="347">
        <v>2749</v>
      </c>
      <c r="D3785" s="347">
        <v>100</v>
      </c>
      <c r="E3785" s="347">
        <v>9</v>
      </c>
      <c r="F3785" s="347"/>
      <c r="G3785" s="347">
        <v>112</v>
      </c>
      <c r="H3785" s="347">
        <v>131</v>
      </c>
      <c r="I3785" s="347">
        <v>0</v>
      </c>
      <c r="J3785" s="347">
        <v>22</v>
      </c>
      <c r="K3785" s="347">
        <v>680</v>
      </c>
      <c r="L3785" s="347">
        <v>29.8</v>
      </c>
      <c r="M3785" s="345">
        <v>36.590000000000003</v>
      </c>
      <c r="N3785" s="348">
        <f>IF(Tabla2[[#This Row],[LECHE RETIRO DIA]]&lt;&gt;ISBLANK(Tabla2[[#This Row],[LECHE RETIRO DIA]]),SUM(Tabla2[[#This Row],[LECHE TANQUE DIA]:[LECHE RETIRO DIA]]),SUM(Tabla2[[#This Row],[LECHE TANQUE DIA]:[LECHE AUTOCONSUMO DIA]]))</f>
        <v>2858</v>
      </c>
      <c r="O3785" s="349">
        <f t="shared" si="1667"/>
        <v>0.96186144156752973</v>
      </c>
      <c r="P3785" s="350">
        <f t="shared" si="1668"/>
        <v>25.517857142857142</v>
      </c>
      <c r="Q3785" s="350">
        <f t="shared" si="1669"/>
        <v>24.544642857142858</v>
      </c>
      <c r="R3785" s="350">
        <f t="shared" si="1670"/>
        <v>4.5454545454545459</v>
      </c>
      <c r="S3785" s="350">
        <f t="shared" si="1671"/>
        <v>4.2029411764705884</v>
      </c>
      <c r="T3785" s="350">
        <f t="shared" si="1672"/>
        <v>6.0714285714285712</v>
      </c>
      <c r="U3785" s="350">
        <f t="shared" si="1673"/>
        <v>95.90604026845638</v>
      </c>
      <c r="V3785" s="350">
        <f t="shared" si="1674"/>
        <v>3.7583892617449663</v>
      </c>
      <c r="W3785" s="350">
        <f>IFERROR(H3785/M3785,Tabla2[[#This Row],[CARGA PRODUCCION (ANIMALES/HA)]])</f>
        <v>3.5802131729980866</v>
      </c>
      <c r="X3785" s="351">
        <f t="shared" si="1675"/>
        <v>2025</v>
      </c>
      <c r="Y3785" s="351">
        <f t="shared" si="1676"/>
        <v>2</v>
      </c>
      <c r="Z3785" s="351" t="e">
        <f t="shared" ca="1" si="1677"/>
        <v>#NAME?</v>
      </c>
      <c r="AA3785" s="348">
        <f t="shared" si="1678"/>
        <v>131</v>
      </c>
      <c r="AB3785" s="349">
        <f t="shared" si="1679"/>
        <v>0.85496183206106868</v>
      </c>
      <c r="AC3785" s="349">
        <f t="shared" si="1680"/>
        <v>0.14503816793893132</v>
      </c>
      <c r="AD3785" s="347"/>
    </row>
    <row r="3786" spans="1:30">
      <c r="A3786" s="346">
        <v>45712</v>
      </c>
      <c r="B3786" s="347" t="s">
        <v>88</v>
      </c>
      <c r="C3786" s="347">
        <v>1269</v>
      </c>
      <c r="D3786" s="347">
        <v>40</v>
      </c>
      <c r="E3786" s="347">
        <v>5</v>
      </c>
      <c r="F3786" s="347"/>
      <c r="G3786" s="347">
        <v>53</v>
      </c>
      <c r="H3786" s="347">
        <v>57</v>
      </c>
      <c r="I3786" s="347">
        <v>0</v>
      </c>
      <c r="J3786" s="347">
        <v>11</v>
      </c>
      <c r="K3786" s="347">
        <v>300</v>
      </c>
      <c r="L3786" s="347">
        <v>16.5</v>
      </c>
      <c r="M3786" s="345">
        <v>17.5</v>
      </c>
      <c r="N3786" s="348">
        <f>IF(Tabla2[[#This Row],[LECHE RETIRO DIA]]&lt;&gt;ISBLANK(Tabla2[[#This Row],[LECHE RETIRO DIA]]),SUM(Tabla2[[#This Row],[LECHE TANQUE DIA]:[LECHE RETIRO DIA]]),SUM(Tabla2[[#This Row],[LECHE TANQUE DIA]:[LECHE AUTOCONSUMO DIA]]))</f>
        <v>1314</v>
      </c>
      <c r="O3786" s="349">
        <f t="shared" si="1667"/>
        <v>0.96575342465753422</v>
      </c>
      <c r="P3786" s="350">
        <f t="shared" si="1668"/>
        <v>24.79245283018868</v>
      </c>
      <c r="Q3786" s="350">
        <f t="shared" si="1669"/>
        <v>23.943396226415093</v>
      </c>
      <c r="R3786" s="350">
        <f t="shared" si="1670"/>
        <v>3.6363636363636362</v>
      </c>
      <c r="S3786" s="350">
        <f t="shared" si="1671"/>
        <v>4.38</v>
      </c>
      <c r="T3786" s="350">
        <f t="shared" si="1672"/>
        <v>5.6603773584905657</v>
      </c>
      <c r="U3786" s="350">
        <f t="shared" si="1673"/>
        <v>79.63636363636364</v>
      </c>
      <c r="V3786" s="350">
        <f t="shared" si="1674"/>
        <v>3.2121212121212119</v>
      </c>
      <c r="W3786" s="350">
        <f>IFERROR(H3786/M3786,Tabla2[[#This Row],[CARGA PRODUCCION (ANIMALES/HA)]])</f>
        <v>3.2571428571428571</v>
      </c>
      <c r="X3786" s="351">
        <f t="shared" si="1675"/>
        <v>2025</v>
      </c>
      <c r="Y3786" s="351">
        <f t="shared" si="1676"/>
        <v>2</v>
      </c>
      <c r="Z3786" s="351" t="e">
        <f t="shared" ca="1" si="1677"/>
        <v>#NAME?</v>
      </c>
      <c r="AA3786" s="348">
        <f t="shared" si="1678"/>
        <v>57</v>
      </c>
      <c r="AB3786" s="349">
        <f t="shared" si="1679"/>
        <v>0.92982456140350878</v>
      </c>
      <c r="AC3786" s="349">
        <f t="shared" si="1680"/>
        <v>7.0175438596491224E-2</v>
      </c>
      <c r="AD3786" s="347"/>
    </row>
    <row r="3787" spans="1:30">
      <c r="A3787" s="346">
        <v>45713</v>
      </c>
      <c r="B3787" s="347" t="s">
        <v>81</v>
      </c>
      <c r="C3787" s="347">
        <v>2260</v>
      </c>
      <c r="D3787" s="347">
        <v>80</v>
      </c>
      <c r="E3787" s="347">
        <v>9</v>
      </c>
      <c r="F3787" s="347"/>
      <c r="G3787" s="347">
        <v>95</v>
      </c>
      <c r="H3787" s="347">
        <v>99</v>
      </c>
      <c r="I3787" s="347">
        <v>0</v>
      </c>
      <c r="J3787" s="347">
        <v>17</v>
      </c>
      <c r="K3787" s="347">
        <v>680</v>
      </c>
      <c r="L3787" s="347">
        <v>23.4</v>
      </c>
      <c r="M3787" s="345">
        <v>31.01</v>
      </c>
      <c r="N3787" s="348">
        <f>IF(Tabla2[[#This Row],[LECHE RETIRO DIA]]&lt;&gt;ISBLANK(Tabla2[[#This Row],[LECHE RETIRO DIA]]),SUM(Tabla2[[#This Row],[LECHE TANQUE DIA]:[LECHE RETIRO DIA]]),SUM(Tabla2[[#This Row],[LECHE TANQUE DIA]:[LECHE AUTOCONSUMO DIA]]))</f>
        <v>2349</v>
      </c>
      <c r="O3787" s="349">
        <f t="shared" ref="O3787:O3799" si="1681">IFERROR(C3787/N3787,"")</f>
        <v>0.96211153682418049</v>
      </c>
      <c r="P3787" s="350">
        <f t="shared" ref="P3787:P3799" si="1682">IFERROR(N3787/G3787,"")</f>
        <v>24.726315789473684</v>
      </c>
      <c r="Q3787" s="350">
        <f t="shared" ref="Q3787:Q3799" si="1683">IFERROR(C3787/G3787,"")</f>
        <v>23.789473684210527</v>
      </c>
      <c r="R3787" s="350">
        <f t="shared" ref="R3787:R3799" si="1684">IFERROR(D3787/J3787,"")</f>
        <v>4.7058823529411766</v>
      </c>
      <c r="S3787" s="350">
        <f t="shared" ref="S3787:S3799" si="1685">IFERROR(N3787/K3787,"")</f>
        <v>3.4544117647058825</v>
      </c>
      <c r="T3787" s="350">
        <f t="shared" ref="T3787:T3799" si="1686">IFERROR(K3787/G3787,"")</f>
        <v>7.1578947368421053</v>
      </c>
      <c r="U3787" s="350">
        <f t="shared" ref="U3787:U3799" si="1687">IFERROR(N3787/L3787,"")</f>
        <v>100.38461538461539</v>
      </c>
      <c r="V3787" s="350">
        <f t="shared" ref="V3787:V3799" si="1688">IFERROR(G3787/L3787,"")</f>
        <v>4.0598290598290605</v>
      </c>
      <c r="W3787" s="350">
        <f>IFERROR(H3787/M3787,Tabla2[[#This Row],[CARGA PRODUCCION (ANIMALES/HA)]])</f>
        <v>3.1925185424056752</v>
      </c>
      <c r="X3787" s="351">
        <f t="shared" ref="X3787:X3799" si="1689">YEAR(A3787)</f>
        <v>2025</v>
      </c>
      <c r="Y3787" s="351">
        <f t="shared" ref="Y3787:Y3799" si="1690">MONTH(A3787)</f>
        <v>2</v>
      </c>
      <c r="Z3787" s="351" t="e">
        <f t="shared" ref="Z3787:Z3799" ca="1" si="1691">_xlfn.ISOWEEKNUM(A3787)</f>
        <v>#NAME?</v>
      </c>
      <c r="AA3787" s="348">
        <f t="shared" ref="AA3787:AA3799" si="1692">IF(H3787&gt;0,H3787,G3787)</f>
        <v>99</v>
      </c>
      <c r="AB3787" s="349">
        <f t="shared" ref="AB3787:AB3799" si="1693">IFERROR(G3787/AA3787,"")</f>
        <v>0.95959595959595956</v>
      </c>
      <c r="AC3787" s="349">
        <f t="shared" ref="AC3787:AC3799" si="1694">IFERROR(1-AB3787,"")</f>
        <v>4.0404040404040442E-2</v>
      </c>
      <c r="AD3787" s="347"/>
    </row>
    <row r="3788" spans="1:30">
      <c r="A3788" s="346">
        <v>45713</v>
      </c>
      <c r="B3788" s="347" t="s">
        <v>83</v>
      </c>
      <c r="C3788" s="347">
        <v>2643</v>
      </c>
      <c r="D3788" s="347">
        <v>100</v>
      </c>
      <c r="E3788" s="347">
        <v>9</v>
      </c>
      <c r="F3788" s="347"/>
      <c r="G3788" s="347">
        <v>113</v>
      </c>
      <c r="H3788" s="347">
        <v>131</v>
      </c>
      <c r="I3788" s="347">
        <v>0</v>
      </c>
      <c r="J3788" s="347">
        <v>22</v>
      </c>
      <c r="K3788" s="347">
        <v>680</v>
      </c>
      <c r="L3788" s="347">
        <v>29.8</v>
      </c>
      <c r="M3788" s="345">
        <v>36.590000000000003</v>
      </c>
      <c r="N3788" s="348">
        <f>IF(Tabla2[[#This Row],[LECHE RETIRO DIA]]&lt;&gt;ISBLANK(Tabla2[[#This Row],[LECHE RETIRO DIA]]),SUM(Tabla2[[#This Row],[LECHE TANQUE DIA]:[LECHE RETIRO DIA]]),SUM(Tabla2[[#This Row],[LECHE TANQUE DIA]:[LECHE AUTOCONSUMO DIA]]))</f>
        <v>2752</v>
      </c>
      <c r="O3788" s="349">
        <f t="shared" si="1681"/>
        <v>0.96039244186046513</v>
      </c>
      <c r="P3788" s="350">
        <f t="shared" si="1682"/>
        <v>24.353982300884955</v>
      </c>
      <c r="Q3788" s="350">
        <f t="shared" si="1683"/>
        <v>23.389380530973451</v>
      </c>
      <c r="R3788" s="350">
        <f t="shared" si="1684"/>
        <v>4.5454545454545459</v>
      </c>
      <c r="S3788" s="350">
        <f t="shared" si="1685"/>
        <v>4.0470588235294116</v>
      </c>
      <c r="T3788" s="350">
        <f t="shared" si="1686"/>
        <v>6.0176991150442474</v>
      </c>
      <c r="U3788" s="350">
        <f t="shared" si="1687"/>
        <v>92.348993288590606</v>
      </c>
      <c r="V3788" s="350">
        <f t="shared" si="1688"/>
        <v>3.7919463087248322</v>
      </c>
      <c r="W3788" s="350">
        <f>IFERROR(H3788/M3788,Tabla2[[#This Row],[CARGA PRODUCCION (ANIMALES/HA)]])</f>
        <v>3.5802131729980866</v>
      </c>
      <c r="X3788" s="351">
        <f t="shared" si="1689"/>
        <v>2025</v>
      </c>
      <c r="Y3788" s="351">
        <f t="shared" si="1690"/>
        <v>2</v>
      </c>
      <c r="Z3788" s="351" t="e">
        <f t="shared" ca="1" si="1691"/>
        <v>#NAME?</v>
      </c>
      <c r="AA3788" s="348">
        <f t="shared" si="1692"/>
        <v>131</v>
      </c>
      <c r="AB3788" s="349">
        <f t="shared" si="1693"/>
        <v>0.86259541984732824</v>
      </c>
      <c r="AC3788" s="349">
        <f t="shared" si="1694"/>
        <v>0.13740458015267176</v>
      </c>
      <c r="AD3788" s="347"/>
    </row>
    <row r="3789" spans="1:30">
      <c r="A3789" s="346">
        <v>45713</v>
      </c>
      <c r="B3789" s="347" t="s">
        <v>88</v>
      </c>
      <c r="C3789" s="347">
        <v>1260</v>
      </c>
      <c r="D3789" s="347">
        <v>40</v>
      </c>
      <c r="E3789" s="347">
        <v>5</v>
      </c>
      <c r="F3789" s="347"/>
      <c r="G3789" s="347">
        <v>53</v>
      </c>
      <c r="H3789" s="347">
        <v>57</v>
      </c>
      <c r="I3789" s="347">
        <v>0</v>
      </c>
      <c r="J3789" s="347">
        <v>10</v>
      </c>
      <c r="K3789" s="347">
        <v>300</v>
      </c>
      <c r="L3789" s="347">
        <v>16.5</v>
      </c>
      <c r="M3789" s="345">
        <v>17.5</v>
      </c>
      <c r="N3789" s="348">
        <f>IF(Tabla2[[#This Row],[LECHE RETIRO DIA]]&lt;&gt;ISBLANK(Tabla2[[#This Row],[LECHE RETIRO DIA]]),SUM(Tabla2[[#This Row],[LECHE TANQUE DIA]:[LECHE RETIRO DIA]]),SUM(Tabla2[[#This Row],[LECHE TANQUE DIA]:[LECHE AUTOCONSUMO DIA]]))</f>
        <v>1305</v>
      </c>
      <c r="O3789" s="349">
        <f t="shared" si="1681"/>
        <v>0.96551724137931039</v>
      </c>
      <c r="P3789" s="350">
        <f t="shared" si="1682"/>
        <v>24.622641509433961</v>
      </c>
      <c r="Q3789" s="350">
        <f t="shared" si="1683"/>
        <v>23.773584905660378</v>
      </c>
      <c r="R3789" s="350">
        <f t="shared" si="1684"/>
        <v>4</v>
      </c>
      <c r="S3789" s="350">
        <f t="shared" si="1685"/>
        <v>4.3499999999999996</v>
      </c>
      <c r="T3789" s="350">
        <f t="shared" si="1686"/>
        <v>5.6603773584905657</v>
      </c>
      <c r="U3789" s="350">
        <f t="shared" si="1687"/>
        <v>79.090909090909093</v>
      </c>
      <c r="V3789" s="350">
        <f t="shared" si="1688"/>
        <v>3.2121212121212119</v>
      </c>
      <c r="W3789" s="350">
        <f>IFERROR(H3789/M3789,Tabla2[[#This Row],[CARGA PRODUCCION (ANIMALES/HA)]])</f>
        <v>3.2571428571428571</v>
      </c>
      <c r="X3789" s="351">
        <f t="shared" si="1689"/>
        <v>2025</v>
      </c>
      <c r="Y3789" s="351">
        <f t="shared" si="1690"/>
        <v>2</v>
      </c>
      <c r="Z3789" s="351" t="e">
        <f t="shared" ca="1" si="1691"/>
        <v>#NAME?</v>
      </c>
      <c r="AA3789" s="348">
        <f t="shared" si="1692"/>
        <v>57</v>
      </c>
      <c r="AB3789" s="349">
        <f t="shared" si="1693"/>
        <v>0.92982456140350878</v>
      </c>
      <c r="AC3789" s="349">
        <f t="shared" si="1694"/>
        <v>7.0175438596491224E-2</v>
      </c>
      <c r="AD3789" s="347"/>
    </row>
    <row r="3790" spans="1:30">
      <c r="A3790" s="323">
        <v>45714</v>
      </c>
      <c r="B3790" s="7" t="s">
        <v>81</v>
      </c>
      <c r="C3790" s="7">
        <v>2345</v>
      </c>
      <c r="D3790" s="7">
        <v>80</v>
      </c>
      <c r="E3790" s="7">
        <v>9</v>
      </c>
      <c r="G3790" s="7">
        <v>95</v>
      </c>
      <c r="H3790" s="7">
        <v>99</v>
      </c>
      <c r="I3790" s="7">
        <v>0</v>
      </c>
      <c r="J3790" s="7">
        <v>17</v>
      </c>
      <c r="K3790" s="7">
        <v>680</v>
      </c>
      <c r="L3790" s="7">
        <v>23.4</v>
      </c>
      <c r="M3790" s="8">
        <v>31.01</v>
      </c>
      <c r="N3790" s="348">
        <f>IF(Tabla2[[#This Row],[LECHE RETIRO DIA]]&lt;&gt;ISBLANK(Tabla2[[#This Row],[LECHE RETIRO DIA]]),SUM(Tabla2[[#This Row],[LECHE TANQUE DIA]:[LECHE RETIRO DIA]]),SUM(Tabla2[[#This Row],[LECHE TANQUE DIA]:[LECHE AUTOCONSUMO DIA]]))</f>
        <v>2434</v>
      </c>
      <c r="O3790" s="349">
        <f t="shared" si="1681"/>
        <v>0.96343467543138861</v>
      </c>
      <c r="P3790" s="350">
        <f t="shared" si="1682"/>
        <v>25.621052631578948</v>
      </c>
      <c r="Q3790" s="350">
        <f t="shared" si="1683"/>
        <v>24.684210526315791</v>
      </c>
      <c r="R3790" s="350">
        <f t="shared" si="1684"/>
        <v>4.7058823529411766</v>
      </c>
      <c r="S3790" s="350">
        <f t="shared" si="1685"/>
        <v>3.5794117647058825</v>
      </c>
      <c r="T3790" s="350">
        <f t="shared" si="1686"/>
        <v>7.1578947368421053</v>
      </c>
      <c r="U3790" s="350">
        <f t="shared" si="1687"/>
        <v>104.01709401709402</v>
      </c>
      <c r="V3790" s="350">
        <f t="shared" si="1688"/>
        <v>4.0598290598290605</v>
      </c>
      <c r="W3790" s="350">
        <f>IFERROR(H3790/M3790,Tabla2[[#This Row],[CARGA PRODUCCION (ANIMALES/HA)]])</f>
        <v>3.1925185424056752</v>
      </c>
      <c r="X3790" s="351">
        <f t="shared" si="1689"/>
        <v>2025</v>
      </c>
      <c r="Y3790" s="351">
        <f t="shared" si="1690"/>
        <v>2</v>
      </c>
      <c r="Z3790" s="351" t="e">
        <f t="shared" ca="1" si="1691"/>
        <v>#NAME?</v>
      </c>
      <c r="AA3790" s="348">
        <f t="shared" si="1692"/>
        <v>99</v>
      </c>
      <c r="AB3790" s="349">
        <f t="shared" si="1693"/>
        <v>0.95959595959595956</v>
      </c>
      <c r="AC3790" s="349">
        <f t="shared" si="1694"/>
        <v>4.0404040404040442E-2</v>
      </c>
      <c r="AD3790" s="347"/>
    </row>
    <row r="3791" spans="1:30">
      <c r="A3791" s="323">
        <v>45714</v>
      </c>
      <c r="B3791" s="7" t="s">
        <v>83</v>
      </c>
      <c r="C3791" s="7">
        <v>2706</v>
      </c>
      <c r="D3791" s="7">
        <v>100</v>
      </c>
      <c r="E3791" s="7">
        <v>9</v>
      </c>
      <c r="G3791" s="7">
        <v>113</v>
      </c>
      <c r="H3791" s="7">
        <v>131</v>
      </c>
      <c r="I3791" s="7">
        <v>0</v>
      </c>
      <c r="J3791" s="7">
        <v>22</v>
      </c>
      <c r="K3791" s="7">
        <v>680</v>
      </c>
      <c r="L3791" s="7">
        <v>29.8</v>
      </c>
      <c r="M3791" s="8">
        <v>36.590000000000003</v>
      </c>
      <c r="N3791" s="348">
        <f>IF(Tabla2[[#This Row],[LECHE RETIRO DIA]]&lt;&gt;ISBLANK(Tabla2[[#This Row],[LECHE RETIRO DIA]]),SUM(Tabla2[[#This Row],[LECHE TANQUE DIA]:[LECHE RETIRO DIA]]),SUM(Tabla2[[#This Row],[LECHE TANQUE DIA]:[LECHE AUTOCONSUMO DIA]]))</f>
        <v>2815</v>
      </c>
      <c r="O3791" s="349">
        <f t="shared" si="1681"/>
        <v>0.96127886323268208</v>
      </c>
      <c r="P3791" s="350">
        <f t="shared" si="1682"/>
        <v>24.911504424778762</v>
      </c>
      <c r="Q3791" s="350">
        <f t="shared" si="1683"/>
        <v>23.946902654867255</v>
      </c>
      <c r="R3791" s="350">
        <f t="shared" si="1684"/>
        <v>4.5454545454545459</v>
      </c>
      <c r="S3791" s="350">
        <f t="shared" si="1685"/>
        <v>4.1397058823529411</v>
      </c>
      <c r="T3791" s="350">
        <f t="shared" si="1686"/>
        <v>6.0176991150442474</v>
      </c>
      <c r="U3791" s="350">
        <f t="shared" si="1687"/>
        <v>94.46308724832214</v>
      </c>
      <c r="V3791" s="350">
        <f t="shared" si="1688"/>
        <v>3.7919463087248322</v>
      </c>
      <c r="W3791" s="350">
        <f>IFERROR(H3791/M3791,Tabla2[[#This Row],[CARGA PRODUCCION (ANIMALES/HA)]])</f>
        <v>3.5802131729980866</v>
      </c>
      <c r="X3791" s="351">
        <f t="shared" si="1689"/>
        <v>2025</v>
      </c>
      <c r="Y3791" s="351">
        <f t="shared" si="1690"/>
        <v>2</v>
      </c>
      <c r="Z3791" s="351" t="e">
        <f t="shared" ca="1" si="1691"/>
        <v>#NAME?</v>
      </c>
      <c r="AA3791" s="348">
        <f t="shared" si="1692"/>
        <v>131</v>
      </c>
      <c r="AB3791" s="349">
        <f t="shared" si="1693"/>
        <v>0.86259541984732824</v>
      </c>
      <c r="AC3791" s="349">
        <f t="shared" si="1694"/>
        <v>0.13740458015267176</v>
      </c>
      <c r="AD3791" s="347"/>
    </row>
    <row r="3792" spans="1:30">
      <c r="A3792" s="346">
        <v>45714</v>
      </c>
      <c r="B3792" s="347" t="s">
        <v>88</v>
      </c>
      <c r="C3792" s="347">
        <v>1161</v>
      </c>
      <c r="D3792" s="347">
        <v>40</v>
      </c>
      <c r="E3792" s="347">
        <v>5</v>
      </c>
      <c r="F3792" s="347"/>
      <c r="G3792" s="347">
        <v>53</v>
      </c>
      <c r="H3792" s="347">
        <v>57</v>
      </c>
      <c r="I3792" s="347">
        <v>0</v>
      </c>
      <c r="J3792" s="347">
        <v>10</v>
      </c>
      <c r="K3792" s="347">
        <v>300</v>
      </c>
      <c r="L3792" s="347">
        <v>16.5</v>
      </c>
      <c r="M3792" s="345">
        <v>17.5</v>
      </c>
      <c r="N3792" s="348">
        <f>IF(Tabla2[[#This Row],[LECHE RETIRO DIA]]&lt;&gt;ISBLANK(Tabla2[[#This Row],[LECHE RETIRO DIA]]),SUM(Tabla2[[#This Row],[LECHE TANQUE DIA]:[LECHE RETIRO DIA]]),SUM(Tabla2[[#This Row],[LECHE TANQUE DIA]:[LECHE AUTOCONSUMO DIA]]))</f>
        <v>1206</v>
      </c>
      <c r="O3792" s="349">
        <f t="shared" si="1681"/>
        <v>0.96268656716417911</v>
      </c>
      <c r="P3792" s="350">
        <f t="shared" si="1682"/>
        <v>22.754716981132077</v>
      </c>
      <c r="Q3792" s="350">
        <f t="shared" si="1683"/>
        <v>21.90566037735849</v>
      </c>
      <c r="R3792" s="350">
        <f t="shared" si="1684"/>
        <v>4</v>
      </c>
      <c r="S3792" s="350">
        <f t="shared" si="1685"/>
        <v>4.0199999999999996</v>
      </c>
      <c r="T3792" s="350">
        <f t="shared" si="1686"/>
        <v>5.6603773584905657</v>
      </c>
      <c r="U3792" s="350">
        <f t="shared" si="1687"/>
        <v>73.090909090909093</v>
      </c>
      <c r="V3792" s="350">
        <f t="shared" si="1688"/>
        <v>3.2121212121212119</v>
      </c>
      <c r="W3792" s="350">
        <f>IFERROR(H3792/M3792,Tabla2[[#This Row],[CARGA PRODUCCION (ANIMALES/HA)]])</f>
        <v>3.2571428571428571</v>
      </c>
      <c r="X3792" s="351">
        <f t="shared" si="1689"/>
        <v>2025</v>
      </c>
      <c r="Y3792" s="351">
        <f t="shared" si="1690"/>
        <v>2</v>
      </c>
      <c r="Z3792" s="351" t="e">
        <f t="shared" ca="1" si="1691"/>
        <v>#NAME?</v>
      </c>
      <c r="AA3792" s="348">
        <f t="shared" si="1692"/>
        <v>57</v>
      </c>
      <c r="AB3792" s="349">
        <f t="shared" si="1693"/>
        <v>0.92982456140350878</v>
      </c>
      <c r="AC3792" s="349">
        <f t="shared" si="1694"/>
        <v>7.0175438596491224E-2</v>
      </c>
      <c r="AD3792" s="347"/>
    </row>
    <row r="3793" spans="1:30">
      <c r="A3793" s="346">
        <v>45715</v>
      </c>
      <c r="B3793" s="347" t="s">
        <v>81</v>
      </c>
      <c r="C3793" s="347">
        <v>2359</v>
      </c>
      <c r="D3793" s="347">
        <v>80</v>
      </c>
      <c r="E3793" s="347">
        <v>9</v>
      </c>
      <c r="F3793" s="347"/>
      <c r="G3793" s="347">
        <v>97</v>
      </c>
      <c r="H3793" s="347">
        <v>101</v>
      </c>
      <c r="I3793" s="347">
        <v>0</v>
      </c>
      <c r="J3793" s="347">
        <v>18</v>
      </c>
      <c r="K3793" s="347">
        <v>680</v>
      </c>
      <c r="L3793" s="347">
        <v>23.4</v>
      </c>
      <c r="M3793" s="345">
        <v>31.01</v>
      </c>
      <c r="N3793" s="348">
        <f>IF(Tabla2[[#This Row],[LECHE RETIRO DIA]]&lt;&gt;ISBLANK(Tabla2[[#This Row],[LECHE RETIRO DIA]]),SUM(Tabla2[[#This Row],[LECHE TANQUE DIA]:[LECHE RETIRO DIA]]),SUM(Tabla2[[#This Row],[LECHE TANQUE DIA]:[LECHE AUTOCONSUMO DIA]]))</f>
        <v>2448</v>
      </c>
      <c r="O3793" s="349">
        <f t="shared" si="1681"/>
        <v>0.96364379084967322</v>
      </c>
      <c r="P3793" s="350">
        <f t="shared" si="1682"/>
        <v>25.237113402061855</v>
      </c>
      <c r="Q3793" s="350">
        <f t="shared" si="1683"/>
        <v>24.319587628865978</v>
      </c>
      <c r="R3793" s="350">
        <f t="shared" si="1684"/>
        <v>4.4444444444444446</v>
      </c>
      <c r="S3793" s="350">
        <f t="shared" si="1685"/>
        <v>3.6</v>
      </c>
      <c r="T3793" s="350">
        <f t="shared" si="1686"/>
        <v>7.0103092783505154</v>
      </c>
      <c r="U3793" s="350">
        <f t="shared" si="1687"/>
        <v>104.61538461538463</v>
      </c>
      <c r="V3793" s="350">
        <f t="shared" si="1688"/>
        <v>4.1452991452991457</v>
      </c>
      <c r="W3793" s="350">
        <f>IFERROR(H3793/M3793,Tabla2[[#This Row],[CARGA PRODUCCION (ANIMALES/HA)]])</f>
        <v>3.2570138664946788</v>
      </c>
      <c r="X3793" s="351">
        <f t="shared" si="1689"/>
        <v>2025</v>
      </c>
      <c r="Y3793" s="351">
        <f t="shared" si="1690"/>
        <v>2</v>
      </c>
      <c r="Z3793" s="351" t="e">
        <f t="shared" ca="1" si="1691"/>
        <v>#NAME?</v>
      </c>
      <c r="AA3793" s="348">
        <f t="shared" si="1692"/>
        <v>101</v>
      </c>
      <c r="AB3793" s="349">
        <f t="shared" si="1693"/>
        <v>0.96039603960396036</v>
      </c>
      <c r="AC3793" s="349">
        <f t="shared" si="1694"/>
        <v>3.9603960396039639E-2</v>
      </c>
      <c r="AD3793" s="347"/>
    </row>
    <row r="3794" spans="1:30">
      <c r="A3794" s="346">
        <v>45715</v>
      </c>
      <c r="B3794" s="347" t="s">
        <v>83</v>
      </c>
      <c r="C3794" s="347">
        <v>2673</v>
      </c>
      <c r="D3794" s="347">
        <v>100</v>
      </c>
      <c r="E3794" s="347">
        <v>9</v>
      </c>
      <c r="F3794" s="347"/>
      <c r="G3794" s="347">
        <v>113</v>
      </c>
      <c r="H3794" s="347">
        <v>131</v>
      </c>
      <c r="I3794" s="347">
        <v>0</v>
      </c>
      <c r="J3794" s="347">
        <v>22</v>
      </c>
      <c r="K3794" s="347">
        <v>680</v>
      </c>
      <c r="L3794" s="347">
        <v>29.8</v>
      </c>
      <c r="M3794" s="345">
        <v>36.590000000000003</v>
      </c>
      <c r="N3794" s="348">
        <f>IF(Tabla2[[#This Row],[LECHE RETIRO DIA]]&lt;&gt;ISBLANK(Tabla2[[#This Row],[LECHE RETIRO DIA]]),SUM(Tabla2[[#This Row],[LECHE TANQUE DIA]:[LECHE RETIRO DIA]]),SUM(Tabla2[[#This Row],[LECHE TANQUE DIA]:[LECHE AUTOCONSUMO DIA]]))</f>
        <v>2782</v>
      </c>
      <c r="O3794" s="349">
        <f t="shared" si="1681"/>
        <v>0.96081955427749821</v>
      </c>
      <c r="P3794" s="350">
        <f t="shared" si="1682"/>
        <v>24.619469026548671</v>
      </c>
      <c r="Q3794" s="350">
        <f t="shared" si="1683"/>
        <v>23.654867256637168</v>
      </c>
      <c r="R3794" s="350">
        <f t="shared" si="1684"/>
        <v>4.5454545454545459</v>
      </c>
      <c r="S3794" s="350">
        <f t="shared" si="1685"/>
        <v>4.091176470588235</v>
      </c>
      <c r="T3794" s="350">
        <f t="shared" si="1686"/>
        <v>6.0176991150442474</v>
      </c>
      <c r="U3794" s="350">
        <f t="shared" si="1687"/>
        <v>93.355704697986582</v>
      </c>
      <c r="V3794" s="350">
        <f t="shared" si="1688"/>
        <v>3.7919463087248322</v>
      </c>
      <c r="W3794" s="350">
        <f>IFERROR(H3794/M3794,Tabla2[[#This Row],[CARGA PRODUCCION (ANIMALES/HA)]])</f>
        <v>3.5802131729980866</v>
      </c>
      <c r="X3794" s="351">
        <f t="shared" si="1689"/>
        <v>2025</v>
      </c>
      <c r="Y3794" s="351">
        <f t="shared" si="1690"/>
        <v>2</v>
      </c>
      <c r="Z3794" s="351" t="e">
        <f t="shared" ca="1" si="1691"/>
        <v>#NAME?</v>
      </c>
      <c r="AA3794" s="348">
        <f t="shared" si="1692"/>
        <v>131</v>
      </c>
      <c r="AB3794" s="349">
        <f t="shared" si="1693"/>
        <v>0.86259541984732824</v>
      </c>
      <c r="AC3794" s="349">
        <f t="shared" si="1694"/>
        <v>0.13740458015267176</v>
      </c>
      <c r="AD3794" s="347"/>
    </row>
    <row r="3795" spans="1:30">
      <c r="A3795" s="346">
        <v>45715</v>
      </c>
      <c r="B3795" s="347" t="s">
        <v>88</v>
      </c>
      <c r="C3795" s="347">
        <v>1271</v>
      </c>
      <c r="D3795" s="347">
        <v>40</v>
      </c>
      <c r="E3795" s="347">
        <v>5</v>
      </c>
      <c r="F3795" s="347"/>
      <c r="G3795" s="347">
        <v>54</v>
      </c>
      <c r="H3795" s="347">
        <v>57</v>
      </c>
      <c r="I3795" s="347">
        <v>0</v>
      </c>
      <c r="J3795" s="347">
        <v>10</v>
      </c>
      <c r="K3795" s="347">
        <v>300</v>
      </c>
      <c r="L3795" s="347">
        <v>16.5</v>
      </c>
      <c r="M3795" s="345">
        <v>17.5</v>
      </c>
      <c r="N3795" s="348">
        <f>IF(Tabla2[[#This Row],[LECHE RETIRO DIA]]&lt;&gt;ISBLANK(Tabla2[[#This Row],[LECHE RETIRO DIA]]),SUM(Tabla2[[#This Row],[LECHE TANQUE DIA]:[LECHE RETIRO DIA]]),SUM(Tabla2[[#This Row],[LECHE TANQUE DIA]:[LECHE AUTOCONSUMO DIA]]))</f>
        <v>1316</v>
      </c>
      <c r="O3795" s="349">
        <f t="shared" si="1681"/>
        <v>0.96580547112462001</v>
      </c>
      <c r="P3795" s="350">
        <f t="shared" si="1682"/>
        <v>24.37037037037037</v>
      </c>
      <c r="Q3795" s="350">
        <f t="shared" si="1683"/>
        <v>23.537037037037038</v>
      </c>
      <c r="R3795" s="350">
        <f t="shared" si="1684"/>
        <v>4</v>
      </c>
      <c r="S3795" s="350">
        <f t="shared" si="1685"/>
        <v>4.3866666666666667</v>
      </c>
      <c r="T3795" s="350">
        <f t="shared" si="1686"/>
        <v>5.5555555555555554</v>
      </c>
      <c r="U3795" s="350">
        <f t="shared" si="1687"/>
        <v>79.757575757575751</v>
      </c>
      <c r="V3795" s="350">
        <f t="shared" si="1688"/>
        <v>3.2727272727272729</v>
      </c>
      <c r="W3795" s="350">
        <f>IFERROR(H3795/M3795,Tabla2[[#This Row],[CARGA PRODUCCION (ANIMALES/HA)]])</f>
        <v>3.2571428571428571</v>
      </c>
      <c r="X3795" s="351">
        <f t="shared" si="1689"/>
        <v>2025</v>
      </c>
      <c r="Y3795" s="351">
        <f t="shared" si="1690"/>
        <v>2</v>
      </c>
      <c r="Z3795" s="351" t="e">
        <f t="shared" ca="1" si="1691"/>
        <v>#NAME?</v>
      </c>
      <c r="AA3795" s="348">
        <f t="shared" si="1692"/>
        <v>57</v>
      </c>
      <c r="AB3795" s="349">
        <f t="shared" si="1693"/>
        <v>0.94736842105263153</v>
      </c>
      <c r="AC3795" s="349">
        <f t="shared" si="1694"/>
        <v>5.2631578947368474E-2</v>
      </c>
      <c r="AD3795" s="347"/>
    </row>
    <row r="3796" spans="1:30">
      <c r="A3796" s="346">
        <v>45716</v>
      </c>
      <c r="B3796" s="340" t="s">
        <v>81</v>
      </c>
      <c r="C3796" s="347">
        <v>2359</v>
      </c>
      <c r="D3796" s="347">
        <v>80</v>
      </c>
      <c r="E3796" s="347">
        <v>9</v>
      </c>
      <c r="F3796" s="347"/>
      <c r="G3796" s="347">
        <v>97</v>
      </c>
      <c r="H3796" s="347">
        <v>101</v>
      </c>
      <c r="I3796" s="347">
        <v>0</v>
      </c>
      <c r="J3796" s="347">
        <v>18</v>
      </c>
      <c r="K3796" s="347">
        <v>680</v>
      </c>
      <c r="L3796" s="347">
        <v>23.4</v>
      </c>
      <c r="M3796" s="345">
        <v>31.01</v>
      </c>
      <c r="N3796" s="348">
        <f>IF(Tabla2[[#This Row],[LECHE RETIRO DIA]]&lt;&gt;ISBLANK(Tabla2[[#This Row],[LECHE RETIRO DIA]]),SUM(Tabla2[[#This Row],[LECHE TANQUE DIA]:[LECHE RETIRO DIA]]),SUM(Tabla2[[#This Row],[LECHE TANQUE DIA]:[LECHE AUTOCONSUMO DIA]]))</f>
        <v>2448</v>
      </c>
      <c r="O3796" s="349">
        <f t="shared" si="1681"/>
        <v>0.96364379084967322</v>
      </c>
      <c r="P3796" s="350">
        <f t="shared" si="1682"/>
        <v>25.237113402061855</v>
      </c>
      <c r="Q3796" s="350">
        <f t="shared" si="1683"/>
        <v>24.319587628865978</v>
      </c>
      <c r="R3796" s="350">
        <f t="shared" si="1684"/>
        <v>4.4444444444444446</v>
      </c>
      <c r="S3796" s="350">
        <f t="shared" si="1685"/>
        <v>3.6</v>
      </c>
      <c r="T3796" s="350">
        <f t="shared" si="1686"/>
        <v>7.0103092783505154</v>
      </c>
      <c r="U3796" s="350">
        <f t="shared" si="1687"/>
        <v>104.61538461538463</v>
      </c>
      <c r="V3796" s="350">
        <f t="shared" si="1688"/>
        <v>4.1452991452991457</v>
      </c>
      <c r="W3796" s="350">
        <f>IFERROR(H3796/M3796,Tabla2[[#This Row],[CARGA PRODUCCION (ANIMALES/HA)]])</f>
        <v>3.2570138664946788</v>
      </c>
      <c r="X3796" s="351">
        <f t="shared" si="1689"/>
        <v>2025</v>
      </c>
      <c r="Y3796" s="351">
        <f t="shared" si="1690"/>
        <v>2</v>
      </c>
      <c r="Z3796" s="351" t="e">
        <f t="shared" ca="1" si="1691"/>
        <v>#NAME?</v>
      </c>
      <c r="AA3796" s="348">
        <f t="shared" si="1692"/>
        <v>101</v>
      </c>
      <c r="AB3796" s="349">
        <f t="shared" si="1693"/>
        <v>0.96039603960396036</v>
      </c>
      <c r="AC3796" s="349">
        <f t="shared" si="1694"/>
        <v>3.9603960396039639E-2</v>
      </c>
      <c r="AD3796" s="347"/>
    </row>
    <row r="3797" spans="1:30">
      <c r="A3797" s="346">
        <v>45716</v>
      </c>
      <c r="B3797" s="340" t="s">
        <v>83</v>
      </c>
      <c r="C3797" s="347">
        <v>2673</v>
      </c>
      <c r="D3797" s="347">
        <v>100</v>
      </c>
      <c r="E3797" s="347">
        <v>9</v>
      </c>
      <c r="F3797" s="347"/>
      <c r="G3797" s="347">
        <v>114</v>
      </c>
      <c r="H3797" s="347">
        <v>131</v>
      </c>
      <c r="I3797" s="347">
        <v>0</v>
      </c>
      <c r="J3797" s="347">
        <v>22</v>
      </c>
      <c r="K3797" s="347">
        <v>680</v>
      </c>
      <c r="L3797" s="347">
        <v>29.8</v>
      </c>
      <c r="M3797" s="345">
        <v>36.590000000000003</v>
      </c>
      <c r="N3797" s="348">
        <f>IF(Tabla2[[#This Row],[LECHE RETIRO DIA]]&lt;&gt;ISBLANK(Tabla2[[#This Row],[LECHE RETIRO DIA]]),SUM(Tabla2[[#This Row],[LECHE TANQUE DIA]:[LECHE RETIRO DIA]]),SUM(Tabla2[[#This Row],[LECHE TANQUE DIA]:[LECHE AUTOCONSUMO DIA]]))</f>
        <v>2782</v>
      </c>
      <c r="O3797" s="349">
        <f t="shared" si="1681"/>
        <v>0.96081955427749821</v>
      </c>
      <c r="P3797" s="350">
        <f t="shared" si="1682"/>
        <v>24.403508771929825</v>
      </c>
      <c r="Q3797" s="350">
        <f t="shared" si="1683"/>
        <v>23.44736842105263</v>
      </c>
      <c r="R3797" s="350">
        <f t="shared" si="1684"/>
        <v>4.5454545454545459</v>
      </c>
      <c r="S3797" s="350">
        <f t="shared" si="1685"/>
        <v>4.091176470588235</v>
      </c>
      <c r="T3797" s="350">
        <f t="shared" si="1686"/>
        <v>5.9649122807017543</v>
      </c>
      <c r="U3797" s="350">
        <f t="shared" si="1687"/>
        <v>93.355704697986582</v>
      </c>
      <c r="V3797" s="350">
        <f t="shared" si="1688"/>
        <v>3.825503355704698</v>
      </c>
      <c r="W3797" s="350">
        <f>IFERROR(H3797/M3797,Tabla2[[#This Row],[CARGA PRODUCCION (ANIMALES/HA)]])</f>
        <v>3.5802131729980866</v>
      </c>
      <c r="X3797" s="351">
        <f t="shared" si="1689"/>
        <v>2025</v>
      </c>
      <c r="Y3797" s="351">
        <f t="shared" si="1690"/>
        <v>2</v>
      </c>
      <c r="Z3797" s="351" t="e">
        <f t="shared" ca="1" si="1691"/>
        <v>#NAME?</v>
      </c>
      <c r="AA3797" s="348">
        <f t="shared" si="1692"/>
        <v>131</v>
      </c>
      <c r="AB3797" s="349">
        <f t="shared" si="1693"/>
        <v>0.87022900763358779</v>
      </c>
      <c r="AC3797" s="349">
        <f t="shared" si="1694"/>
        <v>0.12977099236641221</v>
      </c>
      <c r="AD3797" s="347"/>
    </row>
    <row r="3798" spans="1:30">
      <c r="A3798" s="346">
        <v>45716</v>
      </c>
      <c r="B3798" s="340" t="s">
        <v>117</v>
      </c>
      <c r="C3798" s="347">
        <v>1310</v>
      </c>
      <c r="D3798" s="347">
        <v>40</v>
      </c>
      <c r="E3798" s="347">
        <v>5</v>
      </c>
      <c r="F3798" s="347"/>
      <c r="G3798" s="347">
        <v>54</v>
      </c>
      <c r="H3798" s="347">
        <v>57</v>
      </c>
      <c r="I3798" s="347">
        <v>0</v>
      </c>
      <c r="J3798" s="347">
        <v>10</v>
      </c>
      <c r="K3798" s="347">
        <v>300</v>
      </c>
      <c r="L3798" s="347">
        <v>16.5</v>
      </c>
      <c r="M3798" s="345">
        <v>17.5</v>
      </c>
      <c r="N3798" s="348">
        <f>IF(Tabla2[[#This Row],[LECHE RETIRO DIA]]&lt;&gt;ISBLANK(Tabla2[[#This Row],[LECHE RETIRO DIA]]),SUM(Tabla2[[#This Row],[LECHE TANQUE DIA]:[LECHE RETIRO DIA]]),SUM(Tabla2[[#This Row],[LECHE TANQUE DIA]:[LECHE AUTOCONSUMO DIA]]))</f>
        <v>1355</v>
      </c>
      <c r="O3798" s="349">
        <f t="shared" si="1681"/>
        <v>0.96678966789667897</v>
      </c>
      <c r="P3798" s="350">
        <f t="shared" si="1682"/>
        <v>25.092592592592592</v>
      </c>
      <c r="Q3798" s="350">
        <f t="shared" si="1683"/>
        <v>24.25925925925926</v>
      </c>
      <c r="R3798" s="350">
        <f t="shared" si="1684"/>
        <v>4</v>
      </c>
      <c r="S3798" s="350">
        <f t="shared" si="1685"/>
        <v>4.5166666666666666</v>
      </c>
      <c r="T3798" s="350">
        <f t="shared" si="1686"/>
        <v>5.5555555555555554</v>
      </c>
      <c r="U3798" s="350">
        <f t="shared" si="1687"/>
        <v>82.121212121212125</v>
      </c>
      <c r="V3798" s="350">
        <f t="shared" si="1688"/>
        <v>3.2727272727272729</v>
      </c>
      <c r="W3798" s="350">
        <f>IFERROR(H3798/M3798,Tabla2[[#This Row],[CARGA PRODUCCION (ANIMALES/HA)]])</f>
        <v>3.2571428571428571</v>
      </c>
      <c r="X3798" s="351">
        <f t="shared" si="1689"/>
        <v>2025</v>
      </c>
      <c r="Y3798" s="351">
        <f t="shared" si="1690"/>
        <v>2</v>
      </c>
      <c r="Z3798" s="351" t="e">
        <f t="shared" ca="1" si="1691"/>
        <v>#NAME?</v>
      </c>
      <c r="AA3798" s="348">
        <f t="shared" si="1692"/>
        <v>57</v>
      </c>
      <c r="AB3798" s="349">
        <f t="shared" si="1693"/>
        <v>0.94736842105263153</v>
      </c>
      <c r="AC3798" s="349">
        <f t="shared" si="1694"/>
        <v>5.2631578947368474E-2</v>
      </c>
      <c r="AD3798" s="347"/>
    </row>
    <row r="3799" spans="1:30">
      <c r="A3799" s="339">
        <v>45717</v>
      </c>
      <c r="B3799" s="340" t="s">
        <v>81</v>
      </c>
      <c r="C3799" s="347">
        <v>2410</v>
      </c>
      <c r="D3799" s="347">
        <v>80</v>
      </c>
      <c r="E3799" s="347">
        <v>9</v>
      </c>
      <c r="F3799" s="347"/>
      <c r="G3799" s="347">
        <v>97</v>
      </c>
      <c r="H3799" s="347">
        <v>101</v>
      </c>
      <c r="I3799" s="347">
        <v>0</v>
      </c>
      <c r="J3799" s="347">
        <v>18</v>
      </c>
      <c r="K3799" s="347">
        <v>680</v>
      </c>
      <c r="L3799" s="347">
        <v>23.4</v>
      </c>
      <c r="M3799" s="345">
        <v>31.01</v>
      </c>
      <c r="N3799" s="348">
        <f>IF(Tabla2[[#This Row],[LECHE RETIRO DIA]]&lt;&gt;ISBLANK(Tabla2[[#This Row],[LECHE RETIRO DIA]]),SUM(Tabla2[[#This Row],[LECHE TANQUE DIA]:[LECHE RETIRO DIA]]),SUM(Tabla2[[#This Row],[LECHE TANQUE DIA]:[LECHE AUTOCONSUMO DIA]]))</f>
        <v>2499</v>
      </c>
      <c r="O3799" s="349">
        <f t="shared" si="1681"/>
        <v>0.96438575430172069</v>
      </c>
      <c r="P3799" s="350">
        <f t="shared" si="1682"/>
        <v>25.762886597938145</v>
      </c>
      <c r="Q3799" s="350">
        <f t="shared" si="1683"/>
        <v>24.845360824742269</v>
      </c>
      <c r="R3799" s="350">
        <f t="shared" si="1684"/>
        <v>4.4444444444444446</v>
      </c>
      <c r="S3799" s="350">
        <f t="shared" si="1685"/>
        <v>3.6749999999999998</v>
      </c>
      <c r="T3799" s="350">
        <f t="shared" si="1686"/>
        <v>7.0103092783505154</v>
      </c>
      <c r="U3799" s="350">
        <f t="shared" si="1687"/>
        <v>106.7948717948718</v>
      </c>
      <c r="V3799" s="350">
        <f t="shared" si="1688"/>
        <v>4.1452991452991457</v>
      </c>
      <c r="W3799" s="350">
        <f>IFERROR(H3799/M3799,Tabla2[[#This Row],[CARGA PRODUCCION (ANIMALES/HA)]])</f>
        <v>3.2570138664946788</v>
      </c>
      <c r="X3799" s="351">
        <f t="shared" si="1689"/>
        <v>2025</v>
      </c>
      <c r="Y3799" s="351">
        <f t="shared" si="1690"/>
        <v>3</v>
      </c>
      <c r="Z3799" s="351" t="e">
        <f t="shared" ca="1" si="1691"/>
        <v>#NAME?</v>
      </c>
      <c r="AA3799" s="348">
        <f t="shared" si="1692"/>
        <v>101</v>
      </c>
      <c r="AB3799" s="349">
        <f t="shared" si="1693"/>
        <v>0.96039603960396036</v>
      </c>
      <c r="AC3799" s="349">
        <f t="shared" si="1694"/>
        <v>3.9603960396039639E-2</v>
      </c>
      <c r="AD3799" s="347"/>
    </row>
    <row r="3800" spans="1:30">
      <c r="A3800" s="371">
        <v>45717</v>
      </c>
      <c r="B3800" s="372" t="s">
        <v>83</v>
      </c>
      <c r="C3800" s="372">
        <v>2561</v>
      </c>
      <c r="D3800" s="372">
        <v>100</v>
      </c>
      <c r="E3800" s="372">
        <v>9</v>
      </c>
      <c r="F3800" s="372"/>
      <c r="G3800" s="372">
        <v>112</v>
      </c>
      <c r="H3800" s="372">
        <v>131</v>
      </c>
      <c r="I3800" s="372">
        <v>0</v>
      </c>
      <c r="J3800" s="372">
        <v>24</v>
      </c>
      <c r="K3800" s="372">
        <v>680</v>
      </c>
      <c r="L3800" s="372">
        <v>29.8</v>
      </c>
      <c r="M3800" s="370">
        <v>36.590000000000003</v>
      </c>
      <c r="N3800" s="373">
        <f>IF(Tabla2[[#This Row],[LECHE RETIRO DIA]]&lt;&gt;ISBLANK(Tabla2[[#This Row],[LECHE RETIRO DIA]]),SUM(Tabla2[[#This Row],[LECHE TANQUE DIA]:[LECHE RETIRO DIA]]),SUM(Tabla2[[#This Row],[LECHE TANQUE DIA]:[LECHE AUTOCONSUMO DIA]]))</f>
        <v>2670</v>
      </c>
      <c r="O3800" s="374">
        <f t="shared" ref="O3800:O3807" si="1695">IFERROR(C3800/N3800,"")</f>
        <v>0.95917602996254681</v>
      </c>
      <c r="P3800" s="375">
        <f t="shared" ref="P3800:P3807" si="1696">IFERROR(N3800/G3800,"")</f>
        <v>23.839285714285715</v>
      </c>
      <c r="Q3800" s="375">
        <f t="shared" ref="Q3800:Q3807" si="1697">IFERROR(C3800/G3800,"")</f>
        <v>22.866071428571427</v>
      </c>
      <c r="R3800" s="375">
        <f t="shared" ref="R3800:R3807" si="1698">IFERROR(D3800/J3800,"")</f>
        <v>4.166666666666667</v>
      </c>
      <c r="S3800" s="375">
        <f t="shared" ref="S3800:S3807" si="1699">IFERROR(N3800/K3800,"")</f>
        <v>3.9264705882352939</v>
      </c>
      <c r="T3800" s="375">
        <f t="shared" ref="T3800:T3807" si="1700">IFERROR(K3800/G3800,"")</f>
        <v>6.0714285714285712</v>
      </c>
      <c r="U3800" s="375">
        <f t="shared" ref="U3800:U3807" si="1701">IFERROR(N3800/L3800,"")</f>
        <v>89.597315436241615</v>
      </c>
      <c r="V3800" s="375">
        <f t="shared" ref="V3800:V3807" si="1702">IFERROR(G3800/L3800,"")</f>
        <v>3.7583892617449663</v>
      </c>
      <c r="W3800" s="375">
        <f>IFERROR(H3800/M3800,Tabla2[[#This Row],[CARGA PRODUCCION (ANIMALES/HA)]])</f>
        <v>3.5802131729980866</v>
      </c>
      <c r="X3800" s="376">
        <f t="shared" ref="X3800:X3807" si="1703">YEAR(A3800)</f>
        <v>2025</v>
      </c>
      <c r="Y3800" s="376">
        <f t="shared" ref="Y3800:Y3807" si="1704">MONTH(A3800)</f>
        <v>3</v>
      </c>
      <c r="Z3800" s="376" t="e">
        <f t="shared" ref="Z3800:Z3807" ca="1" si="1705">_xlfn.ISOWEEKNUM(A3800)</f>
        <v>#NAME?</v>
      </c>
      <c r="AA3800" s="373">
        <f t="shared" ref="AA3800:AA3807" si="1706">IF(H3800&gt;0,H3800,G3800)</f>
        <v>131</v>
      </c>
      <c r="AB3800" s="374">
        <f t="shared" ref="AB3800:AB3807" si="1707">IFERROR(G3800/AA3800,"")</f>
        <v>0.85496183206106868</v>
      </c>
      <c r="AC3800" s="374">
        <f t="shared" ref="AC3800:AC3807" si="1708">IFERROR(1-AB3800,"")</f>
        <v>0.14503816793893132</v>
      </c>
      <c r="AD3800" s="372"/>
    </row>
    <row r="3801" spans="1:30">
      <c r="A3801" s="371">
        <v>45717</v>
      </c>
      <c r="B3801" s="372" t="s">
        <v>117</v>
      </c>
      <c r="C3801" s="372">
        <v>1242</v>
      </c>
      <c r="D3801" s="372">
        <v>40</v>
      </c>
      <c r="E3801" s="372">
        <v>5</v>
      </c>
      <c r="F3801" s="372"/>
      <c r="G3801" s="372">
        <v>54</v>
      </c>
      <c r="H3801" s="372">
        <v>57</v>
      </c>
      <c r="I3801" s="372">
        <v>0</v>
      </c>
      <c r="J3801" s="372">
        <v>10</v>
      </c>
      <c r="K3801" s="372">
        <v>300</v>
      </c>
      <c r="L3801" s="372">
        <v>16.5</v>
      </c>
      <c r="M3801" s="370">
        <v>17.5</v>
      </c>
      <c r="N3801" s="373">
        <f>IF(Tabla2[[#This Row],[LECHE RETIRO DIA]]&lt;&gt;ISBLANK(Tabla2[[#This Row],[LECHE RETIRO DIA]]),SUM(Tabla2[[#This Row],[LECHE TANQUE DIA]:[LECHE RETIRO DIA]]),SUM(Tabla2[[#This Row],[LECHE TANQUE DIA]:[LECHE AUTOCONSUMO DIA]]))</f>
        <v>1287</v>
      </c>
      <c r="O3801" s="374">
        <f t="shared" si="1695"/>
        <v>0.965034965034965</v>
      </c>
      <c r="P3801" s="375">
        <f t="shared" si="1696"/>
        <v>23.833333333333332</v>
      </c>
      <c r="Q3801" s="375">
        <f t="shared" si="1697"/>
        <v>23</v>
      </c>
      <c r="R3801" s="375">
        <f t="shared" si="1698"/>
        <v>4</v>
      </c>
      <c r="S3801" s="375">
        <f t="shared" si="1699"/>
        <v>4.29</v>
      </c>
      <c r="T3801" s="375">
        <f t="shared" si="1700"/>
        <v>5.5555555555555554</v>
      </c>
      <c r="U3801" s="375">
        <f t="shared" si="1701"/>
        <v>78</v>
      </c>
      <c r="V3801" s="375">
        <f t="shared" si="1702"/>
        <v>3.2727272727272729</v>
      </c>
      <c r="W3801" s="375">
        <f>IFERROR(H3801/M3801,Tabla2[[#This Row],[CARGA PRODUCCION (ANIMALES/HA)]])</f>
        <v>3.2571428571428571</v>
      </c>
      <c r="X3801" s="376">
        <f t="shared" si="1703"/>
        <v>2025</v>
      </c>
      <c r="Y3801" s="376">
        <f t="shared" si="1704"/>
        <v>3</v>
      </c>
      <c r="Z3801" s="376" t="e">
        <f t="shared" ca="1" si="1705"/>
        <v>#NAME?</v>
      </c>
      <c r="AA3801" s="373">
        <f t="shared" si="1706"/>
        <v>57</v>
      </c>
      <c r="AB3801" s="374">
        <f t="shared" si="1707"/>
        <v>0.94736842105263153</v>
      </c>
      <c r="AC3801" s="374">
        <f t="shared" si="1708"/>
        <v>5.2631578947368474E-2</v>
      </c>
      <c r="AD3801" s="372"/>
    </row>
    <row r="3802" spans="1:30">
      <c r="A3802" s="371">
        <v>45718</v>
      </c>
      <c r="B3802" s="372" t="s">
        <v>81</v>
      </c>
      <c r="C3802" s="372">
        <v>2368</v>
      </c>
      <c r="D3802" s="372">
        <v>80</v>
      </c>
      <c r="E3802" s="372">
        <v>9</v>
      </c>
      <c r="F3802" s="372"/>
      <c r="G3802" s="372">
        <v>97</v>
      </c>
      <c r="H3802" s="372">
        <v>101</v>
      </c>
      <c r="I3802" s="372">
        <v>0</v>
      </c>
      <c r="J3802" s="372">
        <v>18</v>
      </c>
      <c r="K3802" s="372">
        <v>680</v>
      </c>
      <c r="L3802" s="372">
        <v>23.4</v>
      </c>
      <c r="M3802" s="370">
        <v>31.01</v>
      </c>
      <c r="N3802" s="373">
        <f>IF(Tabla2[[#This Row],[LECHE RETIRO DIA]]&lt;&gt;ISBLANK(Tabla2[[#This Row],[LECHE RETIRO DIA]]),SUM(Tabla2[[#This Row],[LECHE TANQUE DIA]:[LECHE RETIRO DIA]]),SUM(Tabla2[[#This Row],[LECHE TANQUE DIA]:[LECHE AUTOCONSUMO DIA]]))</f>
        <v>2457</v>
      </c>
      <c r="O3802" s="374">
        <f t="shared" si="1695"/>
        <v>0.96377696377696376</v>
      </c>
      <c r="P3802" s="375">
        <f t="shared" si="1696"/>
        <v>25.329896907216494</v>
      </c>
      <c r="Q3802" s="375">
        <f t="shared" si="1697"/>
        <v>24.412371134020617</v>
      </c>
      <c r="R3802" s="375">
        <f t="shared" si="1698"/>
        <v>4.4444444444444446</v>
      </c>
      <c r="S3802" s="375">
        <f t="shared" si="1699"/>
        <v>3.6132352941176471</v>
      </c>
      <c r="T3802" s="375">
        <f t="shared" si="1700"/>
        <v>7.0103092783505154</v>
      </c>
      <c r="U3802" s="375">
        <f t="shared" si="1701"/>
        <v>105</v>
      </c>
      <c r="V3802" s="375">
        <f t="shared" si="1702"/>
        <v>4.1452991452991457</v>
      </c>
      <c r="W3802" s="375">
        <f>IFERROR(H3802/M3802,Tabla2[[#This Row],[CARGA PRODUCCION (ANIMALES/HA)]])</f>
        <v>3.2570138664946788</v>
      </c>
      <c r="X3802" s="376">
        <f t="shared" si="1703"/>
        <v>2025</v>
      </c>
      <c r="Y3802" s="376">
        <f t="shared" si="1704"/>
        <v>3</v>
      </c>
      <c r="Z3802" s="376" t="e">
        <f t="shared" ca="1" si="1705"/>
        <v>#NAME?</v>
      </c>
      <c r="AA3802" s="373">
        <f t="shared" si="1706"/>
        <v>101</v>
      </c>
      <c r="AB3802" s="374">
        <f t="shared" si="1707"/>
        <v>0.96039603960396036</v>
      </c>
      <c r="AC3802" s="374">
        <f t="shared" si="1708"/>
        <v>3.9603960396039639E-2</v>
      </c>
      <c r="AD3802" s="372"/>
    </row>
    <row r="3803" spans="1:30">
      <c r="A3803" s="371">
        <v>45718</v>
      </c>
      <c r="B3803" s="372" t="s">
        <v>83</v>
      </c>
      <c r="C3803" s="372">
        <v>2585</v>
      </c>
      <c r="D3803" s="372">
        <v>100</v>
      </c>
      <c r="E3803" s="372">
        <v>9</v>
      </c>
      <c r="F3803" s="372"/>
      <c r="G3803" s="372">
        <v>113</v>
      </c>
      <c r="H3803" s="372">
        <v>131</v>
      </c>
      <c r="I3803" s="372">
        <v>0</v>
      </c>
      <c r="J3803" s="372">
        <v>24</v>
      </c>
      <c r="K3803" s="372">
        <v>680</v>
      </c>
      <c r="L3803" s="372">
        <v>29.8</v>
      </c>
      <c r="M3803" s="370">
        <v>36.590000000000003</v>
      </c>
      <c r="N3803" s="373">
        <f>IF(Tabla2[[#This Row],[LECHE RETIRO DIA]]&lt;&gt;ISBLANK(Tabla2[[#This Row],[LECHE RETIRO DIA]]),SUM(Tabla2[[#This Row],[LECHE TANQUE DIA]:[LECHE RETIRO DIA]]),SUM(Tabla2[[#This Row],[LECHE TANQUE DIA]:[LECHE AUTOCONSUMO DIA]]))</f>
        <v>2694</v>
      </c>
      <c r="O3803" s="374">
        <f t="shared" si="1695"/>
        <v>0.95953971789161097</v>
      </c>
      <c r="P3803" s="375">
        <f t="shared" si="1696"/>
        <v>23.840707964601769</v>
      </c>
      <c r="Q3803" s="375">
        <f t="shared" si="1697"/>
        <v>22.876106194690266</v>
      </c>
      <c r="R3803" s="375">
        <f t="shared" si="1698"/>
        <v>4.166666666666667</v>
      </c>
      <c r="S3803" s="375">
        <f t="shared" si="1699"/>
        <v>3.9617647058823531</v>
      </c>
      <c r="T3803" s="375">
        <f t="shared" si="1700"/>
        <v>6.0176991150442474</v>
      </c>
      <c r="U3803" s="375">
        <f t="shared" si="1701"/>
        <v>90.402684563758385</v>
      </c>
      <c r="V3803" s="375">
        <f t="shared" si="1702"/>
        <v>3.7919463087248322</v>
      </c>
      <c r="W3803" s="375">
        <f>IFERROR(H3803/M3803,Tabla2[[#This Row],[CARGA PRODUCCION (ANIMALES/HA)]])</f>
        <v>3.5802131729980866</v>
      </c>
      <c r="X3803" s="376">
        <f t="shared" si="1703"/>
        <v>2025</v>
      </c>
      <c r="Y3803" s="376">
        <f t="shared" si="1704"/>
        <v>3</v>
      </c>
      <c r="Z3803" s="376" t="e">
        <f t="shared" ca="1" si="1705"/>
        <v>#NAME?</v>
      </c>
      <c r="AA3803" s="373">
        <f t="shared" si="1706"/>
        <v>131</v>
      </c>
      <c r="AB3803" s="374">
        <f t="shared" si="1707"/>
        <v>0.86259541984732824</v>
      </c>
      <c r="AC3803" s="374">
        <f t="shared" si="1708"/>
        <v>0.13740458015267176</v>
      </c>
      <c r="AD3803" s="372"/>
    </row>
    <row r="3804" spans="1:30">
      <c r="A3804" s="371">
        <v>45718</v>
      </c>
      <c r="B3804" s="372" t="s">
        <v>117</v>
      </c>
      <c r="C3804" s="372">
        <v>1273</v>
      </c>
      <c r="D3804" s="372">
        <v>40</v>
      </c>
      <c r="E3804" s="372">
        <v>5</v>
      </c>
      <c r="F3804" s="372"/>
      <c r="G3804" s="372">
        <v>54</v>
      </c>
      <c r="H3804" s="372">
        <v>57</v>
      </c>
      <c r="I3804" s="372">
        <v>0</v>
      </c>
      <c r="J3804" s="372">
        <v>10</v>
      </c>
      <c r="K3804" s="372">
        <v>300</v>
      </c>
      <c r="L3804" s="372">
        <v>16.5</v>
      </c>
      <c r="M3804" s="370">
        <v>17.5</v>
      </c>
      <c r="N3804" s="373">
        <f>IF(Tabla2[[#This Row],[LECHE RETIRO DIA]]&lt;&gt;ISBLANK(Tabla2[[#This Row],[LECHE RETIRO DIA]]),SUM(Tabla2[[#This Row],[LECHE TANQUE DIA]:[LECHE RETIRO DIA]]),SUM(Tabla2[[#This Row],[LECHE TANQUE DIA]:[LECHE AUTOCONSUMO DIA]]))</f>
        <v>1318</v>
      </c>
      <c r="O3804" s="374">
        <f t="shared" si="1695"/>
        <v>0.96585735963581187</v>
      </c>
      <c r="P3804" s="375">
        <f t="shared" si="1696"/>
        <v>24.407407407407408</v>
      </c>
      <c r="Q3804" s="375">
        <f t="shared" si="1697"/>
        <v>23.574074074074073</v>
      </c>
      <c r="R3804" s="375">
        <f t="shared" si="1698"/>
        <v>4</v>
      </c>
      <c r="S3804" s="375">
        <f t="shared" si="1699"/>
        <v>4.3933333333333335</v>
      </c>
      <c r="T3804" s="375">
        <f t="shared" si="1700"/>
        <v>5.5555555555555554</v>
      </c>
      <c r="U3804" s="375">
        <f t="shared" si="1701"/>
        <v>79.878787878787875</v>
      </c>
      <c r="V3804" s="375">
        <f t="shared" si="1702"/>
        <v>3.2727272727272729</v>
      </c>
      <c r="W3804" s="375">
        <f>IFERROR(H3804/M3804,Tabla2[[#This Row],[CARGA PRODUCCION (ANIMALES/HA)]])</f>
        <v>3.2571428571428571</v>
      </c>
      <c r="X3804" s="376">
        <f t="shared" si="1703"/>
        <v>2025</v>
      </c>
      <c r="Y3804" s="376">
        <f t="shared" si="1704"/>
        <v>3</v>
      </c>
      <c r="Z3804" s="376" t="e">
        <f t="shared" ca="1" si="1705"/>
        <v>#NAME?</v>
      </c>
      <c r="AA3804" s="373">
        <f t="shared" si="1706"/>
        <v>57</v>
      </c>
      <c r="AB3804" s="374">
        <f t="shared" si="1707"/>
        <v>0.94736842105263153</v>
      </c>
      <c r="AC3804" s="374">
        <f t="shared" si="1708"/>
        <v>5.2631578947368474E-2</v>
      </c>
      <c r="AD3804" s="372"/>
    </row>
    <row r="3805" spans="1:30">
      <c r="A3805" s="371">
        <v>45719</v>
      </c>
      <c r="B3805" s="372" t="s">
        <v>81</v>
      </c>
      <c r="C3805" s="372">
        <v>2372</v>
      </c>
      <c r="D3805" s="372">
        <v>80</v>
      </c>
      <c r="E3805" s="372">
        <v>9</v>
      </c>
      <c r="F3805" s="372"/>
      <c r="G3805" s="372">
        <v>97</v>
      </c>
      <c r="H3805" s="372">
        <v>101</v>
      </c>
      <c r="I3805" s="372">
        <v>0</v>
      </c>
      <c r="J3805" s="372">
        <v>18</v>
      </c>
      <c r="K3805" s="372">
        <v>680</v>
      </c>
      <c r="L3805" s="372">
        <v>23.4</v>
      </c>
      <c r="M3805" s="370">
        <v>31.01</v>
      </c>
      <c r="N3805" s="373">
        <f>IF(Tabla2[[#This Row],[LECHE RETIRO DIA]]&lt;&gt;ISBLANK(Tabla2[[#This Row],[LECHE RETIRO DIA]]),SUM(Tabla2[[#This Row],[LECHE TANQUE DIA]:[LECHE RETIRO DIA]]),SUM(Tabla2[[#This Row],[LECHE TANQUE DIA]:[LECHE AUTOCONSUMO DIA]]))</f>
        <v>2461</v>
      </c>
      <c r="O3805" s="374">
        <f t="shared" si="1695"/>
        <v>0.96383583908980086</v>
      </c>
      <c r="P3805" s="375">
        <f t="shared" si="1696"/>
        <v>25.371134020618555</v>
      </c>
      <c r="Q3805" s="375">
        <f t="shared" si="1697"/>
        <v>24.453608247422679</v>
      </c>
      <c r="R3805" s="375">
        <f t="shared" si="1698"/>
        <v>4.4444444444444446</v>
      </c>
      <c r="S3805" s="375">
        <f t="shared" si="1699"/>
        <v>3.6191176470588236</v>
      </c>
      <c r="T3805" s="375">
        <f t="shared" si="1700"/>
        <v>7.0103092783505154</v>
      </c>
      <c r="U3805" s="375">
        <f t="shared" si="1701"/>
        <v>105.17094017094017</v>
      </c>
      <c r="V3805" s="375">
        <f t="shared" si="1702"/>
        <v>4.1452991452991457</v>
      </c>
      <c r="W3805" s="375">
        <f>IFERROR(H3805/M3805,Tabla2[[#This Row],[CARGA PRODUCCION (ANIMALES/HA)]])</f>
        <v>3.2570138664946788</v>
      </c>
      <c r="X3805" s="376">
        <f t="shared" si="1703"/>
        <v>2025</v>
      </c>
      <c r="Y3805" s="376">
        <f t="shared" si="1704"/>
        <v>3</v>
      </c>
      <c r="Z3805" s="376" t="e">
        <f t="shared" ca="1" si="1705"/>
        <v>#NAME?</v>
      </c>
      <c r="AA3805" s="373">
        <f t="shared" si="1706"/>
        <v>101</v>
      </c>
      <c r="AB3805" s="374">
        <f t="shared" si="1707"/>
        <v>0.96039603960396036</v>
      </c>
      <c r="AC3805" s="374">
        <f t="shared" si="1708"/>
        <v>3.9603960396039639E-2</v>
      </c>
      <c r="AD3805" s="372"/>
    </row>
    <row r="3806" spans="1:30">
      <c r="A3806" s="371">
        <v>45719</v>
      </c>
      <c r="B3806" s="372" t="s">
        <v>83</v>
      </c>
      <c r="C3806" s="372">
        <v>2566</v>
      </c>
      <c r="D3806" s="372">
        <v>100</v>
      </c>
      <c r="E3806" s="372">
        <v>9</v>
      </c>
      <c r="F3806" s="372"/>
      <c r="G3806" s="372">
        <v>114</v>
      </c>
      <c r="H3806" s="372">
        <v>131</v>
      </c>
      <c r="I3806" s="372">
        <v>0</v>
      </c>
      <c r="J3806" s="372">
        <v>24</v>
      </c>
      <c r="K3806" s="372">
        <v>680</v>
      </c>
      <c r="L3806" s="372">
        <v>29.8</v>
      </c>
      <c r="M3806" s="370">
        <v>36.590000000000003</v>
      </c>
      <c r="N3806" s="373">
        <f>IF(Tabla2[[#This Row],[LECHE RETIRO DIA]]&lt;&gt;ISBLANK(Tabla2[[#This Row],[LECHE RETIRO DIA]]),SUM(Tabla2[[#This Row],[LECHE TANQUE DIA]:[LECHE RETIRO DIA]]),SUM(Tabla2[[#This Row],[LECHE TANQUE DIA]:[LECHE AUTOCONSUMO DIA]]))</f>
        <v>2675</v>
      </c>
      <c r="O3806" s="374">
        <f t="shared" si="1695"/>
        <v>0.95925233644859809</v>
      </c>
      <c r="P3806" s="375">
        <f t="shared" si="1696"/>
        <v>23.464912280701753</v>
      </c>
      <c r="Q3806" s="375">
        <f t="shared" si="1697"/>
        <v>22.508771929824562</v>
      </c>
      <c r="R3806" s="375">
        <f t="shared" si="1698"/>
        <v>4.166666666666667</v>
      </c>
      <c r="S3806" s="375">
        <f t="shared" si="1699"/>
        <v>3.9338235294117645</v>
      </c>
      <c r="T3806" s="375">
        <f t="shared" si="1700"/>
        <v>5.9649122807017543</v>
      </c>
      <c r="U3806" s="375">
        <f t="shared" si="1701"/>
        <v>89.765100671140942</v>
      </c>
      <c r="V3806" s="375">
        <f t="shared" si="1702"/>
        <v>3.825503355704698</v>
      </c>
      <c r="W3806" s="375">
        <f>IFERROR(H3806/M3806,Tabla2[[#This Row],[CARGA PRODUCCION (ANIMALES/HA)]])</f>
        <v>3.5802131729980866</v>
      </c>
      <c r="X3806" s="376">
        <f t="shared" si="1703"/>
        <v>2025</v>
      </c>
      <c r="Y3806" s="376">
        <f t="shared" si="1704"/>
        <v>3</v>
      </c>
      <c r="Z3806" s="376" t="e">
        <f t="shared" ca="1" si="1705"/>
        <v>#NAME?</v>
      </c>
      <c r="AA3806" s="373">
        <f t="shared" si="1706"/>
        <v>131</v>
      </c>
      <c r="AB3806" s="374">
        <f t="shared" si="1707"/>
        <v>0.87022900763358779</v>
      </c>
      <c r="AC3806" s="374">
        <f t="shared" si="1708"/>
        <v>0.12977099236641221</v>
      </c>
      <c r="AD3806" s="372"/>
    </row>
    <row r="3807" spans="1:30">
      <c r="A3807" s="371">
        <v>45719</v>
      </c>
      <c r="B3807" s="372" t="s">
        <v>117</v>
      </c>
      <c r="C3807" s="372">
        <v>1229</v>
      </c>
      <c r="D3807" s="372">
        <v>40</v>
      </c>
      <c r="E3807" s="372">
        <v>5</v>
      </c>
      <c r="F3807" s="372"/>
      <c r="G3807" s="372">
        <v>54</v>
      </c>
      <c r="H3807" s="372">
        <v>57</v>
      </c>
      <c r="I3807" s="372">
        <v>0</v>
      </c>
      <c r="J3807" s="372">
        <v>10</v>
      </c>
      <c r="K3807" s="372">
        <v>300</v>
      </c>
      <c r="L3807" s="372">
        <v>16.5</v>
      </c>
      <c r="M3807" s="370">
        <v>17.5</v>
      </c>
      <c r="N3807" s="373">
        <f>IF(Tabla2[[#This Row],[LECHE RETIRO DIA]]&lt;&gt;ISBLANK(Tabla2[[#This Row],[LECHE RETIRO DIA]]),SUM(Tabla2[[#This Row],[LECHE TANQUE DIA]:[LECHE RETIRO DIA]]),SUM(Tabla2[[#This Row],[LECHE TANQUE DIA]:[LECHE AUTOCONSUMO DIA]]))</f>
        <v>1274</v>
      </c>
      <c r="O3807" s="374">
        <f t="shared" si="1695"/>
        <v>0.9646781789638933</v>
      </c>
      <c r="P3807" s="375">
        <f t="shared" si="1696"/>
        <v>23.592592592592592</v>
      </c>
      <c r="Q3807" s="375">
        <f t="shared" si="1697"/>
        <v>22.75925925925926</v>
      </c>
      <c r="R3807" s="375">
        <f t="shared" si="1698"/>
        <v>4</v>
      </c>
      <c r="S3807" s="375">
        <f t="shared" si="1699"/>
        <v>4.246666666666667</v>
      </c>
      <c r="T3807" s="375">
        <f t="shared" si="1700"/>
        <v>5.5555555555555554</v>
      </c>
      <c r="U3807" s="375">
        <f t="shared" si="1701"/>
        <v>77.212121212121218</v>
      </c>
      <c r="V3807" s="375">
        <f t="shared" si="1702"/>
        <v>3.2727272727272729</v>
      </c>
      <c r="W3807" s="375">
        <f>IFERROR(H3807/M3807,Tabla2[[#This Row],[CARGA PRODUCCION (ANIMALES/HA)]])</f>
        <v>3.2571428571428571</v>
      </c>
      <c r="X3807" s="376">
        <f t="shared" si="1703"/>
        <v>2025</v>
      </c>
      <c r="Y3807" s="376">
        <f t="shared" si="1704"/>
        <v>3</v>
      </c>
      <c r="Z3807" s="376" t="e">
        <f t="shared" ca="1" si="1705"/>
        <v>#NAME?</v>
      </c>
      <c r="AA3807" s="373">
        <f t="shared" si="1706"/>
        <v>57</v>
      </c>
      <c r="AB3807" s="374">
        <f t="shared" si="1707"/>
        <v>0.94736842105263153</v>
      </c>
      <c r="AC3807" s="374">
        <f t="shared" si="1708"/>
        <v>5.2631578947368474E-2</v>
      </c>
      <c r="AD3807" s="372"/>
    </row>
    <row r="3808" spans="1:30">
      <c r="A3808" s="371">
        <v>45720</v>
      </c>
      <c r="B3808" s="372" t="s">
        <v>81</v>
      </c>
      <c r="C3808" s="372">
        <v>2340</v>
      </c>
      <c r="D3808" s="372">
        <v>80</v>
      </c>
      <c r="E3808" s="372">
        <v>9</v>
      </c>
      <c r="F3808" s="372"/>
      <c r="G3808" s="372">
        <v>97</v>
      </c>
      <c r="H3808" s="372">
        <v>101</v>
      </c>
      <c r="I3808" s="372">
        <v>0</v>
      </c>
      <c r="J3808" s="372">
        <v>18</v>
      </c>
      <c r="K3808" s="372">
        <v>680</v>
      </c>
      <c r="L3808" s="372">
        <v>23.4</v>
      </c>
      <c r="M3808" s="370">
        <v>31.01</v>
      </c>
      <c r="N3808" s="373">
        <f>IF(Tabla2[[#This Row],[LECHE RETIRO DIA]]&lt;&gt;ISBLANK(Tabla2[[#This Row],[LECHE RETIRO DIA]]),SUM(Tabla2[[#This Row],[LECHE TANQUE DIA]:[LECHE RETIRO DIA]]),SUM(Tabla2[[#This Row],[LECHE TANQUE DIA]:[LECHE AUTOCONSUMO DIA]]))</f>
        <v>2429</v>
      </c>
      <c r="O3808" s="374">
        <f t="shared" ref="O3808:O3813" si="1709">IFERROR(C3808/N3808,"")</f>
        <v>0.96335940716344171</v>
      </c>
      <c r="P3808" s="375">
        <f t="shared" ref="P3808:P3813" si="1710">IFERROR(N3808/G3808,"")</f>
        <v>25.041237113402062</v>
      </c>
      <c r="Q3808" s="375">
        <f t="shared" ref="Q3808:Q3813" si="1711">IFERROR(C3808/G3808,"")</f>
        <v>24.123711340206185</v>
      </c>
      <c r="R3808" s="375">
        <f t="shared" ref="R3808:R3813" si="1712">IFERROR(D3808/J3808,"")</f>
        <v>4.4444444444444446</v>
      </c>
      <c r="S3808" s="375">
        <f t="shared" ref="S3808:S3813" si="1713">IFERROR(N3808/K3808,"")</f>
        <v>3.572058823529412</v>
      </c>
      <c r="T3808" s="375">
        <f t="shared" ref="T3808:T3813" si="1714">IFERROR(K3808/G3808,"")</f>
        <v>7.0103092783505154</v>
      </c>
      <c r="U3808" s="375">
        <f t="shared" ref="U3808:U3813" si="1715">IFERROR(N3808/L3808,"")</f>
        <v>103.80341880341881</v>
      </c>
      <c r="V3808" s="375">
        <f t="shared" ref="V3808:V3813" si="1716">IFERROR(G3808/L3808,"")</f>
        <v>4.1452991452991457</v>
      </c>
      <c r="W3808" s="375">
        <f>IFERROR(H3808/M3808,Tabla2[[#This Row],[CARGA PRODUCCION (ANIMALES/HA)]])</f>
        <v>3.2570138664946788</v>
      </c>
      <c r="X3808" s="376">
        <f t="shared" ref="X3808:X3813" si="1717">YEAR(A3808)</f>
        <v>2025</v>
      </c>
      <c r="Y3808" s="376">
        <f t="shared" ref="Y3808:Y3813" si="1718">MONTH(A3808)</f>
        <v>3</v>
      </c>
      <c r="Z3808" s="376" t="e">
        <f t="shared" ref="Z3808:Z3813" ca="1" si="1719">_xlfn.ISOWEEKNUM(A3808)</f>
        <v>#NAME?</v>
      </c>
      <c r="AA3808" s="373">
        <f t="shared" ref="AA3808:AA3813" si="1720">IF(H3808&gt;0,H3808,G3808)</f>
        <v>101</v>
      </c>
      <c r="AB3808" s="374">
        <f t="shared" ref="AB3808:AB3813" si="1721">IFERROR(G3808/AA3808,"")</f>
        <v>0.96039603960396036</v>
      </c>
      <c r="AC3808" s="374">
        <f t="shared" ref="AC3808:AC3813" si="1722">IFERROR(1-AB3808,"")</f>
        <v>3.9603960396039639E-2</v>
      </c>
      <c r="AD3808" s="372"/>
    </row>
    <row r="3809" spans="1:30">
      <c r="A3809" s="371">
        <v>45720</v>
      </c>
      <c r="B3809" s="372" t="s">
        <v>83</v>
      </c>
      <c r="C3809" s="372">
        <v>2721</v>
      </c>
      <c r="D3809" s="372">
        <v>100</v>
      </c>
      <c r="E3809" s="372">
        <v>9</v>
      </c>
      <c r="F3809" s="372"/>
      <c r="G3809" s="372">
        <v>114</v>
      </c>
      <c r="H3809" s="372">
        <v>131</v>
      </c>
      <c r="I3809" s="372">
        <v>0</v>
      </c>
      <c r="J3809" s="372">
        <v>24</v>
      </c>
      <c r="K3809" s="372">
        <v>680</v>
      </c>
      <c r="L3809" s="372">
        <v>29.8</v>
      </c>
      <c r="M3809" s="370">
        <v>36.590000000000003</v>
      </c>
      <c r="N3809" s="373">
        <f>IF(Tabla2[[#This Row],[LECHE RETIRO DIA]]&lt;&gt;ISBLANK(Tabla2[[#This Row],[LECHE RETIRO DIA]]),SUM(Tabla2[[#This Row],[LECHE TANQUE DIA]:[LECHE RETIRO DIA]]),SUM(Tabla2[[#This Row],[LECHE TANQUE DIA]:[LECHE AUTOCONSUMO DIA]]))</f>
        <v>2830</v>
      </c>
      <c r="O3809" s="374">
        <f t="shared" si="1709"/>
        <v>0.96148409893992937</v>
      </c>
      <c r="P3809" s="375">
        <f t="shared" si="1710"/>
        <v>24.82456140350877</v>
      </c>
      <c r="Q3809" s="375">
        <f t="shared" si="1711"/>
        <v>23.868421052631579</v>
      </c>
      <c r="R3809" s="375">
        <f t="shared" si="1712"/>
        <v>4.166666666666667</v>
      </c>
      <c r="S3809" s="375">
        <f t="shared" si="1713"/>
        <v>4.1617647058823533</v>
      </c>
      <c r="T3809" s="375">
        <f t="shared" si="1714"/>
        <v>5.9649122807017543</v>
      </c>
      <c r="U3809" s="375">
        <f t="shared" si="1715"/>
        <v>94.966442953020135</v>
      </c>
      <c r="V3809" s="375">
        <f t="shared" si="1716"/>
        <v>3.825503355704698</v>
      </c>
      <c r="W3809" s="375">
        <f>IFERROR(H3809/M3809,Tabla2[[#This Row],[CARGA PRODUCCION (ANIMALES/HA)]])</f>
        <v>3.5802131729980866</v>
      </c>
      <c r="X3809" s="376">
        <f t="shared" si="1717"/>
        <v>2025</v>
      </c>
      <c r="Y3809" s="376">
        <f t="shared" si="1718"/>
        <v>3</v>
      </c>
      <c r="Z3809" s="376" t="e">
        <f t="shared" ca="1" si="1719"/>
        <v>#NAME?</v>
      </c>
      <c r="AA3809" s="373">
        <f t="shared" si="1720"/>
        <v>131</v>
      </c>
      <c r="AB3809" s="374">
        <f t="shared" si="1721"/>
        <v>0.87022900763358779</v>
      </c>
      <c r="AC3809" s="374">
        <f t="shared" si="1722"/>
        <v>0.12977099236641221</v>
      </c>
      <c r="AD3809" s="372"/>
    </row>
    <row r="3810" spans="1:30">
      <c r="A3810" s="371">
        <v>45720</v>
      </c>
      <c r="B3810" s="372" t="s">
        <v>88</v>
      </c>
      <c r="C3810" s="372">
        <v>1286</v>
      </c>
      <c r="D3810" s="372">
        <v>40</v>
      </c>
      <c r="E3810" s="372">
        <v>5</v>
      </c>
      <c r="F3810" s="372"/>
      <c r="G3810" s="372">
        <v>56</v>
      </c>
      <c r="H3810" s="372">
        <v>57</v>
      </c>
      <c r="I3810" s="372">
        <v>0</v>
      </c>
      <c r="J3810" s="372">
        <v>10</v>
      </c>
      <c r="K3810" s="372">
        <v>300</v>
      </c>
      <c r="L3810" s="372">
        <v>16.5</v>
      </c>
      <c r="M3810" s="370">
        <v>17.5</v>
      </c>
      <c r="N3810" s="373">
        <f>IF(Tabla2[[#This Row],[LECHE RETIRO DIA]]&lt;&gt;ISBLANK(Tabla2[[#This Row],[LECHE RETIRO DIA]]),SUM(Tabla2[[#This Row],[LECHE TANQUE DIA]:[LECHE RETIRO DIA]]),SUM(Tabla2[[#This Row],[LECHE TANQUE DIA]:[LECHE AUTOCONSUMO DIA]]))</f>
        <v>1331</v>
      </c>
      <c r="O3810" s="374">
        <f t="shared" si="1709"/>
        <v>0.96619083395942895</v>
      </c>
      <c r="P3810" s="375">
        <f t="shared" si="1710"/>
        <v>23.767857142857142</v>
      </c>
      <c r="Q3810" s="375">
        <f t="shared" si="1711"/>
        <v>22.964285714285715</v>
      </c>
      <c r="R3810" s="375">
        <f t="shared" si="1712"/>
        <v>4</v>
      </c>
      <c r="S3810" s="375">
        <f t="shared" si="1713"/>
        <v>4.4366666666666665</v>
      </c>
      <c r="T3810" s="375">
        <f t="shared" si="1714"/>
        <v>5.3571428571428568</v>
      </c>
      <c r="U3810" s="375">
        <f t="shared" si="1715"/>
        <v>80.666666666666671</v>
      </c>
      <c r="V3810" s="375">
        <f t="shared" si="1716"/>
        <v>3.393939393939394</v>
      </c>
      <c r="W3810" s="375">
        <f>IFERROR(H3810/M3810,Tabla2[[#This Row],[CARGA PRODUCCION (ANIMALES/HA)]])</f>
        <v>3.2571428571428571</v>
      </c>
      <c r="X3810" s="376">
        <f t="shared" si="1717"/>
        <v>2025</v>
      </c>
      <c r="Y3810" s="376">
        <f t="shared" si="1718"/>
        <v>3</v>
      </c>
      <c r="Z3810" s="376" t="e">
        <f t="shared" ca="1" si="1719"/>
        <v>#NAME?</v>
      </c>
      <c r="AA3810" s="373">
        <f t="shared" si="1720"/>
        <v>57</v>
      </c>
      <c r="AB3810" s="374">
        <f t="shared" si="1721"/>
        <v>0.98245614035087714</v>
      </c>
      <c r="AC3810" s="374">
        <f t="shared" si="1722"/>
        <v>1.7543859649122862E-2</v>
      </c>
      <c r="AD3810" s="372"/>
    </row>
    <row r="3811" spans="1:30">
      <c r="A3811" s="371">
        <v>45721</v>
      </c>
      <c r="B3811" s="372" t="s">
        <v>81</v>
      </c>
      <c r="C3811" s="372">
        <v>2359</v>
      </c>
      <c r="D3811" s="372">
        <v>80</v>
      </c>
      <c r="E3811" s="372">
        <v>9</v>
      </c>
      <c r="F3811" s="372"/>
      <c r="G3811" s="372">
        <v>99</v>
      </c>
      <c r="H3811" s="372">
        <v>103</v>
      </c>
      <c r="I3811" s="372">
        <v>0</v>
      </c>
      <c r="J3811" s="372">
        <v>18</v>
      </c>
      <c r="K3811" s="372">
        <v>680</v>
      </c>
      <c r="L3811" s="372">
        <v>23.4</v>
      </c>
      <c r="M3811" s="370">
        <v>31.01</v>
      </c>
      <c r="N3811" s="373">
        <f>IF(Tabla2[[#This Row],[LECHE RETIRO DIA]]&lt;&gt;ISBLANK(Tabla2[[#This Row],[LECHE RETIRO DIA]]),SUM(Tabla2[[#This Row],[LECHE TANQUE DIA]:[LECHE RETIRO DIA]]),SUM(Tabla2[[#This Row],[LECHE TANQUE DIA]:[LECHE AUTOCONSUMO DIA]]))</f>
        <v>2448</v>
      </c>
      <c r="O3811" s="374">
        <f t="shared" si="1709"/>
        <v>0.96364379084967322</v>
      </c>
      <c r="P3811" s="375">
        <f t="shared" si="1710"/>
        <v>24.727272727272727</v>
      </c>
      <c r="Q3811" s="375">
        <f t="shared" si="1711"/>
        <v>23.828282828282827</v>
      </c>
      <c r="R3811" s="375">
        <f t="shared" si="1712"/>
        <v>4.4444444444444446</v>
      </c>
      <c r="S3811" s="375">
        <f t="shared" si="1713"/>
        <v>3.6</v>
      </c>
      <c r="T3811" s="375">
        <f t="shared" si="1714"/>
        <v>6.8686868686868685</v>
      </c>
      <c r="U3811" s="375">
        <f t="shared" si="1715"/>
        <v>104.61538461538463</v>
      </c>
      <c r="V3811" s="375">
        <f t="shared" si="1716"/>
        <v>4.2307692307692308</v>
      </c>
      <c r="W3811" s="375">
        <f>IFERROR(H3811/M3811,Tabla2[[#This Row],[CARGA PRODUCCION (ANIMALES/HA)]])</f>
        <v>3.3215091905836824</v>
      </c>
      <c r="X3811" s="376">
        <f t="shared" si="1717"/>
        <v>2025</v>
      </c>
      <c r="Y3811" s="376">
        <f t="shared" si="1718"/>
        <v>3</v>
      </c>
      <c r="Z3811" s="376" t="e">
        <f t="shared" ca="1" si="1719"/>
        <v>#NAME?</v>
      </c>
      <c r="AA3811" s="373">
        <f t="shared" si="1720"/>
        <v>103</v>
      </c>
      <c r="AB3811" s="374">
        <f t="shared" si="1721"/>
        <v>0.96116504854368934</v>
      </c>
      <c r="AC3811" s="374">
        <f t="shared" si="1722"/>
        <v>3.8834951456310662E-2</v>
      </c>
      <c r="AD3811" s="372"/>
    </row>
    <row r="3812" spans="1:30">
      <c r="A3812" s="371">
        <v>45721</v>
      </c>
      <c r="B3812" s="372" t="s">
        <v>83</v>
      </c>
      <c r="C3812" s="372">
        <v>2697</v>
      </c>
      <c r="D3812" s="372">
        <v>100</v>
      </c>
      <c r="E3812" s="372">
        <v>9</v>
      </c>
      <c r="F3812" s="372"/>
      <c r="G3812" s="372">
        <v>114</v>
      </c>
      <c r="H3812" s="372">
        <v>131</v>
      </c>
      <c r="I3812" s="372">
        <v>0</v>
      </c>
      <c r="J3812" s="372">
        <v>24</v>
      </c>
      <c r="K3812" s="372">
        <v>680</v>
      </c>
      <c r="L3812" s="372">
        <v>29.8</v>
      </c>
      <c r="M3812" s="370">
        <v>36.590000000000003</v>
      </c>
      <c r="N3812" s="373">
        <f>IF(Tabla2[[#This Row],[LECHE RETIRO DIA]]&lt;&gt;ISBLANK(Tabla2[[#This Row],[LECHE RETIRO DIA]]),SUM(Tabla2[[#This Row],[LECHE TANQUE DIA]:[LECHE RETIRO DIA]]),SUM(Tabla2[[#This Row],[LECHE TANQUE DIA]:[LECHE AUTOCONSUMO DIA]]))</f>
        <v>2806</v>
      </c>
      <c r="O3812" s="374">
        <f t="shared" si="1709"/>
        <v>0.96115466856735565</v>
      </c>
      <c r="P3812" s="375">
        <f t="shared" si="1710"/>
        <v>24.614035087719298</v>
      </c>
      <c r="Q3812" s="375">
        <f t="shared" si="1711"/>
        <v>23.657894736842106</v>
      </c>
      <c r="R3812" s="375">
        <f t="shared" si="1712"/>
        <v>4.166666666666667</v>
      </c>
      <c r="S3812" s="375">
        <f t="shared" si="1713"/>
        <v>4.1264705882352946</v>
      </c>
      <c r="T3812" s="375">
        <f t="shared" si="1714"/>
        <v>5.9649122807017543</v>
      </c>
      <c r="U3812" s="375">
        <f t="shared" si="1715"/>
        <v>94.161073825503351</v>
      </c>
      <c r="V3812" s="375">
        <f t="shared" si="1716"/>
        <v>3.825503355704698</v>
      </c>
      <c r="W3812" s="375">
        <f>IFERROR(H3812/M3812,Tabla2[[#This Row],[CARGA PRODUCCION (ANIMALES/HA)]])</f>
        <v>3.5802131729980866</v>
      </c>
      <c r="X3812" s="376">
        <f t="shared" si="1717"/>
        <v>2025</v>
      </c>
      <c r="Y3812" s="376">
        <f t="shared" si="1718"/>
        <v>3</v>
      </c>
      <c r="Z3812" s="376" t="e">
        <f t="shared" ca="1" si="1719"/>
        <v>#NAME?</v>
      </c>
      <c r="AA3812" s="373">
        <f t="shared" si="1720"/>
        <v>131</v>
      </c>
      <c r="AB3812" s="374">
        <f t="shared" si="1721"/>
        <v>0.87022900763358779</v>
      </c>
      <c r="AC3812" s="374">
        <f t="shared" si="1722"/>
        <v>0.12977099236641221</v>
      </c>
      <c r="AD3812" s="372"/>
    </row>
    <row r="3813" spans="1:30">
      <c r="A3813" s="371">
        <v>45721</v>
      </c>
      <c r="B3813" s="372" t="s">
        <v>88</v>
      </c>
      <c r="C3813" s="372">
        <v>1282</v>
      </c>
      <c r="D3813" s="372">
        <v>40</v>
      </c>
      <c r="E3813" s="372">
        <v>5</v>
      </c>
      <c r="F3813" s="372"/>
      <c r="G3813" s="372">
        <v>56</v>
      </c>
      <c r="H3813" s="372">
        <v>57</v>
      </c>
      <c r="I3813" s="372">
        <v>0</v>
      </c>
      <c r="J3813" s="372">
        <v>10</v>
      </c>
      <c r="K3813" s="372">
        <v>300</v>
      </c>
      <c r="L3813" s="372">
        <v>16.5</v>
      </c>
      <c r="M3813" s="370">
        <v>17.5</v>
      </c>
      <c r="N3813" s="373">
        <f>IF(Tabla2[[#This Row],[LECHE RETIRO DIA]]&lt;&gt;ISBLANK(Tabla2[[#This Row],[LECHE RETIRO DIA]]),SUM(Tabla2[[#This Row],[LECHE TANQUE DIA]:[LECHE RETIRO DIA]]),SUM(Tabla2[[#This Row],[LECHE TANQUE DIA]:[LECHE AUTOCONSUMO DIA]]))</f>
        <v>1327</v>
      </c>
      <c r="O3813" s="374">
        <f t="shared" si="1709"/>
        <v>0.96608892238131128</v>
      </c>
      <c r="P3813" s="375">
        <f t="shared" si="1710"/>
        <v>23.696428571428573</v>
      </c>
      <c r="Q3813" s="375">
        <f t="shared" si="1711"/>
        <v>22.892857142857142</v>
      </c>
      <c r="R3813" s="375">
        <f t="shared" si="1712"/>
        <v>4</v>
      </c>
      <c r="S3813" s="375">
        <f t="shared" si="1713"/>
        <v>4.4233333333333329</v>
      </c>
      <c r="T3813" s="375">
        <f t="shared" si="1714"/>
        <v>5.3571428571428568</v>
      </c>
      <c r="U3813" s="375">
        <f t="shared" si="1715"/>
        <v>80.424242424242422</v>
      </c>
      <c r="V3813" s="375">
        <f t="shared" si="1716"/>
        <v>3.393939393939394</v>
      </c>
      <c r="W3813" s="375">
        <f>IFERROR(H3813/M3813,Tabla2[[#This Row],[CARGA PRODUCCION (ANIMALES/HA)]])</f>
        <v>3.2571428571428571</v>
      </c>
      <c r="X3813" s="376">
        <f t="shared" si="1717"/>
        <v>2025</v>
      </c>
      <c r="Y3813" s="376">
        <f t="shared" si="1718"/>
        <v>3</v>
      </c>
      <c r="Z3813" s="376" t="e">
        <f t="shared" ca="1" si="1719"/>
        <v>#NAME?</v>
      </c>
      <c r="AA3813" s="373">
        <f t="shared" si="1720"/>
        <v>57</v>
      </c>
      <c r="AB3813" s="374">
        <f t="shared" si="1721"/>
        <v>0.98245614035087714</v>
      </c>
      <c r="AC3813" s="374">
        <f t="shared" si="1722"/>
        <v>1.7543859649122862E-2</v>
      </c>
      <c r="AD3813" s="372"/>
    </row>
    <row r="3814" spans="1:30">
      <c r="A3814" s="371">
        <v>45722</v>
      </c>
      <c r="B3814" s="372" t="s">
        <v>81</v>
      </c>
      <c r="C3814" s="372">
        <v>2349</v>
      </c>
      <c r="D3814" s="372">
        <v>80</v>
      </c>
      <c r="E3814" s="372">
        <v>9</v>
      </c>
      <c r="F3814" s="372"/>
      <c r="G3814" s="372">
        <v>100</v>
      </c>
      <c r="H3814" s="372">
        <v>103</v>
      </c>
      <c r="I3814" s="372">
        <v>0</v>
      </c>
      <c r="J3814" s="372">
        <v>15</v>
      </c>
      <c r="K3814" s="372">
        <v>680</v>
      </c>
      <c r="L3814" s="372">
        <v>23.4</v>
      </c>
      <c r="M3814" s="370">
        <v>31.01</v>
      </c>
      <c r="N3814" s="373">
        <f>IF(Tabla2[[#This Row],[LECHE RETIRO DIA]]&lt;&gt;ISBLANK(Tabla2[[#This Row],[LECHE RETIRO DIA]]),SUM(Tabla2[[#This Row],[LECHE TANQUE DIA]:[LECHE RETIRO DIA]]),SUM(Tabla2[[#This Row],[LECHE TANQUE DIA]:[LECHE AUTOCONSUMO DIA]]))</f>
        <v>2438</v>
      </c>
      <c r="O3814" s="374">
        <f t="shared" ref="O3814:O3819" si="1723">IFERROR(C3814/N3814,"")</f>
        <v>0.96349466776045944</v>
      </c>
      <c r="P3814" s="375">
        <f t="shared" ref="P3814:P3819" si="1724">IFERROR(N3814/G3814,"")</f>
        <v>24.38</v>
      </c>
      <c r="Q3814" s="375">
        <f t="shared" ref="Q3814:Q3819" si="1725">IFERROR(C3814/G3814,"")</f>
        <v>23.49</v>
      </c>
      <c r="R3814" s="375">
        <f t="shared" ref="R3814:R3819" si="1726">IFERROR(D3814/J3814,"")</f>
        <v>5.333333333333333</v>
      </c>
      <c r="S3814" s="375">
        <f t="shared" ref="S3814:S3819" si="1727">IFERROR(N3814/K3814,"")</f>
        <v>3.585294117647059</v>
      </c>
      <c r="T3814" s="375">
        <f t="shared" ref="T3814:T3819" si="1728">IFERROR(K3814/G3814,"")</f>
        <v>6.8</v>
      </c>
      <c r="U3814" s="375">
        <f t="shared" ref="U3814:U3819" si="1729">IFERROR(N3814/L3814,"")</f>
        <v>104.18803418803419</v>
      </c>
      <c r="V3814" s="375">
        <f t="shared" ref="V3814:V3819" si="1730">IFERROR(G3814/L3814,"")</f>
        <v>4.2735042735042734</v>
      </c>
      <c r="W3814" s="375">
        <f>IFERROR(H3814/M3814,Tabla2[[#This Row],[CARGA PRODUCCION (ANIMALES/HA)]])</f>
        <v>3.3215091905836824</v>
      </c>
      <c r="X3814" s="376">
        <f t="shared" ref="X3814:X3819" si="1731">YEAR(A3814)</f>
        <v>2025</v>
      </c>
      <c r="Y3814" s="376">
        <f t="shared" ref="Y3814:Y3819" si="1732">MONTH(A3814)</f>
        <v>3</v>
      </c>
      <c r="Z3814" s="376" t="e">
        <f t="shared" ref="Z3814:Z3819" ca="1" si="1733">_xlfn.ISOWEEKNUM(A3814)</f>
        <v>#NAME?</v>
      </c>
      <c r="AA3814" s="373">
        <f t="shared" ref="AA3814:AA3819" si="1734">IF(H3814&gt;0,H3814,G3814)</f>
        <v>103</v>
      </c>
      <c r="AB3814" s="374">
        <f t="shared" ref="AB3814:AB3819" si="1735">IFERROR(G3814/AA3814,"")</f>
        <v>0.970873786407767</v>
      </c>
      <c r="AC3814" s="374">
        <f t="shared" ref="AC3814:AC3819" si="1736">IFERROR(1-AB3814,"")</f>
        <v>2.9126213592232997E-2</v>
      </c>
      <c r="AD3814" s="372"/>
    </row>
    <row r="3815" spans="1:30">
      <c r="A3815" s="371">
        <v>45722</v>
      </c>
      <c r="B3815" s="372" t="s">
        <v>83</v>
      </c>
      <c r="C3815" s="372">
        <v>2687</v>
      </c>
      <c r="D3815" s="372">
        <v>100</v>
      </c>
      <c r="E3815" s="372">
        <v>9</v>
      </c>
      <c r="F3815" s="372"/>
      <c r="G3815" s="372">
        <v>114</v>
      </c>
      <c r="H3815" s="372">
        <v>131</v>
      </c>
      <c r="I3815" s="372">
        <v>0</v>
      </c>
      <c r="J3815" s="372">
        <v>24</v>
      </c>
      <c r="K3815" s="372">
        <v>680</v>
      </c>
      <c r="L3815" s="372">
        <v>29.8</v>
      </c>
      <c r="M3815" s="370">
        <v>36.590000000000003</v>
      </c>
      <c r="N3815" s="373">
        <f>IF(Tabla2[[#This Row],[LECHE RETIRO DIA]]&lt;&gt;ISBLANK(Tabla2[[#This Row],[LECHE RETIRO DIA]]),SUM(Tabla2[[#This Row],[LECHE TANQUE DIA]:[LECHE RETIRO DIA]]),SUM(Tabla2[[#This Row],[LECHE TANQUE DIA]:[LECHE AUTOCONSUMO DIA]]))</f>
        <v>2796</v>
      </c>
      <c r="O3815" s="374">
        <f t="shared" si="1723"/>
        <v>0.96101573676680974</v>
      </c>
      <c r="P3815" s="375">
        <f t="shared" si="1724"/>
        <v>24.526315789473685</v>
      </c>
      <c r="Q3815" s="375">
        <f t="shared" si="1725"/>
        <v>23.57017543859649</v>
      </c>
      <c r="R3815" s="375">
        <f t="shared" si="1726"/>
        <v>4.166666666666667</v>
      </c>
      <c r="S3815" s="375">
        <f t="shared" si="1727"/>
        <v>4.1117647058823525</v>
      </c>
      <c r="T3815" s="375">
        <f t="shared" si="1728"/>
        <v>5.9649122807017543</v>
      </c>
      <c r="U3815" s="375">
        <f t="shared" si="1729"/>
        <v>93.825503355704697</v>
      </c>
      <c r="V3815" s="375">
        <f t="shared" si="1730"/>
        <v>3.825503355704698</v>
      </c>
      <c r="W3815" s="375">
        <f>IFERROR(H3815/M3815,Tabla2[[#This Row],[CARGA PRODUCCION (ANIMALES/HA)]])</f>
        <v>3.5802131729980866</v>
      </c>
      <c r="X3815" s="376">
        <f t="shared" si="1731"/>
        <v>2025</v>
      </c>
      <c r="Y3815" s="376">
        <f t="shared" si="1732"/>
        <v>3</v>
      </c>
      <c r="Z3815" s="376" t="e">
        <f t="shared" ca="1" si="1733"/>
        <v>#NAME?</v>
      </c>
      <c r="AA3815" s="373">
        <f t="shared" si="1734"/>
        <v>131</v>
      </c>
      <c r="AB3815" s="374">
        <f t="shared" si="1735"/>
        <v>0.87022900763358779</v>
      </c>
      <c r="AC3815" s="374">
        <f t="shared" si="1736"/>
        <v>0.12977099236641221</v>
      </c>
      <c r="AD3815" s="372"/>
    </row>
    <row r="3816" spans="1:30">
      <c r="A3816" s="371">
        <v>45722</v>
      </c>
      <c r="B3816" s="372" t="s">
        <v>88</v>
      </c>
      <c r="C3816" s="372">
        <v>1262</v>
      </c>
      <c r="D3816" s="372">
        <v>40</v>
      </c>
      <c r="E3816" s="372">
        <v>5</v>
      </c>
      <c r="F3816" s="372"/>
      <c r="G3816" s="372">
        <v>56</v>
      </c>
      <c r="H3816" s="372">
        <v>57</v>
      </c>
      <c r="I3816" s="372">
        <v>0</v>
      </c>
      <c r="J3816" s="372">
        <v>10</v>
      </c>
      <c r="K3816" s="372">
        <v>300</v>
      </c>
      <c r="L3816" s="372">
        <v>16.5</v>
      </c>
      <c r="M3816" s="370">
        <v>17.5</v>
      </c>
      <c r="N3816" s="373">
        <f>IF(Tabla2[[#This Row],[LECHE RETIRO DIA]]&lt;&gt;ISBLANK(Tabla2[[#This Row],[LECHE RETIRO DIA]]),SUM(Tabla2[[#This Row],[LECHE TANQUE DIA]:[LECHE RETIRO DIA]]),SUM(Tabla2[[#This Row],[LECHE TANQUE DIA]:[LECHE AUTOCONSUMO DIA]]))</f>
        <v>1307</v>
      </c>
      <c r="O3816" s="374">
        <f t="shared" si="1723"/>
        <v>0.96557000765110945</v>
      </c>
      <c r="P3816" s="375">
        <f t="shared" si="1724"/>
        <v>23.339285714285715</v>
      </c>
      <c r="Q3816" s="375">
        <f t="shared" si="1725"/>
        <v>22.535714285714285</v>
      </c>
      <c r="R3816" s="375">
        <f t="shared" si="1726"/>
        <v>4</v>
      </c>
      <c r="S3816" s="375">
        <f t="shared" si="1727"/>
        <v>4.3566666666666665</v>
      </c>
      <c r="T3816" s="375">
        <f t="shared" si="1728"/>
        <v>5.3571428571428568</v>
      </c>
      <c r="U3816" s="375">
        <f t="shared" si="1729"/>
        <v>79.212121212121218</v>
      </c>
      <c r="V3816" s="375">
        <f t="shared" si="1730"/>
        <v>3.393939393939394</v>
      </c>
      <c r="W3816" s="375">
        <f>IFERROR(H3816/M3816,Tabla2[[#This Row],[CARGA PRODUCCION (ANIMALES/HA)]])</f>
        <v>3.2571428571428571</v>
      </c>
      <c r="X3816" s="376">
        <f t="shared" si="1731"/>
        <v>2025</v>
      </c>
      <c r="Y3816" s="376">
        <f t="shared" si="1732"/>
        <v>3</v>
      </c>
      <c r="Z3816" s="376" t="e">
        <f t="shared" ca="1" si="1733"/>
        <v>#NAME?</v>
      </c>
      <c r="AA3816" s="373">
        <f t="shared" si="1734"/>
        <v>57</v>
      </c>
      <c r="AB3816" s="374">
        <f t="shared" si="1735"/>
        <v>0.98245614035087714</v>
      </c>
      <c r="AC3816" s="374">
        <f t="shared" si="1736"/>
        <v>1.7543859649122862E-2</v>
      </c>
      <c r="AD3816" s="372"/>
    </row>
    <row r="3817" spans="1:30">
      <c r="A3817" s="371">
        <v>45723</v>
      </c>
      <c r="B3817" s="372" t="s">
        <v>81</v>
      </c>
      <c r="C3817" s="372">
        <v>2382</v>
      </c>
      <c r="D3817" s="372">
        <v>80</v>
      </c>
      <c r="E3817" s="372">
        <v>9</v>
      </c>
      <c r="F3817" s="372"/>
      <c r="G3817" s="372">
        <v>100</v>
      </c>
      <c r="H3817" s="372">
        <v>103</v>
      </c>
      <c r="I3817" s="372">
        <v>0</v>
      </c>
      <c r="J3817" s="372">
        <v>15</v>
      </c>
      <c r="K3817" s="372">
        <v>680</v>
      </c>
      <c r="L3817" s="372">
        <v>23.4</v>
      </c>
      <c r="M3817" s="370">
        <v>31.01</v>
      </c>
      <c r="N3817" s="373">
        <f>IF(Tabla2[[#This Row],[LECHE RETIRO DIA]]&lt;&gt;ISBLANK(Tabla2[[#This Row],[LECHE RETIRO DIA]]),SUM(Tabla2[[#This Row],[LECHE TANQUE DIA]:[LECHE RETIRO DIA]]),SUM(Tabla2[[#This Row],[LECHE TANQUE DIA]:[LECHE AUTOCONSUMO DIA]]))</f>
        <v>2471</v>
      </c>
      <c r="O3817" s="374">
        <f t="shared" si="1723"/>
        <v>0.96398219344394986</v>
      </c>
      <c r="P3817" s="375">
        <f t="shared" si="1724"/>
        <v>24.71</v>
      </c>
      <c r="Q3817" s="375">
        <f t="shared" si="1725"/>
        <v>23.82</v>
      </c>
      <c r="R3817" s="375">
        <f t="shared" si="1726"/>
        <v>5.333333333333333</v>
      </c>
      <c r="S3817" s="375">
        <f t="shared" si="1727"/>
        <v>3.6338235294117647</v>
      </c>
      <c r="T3817" s="375">
        <f t="shared" si="1728"/>
        <v>6.8</v>
      </c>
      <c r="U3817" s="375">
        <f t="shared" si="1729"/>
        <v>105.5982905982906</v>
      </c>
      <c r="V3817" s="375">
        <f t="shared" si="1730"/>
        <v>4.2735042735042734</v>
      </c>
      <c r="W3817" s="375">
        <f>IFERROR(H3817/M3817,Tabla2[[#This Row],[CARGA PRODUCCION (ANIMALES/HA)]])</f>
        <v>3.3215091905836824</v>
      </c>
      <c r="X3817" s="376">
        <f t="shared" si="1731"/>
        <v>2025</v>
      </c>
      <c r="Y3817" s="376">
        <f t="shared" si="1732"/>
        <v>3</v>
      </c>
      <c r="Z3817" s="376" t="e">
        <f t="shared" ca="1" si="1733"/>
        <v>#NAME?</v>
      </c>
      <c r="AA3817" s="373">
        <f t="shared" si="1734"/>
        <v>103</v>
      </c>
      <c r="AB3817" s="374">
        <f t="shared" si="1735"/>
        <v>0.970873786407767</v>
      </c>
      <c r="AC3817" s="374">
        <f t="shared" si="1736"/>
        <v>2.9126213592232997E-2</v>
      </c>
      <c r="AD3817" s="372"/>
    </row>
    <row r="3818" spans="1:30">
      <c r="A3818" s="339">
        <v>45723</v>
      </c>
      <c r="B3818" s="340" t="s">
        <v>83</v>
      </c>
      <c r="C3818" s="340">
        <v>2697</v>
      </c>
      <c r="D3818" s="340">
        <v>100</v>
      </c>
      <c r="E3818" s="340">
        <v>9</v>
      </c>
      <c r="F3818" s="340"/>
      <c r="G3818" s="340">
        <v>114</v>
      </c>
      <c r="H3818" s="340">
        <v>131</v>
      </c>
      <c r="I3818" s="340">
        <v>0</v>
      </c>
      <c r="J3818" s="340">
        <v>24</v>
      </c>
      <c r="K3818" s="340">
        <v>680</v>
      </c>
      <c r="L3818" s="340">
        <v>29.8</v>
      </c>
      <c r="M3818" s="8">
        <v>36.590000000000003</v>
      </c>
      <c r="N3818" s="341">
        <f>IF(Tabla2[[#This Row],[LECHE RETIRO DIA]]&lt;&gt;ISBLANK(Tabla2[[#This Row],[LECHE RETIRO DIA]]),SUM(Tabla2[[#This Row],[LECHE TANQUE DIA]:[LECHE RETIRO DIA]]),SUM(Tabla2[[#This Row],[LECHE TANQUE DIA]:[LECHE AUTOCONSUMO DIA]]))</f>
        <v>2806</v>
      </c>
      <c r="O3818" s="342">
        <f t="shared" si="1723"/>
        <v>0.96115466856735565</v>
      </c>
      <c r="P3818" s="343">
        <f t="shared" si="1724"/>
        <v>24.614035087719298</v>
      </c>
      <c r="Q3818" s="343">
        <f t="shared" si="1725"/>
        <v>23.657894736842106</v>
      </c>
      <c r="R3818" s="343">
        <f t="shared" si="1726"/>
        <v>4.166666666666667</v>
      </c>
      <c r="S3818" s="343">
        <f t="shared" si="1727"/>
        <v>4.1264705882352946</v>
      </c>
      <c r="T3818" s="343">
        <f t="shared" si="1728"/>
        <v>5.9649122807017543</v>
      </c>
      <c r="U3818" s="343">
        <f t="shared" si="1729"/>
        <v>94.161073825503351</v>
      </c>
      <c r="V3818" s="343">
        <f t="shared" si="1730"/>
        <v>3.825503355704698</v>
      </c>
      <c r="W3818" s="343">
        <f>IFERROR(H3818/M3818,Tabla2[[#This Row],[CARGA PRODUCCION (ANIMALES/HA)]])</f>
        <v>3.5802131729980866</v>
      </c>
      <c r="X3818" s="344">
        <f t="shared" si="1731"/>
        <v>2025</v>
      </c>
      <c r="Y3818" s="344">
        <f t="shared" si="1732"/>
        <v>3</v>
      </c>
      <c r="Z3818" s="344" t="e">
        <f t="shared" ca="1" si="1733"/>
        <v>#NAME?</v>
      </c>
      <c r="AA3818" s="341">
        <f t="shared" si="1734"/>
        <v>131</v>
      </c>
      <c r="AB3818" s="342">
        <f t="shared" si="1735"/>
        <v>0.87022900763358779</v>
      </c>
      <c r="AC3818" s="342">
        <f t="shared" si="1736"/>
        <v>0.12977099236641221</v>
      </c>
      <c r="AD3818" s="340"/>
    </row>
    <row r="3819" spans="1:30">
      <c r="A3819" s="339">
        <v>45723</v>
      </c>
      <c r="B3819" s="340" t="s">
        <v>88</v>
      </c>
      <c r="C3819" s="340">
        <v>1352</v>
      </c>
      <c r="D3819" s="340">
        <v>40</v>
      </c>
      <c r="E3819" s="340">
        <v>5</v>
      </c>
      <c r="F3819" s="340"/>
      <c r="G3819" s="340">
        <v>56</v>
      </c>
      <c r="H3819" s="340">
        <v>57</v>
      </c>
      <c r="I3819" s="340">
        <v>0</v>
      </c>
      <c r="J3819" s="340">
        <v>10</v>
      </c>
      <c r="K3819" s="340">
        <v>300</v>
      </c>
      <c r="L3819" s="340">
        <v>16.5</v>
      </c>
      <c r="M3819" s="8">
        <v>17.5</v>
      </c>
      <c r="N3819" s="341">
        <f>IF(Tabla2[[#This Row],[LECHE RETIRO DIA]]&lt;&gt;ISBLANK(Tabla2[[#This Row],[LECHE RETIRO DIA]]),SUM(Tabla2[[#This Row],[LECHE TANQUE DIA]:[LECHE RETIRO DIA]]),SUM(Tabla2[[#This Row],[LECHE TANQUE DIA]:[LECHE AUTOCONSUMO DIA]]))</f>
        <v>1397</v>
      </c>
      <c r="O3819" s="342">
        <f t="shared" si="1723"/>
        <v>0.96778811739441661</v>
      </c>
      <c r="P3819" s="343">
        <f t="shared" si="1724"/>
        <v>24.946428571428573</v>
      </c>
      <c r="Q3819" s="343">
        <f t="shared" si="1725"/>
        <v>24.142857142857142</v>
      </c>
      <c r="R3819" s="343">
        <f t="shared" si="1726"/>
        <v>4</v>
      </c>
      <c r="S3819" s="343">
        <f t="shared" si="1727"/>
        <v>4.6566666666666663</v>
      </c>
      <c r="T3819" s="343">
        <f t="shared" si="1728"/>
        <v>5.3571428571428568</v>
      </c>
      <c r="U3819" s="343">
        <f t="shared" si="1729"/>
        <v>84.666666666666671</v>
      </c>
      <c r="V3819" s="343">
        <f t="shared" si="1730"/>
        <v>3.393939393939394</v>
      </c>
      <c r="W3819" s="343">
        <f>IFERROR(H3819/M3819,Tabla2[[#This Row],[CARGA PRODUCCION (ANIMALES/HA)]])</f>
        <v>3.2571428571428571</v>
      </c>
      <c r="X3819" s="344">
        <f t="shared" si="1731"/>
        <v>2025</v>
      </c>
      <c r="Y3819" s="344">
        <f t="shared" si="1732"/>
        <v>3</v>
      </c>
      <c r="Z3819" s="344" t="e">
        <f t="shared" ca="1" si="1733"/>
        <v>#NAME?</v>
      </c>
      <c r="AA3819" s="341">
        <f t="shared" si="1734"/>
        <v>57</v>
      </c>
      <c r="AB3819" s="342">
        <f t="shared" si="1735"/>
        <v>0.98245614035087714</v>
      </c>
      <c r="AC3819" s="342">
        <f t="shared" si="1736"/>
        <v>1.7543859649122862E-2</v>
      </c>
      <c r="AD3819" s="340"/>
    </row>
    <row r="3820" spans="1:30">
      <c r="A3820" s="371">
        <v>45724</v>
      </c>
      <c r="B3820" s="372" t="s">
        <v>81</v>
      </c>
      <c r="C3820" s="372">
        <v>2401</v>
      </c>
      <c r="D3820" s="372">
        <v>80</v>
      </c>
      <c r="E3820" s="372">
        <v>9</v>
      </c>
      <c r="F3820" s="372"/>
      <c r="G3820" s="372">
        <v>100</v>
      </c>
      <c r="H3820" s="372">
        <v>103</v>
      </c>
      <c r="I3820" s="372">
        <v>0</v>
      </c>
      <c r="J3820" s="372">
        <v>15</v>
      </c>
      <c r="K3820" s="372">
        <v>680</v>
      </c>
      <c r="L3820" s="372">
        <v>23.4</v>
      </c>
      <c r="M3820" s="370">
        <v>31.01</v>
      </c>
      <c r="N3820" s="373">
        <f>IF(Tabla2[[#This Row],[LECHE RETIRO DIA]]&lt;&gt;ISBLANK(Tabla2[[#This Row],[LECHE RETIRO DIA]]),SUM(Tabla2[[#This Row],[LECHE TANQUE DIA]:[LECHE RETIRO DIA]]),SUM(Tabla2[[#This Row],[LECHE TANQUE DIA]:[LECHE AUTOCONSUMO DIA]]))</f>
        <v>2490</v>
      </c>
      <c r="O3820" s="374">
        <f t="shared" ref="O3820:O3825" si="1737">IFERROR(C3820/N3820,"")</f>
        <v>0.96425702811244984</v>
      </c>
      <c r="P3820" s="375">
        <f t="shared" ref="P3820:P3825" si="1738">IFERROR(N3820/G3820,"")</f>
        <v>24.9</v>
      </c>
      <c r="Q3820" s="375">
        <f t="shared" ref="Q3820:Q3825" si="1739">IFERROR(C3820/G3820,"")</f>
        <v>24.01</v>
      </c>
      <c r="R3820" s="375">
        <f t="shared" ref="R3820:R3825" si="1740">IFERROR(D3820/J3820,"")</f>
        <v>5.333333333333333</v>
      </c>
      <c r="S3820" s="375">
        <f t="shared" ref="S3820:S3825" si="1741">IFERROR(N3820/K3820,"")</f>
        <v>3.6617647058823528</v>
      </c>
      <c r="T3820" s="375">
        <f t="shared" ref="T3820:T3825" si="1742">IFERROR(K3820/G3820,"")</f>
        <v>6.8</v>
      </c>
      <c r="U3820" s="375">
        <f t="shared" ref="U3820:U3825" si="1743">IFERROR(N3820/L3820,"")</f>
        <v>106.41025641025642</v>
      </c>
      <c r="V3820" s="375">
        <f t="shared" ref="V3820:V3825" si="1744">IFERROR(G3820/L3820,"")</f>
        <v>4.2735042735042734</v>
      </c>
      <c r="W3820" s="375">
        <f>IFERROR(H3820/M3820,Tabla2[[#This Row],[CARGA PRODUCCION (ANIMALES/HA)]])</f>
        <v>3.3215091905836824</v>
      </c>
      <c r="X3820" s="376">
        <f t="shared" ref="X3820:X3825" si="1745">YEAR(A3820)</f>
        <v>2025</v>
      </c>
      <c r="Y3820" s="376">
        <f t="shared" ref="Y3820:Y3825" si="1746">MONTH(A3820)</f>
        <v>3</v>
      </c>
      <c r="Z3820" s="376" t="e">
        <f t="shared" ref="Z3820:Z3825" ca="1" si="1747">_xlfn.ISOWEEKNUM(A3820)</f>
        <v>#NAME?</v>
      </c>
      <c r="AA3820" s="373">
        <f t="shared" ref="AA3820:AA3825" si="1748">IF(H3820&gt;0,H3820,G3820)</f>
        <v>103</v>
      </c>
      <c r="AB3820" s="374">
        <f t="shared" ref="AB3820:AB3825" si="1749">IFERROR(G3820/AA3820,"")</f>
        <v>0.970873786407767</v>
      </c>
      <c r="AC3820" s="374">
        <f t="shared" ref="AC3820:AC3825" si="1750">IFERROR(1-AB3820,"")</f>
        <v>2.9126213592232997E-2</v>
      </c>
      <c r="AD3820" s="372"/>
    </row>
    <row r="3821" spans="1:30">
      <c r="A3821" s="371">
        <v>45724</v>
      </c>
      <c r="B3821" s="372" t="s">
        <v>83</v>
      </c>
      <c r="C3821" s="372">
        <v>2566</v>
      </c>
      <c r="D3821" s="372">
        <v>100</v>
      </c>
      <c r="E3821" s="372">
        <v>9</v>
      </c>
      <c r="F3821" s="372"/>
      <c r="G3821" s="372">
        <v>110</v>
      </c>
      <c r="H3821" s="372">
        <v>115</v>
      </c>
      <c r="I3821" s="372">
        <v>0</v>
      </c>
      <c r="J3821" s="372">
        <v>24</v>
      </c>
      <c r="K3821" s="372">
        <v>680</v>
      </c>
      <c r="L3821" s="372">
        <v>29.8</v>
      </c>
      <c r="M3821" s="370">
        <v>36.590000000000003</v>
      </c>
      <c r="N3821" s="373">
        <f>IF(Tabla2[[#This Row],[LECHE RETIRO DIA]]&lt;&gt;ISBLANK(Tabla2[[#This Row],[LECHE RETIRO DIA]]),SUM(Tabla2[[#This Row],[LECHE TANQUE DIA]:[LECHE RETIRO DIA]]),SUM(Tabla2[[#This Row],[LECHE TANQUE DIA]:[LECHE AUTOCONSUMO DIA]]))</f>
        <v>2675</v>
      </c>
      <c r="O3821" s="374">
        <f t="shared" si="1737"/>
        <v>0.95925233644859809</v>
      </c>
      <c r="P3821" s="375">
        <f t="shared" si="1738"/>
        <v>24.318181818181817</v>
      </c>
      <c r="Q3821" s="375">
        <f t="shared" si="1739"/>
        <v>23.327272727272728</v>
      </c>
      <c r="R3821" s="375">
        <f t="shared" si="1740"/>
        <v>4.166666666666667</v>
      </c>
      <c r="S3821" s="375">
        <f t="shared" si="1741"/>
        <v>3.9338235294117645</v>
      </c>
      <c r="T3821" s="375">
        <f t="shared" si="1742"/>
        <v>6.1818181818181817</v>
      </c>
      <c r="U3821" s="375">
        <f t="shared" si="1743"/>
        <v>89.765100671140942</v>
      </c>
      <c r="V3821" s="375">
        <f t="shared" si="1744"/>
        <v>3.6912751677852347</v>
      </c>
      <c r="W3821" s="375">
        <f>IFERROR(H3821/M3821,Tabla2[[#This Row],[CARGA PRODUCCION (ANIMALES/HA)]])</f>
        <v>3.1429352282044269</v>
      </c>
      <c r="X3821" s="376">
        <f t="shared" si="1745"/>
        <v>2025</v>
      </c>
      <c r="Y3821" s="376">
        <f t="shared" si="1746"/>
        <v>3</v>
      </c>
      <c r="Z3821" s="376" t="e">
        <f t="shared" ca="1" si="1747"/>
        <v>#NAME?</v>
      </c>
      <c r="AA3821" s="373">
        <f t="shared" si="1748"/>
        <v>115</v>
      </c>
      <c r="AB3821" s="374">
        <f t="shared" si="1749"/>
        <v>0.95652173913043481</v>
      </c>
      <c r="AC3821" s="374">
        <f t="shared" si="1750"/>
        <v>4.3478260869565188E-2</v>
      </c>
      <c r="AD3821" s="372"/>
    </row>
    <row r="3822" spans="1:30">
      <c r="A3822" s="371">
        <v>45724</v>
      </c>
      <c r="B3822" s="372" t="s">
        <v>88</v>
      </c>
      <c r="C3822" s="372">
        <v>1153</v>
      </c>
      <c r="D3822" s="372">
        <v>40</v>
      </c>
      <c r="E3822" s="372">
        <v>5</v>
      </c>
      <c r="F3822" s="372"/>
      <c r="G3822" s="372">
        <v>53</v>
      </c>
      <c r="H3822" s="372">
        <v>54</v>
      </c>
      <c r="I3822" s="372">
        <v>0</v>
      </c>
      <c r="J3822" s="372">
        <v>10</v>
      </c>
      <c r="K3822" s="372">
        <v>300</v>
      </c>
      <c r="L3822" s="372">
        <v>16.5</v>
      </c>
      <c r="M3822" s="370">
        <v>17.5</v>
      </c>
      <c r="N3822" s="373">
        <f>IF(Tabla2[[#This Row],[LECHE RETIRO DIA]]&lt;&gt;ISBLANK(Tabla2[[#This Row],[LECHE RETIRO DIA]]),SUM(Tabla2[[#This Row],[LECHE TANQUE DIA]:[LECHE RETIRO DIA]]),SUM(Tabla2[[#This Row],[LECHE TANQUE DIA]:[LECHE AUTOCONSUMO DIA]]))</f>
        <v>1198</v>
      </c>
      <c r="O3822" s="374">
        <f t="shared" si="1737"/>
        <v>0.96243739565943243</v>
      </c>
      <c r="P3822" s="375">
        <f t="shared" si="1738"/>
        <v>22.60377358490566</v>
      </c>
      <c r="Q3822" s="375">
        <f t="shared" si="1739"/>
        <v>21.754716981132077</v>
      </c>
      <c r="R3822" s="375">
        <f t="shared" si="1740"/>
        <v>4</v>
      </c>
      <c r="S3822" s="375">
        <f t="shared" si="1741"/>
        <v>3.9933333333333332</v>
      </c>
      <c r="T3822" s="375">
        <f t="shared" si="1742"/>
        <v>5.6603773584905657</v>
      </c>
      <c r="U3822" s="375">
        <f t="shared" si="1743"/>
        <v>72.606060606060609</v>
      </c>
      <c r="V3822" s="375">
        <f t="shared" si="1744"/>
        <v>3.2121212121212119</v>
      </c>
      <c r="W3822" s="375">
        <f>IFERROR(H3822/M3822,Tabla2[[#This Row],[CARGA PRODUCCION (ANIMALES/HA)]])</f>
        <v>3.0857142857142859</v>
      </c>
      <c r="X3822" s="376">
        <f t="shared" si="1745"/>
        <v>2025</v>
      </c>
      <c r="Y3822" s="376">
        <f t="shared" si="1746"/>
        <v>3</v>
      </c>
      <c r="Z3822" s="376" t="e">
        <f t="shared" ca="1" si="1747"/>
        <v>#NAME?</v>
      </c>
      <c r="AA3822" s="373">
        <f t="shared" si="1748"/>
        <v>54</v>
      </c>
      <c r="AB3822" s="374">
        <f t="shared" si="1749"/>
        <v>0.98148148148148151</v>
      </c>
      <c r="AC3822" s="374">
        <f t="shared" si="1750"/>
        <v>1.851851851851849E-2</v>
      </c>
      <c r="AD3822" s="372"/>
    </row>
    <row r="3823" spans="1:30">
      <c r="A3823" s="371">
        <v>45725</v>
      </c>
      <c r="B3823" s="372" t="s">
        <v>81</v>
      </c>
      <c r="C3823" s="372">
        <v>2467</v>
      </c>
      <c r="D3823" s="372">
        <v>80</v>
      </c>
      <c r="E3823" s="372">
        <v>9</v>
      </c>
      <c r="F3823" s="372"/>
      <c r="G3823" s="372">
        <v>100</v>
      </c>
      <c r="H3823" s="372">
        <v>103</v>
      </c>
      <c r="I3823" s="372">
        <v>0</v>
      </c>
      <c r="J3823" s="372">
        <v>15</v>
      </c>
      <c r="K3823" s="372">
        <v>680</v>
      </c>
      <c r="L3823" s="372">
        <v>23.4</v>
      </c>
      <c r="M3823" s="370">
        <v>31.01</v>
      </c>
      <c r="N3823" s="373">
        <f>IF(Tabla2[[#This Row],[LECHE RETIRO DIA]]&lt;&gt;ISBLANK(Tabla2[[#This Row],[LECHE RETIRO DIA]]),SUM(Tabla2[[#This Row],[LECHE TANQUE DIA]:[LECHE RETIRO DIA]]),SUM(Tabla2[[#This Row],[LECHE TANQUE DIA]:[LECHE AUTOCONSUMO DIA]]))</f>
        <v>2556</v>
      </c>
      <c r="O3823" s="374">
        <f t="shared" si="1737"/>
        <v>0.96517996870109546</v>
      </c>
      <c r="P3823" s="375">
        <f t="shared" si="1738"/>
        <v>25.56</v>
      </c>
      <c r="Q3823" s="375">
        <f t="shared" si="1739"/>
        <v>24.67</v>
      </c>
      <c r="R3823" s="375">
        <f t="shared" si="1740"/>
        <v>5.333333333333333</v>
      </c>
      <c r="S3823" s="375">
        <f t="shared" si="1741"/>
        <v>3.7588235294117647</v>
      </c>
      <c r="T3823" s="375">
        <f t="shared" si="1742"/>
        <v>6.8</v>
      </c>
      <c r="U3823" s="375">
        <f t="shared" si="1743"/>
        <v>109.23076923076924</v>
      </c>
      <c r="V3823" s="375">
        <f t="shared" si="1744"/>
        <v>4.2735042735042734</v>
      </c>
      <c r="W3823" s="375">
        <f>IFERROR(H3823/M3823,Tabla2[[#This Row],[CARGA PRODUCCION (ANIMALES/HA)]])</f>
        <v>3.3215091905836824</v>
      </c>
      <c r="X3823" s="376">
        <f t="shared" si="1745"/>
        <v>2025</v>
      </c>
      <c r="Y3823" s="376">
        <f t="shared" si="1746"/>
        <v>3</v>
      </c>
      <c r="Z3823" s="376" t="e">
        <f t="shared" ca="1" si="1747"/>
        <v>#NAME?</v>
      </c>
      <c r="AA3823" s="373">
        <f t="shared" si="1748"/>
        <v>103</v>
      </c>
      <c r="AB3823" s="374">
        <f t="shared" si="1749"/>
        <v>0.970873786407767</v>
      </c>
      <c r="AC3823" s="374">
        <f t="shared" si="1750"/>
        <v>2.9126213592232997E-2</v>
      </c>
      <c r="AD3823" s="372"/>
    </row>
    <row r="3824" spans="1:30">
      <c r="A3824" s="371">
        <v>45725</v>
      </c>
      <c r="B3824" s="372" t="s">
        <v>83</v>
      </c>
      <c r="C3824" s="372">
        <v>2505</v>
      </c>
      <c r="D3824" s="372">
        <v>100</v>
      </c>
      <c r="E3824" s="372">
        <v>9</v>
      </c>
      <c r="F3824" s="372"/>
      <c r="G3824" s="372">
        <v>105</v>
      </c>
      <c r="H3824" s="372">
        <v>115</v>
      </c>
      <c r="I3824" s="372">
        <v>0</v>
      </c>
      <c r="J3824" s="372">
        <v>24</v>
      </c>
      <c r="K3824" s="372">
        <v>680</v>
      </c>
      <c r="L3824" s="372">
        <v>29.8</v>
      </c>
      <c r="M3824" s="370">
        <v>36.590000000000003</v>
      </c>
      <c r="N3824" s="373">
        <f>IF(Tabla2[[#This Row],[LECHE RETIRO DIA]]&lt;&gt;ISBLANK(Tabla2[[#This Row],[LECHE RETIRO DIA]]),SUM(Tabla2[[#This Row],[LECHE TANQUE DIA]:[LECHE RETIRO DIA]]),SUM(Tabla2[[#This Row],[LECHE TANQUE DIA]:[LECHE AUTOCONSUMO DIA]]))</f>
        <v>2614</v>
      </c>
      <c r="O3824" s="374">
        <f t="shared" si="1737"/>
        <v>0.95830145371078801</v>
      </c>
      <c r="P3824" s="375">
        <f t="shared" si="1738"/>
        <v>24.895238095238096</v>
      </c>
      <c r="Q3824" s="375">
        <f t="shared" si="1739"/>
        <v>23.857142857142858</v>
      </c>
      <c r="R3824" s="375">
        <f t="shared" si="1740"/>
        <v>4.166666666666667</v>
      </c>
      <c r="S3824" s="375">
        <f t="shared" si="1741"/>
        <v>3.8441176470588236</v>
      </c>
      <c r="T3824" s="375">
        <f t="shared" si="1742"/>
        <v>6.4761904761904763</v>
      </c>
      <c r="U3824" s="375">
        <f t="shared" si="1743"/>
        <v>87.718120805369125</v>
      </c>
      <c r="V3824" s="375">
        <f t="shared" si="1744"/>
        <v>3.523489932885906</v>
      </c>
      <c r="W3824" s="375">
        <f>IFERROR(H3824/M3824,Tabla2[[#This Row],[CARGA PRODUCCION (ANIMALES/HA)]])</f>
        <v>3.1429352282044269</v>
      </c>
      <c r="X3824" s="376">
        <f t="shared" si="1745"/>
        <v>2025</v>
      </c>
      <c r="Y3824" s="376">
        <f t="shared" si="1746"/>
        <v>3</v>
      </c>
      <c r="Z3824" s="376" t="e">
        <f t="shared" ca="1" si="1747"/>
        <v>#NAME?</v>
      </c>
      <c r="AA3824" s="373">
        <f t="shared" si="1748"/>
        <v>115</v>
      </c>
      <c r="AB3824" s="374">
        <f t="shared" si="1749"/>
        <v>0.91304347826086951</v>
      </c>
      <c r="AC3824" s="374">
        <f t="shared" si="1750"/>
        <v>8.6956521739130488E-2</v>
      </c>
      <c r="AD3824" s="372"/>
    </row>
    <row r="3825" spans="1:30">
      <c r="A3825" s="371">
        <v>45725</v>
      </c>
      <c r="B3825" s="372" t="s">
        <v>88</v>
      </c>
      <c r="C3825" s="372">
        <v>1304</v>
      </c>
      <c r="D3825" s="372">
        <v>40</v>
      </c>
      <c r="E3825" s="372">
        <v>9</v>
      </c>
      <c r="F3825" s="372"/>
      <c r="G3825" s="372">
        <v>53</v>
      </c>
      <c r="H3825" s="372">
        <v>54</v>
      </c>
      <c r="I3825" s="372">
        <v>0</v>
      </c>
      <c r="J3825" s="372">
        <v>10</v>
      </c>
      <c r="K3825" s="372">
        <v>300</v>
      </c>
      <c r="L3825" s="372">
        <v>16.5</v>
      </c>
      <c r="M3825" s="370">
        <v>17.5</v>
      </c>
      <c r="N3825" s="373">
        <f>IF(Tabla2[[#This Row],[LECHE RETIRO DIA]]&lt;&gt;ISBLANK(Tabla2[[#This Row],[LECHE RETIRO DIA]]),SUM(Tabla2[[#This Row],[LECHE TANQUE DIA]:[LECHE RETIRO DIA]]),SUM(Tabla2[[#This Row],[LECHE TANQUE DIA]:[LECHE AUTOCONSUMO DIA]]))</f>
        <v>1353</v>
      </c>
      <c r="O3825" s="374">
        <f t="shared" si="1737"/>
        <v>0.96378418329637838</v>
      </c>
      <c r="P3825" s="375">
        <f t="shared" si="1738"/>
        <v>25.528301886792452</v>
      </c>
      <c r="Q3825" s="375">
        <f t="shared" si="1739"/>
        <v>24.60377358490566</v>
      </c>
      <c r="R3825" s="375">
        <f t="shared" si="1740"/>
        <v>4</v>
      </c>
      <c r="S3825" s="375">
        <f t="shared" si="1741"/>
        <v>4.51</v>
      </c>
      <c r="T3825" s="375">
        <f t="shared" si="1742"/>
        <v>5.6603773584905657</v>
      </c>
      <c r="U3825" s="375">
        <f t="shared" si="1743"/>
        <v>82</v>
      </c>
      <c r="V3825" s="375">
        <f t="shared" si="1744"/>
        <v>3.2121212121212119</v>
      </c>
      <c r="W3825" s="375">
        <f>IFERROR(H3825/M3825,Tabla2[[#This Row],[CARGA PRODUCCION (ANIMALES/HA)]])</f>
        <v>3.0857142857142859</v>
      </c>
      <c r="X3825" s="376">
        <f t="shared" si="1745"/>
        <v>2025</v>
      </c>
      <c r="Y3825" s="376">
        <f t="shared" si="1746"/>
        <v>3</v>
      </c>
      <c r="Z3825" s="376" t="e">
        <f t="shared" ca="1" si="1747"/>
        <v>#NAME?</v>
      </c>
      <c r="AA3825" s="373">
        <f t="shared" si="1748"/>
        <v>54</v>
      </c>
      <c r="AB3825" s="374">
        <f t="shared" si="1749"/>
        <v>0.98148148148148151</v>
      </c>
      <c r="AC3825" s="374">
        <f t="shared" si="1750"/>
        <v>1.851851851851849E-2</v>
      </c>
      <c r="AD3825" s="372"/>
    </row>
    <row r="3826" spans="1:30">
      <c r="A3826" s="371">
        <v>45726</v>
      </c>
      <c r="B3826" s="372" t="s">
        <v>81</v>
      </c>
      <c r="C3826" s="372">
        <v>2472</v>
      </c>
      <c r="D3826" s="372">
        <v>80</v>
      </c>
      <c r="E3826" s="372">
        <v>9</v>
      </c>
      <c r="F3826" s="372"/>
      <c r="G3826" s="372">
        <v>100</v>
      </c>
      <c r="H3826" s="372">
        <v>103</v>
      </c>
      <c r="I3826" s="372">
        <v>0</v>
      </c>
      <c r="J3826" s="372">
        <v>15</v>
      </c>
      <c r="K3826" s="372">
        <v>680</v>
      </c>
      <c r="L3826" s="372">
        <v>23.4</v>
      </c>
      <c r="M3826" s="370">
        <v>31.01</v>
      </c>
      <c r="N3826" s="373">
        <f>IF(Tabla2[[#This Row],[LECHE RETIRO DIA]]&lt;&gt;ISBLANK(Tabla2[[#This Row],[LECHE RETIRO DIA]]),SUM(Tabla2[[#This Row],[LECHE TANQUE DIA]:[LECHE RETIRO DIA]]),SUM(Tabla2[[#This Row],[LECHE TANQUE DIA]:[LECHE AUTOCONSUMO DIA]]))</f>
        <v>2561</v>
      </c>
      <c r="O3826" s="374">
        <f t="shared" ref="O3826:O3831" si="1751">IFERROR(C3826/N3826,"")</f>
        <v>0.96524795001952357</v>
      </c>
      <c r="P3826" s="375">
        <f t="shared" ref="P3826:P3831" si="1752">IFERROR(N3826/G3826,"")</f>
        <v>25.61</v>
      </c>
      <c r="Q3826" s="375">
        <f t="shared" ref="Q3826:Q3831" si="1753">IFERROR(C3826/G3826,"")</f>
        <v>24.72</v>
      </c>
      <c r="R3826" s="375">
        <f t="shared" ref="R3826:R3831" si="1754">IFERROR(D3826/J3826,"")</f>
        <v>5.333333333333333</v>
      </c>
      <c r="S3826" s="375">
        <f t="shared" ref="S3826:S3831" si="1755">IFERROR(N3826/K3826,"")</f>
        <v>3.7661764705882352</v>
      </c>
      <c r="T3826" s="375">
        <f t="shared" ref="T3826:T3831" si="1756">IFERROR(K3826/G3826,"")</f>
        <v>6.8</v>
      </c>
      <c r="U3826" s="375">
        <f t="shared" ref="U3826:U3831" si="1757">IFERROR(N3826/L3826,"")</f>
        <v>109.44444444444446</v>
      </c>
      <c r="V3826" s="375">
        <f t="shared" ref="V3826:V3831" si="1758">IFERROR(G3826/L3826,"")</f>
        <v>4.2735042735042734</v>
      </c>
      <c r="W3826" s="375">
        <f>IFERROR(H3826/M3826,Tabla2[[#This Row],[CARGA PRODUCCION (ANIMALES/HA)]])</f>
        <v>3.3215091905836824</v>
      </c>
      <c r="X3826" s="376">
        <f t="shared" ref="X3826:X3831" si="1759">YEAR(A3826)</f>
        <v>2025</v>
      </c>
      <c r="Y3826" s="376">
        <f t="shared" ref="Y3826:Y3831" si="1760">MONTH(A3826)</f>
        <v>3</v>
      </c>
      <c r="Z3826" s="376" t="e">
        <f t="shared" ref="Z3826:Z3831" ca="1" si="1761">_xlfn.ISOWEEKNUM(A3826)</f>
        <v>#NAME?</v>
      </c>
      <c r="AA3826" s="373">
        <f t="shared" ref="AA3826:AA3831" si="1762">IF(H3826&gt;0,H3826,G3826)</f>
        <v>103</v>
      </c>
      <c r="AB3826" s="374">
        <f t="shared" ref="AB3826:AB3831" si="1763">IFERROR(G3826/AA3826,"")</f>
        <v>0.970873786407767</v>
      </c>
      <c r="AC3826" s="374">
        <f t="shared" ref="AC3826:AC3831" si="1764">IFERROR(1-AB3826,"")</f>
        <v>2.9126213592232997E-2</v>
      </c>
      <c r="AD3826" s="372"/>
    </row>
    <row r="3827" spans="1:30">
      <c r="A3827" s="371">
        <v>45726</v>
      </c>
      <c r="B3827" s="372" t="s">
        <v>83</v>
      </c>
      <c r="C3827" s="372">
        <v>2528</v>
      </c>
      <c r="D3827" s="372">
        <v>100</v>
      </c>
      <c r="E3827" s="372">
        <v>9</v>
      </c>
      <c r="F3827" s="372"/>
      <c r="G3827" s="372">
        <v>105</v>
      </c>
      <c r="H3827" s="372">
        <v>120</v>
      </c>
      <c r="I3827" s="372">
        <v>0</v>
      </c>
      <c r="J3827" s="372">
        <v>24</v>
      </c>
      <c r="K3827" s="372">
        <v>680</v>
      </c>
      <c r="L3827" s="372">
        <v>29.8</v>
      </c>
      <c r="M3827" s="370">
        <v>36.590000000000003</v>
      </c>
      <c r="N3827" s="373">
        <f>IF(Tabla2[[#This Row],[LECHE RETIRO DIA]]&lt;&gt;ISBLANK(Tabla2[[#This Row],[LECHE RETIRO DIA]]),SUM(Tabla2[[#This Row],[LECHE TANQUE DIA]:[LECHE RETIRO DIA]]),SUM(Tabla2[[#This Row],[LECHE TANQUE DIA]:[LECHE AUTOCONSUMO DIA]]))</f>
        <v>2637</v>
      </c>
      <c r="O3827" s="374">
        <f t="shared" si="1751"/>
        <v>0.95866514979142969</v>
      </c>
      <c r="P3827" s="375">
        <f t="shared" si="1752"/>
        <v>25.114285714285714</v>
      </c>
      <c r="Q3827" s="375">
        <f t="shared" si="1753"/>
        <v>24.076190476190476</v>
      </c>
      <c r="R3827" s="375">
        <f t="shared" si="1754"/>
        <v>4.166666666666667</v>
      </c>
      <c r="S3827" s="375">
        <f t="shared" si="1755"/>
        <v>3.8779411764705882</v>
      </c>
      <c r="T3827" s="375">
        <f t="shared" si="1756"/>
        <v>6.4761904761904763</v>
      </c>
      <c r="U3827" s="375">
        <f t="shared" si="1757"/>
        <v>88.489932885906043</v>
      </c>
      <c r="V3827" s="375">
        <f t="shared" si="1758"/>
        <v>3.523489932885906</v>
      </c>
      <c r="W3827" s="375">
        <f>IFERROR(H3827/M3827,Tabla2[[#This Row],[CARGA PRODUCCION (ANIMALES/HA)]])</f>
        <v>3.2795845859524455</v>
      </c>
      <c r="X3827" s="376">
        <f t="shared" si="1759"/>
        <v>2025</v>
      </c>
      <c r="Y3827" s="376">
        <f t="shared" si="1760"/>
        <v>3</v>
      </c>
      <c r="Z3827" s="376" t="e">
        <f t="shared" ca="1" si="1761"/>
        <v>#NAME?</v>
      </c>
      <c r="AA3827" s="373">
        <f t="shared" si="1762"/>
        <v>120</v>
      </c>
      <c r="AB3827" s="374">
        <f t="shared" si="1763"/>
        <v>0.875</v>
      </c>
      <c r="AC3827" s="374">
        <f t="shared" si="1764"/>
        <v>0.125</v>
      </c>
      <c r="AD3827" s="372"/>
    </row>
    <row r="3828" spans="1:30">
      <c r="A3828" s="371">
        <v>45726</v>
      </c>
      <c r="B3828" s="372" t="s">
        <v>88</v>
      </c>
      <c r="C3828" s="372">
        <v>1253</v>
      </c>
      <c r="D3828" s="372">
        <v>40</v>
      </c>
      <c r="E3828" s="372">
        <v>5</v>
      </c>
      <c r="F3828" s="372"/>
      <c r="G3828" s="372">
        <v>53</v>
      </c>
      <c r="H3828" s="372">
        <v>54</v>
      </c>
      <c r="I3828" s="372">
        <v>0</v>
      </c>
      <c r="J3828" s="372">
        <v>10</v>
      </c>
      <c r="K3828" s="372">
        <v>300</v>
      </c>
      <c r="L3828" s="372">
        <v>16.5</v>
      </c>
      <c r="M3828" s="370">
        <v>17.5</v>
      </c>
      <c r="N3828" s="373">
        <f>IF(Tabla2[[#This Row],[LECHE RETIRO DIA]]&lt;&gt;ISBLANK(Tabla2[[#This Row],[LECHE RETIRO DIA]]),SUM(Tabla2[[#This Row],[LECHE TANQUE DIA]:[LECHE RETIRO DIA]]),SUM(Tabla2[[#This Row],[LECHE TANQUE DIA]:[LECHE AUTOCONSUMO DIA]]))</f>
        <v>1298</v>
      </c>
      <c r="O3828" s="374">
        <f t="shared" si="1751"/>
        <v>0.96533127889060089</v>
      </c>
      <c r="P3828" s="375">
        <f t="shared" si="1752"/>
        <v>24.490566037735849</v>
      </c>
      <c r="Q3828" s="375">
        <f t="shared" si="1753"/>
        <v>23.641509433962263</v>
      </c>
      <c r="R3828" s="375">
        <f t="shared" si="1754"/>
        <v>4</v>
      </c>
      <c r="S3828" s="375">
        <f t="shared" si="1755"/>
        <v>4.3266666666666671</v>
      </c>
      <c r="T3828" s="375">
        <f t="shared" si="1756"/>
        <v>5.6603773584905657</v>
      </c>
      <c r="U3828" s="375">
        <f t="shared" si="1757"/>
        <v>78.666666666666671</v>
      </c>
      <c r="V3828" s="375">
        <f t="shared" si="1758"/>
        <v>3.2121212121212119</v>
      </c>
      <c r="W3828" s="375">
        <f>IFERROR(H3828/M3828,Tabla2[[#This Row],[CARGA PRODUCCION (ANIMALES/HA)]])</f>
        <v>3.0857142857142859</v>
      </c>
      <c r="X3828" s="376">
        <f t="shared" si="1759"/>
        <v>2025</v>
      </c>
      <c r="Y3828" s="376">
        <f t="shared" si="1760"/>
        <v>3</v>
      </c>
      <c r="Z3828" s="376" t="e">
        <f t="shared" ca="1" si="1761"/>
        <v>#NAME?</v>
      </c>
      <c r="AA3828" s="373">
        <f t="shared" si="1762"/>
        <v>54</v>
      </c>
      <c r="AB3828" s="374">
        <f t="shared" si="1763"/>
        <v>0.98148148148148151</v>
      </c>
      <c r="AC3828" s="374">
        <f t="shared" si="1764"/>
        <v>1.851851851851849E-2</v>
      </c>
      <c r="AD3828" s="372"/>
    </row>
    <row r="3829" spans="1:30">
      <c r="A3829" s="371">
        <v>45727</v>
      </c>
      <c r="B3829" s="372" t="s">
        <v>81</v>
      </c>
      <c r="C3829" s="372">
        <v>2401</v>
      </c>
      <c r="D3829" s="372">
        <v>80</v>
      </c>
      <c r="E3829" s="372">
        <v>9</v>
      </c>
      <c r="F3829" s="372"/>
      <c r="G3829" s="372">
        <v>101</v>
      </c>
      <c r="H3829" s="372">
        <v>104</v>
      </c>
      <c r="I3829" s="372">
        <v>0</v>
      </c>
      <c r="J3829" s="372">
        <v>16</v>
      </c>
      <c r="K3829" s="372">
        <v>680</v>
      </c>
      <c r="L3829" s="372">
        <v>23.4</v>
      </c>
      <c r="M3829" s="370">
        <v>31.01</v>
      </c>
      <c r="N3829" s="373">
        <f>IF(Tabla2[[#This Row],[LECHE RETIRO DIA]]&lt;&gt;ISBLANK(Tabla2[[#This Row],[LECHE RETIRO DIA]]),SUM(Tabla2[[#This Row],[LECHE TANQUE DIA]:[LECHE RETIRO DIA]]),SUM(Tabla2[[#This Row],[LECHE TANQUE DIA]:[LECHE AUTOCONSUMO DIA]]))</f>
        <v>2490</v>
      </c>
      <c r="O3829" s="374">
        <f t="shared" si="1751"/>
        <v>0.96425702811244984</v>
      </c>
      <c r="P3829" s="375">
        <f t="shared" si="1752"/>
        <v>24.653465346534652</v>
      </c>
      <c r="Q3829" s="375">
        <f t="shared" si="1753"/>
        <v>23.772277227722771</v>
      </c>
      <c r="R3829" s="375">
        <f t="shared" si="1754"/>
        <v>5</v>
      </c>
      <c r="S3829" s="375">
        <f t="shared" si="1755"/>
        <v>3.6617647058823528</v>
      </c>
      <c r="T3829" s="375">
        <f t="shared" si="1756"/>
        <v>6.7326732673267324</v>
      </c>
      <c r="U3829" s="375">
        <f t="shared" si="1757"/>
        <v>106.41025641025642</v>
      </c>
      <c r="V3829" s="375">
        <f t="shared" si="1758"/>
        <v>4.3162393162393169</v>
      </c>
      <c r="W3829" s="375">
        <f>IFERROR(H3829/M3829,Tabla2[[#This Row],[CARGA PRODUCCION (ANIMALES/HA)]])</f>
        <v>3.3537568526281842</v>
      </c>
      <c r="X3829" s="376">
        <f t="shared" si="1759"/>
        <v>2025</v>
      </c>
      <c r="Y3829" s="376">
        <f t="shared" si="1760"/>
        <v>3</v>
      </c>
      <c r="Z3829" s="376" t="e">
        <f t="shared" ca="1" si="1761"/>
        <v>#NAME?</v>
      </c>
      <c r="AA3829" s="373">
        <f t="shared" si="1762"/>
        <v>104</v>
      </c>
      <c r="AB3829" s="374">
        <f t="shared" si="1763"/>
        <v>0.97115384615384615</v>
      </c>
      <c r="AC3829" s="374">
        <f t="shared" si="1764"/>
        <v>2.8846153846153855E-2</v>
      </c>
      <c r="AD3829" s="372"/>
    </row>
    <row r="3830" spans="1:30">
      <c r="A3830" s="371">
        <v>45727</v>
      </c>
      <c r="B3830" s="372" t="s">
        <v>83</v>
      </c>
      <c r="C3830" s="372">
        <v>2590</v>
      </c>
      <c r="D3830" s="372">
        <v>100</v>
      </c>
      <c r="E3830" s="372">
        <v>9</v>
      </c>
      <c r="F3830" s="372"/>
      <c r="G3830" s="372">
        <v>105</v>
      </c>
      <c r="H3830" s="372">
        <v>120</v>
      </c>
      <c r="I3830" s="372">
        <v>0</v>
      </c>
      <c r="J3830" s="372">
        <v>24</v>
      </c>
      <c r="K3830" s="372">
        <v>680</v>
      </c>
      <c r="L3830" s="372">
        <v>29.8</v>
      </c>
      <c r="M3830" s="370">
        <v>36.590000000000003</v>
      </c>
      <c r="N3830" s="373">
        <f>IF(Tabla2[[#This Row],[LECHE RETIRO DIA]]&lt;&gt;ISBLANK(Tabla2[[#This Row],[LECHE RETIRO DIA]]),SUM(Tabla2[[#This Row],[LECHE TANQUE DIA]:[LECHE RETIRO DIA]]),SUM(Tabla2[[#This Row],[LECHE TANQUE DIA]:[LECHE AUTOCONSUMO DIA]]))</f>
        <v>2699</v>
      </c>
      <c r="O3830" s="374">
        <f t="shared" si="1751"/>
        <v>0.95961467210077811</v>
      </c>
      <c r="P3830" s="375">
        <f t="shared" si="1752"/>
        <v>25.704761904761906</v>
      </c>
      <c r="Q3830" s="375">
        <f t="shared" si="1753"/>
        <v>24.666666666666668</v>
      </c>
      <c r="R3830" s="375">
        <f t="shared" si="1754"/>
        <v>4.166666666666667</v>
      </c>
      <c r="S3830" s="375">
        <f t="shared" si="1755"/>
        <v>3.9691176470588236</v>
      </c>
      <c r="T3830" s="375">
        <f t="shared" si="1756"/>
        <v>6.4761904761904763</v>
      </c>
      <c r="U3830" s="375">
        <f t="shared" si="1757"/>
        <v>90.570469798657712</v>
      </c>
      <c r="V3830" s="375">
        <f t="shared" si="1758"/>
        <v>3.523489932885906</v>
      </c>
      <c r="W3830" s="375">
        <f>IFERROR(H3830/M3830,Tabla2[[#This Row],[CARGA PRODUCCION (ANIMALES/HA)]])</f>
        <v>3.2795845859524455</v>
      </c>
      <c r="X3830" s="376">
        <f t="shared" si="1759"/>
        <v>2025</v>
      </c>
      <c r="Y3830" s="376">
        <f t="shared" si="1760"/>
        <v>3</v>
      </c>
      <c r="Z3830" s="376" t="e">
        <f t="shared" ca="1" si="1761"/>
        <v>#NAME?</v>
      </c>
      <c r="AA3830" s="373">
        <f t="shared" si="1762"/>
        <v>120</v>
      </c>
      <c r="AB3830" s="374">
        <f t="shared" si="1763"/>
        <v>0.875</v>
      </c>
      <c r="AC3830" s="374">
        <f t="shared" si="1764"/>
        <v>0.125</v>
      </c>
      <c r="AD3830" s="372"/>
    </row>
    <row r="3831" spans="1:30">
      <c r="A3831" s="371">
        <v>45727</v>
      </c>
      <c r="B3831" s="372" t="s">
        <v>88</v>
      </c>
      <c r="C3831" s="372">
        <v>1295</v>
      </c>
      <c r="D3831" s="372">
        <v>40</v>
      </c>
      <c r="E3831" s="372">
        <v>5</v>
      </c>
      <c r="F3831" s="372"/>
      <c r="G3831" s="372">
        <v>53</v>
      </c>
      <c r="H3831" s="372">
        <v>54</v>
      </c>
      <c r="I3831" s="372">
        <v>0</v>
      </c>
      <c r="J3831" s="372">
        <v>10</v>
      </c>
      <c r="K3831" s="372">
        <v>300</v>
      </c>
      <c r="L3831" s="372">
        <v>16.5</v>
      </c>
      <c r="M3831" s="370">
        <v>17.5</v>
      </c>
      <c r="N3831" s="373">
        <f>IF(Tabla2[[#This Row],[LECHE RETIRO DIA]]&lt;&gt;ISBLANK(Tabla2[[#This Row],[LECHE RETIRO DIA]]),SUM(Tabla2[[#This Row],[LECHE TANQUE DIA]:[LECHE RETIRO DIA]]),SUM(Tabla2[[#This Row],[LECHE TANQUE DIA]:[LECHE AUTOCONSUMO DIA]]))</f>
        <v>1340</v>
      </c>
      <c r="O3831" s="374">
        <f t="shared" si="1751"/>
        <v>0.96641791044776115</v>
      </c>
      <c r="P3831" s="375">
        <f t="shared" si="1752"/>
        <v>25.283018867924529</v>
      </c>
      <c r="Q3831" s="375">
        <f t="shared" si="1753"/>
        <v>24.433962264150942</v>
      </c>
      <c r="R3831" s="375">
        <f t="shared" si="1754"/>
        <v>4</v>
      </c>
      <c r="S3831" s="375">
        <f t="shared" si="1755"/>
        <v>4.4666666666666668</v>
      </c>
      <c r="T3831" s="375">
        <f t="shared" si="1756"/>
        <v>5.6603773584905657</v>
      </c>
      <c r="U3831" s="375">
        <f t="shared" si="1757"/>
        <v>81.212121212121218</v>
      </c>
      <c r="V3831" s="375">
        <f t="shared" si="1758"/>
        <v>3.2121212121212119</v>
      </c>
      <c r="W3831" s="375">
        <f>IFERROR(H3831/M3831,Tabla2[[#This Row],[CARGA PRODUCCION (ANIMALES/HA)]])</f>
        <v>3.0857142857142859</v>
      </c>
      <c r="X3831" s="376">
        <f t="shared" si="1759"/>
        <v>2025</v>
      </c>
      <c r="Y3831" s="376">
        <f t="shared" si="1760"/>
        <v>3</v>
      </c>
      <c r="Z3831" s="376" t="e">
        <f t="shared" ca="1" si="1761"/>
        <v>#NAME?</v>
      </c>
      <c r="AA3831" s="373">
        <f t="shared" si="1762"/>
        <v>54</v>
      </c>
      <c r="AB3831" s="374">
        <f t="shared" si="1763"/>
        <v>0.98148148148148151</v>
      </c>
      <c r="AC3831" s="374">
        <f t="shared" si="1764"/>
        <v>1.851851851851849E-2</v>
      </c>
      <c r="AD3831" s="372"/>
    </row>
    <row r="3832" spans="1:30">
      <c r="A3832" s="371">
        <v>45728</v>
      </c>
      <c r="B3832" s="372" t="s">
        <v>81</v>
      </c>
      <c r="C3832" s="372">
        <v>2556</v>
      </c>
      <c r="D3832" s="372">
        <v>80</v>
      </c>
      <c r="E3832" s="372">
        <v>9</v>
      </c>
      <c r="F3832" s="372"/>
      <c r="G3832" s="372">
        <v>102</v>
      </c>
      <c r="H3832" s="372">
        <v>104</v>
      </c>
      <c r="I3832" s="372">
        <v>0</v>
      </c>
      <c r="J3832" s="372">
        <v>16</v>
      </c>
      <c r="K3832" s="372">
        <v>680</v>
      </c>
      <c r="L3832" s="372">
        <v>23.4</v>
      </c>
      <c r="M3832" s="370">
        <v>31.01</v>
      </c>
      <c r="N3832" s="373">
        <f>IF(Tabla2[[#This Row],[LECHE RETIRO DIA]]&lt;&gt;ISBLANK(Tabla2[[#This Row],[LECHE RETIRO DIA]]),SUM(Tabla2[[#This Row],[LECHE TANQUE DIA]:[LECHE RETIRO DIA]]),SUM(Tabla2[[#This Row],[LECHE TANQUE DIA]:[LECHE AUTOCONSUMO DIA]]))</f>
        <v>2645</v>
      </c>
      <c r="O3832" s="374">
        <f t="shared" ref="O3832:O3840" si="1765">IFERROR(C3832/N3832,"")</f>
        <v>0.96635160680529297</v>
      </c>
      <c r="P3832" s="375">
        <f t="shared" ref="P3832:P3840" si="1766">IFERROR(N3832/G3832,"")</f>
        <v>25.931372549019606</v>
      </c>
      <c r="Q3832" s="375">
        <f t="shared" ref="Q3832:Q3840" si="1767">IFERROR(C3832/G3832,"")</f>
        <v>25.058823529411764</v>
      </c>
      <c r="R3832" s="375">
        <f t="shared" ref="R3832:R3840" si="1768">IFERROR(D3832/J3832,"")</f>
        <v>5</v>
      </c>
      <c r="S3832" s="375">
        <f t="shared" ref="S3832:S3840" si="1769">IFERROR(N3832/K3832,"")</f>
        <v>3.8897058823529411</v>
      </c>
      <c r="T3832" s="375">
        <f t="shared" ref="T3832:T3840" si="1770">IFERROR(K3832/G3832,"")</f>
        <v>6.666666666666667</v>
      </c>
      <c r="U3832" s="375">
        <f t="shared" ref="U3832:U3840" si="1771">IFERROR(N3832/L3832,"")</f>
        <v>113.03418803418803</v>
      </c>
      <c r="V3832" s="375">
        <f t="shared" ref="V3832:V3840" si="1772">IFERROR(G3832/L3832,"")</f>
        <v>4.3589743589743595</v>
      </c>
      <c r="W3832" s="375">
        <f>IFERROR(H3832/M3832,Tabla2[[#This Row],[CARGA PRODUCCION (ANIMALES/HA)]])</f>
        <v>3.3537568526281842</v>
      </c>
      <c r="X3832" s="376">
        <f t="shared" ref="X3832:X3840" si="1773">YEAR(A3832)</f>
        <v>2025</v>
      </c>
      <c r="Y3832" s="376">
        <f t="shared" ref="Y3832:Y3840" si="1774">MONTH(A3832)</f>
        <v>3</v>
      </c>
      <c r="Z3832" s="376" t="e">
        <f t="shared" ref="Z3832:Z3840" ca="1" si="1775">_xlfn.ISOWEEKNUM(A3832)</f>
        <v>#NAME?</v>
      </c>
      <c r="AA3832" s="373">
        <f t="shared" ref="AA3832:AA3840" si="1776">IF(H3832&gt;0,H3832,G3832)</f>
        <v>104</v>
      </c>
      <c r="AB3832" s="374">
        <f t="shared" ref="AB3832:AB3840" si="1777">IFERROR(G3832/AA3832,"")</f>
        <v>0.98076923076923073</v>
      </c>
      <c r="AC3832" s="374">
        <f t="shared" ref="AC3832:AC3840" si="1778">IFERROR(1-AB3832,"")</f>
        <v>1.9230769230769273E-2</v>
      </c>
      <c r="AD3832" s="372"/>
    </row>
    <row r="3833" spans="1:30">
      <c r="A3833" s="371">
        <v>45728</v>
      </c>
      <c r="B3833" s="372" t="s">
        <v>83</v>
      </c>
      <c r="C3833" s="372">
        <v>2580</v>
      </c>
      <c r="D3833" s="372">
        <v>100</v>
      </c>
      <c r="E3833" s="372">
        <v>9</v>
      </c>
      <c r="F3833" s="372"/>
      <c r="G3833" s="372">
        <v>106</v>
      </c>
      <c r="H3833" s="372">
        <v>120</v>
      </c>
      <c r="I3833" s="372">
        <v>0</v>
      </c>
      <c r="J3833" s="372">
        <v>24</v>
      </c>
      <c r="K3833" s="372">
        <v>680</v>
      </c>
      <c r="L3833" s="372">
        <v>29.8</v>
      </c>
      <c r="M3833" s="370">
        <v>36.590000000000003</v>
      </c>
      <c r="N3833" s="373">
        <f>IF(Tabla2[[#This Row],[LECHE RETIRO DIA]]&lt;&gt;ISBLANK(Tabla2[[#This Row],[LECHE RETIRO DIA]]),SUM(Tabla2[[#This Row],[LECHE TANQUE DIA]:[LECHE RETIRO DIA]]),SUM(Tabla2[[#This Row],[LECHE TANQUE DIA]:[LECHE AUTOCONSUMO DIA]]))</f>
        <v>2689</v>
      </c>
      <c r="O3833" s="374">
        <f t="shared" si="1765"/>
        <v>0.9594644849386389</v>
      </c>
      <c r="P3833" s="375">
        <f t="shared" si="1766"/>
        <v>25.367924528301888</v>
      </c>
      <c r="Q3833" s="375">
        <f t="shared" si="1767"/>
        <v>24.339622641509433</v>
      </c>
      <c r="R3833" s="375">
        <f t="shared" si="1768"/>
        <v>4.166666666666667</v>
      </c>
      <c r="S3833" s="375">
        <f t="shared" si="1769"/>
        <v>3.9544117647058825</v>
      </c>
      <c r="T3833" s="375">
        <f t="shared" si="1770"/>
        <v>6.4150943396226419</v>
      </c>
      <c r="U3833" s="375">
        <f t="shared" si="1771"/>
        <v>90.234899328859058</v>
      </c>
      <c r="V3833" s="375">
        <f t="shared" si="1772"/>
        <v>3.5570469798657718</v>
      </c>
      <c r="W3833" s="375">
        <f>IFERROR(H3833/M3833,Tabla2[[#This Row],[CARGA PRODUCCION (ANIMALES/HA)]])</f>
        <v>3.2795845859524455</v>
      </c>
      <c r="X3833" s="376">
        <f t="shared" si="1773"/>
        <v>2025</v>
      </c>
      <c r="Y3833" s="376">
        <f t="shared" si="1774"/>
        <v>3</v>
      </c>
      <c r="Z3833" s="376" t="e">
        <f t="shared" ca="1" si="1775"/>
        <v>#NAME?</v>
      </c>
      <c r="AA3833" s="373">
        <f t="shared" si="1776"/>
        <v>120</v>
      </c>
      <c r="AB3833" s="374">
        <f t="shared" si="1777"/>
        <v>0.8833333333333333</v>
      </c>
      <c r="AC3833" s="374">
        <f t="shared" si="1778"/>
        <v>0.1166666666666667</v>
      </c>
      <c r="AD3833" s="372"/>
    </row>
    <row r="3834" spans="1:30">
      <c r="A3834" s="371">
        <v>45728</v>
      </c>
      <c r="B3834" s="372" t="s">
        <v>117</v>
      </c>
      <c r="C3834" s="372">
        <v>1260</v>
      </c>
      <c r="D3834" s="372">
        <v>40</v>
      </c>
      <c r="E3834" s="372">
        <v>5</v>
      </c>
      <c r="F3834" s="372"/>
      <c r="G3834" s="372">
        <v>53</v>
      </c>
      <c r="H3834" s="372">
        <v>54</v>
      </c>
      <c r="I3834" s="372">
        <v>1</v>
      </c>
      <c r="J3834" s="372">
        <v>10</v>
      </c>
      <c r="K3834" s="372">
        <v>300</v>
      </c>
      <c r="L3834" s="372">
        <v>16.5</v>
      </c>
      <c r="M3834" s="370">
        <v>17.5</v>
      </c>
      <c r="N3834" s="373">
        <f>IF(Tabla2[[#This Row],[LECHE RETIRO DIA]]&lt;&gt;ISBLANK(Tabla2[[#This Row],[LECHE RETIRO DIA]]),SUM(Tabla2[[#This Row],[LECHE TANQUE DIA]:[LECHE RETIRO DIA]]),SUM(Tabla2[[#This Row],[LECHE TANQUE DIA]:[LECHE AUTOCONSUMO DIA]]))</f>
        <v>1305</v>
      </c>
      <c r="O3834" s="374">
        <f t="shared" si="1765"/>
        <v>0.96551724137931039</v>
      </c>
      <c r="P3834" s="375">
        <f t="shared" si="1766"/>
        <v>24.622641509433961</v>
      </c>
      <c r="Q3834" s="375">
        <f t="shared" si="1767"/>
        <v>23.773584905660378</v>
      </c>
      <c r="R3834" s="375">
        <f t="shared" si="1768"/>
        <v>4</v>
      </c>
      <c r="S3834" s="375">
        <f t="shared" si="1769"/>
        <v>4.3499999999999996</v>
      </c>
      <c r="T3834" s="375">
        <f t="shared" si="1770"/>
        <v>5.6603773584905657</v>
      </c>
      <c r="U3834" s="375">
        <f t="shared" si="1771"/>
        <v>79.090909090909093</v>
      </c>
      <c r="V3834" s="375">
        <f t="shared" si="1772"/>
        <v>3.2121212121212119</v>
      </c>
      <c r="W3834" s="375">
        <f>IFERROR(H3834/M3834,Tabla2[[#This Row],[CARGA PRODUCCION (ANIMALES/HA)]])</f>
        <v>3.0857142857142859</v>
      </c>
      <c r="X3834" s="376">
        <f t="shared" si="1773"/>
        <v>2025</v>
      </c>
      <c r="Y3834" s="376">
        <f t="shared" si="1774"/>
        <v>3</v>
      </c>
      <c r="Z3834" s="376" t="e">
        <f t="shared" ca="1" si="1775"/>
        <v>#NAME?</v>
      </c>
      <c r="AA3834" s="373">
        <f t="shared" si="1776"/>
        <v>54</v>
      </c>
      <c r="AB3834" s="374">
        <f t="shared" si="1777"/>
        <v>0.98148148148148151</v>
      </c>
      <c r="AC3834" s="374">
        <f t="shared" si="1778"/>
        <v>1.851851851851849E-2</v>
      </c>
      <c r="AD3834" s="372"/>
    </row>
    <row r="3835" spans="1:30">
      <c r="A3835" s="371">
        <v>45701</v>
      </c>
      <c r="B3835" s="372" t="s">
        <v>81</v>
      </c>
      <c r="C3835" s="372">
        <v>2495</v>
      </c>
      <c r="D3835" s="372">
        <v>80</v>
      </c>
      <c r="E3835" s="372">
        <v>9</v>
      </c>
      <c r="F3835" s="372"/>
      <c r="G3835" s="372">
        <v>102</v>
      </c>
      <c r="H3835" s="372">
        <v>104</v>
      </c>
      <c r="I3835" s="372">
        <v>0</v>
      </c>
      <c r="J3835" s="372">
        <v>16</v>
      </c>
      <c r="K3835" s="372">
        <v>680</v>
      </c>
      <c r="L3835" s="372">
        <v>23.4</v>
      </c>
      <c r="M3835" s="370">
        <v>31.01</v>
      </c>
      <c r="N3835" s="373">
        <f>IF(Tabla2[[#This Row],[LECHE RETIRO DIA]]&lt;&gt;ISBLANK(Tabla2[[#This Row],[LECHE RETIRO DIA]]),SUM(Tabla2[[#This Row],[LECHE TANQUE DIA]:[LECHE RETIRO DIA]]),SUM(Tabla2[[#This Row],[LECHE TANQUE DIA]:[LECHE AUTOCONSUMO DIA]]))</f>
        <v>2584</v>
      </c>
      <c r="O3835" s="374">
        <f t="shared" si="1765"/>
        <v>0.96555727554179571</v>
      </c>
      <c r="P3835" s="375">
        <f t="shared" si="1766"/>
        <v>25.333333333333332</v>
      </c>
      <c r="Q3835" s="375">
        <f t="shared" si="1767"/>
        <v>24.46078431372549</v>
      </c>
      <c r="R3835" s="375">
        <f t="shared" si="1768"/>
        <v>5</v>
      </c>
      <c r="S3835" s="375">
        <f t="shared" si="1769"/>
        <v>3.8</v>
      </c>
      <c r="T3835" s="375">
        <f t="shared" si="1770"/>
        <v>6.666666666666667</v>
      </c>
      <c r="U3835" s="375">
        <f t="shared" si="1771"/>
        <v>110.42735042735043</v>
      </c>
      <c r="V3835" s="375">
        <f t="shared" si="1772"/>
        <v>4.3589743589743595</v>
      </c>
      <c r="W3835" s="375">
        <f>IFERROR(H3835/M3835,Tabla2[[#This Row],[CARGA PRODUCCION (ANIMALES/HA)]])</f>
        <v>3.3537568526281842</v>
      </c>
      <c r="X3835" s="376">
        <f t="shared" si="1773"/>
        <v>2025</v>
      </c>
      <c r="Y3835" s="376">
        <f t="shared" si="1774"/>
        <v>2</v>
      </c>
      <c r="Z3835" s="376" t="e">
        <f t="shared" ca="1" si="1775"/>
        <v>#NAME?</v>
      </c>
      <c r="AA3835" s="373">
        <f t="shared" si="1776"/>
        <v>104</v>
      </c>
      <c r="AB3835" s="374">
        <f t="shared" si="1777"/>
        <v>0.98076923076923073</v>
      </c>
      <c r="AC3835" s="374">
        <f t="shared" si="1778"/>
        <v>1.9230769230769273E-2</v>
      </c>
      <c r="AD3835" s="372"/>
    </row>
    <row r="3836" spans="1:30">
      <c r="A3836" s="371">
        <v>45701</v>
      </c>
      <c r="B3836" s="372" t="s">
        <v>83</v>
      </c>
      <c r="C3836" s="372">
        <v>2614</v>
      </c>
      <c r="D3836" s="372">
        <v>100</v>
      </c>
      <c r="E3836" s="372">
        <v>9</v>
      </c>
      <c r="F3836" s="372"/>
      <c r="G3836" s="372">
        <v>107</v>
      </c>
      <c r="H3836" s="372">
        <v>120</v>
      </c>
      <c r="I3836" s="372">
        <v>0</v>
      </c>
      <c r="J3836" s="372">
        <v>24</v>
      </c>
      <c r="K3836" s="372">
        <v>680</v>
      </c>
      <c r="L3836" s="372">
        <v>29.8</v>
      </c>
      <c r="M3836" s="370">
        <v>36.590000000000003</v>
      </c>
      <c r="N3836" s="373">
        <f>IF(Tabla2[[#This Row],[LECHE RETIRO DIA]]&lt;&gt;ISBLANK(Tabla2[[#This Row],[LECHE RETIRO DIA]]),SUM(Tabla2[[#This Row],[LECHE TANQUE DIA]:[LECHE RETIRO DIA]]),SUM(Tabla2[[#This Row],[LECHE TANQUE DIA]:[LECHE AUTOCONSUMO DIA]]))</f>
        <v>2723</v>
      </c>
      <c r="O3836" s="374">
        <f t="shared" si="1765"/>
        <v>0.95997062063900107</v>
      </c>
      <c r="P3836" s="375">
        <f t="shared" si="1766"/>
        <v>25.44859813084112</v>
      </c>
      <c r="Q3836" s="375">
        <f t="shared" si="1767"/>
        <v>24.429906542056074</v>
      </c>
      <c r="R3836" s="375">
        <f t="shared" si="1768"/>
        <v>4.166666666666667</v>
      </c>
      <c r="S3836" s="375">
        <f t="shared" si="1769"/>
        <v>4.0044117647058828</v>
      </c>
      <c r="T3836" s="375">
        <f t="shared" si="1770"/>
        <v>6.3551401869158877</v>
      </c>
      <c r="U3836" s="375">
        <f t="shared" si="1771"/>
        <v>91.375838926174495</v>
      </c>
      <c r="V3836" s="375">
        <f t="shared" si="1772"/>
        <v>3.5906040268456376</v>
      </c>
      <c r="W3836" s="375">
        <f>IFERROR(H3836/M3836,Tabla2[[#This Row],[CARGA PRODUCCION (ANIMALES/HA)]])</f>
        <v>3.2795845859524455</v>
      </c>
      <c r="X3836" s="376">
        <f t="shared" si="1773"/>
        <v>2025</v>
      </c>
      <c r="Y3836" s="376">
        <f t="shared" si="1774"/>
        <v>2</v>
      </c>
      <c r="Z3836" s="376" t="e">
        <f t="shared" ca="1" si="1775"/>
        <v>#NAME?</v>
      </c>
      <c r="AA3836" s="373">
        <f t="shared" si="1776"/>
        <v>120</v>
      </c>
      <c r="AB3836" s="374">
        <f t="shared" si="1777"/>
        <v>0.89166666666666672</v>
      </c>
      <c r="AC3836" s="374">
        <f t="shared" si="1778"/>
        <v>0.10833333333333328</v>
      </c>
      <c r="AD3836" s="372"/>
    </row>
    <row r="3837" spans="1:30">
      <c r="A3837" s="371">
        <v>45701</v>
      </c>
      <c r="B3837" s="372" t="s">
        <v>117</v>
      </c>
      <c r="C3837" s="372">
        <v>1304</v>
      </c>
      <c r="D3837" s="372">
        <v>40</v>
      </c>
      <c r="E3837" s="372">
        <v>5</v>
      </c>
      <c r="F3837" s="372"/>
      <c r="G3837" s="372">
        <v>54</v>
      </c>
      <c r="H3837" s="372">
        <v>55</v>
      </c>
      <c r="I3837" s="372">
        <v>1</v>
      </c>
      <c r="J3837" s="372">
        <v>10</v>
      </c>
      <c r="K3837" s="372">
        <v>300</v>
      </c>
      <c r="L3837" s="372">
        <v>16.5</v>
      </c>
      <c r="M3837" s="370">
        <v>17.5</v>
      </c>
      <c r="N3837" s="373">
        <f>IF(Tabla2[[#This Row],[LECHE RETIRO DIA]]&lt;&gt;ISBLANK(Tabla2[[#This Row],[LECHE RETIRO DIA]]),SUM(Tabla2[[#This Row],[LECHE TANQUE DIA]:[LECHE RETIRO DIA]]),SUM(Tabla2[[#This Row],[LECHE TANQUE DIA]:[LECHE AUTOCONSUMO DIA]]))</f>
        <v>1349</v>
      </c>
      <c r="O3837" s="374">
        <f t="shared" si="1765"/>
        <v>0.96664195700518907</v>
      </c>
      <c r="P3837" s="375">
        <f t="shared" si="1766"/>
        <v>24.981481481481481</v>
      </c>
      <c r="Q3837" s="375">
        <f t="shared" si="1767"/>
        <v>24.148148148148149</v>
      </c>
      <c r="R3837" s="375">
        <f t="shared" si="1768"/>
        <v>4</v>
      </c>
      <c r="S3837" s="375">
        <f t="shared" si="1769"/>
        <v>4.496666666666667</v>
      </c>
      <c r="T3837" s="375">
        <f t="shared" si="1770"/>
        <v>5.5555555555555554</v>
      </c>
      <c r="U3837" s="375">
        <f t="shared" si="1771"/>
        <v>81.757575757575751</v>
      </c>
      <c r="V3837" s="375">
        <f t="shared" si="1772"/>
        <v>3.2727272727272729</v>
      </c>
      <c r="W3837" s="375">
        <f>IFERROR(H3837/M3837,Tabla2[[#This Row],[CARGA PRODUCCION (ANIMALES/HA)]])</f>
        <v>3.1428571428571428</v>
      </c>
      <c r="X3837" s="376">
        <f t="shared" si="1773"/>
        <v>2025</v>
      </c>
      <c r="Y3837" s="376">
        <f t="shared" si="1774"/>
        <v>2</v>
      </c>
      <c r="Z3837" s="376" t="e">
        <f t="shared" ca="1" si="1775"/>
        <v>#NAME?</v>
      </c>
      <c r="AA3837" s="373">
        <f t="shared" si="1776"/>
        <v>55</v>
      </c>
      <c r="AB3837" s="374">
        <f t="shared" si="1777"/>
        <v>0.98181818181818181</v>
      </c>
      <c r="AC3837" s="374">
        <f t="shared" si="1778"/>
        <v>1.8181818181818188E-2</v>
      </c>
      <c r="AD3837" s="372"/>
    </row>
    <row r="3838" spans="1:30">
      <c r="A3838" s="371">
        <v>45730</v>
      </c>
      <c r="B3838" s="372" t="s">
        <v>81</v>
      </c>
      <c r="C3838" s="372">
        <v>2566</v>
      </c>
      <c r="D3838" s="372">
        <v>80</v>
      </c>
      <c r="E3838" s="372">
        <v>9</v>
      </c>
      <c r="F3838" s="372"/>
      <c r="G3838" s="372">
        <v>103</v>
      </c>
      <c r="H3838" s="372">
        <v>105</v>
      </c>
      <c r="I3838" s="372">
        <v>0</v>
      </c>
      <c r="J3838" s="372">
        <v>16</v>
      </c>
      <c r="K3838" s="372">
        <v>680</v>
      </c>
      <c r="L3838" s="372">
        <v>23.4</v>
      </c>
      <c r="M3838" s="370">
        <v>31.01</v>
      </c>
      <c r="N3838" s="373">
        <f>IF(Tabla2[[#This Row],[LECHE RETIRO DIA]]&lt;&gt;ISBLANK(Tabla2[[#This Row],[LECHE RETIRO DIA]]),SUM(Tabla2[[#This Row],[LECHE TANQUE DIA]:[LECHE RETIRO DIA]]),SUM(Tabla2[[#This Row],[LECHE TANQUE DIA]:[LECHE AUTOCONSUMO DIA]]))</f>
        <v>2655</v>
      </c>
      <c r="O3838" s="374">
        <f t="shared" si="1765"/>
        <v>0.96647834274952915</v>
      </c>
      <c r="P3838" s="375">
        <f t="shared" si="1766"/>
        <v>25.776699029126213</v>
      </c>
      <c r="Q3838" s="375">
        <f t="shared" si="1767"/>
        <v>24.912621359223301</v>
      </c>
      <c r="R3838" s="375">
        <f t="shared" si="1768"/>
        <v>5</v>
      </c>
      <c r="S3838" s="375">
        <f t="shared" si="1769"/>
        <v>3.9044117647058822</v>
      </c>
      <c r="T3838" s="375">
        <f t="shared" si="1770"/>
        <v>6.6019417475728153</v>
      </c>
      <c r="U3838" s="375">
        <f t="shared" si="1771"/>
        <v>113.46153846153847</v>
      </c>
      <c r="V3838" s="375">
        <f t="shared" si="1772"/>
        <v>4.4017094017094021</v>
      </c>
      <c r="W3838" s="375">
        <f>IFERROR(H3838/M3838,Tabla2[[#This Row],[CARGA PRODUCCION (ANIMALES/HA)]])</f>
        <v>3.386004514672686</v>
      </c>
      <c r="X3838" s="376">
        <f t="shared" si="1773"/>
        <v>2025</v>
      </c>
      <c r="Y3838" s="376">
        <f t="shared" si="1774"/>
        <v>3</v>
      </c>
      <c r="Z3838" s="376" t="e">
        <f t="shared" ca="1" si="1775"/>
        <v>#NAME?</v>
      </c>
      <c r="AA3838" s="373">
        <f t="shared" si="1776"/>
        <v>105</v>
      </c>
      <c r="AB3838" s="374">
        <f t="shared" si="1777"/>
        <v>0.98095238095238091</v>
      </c>
      <c r="AC3838" s="374">
        <f t="shared" si="1778"/>
        <v>1.9047619047619091E-2</v>
      </c>
      <c r="AD3838" s="372"/>
    </row>
    <row r="3839" spans="1:30">
      <c r="A3839" s="371">
        <v>45730</v>
      </c>
      <c r="B3839" s="372" t="s">
        <v>83</v>
      </c>
      <c r="C3839" s="372">
        <v>2552</v>
      </c>
      <c r="D3839" s="372">
        <v>100</v>
      </c>
      <c r="E3839" s="372">
        <v>9</v>
      </c>
      <c r="F3839" s="372"/>
      <c r="G3839" s="372">
        <v>101</v>
      </c>
      <c r="H3839" s="372">
        <v>120</v>
      </c>
      <c r="I3839" s="372">
        <v>0</v>
      </c>
      <c r="J3839" s="372">
        <v>24</v>
      </c>
      <c r="K3839" s="372">
        <v>680</v>
      </c>
      <c r="L3839" s="372">
        <v>29.8</v>
      </c>
      <c r="M3839" s="370">
        <v>36.590000000000003</v>
      </c>
      <c r="N3839" s="373">
        <f>IF(Tabla2[[#This Row],[LECHE RETIRO DIA]]&lt;&gt;ISBLANK(Tabla2[[#This Row],[LECHE RETIRO DIA]]),SUM(Tabla2[[#This Row],[LECHE TANQUE DIA]:[LECHE RETIRO DIA]]),SUM(Tabla2[[#This Row],[LECHE TANQUE DIA]:[LECHE AUTOCONSUMO DIA]]))</f>
        <v>2661</v>
      </c>
      <c r="O3839" s="374">
        <f t="shared" si="1765"/>
        <v>0.95903795565576855</v>
      </c>
      <c r="P3839" s="375">
        <f t="shared" si="1766"/>
        <v>26.346534653465348</v>
      </c>
      <c r="Q3839" s="375">
        <f t="shared" si="1767"/>
        <v>25.267326732673268</v>
      </c>
      <c r="R3839" s="375">
        <f t="shared" si="1768"/>
        <v>4.166666666666667</v>
      </c>
      <c r="S3839" s="375">
        <f t="shared" si="1769"/>
        <v>3.9132352941176469</v>
      </c>
      <c r="T3839" s="375">
        <f t="shared" si="1770"/>
        <v>6.7326732673267324</v>
      </c>
      <c r="U3839" s="375">
        <f t="shared" si="1771"/>
        <v>89.295302013422813</v>
      </c>
      <c r="V3839" s="375">
        <f t="shared" si="1772"/>
        <v>3.3892617449664431</v>
      </c>
      <c r="W3839" s="375">
        <f>IFERROR(H3839/M3839,Tabla2[[#This Row],[CARGA PRODUCCION (ANIMALES/HA)]])</f>
        <v>3.2795845859524455</v>
      </c>
      <c r="X3839" s="376">
        <f t="shared" si="1773"/>
        <v>2025</v>
      </c>
      <c r="Y3839" s="376">
        <f t="shared" si="1774"/>
        <v>3</v>
      </c>
      <c r="Z3839" s="376" t="e">
        <f t="shared" ca="1" si="1775"/>
        <v>#NAME?</v>
      </c>
      <c r="AA3839" s="373">
        <f t="shared" si="1776"/>
        <v>120</v>
      </c>
      <c r="AB3839" s="374">
        <f t="shared" si="1777"/>
        <v>0.84166666666666667</v>
      </c>
      <c r="AC3839" s="374">
        <f t="shared" si="1778"/>
        <v>0.15833333333333333</v>
      </c>
      <c r="AD3839" s="372"/>
    </row>
    <row r="3840" spans="1:30">
      <c r="A3840" s="371">
        <v>45730</v>
      </c>
      <c r="B3840" s="372" t="s">
        <v>88</v>
      </c>
      <c r="C3840" s="372">
        <v>1319</v>
      </c>
      <c r="D3840" s="372">
        <v>40</v>
      </c>
      <c r="E3840" s="372">
        <v>5</v>
      </c>
      <c r="F3840" s="372"/>
      <c r="G3840" s="372">
        <v>54</v>
      </c>
      <c r="H3840" s="372">
        <v>55</v>
      </c>
      <c r="I3840" s="372">
        <v>1</v>
      </c>
      <c r="J3840" s="372">
        <v>10</v>
      </c>
      <c r="K3840" s="372">
        <v>300</v>
      </c>
      <c r="L3840" s="372">
        <v>16.5</v>
      </c>
      <c r="M3840" s="370">
        <v>17.5</v>
      </c>
      <c r="N3840" s="373">
        <f>IF(Tabla2[[#This Row],[LECHE RETIRO DIA]]&lt;&gt;ISBLANK(Tabla2[[#This Row],[LECHE RETIRO DIA]]),SUM(Tabla2[[#This Row],[LECHE TANQUE DIA]:[LECHE RETIRO DIA]]),SUM(Tabla2[[#This Row],[LECHE TANQUE DIA]:[LECHE AUTOCONSUMO DIA]]))</f>
        <v>1364</v>
      </c>
      <c r="O3840" s="374">
        <f t="shared" si="1765"/>
        <v>0.96700879765395897</v>
      </c>
      <c r="P3840" s="375">
        <f t="shared" si="1766"/>
        <v>25.25925925925926</v>
      </c>
      <c r="Q3840" s="375">
        <f t="shared" si="1767"/>
        <v>24.425925925925927</v>
      </c>
      <c r="R3840" s="375">
        <f t="shared" si="1768"/>
        <v>4</v>
      </c>
      <c r="S3840" s="375">
        <f t="shared" si="1769"/>
        <v>4.5466666666666669</v>
      </c>
      <c r="T3840" s="375">
        <f t="shared" si="1770"/>
        <v>5.5555555555555554</v>
      </c>
      <c r="U3840" s="375">
        <f t="shared" si="1771"/>
        <v>82.666666666666671</v>
      </c>
      <c r="V3840" s="375">
        <f t="shared" si="1772"/>
        <v>3.2727272727272729</v>
      </c>
      <c r="W3840" s="375">
        <f>IFERROR(H3840/M3840,Tabla2[[#This Row],[CARGA PRODUCCION (ANIMALES/HA)]])</f>
        <v>3.1428571428571428</v>
      </c>
      <c r="X3840" s="376">
        <f t="shared" si="1773"/>
        <v>2025</v>
      </c>
      <c r="Y3840" s="376">
        <f t="shared" si="1774"/>
        <v>3</v>
      </c>
      <c r="Z3840" s="376" t="e">
        <f t="shared" ca="1" si="1775"/>
        <v>#NAME?</v>
      </c>
      <c r="AA3840" s="373">
        <f t="shared" si="1776"/>
        <v>55</v>
      </c>
      <c r="AB3840" s="374">
        <f t="shared" si="1777"/>
        <v>0.98181818181818181</v>
      </c>
      <c r="AC3840" s="374">
        <f t="shared" si="1778"/>
        <v>1.8181818181818188E-2</v>
      </c>
      <c r="AD3840" s="372"/>
    </row>
    <row r="3841" spans="1:30">
      <c r="A3841" s="371">
        <v>45731</v>
      </c>
      <c r="B3841" s="372" t="s">
        <v>81</v>
      </c>
      <c r="C3841" s="372">
        <v>2519</v>
      </c>
      <c r="D3841" s="372">
        <v>80</v>
      </c>
      <c r="E3841" s="372">
        <v>9</v>
      </c>
      <c r="F3841" s="372"/>
      <c r="G3841" s="372">
        <v>101</v>
      </c>
      <c r="H3841" s="372">
        <v>103</v>
      </c>
      <c r="I3841" s="372">
        <v>0</v>
      </c>
      <c r="J3841" s="372">
        <v>16</v>
      </c>
      <c r="K3841" s="372">
        <v>680</v>
      </c>
      <c r="L3841" s="372">
        <v>23.4</v>
      </c>
      <c r="M3841" s="370">
        <v>31.01</v>
      </c>
      <c r="N3841" s="373">
        <f>IF(Tabla2[[#This Row],[LECHE RETIRO DIA]]&lt;&gt;ISBLANK(Tabla2[[#This Row],[LECHE RETIRO DIA]]),SUM(Tabla2[[#This Row],[LECHE TANQUE DIA]:[LECHE RETIRO DIA]]),SUM(Tabla2[[#This Row],[LECHE TANQUE DIA]:[LECHE AUTOCONSUMO DIA]]))</f>
        <v>2608</v>
      </c>
      <c r="O3841" s="374">
        <f t="shared" ref="O3841:O3849" si="1779">IFERROR(C3841/N3841,"")</f>
        <v>0.96587423312883436</v>
      </c>
      <c r="P3841" s="375">
        <f t="shared" ref="P3841:P3849" si="1780">IFERROR(N3841/G3841,"")</f>
        <v>25.821782178217823</v>
      </c>
      <c r="Q3841" s="375">
        <f t="shared" ref="Q3841:Q3849" si="1781">IFERROR(C3841/G3841,"")</f>
        <v>24.940594059405942</v>
      </c>
      <c r="R3841" s="375">
        <f t="shared" ref="R3841:R3849" si="1782">IFERROR(D3841/J3841,"")</f>
        <v>5</v>
      </c>
      <c r="S3841" s="375">
        <f t="shared" ref="S3841:S3849" si="1783">IFERROR(N3841/K3841,"")</f>
        <v>3.835294117647059</v>
      </c>
      <c r="T3841" s="375">
        <f t="shared" ref="T3841:T3849" si="1784">IFERROR(K3841/G3841,"")</f>
        <v>6.7326732673267324</v>
      </c>
      <c r="U3841" s="375">
        <f t="shared" ref="U3841:U3849" si="1785">IFERROR(N3841/L3841,"")</f>
        <v>111.45299145299145</v>
      </c>
      <c r="V3841" s="375">
        <f t="shared" ref="V3841:V3849" si="1786">IFERROR(G3841/L3841,"")</f>
        <v>4.3162393162393169</v>
      </c>
      <c r="W3841" s="375">
        <f>IFERROR(H3841/M3841,Tabla2[[#This Row],[CARGA PRODUCCION (ANIMALES/HA)]])</f>
        <v>3.3215091905836824</v>
      </c>
      <c r="X3841" s="376">
        <f t="shared" ref="X3841:X3849" si="1787">YEAR(A3841)</f>
        <v>2025</v>
      </c>
      <c r="Y3841" s="376">
        <f t="shared" ref="Y3841:Y3849" si="1788">MONTH(A3841)</f>
        <v>3</v>
      </c>
      <c r="Z3841" s="376" t="e">
        <f t="shared" ref="Z3841:Z3849" ca="1" si="1789">_xlfn.ISOWEEKNUM(A3841)</f>
        <v>#NAME?</v>
      </c>
      <c r="AA3841" s="373">
        <f t="shared" ref="AA3841:AA3849" si="1790">IF(H3841&gt;0,H3841,G3841)</f>
        <v>103</v>
      </c>
      <c r="AB3841" s="374">
        <f t="shared" ref="AB3841:AB3849" si="1791">IFERROR(G3841/AA3841,"")</f>
        <v>0.98058252427184467</v>
      </c>
      <c r="AC3841" s="374">
        <f t="shared" ref="AC3841:AC3849" si="1792">IFERROR(1-AB3841,"")</f>
        <v>1.9417475728155331E-2</v>
      </c>
      <c r="AD3841" s="372"/>
    </row>
    <row r="3842" spans="1:30">
      <c r="A3842" s="339">
        <v>45731</v>
      </c>
      <c r="B3842" s="340" t="s">
        <v>83</v>
      </c>
      <c r="C3842" s="340">
        <v>2537</v>
      </c>
      <c r="D3842" s="340">
        <v>100</v>
      </c>
      <c r="E3842" s="340">
        <v>9</v>
      </c>
      <c r="F3842" s="340"/>
      <c r="G3842" s="340">
        <v>104</v>
      </c>
      <c r="H3842" s="340">
        <v>114</v>
      </c>
      <c r="I3842" s="340">
        <v>0</v>
      </c>
      <c r="J3842" s="340">
        <v>23</v>
      </c>
      <c r="K3842" s="340">
        <v>680</v>
      </c>
      <c r="L3842" s="340">
        <v>29.8</v>
      </c>
      <c r="M3842" s="8">
        <v>36.590000000000003</v>
      </c>
      <c r="N3842" s="341">
        <f>IF(Tabla2[[#This Row],[LECHE RETIRO DIA]]&lt;&gt;ISBLANK(Tabla2[[#This Row],[LECHE RETIRO DIA]]),SUM(Tabla2[[#This Row],[LECHE TANQUE DIA]:[LECHE RETIRO DIA]]),SUM(Tabla2[[#This Row],[LECHE TANQUE DIA]:[LECHE AUTOCONSUMO DIA]]))</f>
        <v>2646</v>
      </c>
      <c r="O3842" s="342">
        <f t="shared" si="1779"/>
        <v>0.9588057445200302</v>
      </c>
      <c r="P3842" s="343">
        <f t="shared" si="1780"/>
        <v>25.442307692307693</v>
      </c>
      <c r="Q3842" s="343">
        <f t="shared" si="1781"/>
        <v>24.39423076923077</v>
      </c>
      <c r="R3842" s="343">
        <f t="shared" si="1782"/>
        <v>4.3478260869565215</v>
      </c>
      <c r="S3842" s="343">
        <f t="shared" si="1783"/>
        <v>3.8911764705882352</v>
      </c>
      <c r="T3842" s="343">
        <f t="shared" si="1784"/>
        <v>6.5384615384615383</v>
      </c>
      <c r="U3842" s="343">
        <f t="shared" si="1785"/>
        <v>88.791946308724832</v>
      </c>
      <c r="V3842" s="343">
        <f t="shared" si="1786"/>
        <v>3.4899328859060401</v>
      </c>
      <c r="W3842" s="343">
        <f>IFERROR(H3842/M3842,Tabla2[[#This Row],[CARGA PRODUCCION (ANIMALES/HA)]])</f>
        <v>3.1156053566548234</v>
      </c>
      <c r="X3842" s="344">
        <f t="shared" si="1787"/>
        <v>2025</v>
      </c>
      <c r="Y3842" s="344">
        <f t="shared" si="1788"/>
        <v>3</v>
      </c>
      <c r="Z3842" s="344" t="e">
        <f t="shared" ca="1" si="1789"/>
        <v>#NAME?</v>
      </c>
      <c r="AA3842" s="341">
        <f t="shared" si="1790"/>
        <v>114</v>
      </c>
      <c r="AB3842" s="342">
        <f t="shared" si="1791"/>
        <v>0.91228070175438591</v>
      </c>
      <c r="AC3842" s="342">
        <f t="shared" si="1792"/>
        <v>8.7719298245614086E-2</v>
      </c>
      <c r="AD3842" s="340"/>
    </row>
    <row r="3843" spans="1:30">
      <c r="A3843" s="339">
        <v>45731</v>
      </c>
      <c r="B3843" s="340" t="s">
        <v>88</v>
      </c>
      <c r="C3843" s="340">
        <v>1319</v>
      </c>
      <c r="D3843" s="340">
        <v>40</v>
      </c>
      <c r="E3843" s="340">
        <v>5</v>
      </c>
      <c r="F3843" s="340"/>
      <c r="G3843" s="340">
        <v>55</v>
      </c>
      <c r="H3843" s="340">
        <v>57</v>
      </c>
      <c r="I3843" s="340">
        <v>1</v>
      </c>
      <c r="J3843" s="340">
        <v>10</v>
      </c>
      <c r="K3843" s="340">
        <v>300</v>
      </c>
      <c r="L3843" s="340">
        <v>16.5</v>
      </c>
      <c r="M3843" s="8">
        <v>17.5</v>
      </c>
      <c r="N3843" s="341">
        <f>IF(Tabla2[[#This Row],[LECHE RETIRO DIA]]&lt;&gt;ISBLANK(Tabla2[[#This Row],[LECHE RETIRO DIA]]),SUM(Tabla2[[#This Row],[LECHE TANQUE DIA]:[LECHE RETIRO DIA]]),SUM(Tabla2[[#This Row],[LECHE TANQUE DIA]:[LECHE AUTOCONSUMO DIA]]))</f>
        <v>1364</v>
      </c>
      <c r="O3843" s="342">
        <f t="shared" si="1779"/>
        <v>0.96700879765395897</v>
      </c>
      <c r="P3843" s="343">
        <f t="shared" si="1780"/>
        <v>24.8</v>
      </c>
      <c r="Q3843" s="343">
        <f t="shared" si="1781"/>
        <v>23.981818181818181</v>
      </c>
      <c r="R3843" s="343">
        <f t="shared" si="1782"/>
        <v>4</v>
      </c>
      <c r="S3843" s="343">
        <f t="shared" si="1783"/>
        <v>4.5466666666666669</v>
      </c>
      <c r="T3843" s="343">
        <f t="shared" si="1784"/>
        <v>5.4545454545454541</v>
      </c>
      <c r="U3843" s="343">
        <f t="shared" si="1785"/>
        <v>82.666666666666671</v>
      </c>
      <c r="V3843" s="343">
        <f t="shared" si="1786"/>
        <v>3.3333333333333335</v>
      </c>
      <c r="W3843" s="343">
        <f>IFERROR(H3843/M3843,Tabla2[[#This Row],[CARGA PRODUCCION (ANIMALES/HA)]])</f>
        <v>3.2571428571428571</v>
      </c>
      <c r="X3843" s="344">
        <f t="shared" si="1787"/>
        <v>2025</v>
      </c>
      <c r="Y3843" s="344">
        <f t="shared" si="1788"/>
        <v>3</v>
      </c>
      <c r="Z3843" s="344" t="e">
        <f t="shared" ca="1" si="1789"/>
        <v>#NAME?</v>
      </c>
      <c r="AA3843" s="341">
        <f t="shared" si="1790"/>
        <v>57</v>
      </c>
      <c r="AB3843" s="342">
        <f t="shared" si="1791"/>
        <v>0.96491228070175439</v>
      </c>
      <c r="AC3843" s="342">
        <f t="shared" si="1792"/>
        <v>3.5087719298245612E-2</v>
      </c>
      <c r="AD3843" s="340"/>
    </row>
    <row r="3844" spans="1:30">
      <c r="A3844" s="385">
        <v>45732</v>
      </c>
      <c r="B3844" s="386" t="s">
        <v>81</v>
      </c>
      <c r="C3844" s="386">
        <v>2519</v>
      </c>
      <c r="D3844" s="386">
        <v>80</v>
      </c>
      <c r="E3844" s="386">
        <v>9</v>
      </c>
      <c r="F3844" s="386"/>
      <c r="G3844" s="386">
        <v>101</v>
      </c>
      <c r="H3844" s="386">
        <v>103</v>
      </c>
      <c r="I3844" s="386">
        <v>0</v>
      </c>
      <c r="J3844" s="386">
        <v>16</v>
      </c>
      <c r="K3844" s="386">
        <v>680</v>
      </c>
      <c r="L3844" s="386">
        <v>23.4</v>
      </c>
      <c r="M3844" s="384">
        <v>31.01</v>
      </c>
      <c r="N3844" s="387">
        <f>IF(Tabla2[[#This Row],[LECHE RETIRO DIA]]&lt;&gt;ISBLANK(Tabla2[[#This Row],[LECHE RETIRO DIA]]),SUM(Tabla2[[#This Row],[LECHE TANQUE DIA]:[LECHE RETIRO DIA]]),SUM(Tabla2[[#This Row],[LECHE TANQUE DIA]:[LECHE AUTOCONSUMO DIA]]))</f>
        <v>2608</v>
      </c>
      <c r="O3844" s="388">
        <f t="shared" si="1779"/>
        <v>0.96587423312883436</v>
      </c>
      <c r="P3844" s="389">
        <f t="shared" si="1780"/>
        <v>25.821782178217823</v>
      </c>
      <c r="Q3844" s="389">
        <f t="shared" si="1781"/>
        <v>24.940594059405942</v>
      </c>
      <c r="R3844" s="389">
        <f t="shared" si="1782"/>
        <v>5</v>
      </c>
      <c r="S3844" s="389">
        <f t="shared" si="1783"/>
        <v>3.835294117647059</v>
      </c>
      <c r="T3844" s="389">
        <f t="shared" si="1784"/>
        <v>6.7326732673267324</v>
      </c>
      <c r="U3844" s="389">
        <f t="shared" si="1785"/>
        <v>111.45299145299145</v>
      </c>
      <c r="V3844" s="389">
        <f t="shared" si="1786"/>
        <v>4.3162393162393169</v>
      </c>
      <c r="W3844" s="389">
        <f>IFERROR(H3844/M3844,Tabla2[[#This Row],[CARGA PRODUCCION (ANIMALES/HA)]])</f>
        <v>3.3215091905836824</v>
      </c>
      <c r="X3844" s="390">
        <f t="shared" si="1787"/>
        <v>2025</v>
      </c>
      <c r="Y3844" s="390">
        <f t="shared" si="1788"/>
        <v>3</v>
      </c>
      <c r="Z3844" s="390" t="e">
        <f t="shared" ca="1" si="1789"/>
        <v>#NAME?</v>
      </c>
      <c r="AA3844" s="387">
        <f t="shared" si="1790"/>
        <v>103</v>
      </c>
      <c r="AB3844" s="388">
        <f t="shared" si="1791"/>
        <v>0.98058252427184467</v>
      </c>
      <c r="AC3844" s="388">
        <f t="shared" si="1792"/>
        <v>1.9417475728155331E-2</v>
      </c>
      <c r="AD3844" s="386"/>
    </row>
    <row r="3845" spans="1:30">
      <c r="A3845" s="385">
        <v>45732</v>
      </c>
      <c r="B3845" s="386" t="s">
        <v>83</v>
      </c>
      <c r="C3845" s="386">
        <v>2629</v>
      </c>
      <c r="D3845" s="386">
        <v>100</v>
      </c>
      <c r="E3845" s="386">
        <v>9</v>
      </c>
      <c r="F3845" s="386"/>
      <c r="G3845" s="386">
        <v>104</v>
      </c>
      <c r="H3845" s="386">
        <v>114</v>
      </c>
      <c r="I3845" s="386">
        <v>0</v>
      </c>
      <c r="J3845" s="386">
        <v>23</v>
      </c>
      <c r="K3845" s="386">
        <v>680</v>
      </c>
      <c r="L3845" s="386">
        <v>29.8</v>
      </c>
      <c r="M3845" s="384">
        <v>36.590000000000003</v>
      </c>
      <c r="N3845" s="387">
        <f>IF(Tabla2[[#This Row],[LECHE RETIRO DIA]]&lt;&gt;ISBLANK(Tabla2[[#This Row],[LECHE RETIRO DIA]]),SUM(Tabla2[[#This Row],[LECHE TANQUE DIA]:[LECHE RETIRO DIA]]),SUM(Tabla2[[#This Row],[LECHE TANQUE DIA]:[LECHE AUTOCONSUMO DIA]]))</f>
        <v>2738</v>
      </c>
      <c r="O3845" s="388">
        <f t="shared" si="1779"/>
        <v>0.96018991964937905</v>
      </c>
      <c r="P3845" s="389">
        <f t="shared" si="1780"/>
        <v>26.326923076923077</v>
      </c>
      <c r="Q3845" s="389">
        <f t="shared" si="1781"/>
        <v>25.278846153846153</v>
      </c>
      <c r="R3845" s="389">
        <f t="shared" si="1782"/>
        <v>4.3478260869565215</v>
      </c>
      <c r="S3845" s="389">
        <f t="shared" si="1783"/>
        <v>4.026470588235294</v>
      </c>
      <c r="T3845" s="389">
        <f t="shared" si="1784"/>
        <v>6.5384615384615383</v>
      </c>
      <c r="U3845" s="389">
        <f t="shared" si="1785"/>
        <v>91.879194630872476</v>
      </c>
      <c r="V3845" s="389">
        <f t="shared" si="1786"/>
        <v>3.4899328859060401</v>
      </c>
      <c r="W3845" s="389">
        <f>IFERROR(H3845/M3845,Tabla2[[#This Row],[CARGA PRODUCCION (ANIMALES/HA)]])</f>
        <v>3.1156053566548234</v>
      </c>
      <c r="X3845" s="390">
        <f t="shared" si="1787"/>
        <v>2025</v>
      </c>
      <c r="Y3845" s="390">
        <f t="shared" si="1788"/>
        <v>3</v>
      </c>
      <c r="Z3845" s="390" t="e">
        <f t="shared" ca="1" si="1789"/>
        <v>#NAME?</v>
      </c>
      <c r="AA3845" s="387">
        <f t="shared" si="1790"/>
        <v>114</v>
      </c>
      <c r="AB3845" s="388">
        <f t="shared" si="1791"/>
        <v>0.91228070175438591</v>
      </c>
      <c r="AC3845" s="388">
        <f t="shared" si="1792"/>
        <v>8.7719298245614086E-2</v>
      </c>
      <c r="AD3845" s="386"/>
    </row>
    <row r="3846" spans="1:30">
      <c r="A3846" s="385">
        <v>45732</v>
      </c>
      <c r="B3846" s="386" t="s">
        <v>88</v>
      </c>
      <c r="C3846" s="386">
        <v>1321</v>
      </c>
      <c r="D3846" s="386">
        <v>40</v>
      </c>
      <c r="E3846" s="386">
        <v>5</v>
      </c>
      <c r="F3846" s="386"/>
      <c r="G3846" s="386">
        <v>56</v>
      </c>
      <c r="H3846" s="386">
        <v>57</v>
      </c>
      <c r="I3846" s="386">
        <v>1</v>
      </c>
      <c r="J3846" s="386">
        <v>10</v>
      </c>
      <c r="K3846" s="386">
        <v>300</v>
      </c>
      <c r="L3846" s="386">
        <v>16.5</v>
      </c>
      <c r="M3846" s="384">
        <v>17.5</v>
      </c>
      <c r="N3846" s="387">
        <f>IF(Tabla2[[#This Row],[LECHE RETIRO DIA]]&lt;&gt;ISBLANK(Tabla2[[#This Row],[LECHE RETIRO DIA]]),SUM(Tabla2[[#This Row],[LECHE TANQUE DIA]:[LECHE RETIRO DIA]]),SUM(Tabla2[[#This Row],[LECHE TANQUE DIA]:[LECHE AUTOCONSUMO DIA]]))</f>
        <v>1366</v>
      </c>
      <c r="O3846" s="388">
        <f t="shared" si="1779"/>
        <v>0.96705710102489018</v>
      </c>
      <c r="P3846" s="389">
        <f t="shared" si="1780"/>
        <v>24.392857142857142</v>
      </c>
      <c r="Q3846" s="389">
        <f t="shared" si="1781"/>
        <v>23.589285714285715</v>
      </c>
      <c r="R3846" s="389">
        <f t="shared" si="1782"/>
        <v>4</v>
      </c>
      <c r="S3846" s="389">
        <f t="shared" si="1783"/>
        <v>4.5533333333333337</v>
      </c>
      <c r="T3846" s="389">
        <f t="shared" si="1784"/>
        <v>5.3571428571428568</v>
      </c>
      <c r="U3846" s="389">
        <f t="shared" si="1785"/>
        <v>82.787878787878782</v>
      </c>
      <c r="V3846" s="389">
        <f t="shared" si="1786"/>
        <v>3.393939393939394</v>
      </c>
      <c r="W3846" s="389">
        <f>IFERROR(H3846/M3846,Tabla2[[#This Row],[CARGA PRODUCCION (ANIMALES/HA)]])</f>
        <v>3.2571428571428571</v>
      </c>
      <c r="X3846" s="390">
        <f t="shared" si="1787"/>
        <v>2025</v>
      </c>
      <c r="Y3846" s="390">
        <f t="shared" si="1788"/>
        <v>3</v>
      </c>
      <c r="Z3846" s="390" t="e">
        <f t="shared" ca="1" si="1789"/>
        <v>#NAME?</v>
      </c>
      <c r="AA3846" s="387">
        <f t="shared" si="1790"/>
        <v>57</v>
      </c>
      <c r="AB3846" s="388">
        <f t="shared" si="1791"/>
        <v>0.98245614035087714</v>
      </c>
      <c r="AC3846" s="388">
        <f t="shared" si="1792"/>
        <v>1.7543859649122862E-2</v>
      </c>
      <c r="AD3846" s="386"/>
    </row>
    <row r="3847" spans="1:30">
      <c r="A3847" s="385">
        <v>45733</v>
      </c>
      <c r="B3847" s="386" t="s">
        <v>81</v>
      </c>
      <c r="C3847" s="386">
        <v>2519</v>
      </c>
      <c r="D3847" s="386">
        <v>80</v>
      </c>
      <c r="E3847" s="386">
        <v>9</v>
      </c>
      <c r="F3847" s="386"/>
      <c r="G3847" s="386">
        <v>101</v>
      </c>
      <c r="H3847" s="386">
        <v>103</v>
      </c>
      <c r="I3847" s="386">
        <v>0</v>
      </c>
      <c r="J3847" s="386">
        <v>16</v>
      </c>
      <c r="K3847" s="386">
        <v>680</v>
      </c>
      <c r="L3847" s="386">
        <v>23.4</v>
      </c>
      <c r="M3847" s="384">
        <v>31.01</v>
      </c>
      <c r="N3847" s="387">
        <f>IF(Tabla2[[#This Row],[LECHE RETIRO DIA]]&lt;&gt;ISBLANK(Tabla2[[#This Row],[LECHE RETIRO DIA]]),SUM(Tabla2[[#This Row],[LECHE TANQUE DIA]:[LECHE RETIRO DIA]]),SUM(Tabla2[[#This Row],[LECHE TANQUE DIA]:[LECHE AUTOCONSUMO DIA]]))</f>
        <v>2608</v>
      </c>
      <c r="O3847" s="388">
        <f t="shared" si="1779"/>
        <v>0.96587423312883436</v>
      </c>
      <c r="P3847" s="389">
        <f t="shared" si="1780"/>
        <v>25.821782178217823</v>
      </c>
      <c r="Q3847" s="389">
        <f t="shared" si="1781"/>
        <v>24.940594059405942</v>
      </c>
      <c r="R3847" s="389">
        <f t="shared" si="1782"/>
        <v>5</v>
      </c>
      <c r="S3847" s="389">
        <f t="shared" si="1783"/>
        <v>3.835294117647059</v>
      </c>
      <c r="T3847" s="389">
        <f t="shared" si="1784"/>
        <v>6.7326732673267324</v>
      </c>
      <c r="U3847" s="389">
        <f t="shared" si="1785"/>
        <v>111.45299145299145</v>
      </c>
      <c r="V3847" s="389">
        <f t="shared" si="1786"/>
        <v>4.3162393162393169</v>
      </c>
      <c r="W3847" s="389">
        <f>IFERROR(H3847/M3847,Tabla2[[#This Row],[CARGA PRODUCCION (ANIMALES/HA)]])</f>
        <v>3.3215091905836824</v>
      </c>
      <c r="X3847" s="390">
        <f t="shared" si="1787"/>
        <v>2025</v>
      </c>
      <c r="Y3847" s="390">
        <f t="shared" si="1788"/>
        <v>3</v>
      </c>
      <c r="Z3847" s="390" t="e">
        <f t="shared" ca="1" si="1789"/>
        <v>#NAME?</v>
      </c>
      <c r="AA3847" s="387">
        <f t="shared" si="1790"/>
        <v>103</v>
      </c>
      <c r="AB3847" s="388">
        <f t="shared" si="1791"/>
        <v>0.98058252427184467</v>
      </c>
      <c r="AC3847" s="388">
        <f t="shared" si="1792"/>
        <v>1.9417475728155331E-2</v>
      </c>
      <c r="AD3847" s="386"/>
    </row>
    <row r="3848" spans="1:30">
      <c r="A3848" s="385">
        <v>45733</v>
      </c>
      <c r="B3848" s="386" t="s">
        <v>83</v>
      </c>
      <c r="C3848" s="386">
        <v>2552</v>
      </c>
      <c r="D3848" s="386">
        <v>100</v>
      </c>
      <c r="E3848" s="386">
        <v>9</v>
      </c>
      <c r="F3848" s="386"/>
      <c r="G3848" s="386">
        <v>104</v>
      </c>
      <c r="H3848" s="386">
        <v>114</v>
      </c>
      <c r="I3848" s="386">
        <v>0</v>
      </c>
      <c r="J3848" s="386">
        <v>23</v>
      </c>
      <c r="K3848" s="386">
        <v>680</v>
      </c>
      <c r="L3848" s="386">
        <v>29.8</v>
      </c>
      <c r="M3848" s="384">
        <v>36.590000000000003</v>
      </c>
      <c r="N3848" s="387">
        <f>IF(Tabla2[[#This Row],[LECHE RETIRO DIA]]&lt;&gt;ISBLANK(Tabla2[[#This Row],[LECHE RETIRO DIA]]),SUM(Tabla2[[#This Row],[LECHE TANQUE DIA]:[LECHE RETIRO DIA]]),SUM(Tabla2[[#This Row],[LECHE TANQUE DIA]:[LECHE AUTOCONSUMO DIA]]))</f>
        <v>2661</v>
      </c>
      <c r="O3848" s="388">
        <f t="shared" si="1779"/>
        <v>0.95903795565576855</v>
      </c>
      <c r="P3848" s="389">
        <f t="shared" si="1780"/>
        <v>25.58653846153846</v>
      </c>
      <c r="Q3848" s="389">
        <f t="shared" si="1781"/>
        <v>24.53846153846154</v>
      </c>
      <c r="R3848" s="389">
        <f t="shared" si="1782"/>
        <v>4.3478260869565215</v>
      </c>
      <c r="S3848" s="389">
        <f t="shared" si="1783"/>
        <v>3.9132352941176469</v>
      </c>
      <c r="T3848" s="389">
        <f t="shared" si="1784"/>
        <v>6.5384615384615383</v>
      </c>
      <c r="U3848" s="389">
        <f t="shared" si="1785"/>
        <v>89.295302013422813</v>
      </c>
      <c r="V3848" s="389">
        <f t="shared" si="1786"/>
        <v>3.4899328859060401</v>
      </c>
      <c r="W3848" s="389">
        <f>IFERROR(H3848/M3848,Tabla2[[#This Row],[CARGA PRODUCCION (ANIMALES/HA)]])</f>
        <v>3.1156053566548234</v>
      </c>
      <c r="X3848" s="390">
        <f t="shared" si="1787"/>
        <v>2025</v>
      </c>
      <c r="Y3848" s="390">
        <f t="shared" si="1788"/>
        <v>3</v>
      </c>
      <c r="Z3848" s="390" t="e">
        <f t="shared" ca="1" si="1789"/>
        <v>#NAME?</v>
      </c>
      <c r="AA3848" s="387">
        <f t="shared" si="1790"/>
        <v>114</v>
      </c>
      <c r="AB3848" s="388">
        <f t="shared" si="1791"/>
        <v>0.91228070175438591</v>
      </c>
      <c r="AC3848" s="388">
        <f t="shared" si="1792"/>
        <v>8.7719298245614086E-2</v>
      </c>
      <c r="AD3848" s="386"/>
    </row>
    <row r="3849" spans="1:30">
      <c r="A3849" s="385">
        <v>45733</v>
      </c>
      <c r="B3849" s="386" t="s">
        <v>88</v>
      </c>
      <c r="C3849" s="386">
        <v>1260</v>
      </c>
      <c r="D3849" s="386">
        <v>40</v>
      </c>
      <c r="E3849" s="386">
        <v>5</v>
      </c>
      <c r="F3849" s="386"/>
      <c r="G3849" s="386">
        <v>56</v>
      </c>
      <c r="H3849" s="386">
        <v>57</v>
      </c>
      <c r="I3849" s="386">
        <v>1</v>
      </c>
      <c r="J3849" s="386">
        <v>10</v>
      </c>
      <c r="K3849" s="386">
        <v>300</v>
      </c>
      <c r="L3849" s="386">
        <v>16.5</v>
      </c>
      <c r="M3849" s="384">
        <v>17.5</v>
      </c>
      <c r="N3849" s="387">
        <f>IF(Tabla2[[#This Row],[LECHE RETIRO DIA]]&lt;&gt;ISBLANK(Tabla2[[#This Row],[LECHE RETIRO DIA]]),SUM(Tabla2[[#This Row],[LECHE TANQUE DIA]:[LECHE RETIRO DIA]]),SUM(Tabla2[[#This Row],[LECHE TANQUE DIA]:[LECHE AUTOCONSUMO DIA]]))</f>
        <v>1305</v>
      </c>
      <c r="O3849" s="388">
        <f t="shared" si="1779"/>
        <v>0.96551724137931039</v>
      </c>
      <c r="P3849" s="389">
        <f t="shared" si="1780"/>
        <v>23.303571428571427</v>
      </c>
      <c r="Q3849" s="389">
        <f t="shared" si="1781"/>
        <v>22.5</v>
      </c>
      <c r="R3849" s="389">
        <f t="shared" si="1782"/>
        <v>4</v>
      </c>
      <c r="S3849" s="389">
        <f t="shared" si="1783"/>
        <v>4.3499999999999996</v>
      </c>
      <c r="T3849" s="389">
        <f t="shared" si="1784"/>
        <v>5.3571428571428568</v>
      </c>
      <c r="U3849" s="389">
        <f t="shared" si="1785"/>
        <v>79.090909090909093</v>
      </c>
      <c r="V3849" s="389">
        <f t="shared" si="1786"/>
        <v>3.393939393939394</v>
      </c>
      <c r="W3849" s="389">
        <f>IFERROR(H3849/M3849,Tabla2[[#This Row],[CARGA PRODUCCION (ANIMALES/HA)]])</f>
        <v>3.2571428571428571</v>
      </c>
      <c r="X3849" s="390">
        <f t="shared" si="1787"/>
        <v>2025</v>
      </c>
      <c r="Y3849" s="390">
        <f t="shared" si="1788"/>
        <v>3</v>
      </c>
      <c r="Z3849" s="390" t="e">
        <f t="shared" ca="1" si="1789"/>
        <v>#NAME?</v>
      </c>
      <c r="AA3849" s="387">
        <f t="shared" si="1790"/>
        <v>57</v>
      </c>
      <c r="AB3849" s="388">
        <f t="shared" si="1791"/>
        <v>0.98245614035087714</v>
      </c>
      <c r="AC3849" s="388">
        <f t="shared" si="1792"/>
        <v>1.7543859649122862E-2</v>
      </c>
      <c r="AD3849" s="386"/>
    </row>
    <row r="3850" spans="1:30">
      <c r="A3850" s="385">
        <v>45734</v>
      </c>
      <c r="B3850" s="386" t="s">
        <v>81</v>
      </c>
      <c r="C3850" s="386">
        <v>2528</v>
      </c>
      <c r="D3850" s="386">
        <v>80</v>
      </c>
      <c r="E3850" s="386">
        <v>9</v>
      </c>
      <c r="F3850" s="386"/>
      <c r="G3850" s="386">
        <v>101</v>
      </c>
      <c r="H3850" s="386">
        <v>103</v>
      </c>
      <c r="I3850" s="386">
        <v>0</v>
      </c>
      <c r="J3850" s="386">
        <v>16</v>
      </c>
      <c r="K3850" s="386">
        <v>680</v>
      </c>
      <c r="L3850" s="386">
        <v>23.4</v>
      </c>
      <c r="M3850" s="384">
        <v>31.01</v>
      </c>
      <c r="N3850" s="387">
        <f>IF(Tabla2[[#This Row],[LECHE RETIRO DIA]]&lt;&gt;ISBLANK(Tabla2[[#This Row],[LECHE RETIRO DIA]]),SUM(Tabla2[[#This Row],[LECHE TANQUE DIA]:[LECHE RETIRO DIA]]),SUM(Tabla2[[#This Row],[LECHE TANQUE DIA]:[LECHE AUTOCONSUMO DIA]]))</f>
        <v>2617</v>
      </c>
      <c r="O3850" s="388">
        <f t="shared" ref="O3850:O3855" si="1793">IFERROR(C3850/N3850,"")</f>
        <v>0.96599159342758889</v>
      </c>
      <c r="P3850" s="389">
        <f t="shared" ref="P3850:P3855" si="1794">IFERROR(N3850/G3850,"")</f>
        <v>25.910891089108912</v>
      </c>
      <c r="Q3850" s="389">
        <f t="shared" ref="Q3850:Q3855" si="1795">IFERROR(C3850/G3850,"")</f>
        <v>25.029702970297031</v>
      </c>
      <c r="R3850" s="389">
        <f t="shared" ref="R3850:R3855" si="1796">IFERROR(D3850/J3850,"")</f>
        <v>5</v>
      </c>
      <c r="S3850" s="389">
        <f t="shared" ref="S3850:S3855" si="1797">IFERROR(N3850/K3850,"")</f>
        <v>3.848529411764706</v>
      </c>
      <c r="T3850" s="389">
        <f t="shared" ref="T3850:T3855" si="1798">IFERROR(K3850/G3850,"")</f>
        <v>6.7326732673267324</v>
      </c>
      <c r="U3850" s="389">
        <f t="shared" ref="U3850:U3855" si="1799">IFERROR(N3850/L3850,"")</f>
        <v>111.83760683760684</v>
      </c>
      <c r="V3850" s="389">
        <f t="shared" ref="V3850:V3855" si="1800">IFERROR(G3850/L3850,"")</f>
        <v>4.3162393162393169</v>
      </c>
      <c r="W3850" s="389">
        <f>IFERROR(H3850/M3850,Tabla2[[#This Row],[CARGA PRODUCCION (ANIMALES/HA)]])</f>
        <v>3.3215091905836824</v>
      </c>
      <c r="X3850" s="390">
        <f t="shared" ref="X3850:X3855" si="1801">YEAR(A3850)</f>
        <v>2025</v>
      </c>
      <c r="Y3850" s="390">
        <f t="shared" ref="Y3850:Y3855" si="1802">MONTH(A3850)</f>
        <v>3</v>
      </c>
      <c r="Z3850" s="390" t="e">
        <f t="shared" ref="Z3850:Z3855" ca="1" si="1803">_xlfn.ISOWEEKNUM(A3850)</f>
        <v>#NAME?</v>
      </c>
      <c r="AA3850" s="387">
        <f t="shared" ref="AA3850:AA3855" si="1804">IF(H3850&gt;0,H3850,G3850)</f>
        <v>103</v>
      </c>
      <c r="AB3850" s="388">
        <f t="shared" ref="AB3850:AB3855" si="1805">IFERROR(G3850/AA3850,"")</f>
        <v>0.98058252427184467</v>
      </c>
      <c r="AC3850" s="388">
        <f t="shared" ref="AC3850:AC3855" si="1806">IFERROR(1-AB3850,"")</f>
        <v>1.9417475728155331E-2</v>
      </c>
      <c r="AD3850" s="386"/>
    </row>
    <row r="3851" spans="1:30">
      <c r="A3851" s="385">
        <v>45734</v>
      </c>
      <c r="B3851" s="386" t="s">
        <v>83</v>
      </c>
      <c r="C3851" s="386">
        <v>2663</v>
      </c>
      <c r="D3851" s="386">
        <v>100</v>
      </c>
      <c r="E3851" s="386">
        <v>9</v>
      </c>
      <c r="F3851" s="386"/>
      <c r="G3851" s="386">
        <v>105</v>
      </c>
      <c r="H3851" s="386">
        <v>114</v>
      </c>
      <c r="I3851" s="386">
        <v>0</v>
      </c>
      <c r="J3851" s="386">
        <v>24</v>
      </c>
      <c r="K3851" s="386">
        <v>680</v>
      </c>
      <c r="L3851" s="386">
        <v>29.8</v>
      </c>
      <c r="M3851" s="384">
        <v>36.590000000000003</v>
      </c>
      <c r="N3851" s="387">
        <f>IF(Tabla2[[#This Row],[LECHE RETIRO DIA]]&lt;&gt;ISBLANK(Tabla2[[#This Row],[LECHE RETIRO DIA]]),SUM(Tabla2[[#This Row],[LECHE TANQUE DIA]:[LECHE RETIRO DIA]]),SUM(Tabla2[[#This Row],[LECHE TANQUE DIA]:[LECHE AUTOCONSUMO DIA]]))</f>
        <v>2772</v>
      </c>
      <c r="O3851" s="388">
        <f t="shared" si="1793"/>
        <v>0.96067821067821069</v>
      </c>
      <c r="P3851" s="389">
        <f t="shared" si="1794"/>
        <v>26.4</v>
      </c>
      <c r="Q3851" s="389">
        <f t="shared" si="1795"/>
        <v>25.361904761904761</v>
      </c>
      <c r="R3851" s="389">
        <f t="shared" si="1796"/>
        <v>4.166666666666667</v>
      </c>
      <c r="S3851" s="389">
        <f t="shared" si="1797"/>
        <v>4.0764705882352938</v>
      </c>
      <c r="T3851" s="389">
        <f t="shared" si="1798"/>
        <v>6.4761904761904763</v>
      </c>
      <c r="U3851" s="389">
        <f t="shared" si="1799"/>
        <v>93.020134228187914</v>
      </c>
      <c r="V3851" s="389">
        <f t="shared" si="1800"/>
        <v>3.523489932885906</v>
      </c>
      <c r="W3851" s="389">
        <f>IFERROR(H3851/M3851,Tabla2[[#This Row],[CARGA PRODUCCION (ANIMALES/HA)]])</f>
        <v>3.1156053566548234</v>
      </c>
      <c r="X3851" s="390">
        <f t="shared" si="1801"/>
        <v>2025</v>
      </c>
      <c r="Y3851" s="390">
        <f t="shared" si="1802"/>
        <v>3</v>
      </c>
      <c r="Z3851" s="390" t="e">
        <f t="shared" ca="1" si="1803"/>
        <v>#NAME?</v>
      </c>
      <c r="AA3851" s="387">
        <f t="shared" si="1804"/>
        <v>114</v>
      </c>
      <c r="AB3851" s="388">
        <f t="shared" si="1805"/>
        <v>0.92105263157894735</v>
      </c>
      <c r="AC3851" s="388">
        <f t="shared" si="1806"/>
        <v>7.8947368421052655E-2</v>
      </c>
      <c r="AD3851" s="386"/>
    </row>
    <row r="3852" spans="1:30">
      <c r="A3852" s="385">
        <v>45734</v>
      </c>
      <c r="B3852" s="386" t="s">
        <v>88</v>
      </c>
      <c r="C3852" s="386">
        <v>1299</v>
      </c>
      <c r="D3852" s="386">
        <v>40</v>
      </c>
      <c r="E3852" s="386">
        <v>5</v>
      </c>
      <c r="F3852" s="386"/>
      <c r="G3852" s="386">
        <v>56</v>
      </c>
      <c r="H3852" s="386">
        <v>57</v>
      </c>
      <c r="I3852" s="386">
        <v>1</v>
      </c>
      <c r="J3852" s="386">
        <v>10</v>
      </c>
      <c r="K3852" s="386">
        <v>300</v>
      </c>
      <c r="L3852" s="386">
        <v>16.5</v>
      </c>
      <c r="M3852" s="384">
        <v>17.5</v>
      </c>
      <c r="N3852" s="387">
        <f>IF(Tabla2[[#This Row],[LECHE RETIRO DIA]]&lt;&gt;ISBLANK(Tabla2[[#This Row],[LECHE RETIRO DIA]]),SUM(Tabla2[[#This Row],[LECHE TANQUE DIA]:[LECHE RETIRO DIA]]),SUM(Tabla2[[#This Row],[LECHE TANQUE DIA]:[LECHE AUTOCONSUMO DIA]]))</f>
        <v>1344</v>
      </c>
      <c r="O3852" s="388">
        <f t="shared" si="1793"/>
        <v>0.9665178571428571</v>
      </c>
      <c r="P3852" s="389">
        <f t="shared" si="1794"/>
        <v>24</v>
      </c>
      <c r="Q3852" s="389">
        <f t="shared" si="1795"/>
        <v>23.196428571428573</v>
      </c>
      <c r="R3852" s="389">
        <f t="shared" si="1796"/>
        <v>4</v>
      </c>
      <c r="S3852" s="389">
        <f t="shared" si="1797"/>
        <v>4.4800000000000004</v>
      </c>
      <c r="T3852" s="389">
        <f t="shared" si="1798"/>
        <v>5.3571428571428568</v>
      </c>
      <c r="U3852" s="389">
        <f t="shared" si="1799"/>
        <v>81.454545454545453</v>
      </c>
      <c r="V3852" s="389">
        <f t="shared" si="1800"/>
        <v>3.393939393939394</v>
      </c>
      <c r="W3852" s="389">
        <f>IFERROR(H3852/M3852,Tabla2[[#This Row],[CARGA PRODUCCION (ANIMALES/HA)]])</f>
        <v>3.2571428571428571</v>
      </c>
      <c r="X3852" s="390">
        <f t="shared" si="1801"/>
        <v>2025</v>
      </c>
      <c r="Y3852" s="390">
        <f t="shared" si="1802"/>
        <v>3</v>
      </c>
      <c r="Z3852" s="390" t="e">
        <f t="shared" ca="1" si="1803"/>
        <v>#NAME?</v>
      </c>
      <c r="AA3852" s="387">
        <f t="shared" si="1804"/>
        <v>57</v>
      </c>
      <c r="AB3852" s="388">
        <f t="shared" si="1805"/>
        <v>0.98245614035087714</v>
      </c>
      <c r="AC3852" s="388">
        <f t="shared" si="1806"/>
        <v>1.7543859649122862E-2</v>
      </c>
      <c r="AD3852" s="386"/>
    </row>
    <row r="3853" spans="1:30">
      <c r="A3853" s="385">
        <v>45735</v>
      </c>
      <c r="B3853" s="386" t="s">
        <v>81</v>
      </c>
      <c r="C3853" s="386">
        <v>2490</v>
      </c>
      <c r="D3853" s="386">
        <v>80</v>
      </c>
      <c r="E3853" s="386">
        <v>9</v>
      </c>
      <c r="F3853" s="386"/>
      <c r="G3853" s="386">
        <v>101</v>
      </c>
      <c r="H3853" s="386">
        <v>103</v>
      </c>
      <c r="I3853" s="386">
        <v>0</v>
      </c>
      <c r="J3853" s="386">
        <v>16</v>
      </c>
      <c r="K3853" s="386">
        <v>680</v>
      </c>
      <c r="L3853" s="386">
        <v>23.4</v>
      </c>
      <c r="M3853" s="384">
        <v>31.01</v>
      </c>
      <c r="N3853" s="387">
        <f>IF(Tabla2[[#This Row],[LECHE RETIRO DIA]]&lt;&gt;ISBLANK(Tabla2[[#This Row],[LECHE RETIRO DIA]]),SUM(Tabla2[[#This Row],[LECHE TANQUE DIA]:[LECHE RETIRO DIA]]),SUM(Tabla2[[#This Row],[LECHE TANQUE DIA]:[LECHE AUTOCONSUMO DIA]]))</f>
        <v>2579</v>
      </c>
      <c r="O3853" s="388">
        <f t="shared" si="1793"/>
        <v>0.96549050019387361</v>
      </c>
      <c r="P3853" s="389">
        <f t="shared" si="1794"/>
        <v>25.534653465346533</v>
      </c>
      <c r="Q3853" s="389">
        <f t="shared" si="1795"/>
        <v>24.653465346534652</v>
      </c>
      <c r="R3853" s="389">
        <f t="shared" si="1796"/>
        <v>5</v>
      </c>
      <c r="S3853" s="389">
        <f t="shared" si="1797"/>
        <v>3.7926470588235293</v>
      </c>
      <c r="T3853" s="389">
        <f t="shared" si="1798"/>
        <v>6.7326732673267324</v>
      </c>
      <c r="U3853" s="389">
        <f t="shared" si="1799"/>
        <v>110.21367521367522</v>
      </c>
      <c r="V3853" s="389">
        <f t="shared" si="1800"/>
        <v>4.3162393162393169</v>
      </c>
      <c r="W3853" s="389">
        <f>IFERROR(H3853/M3853,Tabla2[[#This Row],[CARGA PRODUCCION (ANIMALES/HA)]])</f>
        <v>3.3215091905836824</v>
      </c>
      <c r="X3853" s="390">
        <f t="shared" si="1801"/>
        <v>2025</v>
      </c>
      <c r="Y3853" s="390">
        <f t="shared" si="1802"/>
        <v>3</v>
      </c>
      <c r="Z3853" s="390" t="e">
        <f t="shared" ca="1" si="1803"/>
        <v>#NAME?</v>
      </c>
      <c r="AA3853" s="387">
        <f t="shared" si="1804"/>
        <v>103</v>
      </c>
      <c r="AB3853" s="388">
        <f t="shared" si="1805"/>
        <v>0.98058252427184467</v>
      </c>
      <c r="AC3853" s="388">
        <f t="shared" si="1806"/>
        <v>1.9417475728155331E-2</v>
      </c>
      <c r="AD3853" s="386"/>
    </row>
    <row r="3854" spans="1:30">
      <c r="A3854" s="385">
        <v>45735</v>
      </c>
      <c r="B3854" s="386" t="s">
        <v>83</v>
      </c>
      <c r="C3854" s="386">
        <v>2637</v>
      </c>
      <c r="D3854" s="386">
        <v>100</v>
      </c>
      <c r="E3854" s="386">
        <v>9</v>
      </c>
      <c r="F3854" s="386"/>
      <c r="G3854" s="386">
        <v>105</v>
      </c>
      <c r="H3854" s="386">
        <v>114</v>
      </c>
      <c r="I3854" s="386">
        <v>0</v>
      </c>
      <c r="J3854" s="386">
        <v>24</v>
      </c>
      <c r="K3854" s="386">
        <v>680</v>
      </c>
      <c r="L3854" s="386">
        <v>29.8</v>
      </c>
      <c r="M3854" s="384">
        <v>36.590000000000003</v>
      </c>
      <c r="N3854" s="387">
        <f>IF(Tabla2[[#This Row],[LECHE RETIRO DIA]]&lt;&gt;ISBLANK(Tabla2[[#This Row],[LECHE RETIRO DIA]]),SUM(Tabla2[[#This Row],[LECHE TANQUE DIA]:[LECHE RETIRO DIA]]),SUM(Tabla2[[#This Row],[LECHE TANQUE DIA]:[LECHE AUTOCONSUMO DIA]]))</f>
        <v>2746</v>
      </c>
      <c r="O3854" s="388">
        <f t="shared" si="1793"/>
        <v>0.96030589949016754</v>
      </c>
      <c r="P3854" s="389">
        <f t="shared" si="1794"/>
        <v>26.152380952380952</v>
      </c>
      <c r="Q3854" s="389">
        <f t="shared" si="1795"/>
        <v>25.114285714285714</v>
      </c>
      <c r="R3854" s="389">
        <f t="shared" si="1796"/>
        <v>4.166666666666667</v>
      </c>
      <c r="S3854" s="389">
        <f t="shared" si="1797"/>
        <v>4.0382352941176469</v>
      </c>
      <c r="T3854" s="389">
        <f t="shared" si="1798"/>
        <v>6.4761904761904763</v>
      </c>
      <c r="U3854" s="389">
        <f t="shared" si="1799"/>
        <v>92.147651006711413</v>
      </c>
      <c r="V3854" s="389">
        <f t="shared" si="1800"/>
        <v>3.523489932885906</v>
      </c>
      <c r="W3854" s="389">
        <f>IFERROR(H3854/M3854,Tabla2[[#This Row],[CARGA PRODUCCION (ANIMALES/HA)]])</f>
        <v>3.1156053566548234</v>
      </c>
      <c r="X3854" s="390">
        <f t="shared" si="1801"/>
        <v>2025</v>
      </c>
      <c r="Y3854" s="390">
        <f t="shared" si="1802"/>
        <v>3</v>
      </c>
      <c r="Z3854" s="390" t="e">
        <f t="shared" ca="1" si="1803"/>
        <v>#NAME?</v>
      </c>
      <c r="AA3854" s="387">
        <f t="shared" si="1804"/>
        <v>114</v>
      </c>
      <c r="AB3854" s="388">
        <f t="shared" si="1805"/>
        <v>0.92105263157894735</v>
      </c>
      <c r="AC3854" s="388">
        <f t="shared" si="1806"/>
        <v>7.8947368421052655E-2</v>
      </c>
      <c r="AD3854" s="386"/>
    </row>
    <row r="3855" spans="1:30">
      <c r="A3855" s="385">
        <v>45735</v>
      </c>
      <c r="B3855" s="386" t="s">
        <v>88</v>
      </c>
      <c r="C3855" s="386">
        <v>1251</v>
      </c>
      <c r="D3855" s="386">
        <v>40</v>
      </c>
      <c r="E3855" s="386">
        <v>5</v>
      </c>
      <c r="F3855" s="386"/>
      <c r="G3855" s="386">
        <v>56</v>
      </c>
      <c r="H3855" s="386">
        <v>57</v>
      </c>
      <c r="I3855" s="386">
        <v>1</v>
      </c>
      <c r="J3855" s="386">
        <v>10</v>
      </c>
      <c r="K3855" s="386">
        <v>300</v>
      </c>
      <c r="L3855" s="386">
        <v>16.5</v>
      </c>
      <c r="M3855" s="384">
        <v>17.5</v>
      </c>
      <c r="N3855" s="387">
        <f>IF(Tabla2[[#This Row],[LECHE RETIRO DIA]]&lt;&gt;ISBLANK(Tabla2[[#This Row],[LECHE RETIRO DIA]]),SUM(Tabla2[[#This Row],[LECHE TANQUE DIA]:[LECHE RETIRO DIA]]),SUM(Tabla2[[#This Row],[LECHE TANQUE DIA]:[LECHE AUTOCONSUMO DIA]]))</f>
        <v>1296</v>
      </c>
      <c r="O3855" s="388">
        <f t="shared" si="1793"/>
        <v>0.96527777777777779</v>
      </c>
      <c r="P3855" s="389">
        <f t="shared" si="1794"/>
        <v>23.142857142857142</v>
      </c>
      <c r="Q3855" s="389">
        <f t="shared" si="1795"/>
        <v>22.339285714285715</v>
      </c>
      <c r="R3855" s="389">
        <f t="shared" si="1796"/>
        <v>4</v>
      </c>
      <c r="S3855" s="389">
        <f t="shared" si="1797"/>
        <v>4.32</v>
      </c>
      <c r="T3855" s="389">
        <f t="shared" si="1798"/>
        <v>5.3571428571428568</v>
      </c>
      <c r="U3855" s="389">
        <f t="shared" si="1799"/>
        <v>78.545454545454547</v>
      </c>
      <c r="V3855" s="389">
        <f t="shared" si="1800"/>
        <v>3.393939393939394</v>
      </c>
      <c r="W3855" s="389">
        <f>IFERROR(H3855/M3855,Tabla2[[#This Row],[CARGA PRODUCCION (ANIMALES/HA)]])</f>
        <v>3.2571428571428571</v>
      </c>
      <c r="X3855" s="390">
        <f t="shared" si="1801"/>
        <v>2025</v>
      </c>
      <c r="Y3855" s="390">
        <f t="shared" si="1802"/>
        <v>3</v>
      </c>
      <c r="Z3855" s="390" t="e">
        <f t="shared" ca="1" si="1803"/>
        <v>#NAME?</v>
      </c>
      <c r="AA3855" s="387">
        <f t="shared" si="1804"/>
        <v>57</v>
      </c>
      <c r="AB3855" s="388">
        <f t="shared" si="1805"/>
        <v>0.98245614035087714</v>
      </c>
      <c r="AC3855" s="388">
        <f t="shared" si="1806"/>
        <v>1.7543859649122862E-2</v>
      </c>
      <c r="AD3855" s="386"/>
    </row>
    <row r="3856" spans="1:30">
      <c r="A3856" s="385">
        <v>45736</v>
      </c>
      <c r="B3856" s="386" t="s">
        <v>81</v>
      </c>
      <c r="C3856" s="386">
        <v>2537</v>
      </c>
      <c r="D3856" s="386">
        <v>80</v>
      </c>
      <c r="E3856" s="386">
        <v>9</v>
      </c>
      <c r="F3856" s="386"/>
      <c r="G3856" s="386">
        <v>101</v>
      </c>
      <c r="H3856" s="386">
        <v>103</v>
      </c>
      <c r="I3856" s="386">
        <v>0</v>
      </c>
      <c r="J3856" s="386">
        <v>16</v>
      </c>
      <c r="K3856" s="386">
        <v>680</v>
      </c>
      <c r="L3856" s="386">
        <v>23.4</v>
      </c>
      <c r="M3856" s="384">
        <v>31.01</v>
      </c>
      <c r="N3856" s="387">
        <f>IF(Tabla2[[#This Row],[LECHE RETIRO DIA]]&lt;&gt;ISBLANK(Tabla2[[#This Row],[LECHE RETIRO DIA]]),SUM(Tabla2[[#This Row],[LECHE TANQUE DIA]:[LECHE RETIRO DIA]]),SUM(Tabla2[[#This Row],[LECHE TANQUE DIA]:[LECHE AUTOCONSUMO DIA]]))</f>
        <v>2626</v>
      </c>
      <c r="O3856" s="388">
        <f t="shared" ref="O3856:O3861" si="1807">IFERROR(C3856/N3856,"")</f>
        <v>0.96610814927646615</v>
      </c>
      <c r="P3856" s="389">
        <f t="shared" ref="P3856:P3861" si="1808">IFERROR(N3856/G3856,"")</f>
        <v>26</v>
      </c>
      <c r="Q3856" s="389">
        <f t="shared" ref="Q3856:Q3861" si="1809">IFERROR(C3856/G3856,"")</f>
        <v>25.118811881188119</v>
      </c>
      <c r="R3856" s="389">
        <f t="shared" ref="R3856:R3861" si="1810">IFERROR(D3856/J3856,"")</f>
        <v>5</v>
      </c>
      <c r="S3856" s="389">
        <f t="shared" ref="S3856:S3861" si="1811">IFERROR(N3856/K3856,"")</f>
        <v>3.861764705882353</v>
      </c>
      <c r="T3856" s="389">
        <f t="shared" ref="T3856:T3861" si="1812">IFERROR(K3856/G3856,"")</f>
        <v>6.7326732673267324</v>
      </c>
      <c r="U3856" s="389">
        <f t="shared" ref="U3856:U3861" si="1813">IFERROR(N3856/L3856,"")</f>
        <v>112.22222222222223</v>
      </c>
      <c r="V3856" s="389">
        <f t="shared" ref="V3856:V3861" si="1814">IFERROR(G3856/L3856,"")</f>
        <v>4.3162393162393169</v>
      </c>
      <c r="W3856" s="389">
        <f>IFERROR(H3856/M3856,Tabla2[[#This Row],[CARGA PRODUCCION (ANIMALES/HA)]])</f>
        <v>3.3215091905836824</v>
      </c>
      <c r="X3856" s="390">
        <f t="shared" ref="X3856:X3861" si="1815">YEAR(A3856)</f>
        <v>2025</v>
      </c>
      <c r="Y3856" s="390">
        <f t="shared" ref="Y3856:Y3861" si="1816">MONTH(A3856)</f>
        <v>3</v>
      </c>
      <c r="Z3856" s="390" t="e">
        <f t="shared" ref="Z3856:Z3861" ca="1" si="1817">_xlfn.ISOWEEKNUM(A3856)</f>
        <v>#NAME?</v>
      </c>
      <c r="AA3856" s="387">
        <f t="shared" ref="AA3856:AA3861" si="1818">IF(H3856&gt;0,H3856,G3856)</f>
        <v>103</v>
      </c>
      <c r="AB3856" s="388">
        <f t="shared" ref="AB3856:AB3861" si="1819">IFERROR(G3856/AA3856,"")</f>
        <v>0.98058252427184467</v>
      </c>
      <c r="AC3856" s="388">
        <f t="shared" ref="AC3856:AC3861" si="1820">IFERROR(1-AB3856,"")</f>
        <v>1.9417475728155331E-2</v>
      </c>
      <c r="AD3856" s="386"/>
    </row>
    <row r="3857" spans="1:30">
      <c r="A3857" s="385">
        <v>45736</v>
      </c>
      <c r="B3857" s="386" t="s">
        <v>83</v>
      </c>
      <c r="C3857" s="386">
        <v>2682</v>
      </c>
      <c r="D3857" s="386">
        <v>100</v>
      </c>
      <c r="E3857" s="386">
        <v>9</v>
      </c>
      <c r="F3857" s="386"/>
      <c r="G3857" s="386">
        <v>105</v>
      </c>
      <c r="H3857" s="386">
        <v>114</v>
      </c>
      <c r="I3857" s="386">
        <v>0</v>
      </c>
      <c r="J3857" s="386">
        <v>24</v>
      </c>
      <c r="K3857" s="386">
        <v>680</v>
      </c>
      <c r="L3857" s="386">
        <v>29.8</v>
      </c>
      <c r="M3857" s="384">
        <v>36.590000000000003</v>
      </c>
      <c r="N3857" s="387">
        <f>IF(Tabla2[[#This Row],[LECHE RETIRO DIA]]&lt;&gt;ISBLANK(Tabla2[[#This Row],[LECHE RETIRO DIA]]),SUM(Tabla2[[#This Row],[LECHE TANQUE DIA]:[LECHE RETIRO DIA]]),SUM(Tabla2[[#This Row],[LECHE TANQUE DIA]:[LECHE AUTOCONSUMO DIA]]))</f>
        <v>2791</v>
      </c>
      <c r="O3857" s="388">
        <f t="shared" si="1807"/>
        <v>0.96094589752776782</v>
      </c>
      <c r="P3857" s="389">
        <f t="shared" si="1808"/>
        <v>26.580952380952382</v>
      </c>
      <c r="Q3857" s="389">
        <f t="shared" si="1809"/>
        <v>25.542857142857144</v>
      </c>
      <c r="R3857" s="389">
        <f t="shared" si="1810"/>
        <v>4.166666666666667</v>
      </c>
      <c r="S3857" s="389">
        <f t="shared" si="1811"/>
        <v>4.1044117647058824</v>
      </c>
      <c r="T3857" s="389">
        <f t="shared" si="1812"/>
        <v>6.4761904761904763</v>
      </c>
      <c r="U3857" s="389">
        <f t="shared" si="1813"/>
        <v>93.65771812080537</v>
      </c>
      <c r="V3857" s="389">
        <f t="shared" si="1814"/>
        <v>3.523489932885906</v>
      </c>
      <c r="W3857" s="389">
        <f>IFERROR(H3857/M3857,Tabla2[[#This Row],[CARGA PRODUCCION (ANIMALES/HA)]])</f>
        <v>3.1156053566548234</v>
      </c>
      <c r="X3857" s="390">
        <f t="shared" si="1815"/>
        <v>2025</v>
      </c>
      <c r="Y3857" s="390">
        <f t="shared" si="1816"/>
        <v>3</v>
      </c>
      <c r="Z3857" s="390" t="e">
        <f t="shared" ca="1" si="1817"/>
        <v>#NAME?</v>
      </c>
      <c r="AA3857" s="387">
        <f t="shared" si="1818"/>
        <v>114</v>
      </c>
      <c r="AB3857" s="388">
        <f t="shared" si="1819"/>
        <v>0.92105263157894735</v>
      </c>
      <c r="AC3857" s="388">
        <f t="shared" si="1820"/>
        <v>7.8947368421052655E-2</v>
      </c>
      <c r="AD3857" s="386"/>
    </row>
    <row r="3858" spans="1:30">
      <c r="A3858" s="385">
        <v>45736</v>
      </c>
      <c r="B3858" s="386" t="s">
        <v>88</v>
      </c>
      <c r="C3858" s="386">
        <v>1271</v>
      </c>
      <c r="D3858" s="386">
        <v>40</v>
      </c>
      <c r="E3858" s="386">
        <v>5</v>
      </c>
      <c r="F3858" s="386"/>
      <c r="G3858" s="386">
        <v>56</v>
      </c>
      <c r="H3858" s="386">
        <v>57</v>
      </c>
      <c r="I3858" s="386">
        <v>1</v>
      </c>
      <c r="J3858" s="386">
        <v>10</v>
      </c>
      <c r="K3858" s="386">
        <v>300</v>
      </c>
      <c r="L3858" s="386">
        <v>16.5</v>
      </c>
      <c r="M3858" s="384">
        <v>17.5</v>
      </c>
      <c r="N3858" s="387">
        <f>IF(Tabla2[[#This Row],[LECHE RETIRO DIA]]&lt;&gt;ISBLANK(Tabla2[[#This Row],[LECHE RETIRO DIA]]),SUM(Tabla2[[#This Row],[LECHE TANQUE DIA]:[LECHE RETIRO DIA]]),SUM(Tabla2[[#This Row],[LECHE TANQUE DIA]:[LECHE AUTOCONSUMO DIA]]))</f>
        <v>1316</v>
      </c>
      <c r="O3858" s="388">
        <f t="shared" si="1807"/>
        <v>0.96580547112462001</v>
      </c>
      <c r="P3858" s="389">
        <f t="shared" si="1808"/>
        <v>23.5</v>
      </c>
      <c r="Q3858" s="389">
        <f t="shared" si="1809"/>
        <v>22.696428571428573</v>
      </c>
      <c r="R3858" s="389">
        <f t="shared" si="1810"/>
        <v>4</v>
      </c>
      <c r="S3858" s="389">
        <f t="shared" si="1811"/>
        <v>4.3866666666666667</v>
      </c>
      <c r="T3858" s="389">
        <f t="shared" si="1812"/>
        <v>5.3571428571428568</v>
      </c>
      <c r="U3858" s="389">
        <f t="shared" si="1813"/>
        <v>79.757575757575751</v>
      </c>
      <c r="V3858" s="389">
        <f t="shared" si="1814"/>
        <v>3.393939393939394</v>
      </c>
      <c r="W3858" s="389">
        <f>IFERROR(H3858/M3858,Tabla2[[#This Row],[CARGA PRODUCCION (ANIMALES/HA)]])</f>
        <v>3.2571428571428571</v>
      </c>
      <c r="X3858" s="390">
        <f t="shared" si="1815"/>
        <v>2025</v>
      </c>
      <c r="Y3858" s="390">
        <f t="shared" si="1816"/>
        <v>3</v>
      </c>
      <c r="Z3858" s="390" t="e">
        <f t="shared" ca="1" si="1817"/>
        <v>#NAME?</v>
      </c>
      <c r="AA3858" s="387">
        <f t="shared" si="1818"/>
        <v>57</v>
      </c>
      <c r="AB3858" s="388">
        <f t="shared" si="1819"/>
        <v>0.98245614035087714</v>
      </c>
      <c r="AC3858" s="388">
        <f t="shared" si="1820"/>
        <v>1.7543859649122862E-2</v>
      </c>
      <c r="AD3858" s="386"/>
    </row>
    <row r="3859" spans="1:30">
      <c r="A3859" s="385">
        <v>45737</v>
      </c>
      <c r="B3859" s="386" t="s">
        <v>81</v>
      </c>
      <c r="C3859" s="386">
        <v>2443</v>
      </c>
      <c r="D3859" s="386">
        <v>80</v>
      </c>
      <c r="E3859" s="386">
        <v>9</v>
      </c>
      <c r="F3859" s="386"/>
      <c r="G3859" s="386">
        <v>96</v>
      </c>
      <c r="H3859" s="386">
        <v>97</v>
      </c>
      <c r="I3859" s="386">
        <v>0</v>
      </c>
      <c r="J3859" s="386">
        <v>16</v>
      </c>
      <c r="K3859" s="386">
        <v>680</v>
      </c>
      <c r="L3859" s="386">
        <v>23.4</v>
      </c>
      <c r="M3859" s="384">
        <v>31.01</v>
      </c>
      <c r="N3859" s="387">
        <f>IF(Tabla2[[#This Row],[LECHE RETIRO DIA]]&lt;&gt;ISBLANK(Tabla2[[#This Row],[LECHE RETIRO DIA]]),SUM(Tabla2[[#This Row],[LECHE TANQUE DIA]:[LECHE RETIRO DIA]]),SUM(Tabla2[[#This Row],[LECHE TANQUE DIA]:[LECHE AUTOCONSUMO DIA]]))</f>
        <v>2532</v>
      </c>
      <c r="O3859" s="388">
        <f t="shared" si="1807"/>
        <v>0.96484992101105849</v>
      </c>
      <c r="P3859" s="389">
        <f t="shared" si="1808"/>
        <v>26.375</v>
      </c>
      <c r="Q3859" s="389">
        <f t="shared" si="1809"/>
        <v>25.447916666666668</v>
      </c>
      <c r="R3859" s="389">
        <f t="shared" si="1810"/>
        <v>5</v>
      </c>
      <c r="S3859" s="389">
        <f t="shared" si="1811"/>
        <v>3.723529411764706</v>
      </c>
      <c r="T3859" s="389">
        <f t="shared" si="1812"/>
        <v>7.083333333333333</v>
      </c>
      <c r="U3859" s="389">
        <f t="shared" si="1813"/>
        <v>108.20512820512822</v>
      </c>
      <c r="V3859" s="389">
        <f t="shared" si="1814"/>
        <v>4.1025641025641031</v>
      </c>
      <c r="W3859" s="389">
        <f>IFERROR(H3859/M3859,Tabla2[[#This Row],[CARGA PRODUCCION (ANIMALES/HA)]])</f>
        <v>3.1280232183166721</v>
      </c>
      <c r="X3859" s="390">
        <f t="shared" si="1815"/>
        <v>2025</v>
      </c>
      <c r="Y3859" s="390">
        <f t="shared" si="1816"/>
        <v>3</v>
      </c>
      <c r="Z3859" s="390" t="e">
        <f t="shared" ca="1" si="1817"/>
        <v>#NAME?</v>
      </c>
      <c r="AA3859" s="387">
        <f t="shared" si="1818"/>
        <v>97</v>
      </c>
      <c r="AB3859" s="388">
        <f t="shared" si="1819"/>
        <v>0.98969072164948457</v>
      </c>
      <c r="AC3859" s="388">
        <f t="shared" si="1820"/>
        <v>1.0309278350515427E-2</v>
      </c>
      <c r="AD3859" s="386"/>
    </row>
    <row r="3860" spans="1:30">
      <c r="A3860" s="385">
        <v>45737</v>
      </c>
      <c r="B3860" s="386" t="s">
        <v>83</v>
      </c>
      <c r="C3860" s="386">
        <v>2634</v>
      </c>
      <c r="D3860" s="386">
        <v>100</v>
      </c>
      <c r="E3860" s="386">
        <v>9</v>
      </c>
      <c r="F3860" s="386"/>
      <c r="G3860" s="386">
        <v>102</v>
      </c>
      <c r="H3860" s="386">
        <v>114</v>
      </c>
      <c r="I3860" s="386">
        <v>0</v>
      </c>
      <c r="J3860" s="386">
        <v>24</v>
      </c>
      <c r="K3860" s="386">
        <v>680</v>
      </c>
      <c r="L3860" s="386">
        <v>29.8</v>
      </c>
      <c r="M3860" s="384">
        <v>36.590000000000003</v>
      </c>
      <c r="N3860" s="387">
        <f>IF(Tabla2[[#This Row],[LECHE RETIRO DIA]]&lt;&gt;ISBLANK(Tabla2[[#This Row],[LECHE RETIRO DIA]]),SUM(Tabla2[[#This Row],[LECHE TANQUE DIA]:[LECHE RETIRO DIA]]),SUM(Tabla2[[#This Row],[LECHE TANQUE DIA]:[LECHE AUTOCONSUMO DIA]]))</f>
        <v>2743</v>
      </c>
      <c r="O3860" s="388">
        <f t="shared" si="1807"/>
        <v>0.96026248632883704</v>
      </c>
      <c r="P3860" s="389">
        <f t="shared" si="1808"/>
        <v>26.892156862745097</v>
      </c>
      <c r="Q3860" s="389">
        <f t="shared" si="1809"/>
        <v>25.823529411764707</v>
      </c>
      <c r="R3860" s="389">
        <f t="shared" si="1810"/>
        <v>4.166666666666667</v>
      </c>
      <c r="S3860" s="389">
        <f t="shared" si="1811"/>
        <v>4.033823529411765</v>
      </c>
      <c r="T3860" s="389">
        <f t="shared" si="1812"/>
        <v>6.666666666666667</v>
      </c>
      <c r="U3860" s="389">
        <f t="shared" si="1813"/>
        <v>92.046979865771803</v>
      </c>
      <c r="V3860" s="389">
        <f t="shared" si="1814"/>
        <v>3.4228187919463084</v>
      </c>
      <c r="W3860" s="389">
        <f>IFERROR(H3860/M3860,Tabla2[[#This Row],[CARGA PRODUCCION (ANIMALES/HA)]])</f>
        <v>3.1156053566548234</v>
      </c>
      <c r="X3860" s="390">
        <f t="shared" si="1815"/>
        <v>2025</v>
      </c>
      <c r="Y3860" s="390">
        <f t="shared" si="1816"/>
        <v>3</v>
      </c>
      <c r="Z3860" s="390" t="e">
        <f t="shared" ca="1" si="1817"/>
        <v>#NAME?</v>
      </c>
      <c r="AA3860" s="387">
        <f t="shared" si="1818"/>
        <v>114</v>
      </c>
      <c r="AB3860" s="388">
        <f t="shared" si="1819"/>
        <v>0.89473684210526316</v>
      </c>
      <c r="AC3860" s="388">
        <f t="shared" si="1820"/>
        <v>0.10526315789473684</v>
      </c>
      <c r="AD3860" s="386"/>
    </row>
    <row r="3861" spans="1:30">
      <c r="A3861" s="385">
        <v>45737</v>
      </c>
      <c r="B3861" s="386" t="s">
        <v>88</v>
      </c>
      <c r="C3861" s="386">
        <v>1286</v>
      </c>
      <c r="D3861" s="386">
        <v>40</v>
      </c>
      <c r="E3861" s="386">
        <v>5</v>
      </c>
      <c r="F3861" s="386"/>
      <c r="G3861" s="386">
        <v>56</v>
      </c>
      <c r="H3861" s="386">
        <v>57</v>
      </c>
      <c r="I3861" s="386">
        <v>1</v>
      </c>
      <c r="J3861" s="386">
        <v>10</v>
      </c>
      <c r="K3861" s="386">
        <v>300</v>
      </c>
      <c r="L3861" s="386">
        <v>16.5</v>
      </c>
      <c r="M3861" s="384">
        <v>17.5</v>
      </c>
      <c r="N3861" s="387">
        <f>IF(Tabla2[[#This Row],[LECHE RETIRO DIA]]&lt;&gt;ISBLANK(Tabla2[[#This Row],[LECHE RETIRO DIA]]),SUM(Tabla2[[#This Row],[LECHE TANQUE DIA]:[LECHE RETIRO DIA]]),SUM(Tabla2[[#This Row],[LECHE TANQUE DIA]:[LECHE AUTOCONSUMO DIA]]))</f>
        <v>1331</v>
      </c>
      <c r="O3861" s="388">
        <f t="shared" si="1807"/>
        <v>0.96619083395942895</v>
      </c>
      <c r="P3861" s="389">
        <f t="shared" si="1808"/>
        <v>23.767857142857142</v>
      </c>
      <c r="Q3861" s="389">
        <f t="shared" si="1809"/>
        <v>22.964285714285715</v>
      </c>
      <c r="R3861" s="389">
        <f t="shared" si="1810"/>
        <v>4</v>
      </c>
      <c r="S3861" s="389">
        <f t="shared" si="1811"/>
        <v>4.4366666666666665</v>
      </c>
      <c r="T3861" s="389">
        <f t="shared" si="1812"/>
        <v>5.3571428571428568</v>
      </c>
      <c r="U3861" s="389">
        <f t="shared" si="1813"/>
        <v>80.666666666666671</v>
      </c>
      <c r="V3861" s="389">
        <f t="shared" si="1814"/>
        <v>3.393939393939394</v>
      </c>
      <c r="W3861" s="389">
        <f>IFERROR(H3861/M3861,Tabla2[[#This Row],[CARGA PRODUCCION (ANIMALES/HA)]])</f>
        <v>3.2571428571428571</v>
      </c>
      <c r="X3861" s="390">
        <f t="shared" si="1815"/>
        <v>2025</v>
      </c>
      <c r="Y3861" s="390">
        <f t="shared" si="1816"/>
        <v>3</v>
      </c>
      <c r="Z3861" s="390" t="e">
        <f t="shared" ca="1" si="1817"/>
        <v>#NAME?</v>
      </c>
      <c r="AA3861" s="387">
        <f t="shared" si="1818"/>
        <v>57</v>
      </c>
      <c r="AB3861" s="388">
        <f t="shared" si="1819"/>
        <v>0.98245614035087714</v>
      </c>
      <c r="AC3861" s="388">
        <f t="shared" si="1820"/>
        <v>1.7543859649122862E-2</v>
      </c>
      <c r="AD3861" s="386"/>
    </row>
    <row r="3862" spans="1:30">
      <c r="A3862" s="385">
        <v>45738</v>
      </c>
      <c r="B3862" s="386" t="s">
        <v>81</v>
      </c>
      <c r="C3862" s="386">
        <v>2472</v>
      </c>
      <c r="D3862" s="386">
        <v>80</v>
      </c>
      <c r="E3862" s="386">
        <v>9</v>
      </c>
      <c r="F3862" s="386"/>
      <c r="G3862" s="386">
        <v>96</v>
      </c>
      <c r="H3862" s="386">
        <v>97</v>
      </c>
      <c r="I3862" s="386">
        <v>0</v>
      </c>
      <c r="J3862" s="386">
        <v>16</v>
      </c>
      <c r="K3862" s="386">
        <v>680</v>
      </c>
      <c r="L3862" s="386">
        <v>23.4</v>
      </c>
      <c r="M3862" s="384">
        <v>31.01</v>
      </c>
      <c r="N3862" s="387">
        <f>IF(Tabla2[[#This Row],[LECHE RETIRO DIA]]&lt;&gt;ISBLANK(Tabla2[[#This Row],[LECHE RETIRO DIA]]),SUM(Tabla2[[#This Row],[LECHE TANQUE DIA]:[LECHE RETIRO DIA]]),SUM(Tabla2[[#This Row],[LECHE TANQUE DIA]:[LECHE AUTOCONSUMO DIA]]))</f>
        <v>2561</v>
      </c>
      <c r="O3862" s="388">
        <f t="shared" ref="O3862:O3867" si="1821">IFERROR(C3862/N3862,"")</f>
        <v>0.96524795001952357</v>
      </c>
      <c r="P3862" s="389">
        <f t="shared" ref="P3862:P3867" si="1822">IFERROR(N3862/G3862,"")</f>
        <v>26.677083333333332</v>
      </c>
      <c r="Q3862" s="389">
        <f t="shared" ref="Q3862:Q3867" si="1823">IFERROR(C3862/G3862,"")</f>
        <v>25.75</v>
      </c>
      <c r="R3862" s="389">
        <f t="shared" ref="R3862:R3867" si="1824">IFERROR(D3862/J3862,"")</f>
        <v>5</v>
      </c>
      <c r="S3862" s="389">
        <f t="shared" ref="S3862:S3867" si="1825">IFERROR(N3862/K3862,"")</f>
        <v>3.7661764705882352</v>
      </c>
      <c r="T3862" s="389">
        <f t="shared" ref="T3862:T3867" si="1826">IFERROR(K3862/G3862,"")</f>
        <v>7.083333333333333</v>
      </c>
      <c r="U3862" s="389">
        <f t="shared" ref="U3862:U3867" si="1827">IFERROR(N3862/L3862,"")</f>
        <v>109.44444444444446</v>
      </c>
      <c r="V3862" s="389">
        <f t="shared" ref="V3862:V3867" si="1828">IFERROR(G3862/L3862,"")</f>
        <v>4.1025641025641031</v>
      </c>
      <c r="W3862" s="389">
        <f>IFERROR(H3862/M3862,Tabla2[[#This Row],[CARGA PRODUCCION (ANIMALES/HA)]])</f>
        <v>3.1280232183166721</v>
      </c>
      <c r="X3862" s="390">
        <f t="shared" ref="X3862:X3867" si="1829">YEAR(A3862)</f>
        <v>2025</v>
      </c>
      <c r="Y3862" s="390">
        <f t="shared" ref="Y3862:Y3867" si="1830">MONTH(A3862)</f>
        <v>3</v>
      </c>
      <c r="Z3862" s="390" t="e">
        <f t="shared" ref="Z3862:Z3867" ca="1" si="1831">_xlfn.ISOWEEKNUM(A3862)</f>
        <v>#NAME?</v>
      </c>
      <c r="AA3862" s="387">
        <f t="shared" ref="AA3862:AA3867" si="1832">IF(H3862&gt;0,H3862,G3862)</f>
        <v>97</v>
      </c>
      <c r="AB3862" s="388">
        <f t="shared" ref="AB3862:AB3867" si="1833">IFERROR(G3862/AA3862,"")</f>
        <v>0.98969072164948457</v>
      </c>
      <c r="AC3862" s="388">
        <f t="shared" ref="AC3862:AC3867" si="1834">IFERROR(1-AB3862,"")</f>
        <v>1.0309278350515427E-2</v>
      </c>
      <c r="AD3862" s="386"/>
    </row>
    <row r="3863" spans="1:30">
      <c r="A3863" s="385">
        <v>45738</v>
      </c>
      <c r="B3863" s="386" t="s">
        <v>83</v>
      </c>
      <c r="C3863" s="386">
        <v>2595</v>
      </c>
      <c r="D3863" s="386">
        <v>100</v>
      </c>
      <c r="E3863" s="386">
        <v>9</v>
      </c>
      <c r="F3863" s="386"/>
      <c r="G3863" s="386">
        <v>102</v>
      </c>
      <c r="H3863" s="386">
        <v>114</v>
      </c>
      <c r="I3863" s="386">
        <v>0</v>
      </c>
      <c r="J3863" s="386">
        <v>24</v>
      </c>
      <c r="K3863" s="386">
        <v>680</v>
      </c>
      <c r="L3863" s="386">
        <v>29.8</v>
      </c>
      <c r="M3863" s="384">
        <v>36.590000000000003</v>
      </c>
      <c r="N3863" s="387">
        <f>IF(Tabla2[[#This Row],[LECHE RETIRO DIA]]&lt;&gt;ISBLANK(Tabla2[[#This Row],[LECHE RETIRO DIA]]),SUM(Tabla2[[#This Row],[LECHE TANQUE DIA]:[LECHE RETIRO DIA]]),SUM(Tabla2[[#This Row],[LECHE TANQUE DIA]:[LECHE AUTOCONSUMO DIA]]))</f>
        <v>2704</v>
      </c>
      <c r="O3863" s="388">
        <f t="shared" si="1821"/>
        <v>0.95968934911242598</v>
      </c>
      <c r="P3863" s="389">
        <f t="shared" si="1822"/>
        <v>26.509803921568629</v>
      </c>
      <c r="Q3863" s="389">
        <f t="shared" si="1823"/>
        <v>25.441176470588236</v>
      </c>
      <c r="R3863" s="389">
        <f t="shared" si="1824"/>
        <v>4.166666666666667</v>
      </c>
      <c r="S3863" s="389">
        <f t="shared" si="1825"/>
        <v>3.9764705882352942</v>
      </c>
      <c r="T3863" s="389">
        <f t="shared" si="1826"/>
        <v>6.666666666666667</v>
      </c>
      <c r="U3863" s="389">
        <f t="shared" si="1827"/>
        <v>90.738255033557039</v>
      </c>
      <c r="V3863" s="389">
        <f t="shared" si="1828"/>
        <v>3.4228187919463084</v>
      </c>
      <c r="W3863" s="389">
        <f>IFERROR(H3863/M3863,Tabla2[[#This Row],[CARGA PRODUCCION (ANIMALES/HA)]])</f>
        <v>3.1156053566548234</v>
      </c>
      <c r="X3863" s="390">
        <f t="shared" si="1829"/>
        <v>2025</v>
      </c>
      <c r="Y3863" s="390">
        <f t="shared" si="1830"/>
        <v>3</v>
      </c>
      <c r="Z3863" s="390" t="e">
        <f t="shared" ca="1" si="1831"/>
        <v>#NAME?</v>
      </c>
      <c r="AA3863" s="387">
        <f t="shared" si="1832"/>
        <v>114</v>
      </c>
      <c r="AB3863" s="388">
        <f t="shared" si="1833"/>
        <v>0.89473684210526316</v>
      </c>
      <c r="AC3863" s="388">
        <f t="shared" si="1834"/>
        <v>0.10526315789473684</v>
      </c>
      <c r="AD3863" s="386"/>
    </row>
    <row r="3864" spans="1:30">
      <c r="A3864" s="385">
        <v>45738</v>
      </c>
      <c r="B3864" s="386" t="s">
        <v>88</v>
      </c>
      <c r="C3864" s="386">
        <v>1312</v>
      </c>
      <c r="D3864" s="386">
        <v>40</v>
      </c>
      <c r="E3864" s="386">
        <v>5</v>
      </c>
      <c r="F3864" s="386"/>
      <c r="G3864" s="386">
        <v>56</v>
      </c>
      <c r="H3864" s="386">
        <v>57</v>
      </c>
      <c r="I3864" s="386">
        <v>1</v>
      </c>
      <c r="J3864" s="386">
        <v>10</v>
      </c>
      <c r="K3864" s="386">
        <v>300</v>
      </c>
      <c r="L3864" s="386">
        <v>16.5</v>
      </c>
      <c r="M3864" s="384">
        <v>17.5</v>
      </c>
      <c r="N3864" s="387">
        <f>IF(Tabla2[[#This Row],[LECHE RETIRO DIA]]&lt;&gt;ISBLANK(Tabla2[[#This Row],[LECHE RETIRO DIA]]),SUM(Tabla2[[#This Row],[LECHE TANQUE DIA]:[LECHE RETIRO DIA]]),SUM(Tabla2[[#This Row],[LECHE TANQUE DIA]:[LECHE AUTOCONSUMO DIA]]))</f>
        <v>1357</v>
      </c>
      <c r="O3864" s="388">
        <f t="shared" si="1821"/>
        <v>0.96683861459100962</v>
      </c>
      <c r="P3864" s="389">
        <f t="shared" si="1822"/>
        <v>24.232142857142858</v>
      </c>
      <c r="Q3864" s="389">
        <f t="shared" si="1823"/>
        <v>23.428571428571427</v>
      </c>
      <c r="R3864" s="389">
        <f t="shared" si="1824"/>
        <v>4</v>
      </c>
      <c r="S3864" s="389">
        <f t="shared" si="1825"/>
        <v>4.5233333333333334</v>
      </c>
      <c r="T3864" s="389">
        <f t="shared" si="1826"/>
        <v>5.3571428571428568</v>
      </c>
      <c r="U3864" s="389">
        <f t="shared" si="1827"/>
        <v>82.242424242424249</v>
      </c>
      <c r="V3864" s="389">
        <f t="shared" si="1828"/>
        <v>3.393939393939394</v>
      </c>
      <c r="W3864" s="389">
        <f>IFERROR(H3864/M3864,Tabla2[[#This Row],[CARGA PRODUCCION (ANIMALES/HA)]])</f>
        <v>3.2571428571428571</v>
      </c>
      <c r="X3864" s="390">
        <f t="shared" si="1829"/>
        <v>2025</v>
      </c>
      <c r="Y3864" s="390">
        <f t="shared" si="1830"/>
        <v>3</v>
      </c>
      <c r="Z3864" s="390" t="e">
        <f t="shared" ca="1" si="1831"/>
        <v>#NAME?</v>
      </c>
      <c r="AA3864" s="387">
        <f t="shared" si="1832"/>
        <v>57</v>
      </c>
      <c r="AB3864" s="388">
        <f t="shared" si="1833"/>
        <v>0.98245614035087714</v>
      </c>
      <c r="AC3864" s="388">
        <f t="shared" si="1834"/>
        <v>1.7543859649122862E-2</v>
      </c>
      <c r="AD3864" s="386"/>
    </row>
    <row r="3865" spans="1:30">
      <c r="A3865" s="385">
        <v>45739</v>
      </c>
      <c r="B3865" s="386" t="s">
        <v>81</v>
      </c>
      <c r="C3865" s="386">
        <v>2448</v>
      </c>
      <c r="D3865" s="386">
        <v>80</v>
      </c>
      <c r="E3865" s="386">
        <v>9</v>
      </c>
      <c r="F3865" s="386"/>
      <c r="G3865" s="386">
        <v>96</v>
      </c>
      <c r="H3865" s="386">
        <v>97</v>
      </c>
      <c r="I3865" s="386">
        <v>0</v>
      </c>
      <c r="J3865" s="386">
        <v>16</v>
      </c>
      <c r="K3865" s="386">
        <v>680</v>
      </c>
      <c r="L3865" s="386">
        <v>23.4</v>
      </c>
      <c r="M3865" s="384">
        <v>31.01</v>
      </c>
      <c r="N3865" s="387">
        <f>IF(Tabla2[[#This Row],[LECHE RETIRO DIA]]&lt;&gt;ISBLANK(Tabla2[[#This Row],[LECHE RETIRO DIA]]),SUM(Tabla2[[#This Row],[LECHE TANQUE DIA]:[LECHE RETIRO DIA]]),SUM(Tabla2[[#This Row],[LECHE TANQUE DIA]:[LECHE AUTOCONSUMO DIA]]))</f>
        <v>2537</v>
      </c>
      <c r="O3865" s="388">
        <f t="shared" si="1821"/>
        <v>0.9649191959006701</v>
      </c>
      <c r="P3865" s="389">
        <f t="shared" si="1822"/>
        <v>26.427083333333332</v>
      </c>
      <c r="Q3865" s="389">
        <f t="shared" si="1823"/>
        <v>25.5</v>
      </c>
      <c r="R3865" s="389">
        <f t="shared" si="1824"/>
        <v>5</v>
      </c>
      <c r="S3865" s="389">
        <f t="shared" si="1825"/>
        <v>3.7308823529411765</v>
      </c>
      <c r="T3865" s="389">
        <f t="shared" si="1826"/>
        <v>7.083333333333333</v>
      </c>
      <c r="U3865" s="389">
        <f t="shared" si="1827"/>
        <v>108.41880341880342</v>
      </c>
      <c r="V3865" s="389">
        <f t="shared" si="1828"/>
        <v>4.1025641025641031</v>
      </c>
      <c r="W3865" s="389">
        <f>IFERROR(H3865/M3865,Tabla2[[#This Row],[CARGA PRODUCCION (ANIMALES/HA)]])</f>
        <v>3.1280232183166721</v>
      </c>
      <c r="X3865" s="390">
        <f t="shared" si="1829"/>
        <v>2025</v>
      </c>
      <c r="Y3865" s="390">
        <f t="shared" si="1830"/>
        <v>3</v>
      </c>
      <c r="Z3865" s="390" t="e">
        <f t="shared" ca="1" si="1831"/>
        <v>#NAME?</v>
      </c>
      <c r="AA3865" s="387">
        <f t="shared" si="1832"/>
        <v>97</v>
      </c>
      <c r="AB3865" s="388">
        <f t="shared" si="1833"/>
        <v>0.98969072164948457</v>
      </c>
      <c r="AC3865" s="388">
        <f t="shared" si="1834"/>
        <v>1.0309278350515427E-2</v>
      </c>
      <c r="AD3865" s="386"/>
    </row>
    <row r="3866" spans="1:30">
      <c r="A3866" s="385">
        <v>45739</v>
      </c>
      <c r="B3866" s="386" t="s">
        <v>83</v>
      </c>
      <c r="C3866" s="386">
        <v>2566</v>
      </c>
      <c r="D3866" s="386">
        <v>100</v>
      </c>
      <c r="E3866" s="386">
        <v>9</v>
      </c>
      <c r="F3866" s="386"/>
      <c r="G3866" s="386">
        <v>102</v>
      </c>
      <c r="H3866" s="386">
        <v>114</v>
      </c>
      <c r="I3866" s="386">
        <v>0</v>
      </c>
      <c r="J3866" s="386">
        <v>24</v>
      </c>
      <c r="K3866" s="386">
        <v>680</v>
      </c>
      <c r="L3866" s="386">
        <v>29.8</v>
      </c>
      <c r="M3866" s="384">
        <v>36.590000000000003</v>
      </c>
      <c r="N3866" s="387">
        <f>IF(Tabla2[[#This Row],[LECHE RETIRO DIA]]&lt;&gt;ISBLANK(Tabla2[[#This Row],[LECHE RETIRO DIA]]),SUM(Tabla2[[#This Row],[LECHE TANQUE DIA]:[LECHE RETIRO DIA]]),SUM(Tabla2[[#This Row],[LECHE TANQUE DIA]:[LECHE AUTOCONSUMO DIA]]))</f>
        <v>2675</v>
      </c>
      <c r="O3866" s="388">
        <f t="shared" si="1821"/>
        <v>0.95925233644859809</v>
      </c>
      <c r="P3866" s="389">
        <f t="shared" si="1822"/>
        <v>26.225490196078432</v>
      </c>
      <c r="Q3866" s="389">
        <f t="shared" si="1823"/>
        <v>25.156862745098039</v>
      </c>
      <c r="R3866" s="389">
        <f t="shared" si="1824"/>
        <v>4.166666666666667</v>
      </c>
      <c r="S3866" s="389">
        <f t="shared" si="1825"/>
        <v>3.9338235294117645</v>
      </c>
      <c r="T3866" s="389">
        <f t="shared" si="1826"/>
        <v>6.666666666666667</v>
      </c>
      <c r="U3866" s="389">
        <f t="shared" si="1827"/>
        <v>89.765100671140942</v>
      </c>
      <c r="V3866" s="389">
        <f t="shared" si="1828"/>
        <v>3.4228187919463084</v>
      </c>
      <c r="W3866" s="389">
        <f>IFERROR(H3866/M3866,Tabla2[[#This Row],[CARGA PRODUCCION (ANIMALES/HA)]])</f>
        <v>3.1156053566548234</v>
      </c>
      <c r="X3866" s="390">
        <f t="shared" si="1829"/>
        <v>2025</v>
      </c>
      <c r="Y3866" s="390">
        <f t="shared" si="1830"/>
        <v>3</v>
      </c>
      <c r="Z3866" s="390" t="e">
        <f t="shared" ca="1" si="1831"/>
        <v>#NAME?</v>
      </c>
      <c r="AA3866" s="387">
        <f t="shared" si="1832"/>
        <v>114</v>
      </c>
      <c r="AB3866" s="388">
        <f t="shared" si="1833"/>
        <v>0.89473684210526316</v>
      </c>
      <c r="AC3866" s="388">
        <f t="shared" si="1834"/>
        <v>0.10526315789473684</v>
      </c>
      <c r="AD3866" s="386"/>
    </row>
    <row r="3867" spans="1:30">
      <c r="A3867" s="385">
        <v>45739</v>
      </c>
      <c r="B3867" s="386" t="s">
        <v>88</v>
      </c>
      <c r="C3867" s="386">
        <v>1269</v>
      </c>
      <c r="D3867" s="386">
        <v>40</v>
      </c>
      <c r="E3867" s="386">
        <v>5</v>
      </c>
      <c r="F3867" s="386"/>
      <c r="G3867" s="386">
        <v>56</v>
      </c>
      <c r="H3867" s="386">
        <v>57</v>
      </c>
      <c r="I3867" s="386">
        <v>1</v>
      </c>
      <c r="J3867" s="386">
        <v>10</v>
      </c>
      <c r="K3867" s="386">
        <v>300</v>
      </c>
      <c r="L3867" s="386">
        <v>16.5</v>
      </c>
      <c r="M3867" s="384">
        <v>17.5</v>
      </c>
      <c r="N3867" s="387">
        <f>IF(Tabla2[[#This Row],[LECHE RETIRO DIA]]&lt;&gt;ISBLANK(Tabla2[[#This Row],[LECHE RETIRO DIA]]),SUM(Tabla2[[#This Row],[LECHE TANQUE DIA]:[LECHE RETIRO DIA]]),SUM(Tabla2[[#This Row],[LECHE TANQUE DIA]:[LECHE AUTOCONSUMO DIA]]))</f>
        <v>1314</v>
      </c>
      <c r="O3867" s="388">
        <f t="shared" si="1821"/>
        <v>0.96575342465753422</v>
      </c>
      <c r="P3867" s="389">
        <f t="shared" si="1822"/>
        <v>23.464285714285715</v>
      </c>
      <c r="Q3867" s="389">
        <f t="shared" si="1823"/>
        <v>22.660714285714285</v>
      </c>
      <c r="R3867" s="389">
        <f t="shared" si="1824"/>
        <v>4</v>
      </c>
      <c r="S3867" s="389">
        <f t="shared" si="1825"/>
        <v>4.38</v>
      </c>
      <c r="T3867" s="389">
        <f t="shared" si="1826"/>
        <v>5.3571428571428568</v>
      </c>
      <c r="U3867" s="389">
        <f t="shared" si="1827"/>
        <v>79.63636363636364</v>
      </c>
      <c r="V3867" s="389">
        <f t="shared" si="1828"/>
        <v>3.393939393939394</v>
      </c>
      <c r="W3867" s="389">
        <f>IFERROR(H3867/M3867,Tabla2[[#This Row],[CARGA PRODUCCION (ANIMALES/HA)]])</f>
        <v>3.2571428571428571</v>
      </c>
      <c r="X3867" s="390">
        <f t="shared" si="1829"/>
        <v>2025</v>
      </c>
      <c r="Y3867" s="390">
        <f t="shared" si="1830"/>
        <v>3</v>
      </c>
      <c r="Z3867" s="390" t="e">
        <f t="shared" ca="1" si="1831"/>
        <v>#NAME?</v>
      </c>
      <c r="AA3867" s="387">
        <f t="shared" si="1832"/>
        <v>57</v>
      </c>
      <c r="AB3867" s="388">
        <f t="shared" si="1833"/>
        <v>0.98245614035087714</v>
      </c>
      <c r="AC3867" s="388">
        <f t="shared" si="1834"/>
        <v>1.7543859649122862E-2</v>
      </c>
      <c r="AD3867" s="386"/>
    </row>
    <row r="3868" spans="1:30">
      <c r="A3868" s="385">
        <v>45740</v>
      </c>
      <c r="B3868" s="386" t="s">
        <v>81</v>
      </c>
      <c r="C3868" s="386">
        <v>2505</v>
      </c>
      <c r="D3868" s="386">
        <v>80</v>
      </c>
      <c r="E3868" s="386">
        <v>9</v>
      </c>
      <c r="F3868" s="386"/>
      <c r="G3868" s="386">
        <v>96</v>
      </c>
      <c r="H3868" s="386">
        <v>97</v>
      </c>
      <c r="I3868" s="386">
        <v>0</v>
      </c>
      <c r="J3868" s="386">
        <v>16</v>
      </c>
      <c r="K3868" s="386">
        <v>680</v>
      </c>
      <c r="L3868" s="386">
        <v>23.4</v>
      </c>
      <c r="M3868" s="384">
        <v>31.01</v>
      </c>
      <c r="N3868" s="387">
        <f>IF(Tabla2[[#This Row],[LECHE RETIRO DIA]]&lt;&gt;ISBLANK(Tabla2[[#This Row],[LECHE RETIRO DIA]]),SUM(Tabla2[[#This Row],[LECHE TANQUE DIA]:[LECHE RETIRO DIA]]),SUM(Tabla2[[#This Row],[LECHE TANQUE DIA]:[LECHE AUTOCONSUMO DIA]]))</f>
        <v>2594</v>
      </c>
      <c r="O3868" s="388">
        <f t="shared" ref="O3868:O3873" si="1835">IFERROR(C3868/N3868,"")</f>
        <v>0.96569005397070162</v>
      </c>
      <c r="P3868" s="389">
        <f t="shared" ref="P3868:P3873" si="1836">IFERROR(N3868/G3868,"")</f>
        <v>27.020833333333332</v>
      </c>
      <c r="Q3868" s="389">
        <f t="shared" ref="Q3868:Q3873" si="1837">IFERROR(C3868/G3868,"")</f>
        <v>26.09375</v>
      </c>
      <c r="R3868" s="389">
        <f t="shared" ref="R3868:R3873" si="1838">IFERROR(D3868/J3868,"")</f>
        <v>5</v>
      </c>
      <c r="S3868" s="389">
        <f t="shared" ref="S3868:S3873" si="1839">IFERROR(N3868/K3868,"")</f>
        <v>3.8147058823529414</v>
      </c>
      <c r="T3868" s="389">
        <f t="shared" ref="T3868:T3873" si="1840">IFERROR(K3868/G3868,"")</f>
        <v>7.083333333333333</v>
      </c>
      <c r="U3868" s="389">
        <f t="shared" ref="U3868:U3873" si="1841">IFERROR(N3868/L3868,"")</f>
        <v>110.85470085470087</v>
      </c>
      <c r="V3868" s="389">
        <f t="shared" ref="V3868:V3873" si="1842">IFERROR(G3868/L3868,"")</f>
        <v>4.1025641025641031</v>
      </c>
      <c r="W3868" s="389">
        <f>IFERROR(H3868/M3868,Tabla2[[#This Row],[CARGA PRODUCCION (ANIMALES/HA)]])</f>
        <v>3.1280232183166721</v>
      </c>
      <c r="X3868" s="390">
        <f t="shared" ref="X3868:X3873" si="1843">YEAR(A3868)</f>
        <v>2025</v>
      </c>
      <c r="Y3868" s="390">
        <f t="shared" ref="Y3868:Y3873" si="1844">MONTH(A3868)</f>
        <v>3</v>
      </c>
      <c r="Z3868" s="390" t="e">
        <f t="shared" ref="Z3868:Z3873" ca="1" si="1845">_xlfn.ISOWEEKNUM(A3868)</f>
        <v>#NAME?</v>
      </c>
      <c r="AA3868" s="387">
        <f t="shared" ref="AA3868:AA3873" si="1846">IF(H3868&gt;0,H3868,G3868)</f>
        <v>97</v>
      </c>
      <c r="AB3868" s="388">
        <f t="shared" ref="AB3868:AB3873" si="1847">IFERROR(G3868/AA3868,"")</f>
        <v>0.98969072164948457</v>
      </c>
      <c r="AC3868" s="388">
        <f t="shared" ref="AC3868:AC3873" si="1848">IFERROR(1-AB3868,"")</f>
        <v>1.0309278350515427E-2</v>
      </c>
      <c r="AD3868" s="386"/>
    </row>
    <row r="3869" spans="1:30">
      <c r="A3869" s="385">
        <v>45740</v>
      </c>
      <c r="B3869" s="386" t="s">
        <v>83</v>
      </c>
      <c r="C3869" s="386">
        <v>2537</v>
      </c>
      <c r="D3869" s="386">
        <v>100</v>
      </c>
      <c r="E3869" s="386">
        <v>9</v>
      </c>
      <c r="F3869" s="386"/>
      <c r="G3869" s="386">
        <v>102</v>
      </c>
      <c r="H3869" s="386">
        <v>114</v>
      </c>
      <c r="I3869" s="386">
        <v>0</v>
      </c>
      <c r="J3869" s="386">
        <v>24</v>
      </c>
      <c r="K3869" s="386">
        <v>680</v>
      </c>
      <c r="L3869" s="386">
        <v>29.8</v>
      </c>
      <c r="M3869" s="384">
        <v>36.590000000000003</v>
      </c>
      <c r="N3869" s="387">
        <f>IF(Tabla2[[#This Row],[LECHE RETIRO DIA]]&lt;&gt;ISBLANK(Tabla2[[#This Row],[LECHE RETIRO DIA]]),SUM(Tabla2[[#This Row],[LECHE TANQUE DIA]:[LECHE RETIRO DIA]]),SUM(Tabla2[[#This Row],[LECHE TANQUE DIA]:[LECHE AUTOCONSUMO DIA]]))</f>
        <v>2646</v>
      </c>
      <c r="O3869" s="388">
        <f t="shared" si="1835"/>
        <v>0.9588057445200302</v>
      </c>
      <c r="P3869" s="389">
        <f t="shared" si="1836"/>
        <v>25.941176470588236</v>
      </c>
      <c r="Q3869" s="389">
        <f t="shared" si="1837"/>
        <v>24.872549019607842</v>
      </c>
      <c r="R3869" s="389">
        <f t="shared" si="1838"/>
        <v>4.166666666666667</v>
      </c>
      <c r="S3869" s="389">
        <f t="shared" si="1839"/>
        <v>3.8911764705882352</v>
      </c>
      <c r="T3869" s="389">
        <f t="shared" si="1840"/>
        <v>6.666666666666667</v>
      </c>
      <c r="U3869" s="389">
        <f t="shared" si="1841"/>
        <v>88.791946308724832</v>
      </c>
      <c r="V3869" s="389">
        <f t="shared" si="1842"/>
        <v>3.4228187919463084</v>
      </c>
      <c r="W3869" s="389">
        <f>IFERROR(H3869/M3869,Tabla2[[#This Row],[CARGA PRODUCCION (ANIMALES/HA)]])</f>
        <v>3.1156053566548234</v>
      </c>
      <c r="X3869" s="390">
        <f t="shared" si="1843"/>
        <v>2025</v>
      </c>
      <c r="Y3869" s="390">
        <f t="shared" si="1844"/>
        <v>3</v>
      </c>
      <c r="Z3869" s="390" t="e">
        <f t="shared" ca="1" si="1845"/>
        <v>#NAME?</v>
      </c>
      <c r="AA3869" s="387">
        <f t="shared" si="1846"/>
        <v>114</v>
      </c>
      <c r="AB3869" s="388">
        <f t="shared" si="1847"/>
        <v>0.89473684210526316</v>
      </c>
      <c r="AC3869" s="388">
        <f t="shared" si="1848"/>
        <v>0.10526315789473684</v>
      </c>
      <c r="AD3869" s="386"/>
    </row>
    <row r="3870" spans="1:30">
      <c r="A3870" s="385">
        <v>45740</v>
      </c>
      <c r="B3870" s="386" t="s">
        <v>88</v>
      </c>
      <c r="C3870" s="386">
        <v>1387</v>
      </c>
      <c r="D3870" s="386">
        <v>40</v>
      </c>
      <c r="E3870" s="386">
        <v>5</v>
      </c>
      <c r="F3870" s="386"/>
      <c r="G3870" s="386">
        <v>56</v>
      </c>
      <c r="H3870" s="386">
        <v>57</v>
      </c>
      <c r="I3870" s="386">
        <v>1</v>
      </c>
      <c r="J3870" s="386">
        <v>10</v>
      </c>
      <c r="K3870" s="386">
        <v>300</v>
      </c>
      <c r="L3870" s="386">
        <v>16.5</v>
      </c>
      <c r="M3870" s="384">
        <v>17.5</v>
      </c>
      <c r="N3870" s="387">
        <f>IF(Tabla2[[#This Row],[LECHE RETIRO DIA]]&lt;&gt;ISBLANK(Tabla2[[#This Row],[LECHE RETIRO DIA]]),SUM(Tabla2[[#This Row],[LECHE TANQUE DIA]:[LECHE RETIRO DIA]]),SUM(Tabla2[[#This Row],[LECHE TANQUE DIA]:[LECHE AUTOCONSUMO DIA]]))</f>
        <v>1432</v>
      </c>
      <c r="O3870" s="388">
        <f t="shared" si="1835"/>
        <v>0.96857541899441346</v>
      </c>
      <c r="P3870" s="389">
        <f t="shared" si="1836"/>
        <v>25.571428571428573</v>
      </c>
      <c r="Q3870" s="389">
        <f t="shared" si="1837"/>
        <v>24.767857142857142</v>
      </c>
      <c r="R3870" s="389">
        <f t="shared" si="1838"/>
        <v>4</v>
      </c>
      <c r="S3870" s="389">
        <f t="shared" si="1839"/>
        <v>4.7733333333333334</v>
      </c>
      <c r="T3870" s="389">
        <f t="shared" si="1840"/>
        <v>5.3571428571428568</v>
      </c>
      <c r="U3870" s="389">
        <f t="shared" si="1841"/>
        <v>86.787878787878782</v>
      </c>
      <c r="V3870" s="389">
        <f t="shared" si="1842"/>
        <v>3.393939393939394</v>
      </c>
      <c r="W3870" s="389">
        <f>IFERROR(H3870/M3870,Tabla2[[#This Row],[CARGA PRODUCCION (ANIMALES/HA)]])</f>
        <v>3.2571428571428571</v>
      </c>
      <c r="X3870" s="390">
        <f t="shared" si="1843"/>
        <v>2025</v>
      </c>
      <c r="Y3870" s="390">
        <f t="shared" si="1844"/>
        <v>3</v>
      </c>
      <c r="Z3870" s="390" t="e">
        <f t="shared" ca="1" si="1845"/>
        <v>#NAME?</v>
      </c>
      <c r="AA3870" s="387">
        <f t="shared" si="1846"/>
        <v>57</v>
      </c>
      <c r="AB3870" s="388">
        <f t="shared" si="1847"/>
        <v>0.98245614035087714</v>
      </c>
      <c r="AC3870" s="388">
        <f t="shared" si="1848"/>
        <v>1.7543859649122862E-2</v>
      </c>
      <c r="AD3870" s="386"/>
    </row>
    <row r="3871" spans="1:30">
      <c r="A3871" s="385">
        <v>45741</v>
      </c>
      <c r="B3871" s="386" t="s">
        <v>81</v>
      </c>
      <c r="C3871" s="386">
        <v>2537</v>
      </c>
      <c r="D3871" s="386">
        <v>80</v>
      </c>
      <c r="E3871" s="386">
        <v>9</v>
      </c>
      <c r="F3871" s="386"/>
      <c r="G3871" s="386">
        <v>96</v>
      </c>
      <c r="H3871" s="386">
        <v>97</v>
      </c>
      <c r="I3871" s="386">
        <v>0</v>
      </c>
      <c r="J3871" s="386">
        <v>16</v>
      </c>
      <c r="K3871" s="386">
        <v>680</v>
      </c>
      <c r="L3871" s="386">
        <v>23.4</v>
      </c>
      <c r="M3871" s="384">
        <v>31.01</v>
      </c>
      <c r="N3871" s="387">
        <f>IF(Tabla2[[#This Row],[LECHE RETIRO DIA]]&lt;&gt;ISBLANK(Tabla2[[#This Row],[LECHE RETIRO DIA]]),SUM(Tabla2[[#This Row],[LECHE TANQUE DIA]:[LECHE RETIRO DIA]]),SUM(Tabla2[[#This Row],[LECHE TANQUE DIA]:[LECHE AUTOCONSUMO DIA]]))</f>
        <v>2626</v>
      </c>
      <c r="O3871" s="388">
        <f t="shared" si="1835"/>
        <v>0.96610814927646615</v>
      </c>
      <c r="P3871" s="389">
        <f t="shared" si="1836"/>
        <v>27.354166666666668</v>
      </c>
      <c r="Q3871" s="389">
        <f t="shared" si="1837"/>
        <v>26.427083333333332</v>
      </c>
      <c r="R3871" s="389">
        <f t="shared" si="1838"/>
        <v>5</v>
      </c>
      <c r="S3871" s="389">
        <f t="shared" si="1839"/>
        <v>3.861764705882353</v>
      </c>
      <c r="T3871" s="389">
        <f t="shared" si="1840"/>
        <v>7.083333333333333</v>
      </c>
      <c r="U3871" s="389">
        <f t="shared" si="1841"/>
        <v>112.22222222222223</v>
      </c>
      <c r="V3871" s="389">
        <f t="shared" si="1842"/>
        <v>4.1025641025641031</v>
      </c>
      <c r="W3871" s="389">
        <f>IFERROR(H3871/M3871,Tabla2[[#This Row],[CARGA PRODUCCION (ANIMALES/HA)]])</f>
        <v>3.1280232183166721</v>
      </c>
      <c r="X3871" s="390">
        <f t="shared" si="1843"/>
        <v>2025</v>
      </c>
      <c r="Y3871" s="390">
        <f t="shared" si="1844"/>
        <v>3</v>
      </c>
      <c r="Z3871" s="390" t="e">
        <f t="shared" ca="1" si="1845"/>
        <v>#NAME?</v>
      </c>
      <c r="AA3871" s="387">
        <f t="shared" si="1846"/>
        <v>97</v>
      </c>
      <c r="AB3871" s="388">
        <f t="shared" si="1847"/>
        <v>0.98969072164948457</v>
      </c>
      <c r="AC3871" s="388">
        <f t="shared" si="1848"/>
        <v>1.0309278350515427E-2</v>
      </c>
      <c r="AD3871" s="386"/>
    </row>
    <row r="3872" spans="1:30">
      <c r="A3872" s="385">
        <v>45741</v>
      </c>
      <c r="B3872" s="386" t="s">
        <v>83</v>
      </c>
      <c r="C3872" s="386">
        <v>2600</v>
      </c>
      <c r="D3872" s="386">
        <v>100</v>
      </c>
      <c r="E3872" s="386">
        <v>9</v>
      </c>
      <c r="F3872" s="386"/>
      <c r="G3872" s="386">
        <v>102</v>
      </c>
      <c r="H3872" s="386">
        <v>114</v>
      </c>
      <c r="I3872" s="386">
        <v>0</v>
      </c>
      <c r="J3872" s="386">
        <v>24</v>
      </c>
      <c r="K3872" s="386">
        <v>680</v>
      </c>
      <c r="L3872" s="386">
        <v>29.8</v>
      </c>
      <c r="M3872" s="384">
        <v>36.590000000000003</v>
      </c>
      <c r="N3872" s="387">
        <f>IF(Tabla2[[#This Row],[LECHE RETIRO DIA]]&lt;&gt;ISBLANK(Tabla2[[#This Row],[LECHE RETIRO DIA]]),SUM(Tabla2[[#This Row],[LECHE TANQUE DIA]:[LECHE RETIRO DIA]]),SUM(Tabla2[[#This Row],[LECHE TANQUE DIA]:[LECHE AUTOCONSUMO DIA]]))</f>
        <v>2709</v>
      </c>
      <c r="O3872" s="388">
        <f t="shared" si="1835"/>
        <v>0.95976375046142492</v>
      </c>
      <c r="P3872" s="389">
        <f t="shared" si="1836"/>
        <v>26.558823529411764</v>
      </c>
      <c r="Q3872" s="389">
        <f t="shared" si="1837"/>
        <v>25.490196078431371</v>
      </c>
      <c r="R3872" s="389">
        <f t="shared" si="1838"/>
        <v>4.166666666666667</v>
      </c>
      <c r="S3872" s="389">
        <f t="shared" si="1839"/>
        <v>3.9838235294117648</v>
      </c>
      <c r="T3872" s="389">
        <f t="shared" si="1840"/>
        <v>6.666666666666667</v>
      </c>
      <c r="U3872" s="389">
        <f t="shared" si="1841"/>
        <v>90.90604026845638</v>
      </c>
      <c r="V3872" s="389">
        <f t="shared" si="1842"/>
        <v>3.4228187919463084</v>
      </c>
      <c r="W3872" s="389">
        <f>IFERROR(H3872/M3872,Tabla2[[#This Row],[CARGA PRODUCCION (ANIMALES/HA)]])</f>
        <v>3.1156053566548234</v>
      </c>
      <c r="X3872" s="390">
        <f t="shared" si="1843"/>
        <v>2025</v>
      </c>
      <c r="Y3872" s="390">
        <f t="shared" si="1844"/>
        <v>3</v>
      </c>
      <c r="Z3872" s="390" t="e">
        <f t="shared" ca="1" si="1845"/>
        <v>#NAME?</v>
      </c>
      <c r="AA3872" s="387">
        <f t="shared" si="1846"/>
        <v>114</v>
      </c>
      <c r="AB3872" s="388">
        <f t="shared" si="1847"/>
        <v>0.89473684210526316</v>
      </c>
      <c r="AC3872" s="388">
        <f t="shared" si="1848"/>
        <v>0.10526315789473684</v>
      </c>
      <c r="AD3872" s="386"/>
    </row>
    <row r="3873" spans="1:30">
      <c r="A3873" s="385">
        <v>45741</v>
      </c>
      <c r="B3873" s="386" t="s">
        <v>88</v>
      </c>
      <c r="C3873" s="386">
        <v>1260</v>
      </c>
      <c r="D3873" s="386">
        <v>40</v>
      </c>
      <c r="E3873" s="386">
        <v>5</v>
      </c>
      <c r="F3873" s="386"/>
      <c r="G3873" s="386">
        <v>56</v>
      </c>
      <c r="H3873" s="386">
        <v>57</v>
      </c>
      <c r="I3873" s="386">
        <v>1</v>
      </c>
      <c r="J3873" s="386">
        <v>10</v>
      </c>
      <c r="K3873" s="386">
        <v>300</v>
      </c>
      <c r="L3873" s="386">
        <v>16.5</v>
      </c>
      <c r="M3873" s="384">
        <v>17.5</v>
      </c>
      <c r="N3873" s="387">
        <f>IF(Tabla2[[#This Row],[LECHE RETIRO DIA]]&lt;&gt;ISBLANK(Tabla2[[#This Row],[LECHE RETIRO DIA]]),SUM(Tabla2[[#This Row],[LECHE TANQUE DIA]:[LECHE RETIRO DIA]]),SUM(Tabla2[[#This Row],[LECHE TANQUE DIA]:[LECHE AUTOCONSUMO DIA]]))</f>
        <v>1305</v>
      </c>
      <c r="O3873" s="388">
        <f t="shared" si="1835"/>
        <v>0.96551724137931039</v>
      </c>
      <c r="P3873" s="389">
        <f t="shared" si="1836"/>
        <v>23.303571428571427</v>
      </c>
      <c r="Q3873" s="389">
        <f t="shared" si="1837"/>
        <v>22.5</v>
      </c>
      <c r="R3873" s="389">
        <f t="shared" si="1838"/>
        <v>4</v>
      </c>
      <c r="S3873" s="389">
        <f t="shared" si="1839"/>
        <v>4.3499999999999996</v>
      </c>
      <c r="T3873" s="389">
        <f t="shared" si="1840"/>
        <v>5.3571428571428568</v>
      </c>
      <c r="U3873" s="389">
        <f t="shared" si="1841"/>
        <v>79.090909090909093</v>
      </c>
      <c r="V3873" s="389">
        <f t="shared" si="1842"/>
        <v>3.393939393939394</v>
      </c>
      <c r="W3873" s="389">
        <f>IFERROR(H3873/M3873,Tabla2[[#This Row],[CARGA PRODUCCION (ANIMALES/HA)]])</f>
        <v>3.2571428571428571</v>
      </c>
      <c r="X3873" s="390">
        <f t="shared" si="1843"/>
        <v>2025</v>
      </c>
      <c r="Y3873" s="390">
        <f t="shared" si="1844"/>
        <v>3</v>
      </c>
      <c r="Z3873" s="390" t="e">
        <f t="shared" ca="1" si="1845"/>
        <v>#NAME?</v>
      </c>
      <c r="AA3873" s="387">
        <f t="shared" si="1846"/>
        <v>57</v>
      </c>
      <c r="AB3873" s="388">
        <f t="shared" si="1847"/>
        <v>0.98245614035087714</v>
      </c>
      <c r="AC3873" s="388">
        <f t="shared" si="1848"/>
        <v>1.7543859649122862E-2</v>
      </c>
      <c r="AD3873" s="386"/>
    </row>
    <row r="3874" spans="1:30">
      <c r="A3874" s="385">
        <v>45742</v>
      </c>
      <c r="B3874" s="386" t="s">
        <v>81</v>
      </c>
      <c r="C3874" s="386">
        <v>2523</v>
      </c>
      <c r="D3874" s="386">
        <v>80</v>
      </c>
      <c r="E3874" s="386">
        <v>9</v>
      </c>
      <c r="F3874" s="386"/>
      <c r="G3874" s="386">
        <v>96</v>
      </c>
      <c r="H3874" s="386">
        <v>97</v>
      </c>
      <c r="I3874" s="386">
        <v>0</v>
      </c>
      <c r="J3874" s="386">
        <v>16</v>
      </c>
      <c r="K3874" s="386">
        <v>680</v>
      </c>
      <c r="L3874" s="386">
        <v>23.4</v>
      </c>
      <c r="M3874" s="384">
        <v>31.01</v>
      </c>
      <c r="N3874" s="387">
        <f>IF(Tabla2[[#This Row],[LECHE RETIRO DIA]]&lt;&gt;ISBLANK(Tabla2[[#This Row],[LECHE RETIRO DIA]]),SUM(Tabla2[[#This Row],[LECHE TANQUE DIA]:[LECHE RETIRO DIA]]),SUM(Tabla2[[#This Row],[LECHE TANQUE DIA]:[LECHE AUTOCONSUMO DIA]]))</f>
        <v>2612</v>
      </c>
      <c r="O3874" s="388">
        <f t="shared" ref="O3874:O3879" si="1849">IFERROR(C3874/N3874,"")</f>
        <v>0.96592649310872891</v>
      </c>
      <c r="P3874" s="389">
        <f t="shared" ref="P3874:P3879" si="1850">IFERROR(N3874/G3874,"")</f>
        <v>27.208333333333332</v>
      </c>
      <c r="Q3874" s="389">
        <f t="shared" ref="Q3874:Q3879" si="1851">IFERROR(C3874/G3874,"")</f>
        <v>26.28125</v>
      </c>
      <c r="R3874" s="389">
        <f t="shared" ref="R3874:R3879" si="1852">IFERROR(D3874/J3874,"")</f>
        <v>5</v>
      </c>
      <c r="S3874" s="389">
        <f t="shared" ref="S3874:S3879" si="1853">IFERROR(N3874/K3874,"")</f>
        <v>3.8411764705882354</v>
      </c>
      <c r="T3874" s="389">
        <f t="shared" ref="T3874:T3879" si="1854">IFERROR(K3874/G3874,"")</f>
        <v>7.083333333333333</v>
      </c>
      <c r="U3874" s="389">
        <f t="shared" ref="U3874:U3879" si="1855">IFERROR(N3874/L3874,"")</f>
        <v>111.62393162393163</v>
      </c>
      <c r="V3874" s="389">
        <f t="shared" ref="V3874:V3879" si="1856">IFERROR(G3874/L3874,"")</f>
        <v>4.1025641025641031</v>
      </c>
      <c r="W3874" s="389">
        <f>IFERROR(H3874/M3874,Tabla2[[#This Row],[CARGA PRODUCCION (ANIMALES/HA)]])</f>
        <v>3.1280232183166721</v>
      </c>
      <c r="X3874" s="390">
        <f t="shared" ref="X3874:X3879" si="1857">YEAR(A3874)</f>
        <v>2025</v>
      </c>
      <c r="Y3874" s="390">
        <f t="shared" ref="Y3874:Y3879" si="1858">MONTH(A3874)</f>
        <v>3</v>
      </c>
      <c r="Z3874" s="390" t="e">
        <f t="shared" ref="Z3874:Z3879" ca="1" si="1859">_xlfn.ISOWEEKNUM(A3874)</f>
        <v>#NAME?</v>
      </c>
      <c r="AA3874" s="387">
        <f t="shared" ref="AA3874:AA3879" si="1860">IF(H3874&gt;0,H3874,G3874)</f>
        <v>97</v>
      </c>
      <c r="AB3874" s="388">
        <f t="shared" ref="AB3874:AB3879" si="1861">IFERROR(G3874/AA3874,"")</f>
        <v>0.98969072164948457</v>
      </c>
      <c r="AC3874" s="388">
        <f t="shared" ref="AC3874:AC3879" si="1862">IFERROR(1-AB3874,"")</f>
        <v>1.0309278350515427E-2</v>
      </c>
      <c r="AD3874" s="386"/>
    </row>
    <row r="3875" spans="1:30">
      <c r="A3875" s="385">
        <v>45742</v>
      </c>
      <c r="B3875" s="386" t="s">
        <v>83</v>
      </c>
      <c r="C3875" s="386">
        <v>2533</v>
      </c>
      <c r="D3875" s="386">
        <v>100</v>
      </c>
      <c r="E3875" s="386">
        <v>9</v>
      </c>
      <c r="F3875" s="386"/>
      <c r="G3875" s="386">
        <v>102</v>
      </c>
      <c r="H3875" s="386">
        <v>114</v>
      </c>
      <c r="I3875" s="386">
        <v>0</v>
      </c>
      <c r="J3875" s="386">
        <v>24</v>
      </c>
      <c r="K3875" s="386">
        <v>680</v>
      </c>
      <c r="L3875" s="386">
        <v>29.8</v>
      </c>
      <c r="M3875" s="384">
        <v>36.590000000000003</v>
      </c>
      <c r="N3875" s="387">
        <f>IF(Tabla2[[#This Row],[LECHE RETIRO DIA]]&lt;&gt;ISBLANK(Tabla2[[#This Row],[LECHE RETIRO DIA]]),SUM(Tabla2[[#This Row],[LECHE TANQUE DIA]:[LECHE RETIRO DIA]]),SUM(Tabla2[[#This Row],[LECHE TANQUE DIA]:[LECHE AUTOCONSUMO DIA]]))</f>
        <v>2642</v>
      </c>
      <c r="O3875" s="388">
        <f t="shared" si="1849"/>
        <v>0.95874337623012873</v>
      </c>
      <c r="P3875" s="389">
        <f t="shared" si="1850"/>
        <v>25.901960784313726</v>
      </c>
      <c r="Q3875" s="389">
        <f t="shared" si="1851"/>
        <v>24.833333333333332</v>
      </c>
      <c r="R3875" s="389">
        <f t="shared" si="1852"/>
        <v>4.166666666666667</v>
      </c>
      <c r="S3875" s="389">
        <f t="shared" si="1853"/>
        <v>3.8852941176470588</v>
      </c>
      <c r="T3875" s="389">
        <f t="shared" si="1854"/>
        <v>6.666666666666667</v>
      </c>
      <c r="U3875" s="389">
        <f t="shared" si="1855"/>
        <v>88.65771812080537</v>
      </c>
      <c r="V3875" s="389">
        <f t="shared" si="1856"/>
        <v>3.4228187919463084</v>
      </c>
      <c r="W3875" s="389">
        <f>IFERROR(H3875/M3875,Tabla2[[#This Row],[CARGA PRODUCCION (ANIMALES/HA)]])</f>
        <v>3.1156053566548234</v>
      </c>
      <c r="X3875" s="390">
        <f t="shared" si="1857"/>
        <v>2025</v>
      </c>
      <c r="Y3875" s="390">
        <f t="shared" si="1858"/>
        <v>3</v>
      </c>
      <c r="Z3875" s="390" t="e">
        <f t="shared" ca="1" si="1859"/>
        <v>#NAME?</v>
      </c>
      <c r="AA3875" s="387">
        <f t="shared" si="1860"/>
        <v>114</v>
      </c>
      <c r="AB3875" s="388">
        <f t="shared" si="1861"/>
        <v>0.89473684210526316</v>
      </c>
      <c r="AC3875" s="388">
        <f t="shared" si="1862"/>
        <v>0.10526315789473684</v>
      </c>
      <c r="AD3875" s="386"/>
    </row>
    <row r="3876" spans="1:30">
      <c r="A3876" s="385">
        <v>45742</v>
      </c>
      <c r="B3876" s="386" t="s">
        <v>88</v>
      </c>
      <c r="C3876" s="386">
        <v>1329</v>
      </c>
      <c r="D3876" s="386">
        <v>40</v>
      </c>
      <c r="E3876" s="386">
        <v>5</v>
      </c>
      <c r="F3876" s="386"/>
      <c r="G3876" s="386">
        <v>56</v>
      </c>
      <c r="H3876" s="386">
        <v>57</v>
      </c>
      <c r="I3876" s="386">
        <v>1</v>
      </c>
      <c r="J3876" s="386">
        <v>10</v>
      </c>
      <c r="K3876" s="386">
        <v>300</v>
      </c>
      <c r="L3876" s="386">
        <v>16.5</v>
      </c>
      <c r="M3876" s="384">
        <v>17.5</v>
      </c>
      <c r="N3876" s="387">
        <f>IF(Tabla2[[#This Row],[LECHE RETIRO DIA]]&lt;&gt;ISBLANK(Tabla2[[#This Row],[LECHE RETIRO DIA]]),SUM(Tabla2[[#This Row],[LECHE TANQUE DIA]:[LECHE RETIRO DIA]]),SUM(Tabla2[[#This Row],[LECHE TANQUE DIA]:[LECHE AUTOCONSUMO DIA]]))</f>
        <v>1374</v>
      </c>
      <c r="O3876" s="388">
        <f t="shared" si="1849"/>
        <v>0.96724890829694321</v>
      </c>
      <c r="P3876" s="389">
        <f t="shared" si="1850"/>
        <v>24.535714285714285</v>
      </c>
      <c r="Q3876" s="389">
        <f t="shared" si="1851"/>
        <v>23.732142857142858</v>
      </c>
      <c r="R3876" s="389">
        <f t="shared" si="1852"/>
        <v>4</v>
      </c>
      <c r="S3876" s="389">
        <f t="shared" si="1853"/>
        <v>4.58</v>
      </c>
      <c r="T3876" s="389">
        <f t="shared" si="1854"/>
        <v>5.3571428571428568</v>
      </c>
      <c r="U3876" s="389">
        <f t="shared" si="1855"/>
        <v>83.272727272727266</v>
      </c>
      <c r="V3876" s="389">
        <f t="shared" si="1856"/>
        <v>3.393939393939394</v>
      </c>
      <c r="W3876" s="389">
        <f>IFERROR(H3876/M3876,Tabla2[[#This Row],[CARGA PRODUCCION (ANIMALES/HA)]])</f>
        <v>3.2571428571428571</v>
      </c>
      <c r="X3876" s="390">
        <f t="shared" si="1857"/>
        <v>2025</v>
      </c>
      <c r="Y3876" s="390">
        <f t="shared" si="1858"/>
        <v>3</v>
      </c>
      <c r="Z3876" s="390" t="e">
        <f t="shared" ca="1" si="1859"/>
        <v>#NAME?</v>
      </c>
      <c r="AA3876" s="387">
        <f t="shared" si="1860"/>
        <v>57</v>
      </c>
      <c r="AB3876" s="388">
        <f t="shared" si="1861"/>
        <v>0.98245614035087714</v>
      </c>
      <c r="AC3876" s="388">
        <f t="shared" si="1862"/>
        <v>1.7543859649122862E-2</v>
      </c>
      <c r="AD3876" s="386"/>
    </row>
    <row r="3877" spans="1:30">
      <c r="A3877" s="339">
        <v>45743</v>
      </c>
      <c r="B3877" s="340" t="s">
        <v>81</v>
      </c>
      <c r="C3877" s="340">
        <v>2505</v>
      </c>
      <c r="D3877" s="340">
        <v>80</v>
      </c>
      <c r="E3877" s="340">
        <v>9</v>
      </c>
      <c r="F3877" s="340"/>
      <c r="G3877" s="340">
        <v>96</v>
      </c>
      <c r="H3877" s="340">
        <v>97</v>
      </c>
      <c r="I3877" s="340">
        <v>0</v>
      </c>
      <c r="J3877" s="340">
        <v>16</v>
      </c>
      <c r="K3877" s="340">
        <v>680</v>
      </c>
      <c r="L3877" s="340">
        <v>23.4</v>
      </c>
      <c r="M3877" s="8">
        <v>31.01</v>
      </c>
      <c r="N3877" s="341">
        <f>IF(Tabla2[[#This Row],[LECHE RETIRO DIA]]&lt;&gt;ISBLANK(Tabla2[[#This Row],[LECHE RETIRO DIA]]),SUM(Tabla2[[#This Row],[LECHE TANQUE DIA]:[LECHE RETIRO DIA]]),SUM(Tabla2[[#This Row],[LECHE TANQUE DIA]:[LECHE AUTOCONSUMO DIA]]))</f>
        <v>2594</v>
      </c>
      <c r="O3877" s="342">
        <f t="shared" si="1849"/>
        <v>0.96569005397070162</v>
      </c>
      <c r="P3877" s="343">
        <f t="shared" si="1850"/>
        <v>27.020833333333332</v>
      </c>
      <c r="Q3877" s="343">
        <f t="shared" si="1851"/>
        <v>26.09375</v>
      </c>
      <c r="R3877" s="343">
        <f t="shared" si="1852"/>
        <v>5</v>
      </c>
      <c r="S3877" s="343">
        <f t="shared" si="1853"/>
        <v>3.8147058823529414</v>
      </c>
      <c r="T3877" s="343">
        <f t="shared" si="1854"/>
        <v>7.083333333333333</v>
      </c>
      <c r="U3877" s="343">
        <f t="shared" si="1855"/>
        <v>110.85470085470087</v>
      </c>
      <c r="V3877" s="343">
        <f t="shared" si="1856"/>
        <v>4.1025641025641031</v>
      </c>
      <c r="W3877" s="343">
        <f>IFERROR(H3877/M3877,Tabla2[[#This Row],[CARGA PRODUCCION (ANIMALES/HA)]])</f>
        <v>3.1280232183166721</v>
      </c>
      <c r="X3877" s="344">
        <f t="shared" si="1857"/>
        <v>2025</v>
      </c>
      <c r="Y3877" s="344">
        <f t="shared" si="1858"/>
        <v>3</v>
      </c>
      <c r="Z3877" s="344" t="e">
        <f t="shared" ca="1" si="1859"/>
        <v>#NAME?</v>
      </c>
      <c r="AA3877" s="341">
        <f t="shared" si="1860"/>
        <v>97</v>
      </c>
      <c r="AB3877" s="342">
        <f t="shared" si="1861"/>
        <v>0.98969072164948457</v>
      </c>
      <c r="AC3877" s="342">
        <f t="shared" si="1862"/>
        <v>1.0309278350515427E-2</v>
      </c>
      <c r="AD3877" s="340"/>
    </row>
    <row r="3878" spans="1:30">
      <c r="A3878" s="339">
        <v>45743</v>
      </c>
      <c r="B3878" s="340" t="s">
        <v>83</v>
      </c>
      <c r="C3878" s="340">
        <v>2585</v>
      </c>
      <c r="D3878" s="340">
        <v>100</v>
      </c>
      <c r="E3878" s="340">
        <v>9</v>
      </c>
      <c r="F3878" s="340"/>
      <c r="G3878" s="340">
        <v>103</v>
      </c>
      <c r="H3878" s="340">
        <v>114</v>
      </c>
      <c r="I3878" s="340">
        <v>0</v>
      </c>
      <c r="J3878" s="340">
        <v>24</v>
      </c>
      <c r="K3878" s="340">
        <v>680</v>
      </c>
      <c r="L3878" s="340">
        <v>29.8</v>
      </c>
      <c r="M3878" s="8">
        <v>36.590000000000003</v>
      </c>
      <c r="N3878" s="341">
        <f>IF(Tabla2[[#This Row],[LECHE RETIRO DIA]]&lt;&gt;ISBLANK(Tabla2[[#This Row],[LECHE RETIRO DIA]]),SUM(Tabla2[[#This Row],[LECHE TANQUE DIA]:[LECHE RETIRO DIA]]),SUM(Tabla2[[#This Row],[LECHE TANQUE DIA]:[LECHE AUTOCONSUMO DIA]]))</f>
        <v>2694</v>
      </c>
      <c r="O3878" s="342">
        <f t="shared" si="1849"/>
        <v>0.95953971789161097</v>
      </c>
      <c r="P3878" s="343">
        <f t="shared" si="1850"/>
        <v>26.155339805825243</v>
      </c>
      <c r="Q3878" s="343">
        <f t="shared" si="1851"/>
        <v>25.097087378640776</v>
      </c>
      <c r="R3878" s="343">
        <f t="shared" si="1852"/>
        <v>4.166666666666667</v>
      </c>
      <c r="S3878" s="343">
        <f t="shared" si="1853"/>
        <v>3.9617647058823531</v>
      </c>
      <c r="T3878" s="343">
        <f t="shared" si="1854"/>
        <v>6.6019417475728153</v>
      </c>
      <c r="U3878" s="343">
        <f t="shared" si="1855"/>
        <v>90.402684563758385</v>
      </c>
      <c r="V3878" s="343">
        <f t="shared" si="1856"/>
        <v>3.4563758389261743</v>
      </c>
      <c r="W3878" s="343">
        <f>IFERROR(H3878/M3878,Tabla2[[#This Row],[CARGA PRODUCCION (ANIMALES/HA)]])</f>
        <v>3.1156053566548234</v>
      </c>
      <c r="X3878" s="344">
        <f t="shared" si="1857"/>
        <v>2025</v>
      </c>
      <c r="Y3878" s="344">
        <f t="shared" si="1858"/>
        <v>3</v>
      </c>
      <c r="Z3878" s="344" t="e">
        <f t="shared" ca="1" si="1859"/>
        <v>#NAME?</v>
      </c>
      <c r="AA3878" s="341">
        <f t="shared" si="1860"/>
        <v>114</v>
      </c>
      <c r="AB3878" s="342">
        <f t="shared" si="1861"/>
        <v>0.90350877192982459</v>
      </c>
      <c r="AC3878" s="342">
        <f t="shared" si="1862"/>
        <v>9.6491228070175405E-2</v>
      </c>
      <c r="AD3878" s="340"/>
    </row>
    <row r="3879" spans="1:30">
      <c r="A3879" s="339">
        <v>45743</v>
      </c>
      <c r="B3879" s="340" t="s">
        <v>117</v>
      </c>
      <c r="C3879" s="340">
        <v>1371</v>
      </c>
      <c r="D3879" s="340">
        <v>40</v>
      </c>
      <c r="E3879" s="340">
        <v>5</v>
      </c>
      <c r="F3879" s="340"/>
      <c r="G3879" s="340">
        <v>56</v>
      </c>
      <c r="H3879" s="340">
        <v>57</v>
      </c>
      <c r="I3879" s="340">
        <v>0</v>
      </c>
      <c r="J3879" s="340">
        <v>11</v>
      </c>
      <c r="K3879" s="340">
        <v>300</v>
      </c>
      <c r="L3879" s="340">
        <v>16.5</v>
      </c>
      <c r="M3879" s="8">
        <v>17.5</v>
      </c>
      <c r="N3879" s="341">
        <f>IF(Tabla2[[#This Row],[LECHE RETIRO DIA]]&lt;&gt;ISBLANK(Tabla2[[#This Row],[LECHE RETIRO DIA]]),SUM(Tabla2[[#This Row],[LECHE TANQUE DIA]:[LECHE RETIRO DIA]]),SUM(Tabla2[[#This Row],[LECHE TANQUE DIA]:[LECHE AUTOCONSUMO DIA]]))</f>
        <v>1416</v>
      </c>
      <c r="O3879" s="342">
        <f t="shared" si="1849"/>
        <v>0.96822033898305082</v>
      </c>
      <c r="P3879" s="343">
        <f t="shared" si="1850"/>
        <v>25.285714285714285</v>
      </c>
      <c r="Q3879" s="343">
        <f t="shared" si="1851"/>
        <v>24.482142857142858</v>
      </c>
      <c r="R3879" s="343">
        <f t="shared" si="1852"/>
        <v>3.6363636363636362</v>
      </c>
      <c r="S3879" s="343">
        <f t="shared" si="1853"/>
        <v>4.72</v>
      </c>
      <c r="T3879" s="343">
        <f t="shared" si="1854"/>
        <v>5.3571428571428568</v>
      </c>
      <c r="U3879" s="343">
        <f t="shared" si="1855"/>
        <v>85.818181818181813</v>
      </c>
      <c r="V3879" s="343">
        <f t="shared" si="1856"/>
        <v>3.393939393939394</v>
      </c>
      <c r="W3879" s="343">
        <f>IFERROR(H3879/M3879,Tabla2[[#This Row],[CARGA PRODUCCION (ANIMALES/HA)]])</f>
        <v>3.2571428571428571</v>
      </c>
      <c r="X3879" s="344">
        <f t="shared" si="1857"/>
        <v>2025</v>
      </c>
      <c r="Y3879" s="344">
        <f t="shared" si="1858"/>
        <v>3</v>
      </c>
      <c r="Z3879" s="344" t="e">
        <f t="shared" ca="1" si="1859"/>
        <v>#NAME?</v>
      </c>
      <c r="AA3879" s="341">
        <f t="shared" si="1860"/>
        <v>57</v>
      </c>
      <c r="AB3879" s="342">
        <f t="shared" si="1861"/>
        <v>0.98245614035087714</v>
      </c>
      <c r="AC3879" s="342">
        <f t="shared" si="1862"/>
        <v>1.7543859649122862E-2</v>
      </c>
      <c r="AD3879" s="340"/>
    </row>
    <row r="3880" spans="1:30">
      <c r="A3880" s="385">
        <v>45744</v>
      </c>
      <c r="B3880" s="386" t="s">
        <v>81</v>
      </c>
      <c r="C3880" s="386">
        <v>2462</v>
      </c>
      <c r="D3880" s="386">
        <v>80</v>
      </c>
      <c r="E3880" s="386">
        <v>9</v>
      </c>
      <c r="F3880" s="386"/>
      <c r="G3880" s="386">
        <v>96</v>
      </c>
      <c r="H3880" s="386">
        <v>99</v>
      </c>
      <c r="I3880" s="386">
        <v>0</v>
      </c>
      <c r="J3880" s="386">
        <v>16</v>
      </c>
      <c r="K3880" s="386">
        <v>680</v>
      </c>
      <c r="L3880" s="386">
        <v>23.4</v>
      </c>
      <c r="M3880" s="384">
        <v>31.01</v>
      </c>
      <c r="N3880" s="387">
        <f>IF(Tabla2[[#This Row],[LECHE RETIRO DIA]]&lt;&gt;ISBLANK(Tabla2[[#This Row],[LECHE RETIRO DIA]]),SUM(Tabla2[[#This Row],[LECHE TANQUE DIA]:[LECHE RETIRO DIA]]),SUM(Tabla2[[#This Row],[LECHE TANQUE DIA]:[LECHE AUTOCONSUMO DIA]]))</f>
        <v>2551</v>
      </c>
      <c r="O3880" s="388">
        <f t="shared" ref="O3880:O3885" si="1863">IFERROR(C3880/N3880,"")</f>
        <v>0.96511172089376718</v>
      </c>
      <c r="P3880" s="389">
        <f t="shared" ref="P3880:P3885" si="1864">IFERROR(N3880/G3880,"")</f>
        <v>26.572916666666668</v>
      </c>
      <c r="Q3880" s="389">
        <f t="shared" ref="Q3880:Q3885" si="1865">IFERROR(C3880/G3880,"")</f>
        <v>25.645833333333332</v>
      </c>
      <c r="R3880" s="389">
        <f t="shared" ref="R3880:R3885" si="1866">IFERROR(D3880/J3880,"")</f>
        <v>5</v>
      </c>
      <c r="S3880" s="389">
        <f t="shared" ref="S3880:S3885" si="1867">IFERROR(N3880/K3880,"")</f>
        <v>3.7514705882352941</v>
      </c>
      <c r="T3880" s="389">
        <f t="shared" ref="T3880:T3885" si="1868">IFERROR(K3880/G3880,"")</f>
        <v>7.083333333333333</v>
      </c>
      <c r="U3880" s="389">
        <f t="shared" ref="U3880:U3885" si="1869">IFERROR(N3880/L3880,"")</f>
        <v>109.01709401709402</v>
      </c>
      <c r="V3880" s="389">
        <f t="shared" ref="V3880:V3885" si="1870">IFERROR(G3880/L3880,"")</f>
        <v>4.1025641025641031</v>
      </c>
      <c r="W3880" s="389">
        <f>IFERROR(H3880/M3880,Tabla2[[#This Row],[CARGA PRODUCCION (ANIMALES/HA)]])</f>
        <v>3.1925185424056752</v>
      </c>
      <c r="X3880" s="390">
        <f t="shared" ref="X3880:X3885" si="1871">YEAR(A3880)</f>
        <v>2025</v>
      </c>
      <c r="Y3880" s="390">
        <f t="shared" ref="Y3880:Y3885" si="1872">MONTH(A3880)</f>
        <v>3</v>
      </c>
      <c r="Z3880" s="390" t="e">
        <f t="shared" ref="Z3880:Z3885" ca="1" si="1873">_xlfn.ISOWEEKNUM(A3880)</f>
        <v>#NAME?</v>
      </c>
      <c r="AA3880" s="387">
        <f t="shared" ref="AA3880:AA3885" si="1874">IF(H3880&gt;0,H3880,G3880)</f>
        <v>99</v>
      </c>
      <c r="AB3880" s="388">
        <f t="shared" ref="AB3880:AB3885" si="1875">IFERROR(G3880/AA3880,"")</f>
        <v>0.96969696969696972</v>
      </c>
      <c r="AC3880" s="388">
        <f t="shared" ref="AC3880:AC3885" si="1876">IFERROR(1-AB3880,"")</f>
        <v>3.0303030303030276E-2</v>
      </c>
      <c r="AD3880" s="386"/>
    </row>
    <row r="3881" spans="1:30">
      <c r="A3881" s="385">
        <v>45744</v>
      </c>
      <c r="B3881" s="386" t="s">
        <v>83</v>
      </c>
      <c r="C3881" s="386">
        <v>2634</v>
      </c>
      <c r="D3881" s="386">
        <v>100</v>
      </c>
      <c r="E3881" s="386">
        <v>9</v>
      </c>
      <c r="F3881" s="386"/>
      <c r="G3881" s="386">
        <v>104</v>
      </c>
      <c r="H3881" s="386">
        <v>113</v>
      </c>
      <c r="I3881" s="386">
        <v>0</v>
      </c>
      <c r="J3881" s="386">
        <v>24</v>
      </c>
      <c r="K3881" s="386">
        <v>680</v>
      </c>
      <c r="L3881" s="386">
        <v>29.8</v>
      </c>
      <c r="M3881" s="384">
        <v>36.590000000000003</v>
      </c>
      <c r="N3881" s="387">
        <f>IF(Tabla2[[#This Row],[LECHE RETIRO DIA]]&lt;&gt;ISBLANK(Tabla2[[#This Row],[LECHE RETIRO DIA]]),SUM(Tabla2[[#This Row],[LECHE TANQUE DIA]:[LECHE RETIRO DIA]]),SUM(Tabla2[[#This Row],[LECHE TANQUE DIA]:[LECHE AUTOCONSUMO DIA]]))</f>
        <v>2743</v>
      </c>
      <c r="O3881" s="388">
        <f t="shared" si="1863"/>
        <v>0.96026248632883704</v>
      </c>
      <c r="P3881" s="389">
        <f t="shared" si="1864"/>
        <v>26.375</v>
      </c>
      <c r="Q3881" s="389">
        <f t="shared" si="1865"/>
        <v>25.326923076923077</v>
      </c>
      <c r="R3881" s="389">
        <f t="shared" si="1866"/>
        <v>4.166666666666667</v>
      </c>
      <c r="S3881" s="389">
        <f t="shared" si="1867"/>
        <v>4.033823529411765</v>
      </c>
      <c r="T3881" s="389">
        <f t="shared" si="1868"/>
        <v>6.5384615384615383</v>
      </c>
      <c r="U3881" s="389">
        <f t="shared" si="1869"/>
        <v>92.046979865771803</v>
      </c>
      <c r="V3881" s="389">
        <f t="shared" si="1870"/>
        <v>3.4899328859060401</v>
      </c>
      <c r="W3881" s="389">
        <f>IFERROR(H3881/M3881,Tabla2[[#This Row],[CARGA PRODUCCION (ANIMALES/HA)]])</f>
        <v>3.0882754851052199</v>
      </c>
      <c r="X3881" s="390">
        <f t="shared" si="1871"/>
        <v>2025</v>
      </c>
      <c r="Y3881" s="390">
        <f t="shared" si="1872"/>
        <v>3</v>
      </c>
      <c r="Z3881" s="390" t="e">
        <f t="shared" ca="1" si="1873"/>
        <v>#NAME?</v>
      </c>
      <c r="AA3881" s="387">
        <f t="shared" si="1874"/>
        <v>113</v>
      </c>
      <c r="AB3881" s="388">
        <f t="shared" si="1875"/>
        <v>0.92035398230088494</v>
      </c>
      <c r="AC3881" s="388">
        <f t="shared" si="1876"/>
        <v>7.9646017699115057E-2</v>
      </c>
      <c r="AD3881" s="386"/>
    </row>
    <row r="3882" spans="1:30">
      <c r="A3882" s="385">
        <v>45744</v>
      </c>
      <c r="B3882" s="386" t="s">
        <v>117</v>
      </c>
      <c r="C3882" s="386">
        <v>1398</v>
      </c>
      <c r="D3882" s="386">
        <v>40</v>
      </c>
      <c r="E3882" s="386">
        <v>5</v>
      </c>
      <c r="F3882" s="386"/>
      <c r="G3882" s="386">
        <v>58</v>
      </c>
      <c r="H3882" s="386">
        <v>60</v>
      </c>
      <c r="I3882" s="386">
        <v>0</v>
      </c>
      <c r="J3882" s="386">
        <v>11</v>
      </c>
      <c r="K3882" s="386">
        <v>300</v>
      </c>
      <c r="L3882" s="386">
        <v>16.5</v>
      </c>
      <c r="M3882" s="384">
        <v>17.5</v>
      </c>
      <c r="N3882" s="387">
        <f>IF(Tabla2[[#This Row],[LECHE RETIRO DIA]]&lt;&gt;ISBLANK(Tabla2[[#This Row],[LECHE RETIRO DIA]]),SUM(Tabla2[[#This Row],[LECHE TANQUE DIA]:[LECHE RETIRO DIA]]),SUM(Tabla2[[#This Row],[LECHE TANQUE DIA]:[LECHE AUTOCONSUMO DIA]]))</f>
        <v>1443</v>
      </c>
      <c r="O3882" s="388">
        <f t="shared" si="1863"/>
        <v>0.96881496881496887</v>
      </c>
      <c r="P3882" s="389">
        <f t="shared" si="1864"/>
        <v>24.879310344827587</v>
      </c>
      <c r="Q3882" s="389">
        <f t="shared" si="1865"/>
        <v>24.103448275862068</v>
      </c>
      <c r="R3882" s="389">
        <f t="shared" si="1866"/>
        <v>3.6363636363636362</v>
      </c>
      <c r="S3882" s="389">
        <f t="shared" si="1867"/>
        <v>4.8099999999999996</v>
      </c>
      <c r="T3882" s="389">
        <f t="shared" si="1868"/>
        <v>5.1724137931034484</v>
      </c>
      <c r="U3882" s="389">
        <f t="shared" si="1869"/>
        <v>87.454545454545453</v>
      </c>
      <c r="V3882" s="389">
        <f t="shared" si="1870"/>
        <v>3.5151515151515151</v>
      </c>
      <c r="W3882" s="389">
        <f>IFERROR(H3882/M3882,Tabla2[[#This Row],[CARGA PRODUCCION (ANIMALES/HA)]])</f>
        <v>3.4285714285714284</v>
      </c>
      <c r="X3882" s="390">
        <f t="shared" si="1871"/>
        <v>2025</v>
      </c>
      <c r="Y3882" s="390">
        <f t="shared" si="1872"/>
        <v>3</v>
      </c>
      <c r="Z3882" s="390" t="e">
        <f t="shared" ca="1" si="1873"/>
        <v>#NAME?</v>
      </c>
      <c r="AA3882" s="387">
        <f t="shared" si="1874"/>
        <v>60</v>
      </c>
      <c r="AB3882" s="388">
        <f t="shared" si="1875"/>
        <v>0.96666666666666667</v>
      </c>
      <c r="AC3882" s="388">
        <f t="shared" si="1876"/>
        <v>3.3333333333333326E-2</v>
      </c>
      <c r="AD3882" s="386"/>
    </row>
    <row r="3883" spans="1:30">
      <c r="A3883" s="385">
        <v>45745</v>
      </c>
      <c r="B3883" s="386" t="s">
        <v>81</v>
      </c>
      <c r="C3883" s="386">
        <v>2354</v>
      </c>
      <c r="D3883" s="386">
        <v>80</v>
      </c>
      <c r="E3883" s="386">
        <v>9</v>
      </c>
      <c r="F3883" s="386"/>
      <c r="G3883" s="386">
        <v>92</v>
      </c>
      <c r="H3883" s="386">
        <v>95</v>
      </c>
      <c r="I3883" s="386">
        <v>0</v>
      </c>
      <c r="J3883" s="386">
        <v>16</v>
      </c>
      <c r="K3883" s="386">
        <v>680</v>
      </c>
      <c r="L3883" s="386">
        <v>23.4</v>
      </c>
      <c r="M3883" s="384">
        <v>31.01</v>
      </c>
      <c r="N3883" s="387">
        <f>IF(Tabla2[[#This Row],[LECHE RETIRO DIA]]&lt;&gt;ISBLANK(Tabla2[[#This Row],[LECHE RETIRO DIA]]),SUM(Tabla2[[#This Row],[LECHE TANQUE DIA]:[LECHE RETIRO DIA]]),SUM(Tabla2[[#This Row],[LECHE TANQUE DIA]:[LECHE AUTOCONSUMO DIA]]))</f>
        <v>2443</v>
      </c>
      <c r="O3883" s="388">
        <f t="shared" si="1863"/>
        <v>0.96356938190749075</v>
      </c>
      <c r="P3883" s="389">
        <f t="shared" si="1864"/>
        <v>26.554347826086957</v>
      </c>
      <c r="Q3883" s="389">
        <f t="shared" si="1865"/>
        <v>25.586956521739129</v>
      </c>
      <c r="R3883" s="389">
        <f t="shared" si="1866"/>
        <v>5</v>
      </c>
      <c r="S3883" s="389">
        <f t="shared" si="1867"/>
        <v>3.5926470588235295</v>
      </c>
      <c r="T3883" s="389">
        <f t="shared" si="1868"/>
        <v>7.3913043478260869</v>
      </c>
      <c r="U3883" s="389">
        <f t="shared" si="1869"/>
        <v>104.40170940170941</v>
      </c>
      <c r="V3883" s="389">
        <f t="shared" si="1870"/>
        <v>3.9316239316239319</v>
      </c>
      <c r="W3883" s="389">
        <f>IFERROR(H3883/M3883,Tabla2[[#This Row],[CARGA PRODUCCION (ANIMALES/HA)]])</f>
        <v>3.0635278942276685</v>
      </c>
      <c r="X3883" s="390">
        <f t="shared" si="1871"/>
        <v>2025</v>
      </c>
      <c r="Y3883" s="390">
        <f t="shared" si="1872"/>
        <v>3</v>
      </c>
      <c r="Z3883" s="390" t="e">
        <f t="shared" ca="1" si="1873"/>
        <v>#NAME?</v>
      </c>
      <c r="AA3883" s="387">
        <f t="shared" si="1874"/>
        <v>95</v>
      </c>
      <c r="AB3883" s="388">
        <f t="shared" si="1875"/>
        <v>0.96842105263157896</v>
      </c>
      <c r="AC3883" s="388">
        <f t="shared" si="1876"/>
        <v>3.157894736842104E-2</v>
      </c>
      <c r="AD3883" s="386"/>
    </row>
    <row r="3884" spans="1:30">
      <c r="A3884" s="385">
        <v>45745</v>
      </c>
      <c r="B3884" s="386" t="s">
        <v>83</v>
      </c>
      <c r="C3884" s="386">
        <v>2590</v>
      </c>
      <c r="D3884" s="386">
        <v>100</v>
      </c>
      <c r="E3884" s="386">
        <v>9</v>
      </c>
      <c r="F3884" s="386"/>
      <c r="G3884" s="386">
        <v>101</v>
      </c>
      <c r="H3884" s="386">
        <v>110</v>
      </c>
      <c r="I3884" s="386">
        <v>0</v>
      </c>
      <c r="J3884" s="386">
        <v>24</v>
      </c>
      <c r="K3884" s="386">
        <v>680</v>
      </c>
      <c r="L3884" s="386">
        <v>29.8</v>
      </c>
      <c r="M3884" s="384">
        <v>36.9</v>
      </c>
      <c r="N3884" s="387">
        <f>IF(Tabla2[[#This Row],[LECHE RETIRO DIA]]&lt;&gt;ISBLANK(Tabla2[[#This Row],[LECHE RETIRO DIA]]),SUM(Tabla2[[#This Row],[LECHE TANQUE DIA]:[LECHE RETIRO DIA]]),SUM(Tabla2[[#This Row],[LECHE TANQUE DIA]:[LECHE AUTOCONSUMO DIA]]))</f>
        <v>2699</v>
      </c>
      <c r="O3884" s="388">
        <f t="shared" si="1863"/>
        <v>0.95961467210077811</v>
      </c>
      <c r="P3884" s="389">
        <f t="shared" si="1864"/>
        <v>26.722772277227723</v>
      </c>
      <c r="Q3884" s="389">
        <f t="shared" si="1865"/>
        <v>25.643564356435643</v>
      </c>
      <c r="R3884" s="389">
        <f t="shared" si="1866"/>
        <v>4.166666666666667</v>
      </c>
      <c r="S3884" s="389">
        <f t="shared" si="1867"/>
        <v>3.9691176470588236</v>
      </c>
      <c r="T3884" s="389">
        <f t="shared" si="1868"/>
        <v>6.7326732673267324</v>
      </c>
      <c r="U3884" s="389">
        <f t="shared" si="1869"/>
        <v>90.570469798657712</v>
      </c>
      <c r="V3884" s="389">
        <f t="shared" si="1870"/>
        <v>3.3892617449664431</v>
      </c>
      <c r="W3884" s="389">
        <f>IFERROR(H3884/M3884,Tabla2[[#This Row],[CARGA PRODUCCION (ANIMALES/HA)]])</f>
        <v>2.9810298102981032</v>
      </c>
      <c r="X3884" s="390">
        <f t="shared" si="1871"/>
        <v>2025</v>
      </c>
      <c r="Y3884" s="390">
        <f t="shared" si="1872"/>
        <v>3</v>
      </c>
      <c r="Z3884" s="390" t="e">
        <f t="shared" ca="1" si="1873"/>
        <v>#NAME?</v>
      </c>
      <c r="AA3884" s="387">
        <f t="shared" si="1874"/>
        <v>110</v>
      </c>
      <c r="AB3884" s="388">
        <f t="shared" si="1875"/>
        <v>0.91818181818181821</v>
      </c>
      <c r="AC3884" s="388">
        <f t="shared" si="1876"/>
        <v>8.181818181818179E-2</v>
      </c>
      <c r="AD3884" s="386"/>
    </row>
    <row r="3885" spans="1:30">
      <c r="A3885" s="385">
        <v>45745</v>
      </c>
      <c r="B3885" s="386" t="s">
        <v>88</v>
      </c>
      <c r="C3885" s="386">
        <v>1317</v>
      </c>
      <c r="D3885" s="386">
        <v>40</v>
      </c>
      <c r="E3885" s="386">
        <v>5</v>
      </c>
      <c r="F3885" s="386"/>
      <c r="G3885" s="386">
        <v>59</v>
      </c>
      <c r="H3885" s="386">
        <v>60</v>
      </c>
      <c r="I3885" s="386">
        <v>0</v>
      </c>
      <c r="J3885" s="386">
        <v>11</v>
      </c>
      <c r="K3885" s="386">
        <v>300</v>
      </c>
      <c r="L3885" s="386">
        <v>16.5</v>
      </c>
      <c r="M3885" s="384">
        <v>7.5</v>
      </c>
      <c r="N3885" s="387">
        <f>IF(Tabla2[[#This Row],[LECHE RETIRO DIA]]&lt;&gt;ISBLANK(Tabla2[[#This Row],[LECHE RETIRO DIA]]),SUM(Tabla2[[#This Row],[LECHE TANQUE DIA]:[LECHE RETIRO DIA]]),SUM(Tabla2[[#This Row],[LECHE TANQUE DIA]:[LECHE AUTOCONSUMO DIA]]))</f>
        <v>1362</v>
      </c>
      <c r="O3885" s="388">
        <f t="shared" si="1863"/>
        <v>0.96696035242290745</v>
      </c>
      <c r="P3885" s="389">
        <f t="shared" si="1864"/>
        <v>23.084745762711865</v>
      </c>
      <c r="Q3885" s="389">
        <f t="shared" si="1865"/>
        <v>22.322033898305083</v>
      </c>
      <c r="R3885" s="389">
        <f t="shared" si="1866"/>
        <v>3.6363636363636362</v>
      </c>
      <c r="S3885" s="389">
        <f t="shared" si="1867"/>
        <v>4.54</v>
      </c>
      <c r="T3885" s="389">
        <f t="shared" si="1868"/>
        <v>5.0847457627118642</v>
      </c>
      <c r="U3885" s="389">
        <f t="shared" si="1869"/>
        <v>82.545454545454547</v>
      </c>
      <c r="V3885" s="389">
        <f t="shared" si="1870"/>
        <v>3.5757575757575757</v>
      </c>
      <c r="W3885" s="389">
        <f>IFERROR(H3885/M3885,Tabla2[[#This Row],[CARGA PRODUCCION (ANIMALES/HA)]])</f>
        <v>8</v>
      </c>
      <c r="X3885" s="390">
        <f t="shared" si="1871"/>
        <v>2025</v>
      </c>
      <c r="Y3885" s="390">
        <f t="shared" si="1872"/>
        <v>3</v>
      </c>
      <c r="Z3885" s="390" t="e">
        <f t="shared" ca="1" si="1873"/>
        <v>#NAME?</v>
      </c>
      <c r="AA3885" s="387">
        <f t="shared" si="1874"/>
        <v>60</v>
      </c>
      <c r="AB3885" s="388">
        <f t="shared" si="1875"/>
        <v>0.98333333333333328</v>
      </c>
      <c r="AC3885" s="388">
        <f t="shared" si="1876"/>
        <v>1.6666666666666718E-2</v>
      </c>
      <c r="AD3885" s="386"/>
    </row>
    <row r="3886" spans="1:30">
      <c r="A3886" s="385">
        <v>45746</v>
      </c>
      <c r="B3886" s="386" t="s">
        <v>81</v>
      </c>
      <c r="C3886" s="386">
        <v>2443</v>
      </c>
      <c r="D3886" s="386">
        <v>80</v>
      </c>
      <c r="E3886" s="386">
        <v>9</v>
      </c>
      <c r="F3886" s="386"/>
      <c r="G3886" s="386">
        <v>91</v>
      </c>
      <c r="H3886" s="386">
        <v>94</v>
      </c>
      <c r="I3886" s="386">
        <v>0</v>
      </c>
      <c r="J3886" s="386">
        <v>16</v>
      </c>
      <c r="K3886" s="386">
        <v>680</v>
      </c>
      <c r="L3886" s="386">
        <v>23.4</v>
      </c>
      <c r="M3886" s="384">
        <v>31.01</v>
      </c>
      <c r="N3886" s="387">
        <f>IF(Tabla2[[#This Row],[LECHE RETIRO DIA]]&lt;&gt;ISBLANK(Tabla2[[#This Row],[LECHE RETIRO DIA]]),SUM(Tabla2[[#This Row],[LECHE TANQUE DIA]:[LECHE RETIRO DIA]]),SUM(Tabla2[[#This Row],[LECHE TANQUE DIA]:[LECHE AUTOCONSUMO DIA]]))</f>
        <v>2532</v>
      </c>
      <c r="O3886" s="388">
        <f t="shared" ref="O3886:O3891" si="1877">IFERROR(C3886/N3886,"")</f>
        <v>0.96484992101105849</v>
      </c>
      <c r="P3886" s="389">
        <f t="shared" ref="P3886:P3891" si="1878">IFERROR(N3886/G3886,"")</f>
        <v>27.824175824175825</v>
      </c>
      <c r="Q3886" s="389">
        <f t="shared" ref="Q3886:Q3891" si="1879">IFERROR(C3886/G3886,"")</f>
        <v>26.846153846153847</v>
      </c>
      <c r="R3886" s="389">
        <f t="shared" ref="R3886:R3891" si="1880">IFERROR(D3886/J3886,"")</f>
        <v>5</v>
      </c>
      <c r="S3886" s="389">
        <f t="shared" ref="S3886:S3891" si="1881">IFERROR(N3886/K3886,"")</f>
        <v>3.723529411764706</v>
      </c>
      <c r="T3886" s="389">
        <f t="shared" ref="T3886:T3891" si="1882">IFERROR(K3886/G3886,"")</f>
        <v>7.4725274725274726</v>
      </c>
      <c r="U3886" s="389">
        <f t="shared" ref="U3886:U3891" si="1883">IFERROR(N3886/L3886,"")</f>
        <v>108.20512820512822</v>
      </c>
      <c r="V3886" s="389">
        <f t="shared" ref="V3886:V3891" si="1884">IFERROR(G3886/L3886,"")</f>
        <v>3.8888888888888893</v>
      </c>
      <c r="W3886" s="389">
        <f>IFERROR(H3886/M3886,Tabla2[[#This Row],[CARGA PRODUCCION (ANIMALES/HA)]])</f>
        <v>3.0312802321831667</v>
      </c>
      <c r="X3886" s="390">
        <f t="shared" ref="X3886:X3891" si="1885">YEAR(A3886)</f>
        <v>2025</v>
      </c>
      <c r="Y3886" s="390">
        <f t="shared" ref="Y3886:Y3891" si="1886">MONTH(A3886)</f>
        <v>3</v>
      </c>
      <c r="Z3886" s="390" t="e">
        <f t="shared" ref="Z3886:Z3891" ca="1" si="1887">_xlfn.ISOWEEKNUM(A3886)</f>
        <v>#NAME?</v>
      </c>
      <c r="AA3886" s="387">
        <f t="shared" ref="AA3886:AA3891" si="1888">IF(H3886&gt;0,H3886,G3886)</f>
        <v>94</v>
      </c>
      <c r="AB3886" s="388">
        <f t="shared" ref="AB3886:AB3891" si="1889">IFERROR(G3886/AA3886,"")</f>
        <v>0.96808510638297873</v>
      </c>
      <c r="AC3886" s="388">
        <f t="shared" ref="AC3886:AC3891" si="1890">IFERROR(1-AB3886,"")</f>
        <v>3.1914893617021267E-2</v>
      </c>
      <c r="AD3886" s="386"/>
    </row>
    <row r="3887" spans="1:30">
      <c r="A3887" s="385">
        <v>45746</v>
      </c>
      <c r="B3887" s="386" t="s">
        <v>83</v>
      </c>
      <c r="C3887" s="386">
        <v>2453</v>
      </c>
      <c r="D3887" s="386">
        <v>100</v>
      </c>
      <c r="E3887" s="386">
        <v>9</v>
      </c>
      <c r="F3887" s="386"/>
      <c r="G3887" s="386">
        <v>99</v>
      </c>
      <c r="H3887" s="386">
        <v>108</v>
      </c>
      <c r="I3887" s="386">
        <v>0</v>
      </c>
      <c r="J3887" s="386">
        <v>24</v>
      </c>
      <c r="K3887" s="386">
        <v>680</v>
      </c>
      <c r="L3887" s="386">
        <v>29.8</v>
      </c>
      <c r="M3887" s="384">
        <v>36.590000000000003</v>
      </c>
      <c r="N3887" s="387">
        <f>IF(Tabla2[[#This Row],[LECHE RETIRO DIA]]&lt;&gt;ISBLANK(Tabla2[[#This Row],[LECHE RETIRO DIA]]),SUM(Tabla2[[#This Row],[LECHE TANQUE DIA]:[LECHE RETIRO DIA]]),SUM(Tabla2[[#This Row],[LECHE TANQUE DIA]:[LECHE AUTOCONSUMO DIA]]))</f>
        <v>2562</v>
      </c>
      <c r="O3887" s="388">
        <f t="shared" si="1877"/>
        <v>0.95745511319281806</v>
      </c>
      <c r="P3887" s="389">
        <f t="shared" si="1878"/>
        <v>25.878787878787879</v>
      </c>
      <c r="Q3887" s="389">
        <f t="shared" si="1879"/>
        <v>24.777777777777779</v>
      </c>
      <c r="R3887" s="389">
        <f t="shared" si="1880"/>
        <v>4.166666666666667</v>
      </c>
      <c r="S3887" s="389">
        <f t="shared" si="1881"/>
        <v>3.7676470588235293</v>
      </c>
      <c r="T3887" s="389">
        <f t="shared" si="1882"/>
        <v>6.8686868686868685</v>
      </c>
      <c r="U3887" s="389">
        <f t="shared" si="1883"/>
        <v>85.973154362416111</v>
      </c>
      <c r="V3887" s="389">
        <f t="shared" si="1884"/>
        <v>3.3221476510067114</v>
      </c>
      <c r="W3887" s="389">
        <f>IFERROR(H3887/M3887,Tabla2[[#This Row],[CARGA PRODUCCION (ANIMALES/HA)]])</f>
        <v>2.9516261273572013</v>
      </c>
      <c r="X3887" s="390">
        <f t="shared" si="1885"/>
        <v>2025</v>
      </c>
      <c r="Y3887" s="390">
        <f t="shared" si="1886"/>
        <v>3</v>
      </c>
      <c r="Z3887" s="390" t="e">
        <f t="shared" ca="1" si="1887"/>
        <v>#NAME?</v>
      </c>
      <c r="AA3887" s="387">
        <f t="shared" si="1888"/>
        <v>108</v>
      </c>
      <c r="AB3887" s="388">
        <f t="shared" si="1889"/>
        <v>0.91666666666666663</v>
      </c>
      <c r="AC3887" s="388">
        <f t="shared" si="1890"/>
        <v>8.333333333333337E-2</v>
      </c>
      <c r="AD3887" s="386"/>
    </row>
    <row r="3888" spans="1:30">
      <c r="A3888" s="385">
        <v>45746</v>
      </c>
      <c r="B3888" s="386" t="s">
        <v>88</v>
      </c>
      <c r="C3888" s="386">
        <v>1473</v>
      </c>
      <c r="D3888" s="386">
        <v>40</v>
      </c>
      <c r="E3888" s="386">
        <v>5</v>
      </c>
      <c r="F3888" s="386"/>
      <c r="G3888" s="386">
        <v>59</v>
      </c>
      <c r="H3888" s="386">
        <v>60</v>
      </c>
      <c r="I3888" s="386">
        <v>0</v>
      </c>
      <c r="J3888" s="386">
        <v>11</v>
      </c>
      <c r="K3888" s="386">
        <v>300</v>
      </c>
      <c r="L3888" s="386">
        <v>16.5</v>
      </c>
      <c r="M3888" s="384">
        <v>17.5</v>
      </c>
      <c r="N3888" s="387">
        <f>IF(Tabla2[[#This Row],[LECHE RETIRO DIA]]&lt;&gt;ISBLANK(Tabla2[[#This Row],[LECHE RETIRO DIA]]),SUM(Tabla2[[#This Row],[LECHE TANQUE DIA]:[LECHE RETIRO DIA]]),SUM(Tabla2[[#This Row],[LECHE TANQUE DIA]:[LECHE AUTOCONSUMO DIA]]))</f>
        <v>1518</v>
      </c>
      <c r="O3888" s="388">
        <f t="shared" si="1877"/>
        <v>0.97035573122529639</v>
      </c>
      <c r="P3888" s="389">
        <f t="shared" si="1878"/>
        <v>25.728813559322035</v>
      </c>
      <c r="Q3888" s="389">
        <f t="shared" si="1879"/>
        <v>24.966101694915253</v>
      </c>
      <c r="R3888" s="389">
        <f t="shared" si="1880"/>
        <v>3.6363636363636362</v>
      </c>
      <c r="S3888" s="389">
        <f t="shared" si="1881"/>
        <v>5.0599999999999996</v>
      </c>
      <c r="T3888" s="389">
        <f t="shared" si="1882"/>
        <v>5.0847457627118642</v>
      </c>
      <c r="U3888" s="389">
        <f t="shared" si="1883"/>
        <v>92</v>
      </c>
      <c r="V3888" s="389">
        <f t="shared" si="1884"/>
        <v>3.5757575757575757</v>
      </c>
      <c r="W3888" s="389">
        <f>IFERROR(H3888/M3888,Tabla2[[#This Row],[CARGA PRODUCCION (ANIMALES/HA)]])</f>
        <v>3.4285714285714284</v>
      </c>
      <c r="X3888" s="390">
        <f t="shared" si="1885"/>
        <v>2025</v>
      </c>
      <c r="Y3888" s="390">
        <f t="shared" si="1886"/>
        <v>3</v>
      </c>
      <c r="Z3888" s="390" t="e">
        <f t="shared" ca="1" si="1887"/>
        <v>#NAME?</v>
      </c>
      <c r="AA3888" s="387">
        <f t="shared" si="1888"/>
        <v>60</v>
      </c>
      <c r="AB3888" s="388">
        <f t="shared" si="1889"/>
        <v>0.98333333333333328</v>
      </c>
      <c r="AC3888" s="388">
        <f t="shared" si="1890"/>
        <v>1.6666666666666718E-2</v>
      </c>
      <c r="AD3888" s="386"/>
    </row>
    <row r="3889" spans="1:30">
      <c r="A3889" s="385">
        <v>45747</v>
      </c>
      <c r="B3889" s="386" t="s">
        <v>81</v>
      </c>
      <c r="C3889" s="386">
        <v>2434</v>
      </c>
      <c r="D3889" s="386">
        <v>80</v>
      </c>
      <c r="E3889" s="386">
        <v>9</v>
      </c>
      <c r="F3889" s="386"/>
      <c r="G3889" s="386">
        <v>92</v>
      </c>
      <c r="H3889" s="386">
        <v>95</v>
      </c>
      <c r="I3889" s="386">
        <v>0</v>
      </c>
      <c r="J3889" s="386">
        <v>16</v>
      </c>
      <c r="K3889" s="386">
        <v>680</v>
      </c>
      <c r="L3889" s="386">
        <v>23.4</v>
      </c>
      <c r="M3889" s="384">
        <v>31.01</v>
      </c>
      <c r="N3889" s="387">
        <f>IF(Tabla2[[#This Row],[LECHE RETIRO DIA]]&lt;&gt;ISBLANK(Tabla2[[#This Row],[LECHE RETIRO DIA]]),SUM(Tabla2[[#This Row],[LECHE TANQUE DIA]:[LECHE RETIRO DIA]]),SUM(Tabla2[[#This Row],[LECHE TANQUE DIA]:[LECHE AUTOCONSUMO DIA]]))</f>
        <v>2523</v>
      </c>
      <c r="O3889" s="388">
        <f t="shared" si="1877"/>
        <v>0.96472453428458183</v>
      </c>
      <c r="P3889" s="389">
        <f t="shared" si="1878"/>
        <v>27.423913043478262</v>
      </c>
      <c r="Q3889" s="389">
        <f t="shared" si="1879"/>
        <v>26.456521739130434</v>
      </c>
      <c r="R3889" s="389">
        <f t="shared" si="1880"/>
        <v>5</v>
      </c>
      <c r="S3889" s="389">
        <f t="shared" si="1881"/>
        <v>3.710294117647059</v>
      </c>
      <c r="T3889" s="389">
        <f t="shared" si="1882"/>
        <v>7.3913043478260869</v>
      </c>
      <c r="U3889" s="389">
        <f t="shared" si="1883"/>
        <v>107.82051282051283</v>
      </c>
      <c r="V3889" s="389">
        <f t="shared" si="1884"/>
        <v>3.9316239316239319</v>
      </c>
      <c r="W3889" s="389">
        <f>IFERROR(H3889/M3889,Tabla2[[#This Row],[CARGA PRODUCCION (ANIMALES/HA)]])</f>
        <v>3.0635278942276685</v>
      </c>
      <c r="X3889" s="390">
        <f t="shared" si="1885"/>
        <v>2025</v>
      </c>
      <c r="Y3889" s="390">
        <f t="shared" si="1886"/>
        <v>3</v>
      </c>
      <c r="Z3889" s="390" t="e">
        <f t="shared" ca="1" si="1887"/>
        <v>#NAME?</v>
      </c>
      <c r="AA3889" s="387">
        <f t="shared" si="1888"/>
        <v>95</v>
      </c>
      <c r="AB3889" s="388">
        <f t="shared" si="1889"/>
        <v>0.96842105263157896</v>
      </c>
      <c r="AC3889" s="388">
        <f t="shared" si="1890"/>
        <v>3.157894736842104E-2</v>
      </c>
      <c r="AD3889" s="386"/>
    </row>
    <row r="3890" spans="1:30">
      <c r="A3890" s="385">
        <v>45747</v>
      </c>
      <c r="B3890" s="386" t="s">
        <v>83</v>
      </c>
      <c r="C3890" s="386">
        <v>2523</v>
      </c>
      <c r="D3890" s="386">
        <v>100</v>
      </c>
      <c r="E3890" s="386">
        <v>9</v>
      </c>
      <c r="F3890" s="386"/>
      <c r="G3890" s="386">
        <v>99</v>
      </c>
      <c r="H3890" s="386">
        <v>108</v>
      </c>
      <c r="I3890" s="386">
        <v>0</v>
      </c>
      <c r="J3890" s="386">
        <v>24</v>
      </c>
      <c r="K3890" s="386">
        <v>680</v>
      </c>
      <c r="L3890" s="386">
        <v>29.8</v>
      </c>
      <c r="M3890" s="384">
        <v>36.590000000000003</v>
      </c>
      <c r="N3890" s="387">
        <f>IF(Tabla2[[#This Row],[LECHE RETIRO DIA]]&lt;&gt;ISBLANK(Tabla2[[#This Row],[LECHE RETIRO DIA]]),SUM(Tabla2[[#This Row],[LECHE TANQUE DIA]:[LECHE RETIRO DIA]]),SUM(Tabla2[[#This Row],[LECHE TANQUE DIA]:[LECHE AUTOCONSUMO DIA]]))</f>
        <v>2632</v>
      </c>
      <c r="O3890" s="388">
        <f t="shared" si="1877"/>
        <v>0.9585866261398176</v>
      </c>
      <c r="P3890" s="389">
        <f t="shared" si="1878"/>
        <v>26.585858585858585</v>
      </c>
      <c r="Q3890" s="389">
        <f t="shared" si="1879"/>
        <v>25.484848484848484</v>
      </c>
      <c r="R3890" s="389">
        <f t="shared" si="1880"/>
        <v>4.166666666666667</v>
      </c>
      <c r="S3890" s="389">
        <f t="shared" si="1881"/>
        <v>3.8705882352941177</v>
      </c>
      <c r="T3890" s="389">
        <f t="shared" si="1882"/>
        <v>6.8686868686868685</v>
      </c>
      <c r="U3890" s="389">
        <f t="shared" si="1883"/>
        <v>88.322147651006716</v>
      </c>
      <c r="V3890" s="389">
        <f t="shared" si="1884"/>
        <v>3.3221476510067114</v>
      </c>
      <c r="W3890" s="389">
        <f>IFERROR(H3890/M3890,Tabla2[[#This Row],[CARGA PRODUCCION (ANIMALES/HA)]])</f>
        <v>2.9516261273572013</v>
      </c>
      <c r="X3890" s="390">
        <f t="shared" si="1885"/>
        <v>2025</v>
      </c>
      <c r="Y3890" s="390">
        <f t="shared" si="1886"/>
        <v>3</v>
      </c>
      <c r="Z3890" s="390" t="e">
        <f t="shared" ca="1" si="1887"/>
        <v>#NAME?</v>
      </c>
      <c r="AA3890" s="387">
        <f t="shared" si="1888"/>
        <v>108</v>
      </c>
      <c r="AB3890" s="388">
        <f t="shared" si="1889"/>
        <v>0.91666666666666663</v>
      </c>
      <c r="AC3890" s="388">
        <f t="shared" si="1890"/>
        <v>8.333333333333337E-2</v>
      </c>
      <c r="AD3890" s="386"/>
    </row>
    <row r="3891" spans="1:30">
      <c r="A3891" s="385">
        <v>45747</v>
      </c>
      <c r="B3891" s="386" t="s">
        <v>88</v>
      </c>
      <c r="C3891" s="386">
        <v>1418</v>
      </c>
      <c r="D3891" s="386">
        <v>40</v>
      </c>
      <c r="E3891" s="386">
        <v>5</v>
      </c>
      <c r="F3891" s="386"/>
      <c r="G3891" s="386">
        <v>59</v>
      </c>
      <c r="H3891" s="386">
        <v>60</v>
      </c>
      <c r="I3891" s="386">
        <v>0</v>
      </c>
      <c r="J3891" s="386">
        <v>11</v>
      </c>
      <c r="K3891" s="386">
        <v>300</v>
      </c>
      <c r="L3891" s="386">
        <v>16.5</v>
      </c>
      <c r="M3891" s="384">
        <v>17.5</v>
      </c>
      <c r="N3891" s="387">
        <f>IF(Tabla2[[#This Row],[LECHE RETIRO DIA]]&lt;&gt;ISBLANK(Tabla2[[#This Row],[LECHE RETIRO DIA]]),SUM(Tabla2[[#This Row],[LECHE TANQUE DIA]:[LECHE RETIRO DIA]]),SUM(Tabla2[[#This Row],[LECHE TANQUE DIA]:[LECHE AUTOCONSUMO DIA]]))</f>
        <v>1463</v>
      </c>
      <c r="O3891" s="388">
        <f t="shared" si="1877"/>
        <v>0.96924128503075868</v>
      </c>
      <c r="P3891" s="389">
        <f t="shared" si="1878"/>
        <v>24.796610169491526</v>
      </c>
      <c r="Q3891" s="389">
        <f t="shared" si="1879"/>
        <v>24.033898305084747</v>
      </c>
      <c r="R3891" s="389">
        <f t="shared" si="1880"/>
        <v>3.6363636363636362</v>
      </c>
      <c r="S3891" s="389">
        <f t="shared" si="1881"/>
        <v>4.8766666666666669</v>
      </c>
      <c r="T3891" s="389">
        <f t="shared" si="1882"/>
        <v>5.0847457627118642</v>
      </c>
      <c r="U3891" s="389">
        <f t="shared" si="1883"/>
        <v>88.666666666666671</v>
      </c>
      <c r="V3891" s="389">
        <f t="shared" si="1884"/>
        <v>3.5757575757575757</v>
      </c>
      <c r="W3891" s="389">
        <f>IFERROR(H3891/M3891,Tabla2[[#This Row],[CARGA PRODUCCION (ANIMALES/HA)]])</f>
        <v>3.4285714285714284</v>
      </c>
      <c r="X3891" s="390">
        <f t="shared" si="1885"/>
        <v>2025</v>
      </c>
      <c r="Y3891" s="390">
        <f t="shared" si="1886"/>
        <v>3</v>
      </c>
      <c r="Z3891" s="390" t="e">
        <f t="shared" ca="1" si="1887"/>
        <v>#NAME?</v>
      </c>
      <c r="AA3891" s="387">
        <f t="shared" si="1888"/>
        <v>60</v>
      </c>
      <c r="AB3891" s="388">
        <f t="shared" si="1889"/>
        <v>0.98333333333333328</v>
      </c>
      <c r="AC3891" s="388">
        <f t="shared" si="1890"/>
        <v>1.6666666666666718E-2</v>
      </c>
      <c r="AD3891" s="386"/>
    </row>
    <row r="3892" spans="1:30">
      <c r="A3892" s="339">
        <v>45748</v>
      </c>
      <c r="B3892" s="340" t="s">
        <v>81</v>
      </c>
      <c r="C3892" s="340">
        <v>2481</v>
      </c>
      <c r="D3892" s="340">
        <v>80</v>
      </c>
      <c r="E3892" s="340">
        <v>9</v>
      </c>
      <c r="F3892" s="340"/>
      <c r="G3892" s="340">
        <v>93</v>
      </c>
      <c r="H3892" s="340">
        <v>94</v>
      </c>
      <c r="I3892" s="340">
        <v>0</v>
      </c>
      <c r="J3892" s="340">
        <v>24</v>
      </c>
      <c r="K3892" s="340">
        <v>680</v>
      </c>
      <c r="L3892" s="340">
        <v>23.4</v>
      </c>
      <c r="M3892" s="8">
        <v>31.01</v>
      </c>
      <c r="N3892" s="341">
        <f>IF(Tabla2[[#This Row],[LECHE RETIRO DIA]]&lt;&gt;ISBLANK(Tabla2[[#This Row],[LECHE RETIRO DIA]]),SUM(Tabla2[[#This Row],[LECHE TANQUE DIA]:[LECHE RETIRO DIA]]),SUM(Tabla2[[#This Row],[LECHE TANQUE DIA]:[LECHE AUTOCONSUMO DIA]]))</f>
        <v>2570</v>
      </c>
      <c r="O3892" s="342">
        <f t="shared" ref="O3892:O3897" si="1891">IFERROR(C3892/N3892,"")</f>
        <v>0.96536964980544748</v>
      </c>
      <c r="P3892" s="343">
        <f t="shared" ref="P3892:P3897" si="1892">IFERROR(N3892/G3892,"")</f>
        <v>27.634408602150536</v>
      </c>
      <c r="Q3892" s="343">
        <f t="shared" ref="Q3892:Q3897" si="1893">IFERROR(C3892/G3892,"")</f>
        <v>26.677419354838708</v>
      </c>
      <c r="R3892" s="343">
        <f t="shared" ref="R3892:R3897" si="1894">IFERROR(D3892/J3892,"")</f>
        <v>3.3333333333333335</v>
      </c>
      <c r="S3892" s="343">
        <f t="shared" ref="S3892:S3897" si="1895">IFERROR(N3892/K3892,"")</f>
        <v>3.7794117647058822</v>
      </c>
      <c r="T3892" s="343">
        <f t="shared" ref="T3892:T3897" si="1896">IFERROR(K3892/G3892,"")</f>
        <v>7.311827956989247</v>
      </c>
      <c r="U3892" s="343">
        <f t="shared" ref="U3892:U3897" si="1897">IFERROR(N3892/L3892,"")</f>
        <v>109.82905982905983</v>
      </c>
      <c r="V3892" s="343">
        <f t="shared" ref="V3892:V3897" si="1898">IFERROR(G3892/L3892,"")</f>
        <v>3.9743589743589745</v>
      </c>
      <c r="W3892" s="343">
        <f>IFERROR(H3892/M3892,Tabla2[[#This Row],[CARGA PRODUCCION (ANIMALES/HA)]])</f>
        <v>3.0312802321831667</v>
      </c>
      <c r="X3892" s="344">
        <f t="shared" ref="X3892:X3897" si="1899">YEAR(A3892)</f>
        <v>2025</v>
      </c>
      <c r="Y3892" s="344">
        <f t="shared" ref="Y3892:Y3897" si="1900">MONTH(A3892)</f>
        <v>4</v>
      </c>
      <c r="Z3892" s="344" t="e">
        <f t="shared" ref="Z3892:Z3897" ca="1" si="1901">_xlfn.ISOWEEKNUM(A3892)</f>
        <v>#NAME?</v>
      </c>
      <c r="AA3892" s="341">
        <f t="shared" ref="AA3892:AA3897" si="1902">IF(H3892&gt;0,H3892,G3892)</f>
        <v>94</v>
      </c>
      <c r="AB3892" s="342">
        <f t="shared" ref="AB3892:AB3897" si="1903">IFERROR(G3892/AA3892,"")</f>
        <v>0.98936170212765961</v>
      </c>
      <c r="AC3892" s="342">
        <f t="shared" ref="AC3892:AC3897" si="1904">IFERROR(1-AB3892,"")</f>
        <v>1.0638297872340385E-2</v>
      </c>
      <c r="AD3892" s="340"/>
    </row>
    <row r="3893" spans="1:30">
      <c r="A3893" s="339">
        <v>45748</v>
      </c>
      <c r="B3893" s="340" t="s">
        <v>83</v>
      </c>
      <c r="C3893" s="340">
        <v>2687</v>
      </c>
      <c r="D3893" s="340">
        <v>100</v>
      </c>
      <c r="E3893" s="340">
        <v>9</v>
      </c>
      <c r="F3893" s="340"/>
      <c r="G3893" s="340">
        <v>99</v>
      </c>
      <c r="H3893" s="340">
        <v>107</v>
      </c>
      <c r="I3893" s="340">
        <v>0</v>
      </c>
      <c r="J3893" s="340">
        <v>24</v>
      </c>
      <c r="K3893" s="340">
        <v>680</v>
      </c>
      <c r="L3893" s="340">
        <v>29.8</v>
      </c>
      <c r="M3893" s="8">
        <v>36.590000000000003</v>
      </c>
      <c r="N3893" s="341">
        <f>IF(Tabla2[[#This Row],[LECHE RETIRO DIA]]&lt;&gt;ISBLANK(Tabla2[[#This Row],[LECHE RETIRO DIA]]),SUM(Tabla2[[#This Row],[LECHE TANQUE DIA]:[LECHE RETIRO DIA]]),SUM(Tabla2[[#This Row],[LECHE TANQUE DIA]:[LECHE AUTOCONSUMO DIA]]))</f>
        <v>2796</v>
      </c>
      <c r="O3893" s="342">
        <f t="shared" si="1891"/>
        <v>0.96101573676680974</v>
      </c>
      <c r="P3893" s="343">
        <f t="shared" si="1892"/>
        <v>28.242424242424242</v>
      </c>
      <c r="Q3893" s="343">
        <f t="shared" si="1893"/>
        <v>27.141414141414142</v>
      </c>
      <c r="R3893" s="343">
        <f t="shared" si="1894"/>
        <v>4.166666666666667</v>
      </c>
      <c r="S3893" s="343">
        <f t="shared" si="1895"/>
        <v>4.1117647058823525</v>
      </c>
      <c r="T3893" s="343">
        <f t="shared" si="1896"/>
        <v>6.8686868686868685</v>
      </c>
      <c r="U3893" s="343">
        <f t="shared" si="1897"/>
        <v>93.825503355704697</v>
      </c>
      <c r="V3893" s="343">
        <f t="shared" si="1898"/>
        <v>3.3221476510067114</v>
      </c>
      <c r="W3893" s="343">
        <f>IFERROR(H3893/M3893,Tabla2[[#This Row],[CARGA PRODUCCION (ANIMALES/HA)]])</f>
        <v>2.9242962558075973</v>
      </c>
      <c r="X3893" s="344">
        <f t="shared" si="1899"/>
        <v>2025</v>
      </c>
      <c r="Y3893" s="344">
        <f t="shared" si="1900"/>
        <v>4</v>
      </c>
      <c r="Z3893" s="344" t="e">
        <f t="shared" ca="1" si="1901"/>
        <v>#NAME?</v>
      </c>
      <c r="AA3893" s="341">
        <f t="shared" si="1902"/>
        <v>107</v>
      </c>
      <c r="AB3893" s="342">
        <f t="shared" si="1903"/>
        <v>0.92523364485981308</v>
      </c>
      <c r="AC3893" s="342">
        <f t="shared" si="1904"/>
        <v>7.4766355140186924E-2</v>
      </c>
      <c r="AD3893" s="340"/>
    </row>
    <row r="3894" spans="1:30">
      <c r="A3894" s="339">
        <v>45748</v>
      </c>
      <c r="B3894" s="340" t="s">
        <v>88</v>
      </c>
      <c r="C3894" s="340">
        <v>1433</v>
      </c>
      <c r="D3894" s="340">
        <v>40</v>
      </c>
      <c r="E3894" s="340">
        <v>5</v>
      </c>
      <c r="F3894" s="340"/>
      <c r="G3894" s="340">
        <v>60</v>
      </c>
      <c r="H3894" s="340">
        <v>61</v>
      </c>
      <c r="I3894" s="340">
        <v>0</v>
      </c>
      <c r="J3894" s="340">
        <v>11</v>
      </c>
      <c r="K3894" s="340">
        <v>300</v>
      </c>
      <c r="L3894" s="340">
        <v>16.5</v>
      </c>
      <c r="M3894" s="8">
        <v>17.5</v>
      </c>
      <c r="N3894" s="341">
        <f>IF(Tabla2[[#This Row],[LECHE RETIRO DIA]]&lt;&gt;ISBLANK(Tabla2[[#This Row],[LECHE RETIRO DIA]]),SUM(Tabla2[[#This Row],[LECHE TANQUE DIA]:[LECHE RETIRO DIA]]),SUM(Tabla2[[#This Row],[LECHE TANQUE DIA]:[LECHE AUTOCONSUMO DIA]]))</f>
        <v>1478</v>
      </c>
      <c r="O3894" s="342">
        <f t="shared" si="1891"/>
        <v>0.96955345060893094</v>
      </c>
      <c r="P3894" s="343">
        <f t="shared" si="1892"/>
        <v>24.633333333333333</v>
      </c>
      <c r="Q3894" s="343">
        <f t="shared" si="1893"/>
        <v>23.883333333333333</v>
      </c>
      <c r="R3894" s="343">
        <f t="shared" si="1894"/>
        <v>3.6363636363636362</v>
      </c>
      <c r="S3894" s="343">
        <f t="shared" si="1895"/>
        <v>4.9266666666666667</v>
      </c>
      <c r="T3894" s="343">
        <f t="shared" si="1896"/>
        <v>5</v>
      </c>
      <c r="U3894" s="343">
        <f t="shared" si="1897"/>
        <v>89.575757575757578</v>
      </c>
      <c r="V3894" s="343">
        <f t="shared" si="1898"/>
        <v>3.6363636363636362</v>
      </c>
      <c r="W3894" s="343">
        <f>IFERROR(H3894/M3894,Tabla2[[#This Row],[CARGA PRODUCCION (ANIMALES/HA)]])</f>
        <v>3.4857142857142858</v>
      </c>
      <c r="X3894" s="344">
        <f t="shared" si="1899"/>
        <v>2025</v>
      </c>
      <c r="Y3894" s="344">
        <f t="shared" si="1900"/>
        <v>4</v>
      </c>
      <c r="Z3894" s="344" t="e">
        <f t="shared" ca="1" si="1901"/>
        <v>#NAME?</v>
      </c>
      <c r="AA3894" s="341">
        <f t="shared" si="1902"/>
        <v>61</v>
      </c>
      <c r="AB3894" s="342">
        <f t="shared" si="1903"/>
        <v>0.98360655737704916</v>
      </c>
      <c r="AC3894" s="342">
        <f t="shared" si="1904"/>
        <v>1.6393442622950838E-2</v>
      </c>
      <c r="AD3894" s="340"/>
    </row>
    <row r="3895" spans="1:30">
      <c r="A3895" s="339">
        <v>45749</v>
      </c>
      <c r="B3895" s="340" t="s">
        <v>81</v>
      </c>
      <c r="C3895" s="340">
        <v>2481</v>
      </c>
      <c r="D3895" s="340">
        <v>80</v>
      </c>
      <c r="E3895" s="340">
        <v>9</v>
      </c>
      <c r="F3895" s="340"/>
      <c r="G3895" s="340">
        <v>93</v>
      </c>
      <c r="H3895" s="340">
        <v>94</v>
      </c>
      <c r="I3895" s="340">
        <v>0</v>
      </c>
      <c r="J3895" s="340">
        <v>16</v>
      </c>
      <c r="K3895" s="340">
        <v>680</v>
      </c>
      <c r="L3895" s="340">
        <v>23.4</v>
      </c>
      <c r="M3895" s="8">
        <v>31.01</v>
      </c>
      <c r="N3895" s="341">
        <f>IF(Tabla2[[#This Row],[LECHE RETIRO DIA]]&lt;&gt;ISBLANK(Tabla2[[#This Row],[LECHE RETIRO DIA]]),SUM(Tabla2[[#This Row],[LECHE TANQUE DIA]:[LECHE RETIRO DIA]]),SUM(Tabla2[[#This Row],[LECHE TANQUE DIA]:[LECHE AUTOCONSUMO DIA]]))</f>
        <v>2570</v>
      </c>
      <c r="O3895" s="342">
        <f t="shared" si="1891"/>
        <v>0.96536964980544748</v>
      </c>
      <c r="P3895" s="343">
        <f t="shared" si="1892"/>
        <v>27.634408602150536</v>
      </c>
      <c r="Q3895" s="343">
        <f t="shared" si="1893"/>
        <v>26.677419354838708</v>
      </c>
      <c r="R3895" s="343">
        <f t="shared" si="1894"/>
        <v>5</v>
      </c>
      <c r="S3895" s="343">
        <f t="shared" si="1895"/>
        <v>3.7794117647058822</v>
      </c>
      <c r="T3895" s="343">
        <f t="shared" si="1896"/>
        <v>7.311827956989247</v>
      </c>
      <c r="U3895" s="343">
        <f t="shared" si="1897"/>
        <v>109.82905982905983</v>
      </c>
      <c r="V3895" s="343">
        <f t="shared" si="1898"/>
        <v>3.9743589743589745</v>
      </c>
      <c r="W3895" s="343">
        <f>IFERROR(H3895/M3895,Tabla2[[#This Row],[CARGA PRODUCCION (ANIMALES/HA)]])</f>
        <v>3.0312802321831667</v>
      </c>
      <c r="X3895" s="344">
        <f t="shared" si="1899"/>
        <v>2025</v>
      </c>
      <c r="Y3895" s="344">
        <f t="shared" si="1900"/>
        <v>4</v>
      </c>
      <c r="Z3895" s="344" t="e">
        <f t="shared" ca="1" si="1901"/>
        <v>#NAME?</v>
      </c>
      <c r="AA3895" s="341">
        <f t="shared" si="1902"/>
        <v>94</v>
      </c>
      <c r="AB3895" s="342">
        <f t="shared" si="1903"/>
        <v>0.98936170212765961</v>
      </c>
      <c r="AC3895" s="342">
        <f t="shared" si="1904"/>
        <v>1.0638297872340385E-2</v>
      </c>
      <c r="AD3895" s="340"/>
    </row>
    <row r="3896" spans="1:30">
      <c r="A3896" s="339">
        <v>45749</v>
      </c>
      <c r="B3896" s="340" t="s">
        <v>83</v>
      </c>
      <c r="C3896" s="340">
        <v>2634</v>
      </c>
      <c r="D3896" s="340">
        <v>100</v>
      </c>
      <c r="E3896" s="340">
        <v>9</v>
      </c>
      <c r="F3896" s="340"/>
      <c r="G3896" s="340">
        <v>99</v>
      </c>
      <c r="H3896" s="340">
        <v>107</v>
      </c>
      <c r="I3896" s="340">
        <v>0</v>
      </c>
      <c r="J3896" s="340">
        <v>24</v>
      </c>
      <c r="K3896" s="340">
        <v>680</v>
      </c>
      <c r="L3896" s="340">
        <v>29.8</v>
      </c>
      <c r="M3896" s="8">
        <v>36.590000000000003</v>
      </c>
      <c r="N3896" s="341">
        <f>IF(Tabla2[[#This Row],[LECHE RETIRO DIA]]&lt;&gt;ISBLANK(Tabla2[[#This Row],[LECHE RETIRO DIA]]),SUM(Tabla2[[#This Row],[LECHE TANQUE DIA]:[LECHE RETIRO DIA]]),SUM(Tabla2[[#This Row],[LECHE TANQUE DIA]:[LECHE AUTOCONSUMO DIA]]))</f>
        <v>2743</v>
      </c>
      <c r="O3896" s="342">
        <f t="shared" si="1891"/>
        <v>0.96026248632883704</v>
      </c>
      <c r="P3896" s="343">
        <f t="shared" si="1892"/>
        <v>27.707070707070706</v>
      </c>
      <c r="Q3896" s="343">
        <f t="shared" si="1893"/>
        <v>26.606060606060606</v>
      </c>
      <c r="R3896" s="343">
        <f t="shared" si="1894"/>
        <v>4.166666666666667</v>
      </c>
      <c r="S3896" s="343">
        <f t="shared" si="1895"/>
        <v>4.033823529411765</v>
      </c>
      <c r="T3896" s="343">
        <f t="shared" si="1896"/>
        <v>6.8686868686868685</v>
      </c>
      <c r="U3896" s="343">
        <f t="shared" si="1897"/>
        <v>92.046979865771803</v>
      </c>
      <c r="V3896" s="343">
        <f t="shared" si="1898"/>
        <v>3.3221476510067114</v>
      </c>
      <c r="W3896" s="343">
        <f>IFERROR(H3896/M3896,Tabla2[[#This Row],[CARGA PRODUCCION (ANIMALES/HA)]])</f>
        <v>2.9242962558075973</v>
      </c>
      <c r="X3896" s="344">
        <f t="shared" si="1899"/>
        <v>2025</v>
      </c>
      <c r="Y3896" s="344">
        <f t="shared" si="1900"/>
        <v>4</v>
      </c>
      <c r="Z3896" s="344" t="e">
        <f t="shared" ca="1" si="1901"/>
        <v>#NAME?</v>
      </c>
      <c r="AA3896" s="341">
        <f t="shared" si="1902"/>
        <v>107</v>
      </c>
      <c r="AB3896" s="342">
        <f t="shared" si="1903"/>
        <v>0.92523364485981308</v>
      </c>
      <c r="AC3896" s="342">
        <f t="shared" si="1904"/>
        <v>7.4766355140186924E-2</v>
      </c>
      <c r="AD3896" s="340"/>
    </row>
    <row r="3897" spans="1:30">
      <c r="A3897" s="339">
        <v>45749</v>
      </c>
      <c r="B3897" s="340" t="s">
        <v>117</v>
      </c>
      <c r="C3897" s="340">
        <v>1420</v>
      </c>
      <c r="D3897" s="340">
        <v>40</v>
      </c>
      <c r="E3897" s="340">
        <v>5</v>
      </c>
      <c r="F3897" s="340"/>
      <c r="G3897" s="340">
        <v>60</v>
      </c>
      <c r="H3897" s="340">
        <v>61</v>
      </c>
      <c r="I3897" s="340">
        <v>0</v>
      </c>
      <c r="J3897" s="340">
        <v>11</v>
      </c>
      <c r="K3897" s="340">
        <v>300</v>
      </c>
      <c r="L3897" s="340">
        <v>16.5</v>
      </c>
      <c r="M3897" s="8">
        <v>17.5</v>
      </c>
      <c r="N3897" s="341">
        <f>IF(Tabla2[[#This Row],[LECHE RETIRO DIA]]&lt;&gt;ISBLANK(Tabla2[[#This Row],[LECHE RETIRO DIA]]),SUM(Tabla2[[#This Row],[LECHE TANQUE DIA]:[LECHE RETIRO DIA]]),SUM(Tabla2[[#This Row],[LECHE TANQUE DIA]:[LECHE AUTOCONSUMO DIA]]))</f>
        <v>1465</v>
      </c>
      <c r="O3897" s="342">
        <f t="shared" si="1891"/>
        <v>0.96928327645051193</v>
      </c>
      <c r="P3897" s="343">
        <f t="shared" si="1892"/>
        <v>24.416666666666668</v>
      </c>
      <c r="Q3897" s="343">
        <f t="shared" si="1893"/>
        <v>23.666666666666668</v>
      </c>
      <c r="R3897" s="343">
        <f t="shared" si="1894"/>
        <v>3.6363636363636362</v>
      </c>
      <c r="S3897" s="343">
        <f t="shared" si="1895"/>
        <v>4.8833333333333337</v>
      </c>
      <c r="T3897" s="343">
        <f t="shared" si="1896"/>
        <v>5</v>
      </c>
      <c r="U3897" s="343">
        <f t="shared" si="1897"/>
        <v>88.787878787878782</v>
      </c>
      <c r="V3897" s="343">
        <f t="shared" si="1898"/>
        <v>3.6363636363636362</v>
      </c>
      <c r="W3897" s="343">
        <f>IFERROR(H3897/M3897,Tabla2[[#This Row],[CARGA PRODUCCION (ANIMALES/HA)]])</f>
        <v>3.4857142857142858</v>
      </c>
      <c r="X3897" s="344">
        <f t="shared" si="1899"/>
        <v>2025</v>
      </c>
      <c r="Y3897" s="344">
        <f t="shared" si="1900"/>
        <v>4</v>
      </c>
      <c r="Z3897" s="344" t="e">
        <f t="shared" ca="1" si="1901"/>
        <v>#NAME?</v>
      </c>
      <c r="AA3897" s="341">
        <f t="shared" si="1902"/>
        <v>61</v>
      </c>
      <c r="AB3897" s="342">
        <f t="shared" si="1903"/>
        <v>0.98360655737704916</v>
      </c>
      <c r="AC3897" s="342">
        <f t="shared" si="1904"/>
        <v>1.6393442622950838E-2</v>
      </c>
      <c r="AD3897" s="340"/>
    </row>
    <row r="3898" spans="1:30">
      <c r="A3898" s="400">
        <v>45750</v>
      </c>
      <c r="B3898" s="401" t="s">
        <v>81</v>
      </c>
      <c r="C3898" s="401">
        <v>2326</v>
      </c>
      <c r="D3898" s="401">
        <v>80</v>
      </c>
      <c r="E3898" s="401">
        <v>9</v>
      </c>
      <c r="F3898" s="401"/>
      <c r="G3898" s="401">
        <v>93</v>
      </c>
      <c r="H3898" s="401">
        <v>94</v>
      </c>
      <c r="I3898" s="401">
        <v>0</v>
      </c>
      <c r="J3898" s="401">
        <v>16</v>
      </c>
      <c r="K3898" s="401">
        <v>680</v>
      </c>
      <c r="L3898" s="401">
        <v>23.4</v>
      </c>
      <c r="M3898" s="399">
        <v>31.01</v>
      </c>
      <c r="N3898" s="402">
        <f>IF(Tabla2[[#This Row],[LECHE RETIRO DIA]]&lt;&gt;ISBLANK(Tabla2[[#This Row],[LECHE RETIRO DIA]]),SUM(Tabla2[[#This Row],[LECHE TANQUE DIA]:[LECHE RETIRO DIA]]),SUM(Tabla2[[#This Row],[LECHE TANQUE DIA]:[LECHE AUTOCONSUMO DIA]]))</f>
        <v>2415</v>
      </c>
      <c r="O3898" s="403">
        <f t="shared" ref="O3898:O3903" si="1905">IFERROR(C3898/N3898,"")</f>
        <v>0.96314699792960667</v>
      </c>
      <c r="P3898" s="404">
        <f t="shared" ref="P3898:P3903" si="1906">IFERROR(N3898/G3898,"")</f>
        <v>25.967741935483872</v>
      </c>
      <c r="Q3898" s="404">
        <f t="shared" ref="Q3898:Q3903" si="1907">IFERROR(C3898/G3898,"")</f>
        <v>25.010752688172044</v>
      </c>
      <c r="R3898" s="404">
        <f t="shared" ref="R3898:R3903" si="1908">IFERROR(D3898/J3898,"")</f>
        <v>5</v>
      </c>
      <c r="S3898" s="404">
        <f t="shared" ref="S3898:S3903" si="1909">IFERROR(N3898/K3898,"")</f>
        <v>3.5514705882352939</v>
      </c>
      <c r="T3898" s="404">
        <f t="shared" ref="T3898:T3903" si="1910">IFERROR(K3898/G3898,"")</f>
        <v>7.311827956989247</v>
      </c>
      <c r="U3898" s="404">
        <f t="shared" ref="U3898:U3903" si="1911">IFERROR(N3898/L3898,"")</f>
        <v>103.2051282051282</v>
      </c>
      <c r="V3898" s="404">
        <f t="shared" ref="V3898:V3903" si="1912">IFERROR(G3898/L3898,"")</f>
        <v>3.9743589743589745</v>
      </c>
      <c r="W3898" s="404">
        <f>IFERROR(H3898/M3898,Tabla2[[#This Row],[CARGA PRODUCCION (ANIMALES/HA)]])</f>
        <v>3.0312802321831667</v>
      </c>
      <c r="X3898" s="405">
        <f t="shared" ref="X3898:X3903" si="1913">YEAR(A3898)</f>
        <v>2025</v>
      </c>
      <c r="Y3898" s="405">
        <f t="shared" ref="Y3898:Y3903" si="1914">MONTH(A3898)</f>
        <v>4</v>
      </c>
      <c r="Z3898" s="405" t="e">
        <f t="shared" ref="Z3898:Z3903" ca="1" si="1915">_xlfn.ISOWEEKNUM(A3898)</f>
        <v>#NAME?</v>
      </c>
      <c r="AA3898" s="402">
        <f t="shared" ref="AA3898:AA3903" si="1916">IF(H3898&gt;0,H3898,G3898)</f>
        <v>94</v>
      </c>
      <c r="AB3898" s="403">
        <f t="shared" ref="AB3898:AB3903" si="1917">IFERROR(G3898/AA3898,"")</f>
        <v>0.98936170212765961</v>
      </c>
      <c r="AC3898" s="403">
        <f t="shared" ref="AC3898:AC3903" si="1918">IFERROR(1-AB3898,"")</f>
        <v>1.0638297872340385E-2</v>
      </c>
      <c r="AD3898" s="401"/>
    </row>
    <row r="3899" spans="1:30">
      <c r="A3899" s="400">
        <v>45750</v>
      </c>
      <c r="B3899" s="401" t="s">
        <v>83</v>
      </c>
      <c r="C3899" s="401">
        <v>2624</v>
      </c>
      <c r="D3899" s="401">
        <v>100</v>
      </c>
      <c r="E3899" s="401">
        <v>9</v>
      </c>
      <c r="F3899" s="401"/>
      <c r="G3899" s="401">
        <v>100</v>
      </c>
      <c r="H3899" s="401">
        <v>107</v>
      </c>
      <c r="I3899" s="401">
        <v>0</v>
      </c>
      <c r="J3899" s="401">
        <v>24</v>
      </c>
      <c r="K3899" s="401">
        <v>680</v>
      </c>
      <c r="L3899" s="401">
        <v>29.8</v>
      </c>
      <c r="M3899" s="399">
        <v>36.590000000000003</v>
      </c>
      <c r="N3899" s="402">
        <f>IF(Tabla2[[#This Row],[LECHE RETIRO DIA]]&lt;&gt;ISBLANK(Tabla2[[#This Row],[LECHE RETIRO DIA]]),SUM(Tabla2[[#This Row],[LECHE TANQUE DIA]:[LECHE RETIRO DIA]]),SUM(Tabla2[[#This Row],[LECHE TANQUE DIA]:[LECHE AUTOCONSUMO DIA]]))</f>
        <v>2733</v>
      </c>
      <c r="O3899" s="403">
        <f t="shared" si="1905"/>
        <v>0.96011708744968893</v>
      </c>
      <c r="P3899" s="404">
        <f t="shared" si="1906"/>
        <v>27.33</v>
      </c>
      <c r="Q3899" s="404">
        <f t="shared" si="1907"/>
        <v>26.24</v>
      </c>
      <c r="R3899" s="404">
        <f t="shared" si="1908"/>
        <v>4.166666666666667</v>
      </c>
      <c r="S3899" s="404">
        <f t="shared" si="1909"/>
        <v>4.0191176470588239</v>
      </c>
      <c r="T3899" s="404">
        <f t="shared" si="1910"/>
        <v>6.8</v>
      </c>
      <c r="U3899" s="404">
        <f t="shared" si="1911"/>
        <v>91.711409395973149</v>
      </c>
      <c r="V3899" s="404">
        <f t="shared" si="1912"/>
        <v>3.3557046979865772</v>
      </c>
      <c r="W3899" s="404">
        <f>IFERROR(H3899/M3899,Tabla2[[#This Row],[CARGA PRODUCCION (ANIMALES/HA)]])</f>
        <v>2.9242962558075973</v>
      </c>
      <c r="X3899" s="405">
        <f t="shared" si="1913"/>
        <v>2025</v>
      </c>
      <c r="Y3899" s="405">
        <f t="shared" si="1914"/>
        <v>4</v>
      </c>
      <c r="Z3899" s="405" t="e">
        <f t="shared" ca="1" si="1915"/>
        <v>#NAME?</v>
      </c>
      <c r="AA3899" s="402">
        <f t="shared" si="1916"/>
        <v>107</v>
      </c>
      <c r="AB3899" s="403">
        <f t="shared" si="1917"/>
        <v>0.93457943925233644</v>
      </c>
      <c r="AC3899" s="403">
        <f t="shared" si="1918"/>
        <v>6.5420560747663559E-2</v>
      </c>
      <c r="AD3899" s="401"/>
    </row>
    <row r="3900" spans="1:30">
      <c r="A3900" s="400">
        <v>45750</v>
      </c>
      <c r="B3900" s="401" t="s">
        <v>88</v>
      </c>
      <c r="C3900" s="401">
        <v>1429</v>
      </c>
      <c r="D3900" s="401">
        <v>40</v>
      </c>
      <c r="E3900" s="401">
        <v>5</v>
      </c>
      <c r="F3900" s="401"/>
      <c r="G3900" s="401">
        <v>61</v>
      </c>
      <c r="H3900" s="401">
        <v>61</v>
      </c>
      <c r="I3900" s="401">
        <v>0</v>
      </c>
      <c r="J3900" s="401">
        <v>11</v>
      </c>
      <c r="K3900" s="401">
        <v>300</v>
      </c>
      <c r="L3900" s="401">
        <v>16.5</v>
      </c>
      <c r="M3900" s="399">
        <v>17.5</v>
      </c>
      <c r="N3900" s="402">
        <f>IF(Tabla2[[#This Row],[LECHE RETIRO DIA]]&lt;&gt;ISBLANK(Tabla2[[#This Row],[LECHE RETIRO DIA]]),SUM(Tabla2[[#This Row],[LECHE TANQUE DIA]:[LECHE RETIRO DIA]]),SUM(Tabla2[[#This Row],[LECHE TANQUE DIA]:[LECHE AUTOCONSUMO DIA]]))</f>
        <v>1474</v>
      </c>
      <c r="O3900" s="403">
        <f t="shared" si="1905"/>
        <v>0.96947082767978288</v>
      </c>
      <c r="P3900" s="404">
        <f t="shared" si="1906"/>
        <v>24.16393442622951</v>
      </c>
      <c r="Q3900" s="404">
        <f t="shared" si="1907"/>
        <v>23.42622950819672</v>
      </c>
      <c r="R3900" s="404">
        <f t="shared" si="1908"/>
        <v>3.6363636363636362</v>
      </c>
      <c r="S3900" s="404">
        <f t="shared" si="1909"/>
        <v>4.9133333333333331</v>
      </c>
      <c r="T3900" s="404">
        <f t="shared" si="1910"/>
        <v>4.918032786885246</v>
      </c>
      <c r="U3900" s="404">
        <f t="shared" si="1911"/>
        <v>89.333333333333329</v>
      </c>
      <c r="V3900" s="404">
        <f t="shared" si="1912"/>
        <v>3.6969696969696968</v>
      </c>
      <c r="W3900" s="404">
        <f>IFERROR(H3900/M3900,Tabla2[[#This Row],[CARGA PRODUCCION (ANIMALES/HA)]])</f>
        <v>3.4857142857142858</v>
      </c>
      <c r="X3900" s="405">
        <f t="shared" si="1913"/>
        <v>2025</v>
      </c>
      <c r="Y3900" s="405">
        <f t="shared" si="1914"/>
        <v>4</v>
      </c>
      <c r="Z3900" s="405" t="e">
        <f t="shared" ca="1" si="1915"/>
        <v>#NAME?</v>
      </c>
      <c r="AA3900" s="402">
        <f t="shared" si="1916"/>
        <v>61</v>
      </c>
      <c r="AB3900" s="403">
        <f t="shared" si="1917"/>
        <v>1</v>
      </c>
      <c r="AC3900" s="403">
        <f t="shared" si="1918"/>
        <v>0</v>
      </c>
      <c r="AD3900" s="401"/>
    </row>
    <row r="3901" spans="1:30">
      <c r="A3901" s="400">
        <v>45751</v>
      </c>
      <c r="B3901" s="401" t="s">
        <v>81</v>
      </c>
      <c r="C3901" s="401">
        <v>2608</v>
      </c>
      <c r="D3901" s="401">
        <v>80</v>
      </c>
      <c r="E3901" s="401">
        <v>9</v>
      </c>
      <c r="F3901" s="401"/>
      <c r="G3901" s="401">
        <v>93</v>
      </c>
      <c r="H3901" s="401">
        <v>94</v>
      </c>
      <c r="I3901" s="401">
        <v>0</v>
      </c>
      <c r="J3901" s="401">
        <v>16</v>
      </c>
      <c r="K3901" s="401">
        <v>680</v>
      </c>
      <c r="L3901" s="401">
        <v>23.4</v>
      </c>
      <c r="M3901" s="399">
        <v>31.01</v>
      </c>
      <c r="N3901" s="402">
        <f>IF(Tabla2[[#This Row],[LECHE RETIRO DIA]]&lt;&gt;ISBLANK(Tabla2[[#This Row],[LECHE RETIRO DIA]]),SUM(Tabla2[[#This Row],[LECHE TANQUE DIA]:[LECHE RETIRO DIA]]),SUM(Tabla2[[#This Row],[LECHE TANQUE DIA]:[LECHE AUTOCONSUMO DIA]]))</f>
        <v>2697</v>
      </c>
      <c r="O3901" s="403">
        <f t="shared" si="1905"/>
        <v>0.96700037078235079</v>
      </c>
      <c r="P3901" s="404">
        <f t="shared" si="1906"/>
        <v>29</v>
      </c>
      <c r="Q3901" s="404">
        <f t="shared" si="1907"/>
        <v>28.043010752688172</v>
      </c>
      <c r="R3901" s="404">
        <f t="shared" si="1908"/>
        <v>5</v>
      </c>
      <c r="S3901" s="404">
        <f t="shared" si="1909"/>
        <v>3.9661764705882354</v>
      </c>
      <c r="T3901" s="404">
        <f t="shared" si="1910"/>
        <v>7.311827956989247</v>
      </c>
      <c r="U3901" s="404">
        <f t="shared" si="1911"/>
        <v>115.25641025641026</v>
      </c>
      <c r="V3901" s="404">
        <f t="shared" si="1912"/>
        <v>3.9743589743589745</v>
      </c>
      <c r="W3901" s="404">
        <f>IFERROR(H3901/M3901,Tabla2[[#This Row],[CARGA PRODUCCION (ANIMALES/HA)]])</f>
        <v>3.0312802321831667</v>
      </c>
      <c r="X3901" s="405">
        <f t="shared" si="1913"/>
        <v>2025</v>
      </c>
      <c r="Y3901" s="405">
        <f t="shared" si="1914"/>
        <v>4</v>
      </c>
      <c r="Z3901" s="405" t="e">
        <f t="shared" ca="1" si="1915"/>
        <v>#NAME?</v>
      </c>
      <c r="AA3901" s="402">
        <f t="shared" si="1916"/>
        <v>94</v>
      </c>
      <c r="AB3901" s="403">
        <f t="shared" si="1917"/>
        <v>0.98936170212765961</v>
      </c>
      <c r="AC3901" s="403">
        <f t="shared" si="1918"/>
        <v>1.0638297872340385E-2</v>
      </c>
      <c r="AD3901" s="401"/>
    </row>
    <row r="3902" spans="1:30">
      <c r="A3902" s="400">
        <v>45751</v>
      </c>
      <c r="B3902" s="401" t="s">
        <v>83</v>
      </c>
      <c r="C3902" s="401">
        <v>2716</v>
      </c>
      <c r="D3902" s="401">
        <v>100</v>
      </c>
      <c r="E3902" s="401">
        <v>9</v>
      </c>
      <c r="F3902" s="401"/>
      <c r="G3902" s="401">
        <v>100</v>
      </c>
      <c r="H3902" s="401">
        <v>109</v>
      </c>
      <c r="I3902" s="401">
        <v>0</v>
      </c>
      <c r="J3902" s="401">
        <v>24</v>
      </c>
      <c r="K3902" s="401">
        <v>680</v>
      </c>
      <c r="L3902" s="401">
        <v>29.8</v>
      </c>
      <c r="M3902" s="399">
        <v>36.590000000000003</v>
      </c>
      <c r="N3902" s="402">
        <f>IF(Tabla2[[#This Row],[LECHE RETIRO DIA]]&lt;&gt;ISBLANK(Tabla2[[#This Row],[LECHE RETIRO DIA]]),SUM(Tabla2[[#This Row],[LECHE TANQUE DIA]:[LECHE RETIRO DIA]]),SUM(Tabla2[[#This Row],[LECHE TANQUE DIA]:[LECHE AUTOCONSUMO DIA]]))</f>
        <v>2825</v>
      </c>
      <c r="O3902" s="403">
        <f t="shared" si="1905"/>
        <v>0.9614159292035398</v>
      </c>
      <c r="P3902" s="404">
        <f t="shared" si="1906"/>
        <v>28.25</v>
      </c>
      <c r="Q3902" s="404">
        <f t="shared" si="1907"/>
        <v>27.16</v>
      </c>
      <c r="R3902" s="404">
        <f t="shared" si="1908"/>
        <v>4.166666666666667</v>
      </c>
      <c r="S3902" s="404">
        <f t="shared" si="1909"/>
        <v>4.1544117647058822</v>
      </c>
      <c r="T3902" s="404">
        <f t="shared" si="1910"/>
        <v>6.8</v>
      </c>
      <c r="U3902" s="404">
        <f t="shared" si="1911"/>
        <v>94.798657718120808</v>
      </c>
      <c r="V3902" s="404">
        <f t="shared" si="1912"/>
        <v>3.3557046979865772</v>
      </c>
      <c r="W3902" s="404">
        <f>IFERROR(H3902/M3902,Tabla2[[#This Row],[CARGA PRODUCCION (ANIMALES/HA)]])</f>
        <v>2.9789559989068048</v>
      </c>
      <c r="X3902" s="405">
        <f t="shared" si="1913"/>
        <v>2025</v>
      </c>
      <c r="Y3902" s="405">
        <f t="shared" si="1914"/>
        <v>4</v>
      </c>
      <c r="Z3902" s="405" t="e">
        <f t="shared" ca="1" si="1915"/>
        <v>#NAME?</v>
      </c>
      <c r="AA3902" s="402">
        <f t="shared" si="1916"/>
        <v>109</v>
      </c>
      <c r="AB3902" s="403">
        <f t="shared" si="1917"/>
        <v>0.91743119266055051</v>
      </c>
      <c r="AC3902" s="403">
        <f t="shared" si="1918"/>
        <v>8.256880733944949E-2</v>
      </c>
      <c r="AD3902" s="401"/>
    </row>
    <row r="3903" spans="1:30">
      <c r="A3903" s="400">
        <v>45751</v>
      </c>
      <c r="B3903" s="401" t="s">
        <v>88</v>
      </c>
      <c r="C3903" s="401">
        <v>1517</v>
      </c>
      <c r="D3903" s="401">
        <v>40</v>
      </c>
      <c r="E3903" s="401">
        <v>5</v>
      </c>
      <c r="F3903" s="401"/>
      <c r="G3903" s="401">
        <v>61</v>
      </c>
      <c r="H3903" s="401">
        <v>61</v>
      </c>
      <c r="I3903" s="401">
        <v>0</v>
      </c>
      <c r="J3903" s="401">
        <v>11</v>
      </c>
      <c r="K3903" s="401">
        <v>300</v>
      </c>
      <c r="L3903" s="401">
        <v>16.5</v>
      </c>
      <c r="M3903" s="399">
        <v>17.5</v>
      </c>
      <c r="N3903" s="402">
        <f>IF(Tabla2[[#This Row],[LECHE RETIRO DIA]]&lt;&gt;ISBLANK(Tabla2[[#This Row],[LECHE RETIRO DIA]]),SUM(Tabla2[[#This Row],[LECHE TANQUE DIA]:[LECHE RETIRO DIA]]),SUM(Tabla2[[#This Row],[LECHE TANQUE DIA]:[LECHE AUTOCONSUMO DIA]]))</f>
        <v>1562</v>
      </c>
      <c r="O3903" s="403">
        <f t="shared" si="1905"/>
        <v>0.97119078104993595</v>
      </c>
      <c r="P3903" s="404">
        <f t="shared" si="1906"/>
        <v>25.606557377049182</v>
      </c>
      <c r="Q3903" s="404">
        <f t="shared" si="1907"/>
        <v>24.868852459016395</v>
      </c>
      <c r="R3903" s="404">
        <f t="shared" si="1908"/>
        <v>3.6363636363636362</v>
      </c>
      <c r="S3903" s="404">
        <f t="shared" si="1909"/>
        <v>5.206666666666667</v>
      </c>
      <c r="T3903" s="404">
        <f t="shared" si="1910"/>
        <v>4.918032786885246</v>
      </c>
      <c r="U3903" s="404">
        <f t="shared" si="1911"/>
        <v>94.666666666666671</v>
      </c>
      <c r="V3903" s="404">
        <f t="shared" si="1912"/>
        <v>3.6969696969696968</v>
      </c>
      <c r="W3903" s="404">
        <f>IFERROR(H3903/M3903,Tabla2[[#This Row],[CARGA PRODUCCION (ANIMALES/HA)]])</f>
        <v>3.4857142857142858</v>
      </c>
      <c r="X3903" s="405">
        <f t="shared" si="1913"/>
        <v>2025</v>
      </c>
      <c r="Y3903" s="405">
        <f t="shared" si="1914"/>
        <v>4</v>
      </c>
      <c r="Z3903" s="405" t="e">
        <f t="shared" ca="1" si="1915"/>
        <v>#NAME?</v>
      </c>
      <c r="AA3903" s="402">
        <f t="shared" si="1916"/>
        <v>61</v>
      </c>
      <c r="AB3903" s="403">
        <f t="shared" si="1917"/>
        <v>1</v>
      </c>
      <c r="AC3903" s="403">
        <f t="shared" si="1918"/>
        <v>0</v>
      </c>
      <c r="AD3903" s="401"/>
    </row>
    <row r="3904" spans="1:30">
      <c r="A3904" s="400">
        <v>45752</v>
      </c>
      <c r="B3904" s="401" t="s">
        <v>81</v>
      </c>
      <c r="C3904" s="401">
        <v>2406</v>
      </c>
      <c r="D3904" s="401">
        <v>80</v>
      </c>
      <c r="E3904" s="401">
        <v>9</v>
      </c>
      <c r="F3904" s="401"/>
      <c r="G3904" s="401">
        <v>94</v>
      </c>
      <c r="H3904" s="401">
        <v>95</v>
      </c>
      <c r="I3904" s="401">
        <v>0</v>
      </c>
      <c r="J3904" s="401">
        <v>15</v>
      </c>
      <c r="K3904" s="401">
        <v>680</v>
      </c>
      <c r="L3904" s="401">
        <v>23.4</v>
      </c>
      <c r="M3904" s="399">
        <v>31.01</v>
      </c>
      <c r="N3904" s="402">
        <f>IF(Tabla2[[#This Row],[LECHE RETIRO DIA]]&lt;&gt;ISBLANK(Tabla2[[#This Row],[LECHE RETIRO DIA]]),SUM(Tabla2[[#This Row],[LECHE TANQUE DIA]:[LECHE RETIRO DIA]]),SUM(Tabla2[[#This Row],[LECHE TANQUE DIA]:[LECHE AUTOCONSUMO DIA]]))</f>
        <v>2495</v>
      </c>
      <c r="O3904" s="403">
        <f t="shared" ref="O3904:O3909" si="1919">IFERROR(C3904/N3904,"")</f>
        <v>0.96432865731462925</v>
      </c>
      <c r="P3904" s="404">
        <f t="shared" ref="P3904:P3909" si="1920">IFERROR(N3904/G3904,"")</f>
        <v>26.542553191489361</v>
      </c>
      <c r="Q3904" s="404">
        <f t="shared" ref="Q3904:Q3909" si="1921">IFERROR(C3904/G3904,"")</f>
        <v>25.595744680851062</v>
      </c>
      <c r="R3904" s="404">
        <f t="shared" ref="R3904:R3909" si="1922">IFERROR(D3904/J3904,"")</f>
        <v>5.333333333333333</v>
      </c>
      <c r="S3904" s="404">
        <f t="shared" ref="S3904:S3909" si="1923">IFERROR(N3904/K3904,"")</f>
        <v>3.6691176470588234</v>
      </c>
      <c r="T3904" s="404">
        <f t="shared" ref="T3904:T3909" si="1924">IFERROR(K3904/G3904,"")</f>
        <v>7.2340425531914896</v>
      </c>
      <c r="U3904" s="404">
        <f t="shared" ref="U3904:U3909" si="1925">IFERROR(N3904/L3904,"")</f>
        <v>106.62393162393163</v>
      </c>
      <c r="V3904" s="404">
        <f t="shared" ref="V3904:V3909" si="1926">IFERROR(G3904/L3904,"")</f>
        <v>4.017094017094017</v>
      </c>
      <c r="W3904" s="404">
        <f>IFERROR(H3904/M3904,Tabla2[[#This Row],[CARGA PRODUCCION (ANIMALES/HA)]])</f>
        <v>3.0635278942276685</v>
      </c>
      <c r="X3904" s="405">
        <f t="shared" ref="X3904:X3909" si="1927">YEAR(A3904)</f>
        <v>2025</v>
      </c>
      <c r="Y3904" s="405">
        <f t="shared" ref="Y3904:Y3909" si="1928">MONTH(A3904)</f>
        <v>4</v>
      </c>
      <c r="Z3904" s="405" t="e">
        <f t="shared" ref="Z3904:Z3909" ca="1" si="1929">_xlfn.ISOWEEKNUM(A3904)</f>
        <v>#NAME?</v>
      </c>
      <c r="AA3904" s="402">
        <f t="shared" ref="AA3904:AA3909" si="1930">IF(H3904&gt;0,H3904,G3904)</f>
        <v>95</v>
      </c>
      <c r="AB3904" s="403">
        <f t="shared" ref="AB3904:AB3909" si="1931">IFERROR(G3904/AA3904,"")</f>
        <v>0.98947368421052628</v>
      </c>
      <c r="AC3904" s="403">
        <f t="shared" ref="AC3904:AC3909" si="1932">IFERROR(1-AB3904,"")</f>
        <v>1.0526315789473717E-2</v>
      </c>
      <c r="AD3904" s="401"/>
    </row>
    <row r="3905" spans="1:30">
      <c r="A3905" s="400">
        <v>45752</v>
      </c>
      <c r="B3905" s="401" t="s">
        <v>83</v>
      </c>
      <c r="C3905" s="401">
        <v>2643</v>
      </c>
      <c r="D3905" s="401">
        <v>100</v>
      </c>
      <c r="E3905" s="401">
        <v>9</v>
      </c>
      <c r="F3905" s="401"/>
      <c r="G3905" s="401">
        <v>100</v>
      </c>
      <c r="H3905" s="401">
        <v>109</v>
      </c>
      <c r="I3905" s="401">
        <v>0</v>
      </c>
      <c r="J3905" s="401">
        <v>24</v>
      </c>
      <c r="K3905" s="401">
        <v>680</v>
      </c>
      <c r="L3905" s="401">
        <v>29.8</v>
      </c>
      <c r="M3905" s="399">
        <v>36.590000000000003</v>
      </c>
      <c r="N3905" s="402">
        <f>IF(Tabla2[[#This Row],[LECHE RETIRO DIA]]&lt;&gt;ISBLANK(Tabla2[[#This Row],[LECHE RETIRO DIA]]),SUM(Tabla2[[#This Row],[LECHE TANQUE DIA]:[LECHE RETIRO DIA]]),SUM(Tabla2[[#This Row],[LECHE TANQUE DIA]:[LECHE AUTOCONSUMO DIA]]))</f>
        <v>2752</v>
      </c>
      <c r="O3905" s="403">
        <f t="shared" si="1919"/>
        <v>0.96039244186046513</v>
      </c>
      <c r="P3905" s="404">
        <f t="shared" si="1920"/>
        <v>27.52</v>
      </c>
      <c r="Q3905" s="404">
        <f t="shared" si="1921"/>
        <v>26.43</v>
      </c>
      <c r="R3905" s="404">
        <f t="shared" si="1922"/>
        <v>4.166666666666667</v>
      </c>
      <c r="S3905" s="404">
        <f t="shared" si="1923"/>
        <v>4.0470588235294116</v>
      </c>
      <c r="T3905" s="404">
        <f t="shared" si="1924"/>
        <v>6.8</v>
      </c>
      <c r="U3905" s="404">
        <f t="shared" si="1925"/>
        <v>92.348993288590606</v>
      </c>
      <c r="V3905" s="404">
        <f t="shared" si="1926"/>
        <v>3.3557046979865772</v>
      </c>
      <c r="W3905" s="404">
        <f>IFERROR(H3905/M3905,Tabla2[[#This Row],[CARGA PRODUCCION (ANIMALES/HA)]])</f>
        <v>2.9789559989068048</v>
      </c>
      <c r="X3905" s="405">
        <f t="shared" si="1927"/>
        <v>2025</v>
      </c>
      <c r="Y3905" s="405">
        <f t="shared" si="1928"/>
        <v>4</v>
      </c>
      <c r="Z3905" s="405" t="e">
        <f t="shared" ca="1" si="1929"/>
        <v>#NAME?</v>
      </c>
      <c r="AA3905" s="402">
        <f t="shared" si="1930"/>
        <v>109</v>
      </c>
      <c r="AB3905" s="403">
        <f t="shared" si="1931"/>
        <v>0.91743119266055051</v>
      </c>
      <c r="AC3905" s="403">
        <f t="shared" si="1932"/>
        <v>8.256880733944949E-2</v>
      </c>
      <c r="AD3905" s="401"/>
    </row>
    <row r="3906" spans="1:30">
      <c r="A3906" s="400">
        <v>45752</v>
      </c>
      <c r="B3906" s="401" t="s">
        <v>88</v>
      </c>
      <c r="C3906" s="401">
        <v>1410</v>
      </c>
      <c r="D3906" s="401">
        <v>40</v>
      </c>
      <c r="E3906" s="401">
        <v>5</v>
      </c>
      <c r="F3906" s="401"/>
      <c r="G3906" s="401">
        <v>61</v>
      </c>
      <c r="H3906" s="401">
        <v>61</v>
      </c>
      <c r="I3906" s="401">
        <v>0</v>
      </c>
      <c r="J3906" s="401">
        <v>11</v>
      </c>
      <c r="K3906" s="401">
        <v>300</v>
      </c>
      <c r="L3906" s="401">
        <v>16.5</v>
      </c>
      <c r="M3906" s="399">
        <v>17.5</v>
      </c>
      <c r="N3906" s="402">
        <f>IF(Tabla2[[#This Row],[LECHE RETIRO DIA]]&lt;&gt;ISBLANK(Tabla2[[#This Row],[LECHE RETIRO DIA]]),SUM(Tabla2[[#This Row],[LECHE TANQUE DIA]:[LECHE RETIRO DIA]]),SUM(Tabla2[[#This Row],[LECHE TANQUE DIA]:[LECHE AUTOCONSUMO DIA]]))</f>
        <v>1455</v>
      </c>
      <c r="O3906" s="403">
        <f t="shared" si="1919"/>
        <v>0.96907216494845361</v>
      </c>
      <c r="P3906" s="404">
        <f t="shared" si="1920"/>
        <v>23.852459016393443</v>
      </c>
      <c r="Q3906" s="404">
        <f t="shared" si="1921"/>
        <v>23.114754098360656</v>
      </c>
      <c r="R3906" s="404">
        <f t="shared" si="1922"/>
        <v>3.6363636363636362</v>
      </c>
      <c r="S3906" s="404">
        <f t="shared" si="1923"/>
        <v>4.8499999999999996</v>
      </c>
      <c r="T3906" s="404">
        <f t="shared" si="1924"/>
        <v>4.918032786885246</v>
      </c>
      <c r="U3906" s="404">
        <f t="shared" si="1925"/>
        <v>88.181818181818187</v>
      </c>
      <c r="V3906" s="404">
        <f t="shared" si="1926"/>
        <v>3.6969696969696968</v>
      </c>
      <c r="W3906" s="404">
        <f>IFERROR(H3906/M3906,Tabla2[[#This Row],[CARGA PRODUCCION (ANIMALES/HA)]])</f>
        <v>3.4857142857142858</v>
      </c>
      <c r="X3906" s="405">
        <f t="shared" si="1927"/>
        <v>2025</v>
      </c>
      <c r="Y3906" s="405">
        <f t="shared" si="1928"/>
        <v>4</v>
      </c>
      <c r="Z3906" s="405" t="e">
        <f t="shared" ca="1" si="1929"/>
        <v>#NAME?</v>
      </c>
      <c r="AA3906" s="402">
        <f t="shared" si="1930"/>
        <v>61</v>
      </c>
      <c r="AB3906" s="403">
        <f t="shared" si="1931"/>
        <v>1</v>
      </c>
      <c r="AC3906" s="403">
        <f t="shared" si="1932"/>
        <v>0</v>
      </c>
      <c r="AD3906" s="401"/>
    </row>
    <row r="3907" spans="1:30">
      <c r="A3907" s="400">
        <v>45753</v>
      </c>
      <c r="B3907" s="401" t="s">
        <v>81</v>
      </c>
      <c r="C3907" s="401">
        <v>2420</v>
      </c>
      <c r="D3907" s="401">
        <v>80</v>
      </c>
      <c r="E3907" s="401">
        <v>9</v>
      </c>
      <c r="F3907" s="401"/>
      <c r="G3907" s="401">
        <v>95</v>
      </c>
      <c r="H3907" s="401">
        <v>96</v>
      </c>
      <c r="I3907" s="401">
        <v>0</v>
      </c>
      <c r="J3907" s="401">
        <v>15</v>
      </c>
      <c r="K3907" s="401">
        <v>680</v>
      </c>
      <c r="L3907" s="401">
        <v>23.4</v>
      </c>
      <c r="M3907" s="399">
        <v>31.01</v>
      </c>
      <c r="N3907" s="402">
        <f>IF(Tabla2[[#This Row],[LECHE RETIRO DIA]]&lt;&gt;ISBLANK(Tabla2[[#This Row],[LECHE RETIRO DIA]]),SUM(Tabla2[[#This Row],[LECHE TANQUE DIA]:[LECHE RETIRO DIA]]),SUM(Tabla2[[#This Row],[LECHE TANQUE DIA]:[LECHE AUTOCONSUMO DIA]]))</f>
        <v>2509</v>
      </c>
      <c r="O3907" s="403">
        <f t="shared" si="1919"/>
        <v>0.96452770027899559</v>
      </c>
      <c r="P3907" s="404">
        <f t="shared" si="1920"/>
        <v>26.410526315789475</v>
      </c>
      <c r="Q3907" s="404">
        <f t="shared" si="1921"/>
        <v>25.473684210526315</v>
      </c>
      <c r="R3907" s="404">
        <f t="shared" si="1922"/>
        <v>5.333333333333333</v>
      </c>
      <c r="S3907" s="404">
        <f t="shared" si="1923"/>
        <v>3.6897058823529414</v>
      </c>
      <c r="T3907" s="404">
        <f t="shared" si="1924"/>
        <v>7.1578947368421053</v>
      </c>
      <c r="U3907" s="404">
        <f t="shared" si="1925"/>
        <v>107.22222222222223</v>
      </c>
      <c r="V3907" s="404">
        <f t="shared" si="1926"/>
        <v>4.0598290598290605</v>
      </c>
      <c r="W3907" s="404">
        <f>IFERROR(H3907/M3907,Tabla2[[#This Row],[CARGA PRODUCCION (ANIMALES/HA)]])</f>
        <v>3.0957755562721703</v>
      </c>
      <c r="X3907" s="405">
        <f t="shared" si="1927"/>
        <v>2025</v>
      </c>
      <c r="Y3907" s="405">
        <f t="shared" si="1928"/>
        <v>4</v>
      </c>
      <c r="Z3907" s="405" t="e">
        <f t="shared" ca="1" si="1929"/>
        <v>#NAME?</v>
      </c>
      <c r="AA3907" s="402">
        <f t="shared" si="1930"/>
        <v>96</v>
      </c>
      <c r="AB3907" s="403">
        <f t="shared" si="1931"/>
        <v>0.98958333333333337</v>
      </c>
      <c r="AC3907" s="403">
        <f t="shared" si="1932"/>
        <v>1.041666666666663E-2</v>
      </c>
      <c r="AD3907" s="401"/>
    </row>
    <row r="3908" spans="1:30">
      <c r="A3908" s="400">
        <v>45753</v>
      </c>
      <c r="B3908" s="401" t="s">
        <v>83</v>
      </c>
      <c r="C3908" s="401">
        <v>2590</v>
      </c>
      <c r="D3908" s="401">
        <v>100</v>
      </c>
      <c r="E3908" s="401">
        <v>9</v>
      </c>
      <c r="F3908" s="401"/>
      <c r="G3908" s="401">
        <v>101</v>
      </c>
      <c r="H3908" s="401">
        <v>109</v>
      </c>
      <c r="I3908" s="401">
        <v>0</v>
      </c>
      <c r="J3908" s="401">
        <v>24</v>
      </c>
      <c r="K3908" s="401">
        <v>680</v>
      </c>
      <c r="L3908" s="401">
        <v>29.8</v>
      </c>
      <c r="M3908" s="399">
        <v>36.590000000000003</v>
      </c>
      <c r="N3908" s="402">
        <f>IF(Tabla2[[#This Row],[LECHE RETIRO DIA]]&lt;&gt;ISBLANK(Tabla2[[#This Row],[LECHE RETIRO DIA]]),SUM(Tabla2[[#This Row],[LECHE TANQUE DIA]:[LECHE RETIRO DIA]]),SUM(Tabla2[[#This Row],[LECHE TANQUE DIA]:[LECHE AUTOCONSUMO DIA]]))</f>
        <v>2699</v>
      </c>
      <c r="O3908" s="403">
        <f t="shared" si="1919"/>
        <v>0.95961467210077811</v>
      </c>
      <c r="P3908" s="404">
        <f t="shared" si="1920"/>
        <v>26.722772277227723</v>
      </c>
      <c r="Q3908" s="404">
        <f t="shared" si="1921"/>
        <v>25.643564356435643</v>
      </c>
      <c r="R3908" s="404">
        <f t="shared" si="1922"/>
        <v>4.166666666666667</v>
      </c>
      <c r="S3908" s="404">
        <f t="shared" si="1923"/>
        <v>3.9691176470588236</v>
      </c>
      <c r="T3908" s="404">
        <f t="shared" si="1924"/>
        <v>6.7326732673267324</v>
      </c>
      <c r="U3908" s="404">
        <f t="shared" si="1925"/>
        <v>90.570469798657712</v>
      </c>
      <c r="V3908" s="404">
        <f t="shared" si="1926"/>
        <v>3.3892617449664431</v>
      </c>
      <c r="W3908" s="404">
        <f>IFERROR(H3908/M3908,Tabla2[[#This Row],[CARGA PRODUCCION (ANIMALES/HA)]])</f>
        <v>2.9789559989068048</v>
      </c>
      <c r="X3908" s="405">
        <f t="shared" si="1927"/>
        <v>2025</v>
      </c>
      <c r="Y3908" s="405">
        <f t="shared" si="1928"/>
        <v>4</v>
      </c>
      <c r="Z3908" s="405" t="e">
        <f t="shared" ca="1" si="1929"/>
        <v>#NAME?</v>
      </c>
      <c r="AA3908" s="402">
        <f t="shared" si="1930"/>
        <v>109</v>
      </c>
      <c r="AB3908" s="403">
        <f t="shared" si="1931"/>
        <v>0.92660550458715596</v>
      </c>
      <c r="AC3908" s="403">
        <f t="shared" si="1932"/>
        <v>7.3394495412844041E-2</v>
      </c>
      <c r="AD3908" s="401"/>
    </row>
    <row r="3909" spans="1:30">
      <c r="A3909" s="400">
        <v>45753</v>
      </c>
      <c r="B3909" s="401" t="s">
        <v>88</v>
      </c>
      <c r="C3909" s="401">
        <v>1513</v>
      </c>
      <c r="D3909" s="401">
        <v>40</v>
      </c>
      <c r="E3909" s="401">
        <v>5</v>
      </c>
      <c r="F3909" s="401"/>
      <c r="G3909" s="401">
        <v>61</v>
      </c>
      <c r="H3909" s="401">
        <v>61</v>
      </c>
      <c r="I3909" s="401">
        <v>0</v>
      </c>
      <c r="J3909" s="401">
        <v>11</v>
      </c>
      <c r="K3909" s="401">
        <v>300</v>
      </c>
      <c r="L3909" s="401">
        <v>16.5</v>
      </c>
      <c r="M3909" s="399">
        <v>17.5</v>
      </c>
      <c r="N3909" s="402">
        <f>IF(Tabla2[[#This Row],[LECHE RETIRO DIA]]&lt;&gt;ISBLANK(Tabla2[[#This Row],[LECHE RETIRO DIA]]),SUM(Tabla2[[#This Row],[LECHE TANQUE DIA]:[LECHE RETIRO DIA]]),SUM(Tabla2[[#This Row],[LECHE TANQUE DIA]:[LECHE AUTOCONSUMO DIA]]))</f>
        <v>1558</v>
      </c>
      <c r="O3909" s="403">
        <f t="shared" si="1919"/>
        <v>0.97111681643132219</v>
      </c>
      <c r="P3909" s="404">
        <f t="shared" si="1920"/>
        <v>25.540983606557376</v>
      </c>
      <c r="Q3909" s="404">
        <f t="shared" si="1921"/>
        <v>24.803278688524589</v>
      </c>
      <c r="R3909" s="404">
        <f t="shared" si="1922"/>
        <v>3.6363636363636362</v>
      </c>
      <c r="S3909" s="404">
        <f t="shared" si="1923"/>
        <v>5.1933333333333334</v>
      </c>
      <c r="T3909" s="404">
        <f t="shared" si="1924"/>
        <v>4.918032786885246</v>
      </c>
      <c r="U3909" s="404">
        <f t="shared" si="1925"/>
        <v>94.424242424242422</v>
      </c>
      <c r="V3909" s="404">
        <f t="shared" si="1926"/>
        <v>3.6969696969696968</v>
      </c>
      <c r="W3909" s="404">
        <f>IFERROR(H3909/M3909,Tabla2[[#This Row],[CARGA PRODUCCION (ANIMALES/HA)]])</f>
        <v>3.4857142857142858</v>
      </c>
      <c r="X3909" s="405">
        <f t="shared" si="1927"/>
        <v>2025</v>
      </c>
      <c r="Y3909" s="405">
        <f t="shared" si="1928"/>
        <v>4</v>
      </c>
      <c r="Z3909" s="405" t="e">
        <f t="shared" ca="1" si="1929"/>
        <v>#NAME?</v>
      </c>
      <c r="AA3909" s="402">
        <f t="shared" si="1930"/>
        <v>61</v>
      </c>
      <c r="AB3909" s="403">
        <f t="shared" si="1931"/>
        <v>1</v>
      </c>
      <c r="AC3909" s="403">
        <f t="shared" si="1932"/>
        <v>0</v>
      </c>
      <c r="AD3909" s="401"/>
    </row>
    <row r="3910" spans="1:30">
      <c r="A3910" s="400">
        <v>45754</v>
      </c>
      <c r="B3910" s="401" t="s">
        <v>81</v>
      </c>
      <c r="C3910" s="401">
        <v>2486</v>
      </c>
      <c r="D3910" s="401">
        <v>80</v>
      </c>
      <c r="E3910" s="401">
        <v>9</v>
      </c>
      <c r="F3910" s="401"/>
      <c r="G3910" s="401">
        <v>95</v>
      </c>
      <c r="H3910" s="401">
        <v>96</v>
      </c>
      <c r="I3910" s="401">
        <v>0</v>
      </c>
      <c r="J3910" s="401">
        <v>15</v>
      </c>
      <c r="K3910" s="401">
        <v>680</v>
      </c>
      <c r="L3910" s="401">
        <v>23.4</v>
      </c>
      <c r="M3910" s="399">
        <v>31.01</v>
      </c>
      <c r="N3910" s="402">
        <f>IF(Tabla2[[#This Row],[LECHE RETIRO DIA]]&lt;&gt;ISBLANK(Tabla2[[#This Row],[LECHE RETIRO DIA]]),SUM(Tabla2[[#This Row],[LECHE TANQUE DIA]:[LECHE RETIRO DIA]]),SUM(Tabla2[[#This Row],[LECHE TANQUE DIA]:[LECHE AUTOCONSUMO DIA]]))</f>
        <v>2575</v>
      </c>
      <c r="O3910" s="403">
        <f t="shared" ref="O3910:O3915" si="1933">IFERROR(C3910/N3910,"")</f>
        <v>0.96543689320388348</v>
      </c>
      <c r="P3910" s="404">
        <f t="shared" ref="P3910:P3915" si="1934">IFERROR(N3910/G3910,"")</f>
        <v>27.105263157894736</v>
      </c>
      <c r="Q3910" s="404">
        <f t="shared" ref="Q3910:Q3915" si="1935">IFERROR(C3910/G3910,"")</f>
        <v>26.168421052631579</v>
      </c>
      <c r="R3910" s="404">
        <f t="shared" ref="R3910:R3915" si="1936">IFERROR(D3910/J3910,"")</f>
        <v>5.333333333333333</v>
      </c>
      <c r="S3910" s="404">
        <f t="shared" ref="S3910:S3915" si="1937">IFERROR(N3910/K3910,"")</f>
        <v>3.7867647058823528</v>
      </c>
      <c r="T3910" s="404">
        <f t="shared" ref="T3910:T3915" si="1938">IFERROR(K3910/G3910,"")</f>
        <v>7.1578947368421053</v>
      </c>
      <c r="U3910" s="404">
        <f t="shared" ref="U3910:U3915" si="1939">IFERROR(N3910/L3910,"")</f>
        <v>110.04273504273505</v>
      </c>
      <c r="V3910" s="404">
        <f t="shared" ref="V3910:V3915" si="1940">IFERROR(G3910/L3910,"")</f>
        <v>4.0598290598290605</v>
      </c>
      <c r="W3910" s="404">
        <f>IFERROR(H3910/M3910,Tabla2[[#This Row],[CARGA PRODUCCION (ANIMALES/HA)]])</f>
        <v>3.0957755562721703</v>
      </c>
      <c r="X3910" s="405">
        <f t="shared" ref="X3910:X3915" si="1941">YEAR(A3910)</f>
        <v>2025</v>
      </c>
      <c r="Y3910" s="405">
        <f t="shared" ref="Y3910:Y3915" si="1942">MONTH(A3910)</f>
        <v>4</v>
      </c>
      <c r="Z3910" s="405" t="e">
        <f t="shared" ref="Z3910:Z3915" ca="1" si="1943">_xlfn.ISOWEEKNUM(A3910)</f>
        <v>#NAME?</v>
      </c>
      <c r="AA3910" s="402">
        <f t="shared" ref="AA3910:AA3915" si="1944">IF(H3910&gt;0,H3910,G3910)</f>
        <v>96</v>
      </c>
      <c r="AB3910" s="403">
        <f t="shared" ref="AB3910:AB3915" si="1945">IFERROR(G3910/AA3910,"")</f>
        <v>0.98958333333333337</v>
      </c>
      <c r="AC3910" s="403">
        <f t="shared" ref="AC3910:AC3915" si="1946">IFERROR(1-AB3910,"")</f>
        <v>1.041666666666663E-2</v>
      </c>
      <c r="AD3910" s="401"/>
    </row>
    <row r="3911" spans="1:30">
      <c r="A3911" s="400">
        <v>45754</v>
      </c>
      <c r="B3911" s="401" t="s">
        <v>83</v>
      </c>
      <c r="C3911" s="401">
        <v>2590</v>
      </c>
      <c r="D3911" s="401">
        <v>100</v>
      </c>
      <c r="E3911" s="401">
        <v>9</v>
      </c>
      <c r="F3911" s="401"/>
      <c r="G3911" s="401">
        <v>101</v>
      </c>
      <c r="H3911" s="401">
        <v>109</v>
      </c>
      <c r="I3911" s="401">
        <v>0</v>
      </c>
      <c r="J3911" s="401">
        <v>24</v>
      </c>
      <c r="K3911" s="401">
        <v>680</v>
      </c>
      <c r="L3911" s="401">
        <v>29.8</v>
      </c>
      <c r="M3911" s="399">
        <v>36.590000000000003</v>
      </c>
      <c r="N3911" s="402">
        <f>IF(Tabla2[[#This Row],[LECHE RETIRO DIA]]&lt;&gt;ISBLANK(Tabla2[[#This Row],[LECHE RETIRO DIA]]),SUM(Tabla2[[#This Row],[LECHE TANQUE DIA]:[LECHE RETIRO DIA]]),SUM(Tabla2[[#This Row],[LECHE TANQUE DIA]:[LECHE AUTOCONSUMO DIA]]))</f>
        <v>2699</v>
      </c>
      <c r="O3911" s="403">
        <f t="shared" si="1933"/>
        <v>0.95961467210077811</v>
      </c>
      <c r="P3911" s="404">
        <f t="shared" si="1934"/>
        <v>26.722772277227723</v>
      </c>
      <c r="Q3911" s="404">
        <f t="shared" si="1935"/>
        <v>25.643564356435643</v>
      </c>
      <c r="R3911" s="404">
        <f t="shared" si="1936"/>
        <v>4.166666666666667</v>
      </c>
      <c r="S3911" s="404">
        <f t="shared" si="1937"/>
        <v>3.9691176470588236</v>
      </c>
      <c r="T3911" s="404">
        <f t="shared" si="1938"/>
        <v>6.7326732673267324</v>
      </c>
      <c r="U3911" s="404">
        <f t="shared" si="1939"/>
        <v>90.570469798657712</v>
      </c>
      <c r="V3911" s="404">
        <f t="shared" si="1940"/>
        <v>3.3892617449664431</v>
      </c>
      <c r="W3911" s="404">
        <f>IFERROR(H3911/M3911,Tabla2[[#This Row],[CARGA PRODUCCION (ANIMALES/HA)]])</f>
        <v>2.9789559989068048</v>
      </c>
      <c r="X3911" s="405">
        <f t="shared" si="1941"/>
        <v>2025</v>
      </c>
      <c r="Y3911" s="405">
        <f t="shared" si="1942"/>
        <v>4</v>
      </c>
      <c r="Z3911" s="405" t="e">
        <f t="shared" ca="1" si="1943"/>
        <v>#NAME?</v>
      </c>
      <c r="AA3911" s="402">
        <f t="shared" si="1944"/>
        <v>109</v>
      </c>
      <c r="AB3911" s="403">
        <f t="shared" si="1945"/>
        <v>0.92660550458715596</v>
      </c>
      <c r="AC3911" s="403">
        <f t="shared" si="1946"/>
        <v>7.3394495412844041E-2</v>
      </c>
      <c r="AD3911" s="401"/>
    </row>
    <row r="3912" spans="1:30">
      <c r="A3912" s="400">
        <v>45754</v>
      </c>
      <c r="B3912" s="401" t="s">
        <v>88</v>
      </c>
      <c r="C3912" s="401">
        <v>1418</v>
      </c>
      <c r="D3912" s="401">
        <v>40</v>
      </c>
      <c r="E3912" s="401">
        <v>5</v>
      </c>
      <c r="F3912" s="401"/>
      <c r="G3912" s="401">
        <v>61</v>
      </c>
      <c r="H3912" s="401">
        <v>61</v>
      </c>
      <c r="I3912" s="401">
        <v>0</v>
      </c>
      <c r="J3912" s="401">
        <v>11</v>
      </c>
      <c r="K3912" s="401">
        <v>300</v>
      </c>
      <c r="L3912" s="401">
        <v>16.5</v>
      </c>
      <c r="M3912" s="399">
        <v>17.5</v>
      </c>
      <c r="N3912" s="402">
        <f>IF(Tabla2[[#This Row],[LECHE RETIRO DIA]]&lt;&gt;ISBLANK(Tabla2[[#This Row],[LECHE RETIRO DIA]]),SUM(Tabla2[[#This Row],[LECHE TANQUE DIA]:[LECHE RETIRO DIA]]),SUM(Tabla2[[#This Row],[LECHE TANQUE DIA]:[LECHE AUTOCONSUMO DIA]]))</f>
        <v>1463</v>
      </c>
      <c r="O3912" s="403">
        <f t="shared" si="1933"/>
        <v>0.96924128503075868</v>
      </c>
      <c r="P3912" s="404">
        <f t="shared" si="1934"/>
        <v>23.983606557377048</v>
      </c>
      <c r="Q3912" s="404">
        <f t="shared" si="1935"/>
        <v>23.245901639344261</v>
      </c>
      <c r="R3912" s="404">
        <f t="shared" si="1936"/>
        <v>3.6363636363636362</v>
      </c>
      <c r="S3912" s="404">
        <f t="shared" si="1937"/>
        <v>4.8766666666666669</v>
      </c>
      <c r="T3912" s="404">
        <f t="shared" si="1938"/>
        <v>4.918032786885246</v>
      </c>
      <c r="U3912" s="404">
        <f t="shared" si="1939"/>
        <v>88.666666666666671</v>
      </c>
      <c r="V3912" s="404">
        <f t="shared" si="1940"/>
        <v>3.6969696969696968</v>
      </c>
      <c r="W3912" s="404">
        <f>IFERROR(H3912/M3912,Tabla2[[#This Row],[CARGA PRODUCCION (ANIMALES/HA)]])</f>
        <v>3.4857142857142858</v>
      </c>
      <c r="X3912" s="405">
        <f t="shared" si="1941"/>
        <v>2025</v>
      </c>
      <c r="Y3912" s="405">
        <f t="shared" si="1942"/>
        <v>4</v>
      </c>
      <c r="Z3912" s="405" t="e">
        <f t="shared" ca="1" si="1943"/>
        <v>#NAME?</v>
      </c>
      <c r="AA3912" s="402">
        <f t="shared" si="1944"/>
        <v>61</v>
      </c>
      <c r="AB3912" s="403">
        <f t="shared" si="1945"/>
        <v>1</v>
      </c>
      <c r="AC3912" s="403">
        <f t="shared" si="1946"/>
        <v>0</v>
      </c>
      <c r="AD3912" s="401"/>
    </row>
    <row r="3913" spans="1:30">
      <c r="A3913" s="400">
        <v>45755</v>
      </c>
      <c r="B3913" s="401" t="s">
        <v>81</v>
      </c>
      <c r="C3913" s="401">
        <v>2453</v>
      </c>
      <c r="D3913" s="401">
        <v>80</v>
      </c>
      <c r="E3913" s="401">
        <v>9</v>
      </c>
      <c r="F3913" s="401"/>
      <c r="G3913" s="401">
        <v>94</v>
      </c>
      <c r="H3913" s="401">
        <v>95</v>
      </c>
      <c r="I3913" s="401">
        <v>0</v>
      </c>
      <c r="J3913" s="401">
        <v>15</v>
      </c>
      <c r="K3913" s="401">
        <v>680</v>
      </c>
      <c r="L3913" s="401">
        <v>23.4</v>
      </c>
      <c r="M3913" s="399">
        <v>31.01</v>
      </c>
      <c r="N3913" s="402">
        <f>IF(Tabla2[[#This Row],[LECHE RETIRO DIA]]&lt;&gt;ISBLANK(Tabla2[[#This Row],[LECHE RETIRO DIA]]),SUM(Tabla2[[#This Row],[LECHE TANQUE DIA]:[LECHE RETIRO DIA]]),SUM(Tabla2[[#This Row],[LECHE TANQUE DIA]:[LECHE AUTOCONSUMO DIA]]))</f>
        <v>2542</v>
      </c>
      <c r="O3913" s="403">
        <f t="shared" si="1933"/>
        <v>0.96498819826907944</v>
      </c>
      <c r="P3913" s="404">
        <f t="shared" si="1934"/>
        <v>27.042553191489361</v>
      </c>
      <c r="Q3913" s="404">
        <f t="shared" si="1935"/>
        <v>26.095744680851062</v>
      </c>
      <c r="R3913" s="404">
        <f t="shared" si="1936"/>
        <v>5.333333333333333</v>
      </c>
      <c r="S3913" s="404">
        <f t="shared" si="1937"/>
        <v>3.7382352941176471</v>
      </c>
      <c r="T3913" s="404">
        <f t="shared" si="1938"/>
        <v>7.2340425531914896</v>
      </c>
      <c r="U3913" s="404">
        <f t="shared" si="1939"/>
        <v>108.63247863247864</v>
      </c>
      <c r="V3913" s="404">
        <f t="shared" si="1940"/>
        <v>4.017094017094017</v>
      </c>
      <c r="W3913" s="404">
        <f>IFERROR(H3913/M3913,Tabla2[[#This Row],[CARGA PRODUCCION (ANIMALES/HA)]])</f>
        <v>3.0635278942276685</v>
      </c>
      <c r="X3913" s="405">
        <f t="shared" si="1941"/>
        <v>2025</v>
      </c>
      <c r="Y3913" s="405">
        <f t="shared" si="1942"/>
        <v>4</v>
      </c>
      <c r="Z3913" s="405" t="e">
        <f t="shared" ca="1" si="1943"/>
        <v>#NAME?</v>
      </c>
      <c r="AA3913" s="402">
        <f t="shared" si="1944"/>
        <v>95</v>
      </c>
      <c r="AB3913" s="403">
        <f t="shared" si="1945"/>
        <v>0.98947368421052628</v>
      </c>
      <c r="AC3913" s="403">
        <f t="shared" si="1946"/>
        <v>1.0526315789473717E-2</v>
      </c>
      <c r="AD3913" s="401"/>
    </row>
    <row r="3914" spans="1:30">
      <c r="A3914" s="400">
        <v>45755</v>
      </c>
      <c r="B3914" s="401" t="s">
        <v>83</v>
      </c>
      <c r="C3914" s="401">
        <v>2643</v>
      </c>
      <c r="D3914" s="401">
        <v>100</v>
      </c>
      <c r="E3914" s="401">
        <v>9</v>
      </c>
      <c r="F3914" s="401"/>
      <c r="G3914" s="401">
        <v>102</v>
      </c>
      <c r="H3914" s="401">
        <v>109</v>
      </c>
      <c r="I3914" s="401">
        <v>0</v>
      </c>
      <c r="J3914" s="401">
        <v>24</v>
      </c>
      <c r="K3914" s="401">
        <v>680</v>
      </c>
      <c r="L3914" s="401">
        <v>29.8</v>
      </c>
      <c r="M3914" s="399">
        <v>36.590000000000003</v>
      </c>
      <c r="N3914" s="402">
        <f>IF(Tabla2[[#This Row],[LECHE RETIRO DIA]]&lt;&gt;ISBLANK(Tabla2[[#This Row],[LECHE RETIRO DIA]]),SUM(Tabla2[[#This Row],[LECHE TANQUE DIA]:[LECHE RETIRO DIA]]),SUM(Tabla2[[#This Row],[LECHE TANQUE DIA]:[LECHE AUTOCONSUMO DIA]]))</f>
        <v>2752</v>
      </c>
      <c r="O3914" s="403">
        <f t="shared" si="1933"/>
        <v>0.96039244186046513</v>
      </c>
      <c r="P3914" s="404">
        <f t="shared" si="1934"/>
        <v>26.980392156862745</v>
      </c>
      <c r="Q3914" s="404">
        <f t="shared" si="1935"/>
        <v>25.911764705882351</v>
      </c>
      <c r="R3914" s="404">
        <f t="shared" si="1936"/>
        <v>4.166666666666667</v>
      </c>
      <c r="S3914" s="404">
        <f t="shared" si="1937"/>
        <v>4.0470588235294116</v>
      </c>
      <c r="T3914" s="404">
        <f t="shared" si="1938"/>
        <v>6.666666666666667</v>
      </c>
      <c r="U3914" s="404">
        <f t="shared" si="1939"/>
        <v>92.348993288590606</v>
      </c>
      <c r="V3914" s="404">
        <f t="shared" si="1940"/>
        <v>3.4228187919463084</v>
      </c>
      <c r="W3914" s="404">
        <f>IFERROR(H3914/M3914,Tabla2[[#This Row],[CARGA PRODUCCION (ANIMALES/HA)]])</f>
        <v>2.9789559989068048</v>
      </c>
      <c r="X3914" s="405">
        <f t="shared" si="1941"/>
        <v>2025</v>
      </c>
      <c r="Y3914" s="405">
        <f t="shared" si="1942"/>
        <v>4</v>
      </c>
      <c r="Z3914" s="405" t="e">
        <f t="shared" ca="1" si="1943"/>
        <v>#NAME?</v>
      </c>
      <c r="AA3914" s="402">
        <f t="shared" si="1944"/>
        <v>109</v>
      </c>
      <c r="AB3914" s="403">
        <f t="shared" si="1945"/>
        <v>0.93577981651376152</v>
      </c>
      <c r="AC3914" s="403">
        <f t="shared" si="1946"/>
        <v>6.422018348623848E-2</v>
      </c>
      <c r="AD3914" s="401"/>
    </row>
    <row r="3915" spans="1:30">
      <c r="A3915" s="400">
        <v>45755</v>
      </c>
      <c r="B3915" s="401" t="s">
        <v>117</v>
      </c>
      <c r="C3915" s="401">
        <v>1379</v>
      </c>
      <c r="D3915" s="401">
        <v>40</v>
      </c>
      <c r="E3915" s="401">
        <v>5</v>
      </c>
      <c r="F3915" s="401"/>
      <c r="G3915" s="401">
        <v>61</v>
      </c>
      <c r="H3915" s="401">
        <v>61</v>
      </c>
      <c r="I3915" s="401">
        <v>0</v>
      </c>
      <c r="J3915" s="401">
        <v>11</v>
      </c>
      <c r="K3915" s="401">
        <v>300</v>
      </c>
      <c r="L3915" s="401">
        <v>16.5</v>
      </c>
      <c r="M3915" s="399">
        <v>17.5</v>
      </c>
      <c r="N3915" s="402">
        <f>IF(Tabla2[[#This Row],[LECHE RETIRO DIA]]&lt;&gt;ISBLANK(Tabla2[[#This Row],[LECHE RETIRO DIA]]),SUM(Tabla2[[#This Row],[LECHE TANQUE DIA]:[LECHE RETIRO DIA]]),SUM(Tabla2[[#This Row],[LECHE TANQUE DIA]:[LECHE AUTOCONSUMO DIA]]))</f>
        <v>1424</v>
      </c>
      <c r="O3915" s="403">
        <f t="shared" si="1933"/>
        <v>0.9683988764044944</v>
      </c>
      <c r="P3915" s="404">
        <f t="shared" si="1934"/>
        <v>23.344262295081968</v>
      </c>
      <c r="Q3915" s="404">
        <f t="shared" si="1935"/>
        <v>22.606557377049182</v>
      </c>
      <c r="R3915" s="404">
        <f t="shared" si="1936"/>
        <v>3.6363636363636362</v>
      </c>
      <c r="S3915" s="404">
        <f t="shared" si="1937"/>
        <v>4.746666666666667</v>
      </c>
      <c r="T3915" s="404">
        <f t="shared" si="1938"/>
        <v>4.918032786885246</v>
      </c>
      <c r="U3915" s="404">
        <f t="shared" si="1939"/>
        <v>86.303030303030297</v>
      </c>
      <c r="V3915" s="404">
        <f t="shared" si="1940"/>
        <v>3.6969696969696968</v>
      </c>
      <c r="W3915" s="404">
        <f>IFERROR(H3915/M3915,Tabla2[[#This Row],[CARGA PRODUCCION (ANIMALES/HA)]])</f>
        <v>3.4857142857142858</v>
      </c>
      <c r="X3915" s="405">
        <f t="shared" si="1941"/>
        <v>2025</v>
      </c>
      <c r="Y3915" s="405">
        <f t="shared" si="1942"/>
        <v>4</v>
      </c>
      <c r="Z3915" s="405" t="e">
        <f t="shared" ca="1" si="1943"/>
        <v>#NAME?</v>
      </c>
      <c r="AA3915" s="402">
        <f t="shared" si="1944"/>
        <v>61</v>
      </c>
      <c r="AB3915" s="403">
        <f t="shared" si="1945"/>
        <v>1</v>
      </c>
      <c r="AC3915" s="403">
        <f t="shared" si="1946"/>
        <v>0</v>
      </c>
      <c r="AD3915" s="401"/>
    </row>
    <row r="3916" spans="1:30">
      <c r="A3916" s="400">
        <v>45756</v>
      </c>
      <c r="B3916" s="401" t="s">
        <v>81</v>
      </c>
      <c r="C3916" s="401">
        <v>2429</v>
      </c>
      <c r="D3916" s="401">
        <v>80</v>
      </c>
      <c r="E3916" s="401">
        <v>9</v>
      </c>
      <c r="F3916" s="401"/>
      <c r="G3916" s="401">
        <v>94</v>
      </c>
      <c r="H3916" s="401">
        <v>95</v>
      </c>
      <c r="I3916" s="401">
        <v>0</v>
      </c>
      <c r="J3916" s="401">
        <v>15</v>
      </c>
      <c r="K3916" s="401">
        <v>680</v>
      </c>
      <c r="L3916" s="401">
        <v>23.4</v>
      </c>
      <c r="M3916" s="399">
        <v>31.01</v>
      </c>
      <c r="N3916" s="402">
        <f>IF(Tabla2[[#This Row],[LECHE RETIRO DIA]]&lt;&gt;ISBLANK(Tabla2[[#This Row],[LECHE RETIRO DIA]]),SUM(Tabla2[[#This Row],[LECHE TANQUE DIA]:[LECHE RETIRO DIA]]),SUM(Tabla2[[#This Row],[LECHE TANQUE DIA]:[LECHE AUTOCONSUMO DIA]]))</f>
        <v>2518</v>
      </c>
      <c r="O3916" s="403">
        <f t="shared" ref="O3916:O3921" si="1947">IFERROR(C3916/N3916,"")</f>
        <v>0.96465448768864182</v>
      </c>
      <c r="P3916" s="404">
        <f t="shared" ref="P3916:P3921" si="1948">IFERROR(N3916/G3916,"")</f>
        <v>26.787234042553191</v>
      </c>
      <c r="Q3916" s="404">
        <f t="shared" ref="Q3916:Q3921" si="1949">IFERROR(C3916/G3916,"")</f>
        <v>25.840425531914892</v>
      </c>
      <c r="R3916" s="404">
        <f t="shared" ref="R3916:R3921" si="1950">IFERROR(D3916/J3916,"")</f>
        <v>5.333333333333333</v>
      </c>
      <c r="S3916" s="404">
        <f t="shared" ref="S3916:S3921" si="1951">IFERROR(N3916/K3916,"")</f>
        <v>3.7029411764705884</v>
      </c>
      <c r="T3916" s="404">
        <f t="shared" ref="T3916:T3921" si="1952">IFERROR(K3916/G3916,"")</f>
        <v>7.2340425531914896</v>
      </c>
      <c r="U3916" s="404">
        <f t="shared" ref="U3916:U3921" si="1953">IFERROR(N3916/L3916,"")</f>
        <v>107.60683760683762</v>
      </c>
      <c r="V3916" s="404">
        <f t="shared" ref="V3916:V3921" si="1954">IFERROR(G3916/L3916,"")</f>
        <v>4.017094017094017</v>
      </c>
      <c r="W3916" s="404">
        <f>IFERROR(H3916/M3916,Tabla2[[#This Row],[CARGA PRODUCCION (ANIMALES/HA)]])</f>
        <v>3.0635278942276685</v>
      </c>
      <c r="X3916" s="405">
        <f t="shared" ref="X3916:X3921" si="1955">YEAR(A3916)</f>
        <v>2025</v>
      </c>
      <c r="Y3916" s="405">
        <f t="shared" ref="Y3916:Y3921" si="1956">MONTH(A3916)</f>
        <v>4</v>
      </c>
      <c r="Z3916" s="405" t="e">
        <f t="shared" ref="Z3916:Z3921" ca="1" si="1957">_xlfn.ISOWEEKNUM(A3916)</f>
        <v>#NAME?</v>
      </c>
      <c r="AA3916" s="402">
        <f t="shared" ref="AA3916:AA3921" si="1958">IF(H3916&gt;0,H3916,G3916)</f>
        <v>95</v>
      </c>
      <c r="AB3916" s="403">
        <f t="shared" ref="AB3916:AB3921" si="1959">IFERROR(G3916/AA3916,"")</f>
        <v>0.98947368421052628</v>
      </c>
      <c r="AC3916" s="403">
        <f t="shared" ref="AC3916:AC3921" si="1960">IFERROR(1-AB3916,"")</f>
        <v>1.0526315789473717E-2</v>
      </c>
      <c r="AD3916" s="401"/>
    </row>
    <row r="3917" spans="1:30">
      <c r="A3917" s="400">
        <v>45756</v>
      </c>
      <c r="B3917" s="401" t="s">
        <v>83</v>
      </c>
      <c r="C3917" s="401">
        <v>2619</v>
      </c>
      <c r="D3917" s="401">
        <v>100</v>
      </c>
      <c r="E3917" s="401">
        <v>9</v>
      </c>
      <c r="F3917" s="401"/>
      <c r="G3917" s="401">
        <v>102</v>
      </c>
      <c r="H3917" s="401">
        <v>109</v>
      </c>
      <c r="I3917" s="401">
        <v>0</v>
      </c>
      <c r="J3917" s="401">
        <v>24</v>
      </c>
      <c r="K3917" s="401">
        <v>680</v>
      </c>
      <c r="L3917" s="401">
        <v>29.8</v>
      </c>
      <c r="M3917" s="399">
        <v>36.590000000000003</v>
      </c>
      <c r="N3917" s="402">
        <f>IF(Tabla2[[#This Row],[LECHE RETIRO DIA]]&lt;&gt;ISBLANK(Tabla2[[#This Row],[LECHE RETIRO DIA]]),SUM(Tabla2[[#This Row],[LECHE TANQUE DIA]:[LECHE RETIRO DIA]]),SUM(Tabla2[[#This Row],[LECHE TANQUE DIA]:[LECHE AUTOCONSUMO DIA]]))</f>
        <v>2728</v>
      </c>
      <c r="O3917" s="403">
        <f t="shared" si="1947"/>
        <v>0.96004398826979476</v>
      </c>
      <c r="P3917" s="404">
        <f t="shared" si="1948"/>
        <v>26.745098039215687</v>
      </c>
      <c r="Q3917" s="404">
        <f t="shared" si="1949"/>
        <v>25.676470588235293</v>
      </c>
      <c r="R3917" s="404">
        <f t="shared" si="1950"/>
        <v>4.166666666666667</v>
      </c>
      <c r="S3917" s="404">
        <f t="shared" si="1951"/>
        <v>4.0117647058823529</v>
      </c>
      <c r="T3917" s="404">
        <f t="shared" si="1952"/>
        <v>6.666666666666667</v>
      </c>
      <c r="U3917" s="404">
        <f t="shared" si="1953"/>
        <v>91.543624161073822</v>
      </c>
      <c r="V3917" s="404">
        <f t="shared" si="1954"/>
        <v>3.4228187919463084</v>
      </c>
      <c r="W3917" s="404">
        <f>IFERROR(H3917/M3917,Tabla2[[#This Row],[CARGA PRODUCCION (ANIMALES/HA)]])</f>
        <v>2.9789559989068048</v>
      </c>
      <c r="X3917" s="405">
        <f t="shared" si="1955"/>
        <v>2025</v>
      </c>
      <c r="Y3917" s="405">
        <f t="shared" si="1956"/>
        <v>4</v>
      </c>
      <c r="Z3917" s="405" t="e">
        <f t="shared" ca="1" si="1957"/>
        <v>#NAME?</v>
      </c>
      <c r="AA3917" s="402">
        <f t="shared" si="1958"/>
        <v>109</v>
      </c>
      <c r="AB3917" s="403">
        <f t="shared" si="1959"/>
        <v>0.93577981651376152</v>
      </c>
      <c r="AC3917" s="403">
        <f t="shared" si="1960"/>
        <v>6.422018348623848E-2</v>
      </c>
      <c r="AD3917" s="401"/>
    </row>
    <row r="3918" spans="1:30">
      <c r="A3918" s="400">
        <v>45756</v>
      </c>
      <c r="B3918" s="401" t="s">
        <v>117</v>
      </c>
      <c r="C3918" s="401">
        <v>1494</v>
      </c>
      <c r="D3918" s="401">
        <v>80</v>
      </c>
      <c r="E3918" s="401">
        <v>9</v>
      </c>
      <c r="F3918" s="401"/>
      <c r="G3918" s="401">
        <v>62</v>
      </c>
      <c r="H3918" s="401">
        <v>62</v>
      </c>
      <c r="I3918" s="401">
        <v>0</v>
      </c>
      <c r="J3918" s="401">
        <v>11</v>
      </c>
      <c r="K3918" s="401">
        <v>300</v>
      </c>
      <c r="L3918" s="401">
        <v>16.5</v>
      </c>
      <c r="M3918" s="399">
        <v>17.5</v>
      </c>
      <c r="N3918" s="402">
        <f>IF(Tabla2[[#This Row],[LECHE RETIRO DIA]]&lt;&gt;ISBLANK(Tabla2[[#This Row],[LECHE RETIRO DIA]]),SUM(Tabla2[[#This Row],[LECHE TANQUE DIA]:[LECHE RETIRO DIA]]),SUM(Tabla2[[#This Row],[LECHE TANQUE DIA]:[LECHE AUTOCONSUMO DIA]]))</f>
        <v>1583</v>
      </c>
      <c r="O3918" s="403">
        <f t="shared" si="1947"/>
        <v>0.94377763739734677</v>
      </c>
      <c r="P3918" s="404">
        <f t="shared" si="1948"/>
        <v>25.532258064516128</v>
      </c>
      <c r="Q3918" s="404">
        <f t="shared" si="1949"/>
        <v>24.096774193548388</v>
      </c>
      <c r="R3918" s="404">
        <f t="shared" si="1950"/>
        <v>7.2727272727272725</v>
      </c>
      <c r="S3918" s="404">
        <f t="shared" si="1951"/>
        <v>5.2766666666666664</v>
      </c>
      <c r="T3918" s="404">
        <f t="shared" si="1952"/>
        <v>4.838709677419355</v>
      </c>
      <c r="U3918" s="404">
        <f t="shared" si="1953"/>
        <v>95.939393939393938</v>
      </c>
      <c r="V3918" s="404">
        <f t="shared" si="1954"/>
        <v>3.7575757575757578</v>
      </c>
      <c r="W3918" s="404">
        <f>IFERROR(H3918/M3918,Tabla2[[#This Row],[CARGA PRODUCCION (ANIMALES/HA)]])</f>
        <v>3.5428571428571427</v>
      </c>
      <c r="X3918" s="405">
        <f t="shared" si="1955"/>
        <v>2025</v>
      </c>
      <c r="Y3918" s="405">
        <f t="shared" si="1956"/>
        <v>4</v>
      </c>
      <c r="Z3918" s="405" t="e">
        <f t="shared" ca="1" si="1957"/>
        <v>#NAME?</v>
      </c>
      <c r="AA3918" s="402">
        <f t="shared" si="1958"/>
        <v>62</v>
      </c>
      <c r="AB3918" s="403">
        <f t="shared" si="1959"/>
        <v>1</v>
      </c>
      <c r="AC3918" s="403">
        <f t="shared" si="1960"/>
        <v>0</v>
      </c>
      <c r="AD3918" s="401"/>
    </row>
    <row r="3919" spans="1:30">
      <c r="A3919" s="400">
        <v>45757</v>
      </c>
      <c r="B3919" s="401" t="s">
        <v>81</v>
      </c>
      <c r="C3919" s="401">
        <v>2415</v>
      </c>
      <c r="D3919" s="401">
        <v>80</v>
      </c>
      <c r="E3919" s="401">
        <v>9</v>
      </c>
      <c r="F3919" s="401"/>
      <c r="G3919" s="401">
        <v>94</v>
      </c>
      <c r="H3919" s="401">
        <v>95</v>
      </c>
      <c r="I3919" s="401">
        <v>0</v>
      </c>
      <c r="J3919" s="401">
        <v>16</v>
      </c>
      <c r="K3919" s="401">
        <v>680</v>
      </c>
      <c r="L3919" s="401">
        <v>23.4</v>
      </c>
      <c r="M3919" s="399">
        <v>31.01</v>
      </c>
      <c r="N3919" s="402">
        <f>IF(Tabla2[[#This Row],[LECHE RETIRO DIA]]&lt;&gt;ISBLANK(Tabla2[[#This Row],[LECHE RETIRO DIA]]),SUM(Tabla2[[#This Row],[LECHE TANQUE DIA]:[LECHE RETIRO DIA]]),SUM(Tabla2[[#This Row],[LECHE TANQUE DIA]:[LECHE AUTOCONSUMO DIA]]))</f>
        <v>2504</v>
      </c>
      <c r="O3919" s="403">
        <f t="shared" si="1947"/>
        <v>0.96445686900958472</v>
      </c>
      <c r="P3919" s="404">
        <f t="shared" si="1948"/>
        <v>26.638297872340427</v>
      </c>
      <c r="Q3919" s="404">
        <f t="shared" si="1949"/>
        <v>25.691489361702128</v>
      </c>
      <c r="R3919" s="404">
        <f t="shared" si="1950"/>
        <v>5</v>
      </c>
      <c r="S3919" s="404">
        <f t="shared" si="1951"/>
        <v>3.6823529411764704</v>
      </c>
      <c r="T3919" s="404">
        <f t="shared" si="1952"/>
        <v>7.2340425531914896</v>
      </c>
      <c r="U3919" s="404">
        <f t="shared" si="1953"/>
        <v>107.00854700854701</v>
      </c>
      <c r="V3919" s="404">
        <f t="shared" si="1954"/>
        <v>4.017094017094017</v>
      </c>
      <c r="W3919" s="404">
        <f>IFERROR(H3919/M3919,Tabla2[[#This Row],[CARGA PRODUCCION (ANIMALES/HA)]])</f>
        <v>3.0635278942276685</v>
      </c>
      <c r="X3919" s="405">
        <f t="shared" si="1955"/>
        <v>2025</v>
      </c>
      <c r="Y3919" s="405">
        <f t="shared" si="1956"/>
        <v>4</v>
      </c>
      <c r="Z3919" s="405" t="e">
        <f t="shared" ca="1" si="1957"/>
        <v>#NAME?</v>
      </c>
      <c r="AA3919" s="402">
        <f t="shared" si="1958"/>
        <v>95</v>
      </c>
      <c r="AB3919" s="403">
        <f t="shared" si="1959"/>
        <v>0.98947368421052628</v>
      </c>
      <c r="AC3919" s="403">
        <f t="shared" si="1960"/>
        <v>1.0526315789473717E-2</v>
      </c>
      <c r="AD3919" s="401"/>
    </row>
    <row r="3920" spans="1:30">
      <c r="A3920" s="400">
        <v>45757</v>
      </c>
      <c r="B3920" s="401" t="s">
        <v>83</v>
      </c>
      <c r="C3920" s="401">
        <v>2619</v>
      </c>
      <c r="D3920" s="401">
        <v>100</v>
      </c>
      <c r="E3920" s="401">
        <v>9</v>
      </c>
      <c r="F3920" s="401"/>
      <c r="G3920" s="401">
        <v>102</v>
      </c>
      <c r="H3920" s="401">
        <v>113</v>
      </c>
      <c r="I3920" s="401">
        <v>0</v>
      </c>
      <c r="J3920" s="401">
        <v>24</v>
      </c>
      <c r="K3920" s="401">
        <v>680</v>
      </c>
      <c r="L3920" s="401">
        <v>29.8</v>
      </c>
      <c r="M3920" s="399">
        <v>36.590000000000003</v>
      </c>
      <c r="N3920" s="402">
        <f>IF(Tabla2[[#This Row],[LECHE RETIRO DIA]]&lt;&gt;ISBLANK(Tabla2[[#This Row],[LECHE RETIRO DIA]]),SUM(Tabla2[[#This Row],[LECHE TANQUE DIA]:[LECHE RETIRO DIA]]),SUM(Tabla2[[#This Row],[LECHE TANQUE DIA]:[LECHE AUTOCONSUMO DIA]]))</f>
        <v>2728</v>
      </c>
      <c r="O3920" s="403">
        <f t="shared" si="1947"/>
        <v>0.96004398826979476</v>
      </c>
      <c r="P3920" s="404">
        <f t="shared" si="1948"/>
        <v>26.745098039215687</v>
      </c>
      <c r="Q3920" s="404">
        <f t="shared" si="1949"/>
        <v>25.676470588235293</v>
      </c>
      <c r="R3920" s="404">
        <f t="shared" si="1950"/>
        <v>4.166666666666667</v>
      </c>
      <c r="S3920" s="404">
        <f t="shared" si="1951"/>
        <v>4.0117647058823529</v>
      </c>
      <c r="T3920" s="404">
        <f t="shared" si="1952"/>
        <v>6.666666666666667</v>
      </c>
      <c r="U3920" s="404">
        <f t="shared" si="1953"/>
        <v>91.543624161073822</v>
      </c>
      <c r="V3920" s="404">
        <f t="shared" si="1954"/>
        <v>3.4228187919463084</v>
      </c>
      <c r="W3920" s="404">
        <f>IFERROR(H3920/M3920,Tabla2[[#This Row],[CARGA PRODUCCION (ANIMALES/HA)]])</f>
        <v>3.0882754851052199</v>
      </c>
      <c r="X3920" s="405">
        <f t="shared" si="1955"/>
        <v>2025</v>
      </c>
      <c r="Y3920" s="405">
        <f t="shared" si="1956"/>
        <v>4</v>
      </c>
      <c r="Z3920" s="405" t="e">
        <f t="shared" ca="1" si="1957"/>
        <v>#NAME?</v>
      </c>
      <c r="AA3920" s="402">
        <f t="shared" si="1958"/>
        <v>113</v>
      </c>
      <c r="AB3920" s="403">
        <f t="shared" si="1959"/>
        <v>0.90265486725663713</v>
      </c>
      <c r="AC3920" s="403">
        <f t="shared" si="1960"/>
        <v>9.7345132743362872E-2</v>
      </c>
      <c r="AD3920" s="401"/>
    </row>
    <row r="3921" spans="1:30">
      <c r="A3921" s="400">
        <v>45757</v>
      </c>
      <c r="B3921" s="401" t="s">
        <v>88</v>
      </c>
      <c r="C3921" s="401">
        <v>1362</v>
      </c>
      <c r="D3921" s="401">
        <v>40</v>
      </c>
      <c r="E3921" s="401">
        <v>5</v>
      </c>
      <c r="F3921" s="401"/>
      <c r="G3921" s="401">
        <v>59</v>
      </c>
      <c r="H3921" s="401">
        <v>59</v>
      </c>
      <c r="I3921" s="401">
        <v>0</v>
      </c>
      <c r="J3921" s="401">
        <v>12</v>
      </c>
      <c r="K3921" s="401">
        <v>300</v>
      </c>
      <c r="L3921" s="401">
        <v>16.5</v>
      </c>
      <c r="M3921" s="399">
        <v>17.5</v>
      </c>
      <c r="N3921" s="402">
        <f>IF(Tabla2[[#This Row],[LECHE RETIRO DIA]]&lt;&gt;ISBLANK(Tabla2[[#This Row],[LECHE RETIRO DIA]]),SUM(Tabla2[[#This Row],[LECHE TANQUE DIA]:[LECHE RETIRO DIA]]),SUM(Tabla2[[#This Row],[LECHE TANQUE DIA]:[LECHE AUTOCONSUMO DIA]]))</f>
        <v>1407</v>
      </c>
      <c r="O3921" s="403">
        <f t="shared" si="1947"/>
        <v>0.96801705756929635</v>
      </c>
      <c r="P3921" s="404">
        <f t="shared" si="1948"/>
        <v>23.847457627118644</v>
      </c>
      <c r="Q3921" s="404">
        <f t="shared" si="1949"/>
        <v>23.084745762711865</v>
      </c>
      <c r="R3921" s="404">
        <f t="shared" si="1950"/>
        <v>3.3333333333333335</v>
      </c>
      <c r="S3921" s="404">
        <f t="shared" si="1951"/>
        <v>4.6900000000000004</v>
      </c>
      <c r="T3921" s="404">
        <f t="shared" si="1952"/>
        <v>5.0847457627118642</v>
      </c>
      <c r="U3921" s="404">
        <f t="shared" si="1953"/>
        <v>85.272727272727266</v>
      </c>
      <c r="V3921" s="404">
        <f t="shared" si="1954"/>
        <v>3.5757575757575757</v>
      </c>
      <c r="W3921" s="404">
        <f>IFERROR(H3921/M3921,Tabla2[[#This Row],[CARGA PRODUCCION (ANIMALES/HA)]])</f>
        <v>3.3714285714285714</v>
      </c>
      <c r="X3921" s="405">
        <f t="shared" si="1955"/>
        <v>2025</v>
      </c>
      <c r="Y3921" s="405">
        <f t="shared" si="1956"/>
        <v>4</v>
      </c>
      <c r="Z3921" s="405" t="e">
        <f t="shared" ca="1" si="1957"/>
        <v>#NAME?</v>
      </c>
      <c r="AA3921" s="402">
        <f t="shared" si="1958"/>
        <v>59</v>
      </c>
      <c r="AB3921" s="403">
        <f t="shared" si="1959"/>
        <v>1</v>
      </c>
      <c r="AC3921" s="403">
        <f t="shared" si="1960"/>
        <v>0</v>
      </c>
      <c r="AD3921" s="401"/>
    </row>
    <row r="3922" spans="1:30">
      <c r="A3922" s="400">
        <v>45758</v>
      </c>
      <c r="B3922" s="401" t="s">
        <v>81</v>
      </c>
      <c r="C3922" s="401">
        <v>2566</v>
      </c>
      <c r="D3922" s="401">
        <v>80</v>
      </c>
      <c r="E3922" s="401">
        <v>9</v>
      </c>
      <c r="F3922" s="401"/>
      <c r="G3922" s="401">
        <v>94</v>
      </c>
      <c r="H3922" s="401">
        <v>100</v>
      </c>
      <c r="I3922" s="401">
        <v>0</v>
      </c>
      <c r="J3922" s="401">
        <v>16</v>
      </c>
      <c r="K3922" s="401">
        <v>680</v>
      </c>
      <c r="L3922" s="401">
        <v>23.4</v>
      </c>
      <c r="M3922" s="399">
        <v>31.01</v>
      </c>
      <c r="N3922" s="402">
        <f>IF(Tabla2[[#This Row],[LECHE RETIRO DIA]]&lt;&gt;ISBLANK(Tabla2[[#This Row],[LECHE RETIRO DIA]]),SUM(Tabla2[[#This Row],[LECHE TANQUE DIA]:[LECHE RETIRO DIA]]),SUM(Tabla2[[#This Row],[LECHE TANQUE DIA]:[LECHE AUTOCONSUMO DIA]]))</f>
        <v>2655</v>
      </c>
      <c r="O3922" s="403">
        <f t="shared" ref="O3922:O3927" si="1961">IFERROR(C3922/N3922,"")</f>
        <v>0.96647834274952915</v>
      </c>
      <c r="P3922" s="404">
        <f t="shared" ref="P3922:P3927" si="1962">IFERROR(N3922/G3922,"")</f>
        <v>28.24468085106383</v>
      </c>
      <c r="Q3922" s="404">
        <f t="shared" ref="Q3922:Q3927" si="1963">IFERROR(C3922/G3922,"")</f>
        <v>27.297872340425531</v>
      </c>
      <c r="R3922" s="404">
        <f t="shared" ref="R3922:R3927" si="1964">IFERROR(D3922/J3922,"")</f>
        <v>5</v>
      </c>
      <c r="S3922" s="404">
        <f t="shared" ref="S3922:S3927" si="1965">IFERROR(N3922/K3922,"")</f>
        <v>3.9044117647058822</v>
      </c>
      <c r="T3922" s="404">
        <f t="shared" ref="T3922:T3927" si="1966">IFERROR(K3922/G3922,"")</f>
        <v>7.2340425531914896</v>
      </c>
      <c r="U3922" s="404">
        <f t="shared" ref="U3922:U3927" si="1967">IFERROR(N3922/L3922,"")</f>
        <v>113.46153846153847</v>
      </c>
      <c r="V3922" s="404">
        <f t="shared" ref="V3922:V3927" si="1968">IFERROR(G3922/L3922,"")</f>
        <v>4.017094017094017</v>
      </c>
      <c r="W3922" s="404">
        <f>IFERROR(H3922/M3922,Tabla2[[#This Row],[CARGA PRODUCCION (ANIMALES/HA)]])</f>
        <v>3.224766204450177</v>
      </c>
      <c r="X3922" s="405">
        <f t="shared" ref="X3922:X3927" si="1969">YEAR(A3922)</f>
        <v>2025</v>
      </c>
      <c r="Y3922" s="405">
        <f t="shared" ref="Y3922:Y3927" si="1970">MONTH(A3922)</f>
        <v>4</v>
      </c>
      <c r="Z3922" s="405" t="e">
        <f t="shared" ref="Z3922:Z3927" ca="1" si="1971">_xlfn.ISOWEEKNUM(A3922)</f>
        <v>#NAME?</v>
      </c>
      <c r="AA3922" s="402">
        <f t="shared" ref="AA3922:AA3927" si="1972">IF(H3922&gt;0,H3922,G3922)</f>
        <v>100</v>
      </c>
      <c r="AB3922" s="403">
        <f t="shared" ref="AB3922:AB3927" si="1973">IFERROR(G3922/AA3922,"")</f>
        <v>0.94</v>
      </c>
      <c r="AC3922" s="403">
        <f t="shared" ref="AC3922:AC3927" si="1974">IFERROR(1-AB3922,"")</f>
        <v>6.0000000000000053E-2</v>
      </c>
      <c r="AD3922" s="401"/>
    </row>
    <row r="3923" spans="1:30">
      <c r="A3923" s="400">
        <v>45758</v>
      </c>
      <c r="B3923" s="401" t="s">
        <v>83</v>
      </c>
      <c r="C3923" s="401">
        <v>2561</v>
      </c>
      <c r="D3923" s="401">
        <v>100</v>
      </c>
      <c r="E3923" s="401">
        <v>9</v>
      </c>
      <c r="F3923" s="401"/>
      <c r="G3923" s="401">
        <v>102</v>
      </c>
      <c r="H3923" s="401">
        <v>113</v>
      </c>
      <c r="I3923" s="401">
        <v>0</v>
      </c>
      <c r="J3923" s="401">
        <v>24</v>
      </c>
      <c r="K3923" s="401">
        <v>680</v>
      </c>
      <c r="L3923" s="401">
        <v>29.8</v>
      </c>
      <c r="M3923" s="399">
        <v>36.590000000000003</v>
      </c>
      <c r="N3923" s="402">
        <f>IF(Tabla2[[#This Row],[LECHE RETIRO DIA]]&lt;&gt;ISBLANK(Tabla2[[#This Row],[LECHE RETIRO DIA]]),SUM(Tabla2[[#This Row],[LECHE TANQUE DIA]:[LECHE RETIRO DIA]]),SUM(Tabla2[[#This Row],[LECHE TANQUE DIA]:[LECHE AUTOCONSUMO DIA]]))</f>
        <v>2670</v>
      </c>
      <c r="O3923" s="403">
        <f t="shared" si="1961"/>
        <v>0.95917602996254681</v>
      </c>
      <c r="P3923" s="404">
        <f t="shared" si="1962"/>
        <v>26.176470588235293</v>
      </c>
      <c r="Q3923" s="404">
        <f t="shared" si="1963"/>
        <v>25.107843137254903</v>
      </c>
      <c r="R3923" s="404">
        <f t="shared" si="1964"/>
        <v>4.166666666666667</v>
      </c>
      <c r="S3923" s="404">
        <f t="shared" si="1965"/>
        <v>3.9264705882352939</v>
      </c>
      <c r="T3923" s="404">
        <f t="shared" si="1966"/>
        <v>6.666666666666667</v>
      </c>
      <c r="U3923" s="404">
        <f t="shared" si="1967"/>
        <v>89.597315436241615</v>
      </c>
      <c r="V3923" s="404">
        <f t="shared" si="1968"/>
        <v>3.4228187919463084</v>
      </c>
      <c r="W3923" s="404">
        <f>IFERROR(H3923/M3923,Tabla2[[#This Row],[CARGA PRODUCCION (ANIMALES/HA)]])</f>
        <v>3.0882754851052199</v>
      </c>
      <c r="X3923" s="405">
        <f t="shared" si="1969"/>
        <v>2025</v>
      </c>
      <c r="Y3923" s="405">
        <f t="shared" si="1970"/>
        <v>4</v>
      </c>
      <c r="Z3923" s="405" t="e">
        <f t="shared" ca="1" si="1971"/>
        <v>#NAME?</v>
      </c>
      <c r="AA3923" s="402">
        <f t="shared" si="1972"/>
        <v>113</v>
      </c>
      <c r="AB3923" s="403">
        <f t="shared" si="1973"/>
        <v>0.90265486725663713</v>
      </c>
      <c r="AC3923" s="403">
        <f t="shared" si="1974"/>
        <v>9.7345132743362872E-2</v>
      </c>
      <c r="AD3923" s="401"/>
    </row>
    <row r="3924" spans="1:30">
      <c r="A3924" s="400">
        <v>45758</v>
      </c>
      <c r="B3924" s="401" t="s">
        <v>88</v>
      </c>
      <c r="C3924" s="401">
        <v>1387</v>
      </c>
      <c r="D3924" s="401">
        <v>40</v>
      </c>
      <c r="E3924" s="401">
        <v>5</v>
      </c>
      <c r="F3924" s="401"/>
      <c r="G3924" s="401">
        <v>59</v>
      </c>
      <c r="H3924" s="401">
        <v>59</v>
      </c>
      <c r="I3924" s="401">
        <v>0</v>
      </c>
      <c r="J3924" s="401">
        <v>12</v>
      </c>
      <c r="K3924" s="401">
        <v>300</v>
      </c>
      <c r="L3924" s="401">
        <v>16.5</v>
      </c>
      <c r="M3924" s="399">
        <v>17.5</v>
      </c>
      <c r="N3924" s="402">
        <f>IF(Tabla2[[#This Row],[LECHE RETIRO DIA]]&lt;&gt;ISBLANK(Tabla2[[#This Row],[LECHE RETIRO DIA]]),SUM(Tabla2[[#This Row],[LECHE TANQUE DIA]:[LECHE RETIRO DIA]]),SUM(Tabla2[[#This Row],[LECHE TANQUE DIA]:[LECHE AUTOCONSUMO DIA]]))</f>
        <v>1432</v>
      </c>
      <c r="O3924" s="403">
        <f t="shared" si="1961"/>
        <v>0.96857541899441346</v>
      </c>
      <c r="P3924" s="404">
        <f t="shared" si="1962"/>
        <v>24.271186440677965</v>
      </c>
      <c r="Q3924" s="404">
        <f t="shared" si="1963"/>
        <v>23.508474576271187</v>
      </c>
      <c r="R3924" s="404">
        <f t="shared" si="1964"/>
        <v>3.3333333333333335</v>
      </c>
      <c r="S3924" s="404">
        <f t="shared" si="1965"/>
        <v>4.7733333333333334</v>
      </c>
      <c r="T3924" s="404">
        <f t="shared" si="1966"/>
        <v>5.0847457627118642</v>
      </c>
      <c r="U3924" s="404">
        <f t="shared" si="1967"/>
        <v>86.787878787878782</v>
      </c>
      <c r="V3924" s="404">
        <f t="shared" si="1968"/>
        <v>3.5757575757575757</v>
      </c>
      <c r="W3924" s="404">
        <f>IFERROR(H3924/M3924,Tabla2[[#This Row],[CARGA PRODUCCION (ANIMALES/HA)]])</f>
        <v>3.3714285714285714</v>
      </c>
      <c r="X3924" s="405">
        <f t="shared" si="1969"/>
        <v>2025</v>
      </c>
      <c r="Y3924" s="405">
        <f t="shared" si="1970"/>
        <v>4</v>
      </c>
      <c r="Z3924" s="405" t="e">
        <f t="shared" ca="1" si="1971"/>
        <v>#NAME?</v>
      </c>
      <c r="AA3924" s="402">
        <f t="shared" si="1972"/>
        <v>59</v>
      </c>
      <c r="AB3924" s="403">
        <f t="shared" si="1973"/>
        <v>1</v>
      </c>
      <c r="AC3924" s="403">
        <f t="shared" si="1974"/>
        <v>0</v>
      </c>
      <c r="AD3924" s="401"/>
    </row>
    <row r="3925" spans="1:30">
      <c r="A3925" s="400">
        <v>45759</v>
      </c>
      <c r="B3925" s="401" t="s">
        <v>81</v>
      </c>
      <c r="C3925" s="401">
        <v>2453</v>
      </c>
      <c r="D3925" s="401">
        <v>80</v>
      </c>
      <c r="E3925" s="401">
        <v>9</v>
      </c>
      <c r="F3925" s="401"/>
      <c r="G3925" s="401">
        <v>94</v>
      </c>
      <c r="H3925" s="401">
        <v>100</v>
      </c>
      <c r="I3925" s="401">
        <v>0</v>
      </c>
      <c r="J3925" s="401">
        <v>16</v>
      </c>
      <c r="K3925" s="401">
        <v>680</v>
      </c>
      <c r="L3925" s="401">
        <v>23.4</v>
      </c>
      <c r="M3925" s="399">
        <v>31.01</v>
      </c>
      <c r="N3925" s="402">
        <f>IF(Tabla2[[#This Row],[LECHE RETIRO DIA]]&lt;&gt;ISBLANK(Tabla2[[#This Row],[LECHE RETIRO DIA]]),SUM(Tabla2[[#This Row],[LECHE TANQUE DIA]:[LECHE RETIRO DIA]]),SUM(Tabla2[[#This Row],[LECHE TANQUE DIA]:[LECHE AUTOCONSUMO DIA]]))</f>
        <v>2542</v>
      </c>
      <c r="O3925" s="403">
        <f t="shared" si="1961"/>
        <v>0.96498819826907944</v>
      </c>
      <c r="P3925" s="404">
        <f t="shared" si="1962"/>
        <v>27.042553191489361</v>
      </c>
      <c r="Q3925" s="404">
        <f t="shared" si="1963"/>
        <v>26.095744680851062</v>
      </c>
      <c r="R3925" s="404">
        <f t="shared" si="1964"/>
        <v>5</v>
      </c>
      <c r="S3925" s="404">
        <f t="shared" si="1965"/>
        <v>3.7382352941176471</v>
      </c>
      <c r="T3925" s="404">
        <f t="shared" si="1966"/>
        <v>7.2340425531914896</v>
      </c>
      <c r="U3925" s="404">
        <f t="shared" si="1967"/>
        <v>108.63247863247864</v>
      </c>
      <c r="V3925" s="404">
        <f t="shared" si="1968"/>
        <v>4.017094017094017</v>
      </c>
      <c r="W3925" s="404">
        <f>IFERROR(H3925/M3925,Tabla2[[#This Row],[CARGA PRODUCCION (ANIMALES/HA)]])</f>
        <v>3.224766204450177</v>
      </c>
      <c r="X3925" s="405">
        <f t="shared" si="1969"/>
        <v>2025</v>
      </c>
      <c r="Y3925" s="405">
        <f t="shared" si="1970"/>
        <v>4</v>
      </c>
      <c r="Z3925" s="405" t="e">
        <f t="shared" ca="1" si="1971"/>
        <v>#NAME?</v>
      </c>
      <c r="AA3925" s="402">
        <f t="shared" si="1972"/>
        <v>100</v>
      </c>
      <c r="AB3925" s="403">
        <f t="shared" si="1973"/>
        <v>0.94</v>
      </c>
      <c r="AC3925" s="403">
        <f t="shared" si="1974"/>
        <v>6.0000000000000053E-2</v>
      </c>
      <c r="AD3925" s="401"/>
    </row>
    <row r="3926" spans="1:30">
      <c r="A3926" s="400">
        <v>45759</v>
      </c>
      <c r="B3926" s="401" t="s">
        <v>83</v>
      </c>
      <c r="C3926" s="401">
        <v>2542</v>
      </c>
      <c r="D3926" s="401">
        <v>100</v>
      </c>
      <c r="E3926" s="401">
        <v>9</v>
      </c>
      <c r="F3926" s="401"/>
      <c r="G3926" s="401">
        <v>102</v>
      </c>
      <c r="H3926" s="401">
        <v>113</v>
      </c>
      <c r="I3926" s="401">
        <v>0</v>
      </c>
      <c r="J3926" s="401">
        <v>24</v>
      </c>
      <c r="K3926" s="401">
        <v>680</v>
      </c>
      <c r="L3926" s="401">
        <v>29.8</v>
      </c>
      <c r="M3926" s="399">
        <v>36.590000000000003</v>
      </c>
      <c r="N3926" s="402">
        <f>IF(Tabla2[[#This Row],[LECHE RETIRO DIA]]&lt;&gt;ISBLANK(Tabla2[[#This Row],[LECHE RETIRO DIA]]),SUM(Tabla2[[#This Row],[LECHE TANQUE DIA]:[LECHE RETIRO DIA]]),SUM(Tabla2[[#This Row],[LECHE TANQUE DIA]:[LECHE AUTOCONSUMO DIA]]))</f>
        <v>2651</v>
      </c>
      <c r="O3926" s="403">
        <f t="shared" si="1961"/>
        <v>0.95888344021124106</v>
      </c>
      <c r="P3926" s="404">
        <f t="shared" si="1962"/>
        <v>25.990196078431371</v>
      </c>
      <c r="Q3926" s="404">
        <f t="shared" si="1963"/>
        <v>24.921568627450981</v>
      </c>
      <c r="R3926" s="404">
        <f t="shared" si="1964"/>
        <v>4.166666666666667</v>
      </c>
      <c r="S3926" s="404">
        <f t="shared" si="1965"/>
        <v>3.8985294117647058</v>
      </c>
      <c r="T3926" s="404">
        <f t="shared" si="1966"/>
        <v>6.666666666666667</v>
      </c>
      <c r="U3926" s="404">
        <f t="shared" si="1967"/>
        <v>88.959731543624159</v>
      </c>
      <c r="V3926" s="404">
        <f t="shared" si="1968"/>
        <v>3.4228187919463084</v>
      </c>
      <c r="W3926" s="404">
        <f>IFERROR(H3926/M3926,Tabla2[[#This Row],[CARGA PRODUCCION (ANIMALES/HA)]])</f>
        <v>3.0882754851052199</v>
      </c>
      <c r="X3926" s="405">
        <f t="shared" si="1969"/>
        <v>2025</v>
      </c>
      <c r="Y3926" s="405">
        <f t="shared" si="1970"/>
        <v>4</v>
      </c>
      <c r="Z3926" s="405" t="e">
        <f t="shared" ca="1" si="1971"/>
        <v>#NAME?</v>
      </c>
      <c r="AA3926" s="402">
        <f t="shared" si="1972"/>
        <v>113</v>
      </c>
      <c r="AB3926" s="403">
        <f t="shared" si="1973"/>
        <v>0.90265486725663713</v>
      </c>
      <c r="AC3926" s="403">
        <f t="shared" si="1974"/>
        <v>9.7345132743362872E-2</v>
      </c>
      <c r="AD3926" s="401"/>
    </row>
    <row r="3927" spans="1:30">
      <c r="A3927" s="400">
        <v>45759</v>
      </c>
      <c r="B3927" s="401" t="s">
        <v>117</v>
      </c>
      <c r="C3927" s="401">
        <v>1329</v>
      </c>
      <c r="D3927" s="401">
        <v>40</v>
      </c>
      <c r="E3927" s="401">
        <v>5</v>
      </c>
      <c r="F3927" s="401"/>
      <c r="G3927" s="401">
        <v>59</v>
      </c>
      <c r="H3927" s="401">
        <v>59</v>
      </c>
      <c r="I3927" s="401">
        <v>0</v>
      </c>
      <c r="J3927" s="401">
        <v>11</v>
      </c>
      <c r="K3927" s="401">
        <v>300</v>
      </c>
      <c r="L3927" s="401">
        <v>16.5</v>
      </c>
      <c r="M3927" s="399">
        <v>17.5</v>
      </c>
      <c r="N3927" s="402">
        <f>IF(Tabla2[[#This Row],[LECHE RETIRO DIA]]&lt;&gt;ISBLANK(Tabla2[[#This Row],[LECHE RETIRO DIA]]),SUM(Tabla2[[#This Row],[LECHE TANQUE DIA]:[LECHE RETIRO DIA]]),SUM(Tabla2[[#This Row],[LECHE TANQUE DIA]:[LECHE AUTOCONSUMO DIA]]))</f>
        <v>1374</v>
      </c>
      <c r="O3927" s="403">
        <f t="shared" si="1961"/>
        <v>0.96724890829694321</v>
      </c>
      <c r="P3927" s="404">
        <f t="shared" si="1962"/>
        <v>23.288135593220339</v>
      </c>
      <c r="Q3927" s="404">
        <f t="shared" si="1963"/>
        <v>22.525423728813561</v>
      </c>
      <c r="R3927" s="404">
        <f t="shared" si="1964"/>
        <v>3.6363636363636362</v>
      </c>
      <c r="S3927" s="404">
        <f t="shared" si="1965"/>
        <v>4.58</v>
      </c>
      <c r="T3927" s="404">
        <f t="shared" si="1966"/>
        <v>5.0847457627118642</v>
      </c>
      <c r="U3927" s="404">
        <f t="shared" si="1967"/>
        <v>83.272727272727266</v>
      </c>
      <c r="V3927" s="404">
        <f t="shared" si="1968"/>
        <v>3.5757575757575757</v>
      </c>
      <c r="W3927" s="404">
        <f>IFERROR(H3927/M3927,Tabla2[[#This Row],[CARGA PRODUCCION (ANIMALES/HA)]])</f>
        <v>3.3714285714285714</v>
      </c>
      <c r="X3927" s="405">
        <f t="shared" si="1969"/>
        <v>2025</v>
      </c>
      <c r="Y3927" s="405">
        <f t="shared" si="1970"/>
        <v>4</v>
      </c>
      <c r="Z3927" s="405" t="e">
        <f t="shared" ca="1" si="1971"/>
        <v>#NAME?</v>
      </c>
      <c r="AA3927" s="402">
        <f t="shared" si="1972"/>
        <v>59</v>
      </c>
      <c r="AB3927" s="403">
        <f t="shared" si="1973"/>
        <v>1</v>
      </c>
      <c r="AC3927" s="403">
        <f t="shared" si="1974"/>
        <v>0</v>
      </c>
      <c r="AD3927" s="401"/>
    </row>
    <row r="3928" spans="1:30">
      <c r="A3928" s="400">
        <v>45760</v>
      </c>
      <c r="B3928" s="401" t="s">
        <v>81</v>
      </c>
      <c r="C3928" s="401">
        <v>2514</v>
      </c>
      <c r="D3928" s="401">
        <v>80</v>
      </c>
      <c r="E3928" s="401">
        <v>9</v>
      </c>
      <c r="F3928" s="401"/>
      <c r="G3928" s="401">
        <v>97</v>
      </c>
      <c r="H3928" s="401">
        <v>102</v>
      </c>
      <c r="I3928" s="401">
        <v>0</v>
      </c>
      <c r="J3928" s="401">
        <v>18</v>
      </c>
      <c r="K3928" s="401">
        <v>680</v>
      </c>
      <c r="L3928" s="401">
        <v>23.4</v>
      </c>
      <c r="M3928" s="399">
        <v>31.01</v>
      </c>
      <c r="N3928" s="402">
        <f>IF(Tabla2[[#This Row],[LECHE RETIRO DIA]]&lt;&gt;ISBLANK(Tabla2[[#This Row],[LECHE RETIRO DIA]]),SUM(Tabla2[[#This Row],[LECHE TANQUE DIA]:[LECHE RETIRO DIA]]),SUM(Tabla2[[#This Row],[LECHE TANQUE DIA]:[LECHE AUTOCONSUMO DIA]]))</f>
        <v>2603</v>
      </c>
      <c r="O3928" s="403">
        <f t="shared" ref="O3928:O3933" si="1975">IFERROR(C3928/N3928,"")</f>
        <v>0.96580868228966577</v>
      </c>
      <c r="P3928" s="404">
        <f t="shared" ref="P3928:P3933" si="1976">IFERROR(N3928/G3928,"")</f>
        <v>26.835051546391753</v>
      </c>
      <c r="Q3928" s="404">
        <f t="shared" ref="Q3928:Q3933" si="1977">IFERROR(C3928/G3928,"")</f>
        <v>25.917525773195877</v>
      </c>
      <c r="R3928" s="404">
        <f t="shared" ref="R3928:R3933" si="1978">IFERROR(D3928/J3928,"")</f>
        <v>4.4444444444444446</v>
      </c>
      <c r="S3928" s="404">
        <f t="shared" ref="S3928:S3933" si="1979">IFERROR(N3928/K3928,"")</f>
        <v>3.8279411764705884</v>
      </c>
      <c r="T3928" s="404">
        <f t="shared" ref="T3928:T3933" si="1980">IFERROR(K3928/G3928,"")</f>
        <v>7.0103092783505154</v>
      </c>
      <c r="U3928" s="404">
        <f t="shared" ref="U3928:U3933" si="1981">IFERROR(N3928/L3928,"")</f>
        <v>111.23931623931625</v>
      </c>
      <c r="V3928" s="404">
        <f t="shared" ref="V3928:V3933" si="1982">IFERROR(G3928/L3928,"")</f>
        <v>4.1452991452991457</v>
      </c>
      <c r="W3928" s="404">
        <f>IFERROR(H3928/M3928,Tabla2[[#This Row],[CARGA PRODUCCION (ANIMALES/HA)]])</f>
        <v>3.2892615285391806</v>
      </c>
      <c r="X3928" s="405">
        <f t="shared" ref="X3928:X3933" si="1983">YEAR(A3928)</f>
        <v>2025</v>
      </c>
      <c r="Y3928" s="405">
        <f t="shared" ref="Y3928:Y3933" si="1984">MONTH(A3928)</f>
        <v>4</v>
      </c>
      <c r="Z3928" s="405" t="e">
        <f t="shared" ref="Z3928:Z3933" ca="1" si="1985">_xlfn.ISOWEEKNUM(A3928)</f>
        <v>#NAME?</v>
      </c>
      <c r="AA3928" s="402">
        <f t="shared" ref="AA3928:AA3933" si="1986">IF(H3928&gt;0,H3928,G3928)</f>
        <v>102</v>
      </c>
      <c r="AB3928" s="403">
        <f t="shared" ref="AB3928:AB3933" si="1987">IFERROR(G3928/AA3928,"")</f>
        <v>0.9509803921568627</v>
      </c>
      <c r="AC3928" s="403">
        <f t="shared" ref="AC3928:AC3933" si="1988">IFERROR(1-AB3928,"")</f>
        <v>4.9019607843137303E-2</v>
      </c>
      <c r="AD3928" s="401"/>
    </row>
    <row r="3929" spans="1:30">
      <c r="A3929" s="400">
        <v>45760</v>
      </c>
      <c r="B3929" s="401" t="s">
        <v>83</v>
      </c>
      <c r="C3929" s="401">
        <v>2605</v>
      </c>
      <c r="D3929" s="401">
        <v>100</v>
      </c>
      <c r="E3929" s="401">
        <v>9</v>
      </c>
      <c r="F3929" s="401"/>
      <c r="G3929" s="401">
        <v>102</v>
      </c>
      <c r="H3929" s="401">
        <v>113</v>
      </c>
      <c r="I3929" s="401">
        <v>0</v>
      </c>
      <c r="J3929" s="401">
        <v>8</v>
      </c>
      <c r="K3929" s="401">
        <v>680</v>
      </c>
      <c r="L3929" s="401">
        <v>29.8</v>
      </c>
      <c r="M3929" s="399">
        <v>36.590000000000003</v>
      </c>
      <c r="N3929" s="402">
        <f>IF(Tabla2[[#This Row],[LECHE RETIRO DIA]]&lt;&gt;ISBLANK(Tabla2[[#This Row],[LECHE RETIRO DIA]]),SUM(Tabla2[[#This Row],[LECHE TANQUE DIA]:[LECHE RETIRO DIA]]),SUM(Tabla2[[#This Row],[LECHE TANQUE DIA]:[LECHE AUTOCONSUMO DIA]]))</f>
        <v>2714</v>
      </c>
      <c r="O3929" s="403">
        <f t="shared" si="1975"/>
        <v>0.95983787767133377</v>
      </c>
      <c r="P3929" s="404">
        <f t="shared" si="1976"/>
        <v>26.607843137254903</v>
      </c>
      <c r="Q3929" s="404">
        <f t="shared" si="1977"/>
        <v>25.53921568627451</v>
      </c>
      <c r="R3929" s="404">
        <f t="shared" si="1978"/>
        <v>12.5</v>
      </c>
      <c r="S3929" s="404">
        <f t="shared" si="1979"/>
        <v>3.9911764705882353</v>
      </c>
      <c r="T3929" s="404">
        <f t="shared" si="1980"/>
        <v>6.666666666666667</v>
      </c>
      <c r="U3929" s="404">
        <f t="shared" si="1981"/>
        <v>91.073825503355707</v>
      </c>
      <c r="V3929" s="404">
        <f t="shared" si="1982"/>
        <v>3.4228187919463084</v>
      </c>
      <c r="W3929" s="404">
        <f>IFERROR(H3929/M3929,Tabla2[[#This Row],[CARGA PRODUCCION (ANIMALES/HA)]])</f>
        <v>3.0882754851052199</v>
      </c>
      <c r="X3929" s="405">
        <f t="shared" si="1983"/>
        <v>2025</v>
      </c>
      <c r="Y3929" s="405">
        <f t="shared" si="1984"/>
        <v>4</v>
      </c>
      <c r="Z3929" s="405" t="e">
        <f t="shared" ca="1" si="1985"/>
        <v>#NAME?</v>
      </c>
      <c r="AA3929" s="402">
        <f t="shared" si="1986"/>
        <v>113</v>
      </c>
      <c r="AB3929" s="403">
        <f t="shared" si="1987"/>
        <v>0.90265486725663713</v>
      </c>
      <c r="AC3929" s="403">
        <f t="shared" si="1988"/>
        <v>9.7345132743362872E-2</v>
      </c>
      <c r="AD3929" s="401"/>
    </row>
    <row r="3930" spans="1:30">
      <c r="A3930" s="400">
        <v>45760</v>
      </c>
      <c r="B3930" s="401" t="s">
        <v>88</v>
      </c>
      <c r="C3930" s="401">
        <v>1445</v>
      </c>
      <c r="D3930" s="401">
        <v>40</v>
      </c>
      <c r="E3930" s="401">
        <v>5</v>
      </c>
      <c r="F3930" s="401"/>
      <c r="G3930" s="401">
        <v>58</v>
      </c>
      <c r="H3930" s="401">
        <v>58</v>
      </c>
      <c r="I3930" s="401">
        <v>0</v>
      </c>
      <c r="J3930" s="401">
        <v>11</v>
      </c>
      <c r="K3930" s="401">
        <v>300</v>
      </c>
      <c r="L3930" s="401">
        <v>16.5</v>
      </c>
      <c r="M3930" s="399">
        <v>17.5</v>
      </c>
      <c r="N3930" s="402">
        <f>IF(Tabla2[[#This Row],[LECHE RETIRO DIA]]&lt;&gt;ISBLANK(Tabla2[[#This Row],[LECHE RETIRO DIA]]),SUM(Tabla2[[#This Row],[LECHE TANQUE DIA]:[LECHE RETIRO DIA]]),SUM(Tabla2[[#This Row],[LECHE TANQUE DIA]:[LECHE AUTOCONSUMO DIA]]))</f>
        <v>1490</v>
      </c>
      <c r="O3930" s="403">
        <f t="shared" si="1975"/>
        <v>0.96979865771812079</v>
      </c>
      <c r="P3930" s="404">
        <f t="shared" si="1976"/>
        <v>25.689655172413794</v>
      </c>
      <c r="Q3930" s="404">
        <f t="shared" si="1977"/>
        <v>24.913793103448278</v>
      </c>
      <c r="R3930" s="404">
        <f t="shared" si="1978"/>
        <v>3.6363636363636362</v>
      </c>
      <c r="S3930" s="404">
        <f t="shared" si="1979"/>
        <v>4.9666666666666668</v>
      </c>
      <c r="T3930" s="404">
        <f t="shared" si="1980"/>
        <v>5.1724137931034484</v>
      </c>
      <c r="U3930" s="404">
        <f t="shared" si="1981"/>
        <v>90.303030303030297</v>
      </c>
      <c r="V3930" s="404">
        <f t="shared" si="1982"/>
        <v>3.5151515151515151</v>
      </c>
      <c r="W3930" s="404">
        <f>IFERROR(H3930/M3930,Tabla2[[#This Row],[CARGA PRODUCCION (ANIMALES/HA)]])</f>
        <v>3.3142857142857145</v>
      </c>
      <c r="X3930" s="405">
        <f t="shared" si="1983"/>
        <v>2025</v>
      </c>
      <c r="Y3930" s="405">
        <f t="shared" si="1984"/>
        <v>4</v>
      </c>
      <c r="Z3930" s="405" t="e">
        <f t="shared" ca="1" si="1985"/>
        <v>#NAME?</v>
      </c>
      <c r="AA3930" s="402">
        <f t="shared" si="1986"/>
        <v>58</v>
      </c>
      <c r="AB3930" s="403">
        <f t="shared" si="1987"/>
        <v>1</v>
      </c>
      <c r="AC3930" s="403">
        <f t="shared" si="1988"/>
        <v>0</v>
      </c>
      <c r="AD3930" s="401"/>
    </row>
    <row r="3931" spans="1:30">
      <c r="A3931" s="400">
        <v>45761</v>
      </c>
      <c r="B3931" s="401" t="s">
        <v>81</v>
      </c>
      <c r="C3931" s="401">
        <v>2519</v>
      </c>
      <c r="D3931" s="401">
        <v>80</v>
      </c>
      <c r="E3931" s="401">
        <v>9</v>
      </c>
      <c r="F3931" s="401"/>
      <c r="G3931" s="401">
        <v>97</v>
      </c>
      <c r="H3931" s="401">
        <v>102</v>
      </c>
      <c r="I3931" s="401">
        <v>0</v>
      </c>
      <c r="J3931" s="401">
        <v>18</v>
      </c>
      <c r="K3931" s="401">
        <v>680</v>
      </c>
      <c r="L3931" s="401">
        <v>23.4</v>
      </c>
      <c r="M3931" s="399">
        <v>31.01</v>
      </c>
      <c r="N3931" s="402">
        <f>IF(Tabla2[[#This Row],[LECHE RETIRO DIA]]&lt;&gt;ISBLANK(Tabla2[[#This Row],[LECHE RETIRO DIA]]),SUM(Tabla2[[#This Row],[LECHE TANQUE DIA]:[LECHE RETIRO DIA]]),SUM(Tabla2[[#This Row],[LECHE TANQUE DIA]:[LECHE AUTOCONSUMO DIA]]))</f>
        <v>2608</v>
      </c>
      <c r="O3931" s="403">
        <f t="shared" si="1975"/>
        <v>0.96587423312883436</v>
      </c>
      <c r="P3931" s="404">
        <f t="shared" si="1976"/>
        <v>26.88659793814433</v>
      </c>
      <c r="Q3931" s="404">
        <f t="shared" si="1977"/>
        <v>25.969072164948454</v>
      </c>
      <c r="R3931" s="404">
        <f t="shared" si="1978"/>
        <v>4.4444444444444446</v>
      </c>
      <c r="S3931" s="404">
        <f t="shared" si="1979"/>
        <v>3.835294117647059</v>
      </c>
      <c r="T3931" s="404">
        <f t="shared" si="1980"/>
        <v>7.0103092783505154</v>
      </c>
      <c r="U3931" s="404">
        <f t="shared" si="1981"/>
        <v>111.45299145299145</v>
      </c>
      <c r="V3931" s="404">
        <f t="shared" si="1982"/>
        <v>4.1452991452991457</v>
      </c>
      <c r="W3931" s="404">
        <f>IFERROR(H3931/M3931,Tabla2[[#This Row],[CARGA PRODUCCION (ANIMALES/HA)]])</f>
        <v>3.2892615285391806</v>
      </c>
      <c r="X3931" s="405">
        <f t="shared" si="1983"/>
        <v>2025</v>
      </c>
      <c r="Y3931" s="405">
        <f t="shared" si="1984"/>
        <v>4</v>
      </c>
      <c r="Z3931" s="405" t="e">
        <f t="shared" ca="1" si="1985"/>
        <v>#NAME?</v>
      </c>
      <c r="AA3931" s="402">
        <f t="shared" si="1986"/>
        <v>102</v>
      </c>
      <c r="AB3931" s="403">
        <f t="shared" si="1987"/>
        <v>0.9509803921568627</v>
      </c>
      <c r="AC3931" s="403">
        <f t="shared" si="1988"/>
        <v>4.9019607843137303E-2</v>
      </c>
      <c r="AD3931" s="401"/>
    </row>
    <row r="3932" spans="1:30">
      <c r="A3932" s="400">
        <v>45761</v>
      </c>
      <c r="B3932" s="401" t="s">
        <v>83</v>
      </c>
      <c r="C3932" s="401">
        <v>2595</v>
      </c>
      <c r="D3932" s="401">
        <v>100</v>
      </c>
      <c r="E3932" s="401">
        <v>9</v>
      </c>
      <c r="F3932" s="401"/>
      <c r="G3932" s="401">
        <v>103</v>
      </c>
      <c r="H3932" s="401">
        <v>113</v>
      </c>
      <c r="I3932" s="401">
        <v>0</v>
      </c>
      <c r="J3932" s="401">
        <v>8</v>
      </c>
      <c r="K3932" s="401">
        <v>680</v>
      </c>
      <c r="L3932" s="401">
        <v>29.8</v>
      </c>
      <c r="M3932" s="399">
        <v>36.590000000000003</v>
      </c>
      <c r="N3932" s="402">
        <f>IF(Tabla2[[#This Row],[LECHE RETIRO DIA]]&lt;&gt;ISBLANK(Tabla2[[#This Row],[LECHE RETIRO DIA]]),SUM(Tabla2[[#This Row],[LECHE TANQUE DIA]:[LECHE RETIRO DIA]]),SUM(Tabla2[[#This Row],[LECHE TANQUE DIA]:[LECHE AUTOCONSUMO DIA]]))</f>
        <v>2704</v>
      </c>
      <c r="O3932" s="403">
        <f t="shared" si="1975"/>
        <v>0.95968934911242598</v>
      </c>
      <c r="P3932" s="404">
        <f t="shared" si="1976"/>
        <v>26.252427184466018</v>
      </c>
      <c r="Q3932" s="404">
        <f t="shared" si="1977"/>
        <v>25.194174757281555</v>
      </c>
      <c r="R3932" s="404">
        <f t="shared" si="1978"/>
        <v>12.5</v>
      </c>
      <c r="S3932" s="404">
        <f t="shared" si="1979"/>
        <v>3.9764705882352942</v>
      </c>
      <c r="T3932" s="404">
        <f t="shared" si="1980"/>
        <v>6.6019417475728153</v>
      </c>
      <c r="U3932" s="404">
        <f t="shared" si="1981"/>
        <v>90.738255033557039</v>
      </c>
      <c r="V3932" s="404">
        <f t="shared" si="1982"/>
        <v>3.4563758389261743</v>
      </c>
      <c r="W3932" s="404">
        <f>IFERROR(H3932/M3932,Tabla2[[#This Row],[CARGA PRODUCCION (ANIMALES/HA)]])</f>
        <v>3.0882754851052199</v>
      </c>
      <c r="X3932" s="405">
        <f t="shared" si="1983"/>
        <v>2025</v>
      </c>
      <c r="Y3932" s="405">
        <f t="shared" si="1984"/>
        <v>4</v>
      </c>
      <c r="Z3932" s="405" t="e">
        <f t="shared" ca="1" si="1985"/>
        <v>#NAME?</v>
      </c>
      <c r="AA3932" s="402">
        <f t="shared" si="1986"/>
        <v>113</v>
      </c>
      <c r="AB3932" s="403">
        <f t="shared" si="1987"/>
        <v>0.91150442477876104</v>
      </c>
      <c r="AC3932" s="403">
        <f t="shared" si="1988"/>
        <v>8.8495575221238965E-2</v>
      </c>
      <c r="AD3932" s="401"/>
    </row>
    <row r="3933" spans="1:30">
      <c r="A3933" s="400">
        <v>45761</v>
      </c>
      <c r="B3933" s="401" t="s">
        <v>117</v>
      </c>
      <c r="C3933" s="401">
        <v>1470</v>
      </c>
      <c r="D3933" s="401">
        <v>40</v>
      </c>
      <c r="E3933" s="401">
        <v>5</v>
      </c>
      <c r="F3933" s="401"/>
      <c r="G3933" s="401">
        <v>58</v>
      </c>
      <c r="H3933" s="401">
        <v>58</v>
      </c>
      <c r="I3933" s="401">
        <v>0</v>
      </c>
      <c r="J3933" s="401">
        <v>11</v>
      </c>
      <c r="K3933" s="401">
        <v>300</v>
      </c>
      <c r="L3933" s="401">
        <v>16.5</v>
      </c>
      <c r="M3933" s="399">
        <v>17.5</v>
      </c>
      <c r="N3933" s="402">
        <f>IF(Tabla2[[#This Row],[LECHE RETIRO DIA]]&lt;&gt;ISBLANK(Tabla2[[#This Row],[LECHE RETIRO DIA]]),SUM(Tabla2[[#This Row],[LECHE TANQUE DIA]:[LECHE RETIRO DIA]]),SUM(Tabla2[[#This Row],[LECHE TANQUE DIA]:[LECHE AUTOCONSUMO DIA]]))</f>
        <v>1515</v>
      </c>
      <c r="O3933" s="403">
        <f t="shared" si="1975"/>
        <v>0.97029702970297027</v>
      </c>
      <c r="P3933" s="404">
        <f t="shared" si="1976"/>
        <v>26.120689655172413</v>
      </c>
      <c r="Q3933" s="404">
        <f t="shared" si="1977"/>
        <v>25.344827586206897</v>
      </c>
      <c r="R3933" s="404">
        <f t="shared" si="1978"/>
        <v>3.6363636363636362</v>
      </c>
      <c r="S3933" s="404">
        <f t="shared" si="1979"/>
        <v>5.05</v>
      </c>
      <c r="T3933" s="404">
        <f t="shared" si="1980"/>
        <v>5.1724137931034484</v>
      </c>
      <c r="U3933" s="404">
        <f t="shared" si="1981"/>
        <v>91.818181818181813</v>
      </c>
      <c r="V3933" s="404">
        <f t="shared" si="1982"/>
        <v>3.5151515151515151</v>
      </c>
      <c r="W3933" s="404">
        <f>IFERROR(H3933/M3933,Tabla2[[#This Row],[CARGA PRODUCCION (ANIMALES/HA)]])</f>
        <v>3.3142857142857145</v>
      </c>
      <c r="X3933" s="405">
        <f t="shared" si="1983"/>
        <v>2025</v>
      </c>
      <c r="Y3933" s="405">
        <f t="shared" si="1984"/>
        <v>4</v>
      </c>
      <c r="Z3933" s="405" t="e">
        <f t="shared" ca="1" si="1985"/>
        <v>#NAME?</v>
      </c>
      <c r="AA3933" s="402">
        <f t="shared" si="1986"/>
        <v>58</v>
      </c>
      <c r="AB3933" s="403">
        <f t="shared" si="1987"/>
        <v>1</v>
      </c>
      <c r="AC3933" s="403">
        <f t="shared" si="1988"/>
        <v>0</v>
      </c>
      <c r="AD3933" s="401"/>
    </row>
    <row r="3934" spans="1:30">
      <c r="A3934" s="400">
        <v>45762</v>
      </c>
      <c r="B3934" s="401" t="s">
        <v>81</v>
      </c>
      <c r="C3934" s="401">
        <v>2486</v>
      </c>
      <c r="D3934" s="401">
        <v>80</v>
      </c>
      <c r="E3934" s="401">
        <v>9</v>
      </c>
      <c r="F3934" s="401"/>
      <c r="G3934" s="401">
        <v>98</v>
      </c>
      <c r="H3934" s="401">
        <v>102</v>
      </c>
      <c r="I3934" s="401">
        <v>0</v>
      </c>
      <c r="J3934" s="401">
        <v>18</v>
      </c>
      <c r="K3934" s="401">
        <v>680</v>
      </c>
      <c r="L3934" s="401">
        <v>23.4</v>
      </c>
      <c r="M3934" s="399">
        <v>31.01</v>
      </c>
      <c r="N3934" s="402">
        <f>IF(Tabla2[[#This Row],[LECHE RETIRO DIA]]&lt;&gt;ISBLANK(Tabla2[[#This Row],[LECHE RETIRO DIA]]),SUM(Tabla2[[#This Row],[LECHE TANQUE DIA]:[LECHE RETIRO DIA]]),SUM(Tabla2[[#This Row],[LECHE TANQUE DIA]:[LECHE AUTOCONSUMO DIA]]))</f>
        <v>2575</v>
      </c>
      <c r="O3934" s="403">
        <f t="shared" ref="O3934:O3939" si="1989">IFERROR(C3934/N3934,"")</f>
        <v>0.96543689320388348</v>
      </c>
      <c r="P3934" s="404">
        <f t="shared" ref="P3934:P3939" si="1990">IFERROR(N3934/G3934,"")</f>
        <v>26.275510204081634</v>
      </c>
      <c r="Q3934" s="404">
        <f t="shared" ref="Q3934:Q3939" si="1991">IFERROR(C3934/G3934,"")</f>
        <v>25.367346938775512</v>
      </c>
      <c r="R3934" s="404">
        <f t="shared" ref="R3934:R3939" si="1992">IFERROR(D3934/J3934,"")</f>
        <v>4.4444444444444446</v>
      </c>
      <c r="S3934" s="404">
        <f t="shared" ref="S3934:S3939" si="1993">IFERROR(N3934/K3934,"")</f>
        <v>3.7867647058823528</v>
      </c>
      <c r="T3934" s="404">
        <f t="shared" ref="T3934:T3939" si="1994">IFERROR(K3934/G3934,"")</f>
        <v>6.9387755102040813</v>
      </c>
      <c r="U3934" s="404">
        <f t="shared" ref="U3934:U3939" si="1995">IFERROR(N3934/L3934,"")</f>
        <v>110.04273504273505</v>
      </c>
      <c r="V3934" s="404">
        <f t="shared" ref="V3934:V3939" si="1996">IFERROR(G3934/L3934,"")</f>
        <v>4.1880341880341883</v>
      </c>
      <c r="W3934" s="404">
        <f>IFERROR(H3934/M3934,Tabla2[[#This Row],[CARGA PRODUCCION (ANIMALES/HA)]])</f>
        <v>3.2892615285391806</v>
      </c>
      <c r="X3934" s="405">
        <f t="shared" ref="X3934:X3939" si="1997">YEAR(A3934)</f>
        <v>2025</v>
      </c>
      <c r="Y3934" s="405">
        <f t="shared" ref="Y3934:Y3939" si="1998">MONTH(A3934)</f>
        <v>4</v>
      </c>
      <c r="Z3934" s="405" t="e">
        <f t="shared" ref="Z3934:Z3939" ca="1" si="1999">_xlfn.ISOWEEKNUM(A3934)</f>
        <v>#NAME?</v>
      </c>
      <c r="AA3934" s="402">
        <f t="shared" ref="AA3934:AA3939" si="2000">IF(H3934&gt;0,H3934,G3934)</f>
        <v>102</v>
      </c>
      <c r="AB3934" s="403">
        <f t="shared" ref="AB3934:AB3939" si="2001">IFERROR(G3934/AA3934,"")</f>
        <v>0.96078431372549022</v>
      </c>
      <c r="AC3934" s="403">
        <f t="shared" ref="AC3934:AC3939" si="2002">IFERROR(1-AB3934,"")</f>
        <v>3.9215686274509776E-2</v>
      </c>
      <c r="AD3934" s="401"/>
    </row>
    <row r="3935" spans="1:30">
      <c r="A3935" s="400">
        <v>45762</v>
      </c>
      <c r="B3935" s="401" t="s">
        <v>83</v>
      </c>
      <c r="C3935" s="401">
        <v>2561</v>
      </c>
      <c r="D3935" s="401">
        <v>100</v>
      </c>
      <c r="E3935" s="401">
        <v>9</v>
      </c>
      <c r="F3935" s="401"/>
      <c r="G3935" s="401">
        <v>103</v>
      </c>
      <c r="H3935" s="401">
        <v>113</v>
      </c>
      <c r="I3935" s="401">
        <v>0</v>
      </c>
      <c r="J3935" s="401">
        <v>8</v>
      </c>
      <c r="K3935" s="401">
        <v>680</v>
      </c>
      <c r="L3935" s="401">
        <v>29.8</v>
      </c>
      <c r="M3935" s="399">
        <v>36.590000000000003</v>
      </c>
      <c r="N3935" s="402">
        <f>IF(Tabla2[[#This Row],[LECHE RETIRO DIA]]&lt;&gt;ISBLANK(Tabla2[[#This Row],[LECHE RETIRO DIA]]),SUM(Tabla2[[#This Row],[LECHE TANQUE DIA]:[LECHE RETIRO DIA]]),SUM(Tabla2[[#This Row],[LECHE TANQUE DIA]:[LECHE AUTOCONSUMO DIA]]))</f>
        <v>2670</v>
      </c>
      <c r="O3935" s="403">
        <f t="shared" si="1989"/>
        <v>0.95917602996254681</v>
      </c>
      <c r="P3935" s="404">
        <f t="shared" si="1990"/>
        <v>25.922330097087379</v>
      </c>
      <c r="Q3935" s="404">
        <f t="shared" si="1991"/>
        <v>24.864077669902912</v>
      </c>
      <c r="R3935" s="404">
        <f t="shared" si="1992"/>
        <v>12.5</v>
      </c>
      <c r="S3935" s="404">
        <f t="shared" si="1993"/>
        <v>3.9264705882352939</v>
      </c>
      <c r="T3935" s="404">
        <f t="shared" si="1994"/>
        <v>6.6019417475728153</v>
      </c>
      <c r="U3935" s="404">
        <f t="shared" si="1995"/>
        <v>89.597315436241615</v>
      </c>
      <c r="V3935" s="404">
        <f t="shared" si="1996"/>
        <v>3.4563758389261743</v>
      </c>
      <c r="W3935" s="404">
        <f>IFERROR(H3935/M3935,Tabla2[[#This Row],[CARGA PRODUCCION (ANIMALES/HA)]])</f>
        <v>3.0882754851052199</v>
      </c>
      <c r="X3935" s="405">
        <f t="shared" si="1997"/>
        <v>2025</v>
      </c>
      <c r="Y3935" s="405">
        <f t="shared" si="1998"/>
        <v>4</v>
      </c>
      <c r="Z3935" s="405" t="e">
        <f t="shared" ca="1" si="1999"/>
        <v>#NAME?</v>
      </c>
      <c r="AA3935" s="402">
        <f t="shared" si="2000"/>
        <v>113</v>
      </c>
      <c r="AB3935" s="403">
        <f t="shared" si="2001"/>
        <v>0.91150442477876104</v>
      </c>
      <c r="AC3935" s="403">
        <f t="shared" si="2002"/>
        <v>8.8495575221238965E-2</v>
      </c>
      <c r="AD3935" s="401"/>
    </row>
    <row r="3936" spans="1:30">
      <c r="A3936" s="400">
        <v>45762</v>
      </c>
      <c r="B3936" s="401" t="s">
        <v>88</v>
      </c>
      <c r="C3936" s="401">
        <v>1466</v>
      </c>
      <c r="D3936" s="401">
        <v>40</v>
      </c>
      <c r="E3936" s="401">
        <v>5</v>
      </c>
      <c r="F3936" s="401"/>
      <c r="G3936" s="401">
        <v>58</v>
      </c>
      <c r="H3936" s="401">
        <v>58</v>
      </c>
      <c r="I3936" s="401">
        <v>0</v>
      </c>
      <c r="J3936" s="401">
        <v>11</v>
      </c>
      <c r="K3936" s="401">
        <v>300</v>
      </c>
      <c r="L3936" s="401">
        <v>16.5</v>
      </c>
      <c r="M3936" s="399">
        <v>17.5</v>
      </c>
      <c r="N3936" s="402">
        <f>IF(Tabla2[[#This Row],[LECHE RETIRO DIA]]&lt;&gt;ISBLANK(Tabla2[[#This Row],[LECHE RETIRO DIA]]),SUM(Tabla2[[#This Row],[LECHE TANQUE DIA]:[LECHE RETIRO DIA]]),SUM(Tabla2[[#This Row],[LECHE TANQUE DIA]:[LECHE AUTOCONSUMO DIA]]))</f>
        <v>1511</v>
      </c>
      <c r="O3936" s="403">
        <f t="shared" si="1989"/>
        <v>0.97021839841164792</v>
      </c>
      <c r="P3936" s="404">
        <f t="shared" si="1990"/>
        <v>26.051724137931036</v>
      </c>
      <c r="Q3936" s="404">
        <f t="shared" si="1991"/>
        <v>25.275862068965516</v>
      </c>
      <c r="R3936" s="404">
        <f t="shared" si="1992"/>
        <v>3.6363636363636362</v>
      </c>
      <c r="S3936" s="404">
        <f t="shared" si="1993"/>
        <v>5.0366666666666671</v>
      </c>
      <c r="T3936" s="404">
        <f t="shared" si="1994"/>
        <v>5.1724137931034484</v>
      </c>
      <c r="U3936" s="404">
        <f t="shared" si="1995"/>
        <v>91.575757575757578</v>
      </c>
      <c r="V3936" s="404">
        <f t="shared" si="1996"/>
        <v>3.5151515151515151</v>
      </c>
      <c r="W3936" s="404">
        <f>IFERROR(H3936/M3936,Tabla2[[#This Row],[CARGA PRODUCCION (ANIMALES/HA)]])</f>
        <v>3.3142857142857145</v>
      </c>
      <c r="X3936" s="405">
        <f t="shared" si="1997"/>
        <v>2025</v>
      </c>
      <c r="Y3936" s="405">
        <f t="shared" si="1998"/>
        <v>4</v>
      </c>
      <c r="Z3936" s="405" t="e">
        <f t="shared" ca="1" si="1999"/>
        <v>#NAME?</v>
      </c>
      <c r="AA3936" s="402">
        <f t="shared" si="2000"/>
        <v>58</v>
      </c>
      <c r="AB3936" s="403">
        <f t="shared" si="2001"/>
        <v>1</v>
      </c>
      <c r="AC3936" s="403">
        <f t="shared" si="2002"/>
        <v>0</v>
      </c>
      <c r="AD3936" s="401"/>
    </row>
    <row r="3937" spans="1:30">
      <c r="A3937" s="400">
        <v>45763</v>
      </c>
      <c r="B3937" s="401" t="s">
        <v>81</v>
      </c>
      <c r="C3937" s="401">
        <v>2552</v>
      </c>
      <c r="D3937" s="401">
        <v>80</v>
      </c>
      <c r="E3937" s="401">
        <v>9</v>
      </c>
      <c r="F3937" s="401"/>
      <c r="G3937" s="401">
        <v>98</v>
      </c>
      <c r="H3937" s="401">
        <v>102</v>
      </c>
      <c r="I3937" s="401">
        <v>0</v>
      </c>
      <c r="J3937" s="401">
        <v>18</v>
      </c>
      <c r="K3937" s="401">
        <v>680</v>
      </c>
      <c r="L3937" s="401">
        <v>23.4</v>
      </c>
      <c r="M3937" s="399">
        <v>31.01</v>
      </c>
      <c r="N3937" s="402">
        <f>IF(Tabla2[[#This Row],[LECHE RETIRO DIA]]&lt;&gt;ISBLANK(Tabla2[[#This Row],[LECHE RETIRO DIA]]),SUM(Tabla2[[#This Row],[LECHE TANQUE DIA]:[LECHE RETIRO DIA]]),SUM(Tabla2[[#This Row],[LECHE TANQUE DIA]:[LECHE AUTOCONSUMO DIA]]))</f>
        <v>2641</v>
      </c>
      <c r="O3937" s="403">
        <f t="shared" si="1989"/>
        <v>0.96630064369556989</v>
      </c>
      <c r="P3937" s="404">
        <f t="shared" si="1990"/>
        <v>26.948979591836736</v>
      </c>
      <c r="Q3937" s="404">
        <f t="shared" si="1991"/>
        <v>26.040816326530614</v>
      </c>
      <c r="R3937" s="404">
        <f t="shared" si="1992"/>
        <v>4.4444444444444446</v>
      </c>
      <c r="S3937" s="404">
        <f t="shared" si="1993"/>
        <v>3.8838235294117647</v>
      </c>
      <c r="T3937" s="404">
        <f t="shared" si="1994"/>
        <v>6.9387755102040813</v>
      </c>
      <c r="U3937" s="404">
        <f t="shared" si="1995"/>
        <v>112.86324786324786</v>
      </c>
      <c r="V3937" s="404">
        <f t="shared" si="1996"/>
        <v>4.1880341880341883</v>
      </c>
      <c r="W3937" s="404">
        <f>IFERROR(H3937/M3937,Tabla2[[#This Row],[CARGA PRODUCCION (ANIMALES/HA)]])</f>
        <v>3.2892615285391806</v>
      </c>
      <c r="X3937" s="405">
        <f t="shared" si="1997"/>
        <v>2025</v>
      </c>
      <c r="Y3937" s="405">
        <f t="shared" si="1998"/>
        <v>4</v>
      </c>
      <c r="Z3937" s="405" t="e">
        <f t="shared" ca="1" si="1999"/>
        <v>#NAME?</v>
      </c>
      <c r="AA3937" s="402">
        <f t="shared" si="2000"/>
        <v>102</v>
      </c>
      <c r="AB3937" s="403">
        <f t="shared" si="2001"/>
        <v>0.96078431372549022</v>
      </c>
      <c r="AC3937" s="403">
        <f t="shared" si="2002"/>
        <v>3.9215686274509776E-2</v>
      </c>
      <c r="AD3937" s="401"/>
    </row>
    <row r="3938" spans="1:30">
      <c r="A3938" s="400">
        <v>45763</v>
      </c>
      <c r="B3938" s="401" t="s">
        <v>83</v>
      </c>
      <c r="C3938" s="401">
        <v>2509</v>
      </c>
      <c r="D3938" s="401">
        <v>100</v>
      </c>
      <c r="E3938" s="401">
        <v>9</v>
      </c>
      <c r="F3938" s="401"/>
      <c r="G3938" s="401">
        <v>103</v>
      </c>
      <c r="H3938" s="401">
        <v>113</v>
      </c>
      <c r="I3938" s="401">
        <v>0</v>
      </c>
      <c r="J3938" s="401">
        <v>8</v>
      </c>
      <c r="K3938" s="401">
        <v>680</v>
      </c>
      <c r="L3938" s="401">
        <v>29.8</v>
      </c>
      <c r="M3938" s="399">
        <v>36.590000000000003</v>
      </c>
      <c r="N3938" s="402">
        <f>IF(Tabla2[[#This Row],[LECHE RETIRO DIA]]&lt;&gt;ISBLANK(Tabla2[[#This Row],[LECHE RETIRO DIA]]),SUM(Tabla2[[#This Row],[LECHE TANQUE DIA]:[LECHE RETIRO DIA]]),SUM(Tabla2[[#This Row],[LECHE TANQUE DIA]:[LECHE AUTOCONSUMO DIA]]))</f>
        <v>2618</v>
      </c>
      <c r="O3938" s="403">
        <f t="shared" si="1989"/>
        <v>0.95836516424751717</v>
      </c>
      <c r="P3938" s="404">
        <f t="shared" si="1990"/>
        <v>25.417475728155338</v>
      </c>
      <c r="Q3938" s="404">
        <f t="shared" si="1991"/>
        <v>24.359223300970875</v>
      </c>
      <c r="R3938" s="404">
        <f t="shared" si="1992"/>
        <v>12.5</v>
      </c>
      <c r="S3938" s="404">
        <f t="shared" si="1993"/>
        <v>3.85</v>
      </c>
      <c r="T3938" s="404">
        <f t="shared" si="1994"/>
        <v>6.6019417475728153</v>
      </c>
      <c r="U3938" s="404">
        <f t="shared" si="1995"/>
        <v>87.852348993288587</v>
      </c>
      <c r="V3938" s="404">
        <f t="shared" si="1996"/>
        <v>3.4563758389261743</v>
      </c>
      <c r="W3938" s="404">
        <f>IFERROR(H3938/M3938,Tabla2[[#This Row],[CARGA PRODUCCION (ANIMALES/HA)]])</f>
        <v>3.0882754851052199</v>
      </c>
      <c r="X3938" s="405">
        <f t="shared" si="1997"/>
        <v>2025</v>
      </c>
      <c r="Y3938" s="405">
        <f t="shared" si="1998"/>
        <v>4</v>
      </c>
      <c r="Z3938" s="405" t="e">
        <f t="shared" ca="1" si="1999"/>
        <v>#NAME?</v>
      </c>
      <c r="AA3938" s="402">
        <f t="shared" si="2000"/>
        <v>113</v>
      </c>
      <c r="AB3938" s="403">
        <f t="shared" si="2001"/>
        <v>0.91150442477876104</v>
      </c>
      <c r="AC3938" s="403">
        <f t="shared" si="2002"/>
        <v>8.8495575221238965E-2</v>
      </c>
      <c r="AD3938" s="401"/>
    </row>
    <row r="3939" spans="1:30">
      <c r="A3939" s="400">
        <v>45763</v>
      </c>
      <c r="B3939" s="401" t="s">
        <v>117</v>
      </c>
      <c r="C3939" s="401">
        <v>1385</v>
      </c>
      <c r="D3939" s="401">
        <v>40</v>
      </c>
      <c r="E3939" s="401">
        <v>5</v>
      </c>
      <c r="F3939" s="401"/>
      <c r="G3939" s="401">
        <v>58</v>
      </c>
      <c r="H3939" s="401">
        <v>58</v>
      </c>
      <c r="I3939" s="401">
        <v>0</v>
      </c>
      <c r="J3939" s="401">
        <v>11</v>
      </c>
      <c r="K3939" s="401">
        <v>300</v>
      </c>
      <c r="L3939" s="401">
        <v>16.5</v>
      </c>
      <c r="M3939" s="399">
        <v>17.5</v>
      </c>
      <c r="N3939" s="402">
        <f>IF(Tabla2[[#This Row],[LECHE RETIRO DIA]]&lt;&gt;ISBLANK(Tabla2[[#This Row],[LECHE RETIRO DIA]]),SUM(Tabla2[[#This Row],[LECHE TANQUE DIA]:[LECHE RETIRO DIA]]),SUM(Tabla2[[#This Row],[LECHE TANQUE DIA]:[LECHE AUTOCONSUMO DIA]]))</f>
        <v>1430</v>
      </c>
      <c r="O3939" s="403">
        <f t="shared" si="1989"/>
        <v>0.96853146853146854</v>
      </c>
      <c r="P3939" s="404">
        <f t="shared" si="1990"/>
        <v>24.655172413793103</v>
      </c>
      <c r="Q3939" s="404">
        <f t="shared" si="1991"/>
        <v>23.879310344827587</v>
      </c>
      <c r="R3939" s="404">
        <f t="shared" si="1992"/>
        <v>3.6363636363636362</v>
      </c>
      <c r="S3939" s="404">
        <f t="shared" si="1993"/>
        <v>4.7666666666666666</v>
      </c>
      <c r="T3939" s="404">
        <f t="shared" si="1994"/>
        <v>5.1724137931034484</v>
      </c>
      <c r="U3939" s="404">
        <f t="shared" si="1995"/>
        <v>86.666666666666671</v>
      </c>
      <c r="V3939" s="404">
        <f t="shared" si="1996"/>
        <v>3.5151515151515151</v>
      </c>
      <c r="W3939" s="404">
        <f>IFERROR(H3939/M3939,Tabla2[[#This Row],[CARGA PRODUCCION (ANIMALES/HA)]])</f>
        <v>3.3142857142857145</v>
      </c>
      <c r="X3939" s="405">
        <f t="shared" si="1997"/>
        <v>2025</v>
      </c>
      <c r="Y3939" s="405">
        <f t="shared" si="1998"/>
        <v>4</v>
      </c>
      <c r="Z3939" s="405" t="e">
        <f t="shared" ca="1" si="1999"/>
        <v>#NAME?</v>
      </c>
      <c r="AA3939" s="402">
        <f t="shared" si="2000"/>
        <v>58</v>
      </c>
      <c r="AB3939" s="403">
        <f t="shared" si="2001"/>
        <v>1</v>
      </c>
      <c r="AC3939" s="403">
        <f t="shared" si="2002"/>
        <v>0</v>
      </c>
      <c r="AD3939" s="401"/>
    </row>
    <row r="3940" spans="1:30">
      <c r="A3940" s="400">
        <v>45764</v>
      </c>
      <c r="B3940" s="401" t="s">
        <v>81</v>
      </c>
      <c r="C3940" s="401">
        <v>2495</v>
      </c>
      <c r="D3940" s="401">
        <v>80</v>
      </c>
      <c r="E3940" s="401">
        <v>9</v>
      </c>
      <c r="F3940" s="401"/>
      <c r="G3940" s="401">
        <v>97</v>
      </c>
      <c r="H3940" s="401">
        <v>102</v>
      </c>
      <c r="I3940" s="401">
        <v>0</v>
      </c>
      <c r="J3940" s="401">
        <v>18</v>
      </c>
      <c r="K3940" s="401">
        <v>680</v>
      </c>
      <c r="L3940" s="401">
        <v>23.4</v>
      </c>
      <c r="M3940" s="399">
        <v>31.01</v>
      </c>
      <c r="N3940" s="402">
        <f>IF(Tabla2[[#This Row],[LECHE RETIRO DIA]]&lt;&gt;ISBLANK(Tabla2[[#This Row],[LECHE RETIRO DIA]]),SUM(Tabla2[[#This Row],[LECHE TANQUE DIA]:[LECHE RETIRO DIA]]),SUM(Tabla2[[#This Row],[LECHE TANQUE DIA]:[LECHE AUTOCONSUMO DIA]]))</f>
        <v>2584</v>
      </c>
      <c r="O3940" s="403">
        <f t="shared" ref="O3940:O3945" si="2003">IFERROR(C3940/N3940,"")</f>
        <v>0.96555727554179571</v>
      </c>
      <c r="P3940" s="404">
        <f t="shared" ref="P3940:P3945" si="2004">IFERROR(N3940/G3940,"")</f>
        <v>26.63917525773196</v>
      </c>
      <c r="Q3940" s="404">
        <f t="shared" ref="Q3940:Q3945" si="2005">IFERROR(C3940/G3940,"")</f>
        <v>25.721649484536083</v>
      </c>
      <c r="R3940" s="404">
        <f t="shared" ref="R3940:R3945" si="2006">IFERROR(D3940/J3940,"")</f>
        <v>4.4444444444444446</v>
      </c>
      <c r="S3940" s="404">
        <f t="shared" ref="S3940:S3945" si="2007">IFERROR(N3940/K3940,"")</f>
        <v>3.8</v>
      </c>
      <c r="T3940" s="404">
        <f t="shared" ref="T3940:T3945" si="2008">IFERROR(K3940/G3940,"")</f>
        <v>7.0103092783505154</v>
      </c>
      <c r="U3940" s="404">
        <f t="shared" ref="U3940:U3945" si="2009">IFERROR(N3940/L3940,"")</f>
        <v>110.42735042735043</v>
      </c>
      <c r="V3940" s="404">
        <f t="shared" ref="V3940:V3945" si="2010">IFERROR(G3940/L3940,"")</f>
        <v>4.1452991452991457</v>
      </c>
      <c r="W3940" s="404">
        <f>IFERROR(H3940/M3940,Tabla2[[#This Row],[CARGA PRODUCCION (ANIMALES/HA)]])</f>
        <v>3.2892615285391806</v>
      </c>
      <c r="X3940" s="405">
        <f t="shared" ref="X3940:X3945" si="2011">YEAR(A3940)</f>
        <v>2025</v>
      </c>
      <c r="Y3940" s="405">
        <f t="shared" ref="Y3940:Y3945" si="2012">MONTH(A3940)</f>
        <v>4</v>
      </c>
      <c r="Z3940" s="405" t="e">
        <f t="shared" ref="Z3940:Z3945" ca="1" si="2013">_xlfn.ISOWEEKNUM(A3940)</f>
        <v>#NAME?</v>
      </c>
      <c r="AA3940" s="402">
        <f t="shared" ref="AA3940:AA3945" si="2014">IF(H3940&gt;0,H3940,G3940)</f>
        <v>102</v>
      </c>
      <c r="AB3940" s="403">
        <f t="shared" ref="AB3940:AB3945" si="2015">IFERROR(G3940/AA3940,"")</f>
        <v>0.9509803921568627</v>
      </c>
      <c r="AC3940" s="403">
        <f t="shared" ref="AC3940:AC3945" si="2016">IFERROR(1-AB3940,"")</f>
        <v>4.9019607843137303E-2</v>
      </c>
      <c r="AD3940" s="401"/>
    </row>
    <row r="3941" spans="1:30">
      <c r="A3941" s="400">
        <v>45764</v>
      </c>
      <c r="B3941" s="401" t="s">
        <v>83</v>
      </c>
      <c r="C3941" s="401">
        <v>2486</v>
      </c>
      <c r="D3941" s="401">
        <v>100</v>
      </c>
      <c r="E3941" s="401">
        <v>9</v>
      </c>
      <c r="F3941" s="401"/>
      <c r="G3941" s="401">
        <v>99</v>
      </c>
      <c r="H3941" s="401">
        <v>109</v>
      </c>
      <c r="I3941" s="401">
        <v>0</v>
      </c>
      <c r="J3941" s="401">
        <v>8</v>
      </c>
      <c r="K3941" s="401">
        <v>680</v>
      </c>
      <c r="L3941" s="401">
        <v>29.8</v>
      </c>
      <c r="M3941" s="399">
        <v>36.590000000000003</v>
      </c>
      <c r="N3941" s="402">
        <f>IF(Tabla2[[#This Row],[LECHE RETIRO DIA]]&lt;&gt;ISBLANK(Tabla2[[#This Row],[LECHE RETIRO DIA]]),SUM(Tabla2[[#This Row],[LECHE TANQUE DIA]:[LECHE RETIRO DIA]]),SUM(Tabla2[[#This Row],[LECHE TANQUE DIA]:[LECHE AUTOCONSUMO DIA]]))</f>
        <v>2595</v>
      </c>
      <c r="O3941" s="403">
        <f t="shared" si="2003"/>
        <v>0.95799614643545283</v>
      </c>
      <c r="P3941" s="404">
        <f t="shared" si="2004"/>
        <v>26.212121212121211</v>
      </c>
      <c r="Q3941" s="404">
        <f t="shared" si="2005"/>
        <v>25.111111111111111</v>
      </c>
      <c r="R3941" s="404">
        <f t="shared" si="2006"/>
        <v>12.5</v>
      </c>
      <c r="S3941" s="404">
        <f t="shared" si="2007"/>
        <v>3.8161764705882355</v>
      </c>
      <c r="T3941" s="404">
        <f t="shared" si="2008"/>
        <v>6.8686868686868685</v>
      </c>
      <c r="U3941" s="404">
        <f t="shared" si="2009"/>
        <v>87.080536912751683</v>
      </c>
      <c r="V3941" s="404">
        <f t="shared" si="2010"/>
        <v>3.3221476510067114</v>
      </c>
      <c r="W3941" s="404">
        <f>IFERROR(H3941/M3941,Tabla2[[#This Row],[CARGA PRODUCCION (ANIMALES/HA)]])</f>
        <v>2.9789559989068048</v>
      </c>
      <c r="X3941" s="405">
        <f t="shared" si="2011"/>
        <v>2025</v>
      </c>
      <c r="Y3941" s="405">
        <f t="shared" si="2012"/>
        <v>4</v>
      </c>
      <c r="Z3941" s="405" t="e">
        <f t="shared" ca="1" si="2013"/>
        <v>#NAME?</v>
      </c>
      <c r="AA3941" s="402">
        <f t="shared" si="2014"/>
        <v>109</v>
      </c>
      <c r="AB3941" s="403">
        <f t="shared" si="2015"/>
        <v>0.90825688073394495</v>
      </c>
      <c r="AC3941" s="403">
        <f t="shared" si="2016"/>
        <v>9.1743119266055051E-2</v>
      </c>
      <c r="AD3941" s="401"/>
    </row>
    <row r="3942" spans="1:30">
      <c r="A3942" s="400">
        <v>45764</v>
      </c>
      <c r="B3942" s="401" t="s">
        <v>88</v>
      </c>
      <c r="C3942" s="401">
        <v>1404</v>
      </c>
      <c r="D3942" s="401">
        <v>40</v>
      </c>
      <c r="E3942" s="401">
        <v>5</v>
      </c>
      <c r="F3942" s="401"/>
      <c r="G3942" s="401">
        <v>58</v>
      </c>
      <c r="H3942" s="401">
        <v>58</v>
      </c>
      <c r="I3942" s="401">
        <v>0</v>
      </c>
      <c r="J3942" s="401">
        <v>11</v>
      </c>
      <c r="K3942" s="401">
        <v>300</v>
      </c>
      <c r="L3942" s="401">
        <v>16.5</v>
      </c>
      <c r="M3942" s="399">
        <v>17.5</v>
      </c>
      <c r="N3942" s="402">
        <f>IF(Tabla2[[#This Row],[LECHE RETIRO DIA]]&lt;&gt;ISBLANK(Tabla2[[#This Row],[LECHE RETIRO DIA]]),SUM(Tabla2[[#This Row],[LECHE TANQUE DIA]:[LECHE RETIRO DIA]]),SUM(Tabla2[[#This Row],[LECHE TANQUE DIA]:[LECHE AUTOCONSUMO DIA]]))</f>
        <v>1449</v>
      </c>
      <c r="O3942" s="403">
        <f t="shared" si="2003"/>
        <v>0.96894409937888204</v>
      </c>
      <c r="P3942" s="404">
        <f t="shared" si="2004"/>
        <v>24.982758620689655</v>
      </c>
      <c r="Q3942" s="404">
        <f t="shared" si="2005"/>
        <v>24.206896551724139</v>
      </c>
      <c r="R3942" s="404">
        <f t="shared" si="2006"/>
        <v>3.6363636363636362</v>
      </c>
      <c r="S3942" s="404">
        <f t="shared" si="2007"/>
        <v>4.83</v>
      </c>
      <c r="T3942" s="404">
        <f t="shared" si="2008"/>
        <v>5.1724137931034484</v>
      </c>
      <c r="U3942" s="404">
        <f t="shared" si="2009"/>
        <v>87.818181818181813</v>
      </c>
      <c r="V3942" s="404">
        <f t="shared" si="2010"/>
        <v>3.5151515151515151</v>
      </c>
      <c r="W3942" s="404">
        <f>IFERROR(H3942/M3942,Tabla2[[#This Row],[CARGA PRODUCCION (ANIMALES/HA)]])</f>
        <v>3.3142857142857145</v>
      </c>
      <c r="X3942" s="405">
        <f t="shared" si="2011"/>
        <v>2025</v>
      </c>
      <c r="Y3942" s="405">
        <f t="shared" si="2012"/>
        <v>4</v>
      </c>
      <c r="Z3942" s="405" t="e">
        <f t="shared" ca="1" si="2013"/>
        <v>#NAME?</v>
      </c>
      <c r="AA3942" s="402">
        <f t="shared" si="2014"/>
        <v>58</v>
      </c>
      <c r="AB3942" s="403">
        <f t="shared" si="2015"/>
        <v>1</v>
      </c>
      <c r="AC3942" s="403">
        <f t="shared" si="2016"/>
        <v>0</v>
      </c>
      <c r="AD3942" s="401"/>
    </row>
    <row r="3943" spans="1:30">
      <c r="A3943" s="400">
        <v>45765</v>
      </c>
      <c r="B3943" s="401" t="s">
        <v>81</v>
      </c>
      <c r="C3943" s="401">
        <v>2500</v>
      </c>
      <c r="D3943" s="401">
        <v>80</v>
      </c>
      <c r="E3943" s="401">
        <v>9</v>
      </c>
      <c r="F3943" s="401"/>
      <c r="G3943" s="401">
        <v>97</v>
      </c>
      <c r="H3943" s="401">
        <v>102</v>
      </c>
      <c r="I3943" s="401">
        <v>0</v>
      </c>
      <c r="J3943" s="401">
        <v>18</v>
      </c>
      <c r="K3943" s="401">
        <v>680</v>
      </c>
      <c r="L3943" s="401">
        <v>23.4</v>
      </c>
      <c r="M3943" s="399">
        <v>31.01</v>
      </c>
      <c r="N3943" s="402">
        <f>IF(Tabla2[[#This Row],[LECHE RETIRO DIA]]&lt;&gt;ISBLANK(Tabla2[[#This Row],[LECHE RETIRO DIA]]),SUM(Tabla2[[#This Row],[LECHE TANQUE DIA]:[LECHE RETIRO DIA]]),SUM(Tabla2[[#This Row],[LECHE TANQUE DIA]:[LECHE AUTOCONSUMO DIA]]))</f>
        <v>2589</v>
      </c>
      <c r="O3943" s="403">
        <f t="shared" si="2003"/>
        <v>0.9656237929702588</v>
      </c>
      <c r="P3943" s="404">
        <f t="shared" si="2004"/>
        <v>26.690721649484537</v>
      </c>
      <c r="Q3943" s="404">
        <f t="shared" si="2005"/>
        <v>25.773195876288661</v>
      </c>
      <c r="R3943" s="404">
        <f t="shared" si="2006"/>
        <v>4.4444444444444446</v>
      </c>
      <c r="S3943" s="404">
        <f t="shared" si="2007"/>
        <v>3.8073529411764704</v>
      </c>
      <c r="T3943" s="404">
        <f t="shared" si="2008"/>
        <v>7.0103092783505154</v>
      </c>
      <c r="U3943" s="404">
        <f t="shared" si="2009"/>
        <v>110.64102564102565</v>
      </c>
      <c r="V3943" s="404">
        <f t="shared" si="2010"/>
        <v>4.1452991452991457</v>
      </c>
      <c r="W3943" s="404">
        <f>IFERROR(H3943/M3943,Tabla2[[#This Row],[CARGA PRODUCCION (ANIMALES/HA)]])</f>
        <v>3.2892615285391806</v>
      </c>
      <c r="X3943" s="405">
        <f t="shared" si="2011"/>
        <v>2025</v>
      </c>
      <c r="Y3943" s="405">
        <f t="shared" si="2012"/>
        <v>4</v>
      </c>
      <c r="Z3943" s="405" t="e">
        <f t="shared" ca="1" si="2013"/>
        <v>#NAME?</v>
      </c>
      <c r="AA3943" s="402">
        <f t="shared" si="2014"/>
        <v>102</v>
      </c>
      <c r="AB3943" s="403">
        <f t="shared" si="2015"/>
        <v>0.9509803921568627</v>
      </c>
      <c r="AC3943" s="403">
        <f t="shared" si="2016"/>
        <v>4.9019607843137303E-2</v>
      </c>
      <c r="AD3943" s="401"/>
    </row>
    <row r="3944" spans="1:30">
      <c r="A3944" s="400">
        <v>45765</v>
      </c>
      <c r="B3944" s="401" t="s">
        <v>83</v>
      </c>
      <c r="C3944" s="401">
        <v>2490</v>
      </c>
      <c r="D3944" s="401">
        <v>100</v>
      </c>
      <c r="E3944" s="401">
        <v>9</v>
      </c>
      <c r="F3944" s="401"/>
      <c r="G3944" s="401">
        <v>99</v>
      </c>
      <c r="H3944" s="401">
        <v>114</v>
      </c>
      <c r="I3944" s="401">
        <v>0</v>
      </c>
      <c r="J3944" s="401">
        <v>8</v>
      </c>
      <c r="K3944" s="401">
        <v>680</v>
      </c>
      <c r="L3944" s="401">
        <v>29.8</v>
      </c>
      <c r="M3944" s="399">
        <v>36.590000000000003</v>
      </c>
      <c r="N3944" s="402">
        <f>IF(Tabla2[[#This Row],[LECHE RETIRO DIA]]&lt;&gt;ISBLANK(Tabla2[[#This Row],[LECHE RETIRO DIA]]),SUM(Tabla2[[#This Row],[LECHE TANQUE DIA]:[LECHE RETIRO DIA]]),SUM(Tabla2[[#This Row],[LECHE TANQUE DIA]:[LECHE AUTOCONSUMO DIA]]))</f>
        <v>2599</v>
      </c>
      <c r="O3944" s="403">
        <f t="shared" si="2003"/>
        <v>0.95806079261254329</v>
      </c>
      <c r="P3944" s="404">
        <f t="shared" si="2004"/>
        <v>26.252525252525253</v>
      </c>
      <c r="Q3944" s="404">
        <f t="shared" si="2005"/>
        <v>25.151515151515152</v>
      </c>
      <c r="R3944" s="404">
        <f t="shared" si="2006"/>
        <v>12.5</v>
      </c>
      <c r="S3944" s="404">
        <f t="shared" si="2007"/>
        <v>3.822058823529412</v>
      </c>
      <c r="T3944" s="404">
        <f t="shared" si="2008"/>
        <v>6.8686868686868685</v>
      </c>
      <c r="U3944" s="404">
        <f t="shared" si="2009"/>
        <v>87.214765100671144</v>
      </c>
      <c r="V3944" s="404">
        <f t="shared" si="2010"/>
        <v>3.3221476510067114</v>
      </c>
      <c r="W3944" s="404">
        <f>IFERROR(H3944/M3944,Tabla2[[#This Row],[CARGA PRODUCCION (ANIMALES/HA)]])</f>
        <v>3.1156053566548234</v>
      </c>
      <c r="X3944" s="405">
        <f t="shared" si="2011"/>
        <v>2025</v>
      </c>
      <c r="Y3944" s="405">
        <f t="shared" si="2012"/>
        <v>4</v>
      </c>
      <c r="Z3944" s="405" t="e">
        <f t="shared" ca="1" si="2013"/>
        <v>#NAME?</v>
      </c>
      <c r="AA3944" s="402">
        <f t="shared" si="2014"/>
        <v>114</v>
      </c>
      <c r="AB3944" s="403">
        <f t="shared" si="2015"/>
        <v>0.86842105263157898</v>
      </c>
      <c r="AC3944" s="403">
        <f t="shared" si="2016"/>
        <v>0.13157894736842102</v>
      </c>
      <c r="AD3944" s="401"/>
    </row>
    <row r="3945" spans="1:30">
      <c r="A3945" s="400">
        <v>45765</v>
      </c>
      <c r="B3945" s="401" t="s">
        <v>88</v>
      </c>
      <c r="C3945" s="401">
        <v>1454</v>
      </c>
      <c r="D3945" s="401">
        <v>40</v>
      </c>
      <c r="E3945" s="401">
        <v>5</v>
      </c>
      <c r="F3945" s="401"/>
      <c r="G3945" s="401">
        <v>58</v>
      </c>
      <c r="H3945" s="401">
        <v>58</v>
      </c>
      <c r="I3945" s="401">
        <v>0</v>
      </c>
      <c r="J3945" s="401">
        <v>11</v>
      </c>
      <c r="K3945" s="401">
        <v>300</v>
      </c>
      <c r="L3945" s="401">
        <v>16.5</v>
      </c>
      <c r="M3945" s="399">
        <v>17.5</v>
      </c>
      <c r="N3945" s="402">
        <f>IF(Tabla2[[#This Row],[LECHE RETIRO DIA]]&lt;&gt;ISBLANK(Tabla2[[#This Row],[LECHE RETIRO DIA]]),SUM(Tabla2[[#This Row],[LECHE TANQUE DIA]:[LECHE RETIRO DIA]]),SUM(Tabla2[[#This Row],[LECHE TANQUE DIA]:[LECHE AUTOCONSUMO DIA]]))</f>
        <v>1499</v>
      </c>
      <c r="O3945" s="403">
        <f t="shared" si="2003"/>
        <v>0.96997998665777185</v>
      </c>
      <c r="P3945" s="404">
        <f t="shared" si="2004"/>
        <v>25.844827586206897</v>
      </c>
      <c r="Q3945" s="404">
        <f t="shared" si="2005"/>
        <v>25.068965517241381</v>
      </c>
      <c r="R3945" s="404">
        <f t="shared" si="2006"/>
        <v>3.6363636363636362</v>
      </c>
      <c r="S3945" s="404">
        <f t="shared" si="2007"/>
        <v>4.996666666666667</v>
      </c>
      <c r="T3945" s="404">
        <f t="shared" si="2008"/>
        <v>5.1724137931034484</v>
      </c>
      <c r="U3945" s="404">
        <f t="shared" si="2009"/>
        <v>90.848484848484844</v>
      </c>
      <c r="V3945" s="404">
        <f t="shared" si="2010"/>
        <v>3.5151515151515151</v>
      </c>
      <c r="W3945" s="404">
        <f>IFERROR(H3945/M3945,Tabla2[[#This Row],[CARGA PRODUCCION (ANIMALES/HA)]])</f>
        <v>3.3142857142857145</v>
      </c>
      <c r="X3945" s="405">
        <f t="shared" si="2011"/>
        <v>2025</v>
      </c>
      <c r="Y3945" s="405">
        <f t="shared" si="2012"/>
        <v>4</v>
      </c>
      <c r="Z3945" s="405" t="e">
        <f t="shared" ca="1" si="2013"/>
        <v>#NAME?</v>
      </c>
      <c r="AA3945" s="402">
        <f t="shared" si="2014"/>
        <v>58</v>
      </c>
      <c r="AB3945" s="403">
        <f t="shared" si="2015"/>
        <v>1</v>
      </c>
      <c r="AC3945" s="403">
        <f t="shared" si="2016"/>
        <v>0</v>
      </c>
      <c r="AD3945" s="401"/>
    </row>
    <row r="3946" spans="1:30">
      <c r="A3946" s="412">
        <v>45766</v>
      </c>
      <c r="B3946" s="413" t="s">
        <v>81</v>
      </c>
      <c r="C3946" s="413">
        <v>2561</v>
      </c>
      <c r="D3946" s="413">
        <v>80</v>
      </c>
      <c r="E3946" s="413">
        <v>9</v>
      </c>
      <c r="F3946" s="413"/>
      <c r="G3946" s="413">
        <v>98</v>
      </c>
      <c r="H3946" s="413">
        <v>102</v>
      </c>
      <c r="I3946" s="413">
        <v>0</v>
      </c>
      <c r="J3946" s="413">
        <v>18</v>
      </c>
      <c r="K3946" s="413">
        <v>680</v>
      </c>
      <c r="L3946" s="413">
        <v>23.4</v>
      </c>
      <c r="M3946" s="411">
        <v>31.01</v>
      </c>
      <c r="N3946" s="414">
        <f>IF(Tabla2[[#This Row],[LECHE RETIRO DIA]]&lt;&gt;ISBLANK(Tabla2[[#This Row],[LECHE RETIRO DIA]]),SUM(Tabla2[[#This Row],[LECHE TANQUE DIA]:[LECHE RETIRO DIA]]),SUM(Tabla2[[#This Row],[LECHE TANQUE DIA]:[LECHE AUTOCONSUMO DIA]]))</f>
        <v>2650</v>
      </c>
      <c r="O3946" s="415">
        <f t="shared" ref="O3946:O3951" si="2017">IFERROR(C3946/N3946,"")</f>
        <v>0.96641509433962269</v>
      </c>
      <c r="P3946" s="416">
        <f t="shared" ref="P3946:P3951" si="2018">IFERROR(N3946/G3946,"")</f>
        <v>27.040816326530614</v>
      </c>
      <c r="Q3946" s="416">
        <f t="shared" ref="Q3946:Q3951" si="2019">IFERROR(C3946/G3946,"")</f>
        <v>26.132653061224488</v>
      </c>
      <c r="R3946" s="416">
        <f t="shared" ref="R3946:R3951" si="2020">IFERROR(D3946/J3946,"")</f>
        <v>4.4444444444444446</v>
      </c>
      <c r="S3946" s="416">
        <f t="shared" ref="S3946:S3951" si="2021">IFERROR(N3946/K3946,"")</f>
        <v>3.8970588235294117</v>
      </c>
      <c r="T3946" s="416">
        <f t="shared" ref="T3946:T3951" si="2022">IFERROR(K3946/G3946,"")</f>
        <v>6.9387755102040813</v>
      </c>
      <c r="U3946" s="416">
        <f t="shared" ref="U3946:U3951" si="2023">IFERROR(N3946/L3946,"")</f>
        <v>113.24786324786325</v>
      </c>
      <c r="V3946" s="416">
        <f t="shared" ref="V3946:V3951" si="2024">IFERROR(G3946/L3946,"")</f>
        <v>4.1880341880341883</v>
      </c>
      <c r="W3946" s="416">
        <f>IFERROR(H3946/M3946,Tabla2[[#This Row],[CARGA PRODUCCION (ANIMALES/HA)]])</f>
        <v>3.2892615285391806</v>
      </c>
      <c r="X3946" s="417">
        <f t="shared" ref="X3946:X3951" si="2025">YEAR(A3946)</f>
        <v>2025</v>
      </c>
      <c r="Y3946" s="417">
        <f t="shared" ref="Y3946:Y3951" si="2026">MONTH(A3946)</f>
        <v>4</v>
      </c>
      <c r="Z3946" s="417" t="e">
        <f t="shared" ref="Z3946:Z3951" ca="1" si="2027">_xlfn.ISOWEEKNUM(A3946)</f>
        <v>#NAME?</v>
      </c>
      <c r="AA3946" s="414">
        <f t="shared" ref="AA3946:AA3951" si="2028">IF(H3946&gt;0,H3946,G3946)</f>
        <v>102</v>
      </c>
      <c r="AB3946" s="415">
        <f t="shared" ref="AB3946:AB3951" si="2029">IFERROR(G3946/AA3946,"")</f>
        <v>0.96078431372549022</v>
      </c>
      <c r="AC3946" s="415">
        <f t="shared" ref="AC3946:AC3951" si="2030">IFERROR(1-AB3946,"")</f>
        <v>3.9215686274509776E-2</v>
      </c>
      <c r="AD3946" s="413"/>
    </row>
    <row r="3947" spans="1:30">
      <c r="A3947" s="412">
        <v>45766</v>
      </c>
      <c r="B3947" s="413" t="s">
        <v>83</v>
      </c>
      <c r="C3947" s="413">
        <v>2425</v>
      </c>
      <c r="D3947" s="413">
        <v>100</v>
      </c>
      <c r="E3947" s="413">
        <v>9</v>
      </c>
      <c r="F3947" s="413"/>
      <c r="G3947" s="413">
        <v>98</v>
      </c>
      <c r="H3947" s="413">
        <v>108</v>
      </c>
      <c r="I3947" s="413">
        <v>0</v>
      </c>
      <c r="J3947" s="413">
        <v>8</v>
      </c>
      <c r="K3947" s="413">
        <v>680</v>
      </c>
      <c r="L3947" s="413">
        <v>29.8</v>
      </c>
      <c r="M3947" s="411">
        <v>36.590000000000003</v>
      </c>
      <c r="N3947" s="414">
        <f>IF(Tabla2[[#This Row],[LECHE RETIRO DIA]]&lt;&gt;ISBLANK(Tabla2[[#This Row],[LECHE RETIRO DIA]]),SUM(Tabla2[[#This Row],[LECHE TANQUE DIA]:[LECHE RETIRO DIA]]),SUM(Tabla2[[#This Row],[LECHE TANQUE DIA]:[LECHE AUTOCONSUMO DIA]]))</f>
        <v>2534</v>
      </c>
      <c r="O3947" s="415">
        <f t="shared" si="2017"/>
        <v>0.9569850039463299</v>
      </c>
      <c r="P3947" s="416">
        <f t="shared" si="2018"/>
        <v>25.857142857142858</v>
      </c>
      <c r="Q3947" s="416">
        <f t="shared" si="2019"/>
        <v>24.744897959183675</v>
      </c>
      <c r="R3947" s="416">
        <f t="shared" si="2020"/>
        <v>12.5</v>
      </c>
      <c r="S3947" s="416">
        <f t="shared" si="2021"/>
        <v>3.7264705882352942</v>
      </c>
      <c r="T3947" s="416">
        <f t="shared" si="2022"/>
        <v>6.9387755102040813</v>
      </c>
      <c r="U3947" s="416">
        <f t="shared" si="2023"/>
        <v>85.033557046979865</v>
      </c>
      <c r="V3947" s="416">
        <f t="shared" si="2024"/>
        <v>3.2885906040268456</v>
      </c>
      <c r="W3947" s="416">
        <f>IFERROR(H3947/M3947,Tabla2[[#This Row],[CARGA PRODUCCION (ANIMALES/HA)]])</f>
        <v>2.9516261273572013</v>
      </c>
      <c r="X3947" s="417">
        <f t="shared" si="2025"/>
        <v>2025</v>
      </c>
      <c r="Y3947" s="417">
        <f t="shared" si="2026"/>
        <v>4</v>
      </c>
      <c r="Z3947" s="417" t="e">
        <f t="shared" ca="1" si="2027"/>
        <v>#NAME?</v>
      </c>
      <c r="AA3947" s="414">
        <f t="shared" si="2028"/>
        <v>108</v>
      </c>
      <c r="AB3947" s="415">
        <f t="shared" si="2029"/>
        <v>0.90740740740740744</v>
      </c>
      <c r="AC3947" s="415">
        <f t="shared" si="2030"/>
        <v>9.259259259259256E-2</v>
      </c>
      <c r="AD3947" s="413"/>
    </row>
    <row r="3948" spans="1:30">
      <c r="A3948" s="412">
        <v>45766</v>
      </c>
      <c r="B3948" s="413" t="s">
        <v>88</v>
      </c>
      <c r="C3948" s="413">
        <v>1458</v>
      </c>
      <c r="D3948" s="413">
        <v>40</v>
      </c>
      <c r="E3948" s="413">
        <v>5</v>
      </c>
      <c r="F3948" s="413"/>
      <c r="G3948" s="413">
        <v>59</v>
      </c>
      <c r="H3948" s="413">
        <v>59</v>
      </c>
      <c r="I3948" s="413">
        <v>0</v>
      </c>
      <c r="J3948" s="413">
        <v>12</v>
      </c>
      <c r="K3948" s="413">
        <v>300</v>
      </c>
      <c r="L3948" s="413">
        <v>16.5</v>
      </c>
      <c r="M3948" s="411">
        <v>17.5</v>
      </c>
      <c r="N3948" s="414">
        <f>IF(Tabla2[[#This Row],[LECHE RETIRO DIA]]&lt;&gt;ISBLANK(Tabla2[[#This Row],[LECHE RETIRO DIA]]),SUM(Tabla2[[#This Row],[LECHE TANQUE DIA]:[LECHE RETIRO DIA]]),SUM(Tabla2[[#This Row],[LECHE TANQUE DIA]:[LECHE AUTOCONSUMO DIA]]))</f>
        <v>1503</v>
      </c>
      <c r="O3948" s="415">
        <f t="shared" si="2017"/>
        <v>0.97005988023952094</v>
      </c>
      <c r="P3948" s="416">
        <f t="shared" si="2018"/>
        <v>25.474576271186439</v>
      </c>
      <c r="Q3948" s="416">
        <f t="shared" si="2019"/>
        <v>24.711864406779661</v>
      </c>
      <c r="R3948" s="416">
        <f t="shared" si="2020"/>
        <v>3.3333333333333335</v>
      </c>
      <c r="S3948" s="416">
        <f t="shared" si="2021"/>
        <v>5.01</v>
      </c>
      <c r="T3948" s="416">
        <f t="shared" si="2022"/>
        <v>5.0847457627118642</v>
      </c>
      <c r="U3948" s="416">
        <f t="shared" si="2023"/>
        <v>91.090909090909093</v>
      </c>
      <c r="V3948" s="416">
        <f t="shared" si="2024"/>
        <v>3.5757575757575757</v>
      </c>
      <c r="W3948" s="416">
        <f>IFERROR(H3948/M3948,Tabla2[[#This Row],[CARGA PRODUCCION (ANIMALES/HA)]])</f>
        <v>3.3714285714285714</v>
      </c>
      <c r="X3948" s="417">
        <f t="shared" si="2025"/>
        <v>2025</v>
      </c>
      <c r="Y3948" s="417">
        <f t="shared" si="2026"/>
        <v>4</v>
      </c>
      <c r="Z3948" s="417" t="e">
        <f t="shared" ca="1" si="2027"/>
        <v>#NAME?</v>
      </c>
      <c r="AA3948" s="414">
        <f t="shared" si="2028"/>
        <v>59</v>
      </c>
      <c r="AB3948" s="415">
        <f t="shared" si="2029"/>
        <v>1</v>
      </c>
      <c r="AC3948" s="415">
        <f t="shared" si="2030"/>
        <v>0</v>
      </c>
      <c r="AD3948" s="413"/>
    </row>
    <row r="3949" spans="1:30">
      <c r="A3949" s="412">
        <v>45767</v>
      </c>
      <c r="B3949" s="413" t="s">
        <v>81</v>
      </c>
      <c r="C3949" s="413">
        <v>2561</v>
      </c>
      <c r="D3949" s="413">
        <v>80</v>
      </c>
      <c r="E3949" s="413">
        <v>9</v>
      </c>
      <c r="F3949" s="413"/>
      <c r="G3949" s="413">
        <v>98</v>
      </c>
      <c r="H3949" s="413">
        <v>102</v>
      </c>
      <c r="I3949" s="413">
        <v>1</v>
      </c>
      <c r="J3949" s="413">
        <v>19</v>
      </c>
      <c r="K3949" s="413">
        <v>680</v>
      </c>
      <c r="L3949" s="413">
        <v>23.4</v>
      </c>
      <c r="M3949" s="411">
        <v>31.01</v>
      </c>
      <c r="N3949" s="414">
        <f>IF(Tabla2[[#This Row],[LECHE RETIRO DIA]]&lt;&gt;ISBLANK(Tabla2[[#This Row],[LECHE RETIRO DIA]]),SUM(Tabla2[[#This Row],[LECHE TANQUE DIA]:[LECHE RETIRO DIA]]),SUM(Tabla2[[#This Row],[LECHE TANQUE DIA]:[LECHE AUTOCONSUMO DIA]]))</f>
        <v>2650</v>
      </c>
      <c r="O3949" s="415">
        <f t="shared" si="2017"/>
        <v>0.96641509433962269</v>
      </c>
      <c r="P3949" s="416">
        <f t="shared" si="2018"/>
        <v>27.040816326530614</v>
      </c>
      <c r="Q3949" s="416">
        <f t="shared" si="2019"/>
        <v>26.132653061224488</v>
      </c>
      <c r="R3949" s="416">
        <f t="shared" si="2020"/>
        <v>4.2105263157894735</v>
      </c>
      <c r="S3949" s="416">
        <f t="shared" si="2021"/>
        <v>3.8970588235294117</v>
      </c>
      <c r="T3949" s="416">
        <f t="shared" si="2022"/>
        <v>6.9387755102040813</v>
      </c>
      <c r="U3949" s="416">
        <f t="shared" si="2023"/>
        <v>113.24786324786325</v>
      </c>
      <c r="V3949" s="416">
        <f t="shared" si="2024"/>
        <v>4.1880341880341883</v>
      </c>
      <c r="W3949" s="416">
        <f>IFERROR(H3949/M3949,Tabla2[[#This Row],[CARGA PRODUCCION (ANIMALES/HA)]])</f>
        <v>3.2892615285391806</v>
      </c>
      <c r="X3949" s="417">
        <f t="shared" si="2025"/>
        <v>2025</v>
      </c>
      <c r="Y3949" s="417">
        <f t="shared" si="2026"/>
        <v>4</v>
      </c>
      <c r="Z3949" s="417" t="e">
        <f t="shared" ca="1" si="2027"/>
        <v>#NAME?</v>
      </c>
      <c r="AA3949" s="414">
        <f t="shared" si="2028"/>
        <v>102</v>
      </c>
      <c r="AB3949" s="415">
        <f t="shared" si="2029"/>
        <v>0.96078431372549022</v>
      </c>
      <c r="AC3949" s="415">
        <f t="shared" si="2030"/>
        <v>3.9215686274509776E-2</v>
      </c>
      <c r="AD3949" s="413"/>
    </row>
    <row r="3950" spans="1:30">
      <c r="A3950" s="412">
        <v>45767</v>
      </c>
      <c r="B3950" s="413" t="s">
        <v>83</v>
      </c>
      <c r="C3950" s="413">
        <v>2448</v>
      </c>
      <c r="D3950" s="413">
        <v>100</v>
      </c>
      <c r="E3950" s="413">
        <v>9</v>
      </c>
      <c r="F3950" s="413"/>
      <c r="G3950" s="413">
        <v>98</v>
      </c>
      <c r="H3950" s="413">
        <v>114</v>
      </c>
      <c r="I3950" s="413">
        <v>0</v>
      </c>
      <c r="J3950" s="413">
        <v>8</v>
      </c>
      <c r="K3950" s="413">
        <v>680</v>
      </c>
      <c r="L3950" s="413">
        <v>29.8</v>
      </c>
      <c r="M3950" s="411">
        <v>36.590000000000003</v>
      </c>
      <c r="N3950" s="414">
        <f>IF(Tabla2[[#This Row],[LECHE RETIRO DIA]]&lt;&gt;ISBLANK(Tabla2[[#This Row],[LECHE RETIRO DIA]]),SUM(Tabla2[[#This Row],[LECHE TANQUE DIA]:[LECHE RETIRO DIA]]),SUM(Tabla2[[#This Row],[LECHE TANQUE DIA]:[LECHE AUTOCONSUMO DIA]]))</f>
        <v>2557</v>
      </c>
      <c r="O3950" s="415">
        <f t="shared" si="2017"/>
        <v>0.95737192021900663</v>
      </c>
      <c r="P3950" s="416">
        <f t="shared" si="2018"/>
        <v>26.091836734693878</v>
      </c>
      <c r="Q3950" s="416">
        <f t="shared" si="2019"/>
        <v>24.979591836734695</v>
      </c>
      <c r="R3950" s="416">
        <f t="shared" si="2020"/>
        <v>12.5</v>
      </c>
      <c r="S3950" s="416">
        <f t="shared" si="2021"/>
        <v>3.7602941176470588</v>
      </c>
      <c r="T3950" s="416">
        <f t="shared" si="2022"/>
        <v>6.9387755102040813</v>
      </c>
      <c r="U3950" s="416">
        <f t="shared" si="2023"/>
        <v>85.805369127516784</v>
      </c>
      <c r="V3950" s="416">
        <f t="shared" si="2024"/>
        <v>3.2885906040268456</v>
      </c>
      <c r="W3950" s="416">
        <f>IFERROR(H3950/M3950,Tabla2[[#This Row],[CARGA PRODUCCION (ANIMALES/HA)]])</f>
        <v>3.1156053566548234</v>
      </c>
      <c r="X3950" s="417">
        <f t="shared" si="2025"/>
        <v>2025</v>
      </c>
      <c r="Y3950" s="417">
        <f t="shared" si="2026"/>
        <v>4</v>
      </c>
      <c r="Z3950" s="417" t="e">
        <f t="shared" ca="1" si="2027"/>
        <v>#NAME?</v>
      </c>
      <c r="AA3950" s="414">
        <f t="shared" si="2028"/>
        <v>114</v>
      </c>
      <c r="AB3950" s="415">
        <f t="shared" si="2029"/>
        <v>0.85964912280701755</v>
      </c>
      <c r="AC3950" s="415">
        <f t="shared" si="2030"/>
        <v>0.14035087719298245</v>
      </c>
      <c r="AD3950" s="413"/>
    </row>
    <row r="3951" spans="1:30">
      <c r="A3951" s="412">
        <v>45767</v>
      </c>
      <c r="B3951" s="413" t="s">
        <v>88</v>
      </c>
      <c r="C3951" s="413">
        <v>1429</v>
      </c>
      <c r="D3951" s="413">
        <v>40</v>
      </c>
      <c r="E3951" s="413">
        <v>5</v>
      </c>
      <c r="F3951" s="413"/>
      <c r="G3951" s="413">
        <v>59</v>
      </c>
      <c r="H3951" s="413">
        <v>59</v>
      </c>
      <c r="I3951" s="413">
        <v>1</v>
      </c>
      <c r="J3951" s="413">
        <v>12</v>
      </c>
      <c r="K3951" s="413">
        <v>300</v>
      </c>
      <c r="L3951" s="413">
        <v>16.5</v>
      </c>
      <c r="M3951" s="411">
        <v>17.5</v>
      </c>
      <c r="N3951" s="414">
        <f>IF(Tabla2[[#This Row],[LECHE RETIRO DIA]]&lt;&gt;ISBLANK(Tabla2[[#This Row],[LECHE RETIRO DIA]]),SUM(Tabla2[[#This Row],[LECHE TANQUE DIA]:[LECHE RETIRO DIA]]),SUM(Tabla2[[#This Row],[LECHE TANQUE DIA]:[LECHE AUTOCONSUMO DIA]]))</f>
        <v>1474</v>
      </c>
      <c r="O3951" s="415">
        <f t="shared" si="2017"/>
        <v>0.96947082767978288</v>
      </c>
      <c r="P3951" s="416">
        <f t="shared" si="2018"/>
        <v>24.983050847457626</v>
      </c>
      <c r="Q3951" s="416">
        <f t="shared" si="2019"/>
        <v>24.220338983050848</v>
      </c>
      <c r="R3951" s="416">
        <f t="shared" si="2020"/>
        <v>3.3333333333333335</v>
      </c>
      <c r="S3951" s="416">
        <f t="shared" si="2021"/>
        <v>4.9133333333333331</v>
      </c>
      <c r="T3951" s="416">
        <f t="shared" si="2022"/>
        <v>5.0847457627118642</v>
      </c>
      <c r="U3951" s="416">
        <f t="shared" si="2023"/>
        <v>89.333333333333329</v>
      </c>
      <c r="V3951" s="416">
        <f t="shared" si="2024"/>
        <v>3.5757575757575757</v>
      </c>
      <c r="W3951" s="416">
        <f>IFERROR(H3951/M3951,Tabla2[[#This Row],[CARGA PRODUCCION (ANIMALES/HA)]])</f>
        <v>3.3714285714285714</v>
      </c>
      <c r="X3951" s="417">
        <f t="shared" si="2025"/>
        <v>2025</v>
      </c>
      <c r="Y3951" s="417">
        <f t="shared" si="2026"/>
        <v>4</v>
      </c>
      <c r="Z3951" s="417" t="e">
        <f t="shared" ca="1" si="2027"/>
        <v>#NAME?</v>
      </c>
      <c r="AA3951" s="414">
        <f t="shared" si="2028"/>
        <v>59</v>
      </c>
      <c r="AB3951" s="415">
        <f t="shared" si="2029"/>
        <v>1</v>
      </c>
      <c r="AC3951" s="415">
        <f t="shared" si="2030"/>
        <v>0</v>
      </c>
      <c r="AD3951" s="413"/>
    </row>
    <row r="3952" spans="1:30">
      <c r="A3952" s="412">
        <v>45768</v>
      </c>
      <c r="B3952" s="413" t="s">
        <v>81</v>
      </c>
      <c r="C3952" s="413">
        <v>2519</v>
      </c>
      <c r="D3952" s="413">
        <v>80</v>
      </c>
      <c r="E3952" s="413">
        <v>9</v>
      </c>
      <c r="F3952" s="413"/>
      <c r="G3952" s="413">
        <v>98</v>
      </c>
      <c r="H3952" s="413">
        <v>102</v>
      </c>
      <c r="I3952" s="413">
        <v>0</v>
      </c>
      <c r="J3952" s="413">
        <v>19</v>
      </c>
      <c r="K3952" s="413">
        <v>680</v>
      </c>
      <c r="L3952" s="413">
        <v>23.4</v>
      </c>
      <c r="M3952" s="411">
        <v>31.01</v>
      </c>
      <c r="N3952" s="414">
        <f>IF(Tabla2[[#This Row],[LECHE RETIRO DIA]]&lt;&gt;ISBLANK(Tabla2[[#This Row],[LECHE RETIRO DIA]]),SUM(Tabla2[[#This Row],[LECHE TANQUE DIA]:[LECHE RETIRO DIA]]),SUM(Tabla2[[#This Row],[LECHE TANQUE DIA]:[LECHE AUTOCONSUMO DIA]]))</f>
        <v>2608</v>
      </c>
      <c r="O3952" s="415">
        <f t="shared" ref="O3952:O3957" si="2031">IFERROR(C3952/N3952,"")</f>
        <v>0.96587423312883436</v>
      </c>
      <c r="P3952" s="416">
        <f t="shared" ref="P3952:P3957" si="2032">IFERROR(N3952/G3952,"")</f>
        <v>26.612244897959183</v>
      </c>
      <c r="Q3952" s="416">
        <f t="shared" ref="Q3952:Q3957" si="2033">IFERROR(C3952/G3952,"")</f>
        <v>25.704081632653061</v>
      </c>
      <c r="R3952" s="416">
        <f t="shared" ref="R3952:R3957" si="2034">IFERROR(D3952/J3952,"")</f>
        <v>4.2105263157894735</v>
      </c>
      <c r="S3952" s="416">
        <f t="shared" ref="S3952:S3957" si="2035">IFERROR(N3952/K3952,"")</f>
        <v>3.835294117647059</v>
      </c>
      <c r="T3952" s="416">
        <f t="shared" ref="T3952:T3957" si="2036">IFERROR(K3952/G3952,"")</f>
        <v>6.9387755102040813</v>
      </c>
      <c r="U3952" s="416">
        <f t="shared" ref="U3952:U3957" si="2037">IFERROR(N3952/L3952,"")</f>
        <v>111.45299145299145</v>
      </c>
      <c r="V3952" s="416">
        <f t="shared" ref="V3952:V3957" si="2038">IFERROR(G3952/L3952,"")</f>
        <v>4.1880341880341883</v>
      </c>
      <c r="W3952" s="416">
        <f>IFERROR(H3952/M3952,Tabla2[[#This Row],[CARGA PRODUCCION (ANIMALES/HA)]])</f>
        <v>3.2892615285391806</v>
      </c>
      <c r="X3952" s="417">
        <f t="shared" ref="X3952:X3957" si="2039">YEAR(A3952)</f>
        <v>2025</v>
      </c>
      <c r="Y3952" s="417">
        <f t="shared" ref="Y3952:Y3957" si="2040">MONTH(A3952)</f>
        <v>4</v>
      </c>
      <c r="Z3952" s="417" t="e">
        <f t="shared" ref="Z3952:Z3957" ca="1" si="2041">_xlfn.ISOWEEKNUM(A3952)</f>
        <v>#NAME?</v>
      </c>
      <c r="AA3952" s="414">
        <f t="shared" ref="AA3952:AA3957" si="2042">IF(H3952&gt;0,H3952,G3952)</f>
        <v>102</v>
      </c>
      <c r="AB3952" s="415">
        <f t="shared" ref="AB3952:AB3957" si="2043">IFERROR(G3952/AA3952,"")</f>
        <v>0.96078431372549022</v>
      </c>
      <c r="AC3952" s="415">
        <f t="shared" ref="AC3952:AC3957" si="2044">IFERROR(1-AB3952,"")</f>
        <v>3.9215686274509776E-2</v>
      </c>
      <c r="AD3952" s="413"/>
    </row>
    <row r="3953" spans="1:30">
      <c r="A3953" s="412">
        <v>45768</v>
      </c>
      <c r="B3953" s="413" t="s">
        <v>83</v>
      </c>
      <c r="C3953" s="413">
        <v>2357</v>
      </c>
      <c r="D3953" s="413">
        <v>100</v>
      </c>
      <c r="E3953" s="413">
        <v>9</v>
      </c>
      <c r="F3953" s="413"/>
      <c r="G3953" s="413">
        <v>99</v>
      </c>
      <c r="H3953" s="413">
        <v>114</v>
      </c>
      <c r="I3953" s="413">
        <v>1</v>
      </c>
      <c r="J3953" s="413">
        <v>8</v>
      </c>
      <c r="K3953" s="413">
        <v>680</v>
      </c>
      <c r="L3953" s="413">
        <v>29.8</v>
      </c>
      <c r="M3953" s="411">
        <v>36.590000000000003</v>
      </c>
      <c r="N3953" s="414">
        <f>IF(Tabla2[[#This Row],[LECHE RETIRO DIA]]&lt;&gt;ISBLANK(Tabla2[[#This Row],[LECHE RETIRO DIA]]),SUM(Tabla2[[#This Row],[LECHE TANQUE DIA]:[LECHE RETIRO DIA]]),SUM(Tabla2[[#This Row],[LECHE TANQUE DIA]:[LECHE AUTOCONSUMO DIA]]))</f>
        <v>2466</v>
      </c>
      <c r="O3953" s="415">
        <f t="shared" si="2031"/>
        <v>0.95579886455798868</v>
      </c>
      <c r="P3953" s="416">
        <f t="shared" si="2032"/>
        <v>24.90909090909091</v>
      </c>
      <c r="Q3953" s="416">
        <f t="shared" si="2033"/>
        <v>23.80808080808081</v>
      </c>
      <c r="R3953" s="416">
        <f t="shared" si="2034"/>
        <v>12.5</v>
      </c>
      <c r="S3953" s="416">
        <f t="shared" si="2035"/>
        <v>3.6264705882352941</v>
      </c>
      <c r="T3953" s="416">
        <f t="shared" si="2036"/>
        <v>6.8686868686868685</v>
      </c>
      <c r="U3953" s="416">
        <f t="shared" si="2037"/>
        <v>82.75167785234899</v>
      </c>
      <c r="V3953" s="416">
        <f t="shared" si="2038"/>
        <v>3.3221476510067114</v>
      </c>
      <c r="W3953" s="416">
        <f>IFERROR(H3953/M3953,Tabla2[[#This Row],[CARGA PRODUCCION (ANIMALES/HA)]])</f>
        <v>3.1156053566548234</v>
      </c>
      <c r="X3953" s="417">
        <f t="shared" si="2039"/>
        <v>2025</v>
      </c>
      <c r="Y3953" s="417">
        <f t="shared" si="2040"/>
        <v>4</v>
      </c>
      <c r="Z3953" s="417" t="e">
        <f t="shared" ca="1" si="2041"/>
        <v>#NAME?</v>
      </c>
      <c r="AA3953" s="414">
        <f t="shared" si="2042"/>
        <v>114</v>
      </c>
      <c r="AB3953" s="415">
        <f t="shared" si="2043"/>
        <v>0.86842105263157898</v>
      </c>
      <c r="AC3953" s="415">
        <f t="shared" si="2044"/>
        <v>0.13157894736842102</v>
      </c>
      <c r="AD3953" s="413"/>
    </row>
    <row r="3954" spans="1:30">
      <c r="A3954" s="412">
        <v>45768</v>
      </c>
      <c r="B3954" s="413" t="s">
        <v>88</v>
      </c>
      <c r="C3954" s="413">
        <v>1375</v>
      </c>
      <c r="D3954" s="413">
        <v>40</v>
      </c>
      <c r="E3954" s="413">
        <v>5</v>
      </c>
      <c r="F3954" s="413"/>
      <c r="G3954" s="413">
        <v>59</v>
      </c>
      <c r="H3954" s="413">
        <v>59</v>
      </c>
      <c r="I3954" s="413">
        <v>1</v>
      </c>
      <c r="J3954" s="413">
        <v>12</v>
      </c>
      <c r="K3954" s="413">
        <v>300</v>
      </c>
      <c r="L3954" s="413">
        <v>16.5</v>
      </c>
      <c r="M3954" s="411">
        <v>17.5</v>
      </c>
      <c r="N3954" s="414">
        <f>IF(Tabla2[[#This Row],[LECHE RETIRO DIA]]&lt;&gt;ISBLANK(Tabla2[[#This Row],[LECHE RETIRO DIA]]),SUM(Tabla2[[#This Row],[LECHE TANQUE DIA]:[LECHE RETIRO DIA]]),SUM(Tabla2[[#This Row],[LECHE TANQUE DIA]:[LECHE AUTOCONSUMO DIA]]))</f>
        <v>1420</v>
      </c>
      <c r="O3954" s="415">
        <f t="shared" si="2031"/>
        <v>0.96830985915492962</v>
      </c>
      <c r="P3954" s="416">
        <f t="shared" si="2032"/>
        <v>24.067796610169491</v>
      </c>
      <c r="Q3954" s="416">
        <f t="shared" si="2033"/>
        <v>23.305084745762713</v>
      </c>
      <c r="R3954" s="416">
        <f t="shared" si="2034"/>
        <v>3.3333333333333335</v>
      </c>
      <c r="S3954" s="416">
        <f t="shared" si="2035"/>
        <v>4.7333333333333334</v>
      </c>
      <c r="T3954" s="416">
        <f t="shared" si="2036"/>
        <v>5.0847457627118642</v>
      </c>
      <c r="U3954" s="416">
        <f t="shared" si="2037"/>
        <v>86.060606060606062</v>
      </c>
      <c r="V3954" s="416">
        <f t="shared" si="2038"/>
        <v>3.5757575757575757</v>
      </c>
      <c r="W3954" s="416">
        <f>IFERROR(H3954/M3954,Tabla2[[#This Row],[CARGA PRODUCCION (ANIMALES/HA)]])</f>
        <v>3.3714285714285714</v>
      </c>
      <c r="X3954" s="417">
        <f t="shared" si="2039"/>
        <v>2025</v>
      </c>
      <c r="Y3954" s="417">
        <f t="shared" si="2040"/>
        <v>4</v>
      </c>
      <c r="Z3954" s="417" t="e">
        <f t="shared" ca="1" si="2041"/>
        <v>#NAME?</v>
      </c>
      <c r="AA3954" s="414">
        <f t="shared" si="2042"/>
        <v>59</v>
      </c>
      <c r="AB3954" s="415">
        <f t="shared" si="2043"/>
        <v>1</v>
      </c>
      <c r="AC3954" s="415">
        <f t="shared" si="2044"/>
        <v>0</v>
      </c>
      <c r="AD3954" s="413"/>
    </row>
    <row r="3955" spans="1:30">
      <c r="A3955" s="412">
        <v>45769</v>
      </c>
      <c r="B3955" s="413" t="s">
        <v>81</v>
      </c>
      <c r="C3955" s="413">
        <v>2453</v>
      </c>
      <c r="D3955" s="413">
        <v>80</v>
      </c>
      <c r="E3955" s="413">
        <v>9</v>
      </c>
      <c r="F3955" s="413"/>
      <c r="G3955" s="413">
        <v>98</v>
      </c>
      <c r="H3955" s="413">
        <v>102</v>
      </c>
      <c r="I3955" s="413">
        <v>0</v>
      </c>
      <c r="J3955" s="413">
        <v>19</v>
      </c>
      <c r="K3955" s="413">
        <v>680</v>
      </c>
      <c r="L3955" s="413">
        <v>23.4</v>
      </c>
      <c r="M3955" s="411">
        <v>31.01</v>
      </c>
      <c r="N3955" s="414">
        <f>IF(Tabla2[[#This Row],[LECHE RETIRO DIA]]&lt;&gt;ISBLANK(Tabla2[[#This Row],[LECHE RETIRO DIA]]),SUM(Tabla2[[#This Row],[LECHE TANQUE DIA]:[LECHE RETIRO DIA]]),SUM(Tabla2[[#This Row],[LECHE TANQUE DIA]:[LECHE AUTOCONSUMO DIA]]))</f>
        <v>2542</v>
      </c>
      <c r="O3955" s="415">
        <f t="shared" si="2031"/>
        <v>0.96498819826907944</v>
      </c>
      <c r="P3955" s="416">
        <f t="shared" si="2032"/>
        <v>25.938775510204081</v>
      </c>
      <c r="Q3955" s="416">
        <f t="shared" si="2033"/>
        <v>25.030612244897959</v>
      </c>
      <c r="R3955" s="416">
        <f t="shared" si="2034"/>
        <v>4.2105263157894735</v>
      </c>
      <c r="S3955" s="416">
        <f t="shared" si="2035"/>
        <v>3.7382352941176471</v>
      </c>
      <c r="T3955" s="416">
        <f t="shared" si="2036"/>
        <v>6.9387755102040813</v>
      </c>
      <c r="U3955" s="416">
        <f t="shared" si="2037"/>
        <v>108.63247863247864</v>
      </c>
      <c r="V3955" s="416">
        <f t="shared" si="2038"/>
        <v>4.1880341880341883</v>
      </c>
      <c r="W3955" s="416">
        <f>IFERROR(H3955/M3955,Tabla2[[#This Row],[CARGA PRODUCCION (ANIMALES/HA)]])</f>
        <v>3.2892615285391806</v>
      </c>
      <c r="X3955" s="417">
        <f t="shared" si="2039"/>
        <v>2025</v>
      </c>
      <c r="Y3955" s="417">
        <f t="shared" si="2040"/>
        <v>4</v>
      </c>
      <c r="Z3955" s="417" t="e">
        <f t="shared" ca="1" si="2041"/>
        <v>#NAME?</v>
      </c>
      <c r="AA3955" s="414">
        <f t="shared" si="2042"/>
        <v>102</v>
      </c>
      <c r="AB3955" s="415">
        <f t="shared" si="2043"/>
        <v>0.96078431372549022</v>
      </c>
      <c r="AC3955" s="415">
        <f t="shared" si="2044"/>
        <v>3.9215686274509776E-2</v>
      </c>
      <c r="AD3955" s="413"/>
    </row>
    <row r="3956" spans="1:30">
      <c r="A3956" s="412">
        <v>45769</v>
      </c>
      <c r="B3956" s="413" t="s">
        <v>83</v>
      </c>
      <c r="C3956" s="413">
        <v>2457</v>
      </c>
      <c r="D3956" s="413">
        <v>100</v>
      </c>
      <c r="E3956" s="413">
        <v>9</v>
      </c>
      <c r="F3956" s="413"/>
      <c r="G3956" s="413">
        <v>99</v>
      </c>
      <c r="H3956" s="413">
        <v>114</v>
      </c>
      <c r="I3956" s="413">
        <v>1</v>
      </c>
      <c r="J3956" s="413">
        <v>8</v>
      </c>
      <c r="K3956" s="413">
        <v>680</v>
      </c>
      <c r="L3956" s="413">
        <v>29.8</v>
      </c>
      <c r="M3956" s="411">
        <v>36.590000000000003</v>
      </c>
      <c r="N3956" s="414">
        <f>IF(Tabla2[[#This Row],[LECHE RETIRO DIA]]&lt;&gt;ISBLANK(Tabla2[[#This Row],[LECHE RETIRO DIA]]),SUM(Tabla2[[#This Row],[LECHE TANQUE DIA]:[LECHE RETIRO DIA]]),SUM(Tabla2[[#This Row],[LECHE TANQUE DIA]:[LECHE AUTOCONSUMO DIA]]))</f>
        <v>2566</v>
      </c>
      <c r="O3956" s="415">
        <f t="shared" si="2031"/>
        <v>0.95752143413873736</v>
      </c>
      <c r="P3956" s="416">
        <f t="shared" si="2032"/>
        <v>25.91919191919192</v>
      </c>
      <c r="Q3956" s="416">
        <f t="shared" si="2033"/>
        <v>24.818181818181817</v>
      </c>
      <c r="R3956" s="416">
        <f t="shared" si="2034"/>
        <v>12.5</v>
      </c>
      <c r="S3956" s="416">
        <f t="shared" si="2035"/>
        <v>3.7735294117647058</v>
      </c>
      <c r="T3956" s="416">
        <f t="shared" si="2036"/>
        <v>6.8686868686868685</v>
      </c>
      <c r="U3956" s="416">
        <f t="shared" si="2037"/>
        <v>86.107382550335572</v>
      </c>
      <c r="V3956" s="416">
        <f t="shared" si="2038"/>
        <v>3.3221476510067114</v>
      </c>
      <c r="W3956" s="416">
        <f>IFERROR(H3956/M3956,Tabla2[[#This Row],[CARGA PRODUCCION (ANIMALES/HA)]])</f>
        <v>3.1156053566548234</v>
      </c>
      <c r="X3956" s="417">
        <f t="shared" si="2039"/>
        <v>2025</v>
      </c>
      <c r="Y3956" s="417">
        <f t="shared" si="2040"/>
        <v>4</v>
      </c>
      <c r="Z3956" s="417" t="e">
        <f t="shared" ca="1" si="2041"/>
        <v>#NAME?</v>
      </c>
      <c r="AA3956" s="414">
        <f t="shared" si="2042"/>
        <v>114</v>
      </c>
      <c r="AB3956" s="415">
        <f t="shared" si="2043"/>
        <v>0.86842105263157898</v>
      </c>
      <c r="AC3956" s="415">
        <f t="shared" si="2044"/>
        <v>0.13157894736842102</v>
      </c>
      <c r="AD3956" s="413"/>
    </row>
    <row r="3957" spans="1:30">
      <c r="A3957" s="412">
        <v>45769</v>
      </c>
      <c r="B3957" s="413" t="s">
        <v>88</v>
      </c>
      <c r="C3957" s="413">
        <v>1517</v>
      </c>
      <c r="D3957" s="413">
        <v>40</v>
      </c>
      <c r="E3957" s="413">
        <v>5</v>
      </c>
      <c r="F3957" s="413"/>
      <c r="G3957" s="413">
        <v>59</v>
      </c>
      <c r="H3957" s="413">
        <v>59</v>
      </c>
      <c r="I3957" s="413">
        <v>1</v>
      </c>
      <c r="J3957" s="413">
        <v>12</v>
      </c>
      <c r="K3957" s="413">
        <v>300</v>
      </c>
      <c r="L3957" s="413">
        <v>16.5</v>
      </c>
      <c r="M3957" s="411">
        <v>17.5</v>
      </c>
      <c r="N3957" s="414">
        <f>IF(Tabla2[[#This Row],[LECHE RETIRO DIA]]&lt;&gt;ISBLANK(Tabla2[[#This Row],[LECHE RETIRO DIA]]),SUM(Tabla2[[#This Row],[LECHE TANQUE DIA]:[LECHE RETIRO DIA]]),SUM(Tabla2[[#This Row],[LECHE TANQUE DIA]:[LECHE AUTOCONSUMO DIA]]))</f>
        <v>1562</v>
      </c>
      <c r="O3957" s="415">
        <f t="shared" si="2031"/>
        <v>0.97119078104993595</v>
      </c>
      <c r="P3957" s="416">
        <f t="shared" si="2032"/>
        <v>26.474576271186439</v>
      </c>
      <c r="Q3957" s="416">
        <f t="shared" si="2033"/>
        <v>25.711864406779661</v>
      </c>
      <c r="R3957" s="416">
        <f t="shared" si="2034"/>
        <v>3.3333333333333335</v>
      </c>
      <c r="S3957" s="416">
        <f t="shared" si="2035"/>
        <v>5.206666666666667</v>
      </c>
      <c r="T3957" s="416">
        <f t="shared" si="2036"/>
        <v>5.0847457627118642</v>
      </c>
      <c r="U3957" s="416">
        <f t="shared" si="2037"/>
        <v>94.666666666666671</v>
      </c>
      <c r="V3957" s="416">
        <f t="shared" si="2038"/>
        <v>3.5757575757575757</v>
      </c>
      <c r="W3957" s="416">
        <f>IFERROR(H3957/M3957,Tabla2[[#This Row],[CARGA PRODUCCION (ANIMALES/HA)]])</f>
        <v>3.3714285714285714</v>
      </c>
      <c r="X3957" s="417">
        <f t="shared" si="2039"/>
        <v>2025</v>
      </c>
      <c r="Y3957" s="417">
        <f t="shared" si="2040"/>
        <v>4</v>
      </c>
      <c r="Z3957" s="417" t="e">
        <f t="shared" ca="1" si="2041"/>
        <v>#NAME?</v>
      </c>
      <c r="AA3957" s="414">
        <f t="shared" si="2042"/>
        <v>59</v>
      </c>
      <c r="AB3957" s="415">
        <f t="shared" si="2043"/>
        <v>1</v>
      </c>
      <c r="AC3957" s="415">
        <f t="shared" si="2044"/>
        <v>0</v>
      </c>
      <c r="AD3957" s="413"/>
    </row>
    <row r="3958" spans="1:30">
      <c r="A3958" s="412">
        <v>45770</v>
      </c>
      <c r="B3958" s="413" t="s">
        <v>81</v>
      </c>
      <c r="C3958" s="413">
        <v>2396</v>
      </c>
      <c r="D3958" s="413">
        <v>80</v>
      </c>
      <c r="E3958" s="413">
        <v>9</v>
      </c>
      <c r="F3958" s="413"/>
      <c r="G3958" s="413">
        <v>97</v>
      </c>
      <c r="H3958" s="413">
        <v>101</v>
      </c>
      <c r="I3958" s="413">
        <v>1</v>
      </c>
      <c r="J3958" s="413">
        <v>19</v>
      </c>
      <c r="K3958" s="413">
        <v>680</v>
      </c>
      <c r="L3958" s="413">
        <v>23.4</v>
      </c>
      <c r="M3958" s="411">
        <v>31.01</v>
      </c>
      <c r="N3958" s="414">
        <f>IF(Tabla2[[#This Row],[LECHE RETIRO DIA]]&lt;&gt;ISBLANK(Tabla2[[#This Row],[LECHE RETIRO DIA]]),SUM(Tabla2[[#This Row],[LECHE TANQUE DIA]:[LECHE RETIRO DIA]]),SUM(Tabla2[[#This Row],[LECHE TANQUE DIA]:[LECHE AUTOCONSUMO DIA]]))</f>
        <v>2485</v>
      </c>
      <c r="O3958" s="415">
        <f t="shared" ref="O3958:O3963" si="2045">IFERROR(C3958/N3958,"")</f>
        <v>0.96418511066398394</v>
      </c>
      <c r="P3958" s="416">
        <f t="shared" ref="P3958:P3963" si="2046">IFERROR(N3958/G3958,"")</f>
        <v>25.618556701030929</v>
      </c>
      <c r="Q3958" s="416">
        <f t="shared" ref="Q3958:Q3963" si="2047">IFERROR(C3958/G3958,"")</f>
        <v>24.701030927835053</v>
      </c>
      <c r="R3958" s="416">
        <f t="shared" ref="R3958:R3963" si="2048">IFERROR(D3958/J3958,"")</f>
        <v>4.2105263157894735</v>
      </c>
      <c r="S3958" s="416">
        <f t="shared" ref="S3958:S3963" si="2049">IFERROR(N3958/K3958,"")</f>
        <v>3.6544117647058822</v>
      </c>
      <c r="T3958" s="416">
        <f t="shared" ref="T3958:T3963" si="2050">IFERROR(K3958/G3958,"")</f>
        <v>7.0103092783505154</v>
      </c>
      <c r="U3958" s="416">
        <f t="shared" ref="U3958:U3963" si="2051">IFERROR(N3958/L3958,"")</f>
        <v>106.19658119658121</v>
      </c>
      <c r="V3958" s="416">
        <f t="shared" ref="V3958:V3963" si="2052">IFERROR(G3958/L3958,"")</f>
        <v>4.1452991452991457</v>
      </c>
      <c r="W3958" s="416">
        <f>IFERROR(H3958/M3958,Tabla2[[#This Row],[CARGA PRODUCCION (ANIMALES/HA)]])</f>
        <v>3.2570138664946788</v>
      </c>
      <c r="X3958" s="417">
        <f t="shared" ref="X3958:X3963" si="2053">YEAR(A3958)</f>
        <v>2025</v>
      </c>
      <c r="Y3958" s="417">
        <f t="shared" ref="Y3958:Y3963" si="2054">MONTH(A3958)</f>
        <v>4</v>
      </c>
      <c r="Z3958" s="417" t="e">
        <f t="shared" ref="Z3958:Z3963" ca="1" si="2055">_xlfn.ISOWEEKNUM(A3958)</f>
        <v>#NAME?</v>
      </c>
      <c r="AA3958" s="414">
        <f t="shared" ref="AA3958:AA3963" si="2056">IF(H3958&gt;0,H3958,G3958)</f>
        <v>101</v>
      </c>
      <c r="AB3958" s="415">
        <f t="shared" ref="AB3958:AB3963" si="2057">IFERROR(G3958/AA3958,"")</f>
        <v>0.96039603960396036</v>
      </c>
      <c r="AC3958" s="415">
        <f t="shared" ref="AC3958:AC3963" si="2058">IFERROR(1-AB3958,"")</f>
        <v>3.9603960396039639E-2</v>
      </c>
      <c r="AD3958" s="413"/>
    </row>
    <row r="3959" spans="1:30">
      <c r="A3959" s="412">
        <v>45770</v>
      </c>
      <c r="B3959" s="413" t="s">
        <v>83</v>
      </c>
      <c r="C3959" s="413">
        <v>2486</v>
      </c>
      <c r="D3959" s="413">
        <v>100</v>
      </c>
      <c r="E3959" s="413">
        <v>9</v>
      </c>
      <c r="F3959" s="413"/>
      <c r="G3959" s="413">
        <v>99</v>
      </c>
      <c r="H3959" s="413">
        <v>114</v>
      </c>
      <c r="I3959" s="413">
        <v>1</v>
      </c>
      <c r="J3959" s="413">
        <v>8</v>
      </c>
      <c r="K3959" s="413">
        <v>680</v>
      </c>
      <c r="L3959" s="413">
        <v>29.8</v>
      </c>
      <c r="M3959" s="411">
        <v>36.590000000000003</v>
      </c>
      <c r="N3959" s="414">
        <f>IF(Tabla2[[#This Row],[LECHE RETIRO DIA]]&lt;&gt;ISBLANK(Tabla2[[#This Row],[LECHE RETIRO DIA]]),SUM(Tabla2[[#This Row],[LECHE TANQUE DIA]:[LECHE RETIRO DIA]]),SUM(Tabla2[[#This Row],[LECHE TANQUE DIA]:[LECHE AUTOCONSUMO DIA]]))</f>
        <v>2595</v>
      </c>
      <c r="O3959" s="415">
        <f t="shared" si="2045"/>
        <v>0.95799614643545283</v>
      </c>
      <c r="P3959" s="416">
        <f t="shared" si="2046"/>
        <v>26.212121212121211</v>
      </c>
      <c r="Q3959" s="416">
        <f t="shared" si="2047"/>
        <v>25.111111111111111</v>
      </c>
      <c r="R3959" s="416">
        <f t="shared" si="2048"/>
        <v>12.5</v>
      </c>
      <c r="S3959" s="416">
        <f t="shared" si="2049"/>
        <v>3.8161764705882355</v>
      </c>
      <c r="T3959" s="416">
        <f t="shared" si="2050"/>
        <v>6.8686868686868685</v>
      </c>
      <c r="U3959" s="416">
        <f t="shared" si="2051"/>
        <v>87.080536912751683</v>
      </c>
      <c r="V3959" s="416">
        <f t="shared" si="2052"/>
        <v>3.3221476510067114</v>
      </c>
      <c r="W3959" s="416">
        <f>IFERROR(H3959/M3959,Tabla2[[#This Row],[CARGA PRODUCCION (ANIMALES/HA)]])</f>
        <v>3.1156053566548234</v>
      </c>
      <c r="X3959" s="417">
        <f t="shared" si="2053"/>
        <v>2025</v>
      </c>
      <c r="Y3959" s="417">
        <f t="shared" si="2054"/>
        <v>4</v>
      </c>
      <c r="Z3959" s="417" t="e">
        <f t="shared" ca="1" si="2055"/>
        <v>#NAME?</v>
      </c>
      <c r="AA3959" s="414">
        <f t="shared" si="2056"/>
        <v>114</v>
      </c>
      <c r="AB3959" s="415">
        <f t="shared" si="2057"/>
        <v>0.86842105263157898</v>
      </c>
      <c r="AC3959" s="415">
        <f t="shared" si="2058"/>
        <v>0.13157894736842102</v>
      </c>
      <c r="AD3959" s="413"/>
    </row>
    <row r="3960" spans="1:30">
      <c r="A3960" s="412">
        <v>45770</v>
      </c>
      <c r="B3960" s="413" t="s">
        <v>117</v>
      </c>
      <c r="C3960" s="413">
        <v>1398</v>
      </c>
      <c r="D3960" s="413">
        <v>40</v>
      </c>
      <c r="E3960" s="413">
        <v>5</v>
      </c>
      <c r="F3960" s="413"/>
      <c r="G3960" s="413">
        <v>59</v>
      </c>
      <c r="H3960" s="413">
        <v>59</v>
      </c>
      <c r="I3960" s="413">
        <v>0</v>
      </c>
      <c r="J3960" s="413">
        <v>12</v>
      </c>
      <c r="K3960" s="413">
        <v>300</v>
      </c>
      <c r="L3960" s="413">
        <v>16.5</v>
      </c>
      <c r="M3960" s="411">
        <v>17.5</v>
      </c>
      <c r="N3960" s="414">
        <f>IF(Tabla2[[#This Row],[LECHE RETIRO DIA]]&lt;&gt;ISBLANK(Tabla2[[#This Row],[LECHE RETIRO DIA]]),SUM(Tabla2[[#This Row],[LECHE TANQUE DIA]:[LECHE RETIRO DIA]]),SUM(Tabla2[[#This Row],[LECHE TANQUE DIA]:[LECHE AUTOCONSUMO DIA]]))</f>
        <v>1443</v>
      </c>
      <c r="O3960" s="415">
        <f t="shared" si="2045"/>
        <v>0.96881496881496887</v>
      </c>
      <c r="P3960" s="416">
        <f t="shared" si="2046"/>
        <v>24.457627118644069</v>
      </c>
      <c r="Q3960" s="416">
        <f t="shared" si="2047"/>
        <v>23.694915254237287</v>
      </c>
      <c r="R3960" s="416">
        <f t="shared" si="2048"/>
        <v>3.3333333333333335</v>
      </c>
      <c r="S3960" s="416">
        <f t="shared" si="2049"/>
        <v>4.8099999999999996</v>
      </c>
      <c r="T3960" s="416">
        <f t="shared" si="2050"/>
        <v>5.0847457627118642</v>
      </c>
      <c r="U3960" s="416">
        <f t="shared" si="2051"/>
        <v>87.454545454545453</v>
      </c>
      <c r="V3960" s="416">
        <f t="shared" si="2052"/>
        <v>3.5757575757575757</v>
      </c>
      <c r="W3960" s="416">
        <f>IFERROR(H3960/M3960,Tabla2[[#This Row],[CARGA PRODUCCION (ANIMALES/HA)]])</f>
        <v>3.3714285714285714</v>
      </c>
      <c r="X3960" s="417">
        <f t="shared" si="2053"/>
        <v>2025</v>
      </c>
      <c r="Y3960" s="417">
        <f t="shared" si="2054"/>
        <v>4</v>
      </c>
      <c r="Z3960" s="417" t="e">
        <f t="shared" ca="1" si="2055"/>
        <v>#NAME?</v>
      </c>
      <c r="AA3960" s="414">
        <f t="shared" si="2056"/>
        <v>59</v>
      </c>
      <c r="AB3960" s="415">
        <f t="shared" si="2057"/>
        <v>1</v>
      </c>
      <c r="AC3960" s="415">
        <f t="shared" si="2058"/>
        <v>0</v>
      </c>
      <c r="AD3960" s="413"/>
    </row>
    <row r="3961" spans="1:30">
      <c r="A3961" s="412">
        <v>45771</v>
      </c>
      <c r="B3961" s="413" t="s">
        <v>81</v>
      </c>
      <c r="C3961" s="413">
        <v>2467</v>
      </c>
      <c r="D3961" s="413">
        <v>80</v>
      </c>
      <c r="E3961" s="413">
        <v>9</v>
      </c>
      <c r="F3961" s="413"/>
      <c r="G3961" s="413">
        <v>97</v>
      </c>
      <c r="H3961" s="413">
        <v>101</v>
      </c>
      <c r="I3961" s="413">
        <v>1</v>
      </c>
      <c r="J3961" s="413">
        <v>19</v>
      </c>
      <c r="K3961" s="413">
        <v>680</v>
      </c>
      <c r="L3961" s="413">
        <v>23.4</v>
      </c>
      <c r="M3961" s="411">
        <v>31.01</v>
      </c>
      <c r="N3961" s="414">
        <f>IF(Tabla2[[#This Row],[LECHE RETIRO DIA]]&lt;&gt;ISBLANK(Tabla2[[#This Row],[LECHE RETIRO DIA]]),SUM(Tabla2[[#This Row],[LECHE TANQUE DIA]:[LECHE RETIRO DIA]]),SUM(Tabla2[[#This Row],[LECHE TANQUE DIA]:[LECHE AUTOCONSUMO DIA]]))</f>
        <v>2556</v>
      </c>
      <c r="O3961" s="415">
        <f t="shared" si="2045"/>
        <v>0.96517996870109546</v>
      </c>
      <c r="P3961" s="416">
        <f t="shared" si="2046"/>
        <v>26.350515463917525</v>
      </c>
      <c r="Q3961" s="416">
        <f t="shared" si="2047"/>
        <v>25.432989690721648</v>
      </c>
      <c r="R3961" s="416">
        <f t="shared" si="2048"/>
        <v>4.2105263157894735</v>
      </c>
      <c r="S3961" s="416">
        <f t="shared" si="2049"/>
        <v>3.7588235294117647</v>
      </c>
      <c r="T3961" s="416">
        <f t="shared" si="2050"/>
        <v>7.0103092783505154</v>
      </c>
      <c r="U3961" s="416">
        <f t="shared" si="2051"/>
        <v>109.23076923076924</v>
      </c>
      <c r="V3961" s="416">
        <f t="shared" si="2052"/>
        <v>4.1452991452991457</v>
      </c>
      <c r="W3961" s="416">
        <f>IFERROR(H3961/M3961,Tabla2[[#This Row],[CARGA PRODUCCION (ANIMALES/HA)]])</f>
        <v>3.2570138664946788</v>
      </c>
      <c r="X3961" s="417">
        <f t="shared" si="2053"/>
        <v>2025</v>
      </c>
      <c r="Y3961" s="417">
        <f t="shared" si="2054"/>
        <v>4</v>
      </c>
      <c r="Z3961" s="417" t="e">
        <f t="shared" ca="1" si="2055"/>
        <v>#NAME?</v>
      </c>
      <c r="AA3961" s="414">
        <f t="shared" si="2056"/>
        <v>101</v>
      </c>
      <c r="AB3961" s="415">
        <f t="shared" si="2057"/>
        <v>0.96039603960396036</v>
      </c>
      <c r="AC3961" s="415">
        <f t="shared" si="2058"/>
        <v>3.9603960396039639E-2</v>
      </c>
      <c r="AD3961" s="413"/>
    </row>
    <row r="3962" spans="1:30">
      <c r="A3962" s="412">
        <v>45771</v>
      </c>
      <c r="B3962" s="413" t="s">
        <v>83</v>
      </c>
      <c r="C3962" s="413">
        <v>2467</v>
      </c>
      <c r="D3962" s="413">
        <v>100</v>
      </c>
      <c r="E3962" s="413">
        <v>9</v>
      </c>
      <c r="F3962" s="413"/>
      <c r="G3962" s="413">
        <v>100</v>
      </c>
      <c r="H3962" s="413">
        <v>114</v>
      </c>
      <c r="I3962" s="413">
        <v>1</v>
      </c>
      <c r="J3962" s="413">
        <v>8</v>
      </c>
      <c r="K3962" s="413">
        <v>680</v>
      </c>
      <c r="L3962" s="413">
        <v>29.8</v>
      </c>
      <c r="M3962" s="411">
        <v>36.590000000000003</v>
      </c>
      <c r="N3962" s="414">
        <f>IF(Tabla2[[#This Row],[LECHE RETIRO DIA]]&lt;&gt;ISBLANK(Tabla2[[#This Row],[LECHE RETIRO DIA]]),SUM(Tabla2[[#This Row],[LECHE TANQUE DIA]:[LECHE RETIRO DIA]]),SUM(Tabla2[[#This Row],[LECHE TANQUE DIA]:[LECHE AUTOCONSUMO DIA]]))</f>
        <v>2576</v>
      </c>
      <c r="O3962" s="415">
        <f t="shared" si="2045"/>
        <v>0.95768633540372672</v>
      </c>
      <c r="P3962" s="416">
        <f t="shared" si="2046"/>
        <v>25.76</v>
      </c>
      <c r="Q3962" s="416">
        <f t="shared" si="2047"/>
        <v>24.67</v>
      </c>
      <c r="R3962" s="416">
        <f t="shared" si="2048"/>
        <v>12.5</v>
      </c>
      <c r="S3962" s="416">
        <f t="shared" si="2049"/>
        <v>3.7882352941176469</v>
      </c>
      <c r="T3962" s="416">
        <f t="shared" si="2050"/>
        <v>6.8</v>
      </c>
      <c r="U3962" s="416">
        <f t="shared" si="2051"/>
        <v>86.442953020134226</v>
      </c>
      <c r="V3962" s="416">
        <f t="shared" si="2052"/>
        <v>3.3557046979865772</v>
      </c>
      <c r="W3962" s="416">
        <f>IFERROR(H3962/M3962,Tabla2[[#This Row],[CARGA PRODUCCION (ANIMALES/HA)]])</f>
        <v>3.1156053566548234</v>
      </c>
      <c r="X3962" s="417">
        <f t="shared" si="2053"/>
        <v>2025</v>
      </c>
      <c r="Y3962" s="417">
        <f t="shared" si="2054"/>
        <v>4</v>
      </c>
      <c r="Z3962" s="417" t="e">
        <f t="shared" ca="1" si="2055"/>
        <v>#NAME?</v>
      </c>
      <c r="AA3962" s="414">
        <f t="shared" si="2056"/>
        <v>114</v>
      </c>
      <c r="AB3962" s="415">
        <f t="shared" si="2057"/>
        <v>0.8771929824561403</v>
      </c>
      <c r="AC3962" s="415">
        <f t="shared" si="2058"/>
        <v>0.1228070175438597</v>
      </c>
      <c r="AD3962" s="413"/>
    </row>
    <row r="3963" spans="1:30">
      <c r="A3963" s="412">
        <v>45771</v>
      </c>
      <c r="B3963" s="413" t="s">
        <v>88</v>
      </c>
      <c r="C3963" s="413">
        <v>1406</v>
      </c>
      <c r="D3963" s="413">
        <v>40</v>
      </c>
      <c r="E3963" s="413">
        <v>5</v>
      </c>
      <c r="F3963" s="413"/>
      <c r="G3963" s="413">
        <v>59</v>
      </c>
      <c r="H3963" s="413">
        <v>59</v>
      </c>
      <c r="I3963" s="413">
        <v>0</v>
      </c>
      <c r="J3963" s="413">
        <v>12</v>
      </c>
      <c r="K3963" s="413">
        <v>300</v>
      </c>
      <c r="L3963" s="413">
        <v>16.5</v>
      </c>
      <c r="M3963" s="411">
        <v>17.5</v>
      </c>
      <c r="N3963" s="414">
        <f>IF(Tabla2[[#This Row],[LECHE RETIRO DIA]]&lt;&gt;ISBLANK(Tabla2[[#This Row],[LECHE RETIRO DIA]]),SUM(Tabla2[[#This Row],[LECHE TANQUE DIA]:[LECHE RETIRO DIA]]),SUM(Tabla2[[#This Row],[LECHE TANQUE DIA]:[LECHE AUTOCONSUMO DIA]]))</f>
        <v>1451</v>
      </c>
      <c r="O3963" s="415">
        <f t="shared" si="2045"/>
        <v>0.96898690558235701</v>
      </c>
      <c r="P3963" s="416">
        <f t="shared" si="2046"/>
        <v>24.593220338983052</v>
      </c>
      <c r="Q3963" s="416">
        <f t="shared" si="2047"/>
        <v>23.83050847457627</v>
      </c>
      <c r="R3963" s="416">
        <f t="shared" si="2048"/>
        <v>3.3333333333333335</v>
      </c>
      <c r="S3963" s="416">
        <f t="shared" si="2049"/>
        <v>4.8366666666666669</v>
      </c>
      <c r="T3963" s="416">
        <f t="shared" si="2050"/>
        <v>5.0847457627118642</v>
      </c>
      <c r="U3963" s="416">
        <f t="shared" si="2051"/>
        <v>87.939393939393938</v>
      </c>
      <c r="V3963" s="416">
        <f t="shared" si="2052"/>
        <v>3.5757575757575757</v>
      </c>
      <c r="W3963" s="416">
        <f>IFERROR(H3963/M3963,Tabla2[[#This Row],[CARGA PRODUCCION (ANIMALES/HA)]])</f>
        <v>3.3714285714285714</v>
      </c>
      <c r="X3963" s="417">
        <f t="shared" si="2053"/>
        <v>2025</v>
      </c>
      <c r="Y3963" s="417">
        <f t="shared" si="2054"/>
        <v>4</v>
      </c>
      <c r="Z3963" s="417" t="e">
        <f t="shared" ca="1" si="2055"/>
        <v>#NAME?</v>
      </c>
      <c r="AA3963" s="414">
        <f t="shared" si="2056"/>
        <v>59</v>
      </c>
      <c r="AB3963" s="415">
        <f t="shared" si="2057"/>
        <v>1</v>
      </c>
      <c r="AC3963" s="415">
        <f t="shared" si="2058"/>
        <v>0</v>
      </c>
      <c r="AD3963" s="413"/>
    </row>
    <row r="3964" spans="1:30">
      <c r="A3964" s="412">
        <v>45772</v>
      </c>
      <c r="B3964" s="413" t="s">
        <v>81</v>
      </c>
      <c r="C3964" s="413">
        <v>2429</v>
      </c>
      <c r="D3964" s="413">
        <v>80</v>
      </c>
      <c r="E3964" s="413">
        <v>9</v>
      </c>
      <c r="F3964" s="413"/>
      <c r="G3964" s="413">
        <v>97</v>
      </c>
      <c r="H3964" s="413">
        <v>101</v>
      </c>
      <c r="I3964" s="413">
        <v>1</v>
      </c>
      <c r="J3964" s="413">
        <v>19</v>
      </c>
      <c r="K3964" s="413">
        <v>680</v>
      </c>
      <c r="L3964" s="413">
        <v>23.4</v>
      </c>
      <c r="M3964" s="411">
        <v>31.01</v>
      </c>
      <c r="N3964" s="414">
        <f>IF(Tabla2[[#This Row],[LECHE RETIRO DIA]]&lt;&gt;ISBLANK(Tabla2[[#This Row],[LECHE RETIRO DIA]]),SUM(Tabla2[[#This Row],[LECHE TANQUE DIA]:[LECHE RETIRO DIA]]),SUM(Tabla2[[#This Row],[LECHE TANQUE DIA]:[LECHE AUTOCONSUMO DIA]]))</f>
        <v>2518</v>
      </c>
      <c r="O3964" s="415">
        <f t="shared" ref="O3964:O3969" si="2059">IFERROR(C3964/N3964,"")</f>
        <v>0.96465448768864182</v>
      </c>
      <c r="P3964" s="416">
        <f t="shared" ref="P3964:P3969" si="2060">IFERROR(N3964/G3964,"")</f>
        <v>25.958762886597938</v>
      </c>
      <c r="Q3964" s="416">
        <f t="shared" ref="Q3964:Q3969" si="2061">IFERROR(C3964/G3964,"")</f>
        <v>25.041237113402062</v>
      </c>
      <c r="R3964" s="416">
        <f t="shared" ref="R3964:R3969" si="2062">IFERROR(D3964/J3964,"")</f>
        <v>4.2105263157894735</v>
      </c>
      <c r="S3964" s="416">
        <f t="shared" ref="S3964:S3969" si="2063">IFERROR(N3964/K3964,"")</f>
        <v>3.7029411764705884</v>
      </c>
      <c r="T3964" s="416">
        <f t="shared" ref="T3964:T3969" si="2064">IFERROR(K3964/G3964,"")</f>
        <v>7.0103092783505154</v>
      </c>
      <c r="U3964" s="416">
        <f t="shared" ref="U3964:U3969" si="2065">IFERROR(N3964/L3964,"")</f>
        <v>107.60683760683762</v>
      </c>
      <c r="V3964" s="416">
        <f t="shared" ref="V3964:V3969" si="2066">IFERROR(G3964/L3964,"")</f>
        <v>4.1452991452991457</v>
      </c>
      <c r="W3964" s="416">
        <f>IFERROR(H3964/M3964,Tabla2[[#This Row],[CARGA PRODUCCION (ANIMALES/HA)]])</f>
        <v>3.2570138664946788</v>
      </c>
      <c r="X3964" s="417">
        <f t="shared" ref="X3964:X3969" si="2067">YEAR(A3964)</f>
        <v>2025</v>
      </c>
      <c r="Y3964" s="417">
        <f t="shared" ref="Y3964:Y3969" si="2068">MONTH(A3964)</f>
        <v>4</v>
      </c>
      <c r="Z3964" s="417" t="e">
        <f t="shared" ref="Z3964:Z3969" ca="1" si="2069">_xlfn.ISOWEEKNUM(A3964)</f>
        <v>#NAME?</v>
      </c>
      <c r="AA3964" s="414">
        <f t="shared" ref="AA3964:AA3969" si="2070">IF(H3964&gt;0,H3964,G3964)</f>
        <v>101</v>
      </c>
      <c r="AB3964" s="415">
        <f t="shared" ref="AB3964:AB3969" si="2071">IFERROR(G3964/AA3964,"")</f>
        <v>0.96039603960396036</v>
      </c>
      <c r="AC3964" s="415">
        <f t="shared" ref="AC3964:AC3969" si="2072">IFERROR(1-AB3964,"")</f>
        <v>3.9603960396039639E-2</v>
      </c>
      <c r="AD3964" s="413"/>
    </row>
    <row r="3965" spans="1:30">
      <c r="A3965" s="339">
        <v>45772</v>
      </c>
      <c r="B3965" s="340" t="s">
        <v>83</v>
      </c>
      <c r="C3965" s="340">
        <v>2472</v>
      </c>
      <c r="D3965" s="340">
        <v>100</v>
      </c>
      <c r="E3965" s="340">
        <v>9</v>
      </c>
      <c r="F3965" s="340"/>
      <c r="G3965" s="340">
        <v>100</v>
      </c>
      <c r="H3965" s="340">
        <v>114</v>
      </c>
      <c r="I3965" s="340">
        <v>1</v>
      </c>
      <c r="J3965" s="340">
        <v>8</v>
      </c>
      <c r="K3965" s="340">
        <v>680</v>
      </c>
      <c r="L3965" s="340">
        <v>29.8</v>
      </c>
      <c r="M3965" s="8">
        <v>36.590000000000003</v>
      </c>
      <c r="N3965" s="341">
        <f>IF(Tabla2[[#This Row],[LECHE RETIRO DIA]]&lt;&gt;ISBLANK(Tabla2[[#This Row],[LECHE RETIRO DIA]]),SUM(Tabla2[[#This Row],[LECHE TANQUE DIA]:[LECHE RETIRO DIA]]),SUM(Tabla2[[#This Row],[LECHE TANQUE DIA]:[LECHE AUTOCONSUMO DIA]]))</f>
        <v>2581</v>
      </c>
      <c r="O3965" s="342">
        <f t="shared" si="2059"/>
        <v>0.95776830685780701</v>
      </c>
      <c r="P3965" s="343">
        <f t="shared" si="2060"/>
        <v>25.81</v>
      </c>
      <c r="Q3965" s="343">
        <f t="shared" si="2061"/>
        <v>24.72</v>
      </c>
      <c r="R3965" s="343">
        <f t="shared" si="2062"/>
        <v>12.5</v>
      </c>
      <c r="S3965" s="343">
        <f t="shared" si="2063"/>
        <v>3.7955882352941175</v>
      </c>
      <c r="T3965" s="343">
        <f t="shared" si="2064"/>
        <v>6.8</v>
      </c>
      <c r="U3965" s="343">
        <f t="shared" si="2065"/>
        <v>86.610738255033553</v>
      </c>
      <c r="V3965" s="343">
        <f t="shared" si="2066"/>
        <v>3.3557046979865772</v>
      </c>
      <c r="W3965" s="343">
        <f>IFERROR(H3965/M3965,Tabla2[[#This Row],[CARGA PRODUCCION (ANIMALES/HA)]])</f>
        <v>3.1156053566548234</v>
      </c>
      <c r="X3965" s="344">
        <f t="shared" si="2067"/>
        <v>2025</v>
      </c>
      <c r="Y3965" s="344">
        <f t="shared" si="2068"/>
        <v>4</v>
      </c>
      <c r="Z3965" s="344" t="e">
        <f t="shared" ca="1" si="2069"/>
        <v>#NAME?</v>
      </c>
      <c r="AA3965" s="341">
        <f t="shared" si="2070"/>
        <v>114</v>
      </c>
      <c r="AB3965" s="342">
        <f t="shared" si="2071"/>
        <v>0.8771929824561403</v>
      </c>
      <c r="AC3965" s="342">
        <f t="shared" si="2072"/>
        <v>0.1228070175438597</v>
      </c>
      <c r="AD3965" s="340"/>
    </row>
    <row r="3966" spans="1:30">
      <c r="A3966" s="339">
        <v>45772</v>
      </c>
      <c r="B3966" s="340" t="s">
        <v>88</v>
      </c>
      <c r="C3966" s="340">
        <v>1454</v>
      </c>
      <c r="D3966" s="340">
        <v>40</v>
      </c>
      <c r="E3966" s="340">
        <v>5</v>
      </c>
      <c r="F3966" s="340"/>
      <c r="G3966" s="340">
        <v>59</v>
      </c>
      <c r="H3966" s="340">
        <v>59</v>
      </c>
      <c r="I3966" s="340">
        <v>0</v>
      </c>
      <c r="J3966" s="340">
        <v>12</v>
      </c>
      <c r="K3966" s="340">
        <v>300</v>
      </c>
      <c r="L3966" s="340">
        <v>16.5</v>
      </c>
      <c r="M3966" s="8">
        <v>17.5</v>
      </c>
      <c r="N3966" s="341">
        <f>IF(Tabla2[[#This Row],[LECHE RETIRO DIA]]&lt;&gt;ISBLANK(Tabla2[[#This Row],[LECHE RETIRO DIA]]),SUM(Tabla2[[#This Row],[LECHE TANQUE DIA]:[LECHE RETIRO DIA]]),SUM(Tabla2[[#This Row],[LECHE TANQUE DIA]:[LECHE AUTOCONSUMO DIA]]))</f>
        <v>1499</v>
      </c>
      <c r="O3966" s="342">
        <f t="shared" si="2059"/>
        <v>0.96997998665777185</v>
      </c>
      <c r="P3966" s="343">
        <f t="shared" si="2060"/>
        <v>25.406779661016948</v>
      </c>
      <c r="Q3966" s="343">
        <f t="shared" si="2061"/>
        <v>24.64406779661017</v>
      </c>
      <c r="R3966" s="343">
        <f t="shared" si="2062"/>
        <v>3.3333333333333335</v>
      </c>
      <c r="S3966" s="343">
        <f t="shared" si="2063"/>
        <v>4.996666666666667</v>
      </c>
      <c r="T3966" s="343">
        <f t="shared" si="2064"/>
        <v>5.0847457627118642</v>
      </c>
      <c r="U3966" s="343">
        <f t="shared" si="2065"/>
        <v>90.848484848484844</v>
      </c>
      <c r="V3966" s="343">
        <f t="shared" si="2066"/>
        <v>3.5757575757575757</v>
      </c>
      <c r="W3966" s="343">
        <f>IFERROR(H3966/M3966,Tabla2[[#This Row],[CARGA PRODUCCION (ANIMALES/HA)]])</f>
        <v>3.3714285714285714</v>
      </c>
      <c r="X3966" s="344">
        <f t="shared" si="2067"/>
        <v>2025</v>
      </c>
      <c r="Y3966" s="344">
        <f t="shared" si="2068"/>
        <v>4</v>
      </c>
      <c r="Z3966" s="344" t="e">
        <f t="shared" ca="1" si="2069"/>
        <v>#NAME?</v>
      </c>
      <c r="AA3966" s="341">
        <f t="shared" si="2070"/>
        <v>59</v>
      </c>
      <c r="AB3966" s="342">
        <f t="shared" si="2071"/>
        <v>1</v>
      </c>
      <c r="AC3966" s="342">
        <f t="shared" si="2072"/>
        <v>0</v>
      </c>
      <c r="AD3966" s="340"/>
    </row>
    <row r="3967" spans="1:30">
      <c r="A3967" s="424">
        <v>45773</v>
      </c>
      <c r="B3967" s="425" t="s">
        <v>81</v>
      </c>
      <c r="C3967" s="425">
        <v>2406</v>
      </c>
      <c r="D3967" s="425">
        <v>80</v>
      </c>
      <c r="E3967" s="425">
        <v>9</v>
      </c>
      <c r="F3967" s="425"/>
      <c r="G3967" s="425">
        <v>97</v>
      </c>
      <c r="H3967" s="425">
        <v>101</v>
      </c>
      <c r="I3967" s="425">
        <v>1</v>
      </c>
      <c r="J3967" s="425">
        <v>19</v>
      </c>
      <c r="K3967" s="425">
        <v>680</v>
      </c>
      <c r="L3967" s="425">
        <v>23.4</v>
      </c>
      <c r="M3967" s="423">
        <v>31.01</v>
      </c>
      <c r="N3967" s="426">
        <f>IF(Tabla2[[#This Row],[LECHE RETIRO DIA]]&lt;&gt;ISBLANK(Tabla2[[#This Row],[LECHE RETIRO DIA]]),SUM(Tabla2[[#This Row],[LECHE TANQUE DIA]:[LECHE RETIRO DIA]]),SUM(Tabla2[[#This Row],[LECHE TANQUE DIA]:[LECHE AUTOCONSUMO DIA]]))</f>
        <v>2495</v>
      </c>
      <c r="O3967" s="427">
        <f t="shared" si="2059"/>
        <v>0.96432865731462925</v>
      </c>
      <c r="P3967" s="428">
        <f t="shared" si="2060"/>
        <v>25.721649484536083</v>
      </c>
      <c r="Q3967" s="428">
        <f t="shared" si="2061"/>
        <v>24.804123711340207</v>
      </c>
      <c r="R3967" s="428">
        <f t="shared" si="2062"/>
        <v>4.2105263157894735</v>
      </c>
      <c r="S3967" s="428">
        <f t="shared" si="2063"/>
        <v>3.6691176470588234</v>
      </c>
      <c r="T3967" s="428">
        <f t="shared" si="2064"/>
        <v>7.0103092783505154</v>
      </c>
      <c r="U3967" s="428">
        <f t="shared" si="2065"/>
        <v>106.62393162393163</v>
      </c>
      <c r="V3967" s="428">
        <f t="shared" si="2066"/>
        <v>4.1452991452991457</v>
      </c>
      <c r="W3967" s="428">
        <f>IFERROR(H3967/M3967,Tabla2[[#This Row],[CARGA PRODUCCION (ANIMALES/HA)]])</f>
        <v>3.2570138664946788</v>
      </c>
      <c r="X3967" s="429">
        <f t="shared" si="2067"/>
        <v>2025</v>
      </c>
      <c r="Y3967" s="429">
        <f t="shared" si="2068"/>
        <v>4</v>
      </c>
      <c r="Z3967" s="429" t="e">
        <f t="shared" ca="1" si="2069"/>
        <v>#NAME?</v>
      </c>
      <c r="AA3967" s="426">
        <f t="shared" si="2070"/>
        <v>101</v>
      </c>
      <c r="AB3967" s="427">
        <f t="shared" si="2071"/>
        <v>0.96039603960396036</v>
      </c>
      <c r="AC3967" s="427">
        <f t="shared" si="2072"/>
        <v>3.9603960396039639E-2</v>
      </c>
      <c r="AD3967" s="425"/>
    </row>
    <row r="3968" spans="1:30">
      <c r="A3968" s="424">
        <v>45773</v>
      </c>
      <c r="B3968" s="425" t="s">
        <v>83</v>
      </c>
      <c r="C3968" s="425">
        <v>2556</v>
      </c>
      <c r="D3968" s="425">
        <v>100</v>
      </c>
      <c r="E3968" s="425">
        <v>9</v>
      </c>
      <c r="F3968" s="425"/>
      <c r="G3968" s="425">
        <v>100</v>
      </c>
      <c r="H3968" s="425">
        <v>114</v>
      </c>
      <c r="I3968" s="425">
        <v>1</v>
      </c>
      <c r="J3968" s="425">
        <v>8</v>
      </c>
      <c r="K3968" s="425">
        <v>680</v>
      </c>
      <c r="L3968" s="425">
        <v>29.8</v>
      </c>
      <c r="M3968" s="423">
        <v>36.590000000000003</v>
      </c>
      <c r="N3968" s="426">
        <f>IF(Tabla2[[#This Row],[LECHE RETIRO DIA]]&lt;&gt;ISBLANK(Tabla2[[#This Row],[LECHE RETIRO DIA]]),SUM(Tabla2[[#This Row],[LECHE TANQUE DIA]:[LECHE RETIRO DIA]]),SUM(Tabla2[[#This Row],[LECHE TANQUE DIA]:[LECHE AUTOCONSUMO DIA]]))</f>
        <v>2665</v>
      </c>
      <c r="O3968" s="427">
        <f t="shared" si="2059"/>
        <v>0.95909943714821766</v>
      </c>
      <c r="P3968" s="428">
        <f t="shared" si="2060"/>
        <v>26.65</v>
      </c>
      <c r="Q3968" s="428">
        <f t="shared" si="2061"/>
        <v>25.56</v>
      </c>
      <c r="R3968" s="428">
        <f t="shared" si="2062"/>
        <v>12.5</v>
      </c>
      <c r="S3968" s="428">
        <f t="shared" si="2063"/>
        <v>3.9191176470588234</v>
      </c>
      <c r="T3968" s="428">
        <f t="shared" si="2064"/>
        <v>6.8</v>
      </c>
      <c r="U3968" s="428">
        <f t="shared" si="2065"/>
        <v>89.429530201342274</v>
      </c>
      <c r="V3968" s="428">
        <f t="shared" si="2066"/>
        <v>3.3557046979865772</v>
      </c>
      <c r="W3968" s="428">
        <f>IFERROR(H3968/M3968,Tabla2[[#This Row],[CARGA PRODUCCION (ANIMALES/HA)]])</f>
        <v>3.1156053566548234</v>
      </c>
      <c r="X3968" s="429">
        <f t="shared" si="2067"/>
        <v>2025</v>
      </c>
      <c r="Y3968" s="429">
        <f t="shared" si="2068"/>
        <v>4</v>
      </c>
      <c r="Z3968" s="429" t="e">
        <f t="shared" ca="1" si="2069"/>
        <v>#NAME?</v>
      </c>
      <c r="AA3968" s="426">
        <f t="shared" si="2070"/>
        <v>114</v>
      </c>
      <c r="AB3968" s="427">
        <f t="shared" si="2071"/>
        <v>0.8771929824561403</v>
      </c>
      <c r="AC3968" s="427">
        <f t="shared" si="2072"/>
        <v>0.1228070175438597</v>
      </c>
      <c r="AD3968" s="425"/>
    </row>
    <row r="3969" spans="1:30">
      <c r="A3969" s="424">
        <v>45773</v>
      </c>
      <c r="B3969" s="425" t="s">
        <v>117</v>
      </c>
      <c r="C3969" s="425">
        <v>1445</v>
      </c>
      <c r="D3969" s="425">
        <v>40</v>
      </c>
      <c r="E3969" s="425">
        <v>5</v>
      </c>
      <c r="F3969" s="425"/>
      <c r="G3969" s="425">
        <v>59</v>
      </c>
      <c r="H3969" s="425">
        <v>59</v>
      </c>
      <c r="I3969" s="425">
        <v>0</v>
      </c>
      <c r="J3969" s="425">
        <v>12</v>
      </c>
      <c r="K3969" s="425">
        <v>300</v>
      </c>
      <c r="L3969" s="425">
        <v>16.5</v>
      </c>
      <c r="M3969" s="423">
        <v>17.5</v>
      </c>
      <c r="N3969" s="426">
        <f>IF(Tabla2[[#This Row],[LECHE RETIRO DIA]]&lt;&gt;ISBLANK(Tabla2[[#This Row],[LECHE RETIRO DIA]]),SUM(Tabla2[[#This Row],[LECHE TANQUE DIA]:[LECHE RETIRO DIA]]),SUM(Tabla2[[#This Row],[LECHE TANQUE DIA]:[LECHE AUTOCONSUMO DIA]]))</f>
        <v>1490</v>
      </c>
      <c r="O3969" s="427">
        <f t="shared" si="2059"/>
        <v>0.96979865771812079</v>
      </c>
      <c r="P3969" s="428">
        <f t="shared" si="2060"/>
        <v>25.254237288135592</v>
      </c>
      <c r="Q3969" s="428">
        <f t="shared" si="2061"/>
        <v>24.491525423728813</v>
      </c>
      <c r="R3969" s="428">
        <f t="shared" si="2062"/>
        <v>3.3333333333333335</v>
      </c>
      <c r="S3969" s="428">
        <f t="shared" si="2063"/>
        <v>4.9666666666666668</v>
      </c>
      <c r="T3969" s="428">
        <f t="shared" si="2064"/>
        <v>5.0847457627118642</v>
      </c>
      <c r="U3969" s="428">
        <f t="shared" si="2065"/>
        <v>90.303030303030297</v>
      </c>
      <c r="V3969" s="428">
        <f t="shared" si="2066"/>
        <v>3.5757575757575757</v>
      </c>
      <c r="W3969" s="428">
        <f>IFERROR(H3969/M3969,Tabla2[[#This Row],[CARGA PRODUCCION (ANIMALES/HA)]])</f>
        <v>3.3714285714285714</v>
      </c>
      <c r="X3969" s="429">
        <f t="shared" si="2067"/>
        <v>2025</v>
      </c>
      <c r="Y3969" s="429">
        <f t="shared" si="2068"/>
        <v>4</v>
      </c>
      <c r="Z3969" s="429" t="e">
        <f t="shared" ca="1" si="2069"/>
        <v>#NAME?</v>
      </c>
      <c r="AA3969" s="426">
        <f t="shared" si="2070"/>
        <v>59</v>
      </c>
      <c r="AB3969" s="427">
        <f t="shared" si="2071"/>
        <v>1</v>
      </c>
      <c r="AC3969" s="427">
        <f t="shared" si="2072"/>
        <v>0</v>
      </c>
      <c r="AD3969" s="425"/>
    </row>
    <row r="3970" spans="1:30">
      <c r="A3970" s="424">
        <v>45774</v>
      </c>
      <c r="B3970" s="425" t="s">
        <v>81</v>
      </c>
      <c r="C3970" s="425">
        <v>2490</v>
      </c>
      <c r="D3970" s="425">
        <v>80</v>
      </c>
      <c r="E3970" s="425">
        <v>9</v>
      </c>
      <c r="F3970" s="425"/>
      <c r="G3970" s="425">
        <v>96</v>
      </c>
      <c r="H3970" s="425">
        <v>99</v>
      </c>
      <c r="I3970" s="425">
        <v>1</v>
      </c>
      <c r="J3970" s="425">
        <v>19</v>
      </c>
      <c r="K3970" s="425">
        <v>680</v>
      </c>
      <c r="L3970" s="425">
        <v>23.4</v>
      </c>
      <c r="M3970" s="423">
        <v>31.01</v>
      </c>
      <c r="N3970" s="426">
        <f>IF(Tabla2[[#This Row],[LECHE RETIRO DIA]]&lt;&gt;ISBLANK(Tabla2[[#This Row],[LECHE RETIRO DIA]]),SUM(Tabla2[[#This Row],[LECHE TANQUE DIA]:[LECHE RETIRO DIA]]),SUM(Tabla2[[#This Row],[LECHE TANQUE DIA]:[LECHE AUTOCONSUMO DIA]]))</f>
        <v>2579</v>
      </c>
      <c r="O3970" s="427">
        <f t="shared" ref="O3970:O3975" si="2073">IFERROR(C3970/N3970,"")</f>
        <v>0.96549050019387361</v>
      </c>
      <c r="P3970" s="428">
        <f t="shared" ref="P3970:P3975" si="2074">IFERROR(N3970/G3970,"")</f>
        <v>26.864583333333332</v>
      </c>
      <c r="Q3970" s="428">
        <f t="shared" ref="Q3970:Q3975" si="2075">IFERROR(C3970/G3970,"")</f>
        <v>25.9375</v>
      </c>
      <c r="R3970" s="428">
        <f t="shared" ref="R3970:R3975" si="2076">IFERROR(D3970/J3970,"")</f>
        <v>4.2105263157894735</v>
      </c>
      <c r="S3970" s="428">
        <f t="shared" ref="S3970:S3975" si="2077">IFERROR(N3970/K3970,"")</f>
        <v>3.7926470588235293</v>
      </c>
      <c r="T3970" s="428">
        <f t="shared" ref="T3970:T3975" si="2078">IFERROR(K3970/G3970,"")</f>
        <v>7.083333333333333</v>
      </c>
      <c r="U3970" s="428">
        <f t="shared" ref="U3970:U3975" si="2079">IFERROR(N3970/L3970,"")</f>
        <v>110.21367521367522</v>
      </c>
      <c r="V3970" s="428">
        <f t="shared" ref="V3970:V3975" si="2080">IFERROR(G3970/L3970,"")</f>
        <v>4.1025641025641031</v>
      </c>
      <c r="W3970" s="428">
        <f>IFERROR(H3970/M3970,Tabla2[[#This Row],[CARGA PRODUCCION (ANIMALES/HA)]])</f>
        <v>3.1925185424056752</v>
      </c>
      <c r="X3970" s="429">
        <f t="shared" ref="X3970:X3975" si="2081">YEAR(A3970)</f>
        <v>2025</v>
      </c>
      <c r="Y3970" s="429">
        <f t="shared" ref="Y3970:Y3975" si="2082">MONTH(A3970)</f>
        <v>4</v>
      </c>
      <c r="Z3970" s="429" t="e">
        <f t="shared" ref="Z3970:Z3975" ca="1" si="2083">_xlfn.ISOWEEKNUM(A3970)</f>
        <v>#NAME?</v>
      </c>
      <c r="AA3970" s="426">
        <f t="shared" ref="AA3970:AA3975" si="2084">IF(H3970&gt;0,H3970,G3970)</f>
        <v>99</v>
      </c>
      <c r="AB3970" s="427">
        <f t="shared" ref="AB3970:AB3975" si="2085">IFERROR(G3970/AA3970,"")</f>
        <v>0.96969696969696972</v>
      </c>
      <c r="AC3970" s="427">
        <f t="shared" ref="AC3970:AC3975" si="2086">IFERROR(1-AB3970,"")</f>
        <v>3.0303030303030276E-2</v>
      </c>
      <c r="AD3970" s="425"/>
    </row>
    <row r="3971" spans="1:30">
      <c r="A3971" s="424">
        <v>45774</v>
      </c>
      <c r="B3971" s="425" t="s">
        <v>83</v>
      </c>
      <c r="C3971" s="425">
        <v>2547</v>
      </c>
      <c r="D3971" s="425">
        <v>100</v>
      </c>
      <c r="E3971" s="425">
        <v>9</v>
      </c>
      <c r="F3971" s="425"/>
      <c r="G3971" s="425">
        <v>100</v>
      </c>
      <c r="H3971" s="425">
        <v>114</v>
      </c>
      <c r="I3971" s="425">
        <v>1</v>
      </c>
      <c r="J3971" s="425">
        <v>8</v>
      </c>
      <c r="K3971" s="425">
        <v>680</v>
      </c>
      <c r="L3971" s="425">
        <v>29.8</v>
      </c>
      <c r="M3971" s="423">
        <v>36.590000000000003</v>
      </c>
      <c r="N3971" s="426">
        <f>IF(Tabla2[[#This Row],[LECHE RETIRO DIA]]&lt;&gt;ISBLANK(Tabla2[[#This Row],[LECHE RETIRO DIA]]),SUM(Tabla2[[#This Row],[LECHE TANQUE DIA]:[LECHE RETIRO DIA]]),SUM(Tabla2[[#This Row],[LECHE TANQUE DIA]:[LECHE AUTOCONSUMO DIA]]))</f>
        <v>2656</v>
      </c>
      <c r="O3971" s="427">
        <f t="shared" si="2073"/>
        <v>0.95896084337349397</v>
      </c>
      <c r="P3971" s="428">
        <f t="shared" si="2074"/>
        <v>26.56</v>
      </c>
      <c r="Q3971" s="428">
        <f t="shared" si="2075"/>
        <v>25.47</v>
      </c>
      <c r="R3971" s="428">
        <f t="shared" si="2076"/>
        <v>12.5</v>
      </c>
      <c r="S3971" s="428">
        <f t="shared" si="2077"/>
        <v>3.9058823529411764</v>
      </c>
      <c r="T3971" s="428">
        <f t="shared" si="2078"/>
        <v>6.8</v>
      </c>
      <c r="U3971" s="428">
        <f t="shared" si="2079"/>
        <v>89.127516778523486</v>
      </c>
      <c r="V3971" s="428">
        <f t="shared" si="2080"/>
        <v>3.3557046979865772</v>
      </c>
      <c r="W3971" s="428">
        <f>IFERROR(H3971/M3971,Tabla2[[#This Row],[CARGA PRODUCCION (ANIMALES/HA)]])</f>
        <v>3.1156053566548234</v>
      </c>
      <c r="X3971" s="429">
        <f t="shared" si="2081"/>
        <v>2025</v>
      </c>
      <c r="Y3971" s="429">
        <f t="shared" si="2082"/>
        <v>4</v>
      </c>
      <c r="Z3971" s="429" t="e">
        <f t="shared" ca="1" si="2083"/>
        <v>#NAME?</v>
      </c>
      <c r="AA3971" s="426">
        <f t="shared" si="2084"/>
        <v>114</v>
      </c>
      <c r="AB3971" s="427">
        <f t="shared" si="2085"/>
        <v>0.8771929824561403</v>
      </c>
      <c r="AC3971" s="427">
        <f t="shared" si="2086"/>
        <v>0.1228070175438597</v>
      </c>
      <c r="AD3971" s="425"/>
    </row>
    <row r="3972" spans="1:30">
      <c r="A3972" s="424">
        <v>45774</v>
      </c>
      <c r="B3972" s="425" t="s">
        <v>88</v>
      </c>
      <c r="C3972" s="425">
        <v>1462</v>
      </c>
      <c r="D3972" s="425">
        <v>40</v>
      </c>
      <c r="E3972" s="425">
        <v>5</v>
      </c>
      <c r="F3972" s="425"/>
      <c r="G3972" s="425">
        <v>58</v>
      </c>
      <c r="H3972" s="425">
        <v>60</v>
      </c>
      <c r="I3972" s="425">
        <v>0</v>
      </c>
      <c r="J3972" s="425">
        <v>12</v>
      </c>
      <c r="K3972" s="425">
        <v>300</v>
      </c>
      <c r="L3972" s="425">
        <v>16.5</v>
      </c>
      <c r="M3972" s="423">
        <v>17.5</v>
      </c>
      <c r="N3972" s="426">
        <f>IF(Tabla2[[#This Row],[LECHE RETIRO DIA]]&lt;&gt;ISBLANK(Tabla2[[#This Row],[LECHE RETIRO DIA]]),SUM(Tabla2[[#This Row],[LECHE TANQUE DIA]:[LECHE RETIRO DIA]]),SUM(Tabla2[[#This Row],[LECHE TANQUE DIA]:[LECHE AUTOCONSUMO DIA]]))</f>
        <v>1507</v>
      </c>
      <c r="O3972" s="427">
        <f t="shared" si="2073"/>
        <v>0.97013934970139348</v>
      </c>
      <c r="P3972" s="428">
        <f t="shared" si="2074"/>
        <v>25.982758620689655</v>
      </c>
      <c r="Q3972" s="428">
        <f t="shared" si="2075"/>
        <v>25.206896551724139</v>
      </c>
      <c r="R3972" s="428">
        <f t="shared" si="2076"/>
        <v>3.3333333333333335</v>
      </c>
      <c r="S3972" s="428">
        <f t="shared" si="2077"/>
        <v>5.0233333333333334</v>
      </c>
      <c r="T3972" s="428">
        <f t="shared" si="2078"/>
        <v>5.1724137931034484</v>
      </c>
      <c r="U3972" s="428">
        <f t="shared" si="2079"/>
        <v>91.333333333333329</v>
      </c>
      <c r="V3972" s="428">
        <f t="shared" si="2080"/>
        <v>3.5151515151515151</v>
      </c>
      <c r="W3972" s="428">
        <f>IFERROR(H3972/M3972,Tabla2[[#This Row],[CARGA PRODUCCION (ANIMALES/HA)]])</f>
        <v>3.4285714285714284</v>
      </c>
      <c r="X3972" s="429">
        <f t="shared" si="2081"/>
        <v>2025</v>
      </c>
      <c r="Y3972" s="429">
        <f t="shared" si="2082"/>
        <v>4</v>
      </c>
      <c r="Z3972" s="429" t="e">
        <f t="shared" ca="1" si="2083"/>
        <v>#NAME?</v>
      </c>
      <c r="AA3972" s="426">
        <f t="shared" si="2084"/>
        <v>60</v>
      </c>
      <c r="AB3972" s="427">
        <f t="shared" si="2085"/>
        <v>0.96666666666666667</v>
      </c>
      <c r="AC3972" s="427">
        <f t="shared" si="2086"/>
        <v>3.3333333333333326E-2</v>
      </c>
      <c r="AD3972" s="425"/>
    </row>
    <row r="3973" spans="1:30">
      <c r="A3973" s="339">
        <v>45775</v>
      </c>
      <c r="B3973" s="340" t="s">
        <v>81</v>
      </c>
      <c r="C3973" s="340">
        <v>2420</v>
      </c>
      <c r="D3973" s="340">
        <v>80</v>
      </c>
      <c r="E3973" s="340">
        <v>9</v>
      </c>
      <c r="F3973" s="340"/>
      <c r="G3973" s="340">
        <v>96</v>
      </c>
      <c r="H3973" s="340">
        <v>99</v>
      </c>
      <c r="I3973" s="340">
        <v>1</v>
      </c>
      <c r="J3973" s="340">
        <v>19</v>
      </c>
      <c r="K3973" s="340">
        <v>680</v>
      </c>
      <c r="L3973" s="340">
        <v>23.4</v>
      </c>
      <c r="M3973" s="8">
        <v>31.01</v>
      </c>
      <c r="N3973" s="341">
        <f>IF(Tabla2[[#This Row],[LECHE RETIRO DIA]]&lt;&gt;ISBLANK(Tabla2[[#This Row],[LECHE RETIRO DIA]]),SUM(Tabla2[[#This Row],[LECHE TANQUE DIA]:[LECHE RETIRO DIA]]),SUM(Tabla2[[#This Row],[LECHE TANQUE DIA]:[LECHE AUTOCONSUMO DIA]]))</f>
        <v>2509</v>
      </c>
      <c r="O3973" s="342">
        <f t="shared" si="2073"/>
        <v>0.96452770027899559</v>
      </c>
      <c r="P3973" s="343">
        <f t="shared" si="2074"/>
        <v>26.135416666666668</v>
      </c>
      <c r="Q3973" s="343">
        <f t="shared" si="2075"/>
        <v>25.208333333333332</v>
      </c>
      <c r="R3973" s="343">
        <f t="shared" si="2076"/>
        <v>4.2105263157894735</v>
      </c>
      <c r="S3973" s="343">
        <f t="shared" si="2077"/>
        <v>3.6897058823529414</v>
      </c>
      <c r="T3973" s="343">
        <f t="shared" si="2078"/>
        <v>7.083333333333333</v>
      </c>
      <c r="U3973" s="343">
        <f t="shared" si="2079"/>
        <v>107.22222222222223</v>
      </c>
      <c r="V3973" s="343">
        <f t="shared" si="2080"/>
        <v>4.1025641025641031</v>
      </c>
      <c r="W3973" s="343">
        <f>IFERROR(H3973/M3973,Tabla2[[#This Row],[CARGA PRODUCCION (ANIMALES/HA)]])</f>
        <v>3.1925185424056752</v>
      </c>
      <c r="X3973" s="344">
        <f t="shared" si="2081"/>
        <v>2025</v>
      </c>
      <c r="Y3973" s="344">
        <f t="shared" si="2082"/>
        <v>4</v>
      </c>
      <c r="Z3973" s="344" t="e">
        <f t="shared" ca="1" si="2083"/>
        <v>#NAME?</v>
      </c>
      <c r="AA3973" s="341">
        <f t="shared" si="2084"/>
        <v>99</v>
      </c>
      <c r="AB3973" s="342">
        <f t="shared" si="2085"/>
        <v>0.96969696969696972</v>
      </c>
      <c r="AC3973" s="342">
        <f t="shared" si="2086"/>
        <v>3.0303030303030276E-2</v>
      </c>
      <c r="AD3973" s="340"/>
    </row>
    <row r="3974" spans="1:30">
      <c r="A3974" s="339">
        <v>45775</v>
      </c>
      <c r="B3974" s="340" t="s">
        <v>83</v>
      </c>
      <c r="C3974" s="340">
        <v>2576</v>
      </c>
      <c r="D3974" s="340">
        <v>100</v>
      </c>
      <c r="E3974" s="340">
        <v>9</v>
      </c>
      <c r="F3974" s="340"/>
      <c r="G3974" s="340">
        <v>100</v>
      </c>
      <c r="H3974" s="340">
        <v>114</v>
      </c>
      <c r="I3974" s="340">
        <v>1</v>
      </c>
      <c r="J3974" s="340">
        <v>8</v>
      </c>
      <c r="K3974" s="340">
        <v>680</v>
      </c>
      <c r="L3974" s="340">
        <v>29.8</v>
      </c>
      <c r="M3974" s="8">
        <v>36.590000000000003</v>
      </c>
      <c r="N3974" s="341">
        <f>IF(Tabla2[[#This Row],[LECHE RETIRO DIA]]&lt;&gt;ISBLANK(Tabla2[[#This Row],[LECHE RETIRO DIA]]),SUM(Tabla2[[#This Row],[LECHE TANQUE DIA]:[LECHE RETIRO DIA]]),SUM(Tabla2[[#This Row],[LECHE TANQUE DIA]:[LECHE AUTOCONSUMO DIA]]))</f>
        <v>2685</v>
      </c>
      <c r="O3974" s="342">
        <f t="shared" si="2073"/>
        <v>0.95940409683426442</v>
      </c>
      <c r="P3974" s="343">
        <f t="shared" si="2074"/>
        <v>26.85</v>
      </c>
      <c r="Q3974" s="343">
        <f t="shared" si="2075"/>
        <v>25.76</v>
      </c>
      <c r="R3974" s="343">
        <f t="shared" si="2076"/>
        <v>12.5</v>
      </c>
      <c r="S3974" s="343">
        <f t="shared" si="2077"/>
        <v>3.9485294117647061</v>
      </c>
      <c r="T3974" s="343">
        <f t="shared" si="2078"/>
        <v>6.8</v>
      </c>
      <c r="U3974" s="343">
        <f t="shared" si="2079"/>
        <v>90.100671140939596</v>
      </c>
      <c r="V3974" s="343">
        <f t="shared" si="2080"/>
        <v>3.3557046979865772</v>
      </c>
      <c r="W3974" s="343">
        <f>IFERROR(H3974/M3974,Tabla2[[#This Row],[CARGA PRODUCCION (ANIMALES/HA)]])</f>
        <v>3.1156053566548234</v>
      </c>
      <c r="X3974" s="344">
        <f t="shared" si="2081"/>
        <v>2025</v>
      </c>
      <c r="Y3974" s="344">
        <f t="shared" si="2082"/>
        <v>4</v>
      </c>
      <c r="Z3974" s="344" t="e">
        <f t="shared" ca="1" si="2083"/>
        <v>#NAME?</v>
      </c>
      <c r="AA3974" s="341">
        <f t="shared" si="2084"/>
        <v>114</v>
      </c>
      <c r="AB3974" s="342">
        <f t="shared" si="2085"/>
        <v>0.8771929824561403</v>
      </c>
      <c r="AC3974" s="342">
        <f t="shared" si="2086"/>
        <v>0.1228070175438597</v>
      </c>
      <c r="AD3974" s="340"/>
    </row>
    <row r="3975" spans="1:30">
      <c r="A3975" s="339">
        <v>45775</v>
      </c>
      <c r="B3975" s="340" t="s">
        <v>117</v>
      </c>
      <c r="C3975" s="340">
        <v>1429</v>
      </c>
      <c r="D3975" s="340">
        <v>40</v>
      </c>
      <c r="E3975" s="340">
        <v>5</v>
      </c>
      <c r="F3975" s="340"/>
      <c r="G3975" s="340">
        <v>58</v>
      </c>
      <c r="H3975" s="340">
        <v>60</v>
      </c>
      <c r="I3975" s="340">
        <v>0</v>
      </c>
      <c r="J3975" s="340">
        <v>12</v>
      </c>
      <c r="K3975" s="340">
        <v>300</v>
      </c>
      <c r="L3975" s="340">
        <v>16.5</v>
      </c>
      <c r="M3975" s="8">
        <v>17.5</v>
      </c>
      <c r="N3975" s="341">
        <f>IF(Tabla2[[#This Row],[LECHE RETIRO DIA]]&lt;&gt;ISBLANK(Tabla2[[#This Row],[LECHE RETIRO DIA]]),SUM(Tabla2[[#This Row],[LECHE TANQUE DIA]:[LECHE RETIRO DIA]]),SUM(Tabla2[[#This Row],[LECHE TANQUE DIA]:[LECHE AUTOCONSUMO DIA]]))</f>
        <v>1474</v>
      </c>
      <c r="O3975" s="342">
        <f t="shared" si="2073"/>
        <v>0.96947082767978288</v>
      </c>
      <c r="P3975" s="343">
        <f t="shared" si="2074"/>
        <v>25.413793103448278</v>
      </c>
      <c r="Q3975" s="343">
        <f t="shared" si="2075"/>
        <v>24.637931034482758</v>
      </c>
      <c r="R3975" s="343">
        <f t="shared" si="2076"/>
        <v>3.3333333333333335</v>
      </c>
      <c r="S3975" s="343">
        <f t="shared" si="2077"/>
        <v>4.9133333333333331</v>
      </c>
      <c r="T3975" s="343">
        <f t="shared" si="2078"/>
        <v>5.1724137931034484</v>
      </c>
      <c r="U3975" s="343">
        <f t="shared" si="2079"/>
        <v>89.333333333333329</v>
      </c>
      <c r="V3975" s="343">
        <f t="shared" si="2080"/>
        <v>3.5151515151515151</v>
      </c>
      <c r="W3975" s="343">
        <f>IFERROR(H3975/M3975,Tabla2[[#This Row],[CARGA PRODUCCION (ANIMALES/HA)]])</f>
        <v>3.4285714285714284</v>
      </c>
      <c r="X3975" s="344">
        <f t="shared" si="2081"/>
        <v>2025</v>
      </c>
      <c r="Y3975" s="344">
        <f t="shared" si="2082"/>
        <v>4</v>
      </c>
      <c r="Z3975" s="344" t="e">
        <f t="shared" ca="1" si="2083"/>
        <v>#NAME?</v>
      </c>
      <c r="AA3975" s="341">
        <f t="shared" si="2084"/>
        <v>60</v>
      </c>
      <c r="AB3975" s="342">
        <f t="shared" si="2085"/>
        <v>0.96666666666666667</v>
      </c>
      <c r="AC3975" s="342">
        <f t="shared" si="2086"/>
        <v>3.3333333333333326E-2</v>
      </c>
      <c r="AD3975" s="340"/>
    </row>
    <row r="3976" spans="1:30">
      <c r="A3976" s="431">
        <v>45776</v>
      </c>
      <c r="B3976" s="432" t="s">
        <v>81</v>
      </c>
      <c r="C3976" s="432">
        <v>2457</v>
      </c>
      <c r="D3976" s="432">
        <v>80</v>
      </c>
      <c r="E3976" s="432">
        <v>9</v>
      </c>
      <c r="F3976" s="432"/>
      <c r="G3976" s="432">
        <v>96</v>
      </c>
      <c r="H3976" s="432">
        <v>99</v>
      </c>
      <c r="I3976" s="432">
        <v>1</v>
      </c>
      <c r="J3976" s="432">
        <v>19</v>
      </c>
      <c r="K3976" s="432">
        <v>680</v>
      </c>
      <c r="L3976" s="432">
        <v>23.4</v>
      </c>
      <c r="M3976" s="430">
        <v>31.01</v>
      </c>
      <c r="N3976" s="433">
        <f>IF(Tabla2[[#This Row],[LECHE RETIRO DIA]]&lt;&gt;ISBLANK(Tabla2[[#This Row],[LECHE RETIRO DIA]]),SUM(Tabla2[[#This Row],[LECHE TANQUE DIA]:[LECHE RETIRO DIA]]),SUM(Tabla2[[#This Row],[LECHE TANQUE DIA]:[LECHE AUTOCONSUMO DIA]]))</f>
        <v>2546</v>
      </c>
      <c r="O3976" s="434">
        <f t="shared" ref="O3976:O3984" si="2087">IFERROR(C3976/N3976,"")</f>
        <v>0.96504320502749408</v>
      </c>
      <c r="P3976" s="435">
        <f t="shared" ref="P3976:P3984" si="2088">IFERROR(N3976/G3976,"")</f>
        <v>26.520833333333332</v>
      </c>
      <c r="Q3976" s="435">
        <f t="shared" ref="Q3976:Q3984" si="2089">IFERROR(C3976/G3976,"")</f>
        <v>25.59375</v>
      </c>
      <c r="R3976" s="435">
        <f t="shared" ref="R3976:R3984" si="2090">IFERROR(D3976/J3976,"")</f>
        <v>4.2105263157894735</v>
      </c>
      <c r="S3976" s="435">
        <f t="shared" ref="S3976:S3984" si="2091">IFERROR(N3976/K3976,"")</f>
        <v>3.7441176470588236</v>
      </c>
      <c r="T3976" s="435">
        <f t="shared" ref="T3976:T3984" si="2092">IFERROR(K3976/G3976,"")</f>
        <v>7.083333333333333</v>
      </c>
      <c r="U3976" s="435">
        <f t="shared" ref="U3976:U3984" si="2093">IFERROR(N3976/L3976,"")</f>
        <v>108.80341880341881</v>
      </c>
      <c r="V3976" s="435">
        <f t="shared" ref="V3976:V3984" si="2094">IFERROR(G3976/L3976,"")</f>
        <v>4.1025641025641031</v>
      </c>
      <c r="W3976" s="435">
        <f>IFERROR(H3976/M3976,Tabla2[[#This Row],[CARGA PRODUCCION (ANIMALES/HA)]])</f>
        <v>3.1925185424056752</v>
      </c>
      <c r="X3976" s="436">
        <f t="shared" ref="X3976:X3984" si="2095">YEAR(A3976)</f>
        <v>2025</v>
      </c>
      <c r="Y3976" s="436">
        <f t="shared" ref="Y3976:Y3984" si="2096">MONTH(A3976)</f>
        <v>4</v>
      </c>
      <c r="Z3976" s="436" t="e">
        <f t="shared" ref="Z3976:Z3984" ca="1" si="2097">_xlfn.ISOWEEKNUM(A3976)</f>
        <v>#NAME?</v>
      </c>
      <c r="AA3976" s="433">
        <f t="shared" ref="AA3976:AA3984" si="2098">IF(H3976&gt;0,H3976,G3976)</f>
        <v>99</v>
      </c>
      <c r="AB3976" s="434">
        <f t="shared" ref="AB3976:AB3984" si="2099">IFERROR(G3976/AA3976,"")</f>
        <v>0.96969696969696972</v>
      </c>
      <c r="AC3976" s="434">
        <f t="shared" ref="AC3976:AC3984" si="2100">IFERROR(1-AB3976,"")</f>
        <v>3.0303030303030276E-2</v>
      </c>
      <c r="AD3976" s="432"/>
    </row>
    <row r="3977" spans="1:30">
      <c r="A3977" s="431">
        <v>45776</v>
      </c>
      <c r="B3977" s="432" t="s">
        <v>83</v>
      </c>
      <c r="C3977" s="432">
        <v>2533</v>
      </c>
      <c r="D3977" s="432">
        <v>100</v>
      </c>
      <c r="E3977" s="432">
        <v>9</v>
      </c>
      <c r="F3977" s="432"/>
      <c r="G3977" s="432">
        <v>100</v>
      </c>
      <c r="H3977" s="432">
        <v>114</v>
      </c>
      <c r="I3977" s="432">
        <v>1</v>
      </c>
      <c r="J3977" s="432">
        <v>12</v>
      </c>
      <c r="K3977" s="432">
        <v>680</v>
      </c>
      <c r="L3977" s="432">
        <v>28.9</v>
      </c>
      <c r="M3977" s="430">
        <v>36.590000000000003</v>
      </c>
      <c r="N3977" s="433">
        <f>IF(Tabla2[[#This Row],[LECHE RETIRO DIA]]&lt;&gt;ISBLANK(Tabla2[[#This Row],[LECHE RETIRO DIA]]),SUM(Tabla2[[#This Row],[LECHE TANQUE DIA]:[LECHE RETIRO DIA]]),SUM(Tabla2[[#This Row],[LECHE TANQUE DIA]:[LECHE AUTOCONSUMO DIA]]))</f>
        <v>2642</v>
      </c>
      <c r="O3977" s="434">
        <f t="shared" si="2087"/>
        <v>0.95874337623012873</v>
      </c>
      <c r="P3977" s="435">
        <f t="shared" si="2088"/>
        <v>26.42</v>
      </c>
      <c r="Q3977" s="435">
        <f t="shared" si="2089"/>
        <v>25.33</v>
      </c>
      <c r="R3977" s="435">
        <f t="shared" si="2090"/>
        <v>8.3333333333333339</v>
      </c>
      <c r="S3977" s="435">
        <f t="shared" si="2091"/>
        <v>3.8852941176470588</v>
      </c>
      <c r="T3977" s="435">
        <f t="shared" si="2092"/>
        <v>6.8</v>
      </c>
      <c r="U3977" s="435">
        <f t="shared" si="2093"/>
        <v>91.418685121107274</v>
      </c>
      <c r="V3977" s="435">
        <f t="shared" si="2094"/>
        <v>3.4602076124567476</v>
      </c>
      <c r="W3977" s="435">
        <f>IFERROR(H3977/M3977,Tabla2[[#This Row],[CARGA PRODUCCION (ANIMALES/HA)]])</f>
        <v>3.1156053566548234</v>
      </c>
      <c r="X3977" s="436">
        <f t="shared" si="2095"/>
        <v>2025</v>
      </c>
      <c r="Y3977" s="436">
        <f t="shared" si="2096"/>
        <v>4</v>
      </c>
      <c r="Z3977" s="436" t="e">
        <f t="shared" ca="1" si="2097"/>
        <v>#NAME?</v>
      </c>
      <c r="AA3977" s="433">
        <f t="shared" si="2098"/>
        <v>114</v>
      </c>
      <c r="AB3977" s="434">
        <f t="shared" si="2099"/>
        <v>0.8771929824561403</v>
      </c>
      <c r="AC3977" s="434">
        <f t="shared" si="2100"/>
        <v>0.1228070175438597</v>
      </c>
      <c r="AD3977" s="432"/>
    </row>
    <row r="3978" spans="1:30">
      <c r="A3978" s="431">
        <v>45776</v>
      </c>
      <c r="B3978" s="432" t="s">
        <v>88</v>
      </c>
      <c r="C3978" s="432">
        <v>1379</v>
      </c>
      <c r="D3978" s="432">
        <v>40</v>
      </c>
      <c r="E3978" s="432">
        <v>5</v>
      </c>
      <c r="F3978" s="432"/>
      <c r="G3978" s="432">
        <v>58</v>
      </c>
      <c r="H3978" s="432">
        <v>60</v>
      </c>
      <c r="I3978" s="432">
        <v>0</v>
      </c>
      <c r="J3978" s="432">
        <v>12</v>
      </c>
      <c r="K3978" s="432">
        <v>300</v>
      </c>
      <c r="L3978" s="432">
        <v>16.5</v>
      </c>
      <c r="M3978" s="430">
        <v>17.5</v>
      </c>
      <c r="N3978" s="433">
        <f>IF(Tabla2[[#This Row],[LECHE RETIRO DIA]]&lt;&gt;ISBLANK(Tabla2[[#This Row],[LECHE RETIRO DIA]]),SUM(Tabla2[[#This Row],[LECHE TANQUE DIA]:[LECHE RETIRO DIA]]),SUM(Tabla2[[#This Row],[LECHE TANQUE DIA]:[LECHE AUTOCONSUMO DIA]]))</f>
        <v>1424</v>
      </c>
      <c r="O3978" s="434">
        <f t="shared" si="2087"/>
        <v>0.9683988764044944</v>
      </c>
      <c r="P3978" s="435">
        <f t="shared" si="2088"/>
        <v>24.551724137931036</v>
      </c>
      <c r="Q3978" s="435">
        <f t="shared" si="2089"/>
        <v>23.775862068965516</v>
      </c>
      <c r="R3978" s="435">
        <f t="shared" si="2090"/>
        <v>3.3333333333333335</v>
      </c>
      <c r="S3978" s="435">
        <f t="shared" si="2091"/>
        <v>4.746666666666667</v>
      </c>
      <c r="T3978" s="435">
        <f t="shared" si="2092"/>
        <v>5.1724137931034484</v>
      </c>
      <c r="U3978" s="435">
        <f t="shared" si="2093"/>
        <v>86.303030303030297</v>
      </c>
      <c r="V3978" s="435">
        <f t="shared" si="2094"/>
        <v>3.5151515151515151</v>
      </c>
      <c r="W3978" s="435">
        <f>IFERROR(H3978/M3978,Tabla2[[#This Row],[CARGA PRODUCCION (ANIMALES/HA)]])</f>
        <v>3.4285714285714284</v>
      </c>
      <c r="X3978" s="436">
        <f t="shared" si="2095"/>
        <v>2025</v>
      </c>
      <c r="Y3978" s="436">
        <f t="shared" si="2096"/>
        <v>4</v>
      </c>
      <c r="Z3978" s="436" t="e">
        <f t="shared" ca="1" si="2097"/>
        <v>#NAME?</v>
      </c>
      <c r="AA3978" s="433">
        <f t="shared" si="2098"/>
        <v>60</v>
      </c>
      <c r="AB3978" s="434">
        <f t="shared" si="2099"/>
        <v>0.96666666666666667</v>
      </c>
      <c r="AC3978" s="434">
        <f t="shared" si="2100"/>
        <v>3.3333333333333326E-2</v>
      </c>
      <c r="AD3978" s="432"/>
    </row>
    <row r="3979" spans="1:30">
      <c r="A3979" s="431">
        <v>45777</v>
      </c>
      <c r="B3979" s="432" t="s">
        <v>81</v>
      </c>
      <c r="C3979" s="432">
        <v>2467</v>
      </c>
      <c r="D3979" s="432">
        <v>80</v>
      </c>
      <c r="E3979" s="432">
        <v>9</v>
      </c>
      <c r="F3979" s="432"/>
      <c r="G3979" s="432">
        <v>96</v>
      </c>
      <c r="H3979" s="432">
        <v>99</v>
      </c>
      <c r="I3979" s="432">
        <v>1</v>
      </c>
      <c r="J3979" s="432">
        <v>19</v>
      </c>
      <c r="K3979" s="432">
        <v>680</v>
      </c>
      <c r="L3979" s="432">
        <v>23.4</v>
      </c>
      <c r="M3979" s="430">
        <v>31.01</v>
      </c>
      <c r="N3979" s="433">
        <f>IF(Tabla2[[#This Row],[LECHE RETIRO DIA]]&lt;&gt;ISBLANK(Tabla2[[#This Row],[LECHE RETIRO DIA]]),SUM(Tabla2[[#This Row],[LECHE TANQUE DIA]:[LECHE RETIRO DIA]]),SUM(Tabla2[[#This Row],[LECHE TANQUE DIA]:[LECHE AUTOCONSUMO DIA]]))</f>
        <v>2556</v>
      </c>
      <c r="O3979" s="434">
        <f t="shared" si="2087"/>
        <v>0.96517996870109546</v>
      </c>
      <c r="P3979" s="435">
        <f t="shared" si="2088"/>
        <v>26.625</v>
      </c>
      <c r="Q3979" s="435">
        <f t="shared" si="2089"/>
        <v>25.697916666666668</v>
      </c>
      <c r="R3979" s="435">
        <f t="shared" si="2090"/>
        <v>4.2105263157894735</v>
      </c>
      <c r="S3979" s="435">
        <f t="shared" si="2091"/>
        <v>3.7588235294117647</v>
      </c>
      <c r="T3979" s="435">
        <f t="shared" si="2092"/>
        <v>7.083333333333333</v>
      </c>
      <c r="U3979" s="435">
        <f t="shared" si="2093"/>
        <v>109.23076923076924</v>
      </c>
      <c r="V3979" s="435">
        <f t="shared" si="2094"/>
        <v>4.1025641025641031</v>
      </c>
      <c r="W3979" s="435">
        <f>IFERROR(H3979/M3979,Tabla2[[#This Row],[CARGA PRODUCCION (ANIMALES/HA)]])</f>
        <v>3.1925185424056752</v>
      </c>
      <c r="X3979" s="436">
        <f t="shared" si="2095"/>
        <v>2025</v>
      </c>
      <c r="Y3979" s="436">
        <f t="shared" si="2096"/>
        <v>4</v>
      </c>
      <c r="Z3979" s="436" t="e">
        <f t="shared" ca="1" si="2097"/>
        <v>#NAME?</v>
      </c>
      <c r="AA3979" s="433">
        <f t="shared" si="2098"/>
        <v>99</v>
      </c>
      <c r="AB3979" s="434">
        <f t="shared" si="2099"/>
        <v>0.96969696969696972</v>
      </c>
      <c r="AC3979" s="434">
        <f t="shared" si="2100"/>
        <v>3.0303030303030276E-2</v>
      </c>
      <c r="AD3979" s="432"/>
    </row>
    <row r="3980" spans="1:30">
      <c r="A3980" s="431">
        <v>45777</v>
      </c>
      <c r="B3980" s="432" t="s">
        <v>83</v>
      </c>
      <c r="C3980" s="432">
        <v>2513</v>
      </c>
      <c r="D3980" s="432">
        <v>100</v>
      </c>
      <c r="E3980" s="432">
        <v>9</v>
      </c>
      <c r="F3980" s="432"/>
      <c r="G3980" s="432">
        <v>101</v>
      </c>
      <c r="H3980" s="432">
        <v>114</v>
      </c>
      <c r="I3980" s="432">
        <v>1</v>
      </c>
      <c r="J3980" s="432">
        <v>12</v>
      </c>
      <c r="K3980" s="432">
        <v>680</v>
      </c>
      <c r="L3980" s="432">
        <v>29.8</v>
      </c>
      <c r="M3980" s="430">
        <v>36.590000000000003</v>
      </c>
      <c r="N3980" s="433">
        <f>IF(Tabla2[[#This Row],[LECHE RETIRO DIA]]&lt;&gt;ISBLANK(Tabla2[[#This Row],[LECHE RETIRO DIA]]),SUM(Tabla2[[#This Row],[LECHE TANQUE DIA]:[LECHE RETIRO DIA]]),SUM(Tabla2[[#This Row],[LECHE TANQUE DIA]:[LECHE AUTOCONSUMO DIA]]))</f>
        <v>2622</v>
      </c>
      <c r="O3980" s="434">
        <f t="shared" si="2087"/>
        <v>0.95842868039664375</v>
      </c>
      <c r="P3980" s="435">
        <f t="shared" si="2088"/>
        <v>25.96039603960396</v>
      </c>
      <c r="Q3980" s="435">
        <f t="shared" si="2089"/>
        <v>24.881188118811881</v>
      </c>
      <c r="R3980" s="435">
        <f t="shared" si="2090"/>
        <v>8.3333333333333339</v>
      </c>
      <c r="S3980" s="435">
        <f t="shared" si="2091"/>
        <v>3.8558823529411765</v>
      </c>
      <c r="T3980" s="435">
        <f t="shared" si="2092"/>
        <v>6.7326732673267324</v>
      </c>
      <c r="U3980" s="435">
        <f t="shared" si="2093"/>
        <v>87.986577181208048</v>
      </c>
      <c r="V3980" s="435">
        <f t="shared" si="2094"/>
        <v>3.3892617449664431</v>
      </c>
      <c r="W3980" s="435">
        <f>IFERROR(H3980/M3980,Tabla2[[#This Row],[CARGA PRODUCCION (ANIMALES/HA)]])</f>
        <v>3.1156053566548234</v>
      </c>
      <c r="X3980" s="436">
        <f t="shared" si="2095"/>
        <v>2025</v>
      </c>
      <c r="Y3980" s="436">
        <f t="shared" si="2096"/>
        <v>4</v>
      </c>
      <c r="Z3980" s="436" t="e">
        <f t="shared" ca="1" si="2097"/>
        <v>#NAME?</v>
      </c>
      <c r="AA3980" s="433">
        <f t="shared" si="2098"/>
        <v>114</v>
      </c>
      <c r="AB3980" s="434">
        <f t="shared" si="2099"/>
        <v>0.88596491228070173</v>
      </c>
      <c r="AC3980" s="434">
        <f t="shared" si="2100"/>
        <v>0.11403508771929827</v>
      </c>
      <c r="AD3980" s="432"/>
    </row>
    <row r="3981" spans="1:30">
      <c r="A3981" s="339">
        <v>45778</v>
      </c>
      <c r="B3981" s="340" t="s">
        <v>81</v>
      </c>
      <c r="C3981" s="340">
        <v>2443</v>
      </c>
      <c r="D3981" s="340">
        <v>80</v>
      </c>
      <c r="E3981" s="340">
        <v>9</v>
      </c>
      <c r="F3981" s="340"/>
      <c r="G3981" s="340">
        <v>95</v>
      </c>
      <c r="H3981" s="340">
        <v>102</v>
      </c>
      <c r="I3981" s="340">
        <v>1</v>
      </c>
      <c r="J3981" s="340">
        <v>19</v>
      </c>
      <c r="K3981" s="340">
        <v>680</v>
      </c>
      <c r="L3981" s="340">
        <v>23.4</v>
      </c>
      <c r="M3981" s="8">
        <v>31.01</v>
      </c>
      <c r="N3981" s="341">
        <f>IF(Tabla2[[#This Row],[LECHE RETIRO DIA]]&lt;&gt;ISBLANK(Tabla2[[#This Row],[LECHE RETIRO DIA]]),SUM(Tabla2[[#This Row],[LECHE TANQUE DIA]:[LECHE RETIRO DIA]]),SUM(Tabla2[[#This Row],[LECHE TANQUE DIA]:[LECHE AUTOCONSUMO DIA]]))</f>
        <v>2532</v>
      </c>
      <c r="O3981" s="342">
        <f t="shared" si="2087"/>
        <v>0.96484992101105849</v>
      </c>
      <c r="P3981" s="343">
        <f t="shared" si="2088"/>
        <v>26.652631578947368</v>
      </c>
      <c r="Q3981" s="343">
        <f t="shared" si="2089"/>
        <v>25.715789473684211</v>
      </c>
      <c r="R3981" s="343">
        <f t="shared" si="2090"/>
        <v>4.2105263157894735</v>
      </c>
      <c r="S3981" s="343">
        <f t="shared" si="2091"/>
        <v>3.723529411764706</v>
      </c>
      <c r="T3981" s="343">
        <f t="shared" si="2092"/>
        <v>7.1578947368421053</v>
      </c>
      <c r="U3981" s="343">
        <f t="shared" si="2093"/>
        <v>108.20512820512822</v>
      </c>
      <c r="V3981" s="343">
        <f t="shared" si="2094"/>
        <v>4.0598290598290605</v>
      </c>
      <c r="W3981" s="343">
        <f>IFERROR(H3981/M3981,Tabla2[[#This Row],[CARGA PRODUCCION (ANIMALES/HA)]])</f>
        <v>3.2892615285391806</v>
      </c>
      <c r="X3981" s="344">
        <f t="shared" si="2095"/>
        <v>2025</v>
      </c>
      <c r="Y3981" s="344">
        <f t="shared" si="2096"/>
        <v>5</v>
      </c>
      <c r="Z3981" s="344" t="e">
        <f t="shared" ca="1" si="2097"/>
        <v>#NAME?</v>
      </c>
      <c r="AA3981" s="341">
        <f t="shared" si="2098"/>
        <v>102</v>
      </c>
      <c r="AB3981" s="342">
        <f t="shared" si="2099"/>
        <v>0.93137254901960786</v>
      </c>
      <c r="AC3981" s="342">
        <f t="shared" si="2100"/>
        <v>6.8627450980392135E-2</v>
      </c>
      <c r="AD3981" s="340"/>
    </row>
    <row r="3982" spans="1:30">
      <c r="A3982" s="339">
        <v>45778</v>
      </c>
      <c r="B3982" s="340" t="s">
        <v>83</v>
      </c>
      <c r="C3982" s="340">
        <v>2528</v>
      </c>
      <c r="D3982" s="340">
        <v>100</v>
      </c>
      <c r="E3982" s="340">
        <v>9</v>
      </c>
      <c r="F3982" s="340"/>
      <c r="G3982" s="340">
        <v>102</v>
      </c>
      <c r="H3982" s="340">
        <v>114</v>
      </c>
      <c r="I3982" s="340">
        <v>1</v>
      </c>
      <c r="J3982" s="340">
        <v>14</v>
      </c>
      <c r="K3982" s="340">
        <v>680</v>
      </c>
      <c r="L3982" s="340">
        <v>29.8</v>
      </c>
      <c r="M3982" s="8">
        <v>36.590000000000003</v>
      </c>
      <c r="N3982" s="341">
        <f>IF(Tabla2[[#This Row],[LECHE RETIRO DIA]]&lt;&gt;ISBLANK(Tabla2[[#This Row],[LECHE RETIRO DIA]]),SUM(Tabla2[[#This Row],[LECHE TANQUE DIA]:[LECHE RETIRO DIA]]),SUM(Tabla2[[#This Row],[LECHE TANQUE DIA]:[LECHE AUTOCONSUMO DIA]]))</f>
        <v>2637</v>
      </c>
      <c r="O3982" s="342">
        <f t="shared" si="2087"/>
        <v>0.95866514979142969</v>
      </c>
      <c r="P3982" s="343">
        <f t="shared" si="2088"/>
        <v>25.852941176470587</v>
      </c>
      <c r="Q3982" s="343">
        <f t="shared" si="2089"/>
        <v>24.784313725490197</v>
      </c>
      <c r="R3982" s="343">
        <f t="shared" si="2090"/>
        <v>7.1428571428571432</v>
      </c>
      <c r="S3982" s="343">
        <f t="shared" si="2091"/>
        <v>3.8779411764705882</v>
      </c>
      <c r="T3982" s="343">
        <f t="shared" si="2092"/>
        <v>6.666666666666667</v>
      </c>
      <c r="U3982" s="343">
        <f t="shared" si="2093"/>
        <v>88.489932885906043</v>
      </c>
      <c r="V3982" s="343">
        <f t="shared" si="2094"/>
        <v>3.4228187919463084</v>
      </c>
      <c r="W3982" s="343">
        <f>IFERROR(H3982/M3982,Tabla2[[#This Row],[CARGA PRODUCCION (ANIMALES/HA)]])</f>
        <v>3.1156053566548234</v>
      </c>
      <c r="X3982" s="344">
        <f t="shared" si="2095"/>
        <v>2025</v>
      </c>
      <c r="Y3982" s="344">
        <f t="shared" si="2096"/>
        <v>5</v>
      </c>
      <c r="Z3982" s="344" t="e">
        <f t="shared" ca="1" si="2097"/>
        <v>#NAME?</v>
      </c>
      <c r="AA3982" s="341">
        <f t="shared" si="2098"/>
        <v>114</v>
      </c>
      <c r="AB3982" s="342">
        <f t="shared" si="2099"/>
        <v>0.89473684210526316</v>
      </c>
      <c r="AC3982" s="342">
        <f t="shared" si="2100"/>
        <v>0.10526315789473684</v>
      </c>
      <c r="AD3982" s="340"/>
    </row>
    <row r="3983" spans="1:30">
      <c r="A3983" s="443">
        <v>45777</v>
      </c>
      <c r="B3983" s="444" t="s">
        <v>117</v>
      </c>
      <c r="C3983" s="444">
        <v>1454</v>
      </c>
      <c r="D3983" s="444">
        <v>40</v>
      </c>
      <c r="E3983" s="444">
        <v>5</v>
      </c>
      <c r="F3983" s="444"/>
      <c r="G3983" s="444">
        <v>58</v>
      </c>
      <c r="H3983" s="444">
        <v>60</v>
      </c>
      <c r="I3983" s="444">
        <v>0</v>
      </c>
      <c r="J3983" s="444">
        <v>12</v>
      </c>
      <c r="K3983" s="444">
        <v>300</v>
      </c>
      <c r="L3983" s="444">
        <v>16.5</v>
      </c>
      <c r="M3983" s="442">
        <v>17.5</v>
      </c>
      <c r="N3983" s="445">
        <f>IF(Tabla2[[#This Row],[LECHE RETIRO DIA]]&lt;&gt;ISBLANK(Tabla2[[#This Row],[LECHE RETIRO DIA]]),SUM(Tabla2[[#This Row],[LECHE TANQUE DIA]:[LECHE RETIRO DIA]]),SUM(Tabla2[[#This Row],[LECHE TANQUE DIA]:[LECHE AUTOCONSUMO DIA]]))</f>
        <v>1499</v>
      </c>
      <c r="O3983" s="446">
        <f>IFERROR(C3983/N3983,"")</f>
        <v>0.96997998665777185</v>
      </c>
      <c r="P3983" s="447">
        <f>IFERROR(N3983/G3983,"")</f>
        <v>25.844827586206897</v>
      </c>
      <c r="Q3983" s="447">
        <f>IFERROR(C3983/G3983,"")</f>
        <v>25.068965517241381</v>
      </c>
      <c r="R3983" s="447">
        <f>IFERROR(D3983/J3983,"")</f>
        <v>3.3333333333333335</v>
      </c>
      <c r="S3983" s="447">
        <f>IFERROR(N3983/K3983,"")</f>
        <v>4.996666666666667</v>
      </c>
      <c r="T3983" s="447">
        <f>IFERROR(K3983/G3983,"")</f>
        <v>5.1724137931034484</v>
      </c>
      <c r="U3983" s="447">
        <f>IFERROR(N3983/L3983,"")</f>
        <v>90.848484848484844</v>
      </c>
      <c r="V3983" s="447">
        <f>IFERROR(G3983/L3983,"")</f>
        <v>3.5151515151515151</v>
      </c>
      <c r="W3983" s="447">
        <f>IFERROR(H3983/M3983,Tabla2[[#This Row],[CARGA PRODUCCION (ANIMALES/HA)]])</f>
        <v>3.4285714285714284</v>
      </c>
      <c r="X3983" s="448">
        <f>YEAR(A3983)</f>
        <v>2025</v>
      </c>
      <c r="Y3983" s="448">
        <f>MONTH(A3983)</f>
        <v>4</v>
      </c>
      <c r="Z3983" s="448" t="e">
        <f ca="1">_xlfn.ISOWEEKNUM(A3983)</f>
        <v>#NAME?</v>
      </c>
      <c r="AA3983" s="445">
        <f>IF(H3983&gt;0,H3983,G3983)</f>
        <v>60</v>
      </c>
      <c r="AB3983" s="446">
        <f>IFERROR(G3983/AA3983,"")</f>
        <v>0.96666666666666667</v>
      </c>
      <c r="AC3983" s="446">
        <f>IFERROR(1-AB3983,"")</f>
        <v>3.3333333333333326E-2</v>
      </c>
      <c r="AD3983" s="444"/>
    </row>
    <row r="3984" spans="1:30">
      <c r="A3984" s="339">
        <v>45778</v>
      </c>
      <c r="B3984" s="340" t="s">
        <v>88</v>
      </c>
      <c r="C3984" s="340">
        <v>1462</v>
      </c>
      <c r="D3984" s="340">
        <v>40</v>
      </c>
      <c r="E3984" s="340">
        <v>5</v>
      </c>
      <c r="F3984" s="340"/>
      <c r="G3984" s="340">
        <v>58</v>
      </c>
      <c r="H3984" s="340">
        <v>60</v>
      </c>
      <c r="I3984" s="340">
        <v>1</v>
      </c>
      <c r="J3984" s="340">
        <v>12</v>
      </c>
      <c r="K3984" s="340">
        <v>680</v>
      </c>
      <c r="L3984" s="340">
        <v>16.5</v>
      </c>
      <c r="M3984" s="8">
        <v>17.5</v>
      </c>
      <c r="N3984" s="341">
        <f>IF(Tabla2[[#This Row],[LECHE RETIRO DIA]]&lt;&gt;ISBLANK(Tabla2[[#This Row],[LECHE RETIRO DIA]]),SUM(Tabla2[[#This Row],[LECHE TANQUE DIA]:[LECHE RETIRO DIA]]),SUM(Tabla2[[#This Row],[LECHE TANQUE DIA]:[LECHE AUTOCONSUMO DIA]]))</f>
        <v>1507</v>
      </c>
      <c r="O3984" s="342">
        <f t="shared" si="2087"/>
        <v>0.97013934970139348</v>
      </c>
      <c r="P3984" s="343">
        <f t="shared" si="2088"/>
        <v>25.982758620689655</v>
      </c>
      <c r="Q3984" s="343">
        <f t="shared" si="2089"/>
        <v>25.206896551724139</v>
      </c>
      <c r="R3984" s="343">
        <f t="shared" si="2090"/>
        <v>3.3333333333333335</v>
      </c>
      <c r="S3984" s="343">
        <f t="shared" si="2091"/>
        <v>2.2161764705882354</v>
      </c>
      <c r="T3984" s="343">
        <f t="shared" si="2092"/>
        <v>11.724137931034482</v>
      </c>
      <c r="U3984" s="343">
        <f t="shared" si="2093"/>
        <v>91.333333333333329</v>
      </c>
      <c r="V3984" s="343">
        <f t="shared" si="2094"/>
        <v>3.5151515151515151</v>
      </c>
      <c r="W3984" s="343">
        <f>IFERROR(H3984/M3984,Tabla2[[#This Row],[CARGA PRODUCCION (ANIMALES/HA)]])</f>
        <v>3.4285714285714284</v>
      </c>
      <c r="X3984" s="344">
        <f t="shared" si="2095"/>
        <v>2025</v>
      </c>
      <c r="Y3984" s="344">
        <f t="shared" si="2096"/>
        <v>5</v>
      </c>
      <c r="Z3984" s="344" t="e">
        <f t="shared" ca="1" si="2097"/>
        <v>#NAME?</v>
      </c>
      <c r="AA3984" s="341">
        <f t="shared" si="2098"/>
        <v>60</v>
      </c>
      <c r="AB3984" s="342">
        <f t="shared" si="2099"/>
        <v>0.96666666666666667</v>
      </c>
      <c r="AC3984" s="342">
        <f t="shared" si="2100"/>
        <v>3.3333333333333326E-2</v>
      </c>
      <c r="AD3984" s="340"/>
    </row>
    <row r="3985" spans="1:30">
      <c r="A3985" s="443">
        <v>45779</v>
      </c>
      <c r="B3985" s="444" t="s">
        <v>81</v>
      </c>
      <c r="C3985" s="444">
        <v>2434</v>
      </c>
      <c r="D3985" s="444">
        <v>80</v>
      </c>
      <c r="E3985" s="444">
        <v>9</v>
      </c>
      <c r="F3985" s="444"/>
      <c r="G3985" s="444">
        <v>95</v>
      </c>
      <c r="H3985" s="444">
        <v>99</v>
      </c>
      <c r="I3985" s="444">
        <v>1</v>
      </c>
      <c r="J3985" s="444">
        <v>19</v>
      </c>
      <c r="K3985" s="444">
        <v>680</v>
      </c>
      <c r="L3985" s="444">
        <v>23.4</v>
      </c>
      <c r="M3985" s="442">
        <v>31.01</v>
      </c>
      <c r="N3985" s="445">
        <f>IF(Tabla2[[#This Row],[LECHE RETIRO DIA]]&lt;&gt;ISBLANK(Tabla2[[#This Row],[LECHE RETIRO DIA]]),SUM(Tabla2[[#This Row],[LECHE TANQUE DIA]:[LECHE RETIRO DIA]]),SUM(Tabla2[[#This Row],[LECHE TANQUE DIA]:[LECHE AUTOCONSUMO DIA]]))</f>
        <v>2523</v>
      </c>
      <c r="O3985" s="446">
        <f t="shared" ref="O3985:O3990" si="2101">IFERROR(C3985/N3985,"")</f>
        <v>0.96472453428458183</v>
      </c>
      <c r="P3985" s="447">
        <f t="shared" ref="P3985:P3990" si="2102">IFERROR(N3985/G3985,"")</f>
        <v>26.557894736842105</v>
      </c>
      <c r="Q3985" s="447">
        <f t="shared" ref="Q3985:Q3990" si="2103">IFERROR(C3985/G3985,"")</f>
        <v>25.621052631578948</v>
      </c>
      <c r="R3985" s="447">
        <f t="shared" ref="R3985:R3990" si="2104">IFERROR(D3985/J3985,"")</f>
        <v>4.2105263157894735</v>
      </c>
      <c r="S3985" s="447">
        <f t="shared" ref="S3985:S3990" si="2105">IFERROR(N3985/K3985,"")</f>
        <v>3.710294117647059</v>
      </c>
      <c r="T3985" s="447">
        <f t="shared" ref="T3985:T3990" si="2106">IFERROR(K3985/G3985,"")</f>
        <v>7.1578947368421053</v>
      </c>
      <c r="U3985" s="447">
        <f t="shared" ref="U3985:U3990" si="2107">IFERROR(N3985/L3985,"")</f>
        <v>107.82051282051283</v>
      </c>
      <c r="V3985" s="447">
        <f t="shared" ref="V3985:V3990" si="2108">IFERROR(G3985/L3985,"")</f>
        <v>4.0598290598290605</v>
      </c>
      <c r="W3985" s="447">
        <f>IFERROR(H3985/M3985,Tabla2[[#This Row],[CARGA PRODUCCION (ANIMALES/HA)]])</f>
        <v>3.1925185424056752</v>
      </c>
      <c r="X3985" s="448">
        <f t="shared" ref="X3985:X3990" si="2109">YEAR(A3985)</f>
        <v>2025</v>
      </c>
      <c r="Y3985" s="448">
        <f t="shared" ref="Y3985:Y3990" si="2110">MONTH(A3985)</f>
        <v>5</v>
      </c>
      <c r="Z3985" s="448" t="e">
        <f t="shared" ref="Z3985:Z3990" ca="1" si="2111">_xlfn.ISOWEEKNUM(A3985)</f>
        <v>#NAME?</v>
      </c>
      <c r="AA3985" s="445">
        <f t="shared" ref="AA3985:AA3990" si="2112">IF(H3985&gt;0,H3985,G3985)</f>
        <v>99</v>
      </c>
      <c r="AB3985" s="446">
        <f t="shared" ref="AB3985:AB3990" si="2113">IFERROR(G3985/AA3985,"")</f>
        <v>0.95959595959595956</v>
      </c>
      <c r="AC3985" s="446">
        <f t="shared" ref="AC3985:AC3990" si="2114">IFERROR(1-AB3985,"")</f>
        <v>4.0404040404040442E-2</v>
      </c>
      <c r="AD3985" s="444"/>
    </row>
    <row r="3986" spans="1:30">
      <c r="A3986" s="443">
        <v>45779</v>
      </c>
      <c r="B3986" s="444" t="s">
        <v>83</v>
      </c>
      <c r="C3986" s="444">
        <v>2490</v>
      </c>
      <c r="D3986" s="444">
        <v>100</v>
      </c>
      <c r="E3986" s="444">
        <v>9</v>
      </c>
      <c r="F3986" s="444"/>
      <c r="G3986" s="444">
        <v>101</v>
      </c>
      <c r="H3986" s="444">
        <v>114</v>
      </c>
      <c r="I3986" s="444">
        <v>1</v>
      </c>
      <c r="J3986" s="444">
        <v>14</v>
      </c>
      <c r="K3986" s="444">
        <v>680</v>
      </c>
      <c r="L3986" s="444">
        <v>29.8</v>
      </c>
      <c r="M3986" s="442">
        <v>36.590000000000003</v>
      </c>
      <c r="N3986" s="445">
        <f>IF(Tabla2[[#This Row],[LECHE RETIRO DIA]]&lt;&gt;ISBLANK(Tabla2[[#This Row],[LECHE RETIRO DIA]]),SUM(Tabla2[[#This Row],[LECHE TANQUE DIA]:[LECHE RETIRO DIA]]),SUM(Tabla2[[#This Row],[LECHE TANQUE DIA]:[LECHE AUTOCONSUMO DIA]]))</f>
        <v>2599</v>
      </c>
      <c r="O3986" s="446">
        <f t="shared" si="2101"/>
        <v>0.95806079261254329</v>
      </c>
      <c r="P3986" s="447">
        <f t="shared" si="2102"/>
        <v>25.732673267326732</v>
      </c>
      <c r="Q3986" s="447">
        <f t="shared" si="2103"/>
        <v>24.653465346534652</v>
      </c>
      <c r="R3986" s="447">
        <f t="shared" si="2104"/>
        <v>7.1428571428571432</v>
      </c>
      <c r="S3986" s="447">
        <f t="shared" si="2105"/>
        <v>3.822058823529412</v>
      </c>
      <c r="T3986" s="447">
        <f t="shared" si="2106"/>
        <v>6.7326732673267324</v>
      </c>
      <c r="U3986" s="447">
        <f t="shared" si="2107"/>
        <v>87.214765100671144</v>
      </c>
      <c r="V3986" s="447">
        <f t="shared" si="2108"/>
        <v>3.3892617449664431</v>
      </c>
      <c r="W3986" s="447">
        <f>IFERROR(H3986/M3986,Tabla2[[#This Row],[CARGA PRODUCCION (ANIMALES/HA)]])</f>
        <v>3.1156053566548234</v>
      </c>
      <c r="X3986" s="448">
        <f t="shared" si="2109"/>
        <v>2025</v>
      </c>
      <c r="Y3986" s="448">
        <f t="shared" si="2110"/>
        <v>5</v>
      </c>
      <c r="Z3986" s="448" t="e">
        <f t="shared" ca="1" si="2111"/>
        <v>#NAME?</v>
      </c>
      <c r="AA3986" s="445">
        <f t="shared" si="2112"/>
        <v>114</v>
      </c>
      <c r="AB3986" s="446">
        <f t="shared" si="2113"/>
        <v>0.88596491228070173</v>
      </c>
      <c r="AC3986" s="446">
        <f t="shared" si="2114"/>
        <v>0.11403508771929827</v>
      </c>
      <c r="AD3986" s="444"/>
    </row>
    <row r="3987" spans="1:30">
      <c r="A3987" s="443">
        <v>45779</v>
      </c>
      <c r="B3987" s="444" t="s">
        <v>117</v>
      </c>
      <c r="C3987" s="444">
        <v>1462</v>
      </c>
      <c r="D3987" s="444">
        <v>40</v>
      </c>
      <c r="E3987" s="444">
        <v>5</v>
      </c>
      <c r="F3987" s="444"/>
      <c r="G3987" s="444">
        <v>58</v>
      </c>
      <c r="H3987" s="444">
        <v>60</v>
      </c>
      <c r="I3987" s="444">
        <v>1</v>
      </c>
      <c r="J3987" s="444">
        <v>12</v>
      </c>
      <c r="K3987" s="444">
        <v>300</v>
      </c>
      <c r="L3987" s="444">
        <v>16.5</v>
      </c>
      <c r="M3987" s="442">
        <v>17.5</v>
      </c>
      <c r="N3987" s="445">
        <f>IF(Tabla2[[#This Row],[LECHE RETIRO DIA]]&lt;&gt;ISBLANK(Tabla2[[#This Row],[LECHE RETIRO DIA]]),SUM(Tabla2[[#This Row],[LECHE TANQUE DIA]:[LECHE RETIRO DIA]]),SUM(Tabla2[[#This Row],[LECHE TANQUE DIA]:[LECHE AUTOCONSUMO DIA]]))</f>
        <v>1507</v>
      </c>
      <c r="O3987" s="446">
        <f t="shared" si="2101"/>
        <v>0.97013934970139348</v>
      </c>
      <c r="P3987" s="447">
        <f t="shared" si="2102"/>
        <v>25.982758620689655</v>
      </c>
      <c r="Q3987" s="447">
        <f t="shared" si="2103"/>
        <v>25.206896551724139</v>
      </c>
      <c r="R3987" s="447">
        <f t="shared" si="2104"/>
        <v>3.3333333333333335</v>
      </c>
      <c r="S3987" s="447">
        <f t="shared" si="2105"/>
        <v>5.0233333333333334</v>
      </c>
      <c r="T3987" s="447">
        <f t="shared" si="2106"/>
        <v>5.1724137931034484</v>
      </c>
      <c r="U3987" s="447">
        <f t="shared" si="2107"/>
        <v>91.333333333333329</v>
      </c>
      <c r="V3987" s="447">
        <f t="shared" si="2108"/>
        <v>3.5151515151515151</v>
      </c>
      <c r="W3987" s="447">
        <f>IFERROR(H3987/M3987,Tabla2[[#This Row],[CARGA PRODUCCION (ANIMALES/HA)]])</f>
        <v>3.4285714285714284</v>
      </c>
      <c r="X3987" s="448">
        <f t="shared" si="2109"/>
        <v>2025</v>
      </c>
      <c r="Y3987" s="448">
        <f t="shared" si="2110"/>
        <v>5</v>
      </c>
      <c r="Z3987" s="448" t="e">
        <f t="shared" ca="1" si="2111"/>
        <v>#NAME?</v>
      </c>
      <c r="AA3987" s="445">
        <f t="shared" si="2112"/>
        <v>60</v>
      </c>
      <c r="AB3987" s="446">
        <f t="shared" si="2113"/>
        <v>0.96666666666666667</v>
      </c>
      <c r="AC3987" s="446">
        <f t="shared" si="2114"/>
        <v>3.3333333333333326E-2</v>
      </c>
      <c r="AD3987" s="444"/>
    </row>
    <row r="3988" spans="1:30">
      <c r="A3988" s="443">
        <v>45780</v>
      </c>
      <c r="B3988" s="444" t="s">
        <v>81</v>
      </c>
      <c r="C3988" s="444">
        <v>2396</v>
      </c>
      <c r="D3988" s="444">
        <v>80</v>
      </c>
      <c r="E3988" s="444">
        <v>9</v>
      </c>
      <c r="F3988" s="444"/>
      <c r="G3988" s="444">
        <v>95</v>
      </c>
      <c r="H3988" s="444">
        <v>99</v>
      </c>
      <c r="I3988" s="444">
        <v>1</v>
      </c>
      <c r="J3988" s="444">
        <v>18</v>
      </c>
      <c r="K3988" s="444">
        <v>680</v>
      </c>
      <c r="L3988" s="444">
        <v>23.4</v>
      </c>
      <c r="M3988" s="442">
        <v>31.01</v>
      </c>
      <c r="N3988" s="445">
        <f>IF(Tabla2[[#This Row],[LECHE RETIRO DIA]]&lt;&gt;ISBLANK(Tabla2[[#This Row],[LECHE RETIRO DIA]]),SUM(Tabla2[[#This Row],[LECHE TANQUE DIA]:[LECHE RETIRO DIA]]),SUM(Tabla2[[#This Row],[LECHE TANQUE DIA]:[LECHE AUTOCONSUMO DIA]]))</f>
        <v>2485</v>
      </c>
      <c r="O3988" s="446">
        <f t="shared" si="2101"/>
        <v>0.96418511066398394</v>
      </c>
      <c r="P3988" s="447">
        <f t="shared" si="2102"/>
        <v>26.157894736842106</v>
      </c>
      <c r="Q3988" s="447">
        <f t="shared" si="2103"/>
        <v>25.221052631578946</v>
      </c>
      <c r="R3988" s="447">
        <f t="shared" si="2104"/>
        <v>4.4444444444444446</v>
      </c>
      <c r="S3988" s="447">
        <f t="shared" si="2105"/>
        <v>3.6544117647058822</v>
      </c>
      <c r="T3988" s="447">
        <f t="shared" si="2106"/>
        <v>7.1578947368421053</v>
      </c>
      <c r="U3988" s="447">
        <f t="shared" si="2107"/>
        <v>106.19658119658121</v>
      </c>
      <c r="V3988" s="447">
        <f t="shared" si="2108"/>
        <v>4.0598290598290605</v>
      </c>
      <c r="W3988" s="447">
        <f>IFERROR(H3988/M3988,Tabla2[[#This Row],[CARGA PRODUCCION (ANIMALES/HA)]])</f>
        <v>3.1925185424056752</v>
      </c>
      <c r="X3988" s="448">
        <f t="shared" si="2109"/>
        <v>2025</v>
      </c>
      <c r="Y3988" s="448">
        <f t="shared" si="2110"/>
        <v>5</v>
      </c>
      <c r="Z3988" s="448" t="e">
        <f t="shared" ca="1" si="2111"/>
        <v>#NAME?</v>
      </c>
      <c r="AA3988" s="445">
        <f t="shared" si="2112"/>
        <v>99</v>
      </c>
      <c r="AB3988" s="446">
        <f t="shared" si="2113"/>
        <v>0.95959595959595956</v>
      </c>
      <c r="AC3988" s="446">
        <f t="shared" si="2114"/>
        <v>4.0404040404040442E-2</v>
      </c>
      <c r="AD3988" s="444"/>
    </row>
    <row r="3989" spans="1:30">
      <c r="A3989" s="443">
        <v>45780</v>
      </c>
      <c r="B3989" s="444" t="s">
        <v>83</v>
      </c>
      <c r="C3989" s="444">
        <v>2476</v>
      </c>
      <c r="D3989" s="444">
        <v>100</v>
      </c>
      <c r="E3989" s="444">
        <v>9</v>
      </c>
      <c r="F3989" s="444"/>
      <c r="G3989" s="444">
        <v>101</v>
      </c>
      <c r="H3989" s="444">
        <v>114</v>
      </c>
      <c r="I3989" s="444">
        <v>1</v>
      </c>
      <c r="J3989" s="444">
        <v>14</v>
      </c>
      <c r="K3989" s="444">
        <v>680</v>
      </c>
      <c r="L3989" s="444">
        <v>29.8</v>
      </c>
      <c r="M3989" s="442">
        <v>36.590000000000003</v>
      </c>
      <c r="N3989" s="445">
        <f>IF(Tabla2[[#This Row],[LECHE RETIRO DIA]]&lt;&gt;ISBLANK(Tabla2[[#This Row],[LECHE RETIRO DIA]]),SUM(Tabla2[[#This Row],[LECHE TANQUE DIA]:[LECHE RETIRO DIA]]),SUM(Tabla2[[#This Row],[LECHE TANQUE DIA]:[LECHE AUTOCONSUMO DIA]]))</f>
        <v>2585</v>
      </c>
      <c r="O3989" s="446">
        <f t="shared" si="2101"/>
        <v>0.9578336557059961</v>
      </c>
      <c r="P3989" s="447">
        <f t="shared" si="2102"/>
        <v>25.594059405940595</v>
      </c>
      <c r="Q3989" s="447">
        <f t="shared" si="2103"/>
        <v>24.514851485148515</v>
      </c>
      <c r="R3989" s="447">
        <f t="shared" si="2104"/>
        <v>7.1428571428571432</v>
      </c>
      <c r="S3989" s="447">
        <f t="shared" si="2105"/>
        <v>3.8014705882352939</v>
      </c>
      <c r="T3989" s="447">
        <f t="shared" si="2106"/>
        <v>6.7326732673267324</v>
      </c>
      <c r="U3989" s="447">
        <f t="shared" si="2107"/>
        <v>86.744966442953015</v>
      </c>
      <c r="V3989" s="447">
        <f t="shared" si="2108"/>
        <v>3.3892617449664431</v>
      </c>
      <c r="W3989" s="447">
        <f>IFERROR(H3989/M3989,Tabla2[[#This Row],[CARGA PRODUCCION (ANIMALES/HA)]])</f>
        <v>3.1156053566548234</v>
      </c>
      <c r="X3989" s="448">
        <f t="shared" si="2109"/>
        <v>2025</v>
      </c>
      <c r="Y3989" s="448">
        <f t="shared" si="2110"/>
        <v>5</v>
      </c>
      <c r="Z3989" s="448" t="e">
        <f t="shared" ca="1" si="2111"/>
        <v>#NAME?</v>
      </c>
      <c r="AA3989" s="445">
        <f t="shared" si="2112"/>
        <v>114</v>
      </c>
      <c r="AB3989" s="446">
        <f t="shared" si="2113"/>
        <v>0.88596491228070173</v>
      </c>
      <c r="AC3989" s="446">
        <f t="shared" si="2114"/>
        <v>0.11403508771929827</v>
      </c>
      <c r="AD3989" s="444"/>
    </row>
    <row r="3990" spans="1:30">
      <c r="A3990" s="443">
        <v>45780</v>
      </c>
      <c r="B3990" s="444" t="s">
        <v>88</v>
      </c>
      <c r="C3990" s="444">
        <v>1395</v>
      </c>
      <c r="D3990" s="444">
        <v>40</v>
      </c>
      <c r="E3990" s="444">
        <v>5</v>
      </c>
      <c r="F3990" s="444"/>
      <c r="G3990" s="444">
        <v>58</v>
      </c>
      <c r="H3990" s="444">
        <v>60</v>
      </c>
      <c r="I3990" s="444">
        <v>1</v>
      </c>
      <c r="J3990" s="444">
        <v>12</v>
      </c>
      <c r="K3990" s="444">
        <v>300</v>
      </c>
      <c r="L3990" s="444">
        <v>16.5</v>
      </c>
      <c r="M3990" s="442">
        <v>17.5</v>
      </c>
      <c r="N3990" s="445">
        <f>IF(Tabla2[[#This Row],[LECHE RETIRO DIA]]&lt;&gt;ISBLANK(Tabla2[[#This Row],[LECHE RETIRO DIA]]),SUM(Tabla2[[#This Row],[LECHE TANQUE DIA]:[LECHE RETIRO DIA]]),SUM(Tabla2[[#This Row],[LECHE TANQUE DIA]:[LECHE AUTOCONSUMO DIA]]))</f>
        <v>1440</v>
      </c>
      <c r="O3990" s="446">
        <f t="shared" si="2101"/>
        <v>0.96875</v>
      </c>
      <c r="P3990" s="447">
        <f t="shared" si="2102"/>
        <v>24.827586206896552</v>
      </c>
      <c r="Q3990" s="447">
        <f t="shared" si="2103"/>
        <v>24.051724137931036</v>
      </c>
      <c r="R3990" s="447">
        <f t="shared" si="2104"/>
        <v>3.3333333333333335</v>
      </c>
      <c r="S3990" s="447">
        <f t="shared" si="2105"/>
        <v>4.8</v>
      </c>
      <c r="T3990" s="447">
        <f t="shared" si="2106"/>
        <v>5.1724137931034484</v>
      </c>
      <c r="U3990" s="447">
        <f t="shared" si="2107"/>
        <v>87.272727272727266</v>
      </c>
      <c r="V3990" s="447">
        <f t="shared" si="2108"/>
        <v>3.5151515151515151</v>
      </c>
      <c r="W3990" s="447">
        <f>IFERROR(H3990/M3990,Tabla2[[#This Row],[CARGA PRODUCCION (ANIMALES/HA)]])</f>
        <v>3.4285714285714284</v>
      </c>
      <c r="X3990" s="448">
        <f t="shared" si="2109"/>
        <v>2025</v>
      </c>
      <c r="Y3990" s="448">
        <f t="shared" si="2110"/>
        <v>5</v>
      </c>
      <c r="Z3990" s="448" t="e">
        <f t="shared" ca="1" si="2111"/>
        <v>#NAME?</v>
      </c>
      <c r="AA3990" s="445">
        <f t="shared" si="2112"/>
        <v>60</v>
      </c>
      <c r="AB3990" s="446">
        <f t="shared" si="2113"/>
        <v>0.96666666666666667</v>
      </c>
      <c r="AC3990" s="446">
        <f t="shared" si="2114"/>
        <v>3.3333333333333326E-2</v>
      </c>
      <c r="AD3990" s="444"/>
    </row>
    <row r="3991" spans="1:30">
      <c r="A3991" s="443">
        <v>45781</v>
      </c>
      <c r="B3991" s="444" t="s">
        <v>81</v>
      </c>
      <c r="C3991" s="444">
        <v>2457</v>
      </c>
      <c r="D3991" s="444">
        <v>80</v>
      </c>
      <c r="E3991" s="444">
        <v>9</v>
      </c>
      <c r="F3991" s="444"/>
      <c r="G3991" s="444">
        <v>96</v>
      </c>
      <c r="H3991" s="444">
        <v>100</v>
      </c>
      <c r="I3991" s="444">
        <v>1</v>
      </c>
      <c r="J3991" s="444">
        <v>18</v>
      </c>
      <c r="K3991" s="444">
        <v>680</v>
      </c>
      <c r="L3991" s="444">
        <v>23.4</v>
      </c>
      <c r="M3991" s="442">
        <v>31.01</v>
      </c>
      <c r="N3991" s="445">
        <f>IF(Tabla2[[#This Row],[LECHE RETIRO DIA]]&lt;&gt;ISBLANK(Tabla2[[#This Row],[LECHE RETIRO DIA]]),SUM(Tabla2[[#This Row],[LECHE TANQUE DIA]:[LECHE RETIRO DIA]]),SUM(Tabla2[[#This Row],[LECHE TANQUE DIA]:[LECHE AUTOCONSUMO DIA]]))</f>
        <v>2546</v>
      </c>
      <c r="O3991" s="446">
        <f t="shared" ref="O3991:O3996" si="2115">IFERROR(C3991/N3991,"")</f>
        <v>0.96504320502749408</v>
      </c>
      <c r="P3991" s="447">
        <f t="shared" ref="P3991:P3996" si="2116">IFERROR(N3991/G3991,"")</f>
        <v>26.520833333333332</v>
      </c>
      <c r="Q3991" s="447">
        <f t="shared" ref="Q3991:Q3996" si="2117">IFERROR(C3991/G3991,"")</f>
        <v>25.59375</v>
      </c>
      <c r="R3991" s="447">
        <f t="shared" ref="R3991:R3996" si="2118">IFERROR(D3991/J3991,"")</f>
        <v>4.4444444444444446</v>
      </c>
      <c r="S3991" s="447">
        <f t="shared" ref="S3991:S3996" si="2119">IFERROR(N3991/K3991,"")</f>
        <v>3.7441176470588236</v>
      </c>
      <c r="T3991" s="447">
        <f t="shared" ref="T3991:T3996" si="2120">IFERROR(K3991/G3991,"")</f>
        <v>7.083333333333333</v>
      </c>
      <c r="U3991" s="447">
        <f t="shared" ref="U3991:U3996" si="2121">IFERROR(N3991/L3991,"")</f>
        <v>108.80341880341881</v>
      </c>
      <c r="V3991" s="447">
        <f t="shared" ref="V3991:V3996" si="2122">IFERROR(G3991/L3991,"")</f>
        <v>4.1025641025641031</v>
      </c>
      <c r="W3991" s="447">
        <f>IFERROR(H3991/M3991,Tabla2[[#This Row],[CARGA PRODUCCION (ANIMALES/HA)]])</f>
        <v>3.224766204450177</v>
      </c>
      <c r="X3991" s="448">
        <f t="shared" ref="X3991:X3996" si="2123">YEAR(A3991)</f>
        <v>2025</v>
      </c>
      <c r="Y3991" s="448">
        <f t="shared" ref="Y3991:Y3996" si="2124">MONTH(A3991)</f>
        <v>5</v>
      </c>
      <c r="Z3991" s="448" t="e">
        <f t="shared" ref="Z3991:Z3996" ca="1" si="2125">_xlfn.ISOWEEKNUM(A3991)</f>
        <v>#NAME?</v>
      </c>
      <c r="AA3991" s="445">
        <f t="shared" ref="AA3991:AA3996" si="2126">IF(H3991&gt;0,H3991,G3991)</f>
        <v>100</v>
      </c>
      <c r="AB3991" s="446">
        <f t="shared" ref="AB3991:AB3996" si="2127">IFERROR(G3991/AA3991,"")</f>
        <v>0.96</v>
      </c>
      <c r="AC3991" s="446">
        <f t="shared" ref="AC3991:AC3996" si="2128">IFERROR(1-AB3991,"")</f>
        <v>4.0000000000000036E-2</v>
      </c>
      <c r="AD3991" s="444"/>
    </row>
    <row r="3992" spans="1:30">
      <c r="A3992" s="443">
        <v>45781</v>
      </c>
      <c r="B3992" s="444" t="s">
        <v>83</v>
      </c>
      <c r="C3992" s="444">
        <v>2467</v>
      </c>
      <c r="D3992" s="444">
        <v>100</v>
      </c>
      <c r="E3992" s="444">
        <v>9</v>
      </c>
      <c r="F3992" s="444"/>
      <c r="G3992" s="444">
        <v>102</v>
      </c>
      <c r="H3992" s="444">
        <v>114</v>
      </c>
      <c r="I3992" s="444">
        <v>1</v>
      </c>
      <c r="J3992" s="444">
        <v>14</v>
      </c>
      <c r="K3992" s="444">
        <v>680</v>
      </c>
      <c r="L3992" s="444">
        <v>29.8</v>
      </c>
      <c r="M3992" s="442">
        <v>36.590000000000003</v>
      </c>
      <c r="N3992" s="445">
        <f>IF(Tabla2[[#This Row],[LECHE RETIRO DIA]]&lt;&gt;ISBLANK(Tabla2[[#This Row],[LECHE RETIRO DIA]]),SUM(Tabla2[[#This Row],[LECHE TANQUE DIA]:[LECHE RETIRO DIA]]),SUM(Tabla2[[#This Row],[LECHE TANQUE DIA]:[LECHE AUTOCONSUMO DIA]]))</f>
        <v>2576</v>
      </c>
      <c r="O3992" s="446">
        <f t="shared" si="2115"/>
        <v>0.95768633540372672</v>
      </c>
      <c r="P3992" s="447">
        <f t="shared" si="2116"/>
        <v>25.254901960784313</v>
      </c>
      <c r="Q3992" s="447">
        <f t="shared" si="2117"/>
        <v>24.186274509803923</v>
      </c>
      <c r="R3992" s="447">
        <f t="shared" si="2118"/>
        <v>7.1428571428571432</v>
      </c>
      <c r="S3992" s="447">
        <f t="shared" si="2119"/>
        <v>3.7882352941176469</v>
      </c>
      <c r="T3992" s="447">
        <f t="shared" si="2120"/>
        <v>6.666666666666667</v>
      </c>
      <c r="U3992" s="447">
        <f t="shared" si="2121"/>
        <v>86.442953020134226</v>
      </c>
      <c r="V3992" s="447">
        <f t="shared" si="2122"/>
        <v>3.4228187919463084</v>
      </c>
      <c r="W3992" s="447">
        <f>IFERROR(H3992/M3992,Tabla2[[#This Row],[CARGA PRODUCCION (ANIMALES/HA)]])</f>
        <v>3.1156053566548234</v>
      </c>
      <c r="X3992" s="448">
        <f t="shared" si="2123"/>
        <v>2025</v>
      </c>
      <c r="Y3992" s="448">
        <f t="shared" si="2124"/>
        <v>5</v>
      </c>
      <c r="Z3992" s="448" t="e">
        <f t="shared" ca="1" si="2125"/>
        <v>#NAME?</v>
      </c>
      <c r="AA3992" s="445">
        <f t="shared" si="2126"/>
        <v>114</v>
      </c>
      <c r="AB3992" s="446">
        <f t="shared" si="2127"/>
        <v>0.89473684210526316</v>
      </c>
      <c r="AC3992" s="446">
        <f t="shared" si="2128"/>
        <v>0.10526315789473684</v>
      </c>
      <c r="AD3992" s="444"/>
    </row>
    <row r="3993" spans="1:30">
      <c r="A3993" s="443">
        <v>45781</v>
      </c>
      <c r="B3993" s="444" t="s">
        <v>88</v>
      </c>
      <c r="C3993" s="444">
        <v>1458</v>
      </c>
      <c r="D3993" s="444">
        <v>40</v>
      </c>
      <c r="E3993" s="444">
        <v>5</v>
      </c>
      <c r="F3993" s="444"/>
      <c r="G3993" s="444">
        <v>58</v>
      </c>
      <c r="H3993" s="444">
        <v>60</v>
      </c>
      <c r="I3993" s="444">
        <v>1</v>
      </c>
      <c r="J3993" s="444">
        <v>12</v>
      </c>
      <c r="K3993" s="444">
        <v>300</v>
      </c>
      <c r="L3993" s="444">
        <v>16.5</v>
      </c>
      <c r="M3993" s="442">
        <v>17.5</v>
      </c>
      <c r="N3993" s="445">
        <f>IF(Tabla2[[#This Row],[LECHE RETIRO DIA]]&lt;&gt;ISBLANK(Tabla2[[#This Row],[LECHE RETIRO DIA]]),SUM(Tabla2[[#This Row],[LECHE TANQUE DIA]:[LECHE RETIRO DIA]]),SUM(Tabla2[[#This Row],[LECHE TANQUE DIA]:[LECHE AUTOCONSUMO DIA]]))</f>
        <v>1503</v>
      </c>
      <c r="O3993" s="446">
        <f t="shared" si="2115"/>
        <v>0.97005988023952094</v>
      </c>
      <c r="P3993" s="447">
        <f t="shared" si="2116"/>
        <v>25.913793103448278</v>
      </c>
      <c r="Q3993" s="447">
        <f t="shared" si="2117"/>
        <v>25.137931034482758</v>
      </c>
      <c r="R3993" s="447">
        <f t="shared" si="2118"/>
        <v>3.3333333333333335</v>
      </c>
      <c r="S3993" s="447">
        <f t="shared" si="2119"/>
        <v>5.01</v>
      </c>
      <c r="T3993" s="447">
        <f t="shared" si="2120"/>
        <v>5.1724137931034484</v>
      </c>
      <c r="U3993" s="447">
        <f t="shared" si="2121"/>
        <v>91.090909090909093</v>
      </c>
      <c r="V3993" s="447">
        <f t="shared" si="2122"/>
        <v>3.5151515151515151</v>
      </c>
      <c r="W3993" s="447">
        <f>IFERROR(H3993/M3993,Tabla2[[#This Row],[CARGA PRODUCCION (ANIMALES/HA)]])</f>
        <v>3.4285714285714284</v>
      </c>
      <c r="X3993" s="448">
        <f t="shared" si="2123"/>
        <v>2025</v>
      </c>
      <c r="Y3993" s="448">
        <f t="shared" si="2124"/>
        <v>5</v>
      </c>
      <c r="Z3993" s="448" t="e">
        <f t="shared" ca="1" si="2125"/>
        <v>#NAME?</v>
      </c>
      <c r="AA3993" s="445">
        <f t="shared" si="2126"/>
        <v>60</v>
      </c>
      <c r="AB3993" s="446">
        <f t="shared" si="2127"/>
        <v>0.96666666666666667</v>
      </c>
      <c r="AC3993" s="446">
        <f t="shared" si="2128"/>
        <v>3.3333333333333326E-2</v>
      </c>
      <c r="AD3993" s="444"/>
    </row>
    <row r="3994" spans="1:30">
      <c r="A3994" s="443">
        <v>45782</v>
      </c>
      <c r="B3994" s="444" t="s">
        <v>81</v>
      </c>
      <c r="C3994" s="444">
        <v>2467</v>
      </c>
      <c r="D3994" s="444">
        <v>80</v>
      </c>
      <c r="E3994" s="444">
        <v>9</v>
      </c>
      <c r="F3994" s="444"/>
      <c r="G3994" s="444">
        <v>96</v>
      </c>
      <c r="H3994" s="444">
        <v>100</v>
      </c>
      <c r="I3994" s="444">
        <v>1</v>
      </c>
      <c r="J3994" s="444">
        <v>18</v>
      </c>
      <c r="K3994" s="444">
        <v>680</v>
      </c>
      <c r="L3994" s="444">
        <v>23.4</v>
      </c>
      <c r="M3994" s="442">
        <v>31.01</v>
      </c>
      <c r="N3994" s="445">
        <f>IF(Tabla2[[#This Row],[LECHE RETIRO DIA]]&lt;&gt;ISBLANK(Tabla2[[#This Row],[LECHE RETIRO DIA]]),SUM(Tabla2[[#This Row],[LECHE TANQUE DIA]:[LECHE RETIRO DIA]]),SUM(Tabla2[[#This Row],[LECHE TANQUE DIA]:[LECHE AUTOCONSUMO DIA]]))</f>
        <v>2556</v>
      </c>
      <c r="O3994" s="446">
        <f t="shared" si="2115"/>
        <v>0.96517996870109546</v>
      </c>
      <c r="P3994" s="447">
        <f t="shared" si="2116"/>
        <v>26.625</v>
      </c>
      <c r="Q3994" s="447">
        <f t="shared" si="2117"/>
        <v>25.697916666666668</v>
      </c>
      <c r="R3994" s="447">
        <f t="shared" si="2118"/>
        <v>4.4444444444444446</v>
      </c>
      <c r="S3994" s="447">
        <f t="shared" si="2119"/>
        <v>3.7588235294117647</v>
      </c>
      <c r="T3994" s="447">
        <f t="shared" si="2120"/>
        <v>7.083333333333333</v>
      </c>
      <c r="U3994" s="447">
        <f t="shared" si="2121"/>
        <v>109.23076923076924</v>
      </c>
      <c r="V3994" s="447">
        <f t="shared" si="2122"/>
        <v>4.1025641025641031</v>
      </c>
      <c r="W3994" s="447">
        <f>IFERROR(H3994/M3994,Tabla2[[#This Row],[CARGA PRODUCCION (ANIMALES/HA)]])</f>
        <v>3.224766204450177</v>
      </c>
      <c r="X3994" s="448">
        <f t="shared" si="2123"/>
        <v>2025</v>
      </c>
      <c r="Y3994" s="448">
        <f t="shared" si="2124"/>
        <v>5</v>
      </c>
      <c r="Z3994" s="448" t="e">
        <f t="shared" ca="1" si="2125"/>
        <v>#NAME?</v>
      </c>
      <c r="AA3994" s="445">
        <f t="shared" si="2126"/>
        <v>100</v>
      </c>
      <c r="AB3994" s="446">
        <f t="shared" si="2127"/>
        <v>0.96</v>
      </c>
      <c r="AC3994" s="446">
        <f t="shared" si="2128"/>
        <v>4.0000000000000036E-2</v>
      </c>
      <c r="AD3994" s="444"/>
    </row>
    <row r="3995" spans="1:30">
      <c r="A3995" s="443">
        <v>45782</v>
      </c>
      <c r="B3995" s="444" t="s">
        <v>83</v>
      </c>
      <c r="C3995" s="444">
        <v>2457</v>
      </c>
      <c r="D3995" s="444">
        <v>100</v>
      </c>
      <c r="E3995" s="444">
        <v>9</v>
      </c>
      <c r="F3995" s="444"/>
      <c r="G3995" s="444">
        <v>102</v>
      </c>
      <c r="H3995" s="444">
        <v>121</v>
      </c>
      <c r="I3995" s="444">
        <v>1</v>
      </c>
      <c r="J3995" s="444">
        <v>14</v>
      </c>
      <c r="K3995" s="444">
        <v>680</v>
      </c>
      <c r="L3995" s="444">
        <v>29.8</v>
      </c>
      <c r="M3995" s="442">
        <v>36.590000000000003</v>
      </c>
      <c r="N3995" s="445">
        <f>IF(Tabla2[[#This Row],[LECHE RETIRO DIA]]&lt;&gt;ISBLANK(Tabla2[[#This Row],[LECHE RETIRO DIA]]),SUM(Tabla2[[#This Row],[LECHE TANQUE DIA]:[LECHE RETIRO DIA]]),SUM(Tabla2[[#This Row],[LECHE TANQUE DIA]:[LECHE AUTOCONSUMO DIA]]))</f>
        <v>2566</v>
      </c>
      <c r="O3995" s="446">
        <f t="shared" si="2115"/>
        <v>0.95752143413873736</v>
      </c>
      <c r="P3995" s="447">
        <f t="shared" si="2116"/>
        <v>25.156862745098039</v>
      </c>
      <c r="Q3995" s="447">
        <f t="shared" si="2117"/>
        <v>24.088235294117649</v>
      </c>
      <c r="R3995" s="447">
        <f t="shared" si="2118"/>
        <v>7.1428571428571432</v>
      </c>
      <c r="S3995" s="447">
        <f t="shared" si="2119"/>
        <v>3.7735294117647058</v>
      </c>
      <c r="T3995" s="447">
        <f t="shared" si="2120"/>
        <v>6.666666666666667</v>
      </c>
      <c r="U3995" s="447">
        <f t="shared" si="2121"/>
        <v>86.107382550335572</v>
      </c>
      <c r="V3995" s="447">
        <f t="shared" si="2122"/>
        <v>3.4228187919463084</v>
      </c>
      <c r="W3995" s="447">
        <f>IFERROR(H3995/M3995,Tabla2[[#This Row],[CARGA PRODUCCION (ANIMALES/HA)]])</f>
        <v>3.3069144575020495</v>
      </c>
      <c r="X3995" s="448">
        <f t="shared" si="2123"/>
        <v>2025</v>
      </c>
      <c r="Y3995" s="448">
        <f t="shared" si="2124"/>
        <v>5</v>
      </c>
      <c r="Z3995" s="448" t="e">
        <f t="shared" ca="1" si="2125"/>
        <v>#NAME?</v>
      </c>
      <c r="AA3995" s="445">
        <f t="shared" si="2126"/>
        <v>121</v>
      </c>
      <c r="AB3995" s="446">
        <f t="shared" si="2127"/>
        <v>0.84297520661157022</v>
      </c>
      <c r="AC3995" s="446">
        <f t="shared" si="2128"/>
        <v>0.15702479338842978</v>
      </c>
      <c r="AD3995" s="444"/>
    </row>
    <row r="3996" spans="1:30">
      <c r="A3996" s="339">
        <v>45782</v>
      </c>
      <c r="B3996" s="340" t="s">
        <v>88</v>
      </c>
      <c r="C3996" s="340">
        <v>1513</v>
      </c>
      <c r="D3996" s="340">
        <v>40</v>
      </c>
      <c r="E3996" s="340">
        <v>5</v>
      </c>
      <c r="F3996" s="340"/>
      <c r="G3996" s="340">
        <v>59</v>
      </c>
      <c r="H3996" s="340">
        <v>60</v>
      </c>
      <c r="I3996" s="340">
        <v>1</v>
      </c>
      <c r="J3996" s="340">
        <v>12</v>
      </c>
      <c r="K3996" s="340">
        <v>300</v>
      </c>
      <c r="L3996" s="340">
        <v>16.5</v>
      </c>
      <c r="M3996" s="8">
        <v>17.5</v>
      </c>
      <c r="N3996" s="341">
        <f>IF(Tabla2[[#This Row],[LECHE RETIRO DIA]]&lt;&gt;ISBLANK(Tabla2[[#This Row],[LECHE RETIRO DIA]]),SUM(Tabla2[[#This Row],[LECHE TANQUE DIA]:[LECHE RETIRO DIA]]),SUM(Tabla2[[#This Row],[LECHE TANQUE DIA]:[LECHE AUTOCONSUMO DIA]]))</f>
        <v>1558</v>
      </c>
      <c r="O3996" s="342">
        <f t="shared" si="2115"/>
        <v>0.97111681643132219</v>
      </c>
      <c r="P3996" s="343">
        <f t="shared" si="2116"/>
        <v>26.406779661016948</v>
      </c>
      <c r="Q3996" s="343">
        <f t="shared" si="2117"/>
        <v>25.64406779661017</v>
      </c>
      <c r="R3996" s="343">
        <f t="shared" si="2118"/>
        <v>3.3333333333333335</v>
      </c>
      <c r="S3996" s="343">
        <f t="shared" si="2119"/>
        <v>5.1933333333333334</v>
      </c>
      <c r="T3996" s="343">
        <f t="shared" si="2120"/>
        <v>5.0847457627118642</v>
      </c>
      <c r="U3996" s="343">
        <f t="shared" si="2121"/>
        <v>94.424242424242422</v>
      </c>
      <c r="V3996" s="343">
        <f t="shared" si="2122"/>
        <v>3.5757575757575757</v>
      </c>
      <c r="W3996" s="343">
        <f>IFERROR(H3996/M3996,Tabla2[[#This Row],[CARGA PRODUCCION (ANIMALES/HA)]])</f>
        <v>3.4285714285714284</v>
      </c>
      <c r="X3996" s="344">
        <f t="shared" si="2123"/>
        <v>2025</v>
      </c>
      <c r="Y3996" s="344">
        <f t="shared" si="2124"/>
        <v>5</v>
      </c>
      <c r="Z3996" s="344" t="e">
        <f t="shared" ca="1" si="2125"/>
        <v>#NAME?</v>
      </c>
      <c r="AA3996" s="341">
        <f t="shared" si="2126"/>
        <v>60</v>
      </c>
      <c r="AB3996" s="342">
        <f t="shared" si="2127"/>
        <v>0.98333333333333328</v>
      </c>
      <c r="AC3996" s="342">
        <f t="shared" si="2128"/>
        <v>1.6666666666666718E-2</v>
      </c>
      <c r="AD3996" s="340"/>
    </row>
    <row r="3997" spans="1:30">
      <c r="A3997" s="443">
        <v>45783</v>
      </c>
      <c r="B3997" s="444" t="s">
        <v>81</v>
      </c>
      <c r="C3997" s="444">
        <v>2413</v>
      </c>
      <c r="D3997" s="444">
        <v>80</v>
      </c>
      <c r="E3997" s="444">
        <v>9</v>
      </c>
      <c r="F3997" s="444"/>
      <c r="G3997" s="444">
        <v>96</v>
      </c>
      <c r="H3997" s="444">
        <v>100</v>
      </c>
      <c r="I3997" s="444">
        <v>1</v>
      </c>
      <c r="J3997" s="444">
        <v>18</v>
      </c>
      <c r="K3997" s="444">
        <v>680</v>
      </c>
      <c r="L3997" s="444">
        <v>23.4</v>
      </c>
      <c r="M3997" s="442">
        <v>31.01</v>
      </c>
      <c r="N3997" s="445">
        <f>IF(Tabla2[[#This Row],[LECHE RETIRO DIA]]&lt;&gt;ISBLANK(Tabla2[[#This Row],[LECHE RETIRO DIA]]),SUM(Tabla2[[#This Row],[LECHE TANQUE DIA]:[LECHE RETIRO DIA]]),SUM(Tabla2[[#This Row],[LECHE TANQUE DIA]:[LECHE AUTOCONSUMO DIA]]))</f>
        <v>2502</v>
      </c>
      <c r="O3997" s="446">
        <f t="shared" ref="O3997:O4002" si="2129">IFERROR(C3997/N3997,"")</f>
        <v>0.96442845723421267</v>
      </c>
      <c r="P3997" s="447">
        <f t="shared" ref="P3997:P4002" si="2130">IFERROR(N3997/G3997,"")</f>
        <v>26.0625</v>
      </c>
      <c r="Q3997" s="447">
        <f t="shared" ref="Q3997:Q4002" si="2131">IFERROR(C3997/G3997,"")</f>
        <v>25.135416666666668</v>
      </c>
      <c r="R3997" s="447">
        <f t="shared" ref="R3997:R4002" si="2132">IFERROR(D3997/J3997,"")</f>
        <v>4.4444444444444446</v>
      </c>
      <c r="S3997" s="447">
        <f t="shared" ref="S3997:S4002" si="2133">IFERROR(N3997/K3997,"")</f>
        <v>3.6794117647058822</v>
      </c>
      <c r="T3997" s="447">
        <f t="shared" ref="T3997:T4002" si="2134">IFERROR(K3997/G3997,"")</f>
        <v>7.083333333333333</v>
      </c>
      <c r="U3997" s="447">
        <f t="shared" ref="U3997:U4002" si="2135">IFERROR(N3997/L3997,"")</f>
        <v>106.92307692307693</v>
      </c>
      <c r="V3997" s="447">
        <f t="shared" ref="V3997:V4002" si="2136">IFERROR(G3997/L3997,"")</f>
        <v>4.1025641025641031</v>
      </c>
      <c r="W3997" s="447">
        <f>IFERROR(H3997/M3997,Tabla2[[#This Row],[CARGA PRODUCCION (ANIMALES/HA)]])</f>
        <v>3.224766204450177</v>
      </c>
      <c r="X3997" s="448">
        <f t="shared" ref="X3997:X4002" si="2137">YEAR(A3997)</f>
        <v>2025</v>
      </c>
      <c r="Y3997" s="448">
        <f t="shared" ref="Y3997:Y4002" si="2138">MONTH(A3997)</f>
        <v>5</v>
      </c>
      <c r="Z3997" s="448" t="e">
        <f t="shared" ref="Z3997:Z4002" ca="1" si="2139">_xlfn.ISOWEEKNUM(A3997)</f>
        <v>#NAME?</v>
      </c>
      <c r="AA3997" s="445">
        <f t="shared" ref="AA3997:AA4002" si="2140">IF(H3997&gt;0,H3997,G3997)</f>
        <v>100</v>
      </c>
      <c r="AB3997" s="446">
        <f t="shared" ref="AB3997:AB4002" si="2141">IFERROR(G3997/AA3997,"")</f>
        <v>0.96</v>
      </c>
      <c r="AC3997" s="446">
        <f t="shared" ref="AC3997:AC4002" si="2142">IFERROR(1-AB3997,"")</f>
        <v>4.0000000000000036E-2</v>
      </c>
      <c r="AD3997" s="444"/>
    </row>
    <row r="3998" spans="1:30">
      <c r="A3998" s="454">
        <v>45783</v>
      </c>
      <c r="B3998" s="455" t="s">
        <v>83</v>
      </c>
      <c r="C3998" s="455">
        <v>2519</v>
      </c>
      <c r="D3998" s="444">
        <v>100</v>
      </c>
      <c r="E3998" s="444">
        <v>9</v>
      </c>
      <c r="F3998" s="444"/>
      <c r="G3998" s="444">
        <v>103</v>
      </c>
      <c r="H3998" s="444">
        <v>121</v>
      </c>
      <c r="I3998" s="444">
        <v>1</v>
      </c>
      <c r="J3998" s="444">
        <v>14</v>
      </c>
      <c r="K3998" s="444">
        <v>680</v>
      </c>
      <c r="L3998" s="444">
        <v>29.8</v>
      </c>
      <c r="M3998" s="442">
        <v>36.590000000000003</v>
      </c>
      <c r="N3998" s="445">
        <f>IF(Tabla2[[#This Row],[LECHE RETIRO DIA]]&lt;&gt;ISBLANK(Tabla2[[#This Row],[LECHE RETIRO DIA]]),SUM(Tabla2[[#This Row],[LECHE TANQUE DIA]:[LECHE RETIRO DIA]]),SUM(Tabla2[[#This Row],[LECHE TANQUE DIA]:[LECHE AUTOCONSUMO DIA]]))</f>
        <v>2628</v>
      </c>
      <c r="O3998" s="446">
        <f t="shared" si="2129"/>
        <v>0.95852359208523596</v>
      </c>
      <c r="P3998" s="447">
        <f t="shared" si="2130"/>
        <v>25.514563106796118</v>
      </c>
      <c r="Q3998" s="447">
        <f t="shared" si="2131"/>
        <v>24.456310679611651</v>
      </c>
      <c r="R3998" s="447">
        <f t="shared" si="2132"/>
        <v>7.1428571428571432</v>
      </c>
      <c r="S3998" s="447">
        <f t="shared" si="2133"/>
        <v>3.8647058823529412</v>
      </c>
      <c r="T3998" s="447">
        <f t="shared" si="2134"/>
        <v>6.6019417475728153</v>
      </c>
      <c r="U3998" s="447">
        <f t="shared" si="2135"/>
        <v>88.187919463087241</v>
      </c>
      <c r="V3998" s="447">
        <f t="shared" si="2136"/>
        <v>3.4563758389261743</v>
      </c>
      <c r="W3998" s="447">
        <f>IFERROR(H3998/M3998,Tabla2[[#This Row],[CARGA PRODUCCION (ANIMALES/HA)]])</f>
        <v>3.3069144575020495</v>
      </c>
      <c r="X3998" s="448">
        <f t="shared" si="2137"/>
        <v>2025</v>
      </c>
      <c r="Y3998" s="448">
        <f t="shared" si="2138"/>
        <v>5</v>
      </c>
      <c r="Z3998" s="448" t="e">
        <f t="shared" ca="1" si="2139"/>
        <v>#NAME?</v>
      </c>
      <c r="AA3998" s="445">
        <f t="shared" si="2140"/>
        <v>121</v>
      </c>
      <c r="AB3998" s="446">
        <f t="shared" si="2141"/>
        <v>0.85123966942148765</v>
      </c>
      <c r="AC3998" s="446">
        <f t="shared" si="2142"/>
        <v>0.14876033057851235</v>
      </c>
      <c r="AD3998" s="444"/>
    </row>
    <row r="3999" spans="1:30">
      <c r="A3999" s="443">
        <v>45783</v>
      </c>
      <c r="B3999" s="444" t="s">
        <v>88</v>
      </c>
      <c r="C3999" s="444">
        <v>1420</v>
      </c>
      <c r="D3999" s="444">
        <v>40</v>
      </c>
      <c r="E3999" s="444">
        <v>5</v>
      </c>
      <c r="F3999" s="444"/>
      <c r="G3999" s="444">
        <v>59</v>
      </c>
      <c r="H3999" s="444">
        <v>60</v>
      </c>
      <c r="I3999" s="444">
        <v>1</v>
      </c>
      <c r="J3999" s="444">
        <v>12</v>
      </c>
      <c r="K3999" s="444">
        <v>300</v>
      </c>
      <c r="L3999" s="444">
        <v>16.5</v>
      </c>
      <c r="M3999" s="442">
        <v>17.5</v>
      </c>
      <c r="N3999" s="445">
        <f>IF(Tabla2[[#This Row],[LECHE RETIRO DIA]]&lt;&gt;ISBLANK(Tabla2[[#This Row],[LECHE RETIRO DIA]]),SUM(Tabla2[[#This Row],[LECHE TANQUE DIA]:[LECHE RETIRO DIA]]),SUM(Tabla2[[#This Row],[LECHE TANQUE DIA]:[LECHE AUTOCONSUMO DIA]]))</f>
        <v>1465</v>
      </c>
      <c r="O3999" s="446">
        <f t="shared" si="2129"/>
        <v>0.96928327645051193</v>
      </c>
      <c r="P3999" s="447">
        <f t="shared" si="2130"/>
        <v>24.83050847457627</v>
      </c>
      <c r="Q3999" s="447">
        <f t="shared" si="2131"/>
        <v>24.067796610169491</v>
      </c>
      <c r="R3999" s="447">
        <f t="shared" si="2132"/>
        <v>3.3333333333333335</v>
      </c>
      <c r="S3999" s="447">
        <f t="shared" si="2133"/>
        <v>4.8833333333333337</v>
      </c>
      <c r="T3999" s="447">
        <f t="shared" si="2134"/>
        <v>5.0847457627118642</v>
      </c>
      <c r="U3999" s="447">
        <f t="shared" si="2135"/>
        <v>88.787878787878782</v>
      </c>
      <c r="V3999" s="447">
        <f t="shared" si="2136"/>
        <v>3.5757575757575757</v>
      </c>
      <c r="W3999" s="447">
        <f>IFERROR(H3999/M3999,Tabla2[[#This Row],[CARGA PRODUCCION (ANIMALES/HA)]])</f>
        <v>3.4285714285714284</v>
      </c>
      <c r="X3999" s="448">
        <f t="shared" si="2137"/>
        <v>2025</v>
      </c>
      <c r="Y3999" s="448">
        <f t="shared" si="2138"/>
        <v>5</v>
      </c>
      <c r="Z3999" s="448" t="e">
        <f t="shared" ca="1" si="2139"/>
        <v>#NAME?</v>
      </c>
      <c r="AA3999" s="445">
        <f t="shared" si="2140"/>
        <v>60</v>
      </c>
      <c r="AB3999" s="446">
        <f t="shared" si="2141"/>
        <v>0.98333333333333328</v>
      </c>
      <c r="AC3999" s="446">
        <f t="shared" si="2142"/>
        <v>1.6666666666666718E-2</v>
      </c>
      <c r="AD3999" s="444"/>
    </row>
    <row r="4000" spans="1:30">
      <c r="A4000" s="443">
        <v>45784</v>
      </c>
      <c r="B4000" s="444" t="s">
        <v>81</v>
      </c>
      <c r="C4000" s="444">
        <v>2413</v>
      </c>
      <c r="D4000" s="444">
        <v>80</v>
      </c>
      <c r="E4000" s="444">
        <v>9</v>
      </c>
      <c r="F4000" s="444"/>
      <c r="G4000" s="444">
        <v>96</v>
      </c>
      <c r="H4000" s="444">
        <v>100</v>
      </c>
      <c r="I4000" s="444">
        <v>1</v>
      </c>
      <c r="J4000" s="444">
        <v>18</v>
      </c>
      <c r="K4000" s="444">
        <v>680</v>
      </c>
      <c r="L4000" s="444">
        <v>23.4</v>
      </c>
      <c r="M4000" s="442">
        <v>31.01</v>
      </c>
      <c r="N4000" s="445">
        <f>IF(Tabla2[[#This Row],[LECHE RETIRO DIA]]&lt;&gt;ISBLANK(Tabla2[[#This Row],[LECHE RETIRO DIA]]),SUM(Tabla2[[#This Row],[LECHE TANQUE DIA]:[LECHE RETIRO DIA]]),SUM(Tabla2[[#This Row],[LECHE TANQUE DIA]:[LECHE AUTOCONSUMO DIA]]))</f>
        <v>2502</v>
      </c>
      <c r="O4000" s="446">
        <f t="shared" si="2129"/>
        <v>0.96442845723421267</v>
      </c>
      <c r="P4000" s="447">
        <f t="shared" si="2130"/>
        <v>26.0625</v>
      </c>
      <c r="Q4000" s="447">
        <f t="shared" si="2131"/>
        <v>25.135416666666668</v>
      </c>
      <c r="R4000" s="447">
        <f t="shared" si="2132"/>
        <v>4.4444444444444446</v>
      </c>
      <c r="S4000" s="447">
        <f t="shared" si="2133"/>
        <v>3.6794117647058822</v>
      </c>
      <c r="T4000" s="447">
        <f t="shared" si="2134"/>
        <v>7.083333333333333</v>
      </c>
      <c r="U4000" s="447">
        <f t="shared" si="2135"/>
        <v>106.92307692307693</v>
      </c>
      <c r="V4000" s="447">
        <f t="shared" si="2136"/>
        <v>4.1025641025641031</v>
      </c>
      <c r="W4000" s="447">
        <f>IFERROR(H4000/M4000,Tabla2[[#This Row],[CARGA PRODUCCION (ANIMALES/HA)]])</f>
        <v>3.224766204450177</v>
      </c>
      <c r="X4000" s="448">
        <f t="shared" si="2137"/>
        <v>2025</v>
      </c>
      <c r="Y4000" s="448">
        <f t="shared" si="2138"/>
        <v>5</v>
      </c>
      <c r="Z4000" s="448" t="e">
        <f t="shared" ca="1" si="2139"/>
        <v>#NAME?</v>
      </c>
      <c r="AA4000" s="445">
        <f t="shared" si="2140"/>
        <v>100</v>
      </c>
      <c r="AB4000" s="446">
        <f t="shared" si="2141"/>
        <v>0.96</v>
      </c>
      <c r="AC4000" s="446">
        <f t="shared" si="2142"/>
        <v>4.0000000000000036E-2</v>
      </c>
      <c r="AD4000" s="444"/>
    </row>
    <row r="4001" spans="1:30">
      <c r="A4001" s="443">
        <v>45784</v>
      </c>
      <c r="B4001" s="444" t="s">
        <v>83</v>
      </c>
      <c r="C4001" s="444">
        <v>2481</v>
      </c>
      <c r="D4001" s="444">
        <v>100</v>
      </c>
      <c r="E4001" s="444">
        <v>9</v>
      </c>
      <c r="F4001" s="444"/>
      <c r="G4001" s="444">
        <v>103</v>
      </c>
      <c r="H4001" s="444">
        <v>121</v>
      </c>
      <c r="I4001" s="444">
        <v>1</v>
      </c>
      <c r="J4001" s="444">
        <v>14</v>
      </c>
      <c r="K4001" s="444">
        <v>680</v>
      </c>
      <c r="L4001" s="444">
        <v>29.8</v>
      </c>
      <c r="M4001" s="442">
        <v>36.590000000000003</v>
      </c>
      <c r="N4001" s="445">
        <f>IF(Tabla2[[#This Row],[LECHE RETIRO DIA]]&lt;&gt;ISBLANK(Tabla2[[#This Row],[LECHE RETIRO DIA]]),SUM(Tabla2[[#This Row],[LECHE TANQUE DIA]:[LECHE RETIRO DIA]]),SUM(Tabla2[[#This Row],[LECHE TANQUE DIA]:[LECHE AUTOCONSUMO DIA]]))</f>
        <v>2590</v>
      </c>
      <c r="O4001" s="446">
        <f t="shared" si="2129"/>
        <v>0.95791505791505793</v>
      </c>
      <c r="P4001" s="447">
        <f t="shared" si="2130"/>
        <v>25.145631067961165</v>
      </c>
      <c r="Q4001" s="447">
        <f t="shared" si="2131"/>
        <v>24.087378640776699</v>
      </c>
      <c r="R4001" s="447">
        <f t="shared" si="2132"/>
        <v>7.1428571428571432</v>
      </c>
      <c r="S4001" s="447">
        <f t="shared" si="2133"/>
        <v>3.8088235294117645</v>
      </c>
      <c r="T4001" s="447">
        <f t="shared" si="2134"/>
        <v>6.6019417475728153</v>
      </c>
      <c r="U4001" s="447">
        <f t="shared" si="2135"/>
        <v>86.912751677852341</v>
      </c>
      <c r="V4001" s="447">
        <f t="shared" si="2136"/>
        <v>3.4563758389261743</v>
      </c>
      <c r="W4001" s="447">
        <f>IFERROR(H4001/M4001,Tabla2[[#This Row],[CARGA PRODUCCION (ANIMALES/HA)]])</f>
        <v>3.3069144575020495</v>
      </c>
      <c r="X4001" s="448">
        <f t="shared" si="2137"/>
        <v>2025</v>
      </c>
      <c r="Y4001" s="448">
        <f t="shared" si="2138"/>
        <v>5</v>
      </c>
      <c r="Z4001" s="448" t="e">
        <f t="shared" ca="1" si="2139"/>
        <v>#NAME?</v>
      </c>
      <c r="AA4001" s="445">
        <f t="shared" si="2140"/>
        <v>121</v>
      </c>
      <c r="AB4001" s="446">
        <f t="shared" si="2141"/>
        <v>0.85123966942148765</v>
      </c>
      <c r="AC4001" s="446">
        <f t="shared" si="2142"/>
        <v>0.14876033057851235</v>
      </c>
      <c r="AD4001" s="444"/>
    </row>
    <row r="4002" spans="1:30">
      <c r="A4002" s="443">
        <v>45784</v>
      </c>
      <c r="B4002" s="444" t="s">
        <v>117</v>
      </c>
      <c r="C4002" s="444">
        <v>1408</v>
      </c>
      <c r="D4002" s="444">
        <v>40</v>
      </c>
      <c r="E4002" s="444">
        <v>5</v>
      </c>
      <c r="F4002" s="444"/>
      <c r="G4002" s="444">
        <v>59</v>
      </c>
      <c r="H4002" s="444">
        <v>60</v>
      </c>
      <c r="I4002" s="444">
        <v>1</v>
      </c>
      <c r="J4002" s="444">
        <v>12</v>
      </c>
      <c r="K4002" s="444">
        <v>300</v>
      </c>
      <c r="L4002" s="444">
        <v>16.5</v>
      </c>
      <c r="M4002" s="442">
        <v>17.5</v>
      </c>
      <c r="N4002" s="445">
        <f>IF(Tabla2[[#This Row],[LECHE RETIRO DIA]]&lt;&gt;ISBLANK(Tabla2[[#This Row],[LECHE RETIRO DIA]]),SUM(Tabla2[[#This Row],[LECHE TANQUE DIA]:[LECHE RETIRO DIA]]),SUM(Tabla2[[#This Row],[LECHE TANQUE DIA]:[LECHE AUTOCONSUMO DIA]]))</f>
        <v>1453</v>
      </c>
      <c r="O4002" s="446">
        <f t="shared" si="2129"/>
        <v>0.96902959394356503</v>
      </c>
      <c r="P4002" s="447">
        <f t="shared" si="2130"/>
        <v>24.627118644067796</v>
      </c>
      <c r="Q4002" s="447">
        <f t="shared" si="2131"/>
        <v>23.864406779661017</v>
      </c>
      <c r="R4002" s="447">
        <f t="shared" si="2132"/>
        <v>3.3333333333333335</v>
      </c>
      <c r="S4002" s="447">
        <f t="shared" si="2133"/>
        <v>4.8433333333333337</v>
      </c>
      <c r="T4002" s="447">
        <f t="shared" si="2134"/>
        <v>5.0847457627118642</v>
      </c>
      <c r="U4002" s="447">
        <f t="shared" si="2135"/>
        <v>88.060606060606062</v>
      </c>
      <c r="V4002" s="447">
        <f t="shared" si="2136"/>
        <v>3.5757575757575757</v>
      </c>
      <c r="W4002" s="447">
        <f>IFERROR(H4002/M4002,Tabla2[[#This Row],[CARGA PRODUCCION (ANIMALES/HA)]])</f>
        <v>3.4285714285714284</v>
      </c>
      <c r="X4002" s="448">
        <f t="shared" si="2137"/>
        <v>2025</v>
      </c>
      <c r="Y4002" s="448">
        <f t="shared" si="2138"/>
        <v>5</v>
      </c>
      <c r="Z4002" s="448" t="e">
        <f t="shared" ca="1" si="2139"/>
        <v>#NAME?</v>
      </c>
      <c r="AA4002" s="445">
        <f t="shared" si="2140"/>
        <v>60</v>
      </c>
      <c r="AB4002" s="446">
        <f t="shared" si="2141"/>
        <v>0.98333333333333328</v>
      </c>
      <c r="AC4002" s="446">
        <f t="shared" si="2142"/>
        <v>1.6666666666666718E-2</v>
      </c>
      <c r="AD4002" s="444"/>
    </row>
    <row r="4003" spans="1:30">
      <c r="A4003" s="443">
        <v>45785</v>
      </c>
      <c r="B4003" s="444" t="s">
        <v>81</v>
      </c>
      <c r="C4003" s="444">
        <v>2373</v>
      </c>
      <c r="D4003" s="444">
        <v>80</v>
      </c>
      <c r="E4003" s="444">
        <v>9</v>
      </c>
      <c r="F4003" s="444"/>
      <c r="G4003" s="444">
        <v>96</v>
      </c>
      <c r="H4003" s="444">
        <v>100</v>
      </c>
      <c r="I4003" s="444">
        <v>1</v>
      </c>
      <c r="J4003" s="444">
        <v>18</v>
      </c>
      <c r="K4003" s="444">
        <v>680</v>
      </c>
      <c r="L4003" s="444">
        <v>23.4</v>
      </c>
      <c r="M4003" s="442">
        <v>31.01</v>
      </c>
      <c r="N4003" s="445">
        <f>IF(Tabla2[[#This Row],[LECHE RETIRO DIA]]&lt;&gt;ISBLANK(Tabla2[[#This Row],[LECHE RETIRO DIA]]),SUM(Tabla2[[#This Row],[LECHE TANQUE DIA]:[LECHE RETIRO DIA]]),SUM(Tabla2[[#This Row],[LECHE TANQUE DIA]:[LECHE AUTOCONSUMO DIA]]))</f>
        <v>2462</v>
      </c>
      <c r="O4003" s="446">
        <f t="shared" ref="O4003:O4011" si="2143">IFERROR(C4003/N4003,"")</f>
        <v>0.96385052802599513</v>
      </c>
      <c r="P4003" s="447">
        <f t="shared" ref="P4003:P4011" si="2144">IFERROR(N4003/G4003,"")</f>
        <v>25.645833333333332</v>
      </c>
      <c r="Q4003" s="447">
        <f t="shared" ref="Q4003:Q4011" si="2145">IFERROR(C4003/G4003,"")</f>
        <v>24.71875</v>
      </c>
      <c r="R4003" s="447">
        <f t="shared" ref="R4003:R4011" si="2146">IFERROR(D4003/J4003,"")</f>
        <v>4.4444444444444446</v>
      </c>
      <c r="S4003" s="447">
        <f t="shared" ref="S4003:S4011" si="2147">IFERROR(N4003/K4003,"")</f>
        <v>3.6205882352941177</v>
      </c>
      <c r="T4003" s="447">
        <f t="shared" ref="T4003:T4011" si="2148">IFERROR(K4003/G4003,"")</f>
        <v>7.083333333333333</v>
      </c>
      <c r="U4003" s="447">
        <f t="shared" ref="U4003:U4011" si="2149">IFERROR(N4003/L4003,"")</f>
        <v>105.21367521367522</v>
      </c>
      <c r="V4003" s="447">
        <f t="shared" ref="V4003:V4011" si="2150">IFERROR(G4003/L4003,"")</f>
        <v>4.1025641025641031</v>
      </c>
      <c r="W4003" s="447">
        <f>IFERROR(H4003/M4003,Tabla2[[#This Row],[CARGA PRODUCCION (ANIMALES/HA)]])</f>
        <v>3.224766204450177</v>
      </c>
      <c r="X4003" s="448">
        <f t="shared" ref="X4003:X4011" si="2151">YEAR(A4003)</f>
        <v>2025</v>
      </c>
      <c r="Y4003" s="448">
        <f t="shared" ref="Y4003:Y4011" si="2152">MONTH(A4003)</f>
        <v>5</v>
      </c>
      <c r="Z4003" s="448" t="e">
        <f t="shared" ref="Z4003:Z4011" ca="1" si="2153">_xlfn.ISOWEEKNUM(A4003)</f>
        <v>#NAME?</v>
      </c>
      <c r="AA4003" s="445">
        <f t="shared" ref="AA4003:AA4011" si="2154">IF(H4003&gt;0,H4003,G4003)</f>
        <v>100</v>
      </c>
      <c r="AB4003" s="446">
        <f t="shared" ref="AB4003:AB4011" si="2155">IFERROR(G4003/AA4003,"")</f>
        <v>0.96</v>
      </c>
      <c r="AC4003" s="446">
        <f t="shared" ref="AC4003:AC4011" si="2156">IFERROR(1-AB4003,"")</f>
        <v>4.0000000000000036E-2</v>
      </c>
      <c r="AD4003" s="444"/>
    </row>
    <row r="4004" spans="1:30">
      <c r="A4004" s="443">
        <v>45785</v>
      </c>
      <c r="B4004" s="444" t="s">
        <v>83</v>
      </c>
      <c r="C4004" s="444">
        <v>2467</v>
      </c>
      <c r="D4004" s="444">
        <v>100</v>
      </c>
      <c r="E4004" s="444">
        <v>9</v>
      </c>
      <c r="F4004" s="444"/>
      <c r="G4004" s="444">
        <v>103</v>
      </c>
      <c r="H4004" s="444">
        <v>121</v>
      </c>
      <c r="I4004" s="444">
        <v>1</v>
      </c>
      <c r="J4004" s="444">
        <v>14</v>
      </c>
      <c r="K4004" s="444">
        <v>680</v>
      </c>
      <c r="L4004" s="444">
        <v>29.8</v>
      </c>
      <c r="M4004" s="442">
        <v>36.590000000000003</v>
      </c>
      <c r="N4004" s="445">
        <f>IF(Tabla2[[#This Row],[LECHE RETIRO DIA]]&lt;&gt;ISBLANK(Tabla2[[#This Row],[LECHE RETIRO DIA]]),SUM(Tabla2[[#This Row],[LECHE TANQUE DIA]:[LECHE RETIRO DIA]]),SUM(Tabla2[[#This Row],[LECHE TANQUE DIA]:[LECHE AUTOCONSUMO DIA]]))</f>
        <v>2576</v>
      </c>
      <c r="O4004" s="446">
        <f t="shared" si="2143"/>
        <v>0.95768633540372672</v>
      </c>
      <c r="P4004" s="447">
        <f t="shared" si="2144"/>
        <v>25.009708737864077</v>
      </c>
      <c r="Q4004" s="447">
        <f t="shared" si="2145"/>
        <v>23.95145631067961</v>
      </c>
      <c r="R4004" s="447">
        <f t="shared" si="2146"/>
        <v>7.1428571428571432</v>
      </c>
      <c r="S4004" s="447">
        <f t="shared" si="2147"/>
        <v>3.7882352941176469</v>
      </c>
      <c r="T4004" s="447">
        <f t="shared" si="2148"/>
        <v>6.6019417475728153</v>
      </c>
      <c r="U4004" s="447">
        <f t="shared" si="2149"/>
        <v>86.442953020134226</v>
      </c>
      <c r="V4004" s="447">
        <f t="shared" si="2150"/>
        <v>3.4563758389261743</v>
      </c>
      <c r="W4004" s="447">
        <f>IFERROR(H4004/M4004,Tabla2[[#This Row],[CARGA PRODUCCION (ANIMALES/HA)]])</f>
        <v>3.3069144575020495</v>
      </c>
      <c r="X4004" s="448">
        <f t="shared" si="2151"/>
        <v>2025</v>
      </c>
      <c r="Y4004" s="448">
        <f t="shared" si="2152"/>
        <v>5</v>
      </c>
      <c r="Z4004" s="448" t="e">
        <f t="shared" ca="1" si="2153"/>
        <v>#NAME?</v>
      </c>
      <c r="AA4004" s="445">
        <f t="shared" si="2154"/>
        <v>121</v>
      </c>
      <c r="AB4004" s="446">
        <f t="shared" si="2155"/>
        <v>0.85123966942148765</v>
      </c>
      <c r="AC4004" s="446">
        <f t="shared" si="2156"/>
        <v>0.14876033057851235</v>
      </c>
      <c r="AD4004" s="444"/>
    </row>
    <row r="4005" spans="1:30">
      <c r="A4005" s="443">
        <v>45785</v>
      </c>
      <c r="B4005" s="444" t="s">
        <v>117</v>
      </c>
      <c r="C4005" s="444">
        <v>1342</v>
      </c>
      <c r="D4005" s="444">
        <v>40</v>
      </c>
      <c r="E4005" s="444">
        <v>5</v>
      </c>
      <c r="F4005" s="444"/>
      <c r="G4005" s="444">
        <v>59</v>
      </c>
      <c r="H4005" s="444">
        <v>60</v>
      </c>
      <c r="I4005" s="444">
        <v>1</v>
      </c>
      <c r="J4005" s="444">
        <v>12</v>
      </c>
      <c r="K4005" s="444">
        <v>300</v>
      </c>
      <c r="L4005" s="444">
        <v>16.5</v>
      </c>
      <c r="M4005" s="442">
        <v>17.5</v>
      </c>
      <c r="N4005" s="445">
        <f>IF(Tabla2[[#This Row],[LECHE RETIRO DIA]]&lt;&gt;ISBLANK(Tabla2[[#This Row],[LECHE RETIRO DIA]]),SUM(Tabla2[[#This Row],[LECHE TANQUE DIA]:[LECHE RETIRO DIA]]),SUM(Tabla2[[#This Row],[LECHE TANQUE DIA]:[LECHE AUTOCONSUMO DIA]]))</f>
        <v>1387</v>
      </c>
      <c r="O4005" s="446">
        <f t="shared" si="2143"/>
        <v>0.96755587599134818</v>
      </c>
      <c r="P4005" s="447">
        <f t="shared" si="2144"/>
        <v>23.508474576271187</v>
      </c>
      <c r="Q4005" s="447">
        <f t="shared" si="2145"/>
        <v>22.745762711864408</v>
      </c>
      <c r="R4005" s="447">
        <f t="shared" si="2146"/>
        <v>3.3333333333333335</v>
      </c>
      <c r="S4005" s="447">
        <f t="shared" si="2147"/>
        <v>4.6233333333333331</v>
      </c>
      <c r="T4005" s="447">
        <f t="shared" si="2148"/>
        <v>5.0847457627118642</v>
      </c>
      <c r="U4005" s="447">
        <f t="shared" si="2149"/>
        <v>84.060606060606062</v>
      </c>
      <c r="V4005" s="447">
        <f t="shared" si="2150"/>
        <v>3.5757575757575757</v>
      </c>
      <c r="W4005" s="447">
        <f>IFERROR(H4005/M4005,Tabla2[[#This Row],[CARGA PRODUCCION (ANIMALES/HA)]])</f>
        <v>3.4285714285714284</v>
      </c>
      <c r="X4005" s="448">
        <f t="shared" si="2151"/>
        <v>2025</v>
      </c>
      <c r="Y4005" s="448">
        <f t="shared" si="2152"/>
        <v>5</v>
      </c>
      <c r="Z4005" s="448" t="e">
        <f t="shared" ca="1" si="2153"/>
        <v>#NAME?</v>
      </c>
      <c r="AA4005" s="445">
        <f t="shared" si="2154"/>
        <v>60</v>
      </c>
      <c r="AB4005" s="446">
        <f t="shared" si="2155"/>
        <v>0.98333333333333328</v>
      </c>
      <c r="AC4005" s="446">
        <f t="shared" si="2156"/>
        <v>1.6666666666666718E-2</v>
      </c>
      <c r="AD4005" s="444"/>
    </row>
    <row r="4006" spans="1:30">
      <c r="A4006" s="443">
        <v>45786</v>
      </c>
      <c r="B4006" s="444" t="s">
        <v>81</v>
      </c>
      <c r="C4006" s="444">
        <v>2443</v>
      </c>
      <c r="D4006" s="444">
        <v>80</v>
      </c>
      <c r="E4006" s="444">
        <v>9</v>
      </c>
      <c r="F4006" s="444"/>
      <c r="G4006" s="444">
        <v>96</v>
      </c>
      <c r="H4006" s="444">
        <v>100</v>
      </c>
      <c r="I4006" s="444">
        <v>1</v>
      </c>
      <c r="J4006" s="444">
        <v>18</v>
      </c>
      <c r="K4006" s="444">
        <v>680</v>
      </c>
      <c r="L4006" s="444">
        <v>23.4</v>
      </c>
      <c r="M4006" s="442">
        <v>31.01</v>
      </c>
      <c r="N4006" s="445">
        <f>IF(Tabla2[[#This Row],[LECHE RETIRO DIA]]&lt;&gt;ISBLANK(Tabla2[[#This Row],[LECHE RETIRO DIA]]),SUM(Tabla2[[#This Row],[LECHE TANQUE DIA]:[LECHE RETIRO DIA]]),SUM(Tabla2[[#This Row],[LECHE TANQUE DIA]:[LECHE AUTOCONSUMO DIA]]))</f>
        <v>2532</v>
      </c>
      <c r="O4006" s="446">
        <f t="shared" si="2143"/>
        <v>0.96484992101105849</v>
      </c>
      <c r="P4006" s="447">
        <f t="shared" si="2144"/>
        <v>26.375</v>
      </c>
      <c r="Q4006" s="447">
        <f t="shared" si="2145"/>
        <v>25.447916666666668</v>
      </c>
      <c r="R4006" s="447">
        <f t="shared" si="2146"/>
        <v>4.4444444444444446</v>
      </c>
      <c r="S4006" s="447">
        <f t="shared" si="2147"/>
        <v>3.723529411764706</v>
      </c>
      <c r="T4006" s="447">
        <f t="shared" si="2148"/>
        <v>7.083333333333333</v>
      </c>
      <c r="U4006" s="447">
        <f t="shared" si="2149"/>
        <v>108.20512820512822</v>
      </c>
      <c r="V4006" s="447">
        <f t="shared" si="2150"/>
        <v>4.1025641025641031</v>
      </c>
      <c r="W4006" s="447">
        <f>IFERROR(H4006/M4006,Tabla2[[#This Row],[CARGA PRODUCCION (ANIMALES/HA)]])</f>
        <v>3.224766204450177</v>
      </c>
      <c r="X4006" s="448">
        <f t="shared" si="2151"/>
        <v>2025</v>
      </c>
      <c r="Y4006" s="448">
        <f t="shared" si="2152"/>
        <v>5</v>
      </c>
      <c r="Z4006" s="448" t="e">
        <f t="shared" ca="1" si="2153"/>
        <v>#NAME?</v>
      </c>
      <c r="AA4006" s="445">
        <f t="shared" si="2154"/>
        <v>100</v>
      </c>
      <c r="AB4006" s="446">
        <f t="shared" si="2155"/>
        <v>0.96</v>
      </c>
      <c r="AC4006" s="446">
        <f t="shared" si="2156"/>
        <v>4.0000000000000036E-2</v>
      </c>
      <c r="AD4006" s="444"/>
    </row>
    <row r="4007" spans="1:30">
      <c r="A4007" s="443">
        <v>45786</v>
      </c>
      <c r="B4007" s="444" t="s">
        <v>83</v>
      </c>
      <c r="C4007" s="444">
        <v>2462</v>
      </c>
      <c r="D4007" s="444">
        <v>100</v>
      </c>
      <c r="E4007" s="444">
        <v>9</v>
      </c>
      <c r="F4007" s="444"/>
      <c r="G4007" s="444">
        <v>103</v>
      </c>
      <c r="H4007" s="444">
        <v>121</v>
      </c>
      <c r="I4007" s="444">
        <v>1</v>
      </c>
      <c r="J4007" s="444">
        <v>14</v>
      </c>
      <c r="K4007" s="444">
        <v>680</v>
      </c>
      <c r="L4007" s="444">
        <v>29.8</v>
      </c>
      <c r="M4007" s="442">
        <v>36.590000000000003</v>
      </c>
      <c r="N4007" s="445">
        <f>IF(Tabla2[[#This Row],[LECHE RETIRO DIA]]&lt;&gt;ISBLANK(Tabla2[[#This Row],[LECHE RETIRO DIA]]),SUM(Tabla2[[#This Row],[LECHE TANQUE DIA]:[LECHE RETIRO DIA]]),SUM(Tabla2[[#This Row],[LECHE TANQUE DIA]:[LECHE AUTOCONSUMO DIA]]))</f>
        <v>2571</v>
      </c>
      <c r="O4007" s="446">
        <f t="shared" si="2143"/>
        <v>0.95760404511863084</v>
      </c>
      <c r="P4007" s="447">
        <f t="shared" si="2144"/>
        <v>24.961165048543688</v>
      </c>
      <c r="Q4007" s="447">
        <f t="shared" si="2145"/>
        <v>23.902912621359224</v>
      </c>
      <c r="R4007" s="447">
        <f t="shared" si="2146"/>
        <v>7.1428571428571432</v>
      </c>
      <c r="S4007" s="447">
        <f t="shared" si="2147"/>
        <v>3.7808823529411764</v>
      </c>
      <c r="T4007" s="447">
        <f t="shared" si="2148"/>
        <v>6.6019417475728153</v>
      </c>
      <c r="U4007" s="447">
        <f t="shared" si="2149"/>
        <v>86.275167785234899</v>
      </c>
      <c r="V4007" s="447">
        <f t="shared" si="2150"/>
        <v>3.4563758389261743</v>
      </c>
      <c r="W4007" s="447">
        <f>IFERROR(H4007/M4007,Tabla2[[#This Row],[CARGA PRODUCCION (ANIMALES/HA)]])</f>
        <v>3.3069144575020495</v>
      </c>
      <c r="X4007" s="448">
        <f t="shared" si="2151"/>
        <v>2025</v>
      </c>
      <c r="Y4007" s="448">
        <f t="shared" si="2152"/>
        <v>5</v>
      </c>
      <c r="Z4007" s="448" t="e">
        <f t="shared" ca="1" si="2153"/>
        <v>#NAME?</v>
      </c>
      <c r="AA4007" s="445">
        <f t="shared" si="2154"/>
        <v>121</v>
      </c>
      <c r="AB4007" s="446">
        <f t="shared" si="2155"/>
        <v>0.85123966942148765</v>
      </c>
      <c r="AC4007" s="446">
        <f t="shared" si="2156"/>
        <v>0.14876033057851235</v>
      </c>
      <c r="AD4007" s="444"/>
    </row>
    <row r="4008" spans="1:30">
      <c r="A4008" s="443">
        <v>45786</v>
      </c>
      <c r="B4008" s="444" t="s">
        <v>117</v>
      </c>
      <c r="C4008" s="444">
        <v>1433</v>
      </c>
      <c r="D4008" s="444">
        <v>40</v>
      </c>
      <c r="E4008" s="444">
        <v>5</v>
      </c>
      <c r="F4008" s="444"/>
      <c r="G4008" s="444">
        <v>60</v>
      </c>
      <c r="H4008" s="444">
        <v>61</v>
      </c>
      <c r="I4008" s="444">
        <v>1</v>
      </c>
      <c r="J4008" s="444">
        <v>12</v>
      </c>
      <c r="K4008" s="444">
        <v>300</v>
      </c>
      <c r="L4008" s="444">
        <v>16.5</v>
      </c>
      <c r="M4008" s="442">
        <v>17.5</v>
      </c>
      <c r="N4008" s="445">
        <f>IF(Tabla2[[#This Row],[LECHE RETIRO DIA]]&lt;&gt;ISBLANK(Tabla2[[#This Row],[LECHE RETIRO DIA]]),SUM(Tabla2[[#This Row],[LECHE TANQUE DIA]:[LECHE RETIRO DIA]]),SUM(Tabla2[[#This Row],[LECHE TANQUE DIA]:[LECHE AUTOCONSUMO DIA]]))</f>
        <v>1478</v>
      </c>
      <c r="O4008" s="446">
        <f t="shared" si="2143"/>
        <v>0.96955345060893094</v>
      </c>
      <c r="P4008" s="447">
        <f t="shared" si="2144"/>
        <v>24.633333333333333</v>
      </c>
      <c r="Q4008" s="447">
        <f t="shared" si="2145"/>
        <v>23.883333333333333</v>
      </c>
      <c r="R4008" s="447">
        <f t="shared" si="2146"/>
        <v>3.3333333333333335</v>
      </c>
      <c r="S4008" s="447">
        <f t="shared" si="2147"/>
        <v>4.9266666666666667</v>
      </c>
      <c r="T4008" s="447">
        <f t="shared" si="2148"/>
        <v>5</v>
      </c>
      <c r="U4008" s="447">
        <f t="shared" si="2149"/>
        <v>89.575757575757578</v>
      </c>
      <c r="V4008" s="447">
        <f t="shared" si="2150"/>
        <v>3.6363636363636362</v>
      </c>
      <c r="W4008" s="447">
        <f>IFERROR(H4008/M4008,Tabla2[[#This Row],[CARGA PRODUCCION (ANIMALES/HA)]])</f>
        <v>3.4857142857142858</v>
      </c>
      <c r="X4008" s="448">
        <f t="shared" si="2151"/>
        <v>2025</v>
      </c>
      <c r="Y4008" s="448">
        <f t="shared" si="2152"/>
        <v>5</v>
      </c>
      <c r="Z4008" s="448" t="e">
        <f t="shared" ca="1" si="2153"/>
        <v>#NAME?</v>
      </c>
      <c r="AA4008" s="445">
        <f t="shared" si="2154"/>
        <v>61</v>
      </c>
      <c r="AB4008" s="446">
        <f t="shared" si="2155"/>
        <v>0.98360655737704916</v>
      </c>
      <c r="AC4008" s="446">
        <f t="shared" si="2156"/>
        <v>1.6393442622950838E-2</v>
      </c>
      <c r="AD4008" s="444"/>
    </row>
    <row r="4009" spans="1:30">
      <c r="A4009" s="443">
        <v>45787</v>
      </c>
      <c r="B4009" s="444" t="s">
        <v>81</v>
      </c>
      <c r="C4009" s="444">
        <v>2316</v>
      </c>
      <c r="D4009" s="444">
        <v>80</v>
      </c>
      <c r="E4009" s="444">
        <v>9</v>
      </c>
      <c r="F4009" s="444"/>
      <c r="G4009" s="444">
        <v>93</v>
      </c>
      <c r="H4009" s="444">
        <v>97</v>
      </c>
      <c r="I4009" s="444">
        <v>1</v>
      </c>
      <c r="J4009" s="444">
        <v>18</v>
      </c>
      <c r="K4009" s="444">
        <v>680</v>
      </c>
      <c r="L4009" s="444">
        <v>23.4</v>
      </c>
      <c r="M4009" s="442">
        <v>31.01</v>
      </c>
      <c r="N4009" s="445">
        <f>IF(Tabla2[[#This Row],[LECHE RETIRO DIA]]&lt;&gt;ISBLANK(Tabla2[[#This Row],[LECHE RETIRO DIA]]),SUM(Tabla2[[#This Row],[LECHE TANQUE DIA]:[LECHE RETIRO DIA]]),SUM(Tabla2[[#This Row],[LECHE TANQUE DIA]:[LECHE AUTOCONSUMO DIA]]))</f>
        <v>2405</v>
      </c>
      <c r="O4009" s="446">
        <f t="shared" si="2143"/>
        <v>0.96299376299376305</v>
      </c>
      <c r="P4009" s="447">
        <f t="shared" si="2144"/>
        <v>25.86021505376344</v>
      </c>
      <c r="Q4009" s="447">
        <f t="shared" si="2145"/>
        <v>24.903225806451612</v>
      </c>
      <c r="R4009" s="447">
        <f t="shared" si="2146"/>
        <v>4.4444444444444446</v>
      </c>
      <c r="S4009" s="447">
        <f t="shared" si="2147"/>
        <v>3.5367647058823528</v>
      </c>
      <c r="T4009" s="447">
        <f t="shared" si="2148"/>
        <v>7.311827956989247</v>
      </c>
      <c r="U4009" s="447">
        <f t="shared" si="2149"/>
        <v>102.77777777777779</v>
      </c>
      <c r="V4009" s="447">
        <f t="shared" si="2150"/>
        <v>3.9743589743589745</v>
      </c>
      <c r="W4009" s="447">
        <f>IFERROR(H4009/M4009,Tabla2[[#This Row],[CARGA PRODUCCION (ANIMALES/HA)]])</f>
        <v>3.1280232183166721</v>
      </c>
      <c r="X4009" s="448">
        <f t="shared" si="2151"/>
        <v>2025</v>
      </c>
      <c r="Y4009" s="448">
        <f t="shared" si="2152"/>
        <v>5</v>
      </c>
      <c r="Z4009" s="448" t="e">
        <f t="shared" ca="1" si="2153"/>
        <v>#NAME?</v>
      </c>
      <c r="AA4009" s="445">
        <f t="shared" si="2154"/>
        <v>97</v>
      </c>
      <c r="AB4009" s="446">
        <f t="shared" si="2155"/>
        <v>0.95876288659793818</v>
      </c>
      <c r="AC4009" s="446">
        <f t="shared" si="2156"/>
        <v>4.123711340206182E-2</v>
      </c>
      <c r="AD4009" s="444"/>
    </row>
    <row r="4010" spans="1:30">
      <c r="A4010" s="443">
        <v>45787</v>
      </c>
      <c r="B4010" s="444" t="s">
        <v>83</v>
      </c>
      <c r="C4010" s="444">
        <v>2429</v>
      </c>
      <c r="D4010" s="444">
        <v>100</v>
      </c>
      <c r="E4010" s="444">
        <v>9</v>
      </c>
      <c r="F4010" s="444"/>
      <c r="G4010" s="444">
        <v>102</v>
      </c>
      <c r="H4010" s="444">
        <v>117</v>
      </c>
      <c r="I4010" s="444">
        <v>1</v>
      </c>
      <c r="J4010" s="444">
        <v>15</v>
      </c>
      <c r="K4010" s="444">
        <v>680</v>
      </c>
      <c r="L4010" s="444">
        <v>29.8</v>
      </c>
      <c r="M4010" s="442">
        <v>36.590000000000003</v>
      </c>
      <c r="N4010" s="445">
        <f>IF(Tabla2[[#This Row],[LECHE RETIRO DIA]]&lt;&gt;ISBLANK(Tabla2[[#This Row],[LECHE RETIRO DIA]]),SUM(Tabla2[[#This Row],[LECHE TANQUE DIA]:[LECHE RETIRO DIA]]),SUM(Tabla2[[#This Row],[LECHE TANQUE DIA]:[LECHE AUTOCONSUMO DIA]]))</f>
        <v>2538</v>
      </c>
      <c r="O4010" s="446">
        <f t="shared" si="2143"/>
        <v>0.95705279747832939</v>
      </c>
      <c r="P4010" s="447">
        <f t="shared" si="2144"/>
        <v>24.882352941176471</v>
      </c>
      <c r="Q4010" s="447">
        <f t="shared" si="2145"/>
        <v>23.813725490196077</v>
      </c>
      <c r="R4010" s="447">
        <f t="shared" si="2146"/>
        <v>6.666666666666667</v>
      </c>
      <c r="S4010" s="447">
        <f t="shared" si="2147"/>
        <v>3.7323529411764707</v>
      </c>
      <c r="T4010" s="447">
        <f t="shared" si="2148"/>
        <v>6.666666666666667</v>
      </c>
      <c r="U4010" s="447">
        <f t="shared" si="2149"/>
        <v>85.167785234899327</v>
      </c>
      <c r="V4010" s="447">
        <f t="shared" si="2150"/>
        <v>3.4228187919463084</v>
      </c>
      <c r="W4010" s="447">
        <f>IFERROR(H4010/M4010,Tabla2[[#This Row],[CARGA PRODUCCION (ANIMALES/HA)]])</f>
        <v>3.1975949713036345</v>
      </c>
      <c r="X4010" s="448">
        <f t="shared" si="2151"/>
        <v>2025</v>
      </c>
      <c r="Y4010" s="448">
        <f t="shared" si="2152"/>
        <v>5</v>
      </c>
      <c r="Z4010" s="448" t="e">
        <f t="shared" ca="1" si="2153"/>
        <v>#NAME?</v>
      </c>
      <c r="AA4010" s="445">
        <f t="shared" si="2154"/>
        <v>117</v>
      </c>
      <c r="AB4010" s="446">
        <f t="shared" si="2155"/>
        <v>0.87179487179487181</v>
      </c>
      <c r="AC4010" s="446">
        <f t="shared" si="2156"/>
        <v>0.12820512820512819</v>
      </c>
      <c r="AD4010" s="444"/>
    </row>
    <row r="4011" spans="1:30">
      <c r="A4011" s="443">
        <v>45787</v>
      </c>
      <c r="B4011" s="444" t="s">
        <v>88</v>
      </c>
      <c r="C4011" s="444">
        <v>1284</v>
      </c>
      <c r="D4011" s="444">
        <v>40</v>
      </c>
      <c r="E4011" s="444">
        <v>5</v>
      </c>
      <c r="F4011" s="444"/>
      <c r="G4011" s="444">
        <v>56</v>
      </c>
      <c r="H4011" s="444">
        <v>57</v>
      </c>
      <c r="I4011" s="444">
        <v>1</v>
      </c>
      <c r="J4011" s="444">
        <v>12</v>
      </c>
      <c r="K4011" s="444">
        <v>300</v>
      </c>
      <c r="L4011" s="444">
        <v>16.5</v>
      </c>
      <c r="M4011" s="442">
        <v>17.5</v>
      </c>
      <c r="N4011" s="445">
        <f>IF(Tabla2[[#This Row],[LECHE RETIRO DIA]]&lt;&gt;ISBLANK(Tabla2[[#This Row],[LECHE RETIRO DIA]]),SUM(Tabla2[[#This Row],[LECHE TANQUE DIA]:[LECHE RETIRO DIA]]),SUM(Tabla2[[#This Row],[LECHE TANQUE DIA]:[LECHE AUTOCONSUMO DIA]]))</f>
        <v>1329</v>
      </c>
      <c r="O4011" s="446">
        <f t="shared" si="2143"/>
        <v>0.96613995485327309</v>
      </c>
      <c r="P4011" s="447">
        <f t="shared" si="2144"/>
        <v>23.732142857142858</v>
      </c>
      <c r="Q4011" s="447">
        <f t="shared" si="2145"/>
        <v>22.928571428571427</v>
      </c>
      <c r="R4011" s="447">
        <f t="shared" si="2146"/>
        <v>3.3333333333333335</v>
      </c>
      <c r="S4011" s="447">
        <f t="shared" si="2147"/>
        <v>4.43</v>
      </c>
      <c r="T4011" s="447">
        <f t="shared" si="2148"/>
        <v>5.3571428571428568</v>
      </c>
      <c r="U4011" s="447">
        <f t="shared" si="2149"/>
        <v>80.545454545454547</v>
      </c>
      <c r="V4011" s="447">
        <f t="shared" si="2150"/>
        <v>3.393939393939394</v>
      </c>
      <c r="W4011" s="447">
        <f>IFERROR(H4011/M4011,Tabla2[[#This Row],[CARGA PRODUCCION (ANIMALES/HA)]])</f>
        <v>3.2571428571428571</v>
      </c>
      <c r="X4011" s="448">
        <f t="shared" si="2151"/>
        <v>2025</v>
      </c>
      <c r="Y4011" s="448">
        <f t="shared" si="2152"/>
        <v>5</v>
      </c>
      <c r="Z4011" s="448" t="e">
        <f t="shared" ca="1" si="2153"/>
        <v>#NAME?</v>
      </c>
      <c r="AA4011" s="445">
        <f t="shared" si="2154"/>
        <v>57</v>
      </c>
      <c r="AB4011" s="446">
        <f t="shared" si="2155"/>
        <v>0.98245614035087714</v>
      </c>
      <c r="AC4011" s="446">
        <f t="shared" si="2156"/>
        <v>1.7543859649122862E-2</v>
      </c>
      <c r="AD4011" s="444"/>
    </row>
    <row r="4012" spans="1:30">
      <c r="A4012" s="443">
        <v>45788</v>
      </c>
      <c r="B4012" s="444" t="s">
        <v>81</v>
      </c>
      <c r="C4012" s="444">
        <v>2354</v>
      </c>
      <c r="D4012" s="444">
        <v>80</v>
      </c>
      <c r="E4012" s="444">
        <v>9</v>
      </c>
      <c r="F4012" s="444"/>
      <c r="G4012" s="444">
        <v>93</v>
      </c>
      <c r="H4012" s="444">
        <v>97</v>
      </c>
      <c r="I4012" s="444">
        <v>1</v>
      </c>
      <c r="J4012" s="444">
        <v>18</v>
      </c>
      <c r="K4012" s="444">
        <v>680</v>
      </c>
      <c r="L4012" s="444">
        <v>23.4</v>
      </c>
      <c r="M4012" s="442">
        <v>31.01</v>
      </c>
      <c r="N4012" s="445">
        <f>IF(Tabla2[[#This Row],[LECHE RETIRO DIA]]&lt;&gt;ISBLANK(Tabla2[[#This Row],[LECHE RETIRO DIA]]),SUM(Tabla2[[#This Row],[LECHE TANQUE DIA]:[LECHE RETIRO DIA]]),SUM(Tabla2[[#This Row],[LECHE TANQUE DIA]:[LECHE AUTOCONSUMO DIA]]))</f>
        <v>2443</v>
      </c>
      <c r="O4012" s="446">
        <f t="shared" ref="O4012:O4020" si="2157">IFERROR(C4012/N4012,"")</f>
        <v>0.96356938190749075</v>
      </c>
      <c r="P4012" s="447">
        <f t="shared" ref="P4012:P4020" si="2158">IFERROR(N4012/G4012,"")</f>
        <v>26.268817204301076</v>
      </c>
      <c r="Q4012" s="447">
        <f t="shared" ref="Q4012:Q4020" si="2159">IFERROR(C4012/G4012,"")</f>
        <v>25.311827956989248</v>
      </c>
      <c r="R4012" s="447">
        <f t="shared" ref="R4012:R4020" si="2160">IFERROR(D4012/J4012,"")</f>
        <v>4.4444444444444446</v>
      </c>
      <c r="S4012" s="447">
        <f t="shared" ref="S4012:S4020" si="2161">IFERROR(N4012/K4012,"")</f>
        <v>3.5926470588235295</v>
      </c>
      <c r="T4012" s="447">
        <f t="shared" ref="T4012:T4020" si="2162">IFERROR(K4012/G4012,"")</f>
        <v>7.311827956989247</v>
      </c>
      <c r="U4012" s="447">
        <f t="shared" ref="U4012:U4020" si="2163">IFERROR(N4012/L4012,"")</f>
        <v>104.40170940170941</v>
      </c>
      <c r="V4012" s="447">
        <f t="shared" ref="V4012:V4020" si="2164">IFERROR(G4012/L4012,"")</f>
        <v>3.9743589743589745</v>
      </c>
      <c r="W4012" s="447">
        <f>IFERROR(H4012/M4012,Tabla2[[#This Row],[CARGA PRODUCCION (ANIMALES/HA)]])</f>
        <v>3.1280232183166721</v>
      </c>
      <c r="X4012" s="448">
        <f t="shared" ref="X4012:X4020" si="2165">YEAR(A4012)</f>
        <v>2025</v>
      </c>
      <c r="Y4012" s="448">
        <f t="shared" ref="Y4012:Y4020" si="2166">MONTH(A4012)</f>
        <v>5</v>
      </c>
      <c r="Z4012" s="448" t="e">
        <f t="shared" ref="Z4012:Z4020" ca="1" si="2167">_xlfn.ISOWEEKNUM(A4012)</f>
        <v>#NAME?</v>
      </c>
      <c r="AA4012" s="445">
        <f t="shared" ref="AA4012:AA4020" si="2168">IF(H4012&gt;0,H4012,G4012)</f>
        <v>97</v>
      </c>
      <c r="AB4012" s="446">
        <f t="shared" ref="AB4012:AB4020" si="2169">IFERROR(G4012/AA4012,"")</f>
        <v>0.95876288659793818</v>
      </c>
      <c r="AC4012" s="446">
        <f t="shared" ref="AC4012:AC4020" si="2170">IFERROR(1-AB4012,"")</f>
        <v>4.123711340206182E-2</v>
      </c>
      <c r="AD4012" s="444"/>
    </row>
    <row r="4013" spans="1:30">
      <c r="A4013" s="443">
        <v>45788</v>
      </c>
      <c r="B4013" s="444" t="s">
        <v>83</v>
      </c>
      <c r="C4013" s="444">
        <v>2482</v>
      </c>
      <c r="D4013" s="444">
        <v>100</v>
      </c>
      <c r="E4013" s="444">
        <v>9</v>
      </c>
      <c r="F4013" s="444"/>
      <c r="G4013" s="444">
        <v>102</v>
      </c>
      <c r="H4013" s="444">
        <v>117</v>
      </c>
      <c r="I4013" s="444">
        <v>1</v>
      </c>
      <c r="J4013" s="444">
        <v>15</v>
      </c>
      <c r="K4013" s="444">
        <v>680</v>
      </c>
      <c r="L4013" s="444">
        <v>29.8</v>
      </c>
      <c r="M4013" s="442">
        <v>36.590000000000003</v>
      </c>
      <c r="N4013" s="445">
        <f>IF(Tabla2[[#This Row],[LECHE RETIRO DIA]]&lt;&gt;ISBLANK(Tabla2[[#This Row],[LECHE RETIRO DIA]]),SUM(Tabla2[[#This Row],[LECHE TANQUE DIA]:[LECHE RETIRO DIA]]),SUM(Tabla2[[#This Row],[LECHE TANQUE DIA]:[LECHE AUTOCONSUMO DIA]]))</f>
        <v>2591</v>
      </c>
      <c r="O4013" s="446">
        <f t="shared" si="2157"/>
        <v>0.95793130065611731</v>
      </c>
      <c r="P4013" s="447">
        <f t="shared" si="2158"/>
        <v>25.401960784313726</v>
      </c>
      <c r="Q4013" s="447">
        <f t="shared" si="2159"/>
        <v>24.333333333333332</v>
      </c>
      <c r="R4013" s="447">
        <f t="shared" si="2160"/>
        <v>6.666666666666667</v>
      </c>
      <c r="S4013" s="447">
        <f t="shared" si="2161"/>
        <v>3.8102941176470586</v>
      </c>
      <c r="T4013" s="447">
        <f t="shared" si="2162"/>
        <v>6.666666666666667</v>
      </c>
      <c r="U4013" s="447">
        <f t="shared" si="2163"/>
        <v>86.946308724832207</v>
      </c>
      <c r="V4013" s="447">
        <f t="shared" si="2164"/>
        <v>3.4228187919463084</v>
      </c>
      <c r="W4013" s="447">
        <f>IFERROR(H4013/M4013,Tabla2[[#This Row],[CARGA PRODUCCION (ANIMALES/HA)]])</f>
        <v>3.1975949713036345</v>
      </c>
      <c r="X4013" s="448">
        <f t="shared" si="2165"/>
        <v>2025</v>
      </c>
      <c r="Y4013" s="448">
        <f t="shared" si="2166"/>
        <v>5</v>
      </c>
      <c r="Z4013" s="448" t="e">
        <f t="shared" ca="1" si="2167"/>
        <v>#NAME?</v>
      </c>
      <c r="AA4013" s="445">
        <f t="shared" si="2168"/>
        <v>117</v>
      </c>
      <c r="AB4013" s="446">
        <f t="shared" si="2169"/>
        <v>0.87179487179487181</v>
      </c>
      <c r="AC4013" s="446">
        <f t="shared" si="2170"/>
        <v>0.12820512820512819</v>
      </c>
      <c r="AD4013" s="444"/>
    </row>
    <row r="4014" spans="1:30">
      <c r="A4014" s="443">
        <v>45788</v>
      </c>
      <c r="B4014" s="444" t="s">
        <v>117</v>
      </c>
      <c r="C4014" s="444">
        <v>1295</v>
      </c>
      <c r="D4014" s="444">
        <v>40</v>
      </c>
      <c r="E4014" s="444">
        <v>5</v>
      </c>
      <c r="F4014" s="444"/>
      <c r="G4014" s="444">
        <v>57</v>
      </c>
      <c r="H4014" s="444">
        <v>58</v>
      </c>
      <c r="I4014" s="444">
        <v>1</v>
      </c>
      <c r="J4014" s="444">
        <v>12</v>
      </c>
      <c r="K4014" s="444">
        <v>300</v>
      </c>
      <c r="L4014" s="444">
        <v>16.5</v>
      </c>
      <c r="M4014" s="442">
        <v>17.5</v>
      </c>
      <c r="N4014" s="445">
        <f>IF(Tabla2[[#This Row],[LECHE RETIRO DIA]]&lt;&gt;ISBLANK(Tabla2[[#This Row],[LECHE RETIRO DIA]]),SUM(Tabla2[[#This Row],[LECHE TANQUE DIA]:[LECHE RETIRO DIA]]),SUM(Tabla2[[#This Row],[LECHE TANQUE DIA]:[LECHE AUTOCONSUMO DIA]]))</f>
        <v>1340</v>
      </c>
      <c r="O4014" s="446">
        <f t="shared" si="2157"/>
        <v>0.96641791044776115</v>
      </c>
      <c r="P4014" s="447">
        <f t="shared" si="2158"/>
        <v>23.508771929824562</v>
      </c>
      <c r="Q4014" s="447">
        <f t="shared" si="2159"/>
        <v>22.719298245614034</v>
      </c>
      <c r="R4014" s="447">
        <f t="shared" si="2160"/>
        <v>3.3333333333333335</v>
      </c>
      <c r="S4014" s="447">
        <f t="shared" si="2161"/>
        <v>4.4666666666666668</v>
      </c>
      <c r="T4014" s="447">
        <f t="shared" si="2162"/>
        <v>5.2631578947368425</v>
      </c>
      <c r="U4014" s="447">
        <f t="shared" si="2163"/>
        <v>81.212121212121218</v>
      </c>
      <c r="V4014" s="447">
        <f t="shared" si="2164"/>
        <v>3.4545454545454546</v>
      </c>
      <c r="W4014" s="447">
        <f>IFERROR(H4014/M4014,Tabla2[[#This Row],[CARGA PRODUCCION (ANIMALES/HA)]])</f>
        <v>3.3142857142857145</v>
      </c>
      <c r="X4014" s="448">
        <f t="shared" si="2165"/>
        <v>2025</v>
      </c>
      <c r="Y4014" s="448">
        <f t="shared" si="2166"/>
        <v>5</v>
      </c>
      <c r="Z4014" s="448" t="e">
        <f t="shared" ca="1" si="2167"/>
        <v>#NAME?</v>
      </c>
      <c r="AA4014" s="445">
        <f t="shared" si="2168"/>
        <v>58</v>
      </c>
      <c r="AB4014" s="446">
        <f t="shared" si="2169"/>
        <v>0.98275862068965514</v>
      </c>
      <c r="AC4014" s="446">
        <f t="shared" si="2170"/>
        <v>1.7241379310344862E-2</v>
      </c>
      <c r="AD4014" s="444"/>
    </row>
    <row r="4015" spans="1:30">
      <c r="A4015" s="443">
        <v>45789</v>
      </c>
      <c r="B4015" s="444" t="s">
        <v>81</v>
      </c>
      <c r="C4015" s="444">
        <v>2354</v>
      </c>
      <c r="D4015" s="444">
        <v>80</v>
      </c>
      <c r="E4015" s="444">
        <v>9</v>
      </c>
      <c r="F4015" s="444"/>
      <c r="G4015" s="444">
        <v>93</v>
      </c>
      <c r="H4015" s="444">
        <v>97</v>
      </c>
      <c r="I4015" s="444">
        <v>2</v>
      </c>
      <c r="J4015" s="444">
        <v>18</v>
      </c>
      <c r="K4015" s="444">
        <v>680</v>
      </c>
      <c r="L4015" s="444">
        <v>23.4</v>
      </c>
      <c r="M4015" s="442">
        <v>31.01</v>
      </c>
      <c r="N4015" s="445">
        <f>IF(Tabla2[[#This Row],[LECHE RETIRO DIA]]&lt;&gt;ISBLANK(Tabla2[[#This Row],[LECHE RETIRO DIA]]),SUM(Tabla2[[#This Row],[LECHE TANQUE DIA]:[LECHE RETIRO DIA]]),SUM(Tabla2[[#This Row],[LECHE TANQUE DIA]:[LECHE AUTOCONSUMO DIA]]))</f>
        <v>2443</v>
      </c>
      <c r="O4015" s="446">
        <f>IFERROR(C4015/N4015,"")</f>
        <v>0.96356938190749075</v>
      </c>
      <c r="P4015" s="447">
        <f>IFERROR(N4015/G4015,"")</f>
        <v>26.268817204301076</v>
      </c>
      <c r="Q4015" s="447">
        <f>IFERROR(C4015/G4015,"")</f>
        <v>25.311827956989248</v>
      </c>
      <c r="R4015" s="447">
        <f>IFERROR(D4015/J4015,"")</f>
        <v>4.4444444444444446</v>
      </c>
      <c r="S4015" s="447">
        <f>IFERROR(N4015/K4015,"")</f>
        <v>3.5926470588235295</v>
      </c>
      <c r="T4015" s="447">
        <f>IFERROR(K4015/G4015,"")</f>
        <v>7.311827956989247</v>
      </c>
      <c r="U4015" s="447">
        <f>IFERROR(N4015/L4015,"")</f>
        <v>104.40170940170941</v>
      </c>
      <c r="V4015" s="447">
        <f>IFERROR(G4015/L4015,"")</f>
        <v>3.9743589743589745</v>
      </c>
      <c r="W4015" s="447">
        <f>IFERROR(H4015/M4015,Tabla2[[#This Row],[CARGA PRODUCCION (ANIMALES/HA)]])</f>
        <v>3.1280232183166721</v>
      </c>
      <c r="X4015" s="448">
        <f>YEAR(A4015)</f>
        <v>2025</v>
      </c>
      <c r="Y4015" s="448">
        <f>MONTH(A4015)</f>
        <v>5</v>
      </c>
      <c r="Z4015" s="448" t="e">
        <f ca="1">_xlfn.ISOWEEKNUM(A4015)</f>
        <v>#NAME?</v>
      </c>
      <c r="AA4015" s="445">
        <f>IF(H4015&gt;0,H4015,G4015)</f>
        <v>97</v>
      </c>
      <c r="AB4015" s="446">
        <f>IFERROR(G4015/AA4015,"")</f>
        <v>0.95876288659793818</v>
      </c>
      <c r="AC4015" s="446">
        <f>IFERROR(1-AB4015,"")</f>
        <v>4.123711340206182E-2</v>
      </c>
      <c r="AD4015" s="444"/>
    </row>
    <row r="4016" spans="1:30">
      <c r="A4016" s="443">
        <v>45789</v>
      </c>
      <c r="B4016" s="444" t="s">
        <v>83</v>
      </c>
      <c r="C4016" s="444">
        <v>2462</v>
      </c>
      <c r="D4016" s="444">
        <v>100</v>
      </c>
      <c r="E4016" s="444">
        <v>9</v>
      </c>
      <c r="F4016" s="444"/>
      <c r="G4016" s="444">
        <v>102</v>
      </c>
      <c r="H4016" s="444">
        <v>117</v>
      </c>
      <c r="I4016" s="444">
        <v>1</v>
      </c>
      <c r="J4016" s="444">
        <v>15</v>
      </c>
      <c r="K4016" s="444">
        <v>680</v>
      </c>
      <c r="L4016" s="444">
        <v>29.8</v>
      </c>
      <c r="M4016" s="442">
        <v>36.590000000000003</v>
      </c>
      <c r="N4016" s="445">
        <f>IF(Tabla2[[#This Row],[LECHE RETIRO DIA]]&lt;&gt;ISBLANK(Tabla2[[#This Row],[LECHE RETIRO DIA]]),SUM(Tabla2[[#This Row],[LECHE TANQUE DIA]:[LECHE RETIRO DIA]]),SUM(Tabla2[[#This Row],[LECHE TANQUE DIA]:[LECHE AUTOCONSUMO DIA]]))</f>
        <v>2571</v>
      </c>
      <c r="O4016" s="446">
        <f>IFERROR(C4016/N4016,"")</f>
        <v>0.95760404511863084</v>
      </c>
      <c r="P4016" s="447">
        <f>IFERROR(N4016/G4016,"")</f>
        <v>25.205882352941178</v>
      </c>
      <c r="Q4016" s="447">
        <f>IFERROR(C4016/G4016,"")</f>
        <v>24.137254901960784</v>
      </c>
      <c r="R4016" s="447">
        <f>IFERROR(D4016/J4016,"")</f>
        <v>6.666666666666667</v>
      </c>
      <c r="S4016" s="447">
        <f>IFERROR(N4016/K4016,"")</f>
        <v>3.7808823529411764</v>
      </c>
      <c r="T4016" s="447">
        <f>IFERROR(K4016/G4016,"")</f>
        <v>6.666666666666667</v>
      </c>
      <c r="U4016" s="447">
        <f>IFERROR(N4016/L4016,"")</f>
        <v>86.275167785234899</v>
      </c>
      <c r="V4016" s="447">
        <f>IFERROR(G4016/L4016,"")</f>
        <v>3.4228187919463084</v>
      </c>
      <c r="W4016" s="447">
        <f>IFERROR(H4016/M4016,Tabla2[[#This Row],[CARGA PRODUCCION (ANIMALES/HA)]])</f>
        <v>3.1975949713036345</v>
      </c>
      <c r="X4016" s="448">
        <f>YEAR(A4016)</f>
        <v>2025</v>
      </c>
      <c r="Y4016" s="448">
        <f>MONTH(A4016)</f>
        <v>5</v>
      </c>
      <c r="Z4016" s="448" t="e">
        <f ca="1">_xlfn.ISOWEEKNUM(A4016)</f>
        <v>#NAME?</v>
      </c>
      <c r="AA4016" s="445">
        <f>IF(H4016&gt;0,H4016,G4016)</f>
        <v>117</v>
      </c>
      <c r="AB4016" s="446">
        <f>IFERROR(G4016/AA4016,"")</f>
        <v>0.87179487179487181</v>
      </c>
      <c r="AC4016" s="446">
        <f>IFERROR(1-AB4016,"")</f>
        <v>0.12820512820512819</v>
      </c>
      <c r="AD4016" s="444"/>
    </row>
    <row r="4017" spans="1:30">
      <c r="A4017" s="443">
        <v>45789</v>
      </c>
      <c r="B4017" s="444" t="s">
        <v>117</v>
      </c>
      <c r="C4017" s="444">
        <v>1295</v>
      </c>
      <c r="D4017" s="444">
        <v>40</v>
      </c>
      <c r="E4017" s="444">
        <v>5</v>
      </c>
      <c r="F4017" s="444"/>
      <c r="G4017" s="444">
        <v>57</v>
      </c>
      <c r="H4017" s="444">
        <v>58</v>
      </c>
      <c r="I4017" s="444">
        <v>1</v>
      </c>
      <c r="J4017" s="444">
        <v>12</v>
      </c>
      <c r="K4017" s="444">
        <v>300</v>
      </c>
      <c r="L4017" s="444">
        <v>16.5</v>
      </c>
      <c r="M4017" s="442">
        <v>17.5</v>
      </c>
      <c r="N4017" s="445">
        <f>IF(Tabla2[[#This Row],[LECHE RETIRO DIA]]&lt;&gt;ISBLANK(Tabla2[[#This Row],[LECHE RETIRO DIA]]),SUM(Tabla2[[#This Row],[LECHE TANQUE DIA]:[LECHE RETIRO DIA]]),SUM(Tabla2[[#This Row],[LECHE TANQUE DIA]:[LECHE AUTOCONSUMO DIA]]))</f>
        <v>1340</v>
      </c>
      <c r="O4017" s="446">
        <f>IFERROR(C4017/N4017,"")</f>
        <v>0.96641791044776115</v>
      </c>
      <c r="P4017" s="447">
        <f>IFERROR(N4017/G4017,"")</f>
        <v>23.508771929824562</v>
      </c>
      <c r="Q4017" s="447">
        <f>IFERROR(C4017/G4017,"")</f>
        <v>22.719298245614034</v>
      </c>
      <c r="R4017" s="447">
        <f>IFERROR(D4017/J4017,"")</f>
        <v>3.3333333333333335</v>
      </c>
      <c r="S4017" s="447">
        <f>IFERROR(N4017/K4017,"")</f>
        <v>4.4666666666666668</v>
      </c>
      <c r="T4017" s="447">
        <f>IFERROR(K4017/G4017,"")</f>
        <v>5.2631578947368425</v>
      </c>
      <c r="U4017" s="447">
        <f>IFERROR(N4017/L4017,"")</f>
        <v>81.212121212121218</v>
      </c>
      <c r="V4017" s="447">
        <f>IFERROR(G4017/L4017,"")</f>
        <v>3.4545454545454546</v>
      </c>
      <c r="W4017" s="447">
        <f>IFERROR(H4017/M4017,Tabla2[[#This Row],[CARGA PRODUCCION (ANIMALES/HA)]])</f>
        <v>3.3142857142857145</v>
      </c>
      <c r="X4017" s="448">
        <f>YEAR(A4017)</f>
        <v>2025</v>
      </c>
      <c r="Y4017" s="448">
        <f>MONTH(A4017)</f>
        <v>5</v>
      </c>
      <c r="Z4017" s="448" t="e">
        <f ca="1">_xlfn.ISOWEEKNUM(A4017)</f>
        <v>#NAME?</v>
      </c>
      <c r="AA4017" s="445">
        <f>IF(H4017&gt;0,H4017,G4017)</f>
        <v>58</v>
      </c>
      <c r="AB4017" s="446">
        <f>IFERROR(G4017/AA4017,"")</f>
        <v>0.98275862068965514</v>
      </c>
      <c r="AC4017" s="446">
        <f>IFERROR(1-AB4017,"")</f>
        <v>1.7241379310344862E-2</v>
      </c>
      <c r="AD4017" s="444"/>
    </row>
    <row r="4018" spans="1:30">
      <c r="A4018" s="443">
        <v>45790</v>
      </c>
      <c r="B4018" s="444" t="s">
        <v>81</v>
      </c>
      <c r="C4018" s="444">
        <v>2335</v>
      </c>
      <c r="D4018" s="444">
        <v>80</v>
      </c>
      <c r="E4018" s="444">
        <v>9</v>
      </c>
      <c r="F4018" s="444"/>
      <c r="G4018" s="444">
        <v>93</v>
      </c>
      <c r="H4018" s="444">
        <v>96</v>
      </c>
      <c r="I4018" s="444">
        <v>1</v>
      </c>
      <c r="J4018" s="444">
        <v>18</v>
      </c>
      <c r="K4018" s="444">
        <v>680</v>
      </c>
      <c r="L4018" s="444">
        <v>23.4</v>
      </c>
      <c r="M4018" s="442">
        <v>31.01</v>
      </c>
      <c r="N4018" s="445">
        <f>IF(Tabla2[[#This Row],[LECHE RETIRO DIA]]&lt;&gt;ISBLANK(Tabla2[[#This Row],[LECHE RETIRO DIA]]),SUM(Tabla2[[#This Row],[LECHE TANQUE DIA]:[LECHE RETIRO DIA]]),SUM(Tabla2[[#This Row],[LECHE TANQUE DIA]:[LECHE AUTOCONSUMO DIA]]))</f>
        <v>2424</v>
      </c>
      <c r="O4018" s="446">
        <f t="shared" si="2157"/>
        <v>0.96328382838283833</v>
      </c>
      <c r="P4018" s="447">
        <f t="shared" si="2158"/>
        <v>26.06451612903226</v>
      </c>
      <c r="Q4018" s="447">
        <f t="shared" si="2159"/>
        <v>25.107526881720432</v>
      </c>
      <c r="R4018" s="447">
        <f t="shared" si="2160"/>
        <v>4.4444444444444446</v>
      </c>
      <c r="S4018" s="447">
        <f t="shared" si="2161"/>
        <v>3.5647058823529414</v>
      </c>
      <c r="T4018" s="447">
        <f t="shared" si="2162"/>
        <v>7.311827956989247</v>
      </c>
      <c r="U4018" s="447">
        <f t="shared" si="2163"/>
        <v>103.58974358974359</v>
      </c>
      <c r="V4018" s="447">
        <f t="shared" si="2164"/>
        <v>3.9743589743589745</v>
      </c>
      <c r="W4018" s="447">
        <f>IFERROR(H4018/M4018,Tabla2[[#This Row],[CARGA PRODUCCION (ANIMALES/HA)]])</f>
        <v>3.0957755562721703</v>
      </c>
      <c r="X4018" s="448">
        <f t="shared" si="2165"/>
        <v>2025</v>
      </c>
      <c r="Y4018" s="448">
        <f t="shared" si="2166"/>
        <v>5</v>
      </c>
      <c r="Z4018" s="448" t="e">
        <f t="shared" ca="1" si="2167"/>
        <v>#NAME?</v>
      </c>
      <c r="AA4018" s="445">
        <f t="shared" si="2168"/>
        <v>96</v>
      </c>
      <c r="AB4018" s="446">
        <f t="shared" si="2169"/>
        <v>0.96875</v>
      </c>
      <c r="AC4018" s="446">
        <f t="shared" si="2170"/>
        <v>3.125E-2</v>
      </c>
      <c r="AD4018" s="444"/>
    </row>
    <row r="4019" spans="1:30">
      <c r="A4019" s="443">
        <v>45790</v>
      </c>
      <c r="B4019" s="444" t="s">
        <v>83</v>
      </c>
      <c r="C4019" s="444">
        <v>2528</v>
      </c>
      <c r="D4019" s="444">
        <v>100</v>
      </c>
      <c r="E4019" s="444">
        <v>9</v>
      </c>
      <c r="F4019" s="444"/>
      <c r="G4019" s="444">
        <v>102</v>
      </c>
      <c r="H4019" s="444">
        <v>117</v>
      </c>
      <c r="I4019" s="444">
        <v>1</v>
      </c>
      <c r="J4019" s="444">
        <v>15</v>
      </c>
      <c r="K4019" s="444">
        <v>680</v>
      </c>
      <c r="L4019" s="444">
        <v>29.8</v>
      </c>
      <c r="M4019" s="442">
        <v>36.590000000000003</v>
      </c>
      <c r="N4019" s="445">
        <f>IF(Tabla2[[#This Row],[LECHE RETIRO DIA]]&lt;&gt;ISBLANK(Tabla2[[#This Row],[LECHE RETIRO DIA]]),SUM(Tabla2[[#This Row],[LECHE TANQUE DIA]:[LECHE RETIRO DIA]]),SUM(Tabla2[[#This Row],[LECHE TANQUE DIA]:[LECHE AUTOCONSUMO DIA]]))</f>
        <v>2637</v>
      </c>
      <c r="O4019" s="446">
        <f t="shared" si="2157"/>
        <v>0.95866514979142969</v>
      </c>
      <c r="P4019" s="447">
        <f t="shared" si="2158"/>
        <v>25.852941176470587</v>
      </c>
      <c r="Q4019" s="447">
        <f t="shared" si="2159"/>
        <v>24.784313725490197</v>
      </c>
      <c r="R4019" s="447">
        <f t="shared" si="2160"/>
        <v>6.666666666666667</v>
      </c>
      <c r="S4019" s="447">
        <f t="shared" si="2161"/>
        <v>3.8779411764705882</v>
      </c>
      <c r="T4019" s="447">
        <f t="shared" si="2162"/>
        <v>6.666666666666667</v>
      </c>
      <c r="U4019" s="447">
        <f t="shared" si="2163"/>
        <v>88.489932885906043</v>
      </c>
      <c r="V4019" s="447">
        <f t="shared" si="2164"/>
        <v>3.4228187919463084</v>
      </c>
      <c r="W4019" s="447">
        <f>IFERROR(H4019/M4019,Tabla2[[#This Row],[CARGA PRODUCCION (ANIMALES/HA)]])</f>
        <v>3.1975949713036345</v>
      </c>
      <c r="X4019" s="448">
        <f t="shared" si="2165"/>
        <v>2025</v>
      </c>
      <c r="Y4019" s="448">
        <f t="shared" si="2166"/>
        <v>5</v>
      </c>
      <c r="Z4019" s="448" t="e">
        <f t="shared" ca="1" si="2167"/>
        <v>#NAME?</v>
      </c>
      <c r="AA4019" s="445">
        <f t="shared" si="2168"/>
        <v>117</v>
      </c>
      <c r="AB4019" s="446">
        <f t="shared" si="2169"/>
        <v>0.87179487179487181</v>
      </c>
      <c r="AC4019" s="446">
        <f t="shared" si="2170"/>
        <v>0.12820512820512819</v>
      </c>
      <c r="AD4019" s="444"/>
    </row>
    <row r="4020" spans="1:30">
      <c r="A4020" s="443">
        <v>45790</v>
      </c>
      <c r="B4020" s="444" t="s">
        <v>117</v>
      </c>
      <c r="C4020" s="444">
        <v>1282</v>
      </c>
      <c r="D4020" s="444">
        <v>40</v>
      </c>
      <c r="E4020" s="444">
        <v>5</v>
      </c>
      <c r="F4020" s="444"/>
      <c r="G4020" s="444">
        <v>57</v>
      </c>
      <c r="H4020" s="444">
        <v>58</v>
      </c>
      <c r="I4020" s="444">
        <v>2</v>
      </c>
      <c r="J4020" s="444">
        <v>12</v>
      </c>
      <c r="K4020" s="444">
        <v>300</v>
      </c>
      <c r="L4020" s="444">
        <v>16.5</v>
      </c>
      <c r="M4020" s="442">
        <v>17.5</v>
      </c>
      <c r="N4020" s="445">
        <f>IF(Tabla2[[#This Row],[LECHE RETIRO DIA]]&lt;&gt;ISBLANK(Tabla2[[#This Row],[LECHE RETIRO DIA]]),SUM(Tabla2[[#This Row],[LECHE TANQUE DIA]:[LECHE RETIRO DIA]]),SUM(Tabla2[[#This Row],[LECHE TANQUE DIA]:[LECHE AUTOCONSUMO DIA]]))</f>
        <v>1327</v>
      </c>
      <c r="O4020" s="446">
        <f t="shared" si="2157"/>
        <v>0.96608892238131128</v>
      </c>
      <c r="P4020" s="447">
        <f t="shared" si="2158"/>
        <v>23.280701754385966</v>
      </c>
      <c r="Q4020" s="447">
        <f t="shared" si="2159"/>
        <v>22.491228070175438</v>
      </c>
      <c r="R4020" s="447">
        <f t="shared" si="2160"/>
        <v>3.3333333333333335</v>
      </c>
      <c r="S4020" s="447">
        <f t="shared" si="2161"/>
        <v>4.4233333333333329</v>
      </c>
      <c r="T4020" s="447">
        <f t="shared" si="2162"/>
        <v>5.2631578947368425</v>
      </c>
      <c r="U4020" s="447">
        <f t="shared" si="2163"/>
        <v>80.424242424242422</v>
      </c>
      <c r="V4020" s="447">
        <f t="shared" si="2164"/>
        <v>3.4545454545454546</v>
      </c>
      <c r="W4020" s="447">
        <f>IFERROR(H4020/M4020,Tabla2[[#This Row],[CARGA PRODUCCION (ANIMALES/HA)]])</f>
        <v>3.3142857142857145</v>
      </c>
      <c r="X4020" s="448">
        <f t="shared" si="2165"/>
        <v>2025</v>
      </c>
      <c r="Y4020" s="448">
        <f t="shared" si="2166"/>
        <v>5</v>
      </c>
      <c r="Z4020" s="448" t="e">
        <f t="shared" ca="1" si="2167"/>
        <v>#NAME?</v>
      </c>
      <c r="AA4020" s="445">
        <f t="shared" si="2168"/>
        <v>58</v>
      </c>
      <c r="AB4020" s="446">
        <f t="shared" si="2169"/>
        <v>0.98275862068965514</v>
      </c>
      <c r="AC4020" s="446">
        <f t="shared" si="2170"/>
        <v>1.7241379310344862E-2</v>
      </c>
      <c r="AD4020" s="444"/>
    </row>
    <row r="4021" spans="1:30">
      <c r="A4021" s="443">
        <v>45791</v>
      </c>
      <c r="B4021" s="444" t="s">
        <v>81</v>
      </c>
      <c r="C4021" s="444">
        <v>2429</v>
      </c>
      <c r="D4021" s="444">
        <v>80</v>
      </c>
      <c r="E4021" s="444">
        <v>9</v>
      </c>
      <c r="F4021" s="444"/>
      <c r="G4021" s="444">
        <v>93</v>
      </c>
      <c r="H4021" s="444">
        <v>96</v>
      </c>
      <c r="I4021" s="444">
        <v>1</v>
      </c>
      <c r="J4021" s="444">
        <v>18</v>
      </c>
      <c r="K4021" s="444">
        <v>680</v>
      </c>
      <c r="L4021" s="444">
        <v>23.4</v>
      </c>
      <c r="M4021" s="442">
        <v>31.01</v>
      </c>
      <c r="N4021" s="445">
        <f>IF(Tabla2[[#This Row],[LECHE RETIRO DIA]]&lt;&gt;ISBLANK(Tabla2[[#This Row],[LECHE RETIRO DIA]]),SUM(Tabla2[[#This Row],[LECHE TANQUE DIA]:[LECHE RETIRO DIA]]),SUM(Tabla2[[#This Row],[LECHE TANQUE DIA]:[LECHE AUTOCONSUMO DIA]]))</f>
        <v>2518</v>
      </c>
      <c r="O4021" s="446">
        <f t="shared" ref="O4021:O4026" si="2171">IFERROR(C4021/N4021,"")</f>
        <v>0.96465448768864182</v>
      </c>
      <c r="P4021" s="447">
        <f t="shared" ref="P4021:P4026" si="2172">IFERROR(N4021/G4021,"")</f>
        <v>27.0752688172043</v>
      </c>
      <c r="Q4021" s="447">
        <f t="shared" ref="Q4021:Q4026" si="2173">IFERROR(C4021/G4021,"")</f>
        <v>26.118279569892472</v>
      </c>
      <c r="R4021" s="447">
        <f t="shared" ref="R4021:R4026" si="2174">IFERROR(D4021/J4021,"")</f>
        <v>4.4444444444444446</v>
      </c>
      <c r="S4021" s="447">
        <f t="shared" ref="S4021:S4026" si="2175">IFERROR(N4021/K4021,"")</f>
        <v>3.7029411764705884</v>
      </c>
      <c r="T4021" s="447">
        <f t="shared" ref="T4021:T4026" si="2176">IFERROR(K4021/G4021,"")</f>
        <v>7.311827956989247</v>
      </c>
      <c r="U4021" s="447">
        <f t="shared" ref="U4021:U4026" si="2177">IFERROR(N4021/L4021,"")</f>
        <v>107.60683760683762</v>
      </c>
      <c r="V4021" s="447">
        <f t="shared" ref="V4021:V4026" si="2178">IFERROR(G4021/L4021,"")</f>
        <v>3.9743589743589745</v>
      </c>
      <c r="W4021" s="447">
        <f>IFERROR(H4021/M4021,Tabla2[[#This Row],[CARGA PRODUCCION (ANIMALES/HA)]])</f>
        <v>3.0957755562721703</v>
      </c>
      <c r="X4021" s="448">
        <f t="shared" ref="X4021:X4026" si="2179">YEAR(A4021)</f>
        <v>2025</v>
      </c>
      <c r="Y4021" s="448">
        <f t="shared" ref="Y4021:Y4026" si="2180">MONTH(A4021)</f>
        <v>5</v>
      </c>
      <c r="Z4021" s="448" t="e">
        <f t="shared" ref="Z4021:Z4026" ca="1" si="2181">_xlfn.ISOWEEKNUM(A4021)</f>
        <v>#NAME?</v>
      </c>
      <c r="AA4021" s="445">
        <f t="shared" ref="AA4021:AA4026" si="2182">IF(H4021&gt;0,H4021,G4021)</f>
        <v>96</v>
      </c>
      <c r="AB4021" s="446">
        <f t="shared" ref="AB4021:AB4026" si="2183">IFERROR(G4021/AA4021,"")</f>
        <v>0.96875</v>
      </c>
      <c r="AC4021" s="446">
        <f t="shared" ref="AC4021:AC4026" si="2184">IFERROR(1-AB4021,"")</f>
        <v>3.125E-2</v>
      </c>
      <c r="AD4021" s="444"/>
    </row>
    <row r="4022" spans="1:30">
      <c r="A4022" s="339">
        <v>45791</v>
      </c>
      <c r="B4022" s="340" t="s">
        <v>83</v>
      </c>
      <c r="C4022" s="340">
        <v>2505</v>
      </c>
      <c r="D4022" s="340">
        <v>100</v>
      </c>
      <c r="E4022" s="340">
        <v>9</v>
      </c>
      <c r="F4022" s="340"/>
      <c r="G4022" s="340">
        <v>102</v>
      </c>
      <c r="H4022" s="340">
        <v>117</v>
      </c>
      <c r="I4022" s="340">
        <v>1</v>
      </c>
      <c r="J4022" s="340">
        <v>15</v>
      </c>
      <c r="K4022" s="340">
        <v>680</v>
      </c>
      <c r="L4022" s="340">
        <v>29.8</v>
      </c>
      <c r="M4022" s="8">
        <v>36.590000000000003</v>
      </c>
      <c r="N4022" s="341">
        <f>IF(Tabla2[[#This Row],[LECHE RETIRO DIA]]&lt;&gt;ISBLANK(Tabla2[[#This Row],[LECHE RETIRO DIA]]),SUM(Tabla2[[#This Row],[LECHE TANQUE DIA]:[LECHE RETIRO DIA]]),SUM(Tabla2[[#This Row],[LECHE TANQUE DIA]:[LECHE AUTOCONSUMO DIA]]))</f>
        <v>2614</v>
      </c>
      <c r="O4022" s="342">
        <f t="shared" si="2171"/>
        <v>0.95830145371078801</v>
      </c>
      <c r="P4022" s="343">
        <f t="shared" si="2172"/>
        <v>25.627450980392158</v>
      </c>
      <c r="Q4022" s="343">
        <f t="shared" si="2173"/>
        <v>24.558823529411764</v>
      </c>
      <c r="R4022" s="343">
        <f t="shared" si="2174"/>
        <v>6.666666666666667</v>
      </c>
      <c r="S4022" s="343">
        <f t="shared" si="2175"/>
        <v>3.8441176470588236</v>
      </c>
      <c r="T4022" s="343">
        <f t="shared" si="2176"/>
        <v>6.666666666666667</v>
      </c>
      <c r="U4022" s="343">
        <f t="shared" si="2177"/>
        <v>87.718120805369125</v>
      </c>
      <c r="V4022" s="343">
        <f t="shared" si="2178"/>
        <v>3.4228187919463084</v>
      </c>
      <c r="W4022" s="343">
        <f>IFERROR(H4022/M4022,Tabla2[[#This Row],[CARGA PRODUCCION (ANIMALES/HA)]])</f>
        <v>3.1975949713036345</v>
      </c>
      <c r="X4022" s="344">
        <f t="shared" si="2179"/>
        <v>2025</v>
      </c>
      <c r="Y4022" s="344">
        <f t="shared" si="2180"/>
        <v>5</v>
      </c>
      <c r="Z4022" s="344" t="e">
        <f t="shared" ca="1" si="2181"/>
        <v>#NAME?</v>
      </c>
      <c r="AA4022" s="341">
        <f t="shared" si="2182"/>
        <v>117</v>
      </c>
      <c r="AB4022" s="342">
        <f t="shared" si="2183"/>
        <v>0.87179487179487181</v>
      </c>
      <c r="AC4022" s="342">
        <f t="shared" si="2184"/>
        <v>0.12820512820512819</v>
      </c>
      <c r="AD4022" s="340"/>
    </row>
    <row r="4023" spans="1:30">
      <c r="A4023" s="339">
        <v>45791</v>
      </c>
      <c r="B4023" s="340" t="s">
        <v>117</v>
      </c>
      <c r="C4023" s="340">
        <v>1249</v>
      </c>
      <c r="D4023" s="340">
        <v>40</v>
      </c>
      <c r="E4023" s="340">
        <v>5</v>
      </c>
      <c r="F4023" s="340"/>
      <c r="G4023" s="340">
        <v>57</v>
      </c>
      <c r="H4023" s="340">
        <v>58</v>
      </c>
      <c r="I4023" s="340">
        <v>2</v>
      </c>
      <c r="J4023" s="340">
        <v>12</v>
      </c>
      <c r="K4023" s="340">
        <v>300</v>
      </c>
      <c r="L4023" s="340">
        <v>16.5</v>
      </c>
      <c r="M4023" s="8">
        <v>17.5</v>
      </c>
      <c r="N4023" s="341">
        <f>IF(Tabla2[[#This Row],[LECHE RETIRO DIA]]&lt;&gt;ISBLANK(Tabla2[[#This Row],[LECHE RETIRO DIA]]),SUM(Tabla2[[#This Row],[LECHE TANQUE DIA]:[LECHE RETIRO DIA]]),SUM(Tabla2[[#This Row],[LECHE TANQUE DIA]:[LECHE AUTOCONSUMO DIA]]))</f>
        <v>1294</v>
      </c>
      <c r="O4023" s="342">
        <f t="shared" si="2171"/>
        <v>0.96522411128284391</v>
      </c>
      <c r="P4023" s="343">
        <f t="shared" si="2172"/>
        <v>22.701754385964911</v>
      </c>
      <c r="Q4023" s="343">
        <f t="shared" si="2173"/>
        <v>21.912280701754387</v>
      </c>
      <c r="R4023" s="343">
        <f t="shared" si="2174"/>
        <v>3.3333333333333335</v>
      </c>
      <c r="S4023" s="343">
        <f t="shared" si="2175"/>
        <v>4.3133333333333335</v>
      </c>
      <c r="T4023" s="343">
        <f t="shared" si="2176"/>
        <v>5.2631578947368425</v>
      </c>
      <c r="U4023" s="343">
        <f t="shared" si="2177"/>
        <v>78.424242424242422</v>
      </c>
      <c r="V4023" s="343">
        <f t="shared" si="2178"/>
        <v>3.4545454545454546</v>
      </c>
      <c r="W4023" s="343">
        <f>IFERROR(H4023/M4023,Tabla2[[#This Row],[CARGA PRODUCCION (ANIMALES/HA)]])</f>
        <v>3.3142857142857145</v>
      </c>
      <c r="X4023" s="344">
        <f t="shared" si="2179"/>
        <v>2025</v>
      </c>
      <c r="Y4023" s="344">
        <f t="shared" si="2180"/>
        <v>5</v>
      </c>
      <c r="Z4023" s="344" t="e">
        <f t="shared" ca="1" si="2181"/>
        <v>#NAME?</v>
      </c>
      <c r="AA4023" s="341">
        <f t="shared" si="2182"/>
        <v>58</v>
      </c>
      <c r="AB4023" s="342">
        <f t="shared" si="2183"/>
        <v>0.98275862068965514</v>
      </c>
      <c r="AC4023" s="342">
        <f t="shared" si="2184"/>
        <v>1.7241379310344862E-2</v>
      </c>
      <c r="AD4023" s="340"/>
    </row>
    <row r="4024" spans="1:30">
      <c r="A4024" s="443">
        <v>45792</v>
      </c>
      <c r="B4024" s="444" t="s">
        <v>81</v>
      </c>
      <c r="C4024" s="444">
        <v>2406</v>
      </c>
      <c r="D4024" s="444">
        <v>80</v>
      </c>
      <c r="E4024" s="444">
        <v>9</v>
      </c>
      <c r="F4024" s="444"/>
      <c r="G4024" s="444">
        <v>93</v>
      </c>
      <c r="H4024" s="444">
        <v>96</v>
      </c>
      <c r="I4024" s="444">
        <v>1</v>
      </c>
      <c r="J4024" s="444">
        <v>18</v>
      </c>
      <c r="K4024" s="444">
        <v>680</v>
      </c>
      <c r="L4024" s="444">
        <v>23.4</v>
      </c>
      <c r="M4024" s="442">
        <v>31.01</v>
      </c>
      <c r="N4024" s="445">
        <f>IF(Tabla2[[#This Row],[LECHE RETIRO DIA]]&lt;&gt;ISBLANK(Tabla2[[#This Row],[LECHE RETIRO DIA]]),SUM(Tabla2[[#This Row],[LECHE TANQUE DIA]:[LECHE RETIRO DIA]]),SUM(Tabla2[[#This Row],[LECHE TANQUE DIA]:[LECHE AUTOCONSUMO DIA]]))</f>
        <v>2495</v>
      </c>
      <c r="O4024" s="446">
        <f t="shared" si="2171"/>
        <v>0.96432865731462925</v>
      </c>
      <c r="P4024" s="447">
        <f t="shared" si="2172"/>
        <v>26.827956989247312</v>
      </c>
      <c r="Q4024" s="447">
        <f t="shared" si="2173"/>
        <v>25.870967741935484</v>
      </c>
      <c r="R4024" s="447">
        <f t="shared" si="2174"/>
        <v>4.4444444444444446</v>
      </c>
      <c r="S4024" s="447">
        <f t="shared" si="2175"/>
        <v>3.6691176470588234</v>
      </c>
      <c r="T4024" s="447">
        <f t="shared" si="2176"/>
        <v>7.311827956989247</v>
      </c>
      <c r="U4024" s="447">
        <f t="shared" si="2177"/>
        <v>106.62393162393163</v>
      </c>
      <c r="V4024" s="447">
        <f t="shared" si="2178"/>
        <v>3.9743589743589745</v>
      </c>
      <c r="W4024" s="447">
        <f>IFERROR(H4024/M4024,Tabla2[[#This Row],[CARGA PRODUCCION (ANIMALES/HA)]])</f>
        <v>3.0957755562721703</v>
      </c>
      <c r="X4024" s="448">
        <f t="shared" si="2179"/>
        <v>2025</v>
      </c>
      <c r="Y4024" s="448">
        <f t="shared" si="2180"/>
        <v>5</v>
      </c>
      <c r="Z4024" s="448" t="e">
        <f t="shared" ca="1" si="2181"/>
        <v>#NAME?</v>
      </c>
      <c r="AA4024" s="445">
        <f t="shared" si="2182"/>
        <v>96</v>
      </c>
      <c r="AB4024" s="446">
        <f t="shared" si="2183"/>
        <v>0.96875</v>
      </c>
      <c r="AC4024" s="446">
        <f t="shared" si="2184"/>
        <v>3.125E-2</v>
      </c>
      <c r="AD4024" s="444"/>
    </row>
    <row r="4025" spans="1:30">
      <c r="A4025" s="443">
        <v>45792</v>
      </c>
      <c r="B4025" s="444" t="s">
        <v>83</v>
      </c>
      <c r="C4025" s="444">
        <v>2542</v>
      </c>
      <c r="D4025" s="444">
        <v>100</v>
      </c>
      <c r="E4025" s="444">
        <v>9</v>
      </c>
      <c r="F4025" s="444"/>
      <c r="G4025" s="444">
        <v>103</v>
      </c>
      <c r="H4025" s="444">
        <v>117</v>
      </c>
      <c r="I4025" s="444">
        <v>1</v>
      </c>
      <c r="J4025" s="444">
        <v>15</v>
      </c>
      <c r="K4025" s="444">
        <v>680</v>
      </c>
      <c r="L4025" s="444">
        <v>29.8</v>
      </c>
      <c r="M4025" s="442">
        <v>36.590000000000003</v>
      </c>
      <c r="N4025" s="445">
        <f>IF(Tabla2[[#This Row],[LECHE RETIRO DIA]]&lt;&gt;ISBLANK(Tabla2[[#This Row],[LECHE RETIRO DIA]]),SUM(Tabla2[[#This Row],[LECHE TANQUE DIA]:[LECHE RETIRO DIA]]),SUM(Tabla2[[#This Row],[LECHE TANQUE DIA]:[LECHE AUTOCONSUMO DIA]]))</f>
        <v>2651</v>
      </c>
      <c r="O4025" s="446">
        <f t="shared" si="2171"/>
        <v>0.95888344021124106</v>
      </c>
      <c r="P4025" s="447">
        <f t="shared" si="2172"/>
        <v>25.737864077669904</v>
      </c>
      <c r="Q4025" s="447">
        <f t="shared" si="2173"/>
        <v>24.679611650485437</v>
      </c>
      <c r="R4025" s="447">
        <f t="shared" si="2174"/>
        <v>6.666666666666667</v>
      </c>
      <c r="S4025" s="447">
        <f t="shared" si="2175"/>
        <v>3.8985294117647058</v>
      </c>
      <c r="T4025" s="447">
        <f t="shared" si="2176"/>
        <v>6.6019417475728153</v>
      </c>
      <c r="U4025" s="447">
        <f t="shared" si="2177"/>
        <v>88.959731543624159</v>
      </c>
      <c r="V4025" s="447">
        <f t="shared" si="2178"/>
        <v>3.4563758389261743</v>
      </c>
      <c r="W4025" s="447">
        <f>IFERROR(H4025/M4025,Tabla2[[#This Row],[CARGA PRODUCCION (ANIMALES/HA)]])</f>
        <v>3.1975949713036345</v>
      </c>
      <c r="X4025" s="448">
        <f t="shared" si="2179"/>
        <v>2025</v>
      </c>
      <c r="Y4025" s="448">
        <f t="shared" si="2180"/>
        <v>5</v>
      </c>
      <c r="Z4025" s="448" t="e">
        <f t="shared" ca="1" si="2181"/>
        <v>#NAME?</v>
      </c>
      <c r="AA4025" s="445">
        <f t="shared" si="2182"/>
        <v>117</v>
      </c>
      <c r="AB4025" s="446">
        <f t="shared" si="2183"/>
        <v>0.88034188034188032</v>
      </c>
      <c r="AC4025" s="446">
        <f t="shared" si="2184"/>
        <v>0.11965811965811968</v>
      </c>
      <c r="AD4025" s="444"/>
    </row>
    <row r="4026" spans="1:30">
      <c r="A4026" s="323">
        <v>45792</v>
      </c>
      <c r="B4026" s="7" t="s">
        <v>88</v>
      </c>
      <c r="C4026" s="7">
        <v>1229</v>
      </c>
      <c r="D4026" s="7">
        <v>40</v>
      </c>
      <c r="E4026" s="7">
        <v>5</v>
      </c>
      <c r="G4026" s="7">
        <v>57</v>
      </c>
      <c r="H4026" s="7">
        <v>58</v>
      </c>
      <c r="I4026" s="7">
        <v>2</v>
      </c>
      <c r="J4026" s="7">
        <v>12</v>
      </c>
      <c r="K4026" s="7">
        <v>300</v>
      </c>
      <c r="L4026" s="7">
        <v>16.5</v>
      </c>
      <c r="M4026" s="8">
        <v>17.5</v>
      </c>
      <c r="N4026" s="445">
        <f>IF(Tabla2[[#This Row],[LECHE RETIRO DIA]]&lt;&gt;ISBLANK(Tabla2[[#This Row],[LECHE RETIRO DIA]]),SUM(Tabla2[[#This Row],[LECHE TANQUE DIA]:[LECHE RETIRO DIA]]),SUM(Tabla2[[#This Row],[LECHE TANQUE DIA]:[LECHE AUTOCONSUMO DIA]]))</f>
        <v>1274</v>
      </c>
      <c r="O4026" s="446">
        <f t="shared" si="2171"/>
        <v>0.9646781789638933</v>
      </c>
      <c r="P4026" s="447">
        <f t="shared" si="2172"/>
        <v>22.350877192982455</v>
      </c>
      <c r="Q4026" s="447">
        <f t="shared" si="2173"/>
        <v>21.561403508771932</v>
      </c>
      <c r="R4026" s="447">
        <f t="shared" si="2174"/>
        <v>3.3333333333333335</v>
      </c>
      <c r="S4026" s="447">
        <f t="shared" si="2175"/>
        <v>4.246666666666667</v>
      </c>
      <c r="T4026" s="447">
        <f t="shared" si="2176"/>
        <v>5.2631578947368425</v>
      </c>
      <c r="U4026" s="447">
        <f t="shared" si="2177"/>
        <v>77.212121212121218</v>
      </c>
      <c r="V4026" s="447">
        <f t="shared" si="2178"/>
        <v>3.4545454545454546</v>
      </c>
      <c r="W4026" s="447">
        <f>IFERROR(H4026/M4026,Tabla2[[#This Row],[CARGA PRODUCCION (ANIMALES/HA)]])</f>
        <v>3.3142857142857145</v>
      </c>
      <c r="X4026" s="448">
        <f t="shared" si="2179"/>
        <v>2025</v>
      </c>
      <c r="Y4026" s="448">
        <f t="shared" si="2180"/>
        <v>5</v>
      </c>
      <c r="Z4026" s="448" t="e">
        <f t="shared" ca="1" si="2181"/>
        <v>#NAME?</v>
      </c>
      <c r="AA4026" s="445">
        <f t="shared" si="2182"/>
        <v>58</v>
      </c>
      <c r="AB4026" s="446">
        <f t="shared" si="2183"/>
        <v>0.98275862068965514</v>
      </c>
      <c r="AC4026" s="446">
        <f t="shared" si="2184"/>
        <v>1.7241379310344862E-2</v>
      </c>
      <c r="AD4026" s="444"/>
    </row>
    <row r="4027" spans="1:30">
      <c r="A4027" s="443">
        <v>45793</v>
      </c>
      <c r="B4027" s="444" t="s">
        <v>81</v>
      </c>
      <c r="C4027" s="444">
        <v>2302</v>
      </c>
      <c r="D4027" s="444">
        <v>80</v>
      </c>
      <c r="E4027" s="444">
        <v>9</v>
      </c>
      <c r="F4027" s="444"/>
      <c r="G4027" s="444">
        <v>93</v>
      </c>
      <c r="H4027" s="444">
        <v>96</v>
      </c>
      <c r="I4027" s="444">
        <v>1</v>
      </c>
      <c r="J4027" s="444">
        <v>18</v>
      </c>
      <c r="K4027" s="444">
        <v>680</v>
      </c>
      <c r="L4027" s="444">
        <v>23.4</v>
      </c>
      <c r="M4027" s="442">
        <v>31.01</v>
      </c>
      <c r="N4027" s="445">
        <f>IF(Tabla2[[#This Row],[LECHE RETIRO DIA]]&lt;&gt;ISBLANK(Tabla2[[#This Row],[LECHE RETIRO DIA]]),SUM(Tabla2[[#This Row],[LECHE TANQUE DIA]:[LECHE RETIRO DIA]]),SUM(Tabla2[[#This Row],[LECHE TANQUE DIA]:[LECHE AUTOCONSUMO DIA]]))</f>
        <v>2391</v>
      </c>
      <c r="O4027" s="446">
        <f t="shared" ref="O4027:O4032" si="2185">IFERROR(C4027/N4027,"")</f>
        <v>0.9627770807193643</v>
      </c>
      <c r="P4027" s="447">
        <f t="shared" ref="P4027:P4032" si="2186">IFERROR(N4027/G4027,"")</f>
        <v>25.70967741935484</v>
      </c>
      <c r="Q4027" s="447">
        <f t="shared" ref="Q4027:Q4032" si="2187">IFERROR(C4027/G4027,"")</f>
        <v>24.752688172043012</v>
      </c>
      <c r="R4027" s="447">
        <f t="shared" ref="R4027:R4032" si="2188">IFERROR(D4027/J4027,"")</f>
        <v>4.4444444444444446</v>
      </c>
      <c r="S4027" s="447">
        <f t="shared" ref="S4027:S4032" si="2189">IFERROR(N4027/K4027,"")</f>
        <v>3.5161764705882352</v>
      </c>
      <c r="T4027" s="447">
        <f t="shared" ref="T4027:T4032" si="2190">IFERROR(K4027/G4027,"")</f>
        <v>7.311827956989247</v>
      </c>
      <c r="U4027" s="447">
        <f t="shared" ref="U4027:U4032" si="2191">IFERROR(N4027/L4027,"")</f>
        <v>102.17948717948718</v>
      </c>
      <c r="V4027" s="447">
        <f t="shared" ref="V4027:V4032" si="2192">IFERROR(G4027/L4027,"")</f>
        <v>3.9743589743589745</v>
      </c>
      <c r="W4027" s="447">
        <f>IFERROR(H4027/M4027,Tabla2[[#This Row],[CARGA PRODUCCION (ANIMALES/HA)]])</f>
        <v>3.0957755562721703</v>
      </c>
      <c r="X4027" s="448">
        <f t="shared" ref="X4027:X4032" si="2193">YEAR(A4027)</f>
        <v>2025</v>
      </c>
      <c r="Y4027" s="448">
        <f t="shared" ref="Y4027:Y4032" si="2194">MONTH(A4027)</f>
        <v>5</v>
      </c>
      <c r="Z4027" s="448" t="e">
        <f t="shared" ref="Z4027:Z4032" ca="1" si="2195">_xlfn.ISOWEEKNUM(A4027)</f>
        <v>#NAME?</v>
      </c>
      <c r="AA4027" s="445">
        <f t="shared" ref="AA4027:AA4032" si="2196">IF(H4027&gt;0,H4027,G4027)</f>
        <v>96</v>
      </c>
      <c r="AB4027" s="446">
        <f t="shared" ref="AB4027:AB4032" si="2197">IFERROR(G4027/AA4027,"")</f>
        <v>0.96875</v>
      </c>
      <c r="AC4027" s="446">
        <f t="shared" ref="AC4027:AC4032" si="2198">IFERROR(1-AB4027,"")</f>
        <v>3.125E-2</v>
      </c>
      <c r="AD4027" s="444"/>
    </row>
    <row r="4028" spans="1:30">
      <c r="A4028" s="443">
        <v>45793</v>
      </c>
      <c r="B4028" s="444" t="s">
        <v>83</v>
      </c>
      <c r="C4028" s="444">
        <v>2542</v>
      </c>
      <c r="D4028" s="444">
        <v>100</v>
      </c>
      <c r="E4028" s="444">
        <v>9</v>
      </c>
      <c r="F4028" s="444"/>
      <c r="G4028" s="444">
        <v>103</v>
      </c>
      <c r="H4028" s="444">
        <v>117</v>
      </c>
      <c r="I4028" s="444">
        <v>1</v>
      </c>
      <c r="J4028" s="444">
        <v>15</v>
      </c>
      <c r="K4028" s="444">
        <v>680</v>
      </c>
      <c r="L4028" s="444">
        <v>29.8</v>
      </c>
      <c r="M4028" s="442">
        <v>36.590000000000003</v>
      </c>
      <c r="N4028" s="445">
        <f>IF(Tabla2[[#This Row],[LECHE RETIRO DIA]]&lt;&gt;ISBLANK(Tabla2[[#This Row],[LECHE RETIRO DIA]]),SUM(Tabla2[[#This Row],[LECHE TANQUE DIA]:[LECHE RETIRO DIA]]),SUM(Tabla2[[#This Row],[LECHE TANQUE DIA]:[LECHE AUTOCONSUMO DIA]]))</f>
        <v>2651</v>
      </c>
      <c r="O4028" s="446">
        <f t="shared" si="2185"/>
        <v>0.95888344021124106</v>
      </c>
      <c r="P4028" s="447">
        <f t="shared" si="2186"/>
        <v>25.737864077669904</v>
      </c>
      <c r="Q4028" s="447">
        <f t="shared" si="2187"/>
        <v>24.679611650485437</v>
      </c>
      <c r="R4028" s="447">
        <f t="shared" si="2188"/>
        <v>6.666666666666667</v>
      </c>
      <c r="S4028" s="447">
        <f t="shared" si="2189"/>
        <v>3.8985294117647058</v>
      </c>
      <c r="T4028" s="447">
        <f t="shared" si="2190"/>
        <v>6.6019417475728153</v>
      </c>
      <c r="U4028" s="447">
        <f t="shared" si="2191"/>
        <v>88.959731543624159</v>
      </c>
      <c r="V4028" s="447">
        <f t="shared" si="2192"/>
        <v>3.4563758389261743</v>
      </c>
      <c r="W4028" s="447">
        <f>IFERROR(H4028/M4028,Tabla2[[#This Row],[CARGA PRODUCCION (ANIMALES/HA)]])</f>
        <v>3.1975949713036345</v>
      </c>
      <c r="X4028" s="448">
        <f t="shared" si="2193"/>
        <v>2025</v>
      </c>
      <c r="Y4028" s="448">
        <f t="shared" si="2194"/>
        <v>5</v>
      </c>
      <c r="Z4028" s="448" t="e">
        <f t="shared" ca="1" si="2195"/>
        <v>#NAME?</v>
      </c>
      <c r="AA4028" s="445">
        <f t="shared" si="2196"/>
        <v>117</v>
      </c>
      <c r="AB4028" s="446">
        <f t="shared" si="2197"/>
        <v>0.88034188034188032</v>
      </c>
      <c r="AC4028" s="446">
        <f t="shared" si="2198"/>
        <v>0.11965811965811968</v>
      </c>
      <c r="AD4028" s="444"/>
    </row>
    <row r="4029" spans="1:30">
      <c r="A4029" s="443">
        <v>45793</v>
      </c>
      <c r="B4029" s="444" t="s">
        <v>88</v>
      </c>
      <c r="C4029" s="444">
        <v>1286</v>
      </c>
      <c r="D4029" s="444">
        <v>40</v>
      </c>
      <c r="E4029" s="444">
        <v>5</v>
      </c>
      <c r="F4029" s="444"/>
      <c r="G4029" s="444">
        <v>57</v>
      </c>
      <c r="H4029" s="444">
        <v>58</v>
      </c>
      <c r="I4029" s="444">
        <v>2</v>
      </c>
      <c r="J4029" s="444">
        <v>12</v>
      </c>
      <c r="K4029" s="444">
        <v>300</v>
      </c>
      <c r="L4029" s="444">
        <v>16.5</v>
      </c>
      <c r="M4029" s="442">
        <v>17.5</v>
      </c>
      <c r="N4029" s="445">
        <f>IF(Tabla2[[#This Row],[LECHE RETIRO DIA]]&lt;&gt;ISBLANK(Tabla2[[#This Row],[LECHE RETIRO DIA]]),SUM(Tabla2[[#This Row],[LECHE TANQUE DIA]:[LECHE RETIRO DIA]]),SUM(Tabla2[[#This Row],[LECHE TANQUE DIA]:[LECHE AUTOCONSUMO DIA]]))</f>
        <v>1331</v>
      </c>
      <c r="O4029" s="446">
        <f t="shared" si="2185"/>
        <v>0.96619083395942895</v>
      </c>
      <c r="P4029" s="447">
        <f t="shared" si="2186"/>
        <v>23.350877192982455</v>
      </c>
      <c r="Q4029" s="447">
        <f t="shared" si="2187"/>
        <v>22.561403508771932</v>
      </c>
      <c r="R4029" s="447">
        <f t="shared" si="2188"/>
        <v>3.3333333333333335</v>
      </c>
      <c r="S4029" s="447">
        <f t="shared" si="2189"/>
        <v>4.4366666666666665</v>
      </c>
      <c r="T4029" s="447">
        <f t="shared" si="2190"/>
        <v>5.2631578947368425</v>
      </c>
      <c r="U4029" s="447">
        <f t="shared" si="2191"/>
        <v>80.666666666666671</v>
      </c>
      <c r="V4029" s="447">
        <f t="shared" si="2192"/>
        <v>3.4545454545454546</v>
      </c>
      <c r="W4029" s="447">
        <f>IFERROR(H4029/M4029,Tabla2[[#This Row],[CARGA PRODUCCION (ANIMALES/HA)]])</f>
        <v>3.3142857142857145</v>
      </c>
      <c r="X4029" s="448">
        <f t="shared" si="2193"/>
        <v>2025</v>
      </c>
      <c r="Y4029" s="448">
        <f t="shared" si="2194"/>
        <v>5</v>
      </c>
      <c r="Z4029" s="448" t="e">
        <f t="shared" ca="1" si="2195"/>
        <v>#NAME?</v>
      </c>
      <c r="AA4029" s="445">
        <f t="shared" si="2196"/>
        <v>58</v>
      </c>
      <c r="AB4029" s="446">
        <f t="shared" si="2197"/>
        <v>0.98275862068965514</v>
      </c>
      <c r="AC4029" s="446">
        <f t="shared" si="2198"/>
        <v>1.7241379310344862E-2</v>
      </c>
      <c r="AD4029" s="444"/>
    </row>
    <row r="4030" spans="1:30">
      <c r="A4030" s="443">
        <v>45794</v>
      </c>
      <c r="B4030" s="444" t="s">
        <v>81</v>
      </c>
      <c r="C4030" s="444">
        <v>2297</v>
      </c>
      <c r="D4030" s="444">
        <v>80</v>
      </c>
      <c r="E4030" s="444">
        <v>9</v>
      </c>
      <c r="F4030" s="444"/>
      <c r="G4030" s="444">
        <v>94</v>
      </c>
      <c r="H4030" s="444">
        <v>97</v>
      </c>
      <c r="I4030" s="444">
        <v>1</v>
      </c>
      <c r="J4030" s="444">
        <v>16</v>
      </c>
      <c r="K4030" s="444">
        <v>680</v>
      </c>
      <c r="L4030" s="444">
        <v>23.4</v>
      </c>
      <c r="M4030" s="442">
        <v>31.01</v>
      </c>
      <c r="N4030" s="445">
        <f>IF(Tabla2[[#This Row],[LECHE RETIRO DIA]]&lt;&gt;ISBLANK(Tabla2[[#This Row],[LECHE RETIRO DIA]]),SUM(Tabla2[[#This Row],[LECHE TANQUE DIA]:[LECHE RETIRO DIA]]),SUM(Tabla2[[#This Row],[LECHE TANQUE DIA]:[LECHE AUTOCONSUMO DIA]]))</f>
        <v>2386</v>
      </c>
      <c r="O4030" s="446">
        <f t="shared" si="2185"/>
        <v>0.96269907795473597</v>
      </c>
      <c r="P4030" s="447">
        <f t="shared" si="2186"/>
        <v>25.382978723404257</v>
      </c>
      <c r="Q4030" s="447">
        <f t="shared" si="2187"/>
        <v>24.436170212765958</v>
      </c>
      <c r="R4030" s="447">
        <f t="shared" si="2188"/>
        <v>5</v>
      </c>
      <c r="S4030" s="447">
        <f t="shared" si="2189"/>
        <v>3.5088235294117647</v>
      </c>
      <c r="T4030" s="447">
        <f t="shared" si="2190"/>
        <v>7.2340425531914896</v>
      </c>
      <c r="U4030" s="447">
        <f t="shared" si="2191"/>
        <v>101.96581196581197</v>
      </c>
      <c r="V4030" s="447">
        <f t="shared" si="2192"/>
        <v>4.017094017094017</v>
      </c>
      <c r="W4030" s="447">
        <f>IFERROR(H4030/M4030,Tabla2[[#This Row],[CARGA PRODUCCION (ANIMALES/HA)]])</f>
        <v>3.1280232183166721</v>
      </c>
      <c r="X4030" s="448">
        <f t="shared" si="2193"/>
        <v>2025</v>
      </c>
      <c r="Y4030" s="448">
        <f t="shared" si="2194"/>
        <v>5</v>
      </c>
      <c r="Z4030" s="448" t="e">
        <f t="shared" ca="1" si="2195"/>
        <v>#NAME?</v>
      </c>
      <c r="AA4030" s="445">
        <f t="shared" si="2196"/>
        <v>97</v>
      </c>
      <c r="AB4030" s="446">
        <f t="shared" si="2197"/>
        <v>0.96907216494845361</v>
      </c>
      <c r="AC4030" s="446">
        <f t="shared" si="2198"/>
        <v>3.0927835051546393E-2</v>
      </c>
      <c r="AD4030" s="444"/>
    </row>
    <row r="4031" spans="1:30">
      <c r="A4031" s="443">
        <v>45794</v>
      </c>
      <c r="B4031" s="444" t="s">
        <v>83</v>
      </c>
      <c r="C4031" s="444">
        <v>2495</v>
      </c>
      <c r="D4031" s="444">
        <v>100</v>
      </c>
      <c r="E4031" s="444">
        <v>9</v>
      </c>
      <c r="F4031" s="444"/>
      <c r="G4031" s="444">
        <v>103</v>
      </c>
      <c r="H4031" s="444">
        <v>117</v>
      </c>
      <c r="I4031" s="444">
        <v>1</v>
      </c>
      <c r="J4031" s="444">
        <v>15</v>
      </c>
      <c r="K4031" s="444">
        <v>680</v>
      </c>
      <c r="L4031" s="444">
        <v>29.8</v>
      </c>
      <c r="M4031" s="442">
        <v>36.590000000000003</v>
      </c>
      <c r="N4031" s="445">
        <f>IF(Tabla2[[#This Row],[LECHE RETIRO DIA]]&lt;&gt;ISBLANK(Tabla2[[#This Row],[LECHE RETIRO DIA]]),SUM(Tabla2[[#This Row],[LECHE TANQUE DIA]:[LECHE RETIRO DIA]]),SUM(Tabla2[[#This Row],[LECHE TANQUE DIA]:[LECHE AUTOCONSUMO DIA]]))</f>
        <v>2604</v>
      </c>
      <c r="O4031" s="446">
        <f t="shared" si="2185"/>
        <v>0.95814132104454686</v>
      </c>
      <c r="P4031" s="447">
        <f t="shared" si="2186"/>
        <v>25.281553398058254</v>
      </c>
      <c r="Q4031" s="447">
        <f t="shared" si="2187"/>
        <v>24.223300970873787</v>
      </c>
      <c r="R4031" s="447">
        <f t="shared" si="2188"/>
        <v>6.666666666666667</v>
      </c>
      <c r="S4031" s="447">
        <f t="shared" si="2189"/>
        <v>3.8294117647058825</v>
      </c>
      <c r="T4031" s="447">
        <f t="shared" si="2190"/>
        <v>6.6019417475728153</v>
      </c>
      <c r="U4031" s="447">
        <f t="shared" si="2191"/>
        <v>87.382550335570471</v>
      </c>
      <c r="V4031" s="447">
        <f t="shared" si="2192"/>
        <v>3.4563758389261743</v>
      </c>
      <c r="W4031" s="447">
        <f>IFERROR(H4031/M4031,Tabla2[[#This Row],[CARGA PRODUCCION (ANIMALES/HA)]])</f>
        <v>3.1975949713036345</v>
      </c>
      <c r="X4031" s="448">
        <f t="shared" si="2193"/>
        <v>2025</v>
      </c>
      <c r="Y4031" s="448">
        <f t="shared" si="2194"/>
        <v>5</v>
      </c>
      <c r="Z4031" s="448" t="e">
        <f t="shared" ca="1" si="2195"/>
        <v>#NAME?</v>
      </c>
      <c r="AA4031" s="445">
        <f t="shared" si="2196"/>
        <v>117</v>
      </c>
      <c r="AB4031" s="446">
        <f t="shared" si="2197"/>
        <v>0.88034188034188032</v>
      </c>
      <c r="AC4031" s="446">
        <f t="shared" si="2198"/>
        <v>0.11965811965811968</v>
      </c>
      <c r="AD4031" s="444"/>
    </row>
    <row r="4032" spans="1:30">
      <c r="A4032" s="443">
        <v>45794</v>
      </c>
      <c r="B4032" s="444" t="s">
        <v>88</v>
      </c>
      <c r="C4032" s="444">
        <v>1262</v>
      </c>
      <c r="D4032" s="444">
        <v>40</v>
      </c>
      <c r="E4032" s="444">
        <v>5</v>
      </c>
      <c r="F4032" s="444"/>
      <c r="G4032" s="444">
        <v>57</v>
      </c>
      <c r="H4032" s="444">
        <v>58</v>
      </c>
      <c r="I4032" s="444">
        <v>2</v>
      </c>
      <c r="J4032" s="444">
        <v>12</v>
      </c>
      <c r="K4032" s="444">
        <v>300</v>
      </c>
      <c r="L4032" s="444">
        <v>16.5</v>
      </c>
      <c r="M4032" s="442">
        <v>17.5</v>
      </c>
      <c r="N4032" s="445">
        <f>IF(Tabla2[[#This Row],[LECHE RETIRO DIA]]&lt;&gt;ISBLANK(Tabla2[[#This Row],[LECHE RETIRO DIA]]),SUM(Tabla2[[#This Row],[LECHE TANQUE DIA]:[LECHE RETIRO DIA]]),SUM(Tabla2[[#This Row],[LECHE TANQUE DIA]:[LECHE AUTOCONSUMO DIA]]))</f>
        <v>1307</v>
      </c>
      <c r="O4032" s="446">
        <f t="shared" si="2185"/>
        <v>0.96557000765110945</v>
      </c>
      <c r="P4032" s="447">
        <f t="shared" si="2186"/>
        <v>22.92982456140351</v>
      </c>
      <c r="Q4032" s="447">
        <f t="shared" si="2187"/>
        <v>22.140350877192983</v>
      </c>
      <c r="R4032" s="447">
        <f t="shared" si="2188"/>
        <v>3.3333333333333335</v>
      </c>
      <c r="S4032" s="447">
        <f t="shared" si="2189"/>
        <v>4.3566666666666665</v>
      </c>
      <c r="T4032" s="447">
        <f t="shared" si="2190"/>
        <v>5.2631578947368425</v>
      </c>
      <c r="U4032" s="447">
        <f t="shared" si="2191"/>
        <v>79.212121212121218</v>
      </c>
      <c r="V4032" s="447">
        <f t="shared" si="2192"/>
        <v>3.4545454545454546</v>
      </c>
      <c r="W4032" s="447">
        <f>IFERROR(H4032/M4032,Tabla2[[#This Row],[CARGA PRODUCCION (ANIMALES/HA)]])</f>
        <v>3.3142857142857145</v>
      </c>
      <c r="X4032" s="448">
        <f t="shared" si="2193"/>
        <v>2025</v>
      </c>
      <c r="Y4032" s="448">
        <f t="shared" si="2194"/>
        <v>5</v>
      </c>
      <c r="Z4032" s="448" t="e">
        <f t="shared" ca="1" si="2195"/>
        <v>#NAME?</v>
      </c>
      <c r="AA4032" s="445">
        <f t="shared" si="2196"/>
        <v>58</v>
      </c>
      <c r="AB4032" s="446">
        <f t="shared" si="2197"/>
        <v>0.98275862068965514</v>
      </c>
      <c r="AC4032" s="446">
        <f t="shared" si="2198"/>
        <v>1.7241379310344862E-2</v>
      </c>
      <c r="AD4032" s="444"/>
    </row>
    <row r="4033" spans="1:30">
      <c r="A4033" s="443">
        <v>45795</v>
      </c>
      <c r="B4033" s="444" t="s">
        <v>81</v>
      </c>
      <c r="C4033" s="444">
        <v>2368</v>
      </c>
      <c r="D4033" s="444">
        <v>80</v>
      </c>
      <c r="E4033" s="444">
        <v>9</v>
      </c>
      <c r="F4033" s="444"/>
      <c r="G4033" s="444">
        <v>94</v>
      </c>
      <c r="H4033" s="444">
        <v>97</v>
      </c>
      <c r="I4033" s="444">
        <v>1</v>
      </c>
      <c r="J4033" s="444">
        <v>16</v>
      </c>
      <c r="K4033" s="444">
        <v>680</v>
      </c>
      <c r="L4033" s="444">
        <v>23.4</v>
      </c>
      <c r="M4033" s="442">
        <v>31.01</v>
      </c>
      <c r="N4033" s="445">
        <f>IF(Tabla2[[#This Row],[LECHE RETIRO DIA]]&lt;&gt;ISBLANK(Tabla2[[#This Row],[LECHE RETIRO DIA]]),SUM(Tabla2[[#This Row],[LECHE TANQUE DIA]:[LECHE RETIRO DIA]]),SUM(Tabla2[[#This Row],[LECHE TANQUE DIA]:[LECHE AUTOCONSUMO DIA]]))</f>
        <v>2457</v>
      </c>
      <c r="O4033" s="446">
        <f t="shared" ref="O4033:O4041" si="2199">IFERROR(C4033/N4033,"")</f>
        <v>0.96377696377696376</v>
      </c>
      <c r="P4033" s="447">
        <f t="shared" ref="P4033:P4041" si="2200">IFERROR(N4033/G4033,"")</f>
        <v>26.138297872340427</v>
      </c>
      <c r="Q4033" s="447">
        <f t="shared" ref="Q4033:Q4041" si="2201">IFERROR(C4033/G4033,"")</f>
        <v>25.191489361702128</v>
      </c>
      <c r="R4033" s="447">
        <f t="shared" ref="R4033:R4041" si="2202">IFERROR(D4033/J4033,"")</f>
        <v>5</v>
      </c>
      <c r="S4033" s="447">
        <f t="shared" ref="S4033:S4041" si="2203">IFERROR(N4033/K4033,"")</f>
        <v>3.6132352941176471</v>
      </c>
      <c r="T4033" s="447">
        <f t="shared" ref="T4033:T4041" si="2204">IFERROR(K4033/G4033,"")</f>
        <v>7.2340425531914896</v>
      </c>
      <c r="U4033" s="447">
        <f t="shared" ref="U4033:U4041" si="2205">IFERROR(N4033/L4033,"")</f>
        <v>105</v>
      </c>
      <c r="V4033" s="447">
        <f t="shared" ref="V4033:V4041" si="2206">IFERROR(G4033/L4033,"")</f>
        <v>4.017094017094017</v>
      </c>
      <c r="W4033" s="447">
        <f>IFERROR(H4033/M4033,Tabla2[[#This Row],[CARGA PRODUCCION (ANIMALES/HA)]])</f>
        <v>3.1280232183166721</v>
      </c>
      <c r="X4033" s="448">
        <f t="shared" ref="X4033:X4041" si="2207">YEAR(A4033)</f>
        <v>2025</v>
      </c>
      <c r="Y4033" s="448">
        <f t="shared" ref="Y4033:Y4041" si="2208">MONTH(A4033)</f>
        <v>5</v>
      </c>
      <c r="Z4033" s="448" t="e">
        <f t="shared" ref="Z4033:Z4041" ca="1" si="2209">_xlfn.ISOWEEKNUM(A4033)</f>
        <v>#NAME?</v>
      </c>
      <c r="AA4033" s="445">
        <f t="shared" ref="AA4033:AA4041" si="2210">IF(H4033&gt;0,H4033,G4033)</f>
        <v>97</v>
      </c>
      <c r="AB4033" s="446">
        <f t="shared" ref="AB4033:AB4041" si="2211">IFERROR(G4033/AA4033,"")</f>
        <v>0.96907216494845361</v>
      </c>
      <c r="AC4033" s="446">
        <f t="shared" ref="AC4033:AC4041" si="2212">IFERROR(1-AB4033,"")</f>
        <v>3.0927835051546393E-2</v>
      </c>
      <c r="AD4033" s="444"/>
    </row>
    <row r="4034" spans="1:30">
      <c r="A4034" s="443">
        <v>45795</v>
      </c>
      <c r="B4034" s="444" t="s">
        <v>83</v>
      </c>
      <c r="C4034" s="444">
        <v>2526</v>
      </c>
      <c r="D4034" s="444">
        <v>100</v>
      </c>
      <c r="E4034" s="444">
        <v>9</v>
      </c>
      <c r="F4034" s="444"/>
      <c r="G4034" s="444">
        <v>103</v>
      </c>
      <c r="H4034" s="444">
        <v>117</v>
      </c>
      <c r="I4034" s="444">
        <v>1</v>
      </c>
      <c r="J4034" s="444">
        <v>15</v>
      </c>
      <c r="K4034" s="444">
        <v>680</v>
      </c>
      <c r="L4034" s="444">
        <v>29.8</v>
      </c>
      <c r="M4034" s="442">
        <v>36.590000000000003</v>
      </c>
      <c r="N4034" s="445">
        <f>IF(Tabla2[[#This Row],[LECHE RETIRO DIA]]&lt;&gt;ISBLANK(Tabla2[[#This Row],[LECHE RETIRO DIA]]),SUM(Tabla2[[#This Row],[LECHE TANQUE DIA]:[LECHE RETIRO DIA]]),SUM(Tabla2[[#This Row],[LECHE TANQUE DIA]:[LECHE AUTOCONSUMO DIA]]))</f>
        <v>2635</v>
      </c>
      <c r="O4034" s="446">
        <f t="shared" si="2199"/>
        <v>0.95863377609108158</v>
      </c>
      <c r="P4034" s="447">
        <f t="shared" si="2200"/>
        <v>25.582524271844662</v>
      </c>
      <c r="Q4034" s="447">
        <f t="shared" si="2201"/>
        <v>24.524271844660195</v>
      </c>
      <c r="R4034" s="447">
        <f t="shared" si="2202"/>
        <v>6.666666666666667</v>
      </c>
      <c r="S4034" s="447">
        <f t="shared" si="2203"/>
        <v>3.875</v>
      </c>
      <c r="T4034" s="447">
        <f t="shared" si="2204"/>
        <v>6.6019417475728153</v>
      </c>
      <c r="U4034" s="447">
        <f t="shared" si="2205"/>
        <v>88.422818791946312</v>
      </c>
      <c r="V4034" s="447">
        <f t="shared" si="2206"/>
        <v>3.4563758389261743</v>
      </c>
      <c r="W4034" s="447">
        <f>IFERROR(H4034/M4034,Tabla2[[#This Row],[CARGA PRODUCCION (ANIMALES/HA)]])</f>
        <v>3.1975949713036345</v>
      </c>
      <c r="X4034" s="448">
        <f t="shared" si="2207"/>
        <v>2025</v>
      </c>
      <c r="Y4034" s="448">
        <f t="shared" si="2208"/>
        <v>5</v>
      </c>
      <c r="Z4034" s="448" t="e">
        <f t="shared" ca="1" si="2209"/>
        <v>#NAME?</v>
      </c>
      <c r="AA4034" s="445">
        <f t="shared" si="2210"/>
        <v>117</v>
      </c>
      <c r="AB4034" s="446">
        <f t="shared" si="2211"/>
        <v>0.88034188034188032</v>
      </c>
      <c r="AC4034" s="446">
        <f t="shared" si="2212"/>
        <v>0.11965811965811968</v>
      </c>
      <c r="AD4034" s="444"/>
    </row>
    <row r="4035" spans="1:30">
      <c r="A4035" s="443">
        <v>45795</v>
      </c>
      <c r="B4035" s="444" t="s">
        <v>117</v>
      </c>
      <c r="C4035" s="444">
        <v>1299</v>
      </c>
      <c r="D4035" s="444">
        <v>40</v>
      </c>
      <c r="E4035" s="444">
        <v>5</v>
      </c>
      <c r="F4035" s="444"/>
      <c r="G4035" s="444">
        <v>57</v>
      </c>
      <c r="H4035" s="444">
        <v>58</v>
      </c>
      <c r="I4035" s="444">
        <v>1</v>
      </c>
      <c r="J4035" s="444">
        <v>12</v>
      </c>
      <c r="K4035" s="444">
        <v>300</v>
      </c>
      <c r="L4035" s="444">
        <v>16.5</v>
      </c>
      <c r="M4035" s="442">
        <v>17.5</v>
      </c>
      <c r="N4035" s="445">
        <f>IF(Tabla2[[#This Row],[LECHE RETIRO DIA]]&lt;&gt;ISBLANK(Tabla2[[#This Row],[LECHE RETIRO DIA]]),SUM(Tabla2[[#This Row],[LECHE TANQUE DIA]:[LECHE RETIRO DIA]]),SUM(Tabla2[[#This Row],[LECHE TANQUE DIA]:[LECHE AUTOCONSUMO DIA]]))</f>
        <v>1344</v>
      </c>
      <c r="O4035" s="446">
        <f t="shared" si="2199"/>
        <v>0.9665178571428571</v>
      </c>
      <c r="P4035" s="447">
        <f t="shared" si="2200"/>
        <v>23.578947368421051</v>
      </c>
      <c r="Q4035" s="447">
        <f t="shared" si="2201"/>
        <v>22.789473684210527</v>
      </c>
      <c r="R4035" s="447">
        <f t="shared" si="2202"/>
        <v>3.3333333333333335</v>
      </c>
      <c r="S4035" s="447">
        <f t="shared" si="2203"/>
        <v>4.4800000000000004</v>
      </c>
      <c r="T4035" s="447">
        <f t="shared" si="2204"/>
        <v>5.2631578947368425</v>
      </c>
      <c r="U4035" s="447">
        <f t="shared" si="2205"/>
        <v>81.454545454545453</v>
      </c>
      <c r="V4035" s="447">
        <f t="shared" si="2206"/>
        <v>3.4545454545454546</v>
      </c>
      <c r="W4035" s="447">
        <f>IFERROR(H4035/M4035,Tabla2[[#This Row],[CARGA PRODUCCION (ANIMALES/HA)]])</f>
        <v>3.3142857142857145</v>
      </c>
      <c r="X4035" s="448">
        <f t="shared" si="2207"/>
        <v>2025</v>
      </c>
      <c r="Y4035" s="448">
        <f t="shared" si="2208"/>
        <v>5</v>
      </c>
      <c r="Z4035" s="448" t="e">
        <f t="shared" ca="1" si="2209"/>
        <v>#NAME?</v>
      </c>
      <c r="AA4035" s="445">
        <f t="shared" si="2210"/>
        <v>58</v>
      </c>
      <c r="AB4035" s="446">
        <f t="shared" si="2211"/>
        <v>0.98275862068965514</v>
      </c>
      <c r="AC4035" s="446">
        <f t="shared" si="2212"/>
        <v>1.7241379310344862E-2</v>
      </c>
      <c r="AD4035" s="444"/>
    </row>
    <row r="4036" spans="1:30">
      <c r="A4036" s="443">
        <v>45796</v>
      </c>
      <c r="B4036" s="444" t="s">
        <v>81</v>
      </c>
      <c r="C4036" s="444">
        <v>2368</v>
      </c>
      <c r="D4036" s="444">
        <v>80</v>
      </c>
      <c r="E4036" s="444">
        <v>9</v>
      </c>
      <c r="F4036" s="444"/>
      <c r="G4036" s="444">
        <v>95</v>
      </c>
      <c r="H4036" s="444">
        <v>97</v>
      </c>
      <c r="I4036" s="444">
        <v>1</v>
      </c>
      <c r="J4036" s="444">
        <v>16</v>
      </c>
      <c r="K4036" s="444">
        <v>680</v>
      </c>
      <c r="L4036" s="444">
        <v>23.4</v>
      </c>
      <c r="M4036" s="442">
        <v>31.01</v>
      </c>
      <c r="N4036" s="445">
        <f>IF(Tabla2[[#This Row],[LECHE RETIRO DIA]]&lt;&gt;ISBLANK(Tabla2[[#This Row],[LECHE RETIRO DIA]]),SUM(Tabla2[[#This Row],[LECHE TANQUE DIA]:[LECHE RETIRO DIA]]),SUM(Tabla2[[#This Row],[LECHE TANQUE DIA]:[LECHE AUTOCONSUMO DIA]]))</f>
        <v>2457</v>
      </c>
      <c r="O4036" s="446">
        <f t="shared" si="2199"/>
        <v>0.96377696377696376</v>
      </c>
      <c r="P4036" s="447">
        <f t="shared" si="2200"/>
        <v>25.86315789473684</v>
      </c>
      <c r="Q4036" s="447">
        <f t="shared" si="2201"/>
        <v>24.926315789473684</v>
      </c>
      <c r="R4036" s="447">
        <f t="shared" si="2202"/>
        <v>5</v>
      </c>
      <c r="S4036" s="447">
        <f t="shared" si="2203"/>
        <v>3.6132352941176471</v>
      </c>
      <c r="T4036" s="447">
        <f t="shared" si="2204"/>
        <v>7.1578947368421053</v>
      </c>
      <c r="U4036" s="447">
        <f t="shared" si="2205"/>
        <v>105</v>
      </c>
      <c r="V4036" s="447">
        <f t="shared" si="2206"/>
        <v>4.0598290598290605</v>
      </c>
      <c r="W4036" s="447">
        <f>IFERROR(H4036/M4036,Tabla2[[#This Row],[CARGA PRODUCCION (ANIMALES/HA)]])</f>
        <v>3.1280232183166721</v>
      </c>
      <c r="X4036" s="448">
        <f t="shared" si="2207"/>
        <v>2025</v>
      </c>
      <c r="Y4036" s="448">
        <f t="shared" si="2208"/>
        <v>5</v>
      </c>
      <c r="Z4036" s="448" t="e">
        <f t="shared" ca="1" si="2209"/>
        <v>#NAME?</v>
      </c>
      <c r="AA4036" s="445">
        <f t="shared" si="2210"/>
        <v>97</v>
      </c>
      <c r="AB4036" s="446">
        <f t="shared" si="2211"/>
        <v>0.97938144329896903</v>
      </c>
      <c r="AC4036" s="446">
        <f t="shared" si="2212"/>
        <v>2.0618556701030966E-2</v>
      </c>
      <c r="AD4036" s="444"/>
    </row>
    <row r="4037" spans="1:30">
      <c r="A4037" s="443">
        <v>45796</v>
      </c>
      <c r="B4037" s="444" t="s">
        <v>83</v>
      </c>
      <c r="C4037" s="444">
        <v>2595</v>
      </c>
      <c r="D4037" s="444">
        <v>100</v>
      </c>
      <c r="E4037" s="444">
        <v>9</v>
      </c>
      <c r="F4037" s="444"/>
      <c r="G4037" s="444">
        <v>103</v>
      </c>
      <c r="H4037" s="444">
        <v>122</v>
      </c>
      <c r="I4037" s="444">
        <v>1</v>
      </c>
      <c r="J4037" s="444">
        <v>15</v>
      </c>
      <c r="K4037" s="444">
        <v>680</v>
      </c>
      <c r="L4037" s="444">
        <v>29.8</v>
      </c>
      <c r="M4037" s="442">
        <v>36.590000000000003</v>
      </c>
      <c r="N4037" s="445">
        <f>IF(Tabla2[[#This Row],[LECHE RETIRO DIA]]&lt;&gt;ISBLANK(Tabla2[[#This Row],[LECHE RETIRO DIA]]),SUM(Tabla2[[#This Row],[LECHE TANQUE DIA]:[LECHE RETIRO DIA]]),SUM(Tabla2[[#This Row],[LECHE TANQUE DIA]:[LECHE AUTOCONSUMO DIA]]))</f>
        <v>2704</v>
      </c>
      <c r="O4037" s="446">
        <f t="shared" si="2199"/>
        <v>0.95968934911242598</v>
      </c>
      <c r="P4037" s="447">
        <f t="shared" si="2200"/>
        <v>26.252427184466018</v>
      </c>
      <c r="Q4037" s="447">
        <f t="shared" si="2201"/>
        <v>25.194174757281555</v>
      </c>
      <c r="R4037" s="447">
        <f t="shared" si="2202"/>
        <v>6.666666666666667</v>
      </c>
      <c r="S4037" s="447">
        <f t="shared" si="2203"/>
        <v>3.9764705882352942</v>
      </c>
      <c r="T4037" s="447">
        <f t="shared" si="2204"/>
        <v>6.6019417475728153</v>
      </c>
      <c r="U4037" s="447">
        <f t="shared" si="2205"/>
        <v>90.738255033557039</v>
      </c>
      <c r="V4037" s="447">
        <f t="shared" si="2206"/>
        <v>3.4563758389261743</v>
      </c>
      <c r="W4037" s="447">
        <f>IFERROR(H4037/M4037,Tabla2[[#This Row],[CARGA PRODUCCION (ANIMALES/HA)]])</f>
        <v>3.334244329051653</v>
      </c>
      <c r="X4037" s="448">
        <f t="shared" si="2207"/>
        <v>2025</v>
      </c>
      <c r="Y4037" s="448">
        <f t="shared" si="2208"/>
        <v>5</v>
      </c>
      <c r="Z4037" s="448" t="e">
        <f t="shared" ca="1" si="2209"/>
        <v>#NAME?</v>
      </c>
      <c r="AA4037" s="445">
        <f t="shared" si="2210"/>
        <v>122</v>
      </c>
      <c r="AB4037" s="446">
        <f t="shared" si="2211"/>
        <v>0.84426229508196726</v>
      </c>
      <c r="AC4037" s="446">
        <f t="shared" si="2212"/>
        <v>0.15573770491803274</v>
      </c>
      <c r="AD4037" s="444"/>
    </row>
    <row r="4038" spans="1:30">
      <c r="A4038" s="443">
        <v>45796</v>
      </c>
      <c r="B4038" s="444" t="s">
        <v>117</v>
      </c>
      <c r="C4038" s="444">
        <v>1260</v>
      </c>
      <c r="D4038" s="444">
        <v>40</v>
      </c>
      <c r="E4038" s="444">
        <v>5</v>
      </c>
      <c r="F4038" s="444"/>
      <c r="G4038" s="444">
        <v>57</v>
      </c>
      <c r="H4038" s="444">
        <v>58</v>
      </c>
      <c r="I4038" s="444">
        <v>2</v>
      </c>
      <c r="J4038" s="444">
        <v>12</v>
      </c>
      <c r="K4038" s="444">
        <v>300</v>
      </c>
      <c r="L4038" s="444">
        <v>16.5</v>
      </c>
      <c r="M4038" s="442">
        <v>17.5</v>
      </c>
      <c r="N4038" s="445">
        <f>IF(Tabla2[[#This Row],[LECHE RETIRO DIA]]&lt;&gt;ISBLANK(Tabla2[[#This Row],[LECHE RETIRO DIA]]),SUM(Tabla2[[#This Row],[LECHE TANQUE DIA]:[LECHE RETIRO DIA]]),SUM(Tabla2[[#This Row],[LECHE TANQUE DIA]:[LECHE AUTOCONSUMO DIA]]))</f>
        <v>1305</v>
      </c>
      <c r="O4038" s="446">
        <f t="shared" si="2199"/>
        <v>0.96551724137931039</v>
      </c>
      <c r="P4038" s="447">
        <f t="shared" si="2200"/>
        <v>22.894736842105264</v>
      </c>
      <c r="Q4038" s="447">
        <f t="shared" si="2201"/>
        <v>22.105263157894736</v>
      </c>
      <c r="R4038" s="447">
        <f t="shared" si="2202"/>
        <v>3.3333333333333335</v>
      </c>
      <c r="S4038" s="447">
        <f t="shared" si="2203"/>
        <v>4.3499999999999996</v>
      </c>
      <c r="T4038" s="447">
        <f t="shared" si="2204"/>
        <v>5.2631578947368425</v>
      </c>
      <c r="U4038" s="447">
        <f t="shared" si="2205"/>
        <v>79.090909090909093</v>
      </c>
      <c r="V4038" s="447">
        <f t="shared" si="2206"/>
        <v>3.4545454545454546</v>
      </c>
      <c r="W4038" s="447">
        <f>IFERROR(H4038/M4038,Tabla2[[#This Row],[CARGA PRODUCCION (ANIMALES/HA)]])</f>
        <v>3.3142857142857145</v>
      </c>
      <c r="X4038" s="448">
        <f t="shared" si="2207"/>
        <v>2025</v>
      </c>
      <c r="Y4038" s="448">
        <f t="shared" si="2208"/>
        <v>5</v>
      </c>
      <c r="Z4038" s="448" t="e">
        <f t="shared" ca="1" si="2209"/>
        <v>#NAME?</v>
      </c>
      <c r="AA4038" s="445">
        <f t="shared" si="2210"/>
        <v>58</v>
      </c>
      <c r="AB4038" s="446">
        <f t="shared" si="2211"/>
        <v>0.98275862068965514</v>
      </c>
      <c r="AC4038" s="446">
        <f t="shared" si="2212"/>
        <v>1.7241379310344862E-2</v>
      </c>
      <c r="AD4038" s="444"/>
    </row>
    <row r="4039" spans="1:30">
      <c r="A4039" s="443">
        <v>45797</v>
      </c>
      <c r="B4039" s="444" t="s">
        <v>81</v>
      </c>
      <c r="C4039" s="444">
        <v>2401</v>
      </c>
      <c r="D4039" s="444">
        <v>80</v>
      </c>
      <c r="E4039" s="444">
        <v>9</v>
      </c>
      <c r="F4039" s="444"/>
      <c r="G4039" s="444">
        <v>96</v>
      </c>
      <c r="H4039" s="444">
        <v>97</v>
      </c>
      <c r="I4039" s="444">
        <v>1</v>
      </c>
      <c r="J4039" s="444">
        <v>18</v>
      </c>
      <c r="K4039" s="444">
        <v>680</v>
      </c>
      <c r="L4039" s="444">
        <v>23.4</v>
      </c>
      <c r="M4039" s="442">
        <v>31.01</v>
      </c>
      <c r="N4039" s="445">
        <f>IF(Tabla2[[#This Row],[LECHE RETIRO DIA]]&lt;&gt;ISBLANK(Tabla2[[#This Row],[LECHE RETIRO DIA]]),SUM(Tabla2[[#This Row],[LECHE TANQUE DIA]:[LECHE RETIRO DIA]]),SUM(Tabla2[[#This Row],[LECHE TANQUE DIA]:[LECHE AUTOCONSUMO DIA]]))</f>
        <v>2490</v>
      </c>
      <c r="O4039" s="446">
        <f t="shared" si="2199"/>
        <v>0.96425702811244984</v>
      </c>
      <c r="P4039" s="447">
        <f t="shared" si="2200"/>
        <v>25.9375</v>
      </c>
      <c r="Q4039" s="447">
        <f t="shared" si="2201"/>
        <v>25.010416666666668</v>
      </c>
      <c r="R4039" s="447">
        <f t="shared" si="2202"/>
        <v>4.4444444444444446</v>
      </c>
      <c r="S4039" s="447">
        <f t="shared" si="2203"/>
        <v>3.6617647058823528</v>
      </c>
      <c r="T4039" s="447">
        <f t="shared" si="2204"/>
        <v>7.083333333333333</v>
      </c>
      <c r="U4039" s="447">
        <f t="shared" si="2205"/>
        <v>106.41025641025642</v>
      </c>
      <c r="V4039" s="447">
        <f t="shared" si="2206"/>
        <v>4.1025641025641031</v>
      </c>
      <c r="W4039" s="447">
        <f>IFERROR(H4039/M4039,Tabla2[[#This Row],[CARGA PRODUCCION (ANIMALES/HA)]])</f>
        <v>3.1280232183166721</v>
      </c>
      <c r="X4039" s="448">
        <f t="shared" si="2207"/>
        <v>2025</v>
      </c>
      <c r="Y4039" s="448">
        <f t="shared" si="2208"/>
        <v>5</v>
      </c>
      <c r="Z4039" s="448" t="e">
        <f t="shared" ca="1" si="2209"/>
        <v>#NAME?</v>
      </c>
      <c r="AA4039" s="445">
        <f t="shared" si="2210"/>
        <v>97</v>
      </c>
      <c r="AB4039" s="446">
        <f t="shared" si="2211"/>
        <v>0.98969072164948457</v>
      </c>
      <c r="AC4039" s="446">
        <f t="shared" si="2212"/>
        <v>1.0309278350515427E-2</v>
      </c>
      <c r="AD4039" s="444"/>
    </row>
    <row r="4040" spans="1:30">
      <c r="A4040" s="443">
        <v>45797</v>
      </c>
      <c r="B4040" s="444" t="s">
        <v>83</v>
      </c>
      <c r="C4040" s="444">
        <v>2600</v>
      </c>
      <c r="D4040" s="444">
        <v>100</v>
      </c>
      <c r="E4040" s="444">
        <v>9</v>
      </c>
      <c r="F4040" s="444"/>
      <c r="G4040" s="444">
        <v>103</v>
      </c>
      <c r="H4040" s="444">
        <v>122</v>
      </c>
      <c r="I4040" s="444">
        <v>1</v>
      </c>
      <c r="J4040" s="444">
        <v>15</v>
      </c>
      <c r="K4040" s="444">
        <v>680</v>
      </c>
      <c r="L4040" s="444">
        <v>29.8</v>
      </c>
      <c r="M4040" s="442">
        <v>36.590000000000003</v>
      </c>
      <c r="N4040" s="445">
        <f>IF(Tabla2[[#This Row],[LECHE RETIRO DIA]]&lt;&gt;ISBLANK(Tabla2[[#This Row],[LECHE RETIRO DIA]]),SUM(Tabla2[[#This Row],[LECHE TANQUE DIA]:[LECHE RETIRO DIA]]),SUM(Tabla2[[#This Row],[LECHE TANQUE DIA]:[LECHE AUTOCONSUMO DIA]]))</f>
        <v>2709</v>
      </c>
      <c r="O4040" s="446">
        <f t="shared" si="2199"/>
        <v>0.95976375046142492</v>
      </c>
      <c r="P4040" s="447">
        <f t="shared" si="2200"/>
        <v>26.300970873786408</v>
      </c>
      <c r="Q4040" s="447">
        <f t="shared" si="2201"/>
        <v>25.242718446601941</v>
      </c>
      <c r="R4040" s="447">
        <f t="shared" si="2202"/>
        <v>6.666666666666667</v>
      </c>
      <c r="S4040" s="447">
        <f t="shared" si="2203"/>
        <v>3.9838235294117648</v>
      </c>
      <c r="T4040" s="447">
        <f t="shared" si="2204"/>
        <v>6.6019417475728153</v>
      </c>
      <c r="U4040" s="447">
        <f t="shared" si="2205"/>
        <v>90.90604026845638</v>
      </c>
      <c r="V4040" s="447">
        <f t="shared" si="2206"/>
        <v>3.4563758389261743</v>
      </c>
      <c r="W4040" s="447">
        <f>IFERROR(H4040/M4040,Tabla2[[#This Row],[CARGA PRODUCCION (ANIMALES/HA)]])</f>
        <v>3.334244329051653</v>
      </c>
      <c r="X4040" s="448">
        <f t="shared" si="2207"/>
        <v>2025</v>
      </c>
      <c r="Y4040" s="448">
        <f t="shared" si="2208"/>
        <v>5</v>
      </c>
      <c r="Z4040" s="448" t="e">
        <f t="shared" ca="1" si="2209"/>
        <v>#NAME?</v>
      </c>
      <c r="AA4040" s="445">
        <f t="shared" si="2210"/>
        <v>122</v>
      </c>
      <c r="AB4040" s="446">
        <f t="shared" si="2211"/>
        <v>0.84426229508196726</v>
      </c>
      <c r="AC4040" s="446">
        <f t="shared" si="2212"/>
        <v>0.15573770491803274</v>
      </c>
      <c r="AD4040" s="444"/>
    </row>
    <row r="4041" spans="1:30">
      <c r="A4041" s="443">
        <v>45797</v>
      </c>
      <c r="B4041" s="444" t="s">
        <v>117</v>
      </c>
      <c r="C4041" s="444">
        <v>1304</v>
      </c>
      <c r="D4041" s="444">
        <v>40</v>
      </c>
      <c r="E4041" s="444">
        <v>5</v>
      </c>
      <c r="F4041" s="444"/>
      <c r="G4041" s="444">
        <v>59</v>
      </c>
      <c r="H4041" s="444">
        <v>60</v>
      </c>
      <c r="I4041" s="444">
        <v>1</v>
      </c>
      <c r="J4041" s="444">
        <v>12</v>
      </c>
      <c r="K4041" s="444">
        <v>680</v>
      </c>
      <c r="L4041" s="444">
        <v>16.5</v>
      </c>
      <c r="M4041" s="442">
        <v>17.5</v>
      </c>
      <c r="N4041" s="445">
        <f>IF(Tabla2[[#This Row],[LECHE RETIRO DIA]]&lt;&gt;ISBLANK(Tabla2[[#This Row],[LECHE RETIRO DIA]]),SUM(Tabla2[[#This Row],[LECHE TANQUE DIA]:[LECHE RETIRO DIA]]),SUM(Tabla2[[#This Row],[LECHE TANQUE DIA]:[LECHE AUTOCONSUMO DIA]]))</f>
        <v>1349</v>
      </c>
      <c r="O4041" s="446">
        <f t="shared" si="2199"/>
        <v>0.96664195700518907</v>
      </c>
      <c r="P4041" s="447">
        <f t="shared" si="2200"/>
        <v>22.864406779661017</v>
      </c>
      <c r="Q4041" s="447">
        <f t="shared" si="2201"/>
        <v>22.101694915254239</v>
      </c>
      <c r="R4041" s="447">
        <f t="shared" si="2202"/>
        <v>3.3333333333333335</v>
      </c>
      <c r="S4041" s="447">
        <f t="shared" si="2203"/>
        <v>1.9838235294117648</v>
      </c>
      <c r="T4041" s="447">
        <f t="shared" si="2204"/>
        <v>11.525423728813559</v>
      </c>
      <c r="U4041" s="447">
        <f t="shared" si="2205"/>
        <v>81.757575757575751</v>
      </c>
      <c r="V4041" s="447">
        <f t="shared" si="2206"/>
        <v>3.5757575757575757</v>
      </c>
      <c r="W4041" s="447">
        <f>IFERROR(H4041/M4041,Tabla2[[#This Row],[CARGA PRODUCCION (ANIMALES/HA)]])</f>
        <v>3.4285714285714284</v>
      </c>
      <c r="X4041" s="448">
        <f t="shared" si="2207"/>
        <v>2025</v>
      </c>
      <c r="Y4041" s="448">
        <f t="shared" si="2208"/>
        <v>5</v>
      </c>
      <c r="Z4041" s="448" t="e">
        <f t="shared" ca="1" si="2209"/>
        <v>#NAME?</v>
      </c>
      <c r="AA4041" s="445">
        <f t="shared" si="2210"/>
        <v>60</v>
      </c>
      <c r="AB4041" s="446">
        <f t="shared" si="2211"/>
        <v>0.98333333333333328</v>
      </c>
      <c r="AC4041" s="446">
        <f t="shared" si="2212"/>
        <v>1.6666666666666718E-2</v>
      </c>
      <c r="AD4041" s="444"/>
    </row>
    <row r="4042" spans="1:30">
      <c r="A4042" s="443">
        <v>45798</v>
      </c>
      <c r="B4042" s="444" t="s">
        <v>81</v>
      </c>
      <c r="C4042" s="444">
        <v>2326</v>
      </c>
      <c r="D4042" s="444">
        <v>80</v>
      </c>
      <c r="E4042" s="444">
        <v>9</v>
      </c>
      <c r="F4042" s="444"/>
      <c r="G4042" s="444">
        <v>97</v>
      </c>
      <c r="H4042" s="444">
        <v>98</v>
      </c>
      <c r="I4042" s="444">
        <v>1</v>
      </c>
      <c r="J4042" s="444">
        <v>18</v>
      </c>
      <c r="K4042" s="444">
        <v>680</v>
      </c>
      <c r="L4042" s="444">
        <v>23.4</v>
      </c>
      <c r="M4042" s="442">
        <v>31.01</v>
      </c>
      <c r="N4042" s="445">
        <f>IF(Tabla2[[#This Row],[LECHE RETIRO DIA]]&lt;&gt;ISBLANK(Tabla2[[#This Row],[LECHE RETIRO DIA]]),SUM(Tabla2[[#This Row],[LECHE TANQUE DIA]:[LECHE RETIRO DIA]]),SUM(Tabla2[[#This Row],[LECHE TANQUE DIA]:[LECHE AUTOCONSUMO DIA]]))</f>
        <v>2415</v>
      </c>
      <c r="O4042" s="446">
        <f t="shared" ref="O4042:O4047" si="2213">IFERROR(C4042/N4042,"")</f>
        <v>0.96314699792960667</v>
      </c>
      <c r="P4042" s="447">
        <f t="shared" ref="P4042:P4047" si="2214">IFERROR(N4042/G4042,"")</f>
        <v>24.896907216494846</v>
      </c>
      <c r="Q4042" s="447">
        <f t="shared" ref="Q4042:Q4047" si="2215">IFERROR(C4042/G4042,"")</f>
        <v>23.979381443298969</v>
      </c>
      <c r="R4042" s="447">
        <f t="shared" ref="R4042:R4047" si="2216">IFERROR(D4042/J4042,"")</f>
        <v>4.4444444444444446</v>
      </c>
      <c r="S4042" s="447">
        <f t="shared" ref="S4042:S4047" si="2217">IFERROR(N4042/K4042,"")</f>
        <v>3.5514705882352939</v>
      </c>
      <c r="T4042" s="447">
        <f t="shared" ref="T4042:T4047" si="2218">IFERROR(K4042/G4042,"")</f>
        <v>7.0103092783505154</v>
      </c>
      <c r="U4042" s="447">
        <f t="shared" ref="U4042:U4047" si="2219">IFERROR(N4042/L4042,"")</f>
        <v>103.2051282051282</v>
      </c>
      <c r="V4042" s="447">
        <f t="shared" ref="V4042:V4047" si="2220">IFERROR(G4042/L4042,"")</f>
        <v>4.1452991452991457</v>
      </c>
      <c r="W4042" s="447">
        <f>IFERROR(H4042/M4042,Tabla2[[#This Row],[CARGA PRODUCCION (ANIMALES/HA)]])</f>
        <v>3.1602708803611739</v>
      </c>
      <c r="X4042" s="448">
        <f t="shared" ref="X4042:X4047" si="2221">YEAR(A4042)</f>
        <v>2025</v>
      </c>
      <c r="Y4042" s="448">
        <f t="shared" ref="Y4042:Y4047" si="2222">MONTH(A4042)</f>
        <v>5</v>
      </c>
      <c r="Z4042" s="448" t="e">
        <f t="shared" ref="Z4042:Z4047" ca="1" si="2223">_xlfn.ISOWEEKNUM(A4042)</f>
        <v>#NAME?</v>
      </c>
      <c r="AA4042" s="445">
        <f t="shared" ref="AA4042:AA4047" si="2224">IF(H4042&gt;0,H4042,G4042)</f>
        <v>98</v>
      </c>
      <c r="AB4042" s="446">
        <f t="shared" ref="AB4042:AB4047" si="2225">IFERROR(G4042/AA4042,"")</f>
        <v>0.98979591836734693</v>
      </c>
      <c r="AC4042" s="446">
        <f t="shared" ref="AC4042:AC4047" si="2226">IFERROR(1-AB4042,"")</f>
        <v>1.0204081632653073E-2</v>
      </c>
      <c r="AD4042" s="444"/>
    </row>
    <row r="4043" spans="1:30">
      <c r="A4043" s="443">
        <v>45798</v>
      </c>
      <c r="B4043" s="444" t="s">
        <v>83</v>
      </c>
      <c r="C4043" s="444">
        <v>2556</v>
      </c>
      <c r="D4043" s="444">
        <v>100</v>
      </c>
      <c r="E4043" s="444">
        <v>9</v>
      </c>
      <c r="F4043" s="444"/>
      <c r="G4043" s="444">
        <v>103</v>
      </c>
      <c r="H4043" s="444">
        <v>122</v>
      </c>
      <c r="I4043" s="444">
        <v>1</v>
      </c>
      <c r="J4043" s="444">
        <v>11</v>
      </c>
      <c r="K4043" s="444">
        <v>680</v>
      </c>
      <c r="L4043" s="444">
        <v>29.8</v>
      </c>
      <c r="M4043" s="442">
        <v>36.590000000000003</v>
      </c>
      <c r="N4043" s="445">
        <f>IF(Tabla2[[#This Row],[LECHE RETIRO DIA]]&lt;&gt;ISBLANK(Tabla2[[#This Row],[LECHE RETIRO DIA]]),SUM(Tabla2[[#This Row],[LECHE TANQUE DIA]:[LECHE RETIRO DIA]]),SUM(Tabla2[[#This Row],[LECHE TANQUE DIA]:[LECHE AUTOCONSUMO DIA]]))</f>
        <v>2665</v>
      </c>
      <c r="O4043" s="446">
        <f t="shared" si="2213"/>
        <v>0.95909943714821766</v>
      </c>
      <c r="P4043" s="447">
        <f t="shared" si="2214"/>
        <v>25.873786407766989</v>
      </c>
      <c r="Q4043" s="447">
        <f t="shared" si="2215"/>
        <v>24.815533980582526</v>
      </c>
      <c r="R4043" s="447">
        <f t="shared" si="2216"/>
        <v>9.0909090909090917</v>
      </c>
      <c r="S4043" s="447">
        <f t="shared" si="2217"/>
        <v>3.9191176470588234</v>
      </c>
      <c r="T4043" s="447">
        <f t="shared" si="2218"/>
        <v>6.6019417475728153</v>
      </c>
      <c r="U4043" s="447">
        <f t="shared" si="2219"/>
        <v>89.429530201342274</v>
      </c>
      <c r="V4043" s="447">
        <f t="shared" si="2220"/>
        <v>3.4563758389261743</v>
      </c>
      <c r="W4043" s="447">
        <f>IFERROR(H4043/M4043,Tabla2[[#This Row],[CARGA PRODUCCION (ANIMALES/HA)]])</f>
        <v>3.334244329051653</v>
      </c>
      <c r="X4043" s="448">
        <f t="shared" si="2221"/>
        <v>2025</v>
      </c>
      <c r="Y4043" s="448">
        <f t="shared" si="2222"/>
        <v>5</v>
      </c>
      <c r="Z4043" s="448" t="e">
        <f t="shared" ca="1" si="2223"/>
        <v>#NAME?</v>
      </c>
      <c r="AA4043" s="445">
        <f t="shared" si="2224"/>
        <v>122</v>
      </c>
      <c r="AB4043" s="446">
        <f t="shared" si="2225"/>
        <v>0.84426229508196726</v>
      </c>
      <c r="AC4043" s="446">
        <f t="shared" si="2226"/>
        <v>0.15573770491803274</v>
      </c>
      <c r="AD4043" s="444"/>
    </row>
    <row r="4044" spans="1:30">
      <c r="A4044" s="443">
        <v>45798</v>
      </c>
      <c r="B4044" s="444" t="s">
        <v>88</v>
      </c>
      <c r="C4044" s="444">
        <v>1251</v>
      </c>
      <c r="D4044" s="444">
        <v>40</v>
      </c>
      <c r="E4044" s="444">
        <v>5</v>
      </c>
      <c r="F4044" s="444"/>
      <c r="G4044" s="444">
        <v>59</v>
      </c>
      <c r="H4044" s="444">
        <v>60</v>
      </c>
      <c r="I4044" s="444">
        <v>1</v>
      </c>
      <c r="J4044" s="444">
        <v>12</v>
      </c>
      <c r="K4044" s="444">
        <v>680</v>
      </c>
      <c r="L4044" s="444">
        <v>16.5</v>
      </c>
      <c r="M4044" s="442">
        <v>17.5</v>
      </c>
      <c r="N4044" s="445">
        <f>IF(Tabla2[[#This Row],[LECHE RETIRO DIA]]&lt;&gt;ISBLANK(Tabla2[[#This Row],[LECHE RETIRO DIA]]),SUM(Tabla2[[#This Row],[LECHE TANQUE DIA]:[LECHE RETIRO DIA]]),SUM(Tabla2[[#This Row],[LECHE TANQUE DIA]:[LECHE AUTOCONSUMO DIA]]))</f>
        <v>1296</v>
      </c>
      <c r="O4044" s="446">
        <f t="shared" si="2213"/>
        <v>0.96527777777777779</v>
      </c>
      <c r="P4044" s="447">
        <f t="shared" si="2214"/>
        <v>21.966101694915253</v>
      </c>
      <c r="Q4044" s="447">
        <f t="shared" si="2215"/>
        <v>21.203389830508474</v>
      </c>
      <c r="R4044" s="447">
        <f t="shared" si="2216"/>
        <v>3.3333333333333335</v>
      </c>
      <c r="S4044" s="447">
        <f t="shared" si="2217"/>
        <v>1.9058823529411764</v>
      </c>
      <c r="T4044" s="447">
        <f t="shared" si="2218"/>
        <v>11.525423728813559</v>
      </c>
      <c r="U4044" s="447">
        <f t="shared" si="2219"/>
        <v>78.545454545454547</v>
      </c>
      <c r="V4044" s="447">
        <f t="shared" si="2220"/>
        <v>3.5757575757575757</v>
      </c>
      <c r="W4044" s="447">
        <f>IFERROR(H4044/M4044,Tabla2[[#This Row],[CARGA PRODUCCION (ANIMALES/HA)]])</f>
        <v>3.4285714285714284</v>
      </c>
      <c r="X4044" s="448">
        <f t="shared" si="2221"/>
        <v>2025</v>
      </c>
      <c r="Y4044" s="448">
        <f t="shared" si="2222"/>
        <v>5</v>
      </c>
      <c r="Z4044" s="448" t="e">
        <f t="shared" ca="1" si="2223"/>
        <v>#NAME?</v>
      </c>
      <c r="AA4044" s="445">
        <f t="shared" si="2224"/>
        <v>60</v>
      </c>
      <c r="AB4044" s="446">
        <f t="shared" si="2225"/>
        <v>0.98333333333333328</v>
      </c>
      <c r="AC4044" s="446">
        <f t="shared" si="2226"/>
        <v>1.6666666666666718E-2</v>
      </c>
      <c r="AD4044" s="444"/>
    </row>
    <row r="4045" spans="1:30">
      <c r="A4045" s="339">
        <v>45799</v>
      </c>
      <c r="B4045" s="340" t="s">
        <v>81</v>
      </c>
      <c r="C4045" s="340">
        <v>2387</v>
      </c>
      <c r="D4045" s="340">
        <v>80</v>
      </c>
      <c r="E4045" s="340">
        <v>9</v>
      </c>
      <c r="F4045" s="340"/>
      <c r="G4045" s="340">
        <v>97</v>
      </c>
      <c r="H4045" s="340">
        <v>98</v>
      </c>
      <c r="I4045" s="340">
        <v>1</v>
      </c>
      <c r="J4045" s="340">
        <v>18</v>
      </c>
      <c r="K4045" s="340">
        <v>680</v>
      </c>
      <c r="L4045" s="340">
        <v>23.4</v>
      </c>
      <c r="M4045" s="8">
        <v>31.01</v>
      </c>
      <c r="N4045" s="341">
        <f>IF(Tabla2[[#This Row],[LECHE RETIRO DIA]]&lt;&gt;ISBLANK(Tabla2[[#This Row],[LECHE RETIRO DIA]]),SUM(Tabla2[[#This Row],[LECHE TANQUE DIA]:[LECHE RETIRO DIA]]),SUM(Tabla2[[#This Row],[LECHE TANQUE DIA]:[LECHE AUTOCONSUMO DIA]]))</f>
        <v>2476</v>
      </c>
      <c r="O4045" s="342">
        <f t="shared" si="2213"/>
        <v>0.96405492730210018</v>
      </c>
      <c r="P4045" s="343">
        <f t="shared" si="2214"/>
        <v>25.52577319587629</v>
      </c>
      <c r="Q4045" s="343">
        <f t="shared" si="2215"/>
        <v>24.608247422680414</v>
      </c>
      <c r="R4045" s="343">
        <f t="shared" si="2216"/>
        <v>4.4444444444444446</v>
      </c>
      <c r="S4045" s="343">
        <f t="shared" si="2217"/>
        <v>3.6411764705882352</v>
      </c>
      <c r="T4045" s="343">
        <f t="shared" si="2218"/>
        <v>7.0103092783505154</v>
      </c>
      <c r="U4045" s="343">
        <f t="shared" si="2219"/>
        <v>105.81196581196582</v>
      </c>
      <c r="V4045" s="343">
        <f t="shared" si="2220"/>
        <v>4.1452991452991457</v>
      </c>
      <c r="W4045" s="343">
        <f>IFERROR(H4045/M4045,Tabla2[[#This Row],[CARGA PRODUCCION (ANIMALES/HA)]])</f>
        <v>3.1602708803611739</v>
      </c>
      <c r="X4045" s="344">
        <f t="shared" si="2221"/>
        <v>2025</v>
      </c>
      <c r="Y4045" s="344">
        <f t="shared" si="2222"/>
        <v>5</v>
      </c>
      <c r="Z4045" s="344" t="e">
        <f t="shared" ca="1" si="2223"/>
        <v>#NAME?</v>
      </c>
      <c r="AA4045" s="341">
        <f t="shared" si="2224"/>
        <v>98</v>
      </c>
      <c r="AB4045" s="342">
        <f t="shared" si="2225"/>
        <v>0.98979591836734693</v>
      </c>
      <c r="AC4045" s="342">
        <f t="shared" si="2226"/>
        <v>1.0204081632653073E-2</v>
      </c>
      <c r="AD4045" s="340"/>
    </row>
    <row r="4046" spans="1:30">
      <c r="A4046" s="339">
        <v>45799</v>
      </c>
      <c r="B4046" s="340" t="s">
        <v>83</v>
      </c>
      <c r="C4046" s="340">
        <v>2523</v>
      </c>
      <c r="D4046" s="340">
        <v>100</v>
      </c>
      <c r="E4046" s="340">
        <v>9</v>
      </c>
      <c r="F4046" s="340"/>
      <c r="G4046" s="340">
        <v>106</v>
      </c>
      <c r="H4046" s="340">
        <v>122</v>
      </c>
      <c r="I4046" s="340">
        <v>1</v>
      </c>
      <c r="J4046" s="340">
        <v>11</v>
      </c>
      <c r="K4046" s="340">
        <v>680</v>
      </c>
      <c r="L4046" s="340">
        <v>29.8</v>
      </c>
      <c r="M4046" s="8">
        <v>36.590000000000003</v>
      </c>
      <c r="N4046" s="341">
        <f>IF(Tabla2[[#This Row],[LECHE RETIRO DIA]]&lt;&gt;ISBLANK(Tabla2[[#This Row],[LECHE RETIRO DIA]]),SUM(Tabla2[[#This Row],[LECHE TANQUE DIA]:[LECHE RETIRO DIA]]),SUM(Tabla2[[#This Row],[LECHE TANQUE DIA]:[LECHE AUTOCONSUMO DIA]]))</f>
        <v>2632</v>
      </c>
      <c r="O4046" s="342">
        <f t="shared" si="2213"/>
        <v>0.9585866261398176</v>
      </c>
      <c r="P4046" s="343">
        <f t="shared" si="2214"/>
        <v>24.830188679245282</v>
      </c>
      <c r="Q4046" s="343">
        <f t="shared" si="2215"/>
        <v>23.80188679245283</v>
      </c>
      <c r="R4046" s="343">
        <f t="shared" si="2216"/>
        <v>9.0909090909090917</v>
      </c>
      <c r="S4046" s="343">
        <f t="shared" si="2217"/>
        <v>3.8705882352941177</v>
      </c>
      <c r="T4046" s="343">
        <f t="shared" si="2218"/>
        <v>6.4150943396226419</v>
      </c>
      <c r="U4046" s="343">
        <f t="shared" si="2219"/>
        <v>88.322147651006716</v>
      </c>
      <c r="V4046" s="343">
        <f t="shared" si="2220"/>
        <v>3.5570469798657718</v>
      </c>
      <c r="W4046" s="343">
        <f>IFERROR(H4046/M4046,Tabla2[[#This Row],[CARGA PRODUCCION (ANIMALES/HA)]])</f>
        <v>3.334244329051653</v>
      </c>
      <c r="X4046" s="344">
        <f t="shared" si="2221"/>
        <v>2025</v>
      </c>
      <c r="Y4046" s="344">
        <f t="shared" si="2222"/>
        <v>5</v>
      </c>
      <c r="Z4046" s="344" t="e">
        <f t="shared" ca="1" si="2223"/>
        <v>#NAME?</v>
      </c>
      <c r="AA4046" s="341">
        <f t="shared" si="2224"/>
        <v>122</v>
      </c>
      <c r="AB4046" s="342">
        <f t="shared" si="2225"/>
        <v>0.86885245901639341</v>
      </c>
      <c r="AC4046" s="342">
        <f t="shared" si="2226"/>
        <v>0.13114754098360659</v>
      </c>
      <c r="AD4046" s="340"/>
    </row>
    <row r="4047" spans="1:30">
      <c r="A4047" s="339">
        <v>45799</v>
      </c>
      <c r="B4047" s="340" t="s">
        <v>88</v>
      </c>
      <c r="C4047" s="340">
        <v>1284</v>
      </c>
      <c r="D4047" s="340">
        <v>40</v>
      </c>
      <c r="E4047" s="340">
        <v>5</v>
      </c>
      <c r="F4047" s="340"/>
      <c r="G4047" s="340">
        <v>59</v>
      </c>
      <c r="H4047" s="340">
        <v>60</v>
      </c>
      <c r="I4047" s="340">
        <v>1</v>
      </c>
      <c r="J4047" s="340">
        <v>12</v>
      </c>
      <c r="K4047" s="340">
        <v>300</v>
      </c>
      <c r="L4047" s="340">
        <v>16.5</v>
      </c>
      <c r="M4047" s="8">
        <v>17.5</v>
      </c>
      <c r="N4047" s="341">
        <f>IF(Tabla2[[#This Row],[LECHE RETIRO DIA]]&lt;&gt;ISBLANK(Tabla2[[#This Row],[LECHE RETIRO DIA]]),SUM(Tabla2[[#This Row],[LECHE TANQUE DIA]:[LECHE RETIRO DIA]]),SUM(Tabla2[[#This Row],[LECHE TANQUE DIA]:[LECHE AUTOCONSUMO DIA]]))</f>
        <v>1329</v>
      </c>
      <c r="O4047" s="342">
        <f t="shared" si="2213"/>
        <v>0.96613995485327309</v>
      </c>
      <c r="P4047" s="343">
        <f t="shared" si="2214"/>
        <v>22.525423728813561</v>
      </c>
      <c r="Q4047" s="343">
        <f t="shared" si="2215"/>
        <v>21.762711864406779</v>
      </c>
      <c r="R4047" s="343">
        <f t="shared" si="2216"/>
        <v>3.3333333333333335</v>
      </c>
      <c r="S4047" s="343">
        <f t="shared" si="2217"/>
        <v>4.43</v>
      </c>
      <c r="T4047" s="343">
        <f t="shared" si="2218"/>
        <v>5.0847457627118642</v>
      </c>
      <c r="U4047" s="343">
        <f t="shared" si="2219"/>
        <v>80.545454545454547</v>
      </c>
      <c r="V4047" s="343">
        <f t="shared" si="2220"/>
        <v>3.5757575757575757</v>
      </c>
      <c r="W4047" s="343">
        <f>IFERROR(H4047/M4047,Tabla2[[#This Row],[CARGA PRODUCCION (ANIMALES/HA)]])</f>
        <v>3.4285714285714284</v>
      </c>
      <c r="X4047" s="344">
        <f t="shared" si="2221"/>
        <v>2025</v>
      </c>
      <c r="Y4047" s="344">
        <f t="shared" si="2222"/>
        <v>5</v>
      </c>
      <c r="Z4047" s="344" t="e">
        <f t="shared" ca="1" si="2223"/>
        <v>#NAME?</v>
      </c>
      <c r="AA4047" s="341">
        <f t="shared" si="2224"/>
        <v>60</v>
      </c>
      <c r="AB4047" s="342">
        <f t="shared" si="2225"/>
        <v>0.98333333333333328</v>
      </c>
      <c r="AC4047" s="342">
        <f t="shared" si="2226"/>
        <v>1.6666666666666718E-2</v>
      </c>
      <c r="AD4047" s="340"/>
    </row>
    <row r="4048" spans="1:30">
      <c r="A4048" s="443">
        <v>45800</v>
      </c>
      <c r="B4048" s="444" t="s">
        <v>81</v>
      </c>
      <c r="C4048" s="444">
        <v>2382</v>
      </c>
      <c r="D4048" s="444">
        <v>80</v>
      </c>
      <c r="E4048" s="444">
        <v>9</v>
      </c>
      <c r="F4048" s="444"/>
      <c r="G4048" s="444">
        <v>97</v>
      </c>
      <c r="H4048" s="444">
        <v>98</v>
      </c>
      <c r="I4048" s="444">
        <v>1</v>
      </c>
      <c r="J4048" s="444">
        <v>15</v>
      </c>
      <c r="K4048" s="444">
        <v>680</v>
      </c>
      <c r="L4048" s="444">
        <v>23.4</v>
      </c>
      <c r="M4048" s="442">
        <v>31.01</v>
      </c>
      <c r="N4048" s="445">
        <f>IF(Tabla2[[#This Row],[LECHE RETIRO DIA]]&lt;&gt;ISBLANK(Tabla2[[#This Row],[LECHE RETIRO DIA]]),SUM(Tabla2[[#This Row],[LECHE TANQUE DIA]:[LECHE RETIRO DIA]]),SUM(Tabla2[[#This Row],[LECHE TANQUE DIA]:[LECHE AUTOCONSUMO DIA]]))</f>
        <v>2471</v>
      </c>
      <c r="O4048" s="446">
        <f t="shared" ref="O4048:O4053" si="2227">IFERROR(C4048/N4048,"")</f>
        <v>0.96398219344394986</v>
      </c>
      <c r="P4048" s="447">
        <f t="shared" ref="P4048:P4053" si="2228">IFERROR(N4048/G4048,"")</f>
        <v>25.47422680412371</v>
      </c>
      <c r="Q4048" s="447">
        <f t="shared" ref="Q4048:Q4053" si="2229">IFERROR(C4048/G4048,"")</f>
        <v>24.556701030927837</v>
      </c>
      <c r="R4048" s="447">
        <f t="shared" ref="R4048:R4053" si="2230">IFERROR(D4048/J4048,"")</f>
        <v>5.333333333333333</v>
      </c>
      <c r="S4048" s="447">
        <f t="shared" ref="S4048:S4053" si="2231">IFERROR(N4048/K4048,"")</f>
        <v>3.6338235294117647</v>
      </c>
      <c r="T4048" s="447">
        <f t="shared" ref="T4048:T4053" si="2232">IFERROR(K4048/G4048,"")</f>
        <v>7.0103092783505154</v>
      </c>
      <c r="U4048" s="447">
        <f t="shared" ref="U4048:U4053" si="2233">IFERROR(N4048/L4048,"")</f>
        <v>105.5982905982906</v>
      </c>
      <c r="V4048" s="447">
        <f t="shared" ref="V4048:V4053" si="2234">IFERROR(G4048/L4048,"")</f>
        <v>4.1452991452991457</v>
      </c>
      <c r="W4048" s="447">
        <f>IFERROR(H4048/M4048,Tabla2[[#This Row],[CARGA PRODUCCION (ANIMALES/HA)]])</f>
        <v>3.1602708803611739</v>
      </c>
      <c r="X4048" s="448">
        <f t="shared" ref="X4048:X4053" si="2235">YEAR(A4048)</f>
        <v>2025</v>
      </c>
      <c r="Y4048" s="448">
        <f t="shared" ref="Y4048:Y4053" si="2236">MONTH(A4048)</f>
        <v>5</v>
      </c>
      <c r="Z4048" s="448" t="e">
        <f t="shared" ref="Z4048:Z4053" ca="1" si="2237">_xlfn.ISOWEEKNUM(A4048)</f>
        <v>#NAME?</v>
      </c>
      <c r="AA4048" s="445">
        <f t="shared" ref="AA4048:AA4053" si="2238">IF(H4048&gt;0,H4048,G4048)</f>
        <v>98</v>
      </c>
      <c r="AB4048" s="446">
        <f t="shared" ref="AB4048:AB4053" si="2239">IFERROR(G4048/AA4048,"")</f>
        <v>0.98979591836734693</v>
      </c>
      <c r="AC4048" s="446">
        <f t="shared" ref="AC4048:AC4053" si="2240">IFERROR(1-AB4048,"")</f>
        <v>1.0204081632653073E-2</v>
      </c>
      <c r="AD4048" s="444"/>
    </row>
    <row r="4049" spans="1:30">
      <c r="A4049" s="443">
        <v>45800</v>
      </c>
      <c r="B4049" s="444" t="s">
        <v>83</v>
      </c>
      <c r="C4049" s="444">
        <v>2552</v>
      </c>
      <c r="D4049" s="444">
        <v>100</v>
      </c>
      <c r="E4049" s="444">
        <v>9</v>
      </c>
      <c r="F4049" s="444"/>
      <c r="G4049" s="444">
        <v>107</v>
      </c>
      <c r="H4049" s="444">
        <v>122</v>
      </c>
      <c r="I4049" s="444">
        <v>1</v>
      </c>
      <c r="J4049" s="444">
        <v>11</v>
      </c>
      <c r="K4049" s="444">
        <v>680</v>
      </c>
      <c r="L4049" s="444">
        <v>29.8</v>
      </c>
      <c r="M4049" s="442">
        <v>36.590000000000003</v>
      </c>
      <c r="N4049" s="445">
        <f>IF(Tabla2[[#This Row],[LECHE RETIRO DIA]]&lt;&gt;ISBLANK(Tabla2[[#This Row],[LECHE RETIRO DIA]]),SUM(Tabla2[[#This Row],[LECHE TANQUE DIA]:[LECHE RETIRO DIA]]),SUM(Tabla2[[#This Row],[LECHE TANQUE DIA]:[LECHE AUTOCONSUMO DIA]]))</f>
        <v>2661</v>
      </c>
      <c r="O4049" s="446">
        <f t="shared" si="2227"/>
        <v>0.95903795565576855</v>
      </c>
      <c r="P4049" s="447">
        <f t="shared" si="2228"/>
        <v>24.869158878504674</v>
      </c>
      <c r="Q4049" s="447">
        <f t="shared" si="2229"/>
        <v>23.850467289719628</v>
      </c>
      <c r="R4049" s="447">
        <f t="shared" si="2230"/>
        <v>9.0909090909090917</v>
      </c>
      <c r="S4049" s="447">
        <f t="shared" si="2231"/>
        <v>3.9132352941176469</v>
      </c>
      <c r="T4049" s="447">
        <f t="shared" si="2232"/>
        <v>6.3551401869158877</v>
      </c>
      <c r="U4049" s="447">
        <f t="shared" si="2233"/>
        <v>89.295302013422813</v>
      </c>
      <c r="V4049" s="447">
        <f t="shared" si="2234"/>
        <v>3.5906040268456376</v>
      </c>
      <c r="W4049" s="447">
        <f>IFERROR(H4049/M4049,Tabla2[[#This Row],[CARGA PRODUCCION (ANIMALES/HA)]])</f>
        <v>3.334244329051653</v>
      </c>
      <c r="X4049" s="448">
        <f t="shared" si="2235"/>
        <v>2025</v>
      </c>
      <c r="Y4049" s="448">
        <f t="shared" si="2236"/>
        <v>5</v>
      </c>
      <c r="Z4049" s="448" t="e">
        <f t="shared" ca="1" si="2237"/>
        <v>#NAME?</v>
      </c>
      <c r="AA4049" s="445">
        <f t="shared" si="2238"/>
        <v>122</v>
      </c>
      <c r="AB4049" s="446">
        <f t="shared" si="2239"/>
        <v>0.87704918032786883</v>
      </c>
      <c r="AC4049" s="446">
        <f t="shared" si="2240"/>
        <v>0.12295081967213117</v>
      </c>
      <c r="AD4049" s="444"/>
    </row>
    <row r="4050" spans="1:30">
      <c r="A4050" s="443">
        <v>45800</v>
      </c>
      <c r="B4050" s="444" t="s">
        <v>117</v>
      </c>
      <c r="C4050" s="444">
        <v>1227</v>
      </c>
      <c r="D4050" s="444">
        <v>40</v>
      </c>
      <c r="E4050" s="444">
        <v>5</v>
      </c>
      <c r="F4050" s="444"/>
      <c r="G4050" s="444">
        <v>59</v>
      </c>
      <c r="H4050" s="444">
        <v>63</v>
      </c>
      <c r="I4050" s="444">
        <v>1</v>
      </c>
      <c r="J4050" s="444">
        <v>12</v>
      </c>
      <c r="K4050" s="444">
        <v>300</v>
      </c>
      <c r="L4050" s="444">
        <v>16.5</v>
      </c>
      <c r="M4050" s="442">
        <v>17.5</v>
      </c>
      <c r="N4050" s="445">
        <f>IF(Tabla2[[#This Row],[LECHE RETIRO DIA]]&lt;&gt;ISBLANK(Tabla2[[#This Row],[LECHE RETIRO DIA]]),SUM(Tabla2[[#This Row],[LECHE TANQUE DIA]:[LECHE RETIRO DIA]]),SUM(Tabla2[[#This Row],[LECHE TANQUE DIA]:[LECHE AUTOCONSUMO DIA]]))</f>
        <v>1272</v>
      </c>
      <c r="O4050" s="446">
        <f t="shared" si="2227"/>
        <v>0.964622641509434</v>
      </c>
      <c r="P4050" s="447">
        <f t="shared" si="2228"/>
        <v>21.559322033898304</v>
      </c>
      <c r="Q4050" s="447">
        <f t="shared" si="2229"/>
        <v>20.796610169491526</v>
      </c>
      <c r="R4050" s="447">
        <f t="shared" si="2230"/>
        <v>3.3333333333333335</v>
      </c>
      <c r="S4050" s="447">
        <f t="shared" si="2231"/>
        <v>4.24</v>
      </c>
      <c r="T4050" s="447">
        <f t="shared" si="2232"/>
        <v>5.0847457627118642</v>
      </c>
      <c r="U4050" s="447">
        <f t="shared" si="2233"/>
        <v>77.090909090909093</v>
      </c>
      <c r="V4050" s="447">
        <f t="shared" si="2234"/>
        <v>3.5757575757575757</v>
      </c>
      <c r="W4050" s="447">
        <f>IFERROR(H4050/M4050,Tabla2[[#This Row],[CARGA PRODUCCION (ANIMALES/HA)]])</f>
        <v>3.6</v>
      </c>
      <c r="X4050" s="448">
        <f t="shared" si="2235"/>
        <v>2025</v>
      </c>
      <c r="Y4050" s="448">
        <f t="shared" si="2236"/>
        <v>5</v>
      </c>
      <c r="Z4050" s="448" t="e">
        <f t="shared" ca="1" si="2237"/>
        <v>#NAME?</v>
      </c>
      <c r="AA4050" s="445">
        <f t="shared" si="2238"/>
        <v>63</v>
      </c>
      <c r="AB4050" s="446">
        <f t="shared" si="2239"/>
        <v>0.93650793650793651</v>
      </c>
      <c r="AC4050" s="446">
        <f t="shared" si="2240"/>
        <v>6.3492063492063489E-2</v>
      </c>
      <c r="AD4050" s="444"/>
    </row>
    <row r="4051" spans="1:30">
      <c r="A4051" s="443">
        <v>45801</v>
      </c>
      <c r="B4051" s="444" t="s">
        <v>81</v>
      </c>
      <c r="C4051" s="444">
        <v>2373</v>
      </c>
      <c r="D4051" s="444">
        <v>80</v>
      </c>
      <c r="E4051" s="444">
        <v>9</v>
      </c>
      <c r="F4051" s="444"/>
      <c r="G4051" s="444">
        <v>95</v>
      </c>
      <c r="H4051" s="444">
        <v>96</v>
      </c>
      <c r="I4051" s="444">
        <v>1</v>
      </c>
      <c r="J4051" s="444">
        <v>15</v>
      </c>
      <c r="K4051" s="444">
        <v>680</v>
      </c>
      <c r="L4051" s="444">
        <v>23.4</v>
      </c>
      <c r="M4051" s="442">
        <v>31.01</v>
      </c>
      <c r="N4051" s="445">
        <f>IF(Tabla2[[#This Row],[LECHE RETIRO DIA]]&lt;&gt;ISBLANK(Tabla2[[#This Row],[LECHE RETIRO DIA]]),SUM(Tabla2[[#This Row],[LECHE TANQUE DIA]:[LECHE RETIRO DIA]]),SUM(Tabla2[[#This Row],[LECHE TANQUE DIA]:[LECHE AUTOCONSUMO DIA]]))</f>
        <v>2462</v>
      </c>
      <c r="O4051" s="446">
        <f t="shared" si="2227"/>
        <v>0.96385052802599513</v>
      </c>
      <c r="P4051" s="447">
        <f t="shared" si="2228"/>
        <v>25.91578947368421</v>
      </c>
      <c r="Q4051" s="447">
        <f t="shared" si="2229"/>
        <v>24.978947368421053</v>
      </c>
      <c r="R4051" s="447">
        <f t="shared" si="2230"/>
        <v>5.333333333333333</v>
      </c>
      <c r="S4051" s="447">
        <f t="shared" si="2231"/>
        <v>3.6205882352941177</v>
      </c>
      <c r="T4051" s="447">
        <f t="shared" si="2232"/>
        <v>7.1578947368421053</v>
      </c>
      <c r="U4051" s="447">
        <f t="shared" si="2233"/>
        <v>105.21367521367522</v>
      </c>
      <c r="V4051" s="447">
        <f t="shared" si="2234"/>
        <v>4.0598290598290605</v>
      </c>
      <c r="W4051" s="447">
        <f>IFERROR(H4051/M4051,Tabla2[[#This Row],[CARGA PRODUCCION (ANIMALES/HA)]])</f>
        <v>3.0957755562721703</v>
      </c>
      <c r="X4051" s="448">
        <f t="shared" si="2235"/>
        <v>2025</v>
      </c>
      <c r="Y4051" s="448">
        <f t="shared" si="2236"/>
        <v>5</v>
      </c>
      <c r="Z4051" s="448" t="e">
        <f t="shared" ca="1" si="2237"/>
        <v>#NAME?</v>
      </c>
      <c r="AA4051" s="445">
        <f t="shared" si="2238"/>
        <v>96</v>
      </c>
      <c r="AB4051" s="446">
        <f t="shared" si="2239"/>
        <v>0.98958333333333337</v>
      </c>
      <c r="AC4051" s="446">
        <f t="shared" si="2240"/>
        <v>1.041666666666663E-2</v>
      </c>
      <c r="AD4051" s="444"/>
    </row>
    <row r="4052" spans="1:30">
      <c r="A4052" s="443">
        <v>45801</v>
      </c>
      <c r="B4052" s="444" t="s">
        <v>83</v>
      </c>
      <c r="C4052" s="444">
        <v>2600</v>
      </c>
      <c r="D4052" s="444">
        <v>100</v>
      </c>
      <c r="E4052" s="444">
        <v>9</v>
      </c>
      <c r="F4052" s="444"/>
      <c r="G4052" s="444">
        <v>107</v>
      </c>
      <c r="H4052" s="444">
        <v>122</v>
      </c>
      <c r="I4052" s="444">
        <v>1</v>
      </c>
      <c r="J4052" s="444">
        <v>11</v>
      </c>
      <c r="K4052" s="444">
        <v>680</v>
      </c>
      <c r="L4052" s="444">
        <v>29.8</v>
      </c>
      <c r="M4052" s="442">
        <v>36.590000000000003</v>
      </c>
      <c r="N4052" s="445">
        <f>IF(Tabla2[[#This Row],[LECHE RETIRO DIA]]&lt;&gt;ISBLANK(Tabla2[[#This Row],[LECHE RETIRO DIA]]),SUM(Tabla2[[#This Row],[LECHE TANQUE DIA]:[LECHE RETIRO DIA]]),SUM(Tabla2[[#This Row],[LECHE TANQUE DIA]:[LECHE AUTOCONSUMO DIA]]))</f>
        <v>2709</v>
      </c>
      <c r="O4052" s="446">
        <f t="shared" si="2227"/>
        <v>0.95976375046142492</v>
      </c>
      <c r="P4052" s="447">
        <f t="shared" si="2228"/>
        <v>25.317757009345794</v>
      </c>
      <c r="Q4052" s="447">
        <f t="shared" si="2229"/>
        <v>24.299065420560748</v>
      </c>
      <c r="R4052" s="447">
        <f t="shared" si="2230"/>
        <v>9.0909090909090917</v>
      </c>
      <c r="S4052" s="447">
        <f t="shared" si="2231"/>
        <v>3.9838235294117648</v>
      </c>
      <c r="T4052" s="447">
        <f t="shared" si="2232"/>
        <v>6.3551401869158877</v>
      </c>
      <c r="U4052" s="447">
        <f t="shared" si="2233"/>
        <v>90.90604026845638</v>
      </c>
      <c r="V4052" s="447">
        <f t="shared" si="2234"/>
        <v>3.5906040268456376</v>
      </c>
      <c r="W4052" s="447">
        <f>IFERROR(H4052/M4052,Tabla2[[#This Row],[CARGA PRODUCCION (ANIMALES/HA)]])</f>
        <v>3.334244329051653</v>
      </c>
      <c r="X4052" s="448">
        <f t="shared" si="2235"/>
        <v>2025</v>
      </c>
      <c r="Y4052" s="448">
        <f t="shared" si="2236"/>
        <v>5</v>
      </c>
      <c r="Z4052" s="448" t="e">
        <f t="shared" ca="1" si="2237"/>
        <v>#NAME?</v>
      </c>
      <c r="AA4052" s="445">
        <f t="shared" si="2238"/>
        <v>122</v>
      </c>
      <c r="AB4052" s="446">
        <f t="shared" si="2239"/>
        <v>0.87704918032786883</v>
      </c>
      <c r="AC4052" s="446">
        <f t="shared" si="2240"/>
        <v>0.12295081967213117</v>
      </c>
      <c r="AD4052" s="444"/>
    </row>
    <row r="4053" spans="1:30">
      <c r="A4053" s="443">
        <v>45801</v>
      </c>
      <c r="B4053" s="444" t="s">
        <v>117</v>
      </c>
      <c r="C4053" s="444">
        <v>1247</v>
      </c>
      <c r="D4053" s="444">
        <v>40</v>
      </c>
      <c r="E4053" s="444">
        <v>5</v>
      </c>
      <c r="F4053" s="444"/>
      <c r="G4053" s="444">
        <v>59</v>
      </c>
      <c r="H4053" s="444">
        <v>63</v>
      </c>
      <c r="I4053" s="444">
        <v>1</v>
      </c>
      <c r="J4053" s="444">
        <v>10</v>
      </c>
      <c r="K4053" s="444">
        <v>300</v>
      </c>
      <c r="L4053" s="444">
        <v>16.5</v>
      </c>
      <c r="M4053" s="442">
        <v>17.5</v>
      </c>
      <c r="N4053" s="445">
        <f>IF(Tabla2[[#This Row],[LECHE RETIRO DIA]]&lt;&gt;ISBLANK(Tabla2[[#This Row],[LECHE RETIRO DIA]]),SUM(Tabla2[[#This Row],[LECHE TANQUE DIA]:[LECHE RETIRO DIA]]),SUM(Tabla2[[#This Row],[LECHE TANQUE DIA]:[LECHE AUTOCONSUMO DIA]]))</f>
        <v>1292</v>
      </c>
      <c r="O4053" s="446">
        <f t="shared" si="2227"/>
        <v>0.96517027863777094</v>
      </c>
      <c r="P4053" s="447">
        <f t="shared" si="2228"/>
        <v>21.898305084745761</v>
      </c>
      <c r="Q4053" s="447">
        <f t="shared" si="2229"/>
        <v>21.135593220338983</v>
      </c>
      <c r="R4053" s="447">
        <f t="shared" si="2230"/>
        <v>4</v>
      </c>
      <c r="S4053" s="447">
        <f t="shared" si="2231"/>
        <v>4.3066666666666666</v>
      </c>
      <c r="T4053" s="447">
        <f t="shared" si="2232"/>
        <v>5.0847457627118642</v>
      </c>
      <c r="U4053" s="447">
        <f t="shared" si="2233"/>
        <v>78.303030303030297</v>
      </c>
      <c r="V4053" s="447">
        <f t="shared" si="2234"/>
        <v>3.5757575757575757</v>
      </c>
      <c r="W4053" s="447">
        <f>IFERROR(H4053/M4053,Tabla2[[#This Row],[CARGA PRODUCCION (ANIMALES/HA)]])</f>
        <v>3.6</v>
      </c>
      <c r="X4053" s="448">
        <f t="shared" si="2235"/>
        <v>2025</v>
      </c>
      <c r="Y4053" s="448">
        <f t="shared" si="2236"/>
        <v>5</v>
      </c>
      <c r="Z4053" s="448" t="e">
        <f t="shared" ca="1" si="2237"/>
        <v>#NAME?</v>
      </c>
      <c r="AA4053" s="445">
        <f t="shared" si="2238"/>
        <v>63</v>
      </c>
      <c r="AB4053" s="446">
        <f t="shared" si="2239"/>
        <v>0.93650793650793651</v>
      </c>
      <c r="AC4053" s="446">
        <f t="shared" si="2240"/>
        <v>6.3492063492063489E-2</v>
      </c>
      <c r="AD4053" s="444"/>
    </row>
    <row r="4054" spans="1:30">
      <c r="A4054" s="443">
        <v>45802</v>
      </c>
      <c r="B4054" s="444" t="s">
        <v>81</v>
      </c>
      <c r="C4054" s="444">
        <v>2349</v>
      </c>
      <c r="D4054" s="444">
        <v>80</v>
      </c>
      <c r="E4054" s="444">
        <v>9</v>
      </c>
      <c r="F4054" s="444"/>
      <c r="G4054" s="444">
        <v>95</v>
      </c>
      <c r="H4054" s="444">
        <v>96</v>
      </c>
      <c r="I4054" s="444">
        <v>1</v>
      </c>
      <c r="J4054" s="444">
        <v>15</v>
      </c>
      <c r="K4054" s="444">
        <v>680</v>
      </c>
      <c r="L4054" s="444">
        <v>23.4</v>
      </c>
      <c r="M4054" s="442">
        <v>31.01</v>
      </c>
      <c r="N4054" s="445">
        <f>IF(Tabla2[[#This Row],[LECHE RETIRO DIA]]&lt;&gt;ISBLANK(Tabla2[[#This Row],[LECHE RETIRO DIA]]),SUM(Tabla2[[#This Row],[LECHE TANQUE DIA]:[LECHE RETIRO DIA]]),SUM(Tabla2[[#This Row],[LECHE TANQUE DIA]:[LECHE AUTOCONSUMO DIA]]))</f>
        <v>2438</v>
      </c>
      <c r="O4054" s="446">
        <f t="shared" ref="O4054:O4059" si="2241">IFERROR(C4054/N4054,"")</f>
        <v>0.96349466776045944</v>
      </c>
      <c r="P4054" s="447">
        <f t="shared" ref="P4054:P4059" si="2242">IFERROR(N4054/G4054,"")</f>
        <v>25.663157894736841</v>
      </c>
      <c r="Q4054" s="447">
        <f t="shared" ref="Q4054:Q4059" si="2243">IFERROR(C4054/G4054,"")</f>
        <v>24.726315789473684</v>
      </c>
      <c r="R4054" s="447">
        <f t="shared" ref="R4054:R4059" si="2244">IFERROR(D4054/J4054,"")</f>
        <v>5.333333333333333</v>
      </c>
      <c r="S4054" s="447">
        <f t="shared" ref="S4054:S4059" si="2245">IFERROR(N4054/K4054,"")</f>
        <v>3.585294117647059</v>
      </c>
      <c r="T4054" s="447">
        <f t="shared" ref="T4054:T4059" si="2246">IFERROR(K4054/G4054,"")</f>
        <v>7.1578947368421053</v>
      </c>
      <c r="U4054" s="447">
        <f t="shared" ref="U4054:U4059" si="2247">IFERROR(N4054/L4054,"")</f>
        <v>104.18803418803419</v>
      </c>
      <c r="V4054" s="447">
        <f t="shared" ref="V4054:V4059" si="2248">IFERROR(G4054/L4054,"")</f>
        <v>4.0598290598290605</v>
      </c>
      <c r="W4054" s="447">
        <f>IFERROR(H4054/M4054,Tabla2[[#This Row],[CARGA PRODUCCION (ANIMALES/HA)]])</f>
        <v>3.0957755562721703</v>
      </c>
      <c r="X4054" s="448">
        <f t="shared" ref="X4054:X4059" si="2249">YEAR(A4054)</f>
        <v>2025</v>
      </c>
      <c r="Y4054" s="448">
        <f t="shared" ref="Y4054:Y4059" si="2250">MONTH(A4054)</f>
        <v>5</v>
      </c>
      <c r="Z4054" s="448" t="e">
        <f t="shared" ref="Z4054:Z4059" ca="1" si="2251">_xlfn.ISOWEEKNUM(A4054)</f>
        <v>#NAME?</v>
      </c>
      <c r="AA4054" s="445">
        <f t="shared" ref="AA4054:AA4059" si="2252">IF(H4054&gt;0,H4054,G4054)</f>
        <v>96</v>
      </c>
      <c r="AB4054" s="446">
        <f t="shared" ref="AB4054:AB4059" si="2253">IFERROR(G4054/AA4054,"")</f>
        <v>0.98958333333333337</v>
      </c>
      <c r="AC4054" s="446">
        <f t="shared" ref="AC4054:AC4059" si="2254">IFERROR(1-AB4054,"")</f>
        <v>1.041666666666663E-2</v>
      </c>
      <c r="AD4054" s="444"/>
    </row>
    <row r="4055" spans="1:30">
      <c r="A4055" s="443">
        <v>45802</v>
      </c>
      <c r="B4055" s="444" t="s">
        <v>83</v>
      </c>
      <c r="C4055" s="444">
        <v>2648</v>
      </c>
      <c r="D4055" s="444">
        <v>100</v>
      </c>
      <c r="E4055" s="444">
        <v>9</v>
      </c>
      <c r="F4055" s="444"/>
      <c r="G4055" s="444">
        <v>107</v>
      </c>
      <c r="H4055" s="444">
        <v>124</v>
      </c>
      <c r="I4055" s="444">
        <v>1</v>
      </c>
      <c r="J4055" s="444">
        <v>11</v>
      </c>
      <c r="K4055" s="444">
        <v>680</v>
      </c>
      <c r="L4055" s="444">
        <v>29.8</v>
      </c>
      <c r="M4055" s="442">
        <v>36.590000000000003</v>
      </c>
      <c r="N4055" s="445">
        <f>IF(Tabla2[[#This Row],[LECHE RETIRO DIA]]&lt;&gt;ISBLANK(Tabla2[[#This Row],[LECHE RETIRO DIA]]),SUM(Tabla2[[#This Row],[LECHE TANQUE DIA]:[LECHE RETIRO DIA]]),SUM(Tabla2[[#This Row],[LECHE TANQUE DIA]:[LECHE AUTOCONSUMO DIA]]))</f>
        <v>2757</v>
      </c>
      <c r="O4055" s="446">
        <f t="shared" si="2241"/>
        <v>0.9604642727602466</v>
      </c>
      <c r="P4055" s="447">
        <f t="shared" si="2242"/>
        <v>25.766355140186917</v>
      </c>
      <c r="Q4055" s="447">
        <f t="shared" si="2243"/>
        <v>24.747663551401867</v>
      </c>
      <c r="R4055" s="447">
        <f t="shared" si="2244"/>
        <v>9.0909090909090917</v>
      </c>
      <c r="S4055" s="447">
        <f t="shared" si="2245"/>
        <v>4.0544117647058826</v>
      </c>
      <c r="T4055" s="447">
        <f t="shared" si="2246"/>
        <v>6.3551401869158877</v>
      </c>
      <c r="U4055" s="447">
        <f t="shared" si="2247"/>
        <v>92.516778523489933</v>
      </c>
      <c r="V4055" s="447">
        <f t="shared" si="2248"/>
        <v>3.5906040268456376</v>
      </c>
      <c r="W4055" s="447">
        <f>IFERROR(H4055/M4055,Tabla2[[#This Row],[CARGA PRODUCCION (ANIMALES/HA)]])</f>
        <v>3.3889040721508605</v>
      </c>
      <c r="X4055" s="448">
        <f t="shared" si="2249"/>
        <v>2025</v>
      </c>
      <c r="Y4055" s="448">
        <f t="shared" si="2250"/>
        <v>5</v>
      </c>
      <c r="Z4055" s="448" t="e">
        <f t="shared" ca="1" si="2251"/>
        <v>#NAME?</v>
      </c>
      <c r="AA4055" s="445">
        <f t="shared" si="2252"/>
        <v>124</v>
      </c>
      <c r="AB4055" s="446">
        <f t="shared" si="2253"/>
        <v>0.86290322580645162</v>
      </c>
      <c r="AC4055" s="446">
        <f t="shared" si="2254"/>
        <v>0.13709677419354838</v>
      </c>
      <c r="AD4055" s="444"/>
    </row>
    <row r="4056" spans="1:30">
      <c r="A4056" s="443">
        <v>45802</v>
      </c>
      <c r="B4056" s="444" t="s">
        <v>117</v>
      </c>
      <c r="C4056" s="444">
        <v>1295</v>
      </c>
      <c r="D4056" s="444">
        <v>40</v>
      </c>
      <c r="E4056" s="444">
        <v>5</v>
      </c>
      <c r="F4056" s="444"/>
      <c r="G4056" s="444">
        <v>59</v>
      </c>
      <c r="H4056" s="444">
        <v>63</v>
      </c>
      <c r="I4056" s="444">
        <v>1</v>
      </c>
      <c r="J4056" s="444">
        <v>10</v>
      </c>
      <c r="K4056" s="444">
        <v>300</v>
      </c>
      <c r="L4056" s="444">
        <v>16.5</v>
      </c>
      <c r="M4056" s="442">
        <v>17.5</v>
      </c>
      <c r="N4056" s="445">
        <f>IF(Tabla2[[#This Row],[LECHE RETIRO DIA]]&lt;&gt;ISBLANK(Tabla2[[#This Row],[LECHE RETIRO DIA]]),SUM(Tabla2[[#This Row],[LECHE TANQUE DIA]:[LECHE RETIRO DIA]]),SUM(Tabla2[[#This Row],[LECHE TANQUE DIA]:[LECHE AUTOCONSUMO DIA]]))</f>
        <v>1340</v>
      </c>
      <c r="O4056" s="446">
        <f t="shared" si="2241"/>
        <v>0.96641791044776115</v>
      </c>
      <c r="P4056" s="447">
        <f t="shared" si="2242"/>
        <v>22.711864406779661</v>
      </c>
      <c r="Q4056" s="447">
        <f t="shared" si="2243"/>
        <v>21.949152542372882</v>
      </c>
      <c r="R4056" s="447">
        <f t="shared" si="2244"/>
        <v>4</v>
      </c>
      <c r="S4056" s="447">
        <f t="shared" si="2245"/>
        <v>4.4666666666666668</v>
      </c>
      <c r="T4056" s="447">
        <f t="shared" si="2246"/>
        <v>5.0847457627118642</v>
      </c>
      <c r="U4056" s="447">
        <f t="shared" si="2247"/>
        <v>81.212121212121218</v>
      </c>
      <c r="V4056" s="447">
        <f t="shared" si="2248"/>
        <v>3.5757575757575757</v>
      </c>
      <c r="W4056" s="447">
        <f>IFERROR(H4056/M4056,Tabla2[[#This Row],[CARGA PRODUCCION (ANIMALES/HA)]])</f>
        <v>3.6</v>
      </c>
      <c r="X4056" s="448">
        <f t="shared" si="2249"/>
        <v>2025</v>
      </c>
      <c r="Y4056" s="448">
        <f t="shared" si="2250"/>
        <v>5</v>
      </c>
      <c r="Z4056" s="448" t="e">
        <f t="shared" ca="1" si="2251"/>
        <v>#NAME?</v>
      </c>
      <c r="AA4056" s="445">
        <f t="shared" si="2252"/>
        <v>63</v>
      </c>
      <c r="AB4056" s="446">
        <f t="shared" si="2253"/>
        <v>0.93650793650793651</v>
      </c>
      <c r="AC4056" s="446">
        <f t="shared" si="2254"/>
        <v>6.3492063492063489E-2</v>
      </c>
      <c r="AD4056" s="444"/>
    </row>
    <row r="4057" spans="1:30">
      <c r="A4057" s="443">
        <v>45803</v>
      </c>
      <c r="B4057" s="444" t="s">
        <v>81</v>
      </c>
      <c r="C4057" s="444">
        <v>2326</v>
      </c>
      <c r="D4057" s="444">
        <v>80</v>
      </c>
      <c r="E4057" s="444">
        <v>9</v>
      </c>
      <c r="F4057" s="444"/>
      <c r="G4057" s="444">
        <v>95</v>
      </c>
      <c r="H4057" s="444">
        <v>96</v>
      </c>
      <c r="I4057" s="444">
        <v>2</v>
      </c>
      <c r="J4057" s="444">
        <v>15</v>
      </c>
      <c r="K4057" s="444">
        <v>680</v>
      </c>
      <c r="L4057" s="444">
        <v>23.4</v>
      </c>
      <c r="M4057" s="442">
        <v>31.01</v>
      </c>
      <c r="N4057" s="445">
        <f>IF(Tabla2[[#This Row],[LECHE RETIRO DIA]]&lt;&gt;ISBLANK(Tabla2[[#This Row],[LECHE RETIRO DIA]]),SUM(Tabla2[[#This Row],[LECHE TANQUE DIA]:[LECHE RETIRO DIA]]),SUM(Tabla2[[#This Row],[LECHE TANQUE DIA]:[LECHE AUTOCONSUMO DIA]]))</f>
        <v>2415</v>
      </c>
      <c r="O4057" s="446">
        <f t="shared" si="2241"/>
        <v>0.96314699792960667</v>
      </c>
      <c r="P4057" s="447">
        <f t="shared" si="2242"/>
        <v>25.421052631578949</v>
      </c>
      <c r="Q4057" s="447">
        <f t="shared" si="2243"/>
        <v>24.484210526315788</v>
      </c>
      <c r="R4057" s="447">
        <f t="shared" si="2244"/>
        <v>5.333333333333333</v>
      </c>
      <c r="S4057" s="447">
        <f t="shared" si="2245"/>
        <v>3.5514705882352939</v>
      </c>
      <c r="T4057" s="447">
        <f t="shared" si="2246"/>
        <v>7.1578947368421053</v>
      </c>
      <c r="U4057" s="447">
        <f t="shared" si="2247"/>
        <v>103.2051282051282</v>
      </c>
      <c r="V4057" s="447">
        <f t="shared" si="2248"/>
        <v>4.0598290598290605</v>
      </c>
      <c r="W4057" s="447">
        <f>IFERROR(H4057/M4057,Tabla2[[#This Row],[CARGA PRODUCCION (ANIMALES/HA)]])</f>
        <v>3.0957755562721703</v>
      </c>
      <c r="X4057" s="448">
        <f t="shared" si="2249"/>
        <v>2025</v>
      </c>
      <c r="Y4057" s="448">
        <f t="shared" si="2250"/>
        <v>5</v>
      </c>
      <c r="Z4057" s="448" t="e">
        <f t="shared" ca="1" si="2251"/>
        <v>#NAME?</v>
      </c>
      <c r="AA4057" s="445">
        <f t="shared" si="2252"/>
        <v>96</v>
      </c>
      <c r="AB4057" s="446">
        <f t="shared" si="2253"/>
        <v>0.98958333333333337</v>
      </c>
      <c r="AC4057" s="446">
        <f t="shared" si="2254"/>
        <v>1.041666666666663E-2</v>
      </c>
      <c r="AD4057" s="444"/>
    </row>
    <row r="4058" spans="1:30">
      <c r="A4058" s="443">
        <v>45803</v>
      </c>
      <c r="B4058" s="444" t="s">
        <v>83</v>
      </c>
      <c r="C4058" s="444">
        <v>2600</v>
      </c>
      <c r="D4058" s="444">
        <v>100</v>
      </c>
      <c r="E4058" s="444">
        <v>9</v>
      </c>
      <c r="F4058" s="444"/>
      <c r="G4058" s="444">
        <v>107</v>
      </c>
      <c r="H4058" s="444">
        <v>124</v>
      </c>
      <c r="I4058" s="444">
        <v>1</v>
      </c>
      <c r="J4058" s="444">
        <v>11</v>
      </c>
      <c r="K4058" s="444">
        <v>680</v>
      </c>
      <c r="L4058" s="444">
        <v>29.8</v>
      </c>
      <c r="M4058" s="442">
        <v>36.590000000000003</v>
      </c>
      <c r="N4058" s="445">
        <f>IF(Tabla2[[#This Row],[LECHE RETIRO DIA]]&lt;&gt;ISBLANK(Tabla2[[#This Row],[LECHE RETIRO DIA]]),SUM(Tabla2[[#This Row],[LECHE TANQUE DIA]:[LECHE RETIRO DIA]]),SUM(Tabla2[[#This Row],[LECHE TANQUE DIA]:[LECHE AUTOCONSUMO DIA]]))</f>
        <v>2709</v>
      </c>
      <c r="O4058" s="446">
        <f t="shared" si="2241"/>
        <v>0.95976375046142492</v>
      </c>
      <c r="P4058" s="447">
        <f t="shared" si="2242"/>
        <v>25.317757009345794</v>
      </c>
      <c r="Q4058" s="447">
        <f t="shared" si="2243"/>
        <v>24.299065420560748</v>
      </c>
      <c r="R4058" s="447">
        <f t="shared" si="2244"/>
        <v>9.0909090909090917</v>
      </c>
      <c r="S4058" s="447">
        <f t="shared" si="2245"/>
        <v>3.9838235294117648</v>
      </c>
      <c r="T4058" s="447">
        <f t="shared" si="2246"/>
        <v>6.3551401869158877</v>
      </c>
      <c r="U4058" s="447">
        <f t="shared" si="2247"/>
        <v>90.90604026845638</v>
      </c>
      <c r="V4058" s="447">
        <f t="shared" si="2248"/>
        <v>3.5906040268456376</v>
      </c>
      <c r="W4058" s="447">
        <f>IFERROR(H4058/M4058,Tabla2[[#This Row],[CARGA PRODUCCION (ANIMALES/HA)]])</f>
        <v>3.3889040721508605</v>
      </c>
      <c r="X4058" s="448">
        <f t="shared" si="2249"/>
        <v>2025</v>
      </c>
      <c r="Y4058" s="448">
        <f t="shared" si="2250"/>
        <v>5</v>
      </c>
      <c r="Z4058" s="448" t="e">
        <f t="shared" ca="1" si="2251"/>
        <v>#NAME?</v>
      </c>
      <c r="AA4058" s="445">
        <f t="shared" si="2252"/>
        <v>124</v>
      </c>
      <c r="AB4058" s="446">
        <f t="shared" si="2253"/>
        <v>0.86290322580645162</v>
      </c>
      <c r="AC4058" s="446">
        <f t="shared" si="2254"/>
        <v>0.13709677419354838</v>
      </c>
      <c r="AD4058" s="444"/>
    </row>
    <row r="4059" spans="1:30">
      <c r="A4059" s="443">
        <v>45803</v>
      </c>
      <c r="B4059" s="444" t="s">
        <v>117</v>
      </c>
      <c r="C4059" s="444">
        <v>1232</v>
      </c>
      <c r="D4059" s="444">
        <v>40</v>
      </c>
      <c r="E4059" s="444">
        <v>5</v>
      </c>
      <c r="F4059" s="444"/>
      <c r="G4059" s="444">
        <v>59</v>
      </c>
      <c r="H4059" s="444">
        <v>63</v>
      </c>
      <c r="I4059" s="444">
        <v>1</v>
      </c>
      <c r="J4059" s="444">
        <v>10</v>
      </c>
      <c r="K4059" s="444">
        <v>300</v>
      </c>
      <c r="L4059" s="444">
        <v>16.5</v>
      </c>
      <c r="M4059" s="442">
        <v>17.5</v>
      </c>
      <c r="N4059" s="445">
        <f>IF(Tabla2[[#This Row],[LECHE RETIRO DIA]]&lt;&gt;ISBLANK(Tabla2[[#This Row],[LECHE RETIRO DIA]]),SUM(Tabla2[[#This Row],[LECHE TANQUE DIA]:[LECHE RETIRO DIA]]),SUM(Tabla2[[#This Row],[LECHE TANQUE DIA]:[LECHE AUTOCONSUMO DIA]]))</f>
        <v>1277</v>
      </c>
      <c r="O4059" s="446">
        <f t="shared" si="2241"/>
        <v>0.9647611589663273</v>
      </c>
      <c r="P4059" s="447">
        <f t="shared" si="2242"/>
        <v>21.64406779661017</v>
      </c>
      <c r="Q4059" s="447">
        <f t="shared" si="2243"/>
        <v>20.881355932203391</v>
      </c>
      <c r="R4059" s="447">
        <f t="shared" si="2244"/>
        <v>4</v>
      </c>
      <c r="S4059" s="447">
        <f t="shared" si="2245"/>
        <v>4.2566666666666668</v>
      </c>
      <c r="T4059" s="447">
        <f t="shared" si="2246"/>
        <v>5.0847457627118642</v>
      </c>
      <c r="U4059" s="447">
        <f t="shared" si="2247"/>
        <v>77.393939393939391</v>
      </c>
      <c r="V4059" s="447">
        <f t="shared" si="2248"/>
        <v>3.5757575757575757</v>
      </c>
      <c r="W4059" s="447">
        <f>IFERROR(H4059/M4059,Tabla2[[#This Row],[CARGA PRODUCCION (ANIMALES/HA)]])</f>
        <v>3.6</v>
      </c>
      <c r="X4059" s="448">
        <f t="shared" si="2249"/>
        <v>2025</v>
      </c>
      <c r="Y4059" s="448">
        <f t="shared" si="2250"/>
        <v>5</v>
      </c>
      <c r="Z4059" s="448" t="e">
        <f t="shared" ca="1" si="2251"/>
        <v>#NAME?</v>
      </c>
      <c r="AA4059" s="445">
        <f t="shared" si="2252"/>
        <v>63</v>
      </c>
      <c r="AB4059" s="446">
        <f t="shared" si="2253"/>
        <v>0.93650793650793651</v>
      </c>
      <c r="AC4059" s="446">
        <f t="shared" si="2254"/>
        <v>6.3492063492063489E-2</v>
      </c>
      <c r="AD4059" s="444"/>
    </row>
    <row r="4060" spans="1:30">
      <c r="A4060" s="443">
        <v>45804</v>
      </c>
      <c r="B4060" s="444" t="s">
        <v>81</v>
      </c>
      <c r="C4060" s="444">
        <v>2368</v>
      </c>
      <c r="D4060" s="444">
        <v>80</v>
      </c>
      <c r="E4060" s="444">
        <v>9</v>
      </c>
      <c r="F4060" s="444"/>
      <c r="G4060" s="444">
        <v>95</v>
      </c>
      <c r="H4060" s="444">
        <v>96</v>
      </c>
      <c r="I4060" s="444">
        <v>2</v>
      </c>
      <c r="J4060" s="444">
        <v>15</v>
      </c>
      <c r="K4060" s="444">
        <v>680</v>
      </c>
      <c r="L4060" s="444">
        <v>23.4</v>
      </c>
      <c r="M4060" s="442">
        <v>31.01</v>
      </c>
      <c r="N4060" s="445">
        <f>IF(Tabla2[[#This Row],[LECHE RETIRO DIA]]&lt;&gt;ISBLANK(Tabla2[[#This Row],[LECHE RETIRO DIA]]),SUM(Tabla2[[#This Row],[LECHE TANQUE DIA]:[LECHE RETIRO DIA]]),SUM(Tabla2[[#This Row],[LECHE TANQUE DIA]:[LECHE AUTOCONSUMO DIA]]))</f>
        <v>2457</v>
      </c>
      <c r="O4060" s="446">
        <f t="shared" ref="O4060:O4065" si="2255">IFERROR(C4060/N4060,"")</f>
        <v>0.96377696377696376</v>
      </c>
      <c r="P4060" s="447">
        <f t="shared" ref="P4060:P4065" si="2256">IFERROR(N4060/G4060,"")</f>
        <v>25.86315789473684</v>
      </c>
      <c r="Q4060" s="447">
        <f t="shared" ref="Q4060:Q4065" si="2257">IFERROR(C4060/G4060,"")</f>
        <v>24.926315789473684</v>
      </c>
      <c r="R4060" s="447">
        <f t="shared" ref="R4060:R4065" si="2258">IFERROR(D4060/J4060,"")</f>
        <v>5.333333333333333</v>
      </c>
      <c r="S4060" s="447">
        <f t="shared" ref="S4060:S4065" si="2259">IFERROR(N4060/K4060,"")</f>
        <v>3.6132352941176471</v>
      </c>
      <c r="T4060" s="447">
        <f t="shared" ref="T4060:T4065" si="2260">IFERROR(K4060/G4060,"")</f>
        <v>7.1578947368421053</v>
      </c>
      <c r="U4060" s="447">
        <f t="shared" ref="U4060:U4065" si="2261">IFERROR(N4060/L4060,"")</f>
        <v>105</v>
      </c>
      <c r="V4060" s="447">
        <f t="shared" ref="V4060:V4065" si="2262">IFERROR(G4060/L4060,"")</f>
        <v>4.0598290598290605</v>
      </c>
      <c r="W4060" s="447">
        <f>IFERROR(H4060/M4060,Tabla2[[#This Row],[CARGA PRODUCCION (ANIMALES/HA)]])</f>
        <v>3.0957755562721703</v>
      </c>
      <c r="X4060" s="448">
        <f t="shared" ref="X4060:X4065" si="2263">YEAR(A4060)</f>
        <v>2025</v>
      </c>
      <c r="Y4060" s="448">
        <f t="shared" ref="Y4060:Y4065" si="2264">MONTH(A4060)</f>
        <v>5</v>
      </c>
      <c r="Z4060" s="448" t="e">
        <f t="shared" ref="Z4060:Z4065" ca="1" si="2265">_xlfn.ISOWEEKNUM(A4060)</f>
        <v>#NAME?</v>
      </c>
      <c r="AA4060" s="445">
        <f t="shared" ref="AA4060:AA4065" si="2266">IF(H4060&gt;0,H4060,G4060)</f>
        <v>96</v>
      </c>
      <c r="AB4060" s="446">
        <f t="shared" ref="AB4060:AB4065" si="2267">IFERROR(G4060/AA4060,"")</f>
        <v>0.98958333333333337</v>
      </c>
      <c r="AC4060" s="446">
        <f t="shared" ref="AC4060:AC4065" si="2268">IFERROR(1-AB4060,"")</f>
        <v>1.041666666666663E-2</v>
      </c>
      <c r="AD4060" s="444"/>
    </row>
    <row r="4061" spans="1:30">
      <c r="A4061" s="443">
        <v>45804</v>
      </c>
      <c r="B4061" s="444" t="s">
        <v>83</v>
      </c>
      <c r="C4061" s="444">
        <v>2590</v>
      </c>
      <c r="D4061" s="444">
        <v>100</v>
      </c>
      <c r="E4061" s="444">
        <v>9</v>
      </c>
      <c r="F4061" s="444"/>
      <c r="G4061" s="444">
        <v>108</v>
      </c>
      <c r="H4061" s="444">
        <v>124</v>
      </c>
      <c r="I4061" s="444">
        <v>1</v>
      </c>
      <c r="J4061" s="444">
        <v>11</v>
      </c>
      <c r="K4061" s="444">
        <v>680</v>
      </c>
      <c r="L4061" s="444">
        <v>29.8</v>
      </c>
      <c r="M4061" s="442">
        <v>36.590000000000003</v>
      </c>
      <c r="N4061" s="445">
        <f>IF(Tabla2[[#This Row],[LECHE RETIRO DIA]]&lt;&gt;ISBLANK(Tabla2[[#This Row],[LECHE RETIRO DIA]]),SUM(Tabla2[[#This Row],[LECHE TANQUE DIA]:[LECHE RETIRO DIA]]),SUM(Tabla2[[#This Row],[LECHE TANQUE DIA]:[LECHE AUTOCONSUMO DIA]]))</f>
        <v>2699</v>
      </c>
      <c r="O4061" s="446">
        <f t="shared" si="2255"/>
        <v>0.95961467210077811</v>
      </c>
      <c r="P4061" s="447">
        <f t="shared" si="2256"/>
        <v>24.99074074074074</v>
      </c>
      <c r="Q4061" s="447">
        <f t="shared" si="2257"/>
        <v>23.981481481481481</v>
      </c>
      <c r="R4061" s="447">
        <f t="shared" si="2258"/>
        <v>9.0909090909090917</v>
      </c>
      <c r="S4061" s="447">
        <f t="shared" si="2259"/>
        <v>3.9691176470588236</v>
      </c>
      <c r="T4061" s="447">
        <f t="shared" si="2260"/>
        <v>6.2962962962962967</v>
      </c>
      <c r="U4061" s="447">
        <f t="shared" si="2261"/>
        <v>90.570469798657712</v>
      </c>
      <c r="V4061" s="447">
        <f t="shared" si="2262"/>
        <v>3.6241610738255035</v>
      </c>
      <c r="W4061" s="447">
        <f>IFERROR(H4061/M4061,Tabla2[[#This Row],[CARGA PRODUCCION (ANIMALES/HA)]])</f>
        <v>3.3889040721508605</v>
      </c>
      <c r="X4061" s="448">
        <f t="shared" si="2263"/>
        <v>2025</v>
      </c>
      <c r="Y4061" s="448">
        <f t="shared" si="2264"/>
        <v>5</v>
      </c>
      <c r="Z4061" s="448" t="e">
        <f t="shared" ca="1" si="2265"/>
        <v>#NAME?</v>
      </c>
      <c r="AA4061" s="445">
        <f t="shared" si="2266"/>
        <v>124</v>
      </c>
      <c r="AB4061" s="446">
        <f t="shared" si="2267"/>
        <v>0.87096774193548387</v>
      </c>
      <c r="AC4061" s="446">
        <f t="shared" si="2268"/>
        <v>0.12903225806451613</v>
      </c>
      <c r="AD4061" s="444"/>
    </row>
    <row r="4062" spans="1:30">
      <c r="A4062" s="443">
        <v>45804</v>
      </c>
      <c r="B4062" s="444" t="s">
        <v>88</v>
      </c>
      <c r="C4062" s="444">
        <v>1331</v>
      </c>
      <c r="D4062" s="444">
        <v>40</v>
      </c>
      <c r="E4062" s="444">
        <v>5</v>
      </c>
      <c r="F4062" s="444"/>
      <c r="G4062" s="444">
        <v>59</v>
      </c>
      <c r="H4062" s="444">
        <v>63</v>
      </c>
      <c r="I4062" s="444">
        <v>1</v>
      </c>
      <c r="J4062" s="444">
        <v>10</v>
      </c>
      <c r="K4062" s="444">
        <v>300</v>
      </c>
      <c r="L4062" s="444">
        <v>16.5</v>
      </c>
      <c r="M4062" s="442">
        <v>17.5</v>
      </c>
      <c r="N4062" s="445">
        <f>IF(Tabla2[[#This Row],[LECHE RETIRO DIA]]&lt;&gt;ISBLANK(Tabla2[[#This Row],[LECHE RETIRO DIA]]),SUM(Tabla2[[#This Row],[LECHE TANQUE DIA]:[LECHE RETIRO DIA]]),SUM(Tabla2[[#This Row],[LECHE TANQUE DIA]:[LECHE AUTOCONSUMO DIA]]))</f>
        <v>1376</v>
      </c>
      <c r="O4062" s="446">
        <f t="shared" si="2255"/>
        <v>0.96729651162790697</v>
      </c>
      <c r="P4062" s="447">
        <f t="shared" si="2256"/>
        <v>23.322033898305083</v>
      </c>
      <c r="Q4062" s="447">
        <f t="shared" si="2257"/>
        <v>22.559322033898304</v>
      </c>
      <c r="R4062" s="447">
        <f t="shared" si="2258"/>
        <v>4</v>
      </c>
      <c r="S4062" s="447">
        <f t="shared" si="2259"/>
        <v>4.5866666666666669</v>
      </c>
      <c r="T4062" s="447">
        <f t="shared" si="2260"/>
        <v>5.0847457627118642</v>
      </c>
      <c r="U4062" s="447">
        <f t="shared" si="2261"/>
        <v>83.393939393939391</v>
      </c>
      <c r="V4062" s="447">
        <f t="shared" si="2262"/>
        <v>3.5757575757575757</v>
      </c>
      <c r="W4062" s="447">
        <f>IFERROR(H4062/M4062,Tabla2[[#This Row],[CARGA PRODUCCION (ANIMALES/HA)]])</f>
        <v>3.6</v>
      </c>
      <c r="X4062" s="448">
        <f t="shared" si="2263"/>
        <v>2025</v>
      </c>
      <c r="Y4062" s="448">
        <f t="shared" si="2264"/>
        <v>5</v>
      </c>
      <c r="Z4062" s="448" t="e">
        <f t="shared" ca="1" si="2265"/>
        <v>#NAME?</v>
      </c>
      <c r="AA4062" s="445">
        <f t="shared" si="2266"/>
        <v>63</v>
      </c>
      <c r="AB4062" s="446">
        <f t="shared" si="2267"/>
        <v>0.93650793650793651</v>
      </c>
      <c r="AC4062" s="446">
        <f t="shared" si="2268"/>
        <v>6.3492063492063489E-2</v>
      </c>
      <c r="AD4062" s="444"/>
    </row>
    <row r="4063" spans="1:30">
      <c r="A4063" s="339">
        <v>45805</v>
      </c>
      <c r="B4063" s="340" t="s">
        <v>81</v>
      </c>
      <c r="C4063" s="340">
        <v>2269</v>
      </c>
      <c r="D4063" s="340">
        <v>80</v>
      </c>
      <c r="E4063" s="340">
        <v>9</v>
      </c>
      <c r="F4063" s="340"/>
      <c r="G4063" s="340">
        <v>93</v>
      </c>
      <c r="H4063" s="340">
        <v>94</v>
      </c>
      <c r="I4063" s="340">
        <v>1</v>
      </c>
      <c r="J4063" s="340">
        <v>15</v>
      </c>
      <c r="K4063" s="340">
        <v>680</v>
      </c>
      <c r="L4063" s="340">
        <v>23.4</v>
      </c>
      <c r="M4063" s="8">
        <v>31.01</v>
      </c>
      <c r="N4063" s="341">
        <f>IF(Tabla2[[#This Row],[LECHE RETIRO DIA]]&lt;&gt;ISBLANK(Tabla2[[#This Row],[LECHE RETIRO DIA]]),SUM(Tabla2[[#This Row],[LECHE TANQUE DIA]:[LECHE RETIRO DIA]]),SUM(Tabla2[[#This Row],[LECHE TANQUE DIA]:[LECHE AUTOCONSUMO DIA]]))</f>
        <v>2358</v>
      </c>
      <c r="O4063" s="342">
        <f t="shared" si="2255"/>
        <v>0.96225614927905001</v>
      </c>
      <c r="P4063" s="343">
        <f t="shared" si="2256"/>
        <v>25.35483870967742</v>
      </c>
      <c r="Q4063" s="343">
        <f t="shared" si="2257"/>
        <v>24.397849462365592</v>
      </c>
      <c r="R4063" s="343">
        <f t="shared" si="2258"/>
        <v>5.333333333333333</v>
      </c>
      <c r="S4063" s="343">
        <f t="shared" si="2259"/>
        <v>3.4676470588235295</v>
      </c>
      <c r="T4063" s="343">
        <f t="shared" si="2260"/>
        <v>7.311827956989247</v>
      </c>
      <c r="U4063" s="343">
        <f t="shared" si="2261"/>
        <v>100.76923076923077</v>
      </c>
      <c r="V4063" s="343">
        <f t="shared" si="2262"/>
        <v>3.9743589743589745</v>
      </c>
      <c r="W4063" s="343">
        <f>IFERROR(H4063/M4063,Tabla2[[#This Row],[CARGA PRODUCCION (ANIMALES/HA)]])</f>
        <v>3.0312802321831667</v>
      </c>
      <c r="X4063" s="344">
        <f t="shared" si="2263"/>
        <v>2025</v>
      </c>
      <c r="Y4063" s="344">
        <f t="shared" si="2264"/>
        <v>5</v>
      </c>
      <c r="Z4063" s="344" t="e">
        <f t="shared" ca="1" si="2265"/>
        <v>#NAME?</v>
      </c>
      <c r="AA4063" s="341">
        <f t="shared" si="2266"/>
        <v>94</v>
      </c>
      <c r="AB4063" s="342">
        <f t="shared" si="2267"/>
        <v>0.98936170212765961</v>
      </c>
      <c r="AC4063" s="342">
        <f t="shared" si="2268"/>
        <v>1.0638297872340385E-2</v>
      </c>
      <c r="AD4063" s="340"/>
    </row>
    <row r="4064" spans="1:30">
      <c r="A4064" s="339">
        <v>45805</v>
      </c>
      <c r="B4064" s="340" t="s">
        <v>83</v>
      </c>
      <c r="C4064" s="340">
        <v>2629</v>
      </c>
      <c r="D4064" s="340">
        <v>100</v>
      </c>
      <c r="E4064" s="340">
        <v>9</v>
      </c>
      <c r="F4064" s="340"/>
      <c r="G4064" s="340">
        <v>106</v>
      </c>
      <c r="H4064" s="340">
        <v>124</v>
      </c>
      <c r="I4064" s="340">
        <v>1</v>
      </c>
      <c r="J4064" s="340">
        <v>11</v>
      </c>
      <c r="K4064" s="340">
        <v>680</v>
      </c>
      <c r="L4064" s="340">
        <v>29.8</v>
      </c>
      <c r="M4064" s="8">
        <v>36.590000000000003</v>
      </c>
      <c r="N4064" s="341">
        <f>IF(Tabla2[[#This Row],[LECHE RETIRO DIA]]&lt;&gt;ISBLANK(Tabla2[[#This Row],[LECHE RETIRO DIA]]),SUM(Tabla2[[#This Row],[LECHE TANQUE DIA]:[LECHE RETIRO DIA]]),SUM(Tabla2[[#This Row],[LECHE TANQUE DIA]:[LECHE AUTOCONSUMO DIA]]))</f>
        <v>2738</v>
      </c>
      <c r="O4064" s="342">
        <f t="shared" si="2255"/>
        <v>0.96018991964937905</v>
      </c>
      <c r="P4064" s="343">
        <f t="shared" si="2256"/>
        <v>25.830188679245282</v>
      </c>
      <c r="Q4064" s="343">
        <f t="shared" si="2257"/>
        <v>24.80188679245283</v>
      </c>
      <c r="R4064" s="343">
        <f t="shared" si="2258"/>
        <v>9.0909090909090917</v>
      </c>
      <c r="S4064" s="343">
        <f t="shared" si="2259"/>
        <v>4.026470588235294</v>
      </c>
      <c r="T4064" s="343">
        <f t="shared" si="2260"/>
        <v>6.4150943396226419</v>
      </c>
      <c r="U4064" s="343">
        <f t="shared" si="2261"/>
        <v>91.879194630872476</v>
      </c>
      <c r="V4064" s="343">
        <f t="shared" si="2262"/>
        <v>3.5570469798657718</v>
      </c>
      <c r="W4064" s="343">
        <f>IFERROR(H4064/M4064,Tabla2[[#This Row],[CARGA PRODUCCION (ANIMALES/HA)]])</f>
        <v>3.3889040721508605</v>
      </c>
      <c r="X4064" s="344">
        <f t="shared" si="2263"/>
        <v>2025</v>
      </c>
      <c r="Y4064" s="344">
        <f t="shared" si="2264"/>
        <v>5</v>
      </c>
      <c r="Z4064" s="344" t="e">
        <f t="shared" ca="1" si="2265"/>
        <v>#NAME?</v>
      </c>
      <c r="AA4064" s="341">
        <f t="shared" si="2266"/>
        <v>124</v>
      </c>
      <c r="AB4064" s="342">
        <f t="shared" si="2267"/>
        <v>0.85483870967741937</v>
      </c>
      <c r="AC4064" s="342">
        <f t="shared" si="2268"/>
        <v>0.14516129032258063</v>
      </c>
      <c r="AD4064" s="340"/>
    </row>
    <row r="4065" spans="1:30">
      <c r="A4065" s="339">
        <v>45805</v>
      </c>
      <c r="B4065" s="340" t="s">
        <v>88</v>
      </c>
      <c r="C4065" s="340">
        <v>1469</v>
      </c>
      <c r="D4065" s="340">
        <v>40</v>
      </c>
      <c r="E4065" s="340">
        <v>5</v>
      </c>
      <c r="F4065" s="340"/>
      <c r="G4065" s="340">
        <v>55</v>
      </c>
      <c r="H4065" s="340">
        <v>59</v>
      </c>
      <c r="I4065" s="340">
        <v>1</v>
      </c>
      <c r="J4065" s="340">
        <v>10</v>
      </c>
      <c r="K4065" s="340">
        <v>300</v>
      </c>
      <c r="L4065" s="340">
        <v>16.5</v>
      </c>
      <c r="M4065" s="8">
        <v>17.5</v>
      </c>
      <c r="N4065" s="341">
        <f>IF(Tabla2[[#This Row],[LECHE RETIRO DIA]]&lt;&gt;ISBLANK(Tabla2[[#This Row],[LECHE RETIRO DIA]]),SUM(Tabla2[[#This Row],[LECHE TANQUE DIA]:[LECHE RETIRO DIA]]),SUM(Tabla2[[#This Row],[LECHE TANQUE DIA]:[LECHE AUTOCONSUMO DIA]]))</f>
        <v>1514</v>
      </c>
      <c r="O4065" s="342">
        <f t="shared" si="2255"/>
        <v>0.97027741083223251</v>
      </c>
      <c r="P4065" s="343">
        <f t="shared" si="2256"/>
        <v>27.527272727272727</v>
      </c>
      <c r="Q4065" s="343">
        <f t="shared" si="2257"/>
        <v>26.709090909090911</v>
      </c>
      <c r="R4065" s="343">
        <f t="shared" si="2258"/>
        <v>4</v>
      </c>
      <c r="S4065" s="343">
        <f t="shared" si="2259"/>
        <v>5.0466666666666669</v>
      </c>
      <c r="T4065" s="343">
        <f t="shared" si="2260"/>
        <v>5.4545454545454541</v>
      </c>
      <c r="U4065" s="343">
        <f t="shared" si="2261"/>
        <v>91.757575757575751</v>
      </c>
      <c r="V4065" s="343">
        <f t="shared" si="2262"/>
        <v>3.3333333333333335</v>
      </c>
      <c r="W4065" s="343">
        <f>IFERROR(H4065/M4065,Tabla2[[#This Row],[CARGA PRODUCCION (ANIMALES/HA)]])</f>
        <v>3.3714285714285714</v>
      </c>
      <c r="X4065" s="344">
        <f t="shared" si="2263"/>
        <v>2025</v>
      </c>
      <c r="Y4065" s="344">
        <f t="shared" si="2264"/>
        <v>5</v>
      </c>
      <c r="Z4065" s="344" t="e">
        <f t="shared" ca="1" si="2265"/>
        <v>#NAME?</v>
      </c>
      <c r="AA4065" s="341">
        <f t="shared" si="2266"/>
        <v>59</v>
      </c>
      <c r="AB4065" s="342">
        <f t="shared" si="2267"/>
        <v>0.93220338983050843</v>
      </c>
      <c r="AC4065" s="342">
        <f t="shared" si="2268"/>
        <v>6.7796610169491567E-2</v>
      </c>
      <c r="AD4065" s="340"/>
    </row>
    <row r="4066" spans="1:30">
      <c r="A4066" s="457">
        <v>45806</v>
      </c>
      <c r="B4066" s="458" t="s">
        <v>81</v>
      </c>
      <c r="C4066" s="458">
        <v>2236</v>
      </c>
      <c r="D4066" s="458">
        <v>80</v>
      </c>
      <c r="E4066" s="458">
        <v>9</v>
      </c>
      <c r="F4066" s="458"/>
      <c r="G4066" s="458">
        <v>94</v>
      </c>
      <c r="H4066" s="458">
        <v>97</v>
      </c>
      <c r="I4066" s="458">
        <v>1</v>
      </c>
      <c r="J4066" s="458">
        <v>15</v>
      </c>
      <c r="K4066" s="458">
        <v>680</v>
      </c>
      <c r="L4066" s="458">
        <v>23.4</v>
      </c>
      <c r="M4066" s="456">
        <v>31.01</v>
      </c>
      <c r="N4066" s="459">
        <f>IF(Tabla2[[#This Row],[LECHE RETIRO DIA]]&lt;&gt;ISBLANK(Tabla2[[#This Row],[LECHE RETIRO DIA]]),SUM(Tabla2[[#This Row],[LECHE TANQUE DIA]:[LECHE RETIRO DIA]]),SUM(Tabla2[[#This Row],[LECHE TANQUE DIA]:[LECHE AUTOCONSUMO DIA]]))</f>
        <v>2325</v>
      </c>
      <c r="O4066" s="460">
        <f t="shared" ref="O4066:O4071" si="2269">IFERROR(C4066/N4066,"")</f>
        <v>0.96172043010752684</v>
      </c>
      <c r="P4066" s="461">
        <f t="shared" ref="P4066:P4071" si="2270">IFERROR(N4066/G4066,"")</f>
        <v>24.73404255319149</v>
      </c>
      <c r="Q4066" s="461">
        <f t="shared" ref="Q4066:Q4071" si="2271">IFERROR(C4066/G4066,"")</f>
        <v>23.787234042553191</v>
      </c>
      <c r="R4066" s="461">
        <f t="shared" ref="R4066:R4071" si="2272">IFERROR(D4066/J4066,"")</f>
        <v>5.333333333333333</v>
      </c>
      <c r="S4066" s="461">
        <f t="shared" ref="S4066:S4071" si="2273">IFERROR(N4066/K4066,"")</f>
        <v>3.4191176470588234</v>
      </c>
      <c r="T4066" s="461">
        <f t="shared" ref="T4066:T4071" si="2274">IFERROR(K4066/G4066,"")</f>
        <v>7.2340425531914896</v>
      </c>
      <c r="U4066" s="461">
        <f t="shared" ref="U4066:U4071" si="2275">IFERROR(N4066/L4066,"")</f>
        <v>99.358974358974365</v>
      </c>
      <c r="V4066" s="461">
        <f t="shared" ref="V4066:V4071" si="2276">IFERROR(G4066/L4066,"")</f>
        <v>4.017094017094017</v>
      </c>
      <c r="W4066" s="461">
        <f>IFERROR(H4066/M4066,Tabla2[[#This Row],[CARGA PRODUCCION (ANIMALES/HA)]])</f>
        <v>3.1280232183166721</v>
      </c>
      <c r="X4066" s="462">
        <f t="shared" ref="X4066:X4071" si="2277">YEAR(A4066)</f>
        <v>2025</v>
      </c>
      <c r="Y4066" s="462">
        <f t="shared" ref="Y4066:Y4071" si="2278">MONTH(A4066)</f>
        <v>5</v>
      </c>
      <c r="Z4066" s="462" t="e">
        <f t="shared" ref="Z4066:Z4071" ca="1" si="2279">_xlfn.ISOWEEKNUM(A4066)</f>
        <v>#NAME?</v>
      </c>
      <c r="AA4066" s="459">
        <f t="shared" ref="AA4066:AA4071" si="2280">IF(H4066&gt;0,H4066,G4066)</f>
        <v>97</v>
      </c>
      <c r="AB4066" s="460">
        <f t="shared" ref="AB4066:AB4071" si="2281">IFERROR(G4066/AA4066,"")</f>
        <v>0.96907216494845361</v>
      </c>
      <c r="AC4066" s="460">
        <f t="shared" ref="AC4066:AC4071" si="2282">IFERROR(1-AB4066,"")</f>
        <v>3.0927835051546393E-2</v>
      </c>
      <c r="AD4066" s="458"/>
    </row>
    <row r="4067" spans="1:30">
      <c r="A4067" s="457">
        <v>45806</v>
      </c>
      <c r="B4067" s="458" t="s">
        <v>83</v>
      </c>
      <c r="C4067" s="458">
        <v>2629</v>
      </c>
      <c r="D4067" s="458">
        <v>100</v>
      </c>
      <c r="E4067" s="458">
        <v>9</v>
      </c>
      <c r="F4067" s="458"/>
      <c r="G4067" s="458">
        <v>107</v>
      </c>
      <c r="H4067" s="458">
        <v>124</v>
      </c>
      <c r="I4067" s="458">
        <v>1</v>
      </c>
      <c r="J4067" s="458">
        <v>11</v>
      </c>
      <c r="K4067" s="458">
        <v>680</v>
      </c>
      <c r="L4067" s="458">
        <v>29.8</v>
      </c>
      <c r="M4067" s="456">
        <v>36.590000000000003</v>
      </c>
      <c r="N4067" s="459">
        <f>IF(Tabla2[[#This Row],[LECHE RETIRO DIA]]&lt;&gt;ISBLANK(Tabla2[[#This Row],[LECHE RETIRO DIA]]),SUM(Tabla2[[#This Row],[LECHE TANQUE DIA]:[LECHE RETIRO DIA]]),SUM(Tabla2[[#This Row],[LECHE TANQUE DIA]:[LECHE AUTOCONSUMO DIA]]))</f>
        <v>2738</v>
      </c>
      <c r="O4067" s="460">
        <f t="shared" si="2269"/>
        <v>0.96018991964937905</v>
      </c>
      <c r="P4067" s="461">
        <f t="shared" si="2270"/>
        <v>25.588785046728972</v>
      </c>
      <c r="Q4067" s="461">
        <f t="shared" si="2271"/>
        <v>24.570093457943926</v>
      </c>
      <c r="R4067" s="461">
        <f t="shared" si="2272"/>
        <v>9.0909090909090917</v>
      </c>
      <c r="S4067" s="461">
        <f t="shared" si="2273"/>
        <v>4.026470588235294</v>
      </c>
      <c r="T4067" s="461">
        <f t="shared" si="2274"/>
        <v>6.3551401869158877</v>
      </c>
      <c r="U4067" s="461">
        <f t="shared" si="2275"/>
        <v>91.879194630872476</v>
      </c>
      <c r="V4067" s="461">
        <f t="shared" si="2276"/>
        <v>3.5906040268456376</v>
      </c>
      <c r="W4067" s="461">
        <f>IFERROR(H4067/M4067,Tabla2[[#This Row],[CARGA PRODUCCION (ANIMALES/HA)]])</f>
        <v>3.3889040721508605</v>
      </c>
      <c r="X4067" s="462">
        <f t="shared" si="2277"/>
        <v>2025</v>
      </c>
      <c r="Y4067" s="462">
        <f t="shared" si="2278"/>
        <v>5</v>
      </c>
      <c r="Z4067" s="462" t="e">
        <f t="shared" ca="1" si="2279"/>
        <v>#NAME?</v>
      </c>
      <c r="AA4067" s="459">
        <f t="shared" si="2280"/>
        <v>124</v>
      </c>
      <c r="AB4067" s="460">
        <f t="shared" si="2281"/>
        <v>0.86290322580645162</v>
      </c>
      <c r="AC4067" s="460">
        <f t="shared" si="2282"/>
        <v>0.13709677419354838</v>
      </c>
      <c r="AD4067" s="458"/>
    </row>
    <row r="4068" spans="1:30">
      <c r="A4068" s="457">
        <v>45806</v>
      </c>
      <c r="B4068" s="458" t="s">
        <v>117</v>
      </c>
      <c r="C4068" s="458">
        <v>1225</v>
      </c>
      <c r="D4068" s="458">
        <v>40</v>
      </c>
      <c r="E4068" s="458">
        <v>5</v>
      </c>
      <c r="F4068" s="458"/>
      <c r="G4068" s="458">
        <v>55</v>
      </c>
      <c r="H4068" s="458">
        <v>59</v>
      </c>
      <c r="I4068" s="458">
        <v>1</v>
      </c>
      <c r="J4068" s="458">
        <v>10</v>
      </c>
      <c r="K4068" s="458">
        <v>300</v>
      </c>
      <c r="L4068" s="458">
        <v>16.5</v>
      </c>
      <c r="M4068" s="456">
        <v>17.5</v>
      </c>
      <c r="N4068" s="459">
        <f>IF(Tabla2[[#This Row],[LECHE RETIRO DIA]]&lt;&gt;ISBLANK(Tabla2[[#This Row],[LECHE RETIRO DIA]]),SUM(Tabla2[[#This Row],[LECHE TANQUE DIA]:[LECHE RETIRO DIA]]),SUM(Tabla2[[#This Row],[LECHE TANQUE DIA]:[LECHE AUTOCONSUMO DIA]]))</f>
        <v>1270</v>
      </c>
      <c r="O4068" s="460">
        <f t="shared" si="2269"/>
        <v>0.96456692913385822</v>
      </c>
      <c r="P4068" s="461">
        <f t="shared" si="2270"/>
        <v>23.09090909090909</v>
      </c>
      <c r="Q4068" s="461">
        <f t="shared" si="2271"/>
        <v>22.272727272727273</v>
      </c>
      <c r="R4068" s="461">
        <f t="shared" si="2272"/>
        <v>4</v>
      </c>
      <c r="S4068" s="461">
        <f t="shared" si="2273"/>
        <v>4.2333333333333334</v>
      </c>
      <c r="T4068" s="461">
        <f t="shared" si="2274"/>
        <v>5.4545454545454541</v>
      </c>
      <c r="U4068" s="461">
        <f t="shared" si="2275"/>
        <v>76.969696969696969</v>
      </c>
      <c r="V4068" s="461">
        <f t="shared" si="2276"/>
        <v>3.3333333333333335</v>
      </c>
      <c r="W4068" s="461">
        <f>IFERROR(H4068/M4068,Tabla2[[#This Row],[CARGA PRODUCCION (ANIMALES/HA)]])</f>
        <v>3.3714285714285714</v>
      </c>
      <c r="X4068" s="462">
        <f t="shared" si="2277"/>
        <v>2025</v>
      </c>
      <c r="Y4068" s="462">
        <f t="shared" si="2278"/>
        <v>5</v>
      </c>
      <c r="Z4068" s="462" t="e">
        <f t="shared" ca="1" si="2279"/>
        <v>#NAME?</v>
      </c>
      <c r="AA4068" s="459">
        <f t="shared" si="2280"/>
        <v>59</v>
      </c>
      <c r="AB4068" s="460">
        <f t="shared" si="2281"/>
        <v>0.93220338983050843</v>
      </c>
      <c r="AC4068" s="460">
        <f t="shared" si="2282"/>
        <v>6.7796610169491567E-2</v>
      </c>
      <c r="AD4068" s="458"/>
    </row>
    <row r="4069" spans="1:30">
      <c r="A4069" s="457">
        <v>45807</v>
      </c>
      <c r="B4069" s="458" t="s">
        <v>81</v>
      </c>
      <c r="C4069" s="458">
        <v>2288</v>
      </c>
      <c r="D4069" s="458">
        <v>80</v>
      </c>
      <c r="E4069" s="458">
        <v>9</v>
      </c>
      <c r="F4069" s="458"/>
      <c r="G4069" s="458">
        <v>94</v>
      </c>
      <c r="H4069" s="458">
        <v>98</v>
      </c>
      <c r="I4069" s="458">
        <v>1</v>
      </c>
      <c r="J4069" s="458">
        <v>16</v>
      </c>
      <c r="K4069" s="458">
        <v>680</v>
      </c>
      <c r="L4069" s="458">
        <v>23.4</v>
      </c>
      <c r="M4069" s="456">
        <v>31.01</v>
      </c>
      <c r="N4069" s="459">
        <f>IF(Tabla2[[#This Row],[LECHE RETIRO DIA]]&lt;&gt;ISBLANK(Tabla2[[#This Row],[LECHE RETIRO DIA]]),SUM(Tabla2[[#This Row],[LECHE TANQUE DIA]:[LECHE RETIRO DIA]]),SUM(Tabla2[[#This Row],[LECHE TANQUE DIA]:[LECHE AUTOCONSUMO DIA]]))</f>
        <v>2377</v>
      </c>
      <c r="O4069" s="460">
        <f t="shared" si="2269"/>
        <v>0.96255784602440053</v>
      </c>
      <c r="P4069" s="461">
        <f t="shared" si="2270"/>
        <v>25.287234042553191</v>
      </c>
      <c r="Q4069" s="461">
        <f t="shared" si="2271"/>
        <v>24.340425531914892</v>
      </c>
      <c r="R4069" s="461">
        <f t="shared" si="2272"/>
        <v>5</v>
      </c>
      <c r="S4069" s="461">
        <f t="shared" si="2273"/>
        <v>3.4955882352941177</v>
      </c>
      <c r="T4069" s="461">
        <f t="shared" si="2274"/>
        <v>7.2340425531914896</v>
      </c>
      <c r="U4069" s="461">
        <f t="shared" si="2275"/>
        <v>101.58119658119659</v>
      </c>
      <c r="V4069" s="461">
        <f t="shared" si="2276"/>
        <v>4.017094017094017</v>
      </c>
      <c r="W4069" s="461">
        <f>IFERROR(H4069/M4069,Tabla2[[#This Row],[CARGA PRODUCCION (ANIMALES/HA)]])</f>
        <v>3.1602708803611739</v>
      </c>
      <c r="X4069" s="462">
        <f t="shared" si="2277"/>
        <v>2025</v>
      </c>
      <c r="Y4069" s="462">
        <f t="shared" si="2278"/>
        <v>5</v>
      </c>
      <c r="Z4069" s="462" t="e">
        <f t="shared" ca="1" si="2279"/>
        <v>#NAME?</v>
      </c>
      <c r="AA4069" s="459">
        <f t="shared" si="2280"/>
        <v>98</v>
      </c>
      <c r="AB4069" s="460">
        <f t="shared" si="2281"/>
        <v>0.95918367346938771</v>
      </c>
      <c r="AC4069" s="460">
        <f t="shared" si="2282"/>
        <v>4.081632653061229E-2</v>
      </c>
      <c r="AD4069" s="458"/>
    </row>
    <row r="4070" spans="1:30">
      <c r="A4070" s="457">
        <v>45807</v>
      </c>
      <c r="B4070" s="458" t="s">
        <v>83</v>
      </c>
      <c r="C4070" s="458">
        <v>2542</v>
      </c>
      <c r="D4070" s="458">
        <v>100</v>
      </c>
      <c r="E4070" s="458">
        <v>9</v>
      </c>
      <c r="F4070" s="458"/>
      <c r="G4070" s="458">
        <v>107</v>
      </c>
      <c r="H4070" s="458">
        <v>124</v>
      </c>
      <c r="I4070" s="458">
        <v>1</v>
      </c>
      <c r="J4070" s="458">
        <v>11</v>
      </c>
      <c r="K4070" s="458">
        <v>680</v>
      </c>
      <c r="L4070" s="458">
        <v>29.8</v>
      </c>
      <c r="M4070" s="456">
        <v>36.590000000000003</v>
      </c>
      <c r="N4070" s="459">
        <f>IF(Tabla2[[#This Row],[LECHE RETIRO DIA]]&lt;&gt;ISBLANK(Tabla2[[#This Row],[LECHE RETIRO DIA]]),SUM(Tabla2[[#This Row],[LECHE TANQUE DIA]:[LECHE RETIRO DIA]]),SUM(Tabla2[[#This Row],[LECHE TANQUE DIA]:[LECHE AUTOCONSUMO DIA]]))</f>
        <v>2651</v>
      </c>
      <c r="O4070" s="460">
        <f t="shared" si="2269"/>
        <v>0.95888344021124106</v>
      </c>
      <c r="P4070" s="461">
        <f t="shared" si="2270"/>
        <v>24.77570093457944</v>
      </c>
      <c r="Q4070" s="461">
        <f t="shared" si="2271"/>
        <v>23.757009345794394</v>
      </c>
      <c r="R4070" s="461">
        <f t="shared" si="2272"/>
        <v>9.0909090909090917</v>
      </c>
      <c r="S4070" s="461">
        <f t="shared" si="2273"/>
        <v>3.8985294117647058</v>
      </c>
      <c r="T4070" s="461">
        <f t="shared" si="2274"/>
        <v>6.3551401869158877</v>
      </c>
      <c r="U4070" s="461">
        <f t="shared" si="2275"/>
        <v>88.959731543624159</v>
      </c>
      <c r="V4070" s="461">
        <f t="shared" si="2276"/>
        <v>3.5906040268456376</v>
      </c>
      <c r="W4070" s="461">
        <f>IFERROR(H4070/M4070,Tabla2[[#This Row],[CARGA PRODUCCION (ANIMALES/HA)]])</f>
        <v>3.3889040721508605</v>
      </c>
      <c r="X4070" s="462">
        <f t="shared" si="2277"/>
        <v>2025</v>
      </c>
      <c r="Y4070" s="462">
        <f t="shared" si="2278"/>
        <v>5</v>
      </c>
      <c r="Z4070" s="462" t="e">
        <f t="shared" ca="1" si="2279"/>
        <v>#NAME?</v>
      </c>
      <c r="AA4070" s="459">
        <f t="shared" si="2280"/>
        <v>124</v>
      </c>
      <c r="AB4070" s="460">
        <f t="shared" si="2281"/>
        <v>0.86290322580645162</v>
      </c>
      <c r="AC4070" s="460">
        <f t="shared" si="2282"/>
        <v>0.13709677419354838</v>
      </c>
      <c r="AD4070" s="458"/>
    </row>
    <row r="4071" spans="1:30">
      <c r="A4071" s="457">
        <v>45807</v>
      </c>
      <c r="B4071" s="458" t="s">
        <v>117</v>
      </c>
      <c r="C4071" s="458">
        <v>1288</v>
      </c>
      <c r="D4071" s="458">
        <v>40</v>
      </c>
      <c r="E4071" s="458">
        <v>5</v>
      </c>
      <c r="F4071" s="458"/>
      <c r="G4071" s="458">
        <v>55</v>
      </c>
      <c r="H4071" s="458">
        <v>59</v>
      </c>
      <c r="I4071" s="458">
        <v>1</v>
      </c>
      <c r="J4071" s="458">
        <v>10</v>
      </c>
      <c r="K4071" s="458">
        <v>300</v>
      </c>
      <c r="L4071" s="458">
        <v>16.5</v>
      </c>
      <c r="M4071" s="456">
        <v>17.5</v>
      </c>
      <c r="N4071" s="459">
        <f>IF(Tabla2[[#This Row],[LECHE RETIRO DIA]]&lt;&gt;ISBLANK(Tabla2[[#This Row],[LECHE RETIRO DIA]]),SUM(Tabla2[[#This Row],[LECHE TANQUE DIA]:[LECHE RETIRO DIA]]),SUM(Tabla2[[#This Row],[LECHE TANQUE DIA]:[LECHE AUTOCONSUMO DIA]]))</f>
        <v>1333</v>
      </c>
      <c r="O4071" s="460">
        <f t="shared" si="2269"/>
        <v>0.96624156039009756</v>
      </c>
      <c r="P4071" s="461">
        <f t="shared" si="2270"/>
        <v>24.236363636363638</v>
      </c>
      <c r="Q4071" s="461">
        <f t="shared" si="2271"/>
        <v>23.418181818181818</v>
      </c>
      <c r="R4071" s="461">
        <f t="shared" si="2272"/>
        <v>4</v>
      </c>
      <c r="S4071" s="461">
        <f t="shared" si="2273"/>
        <v>4.4433333333333334</v>
      </c>
      <c r="T4071" s="461">
        <f t="shared" si="2274"/>
        <v>5.4545454545454541</v>
      </c>
      <c r="U4071" s="461">
        <f t="shared" si="2275"/>
        <v>80.787878787878782</v>
      </c>
      <c r="V4071" s="461">
        <f t="shared" si="2276"/>
        <v>3.3333333333333335</v>
      </c>
      <c r="W4071" s="461">
        <f>IFERROR(H4071/M4071,Tabla2[[#This Row],[CARGA PRODUCCION (ANIMALES/HA)]])</f>
        <v>3.3714285714285714</v>
      </c>
      <c r="X4071" s="462">
        <f t="shared" si="2277"/>
        <v>2025</v>
      </c>
      <c r="Y4071" s="462">
        <f t="shared" si="2278"/>
        <v>5</v>
      </c>
      <c r="Z4071" s="462" t="e">
        <f t="shared" ca="1" si="2279"/>
        <v>#NAME?</v>
      </c>
      <c r="AA4071" s="459">
        <f t="shared" si="2280"/>
        <v>59</v>
      </c>
      <c r="AB4071" s="460">
        <f t="shared" si="2281"/>
        <v>0.93220338983050843</v>
      </c>
      <c r="AC4071" s="460">
        <f t="shared" si="2282"/>
        <v>6.7796610169491567E-2</v>
      </c>
      <c r="AD4071" s="458"/>
    </row>
    <row r="4072" spans="1:30">
      <c r="A4072" s="457">
        <v>45808</v>
      </c>
      <c r="B4072" s="458" t="s">
        <v>81</v>
      </c>
      <c r="C4072" s="458">
        <v>2274</v>
      </c>
      <c r="D4072" s="458">
        <v>80</v>
      </c>
      <c r="E4072" s="458">
        <v>9</v>
      </c>
      <c r="F4072" s="458"/>
      <c r="G4072" s="458">
        <v>94</v>
      </c>
      <c r="H4072" s="458">
        <v>98</v>
      </c>
      <c r="I4072" s="458">
        <v>1</v>
      </c>
      <c r="J4072" s="458">
        <v>16</v>
      </c>
      <c r="K4072" s="458">
        <v>680</v>
      </c>
      <c r="L4072" s="458">
        <v>23.4</v>
      </c>
      <c r="M4072" s="456">
        <v>31.01</v>
      </c>
      <c r="N4072" s="459">
        <f>IF(Tabla2[[#This Row],[LECHE RETIRO DIA]]&lt;&gt;ISBLANK(Tabla2[[#This Row],[LECHE RETIRO DIA]]),SUM(Tabla2[[#This Row],[LECHE TANQUE DIA]:[LECHE RETIRO DIA]]),SUM(Tabla2[[#This Row],[LECHE TANQUE DIA]:[LECHE AUTOCONSUMO DIA]]))</f>
        <v>2363</v>
      </c>
      <c r="O4072" s="460">
        <f t="shared" ref="O4072:O4078" si="2283">IFERROR(C4072/N4072,"")</f>
        <v>0.96233601354210752</v>
      </c>
      <c r="P4072" s="461">
        <f t="shared" ref="P4072:P4078" si="2284">IFERROR(N4072/G4072,"")</f>
        <v>25.138297872340427</v>
      </c>
      <c r="Q4072" s="461">
        <f t="shared" ref="Q4072:Q4078" si="2285">IFERROR(C4072/G4072,"")</f>
        <v>24.191489361702128</v>
      </c>
      <c r="R4072" s="461">
        <f t="shared" ref="R4072:R4078" si="2286">IFERROR(D4072/J4072,"")</f>
        <v>5</v>
      </c>
      <c r="S4072" s="461">
        <f t="shared" ref="S4072:S4078" si="2287">IFERROR(N4072/K4072,"")</f>
        <v>3.4750000000000001</v>
      </c>
      <c r="T4072" s="461">
        <f t="shared" ref="T4072:T4078" si="2288">IFERROR(K4072/G4072,"")</f>
        <v>7.2340425531914896</v>
      </c>
      <c r="U4072" s="461">
        <f t="shared" ref="U4072:U4078" si="2289">IFERROR(N4072/L4072,"")</f>
        <v>100.98290598290599</v>
      </c>
      <c r="V4072" s="461">
        <f t="shared" ref="V4072:V4078" si="2290">IFERROR(G4072/L4072,"")</f>
        <v>4.017094017094017</v>
      </c>
      <c r="W4072" s="461">
        <f>IFERROR(H4072/M4072,Tabla2[[#This Row],[CARGA PRODUCCION (ANIMALES/HA)]])</f>
        <v>3.1602708803611739</v>
      </c>
      <c r="X4072" s="462">
        <f t="shared" ref="X4072:X4078" si="2291">YEAR(A4072)</f>
        <v>2025</v>
      </c>
      <c r="Y4072" s="462">
        <f t="shared" ref="Y4072:Y4078" si="2292">MONTH(A4072)</f>
        <v>5</v>
      </c>
      <c r="Z4072" s="462" t="e">
        <f t="shared" ref="Z4072:Z4078" ca="1" si="2293">_xlfn.ISOWEEKNUM(A4072)</f>
        <v>#NAME?</v>
      </c>
      <c r="AA4072" s="459">
        <f t="shared" ref="AA4072:AA4078" si="2294">IF(H4072&gt;0,H4072,G4072)</f>
        <v>98</v>
      </c>
      <c r="AB4072" s="460">
        <f t="shared" ref="AB4072:AB4078" si="2295">IFERROR(G4072/AA4072,"")</f>
        <v>0.95918367346938771</v>
      </c>
      <c r="AC4072" s="460">
        <f t="shared" ref="AC4072:AC4078" si="2296">IFERROR(1-AB4072,"")</f>
        <v>4.081632653061229E-2</v>
      </c>
      <c r="AD4072" s="458"/>
    </row>
    <row r="4073" spans="1:30">
      <c r="A4073" s="457">
        <v>45808</v>
      </c>
      <c r="B4073" s="458" t="s">
        <v>83</v>
      </c>
      <c r="C4073" s="458">
        <v>2590</v>
      </c>
      <c r="D4073" s="458">
        <v>100</v>
      </c>
      <c r="E4073" s="458">
        <v>9</v>
      </c>
      <c r="F4073" s="458"/>
      <c r="G4073" s="458">
        <v>107</v>
      </c>
      <c r="H4073" s="458">
        <v>124</v>
      </c>
      <c r="I4073" s="458">
        <v>1</v>
      </c>
      <c r="J4073" s="458">
        <v>11</v>
      </c>
      <c r="K4073" s="458">
        <v>680</v>
      </c>
      <c r="L4073" s="458">
        <v>29.8</v>
      </c>
      <c r="M4073" s="456">
        <v>36.590000000000003</v>
      </c>
      <c r="N4073" s="459">
        <f>IF(Tabla2[[#This Row],[LECHE RETIRO DIA]]&lt;&gt;ISBLANK(Tabla2[[#This Row],[LECHE RETIRO DIA]]),SUM(Tabla2[[#This Row],[LECHE TANQUE DIA]:[LECHE RETIRO DIA]]),SUM(Tabla2[[#This Row],[LECHE TANQUE DIA]:[LECHE AUTOCONSUMO DIA]]))</f>
        <v>2699</v>
      </c>
      <c r="O4073" s="460">
        <f t="shared" si="2283"/>
        <v>0.95961467210077811</v>
      </c>
      <c r="P4073" s="461">
        <f t="shared" si="2284"/>
        <v>25.22429906542056</v>
      </c>
      <c r="Q4073" s="461">
        <f t="shared" si="2285"/>
        <v>24.205607476635514</v>
      </c>
      <c r="R4073" s="461">
        <f t="shared" si="2286"/>
        <v>9.0909090909090917</v>
      </c>
      <c r="S4073" s="461">
        <f t="shared" si="2287"/>
        <v>3.9691176470588236</v>
      </c>
      <c r="T4073" s="461">
        <f t="shared" si="2288"/>
        <v>6.3551401869158877</v>
      </c>
      <c r="U4073" s="461">
        <f t="shared" si="2289"/>
        <v>90.570469798657712</v>
      </c>
      <c r="V4073" s="461">
        <f t="shared" si="2290"/>
        <v>3.5906040268456376</v>
      </c>
      <c r="W4073" s="461">
        <f>IFERROR(H4073/M4073,Tabla2[[#This Row],[CARGA PRODUCCION (ANIMALES/HA)]])</f>
        <v>3.3889040721508605</v>
      </c>
      <c r="X4073" s="462">
        <f t="shared" si="2291"/>
        <v>2025</v>
      </c>
      <c r="Y4073" s="462">
        <f t="shared" si="2292"/>
        <v>5</v>
      </c>
      <c r="Z4073" s="462" t="e">
        <f t="shared" ca="1" si="2293"/>
        <v>#NAME?</v>
      </c>
      <c r="AA4073" s="459">
        <f t="shared" si="2294"/>
        <v>124</v>
      </c>
      <c r="AB4073" s="460">
        <f t="shared" si="2295"/>
        <v>0.86290322580645162</v>
      </c>
      <c r="AC4073" s="460">
        <f t="shared" si="2296"/>
        <v>0.13709677419354838</v>
      </c>
      <c r="AD4073" s="458"/>
    </row>
    <row r="4074" spans="1:30">
      <c r="A4074" s="457">
        <v>45808</v>
      </c>
      <c r="B4074" s="458" t="s">
        <v>117</v>
      </c>
      <c r="C4074" s="458">
        <v>1269</v>
      </c>
      <c r="D4074" s="458">
        <v>40</v>
      </c>
      <c r="E4074" s="458">
        <v>5</v>
      </c>
      <c r="F4074" s="458"/>
      <c r="G4074" s="458">
        <v>55</v>
      </c>
      <c r="H4074" s="458">
        <v>59</v>
      </c>
      <c r="I4074" s="458">
        <v>1</v>
      </c>
      <c r="J4074" s="458">
        <v>10</v>
      </c>
      <c r="K4074" s="458">
        <v>300</v>
      </c>
      <c r="L4074" s="458">
        <v>16.5</v>
      </c>
      <c r="M4074" s="456">
        <v>17.5</v>
      </c>
      <c r="N4074" s="459">
        <f>IF(Tabla2[[#This Row],[LECHE RETIRO DIA]]&lt;&gt;ISBLANK(Tabla2[[#This Row],[LECHE RETIRO DIA]]),SUM(Tabla2[[#This Row],[LECHE TANQUE DIA]:[LECHE RETIRO DIA]]),SUM(Tabla2[[#This Row],[LECHE TANQUE DIA]:[LECHE AUTOCONSUMO DIA]]))</f>
        <v>1314</v>
      </c>
      <c r="O4074" s="460">
        <f t="shared" si="2283"/>
        <v>0.96575342465753422</v>
      </c>
      <c r="P4074" s="461">
        <f t="shared" si="2284"/>
        <v>23.890909090909091</v>
      </c>
      <c r="Q4074" s="461">
        <f t="shared" si="2285"/>
        <v>23.072727272727274</v>
      </c>
      <c r="R4074" s="461">
        <f t="shared" si="2286"/>
        <v>4</v>
      </c>
      <c r="S4074" s="461">
        <f t="shared" si="2287"/>
        <v>4.38</v>
      </c>
      <c r="T4074" s="461">
        <f t="shared" si="2288"/>
        <v>5.4545454545454541</v>
      </c>
      <c r="U4074" s="461">
        <f t="shared" si="2289"/>
        <v>79.63636363636364</v>
      </c>
      <c r="V4074" s="461">
        <f t="shared" si="2290"/>
        <v>3.3333333333333335</v>
      </c>
      <c r="W4074" s="461">
        <f>IFERROR(H4074/M4074,Tabla2[[#This Row],[CARGA PRODUCCION (ANIMALES/HA)]])</f>
        <v>3.3714285714285714</v>
      </c>
      <c r="X4074" s="462">
        <f t="shared" si="2291"/>
        <v>2025</v>
      </c>
      <c r="Y4074" s="462">
        <f t="shared" si="2292"/>
        <v>5</v>
      </c>
      <c r="Z4074" s="462" t="e">
        <f t="shared" ca="1" si="2293"/>
        <v>#NAME?</v>
      </c>
      <c r="AA4074" s="459">
        <f t="shared" si="2294"/>
        <v>59</v>
      </c>
      <c r="AB4074" s="460">
        <f t="shared" si="2295"/>
        <v>0.93220338983050843</v>
      </c>
      <c r="AC4074" s="460">
        <f t="shared" si="2296"/>
        <v>6.7796610169491567E-2</v>
      </c>
      <c r="AD4074" s="458"/>
    </row>
    <row r="4075" spans="1:30">
      <c r="A4075" s="339">
        <v>45809</v>
      </c>
      <c r="B4075" s="340" t="s">
        <v>81</v>
      </c>
      <c r="C4075" s="340">
        <v>2354</v>
      </c>
      <c r="D4075" s="340">
        <v>80</v>
      </c>
      <c r="E4075" s="340">
        <v>9</v>
      </c>
      <c r="F4075" s="340"/>
      <c r="G4075" s="340">
        <v>98</v>
      </c>
      <c r="H4075" s="340">
        <v>98</v>
      </c>
      <c r="I4075" s="340">
        <v>1</v>
      </c>
      <c r="J4075" s="340">
        <v>16</v>
      </c>
      <c r="K4075" s="340">
        <v>680</v>
      </c>
      <c r="L4075" s="340">
        <v>23.4</v>
      </c>
      <c r="M4075" s="8">
        <v>31.01</v>
      </c>
      <c r="N4075" s="341">
        <f>IF(Tabla2[[#This Row],[LECHE RETIRO DIA]]&lt;&gt;ISBLANK(Tabla2[[#This Row],[LECHE RETIRO DIA]]),SUM(Tabla2[[#This Row],[LECHE TANQUE DIA]:[LECHE RETIRO DIA]]),SUM(Tabla2[[#This Row],[LECHE TANQUE DIA]:[LECHE AUTOCONSUMO DIA]]))</f>
        <v>2443</v>
      </c>
      <c r="O4075" s="342">
        <f t="shared" si="2283"/>
        <v>0.96356938190749075</v>
      </c>
      <c r="P4075" s="343">
        <f t="shared" si="2284"/>
        <v>24.928571428571427</v>
      </c>
      <c r="Q4075" s="343">
        <f t="shared" si="2285"/>
        <v>24.020408163265305</v>
      </c>
      <c r="R4075" s="343">
        <f t="shared" si="2286"/>
        <v>5</v>
      </c>
      <c r="S4075" s="343">
        <f t="shared" si="2287"/>
        <v>3.5926470588235295</v>
      </c>
      <c r="T4075" s="343">
        <f t="shared" si="2288"/>
        <v>6.9387755102040813</v>
      </c>
      <c r="U4075" s="343">
        <f t="shared" si="2289"/>
        <v>104.40170940170941</v>
      </c>
      <c r="V4075" s="343">
        <f t="shared" si="2290"/>
        <v>4.1880341880341883</v>
      </c>
      <c r="W4075" s="343">
        <f>IFERROR(H4075/M4075,Tabla2[[#This Row],[CARGA PRODUCCION (ANIMALES/HA)]])</f>
        <v>3.1602708803611739</v>
      </c>
      <c r="X4075" s="344">
        <f t="shared" si="2291"/>
        <v>2025</v>
      </c>
      <c r="Y4075" s="344">
        <f t="shared" si="2292"/>
        <v>6</v>
      </c>
      <c r="Z4075" s="344" t="e">
        <f t="shared" ca="1" si="2293"/>
        <v>#NAME?</v>
      </c>
      <c r="AA4075" s="341">
        <f t="shared" si="2294"/>
        <v>98</v>
      </c>
      <c r="AB4075" s="342">
        <f t="shared" si="2295"/>
        <v>1</v>
      </c>
      <c r="AC4075" s="342">
        <f t="shared" si="2296"/>
        <v>0</v>
      </c>
      <c r="AD4075" s="340"/>
    </row>
    <row r="4076" spans="1:30">
      <c r="A4076" s="339">
        <v>45809</v>
      </c>
      <c r="B4076" s="340" t="s">
        <v>83</v>
      </c>
      <c r="C4076" s="340">
        <v>2643</v>
      </c>
      <c r="D4076" s="340">
        <v>100</v>
      </c>
      <c r="E4076" s="340">
        <v>9</v>
      </c>
      <c r="F4076" s="340"/>
      <c r="G4076" s="340">
        <v>107</v>
      </c>
      <c r="H4076" s="340">
        <v>124</v>
      </c>
      <c r="I4076" s="340">
        <v>1</v>
      </c>
      <c r="J4076" s="340">
        <v>11</v>
      </c>
      <c r="K4076" s="340">
        <v>680</v>
      </c>
      <c r="L4076" s="340">
        <v>29.8</v>
      </c>
      <c r="M4076" s="8">
        <v>36.590000000000003</v>
      </c>
      <c r="N4076" s="341">
        <f>IF(Tabla2[[#This Row],[LECHE RETIRO DIA]]&lt;&gt;ISBLANK(Tabla2[[#This Row],[LECHE RETIRO DIA]]),SUM(Tabla2[[#This Row],[LECHE TANQUE DIA]:[LECHE RETIRO DIA]]),SUM(Tabla2[[#This Row],[LECHE TANQUE DIA]:[LECHE AUTOCONSUMO DIA]]))</f>
        <v>2752</v>
      </c>
      <c r="O4076" s="342">
        <f t="shared" si="2283"/>
        <v>0.96039244186046513</v>
      </c>
      <c r="P4076" s="343">
        <f t="shared" si="2284"/>
        <v>25.719626168224298</v>
      </c>
      <c r="Q4076" s="343">
        <f t="shared" si="2285"/>
        <v>24.700934579439252</v>
      </c>
      <c r="R4076" s="343">
        <f t="shared" si="2286"/>
        <v>9.0909090909090917</v>
      </c>
      <c r="S4076" s="343">
        <f t="shared" si="2287"/>
        <v>4.0470588235294116</v>
      </c>
      <c r="T4076" s="343">
        <f t="shared" si="2288"/>
        <v>6.3551401869158877</v>
      </c>
      <c r="U4076" s="343">
        <f t="shared" si="2289"/>
        <v>92.348993288590606</v>
      </c>
      <c r="V4076" s="343">
        <f t="shared" si="2290"/>
        <v>3.5906040268456376</v>
      </c>
      <c r="W4076" s="343">
        <f>IFERROR(H4076/M4076,Tabla2[[#This Row],[CARGA PRODUCCION (ANIMALES/HA)]])</f>
        <v>3.3889040721508605</v>
      </c>
      <c r="X4076" s="344">
        <f t="shared" si="2291"/>
        <v>2025</v>
      </c>
      <c r="Y4076" s="344">
        <f t="shared" si="2292"/>
        <v>6</v>
      </c>
      <c r="Z4076" s="344" t="e">
        <f t="shared" ca="1" si="2293"/>
        <v>#NAME?</v>
      </c>
      <c r="AA4076" s="341">
        <f t="shared" si="2294"/>
        <v>124</v>
      </c>
      <c r="AB4076" s="342">
        <f t="shared" si="2295"/>
        <v>0.86290322580645162</v>
      </c>
      <c r="AC4076" s="342">
        <f t="shared" si="2296"/>
        <v>0.13709677419354838</v>
      </c>
      <c r="AD4076" s="340"/>
    </row>
    <row r="4077" spans="1:30">
      <c r="A4077" s="339">
        <v>45809</v>
      </c>
      <c r="B4077" s="7" t="s">
        <v>117</v>
      </c>
      <c r="C4077" s="7">
        <v>1251</v>
      </c>
      <c r="D4077" s="7">
        <v>40</v>
      </c>
      <c r="E4077" s="7">
        <v>5</v>
      </c>
      <c r="G4077" s="7">
        <v>55</v>
      </c>
      <c r="H4077" s="7">
        <v>59</v>
      </c>
      <c r="I4077" s="7">
        <v>1</v>
      </c>
      <c r="J4077" s="7">
        <v>10</v>
      </c>
      <c r="K4077" s="7">
        <v>300</v>
      </c>
      <c r="L4077" s="7">
        <v>16.5</v>
      </c>
      <c r="M4077" s="8">
        <v>17.5</v>
      </c>
      <c r="N4077" s="193">
        <f>IF(Tabla2[[#This Row],[LECHE RETIRO DIA]]&lt;&gt;ISBLANK(Tabla2[[#This Row],[LECHE RETIRO DIA]]),SUM(Tabla2[[#This Row],[LECHE TANQUE DIA]:[LECHE RETIRO DIA]]),SUM(Tabla2[[#This Row],[LECHE TANQUE DIA]:[LECHE AUTOCONSUMO DIA]]))</f>
        <v>1296</v>
      </c>
      <c r="O4077" s="13">
        <f t="shared" si="2283"/>
        <v>0.96527777777777779</v>
      </c>
      <c r="P4077" s="11">
        <f t="shared" si="2284"/>
        <v>23.563636363636363</v>
      </c>
      <c r="Q4077" s="11">
        <f t="shared" si="2285"/>
        <v>22.745454545454546</v>
      </c>
      <c r="R4077" s="11">
        <f t="shared" si="2286"/>
        <v>4</v>
      </c>
      <c r="S4077" s="11">
        <f t="shared" si="2287"/>
        <v>4.32</v>
      </c>
      <c r="T4077" s="11">
        <f t="shared" si="2288"/>
        <v>5.4545454545454541</v>
      </c>
      <c r="U4077" s="11">
        <f t="shared" si="2289"/>
        <v>78.545454545454547</v>
      </c>
      <c r="V4077" s="11">
        <f t="shared" si="2290"/>
        <v>3.3333333333333335</v>
      </c>
      <c r="W4077" s="11">
        <f>IFERROR(H4077/M4077,Tabla2[[#This Row],[CARGA PRODUCCION (ANIMALES/HA)]])</f>
        <v>3.3714285714285714</v>
      </c>
      <c r="X4077" s="9">
        <f t="shared" si="2291"/>
        <v>2025</v>
      </c>
      <c r="Y4077" s="9">
        <f t="shared" si="2292"/>
        <v>6</v>
      </c>
      <c r="Z4077" s="9" t="e">
        <f t="shared" ca="1" si="2293"/>
        <v>#NAME?</v>
      </c>
      <c r="AA4077" s="193">
        <f t="shared" si="2294"/>
        <v>59</v>
      </c>
      <c r="AB4077" s="13">
        <f t="shared" si="2295"/>
        <v>0.93220338983050843</v>
      </c>
      <c r="AC4077" s="13">
        <f t="shared" si="2296"/>
        <v>6.7796610169491567E-2</v>
      </c>
    </row>
    <row r="4078" spans="1:30">
      <c r="A4078" s="339">
        <v>45810</v>
      </c>
      <c r="B4078" s="7" t="s">
        <v>81</v>
      </c>
      <c r="C4078" s="7">
        <v>2359</v>
      </c>
      <c r="D4078" s="7">
        <v>80</v>
      </c>
      <c r="E4078" s="7">
        <v>9</v>
      </c>
      <c r="G4078" s="7">
        <v>99</v>
      </c>
      <c r="H4078" s="7">
        <v>99</v>
      </c>
      <c r="I4078" s="7">
        <v>1</v>
      </c>
      <c r="J4078" s="7">
        <v>16</v>
      </c>
      <c r="K4078" s="7">
        <v>680</v>
      </c>
      <c r="L4078" s="7">
        <v>23.4</v>
      </c>
      <c r="M4078" s="8">
        <v>31.01</v>
      </c>
      <c r="N4078" s="193">
        <f>IF(Tabla2[[#This Row],[LECHE RETIRO DIA]]&lt;&gt;ISBLANK(Tabla2[[#This Row],[LECHE RETIRO DIA]]),SUM(Tabla2[[#This Row],[LECHE TANQUE DIA]:[LECHE RETIRO DIA]]),SUM(Tabla2[[#This Row],[LECHE TANQUE DIA]:[LECHE AUTOCONSUMO DIA]]))</f>
        <v>2448</v>
      </c>
      <c r="O4078" s="13">
        <f t="shared" si="2283"/>
        <v>0.96364379084967322</v>
      </c>
      <c r="P4078" s="11">
        <f t="shared" si="2284"/>
        <v>24.727272727272727</v>
      </c>
      <c r="Q4078" s="11">
        <f t="shared" si="2285"/>
        <v>23.828282828282827</v>
      </c>
      <c r="R4078" s="11">
        <f t="shared" si="2286"/>
        <v>5</v>
      </c>
      <c r="S4078" s="11">
        <f t="shared" si="2287"/>
        <v>3.6</v>
      </c>
      <c r="T4078" s="11">
        <f t="shared" si="2288"/>
        <v>6.8686868686868685</v>
      </c>
      <c r="U4078" s="11">
        <f t="shared" si="2289"/>
        <v>104.61538461538463</v>
      </c>
      <c r="V4078" s="11">
        <f t="shared" si="2290"/>
        <v>4.2307692307692308</v>
      </c>
      <c r="W4078" s="11">
        <f>IFERROR(H4078/M4078,Tabla2[[#This Row],[CARGA PRODUCCION (ANIMALES/HA)]])</f>
        <v>3.1925185424056752</v>
      </c>
      <c r="X4078" s="9">
        <f t="shared" si="2291"/>
        <v>2025</v>
      </c>
      <c r="Y4078" s="9">
        <f t="shared" si="2292"/>
        <v>6</v>
      </c>
      <c r="Z4078" s="9" t="e">
        <f t="shared" ca="1" si="2293"/>
        <v>#NAME?</v>
      </c>
      <c r="AA4078" s="193">
        <f t="shared" si="2294"/>
        <v>99</v>
      </c>
      <c r="AB4078" s="13">
        <f t="shared" si="2295"/>
        <v>1</v>
      </c>
      <c r="AC4078" s="13">
        <f t="shared" si="2296"/>
        <v>0</v>
      </c>
    </row>
    <row r="4079" spans="1:30">
      <c r="A4079" s="469">
        <v>45810</v>
      </c>
      <c r="B4079" s="470" t="s">
        <v>83</v>
      </c>
      <c r="C4079" s="470">
        <v>2716</v>
      </c>
      <c r="D4079" s="470">
        <v>100</v>
      </c>
      <c r="E4079" s="470">
        <v>9</v>
      </c>
      <c r="F4079" s="470"/>
      <c r="G4079" s="470">
        <v>107</v>
      </c>
      <c r="H4079" s="470">
        <v>124</v>
      </c>
      <c r="I4079" s="470">
        <v>1</v>
      </c>
      <c r="J4079" s="470">
        <v>11</v>
      </c>
      <c r="K4079" s="470">
        <v>680</v>
      </c>
      <c r="L4079" s="470">
        <v>29.8</v>
      </c>
      <c r="M4079" s="468">
        <v>36.590000000000003</v>
      </c>
      <c r="N4079" s="471">
        <f>IF(Tabla2[[#This Row],[LECHE RETIRO DIA]]&lt;&gt;ISBLANK(Tabla2[[#This Row],[LECHE RETIRO DIA]]),SUM(Tabla2[[#This Row],[LECHE TANQUE DIA]:[LECHE RETIRO DIA]]),SUM(Tabla2[[#This Row],[LECHE TANQUE DIA]:[LECHE AUTOCONSUMO DIA]]))</f>
        <v>2825</v>
      </c>
      <c r="O4079" s="472">
        <f t="shared" ref="O4079:O4089" si="2297">IFERROR(C4079/N4079,"")</f>
        <v>0.9614159292035398</v>
      </c>
      <c r="P4079" s="473">
        <f t="shared" ref="P4079:P4089" si="2298">IFERROR(N4079/G4079,"")</f>
        <v>26.401869158878505</v>
      </c>
      <c r="Q4079" s="473">
        <f t="shared" ref="Q4079:Q4089" si="2299">IFERROR(C4079/G4079,"")</f>
        <v>25.383177570093459</v>
      </c>
      <c r="R4079" s="473">
        <f t="shared" ref="R4079:R4089" si="2300">IFERROR(D4079/J4079,"")</f>
        <v>9.0909090909090917</v>
      </c>
      <c r="S4079" s="473">
        <f t="shared" ref="S4079:S4089" si="2301">IFERROR(N4079/K4079,"")</f>
        <v>4.1544117647058822</v>
      </c>
      <c r="T4079" s="473">
        <f t="shared" ref="T4079:T4089" si="2302">IFERROR(K4079/G4079,"")</f>
        <v>6.3551401869158877</v>
      </c>
      <c r="U4079" s="473">
        <f t="shared" ref="U4079:U4089" si="2303">IFERROR(N4079/L4079,"")</f>
        <v>94.798657718120808</v>
      </c>
      <c r="V4079" s="473">
        <f t="shared" ref="V4079:V4089" si="2304">IFERROR(G4079/L4079,"")</f>
        <v>3.5906040268456376</v>
      </c>
      <c r="W4079" s="473">
        <f>IFERROR(H4079/M4079,Tabla2[[#This Row],[CARGA PRODUCCION (ANIMALES/HA)]])</f>
        <v>3.3889040721508605</v>
      </c>
      <c r="X4079" s="474">
        <f t="shared" ref="X4079:X4089" si="2305">YEAR(A4079)</f>
        <v>2025</v>
      </c>
      <c r="Y4079" s="474">
        <f t="shared" ref="Y4079:Y4089" si="2306">MONTH(A4079)</f>
        <v>6</v>
      </c>
      <c r="Z4079" s="474" t="e">
        <f t="shared" ref="Z4079:Z4089" ca="1" si="2307">_xlfn.ISOWEEKNUM(A4079)</f>
        <v>#NAME?</v>
      </c>
      <c r="AA4079" s="471">
        <f t="shared" ref="AA4079:AA4089" si="2308">IF(H4079&gt;0,H4079,G4079)</f>
        <v>124</v>
      </c>
      <c r="AB4079" s="472">
        <f t="shared" ref="AB4079:AB4089" si="2309">IFERROR(G4079/AA4079,"")</f>
        <v>0.86290322580645162</v>
      </c>
      <c r="AC4079" s="472">
        <f t="shared" ref="AC4079:AC4089" si="2310">IFERROR(1-AB4079,"")</f>
        <v>0.13709677419354838</v>
      </c>
      <c r="AD4079" s="470"/>
    </row>
    <row r="4080" spans="1:30">
      <c r="A4080" s="469">
        <v>45810</v>
      </c>
      <c r="B4080" s="470" t="s">
        <v>117</v>
      </c>
      <c r="C4080" s="470">
        <v>1273</v>
      </c>
      <c r="D4080" s="470">
        <v>40</v>
      </c>
      <c r="E4080" s="470">
        <v>5</v>
      </c>
      <c r="F4080" s="470"/>
      <c r="G4080" s="470">
        <v>56</v>
      </c>
      <c r="H4080" s="470">
        <v>59</v>
      </c>
      <c r="I4080" s="470">
        <v>1</v>
      </c>
      <c r="J4080" s="470">
        <v>10</v>
      </c>
      <c r="K4080" s="470">
        <v>300</v>
      </c>
      <c r="L4080" s="470">
        <v>16.5</v>
      </c>
      <c r="M4080" s="468">
        <v>17.5</v>
      </c>
      <c r="N4080" s="471">
        <f>IF(Tabla2[[#This Row],[LECHE RETIRO DIA]]&lt;&gt;ISBLANK(Tabla2[[#This Row],[LECHE RETIRO DIA]]),SUM(Tabla2[[#This Row],[LECHE TANQUE DIA]:[LECHE RETIRO DIA]]),SUM(Tabla2[[#This Row],[LECHE TANQUE DIA]:[LECHE AUTOCONSUMO DIA]]))</f>
        <v>1318</v>
      </c>
      <c r="O4080" s="472">
        <f t="shared" si="2297"/>
        <v>0.96585735963581187</v>
      </c>
      <c r="P4080" s="473">
        <f t="shared" si="2298"/>
        <v>23.535714285714285</v>
      </c>
      <c r="Q4080" s="473">
        <f t="shared" si="2299"/>
        <v>22.732142857142858</v>
      </c>
      <c r="R4080" s="473">
        <f t="shared" si="2300"/>
        <v>4</v>
      </c>
      <c r="S4080" s="473">
        <f t="shared" si="2301"/>
        <v>4.3933333333333335</v>
      </c>
      <c r="T4080" s="473">
        <f t="shared" si="2302"/>
        <v>5.3571428571428568</v>
      </c>
      <c r="U4080" s="473">
        <f t="shared" si="2303"/>
        <v>79.878787878787875</v>
      </c>
      <c r="V4080" s="473">
        <f t="shared" si="2304"/>
        <v>3.393939393939394</v>
      </c>
      <c r="W4080" s="473">
        <f>IFERROR(H4080/M4080,Tabla2[[#This Row],[CARGA PRODUCCION (ANIMALES/HA)]])</f>
        <v>3.3714285714285714</v>
      </c>
      <c r="X4080" s="474">
        <f t="shared" si="2305"/>
        <v>2025</v>
      </c>
      <c r="Y4080" s="474">
        <f t="shared" si="2306"/>
        <v>6</v>
      </c>
      <c r="Z4080" s="474" t="e">
        <f t="shared" ca="1" si="2307"/>
        <v>#NAME?</v>
      </c>
      <c r="AA4080" s="471">
        <f t="shared" si="2308"/>
        <v>59</v>
      </c>
      <c r="AB4080" s="472">
        <f t="shared" si="2309"/>
        <v>0.94915254237288138</v>
      </c>
      <c r="AC4080" s="472">
        <f t="shared" si="2310"/>
        <v>5.084745762711862E-2</v>
      </c>
      <c r="AD4080" s="470"/>
    </row>
    <row r="4081" spans="1:30">
      <c r="A4081" s="469">
        <v>45811</v>
      </c>
      <c r="B4081" s="470" t="s">
        <v>81</v>
      </c>
      <c r="C4081" s="470">
        <v>2359</v>
      </c>
      <c r="D4081" s="470">
        <v>80</v>
      </c>
      <c r="E4081" s="470">
        <v>9</v>
      </c>
      <c r="F4081" s="470"/>
      <c r="G4081" s="470">
        <v>99</v>
      </c>
      <c r="H4081" s="470">
        <v>99</v>
      </c>
      <c r="I4081" s="470">
        <v>1</v>
      </c>
      <c r="J4081" s="470">
        <v>16</v>
      </c>
      <c r="K4081" s="470">
        <v>680</v>
      </c>
      <c r="L4081" s="470">
        <v>23.4</v>
      </c>
      <c r="M4081" s="468">
        <v>31.01</v>
      </c>
      <c r="N4081" s="471">
        <f>IF(Tabla2[[#This Row],[LECHE RETIRO DIA]]&lt;&gt;ISBLANK(Tabla2[[#This Row],[LECHE RETIRO DIA]]),SUM(Tabla2[[#This Row],[LECHE TANQUE DIA]:[LECHE RETIRO DIA]]),SUM(Tabla2[[#This Row],[LECHE TANQUE DIA]:[LECHE AUTOCONSUMO DIA]]))</f>
        <v>2448</v>
      </c>
      <c r="O4081" s="472">
        <f t="shared" si="2297"/>
        <v>0.96364379084967322</v>
      </c>
      <c r="P4081" s="473">
        <f t="shared" si="2298"/>
        <v>24.727272727272727</v>
      </c>
      <c r="Q4081" s="473">
        <f t="shared" si="2299"/>
        <v>23.828282828282827</v>
      </c>
      <c r="R4081" s="473">
        <f t="shared" si="2300"/>
        <v>5</v>
      </c>
      <c r="S4081" s="473">
        <f t="shared" si="2301"/>
        <v>3.6</v>
      </c>
      <c r="T4081" s="473">
        <f t="shared" si="2302"/>
        <v>6.8686868686868685</v>
      </c>
      <c r="U4081" s="473">
        <f t="shared" si="2303"/>
        <v>104.61538461538463</v>
      </c>
      <c r="V4081" s="473">
        <f t="shared" si="2304"/>
        <v>4.2307692307692308</v>
      </c>
      <c r="W4081" s="473">
        <f>IFERROR(H4081/M4081,Tabla2[[#This Row],[CARGA PRODUCCION (ANIMALES/HA)]])</f>
        <v>3.1925185424056752</v>
      </c>
      <c r="X4081" s="474">
        <f t="shared" si="2305"/>
        <v>2025</v>
      </c>
      <c r="Y4081" s="474">
        <f t="shared" si="2306"/>
        <v>6</v>
      </c>
      <c r="Z4081" s="474" t="e">
        <f t="shared" ca="1" si="2307"/>
        <v>#NAME?</v>
      </c>
      <c r="AA4081" s="471">
        <f t="shared" si="2308"/>
        <v>99</v>
      </c>
      <c r="AB4081" s="472">
        <f t="shared" si="2309"/>
        <v>1</v>
      </c>
      <c r="AC4081" s="472">
        <f t="shared" si="2310"/>
        <v>0</v>
      </c>
      <c r="AD4081" s="470"/>
    </row>
    <row r="4082" spans="1:30">
      <c r="A4082" s="469">
        <v>45811</v>
      </c>
      <c r="B4082" s="470" t="s">
        <v>83</v>
      </c>
      <c r="C4082" s="470">
        <v>2547</v>
      </c>
      <c r="D4082" s="470">
        <v>100</v>
      </c>
      <c r="E4082" s="470">
        <v>9</v>
      </c>
      <c r="F4082" s="470"/>
      <c r="G4082" s="470">
        <v>107</v>
      </c>
      <c r="H4082" s="470">
        <v>124</v>
      </c>
      <c r="I4082" s="470">
        <v>1</v>
      </c>
      <c r="J4082" s="470">
        <v>11</v>
      </c>
      <c r="K4082" s="470">
        <v>680</v>
      </c>
      <c r="L4082" s="470">
        <v>29.8</v>
      </c>
      <c r="M4082" s="468">
        <v>36.590000000000003</v>
      </c>
      <c r="N4082" s="471">
        <f>IF(Tabla2[[#This Row],[LECHE RETIRO DIA]]&lt;&gt;ISBLANK(Tabla2[[#This Row],[LECHE RETIRO DIA]]),SUM(Tabla2[[#This Row],[LECHE TANQUE DIA]:[LECHE RETIRO DIA]]),SUM(Tabla2[[#This Row],[LECHE TANQUE DIA]:[LECHE AUTOCONSUMO DIA]]))</f>
        <v>2656</v>
      </c>
      <c r="O4082" s="472">
        <f t="shared" si="2297"/>
        <v>0.95896084337349397</v>
      </c>
      <c r="P4082" s="473">
        <f t="shared" si="2298"/>
        <v>24.822429906542055</v>
      </c>
      <c r="Q4082" s="473">
        <f t="shared" si="2299"/>
        <v>23.803738317757009</v>
      </c>
      <c r="R4082" s="473">
        <f t="shared" si="2300"/>
        <v>9.0909090909090917</v>
      </c>
      <c r="S4082" s="473">
        <f t="shared" si="2301"/>
        <v>3.9058823529411764</v>
      </c>
      <c r="T4082" s="473">
        <f t="shared" si="2302"/>
        <v>6.3551401869158877</v>
      </c>
      <c r="U4082" s="473">
        <f t="shared" si="2303"/>
        <v>89.127516778523486</v>
      </c>
      <c r="V4082" s="473">
        <f t="shared" si="2304"/>
        <v>3.5906040268456376</v>
      </c>
      <c r="W4082" s="473">
        <f>IFERROR(H4082/M4082,Tabla2[[#This Row],[CARGA PRODUCCION (ANIMALES/HA)]])</f>
        <v>3.3889040721508605</v>
      </c>
      <c r="X4082" s="474">
        <f t="shared" si="2305"/>
        <v>2025</v>
      </c>
      <c r="Y4082" s="474">
        <f t="shared" si="2306"/>
        <v>6</v>
      </c>
      <c r="Z4082" s="474" t="e">
        <f t="shared" ca="1" si="2307"/>
        <v>#NAME?</v>
      </c>
      <c r="AA4082" s="471">
        <f t="shared" si="2308"/>
        <v>124</v>
      </c>
      <c r="AB4082" s="472">
        <f t="shared" si="2309"/>
        <v>0.86290322580645162</v>
      </c>
      <c r="AC4082" s="472">
        <f t="shared" si="2310"/>
        <v>0.13709677419354838</v>
      </c>
      <c r="AD4082" s="470"/>
    </row>
    <row r="4083" spans="1:30">
      <c r="A4083" s="469">
        <v>45811</v>
      </c>
      <c r="B4083" s="470" t="s">
        <v>88</v>
      </c>
      <c r="C4083" s="470">
        <v>1286</v>
      </c>
      <c r="D4083" s="470">
        <v>40</v>
      </c>
      <c r="E4083" s="470">
        <v>5</v>
      </c>
      <c r="F4083" s="470"/>
      <c r="G4083" s="470">
        <v>56</v>
      </c>
      <c r="H4083" s="470">
        <v>59</v>
      </c>
      <c r="I4083" s="470">
        <v>1</v>
      </c>
      <c r="J4083" s="470">
        <v>10</v>
      </c>
      <c r="K4083" s="470">
        <v>300</v>
      </c>
      <c r="L4083" s="470">
        <v>16.5</v>
      </c>
      <c r="M4083" s="468">
        <v>17.5</v>
      </c>
      <c r="N4083" s="471">
        <f>IF(Tabla2[[#This Row],[LECHE RETIRO DIA]]&lt;&gt;ISBLANK(Tabla2[[#This Row],[LECHE RETIRO DIA]]),SUM(Tabla2[[#This Row],[LECHE TANQUE DIA]:[LECHE RETIRO DIA]]),SUM(Tabla2[[#This Row],[LECHE TANQUE DIA]:[LECHE AUTOCONSUMO DIA]]))</f>
        <v>1331</v>
      </c>
      <c r="O4083" s="472">
        <f t="shared" si="2297"/>
        <v>0.96619083395942895</v>
      </c>
      <c r="P4083" s="473">
        <f t="shared" si="2298"/>
        <v>23.767857142857142</v>
      </c>
      <c r="Q4083" s="473">
        <f t="shared" si="2299"/>
        <v>22.964285714285715</v>
      </c>
      <c r="R4083" s="473">
        <f t="shared" si="2300"/>
        <v>4</v>
      </c>
      <c r="S4083" s="473">
        <f t="shared" si="2301"/>
        <v>4.4366666666666665</v>
      </c>
      <c r="T4083" s="473">
        <f t="shared" si="2302"/>
        <v>5.3571428571428568</v>
      </c>
      <c r="U4083" s="473">
        <f t="shared" si="2303"/>
        <v>80.666666666666671</v>
      </c>
      <c r="V4083" s="473">
        <f t="shared" si="2304"/>
        <v>3.393939393939394</v>
      </c>
      <c r="W4083" s="473">
        <f>IFERROR(H4083/M4083,Tabla2[[#This Row],[CARGA PRODUCCION (ANIMALES/HA)]])</f>
        <v>3.3714285714285714</v>
      </c>
      <c r="X4083" s="474">
        <f t="shared" si="2305"/>
        <v>2025</v>
      </c>
      <c r="Y4083" s="474">
        <f t="shared" si="2306"/>
        <v>6</v>
      </c>
      <c r="Z4083" s="474" t="e">
        <f t="shared" ca="1" si="2307"/>
        <v>#NAME?</v>
      </c>
      <c r="AA4083" s="471">
        <f t="shared" si="2308"/>
        <v>59</v>
      </c>
      <c r="AB4083" s="472">
        <f t="shared" si="2309"/>
        <v>0.94915254237288138</v>
      </c>
      <c r="AC4083" s="472">
        <f t="shared" si="2310"/>
        <v>5.084745762711862E-2</v>
      </c>
      <c r="AD4083" s="470"/>
    </row>
    <row r="4084" spans="1:30">
      <c r="A4084" s="469">
        <v>45812</v>
      </c>
      <c r="B4084" s="470" t="s">
        <v>81</v>
      </c>
      <c r="C4084" s="470">
        <v>2359</v>
      </c>
      <c r="D4084" s="470">
        <v>80</v>
      </c>
      <c r="E4084" s="470">
        <v>9</v>
      </c>
      <c r="F4084" s="470"/>
      <c r="G4084" s="470">
        <v>101</v>
      </c>
      <c r="H4084" s="470">
        <v>101</v>
      </c>
      <c r="I4084" s="470">
        <v>1</v>
      </c>
      <c r="J4084" s="470">
        <v>17</v>
      </c>
      <c r="K4084" s="470">
        <v>680</v>
      </c>
      <c r="L4084" s="470">
        <v>23.4</v>
      </c>
      <c r="M4084" s="468">
        <v>31.01</v>
      </c>
      <c r="N4084" s="471">
        <f>IF(Tabla2[[#This Row],[LECHE RETIRO DIA]]&lt;&gt;ISBLANK(Tabla2[[#This Row],[LECHE RETIRO DIA]]),SUM(Tabla2[[#This Row],[LECHE TANQUE DIA]:[LECHE RETIRO DIA]]),SUM(Tabla2[[#This Row],[LECHE TANQUE DIA]:[LECHE AUTOCONSUMO DIA]]))</f>
        <v>2448</v>
      </c>
      <c r="O4084" s="472">
        <f t="shared" si="2297"/>
        <v>0.96364379084967322</v>
      </c>
      <c r="P4084" s="473">
        <f t="shared" si="2298"/>
        <v>24.237623762376238</v>
      </c>
      <c r="Q4084" s="473">
        <f t="shared" si="2299"/>
        <v>23.356435643564357</v>
      </c>
      <c r="R4084" s="473">
        <f t="shared" si="2300"/>
        <v>4.7058823529411766</v>
      </c>
      <c r="S4084" s="473">
        <f t="shared" si="2301"/>
        <v>3.6</v>
      </c>
      <c r="T4084" s="473">
        <f t="shared" si="2302"/>
        <v>6.7326732673267324</v>
      </c>
      <c r="U4084" s="473">
        <f t="shared" si="2303"/>
        <v>104.61538461538463</v>
      </c>
      <c r="V4084" s="473">
        <f t="shared" si="2304"/>
        <v>4.3162393162393169</v>
      </c>
      <c r="W4084" s="473">
        <f>IFERROR(H4084/M4084,Tabla2[[#This Row],[CARGA PRODUCCION (ANIMALES/HA)]])</f>
        <v>3.2570138664946788</v>
      </c>
      <c r="X4084" s="474">
        <f t="shared" si="2305"/>
        <v>2025</v>
      </c>
      <c r="Y4084" s="474">
        <f t="shared" si="2306"/>
        <v>6</v>
      </c>
      <c r="Z4084" s="474" t="e">
        <f t="shared" ca="1" si="2307"/>
        <v>#NAME?</v>
      </c>
      <c r="AA4084" s="471">
        <f t="shared" si="2308"/>
        <v>101</v>
      </c>
      <c r="AB4084" s="472">
        <f t="shared" si="2309"/>
        <v>1</v>
      </c>
      <c r="AC4084" s="472">
        <f t="shared" si="2310"/>
        <v>0</v>
      </c>
      <c r="AD4084" s="470"/>
    </row>
    <row r="4085" spans="1:30">
      <c r="A4085" s="469">
        <v>45812</v>
      </c>
      <c r="B4085" s="470" t="s">
        <v>83</v>
      </c>
      <c r="C4085" s="470">
        <v>2629</v>
      </c>
      <c r="D4085" s="470">
        <v>100</v>
      </c>
      <c r="E4085" s="470">
        <v>9</v>
      </c>
      <c r="F4085" s="470"/>
      <c r="G4085" s="470">
        <v>108</v>
      </c>
      <c r="H4085" s="470">
        <v>124</v>
      </c>
      <c r="I4085" s="470">
        <v>1</v>
      </c>
      <c r="J4085" s="470">
        <v>11</v>
      </c>
      <c r="K4085" s="470">
        <v>680</v>
      </c>
      <c r="L4085" s="470">
        <v>29.8</v>
      </c>
      <c r="M4085" s="468" t="s">
        <v>128</v>
      </c>
      <c r="N4085" s="471">
        <f>IF(Tabla2[[#This Row],[LECHE RETIRO DIA]]&lt;&gt;ISBLANK(Tabla2[[#This Row],[LECHE RETIRO DIA]]),SUM(Tabla2[[#This Row],[LECHE TANQUE DIA]:[LECHE RETIRO DIA]]),SUM(Tabla2[[#This Row],[LECHE TANQUE DIA]:[LECHE AUTOCONSUMO DIA]]))</f>
        <v>2738</v>
      </c>
      <c r="O4085" s="472">
        <f t="shared" si="2297"/>
        <v>0.96018991964937905</v>
      </c>
      <c r="P4085" s="473">
        <f t="shared" si="2298"/>
        <v>25.351851851851851</v>
      </c>
      <c r="Q4085" s="473">
        <f t="shared" si="2299"/>
        <v>24.342592592592592</v>
      </c>
      <c r="R4085" s="473">
        <f t="shared" si="2300"/>
        <v>9.0909090909090917</v>
      </c>
      <c r="S4085" s="473">
        <f t="shared" si="2301"/>
        <v>4.026470588235294</v>
      </c>
      <c r="T4085" s="473">
        <f t="shared" si="2302"/>
        <v>6.2962962962962967</v>
      </c>
      <c r="U4085" s="473">
        <f t="shared" si="2303"/>
        <v>91.879194630872476</v>
      </c>
      <c r="V4085" s="473">
        <f t="shared" si="2304"/>
        <v>3.6241610738255035</v>
      </c>
      <c r="W4085" s="473">
        <f>IFERROR(H4085/M4085,Tabla2[[#This Row],[CARGA PRODUCCION (ANIMALES/HA)]])</f>
        <v>3.6241610738255035</v>
      </c>
      <c r="X4085" s="474">
        <f t="shared" si="2305"/>
        <v>2025</v>
      </c>
      <c r="Y4085" s="474">
        <f t="shared" si="2306"/>
        <v>6</v>
      </c>
      <c r="Z4085" s="474" t="e">
        <f t="shared" ca="1" si="2307"/>
        <v>#NAME?</v>
      </c>
      <c r="AA4085" s="471">
        <f t="shared" si="2308"/>
        <v>124</v>
      </c>
      <c r="AB4085" s="472">
        <f t="shared" si="2309"/>
        <v>0.87096774193548387</v>
      </c>
      <c r="AC4085" s="472">
        <f t="shared" si="2310"/>
        <v>0.12903225806451613</v>
      </c>
      <c r="AD4085" s="470"/>
    </row>
    <row r="4086" spans="1:30">
      <c r="A4086" s="469">
        <v>45812</v>
      </c>
      <c r="B4086" s="470" t="s">
        <v>117</v>
      </c>
      <c r="C4086" s="470">
        <v>1362</v>
      </c>
      <c r="D4086" s="470">
        <v>40</v>
      </c>
      <c r="E4086" s="470">
        <v>5</v>
      </c>
      <c r="F4086" s="470"/>
      <c r="G4086" s="470">
        <v>56</v>
      </c>
      <c r="H4086" s="470">
        <v>59</v>
      </c>
      <c r="I4086" s="470">
        <v>1</v>
      </c>
      <c r="J4086" s="470">
        <v>10</v>
      </c>
      <c r="K4086" s="470">
        <v>300</v>
      </c>
      <c r="L4086" s="470">
        <v>16.5</v>
      </c>
      <c r="M4086" s="468">
        <v>17.5</v>
      </c>
      <c r="N4086" s="471">
        <f>IF(Tabla2[[#This Row],[LECHE RETIRO DIA]]&lt;&gt;ISBLANK(Tabla2[[#This Row],[LECHE RETIRO DIA]]),SUM(Tabla2[[#This Row],[LECHE TANQUE DIA]:[LECHE RETIRO DIA]]),SUM(Tabla2[[#This Row],[LECHE TANQUE DIA]:[LECHE AUTOCONSUMO DIA]]))</f>
        <v>1407</v>
      </c>
      <c r="O4086" s="472">
        <f t="shared" si="2297"/>
        <v>0.96801705756929635</v>
      </c>
      <c r="P4086" s="473">
        <f t="shared" si="2298"/>
        <v>25.125</v>
      </c>
      <c r="Q4086" s="473">
        <f t="shared" si="2299"/>
        <v>24.321428571428573</v>
      </c>
      <c r="R4086" s="473">
        <f t="shared" si="2300"/>
        <v>4</v>
      </c>
      <c r="S4086" s="473">
        <f t="shared" si="2301"/>
        <v>4.6900000000000004</v>
      </c>
      <c r="T4086" s="473">
        <f t="shared" si="2302"/>
        <v>5.3571428571428568</v>
      </c>
      <c r="U4086" s="473">
        <f t="shared" si="2303"/>
        <v>85.272727272727266</v>
      </c>
      <c r="V4086" s="473">
        <f t="shared" si="2304"/>
        <v>3.393939393939394</v>
      </c>
      <c r="W4086" s="473">
        <f>IFERROR(H4086/M4086,Tabla2[[#This Row],[CARGA PRODUCCION (ANIMALES/HA)]])</f>
        <v>3.3714285714285714</v>
      </c>
      <c r="X4086" s="474">
        <f t="shared" si="2305"/>
        <v>2025</v>
      </c>
      <c r="Y4086" s="474">
        <f t="shared" si="2306"/>
        <v>6</v>
      </c>
      <c r="Z4086" s="474" t="e">
        <f t="shared" ca="1" si="2307"/>
        <v>#NAME?</v>
      </c>
      <c r="AA4086" s="471">
        <f t="shared" si="2308"/>
        <v>59</v>
      </c>
      <c r="AB4086" s="472">
        <f t="shared" si="2309"/>
        <v>0.94915254237288138</v>
      </c>
      <c r="AC4086" s="472">
        <f t="shared" si="2310"/>
        <v>5.084745762711862E-2</v>
      </c>
      <c r="AD4086" s="470"/>
    </row>
    <row r="4087" spans="1:30">
      <c r="A4087" s="469">
        <v>45813</v>
      </c>
      <c r="B4087" s="470" t="s">
        <v>81</v>
      </c>
      <c r="C4087" s="470">
        <v>2377</v>
      </c>
      <c r="D4087" s="470">
        <v>80</v>
      </c>
      <c r="E4087" s="470">
        <v>9</v>
      </c>
      <c r="F4087" s="470"/>
      <c r="G4087" s="470">
        <v>102</v>
      </c>
      <c r="H4087" s="470">
        <v>102</v>
      </c>
      <c r="I4087" s="470">
        <v>1</v>
      </c>
      <c r="J4087" s="470">
        <v>18</v>
      </c>
      <c r="K4087" s="470">
        <v>680</v>
      </c>
      <c r="L4087" s="470">
        <v>23.4</v>
      </c>
      <c r="M4087" s="468">
        <v>31.01</v>
      </c>
      <c r="N4087" s="471">
        <f>IF(Tabla2[[#This Row],[LECHE RETIRO DIA]]&lt;&gt;ISBLANK(Tabla2[[#This Row],[LECHE RETIRO DIA]]),SUM(Tabla2[[#This Row],[LECHE TANQUE DIA]:[LECHE RETIRO DIA]]),SUM(Tabla2[[#This Row],[LECHE TANQUE DIA]:[LECHE AUTOCONSUMO DIA]]))</f>
        <v>2466</v>
      </c>
      <c r="O4087" s="472">
        <f t="shared" si="2297"/>
        <v>0.9639091646390916</v>
      </c>
      <c r="P4087" s="473">
        <f t="shared" si="2298"/>
        <v>24.176470588235293</v>
      </c>
      <c r="Q4087" s="473">
        <f t="shared" si="2299"/>
        <v>23.303921568627452</v>
      </c>
      <c r="R4087" s="473">
        <f t="shared" si="2300"/>
        <v>4.4444444444444446</v>
      </c>
      <c r="S4087" s="473">
        <f t="shared" si="2301"/>
        <v>3.6264705882352941</v>
      </c>
      <c r="T4087" s="473">
        <f t="shared" si="2302"/>
        <v>6.666666666666667</v>
      </c>
      <c r="U4087" s="473">
        <f t="shared" si="2303"/>
        <v>105.38461538461539</v>
      </c>
      <c r="V4087" s="473">
        <f t="shared" si="2304"/>
        <v>4.3589743589743595</v>
      </c>
      <c r="W4087" s="473">
        <f>IFERROR(H4087/M4087,Tabla2[[#This Row],[CARGA PRODUCCION (ANIMALES/HA)]])</f>
        <v>3.2892615285391806</v>
      </c>
      <c r="X4087" s="474">
        <f t="shared" si="2305"/>
        <v>2025</v>
      </c>
      <c r="Y4087" s="474">
        <f t="shared" si="2306"/>
        <v>6</v>
      </c>
      <c r="Z4087" s="474" t="e">
        <f t="shared" ca="1" si="2307"/>
        <v>#NAME?</v>
      </c>
      <c r="AA4087" s="471">
        <f t="shared" si="2308"/>
        <v>102</v>
      </c>
      <c r="AB4087" s="472">
        <f t="shared" si="2309"/>
        <v>1</v>
      </c>
      <c r="AC4087" s="472">
        <f t="shared" si="2310"/>
        <v>0</v>
      </c>
      <c r="AD4087" s="470"/>
    </row>
    <row r="4088" spans="1:30">
      <c r="A4088" s="469">
        <v>45813</v>
      </c>
      <c r="B4088" s="470" t="s">
        <v>83</v>
      </c>
      <c r="C4088" s="470">
        <v>2692</v>
      </c>
      <c r="D4088" s="470">
        <v>100</v>
      </c>
      <c r="E4088" s="470">
        <v>9</v>
      </c>
      <c r="F4088" s="470"/>
      <c r="G4088" s="470">
        <v>109</v>
      </c>
      <c r="H4088" s="470">
        <v>124</v>
      </c>
      <c r="I4088" s="470">
        <v>1</v>
      </c>
      <c r="J4088" s="470">
        <v>11</v>
      </c>
      <c r="K4088" s="470">
        <v>680</v>
      </c>
      <c r="L4088" s="470">
        <v>29.8</v>
      </c>
      <c r="M4088" s="468">
        <v>36.590000000000003</v>
      </c>
      <c r="N4088" s="471">
        <f>IF(Tabla2[[#This Row],[LECHE RETIRO DIA]]&lt;&gt;ISBLANK(Tabla2[[#This Row],[LECHE RETIRO DIA]]),SUM(Tabla2[[#This Row],[LECHE TANQUE DIA]:[LECHE RETIRO DIA]]),SUM(Tabla2[[#This Row],[LECHE TANQUE DIA]:[LECHE AUTOCONSUMO DIA]]))</f>
        <v>2801</v>
      </c>
      <c r="O4088" s="472">
        <f t="shared" si="2297"/>
        <v>0.96108532666904678</v>
      </c>
      <c r="P4088" s="473">
        <f t="shared" si="2298"/>
        <v>25.697247706422019</v>
      </c>
      <c r="Q4088" s="473">
        <f t="shared" si="2299"/>
        <v>24.697247706422019</v>
      </c>
      <c r="R4088" s="473">
        <f t="shared" si="2300"/>
        <v>9.0909090909090917</v>
      </c>
      <c r="S4088" s="473">
        <f t="shared" si="2301"/>
        <v>4.1191176470588236</v>
      </c>
      <c r="T4088" s="473">
        <f t="shared" si="2302"/>
        <v>6.238532110091743</v>
      </c>
      <c r="U4088" s="473">
        <f t="shared" si="2303"/>
        <v>93.993288590604024</v>
      </c>
      <c r="V4088" s="473">
        <f t="shared" si="2304"/>
        <v>3.6577181208053688</v>
      </c>
      <c r="W4088" s="473">
        <f>IFERROR(H4088/M4088,Tabla2[[#This Row],[CARGA PRODUCCION (ANIMALES/HA)]])</f>
        <v>3.3889040721508605</v>
      </c>
      <c r="X4088" s="474">
        <f t="shared" si="2305"/>
        <v>2025</v>
      </c>
      <c r="Y4088" s="474">
        <f t="shared" si="2306"/>
        <v>6</v>
      </c>
      <c r="Z4088" s="474" t="e">
        <f t="shared" ca="1" si="2307"/>
        <v>#NAME?</v>
      </c>
      <c r="AA4088" s="471">
        <f t="shared" si="2308"/>
        <v>124</v>
      </c>
      <c r="AB4088" s="472">
        <f t="shared" si="2309"/>
        <v>0.87903225806451613</v>
      </c>
      <c r="AC4088" s="472">
        <f t="shared" si="2310"/>
        <v>0.12096774193548387</v>
      </c>
      <c r="AD4088" s="470"/>
    </row>
    <row r="4089" spans="1:30">
      <c r="A4089" s="469">
        <v>45813</v>
      </c>
      <c r="B4089" s="470" t="s">
        <v>117</v>
      </c>
      <c r="C4089" s="470">
        <v>1297</v>
      </c>
      <c r="D4089" s="470">
        <v>40</v>
      </c>
      <c r="E4089" s="470">
        <v>5</v>
      </c>
      <c r="F4089" s="470"/>
      <c r="G4089" s="470">
        <v>56</v>
      </c>
      <c r="H4089" s="470">
        <v>59</v>
      </c>
      <c r="I4089" s="470">
        <v>1</v>
      </c>
      <c r="J4089" s="470">
        <v>10</v>
      </c>
      <c r="K4089" s="470">
        <v>300</v>
      </c>
      <c r="L4089" s="470">
        <v>16.5</v>
      </c>
      <c r="M4089" s="468">
        <v>17.5</v>
      </c>
      <c r="N4089" s="471">
        <f>IF(Tabla2[[#This Row],[LECHE RETIRO DIA]]&lt;&gt;ISBLANK(Tabla2[[#This Row],[LECHE RETIRO DIA]]),SUM(Tabla2[[#This Row],[LECHE TANQUE DIA]:[LECHE RETIRO DIA]]),SUM(Tabla2[[#This Row],[LECHE TANQUE DIA]:[LECHE AUTOCONSUMO DIA]]))</f>
        <v>1342</v>
      </c>
      <c r="O4089" s="472">
        <f t="shared" si="2297"/>
        <v>0.96646795827123699</v>
      </c>
      <c r="P4089" s="473">
        <f t="shared" si="2298"/>
        <v>23.964285714285715</v>
      </c>
      <c r="Q4089" s="473">
        <f t="shared" si="2299"/>
        <v>23.160714285714285</v>
      </c>
      <c r="R4089" s="473">
        <f t="shared" si="2300"/>
        <v>4</v>
      </c>
      <c r="S4089" s="473">
        <f t="shared" si="2301"/>
        <v>4.4733333333333336</v>
      </c>
      <c r="T4089" s="473">
        <f t="shared" si="2302"/>
        <v>5.3571428571428568</v>
      </c>
      <c r="U4089" s="473">
        <f t="shared" si="2303"/>
        <v>81.333333333333329</v>
      </c>
      <c r="V4089" s="473">
        <f t="shared" si="2304"/>
        <v>3.393939393939394</v>
      </c>
      <c r="W4089" s="473">
        <f>IFERROR(H4089/M4089,Tabla2[[#This Row],[CARGA PRODUCCION (ANIMALES/HA)]])</f>
        <v>3.3714285714285714</v>
      </c>
      <c r="X4089" s="474">
        <f t="shared" si="2305"/>
        <v>2025</v>
      </c>
      <c r="Y4089" s="474">
        <f t="shared" si="2306"/>
        <v>6</v>
      </c>
      <c r="Z4089" s="474" t="e">
        <f t="shared" ca="1" si="2307"/>
        <v>#NAME?</v>
      </c>
      <c r="AA4089" s="471">
        <f t="shared" si="2308"/>
        <v>59</v>
      </c>
      <c r="AB4089" s="472">
        <f t="shared" si="2309"/>
        <v>0.94915254237288138</v>
      </c>
      <c r="AC4089" s="472">
        <f t="shared" si="2310"/>
        <v>5.084745762711862E-2</v>
      </c>
      <c r="AD4089" s="470"/>
    </row>
    <row r="4090" spans="1:30">
      <c r="A4090" s="469">
        <v>45814</v>
      </c>
      <c r="B4090" s="340" t="s">
        <v>81</v>
      </c>
      <c r="C4090" s="470">
        <v>2415</v>
      </c>
      <c r="D4090" s="470">
        <v>80</v>
      </c>
      <c r="E4090" s="470">
        <v>9</v>
      </c>
      <c r="F4090" s="470"/>
      <c r="G4090" s="470">
        <v>102</v>
      </c>
      <c r="H4090" s="470">
        <v>102</v>
      </c>
      <c r="I4090" s="470">
        <v>1</v>
      </c>
      <c r="J4090" s="470">
        <v>18</v>
      </c>
      <c r="K4090" s="470">
        <v>680</v>
      </c>
      <c r="L4090" s="470">
        <v>23.4</v>
      </c>
      <c r="M4090" s="468">
        <v>31.01</v>
      </c>
      <c r="N4090" s="471">
        <f>IF(Tabla2[[#This Row],[LECHE RETIRO DIA]]&lt;&gt;ISBLANK(Tabla2[[#This Row],[LECHE RETIRO DIA]]),SUM(Tabla2[[#This Row],[LECHE TANQUE DIA]:[LECHE RETIRO DIA]]),SUM(Tabla2[[#This Row],[LECHE TANQUE DIA]:[LECHE AUTOCONSUMO DIA]]))</f>
        <v>2504</v>
      </c>
      <c r="O4090" s="472">
        <f t="shared" ref="O4090:O4097" si="2311">IFERROR(C4090/N4090,"")</f>
        <v>0.96445686900958472</v>
      </c>
      <c r="P4090" s="473">
        <f t="shared" ref="P4090:P4097" si="2312">IFERROR(N4090/G4090,"")</f>
        <v>24.549019607843139</v>
      </c>
      <c r="Q4090" s="473">
        <f t="shared" ref="Q4090:Q4097" si="2313">IFERROR(C4090/G4090,"")</f>
        <v>23.676470588235293</v>
      </c>
      <c r="R4090" s="473">
        <f t="shared" ref="R4090:R4097" si="2314">IFERROR(D4090/J4090,"")</f>
        <v>4.4444444444444446</v>
      </c>
      <c r="S4090" s="473">
        <f t="shared" ref="S4090:S4097" si="2315">IFERROR(N4090/K4090,"")</f>
        <v>3.6823529411764704</v>
      </c>
      <c r="T4090" s="473">
        <f t="shared" ref="T4090:T4097" si="2316">IFERROR(K4090/G4090,"")</f>
        <v>6.666666666666667</v>
      </c>
      <c r="U4090" s="473">
        <f t="shared" ref="U4090:U4097" si="2317">IFERROR(N4090/L4090,"")</f>
        <v>107.00854700854701</v>
      </c>
      <c r="V4090" s="473">
        <f t="shared" ref="V4090:V4097" si="2318">IFERROR(G4090/L4090,"")</f>
        <v>4.3589743589743595</v>
      </c>
      <c r="W4090" s="473">
        <f>IFERROR(H4090/M4090,Tabla2[[#This Row],[CARGA PRODUCCION (ANIMALES/HA)]])</f>
        <v>3.2892615285391806</v>
      </c>
      <c r="X4090" s="474">
        <f>YEAR(A4090)</f>
        <v>2025</v>
      </c>
      <c r="Y4090" s="474">
        <f>MONTH(A4090)</f>
        <v>6</v>
      </c>
      <c r="Z4090" s="474" t="e">
        <f ca="1">_xlfn.ISOWEEKNUM(A4090)</f>
        <v>#NAME?</v>
      </c>
      <c r="AA4090" s="471">
        <f>IF(H4090&gt;0,H4090,G4090)</f>
        <v>102</v>
      </c>
      <c r="AB4090" s="472">
        <f>IFERROR(G4090/AA4090,"")</f>
        <v>1</v>
      </c>
      <c r="AC4090" s="472">
        <f>IFERROR(1-AB4090,"")</f>
        <v>0</v>
      </c>
      <c r="AD4090" s="470"/>
    </row>
    <row r="4091" spans="1:30">
      <c r="A4091" s="323">
        <v>45814</v>
      </c>
      <c r="B4091" s="7" t="s">
        <v>83</v>
      </c>
      <c r="C4091" s="7">
        <v>2600</v>
      </c>
      <c r="D4091" s="7">
        <v>100</v>
      </c>
      <c r="E4091" s="7">
        <v>9</v>
      </c>
      <c r="G4091" s="7">
        <v>109</v>
      </c>
      <c r="H4091" s="7">
        <v>124</v>
      </c>
      <c r="I4091" s="7">
        <v>1</v>
      </c>
      <c r="J4091" s="7">
        <v>11</v>
      </c>
      <c r="K4091" s="7">
        <v>680</v>
      </c>
      <c r="L4091" s="7">
        <v>29.8</v>
      </c>
      <c r="M4091" s="8">
        <v>36.590000000000003</v>
      </c>
      <c r="N4091" s="341">
        <f>IF(Tabla2[[#This Row],[LECHE RETIRO DIA]]&lt;&gt;ISBLANK(Tabla2[[#This Row],[LECHE RETIRO DIA]]),SUM(Tabla2[[#This Row],[LECHE TANQUE DIA]:[LECHE RETIRO DIA]]),SUM(Tabla2[[#This Row],[LECHE TANQUE DIA]:[LECHE AUTOCONSUMO DIA]]))</f>
        <v>2709</v>
      </c>
      <c r="O4091" s="342">
        <f t="shared" si="2311"/>
        <v>0.95976375046142492</v>
      </c>
      <c r="P4091" s="343">
        <f t="shared" si="2312"/>
        <v>24.853211009174313</v>
      </c>
      <c r="Q4091" s="343">
        <f t="shared" si="2313"/>
        <v>23.853211009174313</v>
      </c>
      <c r="R4091" s="343">
        <f t="shared" si="2314"/>
        <v>9.0909090909090917</v>
      </c>
      <c r="S4091" s="343">
        <f t="shared" si="2315"/>
        <v>3.9838235294117648</v>
      </c>
      <c r="T4091" s="343">
        <f t="shared" si="2316"/>
        <v>6.238532110091743</v>
      </c>
      <c r="U4091" s="343">
        <f t="shared" si="2317"/>
        <v>90.90604026845638</v>
      </c>
      <c r="V4091" s="343">
        <f t="shared" si="2318"/>
        <v>3.6577181208053688</v>
      </c>
      <c r="W4091" s="343">
        <f>IFERROR(H4091/M4091,Tabla2[[#This Row],[CARGA PRODUCCION (ANIMALES/HA)]])</f>
        <v>3.3889040721508605</v>
      </c>
      <c r="X4091" s="344"/>
      <c r="Y4091" s="344"/>
      <c r="Z4091" s="344"/>
      <c r="AA4091" s="341"/>
      <c r="AB4091" s="342"/>
      <c r="AC4091" s="342"/>
      <c r="AD4091" s="470"/>
    </row>
    <row r="4092" spans="1:30">
      <c r="A4092" s="339">
        <v>45814</v>
      </c>
      <c r="B4092" s="340" t="s">
        <v>117</v>
      </c>
      <c r="C4092" s="340">
        <v>1280</v>
      </c>
      <c r="D4092" s="340">
        <v>40</v>
      </c>
      <c r="E4092" s="340">
        <v>5</v>
      </c>
      <c r="F4092" s="340"/>
      <c r="G4092" s="340">
        <v>57</v>
      </c>
      <c r="H4092" s="340">
        <v>57</v>
      </c>
      <c r="I4092" s="340">
        <v>1</v>
      </c>
      <c r="J4092" s="340">
        <v>10</v>
      </c>
      <c r="K4092" s="340">
        <v>300</v>
      </c>
      <c r="L4092" s="340">
        <v>16.5</v>
      </c>
      <c r="M4092" s="8">
        <v>17.5</v>
      </c>
      <c r="N4092" s="341">
        <f>IF(Tabla2[[#This Row],[LECHE RETIRO DIA]]&lt;&gt;ISBLANK(Tabla2[[#This Row],[LECHE RETIRO DIA]]),SUM(Tabla2[[#This Row],[LECHE TANQUE DIA]:[LECHE RETIRO DIA]]),SUM(Tabla2[[#This Row],[LECHE TANQUE DIA]:[LECHE AUTOCONSUMO DIA]]))</f>
        <v>1325</v>
      </c>
      <c r="O4092" s="342">
        <f t="shared" si="2311"/>
        <v>0.96603773584905661</v>
      </c>
      <c r="P4092" s="343">
        <f t="shared" si="2312"/>
        <v>23.245614035087719</v>
      </c>
      <c r="Q4092" s="343">
        <f t="shared" si="2313"/>
        <v>22.456140350877192</v>
      </c>
      <c r="R4092" s="343">
        <f t="shared" si="2314"/>
        <v>4</v>
      </c>
      <c r="S4092" s="343">
        <f t="shared" si="2315"/>
        <v>4.416666666666667</v>
      </c>
      <c r="T4092" s="343">
        <f t="shared" si="2316"/>
        <v>5.2631578947368425</v>
      </c>
      <c r="U4092" s="343">
        <f t="shared" si="2317"/>
        <v>80.303030303030297</v>
      </c>
      <c r="V4092" s="343">
        <f t="shared" si="2318"/>
        <v>3.4545454545454546</v>
      </c>
      <c r="W4092" s="343">
        <f>IFERROR(H4092/M4092,Tabla2[[#This Row],[CARGA PRODUCCION (ANIMALES/HA)]])</f>
        <v>3.2571428571428571</v>
      </c>
      <c r="X4092" s="344"/>
      <c r="Y4092" s="344"/>
      <c r="Z4092" s="344"/>
      <c r="AA4092" s="341"/>
      <c r="AB4092" s="342"/>
      <c r="AC4092" s="342"/>
      <c r="AD4092" s="470"/>
    </row>
    <row r="4093" spans="1:30">
      <c r="A4093" s="339">
        <v>45815</v>
      </c>
      <c r="B4093" s="340" t="s">
        <v>81</v>
      </c>
      <c r="C4093" s="340">
        <v>2396</v>
      </c>
      <c r="D4093" s="340">
        <v>80</v>
      </c>
      <c r="E4093" s="340">
        <v>9</v>
      </c>
      <c r="F4093" s="340"/>
      <c r="G4093" s="340">
        <v>101</v>
      </c>
      <c r="H4093" s="340">
        <v>101</v>
      </c>
      <c r="I4093" s="340">
        <v>1</v>
      </c>
      <c r="J4093" s="340">
        <v>18</v>
      </c>
      <c r="K4093" s="340">
        <v>680</v>
      </c>
      <c r="L4093" s="340">
        <v>23.4</v>
      </c>
      <c r="M4093" s="8">
        <v>31.01</v>
      </c>
      <c r="N4093" s="341">
        <f>IF(Tabla2[[#This Row],[LECHE RETIRO DIA]]&lt;&gt;ISBLANK(Tabla2[[#This Row],[LECHE RETIRO DIA]]),SUM(Tabla2[[#This Row],[LECHE TANQUE DIA]:[LECHE RETIRO DIA]]),SUM(Tabla2[[#This Row],[LECHE TANQUE DIA]:[LECHE AUTOCONSUMO DIA]]))</f>
        <v>2485</v>
      </c>
      <c r="O4093" s="342">
        <f t="shared" si="2311"/>
        <v>0.96418511066398394</v>
      </c>
      <c r="P4093" s="343">
        <f t="shared" si="2312"/>
        <v>24.603960396039604</v>
      </c>
      <c r="Q4093" s="343">
        <f t="shared" si="2313"/>
        <v>23.722772277227723</v>
      </c>
      <c r="R4093" s="343">
        <f t="shared" si="2314"/>
        <v>4.4444444444444446</v>
      </c>
      <c r="S4093" s="343">
        <f t="shared" si="2315"/>
        <v>3.6544117647058822</v>
      </c>
      <c r="T4093" s="343">
        <f t="shared" si="2316"/>
        <v>6.7326732673267324</v>
      </c>
      <c r="U4093" s="343">
        <f t="shared" si="2317"/>
        <v>106.19658119658121</v>
      </c>
      <c r="V4093" s="343">
        <f t="shared" si="2318"/>
        <v>4.3162393162393169</v>
      </c>
      <c r="W4093" s="343">
        <f>IFERROR(H4093/M4093,Tabla2[[#This Row],[CARGA PRODUCCION (ANIMALES/HA)]])</f>
        <v>3.2570138664946788</v>
      </c>
      <c r="X4093" s="344"/>
      <c r="Y4093" s="344"/>
      <c r="Z4093" s="344"/>
      <c r="AA4093" s="341"/>
      <c r="AB4093" s="342"/>
      <c r="AC4093" s="342"/>
      <c r="AD4093" s="470"/>
    </row>
    <row r="4094" spans="1:30">
      <c r="A4094" s="339">
        <v>45815</v>
      </c>
      <c r="B4094" s="340" t="s">
        <v>83</v>
      </c>
      <c r="C4094" s="340">
        <v>2595</v>
      </c>
      <c r="D4094" s="340">
        <v>100</v>
      </c>
      <c r="E4094" s="340">
        <v>9</v>
      </c>
      <c r="F4094" s="340"/>
      <c r="G4094" s="340">
        <v>109</v>
      </c>
      <c r="H4094" s="340">
        <v>124</v>
      </c>
      <c r="I4094" s="340">
        <v>1</v>
      </c>
      <c r="J4094" s="340">
        <v>11</v>
      </c>
      <c r="K4094" s="340">
        <v>680</v>
      </c>
      <c r="L4094" s="340">
        <v>29.8</v>
      </c>
      <c r="M4094" s="8">
        <v>36.590000000000003</v>
      </c>
      <c r="N4094" s="341">
        <f>IF(Tabla2[[#This Row],[LECHE RETIRO DIA]]&lt;&gt;ISBLANK(Tabla2[[#This Row],[LECHE RETIRO DIA]]),SUM(Tabla2[[#This Row],[LECHE TANQUE DIA]:[LECHE RETIRO DIA]]),SUM(Tabla2[[#This Row],[LECHE TANQUE DIA]:[LECHE AUTOCONSUMO DIA]]))</f>
        <v>2704</v>
      </c>
      <c r="O4094" s="342">
        <f t="shared" si="2311"/>
        <v>0.95968934911242598</v>
      </c>
      <c r="P4094" s="343">
        <f t="shared" si="2312"/>
        <v>24.807339449541285</v>
      </c>
      <c r="Q4094" s="343">
        <f t="shared" si="2313"/>
        <v>23.807339449541285</v>
      </c>
      <c r="R4094" s="343">
        <f t="shared" si="2314"/>
        <v>9.0909090909090917</v>
      </c>
      <c r="S4094" s="343">
        <f t="shared" si="2315"/>
        <v>3.9764705882352942</v>
      </c>
      <c r="T4094" s="343">
        <f t="shared" si="2316"/>
        <v>6.238532110091743</v>
      </c>
      <c r="U4094" s="343">
        <f t="shared" si="2317"/>
        <v>90.738255033557039</v>
      </c>
      <c r="V4094" s="343">
        <f t="shared" si="2318"/>
        <v>3.6577181208053688</v>
      </c>
      <c r="W4094" s="343">
        <f>IFERROR(H4094/M4094,Tabla2[[#This Row],[CARGA PRODUCCION (ANIMALES/HA)]])</f>
        <v>3.3889040721508605</v>
      </c>
      <c r="X4094" s="344"/>
      <c r="Y4094" s="344"/>
      <c r="Z4094" s="344"/>
      <c r="AA4094" s="341"/>
      <c r="AB4094" s="342"/>
      <c r="AC4094" s="342"/>
      <c r="AD4094" s="470"/>
    </row>
    <row r="4095" spans="1:30">
      <c r="A4095" s="339">
        <v>45815</v>
      </c>
      <c r="B4095" s="340" t="s">
        <v>88</v>
      </c>
      <c r="C4095" s="340">
        <v>1223</v>
      </c>
      <c r="D4095" s="340">
        <v>40</v>
      </c>
      <c r="E4095" s="340">
        <v>5</v>
      </c>
      <c r="F4095" s="340"/>
      <c r="G4095" s="340">
        <v>57</v>
      </c>
      <c r="H4095" s="340">
        <v>57</v>
      </c>
      <c r="I4095" s="340">
        <v>1</v>
      </c>
      <c r="J4095" s="340">
        <v>10</v>
      </c>
      <c r="K4095" s="340">
        <v>300</v>
      </c>
      <c r="L4095" s="340">
        <v>16.5</v>
      </c>
      <c r="M4095" s="8">
        <v>17.5</v>
      </c>
      <c r="N4095" s="341">
        <f>IF(Tabla2[[#This Row],[LECHE RETIRO DIA]]&lt;&gt;ISBLANK(Tabla2[[#This Row],[LECHE RETIRO DIA]]),SUM(Tabla2[[#This Row],[LECHE TANQUE DIA]:[LECHE RETIRO DIA]]),SUM(Tabla2[[#This Row],[LECHE TANQUE DIA]:[LECHE AUTOCONSUMO DIA]]))</f>
        <v>1268</v>
      </c>
      <c r="O4095" s="342">
        <f t="shared" si="2311"/>
        <v>0.96451104100946372</v>
      </c>
      <c r="P4095" s="343">
        <f t="shared" si="2312"/>
        <v>22.245614035087719</v>
      </c>
      <c r="Q4095" s="343">
        <f t="shared" si="2313"/>
        <v>21.456140350877192</v>
      </c>
      <c r="R4095" s="343">
        <f t="shared" si="2314"/>
        <v>4</v>
      </c>
      <c r="S4095" s="343">
        <f t="shared" si="2315"/>
        <v>4.2266666666666666</v>
      </c>
      <c r="T4095" s="343">
        <f t="shared" si="2316"/>
        <v>5.2631578947368425</v>
      </c>
      <c r="U4095" s="343">
        <f t="shared" si="2317"/>
        <v>76.848484848484844</v>
      </c>
      <c r="V4095" s="343">
        <f t="shared" si="2318"/>
        <v>3.4545454545454546</v>
      </c>
      <c r="W4095" s="343">
        <f>IFERROR(H4095/M4095,Tabla2[[#This Row],[CARGA PRODUCCION (ANIMALES/HA)]])</f>
        <v>3.2571428571428571</v>
      </c>
      <c r="X4095" s="344"/>
      <c r="Y4095" s="344"/>
      <c r="Z4095" s="344"/>
      <c r="AA4095" s="341"/>
      <c r="AB4095" s="342"/>
      <c r="AC4095" s="342"/>
      <c r="AD4095" s="470"/>
    </row>
    <row r="4096" spans="1:30">
      <c r="A4096" s="339">
        <v>45816</v>
      </c>
      <c r="B4096" s="340" t="s">
        <v>81</v>
      </c>
      <c r="C4096" s="340">
        <v>2392</v>
      </c>
      <c r="D4096" s="340">
        <v>80</v>
      </c>
      <c r="E4096" s="340">
        <v>9</v>
      </c>
      <c r="F4096" s="340"/>
      <c r="G4096" s="340">
        <v>102</v>
      </c>
      <c r="H4096" s="340">
        <v>102</v>
      </c>
      <c r="I4096" s="340">
        <v>1</v>
      </c>
      <c r="J4096" s="340">
        <v>18</v>
      </c>
      <c r="K4096" s="340">
        <v>680</v>
      </c>
      <c r="L4096" s="340">
        <v>23.4</v>
      </c>
      <c r="M4096" s="8">
        <v>31.01</v>
      </c>
      <c r="N4096" s="341">
        <f>IF(Tabla2[[#This Row],[LECHE RETIRO DIA]]&lt;&gt;ISBLANK(Tabla2[[#This Row],[LECHE RETIRO DIA]]),SUM(Tabla2[[#This Row],[LECHE TANQUE DIA]:[LECHE RETIRO DIA]]),SUM(Tabla2[[#This Row],[LECHE TANQUE DIA]:[LECHE AUTOCONSUMO DIA]]))</f>
        <v>2481</v>
      </c>
      <c r="O4096" s="342">
        <f t="shared" si="2311"/>
        <v>0.96412736799677545</v>
      </c>
      <c r="P4096" s="343">
        <f t="shared" si="2312"/>
        <v>24.323529411764707</v>
      </c>
      <c r="Q4096" s="343">
        <f t="shared" si="2313"/>
        <v>23.450980392156861</v>
      </c>
      <c r="R4096" s="343">
        <f t="shared" si="2314"/>
        <v>4.4444444444444446</v>
      </c>
      <c r="S4096" s="343">
        <f t="shared" si="2315"/>
        <v>3.6485294117647058</v>
      </c>
      <c r="T4096" s="343">
        <f t="shared" si="2316"/>
        <v>6.666666666666667</v>
      </c>
      <c r="U4096" s="343">
        <f t="shared" si="2317"/>
        <v>106.02564102564104</v>
      </c>
      <c r="V4096" s="343">
        <f t="shared" si="2318"/>
        <v>4.3589743589743595</v>
      </c>
      <c r="W4096" s="343">
        <f>IFERROR(H4096/M4096,Tabla2[[#This Row],[CARGA PRODUCCION (ANIMALES/HA)]])</f>
        <v>3.2892615285391806</v>
      </c>
      <c r="X4096" s="344"/>
      <c r="Y4096" s="344"/>
      <c r="Z4096" s="344"/>
      <c r="AA4096" s="341"/>
      <c r="AB4096" s="342"/>
      <c r="AC4096" s="342"/>
      <c r="AD4096" s="470"/>
    </row>
    <row r="4097" spans="1:30">
      <c r="A4097" s="339">
        <v>45816</v>
      </c>
      <c r="B4097" s="340" t="s">
        <v>83</v>
      </c>
      <c r="C4097" s="340">
        <v>2614</v>
      </c>
      <c r="D4097" s="340">
        <v>100</v>
      </c>
      <c r="E4097" s="340">
        <v>9</v>
      </c>
      <c r="F4097" s="340"/>
      <c r="G4097" s="340">
        <v>111</v>
      </c>
      <c r="H4097" s="340">
        <v>124</v>
      </c>
      <c r="I4097" s="340">
        <v>1</v>
      </c>
      <c r="J4097" s="340">
        <v>11</v>
      </c>
      <c r="K4097" s="340">
        <v>680</v>
      </c>
      <c r="L4097" s="340">
        <v>29.8</v>
      </c>
      <c r="M4097" s="8">
        <v>36.590000000000003</v>
      </c>
      <c r="N4097" s="341">
        <f>IF(Tabla2[[#This Row],[LECHE RETIRO DIA]]&lt;&gt;ISBLANK(Tabla2[[#This Row],[LECHE RETIRO DIA]]),SUM(Tabla2[[#This Row],[LECHE TANQUE DIA]:[LECHE RETIRO DIA]]),SUM(Tabla2[[#This Row],[LECHE TANQUE DIA]:[LECHE AUTOCONSUMO DIA]]))</f>
        <v>2723</v>
      </c>
      <c r="O4097" s="342">
        <f t="shared" si="2311"/>
        <v>0.95997062063900107</v>
      </c>
      <c r="P4097" s="343">
        <f t="shared" si="2312"/>
        <v>24.531531531531531</v>
      </c>
      <c r="Q4097" s="343">
        <f t="shared" si="2313"/>
        <v>23.54954954954955</v>
      </c>
      <c r="R4097" s="343">
        <f t="shared" si="2314"/>
        <v>9.0909090909090917</v>
      </c>
      <c r="S4097" s="343">
        <f t="shared" si="2315"/>
        <v>4.0044117647058828</v>
      </c>
      <c r="T4097" s="343">
        <f t="shared" si="2316"/>
        <v>6.1261261261261257</v>
      </c>
      <c r="U4097" s="343">
        <f t="shared" si="2317"/>
        <v>91.375838926174495</v>
      </c>
      <c r="V4097" s="343">
        <f t="shared" si="2318"/>
        <v>3.7248322147651005</v>
      </c>
      <c r="W4097" s="343">
        <f>IFERROR(H4097/M4097,Tabla2[[#This Row],[CARGA PRODUCCION (ANIMALES/HA)]])</f>
        <v>3.3889040721508605</v>
      </c>
      <c r="X4097" s="344"/>
      <c r="Y4097" s="344"/>
      <c r="Z4097" s="344"/>
      <c r="AA4097" s="341"/>
      <c r="AB4097" s="342"/>
      <c r="AC4097" s="342"/>
      <c r="AD4097" s="470"/>
    </row>
    <row r="4098" spans="1:30">
      <c r="A4098" s="469">
        <v>45816</v>
      </c>
      <c r="B4098" s="470" t="s">
        <v>117</v>
      </c>
      <c r="C4098" s="470">
        <v>1301</v>
      </c>
      <c r="D4098" s="470">
        <v>40</v>
      </c>
      <c r="E4098" s="470">
        <v>5</v>
      </c>
      <c r="F4098" s="470"/>
      <c r="G4098" s="470">
        <v>57</v>
      </c>
      <c r="H4098" s="470">
        <v>57</v>
      </c>
      <c r="I4098" s="470">
        <v>1</v>
      </c>
      <c r="J4098" s="470">
        <v>10</v>
      </c>
      <c r="K4098" s="470">
        <v>300</v>
      </c>
      <c r="L4098" s="470">
        <v>16.5</v>
      </c>
      <c r="M4098" s="468">
        <v>17.5</v>
      </c>
      <c r="N4098" s="471">
        <f>IF(Tabla2[[#This Row],[LECHE RETIRO DIA]]&lt;&gt;ISBLANK(Tabla2[[#This Row],[LECHE RETIRO DIA]]),SUM(Tabla2[[#This Row],[LECHE TANQUE DIA]:[LECHE RETIRO DIA]]),SUM(Tabla2[[#This Row],[LECHE TANQUE DIA]:[LECHE AUTOCONSUMO DIA]]))</f>
        <v>1346</v>
      </c>
      <c r="O4098" s="472">
        <f t="shared" ref="O4098:O4104" si="2319">IFERROR(C4098/N4098,"")</f>
        <v>0.96656760772659733</v>
      </c>
      <c r="P4098" s="473">
        <f t="shared" ref="P4098:P4104" si="2320">IFERROR(N4098/G4098,"")</f>
        <v>23.614035087719298</v>
      </c>
      <c r="Q4098" s="473">
        <f t="shared" ref="Q4098:Q4104" si="2321">IFERROR(C4098/G4098,"")</f>
        <v>22.82456140350877</v>
      </c>
      <c r="R4098" s="473">
        <f t="shared" ref="R4098:R4104" si="2322">IFERROR(D4098/J4098,"")</f>
        <v>4</v>
      </c>
      <c r="S4098" s="473">
        <f t="shared" ref="S4098:S4104" si="2323">IFERROR(N4098/K4098,"")</f>
        <v>4.4866666666666664</v>
      </c>
      <c r="T4098" s="473">
        <f t="shared" ref="T4098:T4104" si="2324">IFERROR(K4098/G4098,"")</f>
        <v>5.2631578947368425</v>
      </c>
      <c r="U4098" s="473">
        <f t="shared" ref="U4098:U4104" si="2325">IFERROR(N4098/L4098,"")</f>
        <v>81.575757575757578</v>
      </c>
      <c r="V4098" s="473">
        <f t="shared" ref="V4098:V4104" si="2326">IFERROR(G4098/L4098,"")</f>
        <v>3.4545454545454546</v>
      </c>
      <c r="W4098" s="473">
        <f>IFERROR(H4098/M4098,Tabla2[[#This Row],[CARGA PRODUCCION (ANIMALES/HA)]])</f>
        <v>3.2571428571428571</v>
      </c>
      <c r="X4098" s="474">
        <f t="shared" ref="X4098:X4104" si="2327">YEAR(A4098)</f>
        <v>2025</v>
      </c>
      <c r="Y4098" s="474">
        <f t="shared" ref="Y4098:Y4104" si="2328">MONTH(A4098)</f>
        <v>6</v>
      </c>
      <c r="Z4098" s="474" t="e">
        <f t="shared" ref="Z4098:Z4104" ca="1" si="2329">_xlfn.ISOWEEKNUM(A4098)</f>
        <v>#NAME?</v>
      </c>
      <c r="AA4098" s="471">
        <f t="shared" ref="AA4098:AA4104" si="2330">IF(H4098&gt;0,H4098,G4098)</f>
        <v>57</v>
      </c>
      <c r="AB4098" s="472">
        <f t="shared" ref="AB4098:AB4104" si="2331">IFERROR(G4098/AA4098,"")</f>
        <v>1</v>
      </c>
      <c r="AC4098" s="472">
        <f t="shared" ref="AC4098:AC4104" si="2332">IFERROR(1-AB4098,"")</f>
        <v>0</v>
      </c>
      <c r="AD4098" s="470"/>
    </row>
    <row r="4099" spans="1:30">
      <c r="A4099" s="469">
        <v>45817</v>
      </c>
      <c r="B4099" s="470" t="s">
        <v>81</v>
      </c>
      <c r="C4099" s="470">
        <v>2476</v>
      </c>
      <c r="D4099" s="470">
        <v>80</v>
      </c>
      <c r="E4099" s="470">
        <v>9</v>
      </c>
      <c r="F4099" s="470"/>
      <c r="G4099" s="470">
        <v>102</v>
      </c>
      <c r="H4099" s="470">
        <v>102</v>
      </c>
      <c r="I4099" s="470">
        <v>1</v>
      </c>
      <c r="J4099" s="470">
        <v>18</v>
      </c>
      <c r="K4099" s="470">
        <v>680</v>
      </c>
      <c r="L4099" s="470">
        <v>23.4</v>
      </c>
      <c r="M4099" s="468">
        <v>31.01</v>
      </c>
      <c r="N4099" s="471">
        <f>IF(Tabla2[[#This Row],[LECHE RETIRO DIA]]&lt;&gt;ISBLANK(Tabla2[[#This Row],[LECHE RETIRO DIA]]),SUM(Tabla2[[#This Row],[LECHE TANQUE DIA]:[LECHE RETIRO DIA]]),SUM(Tabla2[[#This Row],[LECHE TANQUE DIA]:[LECHE AUTOCONSUMO DIA]]))</f>
        <v>2565</v>
      </c>
      <c r="O4099" s="472">
        <f t="shared" si="2319"/>
        <v>0.96530214424951266</v>
      </c>
      <c r="P4099" s="473">
        <f t="shared" si="2320"/>
        <v>25.147058823529413</v>
      </c>
      <c r="Q4099" s="473">
        <f t="shared" si="2321"/>
        <v>24.274509803921568</v>
      </c>
      <c r="R4099" s="473">
        <f t="shared" si="2322"/>
        <v>4.4444444444444446</v>
      </c>
      <c r="S4099" s="473">
        <f t="shared" si="2323"/>
        <v>3.7720588235294117</v>
      </c>
      <c r="T4099" s="473">
        <f t="shared" si="2324"/>
        <v>6.666666666666667</v>
      </c>
      <c r="U4099" s="473">
        <f t="shared" si="2325"/>
        <v>109.61538461538463</v>
      </c>
      <c r="V4099" s="473">
        <f t="shared" si="2326"/>
        <v>4.3589743589743595</v>
      </c>
      <c r="W4099" s="473">
        <f>IFERROR(H4099/M4099,Tabla2[[#This Row],[CARGA PRODUCCION (ANIMALES/HA)]])</f>
        <v>3.2892615285391806</v>
      </c>
      <c r="X4099" s="474">
        <f t="shared" si="2327"/>
        <v>2025</v>
      </c>
      <c r="Y4099" s="474">
        <f t="shared" si="2328"/>
        <v>6</v>
      </c>
      <c r="Z4099" s="474" t="e">
        <f t="shared" ca="1" si="2329"/>
        <v>#NAME?</v>
      </c>
      <c r="AA4099" s="471">
        <f t="shared" si="2330"/>
        <v>102</v>
      </c>
      <c r="AB4099" s="472">
        <f t="shared" si="2331"/>
        <v>1</v>
      </c>
      <c r="AC4099" s="472">
        <f t="shared" si="2332"/>
        <v>0</v>
      </c>
      <c r="AD4099" s="470"/>
    </row>
    <row r="4100" spans="1:30">
      <c r="A4100" s="469">
        <v>45817</v>
      </c>
      <c r="B4100" s="470" t="s">
        <v>83</v>
      </c>
      <c r="C4100" s="470">
        <v>2629</v>
      </c>
      <c r="D4100" s="470">
        <v>100</v>
      </c>
      <c r="E4100" s="470">
        <v>9</v>
      </c>
      <c r="F4100" s="470"/>
      <c r="G4100" s="470">
        <v>111</v>
      </c>
      <c r="H4100" s="470">
        <v>124</v>
      </c>
      <c r="I4100" s="470">
        <v>1</v>
      </c>
      <c r="J4100" s="470">
        <v>11</v>
      </c>
      <c r="K4100" s="470">
        <v>680</v>
      </c>
      <c r="L4100" s="470">
        <v>29.8</v>
      </c>
      <c r="M4100" s="468">
        <v>36.590000000000003</v>
      </c>
      <c r="N4100" s="471">
        <f>IF(Tabla2[[#This Row],[LECHE RETIRO DIA]]&lt;&gt;ISBLANK(Tabla2[[#This Row],[LECHE RETIRO DIA]]),SUM(Tabla2[[#This Row],[LECHE TANQUE DIA]:[LECHE RETIRO DIA]]),SUM(Tabla2[[#This Row],[LECHE TANQUE DIA]:[LECHE AUTOCONSUMO DIA]]))</f>
        <v>2738</v>
      </c>
      <c r="O4100" s="472">
        <f t="shared" si="2319"/>
        <v>0.96018991964937905</v>
      </c>
      <c r="P4100" s="473">
        <f t="shared" si="2320"/>
        <v>24.666666666666668</v>
      </c>
      <c r="Q4100" s="473">
        <f t="shared" si="2321"/>
        <v>23.684684684684683</v>
      </c>
      <c r="R4100" s="473">
        <f t="shared" si="2322"/>
        <v>9.0909090909090917</v>
      </c>
      <c r="S4100" s="473">
        <f t="shared" si="2323"/>
        <v>4.026470588235294</v>
      </c>
      <c r="T4100" s="473">
        <f t="shared" si="2324"/>
        <v>6.1261261261261257</v>
      </c>
      <c r="U4100" s="473">
        <f t="shared" si="2325"/>
        <v>91.879194630872476</v>
      </c>
      <c r="V4100" s="473">
        <f t="shared" si="2326"/>
        <v>3.7248322147651005</v>
      </c>
      <c r="W4100" s="473">
        <f>IFERROR(H4100/M4100,Tabla2[[#This Row],[CARGA PRODUCCION (ANIMALES/HA)]])</f>
        <v>3.3889040721508605</v>
      </c>
      <c r="X4100" s="474">
        <f t="shared" si="2327"/>
        <v>2025</v>
      </c>
      <c r="Y4100" s="474">
        <f t="shared" si="2328"/>
        <v>6</v>
      </c>
      <c r="Z4100" s="474" t="e">
        <f t="shared" ca="1" si="2329"/>
        <v>#NAME?</v>
      </c>
      <c r="AA4100" s="471">
        <f t="shared" si="2330"/>
        <v>124</v>
      </c>
      <c r="AB4100" s="472">
        <f t="shared" si="2331"/>
        <v>0.89516129032258063</v>
      </c>
      <c r="AC4100" s="472">
        <f t="shared" si="2332"/>
        <v>0.10483870967741937</v>
      </c>
      <c r="AD4100" s="470"/>
    </row>
    <row r="4101" spans="1:30">
      <c r="A4101" s="469">
        <v>45817</v>
      </c>
      <c r="B4101" s="470" t="s">
        <v>88</v>
      </c>
      <c r="C4101" s="470">
        <v>1277</v>
      </c>
      <c r="D4101" s="470">
        <v>40</v>
      </c>
      <c r="E4101" s="470">
        <v>5</v>
      </c>
      <c r="F4101" s="470"/>
      <c r="G4101" s="470">
        <v>58</v>
      </c>
      <c r="H4101" s="470">
        <v>58</v>
      </c>
      <c r="I4101" s="470">
        <v>1</v>
      </c>
      <c r="J4101" s="470">
        <v>10</v>
      </c>
      <c r="K4101" s="470">
        <v>300</v>
      </c>
      <c r="L4101" s="470">
        <v>16.5</v>
      </c>
      <c r="M4101" s="468">
        <v>17.5</v>
      </c>
      <c r="N4101" s="471">
        <f>IF(Tabla2[[#This Row],[LECHE RETIRO DIA]]&lt;&gt;ISBLANK(Tabla2[[#This Row],[LECHE RETIRO DIA]]),SUM(Tabla2[[#This Row],[LECHE TANQUE DIA]:[LECHE RETIRO DIA]]),SUM(Tabla2[[#This Row],[LECHE TANQUE DIA]:[LECHE AUTOCONSUMO DIA]]))</f>
        <v>1322</v>
      </c>
      <c r="O4101" s="472">
        <f t="shared" si="2319"/>
        <v>0.9659606656580938</v>
      </c>
      <c r="P4101" s="473">
        <f t="shared" si="2320"/>
        <v>22.793103448275861</v>
      </c>
      <c r="Q4101" s="473">
        <f t="shared" si="2321"/>
        <v>22.017241379310345</v>
      </c>
      <c r="R4101" s="473">
        <f t="shared" si="2322"/>
        <v>4</v>
      </c>
      <c r="S4101" s="473">
        <f t="shared" si="2323"/>
        <v>4.4066666666666663</v>
      </c>
      <c r="T4101" s="473">
        <f t="shared" si="2324"/>
        <v>5.1724137931034484</v>
      </c>
      <c r="U4101" s="473">
        <f t="shared" si="2325"/>
        <v>80.121212121212125</v>
      </c>
      <c r="V4101" s="473">
        <f t="shared" si="2326"/>
        <v>3.5151515151515151</v>
      </c>
      <c r="W4101" s="473">
        <f>IFERROR(H4101/M4101,Tabla2[[#This Row],[CARGA PRODUCCION (ANIMALES/HA)]])</f>
        <v>3.3142857142857145</v>
      </c>
      <c r="X4101" s="474">
        <f t="shared" si="2327"/>
        <v>2025</v>
      </c>
      <c r="Y4101" s="474">
        <f t="shared" si="2328"/>
        <v>6</v>
      </c>
      <c r="Z4101" s="474" t="e">
        <f t="shared" ca="1" si="2329"/>
        <v>#NAME?</v>
      </c>
      <c r="AA4101" s="471">
        <f t="shared" si="2330"/>
        <v>58</v>
      </c>
      <c r="AB4101" s="472">
        <f t="shared" si="2331"/>
        <v>1</v>
      </c>
      <c r="AC4101" s="472">
        <f t="shared" si="2332"/>
        <v>0</v>
      </c>
      <c r="AD4101" s="470"/>
    </row>
    <row r="4102" spans="1:30">
      <c r="A4102" s="469">
        <v>45818</v>
      </c>
      <c r="B4102" s="470" t="s">
        <v>81</v>
      </c>
      <c r="C4102" s="470">
        <v>2448</v>
      </c>
      <c r="D4102" s="470">
        <v>80</v>
      </c>
      <c r="E4102" s="470">
        <v>9</v>
      </c>
      <c r="F4102" s="470"/>
      <c r="G4102" s="470">
        <v>102</v>
      </c>
      <c r="H4102" s="470">
        <v>102</v>
      </c>
      <c r="I4102" s="470">
        <v>1</v>
      </c>
      <c r="J4102" s="470">
        <v>18</v>
      </c>
      <c r="K4102" s="470">
        <v>680</v>
      </c>
      <c r="L4102" s="470">
        <v>23.4</v>
      </c>
      <c r="M4102" s="468">
        <v>31.01</v>
      </c>
      <c r="N4102" s="471">
        <f>IF(Tabla2[[#This Row],[LECHE RETIRO DIA]]&lt;&gt;ISBLANK(Tabla2[[#This Row],[LECHE RETIRO DIA]]),SUM(Tabla2[[#This Row],[LECHE TANQUE DIA]:[LECHE RETIRO DIA]]),SUM(Tabla2[[#This Row],[LECHE TANQUE DIA]:[LECHE AUTOCONSUMO DIA]]))</f>
        <v>2537</v>
      </c>
      <c r="O4102" s="472">
        <f t="shared" si="2319"/>
        <v>0.9649191959006701</v>
      </c>
      <c r="P4102" s="473">
        <f t="shared" si="2320"/>
        <v>24.872549019607842</v>
      </c>
      <c r="Q4102" s="473">
        <f t="shared" si="2321"/>
        <v>24</v>
      </c>
      <c r="R4102" s="473">
        <f t="shared" si="2322"/>
        <v>4.4444444444444446</v>
      </c>
      <c r="S4102" s="473">
        <f t="shared" si="2323"/>
        <v>3.7308823529411765</v>
      </c>
      <c r="T4102" s="473">
        <f t="shared" si="2324"/>
        <v>6.666666666666667</v>
      </c>
      <c r="U4102" s="473">
        <f t="shared" si="2325"/>
        <v>108.41880341880342</v>
      </c>
      <c r="V4102" s="473">
        <f t="shared" si="2326"/>
        <v>4.3589743589743595</v>
      </c>
      <c r="W4102" s="473">
        <f>IFERROR(H4102/M4102,Tabla2[[#This Row],[CARGA PRODUCCION (ANIMALES/HA)]])</f>
        <v>3.2892615285391806</v>
      </c>
      <c r="X4102" s="474">
        <f t="shared" si="2327"/>
        <v>2025</v>
      </c>
      <c r="Y4102" s="474">
        <f t="shared" si="2328"/>
        <v>6</v>
      </c>
      <c r="Z4102" s="474" t="e">
        <f t="shared" ca="1" si="2329"/>
        <v>#NAME?</v>
      </c>
      <c r="AA4102" s="471">
        <f t="shared" si="2330"/>
        <v>102</v>
      </c>
      <c r="AB4102" s="472">
        <f t="shared" si="2331"/>
        <v>1</v>
      </c>
      <c r="AC4102" s="472">
        <f t="shared" si="2332"/>
        <v>0</v>
      </c>
      <c r="AD4102" s="470"/>
    </row>
    <row r="4103" spans="1:30">
      <c r="A4103" s="469">
        <v>45818</v>
      </c>
      <c r="B4103" s="470" t="s">
        <v>83</v>
      </c>
      <c r="C4103" s="470">
        <v>2726</v>
      </c>
      <c r="D4103" s="470">
        <v>100</v>
      </c>
      <c r="E4103" s="470">
        <v>9</v>
      </c>
      <c r="F4103" s="470"/>
      <c r="G4103" s="470">
        <v>111</v>
      </c>
      <c r="H4103" s="470">
        <v>124</v>
      </c>
      <c r="I4103" s="470">
        <v>1</v>
      </c>
      <c r="J4103" s="470">
        <v>12</v>
      </c>
      <c r="K4103" s="470">
        <v>680</v>
      </c>
      <c r="L4103" s="470">
        <v>29.8</v>
      </c>
      <c r="M4103" s="468">
        <v>36.590000000000003</v>
      </c>
      <c r="N4103" s="471">
        <f>IF(Tabla2[[#This Row],[LECHE RETIRO DIA]]&lt;&gt;ISBLANK(Tabla2[[#This Row],[LECHE RETIRO DIA]]),SUM(Tabla2[[#This Row],[LECHE TANQUE DIA]:[LECHE RETIRO DIA]]),SUM(Tabla2[[#This Row],[LECHE TANQUE DIA]:[LECHE AUTOCONSUMO DIA]]))</f>
        <v>2835</v>
      </c>
      <c r="O4103" s="472">
        <f t="shared" si="2319"/>
        <v>0.9615520282186949</v>
      </c>
      <c r="P4103" s="473">
        <f t="shared" si="2320"/>
        <v>25.54054054054054</v>
      </c>
      <c r="Q4103" s="473">
        <f t="shared" si="2321"/>
        <v>24.558558558558559</v>
      </c>
      <c r="R4103" s="473">
        <f t="shared" si="2322"/>
        <v>8.3333333333333339</v>
      </c>
      <c r="S4103" s="473">
        <f t="shared" si="2323"/>
        <v>4.1691176470588234</v>
      </c>
      <c r="T4103" s="473">
        <f t="shared" si="2324"/>
        <v>6.1261261261261257</v>
      </c>
      <c r="U4103" s="473">
        <f t="shared" si="2325"/>
        <v>95.134228187919462</v>
      </c>
      <c r="V4103" s="473">
        <f t="shared" si="2326"/>
        <v>3.7248322147651005</v>
      </c>
      <c r="W4103" s="473">
        <f>IFERROR(H4103/M4103,Tabla2[[#This Row],[CARGA PRODUCCION (ANIMALES/HA)]])</f>
        <v>3.3889040721508605</v>
      </c>
      <c r="X4103" s="474">
        <f t="shared" si="2327"/>
        <v>2025</v>
      </c>
      <c r="Y4103" s="474">
        <f t="shared" si="2328"/>
        <v>6</v>
      </c>
      <c r="Z4103" s="474" t="e">
        <f t="shared" ca="1" si="2329"/>
        <v>#NAME?</v>
      </c>
      <c r="AA4103" s="471">
        <f t="shared" si="2330"/>
        <v>124</v>
      </c>
      <c r="AB4103" s="472">
        <f t="shared" si="2331"/>
        <v>0.89516129032258063</v>
      </c>
      <c r="AC4103" s="472">
        <f t="shared" si="2332"/>
        <v>0.10483870967741937</v>
      </c>
      <c r="AD4103" s="470"/>
    </row>
    <row r="4104" spans="1:30">
      <c r="A4104" s="469">
        <v>45818</v>
      </c>
      <c r="B4104" s="470" t="s">
        <v>117</v>
      </c>
      <c r="C4104" s="470">
        <v>1362</v>
      </c>
      <c r="D4104" s="470">
        <v>40</v>
      </c>
      <c r="E4104" s="470">
        <v>5</v>
      </c>
      <c r="F4104" s="470"/>
      <c r="G4104" s="470">
        <v>58</v>
      </c>
      <c r="H4104" s="470">
        <v>58</v>
      </c>
      <c r="I4104" s="470">
        <v>1</v>
      </c>
      <c r="J4104" s="470">
        <v>10</v>
      </c>
      <c r="K4104" s="470">
        <v>300</v>
      </c>
      <c r="L4104" s="470">
        <v>16.5</v>
      </c>
      <c r="M4104" s="468">
        <v>17.5</v>
      </c>
      <c r="N4104" s="471">
        <f>IF(Tabla2[[#This Row],[LECHE RETIRO DIA]]&lt;&gt;ISBLANK(Tabla2[[#This Row],[LECHE RETIRO DIA]]),SUM(Tabla2[[#This Row],[LECHE TANQUE DIA]:[LECHE RETIRO DIA]]),SUM(Tabla2[[#This Row],[LECHE TANQUE DIA]:[LECHE AUTOCONSUMO DIA]]))</f>
        <v>1407</v>
      </c>
      <c r="O4104" s="472">
        <f t="shared" si="2319"/>
        <v>0.96801705756929635</v>
      </c>
      <c r="P4104" s="473">
        <f t="shared" si="2320"/>
        <v>24.258620689655171</v>
      </c>
      <c r="Q4104" s="473">
        <f t="shared" si="2321"/>
        <v>23.482758620689655</v>
      </c>
      <c r="R4104" s="473">
        <f t="shared" si="2322"/>
        <v>4</v>
      </c>
      <c r="S4104" s="473">
        <f t="shared" si="2323"/>
        <v>4.6900000000000004</v>
      </c>
      <c r="T4104" s="473">
        <f t="shared" si="2324"/>
        <v>5.1724137931034484</v>
      </c>
      <c r="U4104" s="473">
        <f t="shared" si="2325"/>
        <v>85.272727272727266</v>
      </c>
      <c r="V4104" s="473">
        <f t="shared" si="2326"/>
        <v>3.5151515151515151</v>
      </c>
      <c r="W4104" s="473">
        <f>IFERROR(H4104/M4104,Tabla2[[#This Row],[CARGA PRODUCCION (ANIMALES/HA)]])</f>
        <v>3.3142857142857145</v>
      </c>
      <c r="X4104" s="474">
        <f t="shared" si="2327"/>
        <v>2025</v>
      </c>
      <c r="Y4104" s="474">
        <f t="shared" si="2328"/>
        <v>6</v>
      </c>
      <c r="Z4104" s="474" t="e">
        <f t="shared" ca="1" si="2329"/>
        <v>#NAME?</v>
      </c>
      <c r="AA4104" s="471">
        <f t="shared" si="2330"/>
        <v>58</v>
      </c>
      <c r="AB4104" s="472">
        <f t="shared" si="2331"/>
        <v>1</v>
      </c>
      <c r="AC4104" s="472">
        <f t="shared" si="2332"/>
        <v>0</v>
      </c>
      <c r="AD4104" s="470"/>
    </row>
    <row r="4105" spans="1:30">
      <c r="A4105" s="469">
        <v>45819</v>
      </c>
      <c r="B4105" s="470" t="s">
        <v>81</v>
      </c>
      <c r="C4105" s="470">
        <v>2396</v>
      </c>
      <c r="D4105" s="470">
        <v>80</v>
      </c>
      <c r="E4105" s="470">
        <v>9</v>
      </c>
      <c r="F4105" s="470"/>
      <c r="G4105" s="470">
        <v>103</v>
      </c>
      <c r="H4105" s="470">
        <v>105</v>
      </c>
      <c r="I4105" s="470">
        <v>1</v>
      </c>
      <c r="J4105" s="470">
        <v>18</v>
      </c>
      <c r="K4105" s="470">
        <v>680</v>
      </c>
      <c r="L4105" s="470">
        <v>23.4</v>
      </c>
      <c r="M4105" s="468">
        <v>31.01</v>
      </c>
      <c r="N4105" s="471">
        <f>IF(Tabla2[[#This Row],[LECHE RETIRO DIA]]&lt;&gt;ISBLANK(Tabla2[[#This Row],[LECHE RETIRO DIA]]),SUM(Tabla2[[#This Row],[LECHE TANQUE DIA]:[LECHE RETIRO DIA]]),SUM(Tabla2[[#This Row],[LECHE TANQUE DIA]:[LECHE AUTOCONSUMO DIA]]))</f>
        <v>2485</v>
      </c>
      <c r="O4105" s="472">
        <f t="shared" ref="O4105:O4110" si="2333">IFERROR(C4105/N4105,"")</f>
        <v>0.96418511066398394</v>
      </c>
      <c r="P4105" s="473">
        <f t="shared" ref="P4105:P4110" si="2334">IFERROR(N4105/G4105,"")</f>
        <v>24.126213592233011</v>
      </c>
      <c r="Q4105" s="473">
        <f t="shared" ref="Q4105:Q4110" si="2335">IFERROR(C4105/G4105,"")</f>
        <v>23.262135922330096</v>
      </c>
      <c r="R4105" s="473">
        <f t="shared" ref="R4105:R4110" si="2336">IFERROR(D4105/J4105,"")</f>
        <v>4.4444444444444446</v>
      </c>
      <c r="S4105" s="473">
        <f t="shared" ref="S4105:S4110" si="2337">IFERROR(N4105/K4105,"")</f>
        <v>3.6544117647058822</v>
      </c>
      <c r="T4105" s="473">
        <f t="shared" ref="T4105:T4110" si="2338">IFERROR(K4105/G4105,"")</f>
        <v>6.6019417475728153</v>
      </c>
      <c r="U4105" s="473">
        <f t="shared" ref="U4105:U4110" si="2339">IFERROR(N4105/L4105,"")</f>
        <v>106.19658119658121</v>
      </c>
      <c r="V4105" s="473">
        <f t="shared" ref="V4105:V4110" si="2340">IFERROR(G4105/L4105,"")</f>
        <v>4.4017094017094021</v>
      </c>
      <c r="W4105" s="473">
        <f>IFERROR(H4105/M4105,Tabla2[[#This Row],[CARGA PRODUCCION (ANIMALES/HA)]])</f>
        <v>3.386004514672686</v>
      </c>
      <c r="X4105" s="474">
        <f t="shared" ref="X4105:X4110" si="2341">YEAR(A4105)</f>
        <v>2025</v>
      </c>
      <c r="Y4105" s="474">
        <f t="shared" ref="Y4105:Y4110" si="2342">MONTH(A4105)</f>
        <v>6</v>
      </c>
      <c r="Z4105" s="474" t="e">
        <f t="shared" ref="Z4105:Z4110" ca="1" si="2343">_xlfn.ISOWEEKNUM(A4105)</f>
        <v>#NAME?</v>
      </c>
      <c r="AA4105" s="471">
        <f t="shared" ref="AA4105:AA4110" si="2344">IF(H4105&gt;0,H4105,G4105)</f>
        <v>105</v>
      </c>
      <c r="AB4105" s="472">
        <f t="shared" ref="AB4105:AB4110" si="2345">IFERROR(G4105/AA4105,"")</f>
        <v>0.98095238095238091</v>
      </c>
      <c r="AC4105" s="472">
        <f t="shared" ref="AC4105:AC4110" si="2346">IFERROR(1-AB4105,"")</f>
        <v>1.9047619047619091E-2</v>
      </c>
      <c r="AD4105" s="470"/>
    </row>
    <row r="4106" spans="1:30">
      <c r="A4106" s="469">
        <v>45819</v>
      </c>
      <c r="B4106" s="470" t="s">
        <v>83</v>
      </c>
      <c r="C4106" s="470">
        <v>2687</v>
      </c>
      <c r="D4106" s="470">
        <v>100</v>
      </c>
      <c r="E4106" s="470">
        <v>9</v>
      </c>
      <c r="F4106" s="470"/>
      <c r="G4106" s="470">
        <v>113</v>
      </c>
      <c r="H4106" s="470">
        <v>124</v>
      </c>
      <c r="I4106" s="470">
        <v>1</v>
      </c>
      <c r="J4106" s="470">
        <v>12</v>
      </c>
      <c r="K4106" s="470">
        <v>680</v>
      </c>
      <c r="L4106" s="470">
        <v>29.8</v>
      </c>
      <c r="M4106" s="468">
        <v>36.590000000000003</v>
      </c>
      <c r="N4106" s="471">
        <f>IF(Tabla2[[#This Row],[LECHE RETIRO DIA]]&lt;&gt;ISBLANK(Tabla2[[#This Row],[LECHE RETIRO DIA]]),SUM(Tabla2[[#This Row],[LECHE TANQUE DIA]:[LECHE RETIRO DIA]]),SUM(Tabla2[[#This Row],[LECHE TANQUE DIA]:[LECHE AUTOCONSUMO DIA]]))</f>
        <v>2796</v>
      </c>
      <c r="O4106" s="472">
        <f t="shared" si="2333"/>
        <v>0.96101573676680974</v>
      </c>
      <c r="P4106" s="473">
        <f t="shared" si="2334"/>
        <v>24.743362831858406</v>
      </c>
      <c r="Q4106" s="473">
        <f t="shared" si="2335"/>
        <v>23.778761061946902</v>
      </c>
      <c r="R4106" s="473">
        <f t="shared" si="2336"/>
        <v>8.3333333333333339</v>
      </c>
      <c r="S4106" s="473">
        <f t="shared" si="2337"/>
        <v>4.1117647058823525</v>
      </c>
      <c r="T4106" s="473">
        <f t="shared" si="2338"/>
        <v>6.0176991150442474</v>
      </c>
      <c r="U4106" s="473">
        <f t="shared" si="2339"/>
        <v>93.825503355704697</v>
      </c>
      <c r="V4106" s="473">
        <f t="shared" si="2340"/>
        <v>3.7919463087248322</v>
      </c>
      <c r="W4106" s="473">
        <f>IFERROR(H4106/M4106,Tabla2[[#This Row],[CARGA PRODUCCION (ANIMALES/HA)]])</f>
        <v>3.3889040721508605</v>
      </c>
      <c r="X4106" s="474">
        <f t="shared" si="2341"/>
        <v>2025</v>
      </c>
      <c r="Y4106" s="474">
        <f t="shared" si="2342"/>
        <v>6</v>
      </c>
      <c r="Z4106" s="474" t="e">
        <f t="shared" ca="1" si="2343"/>
        <v>#NAME?</v>
      </c>
      <c r="AA4106" s="471">
        <f t="shared" si="2344"/>
        <v>124</v>
      </c>
      <c r="AB4106" s="472">
        <f t="shared" si="2345"/>
        <v>0.91129032258064513</v>
      </c>
      <c r="AC4106" s="472">
        <f t="shared" si="2346"/>
        <v>8.8709677419354871E-2</v>
      </c>
      <c r="AD4106" s="470"/>
    </row>
    <row r="4107" spans="1:30">
      <c r="A4107" s="469">
        <v>45819</v>
      </c>
      <c r="B4107" s="470" t="s">
        <v>117</v>
      </c>
      <c r="C4107" s="470">
        <v>1317</v>
      </c>
      <c r="D4107" s="470">
        <v>40</v>
      </c>
      <c r="E4107" s="470">
        <v>5</v>
      </c>
      <c r="F4107" s="470"/>
      <c r="G4107" s="470">
        <v>58</v>
      </c>
      <c r="H4107" s="470">
        <v>58</v>
      </c>
      <c r="I4107" s="470">
        <v>1</v>
      </c>
      <c r="J4107" s="470">
        <v>10</v>
      </c>
      <c r="K4107" s="470">
        <v>300</v>
      </c>
      <c r="L4107" s="470">
        <v>16.5</v>
      </c>
      <c r="M4107" s="468">
        <v>17.5</v>
      </c>
      <c r="N4107" s="471">
        <f>IF(Tabla2[[#This Row],[LECHE RETIRO DIA]]&lt;&gt;ISBLANK(Tabla2[[#This Row],[LECHE RETIRO DIA]]),SUM(Tabla2[[#This Row],[LECHE TANQUE DIA]:[LECHE RETIRO DIA]]),SUM(Tabla2[[#This Row],[LECHE TANQUE DIA]:[LECHE AUTOCONSUMO DIA]]))</f>
        <v>1362</v>
      </c>
      <c r="O4107" s="472">
        <f t="shared" si="2333"/>
        <v>0.96696035242290745</v>
      </c>
      <c r="P4107" s="473">
        <f t="shared" si="2334"/>
        <v>23.482758620689655</v>
      </c>
      <c r="Q4107" s="473">
        <f t="shared" si="2335"/>
        <v>22.706896551724139</v>
      </c>
      <c r="R4107" s="473">
        <f t="shared" si="2336"/>
        <v>4</v>
      </c>
      <c r="S4107" s="473">
        <f t="shared" si="2337"/>
        <v>4.54</v>
      </c>
      <c r="T4107" s="473">
        <f t="shared" si="2338"/>
        <v>5.1724137931034484</v>
      </c>
      <c r="U4107" s="473">
        <f t="shared" si="2339"/>
        <v>82.545454545454547</v>
      </c>
      <c r="V4107" s="473">
        <f t="shared" si="2340"/>
        <v>3.5151515151515151</v>
      </c>
      <c r="W4107" s="473">
        <f>IFERROR(H4107/M4107,Tabla2[[#This Row],[CARGA PRODUCCION (ANIMALES/HA)]])</f>
        <v>3.3142857142857145</v>
      </c>
      <c r="X4107" s="474">
        <f t="shared" si="2341"/>
        <v>2025</v>
      </c>
      <c r="Y4107" s="474">
        <f t="shared" si="2342"/>
        <v>6</v>
      </c>
      <c r="Z4107" s="474" t="e">
        <f t="shared" ca="1" si="2343"/>
        <v>#NAME?</v>
      </c>
      <c r="AA4107" s="471">
        <f t="shared" si="2344"/>
        <v>58</v>
      </c>
      <c r="AB4107" s="472">
        <f t="shared" si="2345"/>
        <v>1</v>
      </c>
      <c r="AC4107" s="472">
        <f t="shared" si="2346"/>
        <v>0</v>
      </c>
      <c r="AD4107" s="470"/>
    </row>
    <row r="4108" spans="1:30">
      <c r="A4108" s="469">
        <v>45820</v>
      </c>
      <c r="B4108" s="470" t="s">
        <v>81</v>
      </c>
      <c r="C4108" s="470">
        <v>2462</v>
      </c>
      <c r="D4108" s="470">
        <v>80</v>
      </c>
      <c r="E4108" s="470">
        <v>9</v>
      </c>
      <c r="F4108" s="470"/>
      <c r="G4108" s="470">
        <v>103</v>
      </c>
      <c r="H4108" s="470">
        <v>105</v>
      </c>
      <c r="I4108" s="470">
        <v>1</v>
      </c>
      <c r="J4108" s="470">
        <v>18</v>
      </c>
      <c r="K4108" s="470">
        <v>680</v>
      </c>
      <c r="L4108" s="470">
        <v>23.4</v>
      </c>
      <c r="M4108" s="468">
        <v>31.01</v>
      </c>
      <c r="N4108" s="471">
        <f>IF(Tabla2[[#This Row],[LECHE RETIRO DIA]]&lt;&gt;ISBLANK(Tabla2[[#This Row],[LECHE RETIRO DIA]]),SUM(Tabla2[[#This Row],[LECHE TANQUE DIA]:[LECHE RETIRO DIA]]),SUM(Tabla2[[#This Row],[LECHE TANQUE DIA]:[LECHE AUTOCONSUMO DIA]]))</f>
        <v>2551</v>
      </c>
      <c r="O4108" s="472">
        <f t="shared" si="2333"/>
        <v>0.96511172089376718</v>
      </c>
      <c r="P4108" s="473">
        <f t="shared" si="2334"/>
        <v>24.766990291262136</v>
      </c>
      <c r="Q4108" s="473">
        <f t="shared" si="2335"/>
        <v>23.902912621359224</v>
      </c>
      <c r="R4108" s="473">
        <f t="shared" si="2336"/>
        <v>4.4444444444444446</v>
      </c>
      <c r="S4108" s="473">
        <f t="shared" si="2337"/>
        <v>3.7514705882352941</v>
      </c>
      <c r="T4108" s="473">
        <f t="shared" si="2338"/>
        <v>6.6019417475728153</v>
      </c>
      <c r="U4108" s="473">
        <f t="shared" si="2339"/>
        <v>109.01709401709402</v>
      </c>
      <c r="V4108" s="473">
        <f t="shared" si="2340"/>
        <v>4.4017094017094021</v>
      </c>
      <c r="W4108" s="473">
        <f>IFERROR(H4108/M4108,Tabla2[[#This Row],[CARGA PRODUCCION (ANIMALES/HA)]])</f>
        <v>3.386004514672686</v>
      </c>
      <c r="X4108" s="474">
        <f t="shared" si="2341"/>
        <v>2025</v>
      </c>
      <c r="Y4108" s="474">
        <f t="shared" si="2342"/>
        <v>6</v>
      </c>
      <c r="Z4108" s="474" t="e">
        <f t="shared" ca="1" si="2343"/>
        <v>#NAME?</v>
      </c>
      <c r="AA4108" s="471">
        <f t="shared" si="2344"/>
        <v>105</v>
      </c>
      <c r="AB4108" s="472">
        <f t="shared" si="2345"/>
        <v>0.98095238095238091</v>
      </c>
      <c r="AC4108" s="472">
        <f t="shared" si="2346"/>
        <v>1.9047619047619091E-2</v>
      </c>
      <c r="AD4108" s="470"/>
    </row>
    <row r="4109" spans="1:30">
      <c r="A4109" s="469">
        <v>45820</v>
      </c>
      <c r="B4109" s="470" t="s">
        <v>83</v>
      </c>
      <c r="C4109" s="470">
        <v>2692</v>
      </c>
      <c r="D4109" s="470">
        <v>100</v>
      </c>
      <c r="E4109" s="470">
        <v>9</v>
      </c>
      <c r="F4109" s="470"/>
      <c r="G4109" s="470">
        <v>113</v>
      </c>
      <c r="H4109" s="470">
        <v>124</v>
      </c>
      <c r="I4109" s="470">
        <v>1</v>
      </c>
      <c r="J4109" s="470">
        <v>12</v>
      </c>
      <c r="K4109" s="470">
        <v>680</v>
      </c>
      <c r="L4109" s="470">
        <v>29.8</v>
      </c>
      <c r="M4109" s="468">
        <v>36.590000000000003</v>
      </c>
      <c r="N4109" s="471">
        <f>IF(Tabla2[[#This Row],[LECHE RETIRO DIA]]&lt;&gt;ISBLANK(Tabla2[[#This Row],[LECHE RETIRO DIA]]),SUM(Tabla2[[#This Row],[LECHE TANQUE DIA]:[LECHE RETIRO DIA]]),SUM(Tabla2[[#This Row],[LECHE TANQUE DIA]:[LECHE AUTOCONSUMO DIA]]))</f>
        <v>2801</v>
      </c>
      <c r="O4109" s="472">
        <f t="shared" si="2333"/>
        <v>0.96108532666904678</v>
      </c>
      <c r="P4109" s="473">
        <f t="shared" si="2334"/>
        <v>24.787610619469028</v>
      </c>
      <c r="Q4109" s="473">
        <f t="shared" si="2335"/>
        <v>23.823008849557521</v>
      </c>
      <c r="R4109" s="473">
        <f t="shared" si="2336"/>
        <v>8.3333333333333339</v>
      </c>
      <c r="S4109" s="473">
        <f t="shared" si="2337"/>
        <v>4.1191176470588236</v>
      </c>
      <c r="T4109" s="473">
        <f t="shared" si="2338"/>
        <v>6.0176991150442474</v>
      </c>
      <c r="U4109" s="473">
        <f t="shared" si="2339"/>
        <v>93.993288590604024</v>
      </c>
      <c r="V4109" s="473">
        <f t="shared" si="2340"/>
        <v>3.7919463087248322</v>
      </c>
      <c r="W4109" s="473">
        <f>IFERROR(H4109/M4109,Tabla2[[#This Row],[CARGA PRODUCCION (ANIMALES/HA)]])</f>
        <v>3.3889040721508605</v>
      </c>
      <c r="X4109" s="474">
        <f t="shared" si="2341"/>
        <v>2025</v>
      </c>
      <c r="Y4109" s="474">
        <f t="shared" si="2342"/>
        <v>6</v>
      </c>
      <c r="Z4109" s="474" t="e">
        <f t="shared" ca="1" si="2343"/>
        <v>#NAME?</v>
      </c>
      <c r="AA4109" s="471">
        <f t="shared" si="2344"/>
        <v>124</v>
      </c>
      <c r="AB4109" s="472">
        <f t="shared" si="2345"/>
        <v>0.91129032258064513</v>
      </c>
      <c r="AC4109" s="472">
        <f t="shared" si="2346"/>
        <v>8.8709677419354871E-2</v>
      </c>
      <c r="AD4109" s="470"/>
    </row>
    <row r="4110" spans="1:30">
      <c r="A4110" s="469">
        <v>45820</v>
      </c>
      <c r="B4110" s="470" t="s">
        <v>117</v>
      </c>
      <c r="C4110" s="470">
        <v>1371</v>
      </c>
      <c r="D4110" s="470">
        <v>40</v>
      </c>
      <c r="E4110" s="470">
        <v>5</v>
      </c>
      <c r="F4110" s="470"/>
      <c r="G4110" s="470">
        <v>58</v>
      </c>
      <c r="H4110" s="470">
        <v>58</v>
      </c>
      <c r="I4110" s="470">
        <v>1</v>
      </c>
      <c r="J4110" s="470">
        <v>10</v>
      </c>
      <c r="K4110" s="470">
        <v>300</v>
      </c>
      <c r="L4110" s="470">
        <v>16.5</v>
      </c>
      <c r="M4110" s="468">
        <v>17.5</v>
      </c>
      <c r="N4110" s="471">
        <f>IF(Tabla2[[#This Row],[LECHE RETIRO DIA]]&lt;&gt;ISBLANK(Tabla2[[#This Row],[LECHE RETIRO DIA]]),SUM(Tabla2[[#This Row],[LECHE TANQUE DIA]:[LECHE RETIRO DIA]]),SUM(Tabla2[[#This Row],[LECHE TANQUE DIA]:[LECHE AUTOCONSUMO DIA]]))</f>
        <v>1416</v>
      </c>
      <c r="O4110" s="472">
        <f t="shared" si="2333"/>
        <v>0.96822033898305082</v>
      </c>
      <c r="P4110" s="473">
        <f t="shared" si="2334"/>
        <v>24.413793103448278</v>
      </c>
      <c r="Q4110" s="473">
        <f t="shared" si="2335"/>
        <v>23.637931034482758</v>
      </c>
      <c r="R4110" s="473">
        <f t="shared" si="2336"/>
        <v>4</v>
      </c>
      <c r="S4110" s="473">
        <f t="shared" si="2337"/>
        <v>4.72</v>
      </c>
      <c r="T4110" s="473">
        <f t="shared" si="2338"/>
        <v>5.1724137931034484</v>
      </c>
      <c r="U4110" s="473">
        <f t="shared" si="2339"/>
        <v>85.818181818181813</v>
      </c>
      <c r="V4110" s="473">
        <f t="shared" si="2340"/>
        <v>3.5151515151515151</v>
      </c>
      <c r="W4110" s="473">
        <f>IFERROR(H4110/M4110,Tabla2[[#This Row],[CARGA PRODUCCION (ANIMALES/HA)]])</f>
        <v>3.3142857142857145</v>
      </c>
      <c r="X4110" s="474">
        <f t="shared" si="2341"/>
        <v>2025</v>
      </c>
      <c r="Y4110" s="474">
        <f t="shared" si="2342"/>
        <v>6</v>
      </c>
      <c r="Z4110" s="474" t="e">
        <f t="shared" ca="1" si="2343"/>
        <v>#NAME?</v>
      </c>
      <c r="AA4110" s="471">
        <f t="shared" si="2344"/>
        <v>58</v>
      </c>
      <c r="AB4110" s="472">
        <f t="shared" si="2345"/>
        <v>1</v>
      </c>
      <c r="AC4110" s="472">
        <f t="shared" si="2346"/>
        <v>0</v>
      </c>
      <c r="AD4110" s="470"/>
    </row>
    <row r="4111" spans="1:30">
      <c r="A4111" s="469">
        <v>45821</v>
      </c>
      <c r="B4111" s="470" t="s">
        <v>81</v>
      </c>
      <c r="C4111" s="470">
        <v>2519</v>
      </c>
      <c r="D4111" s="470">
        <v>80</v>
      </c>
      <c r="E4111" s="470">
        <v>9</v>
      </c>
      <c r="F4111" s="470"/>
      <c r="G4111" s="470">
        <v>104</v>
      </c>
      <c r="H4111" s="470">
        <v>104</v>
      </c>
      <c r="I4111" s="470">
        <v>1</v>
      </c>
      <c r="J4111" s="470">
        <v>18</v>
      </c>
      <c r="K4111" s="470">
        <v>680</v>
      </c>
      <c r="L4111" s="470">
        <v>23.4</v>
      </c>
      <c r="M4111" s="468">
        <v>31.01</v>
      </c>
      <c r="N4111" s="471">
        <f>IF(Tabla2[[#This Row],[LECHE RETIRO DIA]]&lt;&gt;ISBLANK(Tabla2[[#This Row],[LECHE RETIRO DIA]]),SUM(Tabla2[[#This Row],[LECHE TANQUE DIA]:[LECHE RETIRO DIA]]),SUM(Tabla2[[#This Row],[LECHE TANQUE DIA]:[LECHE AUTOCONSUMO DIA]]))</f>
        <v>2608</v>
      </c>
      <c r="O4111" s="472">
        <f t="shared" ref="O4111:O4116" si="2347">IFERROR(C4111/N4111,"")</f>
        <v>0.96587423312883436</v>
      </c>
      <c r="P4111" s="473">
        <f t="shared" ref="P4111:P4116" si="2348">IFERROR(N4111/G4111,"")</f>
        <v>25.076923076923077</v>
      </c>
      <c r="Q4111" s="473">
        <f t="shared" ref="Q4111:Q4116" si="2349">IFERROR(C4111/G4111,"")</f>
        <v>24.221153846153847</v>
      </c>
      <c r="R4111" s="473">
        <f t="shared" ref="R4111:R4116" si="2350">IFERROR(D4111/J4111,"")</f>
        <v>4.4444444444444446</v>
      </c>
      <c r="S4111" s="473">
        <f t="shared" ref="S4111:S4116" si="2351">IFERROR(N4111/K4111,"")</f>
        <v>3.835294117647059</v>
      </c>
      <c r="T4111" s="473">
        <f t="shared" ref="T4111:T4116" si="2352">IFERROR(K4111/G4111,"")</f>
        <v>6.5384615384615383</v>
      </c>
      <c r="U4111" s="473">
        <f t="shared" ref="U4111:U4116" si="2353">IFERROR(N4111/L4111,"")</f>
        <v>111.45299145299145</v>
      </c>
      <c r="V4111" s="473">
        <f t="shared" ref="V4111:V4116" si="2354">IFERROR(G4111/L4111,"")</f>
        <v>4.4444444444444446</v>
      </c>
      <c r="W4111" s="473">
        <f>IFERROR(H4111/M4111,Tabla2[[#This Row],[CARGA PRODUCCION (ANIMALES/HA)]])</f>
        <v>3.3537568526281842</v>
      </c>
      <c r="X4111" s="474">
        <f t="shared" ref="X4111:X4116" si="2355">YEAR(A4111)</f>
        <v>2025</v>
      </c>
      <c r="Y4111" s="474">
        <f t="shared" ref="Y4111:Y4116" si="2356">MONTH(A4111)</f>
        <v>6</v>
      </c>
      <c r="Z4111" s="474" t="e">
        <f t="shared" ref="Z4111:Z4116" ca="1" si="2357">_xlfn.ISOWEEKNUM(A4111)</f>
        <v>#NAME?</v>
      </c>
      <c r="AA4111" s="471">
        <f t="shared" ref="AA4111:AA4116" si="2358">IF(H4111&gt;0,H4111,G4111)</f>
        <v>104</v>
      </c>
      <c r="AB4111" s="472">
        <f t="shared" ref="AB4111:AB4116" si="2359">IFERROR(G4111/AA4111,"")</f>
        <v>1</v>
      </c>
      <c r="AC4111" s="472">
        <f t="shared" ref="AC4111:AC4116" si="2360">IFERROR(1-AB4111,"")</f>
        <v>0</v>
      </c>
      <c r="AD4111" s="470"/>
    </row>
    <row r="4112" spans="1:30">
      <c r="A4112" s="469">
        <v>45821</v>
      </c>
      <c r="B4112" s="470" t="s">
        <v>83</v>
      </c>
      <c r="C4112" s="470">
        <v>2697</v>
      </c>
      <c r="D4112" s="470">
        <v>100</v>
      </c>
      <c r="E4112" s="470">
        <v>9</v>
      </c>
      <c r="F4112" s="470"/>
      <c r="G4112" s="470">
        <v>114</v>
      </c>
      <c r="H4112" s="470">
        <v>124</v>
      </c>
      <c r="I4112" s="470">
        <v>1</v>
      </c>
      <c r="J4112" s="470">
        <v>14</v>
      </c>
      <c r="K4112" s="470">
        <v>680</v>
      </c>
      <c r="L4112" s="470">
        <v>29.8</v>
      </c>
      <c r="M4112" s="468">
        <v>36.590000000000003</v>
      </c>
      <c r="N4112" s="471">
        <f>IF(Tabla2[[#This Row],[LECHE RETIRO DIA]]&lt;&gt;ISBLANK(Tabla2[[#This Row],[LECHE RETIRO DIA]]),SUM(Tabla2[[#This Row],[LECHE TANQUE DIA]:[LECHE RETIRO DIA]]),SUM(Tabla2[[#This Row],[LECHE TANQUE DIA]:[LECHE AUTOCONSUMO DIA]]))</f>
        <v>2806</v>
      </c>
      <c r="O4112" s="472">
        <f t="shared" si="2347"/>
        <v>0.96115466856735565</v>
      </c>
      <c r="P4112" s="473">
        <f t="shared" si="2348"/>
        <v>24.614035087719298</v>
      </c>
      <c r="Q4112" s="473">
        <f t="shared" si="2349"/>
        <v>23.657894736842106</v>
      </c>
      <c r="R4112" s="473">
        <f t="shared" si="2350"/>
        <v>7.1428571428571432</v>
      </c>
      <c r="S4112" s="473">
        <f t="shared" si="2351"/>
        <v>4.1264705882352946</v>
      </c>
      <c r="T4112" s="473">
        <f t="shared" si="2352"/>
        <v>5.9649122807017543</v>
      </c>
      <c r="U4112" s="473">
        <f t="shared" si="2353"/>
        <v>94.161073825503351</v>
      </c>
      <c r="V4112" s="473">
        <f t="shared" si="2354"/>
        <v>3.825503355704698</v>
      </c>
      <c r="W4112" s="473">
        <f>IFERROR(H4112/M4112,Tabla2[[#This Row],[CARGA PRODUCCION (ANIMALES/HA)]])</f>
        <v>3.3889040721508605</v>
      </c>
      <c r="X4112" s="474">
        <f t="shared" si="2355"/>
        <v>2025</v>
      </c>
      <c r="Y4112" s="474">
        <f t="shared" si="2356"/>
        <v>6</v>
      </c>
      <c r="Z4112" s="474" t="e">
        <f t="shared" ca="1" si="2357"/>
        <v>#NAME?</v>
      </c>
      <c r="AA4112" s="471">
        <f t="shared" si="2358"/>
        <v>124</v>
      </c>
      <c r="AB4112" s="472">
        <f t="shared" si="2359"/>
        <v>0.91935483870967738</v>
      </c>
      <c r="AC4112" s="472">
        <f t="shared" si="2360"/>
        <v>8.064516129032262E-2</v>
      </c>
      <c r="AD4112" s="470"/>
    </row>
    <row r="4113" spans="1:30">
      <c r="A4113" s="469">
        <v>45821</v>
      </c>
      <c r="B4113" s="470" t="s">
        <v>117</v>
      </c>
      <c r="C4113" s="470">
        <v>1348</v>
      </c>
      <c r="D4113" s="470">
        <v>40</v>
      </c>
      <c r="E4113" s="470">
        <v>5</v>
      </c>
      <c r="F4113" s="470"/>
      <c r="G4113" s="470">
        <v>56</v>
      </c>
      <c r="H4113" s="470">
        <v>56</v>
      </c>
      <c r="I4113" s="470">
        <v>1</v>
      </c>
      <c r="J4113" s="470">
        <v>10</v>
      </c>
      <c r="K4113" s="470">
        <v>300</v>
      </c>
      <c r="L4113" s="470">
        <v>16.5</v>
      </c>
      <c r="M4113" s="468">
        <v>17.5</v>
      </c>
      <c r="N4113" s="471">
        <f>IF(Tabla2[[#This Row],[LECHE RETIRO DIA]]&lt;&gt;ISBLANK(Tabla2[[#This Row],[LECHE RETIRO DIA]]),SUM(Tabla2[[#This Row],[LECHE TANQUE DIA]:[LECHE RETIRO DIA]]),SUM(Tabla2[[#This Row],[LECHE TANQUE DIA]:[LECHE AUTOCONSUMO DIA]]))</f>
        <v>1393</v>
      </c>
      <c r="O4113" s="472">
        <f t="shared" si="2347"/>
        <v>0.96769562096195261</v>
      </c>
      <c r="P4113" s="473">
        <f t="shared" si="2348"/>
        <v>24.875</v>
      </c>
      <c r="Q4113" s="473">
        <f t="shared" si="2349"/>
        <v>24.071428571428573</v>
      </c>
      <c r="R4113" s="473">
        <f t="shared" si="2350"/>
        <v>4</v>
      </c>
      <c r="S4113" s="473">
        <f t="shared" si="2351"/>
        <v>4.6433333333333335</v>
      </c>
      <c r="T4113" s="473">
        <f t="shared" si="2352"/>
        <v>5.3571428571428568</v>
      </c>
      <c r="U4113" s="473">
        <f t="shared" si="2353"/>
        <v>84.424242424242422</v>
      </c>
      <c r="V4113" s="473">
        <f t="shared" si="2354"/>
        <v>3.393939393939394</v>
      </c>
      <c r="W4113" s="473">
        <f>IFERROR(H4113/M4113,Tabla2[[#This Row],[CARGA PRODUCCION (ANIMALES/HA)]])</f>
        <v>3.2</v>
      </c>
      <c r="X4113" s="474">
        <f t="shared" si="2355"/>
        <v>2025</v>
      </c>
      <c r="Y4113" s="474">
        <f t="shared" si="2356"/>
        <v>6</v>
      </c>
      <c r="Z4113" s="474" t="e">
        <f t="shared" ca="1" si="2357"/>
        <v>#NAME?</v>
      </c>
      <c r="AA4113" s="471">
        <f t="shared" si="2358"/>
        <v>56</v>
      </c>
      <c r="AB4113" s="472">
        <f t="shared" si="2359"/>
        <v>1</v>
      </c>
      <c r="AC4113" s="472">
        <f t="shared" si="2360"/>
        <v>0</v>
      </c>
      <c r="AD4113" s="470"/>
    </row>
    <row r="4114" spans="1:30">
      <c r="A4114" s="469">
        <v>45822</v>
      </c>
      <c r="B4114" s="470" t="s">
        <v>81</v>
      </c>
      <c r="C4114" s="470">
        <v>2542</v>
      </c>
      <c r="D4114" s="470">
        <v>80</v>
      </c>
      <c r="E4114" s="470">
        <v>9</v>
      </c>
      <c r="F4114" s="470"/>
      <c r="G4114" s="470">
        <v>104</v>
      </c>
      <c r="H4114" s="470">
        <v>104</v>
      </c>
      <c r="I4114" s="470">
        <v>1</v>
      </c>
      <c r="J4114" s="470">
        <v>18</v>
      </c>
      <c r="K4114" s="470">
        <v>680</v>
      </c>
      <c r="L4114" s="470">
        <v>23.4</v>
      </c>
      <c r="M4114" s="468">
        <v>31.01</v>
      </c>
      <c r="N4114" s="471">
        <f>IF(Tabla2[[#This Row],[LECHE RETIRO DIA]]&lt;&gt;ISBLANK(Tabla2[[#This Row],[LECHE RETIRO DIA]]),SUM(Tabla2[[#This Row],[LECHE TANQUE DIA]:[LECHE RETIRO DIA]]),SUM(Tabla2[[#This Row],[LECHE TANQUE DIA]:[LECHE AUTOCONSUMO DIA]]))</f>
        <v>2631</v>
      </c>
      <c r="O4114" s="472">
        <f t="shared" si="2347"/>
        <v>0.96617255796275181</v>
      </c>
      <c r="P4114" s="473">
        <f t="shared" si="2348"/>
        <v>25.298076923076923</v>
      </c>
      <c r="Q4114" s="473">
        <f t="shared" si="2349"/>
        <v>24.442307692307693</v>
      </c>
      <c r="R4114" s="473">
        <f t="shared" si="2350"/>
        <v>4.4444444444444446</v>
      </c>
      <c r="S4114" s="473">
        <f t="shared" si="2351"/>
        <v>3.8691176470588236</v>
      </c>
      <c r="T4114" s="473">
        <f t="shared" si="2352"/>
        <v>6.5384615384615383</v>
      </c>
      <c r="U4114" s="473">
        <f t="shared" si="2353"/>
        <v>112.43589743589745</v>
      </c>
      <c r="V4114" s="473">
        <f t="shared" si="2354"/>
        <v>4.4444444444444446</v>
      </c>
      <c r="W4114" s="473">
        <f>IFERROR(H4114/M4114,Tabla2[[#This Row],[CARGA PRODUCCION (ANIMALES/HA)]])</f>
        <v>3.3537568526281842</v>
      </c>
      <c r="X4114" s="474">
        <f t="shared" si="2355"/>
        <v>2025</v>
      </c>
      <c r="Y4114" s="474">
        <f t="shared" si="2356"/>
        <v>6</v>
      </c>
      <c r="Z4114" s="474" t="e">
        <f t="shared" ca="1" si="2357"/>
        <v>#NAME?</v>
      </c>
      <c r="AA4114" s="471">
        <f t="shared" si="2358"/>
        <v>104</v>
      </c>
      <c r="AB4114" s="472">
        <f t="shared" si="2359"/>
        <v>1</v>
      </c>
      <c r="AC4114" s="472">
        <f t="shared" si="2360"/>
        <v>0</v>
      </c>
      <c r="AD4114" s="470"/>
    </row>
    <row r="4115" spans="1:30">
      <c r="A4115" s="469">
        <v>45822</v>
      </c>
      <c r="B4115" s="470" t="s">
        <v>83</v>
      </c>
      <c r="C4115" s="470">
        <v>2614</v>
      </c>
      <c r="D4115" s="470">
        <v>100</v>
      </c>
      <c r="E4115" s="470">
        <v>9</v>
      </c>
      <c r="F4115" s="470"/>
      <c r="G4115" s="470">
        <v>113</v>
      </c>
      <c r="H4115" s="470">
        <v>124</v>
      </c>
      <c r="I4115" s="470">
        <v>1</v>
      </c>
      <c r="J4115" s="470">
        <v>14</v>
      </c>
      <c r="K4115" s="470">
        <v>680</v>
      </c>
      <c r="L4115" s="470">
        <v>29.8</v>
      </c>
      <c r="M4115" s="468">
        <v>36.590000000000003</v>
      </c>
      <c r="N4115" s="471">
        <f>IF(Tabla2[[#This Row],[LECHE RETIRO DIA]]&lt;&gt;ISBLANK(Tabla2[[#This Row],[LECHE RETIRO DIA]]),SUM(Tabla2[[#This Row],[LECHE TANQUE DIA]:[LECHE RETIRO DIA]]),SUM(Tabla2[[#This Row],[LECHE TANQUE DIA]:[LECHE AUTOCONSUMO DIA]]))</f>
        <v>2723</v>
      </c>
      <c r="O4115" s="472">
        <f t="shared" si="2347"/>
        <v>0.95997062063900107</v>
      </c>
      <c r="P4115" s="473">
        <f t="shared" si="2348"/>
        <v>24.097345132743364</v>
      </c>
      <c r="Q4115" s="473">
        <f t="shared" si="2349"/>
        <v>23.13274336283186</v>
      </c>
      <c r="R4115" s="473">
        <f t="shared" si="2350"/>
        <v>7.1428571428571432</v>
      </c>
      <c r="S4115" s="473">
        <f t="shared" si="2351"/>
        <v>4.0044117647058828</v>
      </c>
      <c r="T4115" s="473">
        <f t="shared" si="2352"/>
        <v>6.0176991150442474</v>
      </c>
      <c r="U4115" s="473">
        <f t="shared" si="2353"/>
        <v>91.375838926174495</v>
      </c>
      <c r="V4115" s="473">
        <f t="shared" si="2354"/>
        <v>3.7919463087248322</v>
      </c>
      <c r="W4115" s="473">
        <f>IFERROR(H4115/M4115,Tabla2[[#This Row],[CARGA PRODUCCION (ANIMALES/HA)]])</f>
        <v>3.3889040721508605</v>
      </c>
      <c r="X4115" s="474">
        <f t="shared" si="2355"/>
        <v>2025</v>
      </c>
      <c r="Y4115" s="474">
        <f t="shared" si="2356"/>
        <v>6</v>
      </c>
      <c r="Z4115" s="474" t="e">
        <f t="shared" ca="1" si="2357"/>
        <v>#NAME?</v>
      </c>
      <c r="AA4115" s="471">
        <f t="shared" si="2358"/>
        <v>124</v>
      </c>
      <c r="AB4115" s="472">
        <f t="shared" si="2359"/>
        <v>0.91129032258064513</v>
      </c>
      <c r="AC4115" s="472">
        <f t="shared" si="2360"/>
        <v>8.8709677419354871E-2</v>
      </c>
      <c r="AD4115" s="470"/>
    </row>
    <row r="4116" spans="1:30">
      <c r="A4116" s="469">
        <v>45822</v>
      </c>
      <c r="B4116" s="470" t="s">
        <v>117</v>
      </c>
      <c r="C4116" s="470">
        <v>1295</v>
      </c>
      <c r="D4116" s="470">
        <v>40</v>
      </c>
      <c r="E4116" s="470">
        <v>5</v>
      </c>
      <c r="F4116" s="470"/>
      <c r="G4116" s="470">
        <v>55</v>
      </c>
      <c r="H4116" s="470">
        <v>55</v>
      </c>
      <c r="I4116" s="470">
        <v>1</v>
      </c>
      <c r="J4116" s="470">
        <v>8</v>
      </c>
      <c r="K4116" s="470">
        <v>300</v>
      </c>
      <c r="L4116" s="470">
        <v>16.5</v>
      </c>
      <c r="M4116" s="468">
        <v>17.5</v>
      </c>
      <c r="N4116" s="471">
        <f>IF(Tabla2[[#This Row],[LECHE RETIRO DIA]]&lt;&gt;ISBLANK(Tabla2[[#This Row],[LECHE RETIRO DIA]]),SUM(Tabla2[[#This Row],[LECHE TANQUE DIA]:[LECHE RETIRO DIA]]),SUM(Tabla2[[#This Row],[LECHE TANQUE DIA]:[LECHE AUTOCONSUMO DIA]]))</f>
        <v>1340</v>
      </c>
      <c r="O4116" s="472">
        <f t="shared" si="2347"/>
        <v>0.96641791044776115</v>
      </c>
      <c r="P4116" s="473">
        <f t="shared" si="2348"/>
        <v>24.363636363636363</v>
      </c>
      <c r="Q4116" s="473">
        <f t="shared" si="2349"/>
        <v>23.545454545454547</v>
      </c>
      <c r="R4116" s="473">
        <f t="shared" si="2350"/>
        <v>5</v>
      </c>
      <c r="S4116" s="473">
        <f t="shared" si="2351"/>
        <v>4.4666666666666668</v>
      </c>
      <c r="T4116" s="473">
        <f t="shared" si="2352"/>
        <v>5.4545454545454541</v>
      </c>
      <c r="U4116" s="473">
        <f t="shared" si="2353"/>
        <v>81.212121212121218</v>
      </c>
      <c r="V4116" s="473">
        <f t="shared" si="2354"/>
        <v>3.3333333333333335</v>
      </c>
      <c r="W4116" s="473">
        <f>IFERROR(H4116/M4116,Tabla2[[#This Row],[CARGA PRODUCCION (ANIMALES/HA)]])</f>
        <v>3.1428571428571428</v>
      </c>
      <c r="X4116" s="474">
        <f t="shared" si="2355"/>
        <v>2025</v>
      </c>
      <c r="Y4116" s="474">
        <f t="shared" si="2356"/>
        <v>6</v>
      </c>
      <c r="Z4116" s="474" t="e">
        <f t="shared" ca="1" si="2357"/>
        <v>#NAME?</v>
      </c>
      <c r="AA4116" s="471">
        <f t="shared" si="2358"/>
        <v>55</v>
      </c>
      <c r="AB4116" s="472">
        <f t="shared" si="2359"/>
        <v>1</v>
      </c>
      <c r="AC4116" s="472">
        <f t="shared" si="2360"/>
        <v>0</v>
      </c>
      <c r="AD4116" s="470"/>
    </row>
    <row r="4117" spans="1:30">
      <c r="A4117" s="469">
        <v>45823</v>
      </c>
      <c r="B4117" s="470" t="s">
        <v>81</v>
      </c>
      <c r="C4117" s="470">
        <v>2500</v>
      </c>
      <c r="D4117" s="470">
        <v>80</v>
      </c>
      <c r="E4117" s="470">
        <v>9</v>
      </c>
      <c r="F4117" s="470"/>
      <c r="G4117" s="470">
        <v>104</v>
      </c>
      <c r="H4117" s="470">
        <v>104</v>
      </c>
      <c r="I4117" s="470">
        <v>1</v>
      </c>
      <c r="J4117" s="470">
        <v>18</v>
      </c>
      <c r="K4117" s="470">
        <v>680</v>
      </c>
      <c r="L4117" s="470">
        <v>23.4</v>
      </c>
      <c r="M4117" s="468">
        <v>31.01</v>
      </c>
      <c r="N4117" s="471">
        <f>IF(Tabla2[[#This Row],[LECHE RETIRO DIA]]&lt;&gt;ISBLANK(Tabla2[[#This Row],[LECHE RETIRO DIA]]),SUM(Tabla2[[#This Row],[LECHE TANQUE DIA]:[LECHE RETIRO DIA]]),SUM(Tabla2[[#This Row],[LECHE TANQUE DIA]:[LECHE AUTOCONSUMO DIA]]))</f>
        <v>2589</v>
      </c>
      <c r="O4117" s="472">
        <f t="shared" ref="O4117:O4122" si="2361">IFERROR(C4117/N4117,"")</f>
        <v>0.9656237929702588</v>
      </c>
      <c r="P4117" s="473">
        <f t="shared" ref="P4117:P4122" si="2362">IFERROR(N4117/G4117,"")</f>
        <v>24.89423076923077</v>
      </c>
      <c r="Q4117" s="473">
        <f t="shared" ref="Q4117:Q4122" si="2363">IFERROR(C4117/G4117,"")</f>
        <v>24.03846153846154</v>
      </c>
      <c r="R4117" s="473">
        <f t="shared" ref="R4117:R4122" si="2364">IFERROR(D4117/J4117,"")</f>
        <v>4.4444444444444446</v>
      </c>
      <c r="S4117" s="473">
        <f t="shared" ref="S4117:S4122" si="2365">IFERROR(N4117/K4117,"")</f>
        <v>3.8073529411764704</v>
      </c>
      <c r="T4117" s="473">
        <f t="shared" ref="T4117:T4122" si="2366">IFERROR(K4117/G4117,"")</f>
        <v>6.5384615384615383</v>
      </c>
      <c r="U4117" s="473">
        <f t="shared" ref="U4117:U4122" si="2367">IFERROR(N4117/L4117,"")</f>
        <v>110.64102564102565</v>
      </c>
      <c r="V4117" s="473">
        <f t="shared" ref="V4117:V4122" si="2368">IFERROR(G4117/L4117,"")</f>
        <v>4.4444444444444446</v>
      </c>
      <c r="W4117" s="473">
        <f>IFERROR(H4117/M4117,Tabla2[[#This Row],[CARGA PRODUCCION (ANIMALES/HA)]])</f>
        <v>3.3537568526281842</v>
      </c>
      <c r="X4117" s="474">
        <f t="shared" ref="X4117:X4122" si="2369">YEAR(A4117)</f>
        <v>2025</v>
      </c>
      <c r="Y4117" s="474">
        <f t="shared" ref="Y4117:Y4122" si="2370">MONTH(A4117)</f>
        <v>6</v>
      </c>
      <c r="Z4117" s="474" t="e">
        <f t="shared" ref="Z4117:Z4122" ca="1" si="2371">_xlfn.ISOWEEKNUM(A4117)</f>
        <v>#NAME?</v>
      </c>
      <c r="AA4117" s="471">
        <f t="shared" ref="AA4117:AA4122" si="2372">IF(H4117&gt;0,H4117,G4117)</f>
        <v>104</v>
      </c>
      <c r="AB4117" s="472">
        <f t="shared" ref="AB4117:AB4122" si="2373">IFERROR(G4117/AA4117,"")</f>
        <v>1</v>
      </c>
      <c r="AC4117" s="472">
        <f t="shared" ref="AC4117:AC4122" si="2374">IFERROR(1-AB4117,"")</f>
        <v>0</v>
      </c>
      <c r="AD4117" s="470"/>
    </row>
    <row r="4118" spans="1:30">
      <c r="A4118" s="469">
        <v>45823</v>
      </c>
      <c r="B4118" s="470" t="s">
        <v>83</v>
      </c>
      <c r="C4118" s="470">
        <v>2663</v>
      </c>
      <c r="D4118" s="470">
        <v>100</v>
      </c>
      <c r="E4118" s="470">
        <v>9</v>
      </c>
      <c r="F4118" s="470"/>
      <c r="G4118" s="470">
        <v>113</v>
      </c>
      <c r="H4118" s="470">
        <v>124</v>
      </c>
      <c r="I4118" s="470">
        <v>1</v>
      </c>
      <c r="J4118" s="470">
        <v>14</v>
      </c>
      <c r="K4118" s="470">
        <v>680</v>
      </c>
      <c r="L4118" s="470">
        <v>29.8</v>
      </c>
      <c r="M4118" s="468">
        <v>36.590000000000003</v>
      </c>
      <c r="N4118" s="471">
        <f>IF(Tabla2[[#This Row],[LECHE RETIRO DIA]]&lt;&gt;ISBLANK(Tabla2[[#This Row],[LECHE RETIRO DIA]]),SUM(Tabla2[[#This Row],[LECHE TANQUE DIA]:[LECHE RETIRO DIA]]),SUM(Tabla2[[#This Row],[LECHE TANQUE DIA]:[LECHE AUTOCONSUMO DIA]]))</f>
        <v>2772</v>
      </c>
      <c r="O4118" s="472">
        <f t="shared" si="2361"/>
        <v>0.96067821067821069</v>
      </c>
      <c r="P4118" s="473">
        <f t="shared" si="2362"/>
        <v>24.530973451327434</v>
      </c>
      <c r="Q4118" s="473">
        <f t="shared" si="2363"/>
        <v>23.56637168141593</v>
      </c>
      <c r="R4118" s="473">
        <f t="shared" si="2364"/>
        <v>7.1428571428571432</v>
      </c>
      <c r="S4118" s="473">
        <f t="shared" si="2365"/>
        <v>4.0764705882352938</v>
      </c>
      <c r="T4118" s="473">
        <f t="shared" si="2366"/>
        <v>6.0176991150442474</v>
      </c>
      <c r="U4118" s="473">
        <f t="shared" si="2367"/>
        <v>93.020134228187914</v>
      </c>
      <c r="V4118" s="473">
        <f t="shared" si="2368"/>
        <v>3.7919463087248322</v>
      </c>
      <c r="W4118" s="473">
        <f>IFERROR(H4118/M4118,Tabla2[[#This Row],[CARGA PRODUCCION (ANIMALES/HA)]])</f>
        <v>3.3889040721508605</v>
      </c>
      <c r="X4118" s="474">
        <f t="shared" si="2369"/>
        <v>2025</v>
      </c>
      <c r="Y4118" s="474">
        <f t="shared" si="2370"/>
        <v>6</v>
      </c>
      <c r="Z4118" s="474" t="e">
        <f t="shared" ca="1" si="2371"/>
        <v>#NAME?</v>
      </c>
      <c r="AA4118" s="471">
        <f t="shared" si="2372"/>
        <v>124</v>
      </c>
      <c r="AB4118" s="472">
        <f t="shared" si="2373"/>
        <v>0.91129032258064513</v>
      </c>
      <c r="AC4118" s="472">
        <f t="shared" si="2374"/>
        <v>8.8709677419354871E-2</v>
      </c>
      <c r="AD4118" s="470"/>
    </row>
    <row r="4119" spans="1:30">
      <c r="A4119" s="469">
        <v>45823</v>
      </c>
      <c r="B4119" s="470" t="s">
        <v>117</v>
      </c>
      <c r="C4119" s="470">
        <v>1323</v>
      </c>
      <c r="D4119" s="470">
        <v>40</v>
      </c>
      <c r="E4119" s="470">
        <v>5</v>
      </c>
      <c r="F4119" s="470"/>
      <c r="G4119" s="470">
        <v>55</v>
      </c>
      <c r="H4119" s="470">
        <v>55</v>
      </c>
      <c r="I4119" s="470">
        <v>1</v>
      </c>
      <c r="J4119" s="470">
        <v>8</v>
      </c>
      <c r="K4119" s="470">
        <v>300</v>
      </c>
      <c r="L4119" s="470">
        <v>16.5</v>
      </c>
      <c r="M4119" s="468">
        <v>17.5</v>
      </c>
      <c r="N4119" s="471">
        <f>IF(Tabla2[[#This Row],[LECHE RETIRO DIA]]&lt;&gt;ISBLANK(Tabla2[[#This Row],[LECHE RETIRO DIA]]),SUM(Tabla2[[#This Row],[LECHE TANQUE DIA]:[LECHE RETIRO DIA]]),SUM(Tabla2[[#This Row],[LECHE TANQUE DIA]:[LECHE AUTOCONSUMO DIA]]))</f>
        <v>1368</v>
      </c>
      <c r="O4119" s="472">
        <f t="shared" si="2361"/>
        <v>0.96710526315789469</v>
      </c>
      <c r="P4119" s="473">
        <f t="shared" si="2362"/>
        <v>24.872727272727271</v>
      </c>
      <c r="Q4119" s="473">
        <f t="shared" si="2363"/>
        <v>24.054545454545455</v>
      </c>
      <c r="R4119" s="473">
        <f t="shared" si="2364"/>
        <v>5</v>
      </c>
      <c r="S4119" s="473">
        <f t="shared" si="2365"/>
        <v>4.5599999999999996</v>
      </c>
      <c r="T4119" s="473">
        <f t="shared" si="2366"/>
        <v>5.4545454545454541</v>
      </c>
      <c r="U4119" s="473">
        <f t="shared" si="2367"/>
        <v>82.909090909090907</v>
      </c>
      <c r="V4119" s="473">
        <f t="shared" si="2368"/>
        <v>3.3333333333333335</v>
      </c>
      <c r="W4119" s="473">
        <f>IFERROR(H4119/M4119,Tabla2[[#This Row],[CARGA PRODUCCION (ANIMALES/HA)]])</f>
        <v>3.1428571428571428</v>
      </c>
      <c r="X4119" s="474">
        <f t="shared" si="2369"/>
        <v>2025</v>
      </c>
      <c r="Y4119" s="474">
        <f t="shared" si="2370"/>
        <v>6</v>
      </c>
      <c r="Z4119" s="474" t="e">
        <f t="shared" ca="1" si="2371"/>
        <v>#NAME?</v>
      </c>
      <c r="AA4119" s="471">
        <f t="shared" si="2372"/>
        <v>55</v>
      </c>
      <c r="AB4119" s="472">
        <f t="shared" si="2373"/>
        <v>1</v>
      </c>
      <c r="AC4119" s="472">
        <f t="shared" si="2374"/>
        <v>0</v>
      </c>
      <c r="AD4119" s="470"/>
    </row>
    <row r="4120" spans="1:30">
      <c r="A4120" s="469">
        <v>45824</v>
      </c>
      <c r="B4120" s="470" t="s">
        <v>81</v>
      </c>
      <c r="C4120" s="470">
        <v>2481</v>
      </c>
      <c r="D4120" s="470">
        <v>80</v>
      </c>
      <c r="E4120" s="470">
        <v>9</v>
      </c>
      <c r="F4120" s="470"/>
      <c r="G4120" s="470">
        <v>104</v>
      </c>
      <c r="H4120" s="470">
        <v>104</v>
      </c>
      <c r="I4120" s="470">
        <v>1</v>
      </c>
      <c r="J4120" s="470">
        <v>18</v>
      </c>
      <c r="K4120" s="470">
        <v>680</v>
      </c>
      <c r="L4120" s="470">
        <v>23.4</v>
      </c>
      <c r="M4120" s="468">
        <v>31.01</v>
      </c>
      <c r="N4120" s="471">
        <f>IF(Tabla2[[#This Row],[LECHE RETIRO DIA]]&lt;&gt;ISBLANK(Tabla2[[#This Row],[LECHE RETIRO DIA]]),SUM(Tabla2[[#This Row],[LECHE TANQUE DIA]:[LECHE RETIRO DIA]]),SUM(Tabla2[[#This Row],[LECHE TANQUE DIA]:[LECHE AUTOCONSUMO DIA]]))</f>
        <v>2570</v>
      </c>
      <c r="O4120" s="472">
        <f t="shared" si="2361"/>
        <v>0.96536964980544748</v>
      </c>
      <c r="P4120" s="473">
        <f t="shared" si="2362"/>
        <v>24.71153846153846</v>
      </c>
      <c r="Q4120" s="473">
        <f t="shared" si="2363"/>
        <v>23.85576923076923</v>
      </c>
      <c r="R4120" s="473">
        <f t="shared" si="2364"/>
        <v>4.4444444444444446</v>
      </c>
      <c r="S4120" s="473">
        <f t="shared" si="2365"/>
        <v>3.7794117647058822</v>
      </c>
      <c r="T4120" s="473">
        <f t="shared" si="2366"/>
        <v>6.5384615384615383</v>
      </c>
      <c r="U4120" s="473">
        <f t="shared" si="2367"/>
        <v>109.82905982905983</v>
      </c>
      <c r="V4120" s="473">
        <f t="shared" si="2368"/>
        <v>4.4444444444444446</v>
      </c>
      <c r="W4120" s="473">
        <f>IFERROR(H4120/M4120,Tabla2[[#This Row],[CARGA PRODUCCION (ANIMALES/HA)]])</f>
        <v>3.3537568526281842</v>
      </c>
      <c r="X4120" s="474">
        <f t="shared" si="2369"/>
        <v>2025</v>
      </c>
      <c r="Y4120" s="474">
        <f t="shared" si="2370"/>
        <v>6</v>
      </c>
      <c r="Z4120" s="474" t="e">
        <f t="shared" ca="1" si="2371"/>
        <v>#NAME?</v>
      </c>
      <c r="AA4120" s="471">
        <f t="shared" si="2372"/>
        <v>104</v>
      </c>
      <c r="AB4120" s="472">
        <f t="shared" si="2373"/>
        <v>1</v>
      </c>
      <c r="AC4120" s="472">
        <f t="shared" si="2374"/>
        <v>0</v>
      </c>
      <c r="AD4120" s="470"/>
    </row>
    <row r="4121" spans="1:30">
      <c r="A4121" s="469">
        <v>45824</v>
      </c>
      <c r="B4121" s="470" t="s">
        <v>83</v>
      </c>
      <c r="C4121" s="470">
        <v>2639</v>
      </c>
      <c r="D4121" s="470">
        <v>100</v>
      </c>
      <c r="E4121" s="470">
        <v>9</v>
      </c>
      <c r="F4121" s="470"/>
      <c r="G4121" s="470">
        <v>113</v>
      </c>
      <c r="H4121" s="470">
        <v>124</v>
      </c>
      <c r="I4121" s="470">
        <v>1</v>
      </c>
      <c r="J4121" s="470">
        <v>14</v>
      </c>
      <c r="K4121" s="470">
        <v>680</v>
      </c>
      <c r="L4121" s="470">
        <v>29.8</v>
      </c>
      <c r="M4121" s="468">
        <v>36.590000000000003</v>
      </c>
      <c r="N4121" s="471">
        <f>IF(Tabla2[[#This Row],[LECHE RETIRO DIA]]&lt;&gt;ISBLANK(Tabla2[[#This Row],[LECHE RETIRO DIA]]),SUM(Tabla2[[#This Row],[LECHE TANQUE DIA]:[LECHE RETIRO DIA]]),SUM(Tabla2[[#This Row],[LECHE TANQUE DIA]:[LECHE AUTOCONSUMO DIA]]))</f>
        <v>2748</v>
      </c>
      <c r="O4121" s="472">
        <f t="shared" si="2361"/>
        <v>0.96033478893740898</v>
      </c>
      <c r="P4121" s="473">
        <f t="shared" si="2362"/>
        <v>24.318584070796462</v>
      </c>
      <c r="Q4121" s="473">
        <f t="shared" si="2363"/>
        <v>23.353982300884955</v>
      </c>
      <c r="R4121" s="473">
        <f t="shared" si="2364"/>
        <v>7.1428571428571432</v>
      </c>
      <c r="S4121" s="473">
        <f t="shared" si="2365"/>
        <v>4.0411764705882351</v>
      </c>
      <c r="T4121" s="473">
        <f t="shared" si="2366"/>
        <v>6.0176991150442474</v>
      </c>
      <c r="U4121" s="473">
        <f t="shared" si="2367"/>
        <v>92.214765100671144</v>
      </c>
      <c r="V4121" s="473">
        <f t="shared" si="2368"/>
        <v>3.7919463087248322</v>
      </c>
      <c r="W4121" s="473">
        <f>IFERROR(H4121/M4121,Tabla2[[#This Row],[CARGA PRODUCCION (ANIMALES/HA)]])</f>
        <v>3.3889040721508605</v>
      </c>
      <c r="X4121" s="474">
        <f t="shared" si="2369"/>
        <v>2025</v>
      </c>
      <c r="Y4121" s="474">
        <f t="shared" si="2370"/>
        <v>6</v>
      </c>
      <c r="Z4121" s="474" t="e">
        <f t="shared" ca="1" si="2371"/>
        <v>#NAME?</v>
      </c>
      <c r="AA4121" s="471">
        <f t="shared" si="2372"/>
        <v>124</v>
      </c>
      <c r="AB4121" s="472">
        <f t="shared" si="2373"/>
        <v>0.91129032258064513</v>
      </c>
      <c r="AC4121" s="472">
        <f t="shared" si="2374"/>
        <v>8.8709677419354871E-2</v>
      </c>
      <c r="AD4121" s="470"/>
    </row>
    <row r="4122" spans="1:30">
      <c r="A4122" s="469">
        <v>45824</v>
      </c>
      <c r="B4122" s="470" t="s">
        <v>117</v>
      </c>
      <c r="C4122" s="470">
        <v>1260</v>
      </c>
      <c r="D4122" s="470">
        <v>40</v>
      </c>
      <c r="E4122" s="470">
        <v>5</v>
      </c>
      <c r="F4122" s="470"/>
      <c r="G4122" s="470">
        <v>55</v>
      </c>
      <c r="H4122" s="470">
        <v>55</v>
      </c>
      <c r="I4122" s="470">
        <v>1</v>
      </c>
      <c r="J4122" s="470">
        <v>8</v>
      </c>
      <c r="K4122" s="470">
        <v>300</v>
      </c>
      <c r="L4122" s="470">
        <v>16.5</v>
      </c>
      <c r="M4122" s="468">
        <v>17.5</v>
      </c>
      <c r="N4122" s="471">
        <f>IF(Tabla2[[#This Row],[LECHE RETIRO DIA]]&lt;&gt;ISBLANK(Tabla2[[#This Row],[LECHE RETIRO DIA]]),SUM(Tabla2[[#This Row],[LECHE TANQUE DIA]:[LECHE RETIRO DIA]]),SUM(Tabla2[[#This Row],[LECHE TANQUE DIA]:[LECHE AUTOCONSUMO DIA]]))</f>
        <v>1305</v>
      </c>
      <c r="O4122" s="472">
        <f t="shared" si="2361"/>
        <v>0.96551724137931039</v>
      </c>
      <c r="P4122" s="473">
        <f t="shared" si="2362"/>
        <v>23.727272727272727</v>
      </c>
      <c r="Q4122" s="473">
        <f t="shared" si="2363"/>
        <v>22.90909090909091</v>
      </c>
      <c r="R4122" s="473">
        <f t="shared" si="2364"/>
        <v>5</v>
      </c>
      <c r="S4122" s="473">
        <f t="shared" si="2365"/>
        <v>4.3499999999999996</v>
      </c>
      <c r="T4122" s="473">
        <f t="shared" si="2366"/>
        <v>5.4545454545454541</v>
      </c>
      <c r="U4122" s="473">
        <f t="shared" si="2367"/>
        <v>79.090909090909093</v>
      </c>
      <c r="V4122" s="473">
        <f t="shared" si="2368"/>
        <v>3.3333333333333335</v>
      </c>
      <c r="W4122" s="473">
        <f>IFERROR(H4122/M4122,Tabla2[[#This Row],[CARGA PRODUCCION (ANIMALES/HA)]])</f>
        <v>3.1428571428571428</v>
      </c>
      <c r="X4122" s="474">
        <f t="shared" si="2369"/>
        <v>2025</v>
      </c>
      <c r="Y4122" s="474">
        <f t="shared" si="2370"/>
        <v>6</v>
      </c>
      <c r="Z4122" s="474" t="e">
        <f t="shared" ca="1" si="2371"/>
        <v>#NAME?</v>
      </c>
      <c r="AA4122" s="471">
        <f t="shared" si="2372"/>
        <v>55</v>
      </c>
      <c r="AB4122" s="472">
        <f t="shared" si="2373"/>
        <v>1</v>
      </c>
      <c r="AC4122" s="472">
        <f t="shared" si="2374"/>
        <v>0</v>
      </c>
      <c r="AD4122" s="470"/>
    </row>
    <row r="4123" spans="1:30">
      <c r="A4123" s="469">
        <v>45825</v>
      </c>
      <c r="B4123" s="470" t="s">
        <v>81</v>
      </c>
      <c r="C4123" s="470">
        <v>2552</v>
      </c>
      <c r="D4123" s="470">
        <v>80</v>
      </c>
      <c r="E4123" s="470">
        <v>9</v>
      </c>
      <c r="F4123" s="470"/>
      <c r="G4123" s="470">
        <v>104</v>
      </c>
      <c r="H4123" s="470">
        <v>104</v>
      </c>
      <c r="I4123" s="470">
        <v>1</v>
      </c>
      <c r="J4123" s="470">
        <v>18</v>
      </c>
      <c r="K4123" s="470">
        <v>680</v>
      </c>
      <c r="L4123" s="470">
        <v>23.4</v>
      </c>
      <c r="M4123" s="468">
        <v>31.01</v>
      </c>
      <c r="N4123" s="471">
        <f>IF(Tabla2[[#This Row],[LECHE RETIRO DIA]]&lt;&gt;ISBLANK(Tabla2[[#This Row],[LECHE RETIRO DIA]]),SUM(Tabla2[[#This Row],[LECHE TANQUE DIA]:[LECHE RETIRO DIA]]),SUM(Tabla2[[#This Row],[LECHE TANQUE DIA]:[LECHE AUTOCONSUMO DIA]]))</f>
        <v>2641</v>
      </c>
      <c r="O4123" s="472">
        <f t="shared" ref="O4123:O4128" si="2375">IFERROR(C4123/N4123,"")</f>
        <v>0.96630064369556989</v>
      </c>
      <c r="P4123" s="473">
        <f t="shared" ref="P4123:P4128" si="2376">IFERROR(N4123/G4123,"")</f>
        <v>25.39423076923077</v>
      </c>
      <c r="Q4123" s="473">
        <f t="shared" ref="Q4123:Q4128" si="2377">IFERROR(C4123/G4123,"")</f>
        <v>24.53846153846154</v>
      </c>
      <c r="R4123" s="473">
        <f t="shared" ref="R4123:R4128" si="2378">IFERROR(D4123/J4123,"")</f>
        <v>4.4444444444444446</v>
      </c>
      <c r="S4123" s="473">
        <f t="shared" ref="S4123:S4128" si="2379">IFERROR(N4123/K4123,"")</f>
        <v>3.8838235294117647</v>
      </c>
      <c r="T4123" s="473">
        <f t="shared" ref="T4123:T4128" si="2380">IFERROR(K4123/G4123,"")</f>
        <v>6.5384615384615383</v>
      </c>
      <c r="U4123" s="473">
        <f t="shared" ref="U4123:U4128" si="2381">IFERROR(N4123/L4123,"")</f>
        <v>112.86324786324786</v>
      </c>
      <c r="V4123" s="473">
        <f t="shared" ref="V4123:V4128" si="2382">IFERROR(G4123/L4123,"")</f>
        <v>4.4444444444444446</v>
      </c>
      <c r="W4123" s="473">
        <f>IFERROR(H4123/M4123,Tabla2[[#This Row],[CARGA PRODUCCION (ANIMALES/HA)]])</f>
        <v>3.3537568526281842</v>
      </c>
      <c r="X4123" s="474">
        <f t="shared" ref="X4123:X4128" si="2383">YEAR(A4123)</f>
        <v>2025</v>
      </c>
      <c r="Y4123" s="474">
        <f t="shared" ref="Y4123:Y4128" si="2384">MONTH(A4123)</f>
        <v>6</v>
      </c>
      <c r="Z4123" s="474" t="e">
        <f t="shared" ref="Z4123:Z4128" ca="1" si="2385">_xlfn.ISOWEEKNUM(A4123)</f>
        <v>#NAME?</v>
      </c>
      <c r="AA4123" s="471">
        <f t="shared" ref="AA4123:AA4128" si="2386">IF(H4123&gt;0,H4123,G4123)</f>
        <v>104</v>
      </c>
      <c r="AB4123" s="472">
        <f t="shared" ref="AB4123:AB4128" si="2387">IFERROR(G4123/AA4123,"")</f>
        <v>1</v>
      </c>
      <c r="AC4123" s="472">
        <f t="shared" ref="AC4123:AC4128" si="2388">IFERROR(1-AB4123,"")</f>
        <v>0</v>
      </c>
      <c r="AD4123" s="470"/>
    </row>
    <row r="4124" spans="1:30">
      <c r="A4124" s="469">
        <v>45825</v>
      </c>
      <c r="B4124" s="470" t="s">
        <v>83</v>
      </c>
      <c r="C4124" s="470">
        <v>2682</v>
      </c>
      <c r="D4124" s="470">
        <v>100</v>
      </c>
      <c r="E4124" s="470">
        <v>9</v>
      </c>
      <c r="F4124" s="470"/>
      <c r="G4124" s="470">
        <v>113</v>
      </c>
      <c r="H4124" s="470">
        <v>124</v>
      </c>
      <c r="I4124" s="470">
        <v>1</v>
      </c>
      <c r="J4124" s="470">
        <v>14</v>
      </c>
      <c r="K4124" s="470">
        <v>680</v>
      </c>
      <c r="L4124" s="470">
        <v>29.8</v>
      </c>
      <c r="M4124" s="468">
        <v>36.590000000000003</v>
      </c>
      <c r="N4124" s="471">
        <f>IF(Tabla2[[#This Row],[LECHE RETIRO DIA]]&lt;&gt;ISBLANK(Tabla2[[#This Row],[LECHE RETIRO DIA]]),SUM(Tabla2[[#This Row],[LECHE TANQUE DIA]:[LECHE RETIRO DIA]]),SUM(Tabla2[[#This Row],[LECHE TANQUE DIA]:[LECHE AUTOCONSUMO DIA]]))</f>
        <v>2791</v>
      </c>
      <c r="O4124" s="472">
        <f t="shared" si="2375"/>
        <v>0.96094589752776782</v>
      </c>
      <c r="P4124" s="473">
        <f t="shared" si="2376"/>
        <v>24.699115044247787</v>
      </c>
      <c r="Q4124" s="473">
        <f t="shared" si="2377"/>
        <v>23.734513274336283</v>
      </c>
      <c r="R4124" s="473">
        <f t="shared" si="2378"/>
        <v>7.1428571428571432</v>
      </c>
      <c r="S4124" s="473">
        <f t="shared" si="2379"/>
        <v>4.1044117647058824</v>
      </c>
      <c r="T4124" s="473">
        <f t="shared" si="2380"/>
        <v>6.0176991150442474</v>
      </c>
      <c r="U4124" s="473">
        <f t="shared" si="2381"/>
        <v>93.65771812080537</v>
      </c>
      <c r="V4124" s="473">
        <f t="shared" si="2382"/>
        <v>3.7919463087248322</v>
      </c>
      <c r="W4124" s="473">
        <f>IFERROR(H4124/M4124,Tabla2[[#This Row],[CARGA PRODUCCION (ANIMALES/HA)]])</f>
        <v>3.3889040721508605</v>
      </c>
      <c r="X4124" s="474">
        <f t="shared" si="2383"/>
        <v>2025</v>
      </c>
      <c r="Y4124" s="474">
        <f t="shared" si="2384"/>
        <v>6</v>
      </c>
      <c r="Z4124" s="474" t="e">
        <f t="shared" ca="1" si="2385"/>
        <v>#NAME?</v>
      </c>
      <c r="AA4124" s="471">
        <f t="shared" si="2386"/>
        <v>124</v>
      </c>
      <c r="AB4124" s="472">
        <f t="shared" si="2387"/>
        <v>0.91129032258064513</v>
      </c>
      <c r="AC4124" s="472">
        <f t="shared" si="2388"/>
        <v>8.8709677419354871E-2</v>
      </c>
      <c r="AD4124" s="470"/>
    </row>
    <row r="4125" spans="1:30">
      <c r="A4125" s="469">
        <v>45825</v>
      </c>
      <c r="B4125" s="470" t="s">
        <v>117</v>
      </c>
      <c r="C4125" s="470">
        <v>1290</v>
      </c>
      <c r="D4125" s="470">
        <v>40</v>
      </c>
      <c r="E4125" s="470">
        <v>5</v>
      </c>
      <c r="F4125" s="470"/>
      <c r="G4125" s="470">
        <v>55</v>
      </c>
      <c r="H4125" s="470">
        <v>55</v>
      </c>
      <c r="I4125" s="470">
        <v>1</v>
      </c>
      <c r="J4125" s="470">
        <v>8</v>
      </c>
      <c r="K4125" s="470">
        <v>300</v>
      </c>
      <c r="L4125" s="470">
        <v>16.5</v>
      </c>
      <c r="M4125" s="468">
        <v>17.5</v>
      </c>
      <c r="N4125" s="471">
        <f>IF(Tabla2[[#This Row],[LECHE RETIRO DIA]]&lt;&gt;ISBLANK(Tabla2[[#This Row],[LECHE RETIRO DIA]]),SUM(Tabla2[[#This Row],[LECHE TANQUE DIA]:[LECHE RETIRO DIA]]),SUM(Tabla2[[#This Row],[LECHE TANQUE DIA]:[LECHE AUTOCONSUMO DIA]]))</f>
        <v>1335</v>
      </c>
      <c r="O4125" s="472">
        <f t="shared" si="2375"/>
        <v>0.9662921348314607</v>
      </c>
      <c r="P4125" s="473">
        <f t="shared" si="2376"/>
        <v>24.272727272727273</v>
      </c>
      <c r="Q4125" s="473">
        <f t="shared" si="2377"/>
        <v>23.454545454545453</v>
      </c>
      <c r="R4125" s="473">
        <f t="shared" si="2378"/>
        <v>5</v>
      </c>
      <c r="S4125" s="473">
        <f t="shared" si="2379"/>
        <v>4.45</v>
      </c>
      <c r="T4125" s="473">
        <f t="shared" si="2380"/>
        <v>5.4545454545454541</v>
      </c>
      <c r="U4125" s="473">
        <f t="shared" si="2381"/>
        <v>80.909090909090907</v>
      </c>
      <c r="V4125" s="473">
        <f t="shared" si="2382"/>
        <v>3.3333333333333335</v>
      </c>
      <c r="W4125" s="473">
        <f>IFERROR(H4125/M4125,Tabla2[[#This Row],[CARGA PRODUCCION (ANIMALES/HA)]])</f>
        <v>3.1428571428571428</v>
      </c>
      <c r="X4125" s="474">
        <f t="shared" si="2383"/>
        <v>2025</v>
      </c>
      <c r="Y4125" s="474">
        <f t="shared" si="2384"/>
        <v>6</v>
      </c>
      <c r="Z4125" s="474" t="e">
        <f t="shared" ca="1" si="2385"/>
        <v>#NAME?</v>
      </c>
      <c r="AA4125" s="471">
        <f t="shared" si="2386"/>
        <v>55</v>
      </c>
      <c r="AB4125" s="472">
        <f t="shared" si="2387"/>
        <v>1</v>
      </c>
      <c r="AC4125" s="472">
        <f t="shared" si="2388"/>
        <v>0</v>
      </c>
      <c r="AD4125" s="470"/>
    </row>
    <row r="4126" spans="1:30">
      <c r="A4126" s="469">
        <v>45826</v>
      </c>
      <c r="B4126" s="470" t="s">
        <v>81</v>
      </c>
      <c r="C4126" s="470">
        <v>2490</v>
      </c>
      <c r="D4126" s="470">
        <v>80</v>
      </c>
      <c r="E4126" s="470">
        <v>9</v>
      </c>
      <c r="F4126" s="470"/>
      <c r="G4126" s="470">
        <v>104</v>
      </c>
      <c r="H4126" s="470">
        <v>104</v>
      </c>
      <c r="I4126" s="470">
        <v>1</v>
      </c>
      <c r="J4126" s="470">
        <v>18</v>
      </c>
      <c r="K4126" s="470">
        <v>680</v>
      </c>
      <c r="L4126" s="470">
        <v>23.4</v>
      </c>
      <c r="M4126" s="468">
        <v>31.01</v>
      </c>
      <c r="N4126" s="471">
        <f>IF(Tabla2[[#This Row],[LECHE RETIRO DIA]]&lt;&gt;ISBLANK(Tabla2[[#This Row],[LECHE RETIRO DIA]]),SUM(Tabla2[[#This Row],[LECHE TANQUE DIA]:[LECHE RETIRO DIA]]),SUM(Tabla2[[#This Row],[LECHE TANQUE DIA]:[LECHE AUTOCONSUMO DIA]]))</f>
        <v>2579</v>
      </c>
      <c r="O4126" s="472">
        <f t="shared" si="2375"/>
        <v>0.96549050019387361</v>
      </c>
      <c r="P4126" s="473">
        <f t="shared" si="2376"/>
        <v>24.798076923076923</v>
      </c>
      <c r="Q4126" s="473">
        <f t="shared" si="2377"/>
        <v>23.942307692307693</v>
      </c>
      <c r="R4126" s="473">
        <f t="shared" si="2378"/>
        <v>4.4444444444444446</v>
      </c>
      <c r="S4126" s="473">
        <f t="shared" si="2379"/>
        <v>3.7926470588235293</v>
      </c>
      <c r="T4126" s="473">
        <f t="shared" si="2380"/>
        <v>6.5384615384615383</v>
      </c>
      <c r="U4126" s="473">
        <f t="shared" si="2381"/>
        <v>110.21367521367522</v>
      </c>
      <c r="V4126" s="473">
        <f t="shared" si="2382"/>
        <v>4.4444444444444446</v>
      </c>
      <c r="W4126" s="473">
        <f>IFERROR(H4126/M4126,Tabla2[[#This Row],[CARGA PRODUCCION (ANIMALES/HA)]])</f>
        <v>3.3537568526281842</v>
      </c>
      <c r="X4126" s="474">
        <f t="shared" si="2383"/>
        <v>2025</v>
      </c>
      <c r="Y4126" s="474">
        <f t="shared" si="2384"/>
        <v>6</v>
      </c>
      <c r="Z4126" s="474" t="e">
        <f t="shared" ca="1" si="2385"/>
        <v>#NAME?</v>
      </c>
      <c r="AA4126" s="471">
        <f t="shared" si="2386"/>
        <v>104</v>
      </c>
      <c r="AB4126" s="472">
        <f t="shared" si="2387"/>
        <v>1</v>
      </c>
      <c r="AC4126" s="472">
        <f t="shared" si="2388"/>
        <v>0</v>
      </c>
      <c r="AD4126" s="470"/>
    </row>
    <row r="4127" spans="1:30">
      <c r="A4127" s="469">
        <v>45826</v>
      </c>
      <c r="B4127" s="470" t="s">
        <v>83</v>
      </c>
      <c r="C4127" s="470">
        <v>2639</v>
      </c>
      <c r="D4127" s="470">
        <v>100</v>
      </c>
      <c r="E4127" s="470">
        <v>9</v>
      </c>
      <c r="F4127" s="470"/>
      <c r="G4127" s="470">
        <v>113</v>
      </c>
      <c r="H4127" s="470">
        <v>124</v>
      </c>
      <c r="I4127" s="470">
        <v>1</v>
      </c>
      <c r="J4127" s="470">
        <v>14</v>
      </c>
      <c r="K4127" s="470">
        <v>680</v>
      </c>
      <c r="L4127" s="470">
        <v>29.8</v>
      </c>
      <c r="M4127" s="468">
        <v>36.590000000000003</v>
      </c>
      <c r="N4127" s="471">
        <f>IF(Tabla2[[#This Row],[LECHE RETIRO DIA]]&lt;&gt;ISBLANK(Tabla2[[#This Row],[LECHE RETIRO DIA]]),SUM(Tabla2[[#This Row],[LECHE TANQUE DIA]:[LECHE RETIRO DIA]]),SUM(Tabla2[[#This Row],[LECHE TANQUE DIA]:[LECHE AUTOCONSUMO DIA]]))</f>
        <v>2748</v>
      </c>
      <c r="O4127" s="472">
        <f t="shared" si="2375"/>
        <v>0.96033478893740898</v>
      </c>
      <c r="P4127" s="473">
        <f t="shared" si="2376"/>
        <v>24.318584070796462</v>
      </c>
      <c r="Q4127" s="473">
        <f t="shared" si="2377"/>
        <v>23.353982300884955</v>
      </c>
      <c r="R4127" s="473">
        <f t="shared" si="2378"/>
        <v>7.1428571428571432</v>
      </c>
      <c r="S4127" s="473">
        <f t="shared" si="2379"/>
        <v>4.0411764705882351</v>
      </c>
      <c r="T4127" s="473">
        <f t="shared" si="2380"/>
        <v>6.0176991150442474</v>
      </c>
      <c r="U4127" s="473">
        <f t="shared" si="2381"/>
        <v>92.214765100671144</v>
      </c>
      <c r="V4127" s="473">
        <f t="shared" si="2382"/>
        <v>3.7919463087248322</v>
      </c>
      <c r="W4127" s="473">
        <f>IFERROR(H4127/M4127,Tabla2[[#This Row],[CARGA PRODUCCION (ANIMALES/HA)]])</f>
        <v>3.3889040721508605</v>
      </c>
      <c r="X4127" s="474">
        <f t="shared" si="2383"/>
        <v>2025</v>
      </c>
      <c r="Y4127" s="474">
        <f t="shared" si="2384"/>
        <v>6</v>
      </c>
      <c r="Z4127" s="474" t="e">
        <f t="shared" ca="1" si="2385"/>
        <v>#NAME?</v>
      </c>
      <c r="AA4127" s="471">
        <f t="shared" si="2386"/>
        <v>124</v>
      </c>
      <c r="AB4127" s="472">
        <f t="shared" si="2387"/>
        <v>0.91129032258064513</v>
      </c>
      <c r="AC4127" s="472">
        <f t="shared" si="2388"/>
        <v>8.8709677419354871E-2</v>
      </c>
      <c r="AD4127" s="470"/>
    </row>
    <row r="4128" spans="1:30">
      <c r="A4128" s="469">
        <v>45826</v>
      </c>
      <c r="B4128" s="470" t="s">
        <v>117</v>
      </c>
      <c r="C4128" s="470">
        <v>1340</v>
      </c>
      <c r="D4128" s="470">
        <v>40</v>
      </c>
      <c r="E4128" s="470">
        <v>5</v>
      </c>
      <c r="F4128" s="470"/>
      <c r="G4128" s="470">
        <v>55</v>
      </c>
      <c r="H4128" s="470">
        <v>55</v>
      </c>
      <c r="I4128" s="470">
        <v>1</v>
      </c>
      <c r="J4128" s="470">
        <v>8</v>
      </c>
      <c r="K4128" s="470">
        <v>300</v>
      </c>
      <c r="L4128" s="470">
        <v>16.5</v>
      </c>
      <c r="M4128" s="468">
        <v>17.5</v>
      </c>
      <c r="N4128" s="471">
        <f>IF(Tabla2[[#This Row],[LECHE RETIRO DIA]]&lt;&gt;ISBLANK(Tabla2[[#This Row],[LECHE RETIRO DIA]]),SUM(Tabla2[[#This Row],[LECHE TANQUE DIA]:[LECHE RETIRO DIA]]),SUM(Tabla2[[#This Row],[LECHE TANQUE DIA]:[LECHE AUTOCONSUMO DIA]]))</f>
        <v>1385</v>
      </c>
      <c r="O4128" s="472">
        <f t="shared" si="2375"/>
        <v>0.96750902527075811</v>
      </c>
      <c r="P4128" s="473">
        <f t="shared" si="2376"/>
        <v>25.181818181818183</v>
      </c>
      <c r="Q4128" s="473">
        <f t="shared" si="2377"/>
        <v>24.363636363636363</v>
      </c>
      <c r="R4128" s="473">
        <f t="shared" si="2378"/>
        <v>5</v>
      </c>
      <c r="S4128" s="473">
        <f t="shared" si="2379"/>
        <v>4.6166666666666663</v>
      </c>
      <c r="T4128" s="473">
        <f t="shared" si="2380"/>
        <v>5.4545454545454541</v>
      </c>
      <c r="U4128" s="473">
        <f t="shared" si="2381"/>
        <v>83.939393939393938</v>
      </c>
      <c r="V4128" s="473">
        <f t="shared" si="2382"/>
        <v>3.3333333333333335</v>
      </c>
      <c r="W4128" s="473">
        <f>IFERROR(H4128/M4128,Tabla2[[#This Row],[CARGA PRODUCCION (ANIMALES/HA)]])</f>
        <v>3.1428571428571428</v>
      </c>
      <c r="X4128" s="474">
        <f t="shared" si="2383"/>
        <v>2025</v>
      </c>
      <c r="Y4128" s="474">
        <f t="shared" si="2384"/>
        <v>6</v>
      </c>
      <c r="Z4128" s="474" t="e">
        <f t="shared" ca="1" si="2385"/>
        <v>#NAME?</v>
      </c>
      <c r="AA4128" s="471">
        <f t="shared" si="2386"/>
        <v>55</v>
      </c>
      <c r="AB4128" s="472">
        <f t="shared" si="2387"/>
        <v>1</v>
      </c>
      <c r="AC4128" s="472">
        <f t="shared" si="2388"/>
        <v>0</v>
      </c>
      <c r="AD4128" s="470"/>
    </row>
    <row r="4129" spans="1:30">
      <c r="A4129" s="469">
        <v>45827</v>
      </c>
      <c r="B4129" s="470" t="s">
        <v>81</v>
      </c>
      <c r="C4129" s="470">
        <v>2490</v>
      </c>
      <c r="D4129" s="470">
        <v>80</v>
      </c>
      <c r="E4129" s="470">
        <v>9</v>
      </c>
      <c r="F4129" s="470"/>
      <c r="G4129" s="470">
        <v>104</v>
      </c>
      <c r="H4129" s="470">
        <v>104</v>
      </c>
      <c r="I4129" s="470">
        <v>1</v>
      </c>
      <c r="J4129" s="470">
        <v>18</v>
      </c>
      <c r="K4129" s="470">
        <v>680</v>
      </c>
      <c r="L4129" s="470">
        <v>23.4</v>
      </c>
      <c r="M4129" s="468">
        <v>31.01</v>
      </c>
      <c r="N4129" s="471">
        <f>IF(Tabla2[[#This Row],[LECHE RETIRO DIA]]&lt;&gt;ISBLANK(Tabla2[[#This Row],[LECHE RETIRO DIA]]),SUM(Tabla2[[#This Row],[LECHE TANQUE DIA]:[LECHE RETIRO DIA]]),SUM(Tabla2[[#This Row],[LECHE TANQUE DIA]:[LECHE AUTOCONSUMO DIA]]))</f>
        <v>2579</v>
      </c>
      <c r="O4129" s="472">
        <f t="shared" ref="O4129:O4134" si="2389">IFERROR(C4129/N4129,"")</f>
        <v>0.96549050019387361</v>
      </c>
      <c r="P4129" s="473">
        <f t="shared" ref="P4129:P4134" si="2390">IFERROR(N4129/G4129,"")</f>
        <v>24.798076923076923</v>
      </c>
      <c r="Q4129" s="473">
        <f t="shared" ref="Q4129:Q4134" si="2391">IFERROR(C4129/G4129,"")</f>
        <v>23.942307692307693</v>
      </c>
      <c r="R4129" s="473">
        <f t="shared" ref="R4129:R4134" si="2392">IFERROR(D4129/J4129,"")</f>
        <v>4.4444444444444446</v>
      </c>
      <c r="S4129" s="473">
        <f t="shared" ref="S4129:S4134" si="2393">IFERROR(N4129/K4129,"")</f>
        <v>3.7926470588235293</v>
      </c>
      <c r="T4129" s="473">
        <f t="shared" ref="T4129:T4134" si="2394">IFERROR(K4129/G4129,"")</f>
        <v>6.5384615384615383</v>
      </c>
      <c r="U4129" s="473">
        <f t="shared" ref="U4129:U4134" si="2395">IFERROR(N4129/L4129,"")</f>
        <v>110.21367521367522</v>
      </c>
      <c r="V4129" s="473">
        <f t="shared" ref="V4129:V4134" si="2396">IFERROR(G4129/L4129,"")</f>
        <v>4.4444444444444446</v>
      </c>
      <c r="W4129" s="473">
        <f>IFERROR(H4129/M4129,Tabla2[[#This Row],[CARGA PRODUCCION (ANIMALES/HA)]])</f>
        <v>3.3537568526281842</v>
      </c>
      <c r="X4129" s="474">
        <f t="shared" ref="X4129:X4134" si="2397">YEAR(A4129)</f>
        <v>2025</v>
      </c>
      <c r="Y4129" s="474">
        <f t="shared" ref="Y4129:Y4134" si="2398">MONTH(A4129)</f>
        <v>6</v>
      </c>
      <c r="Z4129" s="474" t="e">
        <f t="shared" ref="Z4129:Z4134" ca="1" si="2399">_xlfn.ISOWEEKNUM(A4129)</f>
        <v>#NAME?</v>
      </c>
      <c r="AA4129" s="471">
        <f t="shared" ref="AA4129:AA4134" si="2400">IF(H4129&gt;0,H4129,G4129)</f>
        <v>104</v>
      </c>
      <c r="AB4129" s="472">
        <f t="shared" ref="AB4129:AB4134" si="2401">IFERROR(G4129/AA4129,"")</f>
        <v>1</v>
      </c>
      <c r="AC4129" s="472">
        <f t="shared" ref="AC4129:AC4134" si="2402">IFERROR(1-AB4129,"")</f>
        <v>0</v>
      </c>
      <c r="AD4129" s="470"/>
    </row>
    <row r="4130" spans="1:30">
      <c r="A4130" s="469">
        <v>45827</v>
      </c>
      <c r="B4130" s="470" t="s">
        <v>83</v>
      </c>
      <c r="C4130" s="470">
        <v>2624</v>
      </c>
      <c r="D4130" s="470">
        <v>100</v>
      </c>
      <c r="E4130" s="470">
        <v>9</v>
      </c>
      <c r="F4130" s="470"/>
      <c r="G4130" s="470">
        <v>113</v>
      </c>
      <c r="H4130" s="470">
        <v>124</v>
      </c>
      <c r="I4130" s="470">
        <v>1</v>
      </c>
      <c r="J4130" s="470">
        <v>14</v>
      </c>
      <c r="K4130" s="470">
        <v>680</v>
      </c>
      <c r="L4130" s="470">
        <v>29.8</v>
      </c>
      <c r="M4130" s="468">
        <v>36.590000000000003</v>
      </c>
      <c r="N4130" s="471">
        <f>IF(Tabla2[[#This Row],[LECHE RETIRO DIA]]&lt;&gt;ISBLANK(Tabla2[[#This Row],[LECHE RETIRO DIA]]),SUM(Tabla2[[#This Row],[LECHE TANQUE DIA]:[LECHE RETIRO DIA]]),SUM(Tabla2[[#This Row],[LECHE TANQUE DIA]:[LECHE AUTOCONSUMO DIA]]))</f>
        <v>2733</v>
      </c>
      <c r="O4130" s="472">
        <f t="shared" si="2389"/>
        <v>0.96011708744968893</v>
      </c>
      <c r="P4130" s="473">
        <f t="shared" si="2390"/>
        <v>24.185840707964601</v>
      </c>
      <c r="Q4130" s="473">
        <f t="shared" si="2391"/>
        <v>23.221238938053098</v>
      </c>
      <c r="R4130" s="473">
        <f t="shared" si="2392"/>
        <v>7.1428571428571432</v>
      </c>
      <c r="S4130" s="473">
        <f t="shared" si="2393"/>
        <v>4.0191176470588239</v>
      </c>
      <c r="T4130" s="473">
        <f t="shared" si="2394"/>
        <v>6.0176991150442474</v>
      </c>
      <c r="U4130" s="473">
        <f t="shared" si="2395"/>
        <v>91.711409395973149</v>
      </c>
      <c r="V4130" s="473">
        <f t="shared" si="2396"/>
        <v>3.7919463087248322</v>
      </c>
      <c r="W4130" s="473">
        <f>IFERROR(H4130/M4130,Tabla2[[#This Row],[CARGA PRODUCCION (ANIMALES/HA)]])</f>
        <v>3.3889040721508605</v>
      </c>
      <c r="X4130" s="474">
        <f t="shared" si="2397"/>
        <v>2025</v>
      </c>
      <c r="Y4130" s="474">
        <f t="shared" si="2398"/>
        <v>6</v>
      </c>
      <c r="Z4130" s="474" t="e">
        <f t="shared" ca="1" si="2399"/>
        <v>#NAME?</v>
      </c>
      <c r="AA4130" s="471">
        <f t="shared" si="2400"/>
        <v>124</v>
      </c>
      <c r="AB4130" s="472">
        <f t="shared" si="2401"/>
        <v>0.91129032258064513</v>
      </c>
      <c r="AC4130" s="472">
        <f t="shared" si="2402"/>
        <v>8.8709677419354871E-2</v>
      </c>
      <c r="AD4130" s="470"/>
    </row>
    <row r="4131" spans="1:30">
      <c r="A4131" s="469">
        <v>45827</v>
      </c>
      <c r="B4131" s="470" t="s">
        <v>117</v>
      </c>
      <c r="C4131" s="470">
        <v>1242</v>
      </c>
      <c r="D4131" s="470">
        <v>40</v>
      </c>
      <c r="E4131" s="470">
        <v>5</v>
      </c>
      <c r="F4131" s="470"/>
      <c r="G4131" s="470">
        <v>55</v>
      </c>
      <c r="H4131" s="470">
        <v>55</v>
      </c>
      <c r="I4131" s="470">
        <v>1</v>
      </c>
      <c r="J4131" s="470">
        <v>8</v>
      </c>
      <c r="K4131" s="470">
        <v>300</v>
      </c>
      <c r="L4131" s="470">
        <v>16.5</v>
      </c>
      <c r="M4131" s="468">
        <v>17.5</v>
      </c>
      <c r="N4131" s="471">
        <f>IF(Tabla2[[#This Row],[LECHE RETIRO DIA]]&lt;&gt;ISBLANK(Tabla2[[#This Row],[LECHE RETIRO DIA]]),SUM(Tabla2[[#This Row],[LECHE TANQUE DIA]:[LECHE RETIRO DIA]]),SUM(Tabla2[[#This Row],[LECHE TANQUE DIA]:[LECHE AUTOCONSUMO DIA]]))</f>
        <v>1287</v>
      </c>
      <c r="O4131" s="472">
        <f t="shared" si="2389"/>
        <v>0.965034965034965</v>
      </c>
      <c r="P4131" s="473">
        <f t="shared" si="2390"/>
        <v>23.4</v>
      </c>
      <c r="Q4131" s="473">
        <f t="shared" si="2391"/>
        <v>22.581818181818182</v>
      </c>
      <c r="R4131" s="473">
        <f t="shared" si="2392"/>
        <v>5</v>
      </c>
      <c r="S4131" s="473">
        <f t="shared" si="2393"/>
        <v>4.29</v>
      </c>
      <c r="T4131" s="473">
        <f t="shared" si="2394"/>
        <v>5.4545454545454541</v>
      </c>
      <c r="U4131" s="473">
        <f t="shared" si="2395"/>
        <v>78</v>
      </c>
      <c r="V4131" s="473">
        <f t="shared" si="2396"/>
        <v>3.3333333333333335</v>
      </c>
      <c r="W4131" s="473">
        <f>IFERROR(H4131/M4131,Tabla2[[#This Row],[CARGA PRODUCCION (ANIMALES/HA)]])</f>
        <v>3.1428571428571428</v>
      </c>
      <c r="X4131" s="474">
        <f t="shared" si="2397"/>
        <v>2025</v>
      </c>
      <c r="Y4131" s="474">
        <f t="shared" si="2398"/>
        <v>6</v>
      </c>
      <c r="Z4131" s="474" t="e">
        <f t="shared" ca="1" si="2399"/>
        <v>#NAME?</v>
      </c>
      <c r="AA4131" s="471">
        <f t="shared" si="2400"/>
        <v>55</v>
      </c>
      <c r="AB4131" s="472">
        <f t="shared" si="2401"/>
        <v>1</v>
      </c>
      <c r="AC4131" s="472">
        <f t="shared" si="2402"/>
        <v>0</v>
      </c>
      <c r="AD4131" s="470"/>
    </row>
    <row r="4132" spans="1:30">
      <c r="A4132" s="469">
        <v>45828</v>
      </c>
      <c r="B4132" s="470" t="s">
        <v>81</v>
      </c>
      <c r="C4132" s="470">
        <v>2481</v>
      </c>
      <c r="D4132" s="470">
        <v>80</v>
      </c>
      <c r="E4132" s="470">
        <v>9</v>
      </c>
      <c r="F4132" s="470"/>
      <c r="G4132" s="470">
        <v>105</v>
      </c>
      <c r="H4132" s="470">
        <v>105</v>
      </c>
      <c r="I4132" s="470">
        <v>1</v>
      </c>
      <c r="J4132" s="470">
        <v>18</v>
      </c>
      <c r="K4132" s="470">
        <v>680</v>
      </c>
      <c r="L4132" s="470">
        <v>23.4</v>
      </c>
      <c r="M4132" s="468">
        <v>31.01</v>
      </c>
      <c r="N4132" s="471">
        <f>IF(Tabla2[[#This Row],[LECHE RETIRO DIA]]&lt;&gt;ISBLANK(Tabla2[[#This Row],[LECHE RETIRO DIA]]),SUM(Tabla2[[#This Row],[LECHE TANQUE DIA]:[LECHE RETIRO DIA]]),SUM(Tabla2[[#This Row],[LECHE TANQUE DIA]:[LECHE AUTOCONSUMO DIA]]))</f>
        <v>2570</v>
      </c>
      <c r="O4132" s="472">
        <f t="shared" si="2389"/>
        <v>0.96536964980544748</v>
      </c>
      <c r="P4132" s="473">
        <f t="shared" si="2390"/>
        <v>24.476190476190474</v>
      </c>
      <c r="Q4132" s="473">
        <f t="shared" si="2391"/>
        <v>23.62857142857143</v>
      </c>
      <c r="R4132" s="473">
        <f t="shared" si="2392"/>
        <v>4.4444444444444446</v>
      </c>
      <c r="S4132" s="473">
        <f t="shared" si="2393"/>
        <v>3.7794117647058822</v>
      </c>
      <c r="T4132" s="473">
        <f t="shared" si="2394"/>
        <v>6.4761904761904763</v>
      </c>
      <c r="U4132" s="473">
        <f t="shared" si="2395"/>
        <v>109.82905982905983</v>
      </c>
      <c r="V4132" s="473">
        <f t="shared" si="2396"/>
        <v>4.4871794871794872</v>
      </c>
      <c r="W4132" s="473">
        <f>IFERROR(H4132/M4132,Tabla2[[#This Row],[CARGA PRODUCCION (ANIMALES/HA)]])</f>
        <v>3.386004514672686</v>
      </c>
      <c r="X4132" s="474">
        <f t="shared" si="2397"/>
        <v>2025</v>
      </c>
      <c r="Y4132" s="474">
        <f t="shared" si="2398"/>
        <v>6</v>
      </c>
      <c r="Z4132" s="474" t="e">
        <f t="shared" ca="1" si="2399"/>
        <v>#NAME?</v>
      </c>
      <c r="AA4132" s="471">
        <f t="shared" si="2400"/>
        <v>105</v>
      </c>
      <c r="AB4132" s="472">
        <f t="shared" si="2401"/>
        <v>1</v>
      </c>
      <c r="AC4132" s="472">
        <f t="shared" si="2402"/>
        <v>0</v>
      </c>
      <c r="AD4132" s="470"/>
    </row>
    <row r="4133" spans="1:30">
      <c r="A4133" s="469">
        <v>45828</v>
      </c>
      <c r="B4133" s="470" t="s">
        <v>83</v>
      </c>
      <c r="C4133" s="470">
        <v>2648</v>
      </c>
      <c r="D4133" s="470">
        <v>100</v>
      </c>
      <c r="E4133" s="470">
        <v>9</v>
      </c>
      <c r="F4133" s="470"/>
      <c r="G4133" s="470">
        <v>114</v>
      </c>
      <c r="H4133" s="470">
        <v>124</v>
      </c>
      <c r="I4133" s="470">
        <v>1</v>
      </c>
      <c r="J4133" s="470">
        <v>15</v>
      </c>
      <c r="K4133" s="470">
        <v>680</v>
      </c>
      <c r="L4133" s="470">
        <v>29.8</v>
      </c>
      <c r="M4133" s="468">
        <v>36.590000000000003</v>
      </c>
      <c r="N4133" s="471">
        <f>IF(Tabla2[[#This Row],[LECHE RETIRO DIA]]&lt;&gt;ISBLANK(Tabla2[[#This Row],[LECHE RETIRO DIA]]),SUM(Tabla2[[#This Row],[LECHE TANQUE DIA]:[LECHE RETIRO DIA]]),SUM(Tabla2[[#This Row],[LECHE TANQUE DIA]:[LECHE AUTOCONSUMO DIA]]))</f>
        <v>2757</v>
      </c>
      <c r="O4133" s="472">
        <f t="shared" si="2389"/>
        <v>0.9604642727602466</v>
      </c>
      <c r="P4133" s="473">
        <f t="shared" si="2390"/>
        <v>24.184210526315791</v>
      </c>
      <c r="Q4133" s="473">
        <f t="shared" si="2391"/>
        <v>23.228070175438596</v>
      </c>
      <c r="R4133" s="473">
        <f t="shared" si="2392"/>
        <v>6.666666666666667</v>
      </c>
      <c r="S4133" s="473">
        <f t="shared" si="2393"/>
        <v>4.0544117647058826</v>
      </c>
      <c r="T4133" s="473">
        <f t="shared" si="2394"/>
        <v>5.9649122807017543</v>
      </c>
      <c r="U4133" s="473">
        <f t="shared" si="2395"/>
        <v>92.516778523489933</v>
      </c>
      <c r="V4133" s="473">
        <f t="shared" si="2396"/>
        <v>3.825503355704698</v>
      </c>
      <c r="W4133" s="473">
        <f>IFERROR(H4133/M4133,Tabla2[[#This Row],[CARGA PRODUCCION (ANIMALES/HA)]])</f>
        <v>3.3889040721508605</v>
      </c>
      <c r="X4133" s="474">
        <f t="shared" si="2397"/>
        <v>2025</v>
      </c>
      <c r="Y4133" s="474">
        <f t="shared" si="2398"/>
        <v>6</v>
      </c>
      <c r="Z4133" s="474" t="e">
        <f t="shared" ca="1" si="2399"/>
        <v>#NAME?</v>
      </c>
      <c r="AA4133" s="471">
        <f t="shared" si="2400"/>
        <v>124</v>
      </c>
      <c r="AB4133" s="472">
        <f t="shared" si="2401"/>
        <v>0.91935483870967738</v>
      </c>
      <c r="AC4133" s="472">
        <f t="shared" si="2402"/>
        <v>8.064516129032262E-2</v>
      </c>
      <c r="AD4133" s="470"/>
    </row>
    <row r="4134" spans="1:30">
      <c r="A4134" s="469">
        <v>45828</v>
      </c>
      <c r="B4134" s="470" t="s">
        <v>88</v>
      </c>
      <c r="C4134" s="470">
        <v>1344</v>
      </c>
      <c r="D4134" s="470">
        <v>40</v>
      </c>
      <c r="E4134" s="470">
        <v>5</v>
      </c>
      <c r="F4134" s="470"/>
      <c r="G4134" s="470">
        <v>55</v>
      </c>
      <c r="H4134" s="470">
        <v>55</v>
      </c>
      <c r="I4134" s="470">
        <v>1</v>
      </c>
      <c r="J4134" s="470">
        <v>8</v>
      </c>
      <c r="K4134" s="470">
        <v>300</v>
      </c>
      <c r="L4134" s="470">
        <v>16.5</v>
      </c>
      <c r="M4134" s="468">
        <v>17.5</v>
      </c>
      <c r="N4134" s="471">
        <f>IF(Tabla2[[#This Row],[LECHE RETIRO DIA]]&lt;&gt;ISBLANK(Tabla2[[#This Row],[LECHE RETIRO DIA]]),SUM(Tabla2[[#This Row],[LECHE TANQUE DIA]:[LECHE RETIRO DIA]]),SUM(Tabla2[[#This Row],[LECHE TANQUE DIA]:[LECHE AUTOCONSUMO DIA]]))</f>
        <v>1389</v>
      </c>
      <c r="O4134" s="472">
        <f t="shared" si="2389"/>
        <v>0.96760259179265662</v>
      </c>
      <c r="P4134" s="473">
        <f t="shared" si="2390"/>
        <v>25.254545454545454</v>
      </c>
      <c r="Q4134" s="473">
        <f t="shared" si="2391"/>
        <v>24.436363636363637</v>
      </c>
      <c r="R4134" s="473">
        <f t="shared" si="2392"/>
        <v>5</v>
      </c>
      <c r="S4134" s="473">
        <f t="shared" si="2393"/>
        <v>4.63</v>
      </c>
      <c r="T4134" s="473">
        <f t="shared" si="2394"/>
        <v>5.4545454545454541</v>
      </c>
      <c r="U4134" s="473">
        <f t="shared" si="2395"/>
        <v>84.181818181818187</v>
      </c>
      <c r="V4134" s="473">
        <f t="shared" si="2396"/>
        <v>3.3333333333333335</v>
      </c>
      <c r="W4134" s="473">
        <f>IFERROR(H4134/M4134,Tabla2[[#This Row],[CARGA PRODUCCION (ANIMALES/HA)]])</f>
        <v>3.1428571428571428</v>
      </c>
      <c r="X4134" s="474">
        <f t="shared" si="2397"/>
        <v>2025</v>
      </c>
      <c r="Y4134" s="474">
        <f t="shared" si="2398"/>
        <v>6</v>
      </c>
      <c r="Z4134" s="474" t="e">
        <f t="shared" ca="1" si="2399"/>
        <v>#NAME?</v>
      </c>
      <c r="AA4134" s="471">
        <f t="shared" si="2400"/>
        <v>55</v>
      </c>
      <c r="AB4134" s="472">
        <f t="shared" si="2401"/>
        <v>1</v>
      </c>
      <c r="AC4134" s="472">
        <f t="shared" si="2402"/>
        <v>0</v>
      </c>
      <c r="AD4134" s="470"/>
    </row>
    <row r="4135" spans="1:30">
      <c r="A4135" s="469">
        <v>45829</v>
      </c>
      <c r="B4135" s="470" t="s">
        <v>81</v>
      </c>
      <c r="C4135" s="470">
        <v>2396</v>
      </c>
      <c r="D4135" s="470">
        <v>80</v>
      </c>
      <c r="E4135" s="470">
        <v>9</v>
      </c>
      <c r="F4135" s="470"/>
      <c r="G4135" s="470">
        <v>102</v>
      </c>
      <c r="H4135" s="470">
        <v>102</v>
      </c>
      <c r="I4135" s="470">
        <v>1</v>
      </c>
      <c r="J4135" s="470">
        <v>18</v>
      </c>
      <c r="K4135" s="470">
        <v>680</v>
      </c>
      <c r="L4135" s="470">
        <v>23.4</v>
      </c>
      <c r="M4135" s="468">
        <v>31.01</v>
      </c>
      <c r="N4135" s="471">
        <f>IF(Tabla2[[#This Row],[LECHE RETIRO DIA]]&lt;&gt;ISBLANK(Tabla2[[#This Row],[LECHE RETIRO DIA]]),SUM(Tabla2[[#This Row],[LECHE TANQUE DIA]:[LECHE RETIRO DIA]]),SUM(Tabla2[[#This Row],[LECHE TANQUE DIA]:[LECHE AUTOCONSUMO DIA]]))</f>
        <v>2485</v>
      </c>
      <c r="O4135" s="472">
        <f t="shared" ref="O4135:O4143" si="2403">IFERROR(C4135/N4135,"")</f>
        <v>0.96418511066398394</v>
      </c>
      <c r="P4135" s="473">
        <f t="shared" ref="P4135:P4143" si="2404">IFERROR(N4135/G4135,"")</f>
        <v>24.362745098039216</v>
      </c>
      <c r="Q4135" s="473">
        <f t="shared" ref="Q4135:Q4143" si="2405">IFERROR(C4135/G4135,"")</f>
        <v>23.490196078431371</v>
      </c>
      <c r="R4135" s="473">
        <f t="shared" ref="R4135:R4143" si="2406">IFERROR(D4135/J4135,"")</f>
        <v>4.4444444444444446</v>
      </c>
      <c r="S4135" s="473">
        <f t="shared" ref="S4135:S4143" si="2407">IFERROR(N4135/K4135,"")</f>
        <v>3.6544117647058822</v>
      </c>
      <c r="T4135" s="473">
        <f t="shared" ref="T4135:T4143" si="2408">IFERROR(K4135/G4135,"")</f>
        <v>6.666666666666667</v>
      </c>
      <c r="U4135" s="473">
        <f t="shared" ref="U4135:U4143" si="2409">IFERROR(N4135/L4135,"")</f>
        <v>106.19658119658121</v>
      </c>
      <c r="V4135" s="473">
        <f t="shared" ref="V4135:V4143" si="2410">IFERROR(G4135/L4135,"")</f>
        <v>4.3589743589743595</v>
      </c>
      <c r="W4135" s="473">
        <f>IFERROR(H4135/M4135,Tabla2[[#This Row],[CARGA PRODUCCION (ANIMALES/HA)]])</f>
        <v>3.2892615285391806</v>
      </c>
      <c r="X4135" s="474">
        <f t="shared" ref="X4135:X4143" si="2411">YEAR(A4135)</f>
        <v>2025</v>
      </c>
      <c r="Y4135" s="474">
        <f t="shared" ref="Y4135:Y4143" si="2412">MONTH(A4135)</f>
        <v>6</v>
      </c>
      <c r="Z4135" s="474" t="e">
        <f t="shared" ref="Z4135:Z4143" ca="1" si="2413">_xlfn.ISOWEEKNUM(A4135)</f>
        <v>#NAME?</v>
      </c>
      <c r="AA4135" s="471">
        <f t="shared" ref="AA4135:AA4143" si="2414">IF(H4135&gt;0,H4135,G4135)</f>
        <v>102</v>
      </c>
      <c r="AB4135" s="472">
        <f t="shared" ref="AB4135:AB4143" si="2415">IFERROR(G4135/AA4135,"")</f>
        <v>1</v>
      </c>
      <c r="AC4135" s="472">
        <f t="shared" ref="AC4135:AC4143" si="2416">IFERROR(1-AB4135,"")</f>
        <v>0</v>
      </c>
      <c r="AD4135" s="470"/>
    </row>
    <row r="4136" spans="1:30">
      <c r="A4136" s="469">
        <v>45829</v>
      </c>
      <c r="B4136" s="470" t="s">
        <v>83</v>
      </c>
      <c r="C4136" s="470">
        <v>2600</v>
      </c>
      <c r="D4136" s="470">
        <v>100</v>
      </c>
      <c r="E4136" s="470">
        <v>9</v>
      </c>
      <c r="F4136" s="470"/>
      <c r="G4136" s="470">
        <v>115</v>
      </c>
      <c r="H4136" s="470">
        <v>125</v>
      </c>
      <c r="I4136" s="470">
        <v>1</v>
      </c>
      <c r="J4136" s="470">
        <v>15</v>
      </c>
      <c r="K4136" s="470">
        <v>680</v>
      </c>
      <c r="L4136" s="470">
        <v>29.8</v>
      </c>
      <c r="M4136" s="468">
        <v>36.590000000000003</v>
      </c>
      <c r="N4136" s="471">
        <f>IF(Tabla2[[#This Row],[LECHE RETIRO DIA]]&lt;&gt;ISBLANK(Tabla2[[#This Row],[LECHE RETIRO DIA]]),SUM(Tabla2[[#This Row],[LECHE TANQUE DIA]:[LECHE RETIRO DIA]]),SUM(Tabla2[[#This Row],[LECHE TANQUE DIA]:[LECHE AUTOCONSUMO DIA]]))</f>
        <v>2709</v>
      </c>
      <c r="O4136" s="472">
        <f t="shared" si="2403"/>
        <v>0.95976375046142492</v>
      </c>
      <c r="P4136" s="473">
        <f t="shared" si="2404"/>
        <v>23.556521739130435</v>
      </c>
      <c r="Q4136" s="473">
        <f t="shared" si="2405"/>
        <v>22.608695652173914</v>
      </c>
      <c r="R4136" s="473">
        <f t="shared" si="2406"/>
        <v>6.666666666666667</v>
      </c>
      <c r="S4136" s="473">
        <f t="shared" si="2407"/>
        <v>3.9838235294117648</v>
      </c>
      <c r="T4136" s="473">
        <f t="shared" si="2408"/>
        <v>5.9130434782608692</v>
      </c>
      <c r="U4136" s="473">
        <f t="shared" si="2409"/>
        <v>90.90604026845638</v>
      </c>
      <c r="V4136" s="473">
        <f t="shared" si="2410"/>
        <v>3.8590604026845639</v>
      </c>
      <c r="W4136" s="473">
        <f>IFERROR(H4136/M4136,Tabla2[[#This Row],[CARGA PRODUCCION (ANIMALES/HA)]])</f>
        <v>3.4162339437004641</v>
      </c>
      <c r="X4136" s="474">
        <f t="shared" si="2411"/>
        <v>2025</v>
      </c>
      <c r="Y4136" s="474">
        <f t="shared" si="2412"/>
        <v>6</v>
      </c>
      <c r="Z4136" s="474" t="e">
        <f t="shared" ca="1" si="2413"/>
        <v>#NAME?</v>
      </c>
      <c r="AA4136" s="471">
        <f t="shared" si="2414"/>
        <v>125</v>
      </c>
      <c r="AB4136" s="472">
        <f t="shared" si="2415"/>
        <v>0.92</v>
      </c>
      <c r="AC4136" s="472">
        <f t="shared" si="2416"/>
        <v>7.999999999999996E-2</v>
      </c>
      <c r="AD4136" s="470"/>
    </row>
    <row r="4137" spans="1:30">
      <c r="A4137" s="469">
        <v>45829</v>
      </c>
      <c r="B4137" s="470" t="s">
        <v>117</v>
      </c>
      <c r="C4137" s="470">
        <v>1352</v>
      </c>
      <c r="D4137" s="470">
        <v>40</v>
      </c>
      <c r="E4137" s="470">
        <v>5</v>
      </c>
      <c r="F4137" s="470"/>
      <c r="G4137" s="470">
        <v>55</v>
      </c>
      <c r="H4137" s="470">
        <v>55</v>
      </c>
      <c r="I4137" s="470">
        <v>1</v>
      </c>
      <c r="J4137" s="470">
        <v>8</v>
      </c>
      <c r="K4137" s="470">
        <v>300</v>
      </c>
      <c r="L4137" s="470">
        <v>16.5</v>
      </c>
      <c r="M4137" s="468">
        <v>17.5</v>
      </c>
      <c r="N4137" s="471">
        <f>IF(Tabla2[[#This Row],[LECHE RETIRO DIA]]&lt;&gt;ISBLANK(Tabla2[[#This Row],[LECHE RETIRO DIA]]),SUM(Tabla2[[#This Row],[LECHE TANQUE DIA]:[LECHE RETIRO DIA]]),SUM(Tabla2[[#This Row],[LECHE TANQUE DIA]:[LECHE AUTOCONSUMO DIA]]))</f>
        <v>1397</v>
      </c>
      <c r="O4137" s="472">
        <f t="shared" si="2403"/>
        <v>0.96778811739441661</v>
      </c>
      <c r="P4137" s="473">
        <f t="shared" si="2404"/>
        <v>25.4</v>
      </c>
      <c r="Q4137" s="473">
        <f t="shared" si="2405"/>
        <v>24.581818181818182</v>
      </c>
      <c r="R4137" s="473">
        <f t="shared" si="2406"/>
        <v>5</v>
      </c>
      <c r="S4137" s="473">
        <f t="shared" si="2407"/>
        <v>4.6566666666666663</v>
      </c>
      <c r="T4137" s="473">
        <f t="shared" si="2408"/>
        <v>5.4545454545454541</v>
      </c>
      <c r="U4137" s="473">
        <f t="shared" si="2409"/>
        <v>84.666666666666671</v>
      </c>
      <c r="V4137" s="473">
        <f t="shared" si="2410"/>
        <v>3.3333333333333335</v>
      </c>
      <c r="W4137" s="473">
        <f>IFERROR(H4137/M4137,Tabla2[[#This Row],[CARGA PRODUCCION (ANIMALES/HA)]])</f>
        <v>3.1428571428571428</v>
      </c>
      <c r="X4137" s="474">
        <f t="shared" si="2411"/>
        <v>2025</v>
      </c>
      <c r="Y4137" s="474">
        <f t="shared" si="2412"/>
        <v>6</v>
      </c>
      <c r="Z4137" s="474" t="e">
        <f t="shared" ca="1" si="2413"/>
        <v>#NAME?</v>
      </c>
      <c r="AA4137" s="471">
        <f t="shared" si="2414"/>
        <v>55</v>
      </c>
      <c r="AB4137" s="472">
        <f t="shared" si="2415"/>
        <v>1</v>
      </c>
      <c r="AC4137" s="472">
        <f t="shared" si="2416"/>
        <v>0</v>
      </c>
      <c r="AD4137" s="470"/>
    </row>
    <row r="4138" spans="1:30">
      <c r="A4138" s="469">
        <v>45830</v>
      </c>
      <c r="B4138" s="470" t="s">
        <v>81</v>
      </c>
      <c r="C4138" s="470">
        <v>2486</v>
      </c>
      <c r="D4138" s="470">
        <v>80</v>
      </c>
      <c r="E4138" s="470">
        <v>9</v>
      </c>
      <c r="F4138" s="470"/>
      <c r="G4138" s="470">
        <v>102</v>
      </c>
      <c r="H4138" s="470">
        <v>102</v>
      </c>
      <c r="I4138" s="470">
        <v>1</v>
      </c>
      <c r="J4138" s="470">
        <v>18</v>
      </c>
      <c r="K4138" s="470">
        <v>680</v>
      </c>
      <c r="L4138" s="470">
        <v>23.4</v>
      </c>
      <c r="M4138" s="468">
        <v>31.01</v>
      </c>
      <c r="N4138" s="471">
        <f>IF(Tabla2[[#This Row],[LECHE RETIRO DIA]]&lt;&gt;ISBLANK(Tabla2[[#This Row],[LECHE RETIRO DIA]]),SUM(Tabla2[[#This Row],[LECHE TANQUE DIA]:[LECHE RETIRO DIA]]),SUM(Tabla2[[#This Row],[LECHE TANQUE DIA]:[LECHE AUTOCONSUMO DIA]]))</f>
        <v>2575</v>
      </c>
      <c r="O4138" s="472">
        <f t="shared" si="2403"/>
        <v>0.96543689320388348</v>
      </c>
      <c r="P4138" s="473">
        <f t="shared" si="2404"/>
        <v>25.245098039215687</v>
      </c>
      <c r="Q4138" s="473">
        <f t="shared" si="2405"/>
        <v>24.372549019607842</v>
      </c>
      <c r="R4138" s="473">
        <f t="shared" si="2406"/>
        <v>4.4444444444444446</v>
      </c>
      <c r="S4138" s="473">
        <f t="shared" si="2407"/>
        <v>3.7867647058823528</v>
      </c>
      <c r="T4138" s="473">
        <f t="shared" si="2408"/>
        <v>6.666666666666667</v>
      </c>
      <c r="U4138" s="473">
        <f t="shared" si="2409"/>
        <v>110.04273504273505</v>
      </c>
      <c r="V4138" s="473">
        <f t="shared" si="2410"/>
        <v>4.3589743589743595</v>
      </c>
      <c r="W4138" s="473">
        <f>IFERROR(H4138/M4138,Tabla2[[#This Row],[CARGA PRODUCCION (ANIMALES/HA)]])</f>
        <v>3.2892615285391806</v>
      </c>
      <c r="X4138" s="474">
        <f t="shared" si="2411"/>
        <v>2025</v>
      </c>
      <c r="Y4138" s="474">
        <f t="shared" si="2412"/>
        <v>6</v>
      </c>
      <c r="Z4138" s="474" t="e">
        <f t="shared" ca="1" si="2413"/>
        <v>#NAME?</v>
      </c>
      <c r="AA4138" s="471">
        <f t="shared" si="2414"/>
        <v>102</v>
      </c>
      <c r="AB4138" s="472">
        <f t="shared" si="2415"/>
        <v>1</v>
      </c>
      <c r="AC4138" s="472">
        <f t="shared" si="2416"/>
        <v>0</v>
      </c>
      <c r="AD4138" s="470"/>
    </row>
    <row r="4139" spans="1:30">
      <c r="A4139" s="469">
        <v>45830</v>
      </c>
      <c r="B4139" s="470" t="s">
        <v>83</v>
      </c>
      <c r="C4139" s="470">
        <v>2706</v>
      </c>
      <c r="D4139" s="470">
        <v>100</v>
      </c>
      <c r="E4139" s="470">
        <v>9</v>
      </c>
      <c r="F4139" s="470"/>
      <c r="G4139" s="470">
        <v>115</v>
      </c>
      <c r="H4139" s="470">
        <v>125</v>
      </c>
      <c r="I4139" s="470">
        <v>1</v>
      </c>
      <c r="J4139" s="470">
        <v>15</v>
      </c>
      <c r="K4139" s="470">
        <v>680</v>
      </c>
      <c r="L4139" s="470">
        <v>29.8</v>
      </c>
      <c r="M4139" s="468">
        <v>36.590000000000003</v>
      </c>
      <c r="N4139" s="471">
        <f>IF(Tabla2[[#This Row],[LECHE RETIRO DIA]]&lt;&gt;ISBLANK(Tabla2[[#This Row],[LECHE RETIRO DIA]]),SUM(Tabla2[[#This Row],[LECHE TANQUE DIA]:[LECHE RETIRO DIA]]),SUM(Tabla2[[#This Row],[LECHE TANQUE DIA]:[LECHE AUTOCONSUMO DIA]]))</f>
        <v>2815</v>
      </c>
      <c r="O4139" s="472">
        <f t="shared" si="2403"/>
        <v>0.96127886323268208</v>
      </c>
      <c r="P4139" s="473">
        <f t="shared" si="2404"/>
        <v>24.478260869565219</v>
      </c>
      <c r="Q4139" s="473">
        <f t="shared" si="2405"/>
        <v>23.530434782608694</v>
      </c>
      <c r="R4139" s="473">
        <f t="shared" si="2406"/>
        <v>6.666666666666667</v>
      </c>
      <c r="S4139" s="473">
        <f t="shared" si="2407"/>
        <v>4.1397058823529411</v>
      </c>
      <c r="T4139" s="473">
        <f t="shared" si="2408"/>
        <v>5.9130434782608692</v>
      </c>
      <c r="U4139" s="473">
        <f t="shared" si="2409"/>
        <v>94.46308724832214</v>
      </c>
      <c r="V4139" s="473">
        <f t="shared" si="2410"/>
        <v>3.8590604026845639</v>
      </c>
      <c r="W4139" s="473">
        <f>IFERROR(H4139/M4139,Tabla2[[#This Row],[CARGA PRODUCCION (ANIMALES/HA)]])</f>
        <v>3.4162339437004641</v>
      </c>
      <c r="X4139" s="474">
        <f t="shared" si="2411"/>
        <v>2025</v>
      </c>
      <c r="Y4139" s="474">
        <f t="shared" si="2412"/>
        <v>6</v>
      </c>
      <c r="Z4139" s="474" t="e">
        <f t="shared" ca="1" si="2413"/>
        <v>#NAME?</v>
      </c>
      <c r="AA4139" s="471">
        <f t="shared" si="2414"/>
        <v>125</v>
      </c>
      <c r="AB4139" s="472">
        <f t="shared" si="2415"/>
        <v>0.92</v>
      </c>
      <c r="AC4139" s="472">
        <f t="shared" si="2416"/>
        <v>7.999999999999996E-2</v>
      </c>
      <c r="AD4139" s="470"/>
    </row>
    <row r="4140" spans="1:30">
      <c r="A4140" s="469">
        <v>45830</v>
      </c>
      <c r="B4140" s="470" t="s">
        <v>88</v>
      </c>
      <c r="C4140" s="470">
        <v>1312</v>
      </c>
      <c r="D4140" s="470">
        <v>40</v>
      </c>
      <c r="E4140" s="470">
        <v>5</v>
      </c>
      <c r="F4140" s="470"/>
      <c r="G4140" s="470">
        <v>55</v>
      </c>
      <c r="H4140" s="470">
        <v>55</v>
      </c>
      <c r="I4140" s="470">
        <v>1</v>
      </c>
      <c r="J4140" s="470">
        <v>8</v>
      </c>
      <c r="K4140" s="470">
        <v>300</v>
      </c>
      <c r="L4140" s="470">
        <v>16.5</v>
      </c>
      <c r="M4140" s="468">
        <v>17.5</v>
      </c>
      <c r="N4140" s="471">
        <f>IF(Tabla2[[#This Row],[LECHE RETIRO DIA]]&lt;&gt;ISBLANK(Tabla2[[#This Row],[LECHE RETIRO DIA]]),SUM(Tabla2[[#This Row],[LECHE TANQUE DIA]:[LECHE RETIRO DIA]]),SUM(Tabla2[[#This Row],[LECHE TANQUE DIA]:[LECHE AUTOCONSUMO DIA]]))</f>
        <v>1357</v>
      </c>
      <c r="O4140" s="472">
        <f t="shared" si="2403"/>
        <v>0.96683861459100962</v>
      </c>
      <c r="P4140" s="473">
        <f t="shared" si="2404"/>
        <v>24.672727272727272</v>
      </c>
      <c r="Q4140" s="473">
        <f t="shared" si="2405"/>
        <v>23.854545454545455</v>
      </c>
      <c r="R4140" s="473">
        <f t="shared" si="2406"/>
        <v>5</v>
      </c>
      <c r="S4140" s="473">
        <f t="shared" si="2407"/>
        <v>4.5233333333333334</v>
      </c>
      <c r="T4140" s="473">
        <f t="shared" si="2408"/>
        <v>5.4545454545454541</v>
      </c>
      <c r="U4140" s="473">
        <f t="shared" si="2409"/>
        <v>82.242424242424249</v>
      </c>
      <c r="V4140" s="473">
        <f t="shared" si="2410"/>
        <v>3.3333333333333335</v>
      </c>
      <c r="W4140" s="473">
        <f>IFERROR(H4140/M4140,Tabla2[[#This Row],[CARGA PRODUCCION (ANIMALES/HA)]])</f>
        <v>3.1428571428571428</v>
      </c>
      <c r="X4140" s="474">
        <f t="shared" si="2411"/>
        <v>2025</v>
      </c>
      <c r="Y4140" s="474">
        <f t="shared" si="2412"/>
        <v>6</v>
      </c>
      <c r="Z4140" s="474" t="e">
        <f t="shared" ca="1" si="2413"/>
        <v>#NAME?</v>
      </c>
      <c r="AA4140" s="471">
        <f t="shared" si="2414"/>
        <v>55</v>
      </c>
      <c r="AB4140" s="472">
        <f t="shared" si="2415"/>
        <v>1</v>
      </c>
      <c r="AC4140" s="472">
        <f t="shared" si="2416"/>
        <v>0</v>
      </c>
      <c r="AD4140" s="470"/>
    </row>
    <row r="4141" spans="1:30">
      <c r="A4141" s="469">
        <v>45831</v>
      </c>
      <c r="B4141" s="470" t="s">
        <v>81</v>
      </c>
      <c r="C4141" s="470">
        <v>2420</v>
      </c>
      <c r="D4141" s="470">
        <v>80</v>
      </c>
      <c r="E4141" s="470">
        <v>9</v>
      </c>
      <c r="F4141" s="470"/>
      <c r="G4141" s="470">
        <v>102</v>
      </c>
      <c r="H4141" s="470">
        <v>102</v>
      </c>
      <c r="I4141" s="470">
        <v>1</v>
      </c>
      <c r="J4141" s="470">
        <v>18</v>
      </c>
      <c r="K4141" s="470">
        <v>680</v>
      </c>
      <c r="L4141" s="470">
        <v>23.4</v>
      </c>
      <c r="M4141" s="468">
        <v>31.01</v>
      </c>
      <c r="N4141" s="471">
        <f>IF(Tabla2[[#This Row],[LECHE RETIRO DIA]]&lt;&gt;ISBLANK(Tabla2[[#This Row],[LECHE RETIRO DIA]]),SUM(Tabla2[[#This Row],[LECHE TANQUE DIA]:[LECHE RETIRO DIA]]),SUM(Tabla2[[#This Row],[LECHE TANQUE DIA]:[LECHE AUTOCONSUMO DIA]]))</f>
        <v>2509</v>
      </c>
      <c r="O4141" s="472">
        <f t="shared" si="2403"/>
        <v>0.96452770027899559</v>
      </c>
      <c r="P4141" s="473">
        <f t="shared" si="2404"/>
        <v>24.598039215686274</v>
      </c>
      <c r="Q4141" s="473">
        <f t="shared" si="2405"/>
        <v>23.725490196078432</v>
      </c>
      <c r="R4141" s="473">
        <f t="shared" si="2406"/>
        <v>4.4444444444444446</v>
      </c>
      <c r="S4141" s="473">
        <f t="shared" si="2407"/>
        <v>3.6897058823529414</v>
      </c>
      <c r="T4141" s="473">
        <f t="shared" si="2408"/>
        <v>6.666666666666667</v>
      </c>
      <c r="U4141" s="473">
        <f t="shared" si="2409"/>
        <v>107.22222222222223</v>
      </c>
      <c r="V4141" s="473">
        <f t="shared" si="2410"/>
        <v>4.3589743589743595</v>
      </c>
      <c r="W4141" s="473">
        <f>IFERROR(H4141/M4141,Tabla2[[#This Row],[CARGA PRODUCCION (ANIMALES/HA)]])</f>
        <v>3.2892615285391806</v>
      </c>
      <c r="X4141" s="474">
        <f t="shared" si="2411"/>
        <v>2025</v>
      </c>
      <c r="Y4141" s="474">
        <f t="shared" si="2412"/>
        <v>6</v>
      </c>
      <c r="Z4141" s="474" t="e">
        <f t="shared" ca="1" si="2413"/>
        <v>#NAME?</v>
      </c>
      <c r="AA4141" s="471">
        <f t="shared" si="2414"/>
        <v>102</v>
      </c>
      <c r="AB4141" s="472">
        <f t="shared" si="2415"/>
        <v>1</v>
      </c>
      <c r="AC4141" s="472">
        <f t="shared" si="2416"/>
        <v>0</v>
      </c>
      <c r="AD4141" s="470"/>
    </row>
    <row r="4142" spans="1:30">
      <c r="A4142" s="469">
        <v>45831</v>
      </c>
      <c r="B4142" s="470" t="s">
        <v>83</v>
      </c>
      <c r="C4142" s="470">
        <v>2692</v>
      </c>
      <c r="D4142" s="470">
        <v>100</v>
      </c>
      <c r="E4142" s="470">
        <v>9</v>
      </c>
      <c r="F4142" s="470"/>
      <c r="G4142" s="470">
        <v>115</v>
      </c>
      <c r="H4142" s="470">
        <v>125</v>
      </c>
      <c r="I4142" s="470">
        <v>1</v>
      </c>
      <c r="J4142" s="470">
        <v>15</v>
      </c>
      <c r="K4142" s="470">
        <v>680</v>
      </c>
      <c r="L4142" s="470">
        <v>29.8</v>
      </c>
      <c r="M4142" s="468">
        <v>36.590000000000003</v>
      </c>
      <c r="N4142" s="471">
        <f>IF(Tabla2[[#This Row],[LECHE RETIRO DIA]]&lt;&gt;ISBLANK(Tabla2[[#This Row],[LECHE RETIRO DIA]]),SUM(Tabla2[[#This Row],[LECHE TANQUE DIA]:[LECHE RETIRO DIA]]),SUM(Tabla2[[#This Row],[LECHE TANQUE DIA]:[LECHE AUTOCONSUMO DIA]]))</f>
        <v>2801</v>
      </c>
      <c r="O4142" s="472">
        <f t="shared" si="2403"/>
        <v>0.96108532666904678</v>
      </c>
      <c r="P4142" s="473">
        <f t="shared" si="2404"/>
        <v>24.356521739130436</v>
      </c>
      <c r="Q4142" s="473">
        <f t="shared" si="2405"/>
        <v>23.408695652173915</v>
      </c>
      <c r="R4142" s="473">
        <f t="shared" si="2406"/>
        <v>6.666666666666667</v>
      </c>
      <c r="S4142" s="473">
        <f t="shared" si="2407"/>
        <v>4.1191176470588236</v>
      </c>
      <c r="T4142" s="473">
        <f t="shared" si="2408"/>
        <v>5.9130434782608692</v>
      </c>
      <c r="U4142" s="473">
        <f t="shared" si="2409"/>
        <v>93.993288590604024</v>
      </c>
      <c r="V4142" s="473">
        <f t="shared" si="2410"/>
        <v>3.8590604026845639</v>
      </c>
      <c r="W4142" s="473">
        <f>IFERROR(H4142/M4142,Tabla2[[#This Row],[CARGA PRODUCCION (ANIMALES/HA)]])</f>
        <v>3.4162339437004641</v>
      </c>
      <c r="X4142" s="474">
        <f t="shared" si="2411"/>
        <v>2025</v>
      </c>
      <c r="Y4142" s="474">
        <f t="shared" si="2412"/>
        <v>6</v>
      </c>
      <c r="Z4142" s="474" t="e">
        <f t="shared" ca="1" si="2413"/>
        <v>#NAME?</v>
      </c>
      <c r="AA4142" s="471">
        <f t="shared" si="2414"/>
        <v>125</v>
      </c>
      <c r="AB4142" s="472">
        <f t="shared" si="2415"/>
        <v>0.92</v>
      </c>
      <c r="AC4142" s="472">
        <f t="shared" si="2416"/>
        <v>7.999999999999996E-2</v>
      </c>
      <c r="AD4142" s="470"/>
    </row>
    <row r="4143" spans="1:30">
      <c r="A4143" s="469">
        <v>45831</v>
      </c>
      <c r="B4143" s="470" t="s">
        <v>117</v>
      </c>
      <c r="C4143" s="470">
        <v>1329</v>
      </c>
      <c r="D4143" s="470">
        <v>40</v>
      </c>
      <c r="E4143" s="470">
        <v>5</v>
      </c>
      <c r="F4143" s="470"/>
      <c r="G4143" s="470">
        <v>55</v>
      </c>
      <c r="H4143" s="470">
        <v>55</v>
      </c>
      <c r="I4143" s="470">
        <v>1</v>
      </c>
      <c r="J4143" s="470">
        <v>8</v>
      </c>
      <c r="K4143" s="470">
        <v>300</v>
      </c>
      <c r="L4143" s="470">
        <v>16.5</v>
      </c>
      <c r="M4143" s="468">
        <v>17.5</v>
      </c>
      <c r="N4143" s="471">
        <f>IF(Tabla2[[#This Row],[LECHE RETIRO DIA]]&lt;&gt;ISBLANK(Tabla2[[#This Row],[LECHE RETIRO DIA]]),SUM(Tabla2[[#This Row],[LECHE TANQUE DIA]:[LECHE RETIRO DIA]]),SUM(Tabla2[[#This Row],[LECHE TANQUE DIA]:[LECHE AUTOCONSUMO DIA]]))</f>
        <v>1374</v>
      </c>
      <c r="O4143" s="472">
        <f t="shared" si="2403"/>
        <v>0.96724890829694321</v>
      </c>
      <c r="P4143" s="473">
        <f t="shared" si="2404"/>
        <v>24.981818181818181</v>
      </c>
      <c r="Q4143" s="473">
        <f t="shared" si="2405"/>
        <v>24.163636363636364</v>
      </c>
      <c r="R4143" s="473">
        <f t="shared" si="2406"/>
        <v>5</v>
      </c>
      <c r="S4143" s="473">
        <f t="shared" si="2407"/>
        <v>4.58</v>
      </c>
      <c r="T4143" s="473">
        <f t="shared" si="2408"/>
        <v>5.4545454545454541</v>
      </c>
      <c r="U4143" s="473">
        <f t="shared" si="2409"/>
        <v>83.272727272727266</v>
      </c>
      <c r="V4143" s="473">
        <f t="shared" si="2410"/>
        <v>3.3333333333333335</v>
      </c>
      <c r="W4143" s="473">
        <f>IFERROR(H4143/M4143,Tabla2[[#This Row],[CARGA PRODUCCION (ANIMALES/HA)]])</f>
        <v>3.1428571428571428</v>
      </c>
      <c r="X4143" s="474">
        <f t="shared" si="2411"/>
        <v>2025</v>
      </c>
      <c r="Y4143" s="474">
        <f t="shared" si="2412"/>
        <v>6</v>
      </c>
      <c r="Z4143" s="474" t="e">
        <f t="shared" ca="1" si="2413"/>
        <v>#NAME?</v>
      </c>
      <c r="AA4143" s="471">
        <f t="shared" si="2414"/>
        <v>55</v>
      </c>
      <c r="AB4143" s="472">
        <f t="shared" si="2415"/>
        <v>1</v>
      </c>
      <c r="AC4143" s="472">
        <f t="shared" si="2416"/>
        <v>0</v>
      </c>
      <c r="AD4143" s="470"/>
    </row>
    <row r="4144" spans="1:30">
      <c r="A4144" s="339">
        <v>45832</v>
      </c>
      <c r="B4144" s="340" t="s">
        <v>81</v>
      </c>
      <c r="C4144" s="340">
        <v>2509</v>
      </c>
      <c r="D4144" s="340">
        <v>80</v>
      </c>
      <c r="E4144" s="340">
        <v>9</v>
      </c>
      <c r="F4144" s="340"/>
      <c r="G4144" s="340">
        <v>102</v>
      </c>
      <c r="H4144" s="340">
        <v>102</v>
      </c>
      <c r="I4144" s="340">
        <v>1</v>
      </c>
      <c r="J4144" s="340">
        <v>18</v>
      </c>
      <c r="K4144" s="340">
        <v>680</v>
      </c>
      <c r="L4144" s="340">
        <v>23.4</v>
      </c>
      <c r="M4144" s="8">
        <v>31.01</v>
      </c>
      <c r="N4144" s="341">
        <f>IF(Tabla2[[#This Row],[LECHE RETIRO DIA]]&lt;&gt;ISBLANK(Tabla2[[#This Row],[LECHE RETIRO DIA]]),SUM(Tabla2[[#This Row],[LECHE TANQUE DIA]:[LECHE RETIRO DIA]]),SUM(Tabla2[[#This Row],[LECHE TANQUE DIA]:[LECHE AUTOCONSUMO DIA]]))</f>
        <v>2598</v>
      </c>
      <c r="O4144" s="342">
        <f t="shared" ref="O4144:O4149" si="2417">IFERROR(C4144/N4144,"")</f>
        <v>0.96574287913779833</v>
      </c>
      <c r="P4144" s="343">
        <f t="shared" ref="P4144:P4149" si="2418">IFERROR(N4144/G4144,"")</f>
        <v>25.470588235294116</v>
      </c>
      <c r="Q4144" s="343">
        <f t="shared" ref="Q4144:Q4149" si="2419">IFERROR(C4144/G4144,"")</f>
        <v>24.598039215686274</v>
      </c>
      <c r="R4144" s="343">
        <f t="shared" ref="R4144:R4149" si="2420">IFERROR(D4144/J4144,"")</f>
        <v>4.4444444444444446</v>
      </c>
      <c r="S4144" s="343">
        <f t="shared" ref="S4144:S4149" si="2421">IFERROR(N4144/K4144,"")</f>
        <v>3.8205882352941178</v>
      </c>
      <c r="T4144" s="343">
        <f t="shared" ref="T4144:T4149" si="2422">IFERROR(K4144/G4144,"")</f>
        <v>6.666666666666667</v>
      </c>
      <c r="U4144" s="343">
        <f t="shared" ref="U4144:U4149" si="2423">IFERROR(N4144/L4144,"")</f>
        <v>111.02564102564104</v>
      </c>
      <c r="V4144" s="343">
        <f t="shared" ref="V4144:V4149" si="2424">IFERROR(G4144/L4144,"")</f>
        <v>4.3589743589743595</v>
      </c>
      <c r="W4144" s="343">
        <f>IFERROR(H4144/M4144,Tabla2[[#This Row],[CARGA PRODUCCION (ANIMALES/HA)]])</f>
        <v>3.2892615285391806</v>
      </c>
      <c r="X4144" s="344">
        <f t="shared" ref="X4144:X4149" si="2425">YEAR(A4144)</f>
        <v>2025</v>
      </c>
      <c r="Y4144" s="344">
        <f t="shared" ref="Y4144:Y4149" si="2426">MONTH(A4144)</f>
        <v>6</v>
      </c>
      <c r="Z4144" s="344" t="e">
        <f t="shared" ref="Z4144:Z4149" ca="1" si="2427">_xlfn.ISOWEEKNUM(A4144)</f>
        <v>#NAME?</v>
      </c>
      <c r="AA4144" s="341">
        <f t="shared" ref="AA4144:AA4149" si="2428">IF(H4144&gt;0,H4144,G4144)</f>
        <v>102</v>
      </c>
      <c r="AB4144" s="342">
        <f t="shared" ref="AB4144:AB4149" si="2429">IFERROR(G4144/AA4144,"")</f>
        <v>1</v>
      </c>
      <c r="AC4144" s="342">
        <f t="shared" ref="AC4144:AC4149" si="2430">IFERROR(1-AB4144,"")</f>
        <v>0</v>
      </c>
      <c r="AD4144" s="340"/>
    </row>
    <row r="4145" spans="1:30">
      <c r="A4145" s="339">
        <v>45832</v>
      </c>
      <c r="B4145" s="340" t="s">
        <v>83</v>
      </c>
      <c r="C4145" s="340">
        <v>2759</v>
      </c>
      <c r="D4145" s="340">
        <v>100</v>
      </c>
      <c r="E4145" s="340">
        <v>9</v>
      </c>
      <c r="F4145" s="340"/>
      <c r="G4145" s="340">
        <v>115</v>
      </c>
      <c r="H4145" s="340">
        <v>125</v>
      </c>
      <c r="I4145" s="340">
        <v>1</v>
      </c>
      <c r="J4145" s="340">
        <v>15</v>
      </c>
      <c r="K4145" s="340">
        <v>680</v>
      </c>
      <c r="L4145" s="340">
        <v>29.8</v>
      </c>
      <c r="M4145" s="8">
        <v>36.590000000000003</v>
      </c>
      <c r="N4145" s="341">
        <f>IF(Tabla2[[#This Row],[LECHE RETIRO DIA]]&lt;&gt;ISBLANK(Tabla2[[#This Row],[LECHE RETIRO DIA]]),SUM(Tabla2[[#This Row],[LECHE TANQUE DIA]:[LECHE RETIRO DIA]]),SUM(Tabla2[[#This Row],[LECHE TANQUE DIA]:[LECHE AUTOCONSUMO DIA]]))</f>
        <v>2868</v>
      </c>
      <c r="O4145" s="342">
        <f t="shared" si="2417"/>
        <v>0.96199442119944212</v>
      </c>
      <c r="P4145" s="343">
        <f t="shared" si="2418"/>
        <v>24.939130434782609</v>
      </c>
      <c r="Q4145" s="343">
        <f t="shared" si="2419"/>
        <v>23.991304347826087</v>
      </c>
      <c r="R4145" s="343">
        <f t="shared" si="2420"/>
        <v>6.666666666666667</v>
      </c>
      <c r="S4145" s="343">
        <f t="shared" si="2421"/>
        <v>4.2176470588235295</v>
      </c>
      <c r="T4145" s="343">
        <f t="shared" si="2422"/>
        <v>5.9130434782608692</v>
      </c>
      <c r="U4145" s="343">
        <f t="shared" si="2423"/>
        <v>96.241610738255034</v>
      </c>
      <c r="V4145" s="343">
        <f t="shared" si="2424"/>
        <v>3.8590604026845639</v>
      </c>
      <c r="W4145" s="343">
        <f>IFERROR(H4145/M4145,Tabla2[[#This Row],[CARGA PRODUCCION (ANIMALES/HA)]])</f>
        <v>3.4162339437004641</v>
      </c>
      <c r="X4145" s="344">
        <f t="shared" si="2425"/>
        <v>2025</v>
      </c>
      <c r="Y4145" s="344">
        <f t="shared" si="2426"/>
        <v>6</v>
      </c>
      <c r="Z4145" s="344" t="e">
        <f t="shared" ca="1" si="2427"/>
        <v>#NAME?</v>
      </c>
      <c r="AA4145" s="341">
        <f t="shared" si="2428"/>
        <v>125</v>
      </c>
      <c r="AB4145" s="342">
        <f t="shared" si="2429"/>
        <v>0.92</v>
      </c>
      <c r="AC4145" s="342">
        <f t="shared" si="2430"/>
        <v>7.999999999999996E-2</v>
      </c>
      <c r="AD4145" s="340"/>
    </row>
    <row r="4146" spans="1:30">
      <c r="A4146" s="339">
        <v>45832</v>
      </c>
      <c r="B4146" s="7" t="s">
        <v>88</v>
      </c>
      <c r="C4146" s="7">
        <v>1354</v>
      </c>
      <c r="D4146" s="7">
        <v>40</v>
      </c>
      <c r="E4146" s="7">
        <v>5</v>
      </c>
      <c r="G4146" s="7">
        <v>55</v>
      </c>
      <c r="H4146" s="7">
        <v>55</v>
      </c>
      <c r="I4146" s="7">
        <v>1</v>
      </c>
      <c r="J4146" s="7">
        <v>8</v>
      </c>
      <c r="K4146" s="7">
        <v>300</v>
      </c>
      <c r="L4146" s="7">
        <v>16.5</v>
      </c>
      <c r="M4146" s="8">
        <v>17.5</v>
      </c>
      <c r="N4146" s="193">
        <f>IF(Tabla2[[#This Row],[LECHE RETIRO DIA]]&lt;&gt;ISBLANK(Tabla2[[#This Row],[LECHE RETIRO DIA]]),SUM(Tabla2[[#This Row],[LECHE TANQUE DIA]:[LECHE RETIRO DIA]]),SUM(Tabla2[[#This Row],[LECHE TANQUE DIA]:[LECHE AUTOCONSUMO DIA]]))</f>
        <v>1399</v>
      </c>
      <c r="O4146" s="13">
        <f t="shared" si="2417"/>
        <v>0.96783416726233018</v>
      </c>
      <c r="P4146" s="11">
        <f t="shared" si="2418"/>
        <v>25.436363636363637</v>
      </c>
      <c r="Q4146" s="11">
        <f t="shared" si="2419"/>
        <v>24.618181818181817</v>
      </c>
      <c r="R4146" s="11">
        <f t="shared" si="2420"/>
        <v>5</v>
      </c>
      <c r="S4146" s="11">
        <f t="shared" si="2421"/>
        <v>4.6633333333333331</v>
      </c>
      <c r="T4146" s="11">
        <f t="shared" si="2422"/>
        <v>5.4545454545454541</v>
      </c>
      <c r="U4146" s="11">
        <f t="shared" si="2423"/>
        <v>84.787878787878782</v>
      </c>
      <c r="V4146" s="11">
        <f t="shared" si="2424"/>
        <v>3.3333333333333335</v>
      </c>
      <c r="W4146" s="11">
        <f>IFERROR(H4146/M4146,Tabla2[[#This Row],[CARGA PRODUCCION (ANIMALES/HA)]])</f>
        <v>3.1428571428571428</v>
      </c>
      <c r="X4146" s="9">
        <f t="shared" si="2425"/>
        <v>2025</v>
      </c>
      <c r="Y4146" s="9">
        <f t="shared" si="2426"/>
        <v>6</v>
      </c>
      <c r="Z4146" s="9" t="e">
        <f t="shared" ca="1" si="2427"/>
        <v>#NAME?</v>
      </c>
      <c r="AA4146" s="193">
        <f t="shared" si="2428"/>
        <v>55</v>
      </c>
      <c r="AB4146" s="13">
        <f t="shared" si="2429"/>
        <v>1</v>
      </c>
      <c r="AC4146" s="13">
        <f t="shared" si="2430"/>
        <v>0</v>
      </c>
    </row>
    <row r="4147" spans="1:30">
      <c r="A4147" s="339">
        <v>45833</v>
      </c>
      <c r="B4147" s="340" t="s">
        <v>81</v>
      </c>
      <c r="C4147" s="340">
        <v>2382</v>
      </c>
      <c r="D4147" s="340">
        <v>80</v>
      </c>
      <c r="E4147" s="340">
        <v>9</v>
      </c>
      <c r="F4147" s="340"/>
      <c r="G4147" s="340">
        <v>102</v>
      </c>
      <c r="H4147" s="340">
        <v>102</v>
      </c>
      <c r="I4147" s="340">
        <v>1</v>
      </c>
      <c r="J4147" s="340">
        <v>18</v>
      </c>
      <c r="K4147" s="340">
        <v>680</v>
      </c>
      <c r="L4147" s="340">
        <v>23.4</v>
      </c>
      <c r="M4147" s="8">
        <v>31.01</v>
      </c>
      <c r="N4147" s="341">
        <f>IF(Tabla2[[#This Row],[LECHE RETIRO DIA]]&lt;&gt;ISBLANK(Tabla2[[#This Row],[LECHE RETIRO DIA]]),SUM(Tabla2[[#This Row],[LECHE TANQUE DIA]:[LECHE RETIRO DIA]]),SUM(Tabla2[[#This Row],[LECHE TANQUE DIA]:[LECHE AUTOCONSUMO DIA]]))</f>
        <v>2471</v>
      </c>
      <c r="O4147" s="342">
        <f t="shared" si="2417"/>
        <v>0.96398219344394986</v>
      </c>
      <c r="P4147" s="343">
        <f t="shared" si="2418"/>
        <v>24.225490196078432</v>
      </c>
      <c r="Q4147" s="343">
        <f t="shared" si="2419"/>
        <v>23.352941176470587</v>
      </c>
      <c r="R4147" s="343">
        <f t="shared" si="2420"/>
        <v>4.4444444444444446</v>
      </c>
      <c r="S4147" s="343">
        <f t="shared" si="2421"/>
        <v>3.6338235294117647</v>
      </c>
      <c r="T4147" s="343">
        <f t="shared" si="2422"/>
        <v>6.666666666666667</v>
      </c>
      <c r="U4147" s="343">
        <f t="shared" si="2423"/>
        <v>105.5982905982906</v>
      </c>
      <c r="V4147" s="343">
        <f t="shared" si="2424"/>
        <v>4.3589743589743595</v>
      </c>
      <c r="W4147" s="343">
        <f>IFERROR(H4147/M4147,Tabla2[[#This Row],[CARGA PRODUCCION (ANIMALES/HA)]])</f>
        <v>3.2892615285391806</v>
      </c>
      <c r="X4147" s="344">
        <f t="shared" si="2425"/>
        <v>2025</v>
      </c>
      <c r="Y4147" s="344">
        <f t="shared" si="2426"/>
        <v>6</v>
      </c>
      <c r="Z4147" s="344" t="e">
        <f t="shared" ca="1" si="2427"/>
        <v>#NAME?</v>
      </c>
      <c r="AA4147" s="341">
        <f t="shared" si="2428"/>
        <v>102</v>
      </c>
      <c r="AB4147" s="342">
        <f t="shared" si="2429"/>
        <v>1</v>
      </c>
      <c r="AC4147" s="342">
        <f t="shared" si="2430"/>
        <v>0</v>
      </c>
      <c r="AD4147" s="340"/>
    </row>
    <row r="4148" spans="1:30">
      <c r="A4148" s="339">
        <v>45833</v>
      </c>
      <c r="B4148" s="340" t="s">
        <v>83</v>
      </c>
      <c r="C4148" s="340">
        <v>2697</v>
      </c>
      <c r="D4148" s="340">
        <v>100</v>
      </c>
      <c r="E4148" s="340">
        <v>9</v>
      </c>
      <c r="F4148" s="340"/>
      <c r="G4148" s="340">
        <v>116</v>
      </c>
      <c r="H4148" s="340">
        <v>125</v>
      </c>
      <c r="I4148" s="340">
        <v>1</v>
      </c>
      <c r="J4148" s="340">
        <v>15</v>
      </c>
      <c r="K4148" s="340">
        <v>680</v>
      </c>
      <c r="L4148" s="340">
        <v>29.8</v>
      </c>
      <c r="M4148" s="8">
        <v>36.590000000000003</v>
      </c>
      <c r="N4148" s="341">
        <f>IF(Tabla2[[#This Row],[LECHE RETIRO DIA]]&lt;&gt;ISBLANK(Tabla2[[#This Row],[LECHE RETIRO DIA]]),SUM(Tabla2[[#This Row],[LECHE TANQUE DIA]:[LECHE RETIRO DIA]]),SUM(Tabla2[[#This Row],[LECHE TANQUE DIA]:[LECHE AUTOCONSUMO DIA]]))</f>
        <v>2806</v>
      </c>
      <c r="O4148" s="342">
        <f t="shared" si="2417"/>
        <v>0.96115466856735565</v>
      </c>
      <c r="P4148" s="343">
        <f t="shared" si="2418"/>
        <v>24.189655172413794</v>
      </c>
      <c r="Q4148" s="343">
        <f t="shared" si="2419"/>
        <v>23.25</v>
      </c>
      <c r="R4148" s="343">
        <f t="shared" si="2420"/>
        <v>6.666666666666667</v>
      </c>
      <c r="S4148" s="343">
        <f t="shared" si="2421"/>
        <v>4.1264705882352946</v>
      </c>
      <c r="T4148" s="343">
        <f t="shared" si="2422"/>
        <v>5.8620689655172411</v>
      </c>
      <c r="U4148" s="343">
        <f t="shared" si="2423"/>
        <v>94.161073825503351</v>
      </c>
      <c r="V4148" s="343">
        <f t="shared" si="2424"/>
        <v>3.8926174496644292</v>
      </c>
      <c r="W4148" s="343">
        <f>IFERROR(H4148/M4148,Tabla2[[#This Row],[CARGA PRODUCCION (ANIMALES/HA)]])</f>
        <v>3.4162339437004641</v>
      </c>
      <c r="X4148" s="344">
        <f t="shared" si="2425"/>
        <v>2025</v>
      </c>
      <c r="Y4148" s="344">
        <f t="shared" si="2426"/>
        <v>6</v>
      </c>
      <c r="Z4148" s="344" t="e">
        <f t="shared" ca="1" si="2427"/>
        <v>#NAME?</v>
      </c>
      <c r="AA4148" s="341">
        <f t="shared" si="2428"/>
        <v>125</v>
      </c>
      <c r="AB4148" s="342">
        <f t="shared" si="2429"/>
        <v>0.92800000000000005</v>
      </c>
      <c r="AC4148" s="342">
        <f t="shared" si="2430"/>
        <v>7.1999999999999953E-2</v>
      </c>
      <c r="AD4148" s="340"/>
    </row>
    <row r="4149" spans="1:30">
      <c r="A4149" s="339">
        <v>45833</v>
      </c>
      <c r="B4149" s="340" t="s">
        <v>88</v>
      </c>
      <c r="C4149" s="340">
        <v>1234</v>
      </c>
      <c r="D4149" s="340">
        <v>40</v>
      </c>
      <c r="E4149" s="340">
        <v>5</v>
      </c>
      <c r="F4149" s="340"/>
      <c r="G4149" s="340">
        <v>55</v>
      </c>
      <c r="H4149" s="340">
        <v>55</v>
      </c>
      <c r="I4149" s="340">
        <v>1</v>
      </c>
      <c r="J4149" s="340">
        <v>8</v>
      </c>
      <c r="K4149" s="340">
        <v>300</v>
      </c>
      <c r="L4149" s="340">
        <v>16.5</v>
      </c>
      <c r="M4149" s="8">
        <v>17.5</v>
      </c>
      <c r="N4149" s="341">
        <f>IF(Tabla2[[#This Row],[LECHE RETIRO DIA]]&lt;&gt;ISBLANK(Tabla2[[#This Row],[LECHE RETIRO DIA]]),SUM(Tabla2[[#This Row],[LECHE TANQUE DIA]:[LECHE RETIRO DIA]]),SUM(Tabla2[[#This Row],[LECHE TANQUE DIA]:[LECHE AUTOCONSUMO DIA]]))</f>
        <v>1279</v>
      </c>
      <c r="O4149" s="342">
        <f t="shared" si="2417"/>
        <v>0.96481626270523846</v>
      </c>
      <c r="P4149" s="343">
        <f t="shared" si="2418"/>
        <v>23.254545454545454</v>
      </c>
      <c r="Q4149" s="343">
        <f t="shared" si="2419"/>
        <v>22.436363636363637</v>
      </c>
      <c r="R4149" s="343">
        <f t="shared" si="2420"/>
        <v>5</v>
      </c>
      <c r="S4149" s="343">
        <f t="shared" si="2421"/>
        <v>4.2633333333333336</v>
      </c>
      <c r="T4149" s="343">
        <f t="shared" si="2422"/>
        <v>5.4545454545454541</v>
      </c>
      <c r="U4149" s="343">
        <f t="shared" si="2423"/>
        <v>77.515151515151516</v>
      </c>
      <c r="V4149" s="343">
        <f t="shared" si="2424"/>
        <v>3.3333333333333335</v>
      </c>
      <c r="W4149" s="343">
        <f>IFERROR(H4149/M4149,Tabla2[[#This Row],[CARGA PRODUCCION (ANIMALES/HA)]])</f>
        <v>3.1428571428571428</v>
      </c>
      <c r="X4149" s="344">
        <f t="shared" si="2425"/>
        <v>2025</v>
      </c>
      <c r="Y4149" s="344">
        <f t="shared" si="2426"/>
        <v>6</v>
      </c>
      <c r="Z4149" s="344" t="e">
        <f t="shared" ca="1" si="2427"/>
        <v>#NAME?</v>
      </c>
      <c r="AA4149" s="341">
        <f t="shared" si="2428"/>
        <v>55</v>
      </c>
      <c r="AB4149" s="342">
        <f t="shared" si="2429"/>
        <v>1</v>
      </c>
      <c r="AC4149" s="342">
        <f t="shared" si="2430"/>
        <v>0</v>
      </c>
      <c r="AD4149" s="340"/>
    </row>
    <row r="4150" spans="1:30">
      <c r="A4150" s="481">
        <v>45834</v>
      </c>
      <c r="B4150" s="482" t="s">
        <v>81</v>
      </c>
      <c r="C4150" s="482">
        <v>2354</v>
      </c>
      <c r="D4150" s="482">
        <v>80</v>
      </c>
      <c r="E4150" s="482">
        <v>9</v>
      </c>
      <c r="F4150" s="482"/>
      <c r="G4150" s="482">
        <v>103</v>
      </c>
      <c r="H4150" s="482">
        <v>103</v>
      </c>
      <c r="I4150" s="482">
        <v>1</v>
      </c>
      <c r="J4150" s="482">
        <v>18</v>
      </c>
      <c r="K4150" s="482">
        <v>680</v>
      </c>
      <c r="L4150" s="482">
        <v>23.4</v>
      </c>
      <c r="M4150" s="480">
        <v>31.01</v>
      </c>
      <c r="N4150" s="483">
        <f>IF(Tabla2[[#This Row],[LECHE RETIRO DIA]]&lt;&gt;ISBLANK(Tabla2[[#This Row],[LECHE RETIRO DIA]]),SUM(Tabla2[[#This Row],[LECHE TANQUE DIA]:[LECHE RETIRO DIA]]),SUM(Tabla2[[#This Row],[LECHE TANQUE DIA]:[LECHE AUTOCONSUMO DIA]]))</f>
        <v>2443</v>
      </c>
      <c r="O4150" s="484">
        <f t="shared" ref="O4150:O4155" si="2431">IFERROR(C4150/N4150,"")</f>
        <v>0.96356938190749075</v>
      </c>
      <c r="P4150" s="485">
        <f t="shared" ref="P4150:P4155" si="2432">IFERROR(N4150/G4150,"")</f>
        <v>23.718446601941746</v>
      </c>
      <c r="Q4150" s="485">
        <f t="shared" ref="Q4150:Q4155" si="2433">IFERROR(C4150/G4150,"")</f>
        <v>22.854368932038835</v>
      </c>
      <c r="R4150" s="485">
        <f t="shared" ref="R4150:R4155" si="2434">IFERROR(D4150/J4150,"")</f>
        <v>4.4444444444444446</v>
      </c>
      <c r="S4150" s="485">
        <f t="shared" ref="S4150:S4155" si="2435">IFERROR(N4150/K4150,"")</f>
        <v>3.5926470588235295</v>
      </c>
      <c r="T4150" s="485">
        <f t="shared" ref="T4150:T4155" si="2436">IFERROR(K4150/G4150,"")</f>
        <v>6.6019417475728153</v>
      </c>
      <c r="U4150" s="485">
        <f t="shared" ref="U4150:U4155" si="2437">IFERROR(N4150/L4150,"")</f>
        <v>104.40170940170941</v>
      </c>
      <c r="V4150" s="485">
        <f t="shared" ref="V4150:V4155" si="2438">IFERROR(G4150/L4150,"")</f>
        <v>4.4017094017094021</v>
      </c>
      <c r="W4150" s="485">
        <f>IFERROR(H4150/M4150,Tabla2[[#This Row],[CARGA PRODUCCION (ANIMALES/HA)]])</f>
        <v>3.3215091905836824</v>
      </c>
      <c r="X4150" s="486">
        <f t="shared" ref="X4150:X4155" si="2439">YEAR(A4150)</f>
        <v>2025</v>
      </c>
      <c r="Y4150" s="486">
        <f t="shared" ref="Y4150:Y4155" si="2440">MONTH(A4150)</f>
        <v>6</v>
      </c>
      <c r="Z4150" s="486" t="e">
        <f t="shared" ref="Z4150:Z4155" ca="1" si="2441">_xlfn.ISOWEEKNUM(A4150)</f>
        <v>#NAME?</v>
      </c>
      <c r="AA4150" s="483">
        <f t="shared" ref="AA4150:AA4155" si="2442">IF(H4150&gt;0,H4150,G4150)</f>
        <v>103</v>
      </c>
      <c r="AB4150" s="484">
        <f t="shared" ref="AB4150:AB4155" si="2443">IFERROR(G4150/AA4150,"")</f>
        <v>1</v>
      </c>
      <c r="AC4150" s="484">
        <f t="shared" ref="AC4150:AC4155" si="2444">IFERROR(1-AB4150,"")</f>
        <v>0</v>
      </c>
      <c r="AD4150" s="482"/>
    </row>
    <row r="4151" spans="1:30">
      <c r="A4151" s="481">
        <v>45834</v>
      </c>
      <c r="B4151" s="482" t="s">
        <v>83</v>
      </c>
      <c r="C4151" s="482">
        <v>2643</v>
      </c>
      <c r="D4151" s="482">
        <v>100</v>
      </c>
      <c r="E4151" s="482">
        <v>9</v>
      </c>
      <c r="F4151" s="482"/>
      <c r="G4151" s="482">
        <v>113</v>
      </c>
      <c r="H4151" s="482">
        <v>123</v>
      </c>
      <c r="I4151" s="482">
        <v>1</v>
      </c>
      <c r="J4151" s="482">
        <v>17</v>
      </c>
      <c r="K4151" s="482">
        <v>680</v>
      </c>
      <c r="L4151" s="482">
        <v>29.8</v>
      </c>
      <c r="M4151" s="480">
        <v>36.590000000000003</v>
      </c>
      <c r="N4151" s="483">
        <f>IF(Tabla2[[#This Row],[LECHE RETIRO DIA]]&lt;&gt;ISBLANK(Tabla2[[#This Row],[LECHE RETIRO DIA]]),SUM(Tabla2[[#This Row],[LECHE TANQUE DIA]:[LECHE RETIRO DIA]]),SUM(Tabla2[[#This Row],[LECHE TANQUE DIA]:[LECHE AUTOCONSUMO DIA]]))</f>
        <v>2752</v>
      </c>
      <c r="O4151" s="484">
        <f t="shared" si="2431"/>
        <v>0.96039244186046513</v>
      </c>
      <c r="P4151" s="485">
        <f t="shared" si="2432"/>
        <v>24.353982300884955</v>
      </c>
      <c r="Q4151" s="485">
        <f t="shared" si="2433"/>
        <v>23.389380530973451</v>
      </c>
      <c r="R4151" s="485">
        <f t="shared" si="2434"/>
        <v>5.882352941176471</v>
      </c>
      <c r="S4151" s="485">
        <f t="shared" si="2435"/>
        <v>4.0470588235294116</v>
      </c>
      <c r="T4151" s="485">
        <f t="shared" si="2436"/>
        <v>6.0176991150442474</v>
      </c>
      <c r="U4151" s="485">
        <f t="shared" si="2437"/>
        <v>92.348993288590606</v>
      </c>
      <c r="V4151" s="485">
        <f t="shared" si="2438"/>
        <v>3.7919463087248322</v>
      </c>
      <c r="W4151" s="485">
        <f>IFERROR(H4151/M4151,Tabla2[[#This Row],[CARGA PRODUCCION (ANIMALES/HA)]])</f>
        <v>3.361574200601257</v>
      </c>
      <c r="X4151" s="486">
        <f t="shared" si="2439"/>
        <v>2025</v>
      </c>
      <c r="Y4151" s="486">
        <f t="shared" si="2440"/>
        <v>6</v>
      </c>
      <c r="Z4151" s="486" t="e">
        <f t="shared" ca="1" si="2441"/>
        <v>#NAME?</v>
      </c>
      <c r="AA4151" s="483">
        <f t="shared" si="2442"/>
        <v>123</v>
      </c>
      <c r="AB4151" s="484">
        <f t="shared" si="2443"/>
        <v>0.91869918699186992</v>
      </c>
      <c r="AC4151" s="484">
        <f t="shared" si="2444"/>
        <v>8.1300813008130079E-2</v>
      </c>
      <c r="AD4151" s="482"/>
    </row>
    <row r="4152" spans="1:30">
      <c r="A4152" s="481">
        <v>45834</v>
      </c>
      <c r="B4152" s="482" t="s">
        <v>88</v>
      </c>
      <c r="C4152" s="482">
        <v>1312</v>
      </c>
      <c r="D4152" s="482">
        <v>40</v>
      </c>
      <c r="E4152" s="482">
        <v>5</v>
      </c>
      <c r="F4152" s="482"/>
      <c r="G4152" s="482">
        <v>53</v>
      </c>
      <c r="H4152" s="482">
        <v>53</v>
      </c>
      <c r="I4152" s="482">
        <v>1</v>
      </c>
      <c r="J4152" s="482">
        <v>8</v>
      </c>
      <c r="K4152" s="482">
        <v>300</v>
      </c>
      <c r="L4152" s="482">
        <v>16.5</v>
      </c>
      <c r="M4152" s="480">
        <v>17.5</v>
      </c>
      <c r="N4152" s="483">
        <f>IF(Tabla2[[#This Row],[LECHE RETIRO DIA]]&lt;&gt;ISBLANK(Tabla2[[#This Row],[LECHE RETIRO DIA]]),SUM(Tabla2[[#This Row],[LECHE TANQUE DIA]:[LECHE RETIRO DIA]]),SUM(Tabla2[[#This Row],[LECHE TANQUE DIA]:[LECHE AUTOCONSUMO DIA]]))</f>
        <v>1357</v>
      </c>
      <c r="O4152" s="484">
        <f t="shared" si="2431"/>
        <v>0.96683861459100962</v>
      </c>
      <c r="P4152" s="485">
        <f t="shared" si="2432"/>
        <v>25.60377358490566</v>
      </c>
      <c r="Q4152" s="485">
        <f t="shared" si="2433"/>
        <v>24.754716981132077</v>
      </c>
      <c r="R4152" s="485">
        <f t="shared" si="2434"/>
        <v>5</v>
      </c>
      <c r="S4152" s="485">
        <f t="shared" si="2435"/>
        <v>4.5233333333333334</v>
      </c>
      <c r="T4152" s="485">
        <f t="shared" si="2436"/>
        <v>5.6603773584905657</v>
      </c>
      <c r="U4152" s="485">
        <f t="shared" si="2437"/>
        <v>82.242424242424249</v>
      </c>
      <c r="V4152" s="485">
        <f t="shared" si="2438"/>
        <v>3.2121212121212119</v>
      </c>
      <c r="W4152" s="485">
        <f>IFERROR(H4152/M4152,Tabla2[[#This Row],[CARGA PRODUCCION (ANIMALES/HA)]])</f>
        <v>3.0285714285714285</v>
      </c>
      <c r="X4152" s="486">
        <f t="shared" si="2439"/>
        <v>2025</v>
      </c>
      <c r="Y4152" s="486">
        <f t="shared" si="2440"/>
        <v>6</v>
      </c>
      <c r="Z4152" s="486" t="e">
        <f t="shared" ca="1" si="2441"/>
        <v>#NAME?</v>
      </c>
      <c r="AA4152" s="483">
        <f t="shared" si="2442"/>
        <v>53</v>
      </c>
      <c r="AB4152" s="484">
        <f t="shared" si="2443"/>
        <v>1</v>
      </c>
      <c r="AC4152" s="484">
        <f t="shared" si="2444"/>
        <v>0</v>
      </c>
      <c r="AD4152" s="482"/>
    </row>
    <row r="4153" spans="1:30">
      <c r="A4153" s="481">
        <v>45835</v>
      </c>
      <c r="B4153" s="482" t="s">
        <v>81</v>
      </c>
      <c r="C4153" s="482">
        <v>2396</v>
      </c>
      <c r="D4153" s="482">
        <v>80</v>
      </c>
      <c r="E4153" s="482">
        <v>9</v>
      </c>
      <c r="F4153" s="482"/>
      <c r="G4153" s="482">
        <v>103</v>
      </c>
      <c r="H4153" s="482">
        <v>103</v>
      </c>
      <c r="I4153" s="482">
        <v>1</v>
      </c>
      <c r="J4153" s="482">
        <v>18</v>
      </c>
      <c r="K4153" s="482">
        <v>680</v>
      </c>
      <c r="L4153" s="482">
        <v>23.4</v>
      </c>
      <c r="M4153" s="480">
        <v>31.01</v>
      </c>
      <c r="N4153" s="483">
        <f>IF(Tabla2[[#This Row],[LECHE RETIRO DIA]]&lt;&gt;ISBLANK(Tabla2[[#This Row],[LECHE RETIRO DIA]]),SUM(Tabla2[[#This Row],[LECHE TANQUE DIA]:[LECHE RETIRO DIA]]),SUM(Tabla2[[#This Row],[LECHE TANQUE DIA]:[LECHE AUTOCONSUMO DIA]]))</f>
        <v>2485</v>
      </c>
      <c r="O4153" s="484">
        <f t="shared" si="2431"/>
        <v>0.96418511066398394</v>
      </c>
      <c r="P4153" s="485">
        <f t="shared" si="2432"/>
        <v>24.126213592233011</v>
      </c>
      <c r="Q4153" s="485">
        <f t="shared" si="2433"/>
        <v>23.262135922330096</v>
      </c>
      <c r="R4153" s="485">
        <f t="shared" si="2434"/>
        <v>4.4444444444444446</v>
      </c>
      <c r="S4153" s="485">
        <f t="shared" si="2435"/>
        <v>3.6544117647058822</v>
      </c>
      <c r="T4153" s="485">
        <f t="shared" si="2436"/>
        <v>6.6019417475728153</v>
      </c>
      <c r="U4153" s="485">
        <f t="shared" si="2437"/>
        <v>106.19658119658121</v>
      </c>
      <c r="V4153" s="485">
        <f t="shared" si="2438"/>
        <v>4.4017094017094021</v>
      </c>
      <c r="W4153" s="485">
        <f>IFERROR(H4153/M4153,Tabla2[[#This Row],[CARGA PRODUCCION (ANIMALES/HA)]])</f>
        <v>3.3215091905836824</v>
      </c>
      <c r="X4153" s="486">
        <f t="shared" si="2439"/>
        <v>2025</v>
      </c>
      <c r="Y4153" s="486">
        <f t="shared" si="2440"/>
        <v>6</v>
      </c>
      <c r="Z4153" s="486" t="e">
        <f t="shared" ca="1" si="2441"/>
        <v>#NAME?</v>
      </c>
      <c r="AA4153" s="483">
        <f t="shared" si="2442"/>
        <v>103</v>
      </c>
      <c r="AB4153" s="484">
        <f t="shared" si="2443"/>
        <v>1</v>
      </c>
      <c r="AC4153" s="484">
        <f t="shared" si="2444"/>
        <v>0</v>
      </c>
      <c r="AD4153" s="482"/>
    </row>
    <row r="4154" spans="1:30">
      <c r="A4154" s="481">
        <v>45835</v>
      </c>
      <c r="B4154" s="482" t="s">
        <v>83</v>
      </c>
      <c r="C4154" s="482">
        <v>2754</v>
      </c>
      <c r="D4154" s="482">
        <v>100</v>
      </c>
      <c r="E4154" s="482">
        <v>9</v>
      </c>
      <c r="F4154" s="482"/>
      <c r="G4154" s="482">
        <v>113</v>
      </c>
      <c r="H4154" s="482">
        <v>123</v>
      </c>
      <c r="I4154" s="482">
        <v>1</v>
      </c>
      <c r="J4154" s="482">
        <v>17</v>
      </c>
      <c r="K4154" s="482">
        <v>680</v>
      </c>
      <c r="L4154" s="482">
        <v>29.8</v>
      </c>
      <c r="M4154" s="480">
        <v>36.590000000000003</v>
      </c>
      <c r="N4154" s="483">
        <f>IF(Tabla2[[#This Row],[LECHE RETIRO DIA]]&lt;&gt;ISBLANK(Tabla2[[#This Row],[LECHE RETIRO DIA]]),SUM(Tabla2[[#This Row],[LECHE TANQUE DIA]:[LECHE RETIRO DIA]]),SUM(Tabla2[[#This Row],[LECHE TANQUE DIA]:[LECHE AUTOCONSUMO DIA]]))</f>
        <v>2863</v>
      </c>
      <c r="O4154" s="484">
        <f t="shared" si="2431"/>
        <v>0.96192804750261962</v>
      </c>
      <c r="P4154" s="485">
        <f t="shared" si="2432"/>
        <v>25.336283185840706</v>
      </c>
      <c r="Q4154" s="485">
        <f t="shared" si="2433"/>
        <v>24.371681415929203</v>
      </c>
      <c r="R4154" s="485">
        <f t="shared" si="2434"/>
        <v>5.882352941176471</v>
      </c>
      <c r="S4154" s="485">
        <f t="shared" si="2435"/>
        <v>4.2102941176470585</v>
      </c>
      <c r="T4154" s="485">
        <f t="shared" si="2436"/>
        <v>6.0176991150442474</v>
      </c>
      <c r="U4154" s="485">
        <f t="shared" si="2437"/>
        <v>96.073825503355707</v>
      </c>
      <c r="V4154" s="485">
        <f t="shared" si="2438"/>
        <v>3.7919463087248322</v>
      </c>
      <c r="W4154" s="485">
        <f>IFERROR(H4154/M4154,Tabla2[[#This Row],[CARGA PRODUCCION (ANIMALES/HA)]])</f>
        <v>3.361574200601257</v>
      </c>
      <c r="X4154" s="486">
        <f t="shared" si="2439"/>
        <v>2025</v>
      </c>
      <c r="Y4154" s="486">
        <f t="shared" si="2440"/>
        <v>6</v>
      </c>
      <c r="Z4154" s="486" t="e">
        <f t="shared" ca="1" si="2441"/>
        <v>#NAME?</v>
      </c>
      <c r="AA4154" s="483">
        <f t="shared" si="2442"/>
        <v>123</v>
      </c>
      <c r="AB4154" s="484">
        <f t="shared" si="2443"/>
        <v>0.91869918699186992</v>
      </c>
      <c r="AC4154" s="484">
        <f t="shared" si="2444"/>
        <v>8.1300813008130079E-2</v>
      </c>
      <c r="AD4154" s="482"/>
    </row>
    <row r="4155" spans="1:30">
      <c r="A4155" s="481">
        <v>45835</v>
      </c>
      <c r="B4155" s="482" t="s">
        <v>117</v>
      </c>
      <c r="C4155" s="482">
        <v>1251</v>
      </c>
      <c r="D4155" s="482">
        <v>40</v>
      </c>
      <c r="E4155" s="482">
        <v>5</v>
      </c>
      <c r="F4155" s="482"/>
      <c r="G4155" s="482">
        <v>53</v>
      </c>
      <c r="H4155" s="482">
        <v>53</v>
      </c>
      <c r="I4155" s="482">
        <v>1</v>
      </c>
      <c r="J4155" s="482">
        <v>8</v>
      </c>
      <c r="K4155" s="482">
        <v>300</v>
      </c>
      <c r="L4155" s="482">
        <v>16.5</v>
      </c>
      <c r="M4155" s="480">
        <v>17.5</v>
      </c>
      <c r="N4155" s="483">
        <f>IF(Tabla2[[#This Row],[LECHE RETIRO DIA]]&lt;&gt;ISBLANK(Tabla2[[#This Row],[LECHE RETIRO DIA]]),SUM(Tabla2[[#This Row],[LECHE TANQUE DIA]:[LECHE RETIRO DIA]]),SUM(Tabla2[[#This Row],[LECHE TANQUE DIA]:[LECHE AUTOCONSUMO DIA]]))</f>
        <v>1296</v>
      </c>
      <c r="O4155" s="484">
        <f t="shared" si="2431"/>
        <v>0.96527777777777779</v>
      </c>
      <c r="P4155" s="485">
        <f t="shared" si="2432"/>
        <v>24.452830188679247</v>
      </c>
      <c r="Q4155" s="485">
        <f t="shared" si="2433"/>
        <v>23.60377358490566</v>
      </c>
      <c r="R4155" s="485">
        <f t="shared" si="2434"/>
        <v>5</v>
      </c>
      <c r="S4155" s="485">
        <f t="shared" si="2435"/>
        <v>4.32</v>
      </c>
      <c r="T4155" s="485">
        <f t="shared" si="2436"/>
        <v>5.6603773584905657</v>
      </c>
      <c r="U4155" s="485">
        <f t="shared" si="2437"/>
        <v>78.545454545454547</v>
      </c>
      <c r="V4155" s="485">
        <f t="shared" si="2438"/>
        <v>3.2121212121212119</v>
      </c>
      <c r="W4155" s="485">
        <f>IFERROR(H4155/M4155,Tabla2[[#This Row],[CARGA PRODUCCION (ANIMALES/HA)]])</f>
        <v>3.0285714285714285</v>
      </c>
      <c r="X4155" s="486">
        <f t="shared" si="2439"/>
        <v>2025</v>
      </c>
      <c r="Y4155" s="486">
        <f t="shared" si="2440"/>
        <v>6</v>
      </c>
      <c r="Z4155" s="486" t="e">
        <f t="shared" ca="1" si="2441"/>
        <v>#NAME?</v>
      </c>
      <c r="AA4155" s="483">
        <f t="shared" si="2442"/>
        <v>53</v>
      </c>
      <c r="AB4155" s="484">
        <f t="shared" si="2443"/>
        <v>1</v>
      </c>
      <c r="AC4155" s="484">
        <f t="shared" si="2444"/>
        <v>0</v>
      </c>
      <c r="AD4155" s="482"/>
    </row>
    <row r="4156" spans="1:30">
      <c r="A4156" s="481">
        <v>45836</v>
      </c>
      <c r="B4156" s="482" t="s">
        <v>81</v>
      </c>
      <c r="C4156" s="482">
        <v>2392</v>
      </c>
      <c r="D4156" s="482">
        <v>80</v>
      </c>
      <c r="E4156" s="482">
        <v>9</v>
      </c>
      <c r="F4156" s="482"/>
      <c r="G4156" s="482">
        <v>103</v>
      </c>
      <c r="H4156" s="482">
        <v>103</v>
      </c>
      <c r="I4156" s="482">
        <v>1</v>
      </c>
      <c r="J4156" s="482">
        <v>18</v>
      </c>
      <c r="K4156" s="482">
        <v>680</v>
      </c>
      <c r="L4156" s="482">
        <v>23.4</v>
      </c>
      <c r="M4156" s="480">
        <v>31.01</v>
      </c>
      <c r="N4156" s="483">
        <f>IF(Tabla2[[#This Row],[LECHE RETIRO DIA]]&lt;&gt;ISBLANK(Tabla2[[#This Row],[LECHE RETIRO DIA]]),SUM(Tabla2[[#This Row],[LECHE TANQUE DIA]:[LECHE RETIRO DIA]]),SUM(Tabla2[[#This Row],[LECHE TANQUE DIA]:[LECHE AUTOCONSUMO DIA]]))</f>
        <v>2481</v>
      </c>
      <c r="O4156" s="484">
        <f t="shared" ref="O4156:O4167" si="2445">IFERROR(C4156/N4156,"")</f>
        <v>0.96412736799677545</v>
      </c>
      <c r="P4156" s="485">
        <f t="shared" ref="P4156:P4167" si="2446">IFERROR(N4156/G4156,"")</f>
        <v>24.087378640776699</v>
      </c>
      <c r="Q4156" s="485">
        <f t="shared" ref="Q4156:Q4167" si="2447">IFERROR(C4156/G4156,"")</f>
        <v>23.223300970873787</v>
      </c>
      <c r="R4156" s="485">
        <f t="shared" ref="R4156:R4167" si="2448">IFERROR(D4156/J4156,"")</f>
        <v>4.4444444444444446</v>
      </c>
      <c r="S4156" s="485">
        <f t="shared" ref="S4156:S4167" si="2449">IFERROR(N4156/K4156,"")</f>
        <v>3.6485294117647058</v>
      </c>
      <c r="T4156" s="485">
        <f t="shared" ref="T4156:T4167" si="2450">IFERROR(K4156/G4156,"")</f>
        <v>6.6019417475728153</v>
      </c>
      <c r="U4156" s="485">
        <f t="shared" ref="U4156:U4167" si="2451">IFERROR(N4156/L4156,"")</f>
        <v>106.02564102564104</v>
      </c>
      <c r="V4156" s="485">
        <f t="shared" ref="V4156:V4167" si="2452">IFERROR(G4156/L4156,"")</f>
        <v>4.4017094017094021</v>
      </c>
      <c r="W4156" s="485">
        <f>IFERROR(H4156/M4156,Tabla2[[#This Row],[CARGA PRODUCCION (ANIMALES/HA)]])</f>
        <v>3.3215091905836824</v>
      </c>
      <c r="X4156" s="486">
        <f t="shared" ref="X4156:X4167" si="2453">YEAR(A4156)</f>
        <v>2025</v>
      </c>
      <c r="Y4156" s="486">
        <f t="shared" ref="Y4156:Y4167" si="2454">MONTH(A4156)</f>
        <v>6</v>
      </c>
      <c r="Z4156" s="486" t="e">
        <f t="shared" ref="Z4156:Z4167" ca="1" si="2455">_xlfn.ISOWEEKNUM(A4156)</f>
        <v>#NAME?</v>
      </c>
      <c r="AA4156" s="483">
        <f t="shared" ref="AA4156:AA4167" si="2456">IF(H4156&gt;0,H4156,G4156)</f>
        <v>103</v>
      </c>
      <c r="AB4156" s="484">
        <f t="shared" ref="AB4156:AB4167" si="2457">IFERROR(G4156/AA4156,"")</f>
        <v>1</v>
      </c>
      <c r="AC4156" s="484">
        <f t="shared" ref="AC4156:AC4167" si="2458">IFERROR(1-AB4156,"")</f>
        <v>0</v>
      </c>
      <c r="AD4156" s="482"/>
    </row>
    <row r="4157" spans="1:30">
      <c r="A4157" s="481">
        <v>45836</v>
      </c>
      <c r="B4157" s="482" t="s">
        <v>83</v>
      </c>
      <c r="C4157" s="482">
        <v>2566</v>
      </c>
      <c r="D4157" s="482">
        <v>100</v>
      </c>
      <c r="E4157" s="482">
        <v>9</v>
      </c>
      <c r="F4157" s="482"/>
      <c r="G4157" s="482">
        <v>116</v>
      </c>
      <c r="H4157" s="482">
        <v>122</v>
      </c>
      <c r="I4157" s="482">
        <v>1</v>
      </c>
      <c r="J4157" s="482">
        <v>17</v>
      </c>
      <c r="K4157" s="482">
        <v>680</v>
      </c>
      <c r="L4157" s="482">
        <v>29.8</v>
      </c>
      <c r="M4157" s="480">
        <v>36.590000000000003</v>
      </c>
      <c r="N4157" s="483">
        <f>IF(Tabla2[[#This Row],[LECHE RETIRO DIA]]&lt;&gt;ISBLANK(Tabla2[[#This Row],[LECHE RETIRO DIA]]),SUM(Tabla2[[#This Row],[LECHE TANQUE DIA]:[LECHE RETIRO DIA]]),SUM(Tabla2[[#This Row],[LECHE TANQUE DIA]:[LECHE AUTOCONSUMO DIA]]))</f>
        <v>2675</v>
      </c>
      <c r="O4157" s="484">
        <f t="shared" si="2445"/>
        <v>0.95925233644859809</v>
      </c>
      <c r="P4157" s="485">
        <f t="shared" si="2446"/>
        <v>23.060344827586206</v>
      </c>
      <c r="Q4157" s="485">
        <f t="shared" si="2447"/>
        <v>22.120689655172413</v>
      </c>
      <c r="R4157" s="485">
        <f t="shared" si="2448"/>
        <v>5.882352941176471</v>
      </c>
      <c r="S4157" s="485">
        <f t="shared" si="2449"/>
        <v>3.9338235294117645</v>
      </c>
      <c r="T4157" s="485">
        <f t="shared" si="2450"/>
        <v>5.8620689655172411</v>
      </c>
      <c r="U4157" s="485">
        <f t="shared" si="2451"/>
        <v>89.765100671140942</v>
      </c>
      <c r="V4157" s="485">
        <f t="shared" si="2452"/>
        <v>3.8926174496644292</v>
      </c>
      <c r="W4157" s="485">
        <f>IFERROR(H4157/M4157,Tabla2[[#This Row],[CARGA PRODUCCION (ANIMALES/HA)]])</f>
        <v>3.334244329051653</v>
      </c>
      <c r="X4157" s="486">
        <f t="shared" si="2453"/>
        <v>2025</v>
      </c>
      <c r="Y4157" s="486">
        <f t="shared" si="2454"/>
        <v>6</v>
      </c>
      <c r="Z4157" s="486" t="e">
        <f t="shared" ca="1" si="2455"/>
        <v>#NAME?</v>
      </c>
      <c r="AA4157" s="483">
        <f t="shared" si="2456"/>
        <v>122</v>
      </c>
      <c r="AB4157" s="484">
        <f t="shared" si="2457"/>
        <v>0.95081967213114749</v>
      </c>
      <c r="AC4157" s="484">
        <f t="shared" si="2458"/>
        <v>4.9180327868852514E-2</v>
      </c>
      <c r="AD4157" s="482"/>
    </row>
    <row r="4158" spans="1:30">
      <c r="A4158" s="481">
        <v>45836</v>
      </c>
      <c r="B4158" s="482" t="s">
        <v>117</v>
      </c>
      <c r="C4158" s="482">
        <v>1163</v>
      </c>
      <c r="D4158" s="482">
        <v>40</v>
      </c>
      <c r="E4158" s="482">
        <v>5</v>
      </c>
      <c r="F4158" s="482"/>
      <c r="G4158" s="482">
        <v>52</v>
      </c>
      <c r="H4158" s="482">
        <v>52</v>
      </c>
      <c r="I4158" s="482">
        <v>1</v>
      </c>
      <c r="J4158" s="482">
        <v>8</v>
      </c>
      <c r="K4158" s="482">
        <v>300</v>
      </c>
      <c r="L4158" s="482">
        <v>16.5</v>
      </c>
      <c r="M4158" s="480">
        <v>17.5</v>
      </c>
      <c r="N4158" s="483">
        <f>IF(Tabla2[[#This Row],[LECHE RETIRO DIA]]&lt;&gt;ISBLANK(Tabla2[[#This Row],[LECHE RETIRO DIA]]),SUM(Tabla2[[#This Row],[LECHE TANQUE DIA]:[LECHE RETIRO DIA]]),SUM(Tabla2[[#This Row],[LECHE TANQUE DIA]:[LECHE AUTOCONSUMO DIA]]))</f>
        <v>1208</v>
      </c>
      <c r="O4158" s="484">
        <f t="shared" si="2445"/>
        <v>0.96274834437086088</v>
      </c>
      <c r="P4158" s="485">
        <f t="shared" si="2446"/>
        <v>23.23076923076923</v>
      </c>
      <c r="Q4158" s="485">
        <f t="shared" si="2447"/>
        <v>22.365384615384617</v>
      </c>
      <c r="R4158" s="485">
        <f t="shared" si="2448"/>
        <v>5</v>
      </c>
      <c r="S4158" s="485">
        <f t="shared" si="2449"/>
        <v>4.0266666666666664</v>
      </c>
      <c r="T4158" s="485">
        <f t="shared" si="2450"/>
        <v>5.7692307692307692</v>
      </c>
      <c r="U4158" s="485">
        <f t="shared" si="2451"/>
        <v>73.212121212121218</v>
      </c>
      <c r="V4158" s="485">
        <f t="shared" si="2452"/>
        <v>3.1515151515151514</v>
      </c>
      <c r="W4158" s="485">
        <f>IFERROR(H4158/M4158,Tabla2[[#This Row],[CARGA PRODUCCION (ANIMALES/HA)]])</f>
        <v>2.9714285714285715</v>
      </c>
      <c r="X4158" s="486">
        <f t="shared" si="2453"/>
        <v>2025</v>
      </c>
      <c r="Y4158" s="486">
        <f t="shared" si="2454"/>
        <v>6</v>
      </c>
      <c r="Z4158" s="486" t="e">
        <f t="shared" ca="1" si="2455"/>
        <v>#NAME?</v>
      </c>
      <c r="AA4158" s="483">
        <f t="shared" si="2456"/>
        <v>52</v>
      </c>
      <c r="AB4158" s="484">
        <f t="shared" si="2457"/>
        <v>1</v>
      </c>
      <c r="AC4158" s="484">
        <f t="shared" si="2458"/>
        <v>0</v>
      </c>
      <c r="AD4158" s="482"/>
    </row>
    <row r="4159" spans="1:30">
      <c r="A4159" s="481">
        <v>45837</v>
      </c>
      <c r="B4159" s="482" t="s">
        <v>81</v>
      </c>
      <c r="C4159" s="482">
        <v>2443</v>
      </c>
      <c r="D4159" s="482">
        <v>80</v>
      </c>
      <c r="E4159" s="482">
        <v>9</v>
      </c>
      <c r="F4159" s="482"/>
      <c r="G4159" s="482">
        <v>103</v>
      </c>
      <c r="H4159" s="482">
        <v>103</v>
      </c>
      <c r="I4159" s="482">
        <v>1</v>
      </c>
      <c r="J4159" s="482">
        <v>18</v>
      </c>
      <c r="K4159" s="482">
        <v>680</v>
      </c>
      <c r="L4159" s="482">
        <v>23.4</v>
      </c>
      <c r="M4159" s="480">
        <v>31.01</v>
      </c>
      <c r="N4159" s="483">
        <f>IF(Tabla2[[#This Row],[LECHE RETIRO DIA]]&lt;&gt;ISBLANK(Tabla2[[#This Row],[LECHE RETIRO DIA]]),SUM(Tabla2[[#This Row],[LECHE TANQUE DIA]:[LECHE RETIRO DIA]]),SUM(Tabla2[[#This Row],[LECHE TANQUE DIA]:[LECHE AUTOCONSUMO DIA]]))</f>
        <v>2532</v>
      </c>
      <c r="O4159" s="484">
        <f t="shared" si="2445"/>
        <v>0.96484992101105849</v>
      </c>
      <c r="P4159" s="485">
        <f t="shared" si="2446"/>
        <v>24.582524271844662</v>
      </c>
      <c r="Q4159" s="485">
        <f t="shared" si="2447"/>
        <v>23.718446601941746</v>
      </c>
      <c r="R4159" s="485">
        <f t="shared" si="2448"/>
        <v>4.4444444444444446</v>
      </c>
      <c r="S4159" s="485">
        <f t="shared" si="2449"/>
        <v>3.723529411764706</v>
      </c>
      <c r="T4159" s="485">
        <f t="shared" si="2450"/>
        <v>6.6019417475728153</v>
      </c>
      <c r="U4159" s="485">
        <f t="shared" si="2451"/>
        <v>108.20512820512822</v>
      </c>
      <c r="V4159" s="485">
        <f t="shared" si="2452"/>
        <v>4.4017094017094021</v>
      </c>
      <c r="W4159" s="485">
        <f>IFERROR(H4159/M4159,Tabla2[[#This Row],[CARGA PRODUCCION (ANIMALES/HA)]])</f>
        <v>3.3215091905836824</v>
      </c>
      <c r="X4159" s="486">
        <f t="shared" si="2453"/>
        <v>2025</v>
      </c>
      <c r="Y4159" s="486">
        <f t="shared" si="2454"/>
        <v>6</v>
      </c>
      <c r="Z4159" s="486" t="e">
        <f t="shared" ca="1" si="2455"/>
        <v>#NAME?</v>
      </c>
      <c r="AA4159" s="483">
        <f t="shared" si="2456"/>
        <v>103</v>
      </c>
      <c r="AB4159" s="484">
        <f t="shared" si="2457"/>
        <v>1</v>
      </c>
      <c r="AC4159" s="484">
        <f t="shared" si="2458"/>
        <v>0</v>
      </c>
      <c r="AD4159" s="482"/>
    </row>
    <row r="4160" spans="1:30">
      <c r="A4160" s="481">
        <v>45837</v>
      </c>
      <c r="B4160" s="482" t="s">
        <v>83</v>
      </c>
      <c r="C4160" s="482">
        <v>2609</v>
      </c>
      <c r="D4160" s="482">
        <v>100</v>
      </c>
      <c r="E4160" s="482">
        <v>9</v>
      </c>
      <c r="F4160" s="482"/>
      <c r="G4160" s="482">
        <v>116</v>
      </c>
      <c r="H4160" s="482">
        <v>122</v>
      </c>
      <c r="I4160" s="482">
        <v>1</v>
      </c>
      <c r="J4160" s="482">
        <v>17</v>
      </c>
      <c r="K4160" s="482">
        <v>680</v>
      </c>
      <c r="L4160" s="482">
        <v>29.8</v>
      </c>
      <c r="M4160" s="480">
        <v>36.590000000000003</v>
      </c>
      <c r="N4160" s="483">
        <f>IF(Tabla2[[#This Row],[LECHE RETIRO DIA]]&lt;&gt;ISBLANK(Tabla2[[#This Row],[LECHE RETIRO DIA]]),SUM(Tabla2[[#This Row],[LECHE TANQUE DIA]:[LECHE RETIRO DIA]]),SUM(Tabla2[[#This Row],[LECHE TANQUE DIA]:[LECHE AUTOCONSUMO DIA]]))</f>
        <v>2718</v>
      </c>
      <c r="O4160" s="484">
        <f t="shared" si="2445"/>
        <v>0.95989698307579108</v>
      </c>
      <c r="P4160" s="485">
        <f t="shared" si="2446"/>
        <v>23.431034482758619</v>
      </c>
      <c r="Q4160" s="485">
        <f t="shared" si="2447"/>
        <v>22.491379310344829</v>
      </c>
      <c r="R4160" s="485">
        <f t="shared" si="2448"/>
        <v>5.882352941176471</v>
      </c>
      <c r="S4160" s="485">
        <f t="shared" si="2449"/>
        <v>3.9970588235294118</v>
      </c>
      <c r="T4160" s="485">
        <f t="shared" si="2450"/>
        <v>5.8620689655172411</v>
      </c>
      <c r="U4160" s="485">
        <f t="shared" si="2451"/>
        <v>91.208053691275168</v>
      </c>
      <c r="V4160" s="485">
        <f t="shared" si="2452"/>
        <v>3.8926174496644292</v>
      </c>
      <c r="W4160" s="485">
        <f>IFERROR(H4160/M4160,Tabla2[[#This Row],[CARGA PRODUCCION (ANIMALES/HA)]])</f>
        <v>3.334244329051653</v>
      </c>
      <c r="X4160" s="486">
        <f t="shared" si="2453"/>
        <v>2025</v>
      </c>
      <c r="Y4160" s="486">
        <f t="shared" si="2454"/>
        <v>6</v>
      </c>
      <c r="Z4160" s="486" t="e">
        <f t="shared" ca="1" si="2455"/>
        <v>#NAME?</v>
      </c>
      <c r="AA4160" s="483">
        <f t="shared" si="2456"/>
        <v>122</v>
      </c>
      <c r="AB4160" s="484">
        <f t="shared" si="2457"/>
        <v>0.95081967213114749</v>
      </c>
      <c r="AC4160" s="484">
        <f t="shared" si="2458"/>
        <v>4.9180327868852514E-2</v>
      </c>
      <c r="AD4160" s="482"/>
    </row>
    <row r="4161" spans="1:30">
      <c r="A4161" s="481">
        <v>45837</v>
      </c>
      <c r="B4161" s="482" t="s">
        <v>88</v>
      </c>
      <c r="C4161" s="482">
        <v>1247</v>
      </c>
      <c r="D4161" s="482">
        <v>40</v>
      </c>
      <c r="E4161" s="482">
        <v>5</v>
      </c>
      <c r="F4161" s="482"/>
      <c r="G4161" s="482">
        <v>52</v>
      </c>
      <c r="H4161" s="482">
        <v>52</v>
      </c>
      <c r="I4161" s="482">
        <v>1</v>
      </c>
      <c r="J4161" s="482">
        <v>8</v>
      </c>
      <c r="K4161" s="482">
        <v>300</v>
      </c>
      <c r="L4161" s="482">
        <v>16.5</v>
      </c>
      <c r="M4161" s="480">
        <v>17.5</v>
      </c>
      <c r="N4161" s="483">
        <f>IF(Tabla2[[#This Row],[LECHE RETIRO DIA]]&lt;&gt;ISBLANK(Tabla2[[#This Row],[LECHE RETIRO DIA]]),SUM(Tabla2[[#This Row],[LECHE TANQUE DIA]:[LECHE RETIRO DIA]]),SUM(Tabla2[[#This Row],[LECHE TANQUE DIA]:[LECHE AUTOCONSUMO DIA]]))</f>
        <v>1292</v>
      </c>
      <c r="O4161" s="484">
        <f t="shared" si="2445"/>
        <v>0.96517027863777094</v>
      </c>
      <c r="P4161" s="485">
        <f t="shared" si="2446"/>
        <v>24.846153846153847</v>
      </c>
      <c r="Q4161" s="485">
        <f t="shared" si="2447"/>
        <v>23.98076923076923</v>
      </c>
      <c r="R4161" s="485">
        <f t="shared" si="2448"/>
        <v>5</v>
      </c>
      <c r="S4161" s="485">
        <f t="shared" si="2449"/>
        <v>4.3066666666666666</v>
      </c>
      <c r="T4161" s="485">
        <f t="shared" si="2450"/>
        <v>5.7692307692307692</v>
      </c>
      <c r="U4161" s="485">
        <f t="shared" si="2451"/>
        <v>78.303030303030297</v>
      </c>
      <c r="V4161" s="485">
        <f t="shared" si="2452"/>
        <v>3.1515151515151514</v>
      </c>
      <c r="W4161" s="485">
        <f>IFERROR(H4161/M4161,Tabla2[[#This Row],[CARGA PRODUCCION (ANIMALES/HA)]])</f>
        <v>2.9714285714285715</v>
      </c>
      <c r="X4161" s="486">
        <f t="shared" si="2453"/>
        <v>2025</v>
      </c>
      <c r="Y4161" s="486">
        <f t="shared" si="2454"/>
        <v>6</v>
      </c>
      <c r="Z4161" s="486" t="e">
        <f t="shared" ca="1" si="2455"/>
        <v>#NAME?</v>
      </c>
      <c r="AA4161" s="483">
        <f t="shared" si="2456"/>
        <v>52</v>
      </c>
      <c r="AB4161" s="484">
        <f t="shared" si="2457"/>
        <v>1</v>
      </c>
      <c r="AC4161" s="484">
        <f t="shared" si="2458"/>
        <v>0</v>
      </c>
      <c r="AD4161" s="482"/>
    </row>
    <row r="4162" spans="1:30">
      <c r="A4162" s="481">
        <v>45838</v>
      </c>
      <c r="B4162" s="482" t="s">
        <v>81</v>
      </c>
      <c r="C4162" s="482">
        <v>2505</v>
      </c>
      <c r="D4162" s="482">
        <v>80</v>
      </c>
      <c r="E4162" s="482">
        <v>9</v>
      </c>
      <c r="F4162" s="482"/>
      <c r="G4162" s="482">
        <v>103</v>
      </c>
      <c r="H4162" s="482">
        <v>103</v>
      </c>
      <c r="I4162" s="482">
        <v>1</v>
      </c>
      <c r="J4162" s="482">
        <v>18</v>
      </c>
      <c r="K4162" s="482">
        <v>680</v>
      </c>
      <c r="L4162" s="482">
        <v>23.4</v>
      </c>
      <c r="M4162" s="480">
        <v>31.01</v>
      </c>
      <c r="N4162" s="483">
        <f>IF(Tabla2[[#This Row],[LECHE RETIRO DIA]]&lt;&gt;ISBLANK(Tabla2[[#This Row],[LECHE RETIRO DIA]]),SUM(Tabla2[[#This Row],[LECHE TANQUE DIA]:[LECHE RETIRO DIA]]),SUM(Tabla2[[#This Row],[LECHE TANQUE DIA]:[LECHE AUTOCONSUMO DIA]]))</f>
        <v>2594</v>
      </c>
      <c r="O4162" s="484">
        <f t="shared" si="2445"/>
        <v>0.96569005397070162</v>
      </c>
      <c r="P4162" s="485">
        <f t="shared" si="2446"/>
        <v>25.184466019417474</v>
      </c>
      <c r="Q4162" s="485">
        <f t="shared" si="2447"/>
        <v>24.320388349514563</v>
      </c>
      <c r="R4162" s="485">
        <f t="shared" si="2448"/>
        <v>4.4444444444444446</v>
      </c>
      <c r="S4162" s="485">
        <f t="shared" si="2449"/>
        <v>3.8147058823529414</v>
      </c>
      <c r="T4162" s="485">
        <f t="shared" si="2450"/>
        <v>6.6019417475728153</v>
      </c>
      <c r="U4162" s="485">
        <f t="shared" si="2451"/>
        <v>110.85470085470087</v>
      </c>
      <c r="V4162" s="485">
        <f t="shared" si="2452"/>
        <v>4.4017094017094021</v>
      </c>
      <c r="W4162" s="485">
        <f>IFERROR(H4162/M4162,Tabla2[[#This Row],[CARGA PRODUCCION (ANIMALES/HA)]])</f>
        <v>3.3215091905836824</v>
      </c>
      <c r="X4162" s="486">
        <f t="shared" si="2453"/>
        <v>2025</v>
      </c>
      <c r="Y4162" s="486">
        <f t="shared" si="2454"/>
        <v>6</v>
      </c>
      <c r="Z4162" s="486" t="e">
        <f t="shared" ca="1" si="2455"/>
        <v>#NAME?</v>
      </c>
      <c r="AA4162" s="483">
        <f t="shared" si="2456"/>
        <v>103</v>
      </c>
      <c r="AB4162" s="484">
        <f t="shared" si="2457"/>
        <v>1</v>
      </c>
      <c r="AC4162" s="484">
        <f t="shared" si="2458"/>
        <v>0</v>
      </c>
      <c r="AD4162" s="482"/>
    </row>
    <row r="4163" spans="1:30">
      <c r="A4163" s="481">
        <v>45838</v>
      </c>
      <c r="B4163" s="482" t="s">
        <v>83</v>
      </c>
      <c r="C4163" s="482">
        <v>2619</v>
      </c>
      <c r="D4163" s="482">
        <v>100</v>
      </c>
      <c r="E4163" s="482">
        <v>9</v>
      </c>
      <c r="F4163" s="482"/>
      <c r="G4163" s="482">
        <v>116</v>
      </c>
      <c r="H4163" s="482">
        <v>122</v>
      </c>
      <c r="I4163" s="482">
        <v>1</v>
      </c>
      <c r="J4163" s="482">
        <v>17</v>
      </c>
      <c r="K4163" s="482">
        <v>680</v>
      </c>
      <c r="L4163" s="482">
        <v>29.8</v>
      </c>
      <c r="M4163" s="480">
        <v>36.590000000000003</v>
      </c>
      <c r="N4163" s="483">
        <f>IF(Tabla2[[#This Row],[LECHE RETIRO DIA]]&lt;&gt;ISBLANK(Tabla2[[#This Row],[LECHE RETIRO DIA]]),SUM(Tabla2[[#This Row],[LECHE TANQUE DIA]:[LECHE RETIRO DIA]]),SUM(Tabla2[[#This Row],[LECHE TANQUE DIA]:[LECHE AUTOCONSUMO DIA]]))</f>
        <v>2728</v>
      </c>
      <c r="O4163" s="484">
        <f t="shared" si="2445"/>
        <v>0.96004398826979476</v>
      </c>
      <c r="P4163" s="485">
        <f t="shared" si="2446"/>
        <v>23.517241379310345</v>
      </c>
      <c r="Q4163" s="485">
        <f t="shared" si="2447"/>
        <v>22.577586206896552</v>
      </c>
      <c r="R4163" s="485">
        <f t="shared" si="2448"/>
        <v>5.882352941176471</v>
      </c>
      <c r="S4163" s="485">
        <f t="shared" si="2449"/>
        <v>4.0117647058823529</v>
      </c>
      <c r="T4163" s="485">
        <f t="shared" si="2450"/>
        <v>5.8620689655172411</v>
      </c>
      <c r="U4163" s="485">
        <f t="shared" si="2451"/>
        <v>91.543624161073822</v>
      </c>
      <c r="V4163" s="485">
        <f t="shared" si="2452"/>
        <v>3.8926174496644292</v>
      </c>
      <c r="W4163" s="485">
        <f>IFERROR(H4163/M4163,Tabla2[[#This Row],[CARGA PRODUCCION (ANIMALES/HA)]])</f>
        <v>3.334244329051653</v>
      </c>
      <c r="X4163" s="486">
        <f t="shared" si="2453"/>
        <v>2025</v>
      </c>
      <c r="Y4163" s="486">
        <f t="shared" si="2454"/>
        <v>6</v>
      </c>
      <c r="Z4163" s="486" t="e">
        <f t="shared" ca="1" si="2455"/>
        <v>#NAME?</v>
      </c>
      <c r="AA4163" s="483">
        <f t="shared" si="2456"/>
        <v>122</v>
      </c>
      <c r="AB4163" s="484">
        <f t="shared" si="2457"/>
        <v>0.95081967213114749</v>
      </c>
      <c r="AC4163" s="484">
        <f t="shared" si="2458"/>
        <v>4.9180327868852514E-2</v>
      </c>
      <c r="AD4163" s="482"/>
    </row>
    <row r="4164" spans="1:30">
      <c r="A4164" s="481">
        <v>45838</v>
      </c>
      <c r="B4164" s="482" t="s">
        <v>117</v>
      </c>
      <c r="C4164" s="482">
        <v>1234</v>
      </c>
      <c r="D4164" s="482">
        <v>40</v>
      </c>
      <c r="E4164" s="482">
        <v>5</v>
      </c>
      <c r="F4164" s="482"/>
      <c r="G4164" s="482">
        <v>52</v>
      </c>
      <c r="H4164" s="482">
        <v>52</v>
      </c>
      <c r="I4164" s="482">
        <v>1</v>
      </c>
      <c r="J4164" s="482">
        <v>8</v>
      </c>
      <c r="K4164" s="482">
        <v>300</v>
      </c>
      <c r="L4164" s="482">
        <v>16.5</v>
      </c>
      <c r="M4164" s="480">
        <v>17.5</v>
      </c>
      <c r="N4164" s="483">
        <f>IF(Tabla2[[#This Row],[LECHE RETIRO DIA]]&lt;&gt;ISBLANK(Tabla2[[#This Row],[LECHE RETIRO DIA]]),SUM(Tabla2[[#This Row],[LECHE TANQUE DIA]:[LECHE RETIRO DIA]]),SUM(Tabla2[[#This Row],[LECHE TANQUE DIA]:[LECHE AUTOCONSUMO DIA]]))</f>
        <v>1279</v>
      </c>
      <c r="O4164" s="484">
        <f t="shared" si="2445"/>
        <v>0.96481626270523846</v>
      </c>
      <c r="P4164" s="485">
        <f t="shared" si="2446"/>
        <v>24.596153846153847</v>
      </c>
      <c r="Q4164" s="485">
        <f t="shared" si="2447"/>
        <v>23.73076923076923</v>
      </c>
      <c r="R4164" s="485">
        <f t="shared" si="2448"/>
        <v>5</v>
      </c>
      <c r="S4164" s="485">
        <f t="shared" si="2449"/>
        <v>4.2633333333333336</v>
      </c>
      <c r="T4164" s="485">
        <f t="shared" si="2450"/>
        <v>5.7692307692307692</v>
      </c>
      <c r="U4164" s="485">
        <f t="shared" si="2451"/>
        <v>77.515151515151516</v>
      </c>
      <c r="V4164" s="485">
        <f t="shared" si="2452"/>
        <v>3.1515151515151514</v>
      </c>
      <c r="W4164" s="485">
        <f>IFERROR(H4164/M4164,Tabla2[[#This Row],[CARGA PRODUCCION (ANIMALES/HA)]])</f>
        <v>2.9714285714285715</v>
      </c>
      <c r="X4164" s="486">
        <f t="shared" si="2453"/>
        <v>2025</v>
      </c>
      <c r="Y4164" s="486">
        <f t="shared" si="2454"/>
        <v>6</v>
      </c>
      <c r="Z4164" s="486" t="e">
        <f t="shared" ca="1" si="2455"/>
        <v>#NAME?</v>
      </c>
      <c r="AA4164" s="483">
        <f t="shared" si="2456"/>
        <v>52</v>
      </c>
      <c r="AB4164" s="484">
        <f t="shared" si="2457"/>
        <v>1</v>
      </c>
      <c r="AC4164" s="484">
        <f t="shared" si="2458"/>
        <v>0</v>
      </c>
      <c r="AD4164" s="482"/>
    </row>
    <row r="4165" spans="1:30">
      <c r="A4165" s="481">
        <v>45839</v>
      </c>
      <c r="B4165" s="482" t="s">
        <v>81</v>
      </c>
      <c r="C4165" s="482">
        <v>2472</v>
      </c>
      <c r="D4165" s="482">
        <v>80</v>
      </c>
      <c r="E4165" s="482">
        <v>9</v>
      </c>
      <c r="F4165" s="482"/>
      <c r="G4165" s="482">
        <v>105</v>
      </c>
      <c r="H4165" s="482">
        <v>105</v>
      </c>
      <c r="I4165" s="482">
        <v>1</v>
      </c>
      <c r="J4165" s="482">
        <v>20</v>
      </c>
      <c r="K4165" s="482">
        <v>680</v>
      </c>
      <c r="L4165" s="482">
        <v>23.4</v>
      </c>
      <c r="M4165" s="480">
        <v>31.01</v>
      </c>
      <c r="N4165" s="483">
        <f>IF(Tabla2[[#This Row],[LECHE RETIRO DIA]]&lt;&gt;ISBLANK(Tabla2[[#This Row],[LECHE RETIRO DIA]]),SUM(Tabla2[[#This Row],[LECHE TANQUE DIA]:[LECHE RETIRO DIA]]),SUM(Tabla2[[#This Row],[LECHE TANQUE DIA]:[LECHE AUTOCONSUMO DIA]]))</f>
        <v>2561</v>
      </c>
      <c r="O4165" s="484">
        <f t="shared" si="2445"/>
        <v>0.96524795001952357</v>
      </c>
      <c r="P4165" s="485">
        <f t="shared" si="2446"/>
        <v>24.390476190476189</v>
      </c>
      <c r="Q4165" s="485">
        <f t="shared" si="2447"/>
        <v>23.542857142857144</v>
      </c>
      <c r="R4165" s="485">
        <f t="shared" si="2448"/>
        <v>4</v>
      </c>
      <c r="S4165" s="485">
        <f t="shared" si="2449"/>
        <v>3.7661764705882352</v>
      </c>
      <c r="T4165" s="485">
        <f t="shared" si="2450"/>
        <v>6.4761904761904763</v>
      </c>
      <c r="U4165" s="485">
        <f t="shared" si="2451"/>
        <v>109.44444444444446</v>
      </c>
      <c r="V4165" s="485">
        <f t="shared" si="2452"/>
        <v>4.4871794871794872</v>
      </c>
      <c r="W4165" s="485">
        <f>IFERROR(H4165/M4165,Tabla2[[#This Row],[CARGA PRODUCCION (ANIMALES/HA)]])</f>
        <v>3.386004514672686</v>
      </c>
      <c r="X4165" s="486">
        <f t="shared" si="2453"/>
        <v>2025</v>
      </c>
      <c r="Y4165" s="486">
        <f t="shared" si="2454"/>
        <v>7</v>
      </c>
      <c r="Z4165" s="486" t="e">
        <f t="shared" ca="1" si="2455"/>
        <v>#NAME?</v>
      </c>
      <c r="AA4165" s="483">
        <f t="shared" si="2456"/>
        <v>105</v>
      </c>
      <c r="AB4165" s="484">
        <f t="shared" si="2457"/>
        <v>1</v>
      </c>
      <c r="AC4165" s="484">
        <f t="shared" si="2458"/>
        <v>0</v>
      </c>
      <c r="AD4165" s="482"/>
    </row>
    <row r="4166" spans="1:30">
      <c r="A4166" s="481">
        <v>45839</v>
      </c>
      <c r="B4166" s="482" t="s">
        <v>83</v>
      </c>
      <c r="C4166" s="482">
        <v>2486</v>
      </c>
      <c r="D4166" s="482">
        <v>100</v>
      </c>
      <c r="E4166" s="482">
        <v>9</v>
      </c>
      <c r="F4166" s="482"/>
      <c r="G4166" s="482">
        <v>116</v>
      </c>
      <c r="H4166" s="482">
        <v>122</v>
      </c>
      <c r="I4166" s="482">
        <v>1</v>
      </c>
      <c r="J4166" s="482">
        <v>17</v>
      </c>
      <c r="K4166" s="482">
        <v>680</v>
      </c>
      <c r="L4166" s="482">
        <v>29.8</v>
      </c>
      <c r="M4166" s="480">
        <v>36.590000000000003</v>
      </c>
      <c r="N4166" s="483">
        <f>IF(Tabla2[[#This Row],[LECHE RETIRO DIA]]&lt;&gt;ISBLANK(Tabla2[[#This Row],[LECHE RETIRO DIA]]),SUM(Tabla2[[#This Row],[LECHE TANQUE DIA]:[LECHE RETIRO DIA]]),SUM(Tabla2[[#This Row],[LECHE TANQUE DIA]:[LECHE AUTOCONSUMO DIA]]))</f>
        <v>2595</v>
      </c>
      <c r="O4166" s="484">
        <f t="shared" si="2445"/>
        <v>0.95799614643545283</v>
      </c>
      <c r="P4166" s="485">
        <f t="shared" si="2446"/>
        <v>22.370689655172413</v>
      </c>
      <c r="Q4166" s="485">
        <f t="shared" si="2447"/>
        <v>21.431034482758619</v>
      </c>
      <c r="R4166" s="485">
        <f t="shared" si="2448"/>
        <v>5.882352941176471</v>
      </c>
      <c r="S4166" s="485">
        <f t="shared" si="2449"/>
        <v>3.8161764705882355</v>
      </c>
      <c r="T4166" s="485">
        <f t="shared" si="2450"/>
        <v>5.8620689655172411</v>
      </c>
      <c r="U4166" s="485">
        <f t="shared" si="2451"/>
        <v>87.080536912751683</v>
      </c>
      <c r="V4166" s="485">
        <f t="shared" si="2452"/>
        <v>3.8926174496644292</v>
      </c>
      <c r="W4166" s="485">
        <f>IFERROR(H4166/M4166,Tabla2[[#This Row],[CARGA PRODUCCION (ANIMALES/HA)]])</f>
        <v>3.334244329051653</v>
      </c>
      <c r="X4166" s="486">
        <f t="shared" si="2453"/>
        <v>2025</v>
      </c>
      <c r="Y4166" s="486">
        <f t="shared" si="2454"/>
        <v>7</v>
      </c>
      <c r="Z4166" s="486" t="e">
        <f t="shared" ca="1" si="2455"/>
        <v>#NAME?</v>
      </c>
      <c r="AA4166" s="483">
        <f t="shared" si="2456"/>
        <v>122</v>
      </c>
      <c r="AB4166" s="484">
        <f t="shared" si="2457"/>
        <v>0.95081967213114749</v>
      </c>
      <c r="AC4166" s="484">
        <f t="shared" si="2458"/>
        <v>4.9180327868852514E-2</v>
      </c>
      <c r="AD4166" s="482"/>
    </row>
    <row r="4167" spans="1:30">
      <c r="A4167" s="481">
        <v>45839</v>
      </c>
      <c r="B4167" s="482" t="s">
        <v>88</v>
      </c>
      <c r="C4167" s="482">
        <v>1167</v>
      </c>
      <c r="D4167" s="482">
        <v>40</v>
      </c>
      <c r="E4167" s="482">
        <v>5</v>
      </c>
      <c r="F4167" s="482"/>
      <c r="G4167" s="482">
        <v>52</v>
      </c>
      <c r="H4167" s="482">
        <v>52</v>
      </c>
      <c r="I4167" s="482">
        <v>1</v>
      </c>
      <c r="J4167" s="482">
        <v>8</v>
      </c>
      <c r="K4167" s="482">
        <v>300</v>
      </c>
      <c r="L4167" s="482">
        <v>16.5</v>
      </c>
      <c r="M4167" s="480">
        <v>17.5</v>
      </c>
      <c r="N4167" s="483">
        <f>IF(Tabla2[[#This Row],[LECHE RETIRO DIA]]&lt;&gt;ISBLANK(Tabla2[[#This Row],[LECHE RETIRO DIA]]),SUM(Tabla2[[#This Row],[LECHE TANQUE DIA]:[LECHE RETIRO DIA]]),SUM(Tabla2[[#This Row],[LECHE TANQUE DIA]:[LECHE AUTOCONSUMO DIA]]))</f>
        <v>1212</v>
      </c>
      <c r="O4167" s="484">
        <f t="shared" si="2445"/>
        <v>0.96287128712871284</v>
      </c>
      <c r="P4167" s="485">
        <f t="shared" si="2446"/>
        <v>23.307692307692307</v>
      </c>
      <c r="Q4167" s="485">
        <f t="shared" si="2447"/>
        <v>22.442307692307693</v>
      </c>
      <c r="R4167" s="485">
        <f t="shared" si="2448"/>
        <v>5</v>
      </c>
      <c r="S4167" s="485">
        <f t="shared" si="2449"/>
        <v>4.04</v>
      </c>
      <c r="T4167" s="485">
        <f t="shared" si="2450"/>
        <v>5.7692307692307692</v>
      </c>
      <c r="U4167" s="485">
        <f t="shared" si="2451"/>
        <v>73.454545454545453</v>
      </c>
      <c r="V4167" s="485">
        <f t="shared" si="2452"/>
        <v>3.1515151515151514</v>
      </c>
      <c r="W4167" s="485">
        <f>IFERROR(H4167/M4167,Tabla2[[#This Row],[CARGA PRODUCCION (ANIMALES/HA)]])</f>
        <v>2.9714285714285715</v>
      </c>
      <c r="X4167" s="486">
        <f t="shared" si="2453"/>
        <v>2025</v>
      </c>
      <c r="Y4167" s="486">
        <f t="shared" si="2454"/>
        <v>7</v>
      </c>
      <c r="Z4167" s="486" t="e">
        <f t="shared" ca="1" si="2455"/>
        <v>#NAME?</v>
      </c>
      <c r="AA4167" s="483">
        <f t="shared" si="2456"/>
        <v>52</v>
      </c>
      <c r="AB4167" s="484">
        <f t="shared" si="2457"/>
        <v>1</v>
      </c>
      <c r="AC4167" s="484">
        <f t="shared" si="2458"/>
        <v>0</v>
      </c>
      <c r="AD4167" s="482"/>
    </row>
    <row r="4168" spans="1:30">
      <c r="A4168" s="481">
        <v>45840</v>
      </c>
      <c r="B4168" s="482" t="s">
        <v>81</v>
      </c>
      <c r="C4168" s="482">
        <v>2500</v>
      </c>
      <c r="D4168" s="482">
        <v>80</v>
      </c>
      <c r="E4168" s="482">
        <v>9</v>
      </c>
      <c r="F4168" s="482"/>
      <c r="G4168" s="482">
        <v>105</v>
      </c>
      <c r="H4168" s="482">
        <v>105</v>
      </c>
      <c r="I4168" s="482">
        <v>1</v>
      </c>
      <c r="J4168" s="482">
        <v>20</v>
      </c>
      <c r="K4168" s="482">
        <v>680</v>
      </c>
      <c r="L4168" s="482">
        <v>23.4</v>
      </c>
      <c r="M4168" s="480">
        <v>31.01</v>
      </c>
      <c r="N4168" s="483">
        <f>IF(Tabla2[[#This Row],[LECHE RETIRO DIA]]&lt;&gt;ISBLANK(Tabla2[[#This Row],[LECHE RETIRO DIA]]),SUM(Tabla2[[#This Row],[LECHE TANQUE DIA]:[LECHE RETIRO DIA]]),SUM(Tabla2[[#This Row],[LECHE TANQUE DIA]:[LECHE AUTOCONSUMO DIA]]))</f>
        <v>2589</v>
      </c>
      <c r="O4168" s="484">
        <f t="shared" ref="O4168:O4173" si="2459">IFERROR(C4168/N4168,"")</f>
        <v>0.9656237929702588</v>
      </c>
      <c r="P4168" s="485">
        <f t="shared" ref="P4168:P4173" si="2460">IFERROR(N4168/G4168,"")</f>
        <v>24.657142857142858</v>
      </c>
      <c r="Q4168" s="485">
        <f t="shared" ref="Q4168:Q4173" si="2461">IFERROR(C4168/G4168,"")</f>
        <v>23.80952380952381</v>
      </c>
      <c r="R4168" s="485">
        <f t="shared" ref="R4168:R4173" si="2462">IFERROR(D4168/J4168,"")</f>
        <v>4</v>
      </c>
      <c r="S4168" s="485">
        <f t="shared" ref="S4168:S4173" si="2463">IFERROR(N4168/K4168,"")</f>
        <v>3.8073529411764704</v>
      </c>
      <c r="T4168" s="485">
        <f t="shared" ref="T4168:T4173" si="2464">IFERROR(K4168/G4168,"")</f>
        <v>6.4761904761904763</v>
      </c>
      <c r="U4168" s="485">
        <f t="shared" ref="U4168:U4173" si="2465">IFERROR(N4168/L4168,"")</f>
        <v>110.64102564102565</v>
      </c>
      <c r="V4168" s="485">
        <f t="shared" ref="V4168:V4173" si="2466">IFERROR(G4168/L4168,"")</f>
        <v>4.4871794871794872</v>
      </c>
      <c r="W4168" s="485">
        <f>IFERROR(H4168/M4168,Tabla2[[#This Row],[CARGA PRODUCCION (ANIMALES/HA)]])</f>
        <v>3.386004514672686</v>
      </c>
      <c r="X4168" s="486">
        <f t="shared" ref="X4168:X4173" si="2467">YEAR(A4168)</f>
        <v>2025</v>
      </c>
      <c r="Y4168" s="486">
        <f t="shared" ref="Y4168:Y4173" si="2468">MONTH(A4168)</f>
        <v>7</v>
      </c>
      <c r="Z4168" s="486" t="e">
        <f t="shared" ref="Z4168:Z4173" ca="1" si="2469">_xlfn.ISOWEEKNUM(A4168)</f>
        <v>#NAME?</v>
      </c>
      <c r="AA4168" s="483">
        <f t="shared" ref="AA4168:AA4173" si="2470">IF(H4168&gt;0,H4168,G4168)</f>
        <v>105</v>
      </c>
      <c r="AB4168" s="484">
        <f t="shared" ref="AB4168:AB4173" si="2471">IFERROR(G4168/AA4168,"")</f>
        <v>1</v>
      </c>
      <c r="AC4168" s="484">
        <f t="shared" ref="AC4168:AC4173" si="2472">IFERROR(1-AB4168,"")</f>
        <v>0</v>
      </c>
      <c r="AD4168" s="482"/>
    </row>
    <row r="4169" spans="1:30">
      <c r="A4169" s="481">
        <v>45840</v>
      </c>
      <c r="B4169" s="482" t="s">
        <v>83</v>
      </c>
      <c r="C4169" s="482">
        <v>2576</v>
      </c>
      <c r="D4169" s="482">
        <v>100</v>
      </c>
      <c r="E4169" s="482">
        <v>9</v>
      </c>
      <c r="F4169" s="482"/>
      <c r="G4169" s="482">
        <v>116</v>
      </c>
      <c r="H4169" s="482">
        <v>122</v>
      </c>
      <c r="I4169" s="482">
        <v>1</v>
      </c>
      <c r="J4169" s="482">
        <v>17</v>
      </c>
      <c r="K4169" s="482">
        <v>680</v>
      </c>
      <c r="L4169" s="482">
        <v>29.8</v>
      </c>
      <c r="M4169" s="480">
        <v>36.590000000000003</v>
      </c>
      <c r="N4169" s="483">
        <f>IF(Tabla2[[#This Row],[LECHE RETIRO DIA]]&lt;&gt;ISBLANK(Tabla2[[#This Row],[LECHE RETIRO DIA]]),SUM(Tabla2[[#This Row],[LECHE TANQUE DIA]:[LECHE RETIRO DIA]]),SUM(Tabla2[[#This Row],[LECHE TANQUE DIA]:[LECHE AUTOCONSUMO DIA]]))</f>
        <v>2685</v>
      </c>
      <c r="O4169" s="484">
        <f t="shared" si="2459"/>
        <v>0.95940409683426442</v>
      </c>
      <c r="P4169" s="485">
        <f t="shared" si="2460"/>
        <v>23.146551724137932</v>
      </c>
      <c r="Q4169" s="485">
        <f t="shared" si="2461"/>
        <v>22.206896551724139</v>
      </c>
      <c r="R4169" s="485">
        <f t="shared" si="2462"/>
        <v>5.882352941176471</v>
      </c>
      <c r="S4169" s="485">
        <f t="shared" si="2463"/>
        <v>3.9485294117647061</v>
      </c>
      <c r="T4169" s="485">
        <f t="shared" si="2464"/>
        <v>5.8620689655172411</v>
      </c>
      <c r="U4169" s="485">
        <f t="shared" si="2465"/>
        <v>90.100671140939596</v>
      </c>
      <c r="V4169" s="485">
        <f t="shared" si="2466"/>
        <v>3.8926174496644292</v>
      </c>
      <c r="W4169" s="485">
        <f>IFERROR(H4169/M4169,Tabla2[[#This Row],[CARGA PRODUCCION (ANIMALES/HA)]])</f>
        <v>3.334244329051653</v>
      </c>
      <c r="X4169" s="486">
        <f t="shared" si="2467"/>
        <v>2025</v>
      </c>
      <c r="Y4169" s="486">
        <f t="shared" si="2468"/>
        <v>7</v>
      </c>
      <c r="Z4169" s="486" t="e">
        <f t="shared" ca="1" si="2469"/>
        <v>#NAME?</v>
      </c>
      <c r="AA4169" s="483">
        <f t="shared" si="2470"/>
        <v>122</v>
      </c>
      <c r="AB4169" s="484">
        <f t="shared" si="2471"/>
        <v>0.95081967213114749</v>
      </c>
      <c r="AC4169" s="484">
        <f t="shared" si="2472"/>
        <v>4.9180327868852514E-2</v>
      </c>
      <c r="AD4169" s="482"/>
    </row>
    <row r="4170" spans="1:30">
      <c r="A4170" s="481">
        <v>45840</v>
      </c>
      <c r="B4170" s="482" t="s">
        <v>117</v>
      </c>
      <c r="C4170" s="482">
        <v>1174</v>
      </c>
      <c r="D4170" s="482">
        <v>40</v>
      </c>
      <c r="E4170" s="482">
        <v>5</v>
      </c>
      <c r="F4170" s="482"/>
      <c r="G4170" s="482">
        <v>52</v>
      </c>
      <c r="H4170" s="482">
        <v>52</v>
      </c>
      <c r="I4170" s="482">
        <v>1</v>
      </c>
      <c r="J4170" s="482">
        <v>8</v>
      </c>
      <c r="K4170" s="482">
        <v>300</v>
      </c>
      <c r="L4170" s="482">
        <v>16.5</v>
      </c>
      <c r="M4170" s="480">
        <v>17.5</v>
      </c>
      <c r="N4170" s="483">
        <f>IF(Tabla2[[#This Row],[LECHE RETIRO DIA]]&lt;&gt;ISBLANK(Tabla2[[#This Row],[LECHE RETIRO DIA]]),SUM(Tabla2[[#This Row],[LECHE TANQUE DIA]:[LECHE RETIRO DIA]]),SUM(Tabla2[[#This Row],[LECHE TANQUE DIA]:[LECHE AUTOCONSUMO DIA]]))</f>
        <v>1219</v>
      </c>
      <c r="O4170" s="484">
        <f t="shared" si="2459"/>
        <v>0.96308449548810504</v>
      </c>
      <c r="P4170" s="485">
        <f t="shared" si="2460"/>
        <v>23.442307692307693</v>
      </c>
      <c r="Q4170" s="485">
        <f t="shared" si="2461"/>
        <v>22.576923076923077</v>
      </c>
      <c r="R4170" s="485">
        <f t="shared" si="2462"/>
        <v>5</v>
      </c>
      <c r="S4170" s="485">
        <f t="shared" si="2463"/>
        <v>4.0633333333333335</v>
      </c>
      <c r="T4170" s="485">
        <f t="shared" si="2464"/>
        <v>5.7692307692307692</v>
      </c>
      <c r="U4170" s="485">
        <f t="shared" si="2465"/>
        <v>73.878787878787875</v>
      </c>
      <c r="V4170" s="485">
        <f t="shared" si="2466"/>
        <v>3.1515151515151514</v>
      </c>
      <c r="W4170" s="485">
        <f>IFERROR(H4170/M4170,Tabla2[[#This Row],[CARGA PRODUCCION (ANIMALES/HA)]])</f>
        <v>2.9714285714285715</v>
      </c>
      <c r="X4170" s="486">
        <f t="shared" si="2467"/>
        <v>2025</v>
      </c>
      <c r="Y4170" s="486">
        <f t="shared" si="2468"/>
        <v>7</v>
      </c>
      <c r="Z4170" s="486" t="e">
        <f t="shared" ca="1" si="2469"/>
        <v>#NAME?</v>
      </c>
      <c r="AA4170" s="483">
        <f t="shared" si="2470"/>
        <v>52</v>
      </c>
      <c r="AB4170" s="484">
        <f t="shared" si="2471"/>
        <v>1</v>
      </c>
      <c r="AC4170" s="484">
        <f t="shared" si="2472"/>
        <v>0</v>
      </c>
      <c r="AD4170" s="482"/>
    </row>
    <row r="4171" spans="1:30">
      <c r="A4171" s="481">
        <v>45841</v>
      </c>
      <c r="B4171" s="482" t="s">
        <v>81</v>
      </c>
      <c r="C4171" s="482">
        <v>2603</v>
      </c>
      <c r="D4171" s="482">
        <v>80</v>
      </c>
      <c r="E4171" s="482">
        <v>9</v>
      </c>
      <c r="F4171" s="482"/>
      <c r="G4171" s="482">
        <v>105</v>
      </c>
      <c r="H4171" s="482">
        <v>105</v>
      </c>
      <c r="I4171" s="482">
        <v>1</v>
      </c>
      <c r="J4171" s="482">
        <v>19</v>
      </c>
      <c r="K4171" s="482">
        <v>680</v>
      </c>
      <c r="L4171" s="482">
        <v>23.4</v>
      </c>
      <c r="M4171" s="480">
        <v>31.01</v>
      </c>
      <c r="N4171" s="483">
        <f>IF(Tabla2[[#This Row],[LECHE RETIRO DIA]]&lt;&gt;ISBLANK(Tabla2[[#This Row],[LECHE RETIRO DIA]]),SUM(Tabla2[[#This Row],[LECHE TANQUE DIA]:[LECHE RETIRO DIA]]),SUM(Tabla2[[#This Row],[LECHE TANQUE DIA]:[LECHE AUTOCONSUMO DIA]]))</f>
        <v>2692</v>
      </c>
      <c r="O4171" s="484">
        <f t="shared" si="2459"/>
        <v>0.96693907875185736</v>
      </c>
      <c r="P4171" s="485">
        <f t="shared" si="2460"/>
        <v>25.638095238095239</v>
      </c>
      <c r="Q4171" s="485">
        <f t="shared" si="2461"/>
        <v>24.790476190476191</v>
      </c>
      <c r="R4171" s="485">
        <f t="shared" si="2462"/>
        <v>4.2105263157894735</v>
      </c>
      <c r="S4171" s="485">
        <f t="shared" si="2463"/>
        <v>3.9588235294117649</v>
      </c>
      <c r="T4171" s="485">
        <f t="shared" si="2464"/>
        <v>6.4761904761904763</v>
      </c>
      <c r="U4171" s="485">
        <f t="shared" si="2465"/>
        <v>115.04273504273505</v>
      </c>
      <c r="V4171" s="485">
        <f t="shared" si="2466"/>
        <v>4.4871794871794872</v>
      </c>
      <c r="W4171" s="485">
        <f>IFERROR(H4171/M4171,Tabla2[[#This Row],[CARGA PRODUCCION (ANIMALES/HA)]])</f>
        <v>3.386004514672686</v>
      </c>
      <c r="X4171" s="486">
        <f t="shared" si="2467"/>
        <v>2025</v>
      </c>
      <c r="Y4171" s="486">
        <f t="shared" si="2468"/>
        <v>7</v>
      </c>
      <c r="Z4171" s="486" t="e">
        <f t="shared" ca="1" si="2469"/>
        <v>#NAME?</v>
      </c>
      <c r="AA4171" s="483">
        <f t="shared" si="2470"/>
        <v>105</v>
      </c>
      <c r="AB4171" s="484">
        <f t="shared" si="2471"/>
        <v>1</v>
      </c>
      <c r="AC4171" s="484">
        <f t="shared" si="2472"/>
        <v>0</v>
      </c>
      <c r="AD4171" s="482"/>
    </row>
    <row r="4172" spans="1:30">
      <c r="A4172" s="481">
        <v>45841</v>
      </c>
      <c r="B4172" s="482" t="s">
        <v>83</v>
      </c>
      <c r="C4172" s="482">
        <v>2668</v>
      </c>
      <c r="D4172" s="482">
        <v>100</v>
      </c>
      <c r="E4172" s="482">
        <v>9</v>
      </c>
      <c r="F4172" s="482"/>
      <c r="G4172" s="482">
        <v>116</v>
      </c>
      <c r="H4172" s="482">
        <v>122</v>
      </c>
      <c r="I4172" s="482">
        <v>1</v>
      </c>
      <c r="J4172" s="482">
        <v>17</v>
      </c>
      <c r="K4172" s="482">
        <v>680</v>
      </c>
      <c r="L4172" s="482">
        <v>29.8</v>
      </c>
      <c r="M4172" s="480">
        <v>36.590000000000003</v>
      </c>
      <c r="N4172" s="483">
        <f>IF(Tabla2[[#This Row],[LECHE RETIRO DIA]]&lt;&gt;ISBLANK(Tabla2[[#This Row],[LECHE RETIRO DIA]]),SUM(Tabla2[[#This Row],[LECHE TANQUE DIA]:[LECHE RETIRO DIA]]),SUM(Tabla2[[#This Row],[LECHE TANQUE DIA]:[LECHE AUTOCONSUMO DIA]]))</f>
        <v>2777</v>
      </c>
      <c r="O4172" s="484">
        <f t="shared" si="2459"/>
        <v>0.96074900972272237</v>
      </c>
      <c r="P4172" s="485">
        <f t="shared" si="2460"/>
        <v>23.939655172413794</v>
      </c>
      <c r="Q4172" s="485">
        <f t="shared" si="2461"/>
        <v>23</v>
      </c>
      <c r="R4172" s="485">
        <f t="shared" si="2462"/>
        <v>5.882352941176471</v>
      </c>
      <c r="S4172" s="485">
        <f t="shared" si="2463"/>
        <v>4.0838235294117649</v>
      </c>
      <c r="T4172" s="485">
        <f t="shared" si="2464"/>
        <v>5.8620689655172411</v>
      </c>
      <c r="U4172" s="485">
        <f t="shared" si="2465"/>
        <v>93.187919463087241</v>
      </c>
      <c r="V4172" s="485">
        <f t="shared" si="2466"/>
        <v>3.8926174496644292</v>
      </c>
      <c r="W4172" s="485">
        <f>IFERROR(H4172/M4172,Tabla2[[#This Row],[CARGA PRODUCCION (ANIMALES/HA)]])</f>
        <v>3.334244329051653</v>
      </c>
      <c r="X4172" s="486">
        <f t="shared" si="2467"/>
        <v>2025</v>
      </c>
      <c r="Y4172" s="486">
        <f t="shared" si="2468"/>
        <v>7</v>
      </c>
      <c r="Z4172" s="486" t="e">
        <f t="shared" ca="1" si="2469"/>
        <v>#NAME?</v>
      </c>
      <c r="AA4172" s="483">
        <f t="shared" si="2470"/>
        <v>122</v>
      </c>
      <c r="AB4172" s="484">
        <f t="shared" si="2471"/>
        <v>0.95081967213114749</v>
      </c>
      <c r="AC4172" s="484">
        <f t="shared" si="2472"/>
        <v>4.9180327868852514E-2</v>
      </c>
      <c r="AD4172" s="482"/>
    </row>
    <row r="4173" spans="1:30">
      <c r="A4173" s="481">
        <v>45841</v>
      </c>
      <c r="B4173" s="482" t="s">
        <v>117</v>
      </c>
      <c r="C4173" s="482">
        <v>1290</v>
      </c>
      <c r="D4173" s="482">
        <v>40</v>
      </c>
      <c r="E4173" s="482">
        <v>5</v>
      </c>
      <c r="F4173" s="482"/>
      <c r="G4173" s="482">
        <v>52</v>
      </c>
      <c r="H4173" s="482">
        <v>52</v>
      </c>
      <c r="I4173" s="482">
        <v>1</v>
      </c>
      <c r="J4173" s="482">
        <v>8</v>
      </c>
      <c r="K4173" s="482">
        <v>300</v>
      </c>
      <c r="L4173" s="482">
        <v>16.5</v>
      </c>
      <c r="M4173" s="480">
        <v>17.5</v>
      </c>
      <c r="N4173" s="483">
        <f>IF(Tabla2[[#This Row],[LECHE RETIRO DIA]]&lt;&gt;ISBLANK(Tabla2[[#This Row],[LECHE RETIRO DIA]]),SUM(Tabla2[[#This Row],[LECHE TANQUE DIA]:[LECHE RETIRO DIA]]),SUM(Tabla2[[#This Row],[LECHE TANQUE DIA]:[LECHE AUTOCONSUMO DIA]]))</f>
        <v>1335</v>
      </c>
      <c r="O4173" s="484">
        <f t="shared" si="2459"/>
        <v>0.9662921348314607</v>
      </c>
      <c r="P4173" s="485">
        <f t="shared" si="2460"/>
        <v>25.673076923076923</v>
      </c>
      <c r="Q4173" s="485">
        <f t="shared" si="2461"/>
        <v>24.807692307692307</v>
      </c>
      <c r="R4173" s="485">
        <f t="shared" si="2462"/>
        <v>5</v>
      </c>
      <c r="S4173" s="485">
        <f t="shared" si="2463"/>
        <v>4.45</v>
      </c>
      <c r="T4173" s="485">
        <f t="shared" si="2464"/>
        <v>5.7692307692307692</v>
      </c>
      <c r="U4173" s="485">
        <f t="shared" si="2465"/>
        <v>80.909090909090907</v>
      </c>
      <c r="V4173" s="485">
        <f t="shared" si="2466"/>
        <v>3.1515151515151514</v>
      </c>
      <c r="W4173" s="485">
        <f>IFERROR(H4173/M4173,Tabla2[[#This Row],[CARGA PRODUCCION (ANIMALES/HA)]])</f>
        <v>2.9714285714285715</v>
      </c>
      <c r="X4173" s="486">
        <f t="shared" si="2467"/>
        <v>2025</v>
      </c>
      <c r="Y4173" s="486">
        <f t="shared" si="2468"/>
        <v>7</v>
      </c>
      <c r="Z4173" s="486" t="e">
        <f t="shared" ca="1" si="2469"/>
        <v>#NAME?</v>
      </c>
      <c r="AA4173" s="483">
        <f t="shared" si="2470"/>
        <v>52</v>
      </c>
      <c r="AB4173" s="484">
        <f t="shared" si="2471"/>
        <v>1</v>
      </c>
      <c r="AC4173" s="484">
        <f t="shared" si="2472"/>
        <v>0</v>
      </c>
      <c r="AD4173" s="482"/>
    </row>
    <row r="4174" spans="1:30">
      <c r="A4174" s="481">
        <v>45842</v>
      </c>
      <c r="B4174" s="482" t="s">
        <v>81</v>
      </c>
      <c r="C4174" s="482">
        <v>2476</v>
      </c>
      <c r="D4174" s="482">
        <v>80</v>
      </c>
      <c r="E4174" s="482">
        <v>9</v>
      </c>
      <c r="F4174" s="482"/>
      <c r="G4174" s="482">
        <v>102</v>
      </c>
      <c r="H4174" s="482">
        <v>102</v>
      </c>
      <c r="I4174" s="482">
        <v>1</v>
      </c>
      <c r="J4174" s="482">
        <v>19</v>
      </c>
      <c r="K4174" s="482">
        <v>680</v>
      </c>
      <c r="L4174" s="482">
        <v>23.4</v>
      </c>
      <c r="M4174" s="480">
        <v>31.01</v>
      </c>
      <c r="N4174" s="483">
        <f>IF(Tabla2[[#This Row],[LECHE RETIRO DIA]]&lt;&gt;ISBLANK(Tabla2[[#This Row],[LECHE RETIRO DIA]]),SUM(Tabla2[[#This Row],[LECHE TANQUE DIA]:[LECHE RETIRO DIA]]),SUM(Tabla2[[#This Row],[LECHE TANQUE DIA]:[LECHE AUTOCONSUMO DIA]]))</f>
        <v>2565</v>
      </c>
      <c r="O4174" s="484">
        <f t="shared" ref="O4174:O4182" si="2473">IFERROR(C4174/N4174,"")</f>
        <v>0.96530214424951266</v>
      </c>
      <c r="P4174" s="485">
        <f t="shared" ref="P4174:P4182" si="2474">IFERROR(N4174/G4174,"")</f>
        <v>25.147058823529413</v>
      </c>
      <c r="Q4174" s="485">
        <f t="shared" ref="Q4174:Q4182" si="2475">IFERROR(C4174/G4174,"")</f>
        <v>24.274509803921568</v>
      </c>
      <c r="R4174" s="485">
        <f t="shared" ref="R4174:R4182" si="2476">IFERROR(D4174/J4174,"")</f>
        <v>4.2105263157894735</v>
      </c>
      <c r="S4174" s="485">
        <f t="shared" ref="S4174:S4182" si="2477">IFERROR(N4174/K4174,"")</f>
        <v>3.7720588235294117</v>
      </c>
      <c r="T4174" s="485">
        <f t="shared" ref="T4174:T4182" si="2478">IFERROR(K4174/G4174,"")</f>
        <v>6.666666666666667</v>
      </c>
      <c r="U4174" s="485">
        <f t="shared" ref="U4174:U4182" si="2479">IFERROR(N4174/L4174,"")</f>
        <v>109.61538461538463</v>
      </c>
      <c r="V4174" s="485">
        <f t="shared" ref="V4174:V4182" si="2480">IFERROR(G4174/L4174,"")</f>
        <v>4.3589743589743595</v>
      </c>
      <c r="W4174" s="485">
        <f>IFERROR(H4174/M4174,Tabla2[[#This Row],[CARGA PRODUCCION (ANIMALES/HA)]])</f>
        <v>3.2892615285391806</v>
      </c>
      <c r="X4174" s="486">
        <f t="shared" ref="X4174:X4182" si="2481">YEAR(A4174)</f>
        <v>2025</v>
      </c>
      <c r="Y4174" s="486">
        <f t="shared" ref="Y4174:Y4182" si="2482">MONTH(A4174)</f>
        <v>7</v>
      </c>
      <c r="Z4174" s="486" t="e">
        <f t="shared" ref="Z4174:Z4182" ca="1" si="2483">_xlfn.ISOWEEKNUM(A4174)</f>
        <v>#NAME?</v>
      </c>
      <c r="AA4174" s="483">
        <f t="shared" ref="AA4174:AA4182" si="2484">IF(H4174&gt;0,H4174,G4174)</f>
        <v>102</v>
      </c>
      <c r="AB4174" s="484">
        <f t="shared" ref="AB4174:AB4182" si="2485">IFERROR(G4174/AA4174,"")</f>
        <v>1</v>
      </c>
      <c r="AC4174" s="484">
        <f t="shared" ref="AC4174:AC4182" si="2486">IFERROR(1-AB4174,"")</f>
        <v>0</v>
      </c>
      <c r="AD4174" s="482"/>
    </row>
    <row r="4175" spans="1:30">
      <c r="A4175" s="481">
        <v>45842</v>
      </c>
      <c r="B4175" s="482" t="s">
        <v>83</v>
      </c>
      <c r="C4175" s="482">
        <v>2658</v>
      </c>
      <c r="D4175" s="482">
        <v>100</v>
      </c>
      <c r="E4175" s="482">
        <v>9</v>
      </c>
      <c r="F4175" s="482"/>
      <c r="G4175" s="482">
        <v>116</v>
      </c>
      <c r="H4175" s="482">
        <v>122</v>
      </c>
      <c r="I4175" s="482">
        <v>1</v>
      </c>
      <c r="J4175" s="482">
        <v>17</v>
      </c>
      <c r="K4175" s="482">
        <v>680</v>
      </c>
      <c r="L4175" s="482">
        <v>29.8</v>
      </c>
      <c r="M4175" s="480">
        <v>36.590000000000003</v>
      </c>
      <c r="N4175" s="483">
        <f>IF(Tabla2[[#This Row],[LECHE RETIRO DIA]]&lt;&gt;ISBLANK(Tabla2[[#This Row],[LECHE RETIRO DIA]]),SUM(Tabla2[[#This Row],[LECHE TANQUE DIA]:[LECHE RETIRO DIA]]),SUM(Tabla2[[#This Row],[LECHE TANQUE DIA]:[LECHE AUTOCONSUMO DIA]]))</f>
        <v>2767</v>
      </c>
      <c r="O4175" s="484">
        <f t="shared" si="2473"/>
        <v>0.96060715576436573</v>
      </c>
      <c r="P4175" s="485">
        <f t="shared" si="2474"/>
        <v>23.853448275862068</v>
      </c>
      <c r="Q4175" s="485">
        <f t="shared" si="2475"/>
        <v>22.913793103448278</v>
      </c>
      <c r="R4175" s="485">
        <f t="shared" si="2476"/>
        <v>5.882352941176471</v>
      </c>
      <c r="S4175" s="485">
        <f t="shared" si="2477"/>
        <v>4.0691176470588237</v>
      </c>
      <c r="T4175" s="485">
        <f t="shared" si="2478"/>
        <v>5.8620689655172411</v>
      </c>
      <c r="U4175" s="485">
        <f t="shared" si="2479"/>
        <v>92.852348993288587</v>
      </c>
      <c r="V4175" s="485">
        <f t="shared" si="2480"/>
        <v>3.8926174496644292</v>
      </c>
      <c r="W4175" s="485">
        <f>IFERROR(H4175/M4175,Tabla2[[#This Row],[CARGA PRODUCCION (ANIMALES/HA)]])</f>
        <v>3.334244329051653</v>
      </c>
      <c r="X4175" s="486">
        <f t="shared" si="2481"/>
        <v>2025</v>
      </c>
      <c r="Y4175" s="486">
        <f t="shared" si="2482"/>
        <v>7</v>
      </c>
      <c r="Z4175" s="486" t="e">
        <f t="shared" ca="1" si="2483"/>
        <v>#NAME?</v>
      </c>
      <c r="AA4175" s="483">
        <f t="shared" si="2484"/>
        <v>122</v>
      </c>
      <c r="AB4175" s="484">
        <f t="shared" si="2485"/>
        <v>0.95081967213114749</v>
      </c>
      <c r="AC4175" s="484">
        <f t="shared" si="2486"/>
        <v>4.9180327868852514E-2</v>
      </c>
      <c r="AD4175" s="482"/>
    </row>
    <row r="4176" spans="1:30">
      <c r="A4176" s="481">
        <v>45842</v>
      </c>
      <c r="B4176" s="482" t="s">
        <v>117</v>
      </c>
      <c r="C4176" s="482">
        <v>1240</v>
      </c>
      <c r="D4176" s="482">
        <v>40</v>
      </c>
      <c r="E4176" s="482">
        <v>5</v>
      </c>
      <c r="F4176" s="482"/>
      <c r="G4176" s="482">
        <v>52</v>
      </c>
      <c r="H4176" s="482">
        <v>52</v>
      </c>
      <c r="I4176" s="482">
        <v>1</v>
      </c>
      <c r="J4176" s="482">
        <v>8</v>
      </c>
      <c r="K4176" s="482">
        <v>300</v>
      </c>
      <c r="L4176" s="482">
        <v>16.5</v>
      </c>
      <c r="M4176" s="480">
        <v>17.5</v>
      </c>
      <c r="N4176" s="483">
        <f>IF(Tabla2[[#This Row],[LECHE RETIRO DIA]]&lt;&gt;ISBLANK(Tabla2[[#This Row],[LECHE RETIRO DIA]]),SUM(Tabla2[[#This Row],[LECHE TANQUE DIA]:[LECHE RETIRO DIA]]),SUM(Tabla2[[#This Row],[LECHE TANQUE DIA]:[LECHE AUTOCONSUMO DIA]]))</f>
        <v>1285</v>
      </c>
      <c r="O4176" s="484">
        <f t="shared" si="2473"/>
        <v>0.96498054474708173</v>
      </c>
      <c r="P4176" s="485">
        <f t="shared" si="2474"/>
        <v>24.71153846153846</v>
      </c>
      <c r="Q4176" s="485">
        <f t="shared" si="2475"/>
        <v>23.846153846153847</v>
      </c>
      <c r="R4176" s="485">
        <f t="shared" si="2476"/>
        <v>5</v>
      </c>
      <c r="S4176" s="485">
        <f t="shared" si="2477"/>
        <v>4.2833333333333332</v>
      </c>
      <c r="T4176" s="485">
        <f t="shared" si="2478"/>
        <v>5.7692307692307692</v>
      </c>
      <c r="U4176" s="485">
        <f t="shared" si="2479"/>
        <v>77.878787878787875</v>
      </c>
      <c r="V4176" s="485">
        <f t="shared" si="2480"/>
        <v>3.1515151515151514</v>
      </c>
      <c r="W4176" s="485">
        <f>IFERROR(H4176/M4176,Tabla2[[#This Row],[CARGA PRODUCCION (ANIMALES/HA)]])</f>
        <v>2.9714285714285715</v>
      </c>
      <c r="X4176" s="486">
        <f t="shared" si="2481"/>
        <v>2025</v>
      </c>
      <c r="Y4176" s="486">
        <f t="shared" si="2482"/>
        <v>7</v>
      </c>
      <c r="Z4176" s="486" t="e">
        <f t="shared" ca="1" si="2483"/>
        <v>#NAME?</v>
      </c>
      <c r="AA4176" s="483">
        <f t="shared" si="2484"/>
        <v>52</v>
      </c>
      <c r="AB4176" s="484">
        <f t="shared" si="2485"/>
        <v>1</v>
      </c>
      <c r="AC4176" s="484">
        <f t="shared" si="2486"/>
        <v>0</v>
      </c>
      <c r="AD4176" s="482"/>
    </row>
    <row r="4177" spans="1:30">
      <c r="A4177" s="481">
        <v>45843</v>
      </c>
      <c r="B4177" s="482" t="s">
        <v>81</v>
      </c>
      <c r="C4177" s="482">
        <v>2457</v>
      </c>
      <c r="D4177" s="482">
        <v>80</v>
      </c>
      <c r="E4177" s="482">
        <v>9</v>
      </c>
      <c r="F4177" s="482"/>
      <c r="G4177" s="482">
        <v>102</v>
      </c>
      <c r="H4177" s="482">
        <v>102</v>
      </c>
      <c r="I4177" s="482">
        <v>1</v>
      </c>
      <c r="J4177" s="482">
        <v>19</v>
      </c>
      <c r="K4177" s="482">
        <v>680</v>
      </c>
      <c r="L4177" s="482">
        <v>23.4</v>
      </c>
      <c r="M4177" s="480">
        <v>31.01</v>
      </c>
      <c r="N4177" s="483">
        <f>IF(Tabla2[[#This Row],[LECHE RETIRO DIA]]&lt;&gt;ISBLANK(Tabla2[[#This Row],[LECHE RETIRO DIA]]),SUM(Tabla2[[#This Row],[LECHE TANQUE DIA]:[LECHE RETIRO DIA]]),SUM(Tabla2[[#This Row],[LECHE TANQUE DIA]:[LECHE AUTOCONSUMO DIA]]))</f>
        <v>2546</v>
      </c>
      <c r="O4177" s="484">
        <f t="shared" si="2473"/>
        <v>0.96504320502749408</v>
      </c>
      <c r="P4177" s="485">
        <f t="shared" si="2474"/>
        <v>24.96078431372549</v>
      </c>
      <c r="Q4177" s="485">
        <f t="shared" si="2475"/>
        <v>24.088235294117649</v>
      </c>
      <c r="R4177" s="485">
        <f t="shared" si="2476"/>
        <v>4.2105263157894735</v>
      </c>
      <c r="S4177" s="485">
        <f t="shared" si="2477"/>
        <v>3.7441176470588236</v>
      </c>
      <c r="T4177" s="485">
        <f t="shared" si="2478"/>
        <v>6.666666666666667</v>
      </c>
      <c r="U4177" s="485">
        <f t="shared" si="2479"/>
        <v>108.80341880341881</v>
      </c>
      <c r="V4177" s="485">
        <f t="shared" si="2480"/>
        <v>4.3589743589743595</v>
      </c>
      <c r="W4177" s="485">
        <f>IFERROR(H4177/M4177,Tabla2[[#This Row],[CARGA PRODUCCION (ANIMALES/HA)]])</f>
        <v>3.2892615285391806</v>
      </c>
      <c r="X4177" s="486">
        <f t="shared" si="2481"/>
        <v>2025</v>
      </c>
      <c r="Y4177" s="486">
        <f t="shared" si="2482"/>
        <v>7</v>
      </c>
      <c r="Z4177" s="486" t="e">
        <f t="shared" ca="1" si="2483"/>
        <v>#NAME?</v>
      </c>
      <c r="AA4177" s="483">
        <f t="shared" si="2484"/>
        <v>102</v>
      </c>
      <c r="AB4177" s="484">
        <f t="shared" si="2485"/>
        <v>1</v>
      </c>
      <c r="AC4177" s="484">
        <f t="shared" si="2486"/>
        <v>0</v>
      </c>
      <c r="AD4177" s="482"/>
    </row>
    <row r="4178" spans="1:30">
      <c r="A4178" s="481">
        <v>45843</v>
      </c>
      <c r="B4178" s="482" t="s">
        <v>83</v>
      </c>
      <c r="C4178" s="482">
        <v>2653</v>
      </c>
      <c r="D4178" s="482">
        <v>100</v>
      </c>
      <c r="E4178" s="482">
        <v>9</v>
      </c>
      <c r="F4178" s="482"/>
      <c r="G4178" s="482">
        <v>116</v>
      </c>
      <c r="H4178" s="482">
        <v>122</v>
      </c>
      <c r="I4178" s="482">
        <v>1</v>
      </c>
      <c r="J4178" s="482">
        <v>17</v>
      </c>
      <c r="K4178" s="482">
        <v>680</v>
      </c>
      <c r="L4178" s="482">
        <v>29.8</v>
      </c>
      <c r="M4178" s="480">
        <v>36.590000000000003</v>
      </c>
      <c r="N4178" s="483">
        <f>IF(Tabla2[[#This Row],[LECHE RETIRO DIA]]&lt;&gt;ISBLANK(Tabla2[[#This Row],[LECHE RETIRO DIA]]),SUM(Tabla2[[#This Row],[LECHE TANQUE DIA]:[LECHE RETIRO DIA]]),SUM(Tabla2[[#This Row],[LECHE TANQUE DIA]:[LECHE AUTOCONSUMO DIA]]))</f>
        <v>2762</v>
      </c>
      <c r="O4178" s="484">
        <f t="shared" si="2473"/>
        <v>0.96053584359160027</v>
      </c>
      <c r="P4178" s="485">
        <f t="shared" si="2474"/>
        <v>23.810344827586206</v>
      </c>
      <c r="Q4178" s="485">
        <f t="shared" si="2475"/>
        <v>22.870689655172413</v>
      </c>
      <c r="R4178" s="485">
        <f t="shared" si="2476"/>
        <v>5.882352941176471</v>
      </c>
      <c r="S4178" s="485">
        <f t="shared" si="2477"/>
        <v>4.0617647058823527</v>
      </c>
      <c r="T4178" s="485">
        <f t="shared" si="2478"/>
        <v>5.8620689655172411</v>
      </c>
      <c r="U4178" s="485">
        <f t="shared" si="2479"/>
        <v>92.68456375838926</v>
      </c>
      <c r="V4178" s="485">
        <f t="shared" si="2480"/>
        <v>3.8926174496644292</v>
      </c>
      <c r="W4178" s="485">
        <f>IFERROR(H4178/M4178,Tabla2[[#This Row],[CARGA PRODUCCION (ANIMALES/HA)]])</f>
        <v>3.334244329051653</v>
      </c>
      <c r="X4178" s="486">
        <f t="shared" si="2481"/>
        <v>2025</v>
      </c>
      <c r="Y4178" s="486">
        <f t="shared" si="2482"/>
        <v>7</v>
      </c>
      <c r="Z4178" s="486" t="e">
        <f t="shared" ca="1" si="2483"/>
        <v>#NAME?</v>
      </c>
      <c r="AA4178" s="483">
        <f t="shared" si="2484"/>
        <v>122</v>
      </c>
      <c r="AB4178" s="484">
        <f t="shared" si="2485"/>
        <v>0.95081967213114749</v>
      </c>
      <c r="AC4178" s="484">
        <f t="shared" si="2486"/>
        <v>4.9180327868852514E-2</v>
      </c>
      <c r="AD4178" s="482"/>
    </row>
    <row r="4179" spans="1:30">
      <c r="A4179" s="481">
        <v>45843</v>
      </c>
      <c r="B4179" s="482" t="s">
        <v>117</v>
      </c>
      <c r="C4179" s="482">
        <v>1136</v>
      </c>
      <c r="D4179" s="482">
        <v>40</v>
      </c>
      <c r="E4179" s="482">
        <v>5</v>
      </c>
      <c r="F4179" s="482"/>
      <c r="G4179" s="482">
        <v>52</v>
      </c>
      <c r="H4179" s="482">
        <v>52</v>
      </c>
      <c r="I4179" s="482">
        <v>1</v>
      </c>
      <c r="J4179" s="482">
        <v>8</v>
      </c>
      <c r="K4179" s="482">
        <v>680</v>
      </c>
      <c r="L4179" s="482">
        <v>23.4</v>
      </c>
      <c r="M4179" s="480">
        <v>31.01</v>
      </c>
      <c r="N4179" s="483">
        <f>IF(Tabla2[[#This Row],[LECHE RETIRO DIA]]&lt;&gt;ISBLANK(Tabla2[[#This Row],[LECHE RETIRO DIA]]),SUM(Tabla2[[#This Row],[LECHE TANQUE DIA]:[LECHE RETIRO DIA]]),SUM(Tabla2[[#This Row],[LECHE TANQUE DIA]:[LECHE AUTOCONSUMO DIA]]))</f>
        <v>1181</v>
      </c>
      <c r="O4179" s="484">
        <f t="shared" si="2473"/>
        <v>0.96189669771380182</v>
      </c>
      <c r="P4179" s="485">
        <f t="shared" si="2474"/>
        <v>22.71153846153846</v>
      </c>
      <c r="Q4179" s="485">
        <f t="shared" si="2475"/>
        <v>21.846153846153847</v>
      </c>
      <c r="R4179" s="485">
        <f t="shared" si="2476"/>
        <v>5</v>
      </c>
      <c r="S4179" s="485">
        <f t="shared" si="2477"/>
        <v>1.736764705882353</v>
      </c>
      <c r="T4179" s="485">
        <f t="shared" si="2478"/>
        <v>13.076923076923077</v>
      </c>
      <c r="U4179" s="485">
        <f t="shared" si="2479"/>
        <v>50.470085470085472</v>
      </c>
      <c r="V4179" s="485">
        <f t="shared" si="2480"/>
        <v>2.2222222222222223</v>
      </c>
      <c r="W4179" s="485">
        <f>IFERROR(H4179/M4179,Tabla2[[#This Row],[CARGA PRODUCCION (ANIMALES/HA)]])</f>
        <v>1.6768784263140921</v>
      </c>
      <c r="X4179" s="486">
        <f t="shared" si="2481"/>
        <v>2025</v>
      </c>
      <c r="Y4179" s="486">
        <f t="shared" si="2482"/>
        <v>7</v>
      </c>
      <c r="Z4179" s="486" t="e">
        <f t="shared" ca="1" si="2483"/>
        <v>#NAME?</v>
      </c>
      <c r="AA4179" s="483">
        <f t="shared" si="2484"/>
        <v>52</v>
      </c>
      <c r="AB4179" s="484">
        <f t="shared" si="2485"/>
        <v>1</v>
      </c>
      <c r="AC4179" s="484">
        <f t="shared" si="2486"/>
        <v>0</v>
      </c>
      <c r="AD4179" s="482"/>
    </row>
    <row r="4180" spans="1:30">
      <c r="A4180" s="481">
        <v>45844</v>
      </c>
      <c r="B4180" s="482" t="s">
        <v>81</v>
      </c>
      <c r="C4180" s="482">
        <v>2434</v>
      </c>
      <c r="D4180" s="482">
        <v>80</v>
      </c>
      <c r="E4180" s="482">
        <v>9</v>
      </c>
      <c r="F4180" s="482"/>
      <c r="G4180" s="482">
        <v>102</v>
      </c>
      <c r="H4180" s="482">
        <v>102</v>
      </c>
      <c r="I4180" s="482">
        <v>1</v>
      </c>
      <c r="J4180" s="482">
        <v>19</v>
      </c>
      <c r="K4180" s="482">
        <v>680</v>
      </c>
      <c r="L4180" s="482">
        <v>23.4</v>
      </c>
      <c r="M4180" s="480">
        <v>31.01</v>
      </c>
      <c r="N4180" s="483">
        <f>IF(Tabla2[[#This Row],[LECHE RETIRO DIA]]&lt;&gt;ISBLANK(Tabla2[[#This Row],[LECHE RETIRO DIA]]),SUM(Tabla2[[#This Row],[LECHE TANQUE DIA]:[LECHE RETIRO DIA]]),SUM(Tabla2[[#This Row],[LECHE TANQUE DIA]:[LECHE AUTOCONSUMO DIA]]))</f>
        <v>2523</v>
      </c>
      <c r="O4180" s="484">
        <f t="shared" si="2473"/>
        <v>0.96472453428458183</v>
      </c>
      <c r="P4180" s="485">
        <f t="shared" si="2474"/>
        <v>24.735294117647058</v>
      </c>
      <c r="Q4180" s="485">
        <f t="shared" si="2475"/>
        <v>23.862745098039216</v>
      </c>
      <c r="R4180" s="485">
        <f t="shared" si="2476"/>
        <v>4.2105263157894735</v>
      </c>
      <c r="S4180" s="485">
        <f t="shared" si="2477"/>
        <v>3.710294117647059</v>
      </c>
      <c r="T4180" s="485">
        <f t="shared" si="2478"/>
        <v>6.666666666666667</v>
      </c>
      <c r="U4180" s="485">
        <f t="shared" si="2479"/>
        <v>107.82051282051283</v>
      </c>
      <c r="V4180" s="485">
        <f t="shared" si="2480"/>
        <v>4.3589743589743595</v>
      </c>
      <c r="W4180" s="485">
        <f>IFERROR(H4180/M4180,Tabla2[[#This Row],[CARGA PRODUCCION (ANIMALES/HA)]])</f>
        <v>3.2892615285391806</v>
      </c>
      <c r="X4180" s="486">
        <f t="shared" si="2481"/>
        <v>2025</v>
      </c>
      <c r="Y4180" s="486">
        <f t="shared" si="2482"/>
        <v>7</v>
      </c>
      <c r="Z4180" s="486" t="e">
        <f t="shared" ca="1" si="2483"/>
        <v>#NAME?</v>
      </c>
      <c r="AA4180" s="483">
        <f t="shared" si="2484"/>
        <v>102</v>
      </c>
      <c r="AB4180" s="484">
        <f t="shared" si="2485"/>
        <v>1</v>
      </c>
      <c r="AC4180" s="484">
        <f t="shared" si="2486"/>
        <v>0</v>
      </c>
      <c r="AD4180" s="482"/>
    </row>
    <row r="4181" spans="1:30">
      <c r="A4181" s="481">
        <v>45844</v>
      </c>
      <c r="B4181" s="482" t="s">
        <v>83</v>
      </c>
      <c r="C4181" s="482">
        <v>2624</v>
      </c>
      <c r="D4181" s="482">
        <v>100</v>
      </c>
      <c r="E4181" s="482">
        <v>9</v>
      </c>
      <c r="F4181" s="482"/>
      <c r="G4181" s="482">
        <v>116</v>
      </c>
      <c r="H4181" s="482">
        <v>122</v>
      </c>
      <c r="I4181" s="482">
        <v>1</v>
      </c>
      <c r="J4181" s="482">
        <v>17</v>
      </c>
      <c r="K4181" s="482">
        <v>680</v>
      </c>
      <c r="L4181" s="482">
        <v>29.8</v>
      </c>
      <c r="M4181" s="480">
        <v>36.590000000000003</v>
      </c>
      <c r="N4181" s="483">
        <f>IF(Tabla2[[#This Row],[LECHE RETIRO DIA]]&lt;&gt;ISBLANK(Tabla2[[#This Row],[LECHE RETIRO DIA]]),SUM(Tabla2[[#This Row],[LECHE TANQUE DIA]:[LECHE RETIRO DIA]]),SUM(Tabla2[[#This Row],[LECHE TANQUE DIA]:[LECHE AUTOCONSUMO DIA]]))</f>
        <v>2733</v>
      </c>
      <c r="O4181" s="484">
        <f t="shared" si="2473"/>
        <v>0.96011708744968893</v>
      </c>
      <c r="P4181" s="485">
        <f t="shared" si="2474"/>
        <v>23.560344827586206</v>
      </c>
      <c r="Q4181" s="485">
        <f t="shared" si="2475"/>
        <v>22.620689655172413</v>
      </c>
      <c r="R4181" s="485">
        <f t="shared" si="2476"/>
        <v>5.882352941176471</v>
      </c>
      <c r="S4181" s="485">
        <f t="shared" si="2477"/>
        <v>4.0191176470588239</v>
      </c>
      <c r="T4181" s="485">
        <f t="shared" si="2478"/>
        <v>5.8620689655172411</v>
      </c>
      <c r="U4181" s="485">
        <f t="shared" si="2479"/>
        <v>91.711409395973149</v>
      </c>
      <c r="V4181" s="485">
        <f t="shared" si="2480"/>
        <v>3.8926174496644292</v>
      </c>
      <c r="W4181" s="485">
        <f>IFERROR(H4181/M4181,Tabla2[[#This Row],[CARGA PRODUCCION (ANIMALES/HA)]])</f>
        <v>3.334244329051653</v>
      </c>
      <c r="X4181" s="486">
        <f t="shared" si="2481"/>
        <v>2025</v>
      </c>
      <c r="Y4181" s="486">
        <f t="shared" si="2482"/>
        <v>7</v>
      </c>
      <c r="Z4181" s="486" t="e">
        <f t="shared" ca="1" si="2483"/>
        <v>#NAME?</v>
      </c>
      <c r="AA4181" s="483">
        <f t="shared" si="2484"/>
        <v>122</v>
      </c>
      <c r="AB4181" s="484">
        <f t="shared" si="2485"/>
        <v>0.95081967213114749</v>
      </c>
      <c r="AC4181" s="484">
        <f t="shared" si="2486"/>
        <v>4.9180327868852514E-2</v>
      </c>
      <c r="AD4181" s="482"/>
    </row>
    <row r="4182" spans="1:30">
      <c r="A4182" s="481">
        <v>45844</v>
      </c>
      <c r="B4182" s="340" t="s">
        <v>117</v>
      </c>
      <c r="C4182" s="340">
        <v>1153</v>
      </c>
      <c r="D4182" s="482">
        <v>40</v>
      </c>
      <c r="E4182" s="482">
        <v>5</v>
      </c>
      <c r="F4182" s="482"/>
      <c r="G4182" s="482">
        <v>52</v>
      </c>
      <c r="H4182" s="482">
        <v>52</v>
      </c>
      <c r="I4182" s="482">
        <v>1</v>
      </c>
      <c r="J4182" s="482">
        <v>8</v>
      </c>
      <c r="K4182" s="482">
        <v>300</v>
      </c>
      <c r="L4182" s="482">
        <v>16.5</v>
      </c>
      <c r="M4182" s="480">
        <v>17.5</v>
      </c>
      <c r="N4182" s="483">
        <f>IF(Tabla2[[#This Row],[LECHE RETIRO DIA]]&lt;&gt;ISBLANK(Tabla2[[#This Row],[LECHE RETIRO DIA]]),SUM(Tabla2[[#This Row],[LECHE TANQUE DIA]:[LECHE RETIRO DIA]]),SUM(Tabla2[[#This Row],[LECHE TANQUE DIA]:[LECHE AUTOCONSUMO DIA]]))</f>
        <v>1198</v>
      </c>
      <c r="O4182" s="484">
        <f t="shared" si="2473"/>
        <v>0.96243739565943243</v>
      </c>
      <c r="P4182" s="485">
        <f t="shared" si="2474"/>
        <v>23.03846153846154</v>
      </c>
      <c r="Q4182" s="485">
        <f t="shared" si="2475"/>
        <v>22.173076923076923</v>
      </c>
      <c r="R4182" s="485">
        <f t="shared" si="2476"/>
        <v>5</v>
      </c>
      <c r="S4182" s="485">
        <f t="shared" si="2477"/>
        <v>3.9933333333333332</v>
      </c>
      <c r="T4182" s="485">
        <f t="shared" si="2478"/>
        <v>5.7692307692307692</v>
      </c>
      <c r="U4182" s="485">
        <f t="shared" si="2479"/>
        <v>72.606060606060609</v>
      </c>
      <c r="V4182" s="485">
        <f t="shared" si="2480"/>
        <v>3.1515151515151514</v>
      </c>
      <c r="W4182" s="485">
        <f>IFERROR(H4182/M4182,Tabla2[[#This Row],[CARGA PRODUCCION (ANIMALES/HA)]])</f>
        <v>2.9714285714285715</v>
      </c>
      <c r="X4182" s="486">
        <f t="shared" si="2481"/>
        <v>2025</v>
      </c>
      <c r="Y4182" s="486">
        <f t="shared" si="2482"/>
        <v>7</v>
      </c>
      <c r="Z4182" s="486" t="e">
        <f t="shared" ca="1" si="2483"/>
        <v>#NAME?</v>
      </c>
      <c r="AA4182" s="483">
        <f t="shared" si="2484"/>
        <v>52</v>
      </c>
      <c r="AB4182" s="484">
        <f t="shared" si="2485"/>
        <v>1</v>
      </c>
      <c r="AC4182" s="484">
        <f t="shared" si="2486"/>
        <v>0</v>
      </c>
      <c r="AD4182" s="482"/>
    </row>
    <row r="4183" spans="1:30">
      <c r="A4183" s="481">
        <v>45845</v>
      </c>
      <c r="B4183" s="482" t="s">
        <v>223</v>
      </c>
      <c r="C4183" s="482">
        <v>2457</v>
      </c>
      <c r="D4183" s="482">
        <v>80</v>
      </c>
      <c r="E4183" s="482">
        <v>9</v>
      </c>
      <c r="F4183" s="482"/>
      <c r="G4183" s="482">
        <v>101</v>
      </c>
      <c r="H4183" s="482">
        <v>101</v>
      </c>
      <c r="I4183" s="482">
        <v>1</v>
      </c>
      <c r="J4183" s="482">
        <v>19</v>
      </c>
      <c r="K4183" s="482">
        <v>680</v>
      </c>
      <c r="L4183" s="482">
        <v>23.4</v>
      </c>
      <c r="M4183" s="480">
        <v>31.01</v>
      </c>
      <c r="N4183" s="483">
        <f>IF(Tabla2[[#This Row],[LECHE RETIRO DIA]]&lt;&gt;ISBLANK(Tabla2[[#This Row],[LECHE RETIRO DIA]]),SUM(Tabla2[[#This Row],[LECHE TANQUE DIA]:[LECHE RETIRO DIA]]),SUM(Tabla2[[#This Row],[LECHE TANQUE DIA]:[LECHE AUTOCONSUMO DIA]]))</f>
        <v>2546</v>
      </c>
      <c r="O4183" s="484">
        <f t="shared" ref="O4183:O4188" si="2487">IFERROR(C4183/N4183,"")</f>
        <v>0.96504320502749408</v>
      </c>
      <c r="P4183" s="485">
        <f t="shared" ref="P4183:P4188" si="2488">IFERROR(N4183/G4183,"")</f>
        <v>25.207920792079207</v>
      </c>
      <c r="Q4183" s="485">
        <f t="shared" ref="Q4183:Q4188" si="2489">IFERROR(C4183/G4183,"")</f>
        <v>24.326732673267326</v>
      </c>
      <c r="R4183" s="485">
        <f t="shared" ref="R4183:R4188" si="2490">IFERROR(D4183/J4183,"")</f>
        <v>4.2105263157894735</v>
      </c>
      <c r="S4183" s="485">
        <f t="shared" ref="S4183:S4188" si="2491">IFERROR(N4183/K4183,"")</f>
        <v>3.7441176470588236</v>
      </c>
      <c r="T4183" s="485">
        <f t="shared" ref="T4183:T4188" si="2492">IFERROR(K4183/G4183,"")</f>
        <v>6.7326732673267324</v>
      </c>
      <c r="U4183" s="485">
        <f t="shared" ref="U4183:U4188" si="2493">IFERROR(N4183/L4183,"")</f>
        <v>108.80341880341881</v>
      </c>
      <c r="V4183" s="485">
        <f t="shared" ref="V4183:V4188" si="2494">IFERROR(G4183/L4183,"")</f>
        <v>4.3162393162393169</v>
      </c>
      <c r="W4183" s="485">
        <f>IFERROR(H4183/M4183,Tabla2[[#This Row],[CARGA PRODUCCION (ANIMALES/HA)]])</f>
        <v>3.2570138664946788</v>
      </c>
      <c r="X4183" s="486">
        <f t="shared" ref="X4183:X4188" si="2495">YEAR(A4183)</f>
        <v>2025</v>
      </c>
      <c r="Y4183" s="486">
        <f t="shared" ref="Y4183:Y4188" si="2496">MONTH(A4183)</f>
        <v>7</v>
      </c>
      <c r="Z4183" s="486" t="e">
        <f t="shared" ref="Z4183:Z4188" ca="1" si="2497">_xlfn.ISOWEEKNUM(A4183)</f>
        <v>#NAME?</v>
      </c>
      <c r="AA4183" s="483">
        <f t="shared" ref="AA4183:AA4188" si="2498">IF(H4183&gt;0,H4183,G4183)</f>
        <v>101</v>
      </c>
      <c r="AB4183" s="484">
        <f t="shared" ref="AB4183:AB4188" si="2499">IFERROR(G4183/AA4183,"")</f>
        <v>1</v>
      </c>
      <c r="AC4183" s="484">
        <f t="shared" ref="AC4183:AC4188" si="2500">IFERROR(1-AB4183,"")</f>
        <v>0</v>
      </c>
      <c r="AD4183" s="482"/>
    </row>
    <row r="4184" spans="1:30">
      <c r="A4184" s="481">
        <v>45845</v>
      </c>
      <c r="B4184" s="482" t="s">
        <v>83</v>
      </c>
      <c r="C4184" s="482">
        <v>2634</v>
      </c>
      <c r="D4184" s="482">
        <v>100</v>
      </c>
      <c r="E4184" s="482">
        <v>9</v>
      </c>
      <c r="F4184" s="482"/>
      <c r="G4184" s="482">
        <v>116</v>
      </c>
      <c r="H4184" s="482">
        <v>128</v>
      </c>
      <c r="I4184" s="482">
        <v>1</v>
      </c>
      <c r="J4184" s="482">
        <v>17</v>
      </c>
      <c r="K4184" s="482">
        <v>680</v>
      </c>
      <c r="L4184" s="482">
        <v>29.8</v>
      </c>
      <c r="M4184" s="480">
        <v>36.590000000000003</v>
      </c>
      <c r="N4184" s="483">
        <f>IF(Tabla2[[#This Row],[LECHE RETIRO DIA]]&lt;&gt;ISBLANK(Tabla2[[#This Row],[LECHE RETIRO DIA]]),SUM(Tabla2[[#This Row],[LECHE TANQUE DIA]:[LECHE RETIRO DIA]]),SUM(Tabla2[[#This Row],[LECHE TANQUE DIA]:[LECHE AUTOCONSUMO DIA]]))</f>
        <v>2743</v>
      </c>
      <c r="O4184" s="484">
        <f t="shared" si="2487"/>
        <v>0.96026248632883704</v>
      </c>
      <c r="P4184" s="485">
        <f t="shared" si="2488"/>
        <v>23.646551724137932</v>
      </c>
      <c r="Q4184" s="485">
        <f t="shared" si="2489"/>
        <v>22.706896551724139</v>
      </c>
      <c r="R4184" s="485">
        <f t="shared" si="2490"/>
        <v>5.882352941176471</v>
      </c>
      <c r="S4184" s="485">
        <f t="shared" si="2491"/>
        <v>4.033823529411765</v>
      </c>
      <c r="T4184" s="485">
        <f t="shared" si="2492"/>
        <v>5.8620689655172411</v>
      </c>
      <c r="U4184" s="485">
        <f t="shared" si="2493"/>
        <v>92.046979865771803</v>
      </c>
      <c r="V4184" s="485">
        <f t="shared" si="2494"/>
        <v>3.8926174496644292</v>
      </c>
      <c r="W4184" s="485">
        <f>IFERROR(H4184/M4184,Tabla2[[#This Row],[CARGA PRODUCCION (ANIMALES/HA)]])</f>
        <v>3.4982235583492756</v>
      </c>
      <c r="X4184" s="486">
        <f t="shared" si="2495"/>
        <v>2025</v>
      </c>
      <c r="Y4184" s="486">
        <f t="shared" si="2496"/>
        <v>7</v>
      </c>
      <c r="Z4184" s="486" t="e">
        <f t="shared" ca="1" si="2497"/>
        <v>#NAME?</v>
      </c>
      <c r="AA4184" s="483">
        <f t="shared" si="2498"/>
        <v>128</v>
      </c>
      <c r="AB4184" s="484">
        <f t="shared" si="2499"/>
        <v>0.90625</v>
      </c>
      <c r="AC4184" s="484">
        <f t="shared" si="2500"/>
        <v>9.375E-2</v>
      </c>
      <c r="AD4184" s="482"/>
    </row>
    <row r="4185" spans="1:30">
      <c r="A4185" s="481">
        <v>45845</v>
      </c>
      <c r="B4185" s="482" t="s">
        <v>117</v>
      </c>
      <c r="C4185" s="482">
        <v>1203</v>
      </c>
      <c r="D4185" s="482">
        <v>40</v>
      </c>
      <c r="E4185" s="482">
        <v>5</v>
      </c>
      <c r="F4185" s="482"/>
      <c r="G4185" s="482">
        <v>52</v>
      </c>
      <c r="H4185" s="482">
        <v>52</v>
      </c>
      <c r="I4185" s="482">
        <v>1</v>
      </c>
      <c r="J4185" s="482">
        <v>8</v>
      </c>
      <c r="K4185" s="482">
        <v>300</v>
      </c>
      <c r="L4185" s="482">
        <v>16.5</v>
      </c>
      <c r="M4185" s="480">
        <v>17.5</v>
      </c>
      <c r="N4185" s="483">
        <f>IF(Tabla2[[#This Row],[LECHE RETIRO DIA]]&lt;&gt;ISBLANK(Tabla2[[#This Row],[LECHE RETIRO DIA]]),SUM(Tabla2[[#This Row],[LECHE TANQUE DIA]:[LECHE RETIRO DIA]]),SUM(Tabla2[[#This Row],[LECHE TANQUE DIA]:[LECHE AUTOCONSUMO DIA]]))</f>
        <v>1248</v>
      </c>
      <c r="O4185" s="484">
        <f t="shared" si="2487"/>
        <v>0.96394230769230771</v>
      </c>
      <c r="P4185" s="485">
        <f t="shared" si="2488"/>
        <v>24</v>
      </c>
      <c r="Q4185" s="485">
        <f t="shared" si="2489"/>
        <v>23.134615384615383</v>
      </c>
      <c r="R4185" s="485">
        <f t="shared" si="2490"/>
        <v>5</v>
      </c>
      <c r="S4185" s="485">
        <f t="shared" si="2491"/>
        <v>4.16</v>
      </c>
      <c r="T4185" s="485">
        <f t="shared" si="2492"/>
        <v>5.7692307692307692</v>
      </c>
      <c r="U4185" s="485">
        <f t="shared" si="2493"/>
        <v>75.63636363636364</v>
      </c>
      <c r="V4185" s="485">
        <f t="shared" si="2494"/>
        <v>3.1515151515151514</v>
      </c>
      <c r="W4185" s="485">
        <f>IFERROR(H4185/M4185,Tabla2[[#This Row],[CARGA PRODUCCION (ANIMALES/HA)]])</f>
        <v>2.9714285714285715</v>
      </c>
      <c r="X4185" s="486">
        <f t="shared" si="2495"/>
        <v>2025</v>
      </c>
      <c r="Y4185" s="486">
        <f t="shared" si="2496"/>
        <v>7</v>
      </c>
      <c r="Z4185" s="486" t="e">
        <f t="shared" ca="1" si="2497"/>
        <v>#NAME?</v>
      </c>
      <c r="AA4185" s="483">
        <f t="shared" si="2498"/>
        <v>52</v>
      </c>
      <c r="AB4185" s="484">
        <f t="shared" si="2499"/>
        <v>1</v>
      </c>
      <c r="AC4185" s="484">
        <f t="shared" si="2500"/>
        <v>0</v>
      </c>
      <c r="AD4185" s="482"/>
    </row>
    <row r="4186" spans="1:30">
      <c r="A4186" s="481">
        <v>45846</v>
      </c>
      <c r="B4186" s="482" t="s">
        <v>81</v>
      </c>
      <c r="C4186" s="482">
        <v>2429</v>
      </c>
      <c r="D4186" s="482">
        <v>80</v>
      </c>
      <c r="E4186" s="482">
        <v>9</v>
      </c>
      <c r="F4186" s="482"/>
      <c r="G4186" s="482">
        <v>101</v>
      </c>
      <c r="H4186" s="482">
        <v>101</v>
      </c>
      <c r="I4186" s="482">
        <v>1</v>
      </c>
      <c r="J4186" s="482">
        <v>19</v>
      </c>
      <c r="K4186" s="482">
        <v>680</v>
      </c>
      <c r="L4186" s="482">
        <v>23.4</v>
      </c>
      <c r="M4186" s="480">
        <v>31.01</v>
      </c>
      <c r="N4186" s="483">
        <f>IF(Tabla2[[#This Row],[LECHE RETIRO DIA]]&lt;&gt;ISBLANK(Tabla2[[#This Row],[LECHE RETIRO DIA]]),SUM(Tabla2[[#This Row],[LECHE TANQUE DIA]:[LECHE RETIRO DIA]]),SUM(Tabla2[[#This Row],[LECHE TANQUE DIA]:[LECHE AUTOCONSUMO DIA]]))</f>
        <v>2518</v>
      </c>
      <c r="O4186" s="484">
        <f t="shared" si="2487"/>
        <v>0.96465448768864182</v>
      </c>
      <c r="P4186" s="485">
        <f t="shared" si="2488"/>
        <v>24.93069306930693</v>
      </c>
      <c r="Q4186" s="485">
        <f t="shared" si="2489"/>
        <v>24.049504950495049</v>
      </c>
      <c r="R4186" s="485">
        <f t="shared" si="2490"/>
        <v>4.2105263157894735</v>
      </c>
      <c r="S4186" s="485">
        <f t="shared" si="2491"/>
        <v>3.7029411764705884</v>
      </c>
      <c r="T4186" s="485">
        <f t="shared" si="2492"/>
        <v>6.7326732673267324</v>
      </c>
      <c r="U4186" s="485">
        <f t="shared" si="2493"/>
        <v>107.60683760683762</v>
      </c>
      <c r="V4186" s="485">
        <f t="shared" si="2494"/>
        <v>4.3162393162393169</v>
      </c>
      <c r="W4186" s="485">
        <f>IFERROR(H4186/M4186,Tabla2[[#This Row],[CARGA PRODUCCION (ANIMALES/HA)]])</f>
        <v>3.2570138664946788</v>
      </c>
      <c r="X4186" s="486">
        <f t="shared" si="2495"/>
        <v>2025</v>
      </c>
      <c r="Y4186" s="486">
        <f t="shared" si="2496"/>
        <v>7</v>
      </c>
      <c r="Z4186" s="486" t="e">
        <f t="shared" ca="1" si="2497"/>
        <v>#NAME?</v>
      </c>
      <c r="AA4186" s="483">
        <f t="shared" si="2498"/>
        <v>101</v>
      </c>
      <c r="AB4186" s="484">
        <f t="shared" si="2499"/>
        <v>1</v>
      </c>
      <c r="AC4186" s="484">
        <f t="shared" si="2500"/>
        <v>0</v>
      </c>
      <c r="AD4186" s="482"/>
    </row>
    <row r="4187" spans="1:30">
      <c r="A4187" s="339">
        <v>45846</v>
      </c>
      <c r="B4187" s="340" t="s">
        <v>83</v>
      </c>
      <c r="C4187" s="340">
        <v>2580</v>
      </c>
      <c r="D4187" s="340">
        <v>100</v>
      </c>
      <c r="E4187" s="340">
        <v>9</v>
      </c>
      <c r="F4187" s="340"/>
      <c r="G4187" s="340">
        <v>116</v>
      </c>
      <c r="H4187" s="340">
        <v>128</v>
      </c>
      <c r="I4187" s="340">
        <v>1</v>
      </c>
      <c r="J4187" s="340">
        <v>17</v>
      </c>
      <c r="K4187" s="340">
        <v>680</v>
      </c>
      <c r="L4187" s="340">
        <v>29.8</v>
      </c>
      <c r="M4187" s="8">
        <v>36.590000000000003</v>
      </c>
      <c r="N4187" s="341">
        <f>IF(Tabla2[[#This Row],[LECHE RETIRO DIA]]&lt;&gt;ISBLANK(Tabla2[[#This Row],[LECHE RETIRO DIA]]),SUM(Tabla2[[#This Row],[LECHE TANQUE DIA]:[LECHE RETIRO DIA]]),SUM(Tabla2[[#This Row],[LECHE TANQUE DIA]:[LECHE AUTOCONSUMO DIA]]))</f>
        <v>2689</v>
      </c>
      <c r="O4187" s="342">
        <f t="shared" si="2487"/>
        <v>0.9594644849386389</v>
      </c>
      <c r="P4187" s="343">
        <f t="shared" si="2488"/>
        <v>23.181034482758619</v>
      </c>
      <c r="Q4187" s="343">
        <f t="shared" si="2489"/>
        <v>22.241379310344829</v>
      </c>
      <c r="R4187" s="343">
        <f t="shared" si="2490"/>
        <v>5.882352941176471</v>
      </c>
      <c r="S4187" s="343">
        <f t="shared" si="2491"/>
        <v>3.9544117647058825</v>
      </c>
      <c r="T4187" s="343">
        <f t="shared" si="2492"/>
        <v>5.8620689655172411</v>
      </c>
      <c r="U4187" s="343">
        <f t="shared" si="2493"/>
        <v>90.234899328859058</v>
      </c>
      <c r="V4187" s="343">
        <f t="shared" si="2494"/>
        <v>3.8926174496644292</v>
      </c>
      <c r="W4187" s="343">
        <f>IFERROR(H4187/M4187,Tabla2[[#This Row],[CARGA PRODUCCION (ANIMALES/HA)]])</f>
        <v>3.4982235583492756</v>
      </c>
      <c r="X4187" s="344">
        <f t="shared" si="2495"/>
        <v>2025</v>
      </c>
      <c r="Y4187" s="344">
        <f t="shared" si="2496"/>
        <v>7</v>
      </c>
      <c r="Z4187" s="344" t="e">
        <f t="shared" ca="1" si="2497"/>
        <v>#NAME?</v>
      </c>
      <c r="AA4187" s="341">
        <f t="shared" si="2498"/>
        <v>128</v>
      </c>
      <c r="AB4187" s="342">
        <f t="shared" si="2499"/>
        <v>0.90625</v>
      </c>
      <c r="AC4187" s="342">
        <f t="shared" si="2500"/>
        <v>9.375E-2</v>
      </c>
      <c r="AD4187" s="340"/>
    </row>
    <row r="4188" spans="1:30">
      <c r="A4188" s="481">
        <v>45846</v>
      </c>
      <c r="B4188" s="340" t="s">
        <v>117</v>
      </c>
      <c r="C4188" s="340">
        <v>1203</v>
      </c>
      <c r="D4188" s="340">
        <v>40</v>
      </c>
      <c r="E4188" s="340">
        <v>5</v>
      </c>
      <c r="F4188" s="340"/>
      <c r="G4188" s="340">
        <v>52</v>
      </c>
      <c r="H4188" s="340">
        <v>52</v>
      </c>
      <c r="I4188" s="340">
        <v>1</v>
      </c>
      <c r="J4188" s="340">
        <v>8</v>
      </c>
      <c r="K4188" s="340">
        <v>300</v>
      </c>
      <c r="L4188" s="340">
        <v>16.5</v>
      </c>
      <c r="M4188" s="8">
        <v>17.5</v>
      </c>
      <c r="N4188" s="341">
        <f>IF(Tabla2[[#This Row],[LECHE RETIRO DIA]]&lt;&gt;ISBLANK(Tabla2[[#This Row],[LECHE RETIRO DIA]]),SUM(Tabla2[[#This Row],[LECHE TANQUE DIA]:[LECHE RETIRO DIA]]),SUM(Tabla2[[#This Row],[LECHE TANQUE DIA]:[LECHE AUTOCONSUMO DIA]]))</f>
        <v>1248</v>
      </c>
      <c r="O4188" s="342">
        <f t="shared" si="2487"/>
        <v>0.96394230769230771</v>
      </c>
      <c r="P4188" s="343">
        <f t="shared" si="2488"/>
        <v>24</v>
      </c>
      <c r="Q4188" s="343">
        <f t="shared" si="2489"/>
        <v>23.134615384615383</v>
      </c>
      <c r="R4188" s="343">
        <f t="shared" si="2490"/>
        <v>5</v>
      </c>
      <c r="S4188" s="343">
        <f t="shared" si="2491"/>
        <v>4.16</v>
      </c>
      <c r="T4188" s="343">
        <f t="shared" si="2492"/>
        <v>5.7692307692307692</v>
      </c>
      <c r="U4188" s="343">
        <f t="shared" si="2493"/>
        <v>75.63636363636364</v>
      </c>
      <c r="V4188" s="343">
        <f t="shared" si="2494"/>
        <v>3.1515151515151514</v>
      </c>
      <c r="W4188" s="343">
        <f>IFERROR(H4188/M4188,Tabla2[[#This Row],[CARGA PRODUCCION (ANIMALES/HA)]])</f>
        <v>2.9714285714285715</v>
      </c>
      <c r="X4188" s="344">
        <f t="shared" si="2495"/>
        <v>2025</v>
      </c>
      <c r="Y4188" s="344">
        <f t="shared" si="2496"/>
        <v>7</v>
      </c>
      <c r="Z4188" s="344" t="e">
        <f t="shared" ca="1" si="2497"/>
        <v>#NAME?</v>
      </c>
      <c r="AA4188" s="341">
        <f t="shared" si="2498"/>
        <v>52</v>
      </c>
      <c r="AB4188" s="342">
        <f t="shared" si="2499"/>
        <v>1</v>
      </c>
      <c r="AC4188" s="342">
        <f t="shared" si="2500"/>
        <v>0</v>
      </c>
      <c r="AD4188" s="340"/>
    </row>
    <row r="4189" spans="1:30">
      <c r="A4189" s="481">
        <v>45847</v>
      </c>
      <c r="B4189" s="482" t="s">
        <v>81</v>
      </c>
      <c r="C4189" s="482">
        <v>2406</v>
      </c>
      <c r="D4189" s="482">
        <v>80</v>
      </c>
      <c r="E4189" s="482">
        <v>9</v>
      </c>
      <c r="F4189" s="482"/>
      <c r="G4189" s="482">
        <v>101</v>
      </c>
      <c r="H4189" s="482">
        <v>101</v>
      </c>
      <c r="I4189" s="482">
        <v>1</v>
      </c>
      <c r="J4189" s="482">
        <v>19</v>
      </c>
      <c r="K4189" s="482">
        <v>680</v>
      </c>
      <c r="L4189" s="482">
        <v>23.4</v>
      </c>
      <c r="M4189" s="480">
        <v>31.01</v>
      </c>
      <c r="N4189" s="483">
        <f>IF(Tabla2[[#This Row],[LECHE RETIRO DIA]]&lt;&gt;ISBLANK(Tabla2[[#This Row],[LECHE RETIRO DIA]]),SUM(Tabla2[[#This Row],[LECHE TANQUE DIA]:[LECHE RETIRO DIA]]),SUM(Tabla2[[#This Row],[LECHE TANQUE DIA]:[LECHE AUTOCONSUMO DIA]]))</f>
        <v>2495</v>
      </c>
      <c r="O4189" s="484">
        <f t="shared" ref="O4189:O4194" si="2501">IFERROR(C4189/N4189,"")</f>
        <v>0.96432865731462925</v>
      </c>
      <c r="P4189" s="485">
        <f t="shared" ref="P4189:P4194" si="2502">IFERROR(N4189/G4189,"")</f>
        <v>24.702970297029704</v>
      </c>
      <c r="Q4189" s="485">
        <f t="shared" ref="Q4189:Q4194" si="2503">IFERROR(C4189/G4189,"")</f>
        <v>23.821782178217823</v>
      </c>
      <c r="R4189" s="485">
        <f t="shared" ref="R4189:R4194" si="2504">IFERROR(D4189/J4189,"")</f>
        <v>4.2105263157894735</v>
      </c>
      <c r="S4189" s="485">
        <f t="shared" ref="S4189:S4194" si="2505">IFERROR(N4189/K4189,"")</f>
        <v>3.6691176470588234</v>
      </c>
      <c r="T4189" s="485">
        <f t="shared" ref="T4189:T4194" si="2506">IFERROR(K4189/G4189,"")</f>
        <v>6.7326732673267324</v>
      </c>
      <c r="U4189" s="485">
        <f t="shared" ref="U4189:U4194" si="2507">IFERROR(N4189/L4189,"")</f>
        <v>106.62393162393163</v>
      </c>
      <c r="V4189" s="485">
        <f t="shared" ref="V4189:V4194" si="2508">IFERROR(G4189/L4189,"")</f>
        <v>4.3162393162393169</v>
      </c>
      <c r="W4189" s="485">
        <f>IFERROR(H4189/M4189,Tabla2[[#This Row],[CARGA PRODUCCION (ANIMALES/HA)]])</f>
        <v>3.2570138664946788</v>
      </c>
      <c r="X4189" s="486">
        <f t="shared" ref="X4189:X4194" si="2509">YEAR(A4189)</f>
        <v>2025</v>
      </c>
      <c r="Y4189" s="486">
        <f t="shared" ref="Y4189:Y4194" si="2510">MONTH(A4189)</f>
        <v>7</v>
      </c>
      <c r="Z4189" s="486" t="e">
        <f t="shared" ref="Z4189:Z4194" ca="1" si="2511">_xlfn.ISOWEEKNUM(A4189)</f>
        <v>#NAME?</v>
      </c>
      <c r="AA4189" s="483">
        <f t="shared" ref="AA4189:AA4194" si="2512">IF(H4189&gt;0,H4189,G4189)</f>
        <v>101</v>
      </c>
      <c r="AB4189" s="484">
        <f t="shared" ref="AB4189:AB4194" si="2513">IFERROR(G4189/AA4189,"")</f>
        <v>1</v>
      </c>
      <c r="AC4189" s="484">
        <f t="shared" ref="AC4189:AC4194" si="2514">IFERROR(1-AB4189,"")</f>
        <v>0</v>
      </c>
      <c r="AD4189" s="482"/>
    </row>
    <row r="4190" spans="1:30">
      <c r="A4190" s="481">
        <v>45847</v>
      </c>
      <c r="B4190" s="482" t="s">
        <v>83</v>
      </c>
      <c r="C4190" s="482">
        <v>2528</v>
      </c>
      <c r="D4190" s="482">
        <v>100</v>
      </c>
      <c r="E4190" s="482">
        <v>9</v>
      </c>
      <c r="F4190" s="482"/>
      <c r="G4190" s="482">
        <v>116</v>
      </c>
      <c r="H4190" s="482">
        <v>126</v>
      </c>
      <c r="I4190" s="482">
        <v>1</v>
      </c>
      <c r="J4190" s="482">
        <v>17</v>
      </c>
      <c r="K4190" s="482">
        <v>680</v>
      </c>
      <c r="L4190" s="482">
        <v>29.8</v>
      </c>
      <c r="M4190" s="480">
        <v>36.590000000000003</v>
      </c>
      <c r="N4190" s="483">
        <f>IF(Tabla2[[#This Row],[LECHE RETIRO DIA]]&lt;&gt;ISBLANK(Tabla2[[#This Row],[LECHE RETIRO DIA]]),SUM(Tabla2[[#This Row],[LECHE TANQUE DIA]:[LECHE RETIRO DIA]]),SUM(Tabla2[[#This Row],[LECHE TANQUE DIA]:[LECHE AUTOCONSUMO DIA]]))</f>
        <v>2637</v>
      </c>
      <c r="O4190" s="484">
        <f t="shared" si="2501"/>
        <v>0.95866514979142969</v>
      </c>
      <c r="P4190" s="485">
        <f t="shared" si="2502"/>
        <v>22.732758620689655</v>
      </c>
      <c r="Q4190" s="485">
        <f t="shared" si="2503"/>
        <v>21.793103448275861</v>
      </c>
      <c r="R4190" s="485">
        <f t="shared" si="2504"/>
        <v>5.882352941176471</v>
      </c>
      <c r="S4190" s="485">
        <f t="shared" si="2505"/>
        <v>3.8779411764705882</v>
      </c>
      <c r="T4190" s="485">
        <f t="shared" si="2506"/>
        <v>5.8620689655172411</v>
      </c>
      <c r="U4190" s="485">
        <f t="shared" si="2507"/>
        <v>88.489932885906043</v>
      </c>
      <c r="V4190" s="485">
        <f t="shared" si="2508"/>
        <v>3.8926174496644292</v>
      </c>
      <c r="W4190" s="485">
        <f>IFERROR(H4190/M4190,Tabla2[[#This Row],[CARGA PRODUCCION (ANIMALES/HA)]])</f>
        <v>3.443563815250068</v>
      </c>
      <c r="X4190" s="486">
        <f t="shared" si="2509"/>
        <v>2025</v>
      </c>
      <c r="Y4190" s="486">
        <f t="shared" si="2510"/>
        <v>7</v>
      </c>
      <c r="Z4190" s="486" t="e">
        <f t="shared" ca="1" si="2511"/>
        <v>#NAME?</v>
      </c>
      <c r="AA4190" s="483">
        <f t="shared" si="2512"/>
        <v>126</v>
      </c>
      <c r="AB4190" s="484">
        <f t="shared" si="2513"/>
        <v>0.92063492063492058</v>
      </c>
      <c r="AC4190" s="484">
        <f t="shared" si="2514"/>
        <v>7.9365079365079416E-2</v>
      </c>
      <c r="AD4190" s="482"/>
    </row>
    <row r="4191" spans="1:30">
      <c r="A4191" s="481">
        <v>45847</v>
      </c>
      <c r="B4191" s="482" t="s">
        <v>117</v>
      </c>
      <c r="C4191" s="482">
        <v>1178</v>
      </c>
      <c r="D4191" s="482">
        <v>40</v>
      </c>
      <c r="E4191" s="482">
        <v>5</v>
      </c>
      <c r="F4191" s="482"/>
      <c r="G4191" s="482">
        <v>52</v>
      </c>
      <c r="H4191" s="482">
        <v>52</v>
      </c>
      <c r="I4191" s="482">
        <v>1</v>
      </c>
      <c r="J4191" s="482">
        <v>8</v>
      </c>
      <c r="K4191" s="482">
        <v>300</v>
      </c>
      <c r="L4191" s="482">
        <v>16.5</v>
      </c>
      <c r="M4191" s="480">
        <v>17.5</v>
      </c>
      <c r="N4191" s="483">
        <f>IF(Tabla2[[#This Row],[LECHE RETIRO DIA]]&lt;&gt;ISBLANK(Tabla2[[#This Row],[LECHE RETIRO DIA]]),SUM(Tabla2[[#This Row],[LECHE TANQUE DIA]:[LECHE RETIRO DIA]]),SUM(Tabla2[[#This Row],[LECHE TANQUE DIA]:[LECHE AUTOCONSUMO DIA]]))</f>
        <v>1223</v>
      </c>
      <c r="O4191" s="484">
        <f t="shared" si="2501"/>
        <v>0.96320523303352412</v>
      </c>
      <c r="P4191" s="485">
        <f t="shared" si="2502"/>
        <v>23.51923076923077</v>
      </c>
      <c r="Q4191" s="485">
        <f t="shared" si="2503"/>
        <v>22.653846153846153</v>
      </c>
      <c r="R4191" s="485">
        <f t="shared" si="2504"/>
        <v>5</v>
      </c>
      <c r="S4191" s="485">
        <f t="shared" si="2505"/>
        <v>4.0766666666666671</v>
      </c>
      <c r="T4191" s="485">
        <f t="shared" si="2506"/>
        <v>5.7692307692307692</v>
      </c>
      <c r="U4191" s="485">
        <f t="shared" si="2507"/>
        <v>74.121212121212125</v>
      </c>
      <c r="V4191" s="485">
        <f t="shared" si="2508"/>
        <v>3.1515151515151514</v>
      </c>
      <c r="W4191" s="485">
        <f>IFERROR(H4191/M4191,Tabla2[[#This Row],[CARGA PRODUCCION (ANIMALES/HA)]])</f>
        <v>2.9714285714285715</v>
      </c>
      <c r="X4191" s="486">
        <f t="shared" si="2509"/>
        <v>2025</v>
      </c>
      <c r="Y4191" s="486">
        <f t="shared" si="2510"/>
        <v>7</v>
      </c>
      <c r="Z4191" s="486" t="e">
        <f t="shared" ca="1" si="2511"/>
        <v>#NAME?</v>
      </c>
      <c r="AA4191" s="483">
        <f t="shared" si="2512"/>
        <v>52</v>
      </c>
      <c r="AB4191" s="484">
        <f t="shared" si="2513"/>
        <v>1</v>
      </c>
      <c r="AC4191" s="484">
        <f t="shared" si="2514"/>
        <v>0</v>
      </c>
      <c r="AD4191" s="482"/>
    </row>
    <row r="4192" spans="1:30">
      <c r="A4192" s="481">
        <v>45848</v>
      </c>
      <c r="B4192" s="482" t="s">
        <v>81</v>
      </c>
      <c r="C4192" s="482">
        <v>2387</v>
      </c>
      <c r="D4192" s="482">
        <v>80</v>
      </c>
      <c r="E4192" s="482">
        <v>9</v>
      </c>
      <c r="F4192" s="482"/>
      <c r="G4192" s="482">
        <v>101</v>
      </c>
      <c r="H4192" s="482">
        <v>101</v>
      </c>
      <c r="I4192" s="482">
        <v>1</v>
      </c>
      <c r="J4192" s="482">
        <v>19</v>
      </c>
      <c r="K4192" s="482">
        <v>680</v>
      </c>
      <c r="L4192" s="482">
        <v>23.4</v>
      </c>
      <c r="M4192" s="480">
        <v>31.01</v>
      </c>
      <c r="N4192" s="483">
        <f>IF(Tabla2[[#This Row],[LECHE RETIRO DIA]]&lt;&gt;ISBLANK(Tabla2[[#This Row],[LECHE RETIRO DIA]]),SUM(Tabla2[[#This Row],[LECHE TANQUE DIA]:[LECHE RETIRO DIA]]),SUM(Tabla2[[#This Row],[LECHE TANQUE DIA]:[LECHE AUTOCONSUMO DIA]]))</f>
        <v>2476</v>
      </c>
      <c r="O4192" s="484">
        <f t="shared" si="2501"/>
        <v>0.96405492730210018</v>
      </c>
      <c r="P4192" s="485">
        <f t="shared" si="2502"/>
        <v>24.514851485148515</v>
      </c>
      <c r="Q4192" s="485">
        <f t="shared" si="2503"/>
        <v>23.633663366336634</v>
      </c>
      <c r="R4192" s="485">
        <f t="shared" si="2504"/>
        <v>4.2105263157894735</v>
      </c>
      <c r="S4192" s="485">
        <f t="shared" si="2505"/>
        <v>3.6411764705882352</v>
      </c>
      <c r="T4192" s="485">
        <f t="shared" si="2506"/>
        <v>6.7326732673267324</v>
      </c>
      <c r="U4192" s="485">
        <f t="shared" si="2507"/>
        <v>105.81196581196582</v>
      </c>
      <c r="V4192" s="485">
        <f t="shared" si="2508"/>
        <v>4.3162393162393169</v>
      </c>
      <c r="W4192" s="485">
        <f>IFERROR(H4192/M4192,Tabla2[[#This Row],[CARGA PRODUCCION (ANIMALES/HA)]])</f>
        <v>3.2570138664946788</v>
      </c>
      <c r="X4192" s="486">
        <f t="shared" si="2509"/>
        <v>2025</v>
      </c>
      <c r="Y4192" s="486">
        <f t="shared" si="2510"/>
        <v>7</v>
      </c>
      <c r="Z4192" s="486" t="e">
        <f t="shared" ca="1" si="2511"/>
        <v>#NAME?</v>
      </c>
      <c r="AA4192" s="483">
        <f t="shared" si="2512"/>
        <v>101</v>
      </c>
      <c r="AB4192" s="484">
        <f t="shared" si="2513"/>
        <v>1</v>
      </c>
      <c r="AC4192" s="484">
        <f t="shared" si="2514"/>
        <v>0</v>
      </c>
      <c r="AD4192" s="482"/>
    </row>
    <row r="4193" spans="1:30">
      <c r="A4193" s="481">
        <v>45848</v>
      </c>
      <c r="B4193" s="482" t="s">
        <v>83</v>
      </c>
      <c r="C4193" s="482">
        <v>2639</v>
      </c>
      <c r="D4193" s="482">
        <v>100</v>
      </c>
      <c r="E4193" s="482">
        <v>9</v>
      </c>
      <c r="F4193" s="482"/>
      <c r="G4193" s="482">
        <v>116</v>
      </c>
      <c r="H4193" s="482">
        <v>126</v>
      </c>
      <c r="I4193" s="482">
        <v>1</v>
      </c>
      <c r="J4193" s="482">
        <v>17</v>
      </c>
      <c r="K4193" s="482">
        <v>680</v>
      </c>
      <c r="L4193" s="482">
        <v>29.8</v>
      </c>
      <c r="M4193" s="480">
        <v>36.590000000000003</v>
      </c>
      <c r="N4193" s="483">
        <f>IF(Tabla2[[#This Row],[LECHE RETIRO DIA]]&lt;&gt;ISBLANK(Tabla2[[#This Row],[LECHE RETIRO DIA]]),SUM(Tabla2[[#This Row],[LECHE TANQUE DIA]:[LECHE RETIRO DIA]]),SUM(Tabla2[[#This Row],[LECHE TANQUE DIA]:[LECHE AUTOCONSUMO DIA]]))</f>
        <v>2748</v>
      </c>
      <c r="O4193" s="484">
        <f t="shared" si="2501"/>
        <v>0.96033478893740898</v>
      </c>
      <c r="P4193" s="485">
        <f t="shared" si="2502"/>
        <v>23.689655172413794</v>
      </c>
      <c r="Q4193" s="485">
        <f t="shared" si="2503"/>
        <v>22.75</v>
      </c>
      <c r="R4193" s="485">
        <f t="shared" si="2504"/>
        <v>5.882352941176471</v>
      </c>
      <c r="S4193" s="485">
        <f t="shared" si="2505"/>
        <v>4.0411764705882351</v>
      </c>
      <c r="T4193" s="485">
        <f t="shared" si="2506"/>
        <v>5.8620689655172411</v>
      </c>
      <c r="U4193" s="485">
        <f t="shared" si="2507"/>
        <v>92.214765100671144</v>
      </c>
      <c r="V4193" s="485">
        <f t="shared" si="2508"/>
        <v>3.8926174496644292</v>
      </c>
      <c r="W4193" s="485">
        <f>IFERROR(H4193/M4193,Tabla2[[#This Row],[CARGA PRODUCCION (ANIMALES/HA)]])</f>
        <v>3.443563815250068</v>
      </c>
      <c r="X4193" s="486">
        <f t="shared" si="2509"/>
        <v>2025</v>
      </c>
      <c r="Y4193" s="486">
        <f t="shared" si="2510"/>
        <v>7</v>
      </c>
      <c r="Z4193" s="486" t="e">
        <f t="shared" ca="1" si="2511"/>
        <v>#NAME?</v>
      </c>
      <c r="AA4193" s="483">
        <f t="shared" si="2512"/>
        <v>126</v>
      </c>
      <c r="AB4193" s="484">
        <f t="shared" si="2513"/>
        <v>0.92063492063492058</v>
      </c>
      <c r="AC4193" s="484">
        <f t="shared" si="2514"/>
        <v>7.9365079365079416E-2</v>
      </c>
      <c r="AD4193" s="482"/>
    </row>
    <row r="4194" spans="1:30">
      <c r="A4194" s="481">
        <v>45848</v>
      </c>
      <c r="B4194" s="482" t="s">
        <v>88</v>
      </c>
      <c r="C4194" s="482">
        <v>1163</v>
      </c>
      <c r="D4194" s="482">
        <v>40</v>
      </c>
      <c r="E4194" s="482">
        <v>5</v>
      </c>
      <c r="F4194" s="482"/>
      <c r="G4194" s="482">
        <v>52</v>
      </c>
      <c r="H4194" s="482">
        <v>52</v>
      </c>
      <c r="I4194" s="482">
        <v>1</v>
      </c>
      <c r="J4194" s="482">
        <v>8</v>
      </c>
      <c r="K4194" s="482">
        <v>300</v>
      </c>
      <c r="L4194" s="482">
        <v>16.5</v>
      </c>
      <c r="M4194" s="480">
        <v>17.5</v>
      </c>
      <c r="N4194" s="483">
        <f>IF(Tabla2[[#This Row],[LECHE RETIRO DIA]]&lt;&gt;ISBLANK(Tabla2[[#This Row],[LECHE RETIRO DIA]]),SUM(Tabla2[[#This Row],[LECHE TANQUE DIA]:[LECHE RETIRO DIA]]),SUM(Tabla2[[#This Row],[LECHE TANQUE DIA]:[LECHE AUTOCONSUMO DIA]]))</f>
        <v>1208</v>
      </c>
      <c r="O4194" s="484">
        <f t="shared" si="2501"/>
        <v>0.96274834437086088</v>
      </c>
      <c r="P4194" s="485">
        <f t="shared" si="2502"/>
        <v>23.23076923076923</v>
      </c>
      <c r="Q4194" s="485">
        <f t="shared" si="2503"/>
        <v>22.365384615384617</v>
      </c>
      <c r="R4194" s="485">
        <f t="shared" si="2504"/>
        <v>5</v>
      </c>
      <c r="S4194" s="485">
        <f t="shared" si="2505"/>
        <v>4.0266666666666664</v>
      </c>
      <c r="T4194" s="485">
        <f t="shared" si="2506"/>
        <v>5.7692307692307692</v>
      </c>
      <c r="U4194" s="485">
        <f t="shared" si="2507"/>
        <v>73.212121212121218</v>
      </c>
      <c r="V4194" s="485">
        <f t="shared" si="2508"/>
        <v>3.1515151515151514</v>
      </c>
      <c r="W4194" s="485">
        <f>IFERROR(H4194/M4194,Tabla2[[#This Row],[CARGA PRODUCCION (ANIMALES/HA)]])</f>
        <v>2.9714285714285715</v>
      </c>
      <c r="X4194" s="486">
        <f t="shared" si="2509"/>
        <v>2025</v>
      </c>
      <c r="Y4194" s="486">
        <f t="shared" si="2510"/>
        <v>7</v>
      </c>
      <c r="Z4194" s="486" t="e">
        <f t="shared" ca="1" si="2511"/>
        <v>#NAME?</v>
      </c>
      <c r="AA4194" s="483">
        <f t="shared" si="2512"/>
        <v>52</v>
      </c>
      <c r="AB4194" s="484">
        <f t="shared" si="2513"/>
        <v>1</v>
      </c>
      <c r="AC4194" s="484">
        <f t="shared" si="2514"/>
        <v>0</v>
      </c>
      <c r="AD4194" s="482"/>
    </row>
    <row r="4195" spans="1:30">
      <c r="A4195" s="481">
        <v>45849</v>
      </c>
      <c r="B4195" s="482" t="s">
        <v>81</v>
      </c>
      <c r="C4195" s="482">
        <v>2387</v>
      </c>
      <c r="D4195" s="482">
        <v>80</v>
      </c>
      <c r="E4195" s="482">
        <v>9</v>
      </c>
      <c r="F4195" s="482"/>
      <c r="G4195" s="482">
        <v>101</v>
      </c>
      <c r="H4195" s="482">
        <v>101</v>
      </c>
      <c r="I4195" s="482">
        <v>1</v>
      </c>
      <c r="J4195" s="482">
        <v>19</v>
      </c>
      <c r="K4195" s="482">
        <v>680</v>
      </c>
      <c r="L4195" s="482">
        <v>23.4</v>
      </c>
      <c r="M4195" s="480">
        <v>31.01</v>
      </c>
      <c r="N4195" s="483">
        <f>IF(Tabla2[[#This Row],[LECHE RETIRO DIA]]&lt;&gt;ISBLANK(Tabla2[[#This Row],[LECHE RETIRO DIA]]),SUM(Tabla2[[#This Row],[LECHE TANQUE DIA]:[LECHE RETIRO DIA]]),SUM(Tabla2[[#This Row],[LECHE TANQUE DIA]:[LECHE AUTOCONSUMO DIA]]))</f>
        <v>2476</v>
      </c>
      <c r="O4195" s="484">
        <f t="shared" ref="O4195:O4203" si="2515">IFERROR(C4195/N4195,"")</f>
        <v>0.96405492730210018</v>
      </c>
      <c r="P4195" s="485">
        <f t="shared" ref="P4195:P4203" si="2516">IFERROR(N4195/G4195,"")</f>
        <v>24.514851485148515</v>
      </c>
      <c r="Q4195" s="485">
        <f t="shared" ref="Q4195:Q4203" si="2517">IFERROR(C4195/G4195,"")</f>
        <v>23.633663366336634</v>
      </c>
      <c r="R4195" s="485">
        <f t="shared" ref="R4195:R4203" si="2518">IFERROR(D4195/J4195,"")</f>
        <v>4.2105263157894735</v>
      </c>
      <c r="S4195" s="485">
        <f t="shared" ref="S4195:S4203" si="2519">IFERROR(N4195/K4195,"")</f>
        <v>3.6411764705882352</v>
      </c>
      <c r="T4195" s="485">
        <f t="shared" ref="T4195:T4203" si="2520">IFERROR(K4195/G4195,"")</f>
        <v>6.7326732673267324</v>
      </c>
      <c r="U4195" s="485">
        <f t="shared" ref="U4195:U4203" si="2521">IFERROR(N4195/L4195,"")</f>
        <v>105.81196581196582</v>
      </c>
      <c r="V4195" s="485">
        <f t="shared" ref="V4195:V4203" si="2522">IFERROR(G4195/L4195,"")</f>
        <v>4.3162393162393169</v>
      </c>
      <c r="W4195" s="485">
        <f>IFERROR(H4195/M4195,Tabla2[[#This Row],[CARGA PRODUCCION (ANIMALES/HA)]])</f>
        <v>3.2570138664946788</v>
      </c>
      <c r="X4195" s="486">
        <f t="shared" ref="X4195:X4203" si="2523">YEAR(A4195)</f>
        <v>2025</v>
      </c>
      <c r="Y4195" s="486">
        <f t="shared" ref="Y4195:Y4203" si="2524">MONTH(A4195)</f>
        <v>7</v>
      </c>
      <c r="Z4195" s="486" t="e">
        <f t="shared" ref="Z4195:Z4203" ca="1" si="2525">_xlfn.ISOWEEKNUM(A4195)</f>
        <v>#NAME?</v>
      </c>
      <c r="AA4195" s="483">
        <f t="shared" ref="AA4195:AA4203" si="2526">IF(H4195&gt;0,H4195,G4195)</f>
        <v>101</v>
      </c>
      <c r="AB4195" s="484">
        <f t="shared" ref="AB4195:AB4203" si="2527">IFERROR(G4195/AA4195,"")</f>
        <v>1</v>
      </c>
      <c r="AC4195" s="484">
        <f t="shared" ref="AC4195:AC4203" si="2528">IFERROR(1-AB4195,"")</f>
        <v>0</v>
      </c>
      <c r="AD4195" s="482"/>
    </row>
    <row r="4196" spans="1:30">
      <c r="A4196" s="481">
        <v>45849</v>
      </c>
      <c r="B4196" s="482" t="s">
        <v>83</v>
      </c>
      <c r="C4196" s="482">
        <v>2673</v>
      </c>
      <c r="D4196" s="482">
        <v>100</v>
      </c>
      <c r="E4196" s="482">
        <v>9</v>
      </c>
      <c r="F4196" s="482"/>
      <c r="G4196" s="482">
        <v>116</v>
      </c>
      <c r="H4196" s="482">
        <v>126</v>
      </c>
      <c r="I4196" s="482">
        <v>1</v>
      </c>
      <c r="J4196" s="482">
        <v>17</v>
      </c>
      <c r="K4196" s="482">
        <v>680</v>
      </c>
      <c r="L4196" s="482">
        <v>29.8</v>
      </c>
      <c r="M4196" s="480">
        <v>36.590000000000003</v>
      </c>
      <c r="N4196" s="483">
        <f>IF(Tabla2[[#This Row],[LECHE RETIRO DIA]]&lt;&gt;ISBLANK(Tabla2[[#This Row],[LECHE RETIRO DIA]]),SUM(Tabla2[[#This Row],[LECHE TANQUE DIA]:[LECHE RETIRO DIA]]),SUM(Tabla2[[#This Row],[LECHE TANQUE DIA]:[LECHE AUTOCONSUMO DIA]]))</f>
        <v>2782</v>
      </c>
      <c r="O4196" s="484">
        <f t="shared" si="2515"/>
        <v>0.96081955427749821</v>
      </c>
      <c r="P4196" s="485">
        <f t="shared" si="2516"/>
        <v>23.982758620689655</v>
      </c>
      <c r="Q4196" s="485">
        <f t="shared" si="2517"/>
        <v>23.043103448275861</v>
      </c>
      <c r="R4196" s="485">
        <f t="shared" si="2518"/>
        <v>5.882352941176471</v>
      </c>
      <c r="S4196" s="485">
        <f t="shared" si="2519"/>
        <v>4.091176470588235</v>
      </c>
      <c r="T4196" s="485">
        <f t="shared" si="2520"/>
        <v>5.8620689655172411</v>
      </c>
      <c r="U4196" s="485">
        <f t="shared" si="2521"/>
        <v>93.355704697986582</v>
      </c>
      <c r="V4196" s="485">
        <f t="shared" si="2522"/>
        <v>3.8926174496644292</v>
      </c>
      <c r="W4196" s="485">
        <f>IFERROR(H4196/M4196,Tabla2[[#This Row],[CARGA PRODUCCION (ANIMALES/HA)]])</f>
        <v>3.443563815250068</v>
      </c>
      <c r="X4196" s="486">
        <f t="shared" si="2523"/>
        <v>2025</v>
      </c>
      <c r="Y4196" s="486">
        <f t="shared" si="2524"/>
        <v>7</v>
      </c>
      <c r="Z4196" s="486" t="e">
        <f t="shared" ca="1" si="2525"/>
        <v>#NAME?</v>
      </c>
      <c r="AA4196" s="483">
        <f t="shared" si="2526"/>
        <v>126</v>
      </c>
      <c r="AB4196" s="484">
        <f t="shared" si="2527"/>
        <v>0.92063492063492058</v>
      </c>
      <c r="AC4196" s="484">
        <f t="shared" si="2528"/>
        <v>7.9365079365079416E-2</v>
      </c>
      <c r="AD4196" s="482"/>
    </row>
    <row r="4197" spans="1:30">
      <c r="A4197" s="481">
        <v>45849</v>
      </c>
      <c r="B4197" s="482" t="s">
        <v>117</v>
      </c>
      <c r="C4197" s="482">
        <v>1176</v>
      </c>
      <c r="D4197" s="482">
        <v>40</v>
      </c>
      <c r="E4197" s="482">
        <v>5</v>
      </c>
      <c r="F4197" s="482"/>
      <c r="G4197" s="482">
        <v>50</v>
      </c>
      <c r="H4197" s="482">
        <v>50</v>
      </c>
      <c r="I4197" s="482">
        <v>1</v>
      </c>
      <c r="J4197" s="482">
        <v>8</v>
      </c>
      <c r="K4197" s="482">
        <v>300</v>
      </c>
      <c r="L4197" s="482">
        <v>16.5</v>
      </c>
      <c r="M4197" s="480">
        <v>17.5</v>
      </c>
      <c r="N4197" s="483">
        <f>IF(Tabla2[[#This Row],[LECHE RETIRO DIA]]&lt;&gt;ISBLANK(Tabla2[[#This Row],[LECHE RETIRO DIA]]),SUM(Tabla2[[#This Row],[LECHE TANQUE DIA]:[LECHE RETIRO DIA]]),SUM(Tabla2[[#This Row],[LECHE TANQUE DIA]:[LECHE AUTOCONSUMO DIA]]))</f>
        <v>1221</v>
      </c>
      <c r="O4197" s="484">
        <f t="shared" si="2515"/>
        <v>0.96314496314496312</v>
      </c>
      <c r="P4197" s="485">
        <f t="shared" si="2516"/>
        <v>24.42</v>
      </c>
      <c r="Q4197" s="485">
        <f t="shared" si="2517"/>
        <v>23.52</v>
      </c>
      <c r="R4197" s="485">
        <f t="shared" si="2518"/>
        <v>5</v>
      </c>
      <c r="S4197" s="485">
        <f t="shared" si="2519"/>
        <v>4.07</v>
      </c>
      <c r="T4197" s="485">
        <f t="shared" si="2520"/>
        <v>6</v>
      </c>
      <c r="U4197" s="485">
        <f t="shared" si="2521"/>
        <v>74</v>
      </c>
      <c r="V4197" s="485">
        <f t="shared" si="2522"/>
        <v>3.0303030303030303</v>
      </c>
      <c r="W4197" s="485">
        <f>IFERROR(H4197/M4197,Tabla2[[#This Row],[CARGA PRODUCCION (ANIMALES/HA)]])</f>
        <v>2.8571428571428572</v>
      </c>
      <c r="X4197" s="486">
        <f t="shared" si="2523"/>
        <v>2025</v>
      </c>
      <c r="Y4197" s="486">
        <f t="shared" si="2524"/>
        <v>7</v>
      </c>
      <c r="Z4197" s="486" t="e">
        <f t="shared" ca="1" si="2525"/>
        <v>#NAME?</v>
      </c>
      <c r="AA4197" s="483">
        <f t="shared" si="2526"/>
        <v>50</v>
      </c>
      <c r="AB4197" s="484">
        <f t="shared" si="2527"/>
        <v>1</v>
      </c>
      <c r="AC4197" s="484">
        <f t="shared" si="2528"/>
        <v>0</v>
      </c>
      <c r="AD4197" s="482"/>
    </row>
    <row r="4198" spans="1:30">
      <c r="A4198" s="339">
        <v>45850</v>
      </c>
      <c r="B4198" s="340" t="s">
        <v>81</v>
      </c>
      <c r="C4198" s="340">
        <v>2250</v>
      </c>
      <c r="D4198" s="340">
        <v>80</v>
      </c>
      <c r="E4198" s="340">
        <v>9</v>
      </c>
      <c r="F4198" s="340"/>
      <c r="G4198" s="340">
        <v>97</v>
      </c>
      <c r="H4198" s="340">
        <v>97</v>
      </c>
      <c r="I4198" s="340">
        <v>1</v>
      </c>
      <c r="J4198" s="340">
        <v>19</v>
      </c>
      <c r="K4198" s="340">
        <v>680</v>
      </c>
      <c r="L4198" s="340">
        <v>23.4</v>
      </c>
      <c r="M4198" s="8">
        <v>31.01</v>
      </c>
      <c r="N4198" s="341">
        <f>IF(Tabla2[[#This Row],[LECHE RETIRO DIA]]&lt;&gt;ISBLANK(Tabla2[[#This Row],[LECHE RETIRO DIA]]),SUM(Tabla2[[#This Row],[LECHE TANQUE DIA]:[LECHE RETIRO DIA]]),SUM(Tabla2[[#This Row],[LECHE TANQUE DIA]:[LECHE AUTOCONSUMO DIA]]))</f>
        <v>2339</v>
      </c>
      <c r="O4198" s="342">
        <f t="shared" si="2515"/>
        <v>0.96194955109020952</v>
      </c>
      <c r="P4198" s="343">
        <f t="shared" si="2516"/>
        <v>24.11340206185567</v>
      </c>
      <c r="Q4198" s="343">
        <f t="shared" si="2517"/>
        <v>23.195876288659793</v>
      </c>
      <c r="R4198" s="343">
        <f t="shared" si="2518"/>
        <v>4.2105263157894735</v>
      </c>
      <c r="S4198" s="343">
        <f t="shared" si="2519"/>
        <v>3.4397058823529414</v>
      </c>
      <c r="T4198" s="343">
        <f t="shared" si="2520"/>
        <v>7.0103092783505154</v>
      </c>
      <c r="U4198" s="343">
        <f t="shared" si="2521"/>
        <v>99.957264957264968</v>
      </c>
      <c r="V4198" s="343">
        <f t="shared" si="2522"/>
        <v>4.1452991452991457</v>
      </c>
      <c r="W4198" s="343">
        <f>IFERROR(H4198/M4198,Tabla2[[#This Row],[CARGA PRODUCCION (ANIMALES/HA)]])</f>
        <v>3.1280232183166721</v>
      </c>
      <c r="X4198" s="344">
        <f t="shared" si="2523"/>
        <v>2025</v>
      </c>
      <c r="Y4198" s="344">
        <f t="shared" si="2524"/>
        <v>7</v>
      </c>
      <c r="Z4198" s="344" t="e">
        <f t="shared" ca="1" si="2525"/>
        <v>#NAME?</v>
      </c>
      <c r="AA4198" s="341">
        <f t="shared" si="2526"/>
        <v>97</v>
      </c>
      <c r="AB4198" s="342">
        <f t="shared" si="2527"/>
        <v>1</v>
      </c>
      <c r="AC4198" s="342">
        <f t="shared" si="2528"/>
        <v>0</v>
      </c>
      <c r="AD4198" s="340"/>
    </row>
    <row r="4199" spans="1:30">
      <c r="A4199" s="339">
        <v>45850</v>
      </c>
      <c r="B4199" s="340" t="s">
        <v>83</v>
      </c>
      <c r="C4199" s="340">
        <v>2648</v>
      </c>
      <c r="D4199" s="340">
        <v>100</v>
      </c>
      <c r="E4199" s="340">
        <v>9</v>
      </c>
      <c r="F4199" s="340"/>
      <c r="G4199" s="340">
        <v>113</v>
      </c>
      <c r="H4199" s="340">
        <v>123</v>
      </c>
      <c r="I4199" s="340">
        <v>1</v>
      </c>
      <c r="J4199" s="340">
        <v>17</v>
      </c>
      <c r="K4199" s="340">
        <v>680</v>
      </c>
      <c r="L4199" s="340">
        <v>29.8</v>
      </c>
      <c r="M4199" s="8">
        <v>36.590000000000003</v>
      </c>
      <c r="N4199" s="341">
        <f>IF(Tabla2[[#This Row],[LECHE RETIRO DIA]]&lt;&gt;ISBLANK(Tabla2[[#This Row],[LECHE RETIRO DIA]]),SUM(Tabla2[[#This Row],[LECHE TANQUE DIA]:[LECHE RETIRO DIA]]),SUM(Tabla2[[#This Row],[LECHE TANQUE DIA]:[LECHE AUTOCONSUMO DIA]]))</f>
        <v>2757</v>
      </c>
      <c r="O4199" s="342">
        <f t="shared" si="2515"/>
        <v>0.9604642727602466</v>
      </c>
      <c r="P4199" s="343">
        <f t="shared" si="2516"/>
        <v>24.398230088495577</v>
      </c>
      <c r="Q4199" s="343">
        <f t="shared" si="2517"/>
        <v>23.43362831858407</v>
      </c>
      <c r="R4199" s="343">
        <f t="shared" si="2518"/>
        <v>5.882352941176471</v>
      </c>
      <c r="S4199" s="343">
        <f t="shared" si="2519"/>
        <v>4.0544117647058826</v>
      </c>
      <c r="T4199" s="343">
        <f t="shared" si="2520"/>
        <v>6.0176991150442474</v>
      </c>
      <c r="U4199" s="343">
        <f t="shared" si="2521"/>
        <v>92.516778523489933</v>
      </c>
      <c r="V4199" s="343">
        <f t="shared" si="2522"/>
        <v>3.7919463087248322</v>
      </c>
      <c r="W4199" s="343">
        <f>IFERROR(H4199/M4199,Tabla2[[#This Row],[CARGA PRODUCCION (ANIMALES/HA)]])</f>
        <v>3.361574200601257</v>
      </c>
      <c r="X4199" s="344">
        <f t="shared" si="2523"/>
        <v>2025</v>
      </c>
      <c r="Y4199" s="344">
        <f t="shared" si="2524"/>
        <v>7</v>
      </c>
      <c r="Z4199" s="344" t="e">
        <f t="shared" ca="1" si="2525"/>
        <v>#NAME?</v>
      </c>
      <c r="AA4199" s="341">
        <f t="shared" si="2526"/>
        <v>123</v>
      </c>
      <c r="AB4199" s="342">
        <f t="shared" si="2527"/>
        <v>0.91869918699186992</v>
      </c>
      <c r="AC4199" s="342">
        <f t="shared" si="2528"/>
        <v>8.1300813008130079E-2</v>
      </c>
      <c r="AD4199" s="340"/>
    </row>
    <row r="4200" spans="1:30">
      <c r="A4200" s="339">
        <v>45850</v>
      </c>
      <c r="B4200" s="340" t="s">
        <v>117</v>
      </c>
      <c r="C4200" s="340">
        <v>1174</v>
      </c>
      <c r="D4200" s="340">
        <v>40</v>
      </c>
      <c r="E4200" s="340">
        <v>5</v>
      </c>
      <c r="F4200" s="340"/>
      <c r="G4200" s="340">
        <v>50</v>
      </c>
      <c r="H4200" s="340">
        <v>50</v>
      </c>
      <c r="I4200" s="340">
        <v>1</v>
      </c>
      <c r="J4200" s="340">
        <v>8</v>
      </c>
      <c r="K4200" s="340">
        <v>300</v>
      </c>
      <c r="L4200" s="340">
        <v>16.5</v>
      </c>
      <c r="M4200" s="8">
        <v>17.5</v>
      </c>
      <c r="N4200" s="341">
        <f>IF(Tabla2[[#This Row],[LECHE RETIRO DIA]]&lt;&gt;ISBLANK(Tabla2[[#This Row],[LECHE RETIRO DIA]]),SUM(Tabla2[[#This Row],[LECHE TANQUE DIA]:[LECHE RETIRO DIA]]),SUM(Tabla2[[#This Row],[LECHE TANQUE DIA]:[LECHE AUTOCONSUMO DIA]]))</f>
        <v>1219</v>
      </c>
      <c r="O4200" s="342">
        <f t="shared" si="2515"/>
        <v>0.96308449548810504</v>
      </c>
      <c r="P4200" s="343">
        <f t="shared" si="2516"/>
        <v>24.38</v>
      </c>
      <c r="Q4200" s="343">
        <f t="shared" si="2517"/>
        <v>23.48</v>
      </c>
      <c r="R4200" s="343">
        <f t="shared" si="2518"/>
        <v>5</v>
      </c>
      <c r="S4200" s="343">
        <f t="shared" si="2519"/>
        <v>4.0633333333333335</v>
      </c>
      <c r="T4200" s="343">
        <f t="shared" si="2520"/>
        <v>6</v>
      </c>
      <c r="U4200" s="343">
        <f t="shared" si="2521"/>
        <v>73.878787878787875</v>
      </c>
      <c r="V4200" s="343">
        <f t="shared" si="2522"/>
        <v>3.0303030303030303</v>
      </c>
      <c r="W4200" s="343">
        <f>IFERROR(H4200/M4200,Tabla2[[#This Row],[CARGA PRODUCCION (ANIMALES/HA)]])</f>
        <v>2.8571428571428572</v>
      </c>
      <c r="X4200" s="344">
        <f t="shared" si="2523"/>
        <v>2025</v>
      </c>
      <c r="Y4200" s="344">
        <f t="shared" si="2524"/>
        <v>7</v>
      </c>
      <c r="Z4200" s="344" t="e">
        <f t="shared" ca="1" si="2525"/>
        <v>#NAME?</v>
      </c>
      <c r="AA4200" s="341">
        <f t="shared" si="2526"/>
        <v>50</v>
      </c>
      <c r="AB4200" s="342">
        <f t="shared" si="2527"/>
        <v>1</v>
      </c>
      <c r="AC4200" s="342">
        <f t="shared" si="2528"/>
        <v>0</v>
      </c>
      <c r="AD4200" s="340"/>
    </row>
    <row r="4201" spans="1:30">
      <c r="A4201" s="339">
        <v>45851</v>
      </c>
      <c r="B4201" s="340" t="s">
        <v>81</v>
      </c>
      <c r="C4201" s="340">
        <v>2250</v>
      </c>
      <c r="D4201" s="340">
        <v>80</v>
      </c>
      <c r="E4201" s="340">
        <v>9</v>
      </c>
      <c r="F4201" s="340"/>
      <c r="G4201" s="340">
        <v>97</v>
      </c>
      <c r="H4201" s="340">
        <v>97</v>
      </c>
      <c r="I4201" s="340">
        <v>1</v>
      </c>
      <c r="J4201" s="340">
        <v>19</v>
      </c>
      <c r="K4201" s="340">
        <v>680</v>
      </c>
      <c r="L4201" s="340">
        <v>23.4</v>
      </c>
      <c r="M4201" s="8">
        <v>31.01</v>
      </c>
      <c r="N4201" s="341">
        <f>IF(Tabla2[[#This Row],[LECHE RETIRO DIA]]&lt;&gt;ISBLANK(Tabla2[[#This Row],[LECHE RETIRO DIA]]),SUM(Tabla2[[#This Row],[LECHE TANQUE DIA]:[LECHE RETIRO DIA]]),SUM(Tabla2[[#This Row],[LECHE TANQUE DIA]:[LECHE AUTOCONSUMO DIA]]))</f>
        <v>2339</v>
      </c>
      <c r="O4201" s="342">
        <f t="shared" si="2515"/>
        <v>0.96194955109020952</v>
      </c>
      <c r="P4201" s="343">
        <f t="shared" si="2516"/>
        <v>24.11340206185567</v>
      </c>
      <c r="Q4201" s="343">
        <f t="shared" si="2517"/>
        <v>23.195876288659793</v>
      </c>
      <c r="R4201" s="343">
        <f t="shared" si="2518"/>
        <v>4.2105263157894735</v>
      </c>
      <c r="S4201" s="343">
        <f t="shared" si="2519"/>
        <v>3.4397058823529414</v>
      </c>
      <c r="T4201" s="343">
        <f t="shared" si="2520"/>
        <v>7.0103092783505154</v>
      </c>
      <c r="U4201" s="343">
        <f t="shared" si="2521"/>
        <v>99.957264957264968</v>
      </c>
      <c r="V4201" s="343">
        <f t="shared" si="2522"/>
        <v>4.1452991452991457</v>
      </c>
      <c r="W4201" s="343">
        <f>IFERROR(H4201/M4201,Tabla2[[#This Row],[CARGA PRODUCCION (ANIMALES/HA)]])</f>
        <v>3.1280232183166721</v>
      </c>
      <c r="X4201" s="344">
        <f t="shared" si="2523"/>
        <v>2025</v>
      </c>
      <c r="Y4201" s="344">
        <f t="shared" si="2524"/>
        <v>7</v>
      </c>
      <c r="Z4201" s="344" t="e">
        <f t="shared" ca="1" si="2525"/>
        <v>#NAME?</v>
      </c>
      <c r="AA4201" s="341">
        <f t="shared" si="2526"/>
        <v>97</v>
      </c>
      <c r="AB4201" s="342">
        <f t="shared" si="2527"/>
        <v>1</v>
      </c>
      <c r="AC4201" s="342">
        <f t="shared" si="2528"/>
        <v>0</v>
      </c>
      <c r="AD4201" s="340"/>
    </row>
    <row r="4202" spans="1:30">
      <c r="A4202" s="339">
        <v>45851</v>
      </c>
      <c r="B4202" s="340" t="s">
        <v>83</v>
      </c>
      <c r="C4202" s="340">
        <v>2687</v>
      </c>
      <c r="D4202" s="340">
        <v>100</v>
      </c>
      <c r="E4202" s="340">
        <v>9</v>
      </c>
      <c r="F4202" s="340"/>
      <c r="G4202" s="340">
        <v>113</v>
      </c>
      <c r="H4202" s="340">
        <v>123</v>
      </c>
      <c r="I4202" s="340">
        <v>1</v>
      </c>
      <c r="J4202" s="340">
        <v>17</v>
      </c>
      <c r="K4202" s="340">
        <v>680</v>
      </c>
      <c r="L4202" s="340">
        <v>29.8</v>
      </c>
      <c r="M4202" s="8">
        <v>36.590000000000003</v>
      </c>
      <c r="N4202" s="341">
        <f>IF(Tabla2[[#This Row],[LECHE RETIRO DIA]]&lt;&gt;ISBLANK(Tabla2[[#This Row],[LECHE RETIRO DIA]]),SUM(Tabla2[[#This Row],[LECHE TANQUE DIA]:[LECHE RETIRO DIA]]),SUM(Tabla2[[#This Row],[LECHE TANQUE DIA]:[LECHE AUTOCONSUMO DIA]]))</f>
        <v>2796</v>
      </c>
      <c r="O4202" s="342">
        <f t="shared" si="2515"/>
        <v>0.96101573676680974</v>
      </c>
      <c r="P4202" s="343">
        <f t="shared" si="2516"/>
        <v>24.743362831858406</v>
      </c>
      <c r="Q4202" s="343">
        <f t="shared" si="2517"/>
        <v>23.778761061946902</v>
      </c>
      <c r="R4202" s="343">
        <f t="shared" si="2518"/>
        <v>5.882352941176471</v>
      </c>
      <c r="S4202" s="343">
        <f t="shared" si="2519"/>
        <v>4.1117647058823525</v>
      </c>
      <c r="T4202" s="343">
        <f t="shared" si="2520"/>
        <v>6.0176991150442474</v>
      </c>
      <c r="U4202" s="343">
        <f t="shared" si="2521"/>
        <v>93.825503355704697</v>
      </c>
      <c r="V4202" s="343">
        <f t="shared" si="2522"/>
        <v>3.7919463087248322</v>
      </c>
      <c r="W4202" s="343">
        <f>IFERROR(H4202/M4202,Tabla2[[#This Row],[CARGA PRODUCCION (ANIMALES/HA)]])</f>
        <v>3.361574200601257</v>
      </c>
      <c r="X4202" s="344">
        <f t="shared" si="2523"/>
        <v>2025</v>
      </c>
      <c r="Y4202" s="344">
        <f t="shared" si="2524"/>
        <v>7</v>
      </c>
      <c r="Z4202" s="344" t="e">
        <f t="shared" ca="1" si="2525"/>
        <v>#NAME?</v>
      </c>
      <c r="AA4202" s="341">
        <f t="shared" si="2526"/>
        <v>123</v>
      </c>
      <c r="AB4202" s="342">
        <f t="shared" si="2527"/>
        <v>0.91869918699186992</v>
      </c>
      <c r="AC4202" s="342">
        <f t="shared" si="2528"/>
        <v>8.1300813008130079E-2</v>
      </c>
      <c r="AD4202" s="340"/>
    </row>
    <row r="4203" spans="1:30">
      <c r="A4203" s="339">
        <v>45851</v>
      </c>
      <c r="B4203" s="340" t="s">
        <v>117</v>
      </c>
      <c r="C4203" s="340">
        <v>1072</v>
      </c>
      <c r="D4203" s="340">
        <v>40</v>
      </c>
      <c r="E4203" s="340">
        <v>5</v>
      </c>
      <c r="F4203" s="340"/>
      <c r="G4203" s="340">
        <v>51</v>
      </c>
      <c r="H4203" s="340">
        <v>51</v>
      </c>
      <c r="I4203" s="340">
        <v>1</v>
      </c>
      <c r="J4203" s="340">
        <v>8</v>
      </c>
      <c r="K4203" s="340">
        <v>300</v>
      </c>
      <c r="L4203" s="340">
        <v>16.5</v>
      </c>
      <c r="M4203" s="8">
        <v>17.5</v>
      </c>
      <c r="N4203" s="341">
        <f>IF(Tabla2[[#This Row],[LECHE RETIRO DIA]]&lt;&gt;ISBLANK(Tabla2[[#This Row],[LECHE RETIRO DIA]]),SUM(Tabla2[[#This Row],[LECHE TANQUE DIA]:[LECHE RETIRO DIA]]),SUM(Tabla2[[#This Row],[LECHE TANQUE DIA]:[LECHE AUTOCONSUMO DIA]]))</f>
        <v>1117</v>
      </c>
      <c r="O4203" s="342">
        <f t="shared" si="2515"/>
        <v>0.95971351835273055</v>
      </c>
      <c r="P4203" s="343">
        <f t="shared" si="2516"/>
        <v>21.901960784313726</v>
      </c>
      <c r="Q4203" s="343">
        <f t="shared" si="2517"/>
        <v>21.019607843137255</v>
      </c>
      <c r="R4203" s="343">
        <f t="shared" si="2518"/>
        <v>5</v>
      </c>
      <c r="S4203" s="343">
        <f t="shared" si="2519"/>
        <v>3.7233333333333332</v>
      </c>
      <c r="T4203" s="343">
        <f t="shared" si="2520"/>
        <v>5.882352941176471</v>
      </c>
      <c r="U4203" s="343">
        <f t="shared" si="2521"/>
        <v>67.696969696969703</v>
      </c>
      <c r="V4203" s="343">
        <f t="shared" si="2522"/>
        <v>3.0909090909090908</v>
      </c>
      <c r="W4203" s="343">
        <f>IFERROR(H4203/M4203,Tabla2[[#This Row],[CARGA PRODUCCION (ANIMALES/HA)]])</f>
        <v>2.9142857142857141</v>
      </c>
      <c r="X4203" s="344">
        <f t="shared" si="2523"/>
        <v>2025</v>
      </c>
      <c r="Y4203" s="344">
        <f t="shared" si="2524"/>
        <v>7</v>
      </c>
      <c r="Z4203" s="344" t="e">
        <f t="shared" ca="1" si="2525"/>
        <v>#NAME?</v>
      </c>
      <c r="AA4203" s="341">
        <f t="shared" si="2526"/>
        <v>51</v>
      </c>
      <c r="AB4203" s="342">
        <f t="shared" si="2527"/>
        <v>1</v>
      </c>
      <c r="AC4203" s="342">
        <f t="shared" si="2528"/>
        <v>0</v>
      </c>
      <c r="AD4203" s="340"/>
    </row>
    <row r="4204" spans="1:30">
      <c r="A4204" s="497">
        <v>45852</v>
      </c>
      <c r="B4204" s="498" t="s">
        <v>81</v>
      </c>
      <c r="C4204" s="498">
        <v>2415</v>
      </c>
      <c r="D4204" s="498">
        <v>80</v>
      </c>
      <c r="E4204" s="498">
        <v>9</v>
      </c>
      <c r="F4204" s="498"/>
      <c r="G4204" s="498">
        <v>97</v>
      </c>
      <c r="H4204" s="498">
        <v>97</v>
      </c>
      <c r="I4204" s="498">
        <v>1</v>
      </c>
      <c r="J4204" s="498">
        <v>19</v>
      </c>
      <c r="K4204" s="498">
        <v>680</v>
      </c>
      <c r="L4204" s="498">
        <v>23.4</v>
      </c>
      <c r="M4204" s="496">
        <v>31.01</v>
      </c>
      <c r="N4204" s="499">
        <f>IF(Tabla2[[#This Row],[LECHE RETIRO DIA]]&lt;&gt;ISBLANK(Tabla2[[#This Row],[LECHE RETIRO DIA]]),SUM(Tabla2[[#This Row],[LECHE TANQUE DIA]:[LECHE RETIRO DIA]]),SUM(Tabla2[[#This Row],[LECHE TANQUE DIA]:[LECHE AUTOCONSUMO DIA]]))</f>
        <v>2504</v>
      </c>
      <c r="O4204" s="500">
        <f t="shared" ref="O4204:O4209" si="2529">IFERROR(C4204/N4204,"")</f>
        <v>0.96445686900958472</v>
      </c>
      <c r="P4204" s="501">
        <f t="shared" ref="P4204:P4209" si="2530">IFERROR(N4204/G4204,"")</f>
        <v>25.814432989690722</v>
      </c>
      <c r="Q4204" s="501">
        <f t="shared" ref="Q4204:Q4209" si="2531">IFERROR(C4204/G4204,"")</f>
        <v>24.896907216494846</v>
      </c>
      <c r="R4204" s="501">
        <f t="shared" ref="R4204:R4209" si="2532">IFERROR(D4204/J4204,"")</f>
        <v>4.2105263157894735</v>
      </c>
      <c r="S4204" s="501">
        <f t="shared" ref="S4204:S4209" si="2533">IFERROR(N4204/K4204,"")</f>
        <v>3.6823529411764704</v>
      </c>
      <c r="T4204" s="501">
        <f t="shared" ref="T4204:T4209" si="2534">IFERROR(K4204/G4204,"")</f>
        <v>7.0103092783505154</v>
      </c>
      <c r="U4204" s="501">
        <f t="shared" ref="U4204:U4209" si="2535">IFERROR(N4204/L4204,"")</f>
        <v>107.00854700854701</v>
      </c>
      <c r="V4204" s="501">
        <f t="shared" ref="V4204:V4209" si="2536">IFERROR(G4204/L4204,"")</f>
        <v>4.1452991452991457</v>
      </c>
      <c r="W4204" s="501">
        <f>IFERROR(H4204/M4204,Tabla2[[#This Row],[CARGA PRODUCCION (ANIMALES/HA)]])</f>
        <v>3.1280232183166721</v>
      </c>
      <c r="X4204" s="502">
        <f t="shared" ref="X4204:X4209" si="2537">YEAR(A4204)</f>
        <v>2025</v>
      </c>
      <c r="Y4204" s="502">
        <f t="shared" ref="Y4204:Y4209" si="2538">MONTH(A4204)</f>
        <v>7</v>
      </c>
      <c r="Z4204" s="502" t="e">
        <f t="shared" ref="Z4204:Z4209" ca="1" si="2539">_xlfn.ISOWEEKNUM(A4204)</f>
        <v>#NAME?</v>
      </c>
      <c r="AA4204" s="499">
        <f t="shared" ref="AA4204:AA4209" si="2540">IF(H4204&gt;0,H4204,G4204)</f>
        <v>97</v>
      </c>
      <c r="AB4204" s="500">
        <f t="shared" ref="AB4204:AB4209" si="2541">IFERROR(G4204/AA4204,"")</f>
        <v>1</v>
      </c>
      <c r="AC4204" s="500">
        <f t="shared" ref="AC4204:AC4209" si="2542">IFERROR(1-AB4204,"")</f>
        <v>0</v>
      </c>
      <c r="AD4204" s="498"/>
    </row>
    <row r="4205" spans="1:30">
      <c r="A4205" s="497">
        <v>45852</v>
      </c>
      <c r="B4205" s="498" t="s">
        <v>83</v>
      </c>
      <c r="C4205" s="498">
        <v>2663</v>
      </c>
      <c r="D4205" s="498">
        <v>100</v>
      </c>
      <c r="E4205" s="498">
        <v>9</v>
      </c>
      <c r="F4205" s="498"/>
      <c r="G4205" s="498">
        <v>114</v>
      </c>
      <c r="H4205" s="498">
        <v>123</v>
      </c>
      <c r="I4205" s="498">
        <v>1</v>
      </c>
      <c r="J4205" s="498">
        <v>17</v>
      </c>
      <c r="K4205" s="498">
        <v>680</v>
      </c>
      <c r="L4205" s="498">
        <v>29.8</v>
      </c>
      <c r="M4205" s="496">
        <v>36.590000000000003</v>
      </c>
      <c r="N4205" s="499">
        <f>IF(Tabla2[[#This Row],[LECHE RETIRO DIA]]&lt;&gt;ISBLANK(Tabla2[[#This Row],[LECHE RETIRO DIA]]),SUM(Tabla2[[#This Row],[LECHE TANQUE DIA]:[LECHE RETIRO DIA]]),SUM(Tabla2[[#This Row],[LECHE TANQUE DIA]:[LECHE AUTOCONSUMO DIA]]))</f>
        <v>2772</v>
      </c>
      <c r="O4205" s="500">
        <f t="shared" si="2529"/>
        <v>0.96067821067821069</v>
      </c>
      <c r="P4205" s="501">
        <f t="shared" si="2530"/>
        <v>24.315789473684209</v>
      </c>
      <c r="Q4205" s="501">
        <f t="shared" si="2531"/>
        <v>23.359649122807017</v>
      </c>
      <c r="R4205" s="501">
        <f t="shared" si="2532"/>
        <v>5.882352941176471</v>
      </c>
      <c r="S4205" s="501">
        <f t="shared" si="2533"/>
        <v>4.0764705882352938</v>
      </c>
      <c r="T4205" s="501">
        <f t="shared" si="2534"/>
        <v>5.9649122807017543</v>
      </c>
      <c r="U4205" s="501">
        <f t="shared" si="2535"/>
        <v>93.020134228187914</v>
      </c>
      <c r="V4205" s="501">
        <f t="shared" si="2536"/>
        <v>3.825503355704698</v>
      </c>
      <c r="W4205" s="501">
        <f>IFERROR(H4205/M4205,Tabla2[[#This Row],[CARGA PRODUCCION (ANIMALES/HA)]])</f>
        <v>3.361574200601257</v>
      </c>
      <c r="X4205" s="502">
        <f t="shared" si="2537"/>
        <v>2025</v>
      </c>
      <c r="Y4205" s="502">
        <f t="shared" si="2538"/>
        <v>7</v>
      </c>
      <c r="Z4205" s="502" t="e">
        <f t="shared" ca="1" si="2539"/>
        <v>#NAME?</v>
      </c>
      <c r="AA4205" s="499">
        <f t="shared" si="2540"/>
        <v>123</v>
      </c>
      <c r="AB4205" s="500">
        <f t="shared" si="2541"/>
        <v>0.92682926829268297</v>
      </c>
      <c r="AC4205" s="500">
        <f t="shared" si="2542"/>
        <v>7.3170731707317027E-2</v>
      </c>
      <c r="AD4205" s="498"/>
    </row>
    <row r="4206" spans="1:30">
      <c r="A4206" s="497">
        <v>45852</v>
      </c>
      <c r="B4206" s="498" t="s">
        <v>117</v>
      </c>
      <c r="C4206" s="498">
        <v>1123</v>
      </c>
      <c r="D4206" s="498">
        <v>40</v>
      </c>
      <c r="E4206" s="498">
        <v>5</v>
      </c>
      <c r="F4206" s="498"/>
      <c r="G4206" s="498">
        <v>51</v>
      </c>
      <c r="H4206" s="498">
        <v>51</v>
      </c>
      <c r="I4206" s="498">
        <v>1</v>
      </c>
      <c r="J4206" s="498">
        <v>8</v>
      </c>
      <c r="K4206" s="498">
        <v>300</v>
      </c>
      <c r="L4206" s="498">
        <v>16.5</v>
      </c>
      <c r="M4206" s="496">
        <v>17.5</v>
      </c>
      <c r="N4206" s="499">
        <f>IF(Tabla2[[#This Row],[LECHE RETIRO DIA]]&lt;&gt;ISBLANK(Tabla2[[#This Row],[LECHE RETIRO DIA]]),SUM(Tabla2[[#This Row],[LECHE TANQUE DIA]:[LECHE RETIRO DIA]]),SUM(Tabla2[[#This Row],[LECHE TANQUE DIA]:[LECHE AUTOCONSUMO DIA]]))</f>
        <v>1168</v>
      </c>
      <c r="O4206" s="500">
        <f t="shared" si="2529"/>
        <v>0.96147260273972601</v>
      </c>
      <c r="P4206" s="501">
        <f t="shared" si="2530"/>
        <v>22.901960784313726</v>
      </c>
      <c r="Q4206" s="501">
        <f t="shared" si="2531"/>
        <v>22.019607843137255</v>
      </c>
      <c r="R4206" s="501">
        <f t="shared" si="2532"/>
        <v>5</v>
      </c>
      <c r="S4206" s="501">
        <f t="shared" si="2533"/>
        <v>3.8933333333333335</v>
      </c>
      <c r="T4206" s="501">
        <f t="shared" si="2534"/>
        <v>5.882352941176471</v>
      </c>
      <c r="U4206" s="501">
        <f t="shared" si="2535"/>
        <v>70.787878787878782</v>
      </c>
      <c r="V4206" s="501">
        <f t="shared" si="2536"/>
        <v>3.0909090909090908</v>
      </c>
      <c r="W4206" s="501">
        <f>IFERROR(H4206/M4206,Tabla2[[#This Row],[CARGA PRODUCCION (ANIMALES/HA)]])</f>
        <v>2.9142857142857141</v>
      </c>
      <c r="X4206" s="502">
        <f t="shared" si="2537"/>
        <v>2025</v>
      </c>
      <c r="Y4206" s="502">
        <f t="shared" si="2538"/>
        <v>7</v>
      </c>
      <c r="Z4206" s="502" t="e">
        <f t="shared" ca="1" si="2539"/>
        <v>#NAME?</v>
      </c>
      <c r="AA4206" s="499">
        <f t="shared" si="2540"/>
        <v>51</v>
      </c>
      <c r="AB4206" s="500">
        <f t="shared" si="2541"/>
        <v>1</v>
      </c>
      <c r="AC4206" s="500">
        <f t="shared" si="2542"/>
        <v>0</v>
      </c>
      <c r="AD4206" s="498"/>
    </row>
    <row r="4207" spans="1:30">
      <c r="A4207" s="497">
        <v>45853</v>
      </c>
      <c r="B4207" s="498" t="s">
        <v>81</v>
      </c>
      <c r="C4207" s="498">
        <v>2359</v>
      </c>
      <c r="D4207" s="498">
        <v>80</v>
      </c>
      <c r="E4207" s="498">
        <v>9</v>
      </c>
      <c r="F4207" s="498"/>
      <c r="G4207" s="498">
        <v>98</v>
      </c>
      <c r="H4207" s="498">
        <v>98</v>
      </c>
      <c r="I4207" s="498">
        <v>1</v>
      </c>
      <c r="J4207" s="498">
        <v>19</v>
      </c>
      <c r="K4207" s="498">
        <v>680</v>
      </c>
      <c r="L4207" s="498">
        <v>23.4</v>
      </c>
      <c r="M4207" s="496">
        <v>31.01</v>
      </c>
      <c r="N4207" s="499">
        <f>IF(Tabla2[[#This Row],[LECHE RETIRO DIA]]&lt;&gt;ISBLANK(Tabla2[[#This Row],[LECHE RETIRO DIA]]),SUM(Tabla2[[#This Row],[LECHE TANQUE DIA]:[LECHE RETIRO DIA]]),SUM(Tabla2[[#This Row],[LECHE TANQUE DIA]:[LECHE AUTOCONSUMO DIA]]))</f>
        <v>2448</v>
      </c>
      <c r="O4207" s="500">
        <f t="shared" si="2529"/>
        <v>0.96364379084967322</v>
      </c>
      <c r="P4207" s="501">
        <f t="shared" si="2530"/>
        <v>24.979591836734695</v>
      </c>
      <c r="Q4207" s="501">
        <f t="shared" si="2531"/>
        <v>24.071428571428573</v>
      </c>
      <c r="R4207" s="501">
        <f t="shared" si="2532"/>
        <v>4.2105263157894735</v>
      </c>
      <c r="S4207" s="501">
        <f t="shared" si="2533"/>
        <v>3.6</v>
      </c>
      <c r="T4207" s="501">
        <f t="shared" si="2534"/>
        <v>6.9387755102040813</v>
      </c>
      <c r="U4207" s="501">
        <f t="shared" si="2535"/>
        <v>104.61538461538463</v>
      </c>
      <c r="V4207" s="501">
        <f t="shared" si="2536"/>
        <v>4.1880341880341883</v>
      </c>
      <c r="W4207" s="501">
        <f>IFERROR(H4207/M4207,Tabla2[[#This Row],[CARGA PRODUCCION (ANIMALES/HA)]])</f>
        <v>3.1602708803611739</v>
      </c>
      <c r="X4207" s="502">
        <f t="shared" si="2537"/>
        <v>2025</v>
      </c>
      <c r="Y4207" s="502">
        <f t="shared" si="2538"/>
        <v>7</v>
      </c>
      <c r="Z4207" s="502" t="e">
        <f t="shared" ca="1" si="2539"/>
        <v>#NAME?</v>
      </c>
      <c r="AA4207" s="499">
        <f t="shared" si="2540"/>
        <v>98</v>
      </c>
      <c r="AB4207" s="500">
        <f t="shared" si="2541"/>
        <v>1</v>
      </c>
      <c r="AC4207" s="500">
        <f t="shared" si="2542"/>
        <v>0</v>
      </c>
      <c r="AD4207" s="498"/>
    </row>
    <row r="4208" spans="1:30">
      <c r="A4208" s="497">
        <v>45853</v>
      </c>
      <c r="B4208" s="498" t="s">
        <v>83</v>
      </c>
      <c r="C4208" s="498">
        <v>2692</v>
      </c>
      <c r="D4208" s="498">
        <v>100</v>
      </c>
      <c r="E4208" s="498">
        <v>9</v>
      </c>
      <c r="F4208" s="498"/>
      <c r="G4208" s="498">
        <v>114</v>
      </c>
      <c r="H4208" s="498">
        <v>123</v>
      </c>
      <c r="I4208" s="498">
        <v>1</v>
      </c>
      <c r="J4208" s="498">
        <v>17</v>
      </c>
      <c r="K4208" s="498">
        <v>680</v>
      </c>
      <c r="L4208" s="498">
        <v>29.8</v>
      </c>
      <c r="M4208" s="496">
        <v>36.590000000000003</v>
      </c>
      <c r="N4208" s="499">
        <f>IF(Tabla2[[#This Row],[LECHE RETIRO DIA]]&lt;&gt;ISBLANK(Tabla2[[#This Row],[LECHE RETIRO DIA]]),SUM(Tabla2[[#This Row],[LECHE TANQUE DIA]:[LECHE RETIRO DIA]]),SUM(Tabla2[[#This Row],[LECHE TANQUE DIA]:[LECHE AUTOCONSUMO DIA]]))</f>
        <v>2801</v>
      </c>
      <c r="O4208" s="500">
        <f t="shared" si="2529"/>
        <v>0.96108532666904678</v>
      </c>
      <c r="P4208" s="501">
        <f t="shared" si="2530"/>
        <v>24.57017543859649</v>
      </c>
      <c r="Q4208" s="501">
        <f t="shared" si="2531"/>
        <v>23.614035087719298</v>
      </c>
      <c r="R4208" s="501">
        <f t="shared" si="2532"/>
        <v>5.882352941176471</v>
      </c>
      <c r="S4208" s="501">
        <f t="shared" si="2533"/>
        <v>4.1191176470588236</v>
      </c>
      <c r="T4208" s="501">
        <f t="shared" si="2534"/>
        <v>5.9649122807017543</v>
      </c>
      <c r="U4208" s="501">
        <f t="shared" si="2535"/>
        <v>93.993288590604024</v>
      </c>
      <c r="V4208" s="501">
        <f t="shared" si="2536"/>
        <v>3.825503355704698</v>
      </c>
      <c r="W4208" s="501">
        <f>IFERROR(H4208/M4208,Tabla2[[#This Row],[CARGA PRODUCCION (ANIMALES/HA)]])</f>
        <v>3.361574200601257</v>
      </c>
      <c r="X4208" s="502">
        <f t="shared" si="2537"/>
        <v>2025</v>
      </c>
      <c r="Y4208" s="502">
        <f t="shared" si="2538"/>
        <v>7</v>
      </c>
      <c r="Z4208" s="502" t="e">
        <f t="shared" ca="1" si="2539"/>
        <v>#NAME?</v>
      </c>
      <c r="AA4208" s="499">
        <f t="shared" si="2540"/>
        <v>123</v>
      </c>
      <c r="AB4208" s="500">
        <f t="shared" si="2541"/>
        <v>0.92682926829268297</v>
      </c>
      <c r="AC4208" s="500">
        <f t="shared" si="2542"/>
        <v>7.3170731707317027E-2</v>
      </c>
      <c r="AD4208" s="498"/>
    </row>
    <row r="4209" spans="1:30">
      <c r="A4209" s="497">
        <v>45853</v>
      </c>
      <c r="B4209" s="498" t="s">
        <v>117</v>
      </c>
      <c r="C4209" s="498">
        <v>1146</v>
      </c>
      <c r="D4209" s="498">
        <v>40</v>
      </c>
      <c r="E4209" s="498">
        <v>5</v>
      </c>
      <c r="F4209" s="498"/>
      <c r="G4209" s="498">
        <v>51</v>
      </c>
      <c r="H4209" s="498">
        <v>51</v>
      </c>
      <c r="I4209" s="498">
        <v>1</v>
      </c>
      <c r="J4209" s="498">
        <v>8</v>
      </c>
      <c r="K4209" s="498">
        <v>300</v>
      </c>
      <c r="L4209" s="498">
        <v>16.5</v>
      </c>
      <c r="M4209" s="496">
        <v>17.5</v>
      </c>
      <c r="N4209" s="499">
        <f>IF(Tabla2[[#This Row],[LECHE RETIRO DIA]]&lt;&gt;ISBLANK(Tabla2[[#This Row],[LECHE RETIRO DIA]]),SUM(Tabla2[[#This Row],[LECHE TANQUE DIA]:[LECHE RETIRO DIA]]),SUM(Tabla2[[#This Row],[LECHE TANQUE DIA]:[LECHE AUTOCONSUMO DIA]]))</f>
        <v>1191</v>
      </c>
      <c r="O4209" s="500">
        <f t="shared" si="2529"/>
        <v>0.96221662468513858</v>
      </c>
      <c r="P4209" s="501">
        <f t="shared" si="2530"/>
        <v>23.352941176470587</v>
      </c>
      <c r="Q4209" s="501">
        <f t="shared" si="2531"/>
        <v>22.470588235294116</v>
      </c>
      <c r="R4209" s="501">
        <f t="shared" si="2532"/>
        <v>5</v>
      </c>
      <c r="S4209" s="501">
        <f t="shared" si="2533"/>
        <v>3.97</v>
      </c>
      <c r="T4209" s="501">
        <f t="shared" si="2534"/>
        <v>5.882352941176471</v>
      </c>
      <c r="U4209" s="501">
        <f t="shared" si="2535"/>
        <v>72.181818181818187</v>
      </c>
      <c r="V4209" s="501">
        <f t="shared" si="2536"/>
        <v>3.0909090909090908</v>
      </c>
      <c r="W4209" s="501">
        <f>IFERROR(H4209/M4209,Tabla2[[#This Row],[CARGA PRODUCCION (ANIMALES/HA)]])</f>
        <v>2.9142857142857141</v>
      </c>
      <c r="X4209" s="502">
        <f t="shared" si="2537"/>
        <v>2025</v>
      </c>
      <c r="Y4209" s="502">
        <f t="shared" si="2538"/>
        <v>7</v>
      </c>
      <c r="Z4209" s="502" t="e">
        <f t="shared" ca="1" si="2539"/>
        <v>#NAME?</v>
      </c>
      <c r="AA4209" s="499">
        <f t="shared" si="2540"/>
        <v>51</v>
      </c>
      <c r="AB4209" s="500">
        <f t="shared" si="2541"/>
        <v>1</v>
      </c>
      <c r="AC4209" s="500">
        <f t="shared" si="2542"/>
        <v>0</v>
      </c>
      <c r="AD4209" s="498"/>
    </row>
    <row r="4210" spans="1:30">
      <c r="A4210" s="497">
        <v>45854</v>
      </c>
      <c r="B4210" s="498" t="s">
        <v>81</v>
      </c>
      <c r="C4210" s="498">
        <v>2434</v>
      </c>
      <c r="D4210" s="498">
        <v>80</v>
      </c>
      <c r="E4210" s="498">
        <v>9</v>
      </c>
      <c r="F4210" s="498"/>
      <c r="G4210" s="498">
        <v>98</v>
      </c>
      <c r="H4210" s="498">
        <v>98</v>
      </c>
      <c r="I4210" s="498">
        <v>1</v>
      </c>
      <c r="J4210" s="498">
        <v>19</v>
      </c>
      <c r="K4210" s="498">
        <v>680</v>
      </c>
      <c r="L4210" s="498">
        <v>23.4</v>
      </c>
      <c r="M4210" s="496">
        <v>31.01</v>
      </c>
      <c r="N4210" s="499">
        <f>IF(Tabla2[[#This Row],[LECHE RETIRO DIA]]&lt;&gt;ISBLANK(Tabla2[[#This Row],[LECHE RETIRO DIA]]),SUM(Tabla2[[#This Row],[LECHE TANQUE DIA]:[LECHE RETIRO DIA]]),SUM(Tabla2[[#This Row],[LECHE TANQUE DIA]:[LECHE AUTOCONSUMO DIA]]))</f>
        <v>2523</v>
      </c>
      <c r="O4210" s="500">
        <f t="shared" ref="O4210:O4215" si="2543">IFERROR(C4210/N4210,"")</f>
        <v>0.96472453428458183</v>
      </c>
      <c r="P4210" s="501">
        <f t="shared" ref="P4210:P4215" si="2544">IFERROR(N4210/G4210,"")</f>
        <v>25.744897959183675</v>
      </c>
      <c r="Q4210" s="501">
        <f t="shared" ref="Q4210:Q4215" si="2545">IFERROR(C4210/G4210,"")</f>
        <v>24.836734693877553</v>
      </c>
      <c r="R4210" s="501">
        <f t="shared" ref="R4210:R4215" si="2546">IFERROR(D4210/J4210,"")</f>
        <v>4.2105263157894735</v>
      </c>
      <c r="S4210" s="501">
        <f t="shared" ref="S4210:S4215" si="2547">IFERROR(N4210/K4210,"")</f>
        <v>3.710294117647059</v>
      </c>
      <c r="T4210" s="501">
        <f t="shared" ref="T4210:T4215" si="2548">IFERROR(K4210/G4210,"")</f>
        <v>6.9387755102040813</v>
      </c>
      <c r="U4210" s="501">
        <f t="shared" ref="U4210:U4215" si="2549">IFERROR(N4210/L4210,"")</f>
        <v>107.82051282051283</v>
      </c>
      <c r="V4210" s="501">
        <f t="shared" ref="V4210:V4215" si="2550">IFERROR(G4210/L4210,"")</f>
        <v>4.1880341880341883</v>
      </c>
      <c r="W4210" s="501">
        <f>IFERROR(H4210/M4210,Tabla2[[#This Row],[CARGA PRODUCCION (ANIMALES/HA)]])</f>
        <v>3.1602708803611739</v>
      </c>
      <c r="X4210" s="502">
        <f t="shared" ref="X4210:X4215" si="2551">YEAR(A4210)</f>
        <v>2025</v>
      </c>
      <c r="Y4210" s="502">
        <f t="shared" ref="Y4210:Y4215" si="2552">MONTH(A4210)</f>
        <v>7</v>
      </c>
      <c r="Z4210" s="502" t="e">
        <f t="shared" ref="Z4210:Z4215" ca="1" si="2553">_xlfn.ISOWEEKNUM(A4210)</f>
        <v>#NAME?</v>
      </c>
      <c r="AA4210" s="499">
        <f t="shared" ref="AA4210:AA4215" si="2554">IF(H4210&gt;0,H4210,G4210)</f>
        <v>98</v>
      </c>
      <c r="AB4210" s="500">
        <f t="shared" ref="AB4210:AB4215" si="2555">IFERROR(G4210/AA4210,"")</f>
        <v>1</v>
      </c>
      <c r="AC4210" s="500">
        <f t="shared" ref="AC4210:AC4215" si="2556">IFERROR(1-AB4210,"")</f>
        <v>0</v>
      </c>
      <c r="AD4210" s="498"/>
    </row>
    <row r="4211" spans="1:30">
      <c r="A4211" s="497">
        <v>45854</v>
      </c>
      <c r="B4211" s="498" t="s">
        <v>83</v>
      </c>
      <c r="C4211" s="498">
        <v>2624</v>
      </c>
      <c r="D4211" s="498">
        <v>100</v>
      </c>
      <c r="E4211" s="498">
        <v>9</v>
      </c>
      <c r="F4211" s="498"/>
      <c r="G4211" s="498">
        <v>115</v>
      </c>
      <c r="H4211" s="498">
        <v>123</v>
      </c>
      <c r="I4211" s="498">
        <v>1</v>
      </c>
      <c r="J4211" s="498">
        <v>17</v>
      </c>
      <c r="K4211" s="498">
        <v>680</v>
      </c>
      <c r="L4211" s="498">
        <v>29.8</v>
      </c>
      <c r="M4211" s="496">
        <v>36.590000000000003</v>
      </c>
      <c r="N4211" s="499">
        <f>IF(Tabla2[[#This Row],[LECHE RETIRO DIA]]&lt;&gt;ISBLANK(Tabla2[[#This Row],[LECHE RETIRO DIA]]),SUM(Tabla2[[#This Row],[LECHE TANQUE DIA]:[LECHE RETIRO DIA]]),SUM(Tabla2[[#This Row],[LECHE TANQUE DIA]:[LECHE AUTOCONSUMO DIA]]))</f>
        <v>2733</v>
      </c>
      <c r="O4211" s="500">
        <f t="shared" si="2543"/>
        <v>0.96011708744968893</v>
      </c>
      <c r="P4211" s="501">
        <f t="shared" si="2544"/>
        <v>23.765217391304347</v>
      </c>
      <c r="Q4211" s="501">
        <f t="shared" si="2545"/>
        <v>22.817391304347826</v>
      </c>
      <c r="R4211" s="501">
        <f t="shared" si="2546"/>
        <v>5.882352941176471</v>
      </c>
      <c r="S4211" s="501">
        <f t="shared" si="2547"/>
        <v>4.0191176470588239</v>
      </c>
      <c r="T4211" s="501">
        <f t="shared" si="2548"/>
        <v>5.9130434782608692</v>
      </c>
      <c r="U4211" s="501">
        <f t="shared" si="2549"/>
        <v>91.711409395973149</v>
      </c>
      <c r="V4211" s="501">
        <f t="shared" si="2550"/>
        <v>3.8590604026845639</v>
      </c>
      <c r="W4211" s="501">
        <f>IFERROR(H4211/M4211,Tabla2[[#This Row],[CARGA PRODUCCION (ANIMALES/HA)]])</f>
        <v>3.361574200601257</v>
      </c>
      <c r="X4211" s="502">
        <f t="shared" si="2551"/>
        <v>2025</v>
      </c>
      <c r="Y4211" s="502">
        <f t="shared" si="2552"/>
        <v>7</v>
      </c>
      <c r="Z4211" s="502" t="e">
        <f t="shared" ca="1" si="2553"/>
        <v>#NAME?</v>
      </c>
      <c r="AA4211" s="499">
        <f t="shared" si="2554"/>
        <v>123</v>
      </c>
      <c r="AB4211" s="500">
        <f t="shared" si="2555"/>
        <v>0.93495934959349591</v>
      </c>
      <c r="AC4211" s="500">
        <f t="shared" si="2556"/>
        <v>6.5040650406504086E-2</v>
      </c>
      <c r="AD4211" s="498"/>
    </row>
    <row r="4212" spans="1:30">
      <c r="A4212" s="497">
        <v>45854</v>
      </c>
      <c r="B4212" s="498" t="s">
        <v>117</v>
      </c>
      <c r="C4212" s="498">
        <v>1100</v>
      </c>
      <c r="D4212" s="498">
        <v>40</v>
      </c>
      <c r="E4212" s="498">
        <v>5</v>
      </c>
      <c r="F4212" s="498"/>
      <c r="G4212" s="498">
        <v>49</v>
      </c>
      <c r="H4212" s="498">
        <v>49</v>
      </c>
      <c r="I4212" s="498">
        <v>1</v>
      </c>
      <c r="J4212" s="498">
        <v>8</v>
      </c>
      <c r="K4212" s="498">
        <v>300</v>
      </c>
      <c r="L4212" s="498">
        <v>16.5</v>
      </c>
      <c r="M4212" s="496">
        <v>17.5</v>
      </c>
      <c r="N4212" s="499">
        <f>IF(Tabla2[[#This Row],[LECHE RETIRO DIA]]&lt;&gt;ISBLANK(Tabla2[[#This Row],[LECHE RETIRO DIA]]),SUM(Tabla2[[#This Row],[LECHE TANQUE DIA]:[LECHE RETIRO DIA]]),SUM(Tabla2[[#This Row],[LECHE TANQUE DIA]:[LECHE AUTOCONSUMO DIA]]))</f>
        <v>1145</v>
      </c>
      <c r="O4212" s="500">
        <f t="shared" si="2543"/>
        <v>0.9606986899563319</v>
      </c>
      <c r="P4212" s="501">
        <f t="shared" si="2544"/>
        <v>23.367346938775512</v>
      </c>
      <c r="Q4212" s="501">
        <f t="shared" si="2545"/>
        <v>22.448979591836736</v>
      </c>
      <c r="R4212" s="501">
        <f t="shared" si="2546"/>
        <v>5</v>
      </c>
      <c r="S4212" s="501">
        <f t="shared" si="2547"/>
        <v>3.8166666666666669</v>
      </c>
      <c r="T4212" s="501">
        <f t="shared" si="2548"/>
        <v>6.1224489795918364</v>
      </c>
      <c r="U4212" s="501">
        <f t="shared" si="2549"/>
        <v>69.393939393939391</v>
      </c>
      <c r="V4212" s="501">
        <f t="shared" si="2550"/>
        <v>2.9696969696969697</v>
      </c>
      <c r="W4212" s="501">
        <f>IFERROR(H4212/M4212,Tabla2[[#This Row],[CARGA PRODUCCION (ANIMALES/HA)]])</f>
        <v>2.8</v>
      </c>
      <c r="X4212" s="502">
        <f t="shared" si="2551"/>
        <v>2025</v>
      </c>
      <c r="Y4212" s="502">
        <f t="shared" si="2552"/>
        <v>7</v>
      </c>
      <c r="Z4212" s="502" t="e">
        <f t="shared" ca="1" si="2553"/>
        <v>#NAME?</v>
      </c>
      <c r="AA4212" s="499">
        <f t="shared" si="2554"/>
        <v>49</v>
      </c>
      <c r="AB4212" s="500">
        <f t="shared" si="2555"/>
        <v>1</v>
      </c>
      <c r="AC4212" s="500">
        <f t="shared" si="2556"/>
        <v>0</v>
      </c>
      <c r="AD4212" s="498"/>
    </row>
    <row r="4213" spans="1:30">
      <c r="A4213" s="497">
        <v>45855</v>
      </c>
      <c r="B4213" s="498" t="s">
        <v>81</v>
      </c>
      <c r="C4213" s="498">
        <v>2420</v>
      </c>
      <c r="D4213" s="498">
        <v>80</v>
      </c>
      <c r="E4213" s="498">
        <v>9</v>
      </c>
      <c r="F4213" s="498"/>
      <c r="G4213" s="498">
        <v>98</v>
      </c>
      <c r="H4213" s="498">
        <v>98</v>
      </c>
      <c r="I4213" s="498">
        <v>1</v>
      </c>
      <c r="J4213" s="498">
        <v>20</v>
      </c>
      <c r="K4213" s="498">
        <v>680</v>
      </c>
      <c r="L4213" s="498">
        <v>23.4</v>
      </c>
      <c r="M4213" s="496">
        <v>31.01</v>
      </c>
      <c r="N4213" s="499">
        <f>IF(Tabla2[[#This Row],[LECHE RETIRO DIA]]&lt;&gt;ISBLANK(Tabla2[[#This Row],[LECHE RETIRO DIA]]),SUM(Tabla2[[#This Row],[LECHE TANQUE DIA]:[LECHE RETIRO DIA]]),SUM(Tabla2[[#This Row],[LECHE TANQUE DIA]:[LECHE AUTOCONSUMO DIA]]))</f>
        <v>2509</v>
      </c>
      <c r="O4213" s="500">
        <f t="shared" si="2543"/>
        <v>0.96452770027899559</v>
      </c>
      <c r="P4213" s="501">
        <f t="shared" si="2544"/>
        <v>25.602040816326532</v>
      </c>
      <c r="Q4213" s="501">
        <f t="shared" si="2545"/>
        <v>24.693877551020407</v>
      </c>
      <c r="R4213" s="501">
        <f t="shared" si="2546"/>
        <v>4</v>
      </c>
      <c r="S4213" s="501">
        <f t="shared" si="2547"/>
        <v>3.6897058823529414</v>
      </c>
      <c r="T4213" s="501">
        <f t="shared" si="2548"/>
        <v>6.9387755102040813</v>
      </c>
      <c r="U4213" s="501">
        <f t="shared" si="2549"/>
        <v>107.22222222222223</v>
      </c>
      <c r="V4213" s="501">
        <f t="shared" si="2550"/>
        <v>4.1880341880341883</v>
      </c>
      <c r="W4213" s="501">
        <f>IFERROR(H4213/M4213,Tabla2[[#This Row],[CARGA PRODUCCION (ANIMALES/HA)]])</f>
        <v>3.1602708803611739</v>
      </c>
      <c r="X4213" s="502">
        <f t="shared" si="2551"/>
        <v>2025</v>
      </c>
      <c r="Y4213" s="502">
        <f t="shared" si="2552"/>
        <v>7</v>
      </c>
      <c r="Z4213" s="502" t="e">
        <f t="shared" ca="1" si="2553"/>
        <v>#NAME?</v>
      </c>
      <c r="AA4213" s="499">
        <f t="shared" si="2554"/>
        <v>98</v>
      </c>
      <c r="AB4213" s="500">
        <f t="shared" si="2555"/>
        <v>1</v>
      </c>
      <c r="AC4213" s="500">
        <f t="shared" si="2556"/>
        <v>0</v>
      </c>
      <c r="AD4213" s="498"/>
    </row>
    <row r="4214" spans="1:30">
      <c r="A4214" s="497">
        <v>45855</v>
      </c>
      <c r="B4214" s="498" t="s">
        <v>83</v>
      </c>
      <c r="C4214" s="498">
        <v>2658</v>
      </c>
      <c r="D4214" s="498">
        <v>100</v>
      </c>
      <c r="E4214" s="498">
        <v>9</v>
      </c>
      <c r="F4214" s="498"/>
      <c r="G4214" s="498">
        <v>115</v>
      </c>
      <c r="H4214" s="498">
        <v>123</v>
      </c>
      <c r="I4214" s="498">
        <v>1</v>
      </c>
      <c r="J4214" s="498">
        <v>17</v>
      </c>
      <c r="K4214" s="498">
        <v>680</v>
      </c>
      <c r="L4214" s="498">
        <v>29.8</v>
      </c>
      <c r="M4214" s="496">
        <v>36.590000000000003</v>
      </c>
      <c r="N4214" s="499">
        <f>IF(Tabla2[[#This Row],[LECHE RETIRO DIA]]&lt;&gt;ISBLANK(Tabla2[[#This Row],[LECHE RETIRO DIA]]),SUM(Tabla2[[#This Row],[LECHE TANQUE DIA]:[LECHE RETIRO DIA]]),SUM(Tabla2[[#This Row],[LECHE TANQUE DIA]:[LECHE AUTOCONSUMO DIA]]))</f>
        <v>2767</v>
      </c>
      <c r="O4214" s="500">
        <f t="shared" si="2543"/>
        <v>0.96060715576436573</v>
      </c>
      <c r="P4214" s="501">
        <f t="shared" si="2544"/>
        <v>24.060869565217391</v>
      </c>
      <c r="Q4214" s="501">
        <f t="shared" si="2545"/>
        <v>23.11304347826087</v>
      </c>
      <c r="R4214" s="501">
        <f t="shared" si="2546"/>
        <v>5.882352941176471</v>
      </c>
      <c r="S4214" s="501">
        <f t="shared" si="2547"/>
        <v>4.0691176470588237</v>
      </c>
      <c r="T4214" s="501">
        <f t="shared" si="2548"/>
        <v>5.9130434782608692</v>
      </c>
      <c r="U4214" s="501">
        <f t="shared" si="2549"/>
        <v>92.852348993288587</v>
      </c>
      <c r="V4214" s="501">
        <f t="shared" si="2550"/>
        <v>3.8590604026845639</v>
      </c>
      <c r="W4214" s="501">
        <f>IFERROR(H4214/M4214,Tabla2[[#This Row],[CARGA PRODUCCION (ANIMALES/HA)]])</f>
        <v>3.361574200601257</v>
      </c>
      <c r="X4214" s="502">
        <f t="shared" si="2551"/>
        <v>2025</v>
      </c>
      <c r="Y4214" s="502">
        <f t="shared" si="2552"/>
        <v>7</v>
      </c>
      <c r="Z4214" s="502" t="e">
        <f t="shared" ca="1" si="2553"/>
        <v>#NAME?</v>
      </c>
      <c r="AA4214" s="499">
        <f t="shared" si="2554"/>
        <v>123</v>
      </c>
      <c r="AB4214" s="500">
        <f t="shared" si="2555"/>
        <v>0.93495934959349591</v>
      </c>
      <c r="AC4214" s="500">
        <f t="shared" si="2556"/>
        <v>6.5040650406504086E-2</v>
      </c>
      <c r="AD4214" s="498"/>
    </row>
    <row r="4215" spans="1:30">
      <c r="A4215" s="497">
        <v>45855</v>
      </c>
      <c r="B4215" s="498" t="s">
        <v>117</v>
      </c>
      <c r="C4215" s="498">
        <v>1089</v>
      </c>
      <c r="D4215" s="498">
        <v>40</v>
      </c>
      <c r="E4215" s="498">
        <v>5</v>
      </c>
      <c r="F4215" s="498"/>
      <c r="G4215" s="498">
        <v>49</v>
      </c>
      <c r="H4215" s="498">
        <v>49</v>
      </c>
      <c r="I4215" s="498">
        <v>1</v>
      </c>
      <c r="J4215" s="498">
        <v>8</v>
      </c>
      <c r="K4215" s="498">
        <v>300</v>
      </c>
      <c r="L4215" s="498">
        <v>16.5</v>
      </c>
      <c r="M4215" s="496">
        <v>17.5</v>
      </c>
      <c r="N4215" s="499">
        <f>IF(Tabla2[[#This Row],[LECHE RETIRO DIA]]&lt;&gt;ISBLANK(Tabla2[[#This Row],[LECHE RETIRO DIA]]),SUM(Tabla2[[#This Row],[LECHE TANQUE DIA]:[LECHE RETIRO DIA]]),SUM(Tabla2[[#This Row],[LECHE TANQUE DIA]:[LECHE AUTOCONSUMO DIA]]))</f>
        <v>1134</v>
      </c>
      <c r="O4215" s="500">
        <f t="shared" si="2543"/>
        <v>0.96031746031746035</v>
      </c>
      <c r="P4215" s="501">
        <f t="shared" si="2544"/>
        <v>23.142857142857142</v>
      </c>
      <c r="Q4215" s="501">
        <f t="shared" si="2545"/>
        <v>22.224489795918366</v>
      </c>
      <c r="R4215" s="501">
        <f t="shared" si="2546"/>
        <v>5</v>
      </c>
      <c r="S4215" s="501">
        <f t="shared" si="2547"/>
        <v>3.78</v>
      </c>
      <c r="T4215" s="501">
        <f t="shared" si="2548"/>
        <v>6.1224489795918364</v>
      </c>
      <c r="U4215" s="501">
        <f t="shared" si="2549"/>
        <v>68.727272727272734</v>
      </c>
      <c r="V4215" s="501">
        <f t="shared" si="2550"/>
        <v>2.9696969696969697</v>
      </c>
      <c r="W4215" s="501">
        <f>IFERROR(H4215/M4215,Tabla2[[#This Row],[CARGA PRODUCCION (ANIMALES/HA)]])</f>
        <v>2.8</v>
      </c>
      <c r="X4215" s="502">
        <f t="shared" si="2551"/>
        <v>2025</v>
      </c>
      <c r="Y4215" s="502">
        <f t="shared" si="2552"/>
        <v>7</v>
      </c>
      <c r="Z4215" s="502" t="e">
        <f t="shared" ca="1" si="2553"/>
        <v>#NAME?</v>
      </c>
      <c r="AA4215" s="499">
        <f t="shared" si="2554"/>
        <v>49</v>
      </c>
      <c r="AB4215" s="500">
        <f t="shared" si="2555"/>
        <v>1</v>
      </c>
      <c r="AC4215" s="500">
        <f t="shared" si="2556"/>
        <v>0</v>
      </c>
      <c r="AD4215" s="498"/>
    </row>
    <row r="4216" spans="1:30">
      <c r="A4216" s="497">
        <v>45856</v>
      </c>
      <c r="B4216" s="498" t="s">
        <v>81</v>
      </c>
      <c r="C4216" s="498">
        <v>2415</v>
      </c>
      <c r="D4216" s="498">
        <v>80</v>
      </c>
      <c r="E4216" s="498">
        <v>9</v>
      </c>
      <c r="F4216" s="498"/>
      <c r="G4216" s="498">
        <v>99</v>
      </c>
      <c r="H4216" s="498">
        <v>99</v>
      </c>
      <c r="I4216" s="498">
        <v>1</v>
      </c>
      <c r="J4216" s="498">
        <v>21</v>
      </c>
      <c r="K4216" s="498">
        <v>680</v>
      </c>
      <c r="L4216" s="498">
        <v>23.4</v>
      </c>
      <c r="M4216" s="496">
        <v>31.01</v>
      </c>
      <c r="N4216" s="499">
        <f>IF(Tabla2[[#This Row],[LECHE RETIRO DIA]]&lt;&gt;ISBLANK(Tabla2[[#This Row],[LECHE RETIRO DIA]]),SUM(Tabla2[[#This Row],[LECHE TANQUE DIA]:[LECHE RETIRO DIA]]),SUM(Tabla2[[#This Row],[LECHE TANQUE DIA]:[LECHE AUTOCONSUMO DIA]]))</f>
        <v>2504</v>
      </c>
      <c r="O4216" s="500">
        <f t="shared" ref="O4216:O4221" si="2557">IFERROR(C4216/N4216,"")</f>
        <v>0.96445686900958472</v>
      </c>
      <c r="P4216" s="501">
        <f t="shared" ref="P4216:P4221" si="2558">IFERROR(N4216/G4216,"")</f>
        <v>25.292929292929294</v>
      </c>
      <c r="Q4216" s="501">
        <f t="shared" ref="Q4216:Q4221" si="2559">IFERROR(C4216/G4216,"")</f>
        <v>24.393939393939394</v>
      </c>
      <c r="R4216" s="501">
        <f t="shared" ref="R4216:R4221" si="2560">IFERROR(D4216/J4216,"")</f>
        <v>3.8095238095238093</v>
      </c>
      <c r="S4216" s="501">
        <f t="shared" ref="S4216:S4221" si="2561">IFERROR(N4216/K4216,"")</f>
        <v>3.6823529411764704</v>
      </c>
      <c r="T4216" s="501">
        <f t="shared" ref="T4216:T4221" si="2562">IFERROR(K4216/G4216,"")</f>
        <v>6.8686868686868685</v>
      </c>
      <c r="U4216" s="501">
        <f t="shared" ref="U4216:U4221" si="2563">IFERROR(N4216/L4216,"")</f>
        <v>107.00854700854701</v>
      </c>
      <c r="V4216" s="501">
        <f t="shared" ref="V4216:V4221" si="2564">IFERROR(G4216/L4216,"")</f>
        <v>4.2307692307692308</v>
      </c>
      <c r="W4216" s="501">
        <f>IFERROR(H4216/M4216,Tabla2[[#This Row],[CARGA PRODUCCION (ANIMALES/HA)]])</f>
        <v>3.1925185424056752</v>
      </c>
      <c r="X4216" s="502">
        <f t="shared" ref="X4216:X4221" si="2565">YEAR(A4216)</f>
        <v>2025</v>
      </c>
      <c r="Y4216" s="502">
        <f t="shared" ref="Y4216:Y4221" si="2566">MONTH(A4216)</f>
        <v>7</v>
      </c>
      <c r="Z4216" s="502" t="e">
        <f t="shared" ref="Z4216:Z4221" ca="1" si="2567">_xlfn.ISOWEEKNUM(A4216)</f>
        <v>#NAME?</v>
      </c>
      <c r="AA4216" s="499">
        <f t="shared" ref="AA4216:AA4221" si="2568">IF(H4216&gt;0,H4216,G4216)</f>
        <v>99</v>
      </c>
      <c r="AB4216" s="500">
        <f t="shared" ref="AB4216:AB4221" si="2569">IFERROR(G4216/AA4216,"")</f>
        <v>1</v>
      </c>
      <c r="AC4216" s="500">
        <f t="shared" ref="AC4216:AC4221" si="2570">IFERROR(1-AB4216,"")</f>
        <v>0</v>
      </c>
      <c r="AD4216" s="498"/>
    </row>
    <row r="4217" spans="1:30">
      <c r="A4217" s="497">
        <v>45856</v>
      </c>
      <c r="B4217" s="498" t="s">
        <v>83</v>
      </c>
      <c r="C4217" s="498">
        <v>2648</v>
      </c>
      <c r="D4217" s="498">
        <v>100</v>
      </c>
      <c r="E4217" s="498">
        <v>9</v>
      </c>
      <c r="F4217" s="498"/>
      <c r="G4217" s="498">
        <v>115</v>
      </c>
      <c r="H4217" s="498">
        <v>123</v>
      </c>
      <c r="I4217" s="498">
        <v>1</v>
      </c>
      <c r="J4217" s="498">
        <v>17</v>
      </c>
      <c r="K4217" s="498">
        <v>680</v>
      </c>
      <c r="L4217" s="498">
        <v>29.8</v>
      </c>
      <c r="M4217" s="496">
        <v>36.590000000000003</v>
      </c>
      <c r="N4217" s="499">
        <f>IF(Tabla2[[#This Row],[LECHE RETIRO DIA]]&lt;&gt;ISBLANK(Tabla2[[#This Row],[LECHE RETIRO DIA]]),SUM(Tabla2[[#This Row],[LECHE TANQUE DIA]:[LECHE RETIRO DIA]]),SUM(Tabla2[[#This Row],[LECHE TANQUE DIA]:[LECHE AUTOCONSUMO DIA]]))</f>
        <v>2757</v>
      </c>
      <c r="O4217" s="500">
        <f t="shared" si="2557"/>
        <v>0.9604642727602466</v>
      </c>
      <c r="P4217" s="501">
        <f t="shared" si="2558"/>
        <v>23.973913043478262</v>
      </c>
      <c r="Q4217" s="501">
        <f t="shared" si="2559"/>
        <v>23.026086956521738</v>
      </c>
      <c r="R4217" s="501">
        <f t="shared" si="2560"/>
        <v>5.882352941176471</v>
      </c>
      <c r="S4217" s="501">
        <f t="shared" si="2561"/>
        <v>4.0544117647058826</v>
      </c>
      <c r="T4217" s="501">
        <f t="shared" si="2562"/>
        <v>5.9130434782608692</v>
      </c>
      <c r="U4217" s="501">
        <f t="shared" si="2563"/>
        <v>92.516778523489933</v>
      </c>
      <c r="V4217" s="501">
        <f t="shared" si="2564"/>
        <v>3.8590604026845639</v>
      </c>
      <c r="W4217" s="501">
        <f>IFERROR(H4217/M4217,Tabla2[[#This Row],[CARGA PRODUCCION (ANIMALES/HA)]])</f>
        <v>3.361574200601257</v>
      </c>
      <c r="X4217" s="502">
        <f t="shared" si="2565"/>
        <v>2025</v>
      </c>
      <c r="Y4217" s="502">
        <f t="shared" si="2566"/>
        <v>7</v>
      </c>
      <c r="Z4217" s="502" t="e">
        <f t="shared" ca="1" si="2567"/>
        <v>#NAME?</v>
      </c>
      <c r="AA4217" s="499">
        <f t="shared" si="2568"/>
        <v>123</v>
      </c>
      <c r="AB4217" s="500">
        <f t="shared" si="2569"/>
        <v>0.93495934959349591</v>
      </c>
      <c r="AC4217" s="500">
        <f t="shared" si="2570"/>
        <v>6.5040650406504086E-2</v>
      </c>
      <c r="AD4217" s="498"/>
    </row>
    <row r="4218" spans="1:30">
      <c r="A4218" s="497">
        <v>45856</v>
      </c>
      <c r="B4218" s="498" t="s">
        <v>117</v>
      </c>
      <c r="C4218" s="498">
        <v>1117</v>
      </c>
      <c r="D4218" s="498">
        <v>40</v>
      </c>
      <c r="E4218" s="498">
        <v>5</v>
      </c>
      <c r="F4218" s="498"/>
      <c r="G4218" s="498">
        <v>49</v>
      </c>
      <c r="H4218" s="498">
        <v>49</v>
      </c>
      <c r="I4218" s="498">
        <v>1</v>
      </c>
      <c r="J4218" s="498">
        <v>8</v>
      </c>
      <c r="K4218" s="498">
        <v>300</v>
      </c>
      <c r="L4218" s="498">
        <v>16.5</v>
      </c>
      <c r="M4218" s="496">
        <v>17.5</v>
      </c>
      <c r="N4218" s="499">
        <f>IF(Tabla2[[#This Row],[LECHE RETIRO DIA]]&lt;&gt;ISBLANK(Tabla2[[#This Row],[LECHE RETIRO DIA]]),SUM(Tabla2[[#This Row],[LECHE TANQUE DIA]:[LECHE RETIRO DIA]]),SUM(Tabla2[[#This Row],[LECHE TANQUE DIA]:[LECHE AUTOCONSUMO DIA]]))</f>
        <v>1162</v>
      </c>
      <c r="O4218" s="500">
        <f t="shared" si="2557"/>
        <v>0.96127366609294318</v>
      </c>
      <c r="P4218" s="501">
        <f t="shared" si="2558"/>
        <v>23.714285714285715</v>
      </c>
      <c r="Q4218" s="501">
        <f t="shared" si="2559"/>
        <v>22.795918367346939</v>
      </c>
      <c r="R4218" s="501">
        <f t="shared" si="2560"/>
        <v>5</v>
      </c>
      <c r="S4218" s="501">
        <f t="shared" si="2561"/>
        <v>3.8733333333333335</v>
      </c>
      <c r="T4218" s="501">
        <f t="shared" si="2562"/>
        <v>6.1224489795918364</v>
      </c>
      <c r="U4218" s="501">
        <f t="shared" si="2563"/>
        <v>70.424242424242422</v>
      </c>
      <c r="V4218" s="501">
        <f t="shared" si="2564"/>
        <v>2.9696969696969697</v>
      </c>
      <c r="W4218" s="501">
        <f>IFERROR(H4218/M4218,Tabla2[[#This Row],[CARGA PRODUCCION (ANIMALES/HA)]])</f>
        <v>2.8</v>
      </c>
      <c r="X4218" s="502">
        <f t="shared" si="2565"/>
        <v>2025</v>
      </c>
      <c r="Y4218" s="502">
        <f t="shared" si="2566"/>
        <v>7</v>
      </c>
      <c r="Z4218" s="502" t="e">
        <f t="shared" ca="1" si="2567"/>
        <v>#NAME?</v>
      </c>
      <c r="AA4218" s="499">
        <f t="shared" si="2568"/>
        <v>49</v>
      </c>
      <c r="AB4218" s="500">
        <f t="shared" si="2569"/>
        <v>1</v>
      </c>
      <c r="AC4218" s="500">
        <f t="shared" si="2570"/>
        <v>0</v>
      </c>
      <c r="AD4218" s="498"/>
    </row>
    <row r="4219" spans="1:30">
      <c r="A4219" s="497">
        <v>45857</v>
      </c>
      <c r="B4219" s="498" t="s">
        <v>81</v>
      </c>
      <c r="C4219" s="498">
        <v>2443</v>
      </c>
      <c r="D4219" s="498">
        <v>80</v>
      </c>
      <c r="E4219" s="498">
        <v>9</v>
      </c>
      <c r="F4219" s="498"/>
      <c r="G4219" s="498">
        <v>99</v>
      </c>
      <c r="H4219" s="498">
        <v>99</v>
      </c>
      <c r="I4219" s="498">
        <v>1</v>
      </c>
      <c r="J4219" s="498">
        <v>21</v>
      </c>
      <c r="K4219" s="498">
        <v>680</v>
      </c>
      <c r="L4219" s="498">
        <v>23.4</v>
      </c>
      <c r="M4219" s="496">
        <v>31.01</v>
      </c>
      <c r="N4219" s="499">
        <f>IF(Tabla2[[#This Row],[LECHE RETIRO DIA]]&lt;&gt;ISBLANK(Tabla2[[#This Row],[LECHE RETIRO DIA]]),SUM(Tabla2[[#This Row],[LECHE TANQUE DIA]:[LECHE RETIRO DIA]]),SUM(Tabla2[[#This Row],[LECHE TANQUE DIA]:[LECHE AUTOCONSUMO DIA]]))</f>
        <v>2532</v>
      </c>
      <c r="O4219" s="500">
        <f t="shared" si="2557"/>
        <v>0.96484992101105849</v>
      </c>
      <c r="P4219" s="501">
        <f t="shared" si="2558"/>
        <v>25.575757575757574</v>
      </c>
      <c r="Q4219" s="501">
        <f t="shared" si="2559"/>
        <v>24.676767676767678</v>
      </c>
      <c r="R4219" s="501">
        <f t="shared" si="2560"/>
        <v>3.8095238095238093</v>
      </c>
      <c r="S4219" s="501">
        <f t="shared" si="2561"/>
        <v>3.723529411764706</v>
      </c>
      <c r="T4219" s="501">
        <f t="shared" si="2562"/>
        <v>6.8686868686868685</v>
      </c>
      <c r="U4219" s="501">
        <f t="shared" si="2563"/>
        <v>108.20512820512822</v>
      </c>
      <c r="V4219" s="501">
        <f t="shared" si="2564"/>
        <v>4.2307692307692308</v>
      </c>
      <c r="W4219" s="501">
        <f>IFERROR(H4219/M4219,Tabla2[[#This Row],[CARGA PRODUCCION (ANIMALES/HA)]])</f>
        <v>3.1925185424056752</v>
      </c>
      <c r="X4219" s="502">
        <f t="shared" si="2565"/>
        <v>2025</v>
      </c>
      <c r="Y4219" s="502">
        <f t="shared" si="2566"/>
        <v>7</v>
      </c>
      <c r="Z4219" s="502" t="e">
        <f t="shared" ca="1" si="2567"/>
        <v>#NAME?</v>
      </c>
      <c r="AA4219" s="499">
        <f t="shared" si="2568"/>
        <v>99</v>
      </c>
      <c r="AB4219" s="500">
        <f t="shared" si="2569"/>
        <v>1</v>
      </c>
      <c r="AC4219" s="500">
        <f t="shared" si="2570"/>
        <v>0</v>
      </c>
      <c r="AD4219" s="498"/>
    </row>
    <row r="4220" spans="1:30">
      <c r="A4220" s="497">
        <v>45857</v>
      </c>
      <c r="B4220" s="498" t="s">
        <v>83</v>
      </c>
      <c r="C4220" s="498">
        <v>2619</v>
      </c>
      <c r="D4220" s="498">
        <v>100</v>
      </c>
      <c r="E4220" s="498">
        <v>9</v>
      </c>
      <c r="F4220" s="498"/>
      <c r="G4220" s="498">
        <v>113</v>
      </c>
      <c r="H4220" s="498">
        <v>121</v>
      </c>
      <c r="I4220" s="498">
        <v>1</v>
      </c>
      <c r="J4220" s="498">
        <v>17</v>
      </c>
      <c r="K4220" s="498">
        <v>680</v>
      </c>
      <c r="L4220" s="498">
        <v>29.8</v>
      </c>
      <c r="M4220" s="496">
        <v>36.590000000000003</v>
      </c>
      <c r="N4220" s="499">
        <f>IF(Tabla2[[#This Row],[LECHE RETIRO DIA]]&lt;&gt;ISBLANK(Tabla2[[#This Row],[LECHE RETIRO DIA]]),SUM(Tabla2[[#This Row],[LECHE TANQUE DIA]:[LECHE RETIRO DIA]]),SUM(Tabla2[[#This Row],[LECHE TANQUE DIA]:[LECHE AUTOCONSUMO DIA]]))</f>
        <v>2728</v>
      </c>
      <c r="O4220" s="500">
        <f t="shared" si="2557"/>
        <v>0.96004398826979476</v>
      </c>
      <c r="P4220" s="501">
        <f t="shared" si="2558"/>
        <v>24.141592920353983</v>
      </c>
      <c r="Q4220" s="501">
        <f t="shared" si="2559"/>
        <v>23.176991150442479</v>
      </c>
      <c r="R4220" s="501">
        <f t="shared" si="2560"/>
        <v>5.882352941176471</v>
      </c>
      <c r="S4220" s="501">
        <f t="shared" si="2561"/>
        <v>4.0117647058823529</v>
      </c>
      <c r="T4220" s="501">
        <f t="shared" si="2562"/>
        <v>6.0176991150442474</v>
      </c>
      <c r="U4220" s="501">
        <f t="shared" si="2563"/>
        <v>91.543624161073822</v>
      </c>
      <c r="V4220" s="501">
        <f t="shared" si="2564"/>
        <v>3.7919463087248322</v>
      </c>
      <c r="W4220" s="501">
        <f>IFERROR(H4220/M4220,Tabla2[[#This Row],[CARGA PRODUCCION (ANIMALES/HA)]])</f>
        <v>3.3069144575020495</v>
      </c>
      <c r="X4220" s="502">
        <f t="shared" si="2565"/>
        <v>2025</v>
      </c>
      <c r="Y4220" s="502">
        <f t="shared" si="2566"/>
        <v>7</v>
      </c>
      <c r="Z4220" s="502" t="e">
        <f t="shared" ca="1" si="2567"/>
        <v>#NAME?</v>
      </c>
      <c r="AA4220" s="499">
        <f t="shared" si="2568"/>
        <v>121</v>
      </c>
      <c r="AB4220" s="500">
        <f t="shared" si="2569"/>
        <v>0.93388429752066116</v>
      </c>
      <c r="AC4220" s="500">
        <f t="shared" si="2570"/>
        <v>6.6115702479338845E-2</v>
      </c>
      <c r="AD4220" s="498"/>
    </row>
    <row r="4221" spans="1:30">
      <c r="A4221" s="497">
        <v>45857</v>
      </c>
      <c r="B4221" s="498" t="s">
        <v>117</v>
      </c>
      <c r="C4221" s="498">
        <v>1127</v>
      </c>
      <c r="D4221" s="498">
        <v>40</v>
      </c>
      <c r="E4221" s="498">
        <v>5</v>
      </c>
      <c r="F4221" s="498"/>
      <c r="G4221" s="498">
        <v>49</v>
      </c>
      <c r="H4221" s="498">
        <v>49</v>
      </c>
      <c r="I4221" s="498">
        <v>1</v>
      </c>
      <c r="J4221" s="498">
        <v>8</v>
      </c>
      <c r="K4221" s="498">
        <v>300</v>
      </c>
      <c r="L4221" s="498">
        <v>16.5</v>
      </c>
      <c r="M4221" s="496">
        <v>17.5</v>
      </c>
      <c r="N4221" s="499">
        <f>IF(Tabla2[[#This Row],[LECHE RETIRO DIA]]&lt;&gt;ISBLANK(Tabla2[[#This Row],[LECHE RETIRO DIA]]),SUM(Tabla2[[#This Row],[LECHE TANQUE DIA]:[LECHE RETIRO DIA]]),SUM(Tabla2[[#This Row],[LECHE TANQUE DIA]:[LECHE AUTOCONSUMO DIA]]))</f>
        <v>1172</v>
      </c>
      <c r="O4221" s="500">
        <f t="shared" si="2557"/>
        <v>0.96160409556313997</v>
      </c>
      <c r="P4221" s="501">
        <f t="shared" si="2558"/>
        <v>23.918367346938776</v>
      </c>
      <c r="Q4221" s="501">
        <f t="shared" si="2559"/>
        <v>23</v>
      </c>
      <c r="R4221" s="501">
        <f t="shared" si="2560"/>
        <v>5</v>
      </c>
      <c r="S4221" s="501">
        <f t="shared" si="2561"/>
        <v>3.9066666666666667</v>
      </c>
      <c r="T4221" s="501">
        <f t="shared" si="2562"/>
        <v>6.1224489795918364</v>
      </c>
      <c r="U4221" s="501">
        <f t="shared" si="2563"/>
        <v>71.030303030303031</v>
      </c>
      <c r="V4221" s="501">
        <f t="shared" si="2564"/>
        <v>2.9696969696969697</v>
      </c>
      <c r="W4221" s="501">
        <f>IFERROR(H4221/M4221,Tabla2[[#This Row],[CARGA PRODUCCION (ANIMALES/HA)]])</f>
        <v>2.8</v>
      </c>
      <c r="X4221" s="502">
        <f t="shared" si="2565"/>
        <v>2025</v>
      </c>
      <c r="Y4221" s="502">
        <f t="shared" si="2566"/>
        <v>7</v>
      </c>
      <c r="Z4221" s="502" t="e">
        <f t="shared" ca="1" si="2567"/>
        <v>#NAME?</v>
      </c>
      <c r="AA4221" s="499">
        <f t="shared" si="2568"/>
        <v>49</v>
      </c>
      <c r="AB4221" s="500">
        <f t="shared" si="2569"/>
        <v>1</v>
      </c>
      <c r="AC4221" s="500">
        <f t="shared" si="2570"/>
        <v>0</v>
      </c>
      <c r="AD4221" s="498"/>
    </row>
    <row r="4222" spans="1:30">
      <c r="A4222" s="497">
        <v>45858</v>
      </c>
      <c r="B4222" s="498" t="s">
        <v>81</v>
      </c>
      <c r="C4222" s="498">
        <v>2453</v>
      </c>
      <c r="D4222" s="498">
        <v>80</v>
      </c>
      <c r="E4222" s="498">
        <v>9</v>
      </c>
      <c r="F4222" s="498"/>
      <c r="G4222" s="498">
        <v>99</v>
      </c>
      <c r="H4222" s="498">
        <v>99</v>
      </c>
      <c r="I4222" s="498">
        <v>1</v>
      </c>
      <c r="J4222" s="498">
        <v>21</v>
      </c>
      <c r="K4222" s="498">
        <v>680</v>
      </c>
      <c r="L4222" s="498">
        <v>23.4</v>
      </c>
      <c r="M4222" s="496">
        <v>31.01</v>
      </c>
      <c r="N4222" s="499">
        <f>IF(Tabla2[[#This Row],[LECHE RETIRO DIA]]&lt;&gt;ISBLANK(Tabla2[[#This Row],[LECHE RETIRO DIA]]),SUM(Tabla2[[#This Row],[LECHE TANQUE DIA]:[LECHE RETIRO DIA]]),SUM(Tabla2[[#This Row],[LECHE TANQUE DIA]:[LECHE AUTOCONSUMO DIA]]))</f>
        <v>2542</v>
      </c>
      <c r="O4222" s="500">
        <f t="shared" ref="O4222:O4227" si="2571">IFERROR(C4222/N4222,"")</f>
        <v>0.96498819826907944</v>
      </c>
      <c r="P4222" s="501">
        <f t="shared" ref="P4222:P4227" si="2572">IFERROR(N4222/G4222,"")</f>
        <v>25.676767676767678</v>
      </c>
      <c r="Q4222" s="501">
        <f t="shared" ref="Q4222:Q4227" si="2573">IFERROR(C4222/G4222,"")</f>
        <v>24.777777777777779</v>
      </c>
      <c r="R4222" s="501">
        <f t="shared" ref="R4222:R4227" si="2574">IFERROR(D4222/J4222,"")</f>
        <v>3.8095238095238093</v>
      </c>
      <c r="S4222" s="501">
        <f t="shared" ref="S4222:S4227" si="2575">IFERROR(N4222/K4222,"")</f>
        <v>3.7382352941176471</v>
      </c>
      <c r="T4222" s="501">
        <f t="shared" ref="T4222:T4227" si="2576">IFERROR(K4222/G4222,"")</f>
        <v>6.8686868686868685</v>
      </c>
      <c r="U4222" s="501">
        <f t="shared" ref="U4222:U4227" si="2577">IFERROR(N4222/L4222,"")</f>
        <v>108.63247863247864</v>
      </c>
      <c r="V4222" s="501">
        <f t="shared" ref="V4222:V4227" si="2578">IFERROR(G4222/L4222,"")</f>
        <v>4.2307692307692308</v>
      </c>
      <c r="W4222" s="501">
        <f>IFERROR(H4222/M4222,Tabla2[[#This Row],[CARGA PRODUCCION (ANIMALES/HA)]])</f>
        <v>3.1925185424056752</v>
      </c>
      <c r="X4222" s="502">
        <f t="shared" ref="X4222:X4227" si="2579">YEAR(A4222)</f>
        <v>2025</v>
      </c>
      <c r="Y4222" s="502">
        <f t="shared" ref="Y4222:Y4227" si="2580">MONTH(A4222)</f>
        <v>7</v>
      </c>
      <c r="Z4222" s="502" t="e">
        <f t="shared" ref="Z4222:Z4227" ca="1" si="2581">_xlfn.ISOWEEKNUM(A4222)</f>
        <v>#NAME?</v>
      </c>
      <c r="AA4222" s="499">
        <f t="shared" ref="AA4222:AA4227" si="2582">IF(H4222&gt;0,H4222,G4222)</f>
        <v>99</v>
      </c>
      <c r="AB4222" s="500">
        <f t="shared" ref="AB4222:AB4227" si="2583">IFERROR(G4222/AA4222,"")</f>
        <v>1</v>
      </c>
      <c r="AC4222" s="500">
        <f t="shared" ref="AC4222:AC4227" si="2584">IFERROR(1-AB4222,"")</f>
        <v>0</v>
      </c>
      <c r="AD4222" s="498"/>
    </row>
    <row r="4223" spans="1:30">
      <c r="A4223" s="497">
        <v>45858</v>
      </c>
      <c r="B4223" s="498" t="s">
        <v>83</v>
      </c>
      <c r="C4223" s="498">
        <v>2571</v>
      </c>
      <c r="D4223" s="498">
        <v>100</v>
      </c>
      <c r="E4223" s="498">
        <v>9</v>
      </c>
      <c r="F4223" s="498"/>
      <c r="G4223" s="498">
        <v>113</v>
      </c>
      <c r="H4223" s="498">
        <v>121</v>
      </c>
      <c r="I4223" s="498">
        <v>1</v>
      </c>
      <c r="J4223" s="498">
        <v>17</v>
      </c>
      <c r="K4223" s="498">
        <v>680</v>
      </c>
      <c r="L4223" s="498">
        <v>29.8</v>
      </c>
      <c r="M4223" s="496">
        <v>36.590000000000003</v>
      </c>
      <c r="N4223" s="499">
        <f>IF(Tabla2[[#This Row],[LECHE RETIRO DIA]]&lt;&gt;ISBLANK(Tabla2[[#This Row],[LECHE RETIRO DIA]]),SUM(Tabla2[[#This Row],[LECHE TANQUE DIA]:[LECHE RETIRO DIA]]),SUM(Tabla2[[#This Row],[LECHE TANQUE DIA]:[LECHE AUTOCONSUMO DIA]]))</f>
        <v>2680</v>
      </c>
      <c r="O4223" s="500">
        <f t="shared" si="2571"/>
        <v>0.95932835820895523</v>
      </c>
      <c r="P4223" s="501">
        <f t="shared" si="2572"/>
        <v>23.716814159292035</v>
      </c>
      <c r="Q4223" s="501">
        <f t="shared" si="2573"/>
        <v>22.752212389380531</v>
      </c>
      <c r="R4223" s="501">
        <f t="shared" si="2574"/>
        <v>5.882352941176471</v>
      </c>
      <c r="S4223" s="501">
        <f t="shared" si="2575"/>
        <v>3.9411764705882355</v>
      </c>
      <c r="T4223" s="501">
        <f t="shared" si="2576"/>
        <v>6.0176991150442474</v>
      </c>
      <c r="U4223" s="501">
        <f t="shared" si="2577"/>
        <v>89.932885906040269</v>
      </c>
      <c r="V4223" s="501">
        <f t="shared" si="2578"/>
        <v>3.7919463087248322</v>
      </c>
      <c r="W4223" s="501">
        <f>IFERROR(H4223/M4223,Tabla2[[#This Row],[CARGA PRODUCCION (ANIMALES/HA)]])</f>
        <v>3.3069144575020495</v>
      </c>
      <c r="X4223" s="502">
        <f t="shared" si="2579"/>
        <v>2025</v>
      </c>
      <c r="Y4223" s="502">
        <f t="shared" si="2580"/>
        <v>7</v>
      </c>
      <c r="Z4223" s="502" t="e">
        <f t="shared" ca="1" si="2581"/>
        <v>#NAME?</v>
      </c>
      <c r="AA4223" s="499">
        <f t="shared" si="2582"/>
        <v>121</v>
      </c>
      <c r="AB4223" s="500">
        <f t="shared" si="2583"/>
        <v>0.93388429752066116</v>
      </c>
      <c r="AC4223" s="500">
        <f t="shared" si="2584"/>
        <v>6.6115702479338845E-2</v>
      </c>
      <c r="AD4223" s="498"/>
    </row>
    <row r="4224" spans="1:30">
      <c r="A4224" s="497">
        <v>45858</v>
      </c>
      <c r="B4224" s="498" t="s">
        <v>117</v>
      </c>
      <c r="C4224" s="498">
        <v>1127</v>
      </c>
      <c r="D4224" s="498">
        <v>40</v>
      </c>
      <c r="E4224" s="498">
        <v>5</v>
      </c>
      <c r="F4224" s="498"/>
      <c r="G4224" s="498">
        <v>50</v>
      </c>
      <c r="H4224" s="498">
        <v>50</v>
      </c>
      <c r="I4224" s="498">
        <v>1</v>
      </c>
      <c r="J4224" s="498">
        <v>9</v>
      </c>
      <c r="K4224" s="498">
        <v>300</v>
      </c>
      <c r="L4224" s="498">
        <v>16.5</v>
      </c>
      <c r="M4224" s="496">
        <v>17.5</v>
      </c>
      <c r="N4224" s="499">
        <f>IF(Tabla2[[#This Row],[LECHE RETIRO DIA]]&lt;&gt;ISBLANK(Tabla2[[#This Row],[LECHE RETIRO DIA]]),SUM(Tabla2[[#This Row],[LECHE TANQUE DIA]:[LECHE RETIRO DIA]]),SUM(Tabla2[[#This Row],[LECHE TANQUE DIA]:[LECHE AUTOCONSUMO DIA]]))</f>
        <v>1172</v>
      </c>
      <c r="O4224" s="500">
        <f t="shared" si="2571"/>
        <v>0.96160409556313997</v>
      </c>
      <c r="P4224" s="501">
        <f t="shared" si="2572"/>
        <v>23.44</v>
      </c>
      <c r="Q4224" s="501">
        <f t="shared" si="2573"/>
        <v>22.54</v>
      </c>
      <c r="R4224" s="501">
        <f t="shared" si="2574"/>
        <v>4.4444444444444446</v>
      </c>
      <c r="S4224" s="501">
        <f t="shared" si="2575"/>
        <v>3.9066666666666667</v>
      </c>
      <c r="T4224" s="501">
        <f t="shared" si="2576"/>
        <v>6</v>
      </c>
      <c r="U4224" s="501">
        <f t="shared" si="2577"/>
        <v>71.030303030303031</v>
      </c>
      <c r="V4224" s="501">
        <f t="shared" si="2578"/>
        <v>3.0303030303030303</v>
      </c>
      <c r="W4224" s="501">
        <f>IFERROR(H4224/M4224,Tabla2[[#This Row],[CARGA PRODUCCION (ANIMALES/HA)]])</f>
        <v>2.8571428571428572</v>
      </c>
      <c r="X4224" s="502">
        <f t="shared" si="2579"/>
        <v>2025</v>
      </c>
      <c r="Y4224" s="502">
        <f t="shared" si="2580"/>
        <v>7</v>
      </c>
      <c r="Z4224" s="502" t="e">
        <f t="shared" ca="1" si="2581"/>
        <v>#NAME?</v>
      </c>
      <c r="AA4224" s="499">
        <f t="shared" si="2582"/>
        <v>50</v>
      </c>
      <c r="AB4224" s="500">
        <f t="shared" si="2583"/>
        <v>1</v>
      </c>
      <c r="AC4224" s="500">
        <f t="shared" si="2584"/>
        <v>0</v>
      </c>
      <c r="AD4224" s="498"/>
    </row>
    <row r="4225" spans="1:30">
      <c r="A4225" s="497">
        <v>45859</v>
      </c>
      <c r="B4225" s="498" t="s">
        <v>81</v>
      </c>
      <c r="C4225" s="498">
        <v>2443</v>
      </c>
      <c r="D4225" s="498">
        <v>80</v>
      </c>
      <c r="E4225" s="498">
        <v>9</v>
      </c>
      <c r="F4225" s="498"/>
      <c r="G4225" s="498">
        <v>99</v>
      </c>
      <c r="H4225" s="498">
        <v>99</v>
      </c>
      <c r="I4225" s="498">
        <v>1</v>
      </c>
      <c r="J4225" s="498">
        <v>21</v>
      </c>
      <c r="K4225" s="498">
        <v>680</v>
      </c>
      <c r="L4225" s="498">
        <v>23.4</v>
      </c>
      <c r="M4225" s="496">
        <v>31.01</v>
      </c>
      <c r="N4225" s="499">
        <f>IF(Tabla2[[#This Row],[LECHE RETIRO DIA]]&lt;&gt;ISBLANK(Tabla2[[#This Row],[LECHE RETIRO DIA]]),SUM(Tabla2[[#This Row],[LECHE TANQUE DIA]:[LECHE RETIRO DIA]]),SUM(Tabla2[[#This Row],[LECHE TANQUE DIA]:[LECHE AUTOCONSUMO DIA]]))</f>
        <v>2532</v>
      </c>
      <c r="O4225" s="500">
        <f t="shared" si="2571"/>
        <v>0.96484992101105849</v>
      </c>
      <c r="P4225" s="501">
        <f t="shared" si="2572"/>
        <v>25.575757575757574</v>
      </c>
      <c r="Q4225" s="501">
        <f t="shared" si="2573"/>
        <v>24.676767676767678</v>
      </c>
      <c r="R4225" s="501">
        <f t="shared" si="2574"/>
        <v>3.8095238095238093</v>
      </c>
      <c r="S4225" s="501">
        <f t="shared" si="2575"/>
        <v>3.723529411764706</v>
      </c>
      <c r="T4225" s="501">
        <f t="shared" si="2576"/>
        <v>6.8686868686868685</v>
      </c>
      <c r="U4225" s="501">
        <f t="shared" si="2577"/>
        <v>108.20512820512822</v>
      </c>
      <c r="V4225" s="501">
        <f t="shared" si="2578"/>
        <v>4.2307692307692308</v>
      </c>
      <c r="W4225" s="501">
        <f>IFERROR(H4225/M4225,Tabla2[[#This Row],[CARGA PRODUCCION (ANIMALES/HA)]])</f>
        <v>3.1925185424056752</v>
      </c>
      <c r="X4225" s="502">
        <f t="shared" si="2579"/>
        <v>2025</v>
      </c>
      <c r="Y4225" s="502">
        <f t="shared" si="2580"/>
        <v>7</v>
      </c>
      <c r="Z4225" s="502" t="e">
        <f t="shared" ca="1" si="2581"/>
        <v>#NAME?</v>
      </c>
      <c r="AA4225" s="499">
        <f t="shared" si="2582"/>
        <v>99</v>
      </c>
      <c r="AB4225" s="500">
        <f t="shared" si="2583"/>
        <v>1</v>
      </c>
      <c r="AC4225" s="500">
        <f t="shared" si="2584"/>
        <v>0</v>
      </c>
      <c r="AD4225" s="498"/>
    </row>
    <row r="4226" spans="1:30">
      <c r="A4226" s="497">
        <v>45859</v>
      </c>
      <c r="B4226" s="498" t="s">
        <v>83</v>
      </c>
      <c r="C4226" s="498">
        <v>2600</v>
      </c>
      <c r="D4226" s="498">
        <v>100</v>
      </c>
      <c r="E4226" s="498">
        <v>9</v>
      </c>
      <c r="F4226" s="498"/>
      <c r="G4226" s="498">
        <v>113</v>
      </c>
      <c r="H4226" s="498">
        <v>121</v>
      </c>
      <c r="I4226" s="498">
        <v>1</v>
      </c>
      <c r="J4226" s="498">
        <v>17</v>
      </c>
      <c r="K4226" s="498">
        <v>680</v>
      </c>
      <c r="L4226" s="498">
        <v>29.8</v>
      </c>
      <c r="M4226" s="496">
        <v>36.590000000000003</v>
      </c>
      <c r="N4226" s="499">
        <f>IF(Tabla2[[#This Row],[LECHE RETIRO DIA]]&lt;&gt;ISBLANK(Tabla2[[#This Row],[LECHE RETIRO DIA]]),SUM(Tabla2[[#This Row],[LECHE TANQUE DIA]:[LECHE RETIRO DIA]]),SUM(Tabla2[[#This Row],[LECHE TANQUE DIA]:[LECHE AUTOCONSUMO DIA]]))</f>
        <v>2709</v>
      </c>
      <c r="O4226" s="500">
        <f t="shared" si="2571"/>
        <v>0.95976375046142492</v>
      </c>
      <c r="P4226" s="501">
        <f t="shared" si="2572"/>
        <v>23.973451327433629</v>
      </c>
      <c r="Q4226" s="501">
        <f t="shared" si="2573"/>
        <v>23.008849557522122</v>
      </c>
      <c r="R4226" s="501">
        <f t="shared" si="2574"/>
        <v>5.882352941176471</v>
      </c>
      <c r="S4226" s="501">
        <f t="shared" si="2575"/>
        <v>3.9838235294117648</v>
      </c>
      <c r="T4226" s="501">
        <f t="shared" si="2576"/>
        <v>6.0176991150442474</v>
      </c>
      <c r="U4226" s="501">
        <f t="shared" si="2577"/>
        <v>90.90604026845638</v>
      </c>
      <c r="V4226" s="501">
        <f t="shared" si="2578"/>
        <v>3.7919463087248322</v>
      </c>
      <c r="W4226" s="501">
        <f>IFERROR(H4226/M4226,Tabla2[[#This Row],[CARGA PRODUCCION (ANIMALES/HA)]])</f>
        <v>3.3069144575020495</v>
      </c>
      <c r="X4226" s="502">
        <f t="shared" si="2579"/>
        <v>2025</v>
      </c>
      <c r="Y4226" s="502">
        <f t="shared" si="2580"/>
        <v>7</v>
      </c>
      <c r="Z4226" s="502" t="e">
        <f t="shared" ca="1" si="2581"/>
        <v>#NAME?</v>
      </c>
      <c r="AA4226" s="499">
        <f t="shared" si="2582"/>
        <v>121</v>
      </c>
      <c r="AB4226" s="500">
        <f t="shared" si="2583"/>
        <v>0.93388429752066116</v>
      </c>
      <c r="AC4226" s="500">
        <f t="shared" si="2584"/>
        <v>6.6115702479338845E-2</v>
      </c>
      <c r="AD4226" s="498"/>
    </row>
    <row r="4227" spans="1:30">
      <c r="A4227" s="497">
        <v>45859</v>
      </c>
      <c r="B4227" s="498" t="s">
        <v>117</v>
      </c>
      <c r="C4227" s="498">
        <v>1110</v>
      </c>
      <c r="D4227" s="498">
        <v>40</v>
      </c>
      <c r="E4227" s="498">
        <v>5</v>
      </c>
      <c r="F4227" s="498"/>
      <c r="G4227" s="498">
        <v>50</v>
      </c>
      <c r="H4227" s="498">
        <v>50</v>
      </c>
      <c r="I4227" s="498">
        <v>1</v>
      </c>
      <c r="J4227" s="498">
        <v>9</v>
      </c>
      <c r="K4227" s="498">
        <v>300</v>
      </c>
      <c r="L4227" s="498">
        <v>16.5</v>
      </c>
      <c r="M4227" s="496">
        <v>17.5</v>
      </c>
      <c r="N4227" s="499">
        <f>IF(Tabla2[[#This Row],[LECHE RETIRO DIA]]&lt;&gt;ISBLANK(Tabla2[[#This Row],[LECHE RETIRO DIA]]),SUM(Tabla2[[#This Row],[LECHE TANQUE DIA]:[LECHE RETIRO DIA]]),SUM(Tabla2[[#This Row],[LECHE TANQUE DIA]:[LECHE AUTOCONSUMO DIA]]))</f>
        <v>1155</v>
      </c>
      <c r="O4227" s="500">
        <f t="shared" si="2571"/>
        <v>0.96103896103896103</v>
      </c>
      <c r="P4227" s="501">
        <f t="shared" si="2572"/>
        <v>23.1</v>
      </c>
      <c r="Q4227" s="501">
        <f t="shared" si="2573"/>
        <v>22.2</v>
      </c>
      <c r="R4227" s="501">
        <f t="shared" si="2574"/>
        <v>4.4444444444444446</v>
      </c>
      <c r="S4227" s="501">
        <f t="shared" si="2575"/>
        <v>3.85</v>
      </c>
      <c r="T4227" s="501">
        <f t="shared" si="2576"/>
        <v>6</v>
      </c>
      <c r="U4227" s="501">
        <f t="shared" si="2577"/>
        <v>70</v>
      </c>
      <c r="V4227" s="501">
        <f t="shared" si="2578"/>
        <v>3.0303030303030303</v>
      </c>
      <c r="W4227" s="501">
        <f>IFERROR(H4227/M4227,Tabla2[[#This Row],[CARGA PRODUCCION (ANIMALES/HA)]])</f>
        <v>2.8571428571428572</v>
      </c>
      <c r="X4227" s="502">
        <f t="shared" si="2579"/>
        <v>2025</v>
      </c>
      <c r="Y4227" s="502">
        <f t="shared" si="2580"/>
        <v>7</v>
      </c>
      <c r="Z4227" s="502" t="e">
        <f t="shared" ca="1" si="2581"/>
        <v>#NAME?</v>
      </c>
      <c r="AA4227" s="499">
        <f t="shared" si="2582"/>
        <v>50</v>
      </c>
      <c r="AB4227" s="500">
        <f t="shared" si="2583"/>
        <v>1</v>
      </c>
      <c r="AC4227" s="500">
        <f t="shared" si="2584"/>
        <v>0</v>
      </c>
      <c r="AD4227" s="498"/>
    </row>
    <row r="4228" spans="1:30">
      <c r="A4228" s="497">
        <v>45860</v>
      </c>
      <c r="B4228" s="498" t="s">
        <v>81</v>
      </c>
      <c r="C4228" s="498">
        <v>2415</v>
      </c>
      <c r="D4228" s="498">
        <v>80</v>
      </c>
      <c r="E4228" s="498">
        <v>9</v>
      </c>
      <c r="F4228" s="498"/>
      <c r="G4228" s="498">
        <v>100</v>
      </c>
      <c r="H4228" s="498">
        <v>100</v>
      </c>
      <c r="I4228" s="498">
        <v>1</v>
      </c>
      <c r="J4228" s="498">
        <v>21</v>
      </c>
      <c r="K4228" s="498">
        <v>680</v>
      </c>
      <c r="L4228" s="498">
        <v>23.4</v>
      </c>
      <c r="M4228" s="496">
        <v>31.01</v>
      </c>
      <c r="N4228" s="499">
        <f>IF(Tabla2[[#This Row],[LECHE RETIRO DIA]]&lt;&gt;ISBLANK(Tabla2[[#This Row],[LECHE RETIRO DIA]]),SUM(Tabla2[[#This Row],[LECHE TANQUE DIA]:[LECHE RETIRO DIA]]),SUM(Tabla2[[#This Row],[LECHE TANQUE DIA]:[LECHE AUTOCONSUMO DIA]]))</f>
        <v>2504</v>
      </c>
      <c r="O4228" s="500">
        <f t="shared" ref="O4228:O4233" si="2585">IFERROR(C4228/N4228,"")</f>
        <v>0.96445686900958472</v>
      </c>
      <c r="P4228" s="501">
        <f t="shared" ref="P4228:P4233" si="2586">IFERROR(N4228/G4228,"")</f>
        <v>25.04</v>
      </c>
      <c r="Q4228" s="501">
        <f t="shared" ref="Q4228:Q4233" si="2587">IFERROR(C4228/G4228,"")</f>
        <v>24.15</v>
      </c>
      <c r="R4228" s="501">
        <f t="shared" ref="R4228:R4233" si="2588">IFERROR(D4228/J4228,"")</f>
        <v>3.8095238095238093</v>
      </c>
      <c r="S4228" s="501">
        <f t="shared" ref="S4228:S4233" si="2589">IFERROR(N4228/K4228,"")</f>
        <v>3.6823529411764704</v>
      </c>
      <c r="T4228" s="501">
        <f t="shared" ref="T4228:T4233" si="2590">IFERROR(K4228/G4228,"")</f>
        <v>6.8</v>
      </c>
      <c r="U4228" s="501">
        <f t="shared" ref="U4228:U4233" si="2591">IFERROR(N4228/L4228,"")</f>
        <v>107.00854700854701</v>
      </c>
      <c r="V4228" s="501">
        <f t="shared" ref="V4228:V4233" si="2592">IFERROR(G4228/L4228,"")</f>
        <v>4.2735042735042734</v>
      </c>
      <c r="W4228" s="501">
        <f>IFERROR(H4228/M4228,Tabla2[[#This Row],[CARGA PRODUCCION (ANIMALES/HA)]])</f>
        <v>3.224766204450177</v>
      </c>
      <c r="X4228" s="502">
        <f t="shared" ref="X4228:X4233" si="2593">YEAR(A4228)</f>
        <v>2025</v>
      </c>
      <c r="Y4228" s="502">
        <f t="shared" ref="Y4228:Y4233" si="2594">MONTH(A4228)</f>
        <v>7</v>
      </c>
      <c r="Z4228" s="502" t="e">
        <f t="shared" ref="Z4228:Z4233" ca="1" si="2595">_xlfn.ISOWEEKNUM(A4228)</f>
        <v>#NAME?</v>
      </c>
      <c r="AA4228" s="499">
        <f t="shared" ref="AA4228:AA4233" si="2596">IF(H4228&gt;0,H4228,G4228)</f>
        <v>100</v>
      </c>
      <c r="AB4228" s="500">
        <f t="shared" ref="AB4228:AB4233" si="2597">IFERROR(G4228/AA4228,"")</f>
        <v>1</v>
      </c>
      <c r="AC4228" s="500">
        <f t="shared" ref="AC4228:AC4233" si="2598">IFERROR(1-AB4228,"")</f>
        <v>0</v>
      </c>
      <c r="AD4228" s="498"/>
    </row>
    <row r="4229" spans="1:30">
      <c r="A4229" s="497">
        <v>45860</v>
      </c>
      <c r="B4229" s="498" t="s">
        <v>83</v>
      </c>
      <c r="C4229" s="498">
        <v>2648</v>
      </c>
      <c r="D4229" s="498">
        <v>100</v>
      </c>
      <c r="E4229" s="498">
        <v>9</v>
      </c>
      <c r="F4229" s="498"/>
      <c r="G4229" s="498">
        <v>114</v>
      </c>
      <c r="H4229" s="498">
        <v>121</v>
      </c>
      <c r="I4229" s="498">
        <v>1</v>
      </c>
      <c r="J4229" s="498">
        <v>17</v>
      </c>
      <c r="K4229" s="498">
        <v>680</v>
      </c>
      <c r="L4229" s="498">
        <v>29.8</v>
      </c>
      <c r="M4229" s="496">
        <v>36.590000000000003</v>
      </c>
      <c r="N4229" s="499">
        <f>IF(Tabla2[[#This Row],[LECHE RETIRO DIA]]&lt;&gt;ISBLANK(Tabla2[[#This Row],[LECHE RETIRO DIA]]),SUM(Tabla2[[#This Row],[LECHE TANQUE DIA]:[LECHE RETIRO DIA]]),SUM(Tabla2[[#This Row],[LECHE TANQUE DIA]:[LECHE AUTOCONSUMO DIA]]))</f>
        <v>2757</v>
      </c>
      <c r="O4229" s="500">
        <f t="shared" si="2585"/>
        <v>0.9604642727602466</v>
      </c>
      <c r="P4229" s="501">
        <f t="shared" si="2586"/>
        <v>24.184210526315791</v>
      </c>
      <c r="Q4229" s="501">
        <f t="shared" si="2587"/>
        <v>23.228070175438596</v>
      </c>
      <c r="R4229" s="501">
        <f t="shared" si="2588"/>
        <v>5.882352941176471</v>
      </c>
      <c r="S4229" s="501">
        <f t="shared" si="2589"/>
        <v>4.0544117647058826</v>
      </c>
      <c r="T4229" s="501">
        <f t="shared" si="2590"/>
        <v>5.9649122807017543</v>
      </c>
      <c r="U4229" s="501">
        <f t="shared" si="2591"/>
        <v>92.516778523489933</v>
      </c>
      <c r="V4229" s="501">
        <f t="shared" si="2592"/>
        <v>3.825503355704698</v>
      </c>
      <c r="W4229" s="501">
        <f>IFERROR(H4229/M4229,Tabla2[[#This Row],[CARGA PRODUCCION (ANIMALES/HA)]])</f>
        <v>3.3069144575020495</v>
      </c>
      <c r="X4229" s="502">
        <f t="shared" si="2593"/>
        <v>2025</v>
      </c>
      <c r="Y4229" s="502">
        <f t="shared" si="2594"/>
        <v>7</v>
      </c>
      <c r="Z4229" s="502" t="e">
        <f t="shared" ca="1" si="2595"/>
        <v>#NAME?</v>
      </c>
      <c r="AA4229" s="499">
        <f t="shared" si="2596"/>
        <v>121</v>
      </c>
      <c r="AB4229" s="500">
        <f t="shared" si="2597"/>
        <v>0.94214876033057848</v>
      </c>
      <c r="AC4229" s="500">
        <f t="shared" si="2598"/>
        <v>5.7851239669421517E-2</v>
      </c>
      <c r="AD4229" s="498"/>
    </row>
    <row r="4230" spans="1:30">
      <c r="A4230" s="497">
        <v>45860</v>
      </c>
      <c r="B4230" s="498" t="s">
        <v>117</v>
      </c>
      <c r="C4230" s="498">
        <v>1169</v>
      </c>
      <c r="D4230" s="498">
        <v>40</v>
      </c>
      <c r="E4230" s="498">
        <v>5</v>
      </c>
      <c r="F4230" s="498"/>
      <c r="G4230" s="498">
        <v>50</v>
      </c>
      <c r="H4230" s="498">
        <v>50</v>
      </c>
      <c r="I4230" s="498">
        <v>1</v>
      </c>
      <c r="J4230" s="498">
        <v>9</v>
      </c>
      <c r="K4230" s="498">
        <v>300</v>
      </c>
      <c r="L4230" s="498">
        <v>16.5</v>
      </c>
      <c r="M4230" s="496">
        <v>17.5</v>
      </c>
      <c r="N4230" s="499">
        <f>IF(Tabla2[[#This Row],[LECHE RETIRO DIA]]&lt;&gt;ISBLANK(Tabla2[[#This Row],[LECHE RETIRO DIA]]),SUM(Tabla2[[#This Row],[LECHE TANQUE DIA]:[LECHE RETIRO DIA]]),SUM(Tabla2[[#This Row],[LECHE TANQUE DIA]:[LECHE AUTOCONSUMO DIA]]))</f>
        <v>1214</v>
      </c>
      <c r="O4230" s="500">
        <f t="shared" si="2585"/>
        <v>0.96293245469522237</v>
      </c>
      <c r="P4230" s="501">
        <f t="shared" si="2586"/>
        <v>24.28</v>
      </c>
      <c r="Q4230" s="501">
        <f t="shared" si="2587"/>
        <v>23.38</v>
      </c>
      <c r="R4230" s="501">
        <f t="shared" si="2588"/>
        <v>4.4444444444444446</v>
      </c>
      <c r="S4230" s="501">
        <f t="shared" si="2589"/>
        <v>4.0466666666666669</v>
      </c>
      <c r="T4230" s="501">
        <f t="shared" si="2590"/>
        <v>6</v>
      </c>
      <c r="U4230" s="501">
        <f t="shared" si="2591"/>
        <v>73.575757575757578</v>
      </c>
      <c r="V4230" s="501">
        <f t="shared" si="2592"/>
        <v>3.0303030303030303</v>
      </c>
      <c r="W4230" s="501">
        <f>IFERROR(H4230/M4230,Tabla2[[#This Row],[CARGA PRODUCCION (ANIMALES/HA)]])</f>
        <v>2.8571428571428572</v>
      </c>
      <c r="X4230" s="502">
        <f t="shared" si="2593"/>
        <v>2025</v>
      </c>
      <c r="Y4230" s="502">
        <f t="shared" si="2594"/>
        <v>7</v>
      </c>
      <c r="Z4230" s="502" t="e">
        <f t="shared" ca="1" si="2595"/>
        <v>#NAME?</v>
      </c>
      <c r="AA4230" s="499">
        <f t="shared" si="2596"/>
        <v>50</v>
      </c>
      <c r="AB4230" s="500">
        <f t="shared" si="2597"/>
        <v>1</v>
      </c>
      <c r="AC4230" s="500">
        <f t="shared" si="2598"/>
        <v>0</v>
      </c>
      <c r="AD4230" s="498"/>
    </row>
    <row r="4231" spans="1:30">
      <c r="A4231" s="339">
        <v>45861</v>
      </c>
      <c r="B4231" s="340" t="s">
        <v>81</v>
      </c>
      <c r="C4231" s="340">
        <v>2420</v>
      </c>
      <c r="D4231" s="340">
        <v>80</v>
      </c>
      <c r="E4231" s="340">
        <v>9</v>
      </c>
      <c r="F4231" s="340"/>
      <c r="G4231" s="340">
        <v>100</v>
      </c>
      <c r="H4231" s="340">
        <v>100</v>
      </c>
      <c r="I4231" s="340">
        <v>1</v>
      </c>
      <c r="J4231" s="340">
        <v>21</v>
      </c>
      <c r="K4231" s="340">
        <v>680</v>
      </c>
      <c r="L4231" s="340">
        <v>23.4</v>
      </c>
      <c r="M4231" s="8">
        <v>31.01</v>
      </c>
      <c r="N4231" s="341">
        <f>IF(Tabla2[[#This Row],[LECHE RETIRO DIA]]&lt;&gt;ISBLANK(Tabla2[[#This Row],[LECHE RETIRO DIA]]),SUM(Tabla2[[#This Row],[LECHE TANQUE DIA]:[LECHE RETIRO DIA]]),SUM(Tabla2[[#This Row],[LECHE TANQUE DIA]:[LECHE AUTOCONSUMO DIA]]))</f>
        <v>2509</v>
      </c>
      <c r="O4231" s="342">
        <f t="shared" si="2585"/>
        <v>0.96452770027899559</v>
      </c>
      <c r="P4231" s="343">
        <f t="shared" si="2586"/>
        <v>25.09</v>
      </c>
      <c r="Q4231" s="343">
        <f t="shared" si="2587"/>
        <v>24.2</v>
      </c>
      <c r="R4231" s="343">
        <f t="shared" si="2588"/>
        <v>3.8095238095238093</v>
      </c>
      <c r="S4231" s="343">
        <f t="shared" si="2589"/>
        <v>3.6897058823529414</v>
      </c>
      <c r="T4231" s="343">
        <f t="shared" si="2590"/>
        <v>6.8</v>
      </c>
      <c r="U4231" s="343">
        <f t="shared" si="2591"/>
        <v>107.22222222222223</v>
      </c>
      <c r="V4231" s="343">
        <f t="shared" si="2592"/>
        <v>4.2735042735042734</v>
      </c>
      <c r="W4231" s="343">
        <f>IFERROR(H4231/M4231,Tabla2[[#This Row],[CARGA PRODUCCION (ANIMALES/HA)]])</f>
        <v>3.224766204450177</v>
      </c>
      <c r="X4231" s="344">
        <f t="shared" si="2593"/>
        <v>2025</v>
      </c>
      <c r="Y4231" s="344">
        <f t="shared" si="2594"/>
        <v>7</v>
      </c>
      <c r="Z4231" s="344" t="e">
        <f t="shared" ca="1" si="2595"/>
        <v>#NAME?</v>
      </c>
      <c r="AA4231" s="341">
        <f t="shared" si="2596"/>
        <v>100</v>
      </c>
      <c r="AB4231" s="342">
        <f t="shared" si="2597"/>
        <v>1</v>
      </c>
      <c r="AC4231" s="342">
        <f t="shared" si="2598"/>
        <v>0</v>
      </c>
      <c r="AD4231" s="340"/>
    </row>
    <row r="4232" spans="1:30">
      <c r="A4232" s="497">
        <v>45861</v>
      </c>
      <c r="B4232" s="498" t="s">
        <v>83</v>
      </c>
      <c r="C4232" s="498">
        <v>2629</v>
      </c>
      <c r="D4232" s="498">
        <v>100</v>
      </c>
      <c r="E4232" s="498">
        <v>9</v>
      </c>
      <c r="F4232" s="498"/>
      <c r="G4232" s="498">
        <v>114</v>
      </c>
      <c r="H4232" s="498">
        <v>121</v>
      </c>
      <c r="I4232" s="498">
        <v>1</v>
      </c>
      <c r="J4232" s="498">
        <v>17</v>
      </c>
      <c r="K4232" s="498">
        <v>680</v>
      </c>
      <c r="L4232" s="498">
        <v>29.8</v>
      </c>
      <c r="M4232" s="496">
        <v>36.590000000000003</v>
      </c>
      <c r="N4232" s="499">
        <f>IF(Tabla2[[#This Row],[LECHE RETIRO DIA]]&lt;&gt;ISBLANK(Tabla2[[#This Row],[LECHE RETIRO DIA]]),SUM(Tabla2[[#This Row],[LECHE TANQUE DIA]:[LECHE RETIRO DIA]]),SUM(Tabla2[[#This Row],[LECHE TANQUE DIA]:[LECHE AUTOCONSUMO DIA]]))</f>
        <v>2738</v>
      </c>
      <c r="O4232" s="500">
        <f t="shared" si="2585"/>
        <v>0.96018991964937905</v>
      </c>
      <c r="P4232" s="501">
        <f t="shared" si="2586"/>
        <v>24.017543859649123</v>
      </c>
      <c r="Q4232" s="501">
        <f t="shared" si="2587"/>
        <v>23.061403508771932</v>
      </c>
      <c r="R4232" s="501">
        <f t="shared" si="2588"/>
        <v>5.882352941176471</v>
      </c>
      <c r="S4232" s="501">
        <f t="shared" si="2589"/>
        <v>4.026470588235294</v>
      </c>
      <c r="T4232" s="501">
        <f t="shared" si="2590"/>
        <v>5.9649122807017543</v>
      </c>
      <c r="U4232" s="501">
        <f t="shared" si="2591"/>
        <v>91.879194630872476</v>
      </c>
      <c r="V4232" s="501">
        <f t="shared" si="2592"/>
        <v>3.825503355704698</v>
      </c>
      <c r="W4232" s="501">
        <f>IFERROR(H4232/M4232,Tabla2[[#This Row],[CARGA PRODUCCION (ANIMALES/HA)]])</f>
        <v>3.3069144575020495</v>
      </c>
      <c r="X4232" s="502">
        <f t="shared" si="2593"/>
        <v>2025</v>
      </c>
      <c r="Y4232" s="502">
        <f t="shared" si="2594"/>
        <v>7</v>
      </c>
      <c r="Z4232" s="502" t="e">
        <f t="shared" ca="1" si="2595"/>
        <v>#NAME?</v>
      </c>
      <c r="AA4232" s="499">
        <f t="shared" si="2596"/>
        <v>121</v>
      </c>
      <c r="AB4232" s="500">
        <f t="shared" si="2597"/>
        <v>0.94214876033057848</v>
      </c>
      <c r="AC4232" s="500">
        <f t="shared" si="2598"/>
        <v>5.7851239669421517E-2</v>
      </c>
      <c r="AD4232" s="498"/>
    </row>
    <row r="4233" spans="1:30">
      <c r="A4233" s="497">
        <v>45861</v>
      </c>
      <c r="B4233" s="498" t="s">
        <v>117</v>
      </c>
      <c r="C4233" s="498">
        <v>1140</v>
      </c>
      <c r="D4233" s="498">
        <v>40</v>
      </c>
      <c r="E4233" s="498">
        <v>5</v>
      </c>
      <c r="F4233" s="498"/>
      <c r="G4233" s="498">
        <v>50</v>
      </c>
      <c r="H4233" s="498">
        <v>50</v>
      </c>
      <c r="I4233" s="498">
        <v>1</v>
      </c>
      <c r="J4233" s="498">
        <v>9</v>
      </c>
      <c r="K4233" s="498">
        <v>360</v>
      </c>
      <c r="L4233" s="498">
        <v>16.5</v>
      </c>
      <c r="M4233" s="496">
        <v>17.5</v>
      </c>
      <c r="N4233" s="499">
        <f>IF(Tabla2[[#This Row],[LECHE RETIRO DIA]]&lt;&gt;ISBLANK(Tabla2[[#This Row],[LECHE RETIRO DIA]]),SUM(Tabla2[[#This Row],[LECHE TANQUE DIA]:[LECHE RETIRO DIA]]),SUM(Tabla2[[#This Row],[LECHE TANQUE DIA]:[LECHE AUTOCONSUMO DIA]]))</f>
        <v>1185</v>
      </c>
      <c r="O4233" s="500">
        <f t="shared" si="2585"/>
        <v>0.96202531645569622</v>
      </c>
      <c r="P4233" s="501">
        <f t="shared" si="2586"/>
        <v>23.7</v>
      </c>
      <c r="Q4233" s="501">
        <f t="shared" si="2587"/>
        <v>22.8</v>
      </c>
      <c r="R4233" s="501">
        <f t="shared" si="2588"/>
        <v>4.4444444444444446</v>
      </c>
      <c r="S4233" s="501">
        <f t="shared" si="2589"/>
        <v>3.2916666666666665</v>
      </c>
      <c r="T4233" s="501">
        <f t="shared" si="2590"/>
        <v>7.2</v>
      </c>
      <c r="U4233" s="501">
        <f t="shared" si="2591"/>
        <v>71.818181818181813</v>
      </c>
      <c r="V4233" s="501">
        <f t="shared" si="2592"/>
        <v>3.0303030303030303</v>
      </c>
      <c r="W4233" s="501">
        <f>IFERROR(H4233/M4233,Tabla2[[#This Row],[CARGA PRODUCCION (ANIMALES/HA)]])</f>
        <v>2.8571428571428572</v>
      </c>
      <c r="X4233" s="502">
        <f t="shared" si="2593"/>
        <v>2025</v>
      </c>
      <c r="Y4233" s="502">
        <f t="shared" si="2594"/>
        <v>7</v>
      </c>
      <c r="Z4233" s="502" t="e">
        <f t="shared" ca="1" si="2595"/>
        <v>#NAME?</v>
      </c>
      <c r="AA4233" s="499">
        <f t="shared" si="2596"/>
        <v>50</v>
      </c>
      <c r="AB4233" s="500">
        <f t="shared" si="2597"/>
        <v>1</v>
      </c>
      <c r="AC4233" s="500">
        <f t="shared" si="2598"/>
        <v>0</v>
      </c>
      <c r="AD4233" s="498"/>
    </row>
    <row r="4234" spans="1:30">
      <c r="A4234" s="497">
        <v>45862</v>
      </c>
      <c r="B4234" s="498" t="s">
        <v>81</v>
      </c>
      <c r="C4234" s="498">
        <v>2500</v>
      </c>
      <c r="D4234" s="498">
        <v>80</v>
      </c>
      <c r="E4234" s="498">
        <v>9</v>
      </c>
      <c r="F4234" s="498"/>
      <c r="G4234" s="498">
        <v>100</v>
      </c>
      <c r="H4234" s="498">
        <v>100</v>
      </c>
      <c r="I4234" s="498">
        <v>1</v>
      </c>
      <c r="J4234" s="498">
        <v>21</v>
      </c>
      <c r="K4234" s="498">
        <v>680</v>
      </c>
      <c r="L4234" s="498">
        <v>23.4</v>
      </c>
      <c r="M4234" s="496">
        <v>31.01</v>
      </c>
      <c r="N4234" s="499">
        <f>IF(Tabla2[[#This Row],[LECHE RETIRO DIA]]&lt;&gt;ISBLANK(Tabla2[[#This Row],[LECHE RETIRO DIA]]),SUM(Tabla2[[#This Row],[LECHE TANQUE DIA]:[LECHE RETIRO DIA]]),SUM(Tabla2[[#This Row],[LECHE TANQUE DIA]:[LECHE AUTOCONSUMO DIA]]))</f>
        <v>2589</v>
      </c>
      <c r="O4234" s="500">
        <f t="shared" ref="O4234:O4239" si="2599">IFERROR(C4234/N4234,"")</f>
        <v>0.9656237929702588</v>
      </c>
      <c r="P4234" s="501">
        <f t="shared" ref="P4234:P4239" si="2600">IFERROR(N4234/G4234,"")</f>
        <v>25.89</v>
      </c>
      <c r="Q4234" s="501">
        <f t="shared" ref="Q4234:Q4239" si="2601">IFERROR(C4234/G4234,"")</f>
        <v>25</v>
      </c>
      <c r="R4234" s="501">
        <f t="shared" ref="R4234:R4239" si="2602">IFERROR(D4234/J4234,"")</f>
        <v>3.8095238095238093</v>
      </c>
      <c r="S4234" s="501">
        <f t="shared" ref="S4234:S4239" si="2603">IFERROR(N4234/K4234,"")</f>
        <v>3.8073529411764704</v>
      </c>
      <c r="T4234" s="501">
        <f t="shared" ref="T4234:T4239" si="2604">IFERROR(K4234/G4234,"")</f>
        <v>6.8</v>
      </c>
      <c r="U4234" s="501">
        <f t="shared" ref="U4234:U4239" si="2605">IFERROR(N4234/L4234,"")</f>
        <v>110.64102564102565</v>
      </c>
      <c r="V4234" s="501">
        <f t="shared" ref="V4234:V4239" si="2606">IFERROR(G4234/L4234,"")</f>
        <v>4.2735042735042734</v>
      </c>
      <c r="W4234" s="501">
        <f>IFERROR(H4234/M4234,Tabla2[[#This Row],[CARGA PRODUCCION (ANIMALES/HA)]])</f>
        <v>3.224766204450177</v>
      </c>
      <c r="X4234" s="502">
        <f t="shared" ref="X4234:X4239" si="2607">YEAR(A4234)</f>
        <v>2025</v>
      </c>
      <c r="Y4234" s="502">
        <f t="shared" ref="Y4234:Y4239" si="2608">MONTH(A4234)</f>
        <v>7</v>
      </c>
      <c r="Z4234" s="502" t="e">
        <f t="shared" ref="Z4234:Z4239" ca="1" si="2609">_xlfn.ISOWEEKNUM(A4234)</f>
        <v>#NAME?</v>
      </c>
      <c r="AA4234" s="499">
        <f t="shared" ref="AA4234:AA4239" si="2610">IF(H4234&gt;0,H4234,G4234)</f>
        <v>100</v>
      </c>
      <c r="AB4234" s="500">
        <f t="shared" ref="AB4234:AB4239" si="2611">IFERROR(G4234/AA4234,"")</f>
        <v>1</v>
      </c>
      <c r="AC4234" s="500">
        <f t="shared" ref="AC4234:AC4239" si="2612">IFERROR(1-AB4234,"")</f>
        <v>0</v>
      </c>
      <c r="AD4234" s="498"/>
    </row>
    <row r="4235" spans="1:30">
      <c r="A4235" s="497">
        <v>45862</v>
      </c>
      <c r="B4235" s="498" t="s">
        <v>83</v>
      </c>
      <c r="C4235" s="498">
        <v>2677</v>
      </c>
      <c r="D4235" s="498">
        <v>100</v>
      </c>
      <c r="E4235" s="498">
        <v>9</v>
      </c>
      <c r="F4235" s="498"/>
      <c r="G4235" s="498">
        <v>114</v>
      </c>
      <c r="H4235" s="498">
        <v>121</v>
      </c>
      <c r="I4235" s="498">
        <v>1</v>
      </c>
      <c r="J4235" s="498">
        <v>17</v>
      </c>
      <c r="K4235" s="498">
        <v>680</v>
      </c>
      <c r="L4235" s="498">
        <v>29.8</v>
      </c>
      <c r="M4235" s="496">
        <v>36.590000000000003</v>
      </c>
      <c r="N4235" s="499">
        <f>IF(Tabla2[[#This Row],[LECHE RETIRO DIA]]&lt;&gt;ISBLANK(Tabla2[[#This Row],[LECHE RETIRO DIA]]),SUM(Tabla2[[#This Row],[LECHE TANQUE DIA]:[LECHE RETIRO DIA]]),SUM(Tabla2[[#This Row],[LECHE TANQUE DIA]:[LECHE AUTOCONSUMO DIA]]))</f>
        <v>2786</v>
      </c>
      <c r="O4235" s="500">
        <f t="shared" si="2599"/>
        <v>0.960875807609476</v>
      </c>
      <c r="P4235" s="501">
        <f t="shared" si="2600"/>
        <v>24.438596491228068</v>
      </c>
      <c r="Q4235" s="501">
        <f t="shared" si="2601"/>
        <v>23.482456140350877</v>
      </c>
      <c r="R4235" s="501">
        <f t="shared" si="2602"/>
        <v>5.882352941176471</v>
      </c>
      <c r="S4235" s="501">
        <f t="shared" si="2603"/>
        <v>4.0970588235294114</v>
      </c>
      <c r="T4235" s="501">
        <f t="shared" si="2604"/>
        <v>5.9649122807017543</v>
      </c>
      <c r="U4235" s="501">
        <f t="shared" si="2605"/>
        <v>93.489932885906043</v>
      </c>
      <c r="V4235" s="501">
        <f t="shared" si="2606"/>
        <v>3.825503355704698</v>
      </c>
      <c r="W4235" s="501">
        <f>IFERROR(H4235/M4235,Tabla2[[#This Row],[CARGA PRODUCCION (ANIMALES/HA)]])</f>
        <v>3.3069144575020495</v>
      </c>
      <c r="X4235" s="502">
        <f t="shared" si="2607"/>
        <v>2025</v>
      </c>
      <c r="Y4235" s="502">
        <f t="shared" si="2608"/>
        <v>7</v>
      </c>
      <c r="Z4235" s="502" t="e">
        <f t="shared" ca="1" si="2609"/>
        <v>#NAME?</v>
      </c>
      <c r="AA4235" s="499">
        <f t="shared" si="2610"/>
        <v>121</v>
      </c>
      <c r="AB4235" s="500">
        <f t="shared" si="2611"/>
        <v>0.94214876033057848</v>
      </c>
      <c r="AC4235" s="500">
        <f t="shared" si="2612"/>
        <v>5.7851239669421517E-2</v>
      </c>
      <c r="AD4235" s="498"/>
    </row>
    <row r="4236" spans="1:30">
      <c r="A4236" s="497">
        <v>45862</v>
      </c>
      <c r="B4236" s="498" t="s">
        <v>117</v>
      </c>
      <c r="C4236" s="498">
        <v>1153</v>
      </c>
      <c r="D4236" s="498">
        <v>40</v>
      </c>
      <c r="E4236" s="498">
        <v>5</v>
      </c>
      <c r="F4236" s="498"/>
      <c r="G4236" s="498">
        <v>50</v>
      </c>
      <c r="H4236" s="498">
        <v>50</v>
      </c>
      <c r="I4236" s="498">
        <v>1</v>
      </c>
      <c r="J4236" s="498">
        <v>9</v>
      </c>
      <c r="K4236" s="498">
        <v>360</v>
      </c>
      <c r="L4236" s="498">
        <v>16.5</v>
      </c>
      <c r="M4236" s="496">
        <v>17.5</v>
      </c>
      <c r="N4236" s="499">
        <f>IF(Tabla2[[#This Row],[LECHE RETIRO DIA]]&lt;&gt;ISBLANK(Tabla2[[#This Row],[LECHE RETIRO DIA]]),SUM(Tabla2[[#This Row],[LECHE TANQUE DIA]:[LECHE RETIRO DIA]]),SUM(Tabla2[[#This Row],[LECHE TANQUE DIA]:[LECHE AUTOCONSUMO DIA]]))</f>
        <v>1198</v>
      </c>
      <c r="O4236" s="500">
        <f t="shared" si="2599"/>
        <v>0.96243739565943243</v>
      </c>
      <c r="P4236" s="501">
        <f t="shared" si="2600"/>
        <v>23.96</v>
      </c>
      <c r="Q4236" s="501">
        <f t="shared" si="2601"/>
        <v>23.06</v>
      </c>
      <c r="R4236" s="501">
        <f t="shared" si="2602"/>
        <v>4.4444444444444446</v>
      </c>
      <c r="S4236" s="501">
        <f t="shared" si="2603"/>
        <v>3.3277777777777779</v>
      </c>
      <c r="T4236" s="501">
        <f t="shared" si="2604"/>
        <v>7.2</v>
      </c>
      <c r="U4236" s="501">
        <f t="shared" si="2605"/>
        <v>72.606060606060609</v>
      </c>
      <c r="V4236" s="501">
        <f t="shared" si="2606"/>
        <v>3.0303030303030303</v>
      </c>
      <c r="W4236" s="501">
        <f>IFERROR(H4236/M4236,Tabla2[[#This Row],[CARGA PRODUCCION (ANIMALES/HA)]])</f>
        <v>2.8571428571428572</v>
      </c>
      <c r="X4236" s="502">
        <f t="shared" si="2607"/>
        <v>2025</v>
      </c>
      <c r="Y4236" s="502">
        <f t="shared" si="2608"/>
        <v>7</v>
      </c>
      <c r="Z4236" s="502" t="e">
        <f t="shared" ca="1" si="2609"/>
        <v>#NAME?</v>
      </c>
      <c r="AA4236" s="499">
        <f t="shared" si="2610"/>
        <v>50</v>
      </c>
      <c r="AB4236" s="500">
        <f t="shared" si="2611"/>
        <v>1</v>
      </c>
      <c r="AC4236" s="500">
        <f t="shared" si="2612"/>
        <v>0</v>
      </c>
      <c r="AD4236" s="498"/>
    </row>
    <row r="4237" spans="1:30">
      <c r="A4237" s="497">
        <v>45863</v>
      </c>
      <c r="B4237" s="498" t="s">
        <v>81</v>
      </c>
      <c r="C4237" s="498">
        <v>2505</v>
      </c>
      <c r="D4237" s="498">
        <v>80</v>
      </c>
      <c r="E4237" s="498">
        <v>5</v>
      </c>
      <c r="F4237" s="498"/>
      <c r="G4237" s="498">
        <v>100</v>
      </c>
      <c r="H4237" s="498">
        <v>100</v>
      </c>
      <c r="I4237" s="498">
        <v>1</v>
      </c>
      <c r="J4237" s="498">
        <v>21</v>
      </c>
      <c r="K4237" s="498">
        <v>680</v>
      </c>
      <c r="L4237" s="498">
        <v>23.4</v>
      </c>
      <c r="M4237" s="496">
        <v>31.01</v>
      </c>
      <c r="N4237" s="499">
        <f>IF(Tabla2[[#This Row],[LECHE RETIRO DIA]]&lt;&gt;ISBLANK(Tabla2[[#This Row],[LECHE RETIRO DIA]]),SUM(Tabla2[[#This Row],[LECHE TANQUE DIA]:[LECHE RETIRO DIA]]),SUM(Tabla2[[#This Row],[LECHE TANQUE DIA]:[LECHE AUTOCONSUMO DIA]]))</f>
        <v>2590</v>
      </c>
      <c r="O4237" s="500">
        <f t="shared" si="2599"/>
        <v>0.96718146718146714</v>
      </c>
      <c r="P4237" s="501">
        <f t="shared" si="2600"/>
        <v>25.9</v>
      </c>
      <c r="Q4237" s="501">
        <f t="shared" si="2601"/>
        <v>25.05</v>
      </c>
      <c r="R4237" s="501">
        <f t="shared" si="2602"/>
        <v>3.8095238095238093</v>
      </c>
      <c r="S4237" s="501">
        <f t="shared" si="2603"/>
        <v>3.8088235294117645</v>
      </c>
      <c r="T4237" s="501">
        <f t="shared" si="2604"/>
        <v>6.8</v>
      </c>
      <c r="U4237" s="501">
        <f t="shared" si="2605"/>
        <v>110.6837606837607</v>
      </c>
      <c r="V4237" s="501">
        <f t="shared" si="2606"/>
        <v>4.2735042735042734</v>
      </c>
      <c r="W4237" s="501">
        <f>IFERROR(H4237/M4237,Tabla2[[#This Row],[CARGA PRODUCCION (ANIMALES/HA)]])</f>
        <v>3.224766204450177</v>
      </c>
      <c r="X4237" s="502">
        <f t="shared" si="2607"/>
        <v>2025</v>
      </c>
      <c r="Y4237" s="502">
        <f t="shared" si="2608"/>
        <v>7</v>
      </c>
      <c r="Z4237" s="502" t="e">
        <f t="shared" ca="1" si="2609"/>
        <v>#NAME?</v>
      </c>
      <c r="AA4237" s="499">
        <f t="shared" si="2610"/>
        <v>100</v>
      </c>
      <c r="AB4237" s="500">
        <f t="shared" si="2611"/>
        <v>1</v>
      </c>
      <c r="AC4237" s="500">
        <f t="shared" si="2612"/>
        <v>0</v>
      </c>
      <c r="AD4237" s="498"/>
    </row>
    <row r="4238" spans="1:30">
      <c r="A4238" s="497">
        <v>45863</v>
      </c>
      <c r="B4238" s="498" t="s">
        <v>83</v>
      </c>
      <c r="C4238" s="498">
        <v>2677</v>
      </c>
      <c r="D4238" s="498">
        <v>100</v>
      </c>
      <c r="E4238" s="498">
        <v>9</v>
      </c>
      <c r="F4238" s="498"/>
      <c r="G4238" s="498">
        <v>115</v>
      </c>
      <c r="H4238" s="498">
        <v>121</v>
      </c>
      <c r="I4238" s="498">
        <v>1</v>
      </c>
      <c r="J4238" s="498">
        <v>17</v>
      </c>
      <c r="K4238" s="498">
        <v>680</v>
      </c>
      <c r="L4238" s="498">
        <v>29.8</v>
      </c>
      <c r="M4238" s="496">
        <v>36.590000000000003</v>
      </c>
      <c r="N4238" s="499">
        <f>IF(Tabla2[[#This Row],[LECHE RETIRO DIA]]&lt;&gt;ISBLANK(Tabla2[[#This Row],[LECHE RETIRO DIA]]),SUM(Tabla2[[#This Row],[LECHE TANQUE DIA]:[LECHE RETIRO DIA]]),SUM(Tabla2[[#This Row],[LECHE TANQUE DIA]:[LECHE AUTOCONSUMO DIA]]))</f>
        <v>2786</v>
      </c>
      <c r="O4238" s="500">
        <f t="shared" si="2599"/>
        <v>0.960875807609476</v>
      </c>
      <c r="P4238" s="501">
        <f t="shared" si="2600"/>
        <v>24.22608695652174</v>
      </c>
      <c r="Q4238" s="501">
        <f t="shared" si="2601"/>
        <v>23.278260869565216</v>
      </c>
      <c r="R4238" s="501">
        <f t="shared" si="2602"/>
        <v>5.882352941176471</v>
      </c>
      <c r="S4238" s="501">
        <f t="shared" si="2603"/>
        <v>4.0970588235294114</v>
      </c>
      <c r="T4238" s="501">
        <f t="shared" si="2604"/>
        <v>5.9130434782608692</v>
      </c>
      <c r="U4238" s="501">
        <f t="shared" si="2605"/>
        <v>93.489932885906043</v>
      </c>
      <c r="V4238" s="501">
        <f t="shared" si="2606"/>
        <v>3.8590604026845639</v>
      </c>
      <c r="W4238" s="501">
        <f>IFERROR(H4238/M4238,Tabla2[[#This Row],[CARGA PRODUCCION (ANIMALES/HA)]])</f>
        <v>3.3069144575020495</v>
      </c>
      <c r="X4238" s="502">
        <f t="shared" si="2607"/>
        <v>2025</v>
      </c>
      <c r="Y4238" s="502">
        <f t="shared" si="2608"/>
        <v>7</v>
      </c>
      <c r="Z4238" s="502" t="e">
        <f t="shared" ca="1" si="2609"/>
        <v>#NAME?</v>
      </c>
      <c r="AA4238" s="499">
        <f t="shared" si="2610"/>
        <v>121</v>
      </c>
      <c r="AB4238" s="500">
        <f t="shared" si="2611"/>
        <v>0.95041322314049592</v>
      </c>
      <c r="AC4238" s="500">
        <f t="shared" si="2612"/>
        <v>4.9586776859504078E-2</v>
      </c>
      <c r="AD4238" s="498"/>
    </row>
    <row r="4239" spans="1:30">
      <c r="A4239" s="497">
        <v>45863</v>
      </c>
      <c r="B4239" s="498" t="s">
        <v>88</v>
      </c>
      <c r="C4239" s="498">
        <v>1127</v>
      </c>
      <c r="D4239" s="498">
        <v>40</v>
      </c>
      <c r="E4239" s="498">
        <v>5</v>
      </c>
      <c r="F4239" s="498"/>
      <c r="G4239" s="498">
        <v>50</v>
      </c>
      <c r="H4239" s="498">
        <v>50</v>
      </c>
      <c r="I4239" s="498">
        <v>1</v>
      </c>
      <c r="J4239" s="498">
        <v>9</v>
      </c>
      <c r="K4239" s="498">
        <v>360</v>
      </c>
      <c r="L4239" s="498">
        <v>16.5</v>
      </c>
      <c r="M4239" s="496">
        <v>17.5</v>
      </c>
      <c r="N4239" s="499">
        <f>IF(Tabla2[[#This Row],[LECHE RETIRO DIA]]&lt;&gt;ISBLANK(Tabla2[[#This Row],[LECHE RETIRO DIA]]),SUM(Tabla2[[#This Row],[LECHE TANQUE DIA]:[LECHE RETIRO DIA]]),SUM(Tabla2[[#This Row],[LECHE TANQUE DIA]:[LECHE AUTOCONSUMO DIA]]))</f>
        <v>1172</v>
      </c>
      <c r="O4239" s="500">
        <f t="shared" si="2599"/>
        <v>0.96160409556313997</v>
      </c>
      <c r="P4239" s="501">
        <f t="shared" si="2600"/>
        <v>23.44</v>
      </c>
      <c r="Q4239" s="501">
        <f t="shared" si="2601"/>
        <v>22.54</v>
      </c>
      <c r="R4239" s="501">
        <f t="shared" si="2602"/>
        <v>4.4444444444444446</v>
      </c>
      <c r="S4239" s="501">
        <f t="shared" si="2603"/>
        <v>3.2555555555555555</v>
      </c>
      <c r="T4239" s="501">
        <f t="shared" si="2604"/>
        <v>7.2</v>
      </c>
      <c r="U4239" s="501">
        <f t="shared" si="2605"/>
        <v>71.030303030303031</v>
      </c>
      <c r="V4239" s="501">
        <f t="shared" si="2606"/>
        <v>3.0303030303030303</v>
      </c>
      <c r="W4239" s="501">
        <f>IFERROR(H4239/M4239,Tabla2[[#This Row],[CARGA PRODUCCION (ANIMALES/HA)]])</f>
        <v>2.8571428571428572</v>
      </c>
      <c r="X4239" s="502">
        <f t="shared" si="2607"/>
        <v>2025</v>
      </c>
      <c r="Y4239" s="502">
        <f t="shared" si="2608"/>
        <v>7</v>
      </c>
      <c r="Z4239" s="502" t="e">
        <f t="shared" ca="1" si="2609"/>
        <v>#NAME?</v>
      </c>
      <c r="AA4239" s="499">
        <f t="shared" si="2610"/>
        <v>50</v>
      </c>
      <c r="AB4239" s="500">
        <f t="shared" si="2611"/>
        <v>1</v>
      </c>
      <c r="AC4239" s="500">
        <f t="shared" si="2612"/>
        <v>0</v>
      </c>
      <c r="AD4239" s="498"/>
    </row>
    <row r="4240" spans="1:30">
      <c r="A4240" s="497">
        <v>45864</v>
      </c>
      <c r="B4240" s="498" t="s">
        <v>81</v>
      </c>
      <c r="C4240" s="498">
        <v>2476</v>
      </c>
      <c r="D4240" s="498">
        <v>80</v>
      </c>
      <c r="E4240" s="498">
        <v>9</v>
      </c>
      <c r="F4240" s="498"/>
      <c r="G4240" s="498">
        <v>99</v>
      </c>
      <c r="H4240" s="498">
        <v>100</v>
      </c>
      <c r="I4240" s="498">
        <v>1</v>
      </c>
      <c r="J4240" s="498">
        <v>21</v>
      </c>
      <c r="K4240" s="498">
        <v>600</v>
      </c>
      <c r="L4240" s="498">
        <v>23.4</v>
      </c>
      <c r="M4240" s="496">
        <v>31.01</v>
      </c>
      <c r="N4240" s="499">
        <f>IF(Tabla2[[#This Row],[LECHE RETIRO DIA]]&lt;&gt;ISBLANK(Tabla2[[#This Row],[LECHE RETIRO DIA]]),SUM(Tabla2[[#This Row],[LECHE TANQUE DIA]:[LECHE RETIRO DIA]]),SUM(Tabla2[[#This Row],[LECHE TANQUE DIA]:[LECHE AUTOCONSUMO DIA]]))</f>
        <v>2565</v>
      </c>
      <c r="O4240" s="500">
        <f t="shared" ref="O4240:O4248" si="2613">IFERROR(C4240/N4240,"")</f>
        <v>0.96530214424951266</v>
      </c>
      <c r="P4240" s="501">
        <f t="shared" ref="P4240:P4248" si="2614">IFERROR(N4240/G4240,"")</f>
        <v>25.90909090909091</v>
      </c>
      <c r="Q4240" s="501">
        <f t="shared" ref="Q4240:Q4248" si="2615">IFERROR(C4240/G4240,"")</f>
        <v>25.01010101010101</v>
      </c>
      <c r="R4240" s="501">
        <f t="shared" ref="R4240:R4248" si="2616">IFERROR(D4240/J4240,"")</f>
        <v>3.8095238095238093</v>
      </c>
      <c r="S4240" s="501">
        <f t="shared" ref="S4240:S4248" si="2617">IFERROR(N4240/K4240,"")</f>
        <v>4.2750000000000004</v>
      </c>
      <c r="T4240" s="501">
        <f t="shared" ref="T4240:T4248" si="2618">IFERROR(K4240/G4240,"")</f>
        <v>6.0606060606060606</v>
      </c>
      <c r="U4240" s="501">
        <f t="shared" ref="U4240:U4248" si="2619">IFERROR(N4240/L4240,"")</f>
        <v>109.61538461538463</v>
      </c>
      <c r="V4240" s="501">
        <f t="shared" ref="V4240:V4248" si="2620">IFERROR(G4240/L4240,"")</f>
        <v>4.2307692307692308</v>
      </c>
      <c r="W4240" s="501">
        <f>IFERROR(H4240/M4240,Tabla2[[#This Row],[CARGA PRODUCCION (ANIMALES/HA)]])</f>
        <v>3.224766204450177</v>
      </c>
      <c r="X4240" s="502">
        <f t="shared" ref="X4240:X4248" si="2621">YEAR(A4240)</f>
        <v>2025</v>
      </c>
      <c r="Y4240" s="502">
        <f t="shared" ref="Y4240:Y4248" si="2622">MONTH(A4240)</f>
        <v>7</v>
      </c>
      <c r="Z4240" s="502" t="e">
        <f t="shared" ref="Z4240:Z4248" ca="1" si="2623">_xlfn.ISOWEEKNUM(A4240)</f>
        <v>#NAME?</v>
      </c>
      <c r="AA4240" s="499">
        <f t="shared" ref="AA4240:AA4248" si="2624">IF(H4240&gt;0,H4240,G4240)</f>
        <v>100</v>
      </c>
      <c r="AB4240" s="500">
        <f t="shared" ref="AB4240:AB4248" si="2625">IFERROR(G4240/AA4240,"")</f>
        <v>0.99</v>
      </c>
      <c r="AC4240" s="500">
        <f t="shared" ref="AC4240:AC4248" si="2626">IFERROR(1-AB4240,"")</f>
        <v>1.0000000000000009E-2</v>
      </c>
      <c r="AD4240" s="498"/>
    </row>
    <row r="4241" spans="1:30">
      <c r="A4241" s="497">
        <v>45864</v>
      </c>
      <c r="B4241" s="498" t="s">
        <v>83</v>
      </c>
      <c r="C4241" s="498">
        <v>2711</v>
      </c>
      <c r="D4241" s="498">
        <v>100</v>
      </c>
      <c r="E4241" s="498">
        <v>9</v>
      </c>
      <c r="F4241" s="498"/>
      <c r="G4241" s="498">
        <v>114</v>
      </c>
      <c r="H4241" s="498">
        <v>121</v>
      </c>
      <c r="I4241" s="498">
        <v>1</v>
      </c>
      <c r="J4241" s="498">
        <v>17</v>
      </c>
      <c r="K4241" s="498">
        <v>680</v>
      </c>
      <c r="L4241" s="498">
        <v>29.8</v>
      </c>
      <c r="M4241" s="496">
        <v>36.590000000000003</v>
      </c>
      <c r="N4241" s="499">
        <f>IF(Tabla2[[#This Row],[LECHE RETIRO DIA]]&lt;&gt;ISBLANK(Tabla2[[#This Row],[LECHE RETIRO DIA]]),SUM(Tabla2[[#This Row],[LECHE TANQUE DIA]:[LECHE RETIRO DIA]]),SUM(Tabla2[[#This Row],[LECHE TANQUE DIA]:[LECHE AUTOCONSUMO DIA]]))</f>
        <v>2820</v>
      </c>
      <c r="O4241" s="500">
        <f t="shared" si="2613"/>
        <v>0.96134751773049643</v>
      </c>
      <c r="P4241" s="501">
        <f t="shared" si="2614"/>
        <v>24.736842105263158</v>
      </c>
      <c r="Q4241" s="501">
        <f t="shared" si="2615"/>
        <v>23.780701754385966</v>
      </c>
      <c r="R4241" s="501">
        <f t="shared" si="2616"/>
        <v>5.882352941176471</v>
      </c>
      <c r="S4241" s="501">
        <f t="shared" si="2617"/>
        <v>4.1470588235294121</v>
      </c>
      <c r="T4241" s="501">
        <f t="shared" si="2618"/>
        <v>5.9649122807017543</v>
      </c>
      <c r="U4241" s="501">
        <f t="shared" si="2619"/>
        <v>94.630872483221481</v>
      </c>
      <c r="V4241" s="501">
        <f t="shared" si="2620"/>
        <v>3.825503355704698</v>
      </c>
      <c r="W4241" s="501">
        <f>IFERROR(H4241/M4241,Tabla2[[#This Row],[CARGA PRODUCCION (ANIMALES/HA)]])</f>
        <v>3.3069144575020495</v>
      </c>
      <c r="X4241" s="502">
        <f t="shared" si="2621"/>
        <v>2025</v>
      </c>
      <c r="Y4241" s="502">
        <f t="shared" si="2622"/>
        <v>7</v>
      </c>
      <c r="Z4241" s="502" t="e">
        <f t="shared" ca="1" si="2623"/>
        <v>#NAME?</v>
      </c>
      <c r="AA4241" s="499">
        <f t="shared" si="2624"/>
        <v>121</v>
      </c>
      <c r="AB4241" s="500">
        <f t="shared" si="2625"/>
        <v>0.94214876033057848</v>
      </c>
      <c r="AC4241" s="500">
        <f t="shared" si="2626"/>
        <v>5.7851239669421517E-2</v>
      </c>
      <c r="AD4241" s="498"/>
    </row>
    <row r="4242" spans="1:30">
      <c r="A4242" s="497">
        <v>45864</v>
      </c>
      <c r="B4242" s="498" t="s">
        <v>117</v>
      </c>
      <c r="C4242" s="498">
        <v>1085</v>
      </c>
      <c r="D4242" s="498">
        <v>40</v>
      </c>
      <c r="E4242" s="498">
        <v>5</v>
      </c>
      <c r="F4242" s="498"/>
      <c r="G4242" s="498">
        <v>50</v>
      </c>
      <c r="H4242" s="498">
        <v>50</v>
      </c>
      <c r="I4242" s="498">
        <v>1</v>
      </c>
      <c r="J4242" s="498">
        <v>9</v>
      </c>
      <c r="K4242" s="498">
        <v>360</v>
      </c>
      <c r="L4242" s="498">
        <v>16.5</v>
      </c>
      <c r="M4242" s="496">
        <v>17.5</v>
      </c>
      <c r="N4242" s="499">
        <f>IF(Tabla2[[#This Row],[LECHE RETIRO DIA]]&lt;&gt;ISBLANK(Tabla2[[#This Row],[LECHE RETIRO DIA]]),SUM(Tabla2[[#This Row],[LECHE TANQUE DIA]:[LECHE RETIRO DIA]]),SUM(Tabla2[[#This Row],[LECHE TANQUE DIA]:[LECHE AUTOCONSUMO DIA]]))</f>
        <v>1130</v>
      </c>
      <c r="O4242" s="500">
        <f t="shared" si="2613"/>
        <v>0.96017699115044253</v>
      </c>
      <c r="P4242" s="501">
        <f t="shared" si="2614"/>
        <v>22.6</v>
      </c>
      <c r="Q4242" s="501">
        <f t="shared" si="2615"/>
        <v>21.7</v>
      </c>
      <c r="R4242" s="501">
        <f t="shared" si="2616"/>
        <v>4.4444444444444446</v>
      </c>
      <c r="S4242" s="501">
        <f t="shared" si="2617"/>
        <v>3.1388888888888888</v>
      </c>
      <c r="T4242" s="501">
        <f t="shared" si="2618"/>
        <v>7.2</v>
      </c>
      <c r="U4242" s="501">
        <f t="shared" si="2619"/>
        <v>68.484848484848484</v>
      </c>
      <c r="V4242" s="501">
        <f t="shared" si="2620"/>
        <v>3.0303030303030303</v>
      </c>
      <c r="W4242" s="501">
        <f>IFERROR(H4242/M4242,Tabla2[[#This Row],[CARGA PRODUCCION (ANIMALES/HA)]])</f>
        <v>2.8571428571428572</v>
      </c>
      <c r="X4242" s="502">
        <f t="shared" si="2621"/>
        <v>2025</v>
      </c>
      <c r="Y4242" s="502">
        <f t="shared" si="2622"/>
        <v>7</v>
      </c>
      <c r="Z4242" s="502" t="e">
        <f t="shared" ca="1" si="2623"/>
        <v>#NAME?</v>
      </c>
      <c r="AA4242" s="499">
        <f t="shared" si="2624"/>
        <v>50</v>
      </c>
      <c r="AB4242" s="500">
        <f t="shared" si="2625"/>
        <v>1</v>
      </c>
      <c r="AC4242" s="500">
        <f t="shared" si="2626"/>
        <v>0</v>
      </c>
      <c r="AD4242" s="498"/>
    </row>
    <row r="4243" spans="1:30">
      <c r="A4243" s="497">
        <v>45835</v>
      </c>
      <c r="B4243" s="498" t="s">
        <v>81</v>
      </c>
      <c r="C4243" s="498">
        <v>2443</v>
      </c>
      <c r="D4243" s="498">
        <v>80</v>
      </c>
      <c r="E4243" s="498">
        <v>9</v>
      </c>
      <c r="F4243" s="498"/>
      <c r="G4243" s="498">
        <v>99</v>
      </c>
      <c r="H4243" s="498">
        <v>99</v>
      </c>
      <c r="I4243" s="498">
        <v>1</v>
      </c>
      <c r="J4243" s="498">
        <v>21</v>
      </c>
      <c r="K4243" s="498">
        <v>600</v>
      </c>
      <c r="L4243" s="498">
        <v>23.4</v>
      </c>
      <c r="M4243" s="496">
        <v>31.01</v>
      </c>
      <c r="N4243" s="499">
        <f>IF(Tabla2[[#This Row],[LECHE RETIRO DIA]]&lt;&gt;ISBLANK(Tabla2[[#This Row],[LECHE RETIRO DIA]]),SUM(Tabla2[[#This Row],[LECHE TANQUE DIA]:[LECHE RETIRO DIA]]),SUM(Tabla2[[#This Row],[LECHE TANQUE DIA]:[LECHE AUTOCONSUMO DIA]]))</f>
        <v>2532</v>
      </c>
      <c r="O4243" s="500">
        <f t="shared" si="2613"/>
        <v>0.96484992101105849</v>
      </c>
      <c r="P4243" s="501">
        <f t="shared" si="2614"/>
        <v>25.575757575757574</v>
      </c>
      <c r="Q4243" s="501">
        <f t="shared" si="2615"/>
        <v>24.676767676767678</v>
      </c>
      <c r="R4243" s="501">
        <f t="shared" si="2616"/>
        <v>3.8095238095238093</v>
      </c>
      <c r="S4243" s="501">
        <f t="shared" si="2617"/>
        <v>4.22</v>
      </c>
      <c r="T4243" s="501">
        <f t="shared" si="2618"/>
        <v>6.0606060606060606</v>
      </c>
      <c r="U4243" s="501">
        <f t="shared" si="2619"/>
        <v>108.20512820512822</v>
      </c>
      <c r="V4243" s="501">
        <f t="shared" si="2620"/>
        <v>4.2307692307692308</v>
      </c>
      <c r="W4243" s="501">
        <f>IFERROR(H4243/M4243,Tabla2[[#This Row],[CARGA PRODUCCION (ANIMALES/HA)]])</f>
        <v>3.1925185424056752</v>
      </c>
      <c r="X4243" s="502">
        <f t="shared" si="2621"/>
        <v>2025</v>
      </c>
      <c r="Y4243" s="502">
        <f t="shared" si="2622"/>
        <v>6</v>
      </c>
      <c r="Z4243" s="502" t="e">
        <f t="shared" ca="1" si="2623"/>
        <v>#NAME?</v>
      </c>
      <c r="AA4243" s="499">
        <f t="shared" si="2624"/>
        <v>99</v>
      </c>
      <c r="AB4243" s="500">
        <f t="shared" si="2625"/>
        <v>1</v>
      </c>
      <c r="AC4243" s="500">
        <f t="shared" si="2626"/>
        <v>0</v>
      </c>
      <c r="AD4243" s="498"/>
    </row>
    <row r="4244" spans="1:30">
      <c r="A4244" s="497">
        <v>45835</v>
      </c>
      <c r="B4244" s="498" t="s">
        <v>83</v>
      </c>
      <c r="C4244" s="498">
        <v>2600</v>
      </c>
      <c r="D4244" s="498">
        <v>100</v>
      </c>
      <c r="E4244" s="498">
        <v>9</v>
      </c>
      <c r="F4244" s="498"/>
      <c r="G4244" s="498">
        <v>114</v>
      </c>
      <c r="H4244" s="498">
        <v>121</v>
      </c>
      <c r="I4244" s="498">
        <v>1</v>
      </c>
      <c r="J4244" s="498">
        <v>17</v>
      </c>
      <c r="K4244" s="498">
        <v>680</v>
      </c>
      <c r="L4244" s="498">
        <v>29.8</v>
      </c>
      <c r="M4244" s="496">
        <v>36.590000000000003</v>
      </c>
      <c r="N4244" s="499">
        <f>IF(Tabla2[[#This Row],[LECHE RETIRO DIA]]&lt;&gt;ISBLANK(Tabla2[[#This Row],[LECHE RETIRO DIA]]),SUM(Tabla2[[#This Row],[LECHE TANQUE DIA]:[LECHE RETIRO DIA]]),SUM(Tabla2[[#This Row],[LECHE TANQUE DIA]:[LECHE AUTOCONSUMO DIA]]))</f>
        <v>2709</v>
      </c>
      <c r="O4244" s="500">
        <f t="shared" si="2613"/>
        <v>0.95976375046142492</v>
      </c>
      <c r="P4244" s="501">
        <f t="shared" si="2614"/>
        <v>23.763157894736842</v>
      </c>
      <c r="Q4244" s="501">
        <f t="shared" si="2615"/>
        <v>22.807017543859651</v>
      </c>
      <c r="R4244" s="501">
        <f t="shared" si="2616"/>
        <v>5.882352941176471</v>
      </c>
      <c r="S4244" s="501">
        <f t="shared" si="2617"/>
        <v>3.9838235294117648</v>
      </c>
      <c r="T4244" s="501">
        <f t="shared" si="2618"/>
        <v>5.9649122807017543</v>
      </c>
      <c r="U4244" s="501">
        <f t="shared" si="2619"/>
        <v>90.90604026845638</v>
      </c>
      <c r="V4244" s="501">
        <f t="shared" si="2620"/>
        <v>3.825503355704698</v>
      </c>
      <c r="W4244" s="501">
        <f>IFERROR(H4244/M4244,Tabla2[[#This Row],[CARGA PRODUCCION (ANIMALES/HA)]])</f>
        <v>3.3069144575020495</v>
      </c>
      <c r="X4244" s="502">
        <f t="shared" si="2621"/>
        <v>2025</v>
      </c>
      <c r="Y4244" s="502">
        <f t="shared" si="2622"/>
        <v>6</v>
      </c>
      <c r="Z4244" s="502" t="e">
        <f t="shared" ca="1" si="2623"/>
        <v>#NAME?</v>
      </c>
      <c r="AA4244" s="499">
        <f t="shared" si="2624"/>
        <v>121</v>
      </c>
      <c r="AB4244" s="500">
        <f t="shared" si="2625"/>
        <v>0.94214876033057848</v>
      </c>
      <c r="AC4244" s="500">
        <f t="shared" si="2626"/>
        <v>5.7851239669421517E-2</v>
      </c>
      <c r="AD4244" s="498"/>
    </row>
    <row r="4245" spans="1:30">
      <c r="A4245" s="497">
        <v>45835</v>
      </c>
      <c r="B4245" s="498" t="s">
        <v>117</v>
      </c>
      <c r="C4245" s="498">
        <v>1115</v>
      </c>
      <c r="D4245" s="498">
        <v>40</v>
      </c>
      <c r="E4245" s="498">
        <v>5</v>
      </c>
      <c r="F4245" s="498"/>
      <c r="G4245" s="498">
        <v>51</v>
      </c>
      <c r="H4245" s="498">
        <v>52</v>
      </c>
      <c r="I4245" s="498">
        <v>1</v>
      </c>
      <c r="J4245" s="498">
        <v>9</v>
      </c>
      <c r="K4245" s="498">
        <v>360</v>
      </c>
      <c r="L4245" s="498">
        <v>16.5</v>
      </c>
      <c r="M4245" s="496">
        <v>17.5</v>
      </c>
      <c r="N4245" s="499">
        <f>IF(Tabla2[[#This Row],[LECHE RETIRO DIA]]&lt;&gt;ISBLANK(Tabla2[[#This Row],[LECHE RETIRO DIA]]),SUM(Tabla2[[#This Row],[LECHE TANQUE DIA]:[LECHE RETIRO DIA]]),SUM(Tabla2[[#This Row],[LECHE TANQUE DIA]:[LECHE AUTOCONSUMO DIA]]))</f>
        <v>1160</v>
      </c>
      <c r="O4245" s="500">
        <f t="shared" si="2613"/>
        <v>0.96120689655172409</v>
      </c>
      <c r="P4245" s="501">
        <f t="shared" si="2614"/>
        <v>22.745098039215687</v>
      </c>
      <c r="Q4245" s="501">
        <f t="shared" si="2615"/>
        <v>21.862745098039216</v>
      </c>
      <c r="R4245" s="501">
        <f t="shared" si="2616"/>
        <v>4.4444444444444446</v>
      </c>
      <c r="S4245" s="501">
        <f t="shared" si="2617"/>
        <v>3.2222222222222223</v>
      </c>
      <c r="T4245" s="501">
        <f t="shared" si="2618"/>
        <v>7.0588235294117645</v>
      </c>
      <c r="U4245" s="501">
        <f t="shared" si="2619"/>
        <v>70.303030303030297</v>
      </c>
      <c r="V4245" s="501">
        <f t="shared" si="2620"/>
        <v>3.0909090909090908</v>
      </c>
      <c r="W4245" s="501">
        <f>IFERROR(H4245/M4245,Tabla2[[#This Row],[CARGA PRODUCCION (ANIMALES/HA)]])</f>
        <v>2.9714285714285715</v>
      </c>
      <c r="X4245" s="502">
        <f t="shared" si="2621"/>
        <v>2025</v>
      </c>
      <c r="Y4245" s="502">
        <f t="shared" si="2622"/>
        <v>6</v>
      </c>
      <c r="Z4245" s="502" t="e">
        <f t="shared" ca="1" si="2623"/>
        <v>#NAME?</v>
      </c>
      <c r="AA4245" s="499">
        <f t="shared" si="2624"/>
        <v>52</v>
      </c>
      <c r="AB4245" s="500">
        <f t="shared" si="2625"/>
        <v>0.98076923076923073</v>
      </c>
      <c r="AC4245" s="500">
        <f t="shared" si="2626"/>
        <v>1.9230769230769273E-2</v>
      </c>
      <c r="AD4245" s="498"/>
    </row>
    <row r="4246" spans="1:30">
      <c r="A4246" s="497">
        <v>45866</v>
      </c>
      <c r="B4246" s="498" t="s">
        <v>81</v>
      </c>
      <c r="C4246" s="498">
        <v>2406</v>
      </c>
      <c r="D4246" s="498">
        <v>80</v>
      </c>
      <c r="E4246" s="498">
        <v>9</v>
      </c>
      <c r="F4246" s="498"/>
      <c r="G4246" s="498">
        <v>99</v>
      </c>
      <c r="H4246" s="498">
        <v>99</v>
      </c>
      <c r="I4246" s="498">
        <v>1</v>
      </c>
      <c r="J4246" s="498">
        <v>21</v>
      </c>
      <c r="K4246" s="498">
        <v>600</v>
      </c>
      <c r="L4246" s="498">
        <v>23.4</v>
      </c>
      <c r="M4246" s="496">
        <v>31.01</v>
      </c>
      <c r="N4246" s="499">
        <f>IF(Tabla2[[#This Row],[LECHE RETIRO DIA]]&lt;&gt;ISBLANK(Tabla2[[#This Row],[LECHE RETIRO DIA]]),SUM(Tabla2[[#This Row],[LECHE TANQUE DIA]:[LECHE RETIRO DIA]]),SUM(Tabla2[[#This Row],[LECHE TANQUE DIA]:[LECHE AUTOCONSUMO DIA]]))</f>
        <v>2495</v>
      </c>
      <c r="O4246" s="500">
        <f t="shared" si="2613"/>
        <v>0.96432865731462925</v>
      </c>
      <c r="P4246" s="501">
        <f t="shared" si="2614"/>
        <v>25.202020202020201</v>
      </c>
      <c r="Q4246" s="501">
        <f t="shared" si="2615"/>
        <v>24.303030303030305</v>
      </c>
      <c r="R4246" s="501">
        <f t="shared" si="2616"/>
        <v>3.8095238095238093</v>
      </c>
      <c r="S4246" s="501">
        <f t="shared" si="2617"/>
        <v>4.1583333333333332</v>
      </c>
      <c r="T4246" s="501">
        <f t="shared" si="2618"/>
        <v>6.0606060606060606</v>
      </c>
      <c r="U4246" s="501">
        <f t="shared" si="2619"/>
        <v>106.62393162393163</v>
      </c>
      <c r="V4246" s="501">
        <f t="shared" si="2620"/>
        <v>4.2307692307692308</v>
      </c>
      <c r="W4246" s="501">
        <f>IFERROR(H4246/M4246,Tabla2[[#This Row],[CARGA PRODUCCION (ANIMALES/HA)]])</f>
        <v>3.1925185424056752</v>
      </c>
      <c r="X4246" s="502">
        <f t="shared" si="2621"/>
        <v>2025</v>
      </c>
      <c r="Y4246" s="502">
        <f t="shared" si="2622"/>
        <v>7</v>
      </c>
      <c r="Z4246" s="502" t="e">
        <f t="shared" ca="1" si="2623"/>
        <v>#NAME?</v>
      </c>
      <c r="AA4246" s="499">
        <f t="shared" si="2624"/>
        <v>99</v>
      </c>
      <c r="AB4246" s="500">
        <f t="shared" si="2625"/>
        <v>1</v>
      </c>
      <c r="AC4246" s="500">
        <f t="shared" si="2626"/>
        <v>0</v>
      </c>
      <c r="AD4246" s="498"/>
    </row>
    <row r="4247" spans="1:30">
      <c r="A4247" s="497">
        <v>45866</v>
      </c>
      <c r="B4247" s="498" t="s">
        <v>83</v>
      </c>
      <c r="C4247" s="498">
        <v>2639</v>
      </c>
      <c r="D4247" s="498">
        <v>100</v>
      </c>
      <c r="E4247" s="498">
        <v>9</v>
      </c>
      <c r="F4247" s="498"/>
      <c r="G4247" s="498">
        <v>114</v>
      </c>
      <c r="H4247" s="498">
        <v>121</v>
      </c>
      <c r="I4247" s="498">
        <v>1</v>
      </c>
      <c r="J4247" s="498">
        <v>17</v>
      </c>
      <c r="K4247" s="498">
        <v>680</v>
      </c>
      <c r="L4247" s="498">
        <v>29.8</v>
      </c>
      <c r="M4247" s="496">
        <v>36.590000000000003</v>
      </c>
      <c r="N4247" s="499">
        <f>IF(Tabla2[[#This Row],[LECHE RETIRO DIA]]&lt;&gt;ISBLANK(Tabla2[[#This Row],[LECHE RETIRO DIA]]),SUM(Tabla2[[#This Row],[LECHE TANQUE DIA]:[LECHE RETIRO DIA]]),SUM(Tabla2[[#This Row],[LECHE TANQUE DIA]:[LECHE AUTOCONSUMO DIA]]))</f>
        <v>2748</v>
      </c>
      <c r="O4247" s="500">
        <f t="shared" si="2613"/>
        <v>0.96033478893740898</v>
      </c>
      <c r="P4247" s="501">
        <f t="shared" si="2614"/>
        <v>24.105263157894736</v>
      </c>
      <c r="Q4247" s="501">
        <f t="shared" si="2615"/>
        <v>23.149122807017545</v>
      </c>
      <c r="R4247" s="501">
        <f t="shared" si="2616"/>
        <v>5.882352941176471</v>
      </c>
      <c r="S4247" s="501">
        <f t="shared" si="2617"/>
        <v>4.0411764705882351</v>
      </c>
      <c r="T4247" s="501">
        <f t="shared" si="2618"/>
        <v>5.9649122807017543</v>
      </c>
      <c r="U4247" s="501">
        <f t="shared" si="2619"/>
        <v>92.214765100671144</v>
      </c>
      <c r="V4247" s="501">
        <f t="shared" si="2620"/>
        <v>3.825503355704698</v>
      </c>
      <c r="W4247" s="501">
        <f>IFERROR(H4247/M4247,Tabla2[[#This Row],[CARGA PRODUCCION (ANIMALES/HA)]])</f>
        <v>3.3069144575020495</v>
      </c>
      <c r="X4247" s="502">
        <f t="shared" si="2621"/>
        <v>2025</v>
      </c>
      <c r="Y4247" s="502">
        <f t="shared" si="2622"/>
        <v>7</v>
      </c>
      <c r="Z4247" s="502" t="e">
        <f t="shared" ca="1" si="2623"/>
        <v>#NAME?</v>
      </c>
      <c r="AA4247" s="499">
        <f t="shared" si="2624"/>
        <v>121</v>
      </c>
      <c r="AB4247" s="500">
        <f t="shared" si="2625"/>
        <v>0.94214876033057848</v>
      </c>
      <c r="AC4247" s="500">
        <f t="shared" si="2626"/>
        <v>5.7851239669421517E-2</v>
      </c>
      <c r="AD4247" s="498"/>
    </row>
    <row r="4248" spans="1:30">
      <c r="A4248" s="497">
        <v>45866</v>
      </c>
      <c r="B4248" s="498" t="s">
        <v>88</v>
      </c>
      <c r="C4248" s="498">
        <v>1070</v>
      </c>
      <c r="D4248" s="498">
        <v>40</v>
      </c>
      <c r="E4248" s="498">
        <v>5</v>
      </c>
      <c r="F4248" s="498"/>
      <c r="G4248" s="498">
        <v>51</v>
      </c>
      <c r="H4248" s="498">
        <v>52</v>
      </c>
      <c r="I4248" s="498">
        <v>1</v>
      </c>
      <c r="J4248" s="498">
        <v>9</v>
      </c>
      <c r="K4248" s="498">
        <v>360</v>
      </c>
      <c r="L4248" s="498">
        <v>16.5</v>
      </c>
      <c r="M4248" s="496">
        <v>17.5</v>
      </c>
      <c r="N4248" s="499">
        <f>IF(Tabla2[[#This Row],[LECHE RETIRO DIA]]&lt;&gt;ISBLANK(Tabla2[[#This Row],[LECHE RETIRO DIA]]),SUM(Tabla2[[#This Row],[LECHE TANQUE DIA]:[LECHE RETIRO DIA]]),SUM(Tabla2[[#This Row],[LECHE TANQUE DIA]:[LECHE AUTOCONSUMO DIA]]))</f>
        <v>1115</v>
      </c>
      <c r="O4248" s="500">
        <f t="shared" si="2613"/>
        <v>0.95964125560538116</v>
      </c>
      <c r="P4248" s="501">
        <f t="shared" si="2614"/>
        <v>21.862745098039216</v>
      </c>
      <c r="Q4248" s="501">
        <f t="shared" si="2615"/>
        <v>20.980392156862745</v>
      </c>
      <c r="R4248" s="501">
        <f t="shared" si="2616"/>
        <v>4.4444444444444446</v>
      </c>
      <c r="S4248" s="501">
        <f t="shared" si="2617"/>
        <v>3.0972222222222223</v>
      </c>
      <c r="T4248" s="501">
        <f t="shared" si="2618"/>
        <v>7.0588235294117645</v>
      </c>
      <c r="U4248" s="501">
        <f t="shared" si="2619"/>
        <v>67.575757575757578</v>
      </c>
      <c r="V4248" s="501">
        <f t="shared" si="2620"/>
        <v>3.0909090909090908</v>
      </c>
      <c r="W4248" s="501">
        <f>IFERROR(H4248/M4248,Tabla2[[#This Row],[CARGA PRODUCCION (ANIMALES/HA)]])</f>
        <v>2.9714285714285715</v>
      </c>
      <c r="X4248" s="502">
        <f t="shared" si="2621"/>
        <v>2025</v>
      </c>
      <c r="Y4248" s="502">
        <f t="shared" si="2622"/>
        <v>7</v>
      </c>
      <c r="Z4248" s="502" t="e">
        <f t="shared" ca="1" si="2623"/>
        <v>#NAME?</v>
      </c>
      <c r="AA4248" s="499">
        <f t="shared" si="2624"/>
        <v>52</v>
      </c>
      <c r="AB4248" s="500">
        <f t="shared" si="2625"/>
        <v>0.98076923076923073</v>
      </c>
      <c r="AC4248" s="500">
        <f t="shared" si="2626"/>
        <v>1.9230769230769273E-2</v>
      </c>
      <c r="AD4248" s="498"/>
    </row>
    <row r="4249" spans="1:30">
      <c r="A4249" s="497">
        <v>45867</v>
      </c>
      <c r="B4249" s="498" t="s">
        <v>81</v>
      </c>
      <c r="C4249" s="498">
        <v>2401</v>
      </c>
      <c r="D4249" s="498">
        <v>80</v>
      </c>
      <c r="E4249" s="498">
        <v>9</v>
      </c>
      <c r="F4249" s="498"/>
      <c r="G4249" s="498">
        <v>99</v>
      </c>
      <c r="H4249" s="498">
        <v>100</v>
      </c>
      <c r="I4249" s="498">
        <v>1</v>
      </c>
      <c r="J4249" s="498">
        <v>17</v>
      </c>
      <c r="K4249" s="498">
        <v>600</v>
      </c>
      <c r="L4249" s="498">
        <v>23.4</v>
      </c>
      <c r="M4249" s="496">
        <v>31.01</v>
      </c>
      <c r="N4249" s="499">
        <f>IF(Tabla2[[#This Row],[LECHE RETIRO DIA]]&lt;&gt;ISBLANK(Tabla2[[#This Row],[LECHE RETIRO DIA]]),SUM(Tabla2[[#This Row],[LECHE TANQUE DIA]:[LECHE RETIRO DIA]]),SUM(Tabla2[[#This Row],[LECHE TANQUE DIA]:[LECHE AUTOCONSUMO DIA]]))</f>
        <v>2490</v>
      </c>
      <c r="O4249" s="500">
        <f t="shared" ref="O4249:O4254" si="2627">IFERROR(C4249/N4249,"")</f>
        <v>0.96425702811244984</v>
      </c>
      <c r="P4249" s="501">
        <f t="shared" ref="P4249:P4254" si="2628">IFERROR(N4249/G4249,"")</f>
        <v>25.151515151515152</v>
      </c>
      <c r="Q4249" s="501">
        <f t="shared" ref="Q4249:Q4254" si="2629">IFERROR(C4249/G4249,"")</f>
        <v>24.252525252525253</v>
      </c>
      <c r="R4249" s="501">
        <f t="shared" ref="R4249:R4254" si="2630">IFERROR(D4249/J4249,"")</f>
        <v>4.7058823529411766</v>
      </c>
      <c r="S4249" s="501">
        <f t="shared" ref="S4249:S4254" si="2631">IFERROR(N4249/K4249,"")</f>
        <v>4.1500000000000004</v>
      </c>
      <c r="T4249" s="501">
        <f t="shared" ref="T4249:T4254" si="2632">IFERROR(K4249/G4249,"")</f>
        <v>6.0606060606060606</v>
      </c>
      <c r="U4249" s="501">
        <f t="shared" ref="U4249:U4254" si="2633">IFERROR(N4249/L4249,"")</f>
        <v>106.41025641025642</v>
      </c>
      <c r="V4249" s="501">
        <f t="shared" ref="V4249:V4254" si="2634">IFERROR(G4249/L4249,"")</f>
        <v>4.2307692307692308</v>
      </c>
      <c r="W4249" s="501">
        <f>IFERROR(H4249/M4249,Tabla2[[#This Row],[CARGA PRODUCCION (ANIMALES/HA)]])</f>
        <v>3.224766204450177</v>
      </c>
      <c r="X4249" s="502">
        <f t="shared" ref="X4249:X4254" si="2635">YEAR(A4249)</f>
        <v>2025</v>
      </c>
      <c r="Y4249" s="502">
        <f t="shared" ref="Y4249:Y4254" si="2636">MONTH(A4249)</f>
        <v>7</v>
      </c>
      <c r="Z4249" s="502" t="e">
        <f t="shared" ref="Z4249:Z4254" ca="1" si="2637">_xlfn.ISOWEEKNUM(A4249)</f>
        <v>#NAME?</v>
      </c>
      <c r="AA4249" s="499">
        <f t="shared" ref="AA4249:AA4254" si="2638">IF(H4249&gt;0,H4249,G4249)</f>
        <v>100</v>
      </c>
      <c r="AB4249" s="500">
        <f t="shared" ref="AB4249:AB4254" si="2639">IFERROR(G4249/AA4249,"")</f>
        <v>0.99</v>
      </c>
      <c r="AC4249" s="500">
        <f t="shared" ref="AC4249:AC4254" si="2640">IFERROR(1-AB4249,"")</f>
        <v>1.0000000000000009E-2</v>
      </c>
      <c r="AD4249" s="498"/>
    </row>
    <row r="4250" spans="1:30">
      <c r="A4250" s="497">
        <v>45867</v>
      </c>
      <c r="B4250" s="498" t="s">
        <v>83</v>
      </c>
      <c r="C4250" s="498">
        <v>2692</v>
      </c>
      <c r="D4250" s="498">
        <v>100</v>
      </c>
      <c r="E4250" s="498">
        <v>9</v>
      </c>
      <c r="F4250" s="498"/>
      <c r="G4250" s="498">
        <v>113</v>
      </c>
      <c r="H4250" s="498">
        <v>121</v>
      </c>
      <c r="I4250" s="498">
        <v>1</v>
      </c>
      <c r="J4250" s="498">
        <v>17</v>
      </c>
      <c r="K4250" s="498">
        <v>680</v>
      </c>
      <c r="L4250" s="498">
        <v>29.8</v>
      </c>
      <c r="M4250" s="496">
        <v>36.590000000000003</v>
      </c>
      <c r="N4250" s="499">
        <f>IF(Tabla2[[#This Row],[LECHE RETIRO DIA]]&lt;&gt;ISBLANK(Tabla2[[#This Row],[LECHE RETIRO DIA]]),SUM(Tabla2[[#This Row],[LECHE TANQUE DIA]:[LECHE RETIRO DIA]]),SUM(Tabla2[[#This Row],[LECHE TANQUE DIA]:[LECHE AUTOCONSUMO DIA]]))</f>
        <v>2801</v>
      </c>
      <c r="O4250" s="500">
        <f t="shared" si="2627"/>
        <v>0.96108532666904678</v>
      </c>
      <c r="P4250" s="501">
        <f t="shared" si="2628"/>
        <v>24.787610619469028</v>
      </c>
      <c r="Q4250" s="501">
        <f t="shared" si="2629"/>
        <v>23.823008849557521</v>
      </c>
      <c r="R4250" s="501">
        <f t="shared" si="2630"/>
        <v>5.882352941176471</v>
      </c>
      <c r="S4250" s="501">
        <f t="shared" si="2631"/>
        <v>4.1191176470588236</v>
      </c>
      <c r="T4250" s="501">
        <f t="shared" si="2632"/>
        <v>6.0176991150442474</v>
      </c>
      <c r="U4250" s="501">
        <f t="shared" si="2633"/>
        <v>93.993288590604024</v>
      </c>
      <c r="V4250" s="501">
        <f t="shared" si="2634"/>
        <v>3.7919463087248322</v>
      </c>
      <c r="W4250" s="501">
        <f>IFERROR(H4250/M4250,Tabla2[[#This Row],[CARGA PRODUCCION (ANIMALES/HA)]])</f>
        <v>3.3069144575020495</v>
      </c>
      <c r="X4250" s="502">
        <f t="shared" si="2635"/>
        <v>2025</v>
      </c>
      <c r="Y4250" s="502">
        <f t="shared" si="2636"/>
        <v>7</v>
      </c>
      <c r="Z4250" s="502" t="e">
        <f t="shared" ca="1" si="2637"/>
        <v>#NAME?</v>
      </c>
      <c r="AA4250" s="499">
        <f t="shared" si="2638"/>
        <v>121</v>
      </c>
      <c r="AB4250" s="500">
        <f t="shared" si="2639"/>
        <v>0.93388429752066116</v>
      </c>
      <c r="AC4250" s="500">
        <f t="shared" si="2640"/>
        <v>6.6115702479338845E-2</v>
      </c>
      <c r="AD4250" s="498"/>
    </row>
    <row r="4251" spans="1:30">
      <c r="A4251" s="497">
        <v>45867</v>
      </c>
      <c r="B4251" s="498" t="s">
        <v>117</v>
      </c>
      <c r="C4251" s="498">
        <v>1108</v>
      </c>
      <c r="D4251" s="498">
        <v>40</v>
      </c>
      <c r="E4251" s="498">
        <v>5</v>
      </c>
      <c r="F4251" s="498"/>
      <c r="G4251" s="498">
        <v>51</v>
      </c>
      <c r="H4251" s="498">
        <v>52</v>
      </c>
      <c r="I4251" s="498">
        <v>1</v>
      </c>
      <c r="J4251" s="498">
        <v>9</v>
      </c>
      <c r="K4251" s="498">
        <v>360</v>
      </c>
      <c r="L4251" s="498">
        <v>16.5</v>
      </c>
      <c r="M4251" s="496">
        <v>17.5</v>
      </c>
      <c r="N4251" s="499">
        <f>IF(Tabla2[[#This Row],[LECHE RETIRO DIA]]&lt;&gt;ISBLANK(Tabla2[[#This Row],[LECHE RETIRO DIA]]),SUM(Tabla2[[#This Row],[LECHE TANQUE DIA]:[LECHE RETIRO DIA]]),SUM(Tabla2[[#This Row],[LECHE TANQUE DIA]:[LECHE AUTOCONSUMO DIA]]))</f>
        <v>1153</v>
      </c>
      <c r="O4251" s="500">
        <f t="shared" si="2627"/>
        <v>0.96097137901127494</v>
      </c>
      <c r="P4251" s="501">
        <f t="shared" si="2628"/>
        <v>22.607843137254903</v>
      </c>
      <c r="Q4251" s="501">
        <f t="shared" si="2629"/>
        <v>21.725490196078432</v>
      </c>
      <c r="R4251" s="501">
        <f t="shared" si="2630"/>
        <v>4.4444444444444446</v>
      </c>
      <c r="S4251" s="501">
        <f t="shared" si="2631"/>
        <v>3.2027777777777779</v>
      </c>
      <c r="T4251" s="501">
        <f t="shared" si="2632"/>
        <v>7.0588235294117645</v>
      </c>
      <c r="U4251" s="501">
        <f t="shared" si="2633"/>
        <v>69.878787878787875</v>
      </c>
      <c r="V4251" s="501">
        <f t="shared" si="2634"/>
        <v>3.0909090909090908</v>
      </c>
      <c r="W4251" s="501">
        <f>IFERROR(H4251/M4251,Tabla2[[#This Row],[CARGA PRODUCCION (ANIMALES/HA)]])</f>
        <v>2.9714285714285715</v>
      </c>
      <c r="X4251" s="502">
        <f t="shared" si="2635"/>
        <v>2025</v>
      </c>
      <c r="Y4251" s="502">
        <f t="shared" si="2636"/>
        <v>7</v>
      </c>
      <c r="Z4251" s="502" t="e">
        <f t="shared" ca="1" si="2637"/>
        <v>#NAME?</v>
      </c>
      <c r="AA4251" s="499">
        <f t="shared" si="2638"/>
        <v>52</v>
      </c>
      <c r="AB4251" s="500">
        <f t="shared" si="2639"/>
        <v>0.98076923076923073</v>
      </c>
      <c r="AC4251" s="500">
        <f t="shared" si="2640"/>
        <v>1.9230769230769273E-2</v>
      </c>
      <c r="AD4251" s="498"/>
    </row>
    <row r="4252" spans="1:30">
      <c r="A4252" s="497">
        <v>45868</v>
      </c>
      <c r="B4252" s="498" t="s">
        <v>81</v>
      </c>
      <c r="C4252" s="498">
        <v>2443</v>
      </c>
      <c r="D4252" s="498">
        <v>80</v>
      </c>
      <c r="E4252" s="498">
        <v>9</v>
      </c>
      <c r="F4252" s="498"/>
      <c r="G4252" s="498">
        <v>99</v>
      </c>
      <c r="H4252" s="498">
        <v>100</v>
      </c>
      <c r="I4252" s="498">
        <v>1</v>
      </c>
      <c r="J4252" s="498">
        <v>17</v>
      </c>
      <c r="K4252" s="498">
        <v>600</v>
      </c>
      <c r="L4252" s="498">
        <v>23.4</v>
      </c>
      <c r="M4252" s="496">
        <v>31.01</v>
      </c>
      <c r="N4252" s="499">
        <f>IF(Tabla2[[#This Row],[LECHE RETIRO DIA]]&lt;&gt;ISBLANK(Tabla2[[#This Row],[LECHE RETIRO DIA]]),SUM(Tabla2[[#This Row],[LECHE TANQUE DIA]:[LECHE RETIRO DIA]]),SUM(Tabla2[[#This Row],[LECHE TANQUE DIA]:[LECHE AUTOCONSUMO DIA]]))</f>
        <v>2532</v>
      </c>
      <c r="O4252" s="500">
        <f t="shared" si="2627"/>
        <v>0.96484992101105849</v>
      </c>
      <c r="P4252" s="501">
        <f t="shared" si="2628"/>
        <v>25.575757575757574</v>
      </c>
      <c r="Q4252" s="501">
        <f t="shared" si="2629"/>
        <v>24.676767676767678</v>
      </c>
      <c r="R4252" s="501">
        <f t="shared" si="2630"/>
        <v>4.7058823529411766</v>
      </c>
      <c r="S4252" s="501">
        <f t="shared" si="2631"/>
        <v>4.22</v>
      </c>
      <c r="T4252" s="501">
        <f t="shared" si="2632"/>
        <v>6.0606060606060606</v>
      </c>
      <c r="U4252" s="501">
        <f t="shared" si="2633"/>
        <v>108.20512820512822</v>
      </c>
      <c r="V4252" s="501">
        <f t="shared" si="2634"/>
        <v>4.2307692307692308</v>
      </c>
      <c r="W4252" s="501">
        <f>IFERROR(H4252/M4252,Tabla2[[#This Row],[CARGA PRODUCCION (ANIMALES/HA)]])</f>
        <v>3.224766204450177</v>
      </c>
      <c r="X4252" s="502">
        <f t="shared" si="2635"/>
        <v>2025</v>
      </c>
      <c r="Y4252" s="502">
        <f t="shared" si="2636"/>
        <v>7</v>
      </c>
      <c r="Z4252" s="502" t="e">
        <f t="shared" ca="1" si="2637"/>
        <v>#NAME?</v>
      </c>
      <c r="AA4252" s="499">
        <f t="shared" si="2638"/>
        <v>100</v>
      </c>
      <c r="AB4252" s="500">
        <f t="shared" si="2639"/>
        <v>0.99</v>
      </c>
      <c r="AC4252" s="500">
        <f t="shared" si="2640"/>
        <v>1.0000000000000009E-2</v>
      </c>
      <c r="AD4252" s="498"/>
    </row>
    <row r="4253" spans="1:30">
      <c r="A4253" s="497">
        <v>45868</v>
      </c>
      <c r="B4253" s="498" t="s">
        <v>83</v>
      </c>
      <c r="C4253" s="498">
        <v>2673</v>
      </c>
      <c r="D4253" s="498">
        <v>80</v>
      </c>
      <c r="E4253" s="498">
        <v>9</v>
      </c>
      <c r="F4253" s="498"/>
      <c r="G4253" s="498">
        <v>112</v>
      </c>
      <c r="H4253" s="498">
        <v>119</v>
      </c>
      <c r="I4253" s="498">
        <v>1</v>
      </c>
      <c r="J4253" s="498">
        <v>17</v>
      </c>
      <c r="K4253" s="498">
        <v>680</v>
      </c>
      <c r="L4253" s="498">
        <v>29.8</v>
      </c>
      <c r="M4253" s="496">
        <v>36.590000000000003</v>
      </c>
      <c r="N4253" s="499">
        <f>IF(Tabla2[[#This Row],[LECHE RETIRO DIA]]&lt;&gt;ISBLANK(Tabla2[[#This Row],[LECHE RETIRO DIA]]),SUM(Tabla2[[#This Row],[LECHE TANQUE DIA]:[LECHE RETIRO DIA]]),SUM(Tabla2[[#This Row],[LECHE TANQUE DIA]:[LECHE AUTOCONSUMO DIA]]))</f>
        <v>2762</v>
      </c>
      <c r="O4253" s="500">
        <f t="shared" si="2627"/>
        <v>0.96777697320782041</v>
      </c>
      <c r="P4253" s="501">
        <f t="shared" si="2628"/>
        <v>24.660714285714285</v>
      </c>
      <c r="Q4253" s="501">
        <f t="shared" si="2629"/>
        <v>23.866071428571427</v>
      </c>
      <c r="R4253" s="501">
        <f t="shared" si="2630"/>
        <v>4.7058823529411766</v>
      </c>
      <c r="S4253" s="501">
        <f t="shared" si="2631"/>
        <v>4.0617647058823527</v>
      </c>
      <c r="T4253" s="501">
        <f t="shared" si="2632"/>
        <v>6.0714285714285712</v>
      </c>
      <c r="U4253" s="501">
        <f t="shared" si="2633"/>
        <v>92.68456375838926</v>
      </c>
      <c r="V4253" s="501">
        <f t="shared" si="2634"/>
        <v>3.7583892617449663</v>
      </c>
      <c r="W4253" s="501">
        <f>IFERROR(H4253/M4253,Tabla2[[#This Row],[CARGA PRODUCCION (ANIMALES/HA)]])</f>
        <v>3.252254714402842</v>
      </c>
      <c r="X4253" s="502">
        <f t="shared" si="2635"/>
        <v>2025</v>
      </c>
      <c r="Y4253" s="502">
        <f t="shared" si="2636"/>
        <v>7</v>
      </c>
      <c r="Z4253" s="502" t="e">
        <f t="shared" ca="1" si="2637"/>
        <v>#NAME?</v>
      </c>
      <c r="AA4253" s="499">
        <f t="shared" si="2638"/>
        <v>119</v>
      </c>
      <c r="AB4253" s="500">
        <f t="shared" si="2639"/>
        <v>0.94117647058823528</v>
      </c>
      <c r="AC4253" s="500">
        <f t="shared" si="2640"/>
        <v>5.8823529411764719E-2</v>
      </c>
      <c r="AD4253" s="498"/>
    </row>
    <row r="4254" spans="1:30">
      <c r="A4254" s="497">
        <v>45868</v>
      </c>
      <c r="B4254" s="498" t="s">
        <v>88</v>
      </c>
      <c r="C4254" s="498">
        <v>1115</v>
      </c>
      <c r="D4254" s="498">
        <v>40</v>
      </c>
      <c r="E4254" s="498">
        <v>5</v>
      </c>
      <c r="F4254" s="498"/>
      <c r="G4254" s="498">
        <v>51</v>
      </c>
      <c r="H4254" s="498">
        <v>52</v>
      </c>
      <c r="I4254" s="498">
        <v>1</v>
      </c>
      <c r="J4254" s="498">
        <v>9</v>
      </c>
      <c r="K4254" s="498">
        <v>360</v>
      </c>
      <c r="L4254" s="498">
        <v>16.5</v>
      </c>
      <c r="M4254" s="496">
        <v>17.5</v>
      </c>
      <c r="N4254" s="499">
        <f>IF(Tabla2[[#This Row],[LECHE RETIRO DIA]]&lt;&gt;ISBLANK(Tabla2[[#This Row],[LECHE RETIRO DIA]]),SUM(Tabla2[[#This Row],[LECHE TANQUE DIA]:[LECHE RETIRO DIA]]),SUM(Tabla2[[#This Row],[LECHE TANQUE DIA]:[LECHE AUTOCONSUMO DIA]]))</f>
        <v>1160</v>
      </c>
      <c r="O4254" s="500">
        <f t="shared" si="2627"/>
        <v>0.96120689655172409</v>
      </c>
      <c r="P4254" s="501">
        <f t="shared" si="2628"/>
        <v>22.745098039215687</v>
      </c>
      <c r="Q4254" s="501">
        <f t="shared" si="2629"/>
        <v>21.862745098039216</v>
      </c>
      <c r="R4254" s="501">
        <f t="shared" si="2630"/>
        <v>4.4444444444444446</v>
      </c>
      <c r="S4254" s="501">
        <f t="shared" si="2631"/>
        <v>3.2222222222222223</v>
      </c>
      <c r="T4254" s="501">
        <f t="shared" si="2632"/>
        <v>7.0588235294117645</v>
      </c>
      <c r="U4254" s="501">
        <f t="shared" si="2633"/>
        <v>70.303030303030297</v>
      </c>
      <c r="V4254" s="501">
        <f t="shared" si="2634"/>
        <v>3.0909090909090908</v>
      </c>
      <c r="W4254" s="501">
        <f>IFERROR(H4254/M4254,Tabla2[[#This Row],[CARGA PRODUCCION (ANIMALES/HA)]])</f>
        <v>2.9714285714285715</v>
      </c>
      <c r="X4254" s="502">
        <f t="shared" si="2635"/>
        <v>2025</v>
      </c>
      <c r="Y4254" s="502">
        <f t="shared" si="2636"/>
        <v>7</v>
      </c>
      <c r="Z4254" s="502" t="e">
        <f t="shared" ca="1" si="2637"/>
        <v>#NAME?</v>
      </c>
      <c r="AA4254" s="499">
        <f t="shared" si="2638"/>
        <v>52</v>
      </c>
      <c r="AB4254" s="500">
        <f t="shared" si="2639"/>
        <v>0.98076923076923073</v>
      </c>
      <c r="AC4254" s="500">
        <f t="shared" si="2640"/>
        <v>1.9230769230769273E-2</v>
      </c>
      <c r="AD4254" s="498"/>
    </row>
    <row r="4255" spans="1:30">
      <c r="A4255" s="497">
        <v>45869</v>
      </c>
      <c r="B4255" s="498" t="s">
        <v>81</v>
      </c>
      <c r="C4255" s="498">
        <v>2392</v>
      </c>
      <c r="D4255" s="498">
        <v>80</v>
      </c>
      <c r="E4255" s="498">
        <v>9</v>
      </c>
      <c r="F4255" s="498"/>
      <c r="G4255" s="498">
        <v>99</v>
      </c>
      <c r="H4255" s="498">
        <v>100</v>
      </c>
      <c r="I4255" s="498">
        <v>1</v>
      </c>
      <c r="J4255" s="498">
        <v>17</v>
      </c>
      <c r="K4255" s="498">
        <v>600</v>
      </c>
      <c r="L4255" s="498">
        <v>23.4</v>
      </c>
      <c r="M4255" s="496">
        <v>31.01</v>
      </c>
      <c r="N4255" s="499">
        <f>IF(Tabla2[[#This Row],[LECHE RETIRO DIA]]&lt;&gt;ISBLANK(Tabla2[[#This Row],[LECHE RETIRO DIA]]),SUM(Tabla2[[#This Row],[LECHE TANQUE DIA]:[LECHE RETIRO DIA]]),SUM(Tabla2[[#This Row],[LECHE TANQUE DIA]:[LECHE AUTOCONSUMO DIA]]))</f>
        <v>2481</v>
      </c>
      <c r="O4255" s="500">
        <f t="shared" ref="O4255:O4260" si="2641">IFERROR(C4255/N4255,"")</f>
        <v>0.96412736799677545</v>
      </c>
      <c r="P4255" s="501">
        <f t="shared" ref="P4255:P4260" si="2642">IFERROR(N4255/G4255,"")</f>
        <v>25.060606060606062</v>
      </c>
      <c r="Q4255" s="501">
        <f t="shared" ref="Q4255:Q4260" si="2643">IFERROR(C4255/G4255,"")</f>
        <v>24.161616161616163</v>
      </c>
      <c r="R4255" s="501">
        <f t="shared" ref="R4255:R4260" si="2644">IFERROR(D4255/J4255,"")</f>
        <v>4.7058823529411766</v>
      </c>
      <c r="S4255" s="501">
        <f t="shared" ref="S4255:S4260" si="2645">IFERROR(N4255/K4255,"")</f>
        <v>4.1349999999999998</v>
      </c>
      <c r="T4255" s="501">
        <f t="shared" ref="T4255:T4260" si="2646">IFERROR(K4255/G4255,"")</f>
        <v>6.0606060606060606</v>
      </c>
      <c r="U4255" s="501">
        <f t="shared" ref="U4255:U4260" si="2647">IFERROR(N4255/L4255,"")</f>
        <v>106.02564102564104</v>
      </c>
      <c r="V4255" s="501">
        <f t="shared" ref="V4255:V4260" si="2648">IFERROR(G4255/L4255,"")</f>
        <v>4.2307692307692308</v>
      </c>
      <c r="W4255" s="501">
        <f>IFERROR(H4255/M4255,Tabla2[[#This Row],[CARGA PRODUCCION (ANIMALES/HA)]])</f>
        <v>3.224766204450177</v>
      </c>
      <c r="X4255" s="502">
        <f t="shared" ref="X4255:X4260" si="2649">YEAR(A4255)</f>
        <v>2025</v>
      </c>
      <c r="Y4255" s="502">
        <f t="shared" ref="Y4255:Y4260" si="2650">MONTH(A4255)</f>
        <v>7</v>
      </c>
      <c r="Z4255" s="502" t="e">
        <f t="shared" ref="Z4255:Z4260" ca="1" si="2651">_xlfn.ISOWEEKNUM(A4255)</f>
        <v>#NAME?</v>
      </c>
      <c r="AA4255" s="499">
        <f t="shared" ref="AA4255:AA4260" si="2652">IF(H4255&gt;0,H4255,G4255)</f>
        <v>100</v>
      </c>
      <c r="AB4255" s="500">
        <f t="shared" ref="AB4255:AB4260" si="2653">IFERROR(G4255/AA4255,"")</f>
        <v>0.99</v>
      </c>
      <c r="AC4255" s="500">
        <f t="shared" ref="AC4255:AC4260" si="2654">IFERROR(1-AB4255,"")</f>
        <v>1.0000000000000009E-2</v>
      </c>
      <c r="AD4255" s="498"/>
    </row>
    <row r="4256" spans="1:30">
      <c r="A4256" s="497">
        <v>45869</v>
      </c>
      <c r="B4256" s="498" t="s">
        <v>83</v>
      </c>
      <c r="C4256" s="498">
        <v>2702</v>
      </c>
      <c r="D4256" s="498">
        <v>100</v>
      </c>
      <c r="E4256" s="498">
        <v>9</v>
      </c>
      <c r="F4256" s="498"/>
      <c r="G4256" s="498">
        <v>113</v>
      </c>
      <c r="H4256" s="498">
        <v>119</v>
      </c>
      <c r="I4256" s="498">
        <v>1</v>
      </c>
      <c r="J4256" s="498">
        <v>17</v>
      </c>
      <c r="K4256" s="498">
        <v>680</v>
      </c>
      <c r="L4256" s="498">
        <v>29.8</v>
      </c>
      <c r="M4256" s="496">
        <v>36.590000000000003</v>
      </c>
      <c r="N4256" s="499">
        <f>IF(Tabla2[[#This Row],[LECHE RETIRO DIA]]&lt;&gt;ISBLANK(Tabla2[[#This Row],[LECHE RETIRO DIA]]),SUM(Tabla2[[#This Row],[LECHE TANQUE DIA]:[LECHE RETIRO DIA]]),SUM(Tabla2[[#This Row],[LECHE TANQUE DIA]:[LECHE AUTOCONSUMO DIA]]))</f>
        <v>2811</v>
      </c>
      <c r="O4256" s="500">
        <f t="shared" si="2641"/>
        <v>0.96122376378512986</v>
      </c>
      <c r="P4256" s="501">
        <f t="shared" si="2642"/>
        <v>24.876106194690266</v>
      </c>
      <c r="Q4256" s="501">
        <f t="shared" si="2643"/>
        <v>23.911504424778762</v>
      </c>
      <c r="R4256" s="501">
        <f t="shared" si="2644"/>
        <v>5.882352941176471</v>
      </c>
      <c r="S4256" s="501">
        <f t="shared" si="2645"/>
        <v>4.1338235294117647</v>
      </c>
      <c r="T4256" s="501">
        <f t="shared" si="2646"/>
        <v>6.0176991150442474</v>
      </c>
      <c r="U4256" s="501">
        <f t="shared" si="2647"/>
        <v>94.328859060402678</v>
      </c>
      <c r="V4256" s="501">
        <f t="shared" si="2648"/>
        <v>3.7919463087248322</v>
      </c>
      <c r="W4256" s="501">
        <f>IFERROR(H4256/M4256,Tabla2[[#This Row],[CARGA PRODUCCION (ANIMALES/HA)]])</f>
        <v>3.252254714402842</v>
      </c>
      <c r="X4256" s="502">
        <f t="shared" si="2649"/>
        <v>2025</v>
      </c>
      <c r="Y4256" s="502">
        <f t="shared" si="2650"/>
        <v>7</v>
      </c>
      <c r="Z4256" s="502" t="e">
        <f t="shared" ca="1" si="2651"/>
        <v>#NAME?</v>
      </c>
      <c r="AA4256" s="499">
        <f t="shared" si="2652"/>
        <v>119</v>
      </c>
      <c r="AB4256" s="500">
        <f t="shared" si="2653"/>
        <v>0.94957983193277307</v>
      </c>
      <c r="AC4256" s="500">
        <f t="shared" si="2654"/>
        <v>5.0420168067226934E-2</v>
      </c>
      <c r="AD4256" s="498"/>
    </row>
    <row r="4257" spans="1:30">
      <c r="A4257" s="497">
        <v>45869</v>
      </c>
      <c r="B4257" s="498" t="s">
        <v>117</v>
      </c>
      <c r="C4257" s="498">
        <v>1012</v>
      </c>
      <c r="D4257" s="498">
        <v>40</v>
      </c>
      <c r="E4257" s="498">
        <v>5</v>
      </c>
      <c r="F4257" s="498"/>
      <c r="G4257" s="498">
        <v>51</v>
      </c>
      <c r="H4257" s="498">
        <v>52</v>
      </c>
      <c r="I4257" s="498">
        <v>1</v>
      </c>
      <c r="J4257" s="498">
        <v>9</v>
      </c>
      <c r="K4257" s="498">
        <v>360</v>
      </c>
      <c r="L4257" s="498">
        <v>16.5</v>
      </c>
      <c r="M4257" s="496">
        <v>17.5</v>
      </c>
      <c r="N4257" s="499">
        <f>IF(Tabla2[[#This Row],[LECHE RETIRO DIA]]&lt;&gt;ISBLANK(Tabla2[[#This Row],[LECHE RETIRO DIA]]),SUM(Tabla2[[#This Row],[LECHE TANQUE DIA]:[LECHE RETIRO DIA]]),SUM(Tabla2[[#This Row],[LECHE TANQUE DIA]:[LECHE AUTOCONSUMO DIA]]))</f>
        <v>1057</v>
      </c>
      <c r="O4257" s="500">
        <f t="shared" si="2641"/>
        <v>0.95742667928098391</v>
      </c>
      <c r="P4257" s="501">
        <f t="shared" si="2642"/>
        <v>20.725490196078432</v>
      </c>
      <c r="Q4257" s="501">
        <f t="shared" si="2643"/>
        <v>19.843137254901961</v>
      </c>
      <c r="R4257" s="501">
        <f t="shared" si="2644"/>
        <v>4.4444444444444446</v>
      </c>
      <c r="S4257" s="501">
        <f t="shared" si="2645"/>
        <v>2.9361111111111109</v>
      </c>
      <c r="T4257" s="501">
        <f t="shared" si="2646"/>
        <v>7.0588235294117645</v>
      </c>
      <c r="U4257" s="501">
        <f t="shared" si="2647"/>
        <v>64.060606060606062</v>
      </c>
      <c r="V4257" s="501">
        <f t="shared" si="2648"/>
        <v>3.0909090909090908</v>
      </c>
      <c r="W4257" s="501">
        <f>IFERROR(H4257/M4257,Tabla2[[#This Row],[CARGA PRODUCCION (ANIMALES/HA)]])</f>
        <v>2.9714285714285715</v>
      </c>
      <c r="X4257" s="502">
        <f t="shared" si="2649"/>
        <v>2025</v>
      </c>
      <c r="Y4257" s="502">
        <f t="shared" si="2650"/>
        <v>7</v>
      </c>
      <c r="Z4257" s="502" t="e">
        <f t="shared" ca="1" si="2651"/>
        <v>#NAME?</v>
      </c>
      <c r="AA4257" s="499">
        <f t="shared" si="2652"/>
        <v>52</v>
      </c>
      <c r="AB4257" s="500">
        <f t="shared" si="2653"/>
        <v>0.98076923076923073</v>
      </c>
      <c r="AC4257" s="500">
        <f t="shared" si="2654"/>
        <v>1.9230769230769273E-2</v>
      </c>
      <c r="AD4257" s="498"/>
    </row>
    <row r="4258" spans="1:30">
      <c r="A4258" s="497">
        <v>45870</v>
      </c>
      <c r="B4258" s="498" t="s">
        <v>81</v>
      </c>
      <c r="C4258" s="498">
        <v>2439</v>
      </c>
      <c r="D4258" s="498">
        <v>80</v>
      </c>
      <c r="E4258" s="498">
        <v>9</v>
      </c>
      <c r="F4258" s="498"/>
      <c r="G4258" s="498">
        <v>99</v>
      </c>
      <c r="H4258" s="498">
        <v>100</v>
      </c>
      <c r="I4258" s="498">
        <v>1</v>
      </c>
      <c r="J4258" s="498">
        <v>17</v>
      </c>
      <c r="K4258" s="498">
        <v>600</v>
      </c>
      <c r="L4258" s="498">
        <v>23.4</v>
      </c>
      <c r="M4258" s="496">
        <v>31.01</v>
      </c>
      <c r="N4258" s="499">
        <f>IF(Tabla2[[#This Row],[LECHE RETIRO DIA]]&lt;&gt;ISBLANK(Tabla2[[#This Row],[LECHE RETIRO DIA]]),SUM(Tabla2[[#This Row],[LECHE TANQUE DIA]:[LECHE RETIRO DIA]]),SUM(Tabla2[[#This Row],[LECHE TANQUE DIA]:[LECHE AUTOCONSUMO DIA]]))</f>
        <v>2528</v>
      </c>
      <c r="O4258" s="500">
        <f t="shared" si="2641"/>
        <v>0.96479430379746833</v>
      </c>
      <c r="P4258" s="501">
        <f t="shared" si="2642"/>
        <v>25.535353535353536</v>
      </c>
      <c r="Q4258" s="501">
        <f t="shared" si="2643"/>
        <v>24.636363636363637</v>
      </c>
      <c r="R4258" s="501">
        <f t="shared" si="2644"/>
        <v>4.7058823529411766</v>
      </c>
      <c r="S4258" s="501">
        <f t="shared" si="2645"/>
        <v>4.2133333333333329</v>
      </c>
      <c r="T4258" s="501">
        <f t="shared" si="2646"/>
        <v>6.0606060606060606</v>
      </c>
      <c r="U4258" s="501">
        <f t="shared" si="2647"/>
        <v>108.03418803418803</v>
      </c>
      <c r="V4258" s="501">
        <f t="shared" si="2648"/>
        <v>4.2307692307692308</v>
      </c>
      <c r="W4258" s="501">
        <f>IFERROR(H4258/M4258,Tabla2[[#This Row],[CARGA PRODUCCION (ANIMALES/HA)]])</f>
        <v>3.224766204450177</v>
      </c>
      <c r="X4258" s="502">
        <f t="shared" si="2649"/>
        <v>2025</v>
      </c>
      <c r="Y4258" s="502">
        <f t="shared" si="2650"/>
        <v>8</v>
      </c>
      <c r="Z4258" s="502" t="e">
        <f t="shared" ca="1" si="2651"/>
        <v>#NAME?</v>
      </c>
      <c r="AA4258" s="499">
        <f t="shared" si="2652"/>
        <v>100</v>
      </c>
      <c r="AB4258" s="500">
        <f t="shared" si="2653"/>
        <v>0.99</v>
      </c>
      <c r="AC4258" s="500">
        <f t="shared" si="2654"/>
        <v>1.0000000000000009E-2</v>
      </c>
      <c r="AD4258" s="498"/>
    </row>
    <row r="4259" spans="1:30">
      <c r="A4259" s="497">
        <v>45870</v>
      </c>
      <c r="B4259" s="498" t="s">
        <v>83</v>
      </c>
      <c r="C4259" s="498">
        <v>2634</v>
      </c>
      <c r="D4259" s="498">
        <v>100</v>
      </c>
      <c r="E4259" s="498">
        <v>9</v>
      </c>
      <c r="F4259" s="498"/>
      <c r="G4259" s="498">
        <v>113</v>
      </c>
      <c r="H4259" s="498">
        <v>119</v>
      </c>
      <c r="I4259" s="498">
        <v>1</v>
      </c>
      <c r="J4259" s="498">
        <v>17</v>
      </c>
      <c r="K4259" s="498">
        <v>680</v>
      </c>
      <c r="L4259" s="498">
        <v>29.8</v>
      </c>
      <c r="M4259" s="496">
        <v>36.590000000000003</v>
      </c>
      <c r="N4259" s="499">
        <f>IF(Tabla2[[#This Row],[LECHE RETIRO DIA]]&lt;&gt;ISBLANK(Tabla2[[#This Row],[LECHE RETIRO DIA]]),SUM(Tabla2[[#This Row],[LECHE TANQUE DIA]:[LECHE RETIRO DIA]]),SUM(Tabla2[[#This Row],[LECHE TANQUE DIA]:[LECHE AUTOCONSUMO DIA]]))</f>
        <v>2743</v>
      </c>
      <c r="O4259" s="500">
        <f t="shared" si="2641"/>
        <v>0.96026248632883704</v>
      </c>
      <c r="P4259" s="501">
        <f t="shared" si="2642"/>
        <v>24.274336283185839</v>
      </c>
      <c r="Q4259" s="501">
        <f t="shared" si="2643"/>
        <v>23.309734513274336</v>
      </c>
      <c r="R4259" s="501">
        <f t="shared" si="2644"/>
        <v>5.882352941176471</v>
      </c>
      <c r="S4259" s="501">
        <f t="shared" si="2645"/>
        <v>4.033823529411765</v>
      </c>
      <c r="T4259" s="501">
        <f t="shared" si="2646"/>
        <v>6.0176991150442474</v>
      </c>
      <c r="U4259" s="501">
        <f t="shared" si="2647"/>
        <v>92.046979865771803</v>
      </c>
      <c r="V4259" s="501">
        <f t="shared" si="2648"/>
        <v>3.7919463087248322</v>
      </c>
      <c r="W4259" s="501">
        <f>IFERROR(H4259/M4259,Tabla2[[#This Row],[CARGA PRODUCCION (ANIMALES/HA)]])</f>
        <v>3.252254714402842</v>
      </c>
      <c r="X4259" s="502">
        <f t="shared" si="2649"/>
        <v>2025</v>
      </c>
      <c r="Y4259" s="502">
        <f t="shared" si="2650"/>
        <v>8</v>
      </c>
      <c r="Z4259" s="502" t="e">
        <f t="shared" ca="1" si="2651"/>
        <v>#NAME?</v>
      </c>
      <c r="AA4259" s="499">
        <f t="shared" si="2652"/>
        <v>119</v>
      </c>
      <c r="AB4259" s="500">
        <f t="shared" si="2653"/>
        <v>0.94957983193277307</v>
      </c>
      <c r="AC4259" s="500">
        <f t="shared" si="2654"/>
        <v>5.0420168067226934E-2</v>
      </c>
      <c r="AD4259" s="498"/>
    </row>
    <row r="4260" spans="1:30">
      <c r="A4260" s="497">
        <v>45870</v>
      </c>
      <c r="B4260" s="498" t="s">
        <v>117</v>
      </c>
      <c r="C4260" s="498">
        <v>1115</v>
      </c>
      <c r="D4260" s="498">
        <v>40</v>
      </c>
      <c r="E4260" s="498">
        <v>5</v>
      </c>
      <c r="F4260" s="498"/>
      <c r="G4260" s="498">
        <v>52</v>
      </c>
      <c r="H4260" s="498">
        <v>53</v>
      </c>
      <c r="I4260" s="498">
        <v>1</v>
      </c>
      <c r="J4260" s="498">
        <v>9</v>
      </c>
      <c r="K4260" s="498">
        <v>360</v>
      </c>
      <c r="L4260" s="498">
        <v>16.5</v>
      </c>
      <c r="M4260" s="496">
        <v>17.5</v>
      </c>
      <c r="N4260" s="499">
        <f>IF(Tabla2[[#This Row],[LECHE RETIRO DIA]]&lt;&gt;ISBLANK(Tabla2[[#This Row],[LECHE RETIRO DIA]]),SUM(Tabla2[[#This Row],[LECHE TANQUE DIA]:[LECHE RETIRO DIA]]),SUM(Tabla2[[#This Row],[LECHE TANQUE DIA]:[LECHE AUTOCONSUMO DIA]]))</f>
        <v>1160</v>
      </c>
      <c r="O4260" s="500">
        <f t="shared" si="2641"/>
        <v>0.96120689655172409</v>
      </c>
      <c r="P4260" s="501">
        <f t="shared" si="2642"/>
        <v>22.307692307692307</v>
      </c>
      <c r="Q4260" s="501">
        <f t="shared" si="2643"/>
        <v>21.442307692307693</v>
      </c>
      <c r="R4260" s="501">
        <f t="shared" si="2644"/>
        <v>4.4444444444444446</v>
      </c>
      <c r="S4260" s="501">
        <f t="shared" si="2645"/>
        <v>3.2222222222222223</v>
      </c>
      <c r="T4260" s="501">
        <f t="shared" si="2646"/>
        <v>6.9230769230769234</v>
      </c>
      <c r="U4260" s="501">
        <f t="shared" si="2647"/>
        <v>70.303030303030297</v>
      </c>
      <c r="V4260" s="501">
        <f t="shared" si="2648"/>
        <v>3.1515151515151514</v>
      </c>
      <c r="W4260" s="501">
        <f>IFERROR(H4260/M4260,Tabla2[[#This Row],[CARGA PRODUCCION (ANIMALES/HA)]])</f>
        <v>3.0285714285714285</v>
      </c>
      <c r="X4260" s="502">
        <f t="shared" si="2649"/>
        <v>2025</v>
      </c>
      <c r="Y4260" s="502">
        <f t="shared" si="2650"/>
        <v>8</v>
      </c>
      <c r="Z4260" s="502" t="e">
        <f t="shared" ca="1" si="2651"/>
        <v>#NAME?</v>
      </c>
      <c r="AA4260" s="499">
        <f t="shared" si="2652"/>
        <v>53</v>
      </c>
      <c r="AB4260" s="500">
        <f t="shared" si="2653"/>
        <v>0.98113207547169812</v>
      </c>
      <c r="AC4260" s="500">
        <f t="shared" si="2654"/>
        <v>1.8867924528301883E-2</v>
      </c>
      <c r="AD4260" s="498"/>
    </row>
    <row r="4261" spans="1:30">
      <c r="A4261" s="497">
        <v>45871</v>
      </c>
      <c r="B4261" s="498" t="s">
        <v>81</v>
      </c>
      <c r="C4261" s="498">
        <v>2363</v>
      </c>
      <c r="D4261" s="498">
        <v>80</v>
      </c>
      <c r="E4261" s="498">
        <v>9</v>
      </c>
      <c r="F4261" s="498"/>
      <c r="G4261" s="498">
        <v>99</v>
      </c>
      <c r="H4261" s="498">
        <v>100</v>
      </c>
      <c r="I4261" s="498">
        <v>1</v>
      </c>
      <c r="J4261" s="498">
        <v>17</v>
      </c>
      <c r="K4261" s="498">
        <v>600</v>
      </c>
      <c r="L4261" s="498">
        <v>23.4</v>
      </c>
      <c r="M4261" s="496">
        <v>31.01</v>
      </c>
      <c r="N4261" s="499">
        <f>IF(Tabla2[[#This Row],[LECHE RETIRO DIA]]&lt;&gt;ISBLANK(Tabla2[[#This Row],[LECHE RETIRO DIA]]),SUM(Tabla2[[#This Row],[LECHE TANQUE DIA]:[LECHE RETIRO DIA]]),SUM(Tabla2[[#This Row],[LECHE TANQUE DIA]:[LECHE AUTOCONSUMO DIA]]))</f>
        <v>2452</v>
      </c>
      <c r="O4261" s="500">
        <f t="shared" ref="O4261:O4272" si="2655">IFERROR(C4261/N4261,"")</f>
        <v>0.96370309951060362</v>
      </c>
      <c r="P4261" s="501">
        <f t="shared" ref="P4261:P4272" si="2656">IFERROR(N4261/G4261,"")</f>
        <v>24.767676767676768</v>
      </c>
      <c r="Q4261" s="501">
        <f t="shared" ref="Q4261:Q4272" si="2657">IFERROR(C4261/G4261,"")</f>
        <v>23.868686868686869</v>
      </c>
      <c r="R4261" s="501">
        <f t="shared" ref="R4261:R4272" si="2658">IFERROR(D4261/J4261,"")</f>
        <v>4.7058823529411766</v>
      </c>
      <c r="S4261" s="501">
        <f t="shared" ref="S4261:S4272" si="2659">IFERROR(N4261/K4261,"")</f>
        <v>4.0866666666666669</v>
      </c>
      <c r="T4261" s="501">
        <f t="shared" ref="T4261:T4272" si="2660">IFERROR(K4261/G4261,"")</f>
        <v>6.0606060606060606</v>
      </c>
      <c r="U4261" s="501">
        <f t="shared" ref="U4261:U4272" si="2661">IFERROR(N4261/L4261,"")</f>
        <v>104.7863247863248</v>
      </c>
      <c r="V4261" s="501">
        <f t="shared" ref="V4261:V4272" si="2662">IFERROR(G4261/L4261,"")</f>
        <v>4.2307692307692308</v>
      </c>
      <c r="W4261" s="501">
        <f>IFERROR(H4261/M4261,Tabla2[[#This Row],[CARGA PRODUCCION (ANIMALES/HA)]])</f>
        <v>3.224766204450177</v>
      </c>
      <c r="X4261" s="502">
        <f t="shared" ref="X4261:X4272" si="2663">YEAR(A4261)</f>
        <v>2025</v>
      </c>
      <c r="Y4261" s="502">
        <f t="shared" ref="Y4261:Y4272" si="2664">MONTH(A4261)</f>
        <v>8</v>
      </c>
      <c r="Z4261" s="502" t="e">
        <f t="shared" ref="Z4261:Z4272" ca="1" si="2665">_xlfn.ISOWEEKNUM(A4261)</f>
        <v>#NAME?</v>
      </c>
      <c r="AA4261" s="499">
        <f t="shared" ref="AA4261:AA4272" si="2666">IF(H4261&gt;0,H4261,G4261)</f>
        <v>100</v>
      </c>
      <c r="AB4261" s="500">
        <f t="shared" ref="AB4261:AB4272" si="2667">IFERROR(G4261/AA4261,"")</f>
        <v>0.99</v>
      </c>
      <c r="AC4261" s="500">
        <f t="shared" ref="AC4261:AC4272" si="2668">IFERROR(1-AB4261,"")</f>
        <v>1.0000000000000009E-2</v>
      </c>
      <c r="AD4261" s="498"/>
    </row>
    <row r="4262" spans="1:30">
      <c r="A4262" s="497">
        <v>45871</v>
      </c>
      <c r="B4262" s="498" t="s">
        <v>83</v>
      </c>
      <c r="C4262" s="498">
        <v>2624</v>
      </c>
      <c r="D4262" s="498">
        <v>100</v>
      </c>
      <c r="E4262" s="498">
        <v>9</v>
      </c>
      <c r="F4262" s="498"/>
      <c r="G4262" s="498">
        <v>113</v>
      </c>
      <c r="H4262" s="498">
        <v>119</v>
      </c>
      <c r="I4262" s="498">
        <v>1</v>
      </c>
      <c r="J4262" s="498">
        <v>17</v>
      </c>
      <c r="K4262" s="498">
        <v>680</v>
      </c>
      <c r="L4262" s="498">
        <v>29.8</v>
      </c>
      <c r="M4262" s="496">
        <v>36.590000000000003</v>
      </c>
      <c r="N4262" s="499">
        <f>IF(Tabla2[[#This Row],[LECHE RETIRO DIA]]&lt;&gt;ISBLANK(Tabla2[[#This Row],[LECHE RETIRO DIA]]),SUM(Tabla2[[#This Row],[LECHE TANQUE DIA]:[LECHE RETIRO DIA]]),SUM(Tabla2[[#This Row],[LECHE TANQUE DIA]:[LECHE AUTOCONSUMO DIA]]))</f>
        <v>2733</v>
      </c>
      <c r="O4262" s="500">
        <f t="shared" si="2655"/>
        <v>0.96011708744968893</v>
      </c>
      <c r="P4262" s="501">
        <f t="shared" si="2656"/>
        <v>24.185840707964601</v>
      </c>
      <c r="Q4262" s="501">
        <f t="shared" si="2657"/>
        <v>23.221238938053098</v>
      </c>
      <c r="R4262" s="501">
        <f t="shared" si="2658"/>
        <v>5.882352941176471</v>
      </c>
      <c r="S4262" s="501">
        <f t="shared" si="2659"/>
        <v>4.0191176470588239</v>
      </c>
      <c r="T4262" s="501">
        <f t="shared" si="2660"/>
        <v>6.0176991150442474</v>
      </c>
      <c r="U4262" s="501">
        <f t="shared" si="2661"/>
        <v>91.711409395973149</v>
      </c>
      <c r="V4262" s="501">
        <f t="shared" si="2662"/>
        <v>3.7919463087248322</v>
      </c>
      <c r="W4262" s="501">
        <f>IFERROR(H4262/M4262,Tabla2[[#This Row],[CARGA PRODUCCION (ANIMALES/HA)]])</f>
        <v>3.252254714402842</v>
      </c>
      <c r="X4262" s="502">
        <f t="shared" si="2663"/>
        <v>2025</v>
      </c>
      <c r="Y4262" s="502">
        <f t="shared" si="2664"/>
        <v>8</v>
      </c>
      <c r="Z4262" s="502" t="e">
        <f t="shared" ca="1" si="2665"/>
        <v>#NAME?</v>
      </c>
      <c r="AA4262" s="499">
        <f t="shared" si="2666"/>
        <v>119</v>
      </c>
      <c r="AB4262" s="500">
        <f t="shared" si="2667"/>
        <v>0.94957983193277307</v>
      </c>
      <c r="AC4262" s="500">
        <f t="shared" si="2668"/>
        <v>5.0420168067226934E-2</v>
      </c>
      <c r="AD4262" s="498"/>
    </row>
    <row r="4263" spans="1:30">
      <c r="A4263" s="497">
        <v>45871</v>
      </c>
      <c r="B4263" s="498" t="s">
        <v>117</v>
      </c>
      <c r="C4263" s="498">
        <v>1089</v>
      </c>
      <c r="D4263" s="498">
        <v>40</v>
      </c>
      <c r="E4263" s="498">
        <v>5</v>
      </c>
      <c r="F4263" s="498"/>
      <c r="G4263" s="498">
        <v>52</v>
      </c>
      <c r="H4263" s="498">
        <v>53</v>
      </c>
      <c r="I4263" s="498">
        <v>1</v>
      </c>
      <c r="J4263" s="498">
        <v>9</v>
      </c>
      <c r="K4263" s="498">
        <v>360</v>
      </c>
      <c r="L4263" s="498">
        <v>16.5</v>
      </c>
      <c r="M4263" s="496">
        <v>17.5</v>
      </c>
      <c r="N4263" s="499">
        <f>IF(Tabla2[[#This Row],[LECHE RETIRO DIA]]&lt;&gt;ISBLANK(Tabla2[[#This Row],[LECHE RETIRO DIA]]),SUM(Tabla2[[#This Row],[LECHE TANQUE DIA]:[LECHE RETIRO DIA]]),SUM(Tabla2[[#This Row],[LECHE TANQUE DIA]:[LECHE AUTOCONSUMO DIA]]))</f>
        <v>1134</v>
      </c>
      <c r="O4263" s="500">
        <f t="shared" si="2655"/>
        <v>0.96031746031746035</v>
      </c>
      <c r="P4263" s="501">
        <f t="shared" si="2656"/>
        <v>21.807692307692307</v>
      </c>
      <c r="Q4263" s="501">
        <f t="shared" si="2657"/>
        <v>20.942307692307693</v>
      </c>
      <c r="R4263" s="501">
        <f t="shared" si="2658"/>
        <v>4.4444444444444446</v>
      </c>
      <c r="S4263" s="501">
        <f t="shared" si="2659"/>
        <v>3.15</v>
      </c>
      <c r="T4263" s="501">
        <f t="shared" si="2660"/>
        <v>6.9230769230769234</v>
      </c>
      <c r="U4263" s="501">
        <f t="shared" si="2661"/>
        <v>68.727272727272734</v>
      </c>
      <c r="V4263" s="501">
        <f t="shared" si="2662"/>
        <v>3.1515151515151514</v>
      </c>
      <c r="W4263" s="501">
        <f>IFERROR(H4263/M4263,Tabla2[[#This Row],[CARGA PRODUCCION (ANIMALES/HA)]])</f>
        <v>3.0285714285714285</v>
      </c>
      <c r="X4263" s="502">
        <f t="shared" si="2663"/>
        <v>2025</v>
      </c>
      <c r="Y4263" s="502">
        <f t="shared" si="2664"/>
        <v>8</v>
      </c>
      <c r="Z4263" s="502" t="e">
        <f t="shared" ca="1" si="2665"/>
        <v>#NAME?</v>
      </c>
      <c r="AA4263" s="499">
        <f t="shared" si="2666"/>
        <v>53</v>
      </c>
      <c r="AB4263" s="500">
        <f t="shared" si="2667"/>
        <v>0.98113207547169812</v>
      </c>
      <c r="AC4263" s="500">
        <f t="shared" si="2668"/>
        <v>1.8867924528301883E-2</v>
      </c>
      <c r="AD4263" s="498"/>
    </row>
    <row r="4264" spans="1:30">
      <c r="A4264" s="497">
        <v>45872</v>
      </c>
      <c r="B4264" s="498" t="s">
        <v>81</v>
      </c>
      <c r="C4264" s="498">
        <v>2439</v>
      </c>
      <c r="D4264" s="498">
        <v>80</v>
      </c>
      <c r="E4264" s="498">
        <v>9</v>
      </c>
      <c r="F4264" s="498"/>
      <c r="G4264" s="498">
        <v>99</v>
      </c>
      <c r="H4264" s="498">
        <v>100</v>
      </c>
      <c r="I4264" s="498">
        <v>1</v>
      </c>
      <c r="J4264" s="498">
        <v>17</v>
      </c>
      <c r="K4264" s="498">
        <v>600</v>
      </c>
      <c r="L4264" s="498">
        <v>23.4</v>
      </c>
      <c r="M4264" s="496">
        <v>31.01</v>
      </c>
      <c r="N4264" s="499">
        <f>IF(Tabla2[[#This Row],[LECHE RETIRO DIA]]&lt;&gt;ISBLANK(Tabla2[[#This Row],[LECHE RETIRO DIA]]),SUM(Tabla2[[#This Row],[LECHE TANQUE DIA]:[LECHE RETIRO DIA]]),SUM(Tabla2[[#This Row],[LECHE TANQUE DIA]:[LECHE AUTOCONSUMO DIA]]))</f>
        <v>2528</v>
      </c>
      <c r="O4264" s="500">
        <f t="shared" si="2655"/>
        <v>0.96479430379746833</v>
      </c>
      <c r="P4264" s="501">
        <f t="shared" si="2656"/>
        <v>25.535353535353536</v>
      </c>
      <c r="Q4264" s="501">
        <f t="shared" si="2657"/>
        <v>24.636363636363637</v>
      </c>
      <c r="R4264" s="501">
        <f t="shared" si="2658"/>
        <v>4.7058823529411766</v>
      </c>
      <c r="S4264" s="501">
        <f t="shared" si="2659"/>
        <v>4.2133333333333329</v>
      </c>
      <c r="T4264" s="501">
        <f t="shared" si="2660"/>
        <v>6.0606060606060606</v>
      </c>
      <c r="U4264" s="501">
        <f t="shared" si="2661"/>
        <v>108.03418803418803</v>
      </c>
      <c r="V4264" s="501">
        <f t="shared" si="2662"/>
        <v>4.2307692307692308</v>
      </c>
      <c r="W4264" s="501">
        <f>IFERROR(H4264/M4264,Tabla2[[#This Row],[CARGA PRODUCCION (ANIMALES/HA)]])</f>
        <v>3.224766204450177</v>
      </c>
      <c r="X4264" s="502">
        <f t="shared" si="2663"/>
        <v>2025</v>
      </c>
      <c r="Y4264" s="502">
        <f t="shared" si="2664"/>
        <v>8</v>
      </c>
      <c r="Z4264" s="502" t="e">
        <f t="shared" ca="1" si="2665"/>
        <v>#NAME?</v>
      </c>
      <c r="AA4264" s="499">
        <f t="shared" si="2666"/>
        <v>100</v>
      </c>
      <c r="AB4264" s="500">
        <f t="shared" si="2667"/>
        <v>0.99</v>
      </c>
      <c r="AC4264" s="500">
        <f t="shared" si="2668"/>
        <v>1.0000000000000009E-2</v>
      </c>
      <c r="AD4264" s="498"/>
    </row>
    <row r="4265" spans="1:30">
      <c r="A4265" s="497">
        <v>45872</v>
      </c>
      <c r="B4265" s="498" t="s">
        <v>83</v>
      </c>
      <c r="C4265" s="498">
        <v>2624</v>
      </c>
      <c r="D4265" s="498">
        <v>100</v>
      </c>
      <c r="E4265" s="498">
        <v>9</v>
      </c>
      <c r="F4265" s="498"/>
      <c r="G4265" s="498">
        <v>114</v>
      </c>
      <c r="H4265" s="498">
        <v>119</v>
      </c>
      <c r="I4265" s="498">
        <v>1</v>
      </c>
      <c r="J4265" s="498">
        <v>17</v>
      </c>
      <c r="K4265" s="498">
        <v>680</v>
      </c>
      <c r="L4265" s="498">
        <v>29.8</v>
      </c>
      <c r="M4265" s="496">
        <v>36.590000000000003</v>
      </c>
      <c r="N4265" s="499">
        <f>IF(Tabla2[[#This Row],[LECHE RETIRO DIA]]&lt;&gt;ISBLANK(Tabla2[[#This Row],[LECHE RETIRO DIA]]),SUM(Tabla2[[#This Row],[LECHE TANQUE DIA]:[LECHE RETIRO DIA]]),SUM(Tabla2[[#This Row],[LECHE TANQUE DIA]:[LECHE AUTOCONSUMO DIA]]))</f>
        <v>2733</v>
      </c>
      <c r="O4265" s="500">
        <f t="shared" si="2655"/>
        <v>0.96011708744968893</v>
      </c>
      <c r="P4265" s="501">
        <f t="shared" si="2656"/>
        <v>23.973684210526315</v>
      </c>
      <c r="Q4265" s="501">
        <f t="shared" si="2657"/>
        <v>23.017543859649123</v>
      </c>
      <c r="R4265" s="501">
        <f t="shared" si="2658"/>
        <v>5.882352941176471</v>
      </c>
      <c r="S4265" s="501">
        <f t="shared" si="2659"/>
        <v>4.0191176470588239</v>
      </c>
      <c r="T4265" s="501">
        <f t="shared" si="2660"/>
        <v>5.9649122807017543</v>
      </c>
      <c r="U4265" s="501">
        <f t="shared" si="2661"/>
        <v>91.711409395973149</v>
      </c>
      <c r="V4265" s="501">
        <f t="shared" si="2662"/>
        <v>3.825503355704698</v>
      </c>
      <c r="W4265" s="501">
        <f>IFERROR(H4265/M4265,Tabla2[[#This Row],[CARGA PRODUCCION (ANIMALES/HA)]])</f>
        <v>3.252254714402842</v>
      </c>
      <c r="X4265" s="502">
        <f t="shared" si="2663"/>
        <v>2025</v>
      </c>
      <c r="Y4265" s="502">
        <f t="shared" si="2664"/>
        <v>8</v>
      </c>
      <c r="Z4265" s="502" t="e">
        <f t="shared" ca="1" si="2665"/>
        <v>#NAME?</v>
      </c>
      <c r="AA4265" s="499">
        <f t="shared" si="2666"/>
        <v>119</v>
      </c>
      <c r="AB4265" s="500">
        <f t="shared" si="2667"/>
        <v>0.95798319327731096</v>
      </c>
      <c r="AC4265" s="500">
        <f t="shared" si="2668"/>
        <v>4.2016806722689037E-2</v>
      </c>
      <c r="AD4265" s="498"/>
    </row>
    <row r="4266" spans="1:30">
      <c r="A4266" s="497">
        <v>45872</v>
      </c>
      <c r="B4266" s="498" t="s">
        <v>88</v>
      </c>
      <c r="C4266" s="498">
        <v>1153</v>
      </c>
      <c r="D4266" s="498">
        <v>40</v>
      </c>
      <c r="E4266" s="498">
        <v>5</v>
      </c>
      <c r="F4266" s="498"/>
      <c r="G4266" s="498">
        <v>52</v>
      </c>
      <c r="H4266" s="498">
        <v>53</v>
      </c>
      <c r="I4266" s="498">
        <v>1</v>
      </c>
      <c r="J4266" s="498">
        <v>9</v>
      </c>
      <c r="K4266" s="498">
        <v>360</v>
      </c>
      <c r="L4266" s="498">
        <v>16.5</v>
      </c>
      <c r="M4266" s="496">
        <v>17.5</v>
      </c>
      <c r="N4266" s="499">
        <f>IF(Tabla2[[#This Row],[LECHE RETIRO DIA]]&lt;&gt;ISBLANK(Tabla2[[#This Row],[LECHE RETIRO DIA]]),SUM(Tabla2[[#This Row],[LECHE TANQUE DIA]:[LECHE RETIRO DIA]]),SUM(Tabla2[[#This Row],[LECHE TANQUE DIA]:[LECHE AUTOCONSUMO DIA]]))</f>
        <v>1198</v>
      </c>
      <c r="O4266" s="500">
        <f t="shared" si="2655"/>
        <v>0.96243739565943243</v>
      </c>
      <c r="P4266" s="501">
        <f t="shared" si="2656"/>
        <v>23.03846153846154</v>
      </c>
      <c r="Q4266" s="501">
        <f t="shared" si="2657"/>
        <v>22.173076923076923</v>
      </c>
      <c r="R4266" s="501">
        <f t="shared" si="2658"/>
        <v>4.4444444444444446</v>
      </c>
      <c r="S4266" s="501">
        <f t="shared" si="2659"/>
        <v>3.3277777777777779</v>
      </c>
      <c r="T4266" s="501">
        <f t="shared" si="2660"/>
        <v>6.9230769230769234</v>
      </c>
      <c r="U4266" s="501">
        <f t="shared" si="2661"/>
        <v>72.606060606060609</v>
      </c>
      <c r="V4266" s="501">
        <f t="shared" si="2662"/>
        <v>3.1515151515151514</v>
      </c>
      <c r="W4266" s="501">
        <f>IFERROR(H4266/M4266,Tabla2[[#This Row],[CARGA PRODUCCION (ANIMALES/HA)]])</f>
        <v>3.0285714285714285</v>
      </c>
      <c r="X4266" s="502">
        <f t="shared" si="2663"/>
        <v>2025</v>
      </c>
      <c r="Y4266" s="502">
        <f t="shared" si="2664"/>
        <v>8</v>
      </c>
      <c r="Z4266" s="502" t="e">
        <f t="shared" ca="1" si="2665"/>
        <v>#NAME?</v>
      </c>
      <c r="AA4266" s="499">
        <f t="shared" si="2666"/>
        <v>53</v>
      </c>
      <c r="AB4266" s="500">
        <f t="shared" si="2667"/>
        <v>0.98113207547169812</v>
      </c>
      <c r="AC4266" s="500">
        <f t="shared" si="2668"/>
        <v>1.8867924528301883E-2</v>
      </c>
      <c r="AD4266" s="498"/>
    </row>
    <row r="4267" spans="1:30">
      <c r="A4267" s="497">
        <v>45873</v>
      </c>
      <c r="B4267" s="498" t="s">
        <v>81</v>
      </c>
      <c r="C4267" s="498">
        <v>2307</v>
      </c>
      <c r="D4267" s="498">
        <v>80</v>
      </c>
      <c r="E4267" s="498">
        <v>9</v>
      </c>
      <c r="F4267" s="498"/>
      <c r="G4267" s="498">
        <v>100</v>
      </c>
      <c r="H4267" s="498">
        <v>101</v>
      </c>
      <c r="I4267" s="498">
        <v>1</v>
      </c>
      <c r="J4267" s="498">
        <v>18</v>
      </c>
      <c r="K4267" s="498">
        <v>600</v>
      </c>
      <c r="L4267" s="498">
        <v>23.4</v>
      </c>
      <c r="M4267" s="496">
        <v>31.01</v>
      </c>
      <c r="N4267" s="499">
        <f>IF(Tabla2[[#This Row],[LECHE RETIRO DIA]]&lt;&gt;ISBLANK(Tabla2[[#This Row],[LECHE RETIRO DIA]]),SUM(Tabla2[[#This Row],[LECHE TANQUE DIA]:[LECHE RETIRO DIA]]),SUM(Tabla2[[#This Row],[LECHE TANQUE DIA]:[LECHE AUTOCONSUMO DIA]]))</f>
        <v>2396</v>
      </c>
      <c r="O4267" s="500">
        <f t="shared" si="2655"/>
        <v>0.96285475792988318</v>
      </c>
      <c r="P4267" s="501">
        <f t="shared" si="2656"/>
        <v>23.96</v>
      </c>
      <c r="Q4267" s="501">
        <f t="shared" si="2657"/>
        <v>23.07</v>
      </c>
      <c r="R4267" s="501">
        <f t="shared" si="2658"/>
        <v>4.4444444444444446</v>
      </c>
      <c r="S4267" s="501">
        <f t="shared" si="2659"/>
        <v>3.9933333333333332</v>
      </c>
      <c r="T4267" s="501">
        <f t="shared" si="2660"/>
        <v>6</v>
      </c>
      <c r="U4267" s="501">
        <f t="shared" si="2661"/>
        <v>102.3931623931624</v>
      </c>
      <c r="V4267" s="501">
        <f t="shared" si="2662"/>
        <v>4.2735042735042734</v>
      </c>
      <c r="W4267" s="501">
        <f>IFERROR(H4267/M4267,Tabla2[[#This Row],[CARGA PRODUCCION (ANIMALES/HA)]])</f>
        <v>3.2570138664946788</v>
      </c>
      <c r="X4267" s="502">
        <f t="shared" si="2663"/>
        <v>2025</v>
      </c>
      <c r="Y4267" s="502">
        <f t="shared" si="2664"/>
        <v>8</v>
      </c>
      <c r="Z4267" s="502" t="e">
        <f t="shared" ca="1" si="2665"/>
        <v>#NAME?</v>
      </c>
      <c r="AA4267" s="499">
        <f t="shared" si="2666"/>
        <v>101</v>
      </c>
      <c r="AB4267" s="500">
        <f t="shared" si="2667"/>
        <v>0.99009900990099009</v>
      </c>
      <c r="AC4267" s="500">
        <f t="shared" si="2668"/>
        <v>9.9009900990099098E-3</v>
      </c>
      <c r="AD4267" s="498"/>
    </row>
    <row r="4268" spans="1:30">
      <c r="A4268" s="497">
        <v>45873</v>
      </c>
      <c r="B4268" s="498" t="s">
        <v>83</v>
      </c>
      <c r="C4268" s="498">
        <v>2653</v>
      </c>
      <c r="D4268" s="498">
        <v>100</v>
      </c>
      <c r="E4268" s="498">
        <v>9</v>
      </c>
      <c r="F4268" s="498"/>
      <c r="G4268" s="498">
        <v>114</v>
      </c>
      <c r="H4268" s="498">
        <v>120</v>
      </c>
      <c r="I4268" s="498">
        <v>1</v>
      </c>
      <c r="J4268" s="498">
        <v>17</v>
      </c>
      <c r="K4268" s="498">
        <v>680</v>
      </c>
      <c r="L4268" s="498">
        <v>29.8</v>
      </c>
      <c r="M4268" s="496">
        <v>36.590000000000003</v>
      </c>
      <c r="N4268" s="499">
        <f>IF(Tabla2[[#This Row],[LECHE RETIRO DIA]]&lt;&gt;ISBLANK(Tabla2[[#This Row],[LECHE RETIRO DIA]]),SUM(Tabla2[[#This Row],[LECHE TANQUE DIA]:[LECHE RETIRO DIA]]),SUM(Tabla2[[#This Row],[LECHE TANQUE DIA]:[LECHE AUTOCONSUMO DIA]]))</f>
        <v>2762</v>
      </c>
      <c r="O4268" s="500">
        <f t="shared" si="2655"/>
        <v>0.96053584359160027</v>
      </c>
      <c r="P4268" s="501">
        <f t="shared" si="2656"/>
        <v>24.228070175438596</v>
      </c>
      <c r="Q4268" s="501">
        <f t="shared" si="2657"/>
        <v>23.271929824561404</v>
      </c>
      <c r="R4268" s="501">
        <f t="shared" si="2658"/>
        <v>5.882352941176471</v>
      </c>
      <c r="S4268" s="501">
        <f t="shared" si="2659"/>
        <v>4.0617647058823527</v>
      </c>
      <c r="T4268" s="501">
        <f t="shared" si="2660"/>
        <v>5.9649122807017543</v>
      </c>
      <c r="U4268" s="501">
        <f t="shared" si="2661"/>
        <v>92.68456375838926</v>
      </c>
      <c r="V4268" s="501">
        <f t="shared" si="2662"/>
        <v>3.825503355704698</v>
      </c>
      <c r="W4268" s="501">
        <f>IFERROR(H4268/M4268,Tabla2[[#This Row],[CARGA PRODUCCION (ANIMALES/HA)]])</f>
        <v>3.2795845859524455</v>
      </c>
      <c r="X4268" s="502">
        <f t="shared" si="2663"/>
        <v>2025</v>
      </c>
      <c r="Y4268" s="502">
        <f t="shared" si="2664"/>
        <v>8</v>
      </c>
      <c r="Z4268" s="502" t="e">
        <f t="shared" ca="1" si="2665"/>
        <v>#NAME?</v>
      </c>
      <c r="AA4268" s="499">
        <f t="shared" si="2666"/>
        <v>120</v>
      </c>
      <c r="AB4268" s="500">
        <f t="shared" si="2667"/>
        <v>0.95</v>
      </c>
      <c r="AC4268" s="500">
        <f t="shared" si="2668"/>
        <v>5.0000000000000044E-2</v>
      </c>
      <c r="AD4268" s="498"/>
    </row>
    <row r="4269" spans="1:30">
      <c r="A4269" s="497">
        <v>45873</v>
      </c>
      <c r="B4269" s="498" t="s">
        <v>88</v>
      </c>
      <c r="C4269" s="498">
        <v>1150</v>
      </c>
      <c r="D4269" s="498">
        <v>40</v>
      </c>
      <c r="E4269" s="498">
        <v>5</v>
      </c>
      <c r="F4269" s="498"/>
      <c r="G4269" s="498">
        <v>52</v>
      </c>
      <c r="H4269" s="498">
        <v>53</v>
      </c>
      <c r="I4269" s="498">
        <v>1</v>
      </c>
      <c r="J4269" s="498">
        <v>9</v>
      </c>
      <c r="K4269" s="498">
        <v>360</v>
      </c>
      <c r="L4269" s="498">
        <v>16.5</v>
      </c>
      <c r="M4269" s="496">
        <v>17.5</v>
      </c>
      <c r="N4269" s="499">
        <f>IF(Tabla2[[#This Row],[LECHE RETIRO DIA]]&lt;&gt;ISBLANK(Tabla2[[#This Row],[LECHE RETIRO DIA]]),SUM(Tabla2[[#This Row],[LECHE TANQUE DIA]:[LECHE RETIRO DIA]]),SUM(Tabla2[[#This Row],[LECHE TANQUE DIA]:[LECHE AUTOCONSUMO DIA]]))</f>
        <v>1195</v>
      </c>
      <c r="O4269" s="500">
        <f t="shared" si="2655"/>
        <v>0.96234309623430958</v>
      </c>
      <c r="P4269" s="501">
        <f t="shared" si="2656"/>
        <v>22.98076923076923</v>
      </c>
      <c r="Q4269" s="501">
        <f t="shared" si="2657"/>
        <v>22.115384615384617</v>
      </c>
      <c r="R4269" s="501">
        <f t="shared" si="2658"/>
        <v>4.4444444444444446</v>
      </c>
      <c r="S4269" s="501">
        <f t="shared" si="2659"/>
        <v>3.3194444444444446</v>
      </c>
      <c r="T4269" s="501">
        <f t="shared" si="2660"/>
        <v>6.9230769230769234</v>
      </c>
      <c r="U4269" s="501">
        <f t="shared" si="2661"/>
        <v>72.424242424242422</v>
      </c>
      <c r="V4269" s="501">
        <f t="shared" si="2662"/>
        <v>3.1515151515151514</v>
      </c>
      <c r="W4269" s="501">
        <f>IFERROR(H4269/M4269,Tabla2[[#This Row],[CARGA PRODUCCION (ANIMALES/HA)]])</f>
        <v>3.0285714285714285</v>
      </c>
      <c r="X4269" s="502">
        <f t="shared" si="2663"/>
        <v>2025</v>
      </c>
      <c r="Y4269" s="502">
        <f t="shared" si="2664"/>
        <v>8</v>
      </c>
      <c r="Z4269" s="502" t="e">
        <f t="shared" ca="1" si="2665"/>
        <v>#NAME?</v>
      </c>
      <c r="AA4269" s="499">
        <f t="shared" si="2666"/>
        <v>53</v>
      </c>
      <c r="AB4269" s="500">
        <f t="shared" si="2667"/>
        <v>0.98113207547169812</v>
      </c>
      <c r="AC4269" s="500">
        <f t="shared" si="2668"/>
        <v>1.8867924528301883E-2</v>
      </c>
      <c r="AD4269" s="498"/>
    </row>
    <row r="4270" spans="1:30">
      <c r="A4270" s="497">
        <v>45874</v>
      </c>
      <c r="B4270" s="498" t="s">
        <v>81</v>
      </c>
      <c r="C4270" s="498">
        <v>2396</v>
      </c>
      <c r="D4270" s="498">
        <v>80</v>
      </c>
      <c r="E4270" s="498">
        <v>9</v>
      </c>
      <c r="F4270" s="498"/>
      <c r="G4270" s="498">
        <v>100</v>
      </c>
      <c r="H4270" s="498">
        <v>101</v>
      </c>
      <c r="I4270" s="498">
        <v>1</v>
      </c>
      <c r="J4270" s="498">
        <v>18</v>
      </c>
      <c r="K4270" s="498">
        <v>600</v>
      </c>
      <c r="L4270" s="498">
        <v>23.4</v>
      </c>
      <c r="M4270" s="496">
        <v>31.01</v>
      </c>
      <c r="N4270" s="499">
        <f>IF(Tabla2[[#This Row],[LECHE RETIRO DIA]]&lt;&gt;ISBLANK(Tabla2[[#This Row],[LECHE RETIRO DIA]]),SUM(Tabla2[[#This Row],[LECHE TANQUE DIA]:[LECHE RETIRO DIA]]),SUM(Tabla2[[#This Row],[LECHE TANQUE DIA]:[LECHE AUTOCONSUMO DIA]]))</f>
        <v>2485</v>
      </c>
      <c r="O4270" s="500">
        <f t="shared" si="2655"/>
        <v>0.96418511066398394</v>
      </c>
      <c r="P4270" s="501">
        <f t="shared" si="2656"/>
        <v>24.85</v>
      </c>
      <c r="Q4270" s="501">
        <f t="shared" si="2657"/>
        <v>23.96</v>
      </c>
      <c r="R4270" s="501">
        <f t="shared" si="2658"/>
        <v>4.4444444444444446</v>
      </c>
      <c r="S4270" s="501">
        <f t="shared" si="2659"/>
        <v>4.1416666666666666</v>
      </c>
      <c r="T4270" s="501">
        <f t="shared" si="2660"/>
        <v>6</v>
      </c>
      <c r="U4270" s="501">
        <f t="shared" si="2661"/>
        <v>106.19658119658121</v>
      </c>
      <c r="V4270" s="501">
        <f t="shared" si="2662"/>
        <v>4.2735042735042734</v>
      </c>
      <c r="W4270" s="501">
        <f>IFERROR(H4270/M4270,Tabla2[[#This Row],[CARGA PRODUCCION (ANIMALES/HA)]])</f>
        <v>3.2570138664946788</v>
      </c>
      <c r="X4270" s="502">
        <f t="shared" si="2663"/>
        <v>2025</v>
      </c>
      <c r="Y4270" s="502">
        <f t="shared" si="2664"/>
        <v>8</v>
      </c>
      <c r="Z4270" s="502" t="e">
        <f t="shared" ca="1" si="2665"/>
        <v>#NAME?</v>
      </c>
      <c r="AA4270" s="499">
        <f t="shared" si="2666"/>
        <v>101</v>
      </c>
      <c r="AB4270" s="500">
        <f t="shared" si="2667"/>
        <v>0.99009900990099009</v>
      </c>
      <c r="AC4270" s="500">
        <f t="shared" si="2668"/>
        <v>9.9009900990099098E-3</v>
      </c>
      <c r="AD4270" s="498"/>
    </row>
    <row r="4271" spans="1:30">
      <c r="A4271" s="497">
        <v>45874</v>
      </c>
      <c r="B4271" s="498" t="s">
        <v>83</v>
      </c>
      <c r="C4271" s="498">
        <v>2673</v>
      </c>
      <c r="D4271" s="498">
        <v>100</v>
      </c>
      <c r="E4271" s="498">
        <v>9</v>
      </c>
      <c r="F4271" s="498"/>
      <c r="G4271" s="498">
        <v>113</v>
      </c>
      <c r="H4271" s="498">
        <v>119</v>
      </c>
      <c r="I4271" s="498">
        <v>1</v>
      </c>
      <c r="J4271" s="498">
        <v>17</v>
      </c>
      <c r="K4271" s="498">
        <v>680</v>
      </c>
      <c r="L4271" s="498">
        <v>29.8</v>
      </c>
      <c r="M4271" s="496">
        <v>36.590000000000003</v>
      </c>
      <c r="N4271" s="499">
        <f>IF(Tabla2[[#This Row],[LECHE RETIRO DIA]]&lt;&gt;ISBLANK(Tabla2[[#This Row],[LECHE RETIRO DIA]]),SUM(Tabla2[[#This Row],[LECHE TANQUE DIA]:[LECHE RETIRO DIA]]),SUM(Tabla2[[#This Row],[LECHE TANQUE DIA]:[LECHE AUTOCONSUMO DIA]]))</f>
        <v>2782</v>
      </c>
      <c r="O4271" s="500">
        <f t="shared" si="2655"/>
        <v>0.96081955427749821</v>
      </c>
      <c r="P4271" s="501">
        <f t="shared" si="2656"/>
        <v>24.619469026548671</v>
      </c>
      <c r="Q4271" s="501">
        <f t="shared" si="2657"/>
        <v>23.654867256637168</v>
      </c>
      <c r="R4271" s="501">
        <f t="shared" si="2658"/>
        <v>5.882352941176471</v>
      </c>
      <c r="S4271" s="501">
        <f t="shared" si="2659"/>
        <v>4.091176470588235</v>
      </c>
      <c r="T4271" s="501">
        <f t="shared" si="2660"/>
        <v>6.0176991150442474</v>
      </c>
      <c r="U4271" s="501">
        <f t="shared" si="2661"/>
        <v>93.355704697986582</v>
      </c>
      <c r="V4271" s="501">
        <f t="shared" si="2662"/>
        <v>3.7919463087248322</v>
      </c>
      <c r="W4271" s="501">
        <f>IFERROR(H4271/M4271,Tabla2[[#This Row],[CARGA PRODUCCION (ANIMALES/HA)]])</f>
        <v>3.252254714402842</v>
      </c>
      <c r="X4271" s="502">
        <f t="shared" si="2663"/>
        <v>2025</v>
      </c>
      <c r="Y4271" s="502">
        <f t="shared" si="2664"/>
        <v>8</v>
      </c>
      <c r="Z4271" s="502" t="e">
        <f t="shared" ca="1" si="2665"/>
        <v>#NAME?</v>
      </c>
      <c r="AA4271" s="499">
        <f t="shared" si="2666"/>
        <v>119</v>
      </c>
      <c r="AB4271" s="500">
        <f t="shared" si="2667"/>
        <v>0.94957983193277307</v>
      </c>
      <c r="AC4271" s="500">
        <f t="shared" si="2668"/>
        <v>5.0420168067226934E-2</v>
      </c>
      <c r="AD4271" s="498"/>
    </row>
    <row r="4272" spans="1:30">
      <c r="A4272" s="497">
        <v>45874</v>
      </c>
      <c r="B4272" s="498" t="s">
        <v>117</v>
      </c>
      <c r="C4272" s="498">
        <v>1136</v>
      </c>
      <c r="D4272" s="498">
        <v>40</v>
      </c>
      <c r="E4272" s="498">
        <v>5</v>
      </c>
      <c r="F4272" s="498"/>
      <c r="G4272" s="498">
        <v>52</v>
      </c>
      <c r="H4272" s="498">
        <v>53</v>
      </c>
      <c r="I4272" s="498">
        <v>1</v>
      </c>
      <c r="J4272" s="498">
        <v>9</v>
      </c>
      <c r="K4272" s="498">
        <v>360</v>
      </c>
      <c r="L4272" s="498">
        <v>16.5</v>
      </c>
      <c r="M4272" s="496">
        <v>17.5</v>
      </c>
      <c r="N4272" s="499">
        <f>IF(Tabla2[[#This Row],[LECHE RETIRO DIA]]&lt;&gt;ISBLANK(Tabla2[[#This Row],[LECHE RETIRO DIA]]),SUM(Tabla2[[#This Row],[LECHE TANQUE DIA]:[LECHE RETIRO DIA]]),SUM(Tabla2[[#This Row],[LECHE TANQUE DIA]:[LECHE AUTOCONSUMO DIA]]))</f>
        <v>1181</v>
      </c>
      <c r="O4272" s="500">
        <f t="shared" si="2655"/>
        <v>0.96189669771380182</v>
      </c>
      <c r="P4272" s="501">
        <f t="shared" si="2656"/>
        <v>22.71153846153846</v>
      </c>
      <c r="Q4272" s="501">
        <f t="shared" si="2657"/>
        <v>21.846153846153847</v>
      </c>
      <c r="R4272" s="501">
        <f t="shared" si="2658"/>
        <v>4.4444444444444446</v>
      </c>
      <c r="S4272" s="501">
        <f t="shared" si="2659"/>
        <v>3.2805555555555554</v>
      </c>
      <c r="T4272" s="501">
        <f t="shared" si="2660"/>
        <v>6.9230769230769234</v>
      </c>
      <c r="U4272" s="501">
        <f t="shared" si="2661"/>
        <v>71.575757575757578</v>
      </c>
      <c r="V4272" s="501">
        <f t="shared" si="2662"/>
        <v>3.1515151515151514</v>
      </c>
      <c r="W4272" s="501">
        <f>IFERROR(H4272/M4272,Tabla2[[#This Row],[CARGA PRODUCCION (ANIMALES/HA)]])</f>
        <v>3.0285714285714285</v>
      </c>
      <c r="X4272" s="502">
        <f t="shared" si="2663"/>
        <v>2025</v>
      </c>
      <c r="Y4272" s="502">
        <f t="shared" si="2664"/>
        <v>8</v>
      </c>
      <c r="Z4272" s="502" t="e">
        <f t="shared" ca="1" si="2665"/>
        <v>#NAME?</v>
      </c>
      <c r="AA4272" s="499">
        <f t="shared" si="2666"/>
        <v>53</v>
      </c>
      <c r="AB4272" s="500">
        <f t="shared" si="2667"/>
        <v>0.98113207547169812</v>
      </c>
      <c r="AC4272" s="500">
        <f t="shared" si="2668"/>
        <v>1.8867924528301883E-2</v>
      </c>
      <c r="AD4272" s="498"/>
    </row>
    <row r="4273" spans="1:30">
      <c r="A4273" s="497">
        <v>45875</v>
      </c>
      <c r="B4273" s="498" t="s">
        <v>81</v>
      </c>
      <c r="C4273" s="498">
        <v>2406</v>
      </c>
      <c r="D4273" s="498">
        <v>80</v>
      </c>
      <c r="E4273" s="498">
        <v>9</v>
      </c>
      <c r="F4273" s="498"/>
      <c r="G4273" s="498">
        <v>100</v>
      </c>
      <c r="H4273" s="498">
        <v>101</v>
      </c>
      <c r="I4273" s="498">
        <v>1</v>
      </c>
      <c r="J4273" s="498">
        <v>18</v>
      </c>
      <c r="K4273" s="498">
        <v>600</v>
      </c>
      <c r="L4273" s="498">
        <v>23.4</v>
      </c>
      <c r="M4273" s="496">
        <v>31.01</v>
      </c>
      <c r="N4273" s="499">
        <f>IF(Tabla2[[#This Row],[LECHE RETIRO DIA]]&lt;&gt;ISBLANK(Tabla2[[#This Row],[LECHE RETIRO DIA]]),SUM(Tabla2[[#This Row],[LECHE TANQUE DIA]:[LECHE RETIRO DIA]]),SUM(Tabla2[[#This Row],[LECHE TANQUE DIA]:[LECHE AUTOCONSUMO DIA]]))</f>
        <v>2495</v>
      </c>
      <c r="O4273" s="500">
        <f t="shared" ref="O4273:O4278" si="2669">IFERROR(C4273/N4273,"")</f>
        <v>0.96432865731462925</v>
      </c>
      <c r="P4273" s="501">
        <f t="shared" ref="P4273:P4278" si="2670">IFERROR(N4273/G4273,"")</f>
        <v>24.95</v>
      </c>
      <c r="Q4273" s="501">
        <f t="shared" ref="Q4273:Q4278" si="2671">IFERROR(C4273/G4273,"")</f>
        <v>24.06</v>
      </c>
      <c r="R4273" s="501">
        <f t="shared" ref="R4273:R4278" si="2672">IFERROR(D4273/J4273,"")</f>
        <v>4.4444444444444446</v>
      </c>
      <c r="S4273" s="501">
        <f t="shared" ref="S4273:S4278" si="2673">IFERROR(N4273/K4273,"")</f>
        <v>4.1583333333333332</v>
      </c>
      <c r="T4273" s="501">
        <f t="shared" ref="T4273:T4278" si="2674">IFERROR(K4273/G4273,"")</f>
        <v>6</v>
      </c>
      <c r="U4273" s="501">
        <f t="shared" ref="U4273:U4278" si="2675">IFERROR(N4273/L4273,"")</f>
        <v>106.62393162393163</v>
      </c>
      <c r="V4273" s="501">
        <f t="shared" ref="V4273:V4278" si="2676">IFERROR(G4273/L4273,"")</f>
        <v>4.2735042735042734</v>
      </c>
      <c r="W4273" s="501">
        <f>IFERROR(H4273/M4273,Tabla2[[#This Row],[CARGA PRODUCCION (ANIMALES/HA)]])</f>
        <v>3.2570138664946788</v>
      </c>
      <c r="X4273" s="502">
        <f t="shared" ref="X4273:X4278" si="2677">YEAR(A4273)</f>
        <v>2025</v>
      </c>
      <c r="Y4273" s="502">
        <f t="shared" ref="Y4273:Y4278" si="2678">MONTH(A4273)</f>
        <v>8</v>
      </c>
      <c r="Z4273" s="502" t="e">
        <f t="shared" ref="Z4273:Z4278" ca="1" si="2679">_xlfn.ISOWEEKNUM(A4273)</f>
        <v>#NAME?</v>
      </c>
      <c r="AA4273" s="499">
        <f t="shared" ref="AA4273:AA4278" si="2680">IF(H4273&gt;0,H4273,G4273)</f>
        <v>101</v>
      </c>
      <c r="AB4273" s="500">
        <f t="shared" ref="AB4273:AB4278" si="2681">IFERROR(G4273/AA4273,"")</f>
        <v>0.99009900990099009</v>
      </c>
      <c r="AC4273" s="500">
        <f t="shared" ref="AC4273:AC4278" si="2682">IFERROR(1-AB4273,"")</f>
        <v>9.9009900990099098E-3</v>
      </c>
      <c r="AD4273" s="498"/>
    </row>
    <row r="4274" spans="1:30">
      <c r="A4274" s="497">
        <v>45875</v>
      </c>
      <c r="B4274" s="498" t="s">
        <v>83</v>
      </c>
      <c r="C4274" s="498">
        <v>2673</v>
      </c>
      <c r="D4274" s="498">
        <v>100</v>
      </c>
      <c r="E4274" s="498">
        <v>9</v>
      </c>
      <c r="F4274" s="498"/>
      <c r="G4274" s="498">
        <v>114</v>
      </c>
      <c r="H4274" s="498">
        <v>120</v>
      </c>
      <c r="I4274" s="498">
        <v>1</v>
      </c>
      <c r="J4274" s="498">
        <v>17</v>
      </c>
      <c r="K4274" s="498">
        <v>680</v>
      </c>
      <c r="L4274" s="498">
        <v>29.8</v>
      </c>
      <c r="M4274" s="496">
        <v>36.590000000000003</v>
      </c>
      <c r="N4274" s="499">
        <f>IF(Tabla2[[#This Row],[LECHE RETIRO DIA]]&lt;&gt;ISBLANK(Tabla2[[#This Row],[LECHE RETIRO DIA]]),SUM(Tabla2[[#This Row],[LECHE TANQUE DIA]:[LECHE RETIRO DIA]]),SUM(Tabla2[[#This Row],[LECHE TANQUE DIA]:[LECHE AUTOCONSUMO DIA]]))</f>
        <v>2782</v>
      </c>
      <c r="O4274" s="500">
        <f t="shared" si="2669"/>
        <v>0.96081955427749821</v>
      </c>
      <c r="P4274" s="501">
        <f t="shared" si="2670"/>
        <v>24.403508771929825</v>
      </c>
      <c r="Q4274" s="501">
        <f t="shared" si="2671"/>
        <v>23.44736842105263</v>
      </c>
      <c r="R4274" s="501">
        <f t="shared" si="2672"/>
        <v>5.882352941176471</v>
      </c>
      <c r="S4274" s="501">
        <f t="shared" si="2673"/>
        <v>4.091176470588235</v>
      </c>
      <c r="T4274" s="501">
        <f t="shared" si="2674"/>
        <v>5.9649122807017543</v>
      </c>
      <c r="U4274" s="501">
        <f t="shared" si="2675"/>
        <v>93.355704697986582</v>
      </c>
      <c r="V4274" s="501">
        <f t="shared" si="2676"/>
        <v>3.825503355704698</v>
      </c>
      <c r="W4274" s="501">
        <f>IFERROR(H4274/M4274,Tabla2[[#This Row],[CARGA PRODUCCION (ANIMALES/HA)]])</f>
        <v>3.2795845859524455</v>
      </c>
      <c r="X4274" s="502">
        <f t="shared" si="2677"/>
        <v>2025</v>
      </c>
      <c r="Y4274" s="502">
        <f t="shared" si="2678"/>
        <v>8</v>
      </c>
      <c r="Z4274" s="502" t="e">
        <f t="shared" ca="1" si="2679"/>
        <v>#NAME?</v>
      </c>
      <c r="AA4274" s="499">
        <f t="shared" si="2680"/>
        <v>120</v>
      </c>
      <c r="AB4274" s="500">
        <f t="shared" si="2681"/>
        <v>0.95</v>
      </c>
      <c r="AC4274" s="500">
        <f t="shared" si="2682"/>
        <v>5.0000000000000044E-2</v>
      </c>
      <c r="AD4274" s="498"/>
    </row>
    <row r="4275" spans="1:30">
      <c r="A4275" s="497">
        <v>45875</v>
      </c>
      <c r="B4275" s="498" t="s">
        <v>117</v>
      </c>
      <c r="C4275" s="498">
        <v>1182</v>
      </c>
      <c r="D4275" s="498">
        <v>40</v>
      </c>
      <c r="E4275" s="498">
        <v>5</v>
      </c>
      <c r="F4275" s="498"/>
      <c r="G4275" s="498">
        <v>52</v>
      </c>
      <c r="H4275" s="498">
        <v>53</v>
      </c>
      <c r="I4275" s="498">
        <v>1</v>
      </c>
      <c r="J4275" s="498">
        <v>9</v>
      </c>
      <c r="K4275" s="498">
        <v>360</v>
      </c>
      <c r="L4275" s="498">
        <v>16.5</v>
      </c>
      <c r="M4275" s="496">
        <v>17.5</v>
      </c>
      <c r="N4275" s="499">
        <f>IF(Tabla2[[#This Row],[LECHE RETIRO DIA]]&lt;&gt;ISBLANK(Tabla2[[#This Row],[LECHE RETIRO DIA]]),SUM(Tabla2[[#This Row],[LECHE TANQUE DIA]:[LECHE RETIRO DIA]]),SUM(Tabla2[[#This Row],[LECHE TANQUE DIA]:[LECHE AUTOCONSUMO DIA]]))</f>
        <v>1227</v>
      </c>
      <c r="O4275" s="500">
        <f t="shared" si="2669"/>
        <v>0.96332518337408313</v>
      </c>
      <c r="P4275" s="501">
        <f t="shared" si="2670"/>
        <v>23.596153846153847</v>
      </c>
      <c r="Q4275" s="501">
        <f t="shared" si="2671"/>
        <v>22.73076923076923</v>
      </c>
      <c r="R4275" s="501">
        <f t="shared" si="2672"/>
        <v>4.4444444444444446</v>
      </c>
      <c r="S4275" s="501">
        <f t="shared" si="2673"/>
        <v>3.4083333333333332</v>
      </c>
      <c r="T4275" s="501">
        <f t="shared" si="2674"/>
        <v>6.9230769230769234</v>
      </c>
      <c r="U4275" s="501">
        <f t="shared" si="2675"/>
        <v>74.36363636363636</v>
      </c>
      <c r="V4275" s="501">
        <f t="shared" si="2676"/>
        <v>3.1515151515151514</v>
      </c>
      <c r="W4275" s="501">
        <f>IFERROR(H4275/M4275,Tabla2[[#This Row],[CARGA PRODUCCION (ANIMALES/HA)]])</f>
        <v>3.0285714285714285</v>
      </c>
      <c r="X4275" s="502">
        <f t="shared" si="2677"/>
        <v>2025</v>
      </c>
      <c r="Y4275" s="502">
        <f t="shared" si="2678"/>
        <v>8</v>
      </c>
      <c r="Z4275" s="502" t="e">
        <f t="shared" ca="1" si="2679"/>
        <v>#NAME?</v>
      </c>
      <c r="AA4275" s="499">
        <f t="shared" si="2680"/>
        <v>53</v>
      </c>
      <c r="AB4275" s="500">
        <f t="shared" si="2681"/>
        <v>0.98113207547169812</v>
      </c>
      <c r="AC4275" s="500">
        <f t="shared" si="2682"/>
        <v>1.8867924528301883E-2</v>
      </c>
      <c r="AD4275" s="498"/>
    </row>
    <row r="4276" spans="1:30">
      <c r="A4276" s="497">
        <v>45876</v>
      </c>
      <c r="B4276" s="498" t="s">
        <v>81</v>
      </c>
      <c r="C4276" s="498">
        <v>2443</v>
      </c>
      <c r="D4276" s="498">
        <v>80</v>
      </c>
      <c r="E4276" s="498">
        <v>9</v>
      </c>
      <c r="F4276" s="498"/>
      <c r="G4276" s="498">
        <v>100</v>
      </c>
      <c r="H4276" s="498">
        <v>101</v>
      </c>
      <c r="I4276" s="498">
        <v>1</v>
      </c>
      <c r="J4276" s="498">
        <v>18</v>
      </c>
      <c r="K4276" s="498">
        <v>600</v>
      </c>
      <c r="L4276" s="498">
        <v>23.4</v>
      </c>
      <c r="M4276" s="496">
        <v>31.01</v>
      </c>
      <c r="N4276" s="499">
        <f>IF(Tabla2[[#This Row],[LECHE RETIRO DIA]]&lt;&gt;ISBLANK(Tabla2[[#This Row],[LECHE RETIRO DIA]]),SUM(Tabla2[[#This Row],[LECHE TANQUE DIA]:[LECHE RETIRO DIA]]),SUM(Tabla2[[#This Row],[LECHE TANQUE DIA]:[LECHE AUTOCONSUMO DIA]]))</f>
        <v>2532</v>
      </c>
      <c r="O4276" s="500">
        <f t="shared" si="2669"/>
        <v>0.96484992101105849</v>
      </c>
      <c r="P4276" s="501">
        <f t="shared" si="2670"/>
        <v>25.32</v>
      </c>
      <c r="Q4276" s="501">
        <f t="shared" si="2671"/>
        <v>24.43</v>
      </c>
      <c r="R4276" s="501">
        <f t="shared" si="2672"/>
        <v>4.4444444444444446</v>
      </c>
      <c r="S4276" s="501">
        <f t="shared" si="2673"/>
        <v>4.22</v>
      </c>
      <c r="T4276" s="501">
        <f t="shared" si="2674"/>
        <v>6</v>
      </c>
      <c r="U4276" s="501">
        <f t="shared" si="2675"/>
        <v>108.20512820512822</v>
      </c>
      <c r="V4276" s="501">
        <f t="shared" si="2676"/>
        <v>4.2735042735042734</v>
      </c>
      <c r="W4276" s="501">
        <f>IFERROR(H4276/M4276,Tabla2[[#This Row],[CARGA PRODUCCION (ANIMALES/HA)]])</f>
        <v>3.2570138664946788</v>
      </c>
      <c r="X4276" s="502">
        <f t="shared" si="2677"/>
        <v>2025</v>
      </c>
      <c r="Y4276" s="502">
        <f t="shared" si="2678"/>
        <v>8</v>
      </c>
      <c r="Z4276" s="502" t="e">
        <f t="shared" ca="1" si="2679"/>
        <v>#NAME?</v>
      </c>
      <c r="AA4276" s="499">
        <f t="shared" si="2680"/>
        <v>101</v>
      </c>
      <c r="AB4276" s="500">
        <f t="shared" si="2681"/>
        <v>0.99009900990099009</v>
      </c>
      <c r="AC4276" s="500">
        <f t="shared" si="2682"/>
        <v>9.9009900990099098E-3</v>
      </c>
      <c r="AD4276" s="498"/>
    </row>
    <row r="4277" spans="1:30">
      <c r="A4277" s="497">
        <v>45876</v>
      </c>
      <c r="B4277" s="340" t="s">
        <v>83</v>
      </c>
      <c r="C4277" s="498">
        <v>2668</v>
      </c>
      <c r="D4277" s="498">
        <v>100</v>
      </c>
      <c r="E4277" s="498">
        <v>9</v>
      </c>
      <c r="F4277" s="498"/>
      <c r="G4277" s="498">
        <v>114</v>
      </c>
      <c r="H4277" s="498">
        <v>120</v>
      </c>
      <c r="I4277" s="498">
        <v>1</v>
      </c>
      <c r="J4277" s="498">
        <v>17</v>
      </c>
      <c r="K4277" s="498">
        <v>680</v>
      </c>
      <c r="L4277" s="498">
        <v>29.8</v>
      </c>
      <c r="M4277" s="496">
        <v>36.590000000000003</v>
      </c>
      <c r="N4277" s="499">
        <f>IF(Tabla2[[#This Row],[LECHE RETIRO DIA]]&lt;&gt;ISBLANK(Tabla2[[#This Row],[LECHE RETIRO DIA]]),SUM(Tabla2[[#This Row],[LECHE TANQUE DIA]:[LECHE RETIRO DIA]]),SUM(Tabla2[[#This Row],[LECHE TANQUE DIA]:[LECHE AUTOCONSUMO DIA]]))</f>
        <v>2777</v>
      </c>
      <c r="O4277" s="500">
        <f t="shared" si="2669"/>
        <v>0.96074900972272237</v>
      </c>
      <c r="P4277" s="501">
        <f t="shared" si="2670"/>
        <v>24.359649122807017</v>
      </c>
      <c r="Q4277" s="501">
        <f t="shared" si="2671"/>
        <v>23.403508771929825</v>
      </c>
      <c r="R4277" s="501">
        <f t="shared" si="2672"/>
        <v>5.882352941176471</v>
      </c>
      <c r="S4277" s="501">
        <f t="shared" si="2673"/>
        <v>4.0838235294117649</v>
      </c>
      <c r="T4277" s="501">
        <f t="shared" si="2674"/>
        <v>5.9649122807017543</v>
      </c>
      <c r="U4277" s="501">
        <f t="shared" si="2675"/>
        <v>93.187919463087241</v>
      </c>
      <c r="V4277" s="501">
        <f t="shared" si="2676"/>
        <v>3.825503355704698</v>
      </c>
      <c r="W4277" s="501">
        <f>IFERROR(H4277/M4277,Tabla2[[#This Row],[CARGA PRODUCCION (ANIMALES/HA)]])</f>
        <v>3.2795845859524455</v>
      </c>
      <c r="X4277" s="502">
        <f t="shared" si="2677"/>
        <v>2025</v>
      </c>
      <c r="Y4277" s="502">
        <f t="shared" si="2678"/>
        <v>8</v>
      </c>
      <c r="Z4277" s="502" t="e">
        <f t="shared" ca="1" si="2679"/>
        <v>#NAME?</v>
      </c>
      <c r="AA4277" s="499">
        <f t="shared" si="2680"/>
        <v>120</v>
      </c>
      <c r="AB4277" s="500">
        <f t="shared" si="2681"/>
        <v>0.95</v>
      </c>
      <c r="AC4277" s="500">
        <f t="shared" si="2682"/>
        <v>5.0000000000000044E-2</v>
      </c>
      <c r="AD4277" s="498"/>
    </row>
    <row r="4278" spans="1:30">
      <c r="A4278" s="497">
        <v>45876</v>
      </c>
      <c r="B4278" s="498" t="s">
        <v>117</v>
      </c>
      <c r="C4278" s="498">
        <v>1165</v>
      </c>
      <c r="D4278" s="498">
        <v>40</v>
      </c>
      <c r="E4278" s="498">
        <v>5</v>
      </c>
      <c r="F4278" s="498"/>
      <c r="G4278" s="498">
        <v>52</v>
      </c>
      <c r="H4278" s="498">
        <v>53</v>
      </c>
      <c r="I4278" s="498">
        <v>1</v>
      </c>
      <c r="J4278" s="498">
        <v>9</v>
      </c>
      <c r="K4278" s="498">
        <v>360</v>
      </c>
      <c r="L4278" s="498">
        <v>16.5</v>
      </c>
      <c r="M4278" s="496">
        <v>17.5</v>
      </c>
      <c r="N4278" s="499">
        <f>IF(Tabla2[[#This Row],[LECHE RETIRO DIA]]&lt;&gt;ISBLANK(Tabla2[[#This Row],[LECHE RETIRO DIA]]),SUM(Tabla2[[#This Row],[LECHE TANQUE DIA]:[LECHE RETIRO DIA]]),SUM(Tabla2[[#This Row],[LECHE TANQUE DIA]:[LECHE AUTOCONSUMO DIA]]))</f>
        <v>1210</v>
      </c>
      <c r="O4278" s="500">
        <f t="shared" si="2669"/>
        <v>0.96280991735537191</v>
      </c>
      <c r="P4278" s="501">
        <f t="shared" si="2670"/>
        <v>23.26923076923077</v>
      </c>
      <c r="Q4278" s="501">
        <f t="shared" si="2671"/>
        <v>22.403846153846153</v>
      </c>
      <c r="R4278" s="501">
        <f t="shared" si="2672"/>
        <v>4.4444444444444446</v>
      </c>
      <c r="S4278" s="501">
        <f t="shared" si="2673"/>
        <v>3.3611111111111112</v>
      </c>
      <c r="T4278" s="501">
        <f t="shared" si="2674"/>
        <v>6.9230769230769234</v>
      </c>
      <c r="U4278" s="501">
        <f t="shared" si="2675"/>
        <v>73.333333333333329</v>
      </c>
      <c r="V4278" s="501">
        <f t="shared" si="2676"/>
        <v>3.1515151515151514</v>
      </c>
      <c r="W4278" s="501">
        <f>IFERROR(H4278/M4278,Tabla2[[#This Row],[CARGA PRODUCCION (ANIMALES/HA)]])</f>
        <v>3.0285714285714285</v>
      </c>
      <c r="X4278" s="502">
        <f t="shared" si="2677"/>
        <v>2025</v>
      </c>
      <c r="Y4278" s="502">
        <f t="shared" si="2678"/>
        <v>8</v>
      </c>
      <c r="Z4278" s="502" t="e">
        <f t="shared" ca="1" si="2679"/>
        <v>#NAME?</v>
      </c>
      <c r="AA4278" s="499">
        <f t="shared" si="2680"/>
        <v>53</v>
      </c>
      <c r="AB4278" s="500">
        <f t="shared" si="2681"/>
        <v>0.98113207547169812</v>
      </c>
      <c r="AC4278" s="500">
        <f t="shared" si="2682"/>
        <v>1.8867924528301883E-2</v>
      </c>
      <c r="AD4278" s="498"/>
    </row>
    <row r="4279" spans="1:30">
      <c r="A4279" s="497">
        <v>45877</v>
      </c>
      <c r="B4279" s="498" t="s">
        <v>81</v>
      </c>
      <c r="C4279" s="498">
        <v>2406</v>
      </c>
      <c r="D4279" s="498">
        <v>80</v>
      </c>
      <c r="E4279" s="498">
        <v>9</v>
      </c>
      <c r="F4279" s="498"/>
      <c r="G4279" s="498">
        <v>98</v>
      </c>
      <c r="H4279" s="498">
        <v>100</v>
      </c>
      <c r="I4279" s="498">
        <v>1</v>
      </c>
      <c r="J4279" s="498">
        <v>18</v>
      </c>
      <c r="K4279" s="498">
        <v>600</v>
      </c>
      <c r="L4279" s="498">
        <v>23.4</v>
      </c>
      <c r="M4279" s="496">
        <v>31.01</v>
      </c>
      <c r="N4279" s="499">
        <f>IF(Tabla2[[#This Row],[LECHE RETIRO DIA]]&lt;&gt;ISBLANK(Tabla2[[#This Row],[LECHE RETIRO DIA]]),SUM(Tabla2[[#This Row],[LECHE TANQUE DIA]:[LECHE RETIRO DIA]]),SUM(Tabla2[[#This Row],[LECHE TANQUE DIA]:[LECHE AUTOCONSUMO DIA]]))</f>
        <v>2495</v>
      </c>
      <c r="O4279" s="500">
        <f t="shared" ref="O4279:O4284" si="2683">IFERROR(C4279/N4279,"")</f>
        <v>0.96432865731462925</v>
      </c>
      <c r="P4279" s="501">
        <f t="shared" ref="P4279:P4284" si="2684">IFERROR(N4279/G4279,"")</f>
        <v>25.459183673469386</v>
      </c>
      <c r="Q4279" s="501">
        <f t="shared" ref="Q4279:Q4284" si="2685">IFERROR(C4279/G4279,"")</f>
        <v>24.551020408163264</v>
      </c>
      <c r="R4279" s="501">
        <f t="shared" ref="R4279:R4284" si="2686">IFERROR(D4279/J4279,"")</f>
        <v>4.4444444444444446</v>
      </c>
      <c r="S4279" s="501">
        <f t="shared" ref="S4279:S4284" si="2687">IFERROR(N4279/K4279,"")</f>
        <v>4.1583333333333332</v>
      </c>
      <c r="T4279" s="501">
        <f t="shared" ref="T4279:T4284" si="2688">IFERROR(K4279/G4279,"")</f>
        <v>6.1224489795918364</v>
      </c>
      <c r="U4279" s="501">
        <f t="shared" ref="U4279:U4284" si="2689">IFERROR(N4279/L4279,"")</f>
        <v>106.62393162393163</v>
      </c>
      <c r="V4279" s="501">
        <f t="shared" ref="V4279:V4284" si="2690">IFERROR(G4279/L4279,"")</f>
        <v>4.1880341880341883</v>
      </c>
      <c r="W4279" s="501">
        <f>IFERROR(H4279/M4279,Tabla2[[#This Row],[CARGA PRODUCCION (ANIMALES/HA)]])</f>
        <v>3.224766204450177</v>
      </c>
      <c r="X4279" s="502">
        <f t="shared" ref="X4279:X4284" si="2691">YEAR(A4279)</f>
        <v>2025</v>
      </c>
      <c r="Y4279" s="502">
        <f t="shared" ref="Y4279:Y4284" si="2692">MONTH(A4279)</f>
        <v>8</v>
      </c>
      <c r="Z4279" s="502" t="e">
        <f t="shared" ref="Z4279:Z4284" ca="1" si="2693">_xlfn.ISOWEEKNUM(A4279)</f>
        <v>#NAME?</v>
      </c>
      <c r="AA4279" s="499">
        <f t="shared" ref="AA4279:AA4284" si="2694">IF(H4279&gt;0,H4279,G4279)</f>
        <v>100</v>
      </c>
      <c r="AB4279" s="500">
        <f t="shared" ref="AB4279:AB4284" si="2695">IFERROR(G4279/AA4279,"")</f>
        <v>0.98</v>
      </c>
      <c r="AC4279" s="500">
        <f t="shared" ref="AC4279:AC4284" si="2696">IFERROR(1-AB4279,"")</f>
        <v>2.0000000000000018E-2</v>
      </c>
      <c r="AD4279" s="498"/>
    </row>
    <row r="4280" spans="1:30">
      <c r="A4280" s="497">
        <v>45877</v>
      </c>
      <c r="B4280" s="498" t="s">
        <v>83</v>
      </c>
      <c r="C4280" s="498">
        <v>2629</v>
      </c>
      <c r="D4280" s="498">
        <v>100</v>
      </c>
      <c r="E4280" s="498">
        <v>9</v>
      </c>
      <c r="F4280" s="498"/>
      <c r="G4280" s="498">
        <v>113</v>
      </c>
      <c r="H4280" s="498">
        <v>129</v>
      </c>
      <c r="I4280" s="498">
        <v>1</v>
      </c>
      <c r="J4280" s="498">
        <v>17</v>
      </c>
      <c r="K4280" s="498">
        <v>680</v>
      </c>
      <c r="L4280" s="498">
        <v>29.8</v>
      </c>
      <c r="M4280" s="496">
        <v>36.590000000000003</v>
      </c>
      <c r="N4280" s="499">
        <f>IF(Tabla2[[#This Row],[LECHE RETIRO DIA]]&lt;&gt;ISBLANK(Tabla2[[#This Row],[LECHE RETIRO DIA]]),SUM(Tabla2[[#This Row],[LECHE TANQUE DIA]:[LECHE RETIRO DIA]]),SUM(Tabla2[[#This Row],[LECHE TANQUE DIA]:[LECHE AUTOCONSUMO DIA]]))</f>
        <v>2738</v>
      </c>
      <c r="O4280" s="500">
        <f t="shared" si="2683"/>
        <v>0.96018991964937905</v>
      </c>
      <c r="P4280" s="501">
        <f t="shared" si="2684"/>
        <v>24.23008849557522</v>
      </c>
      <c r="Q4280" s="501">
        <f t="shared" si="2685"/>
        <v>23.265486725663717</v>
      </c>
      <c r="R4280" s="501">
        <f t="shared" si="2686"/>
        <v>5.882352941176471</v>
      </c>
      <c r="S4280" s="501">
        <f t="shared" si="2687"/>
        <v>4.026470588235294</v>
      </c>
      <c r="T4280" s="501">
        <f t="shared" si="2688"/>
        <v>6.0176991150442474</v>
      </c>
      <c r="U4280" s="501">
        <f t="shared" si="2689"/>
        <v>91.879194630872476</v>
      </c>
      <c r="V4280" s="501">
        <f t="shared" si="2690"/>
        <v>3.7919463087248322</v>
      </c>
      <c r="W4280" s="501">
        <f>IFERROR(H4280/M4280,Tabla2[[#This Row],[CARGA PRODUCCION (ANIMALES/HA)]])</f>
        <v>3.5255534298988791</v>
      </c>
      <c r="X4280" s="502">
        <f t="shared" si="2691"/>
        <v>2025</v>
      </c>
      <c r="Y4280" s="502">
        <f t="shared" si="2692"/>
        <v>8</v>
      </c>
      <c r="Z4280" s="502" t="e">
        <f t="shared" ca="1" si="2693"/>
        <v>#NAME?</v>
      </c>
      <c r="AA4280" s="499">
        <f t="shared" si="2694"/>
        <v>129</v>
      </c>
      <c r="AB4280" s="500">
        <f t="shared" si="2695"/>
        <v>0.87596899224806202</v>
      </c>
      <c r="AC4280" s="500">
        <f t="shared" si="2696"/>
        <v>0.12403100775193798</v>
      </c>
      <c r="AD4280" s="498"/>
    </row>
    <row r="4281" spans="1:30">
      <c r="A4281" s="497">
        <v>45877</v>
      </c>
      <c r="B4281" s="498" t="s">
        <v>88</v>
      </c>
      <c r="C4281" s="498">
        <v>1129</v>
      </c>
      <c r="D4281" s="498">
        <v>40</v>
      </c>
      <c r="E4281" s="498">
        <v>5</v>
      </c>
      <c r="F4281" s="498"/>
      <c r="G4281" s="498">
        <v>52</v>
      </c>
      <c r="H4281" s="498">
        <v>53</v>
      </c>
      <c r="I4281" s="498">
        <v>1</v>
      </c>
      <c r="J4281" s="498">
        <v>9</v>
      </c>
      <c r="K4281" s="498">
        <v>360</v>
      </c>
      <c r="L4281" s="498">
        <v>16.5</v>
      </c>
      <c r="M4281" s="496">
        <v>17.5</v>
      </c>
      <c r="N4281" s="499">
        <f>IF(Tabla2[[#This Row],[LECHE RETIRO DIA]]&lt;&gt;ISBLANK(Tabla2[[#This Row],[LECHE RETIRO DIA]]),SUM(Tabla2[[#This Row],[LECHE TANQUE DIA]:[LECHE RETIRO DIA]]),SUM(Tabla2[[#This Row],[LECHE TANQUE DIA]:[LECHE AUTOCONSUMO DIA]]))</f>
        <v>1174</v>
      </c>
      <c r="O4281" s="500">
        <f t="shared" si="2683"/>
        <v>0.96166950596252132</v>
      </c>
      <c r="P4281" s="501">
        <f t="shared" si="2684"/>
        <v>22.576923076923077</v>
      </c>
      <c r="Q4281" s="501">
        <f t="shared" si="2685"/>
        <v>21.71153846153846</v>
      </c>
      <c r="R4281" s="501">
        <f t="shared" si="2686"/>
        <v>4.4444444444444446</v>
      </c>
      <c r="S4281" s="501">
        <f t="shared" si="2687"/>
        <v>3.2611111111111111</v>
      </c>
      <c r="T4281" s="501">
        <f t="shared" si="2688"/>
        <v>6.9230769230769234</v>
      </c>
      <c r="U4281" s="501">
        <f t="shared" si="2689"/>
        <v>71.151515151515156</v>
      </c>
      <c r="V4281" s="501">
        <f t="shared" si="2690"/>
        <v>3.1515151515151514</v>
      </c>
      <c r="W4281" s="501">
        <f>IFERROR(H4281/M4281,Tabla2[[#This Row],[CARGA PRODUCCION (ANIMALES/HA)]])</f>
        <v>3.0285714285714285</v>
      </c>
      <c r="X4281" s="502">
        <f t="shared" si="2691"/>
        <v>2025</v>
      </c>
      <c r="Y4281" s="502">
        <f t="shared" si="2692"/>
        <v>8</v>
      </c>
      <c r="Z4281" s="502" t="e">
        <f t="shared" ca="1" si="2693"/>
        <v>#NAME?</v>
      </c>
      <c r="AA4281" s="499">
        <f t="shared" si="2694"/>
        <v>53</v>
      </c>
      <c r="AB4281" s="500">
        <f t="shared" si="2695"/>
        <v>0.98113207547169812</v>
      </c>
      <c r="AC4281" s="500">
        <f t="shared" si="2696"/>
        <v>1.8867924528301883E-2</v>
      </c>
      <c r="AD4281" s="498"/>
    </row>
    <row r="4282" spans="1:30">
      <c r="A4282" s="497">
        <v>45878</v>
      </c>
      <c r="B4282" s="498" t="s">
        <v>223</v>
      </c>
      <c r="C4282" s="498">
        <v>2396</v>
      </c>
      <c r="D4282" s="498">
        <v>80</v>
      </c>
      <c r="E4282" s="498">
        <v>9</v>
      </c>
      <c r="F4282" s="498"/>
      <c r="G4282" s="498">
        <v>98</v>
      </c>
      <c r="H4282" s="498">
        <v>100</v>
      </c>
      <c r="I4282" s="498">
        <v>1</v>
      </c>
      <c r="J4282" s="498">
        <v>18</v>
      </c>
      <c r="K4282" s="498">
        <v>600</v>
      </c>
      <c r="L4282" s="498">
        <v>23.4</v>
      </c>
      <c r="M4282" s="496">
        <v>31.01</v>
      </c>
      <c r="N4282" s="499">
        <f>IF(Tabla2[[#This Row],[LECHE RETIRO DIA]]&lt;&gt;ISBLANK(Tabla2[[#This Row],[LECHE RETIRO DIA]]),SUM(Tabla2[[#This Row],[LECHE TANQUE DIA]:[LECHE RETIRO DIA]]),SUM(Tabla2[[#This Row],[LECHE TANQUE DIA]:[LECHE AUTOCONSUMO DIA]]))</f>
        <v>2485</v>
      </c>
      <c r="O4282" s="500">
        <f t="shared" si="2683"/>
        <v>0.96418511066398394</v>
      </c>
      <c r="P4282" s="501">
        <f t="shared" si="2684"/>
        <v>25.357142857142858</v>
      </c>
      <c r="Q4282" s="501">
        <f t="shared" si="2685"/>
        <v>24.448979591836736</v>
      </c>
      <c r="R4282" s="501">
        <f t="shared" si="2686"/>
        <v>4.4444444444444446</v>
      </c>
      <c r="S4282" s="501">
        <f t="shared" si="2687"/>
        <v>4.1416666666666666</v>
      </c>
      <c r="T4282" s="501">
        <f t="shared" si="2688"/>
        <v>6.1224489795918364</v>
      </c>
      <c r="U4282" s="501">
        <f t="shared" si="2689"/>
        <v>106.19658119658121</v>
      </c>
      <c r="V4282" s="501">
        <f t="shared" si="2690"/>
        <v>4.1880341880341883</v>
      </c>
      <c r="W4282" s="501">
        <f>IFERROR(H4282/M4282,Tabla2[[#This Row],[CARGA PRODUCCION (ANIMALES/HA)]])</f>
        <v>3.224766204450177</v>
      </c>
      <c r="X4282" s="502">
        <f t="shared" si="2691"/>
        <v>2025</v>
      </c>
      <c r="Y4282" s="502">
        <f t="shared" si="2692"/>
        <v>8</v>
      </c>
      <c r="Z4282" s="502" t="e">
        <f t="shared" ca="1" si="2693"/>
        <v>#NAME?</v>
      </c>
      <c r="AA4282" s="499">
        <f t="shared" si="2694"/>
        <v>100</v>
      </c>
      <c r="AB4282" s="500">
        <f t="shared" si="2695"/>
        <v>0.98</v>
      </c>
      <c r="AC4282" s="500">
        <f t="shared" si="2696"/>
        <v>2.0000000000000018E-2</v>
      </c>
      <c r="AD4282" s="498"/>
    </row>
    <row r="4283" spans="1:30">
      <c r="A4283" s="497">
        <v>45878</v>
      </c>
      <c r="B4283" s="498" t="s">
        <v>83</v>
      </c>
      <c r="C4283" s="498">
        <v>2624</v>
      </c>
      <c r="D4283" s="498">
        <v>100</v>
      </c>
      <c r="E4283" s="498">
        <v>9</v>
      </c>
      <c r="F4283" s="498"/>
      <c r="G4283" s="498">
        <v>114</v>
      </c>
      <c r="H4283" s="498">
        <v>129</v>
      </c>
      <c r="I4283" s="498">
        <v>1</v>
      </c>
      <c r="J4283" s="498">
        <v>17</v>
      </c>
      <c r="K4283" s="498">
        <v>680</v>
      </c>
      <c r="L4283" s="498">
        <v>29.8</v>
      </c>
      <c r="M4283" s="496">
        <v>36.590000000000003</v>
      </c>
      <c r="N4283" s="499">
        <f>IF(Tabla2[[#This Row],[LECHE RETIRO DIA]]&lt;&gt;ISBLANK(Tabla2[[#This Row],[LECHE RETIRO DIA]]),SUM(Tabla2[[#This Row],[LECHE TANQUE DIA]:[LECHE RETIRO DIA]]),SUM(Tabla2[[#This Row],[LECHE TANQUE DIA]:[LECHE AUTOCONSUMO DIA]]))</f>
        <v>2733</v>
      </c>
      <c r="O4283" s="500">
        <f t="shared" si="2683"/>
        <v>0.96011708744968893</v>
      </c>
      <c r="P4283" s="501">
        <f t="shared" si="2684"/>
        <v>23.973684210526315</v>
      </c>
      <c r="Q4283" s="501">
        <f t="shared" si="2685"/>
        <v>23.017543859649123</v>
      </c>
      <c r="R4283" s="501">
        <f t="shared" si="2686"/>
        <v>5.882352941176471</v>
      </c>
      <c r="S4283" s="501">
        <f t="shared" si="2687"/>
        <v>4.0191176470588239</v>
      </c>
      <c r="T4283" s="501">
        <f t="shared" si="2688"/>
        <v>5.9649122807017543</v>
      </c>
      <c r="U4283" s="501">
        <f t="shared" si="2689"/>
        <v>91.711409395973149</v>
      </c>
      <c r="V4283" s="501">
        <f t="shared" si="2690"/>
        <v>3.825503355704698</v>
      </c>
      <c r="W4283" s="501">
        <f>IFERROR(H4283/M4283,Tabla2[[#This Row],[CARGA PRODUCCION (ANIMALES/HA)]])</f>
        <v>3.5255534298988791</v>
      </c>
      <c r="X4283" s="502">
        <f t="shared" si="2691"/>
        <v>2025</v>
      </c>
      <c r="Y4283" s="502">
        <f t="shared" si="2692"/>
        <v>8</v>
      </c>
      <c r="Z4283" s="502" t="e">
        <f t="shared" ca="1" si="2693"/>
        <v>#NAME?</v>
      </c>
      <c r="AA4283" s="499">
        <f t="shared" si="2694"/>
        <v>129</v>
      </c>
      <c r="AB4283" s="500">
        <f t="shared" si="2695"/>
        <v>0.88372093023255816</v>
      </c>
      <c r="AC4283" s="500">
        <f t="shared" si="2696"/>
        <v>0.11627906976744184</v>
      </c>
      <c r="AD4283" s="498"/>
    </row>
    <row r="4284" spans="1:30">
      <c r="A4284" s="497">
        <v>45878</v>
      </c>
      <c r="B4284" s="498" t="s">
        <v>117</v>
      </c>
      <c r="C4284" s="498">
        <v>1136</v>
      </c>
      <c r="D4284" s="498">
        <v>40</v>
      </c>
      <c r="E4284" s="498">
        <v>5</v>
      </c>
      <c r="F4284" s="498"/>
      <c r="G4284" s="498">
        <v>52</v>
      </c>
      <c r="H4284" s="498">
        <v>53</v>
      </c>
      <c r="I4284" s="498">
        <v>1</v>
      </c>
      <c r="J4284" s="498">
        <v>9</v>
      </c>
      <c r="K4284" s="498">
        <v>360</v>
      </c>
      <c r="L4284" s="498">
        <v>16.5</v>
      </c>
      <c r="M4284" s="496">
        <v>17.5</v>
      </c>
      <c r="N4284" s="499">
        <f>IF(Tabla2[[#This Row],[LECHE RETIRO DIA]]&lt;&gt;ISBLANK(Tabla2[[#This Row],[LECHE RETIRO DIA]]),SUM(Tabla2[[#This Row],[LECHE TANQUE DIA]:[LECHE RETIRO DIA]]),SUM(Tabla2[[#This Row],[LECHE TANQUE DIA]:[LECHE AUTOCONSUMO DIA]]))</f>
        <v>1181</v>
      </c>
      <c r="O4284" s="500">
        <f t="shared" si="2683"/>
        <v>0.96189669771380182</v>
      </c>
      <c r="P4284" s="501">
        <f t="shared" si="2684"/>
        <v>22.71153846153846</v>
      </c>
      <c r="Q4284" s="501">
        <f t="shared" si="2685"/>
        <v>21.846153846153847</v>
      </c>
      <c r="R4284" s="501">
        <f t="shared" si="2686"/>
        <v>4.4444444444444446</v>
      </c>
      <c r="S4284" s="501">
        <f t="shared" si="2687"/>
        <v>3.2805555555555554</v>
      </c>
      <c r="T4284" s="501">
        <f t="shared" si="2688"/>
        <v>6.9230769230769234</v>
      </c>
      <c r="U4284" s="501">
        <f t="shared" si="2689"/>
        <v>71.575757575757578</v>
      </c>
      <c r="V4284" s="501">
        <f t="shared" si="2690"/>
        <v>3.1515151515151514</v>
      </c>
      <c r="W4284" s="501">
        <f>IFERROR(H4284/M4284,Tabla2[[#This Row],[CARGA PRODUCCION (ANIMALES/HA)]])</f>
        <v>3.0285714285714285</v>
      </c>
      <c r="X4284" s="502">
        <f t="shared" si="2691"/>
        <v>2025</v>
      </c>
      <c r="Y4284" s="502">
        <f t="shared" si="2692"/>
        <v>8</v>
      </c>
      <c r="Z4284" s="502" t="e">
        <f t="shared" ca="1" si="2693"/>
        <v>#NAME?</v>
      </c>
      <c r="AA4284" s="499">
        <f t="shared" si="2694"/>
        <v>53</v>
      </c>
      <c r="AB4284" s="500">
        <f t="shared" si="2695"/>
        <v>0.98113207547169812</v>
      </c>
      <c r="AC4284" s="500">
        <f t="shared" si="2696"/>
        <v>1.8867924528301883E-2</v>
      </c>
      <c r="AD4284" s="498"/>
    </row>
    <row r="4285" spans="1:30">
      <c r="A4285" s="497">
        <v>45879</v>
      </c>
      <c r="B4285" s="498" t="s">
        <v>81</v>
      </c>
      <c r="C4285" s="498">
        <v>2368</v>
      </c>
      <c r="D4285" s="498">
        <v>80</v>
      </c>
      <c r="E4285" s="498">
        <v>9</v>
      </c>
      <c r="F4285" s="498"/>
      <c r="G4285" s="498">
        <v>96</v>
      </c>
      <c r="H4285" s="498">
        <v>98</v>
      </c>
      <c r="I4285" s="498">
        <v>1</v>
      </c>
      <c r="J4285" s="498">
        <v>18</v>
      </c>
      <c r="K4285" s="498">
        <v>600</v>
      </c>
      <c r="L4285" s="498">
        <v>23.4</v>
      </c>
      <c r="M4285" s="496">
        <v>31.01</v>
      </c>
      <c r="N4285" s="499">
        <f>IF(Tabla2[[#This Row],[LECHE RETIRO DIA]]&lt;&gt;ISBLANK(Tabla2[[#This Row],[LECHE RETIRO DIA]]),SUM(Tabla2[[#This Row],[LECHE TANQUE DIA]:[LECHE RETIRO DIA]]),SUM(Tabla2[[#This Row],[LECHE TANQUE DIA]:[LECHE AUTOCONSUMO DIA]]))</f>
        <v>2457</v>
      </c>
      <c r="O4285" s="500">
        <f t="shared" ref="O4285:O4290" si="2697">IFERROR(C4285/N4285,"")</f>
        <v>0.96377696377696376</v>
      </c>
      <c r="P4285" s="501">
        <f t="shared" ref="P4285:P4290" si="2698">IFERROR(N4285/G4285,"")</f>
        <v>25.59375</v>
      </c>
      <c r="Q4285" s="501">
        <f t="shared" ref="Q4285:Q4290" si="2699">IFERROR(C4285/G4285,"")</f>
        <v>24.666666666666668</v>
      </c>
      <c r="R4285" s="501">
        <f t="shared" ref="R4285:R4290" si="2700">IFERROR(D4285/J4285,"")</f>
        <v>4.4444444444444446</v>
      </c>
      <c r="S4285" s="501">
        <f t="shared" ref="S4285:S4290" si="2701">IFERROR(N4285/K4285,"")</f>
        <v>4.0949999999999998</v>
      </c>
      <c r="T4285" s="501">
        <f t="shared" ref="T4285:T4290" si="2702">IFERROR(K4285/G4285,"")</f>
        <v>6.25</v>
      </c>
      <c r="U4285" s="501">
        <f t="shared" ref="U4285:U4290" si="2703">IFERROR(N4285/L4285,"")</f>
        <v>105</v>
      </c>
      <c r="V4285" s="501">
        <f t="shared" ref="V4285:V4290" si="2704">IFERROR(G4285/L4285,"")</f>
        <v>4.1025641025641031</v>
      </c>
      <c r="W4285" s="501">
        <f>IFERROR(H4285/M4285,Tabla2[[#This Row],[CARGA PRODUCCION (ANIMALES/HA)]])</f>
        <v>3.1602708803611739</v>
      </c>
      <c r="X4285" s="502">
        <f t="shared" ref="X4285:X4290" si="2705">YEAR(A4285)</f>
        <v>2025</v>
      </c>
      <c r="Y4285" s="502">
        <f t="shared" ref="Y4285:Y4290" si="2706">MONTH(A4285)</f>
        <v>8</v>
      </c>
      <c r="Z4285" s="502" t="e">
        <f t="shared" ref="Z4285:Z4290" ca="1" si="2707">_xlfn.ISOWEEKNUM(A4285)</f>
        <v>#NAME?</v>
      </c>
      <c r="AA4285" s="499">
        <f t="shared" ref="AA4285:AA4290" si="2708">IF(H4285&gt;0,H4285,G4285)</f>
        <v>98</v>
      </c>
      <c r="AB4285" s="500">
        <f t="shared" ref="AB4285:AB4290" si="2709">IFERROR(G4285/AA4285,"")</f>
        <v>0.97959183673469385</v>
      </c>
      <c r="AC4285" s="500">
        <f t="shared" ref="AC4285:AC4290" si="2710">IFERROR(1-AB4285,"")</f>
        <v>2.0408163265306145E-2</v>
      </c>
      <c r="AD4285" s="498"/>
    </row>
    <row r="4286" spans="1:30">
      <c r="A4286" s="497">
        <v>45879</v>
      </c>
      <c r="B4286" s="498" t="s">
        <v>83</v>
      </c>
      <c r="C4286" s="498">
        <v>2673</v>
      </c>
      <c r="D4286" s="498">
        <v>100</v>
      </c>
      <c r="E4286" s="498">
        <v>9</v>
      </c>
      <c r="F4286" s="498"/>
      <c r="G4286" s="498">
        <v>114</v>
      </c>
      <c r="H4286" s="498">
        <v>129</v>
      </c>
      <c r="I4286" s="498">
        <v>1</v>
      </c>
      <c r="J4286" s="498">
        <v>17</v>
      </c>
      <c r="K4286" s="498">
        <v>680</v>
      </c>
      <c r="L4286" s="498">
        <v>29.8</v>
      </c>
      <c r="M4286" s="496">
        <v>36.590000000000003</v>
      </c>
      <c r="N4286" s="499">
        <f>IF(Tabla2[[#This Row],[LECHE RETIRO DIA]]&lt;&gt;ISBLANK(Tabla2[[#This Row],[LECHE RETIRO DIA]]),SUM(Tabla2[[#This Row],[LECHE TANQUE DIA]:[LECHE RETIRO DIA]]),SUM(Tabla2[[#This Row],[LECHE TANQUE DIA]:[LECHE AUTOCONSUMO DIA]]))</f>
        <v>2782</v>
      </c>
      <c r="O4286" s="500">
        <f t="shared" si="2697"/>
        <v>0.96081955427749821</v>
      </c>
      <c r="P4286" s="501">
        <f t="shared" si="2698"/>
        <v>24.403508771929825</v>
      </c>
      <c r="Q4286" s="501">
        <f t="shared" si="2699"/>
        <v>23.44736842105263</v>
      </c>
      <c r="R4286" s="501">
        <f t="shared" si="2700"/>
        <v>5.882352941176471</v>
      </c>
      <c r="S4286" s="501">
        <f t="shared" si="2701"/>
        <v>4.091176470588235</v>
      </c>
      <c r="T4286" s="501">
        <f t="shared" si="2702"/>
        <v>5.9649122807017543</v>
      </c>
      <c r="U4286" s="501">
        <f t="shared" si="2703"/>
        <v>93.355704697986582</v>
      </c>
      <c r="V4286" s="501">
        <f t="shared" si="2704"/>
        <v>3.825503355704698</v>
      </c>
      <c r="W4286" s="501">
        <f>IFERROR(H4286/M4286,Tabla2[[#This Row],[CARGA PRODUCCION (ANIMALES/HA)]])</f>
        <v>3.5255534298988791</v>
      </c>
      <c r="X4286" s="502">
        <f t="shared" si="2705"/>
        <v>2025</v>
      </c>
      <c r="Y4286" s="502">
        <f t="shared" si="2706"/>
        <v>8</v>
      </c>
      <c r="Z4286" s="502" t="e">
        <f t="shared" ca="1" si="2707"/>
        <v>#NAME?</v>
      </c>
      <c r="AA4286" s="499">
        <f t="shared" si="2708"/>
        <v>129</v>
      </c>
      <c r="AB4286" s="500">
        <f t="shared" si="2709"/>
        <v>0.88372093023255816</v>
      </c>
      <c r="AC4286" s="500">
        <f t="shared" si="2710"/>
        <v>0.11627906976744184</v>
      </c>
      <c r="AD4286" s="498"/>
    </row>
    <row r="4287" spans="1:30">
      <c r="A4287" s="497">
        <v>45879</v>
      </c>
      <c r="B4287" s="498" t="s">
        <v>117</v>
      </c>
      <c r="C4287" s="498">
        <v>1098</v>
      </c>
      <c r="D4287" s="498">
        <v>40</v>
      </c>
      <c r="E4287" s="498">
        <v>5</v>
      </c>
      <c r="F4287" s="498"/>
      <c r="G4287" s="498">
        <v>51</v>
      </c>
      <c r="H4287" s="498">
        <v>52</v>
      </c>
      <c r="I4287" s="498">
        <v>1</v>
      </c>
      <c r="J4287" s="498">
        <v>9</v>
      </c>
      <c r="K4287" s="498">
        <v>360</v>
      </c>
      <c r="L4287" s="498">
        <v>16.5</v>
      </c>
      <c r="M4287" s="496">
        <v>17.5</v>
      </c>
      <c r="N4287" s="499">
        <f>IF(Tabla2[[#This Row],[LECHE RETIRO DIA]]&lt;&gt;ISBLANK(Tabla2[[#This Row],[LECHE RETIRO DIA]]),SUM(Tabla2[[#This Row],[LECHE TANQUE DIA]:[LECHE RETIRO DIA]]),SUM(Tabla2[[#This Row],[LECHE TANQUE DIA]:[LECHE AUTOCONSUMO DIA]]))</f>
        <v>1143</v>
      </c>
      <c r="O4287" s="500">
        <f t="shared" si="2697"/>
        <v>0.96062992125984248</v>
      </c>
      <c r="P4287" s="501">
        <f t="shared" si="2698"/>
        <v>22.411764705882351</v>
      </c>
      <c r="Q4287" s="501">
        <f t="shared" si="2699"/>
        <v>21.529411764705884</v>
      </c>
      <c r="R4287" s="501">
        <f t="shared" si="2700"/>
        <v>4.4444444444444446</v>
      </c>
      <c r="S4287" s="501">
        <f t="shared" si="2701"/>
        <v>3.1749999999999998</v>
      </c>
      <c r="T4287" s="501">
        <f t="shared" si="2702"/>
        <v>7.0588235294117645</v>
      </c>
      <c r="U4287" s="501">
        <f t="shared" si="2703"/>
        <v>69.272727272727266</v>
      </c>
      <c r="V4287" s="501">
        <f t="shared" si="2704"/>
        <v>3.0909090909090908</v>
      </c>
      <c r="W4287" s="501">
        <f>IFERROR(H4287/M4287,Tabla2[[#This Row],[CARGA PRODUCCION (ANIMALES/HA)]])</f>
        <v>2.9714285714285715</v>
      </c>
      <c r="X4287" s="502">
        <f t="shared" si="2705"/>
        <v>2025</v>
      </c>
      <c r="Y4287" s="502">
        <f t="shared" si="2706"/>
        <v>8</v>
      </c>
      <c r="Z4287" s="502" t="e">
        <f t="shared" ca="1" si="2707"/>
        <v>#NAME?</v>
      </c>
      <c r="AA4287" s="499">
        <f t="shared" si="2708"/>
        <v>52</v>
      </c>
      <c r="AB4287" s="500">
        <f t="shared" si="2709"/>
        <v>0.98076923076923073</v>
      </c>
      <c r="AC4287" s="500">
        <f t="shared" si="2710"/>
        <v>1.9230769230769273E-2</v>
      </c>
      <c r="AD4287" s="498"/>
    </row>
    <row r="4288" spans="1:30">
      <c r="A4288" s="497">
        <v>45880</v>
      </c>
      <c r="B4288" s="498" t="s">
        <v>81</v>
      </c>
      <c r="C4288" s="498">
        <v>2401</v>
      </c>
      <c r="D4288" s="498">
        <v>80</v>
      </c>
      <c r="E4288" s="498">
        <v>9</v>
      </c>
      <c r="F4288" s="498"/>
      <c r="G4288" s="498">
        <v>96</v>
      </c>
      <c r="H4288" s="498">
        <v>98</v>
      </c>
      <c r="I4288" s="498">
        <v>1</v>
      </c>
      <c r="J4288" s="498">
        <v>18</v>
      </c>
      <c r="K4288" s="498">
        <v>600</v>
      </c>
      <c r="L4288" s="498">
        <v>23.4</v>
      </c>
      <c r="M4288" s="496">
        <v>31.01</v>
      </c>
      <c r="N4288" s="499">
        <f>IF(Tabla2[[#This Row],[LECHE RETIRO DIA]]&lt;&gt;ISBLANK(Tabla2[[#This Row],[LECHE RETIRO DIA]]),SUM(Tabla2[[#This Row],[LECHE TANQUE DIA]:[LECHE RETIRO DIA]]),SUM(Tabla2[[#This Row],[LECHE TANQUE DIA]:[LECHE AUTOCONSUMO DIA]]))</f>
        <v>2490</v>
      </c>
      <c r="O4288" s="500">
        <f t="shared" si="2697"/>
        <v>0.96425702811244984</v>
      </c>
      <c r="P4288" s="501">
        <f t="shared" si="2698"/>
        <v>25.9375</v>
      </c>
      <c r="Q4288" s="501">
        <f t="shared" si="2699"/>
        <v>25.010416666666668</v>
      </c>
      <c r="R4288" s="501">
        <f t="shared" si="2700"/>
        <v>4.4444444444444446</v>
      </c>
      <c r="S4288" s="501">
        <f t="shared" si="2701"/>
        <v>4.1500000000000004</v>
      </c>
      <c r="T4288" s="501">
        <f t="shared" si="2702"/>
        <v>6.25</v>
      </c>
      <c r="U4288" s="501">
        <f t="shared" si="2703"/>
        <v>106.41025641025642</v>
      </c>
      <c r="V4288" s="501">
        <f t="shared" si="2704"/>
        <v>4.1025641025641031</v>
      </c>
      <c r="W4288" s="501">
        <f>IFERROR(H4288/M4288,Tabla2[[#This Row],[CARGA PRODUCCION (ANIMALES/HA)]])</f>
        <v>3.1602708803611739</v>
      </c>
      <c r="X4288" s="502">
        <f t="shared" si="2705"/>
        <v>2025</v>
      </c>
      <c r="Y4288" s="502">
        <f t="shared" si="2706"/>
        <v>8</v>
      </c>
      <c r="Z4288" s="502" t="e">
        <f t="shared" ca="1" si="2707"/>
        <v>#NAME?</v>
      </c>
      <c r="AA4288" s="499">
        <f t="shared" si="2708"/>
        <v>98</v>
      </c>
      <c r="AB4288" s="500">
        <f t="shared" si="2709"/>
        <v>0.97959183673469385</v>
      </c>
      <c r="AC4288" s="500">
        <f t="shared" si="2710"/>
        <v>2.0408163265306145E-2</v>
      </c>
      <c r="AD4288" s="498"/>
    </row>
    <row r="4289" spans="1:30">
      <c r="A4289" s="497">
        <v>45880</v>
      </c>
      <c r="B4289" s="498" t="s">
        <v>83</v>
      </c>
      <c r="C4289" s="498">
        <v>2711</v>
      </c>
      <c r="D4289" s="498">
        <v>100</v>
      </c>
      <c r="E4289" s="498">
        <v>9</v>
      </c>
      <c r="F4289" s="498"/>
      <c r="G4289" s="498">
        <v>113</v>
      </c>
      <c r="H4289" s="498">
        <v>128</v>
      </c>
      <c r="I4289" s="498">
        <v>1</v>
      </c>
      <c r="J4289" s="498">
        <v>18</v>
      </c>
      <c r="K4289" s="498">
        <v>680</v>
      </c>
      <c r="L4289" s="498">
        <v>29.8</v>
      </c>
      <c r="M4289" s="496">
        <v>36.590000000000003</v>
      </c>
      <c r="N4289" s="499">
        <f>IF(Tabla2[[#This Row],[LECHE RETIRO DIA]]&lt;&gt;ISBLANK(Tabla2[[#This Row],[LECHE RETIRO DIA]]),SUM(Tabla2[[#This Row],[LECHE TANQUE DIA]:[LECHE RETIRO DIA]]),SUM(Tabla2[[#This Row],[LECHE TANQUE DIA]:[LECHE AUTOCONSUMO DIA]]))</f>
        <v>2820</v>
      </c>
      <c r="O4289" s="500">
        <f t="shared" si="2697"/>
        <v>0.96134751773049643</v>
      </c>
      <c r="P4289" s="501">
        <f t="shared" si="2698"/>
        <v>24.955752212389381</v>
      </c>
      <c r="Q4289" s="501">
        <f t="shared" si="2699"/>
        <v>23.991150442477878</v>
      </c>
      <c r="R4289" s="501">
        <f t="shared" si="2700"/>
        <v>5.5555555555555554</v>
      </c>
      <c r="S4289" s="501">
        <f t="shared" si="2701"/>
        <v>4.1470588235294121</v>
      </c>
      <c r="T4289" s="501">
        <f t="shared" si="2702"/>
        <v>6.0176991150442474</v>
      </c>
      <c r="U4289" s="501">
        <f t="shared" si="2703"/>
        <v>94.630872483221481</v>
      </c>
      <c r="V4289" s="501">
        <f t="shared" si="2704"/>
        <v>3.7919463087248322</v>
      </c>
      <c r="W4289" s="501">
        <f>IFERROR(H4289/M4289,Tabla2[[#This Row],[CARGA PRODUCCION (ANIMALES/HA)]])</f>
        <v>3.4982235583492756</v>
      </c>
      <c r="X4289" s="502">
        <f t="shared" si="2705"/>
        <v>2025</v>
      </c>
      <c r="Y4289" s="502">
        <f t="shared" si="2706"/>
        <v>8</v>
      </c>
      <c r="Z4289" s="502" t="e">
        <f t="shared" ca="1" si="2707"/>
        <v>#NAME?</v>
      </c>
      <c r="AA4289" s="499">
        <f t="shared" si="2708"/>
        <v>128</v>
      </c>
      <c r="AB4289" s="500">
        <f t="shared" si="2709"/>
        <v>0.8828125</v>
      </c>
      <c r="AC4289" s="500">
        <f t="shared" si="2710"/>
        <v>0.1171875</v>
      </c>
      <c r="AD4289" s="498"/>
    </row>
    <row r="4290" spans="1:30">
      <c r="A4290" s="497">
        <v>45880</v>
      </c>
      <c r="B4290" s="498" t="s">
        <v>117</v>
      </c>
      <c r="C4290" s="498">
        <v>1123</v>
      </c>
      <c r="D4290" s="498">
        <v>40</v>
      </c>
      <c r="E4290" s="498">
        <v>5</v>
      </c>
      <c r="F4290" s="498"/>
      <c r="G4290" s="498">
        <v>51</v>
      </c>
      <c r="H4290" s="498">
        <v>52</v>
      </c>
      <c r="I4290" s="498">
        <v>1</v>
      </c>
      <c r="J4290" s="498">
        <v>9</v>
      </c>
      <c r="K4290" s="498">
        <v>360</v>
      </c>
      <c r="L4290" s="498">
        <v>16.5</v>
      </c>
      <c r="M4290" s="496">
        <v>17.5</v>
      </c>
      <c r="N4290" s="499">
        <f>IF(Tabla2[[#This Row],[LECHE RETIRO DIA]]&lt;&gt;ISBLANK(Tabla2[[#This Row],[LECHE RETIRO DIA]]),SUM(Tabla2[[#This Row],[LECHE TANQUE DIA]:[LECHE RETIRO DIA]]),SUM(Tabla2[[#This Row],[LECHE TANQUE DIA]:[LECHE AUTOCONSUMO DIA]]))</f>
        <v>1168</v>
      </c>
      <c r="O4290" s="500">
        <f t="shared" si="2697"/>
        <v>0.96147260273972601</v>
      </c>
      <c r="P4290" s="501">
        <f t="shared" si="2698"/>
        <v>22.901960784313726</v>
      </c>
      <c r="Q4290" s="501">
        <f t="shared" si="2699"/>
        <v>22.019607843137255</v>
      </c>
      <c r="R4290" s="501">
        <f t="shared" si="2700"/>
        <v>4.4444444444444446</v>
      </c>
      <c r="S4290" s="501">
        <f t="shared" si="2701"/>
        <v>3.2444444444444445</v>
      </c>
      <c r="T4290" s="501">
        <f t="shared" si="2702"/>
        <v>7.0588235294117645</v>
      </c>
      <c r="U4290" s="501">
        <f t="shared" si="2703"/>
        <v>70.787878787878782</v>
      </c>
      <c r="V4290" s="501">
        <f t="shared" si="2704"/>
        <v>3.0909090909090908</v>
      </c>
      <c r="W4290" s="501">
        <f>IFERROR(H4290/M4290,Tabla2[[#This Row],[CARGA PRODUCCION (ANIMALES/HA)]])</f>
        <v>2.9714285714285715</v>
      </c>
      <c r="X4290" s="502">
        <f t="shared" si="2705"/>
        <v>2025</v>
      </c>
      <c r="Y4290" s="502">
        <f t="shared" si="2706"/>
        <v>8</v>
      </c>
      <c r="Z4290" s="502" t="e">
        <f t="shared" ca="1" si="2707"/>
        <v>#NAME?</v>
      </c>
      <c r="AA4290" s="499">
        <f t="shared" si="2708"/>
        <v>52</v>
      </c>
      <c r="AB4290" s="500">
        <f t="shared" si="2709"/>
        <v>0.98076923076923073</v>
      </c>
      <c r="AC4290" s="500">
        <f t="shared" si="2710"/>
        <v>1.9230769230769273E-2</v>
      </c>
      <c r="AD4290" s="498"/>
    </row>
    <row r="4291" spans="1:30">
      <c r="A4291" s="497">
        <v>45881</v>
      </c>
      <c r="B4291" s="498" t="s">
        <v>81</v>
      </c>
      <c r="C4291" s="498">
        <v>2387</v>
      </c>
      <c r="D4291" s="498">
        <v>80</v>
      </c>
      <c r="E4291" s="498">
        <v>9</v>
      </c>
      <c r="F4291" s="498"/>
      <c r="G4291" s="498">
        <v>97</v>
      </c>
      <c r="H4291" s="498">
        <v>99</v>
      </c>
      <c r="I4291" s="498">
        <v>1</v>
      </c>
      <c r="J4291" s="498">
        <v>18</v>
      </c>
      <c r="K4291" s="498">
        <v>600</v>
      </c>
      <c r="L4291" s="498">
        <v>23.4</v>
      </c>
      <c r="M4291" s="496">
        <v>31.01</v>
      </c>
      <c r="N4291" s="499">
        <f>IF(Tabla2[[#This Row],[LECHE RETIRO DIA]]&lt;&gt;ISBLANK(Tabla2[[#This Row],[LECHE RETIRO DIA]]),SUM(Tabla2[[#This Row],[LECHE TANQUE DIA]:[LECHE RETIRO DIA]]),SUM(Tabla2[[#This Row],[LECHE TANQUE DIA]:[LECHE AUTOCONSUMO DIA]]))</f>
        <v>2476</v>
      </c>
      <c r="O4291" s="500">
        <f t="shared" ref="O4291:O4296" si="2711">IFERROR(C4291/N4291,"")</f>
        <v>0.96405492730210018</v>
      </c>
      <c r="P4291" s="501">
        <f t="shared" ref="P4291:P4296" si="2712">IFERROR(N4291/G4291,"")</f>
        <v>25.52577319587629</v>
      </c>
      <c r="Q4291" s="501">
        <f t="shared" ref="Q4291:Q4296" si="2713">IFERROR(C4291/G4291,"")</f>
        <v>24.608247422680414</v>
      </c>
      <c r="R4291" s="501">
        <f t="shared" ref="R4291:R4296" si="2714">IFERROR(D4291/J4291,"")</f>
        <v>4.4444444444444446</v>
      </c>
      <c r="S4291" s="501">
        <f t="shared" ref="S4291:S4296" si="2715">IFERROR(N4291/K4291,"")</f>
        <v>4.1266666666666669</v>
      </c>
      <c r="T4291" s="501">
        <f t="shared" ref="T4291:T4296" si="2716">IFERROR(K4291/G4291,"")</f>
        <v>6.1855670103092786</v>
      </c>
      <c r="U4291" s="501">
        <f t="shared" ref="U4291:U4296" si="2717">IFERROR(N4291/L4291,"")</f>
        <v>105.81196581196582</v>
      </c>
      <c r="V4291" s="501">
        <f t="shared" ref="V4291:V4296" si="2718">IFERROR(G4291/L4291,"")</f>
        <v>4.1452991452991457</v>
      </c>
      <c r="W4291" s="501">
        <f>IFERROR(H4291/M4291,Tabla2[[#This Row],[CARGA PRODUCCION (ANIMALES/HA)]])</f>
        <v>3.1925185424056752</v>
      </c>
      <c r="X4291" s="502">
        <f t="shared" ref="X4291:X4296" si="2719">YEAR(A4291)</f>
        <v>2025</v>
      </c>
      <c r="Y4291" s="502">
        <f t="shared" ref="Y4291:Y4296" si="2720">MONTH(A4291)</f>
        <v>8</v>
      </c>
      <c r="Z4291" s="502" t="e">
        <f t="shared" ref="Z4291:Z4296" ca="1" si="2721">_xlfn.ISOWEEKNUM(A4291)</f>
        <v>#NAME?</v>
      </c>
      <c r="AA4291" s="499">
        <f t="shared" ref="AA4291:AA4296" si="2722">IF(H4291&gt;0,H4291,G4291)</f>
        <v>99</v>
      </c>
      <c r="AB4291" s="500">
        <f t="shared" ref="AB4291:AB4296" si="2723">IFERROR(G4291/AA4291,"")</f>
        <v>0.97979797979797978</v>
      </c>
      <c r="AC4291" s="500">
        <f t="shared" ref="AC4291:AC4296" si="2724">IFERROR(1-AB4291,"")</f>
        <v>2.0202020202020221E-2</v>
      </c>
      <c r="AD4291" s="498"/>
    </row>
    <row r="4292" spans="1:30">
      <c r="A4292" s="497">
        <v>45881</v>
      </c>
      <c r="B4292" s="498" t="s">
        <v>83</v>
      </c>
      <c r="C4292" s="498">
        <v>2614</v>
      </c>
      <c r="D4292" s="498">
        <v>100</v>
      </c>
      <c r="E4292" s="498">
        <v>9</v>
      </c>
      <c r="F4292" s="498"/>
      <c r="G4292" s="498">
        <v>113</v>
      </c>
      <c r="H4292" s="498">
        <v>128</v>
      </c>
      <c r="I4292" s="498">
        <v>1</v>
      </c>
      <c r="J4292" s="498">
        <v>18</v>
      </c>
      <c r="K4292" s="498">
        <v>680</v>
      </c>
      <c r="L4292" s="498">
        <v>29.8</v>
      </c>
      <c r="M4292" s="496">
        <v>36.590000000000003</v>
      </c>
      <c r="N4292" s="499">
        <f>IF(Tabla2[[#This Row],[LECHE RETIRO DIA]]&lt;&gt;ISBLANK(Tabla2[[#This Row],[LECHE RETIRO DIA]]),SUM(Tabla2[[#This Row],[LECHE TANQUE DIA]:[LECHE RETIRO DIA]]),SUM(Tabla2[[#This Row],[LECHE TANQUE DIA]:[LECHE AUTOCONSUMO DIA]]))</f>
        <v>2723</v>
      </c>
      <c r="O4292" s="500">
        <f t="shared" si="2711"/>
        <v>0.95997062063900107</v>
      </c>
      <c r="P4292" s="501">
        <f t="shared" si="2712"/>
        <v>24.097345132743364</v>
      </c>
      <c r="Q4292" s="501">
        <f t="shared" si="2713"/>
        <v>23.13274336283186</v>
      </c>
      <c r="R4292" s="501">
        <f t="shared" si="2714"/>
        <v>5.5555555555555554</v>
      </c>
      <c r="S4292" s="501">
        <f t="shared" si="2715"/>
        <v>4.0044117647058828</v>
      </c>
      <c r="T4292" s="501">
        <f t="shared" si="2716"/>
        <v>6.0176991150442474</v>
      </c>
      <c r="U4292" s="501">
        <f t="shared" si="2717"/>
        <v>91.375838926174495</v>
      </c>
      <c r="V4292" s="501">
        <f t="shared" si="2718"/>
        <v>3.7919463087248322</v>
      </c>
      <c r="W4292" s="501">
        <f>IFERROR(H4292/M4292,Tabla2[[#This Row],[CARGA PRODUCCION (ANIMALES/HA)]])</f>
        <v>3.4982235583492756</v>
      </c>
      <c r="X4292" s="502">
        <f t="shared" si="2719"/>
        <v>2025</v>
      </c>
      <c r="Y4292" s="502">
        <f t="shared" si="2720"/>
        <v>8</v>
      </c>
      <c r="Z4292" s="502" t="e">
        <f t="shared" ca="1" si="2721"/>
        <v>#NAME?</v>
      </c>
      <c r="AA4292" s="499">
        <f t="shared" si="2722"/>
        <v>128</v>
      </c>
      <c r="AB4292" s="500">
        <f t="shared" si="2723"/>
        <v>0.8828125</v>
      </c>
      <c r="AC4292" s="500">
        <f t="shared" si="2724"/>
        <v>0.1171875</v>
      </c>
      <c r="AD4292" s="498"/>
    </row>
    <row r="4293" spans="1:30">
      <c r="A4293" s="497">
        <v>45881</v>
      </c>
      <c r="B4293" s="498" t="s">
        <v>88</v>
      </c>
      <c r="C4293" s="498">
        <v>1094</v>
      </c>
      <c r="D4293" s="498">
        <v>40</v>
      </c>
      <c r="E4293" s="498">
        <v>5</v>
      </c>
      <c r="F4293" s="498"/>
      <c r="G4293" s="498">
        <v>51</v>
      </c>
      <c r="H4293" s="498">
        <v>52</v>
      </c>
      <c r="I4293" s="498">
        <v>1</v>
      </c>
      <c r="J4293" s="498">
        <v>9</v>
      </c>
      <c r="K4293" s="498">
        <v>360</v>
      </c>
      <c r="L4293" s="498">
        <v>16.5</v>
      </c>
      <c r="M4293" s="496">
        <v>17.5</v>
      </c>
      <c r="N4293" s="499">
        <f>IF(Tabla2[[#This Row],[LECHE RETIRO DIA]]&lt;&gt;ISBLANK(Tabla2[[#This Row],[LECHE RETIRO DIA]]),SUM(Tabla2[[#This Row],[LECHE TANQUE DIA]:[LECHE RETIRO DIA]]),SUM(Tabla2[[#This Row],[LECHE TANQUE DIA]:[LECHE AUTOCONSUMO DIA]]))</f>
        <v>1139</v>
      </c>
      <c r="O4293" s="500">
        <f t="shared" si="2711"/>
        <v>0.96049165935030734</v>
      </c>
      <c r="P4293" s="501">
        <f t="shared" si="2712"/>
        <v>22.333333333333332</v>
      </c>
      <c r="Q4293" s="501">
        <f t="shared" si="2713"/>
        <v>21.450980392156861</v>
      </c>
      <c r="R4293" s="501">
        <f t="shared" si="2714"/>
        <v>4.4444444444444446</v>
      </c>
      <c r="S4293" s="501">
        <f t="shared" si="2715"/>
        <v>3.1638888888888888</v>
      </c>
      <c r="T4293" s="501">
        <f t="shared" si="2716"/>
        <v>7.0588235294117645</v>
      </c>
      <c r="U4293" s="501">
        <f t="shared" si="2717"/>
        <v>69.030303030303031</v>
      </c>
      <c r="V4293" s="501">
        <f t="shared" si="2718"/>
        <v>3.0909090909090908</v>
      </c>
      <c r="W4293" s="501">
        <f>IFERROR(H4293/M4293,Tabla2[[#This Row],[CARGA PRODUCCION (ANIMALES/HA)]])</f>
        <v>2.9714285714285715</v>
      </c>
      <c r="X4293" s="502">
        <f t="shared" si="2719"/>
        <v>2025</v>
      </c>
      <c r="Y4293" s="502">
        <f t="shared" si="2720"/>
        <v>8</v>
      </c>
      <c r="Z4293" s="502" t="e">
        <f t="shared" ca="1" si="2721"/>
        <v>#NAME?</v>
      </c>
      <c r="AA4293" s="499">
        <f t="shared" si="2722"/>
        <v>52</v>
      </c>
      <c r="AB4293" s="500">
        <f t="shared" si="2723"/>
        <v>0.98076923076923073</v>
      </c>
      <c r="AC4293" s="500">
        <f t="shared" si="2724"/>
        <v>1.9230769230769273E-2</v>
      </c>
      <c r="AD4293" s="498"/>
    </row>
    <row r="4294" spans="1:30">
      <c r="A4294" s="339">
        <v>45882</v>
      </c>
      <c r="B4294" s="340" t="s">
        <v>81</v>
      </c>
      <c r="C4294" s="340">
        <v>2382</v>
      </c>
      <c r="D4294" s="340">
        <v>80</v>
      </c>
      <c r="E4294" s="340">
        <v>9</v>
      </c>
      <c r="F4294" s="340"/>
      <c r="G4294" s="340">
        <v>97</v>
      </c>
      <c r="H4294" s="340">
        <v>99</v>
      </c>
      <c r="I4294" s="340">
        <v>1</v>
      </c>
      <c r="J4294" s="340">
        <v>18</v>
      </c>
      <c r="K4294" s="340">
        <v>600</v>
      </c>
      <c r="L4294" s="340">
        <v>23.4</v>
      </c>
      <c r="M4294" s="8">
        <v>31.01</v>
      </c>
      <c r="N4294" s="341">
        <f>IF(Tabla2[[#This Row],[LECHE RETIRO DIA]]&lt;&gt;ISBLANK(Tabla2[[#This Row],[LECHE RETIRO DIA]]),SUM(Tabla2[[#This Row],[LECHE TANQUE DIA]:[LECHE RETIRO DIA]]),SUM(Tabla2[[#This Row],[LECHE TANQUE DIA]:[LECHE AUTOCONSUMO DIA]]))</f>
        <v>2471</v>
      </c>
      <c r="O4294" s="342">
        <f t="shared" si="2711"/>
        <v>0.96398219344394986</v>
      </c>
      <c r="P4294" s="343">
        <f t="shared" si="2712"/>
        <v>25.47422680412371</v>
      </c>
      <c r="Q4294" s="343">
        <f t="shared" si="2713"/>
        <v>24.556701030927837</v>
      </c>
      <c r="R4294" s="343">
        <f t="shared" si="2714"/>
        <v>4.4444444444444446</v>
      </c>
      <c r="S4294" s="343">
        <f t="shared" si="2715"/>
        <v>4.1183333333333332</v>
      </c>
      <c r="T4294" s="343">
        <f t="shared" si="2716"/>
        <v>6.1855670103092786</v>
      </c>
      <c r="U4294" s="343">
        <f t="shared" si="2717"/>
        <v>105.5982905982906</v>
      </c>
      <c r="V4294" s="343">
        <f t="shared" si="2718"/>
        <v>4.1452991452991457</v>
      </c>
      <c r="W4294" s="343">
        <f>IFERROR(H4294/M4294,Tabla2[[#This Row],[CARGA PRODUCCION (ANIMALES/HA)]])</f>
        <v>3.1925185424056752</v>
      </c>
      <c r="X4294" s="344">
        <f t="shared" si="2719"/>
        <v>2025</v>
      </c>
      <c r="Y4294" s="344">
        <f t="shared" si="2720"/>
        <v>8</v>
      </c>
      <c r="Z4294" s="344" t="e">
        <f t="shared" ca="1" si="2721"/>
        <v>#NAME?</v>
      </c>
      <c r="AA4294" s="341">
        <f t="shared" si="2722"/>
        <v>99</v>
      </c>
      <c r="AB4294" s="342">
        <f t="shared" si="2723"/>
        <v>0.97979797979797978</v>
      </c>
      <c r="AC4294" s="342">
        <f t="shared" si="2724"/>
        <v>2.0202020202020221E-2</v>
      </c>
      <c r="AD4294" s="340"/>
    </row>
    <row r="4295" spans="1:30">
      <c r="A4295" s="339">
        <v>45882</v>
      </c>
      <c r="B4295" s="340" t="s">
        <v>83</v>
      </c>
      <c r="C4295" s="340">
        <v>2706</v>
      </c>
      <c r="D4295" s="340">
        <v>100</v>
      </c>
      <c r="E4295" s="340">
        <v>9</v>
      </c>
      <c r="F4295" s="340"/>
      <c r="G4295" s="340">
        <v>113</v>
      </c>
      <c r="H4295" s="340">
        <v>128</v>
      </c>
      <c r="I4295" s="340">
        <v>1</v>
      </c>
      <c r="J4295" s="340">
        <v>18</v>
      </c>
      <c r="K4295" s="340">
        <v>680</v>
      </c>
      <c r="L4295" s="340">
        <v>29.8</v>
      </c>
      <c r="M4295" s="8">
        <v>36.590000000000003</v>
      </c>
      <c r="N4295" s="341">
        <f>IF(Tabla2[[#This Row],[LECHE RETIRO DIA]]&lt;&gt;ISBLANK(Tabla2[[#This Row],[LECHE RETIRO DIA]]),SUM(Tabla2[[#This Row],[LECHE TANQUE DIA]:[LECHE RETIRO DIA]]),SUM(Tabla2[[#This Row],[LECHE TANQUE DIA]:[LECHE AUTOCONSUMO DIA]]))</f>
        <v>2815</v>
      </c>
      <c r="O4295" s="342">
        <f t="shared" si="2711"/>
        <v>0.96127886323268208</v>
      </c>
      <c r="P4295" s="343">
        <f t="shared" si="2712"/>
        <v>24.911504424778762</v>
      </c>
      <c r="Q4295" s="343">
        <f t="shared" si="2713"/>
        <v>23.946902654867255</v>
      </c>
      <c r="R4295" s="343">
        <f t="shared" si="2714"/>
        <v>5.5555555555555554</v>
      </c>
      <c r="S4295" s="343">
        <f t="shared" si="2715"/>
        <v>4.1397058823529411</v>
      </c>
      <c r="T4295" s="343">
        <f t="shared" si="2716"/>
        <v>6.0176991150442474</v>
      </c>
      <c r="U4295" s="343">
        <f t="shared" si="2717"/>
        <v>94.46308724832214</v>
      </c>
      <c r="V4295" s="343">
        <f t="shared" si="2718"/>
        <v>3.7919463087248322</v>
      </c>
      <c r="W4295" s="343">
        <f>IFERROR(H4295/M4295,Tabla2[[#This Row],[CARGA PRODUCCION (ANIMALES/HA)]])</f>
        <v>3.4982235583492756</v>
      </c>
      <c r="X4295" s="344">
        <f t="shared" si="2719"/>
        <v>2025</v>
      </c>
      <c r="Y4295" s="344">
        <f t="shared" si="2720"/>
        <v>8</v>
      </c>
      <c r="Z4295" s="344" t="e">
        <f t="shared" ca="1" si="2721"/>
        <v>#NAME?</v>
      </c>
      <c r="AA4295" s="341">
        <f t="shared" si="2722"/>
        <v>128</v>
      </c>
      <c r="AB4295" s="342">
        <f t="shared" si="2723"/>
        <v>0.8828125</v>
      </c>
      <c r="AC4295" s="342">
        <f t="shared" si="2724"/>
        <v>0.1171875</v>
      </c>
      <c r="AD4295" s="340"/>
    </row>
    <row r="4296" spans="1:30">
      <c r="A4296" s="339">
        <v>45882</v>
      </c>
      <c r="B4296" s="340" t="s">
        <v>117</v>
      </c>
      <c r="C4296" s="340">
        <v>1108</v>
      </c>
      <c r="D4296" s="340">
        <v>40</v>
      </c>
      <c r="E4296" s="340">
        <v>5</v>
      </c>
      <c r="F4296" s="340"/>
      <c r="G4296" s="340">
        <v>51</v>
      </c>
      <c r="H4296" s="340">
        <v>52</v>
      </c>
      <c r="I4296" s="340">
        <v>1</v>
      </c>
      <c r="J4296" s="340">
        <v>9</v>
      </c>
      <c r="K4296" s="340">
        <v>360</v>
      </c>
      <c r="L4296" s="340">
        <v>16.5</v>
      </c>
      <c r="M4296" s="8">
        <v>17.5</v>
      </c>
      <c r="N4296" s="341">
        <f>IF(Tabla2[[#This Row],[LECHE RETIRO DIA]]&lt;&gt;ISBLANK(Tabla2[[#This Row],[LECHE RETIRO DIA]]),SUM(Tabla2[[#This Row],[LECHE TANQUE DIA]:[LECHE RETIRO DIA]]),SUM(Tabla2[[#This Row],[LECHE TANQUE DIA]:[LECHE AUTOCONSUMO DIA]]))</f>
        <v>1153</v>
      </c>
      <c r="O4296" s="342">
        <f t="shared" si="2711"/>
        <v>0.96097137901127494</v>
      </c>
      <c r="P4296" s="343">
        <f t="shared" si="2712"/>
        <v>22.607843137254903</v>
      </c>
      <c r="Q4296" s="343">
        <f t="shared" si="2713"/>
        <v>21.725490196078432</v>
      </c>
      <c r="R4296" s="343">
        <f t="shared" si="2714"/>
        <v>4.4444444444444446</v>
      </c>
      <c r="S4296" s="343">
        <f t="shared" si="2715"/>
        <v>3.2027777777777779</v>
      </c>
      <c r="T4296" s="343">
        <f t="shared" si="2716"/>
        <v>7.0588235294117645</v>
      </c>
      <c r="U4296" s="343">
        <f t="shared" si="2717"/>
        <v>69.878787878787875</v>
      </c>
      <c r="V4296" s="343">
        <f t="shared" si="2718"/>
        <v>3.0909090909090908</v>
      </c>
      <c r="W4296" s="343">
        <f>IFERROR(H4296/M4296,Tabla2[[#This Row],[CARGA PRODUCCION (ANIMALES/HA)]])</f>
        <v>2.9714285714285715</v>
      </c>
      <c r="X4296" s="344">
        <f t="shared" si="2719"/>
        <v>2025</v>
      </c>
      <c r="Y4296" s="344">
        <f t="shared" si="2720"/>
        <v>8</v>
      </c>
      <c r="Z4296" s="344" t="e">
        <f t="shared" ca="1" si="2721"/>
        <v>#NAME?</v>
      </c>
      <c r="AA4296" s="341">
        <f t="shared" si="2722"/>
        <v>52</v>
      </c>
      <c r="AB4296" s="342">
        <f t="shared" si="2723"/>
        <v>0.98076923076923073</v>
      </c>
      <c r="AC4296" s="342">
        <f t="shared" si="2724"/>
        <v>1.9230769230769273E-2</v>
      </c>
      <c r="AD4296" s="340"/>
    </row>
    <row r="4297" spans="1:30">
      <c r="A4297" s="512">
        <v>45883</v>
      </c>
      <c r="B4297" s="513" t="s">
        <v>81</v>
      </c>
      <c r="C4297" s="513">
        <v>2410</v>
      </c>
      <c r="D4297" s="513">
        <v>80</v>
      </c>
      <c r="E4297" s="513">
        <v>9</v>
      </c>
      <c r="F4297" s="513"/>
      <c r="G4297" s="513">
        <v>97</v>
      </c>
      <c r="H4297" s="513">
        <v>99</v>
      </c>
      <c r="I4297" s="513">
        <v>1</v>
      </c>
      <c r="J4297" s="513">
        <v>18</v>
      </c>
      <c r="K4297" s="513">
        <v>600</v>
      </c>
      <c r="L4297" s="513">
        <v>23.4</v>
      </c>
      <c r="M4297" s="511">
        <v>31.01</v>
      </c>
      <c r="N4297" s="514">
        <f>IF(Tabla2[[#This Row],[LECHE RETIRO DIA]]&lt;&gt;ISBLANK(Tabla2[[#This Row],[LECHE RETIRO DIA]]),SUM(Tabla2[[#This Row],[LECHE TANQUE DIA]:[LECHE RETIRO DIA]]),SUM(Tabla2[[#This Row],[LECHE TANQUE DIA]:[LECHE AUTOCONSUMO DIA]]))</f>
        <v>2499</v>
      </c>
      <c r="O4297" s="515">
        <f t="shared" ref="O4297:O4308" si="2725">IFERROR(C4297/N4297,"")</f>
        <v>0.96438575430172069</v>
      </c>
      <c r="P4297" s="516">
        <f t="shared" ref="P4297:P4308" si="2726">IFERROR(N4297/G4297,"")</f>
        <v>25.762886597938145</v>
      </c>
      <c r="Q4297" s="516">
        <f t="shared" ref="Q4297:Q4308" si="2727">IFERROR(C4297/G4297,"")</f>
        <v>24.845360824742269</v>
      </c>
      <c r="R4297" s="516">
        <f t="shared" ref="R4297:R4308" si="2728">IFERROR(D4297/J4297,"")</f>
        <v>4.4444444444444446</v>
      </c>
      <c r="S4297" s="516">
        <f t="shared" ref="S4297:S4308" si="2729">IFERROR(N4297/K4297,"")</f>
        <v>4.165</v>
      </c>
      <c r="T4297" s="516">
        <f t="shared" ref="T4297:T4308" si="2730">IFERROR(K4297/G4297,"")</f>
        <v>6.1855670103092786</v>
      </c>
      <c r="U4297" s="516">
        <f t="shared" ref="U4297:U4308" si="2731">IFERROR(N4297/L4297,"")</f>
        <v>106.7948717948718</v>
      </c>
      <c r="V4297" s="516">
        <f t="shared" ref="V4297:V4308" si="2732">IFERROR(G4297/L4297,"")</f>
        <v>4.1452991452991457</v>
      </c>
      <c r="W4297" s="516">
        <f>IFERROR(H4297/M4297,Tabla2[[#This Row],[CARGA PRODUCCION (ANIMALES/HA)]])</f>
        <v>3.1925185424056752</v>
      </c>
      <c r="X4297" s="517">
        <f t="shared" ref="X4297:X4308" si="2733">YEAR(A4297)</f>
        <v>2025</v>
      </c>
      <c r="Y4297" s="517">
        <f t="shared" ref="Y4297:Y4308" si="2734">MONTH(A4297)</f>
        <v>8</v>
      </c>
      <c r="Z4297" s="517" t="e">
        <f t="shared" ref="Z4297:Z4308" ca="1" si="2735">_xlfn.ISOWEEKNUM(A4297)</f>
        <v>#NAME?</v>
      </c>
      <c r="AA4297" s="514">
        <f t="shared" ref="AA4297:AA4308" si="2736">IF(H4297&gt;0,H4297,G4297)</f>
        <v>99</v>
      </c>
      <c r="AB4297" s="515">
        <f t="shared" ref="AB4297:AB4308" si="2737">IFERROR(G4297/AA4297,"")</f>
        <v>0.97979797979797978</v>
      </c>
      <c r="AC4297" s="515">
        <f t="shared" ref="AC4297:AC4308" si="2738">IFERROR(1-AB4297,"")</f>
        <v>2.0202020202020221E-2</v>
      </c>
      <c r="AD4297" s="513"/>
    </row>
    <row r="4298" spans="1:30">
      <c r="A4298" s="512">
        <v>45883</v>
      </c>
      <c r="B4298" s="513" t="s">
        <v>83</v>
      </c>
      <c r="C4298" s="513">
        <v>2658</v>
      </c>
      <c r="D4298" s="513">
        <v>100</v>
      </c>
      <c r="E4298" s="513">
        <v>9</v>
      </c>
      <c r="F4298" s="513"/>
      <c r="G4298" s="513">
        <v>114</v>
      </c>
      <c r="H4298" s="513">
        <v>128</v>
      </c>
      <c r="I4298" s="513">
        <v>1</v>
      </c>
      <c r="J4298" s="513">
        <v>18</v>
      </c>
      <c r="K4298" s="513">
        <v>680</v>
      </c>
      <c r="L4298" s="513">
        <v>29.8</v>
      </c>
      <c r="M4298" s="511">
        <v>36.590000000000003</v>
      </c>
      <c r="N4298" s="514">
        <f>IF(Tabla2[[#This Row],[LECHE RETIRO DIA]]&lt;&gt;ISBLANK(Tabla2[[#This Row],[LECHE RETIRO DIA]]),SUM(Tabla2[[#This Row],[LECHE TANQUE DIA]:[LECHE RETIRO DIA]]),SUM(Tabla2[[#This Row],[LECHE TANQUE DIA]:[LECHE AUTOCONSUMO DIA]]))</f>
        <v>2767</v>
      </c>
      <c r="O4298" s="515">
        <f t="shared" si="2725"/>
        <v>0.96060715576436573</v>
      </c>
      <c r="P4298" s="516">
        <f t="shared" si="2726"/>
        <v>24.271929824561404</v>
      </c>
      <c r="Q4298" s="516">
        <f t="shared" si="2727"/>
        <v>23.315789473684209</v>
      </c>
      <c r="R4298" s="516">
        <f t="shared" si="2728"/>
        <v>5.5555555555555554</v>
      </c>
      <c r="S4298" s="516">
        <f t="shared" si="2729"/>
        <v>4.0691176470588237</v>
      </c>
      <c r="T4298" s="516">
        <f t="shared" si="2730"/>
        <v>5.9649122807017543</v>
      </c>
      <c r="U4298" s="516">
        <f t="shared" si="2731"/>
        <v>92.852348993288587</v>
      </c>
      <c r="V4298" s="516">
        <f t="shared" si="2732"/>
        <v>3.825503355704698</v>
      </c>
      <c r="W4298" s="516">
        <f>IFERROR(H4298/M4298,Tabla2[[#This Row],[CARGA PRODUCCION (ANIMALES/HA)]])</f>
        <v>3.4982235583492756</v>
      </c>
      <c r="X4298" s="517">
        <f t="shared" si="2733"/>
        <v>2025</v>
      </c>
      <c r="Y4298" s="517">
        <f t="shared" si="2734"/>
        <v>8</v>
      </c>
      <c r="Z4298" s="517" t="e">
        <f t="shared" ca="1" si="2735"/>
        <v>#NAME?</v>
      </c>
      <c r="AA4298" s="514">
        <f t="shared" si="2736"/>
        <v>128</v>
      </c>
      <c r="AB4298" s="515">
        <f t="shared" si="2737"/>
        <v>0.890625</v>
      </c>
      <c r="AC4298" s="515">
        <f t="shared" si="2738"/>
        <v>0.109375</v>
      </c>
      <c r="AD4298" s="513"/>
    </row>
    <row r="4299" spans="1:30">
      <c r="A4299" s="512">
        <v>45883</v>
      </c>
      <c r="B4299" s="513" t="s">
        <v>117</v>
      </c>
      <c r="C4299" s="513">
        <v>1123</v>
      </c>
      <c r="D4299" s="513">
        <v>40</v>
      </c>
      <c r="E4299" s="513">
        <v>5</v>
      </c>
      <c r="F4299" s="513"/>
      <c r="G4299" s="513">
        <v>51</v>
      </c>
      <c r="H4299" s="513">
        <v>52</v>
      </c>
      <c r="I4299" s="513">
        <v>1</v>
      </c>
      <c r="J4299" s="513">
        <v>9</v>
      </c>
      <c r="K4299" s="513">
        <v>360</v>
      </c>
      <c r="L4299" s="513">
        <v>16.5</v>
      </c>
      <c r="M4299" s="511">
        <v>17.5</v>
      </c>
      <c r="N4299" s="514">
        <f>IF(Tabla2[[#This Row],[LECHE RETIRO DIA]]&lt;&gt;ISBLANK(Tabla2[[#This Row],[LECHE RETIRO DIA]]),SUM(Tabla2[[#This Row],[LECHE TANQUE DIA]:[LECHE RETIRO DIA]]),SUM(Tabla2[[#This Row],[LECHE TANQUE DIA]:[LECHE AUTOCONSUMO DIA]]))</f>
        <v>1168</v>
      </c>
      <c r="O4299" s="515">
        <f t="shared" si="2725"/>
        <v>0.96147260273972601</v>
      </c>
      <c r="P4299" s="516">
        <f t="shared" si="2726"/>
        <v>22.901960784313726</v>
      </c>
      <c r="Q4299" s="516">
        <f t="shared" si="2727"/>
        <v>22.019607843137255</v>
      </c>
      <c r="R4299" s="516">
        <f t="shared" si="2728"/>
        <v>4.4444444444444446</v>
      </c>
      <c r="S4299" s="516">
        <f t="shared" si="2729"/>
        <v>3.2444444444444445</v>
      </c>
      <c r="T4299" s="516">
        <f t="shared" si="2730"/>
        <v>7.0588235294117645</v>
      </c>
      <c r="U4299" s="516">
        <f t="shared" si="2731"/>
        <v>70.787878787878782</v>
      </c>
      <c r="V4299" s="516">
        <f t="shared" si="2732"/>
        <v>3.0909090909090908</v>
      </c>
      <c r="W4299" s="516">
        <f>IFERROR(H4299/M4299,Tabla2[[#This Row],[CARGA PRODUCCION (ANIMALES/HA)]])</f>
        <v>2.9714285714285715</v>
      </c>
      <c r="X4299" s="517">
        <f t="shared" si="2733"/>
        <v>2025</v>
      </c>
      <c r="Y4299" s="517">
        <f t="shared" si="2734"/>
        <v>8</v>
      </c>
      <c r="Z4299" s="517" t="e">
        <f t="shared" ca="1" si="2735"/>
        <v>#NAME?</v>
      </c>
      <c r="AA4299" s="514">
        <f t="shared" si="2736"/>
        <v>52</v>
      </c>
      <c r="AB4299" s="515">
        <f t="shared" si="2737"/>
        <v>0.98076923076923073</v>
      </c>
      <c r="AC4299" s="515">
        <f t="shared" si="2738"/>
        <v>1.9230769230769273E-2</v>
      </c>
      <c r="AD4299" s="513"/>
    </row>
    <row r="4300" spans="1:30">
      <c r="A4300" s="512">
        <v>45884</v>
      </c>
      <c r="B4300" s="513" t="s">
        <v>81</v>
      </c>
      <c r="C4300" s="513">
        <v>2382</v>
      </c>
      <c r="D4300" s="513">
        <v>80</v>
      </c>
      <c r="E4300" s="513">
        <v>9</v>
      </c>
      <c r="F4300" s="513"/>
      <c r="G4300" s="513">
        <v>98</v>
      </c>
      <c r="H4300" s="513">
        <v>100</v>
      </c>
      <c r="I4300" s="513">
        <v>1</v>
      </c>
      <c r="J4300" s="513">
        <v>18</v>
      </c>
      <c r="K4300" s="513">
        <v>600</v>
      </c>
      <c r="L4300" s="513">
        <v>23.4</v>
      </c>
      <c r="M4300" s="511">
        <v>31.01</v>
      </c>
      <c r="N4300" s="514">
        <f>IF(Tabla2[[#This Row],[LECHE RETIRO DIA]]&lt;&gt;ISBLANK(Tabla2[[#This Row],[LECHE RETIRO DIA]]),SUM(Tabla2[[#This Row],[LECHE TANQUE DIA]:[LECHE RETIRO DIA]]),SUM(Tabla2[[#This Row],[LECHE TANQUE DIA]:[LECHE AUTOCONSUMO DIA]]))</f>
        <v>2471</v>
      </c>
      <c r="O4300" s="515">
        <f t="shared" si="2725"/>
        <v>0.96398219344394986</v>
      </c>
      <c r="P4300" s="516">
        <f t="shared" si="2726"/>
        <v>25.214285714285715</v>
      </c>
      <c r="Q4300" s="516">
        <f t="shared" si="2727"/>
        <v>24.306122448979593</v>
      </c>
      <c r="R4300" s="516">
        <f t="shared" si="2728"/>
        <v>4.4444444444444446</v>
      </c>
      <c r="S4300" s="516">
        <f t="shared" si="2729"/>
        <v>4.1183333333333332</v>
      </c>
      <c r="T4300" s="516">
        <f t="shared" si="2730"/>
        <v>6.1224489795918364</v>
      </c>
      <c r="U4300" s="516">
        <f t="shared" si="2731"/>
        <v>105.5982905982906</v>
      </c>
      <c r="V4300" s="516">
        <f t="shared" si="2732"/>
        <v>4.1880341880341883</v>
      </c>
      <c r="W4300" s="516">
        <f>IFERROR(H4300/M4300,Tabla2[[#This Row],[CARGA PRODUCCION (ANIMALES/HA)]])</f>
        <v>3.224766204450177</v>
      </c>
      <c r="X4300" s="517">
        <f t="shared" si="2733"/>
        <v>2025</v>
      </c>
      <c r="Y4300" s="517">
        <f t="shared" si="2734"/>
        <v>8</v>
      </c>
      <c r="Z4300" s="517" t="e">
        <f t="shared" ca="1" si="2735"/>
        <v>#NAME?</v>
      </c>
      <c r="AA4300" s="514">
        <f t="shared" si="2736"/>
        <v>100</v>
      </c>
      <c r="AB4300" s="515">
        <f t="shared" si="2737"/>
        <v>0.98</v>
      </c>
      <c r="AC4300" s="515">
        <f t="shared" si="2738"/>
        <v>2.0000000000000018E-2</v>
      </c>
      <c r="AD4300" s="513"/>
    </row>
    <row r="4301" spans="1:30">
      <c r="A4301" s="512">
        <v>45884</v>
      </c>
      <c r="B4301" s="513" t="s">
        <v>83</v>
      </c>
      <c r="C4301" s="513">
        <v>2624</v>
      </c>
      <c r="D4301" s="513">
        <v>100</v>
      </c>
      <c r="E4301" s="513">
        <v>9</v>
      </c>
      <c r="F4301" s="513"/>
      <c r="G4301" s="513">
        <v>114</v>
      </c>
      <c r="H4301" s="513">
        <v>128</v>
      </c>
      <c r="I4301" s="513">
        <v>1</v>
      </c>
      <c r="J4301" s="513">
        <v>18</v>
      </c>
      <c r="K4301" s="513">
        <v>680</v>
      </c>
      <c r="L4301" s="513">
        <v>29.8</v>
      </c>
      <c r="M4301" s="511">
        <v>36.590000000000003</v>
      </c>
      <c r="N4301" s="514">
        <f>IF(Tabla2[[#This Row],[LECHE RETIRO DIA]]&lt;&gt;ISBLANK(Tabla2[[#This Row],[LECHE RETIRO DIA]]),SUM(Tabla2[[#This Row],[LECHE TANQUE DIA]:[LECHE RETIRO DIA]]),SUM(Tabla2[[#This Row],[LECHE TANQUE DIA]:[LECHE AUTOCONSUMO DIA]]))</f>
        <v>2733</v>
      </c>
      <c r="O4301" s="515">
        <f t="shared" si="2725"/>
        <v>0.96011708744968893</v>
      </c>
      <c r="P4301" s="516">
        <f t="shared" si="2726"/>
        <v>23.973684210526315</v>
      </c>
      <c r="Q4301" s="516">
        <f t="shared" si="2727"/>
        <v>23.017543859649123</v>
      </c>
      <c r="R4301" s="516">
        <f t="shared" si="2728"/>
        <v>5.5555555555555554</v>
      </c>
      <c r="S4301" s="516">
        <f t="shared" si="2729"/>
        <v>4.0191176470588239</v>
      </c>
      <c r="T4301" s="516">
        <f t="shared" si="2730"/>
        <v>5.9649122807017543</v>
      </c>
      <c r="U4301" s="516">
        <f t="shared" si="2731"/>
        <v>91.711409395973149</v>
      </c>
      <c r="V4301" s="516">
        <f t="shared" si="2732"/>
        <v>3.825503355704698</v>
      </c>
      <c r="W4301" s="516">
        <f>IFERROR(H4301/M4301,Tabla2[[#This Row],[CARGA PRODUCCION (ANIMALES/HA)]])</f>
        <v>3.4982235583492756</v>
      </c>
      <c r="X4301" s="517">
        <f t="shared" si="2733"/>
        <v>2025</v>
      </c>
      <c r="Y4301" s="517">
        <f t="shared" si="2734"/>
        <v>8</v>
      </c>
      <c r="Z4301" s="517" t="e">
        <f t="shared" ca="1" si="2735"/>
        <v>#NAME?</v>
      </c>
      <c r="AA4301" s="514">
        <f t="shared" si="2736"/>
        <v>128</v>
      </c>
      <c r="AB4301" s="515">
        <f t="shared" si="2737"/>
        <v>0.890625</v>
      </c>
      <c r="AC4301" s="515">
        <f t="shared" si="2738"/>
        <v>0.109375</v>
      </c>
      <c r="AD4301" s="513"/>
    </row>
    <row r="4302" spans="1:30">
      <c r="A4302" s="512">
        <v>45884</v>
      </c>
      <c r="B4302" s="513" t="s">
        <v>88</v>
      </c>
      <c r="C4302" s="513">
        <v>1064</v>
      </c>
      <c r="D4302" s="513">
        <v>40</v>
      </c>
      <c r="E4302" s="513">
        <v>5</v>
      </c>
      <c r="F4302" s="513"/>
      <c r="G4302" s="513">
        <v>51</v>
      </c>
      <c r="H4302" s="513">
        <v>52</v>
      </c>
      <c r="I4302" s="513">
        <v>1</v>
      </c>
      <c r="J4302" s="513">
        <v>9</v>
      </c>
      <c r="K4302" s="513">
        <v>360</v>
      </c>
      <c r="L4302" s="513">
        <v>16.5</v>
      </c>
      <c r="M4302" s="511">
        <v>17.5</v>
      </c>
      <c r="N4302" s="514">
        <f>IF(Tabla2[[#This Row],[LECHE RETIRO DIA]]&lt;&gt;ISBLANK(Tabla2[[#This Row],[LECHE RETIRO DIA]]),SUM(Tabla2[[#This Row],[LECHE TANQUE DIA]:[LECHE RETIRO DIA]]),SUM(Tabla2[[#This Row],[LECHE TANQUE DIA]:[LECHE AUTOCONSUMO DIA]]))</f>
        <v>1109</v>
      </c>
      <c r="O4302" s="515">
        <f t="shared" si="2725"/>
        <v>0.95942290351668169</v>
      </c>
      <c r="P4302" s="516">
        <f t="shared" si="2726"/>
        <v>21.745098039215687</v>
      </c>
      <c r="Q4302" s="516">
        <f t="shared" si="2727"/>
        <v>20.862745098039216</v>
      </c>
      <c r="R4302" s="516">
        <f t="shared" si="2728"/>
        <v>4.4444444444444446</v>
      </c>
      <c r="S4302" s="516">
        <f t="shared" si="2729"/>
        <v>3.0805555555555557</v>
      </c>
      <c r="T4302" s="516">
        <f t="shared" si="2730"/>
        <v>7.0588235294117645</v>
      </c>
      <c r="U4302" s="516">
        <f t="shared" si="2731"/>
        <v>67.212121212121218</v>
      </c>
      <c r="V4302" s="516">
        <f t="shared" si="2732"/>
        <v>3.0909090909090908</v>
      </c>
      <c r="W4302" s="516">
        <f>IFERROR(H4302/M4302,Tabla2[[#This Row],[CARGA PRODUCCION (ANIMALES/HA)]])</f>
        <v>2.9714285714285715</v>
      </c>
      <c r="X4302" s="517">
        <f t="shared" si="2733"/>
        <v>2025</v>
      </c>
      <c r="Y4302" s="517">
        <f t="shared" si="2734"/>
        <v>8</v>
      </c>
      <c r="Z4302" s="517" t="e">
        <f t="shared" ca="1" si="2735"/>
        <v>#NAME?</v>
      </c>
      <c r="AA4302" s="514">
        <f t="shared" si="2736"/>
        <v>52</v>
      </c>
      <c r="AB4302" s="515">
        <f t="shared" si="2737"/>
        <v>0.98076923076923073</v>
      </c>
      <c r="AC4302" s="515">
        <f t="shared" si="2738"/>
        <v>1.9230769230769273E-2</v>
      </c>
      <c r="AD4302" s="513"/>
    </row>
    <row r="4303" spans="1:30">
      <c r="A4303" s="339">
        <v>45885</v>
      </c>
      <c r="B4303" s="340" t="s">
        <v>81</v>
      </c>
      <c r="C4303" s="340">
        <v>2473</v>
      </c>
      <c r="D4303" s="340">
        <v>80</v>
      </c>
      <c r="E4303" s="340">
        <v>9</v>
      </c>
      <c r="F4303" s="340"/>
      <c r="G4303" s="340">
        <v>99</v>
      </c>
      <c r="H4303" s="340">
        <v>101</v>
      </c>
      <c r="I4303" s="340">
        <v>1</v>
      </c>
      <c r="J4303" s="340">
        <v>18</v>
      </c>
      <c r="K4303" s="340">
        <v>600</v>
      </c>
      <c r="L4303" s="340">
        <v>23.4</v>
      </c>
      <c r="M4303" s="8">
        <v>31.01</v>
      </c>
      <c r="N4303" s="341">
        <f>IF(Tabla2[[#This Row],[LECHE RETIRO DIA]]&lt;&gt;ISBLANK(Tabla2[[#This Row],[LECHE RETIRO DIA]]),SUM(Tabla2[[#This Row],[LECHE TANQUE DIA]:[LECHE RETIRO DIA]]),SUM(Tabla2[[#This Row],[LECHE TANQUE DIA]:[LECHE AUTOCONSUMO DIA]]))</f>
        <v>2562</v>
      </c>
      <c r="O4303" s="342">
        <f t="shared" si="2725"/>
        <v>0.96526151444184227</v>
      </c>
      <c r="P4303" s="343">
        <f t="shared" si="2726"/>
        <v>25.878787878787879</v>
      </c>
      <c r="Q4303" s="343">
        <f t="shared" si="2727"/>
        <v>24.979797979797979</v>
      </c>
      <c r="R4303" s="343">
        <f t="shared" si="2728"/>
        <v>4.4444444444444446</v>
      </c>
      <c r="S4303" s="343">
        <f t="shared" si="2729"/>
        <v>4.2699999999999996</v>
      </c>
      <c r="T4303" s="343">
        <f t="shared" si="2730"/>
        <v>6.0606060606060606</v>
      </c>
      <c r="U4303" s="343">
        <f t="shared" si="2731"/>
        <v>109.48717948717949</v>
      </c>
      <c r="V4303" s="343">
        <f t="shared" si="2732"/>
        <v>4.2307692307692308</v>
      </c>
      <c r="W4303" s="343">
        <f>IFERROR(H4303/M4303,Tabla2[[#This Row],[CARGA PRODUCCION (ANIMALES/HA)]])</f>
        <v>3.2570138664946788</v>
      </c>
      <c r="X4303" s="344">
        <f t="shared" si="2733"/>
        <v>2025</v>
      </c>
      <c r="Y4303" s="344">
        <f t="shared" si="2734"/>
        <v>8</v>
      </c>
      <c r="Z4303" s="344" t="e">
        <f t="shared" ca="1" si="2735"/>
        <v>#NAME?</v>
      </c>
      <c r="AA4303" s="341">
        <f t="shared" si="2736"/>
        <v>101</v>
      </c>
      <c r="AB4303" s="342">
        <f t="shared" si="2737"/>
        <v>0.98019801980198018</v>
      </c>
      <c r="AC4303" s="342">
        <f t="shared" si="2738"/>
        <v>1.980198019801982E-2</v>
      </c>
      <c r="AD4303" s="340"/>
    </row>
    <row r="4304" spans="1:30">
      <c r="A4304" s="339">
        <v>45885</v>
      </c>
      <c r="B4304" s="340" t="s">
        <v>83</v>
      </c>
      <c r="C4304" s="340">
        <v>2654</v>
      </c>
      <c r="D4304" s="340">
        <v>100</v>
      </c>
      <c r="E4304" s="340">
        <v>9</v>
      </c>
      <c r="F4304" s="340"/>
      <c r="G4304" s="340">
        <v>112</v>
      </c>
      <c r="H4304" s="340">
        <v>125</v>
      </c>
      <c r="I4304" s="340">
        <v>3</v>
      </c>
      <c r="J4304" s="340">
        <v>18</v>
      </c>
      <c r="K4304" s="340">
        <v>680</v>
      </c>
      <c r="L4304" s="340">
        <v>29.8</v>
      </c>
      <c r="M4304" s="8">
        <v>36.590000000000003</v>
      </c>
      <c r="N4304" s="341">
        <f>IF(Tabla2[[#This Row],[LECHE RETIRO DIA]]&lt;&gt;ISBLANK(Tabla2[[#This Row],[LECHE RETIRO DIA]]),SUM(Tabla2[[#This Row],[LECHE TANQUE DIA]:[LECHE RETIRO DIA]]),SUM(Tabla2[[#This Row],[LECHE TANQUE DIA]:[LECHE AUTOCONSUMO DIA]]))</f>
        <v>2763</v>
      </c>
      <c r="O4304" s="342">
        <f t="shared" si="2725"/>
        <v>0.96055012667390516</v>
      </c>
      <c r="P4304" s="343">
        <f t="shared" si="2726"/>
        <v>24.669642857142858</v>
      </c>
      <c r="Q4304" s="343">
        <f t="shared" si="2727"/>
        <v>23.696428571428573</v>
      </c>
      <c r="R4304" s="343">
        <f t="shared" si="2728"/>
        <v>5.5555555555555554</v>
      </c>
      <c r="S4304" s="343">
        <f t="shared" si="2729"/>
        <v>4.0632352941176473</v>
      </c>
      <c r="T4304" s="343">
        <f t="shared" si="2730"/>
        <v>6.0714285714285712</v>
      </c>
      <c r="U4304" s="343">
        <f t="shared" si="2731"/>
        <v>92.718120805369125</v>
      </c>
      <c r="V4304" s="343">
        <f t="shared" si="2732"/>
        <v>3.7583892617449663</v>
      </c>
      <c r="W4304" s="343">
        <f>IFERROR(H4304/M4304,Tabla2[[#This Row],[CARGA PRODUCCION (ANIMALES/HA)]])</f>
        <v>3.4162339437004641</v>
      </c>
      <c r="X4304" s="344">
        <f t="shared" si="2733"/>
        <v>2025</v>
      </c>
      <c r="Y4304" s="344">
        <f t="shared" si="2734"/>
        <v>8</v>
      </c>
      <c r="Z4304" s="344" t="e">
        <f t="shared" ca="1" si="2735"/>
        <v>#NAME?</v>
      </c>
      <c r="AA4304" s="341">
        <f t="shared" si="2736"/>
        <v>125</v>
      </c>
      <c r="AB4304" s="342">
        <f t="shared" si="2737"/>
        <v>0.89600000000000002</v>
      </c>
      <c r="AC4304" s="342">
        <f t="shared" si="2738"/>
        <v>0.10399999999999998</v>
      </c>
      <c r="AD4304" s="340"/>
    </row>
    <row r="4305" spans="1:30">
      <c r="A4305" s="339">
        <v>45885</v>
      </c>
      <c r="B4305" s="340" t="s">
        <v>117</v>
      </c>
      <c r="C4305" s="340">
        <v>1106</v>
      </c>
      <c r="D4305" s="340">
        <v>40</v>
      </c>
      <c r="E4305" s="340">
        <v>5</v>
      </c>
      <c r="F4305" s="340"/>
      <c r="G4305" s="340">
        <v>51</v>
      </c>
      <c r="H4305" s="340">
        <v>52</v>
      </c>
      <c r="I4305" s="340">
        <v>1</v>
      </c>
      <c r="J4305" s="340">
        <v>9</v>
      </c>
      <c r="K4305" s="340">
        <v>360</v>
      </c>
      <c r="L4305" s="340">
        <v>16.5</v>
      </c>
      <c r="M4305" s="8">
        <v>17.5</v>
      </c>
      <c r="N4305" s="341">
        <f>IF(Tabla2[[#This Row],[LECHE RETIRO DIA]]&lt;&gt;ISBLANK(Tabla2[[#This Row],[LECHE RETIRO DIA]]),SUM(Tabla2[[#This Row],[LECHE TANQUE DIA]:[LECHE RETIRO DIA]]),SUM(Tabla2[[#This Row],[LECHE TANQUE DIA]:[LECHE AUTOCONSUMO DIA]]))</f>
        <v>1151</v>
      </c>
      <c r="O4305" s="342">
        <f t="shared" si="2725"/>
        <v>0.96090356211989569</v>
      </c>
      <c r="P4305" s="343">
        <f t="shared" si="2726"/>
        <v>22.568627450980394</v>
      </c>
      <c r="Q4305" s="343">
        <f t="shared" si="2727"/>
        <v>21.686274509803923</v>
      </c>
      <c r="R4305" s="343">
        <f t="shared" si="2728"/>
        <v>4.4444444444444446</v>
      </c>
      <c r="S4305" s="343">
        <f t="shared" si="2729"/>
        <v>3.1972222222222224</v>
      </c>
      <c r="T4305" s="343">
        <f t="shared" si="2730"/>
        <v>7.0588235294117645</v>
      </c>
      <c r="U4305" s="343">
        <f t="shared" si="2731"/>
        <v>69.757575757575751</v>
      </c>
      <c r="V4305" s="343">
        <f t="shared" si="2732"/>
        <v>3.0909090909090908</v>
      </c>
      <c r="W4305" s="343">
        <f>IFERROR(H4305/M4305,Tabla2[[#This Row],[CARGA PRODUCCION (ANIMALES/HA)]])</f>
        <v>2.9714285714285715</v>
      </c>
      <c r="X4305" s="344">
        <f t="shared" si="2733"/>
        <v>2025</v>
      </c>
      <c r="Y4305" s="344">
        <f t="shared" si="2734"/>
        <v>8</v>
      </c>
      <c r="Z4305" s="344" t="e">
        <f t="shared" ca="1" si="2735"/>
        <v>#NAME?</v>
      </c>
      <c r="AA4305" s="341">
        <f t="shared" si="2736"/>
        <v>52</v>
      </c>
      <c r="AB4305" s="342">
        <f t="shared" si="2737"/>
        <v>0.98076923076923073</v>
      </c>
      <c r="AC4305" s="342">
        <f t="shared" si="2738"/>
        <v>1.9230769230769273E-2</v>
      </c>
      <c r="AD4305" s="340"/>
    </row>
    <row r="4306" spans="1:30">
      <c r="A4306" s="339">
        <v>45886</v>
      </c>
      <c r="B4306" s="340" t="s">
        <v>81</v>
      </c>
      <c r="C4306" s="340">
        <v>2473</v>
      </c>
      <c r="D4306" s="340">
        <v>80</v>
      </c>
      <c r="E4306" s="340">
        <v>9</v>
      </c>
      <c r="F4306" s="340"/>
      <c r="G4306" s="340">
        <v>99</v>
      </c>
      <c r="H4306" s="340">
        <v>101</v>
      </c>
      <c r="I4306" s="340">
        <v>1</v>
      </c>
      <c r="J4306" s="340">
        <v>18</v>
      </c>
      <c r="K4306" s="340">
        <v>600</v>
      </c>
      <c r="L4306" s="340">
        <v>23.4</v>
      </c>
      <c r="M4306" s="8">
        <v>31.01</v>
      </c>
      <c r="N4306" s="341">
        <f>IF(Tabla2[[#This Row],[LECHE RETIRO DIA]]&lt;&gt;ISBLANK(Tabla2[[#This Row],[LECHE RETIRO DIA]]),SUM(Tabla2[[#This Row],[LECHE TANQUE DIA]:[LECHE RETIRO DIA]]),SUM(Tabla2[[#This Row],[LECHE TANQUE DIA]:[LECHE AUTOCONSUMO DIA]]))</f>
        <v>2562</v>
      </c>
      <c r="O4306" s="342">
        <f t="shared" si="2725"/>
        <v>0.96526151444184227</v>
      </c>
      <c r="P4306" s="343">
        <f t="shared" si="2726"/>
        <v>25.878787878787879</v>
      </c>
      <c r="Q4306" s="343">
        <f t="shared" si="2727"/>
        <v>24.979797979797979</v>
      </c>
      <c r="R4306" s="343">
        <f t="shared" si="2728"/>
        <v>4.4444444444444446</v>
      </c>
      <c r="S4306" s="343">
        <f t="shared" si="2729"/>
        <v>4.2699999999999996</v>
      </c>
      <c r="T4306" s="343">
        <f t="shared" si="2730"/>
        <v>6.0606060606060606</v>
      </c>
      <c r="U4306" s="343">
        <f t="shared" si="2731"/>
        <v>109.48717948717949</v>
      </c>
      <c r="V4306" s="343">
        <f t="shared" si="2732"/>
        <v>4.2307692307692308</v>
      </c>
      <c r="W4306" s="343">
        <f>IFERROR(H4306/M4306,Tabla2[[#This Row],[CARGA PRODUCCION (ANIMALES/HA)]])</f>
        <v>3.2570138664946788</v>
      </c>
      <c r="X4306" s="344">
        <f t="shared" si="2733"/>
        <v>2025</v>
      </c>
      <c r="Y4306" s="344">
        <f t="shared" si="2734"/>
        <v>8</v>
      </c>
      <c r="Z4306" s="344" t="e">
        <f t="shared" ca="1" si="2735"/>
        <v>#NAME?</v>
      </c>
      <c r="AA4306" s="341">
        <f t="shared" si="2736"/>
        <v>101</v>
      </c>
      <c r="AB4306" s="342">
        <f t="shared" si="2737"/>
        <v>0.98019801980198018</v>
      </c>
      <c r="AC4306" s="342">
        <f t="shared" si="2738"/>
        <v>1.980198019801982E-2</v>
      </c>
      <c r="AD4306" s="340"/>
    </row>
    <row r="4307" spans="1:30">
      <c r="A4307" s="339">
        <v>45886</v>
      </c>
      <c r="B4307" s="340" t="s">
        <v>83</v>
      </c>
      <c r="C4307" s="340">
        <v>2654</v>
      </c>
      <c r="D4307" s="340">
        <v>100</v>
      </c>
      <c r="E4307" s="340">
        <v>9</v>
      </c>
      <c r="F4307" s="340"/>
      <c r="G4307" s="340">
        <v>112</v>
      </c>
      <c r="H4307" s="340">
        <v>125</v>
      </c>
      <c r="I4307" s="340">
        <v>3</v>
      </c>
      <c r="J4307" s="340">
        <v>18</v>
      </c>
      <c r="K4307" s="340">
        <v>680</v>
      </c>
      <c r="L4307" s="340">
        <v>29.8</v>
      </c>
      <c r="M4307" s="8">
        <v>36.590000000000003</v>
      </c>
      <c r="N4307" s="341">
        <f>IF(Tabla2[[#This Row],[LECHE RETIRO DIA]]&lt;&gt;ISBLANK(Tabla2[[#This Row],[LECHE RETIRO DIA]]),SUM(Tabla2[[#This Row],[LECHE TANQUE DIA]:[LECHE RETIRO DIA]]),SUM(Tabla2[[#This Row],[LECHE TANQUE DIA]:[LECHE AUTOCONSUMO DIA]]))</f>
        <v>2763</v>
      </c>
      <c r="O4307" s="342">
        <f t="shared" si="2725"/>
        <v>0.96055012667390516</v>
      </c>
      <c r="P4307" s="343">
        <f t="shared" si="2726"/>
        <v>24.669642857142858</v>
      </c>
      <c r="Q4307" s="343">
        <f t="shared" si="2727"/>
        <v>23.696428571428573</v>
      </c>
      <c r="R4307" s="343">
        <f t="shared" si="2728"/>
        <v>5.5555555555555554</v>
      </c>
      <c r="S4307" s="343">
        <f t="shared" si="2729"/>
        <v>4.0632352941176473</v>
      </c>
      <c r="T4307" s="343">
        <f t="shared" si="2730"/>
        <v>6.0714285714285712</v>
      </c>
      <c r="U4307" s="343">
        <f t="shared" si="2731"/>
        <v>92.718120805369125</v>
      </c>
      <c r="V4307" s="343">
        <f t="shared" si="2732"/>
        <v>3.7583892617449663</v>
      </c>
      <c r="W4307" s="343">
        <f>IFERROR(H4307/M4307,Tabla2[[#This Row],[CARGA PRODUCCION (ANIMALES/HA)]])</f>
        <v>3.4162339437004641</v>
      </c>
      <c r="X4307" s="344">
        <f t="shared" si="2733"/>
        <v>2025</v>
      </c>
      <c r="Y4307" s="344">
        <f t="shared" si="2734"/>
        <v>8</v>
      </c>
      <c r="Z4307" s="344" t="e">
        <f t="shared" ca="1" si="2735"/>
        <v>#NAME?</v>
      </c>
      <c r="AA4307" s="341">
        <f t="shared" si="2736"/>
        <v>125</v>
      </c>
      <c r="AB4307" s="342">
        <f t="shared" si="2737"/>
        <v>0.89600000000000002</v>
      </c>
      <c r="AC4307" s="342">
        <f t="shared" si="2738"/>
        <v>0.10399999999999998</v>
      </c>
      <c r="AD4307" s="340"/>
    </row>
    <row r="4308" spans="1:30">
      <c r="A4308" s="339">
        <v>45886</v>
      </c>
      <c r="B4308" s="340" t="s">
        <v>117</v>
      </c>
      <c r="C4308" s="340">
        <v>1008</v>
      </c>
      <c r="D4308" s="340">
        <v>40</v>
      </c>
      <c r="E4308" s="340">
        <v>5</v>
      </c>
      <c r="F4308" s="340"/>
      <c r="G4308" s="340">
        <v>52</v>
      </c>
      <c r="H4308" s="340">
        <v>53</v>
      </c>
      <c r="I4308" s="340">
        <v>1</v>
      </c>
      <c r="J4308" s="340">
        <v>9</v>
      </c>
      <c r="K4308" s="340">
        <v>360</v>
      </c>
      <c r="L4308" s="340">
        <v>16.5</v>
      </c>
      <c r="M4308" s="8">
        <v>17.5</v>
      </c>
      <c r="N4308" s="341">
        <f>IF(Tabla2[[#This Row],[LECHE RETIRO DIA]]&lt;&gt;ISBLANK(Tabla2[[#This Row],[LECHE RETIRO DIA]]),SUM(Tabla2[[#This Row],[LECHE TANQUE DIA]:[LECHE RETIRO DIA]]),SUM(Tabla2[[#This Row],[LECHE TANQUE DIA]:[LECHE AUTOCONSUMO DIA]]))</f>
        <v>1053</v>
      </c>
      <c r="O4308" s="342">
        <f t="shared" si="2725"/>
        <v>0.95726495726495731</v>
      </c>
      <c r="P4308" s="343">
        <f t="shared" si="2726"/>
        <v>20.25</v>
      </c>
      <c r="Q4308" s="343">
        <f t="shared" si="2727"/>
        <v>19.384615384615383</v>
      </c>
      <c r="R4308" s="343">
        <f t="shared" si="2728"/>
        <v>4.4444444444444446</v>
      </c>
      <c r="S4308" s="343">
        <f t="shared" si="2729"/>
        <v>2.9249999999999998</v>
      </c>
      <c r="T4308" s="343">
        <f t="shared" si="2730"/>
        <v>6.9230769230769234</v>
      </c>
      <c r="U4308" s="343">
        <f t="shared" si="2731"/>
        <v>63.81818181818182</v>
      </c>
      <c r="V4308" s="343">
        <f t="shared" si="2732"/>
        <v>3.1515151515151514</v>
      </c>
      <c r="W4308" s="343">
        <f>IFERROR(H4308/M4308,Tabla2[[#This Row],[CARGA PRODUCCION (ANIMALES/HA)]])</f>
        <v>3.0285714285714285</v>
      </c>
      <c r="X4308" s="344">
        <f t="shared" si="2733"/>
        <v>2025</v>
      </c>
      <c r="Y4308" s="344">
        <f t="shared" si="2734"/>
        <v>8</v>
      </c>
      <c r="Z4308" s="344" t="e">
        <f t="shared" ca="1" si="2735"/>
        <v>#NAME?</v>
      </c>
      <c r="AA4308" s="341">
        <f t="shared" si="2736"/>
        <v>53</v>
      </c>
      <c r="AB4308" s="342">
        <f t="shared" si="2737"/>
        <v>0.98113207547169812</v>
      </c>
      <c r="AC4308" s="342">
        <f t="shared" si="2738"/>
        <v>1.8867924528301883E-2</v>
      </c>
      <c r="AD4308" s="340"/>
    </row>
    <row r="4309" spans="1:30">
      <c r="A4309" s="512">
        <v>45887</v>
      </c>
      <c r="B4309" s="513" t="s">
        <v>81</v>
      </c>
      <c r="C4309" s="513">
        <v>2467</v>
      </c>
      <c r="D4309" s="513">
        <v>80</v>
      </c>
      <c r="E4309" s="513">
        <v>9</v>
      </c>
      <c r="F4309" s="513"/>
      <c r="G4309" s="513">
        <v>100</v>
      </c>
      <c r="H4309" s="513">
        <v>102</v>
      </c>
      <c r="I4309" s="513">
        <v>1</v>
      </c>
      <c r="J4309" s="513">
        <v>18</v>
      </c>
      <c r="K4309" s="513">
        <v>600</v>
      </c>
      <c r="L4309" s="513">
        <v>23.4</v>
      </c>
      <c r="M4309" s="511">
        <v>31.01</v>
      </c>
      <c r="N4309" s="514">
        <f>IF(Tabla2[[#This Row],[LECHE RETIRO DIA]]&lt;&gt;ISBLANK(Tabla2[[#This Row],[LECHE RETIRO DIA]]),SUM(Tabla2[[#This Row],[LECHE TANQUE DIA]:[LECHE RETIRO DIA]]),SUM(Tabla2[[#This Row],[LECHE TANQUE DIA]:[LECHE AUTOCONSUMO DIA]]))</f>
        <v>2556</v>
      </c>
      <c r="O4309" s="515">
        <f t="shared" ref="O4309:O4314" si="2739">IFERROR(C4309/N4309,"")</f>
        <v>0.96517996870109546</v>
      </c>
      <c r="P4309" s="516">
        <f t="shared" ref="P4309:P4314" si="2740">IFERROR(N4309/G4309,"")</f>
        <v>25.56</v>
      </c>
      <c r="Q4309" s="516">
        <f t="shared" ref="Q4309:Q4314" si="2741">IFERROR(C4309/G4309,"")</f>
        <v>24.67</v>
      </c>
      <c r="R4309" s="516">
        <f t="shared" ref="R4309:R4314" si="2742">IFERROR(D4309/J4309,"")</f>
        <v>4.4444444444444446</v>
      </c>
      <c r="S4309" s="516">
        <f t="shared" ref="S4309:S4314" si="2743">IFERROR(N4309/K4309,"")</f>
        <v>4.26</v>
      </c>
      <c r="T4309" s="516">
        <f t="shared" ref="T4309:T4314" si="2744">IFERROR(K4309/G4309,"")</f>
        <v>6</v>
      </c>
      <c r="U4309" s="516">
        <f t="shared" ref="U4309:U4314" si="2745">IFERROR(N4309/L4309,"")</f>
        <v>109.23076923076924</v>
      </c>
      <c r="V4309" s="516">
        <f t="shared" ref="V4309:V4314" si="2746">IFERROR(G4309/L4309,"")</f>
        <v>4.2735042735042734</v>
      </c>
      <c r="W4309" s="516">
        <f>IFERROR(H4309/M4309,Tabla2[[#This Row],[CARGA PRODUCCION (ANIMALES/HA)]])</f>
        <v>3.2892615285391806</v>
      </c>
      <c r="X4309" s="517">
        <f t="shared" ref="X4309:X4314" si="2747">YEAR(A4309)</f>
        <v>2025</v>
      </c>
      <c r="Y4309" s="517">
        <f t="shared" ref="Y4309:Y4314" si="2748">MONTH(A4309)</f>
        <v>8</v>
      </c>
      <c r="Z4309" s="517" t="e">
        <f t="shared" ref="Z4309:Z4314" ca="1" si="2749">_xlfn.ISOWEEKNUM(A4309)</f>
        <v>#NAME?</v>
      </c>
      <c r="AA4309" s="514">
        <f t="shared" ref="AA4309:AA4314" si="2750">IF(H4309&gt;0,H4309,G4309)</f>
        <v>102</v>
      </c>
      <c r="AB4309" s="515">
        <f t="shared" ref="AB4309:AB4314" si="2751">IFERROR(G4309/AA4309,"")</f>
        <v>0.98039215686274506</v>
      </c>
      <c r="AC4309" s="515">
        <f t="shared" ref="AC4309:AC4314" si="2752">IFERROR(1-AB4309,"")</f>
        <v>1.9607843137254943E-2</v>
      </c>
      <c r="AD4309" s="513"/>
    </row>
    <row r="4310" spans="1:30">
      <c r="A4310" s="512">
        <v>45887</v>
      </c>
      <c r="B4310" s="513" t="s">
        <v>83</v>
      </c>
      <c r="C4310" s="513">
        <v>2677</v>
      </c>
      <c r="D4310" s="513">
        <v>100</v>
      </c>
      <c r="E4310" s="513">
        <v>9</v>
      </c>
      <c r="F4310" s="513"/>
      <c r="G4310" s="513">
        <v>111</v>
      </c>
      <c r="H4310" s="513">
        <v>124</v>
      </c>
      <c r="I4310" s="513">
        <v>3</v>
      </c>
      <c r="J4310" s="513">
        <v>18</v>
      </c>
      <c r="K4310" s="513">
        <v>680</v>
      </c>
      <c r="L4310" s="513">
        <v>29.8</v>
      </c>
      <c r="M4310" s="511">
        <v>36.590000000000003</v>
      </c>
      <c r="N4310" s="514">
        <f>IF(Tabla2[[#This Row],[LECHE RETIRO DIA]]&lt;&gt;ISBLANK(Tabla2[[#This Row],[LECHE RETIRO DIA]]),SUM(Tabla2[[#This Row],[LECHE TANQUE DIA]:[LECHE RETIRO DIA]]),SUM(Tabla2[[#This Row],[LECHE TANQUE DIA]:[LECHE AUTOCONSUMO DIA]]))</f>
        <v>2786</v>
      </c>
      <c r="O4310" s="515">
        <f t="shared" si="2739"/>
        <v>0.960875807609476</v>
      </c>
      <c r="P4310" s="516">
        <f t="shared" si="2740"/>
        <v>25.099099099099099</v>
      </c>
      <c r="Q4310" s="516">
        <f t="shared" si="2741"/>
        <v>24.117117117117118</v>
      </c>
      <c r="R4310" s="516">
        <f t="shared" si="2742"/>
        <v>5.5555555555555554</v>
      </c>
      <c r="S4310" s="516">
        <f t="shared" si="2743"/>
        <v>4.0970588235294114</v>
      </c>
      <c r="T4310" s="516">
        <f t="shared" si="2744"/>
        <v>6.1261261261261257</v>
      </c>
      <c r="U4310" s="516">
        <f t="shared" si="2745"/>
        <v>93.489932885906043</v>
      </c>
      <c r="V4310" s="516">
        <f t="shared" si="2746"/>
        <v>3.7248322147651005</v>
      </c>
      <c r="W4310" s="516">
        <f>IFERROR(H4310/M4310,Tabla2[[#This Row],[CARGA PRODUCCION (ANIMALES/HA)]])</f>
        <v>3.3889040721508605</v>
      </c>
      <c r="X4310" s="517">
        <f t="shared" si="2747"/>
        <v>2025</v>
      </c>
      <c r="Y4310" s="517">
        <f t="shared" si="2748"/>
        <v>8</v>
      </c>
      <c r="Z4310" s="517" t="e">
        <f t="shared" ca="1" si="2749"/>
        <v>#NAME?</v>
      </c>
      <c r="AA4310" s="514">
        <f t="shared" si="2750"/>
        <v>124</v>
      </c>
      <c r="AB4310" s="515">
        <f t="shared" si="2751"/>
        <v>0.89516129032258063</v>
      </c>
      <c r="AC4310" s="515">
        <f t="shared" si="2752"/>
        <v>0.10483870967741937</v>
      </c>
      <c r="AD4310" s="513"/>
    </row>
    <row r="4311" spans="1:30">
      <c r="A4311" s="512">
        <v>45887</v>
      </c>
      <c r="B4311" s="513" t="s">
        <v>88</v>
      </c>
      <c r="C4311" s="513">
        <v>1110</v>
      </c>
      <c r="D4311" s="513">
        <v>40</v>
      </c>
      <c r="E4311" s="513">
        <v>5</v>
      </c>
      <c r="F4311" s="513"/>
      <c r="G4311" s="513">
        <v>52</v>
      </c>
      <c r="H4311" s="513">
        <v>53</v>
      </c>
      <c r="I4311" s="513">
        <v>1</v>
      </c>
      <c r="J4311" s="513">
        <v>9</v>
      </c>
      <c r="K4311" s="513">
        <v>360</v>
      </c>
      <c r="L4311" s="513">
        <v>16.5</v>
      </c>
      <c r="M4311" s="511">
        <v>17.5</v>
      </c>
      <c r="N4311" s="514">
        <f>IF(Tabla2[[#This Row],[LECHE RETIRO DIA]]&lt;&gt;ISBLANK(Tabla2[[#This Row],[LECHE RETIRO DIA]]),SUM(Tabla2[[#This Row],[LECHE TANQUE DIA]:[LECHE RETIRO DIA]]),SUM(Tabla2[[#This Row],[LECHE TANQUE DIA]:[LECHE AUTOCONSUMO DIA]]))</f>
        <v>1155</v>
      </c>
      <c r="O4311" s="515">
        <f t="shared" si="2739"/>
        <v>0.96103896103896103</v>
      </c>
      <c r="P4311" s="516">
        <f t="shared" si="2740"/>
        <v>22.21153846153846</v>
      </c>
      <c r="Q4311" s="516">
        <f t="shared" si="2741"/>
        <v>21.346153846153847</v>
      </c>
      <c r="R4311" s="516">
        <f t="shared" si="2742"/>
        <v>4.4444444444444446</v>
      </c>
      <c r="S4311" s="516">
        <f t="shared" si="2743"/>
        <v>3.2083333333333335</v>
      </c>
      <c r="T4311" s="516">
        <f t="shared" si="2744"/>
        <v>6.9230769230769234</v>
      </c>
      <c r="U4311" s="516">
        <f t="shared" si="2745"/>
        <v>70</v>
      </c>
      <c r="V4311" s="516">
        <f t="shared" si="2746"/>
        <v>3.1515151515151514</v>
      </c>
      <c r="W4311" s="516">
        <f>IFERROR(H4311/M4311,Tabla2[[#This Row],[CARGA PRODUCCION (ANIMALES/HA)]])</f>
        <v>3.0285714285714285</v>
      </c>
      <c r="X4311" s="517">
        <f t="shared" si="2747"/>
        <v>2025</v>
      </c>
      <c r="Y4311" s="517">
        <f t="shared" si="2748"/>
        <v>8</v>
      </c>
      <c r="Z4311" s="517" t="e">
        <f t="shared" ca="1" si="2749"/>
        <v>#NAME?</v>
      </c>
      <c r="AA4311" s="514">
        <f t="shared" si="2750"/>
        <v>53</v>
      </c>
      <c r="AB4311" s="515">
        <f t="shared" si="2751"/>
        <v>0.98113207547169812</v>
      </c>
      <c r="AC4311" s="515">
        <f t="shared" si="2752"/>
        <v>1.8867924528301883E-2</v>
      </c>
      <c r="AD4311" s="513"/>
    </row>
    <row r="4312" spans="1:30">
      <c r="A4312" s="339">
        <v>45888</v>
      </c>
      <c r="B4312" s="340" t="s">
        <v>81</v>
      </c>
      <c r="C4312" s="340">
        <v>2617</v>
      </c>
      <c r="D4312" s="340">
        <v>80</v>
      </c>
      <c r="E4312" s="340">
        <v>9</v>
      </c>
      <c r="F4312" s="340"/>
      <c r="G4312" s="340">
        <v>100</v>
      </c>
      <c r="H4312" s="340">
        <v>102</v>
      </c>
      <c r="I4312" s="340">
        <v>1</v>
      </c>
      <c r="J4312" s="340">
        <v>18</v>
      </c>
      <c r="K4312" s="340">
        <v>600</v>
      </c>
      <c r="L4312" s="340">
        <v>23.4</v>
      </c>
      <c r="M4312" s="8">
        <v>31.01</v>
      </c>
      <c r="N4312" s="341">
        <f>IF(Tabla2[[#This Row],[LECHE RETIRO DIA]]&lt;&gt;ISBLANK(Tabla2[[#This Row],[LECHE RETIRO DIA]]),SUM(Tabla2[[#This Row],[LECHE TANQUE DIA]:[LECHE RETIRO DIA]]),SUM(Tabla2[[#This Row],[LECHE TANQUE DIA]:[LECHE AUTOCONSUMO DIA]]))</f>
        <v>2706</v>
      </c>
      <c r="O4312" s="342">
        <f t="shared" si="2739"/>
        <v>0.96711012564671106</v>
      </c>
      <c r="P4312" s="343">
        <f t="shared" si="2740"/>
        <v>27.06</v>
      </c>
      <c r="Q4312" s="343">
        <f t="shared" si="2741"/>
        <v>26.17</v>
      </c>
      <c r="R4312" s="343">
        <f t="shared" si="2742"/>
        <v>4.4444444444444446</v>
      </c>
      <c r="S4312" s="343">
        <f t="shared" si="2743"/>
        <v>4.51</v>
      </c>
      <c r="T4312" s="343">
        <f t="shared" si="2744"/>
        <v>6</v>
      </c>
      <c r="U4312" s="343">
        <f t="shared" si="2745"/>
        <v>115.64102564102565</v>
      </c>
      <c r="V4312" s="343">
        <f t="shared" si="2746"/>
        <v>4.2735042735042734</v>
      </c>
      <c r="W4312" s="343">
        <f>IFERROR(H4312/M4312,Tabla2[[#This Row],[CARGA PRODUCCION (ANIMALES/HA)]])</f>
        <v>3.2892615285391806</v>
      </c>
      <c r="X4312" s="344">
        <f t="shared" si="2747"/>
        <v>2025</v>
      </c>
      <c r="Y4312" s="344">
        <f t="shared" si="2748"/>
        <v>8</v>
      </c>
      <c r="Z4312" s="344" t="e">
        <f t="shared" ca="1" si="2749"/>
        <v>#NAME?</v>
      </c>
      <c r="AA4312" s="341">
        <f t="shared" si="2750"/>
        <v>102</v>
      </c>
      <c r="AB4312" s="342">
        <f t="shared" si="2751"/>
        <v>0.98039215686274506</v>
      </c>
      <c r="AC4312" s="342">
        <f t="shared" si="2752"/>
        <v>1.9607843137254943E-2</v>
      </c>
      <c r="AD4312" s="340"/>
    </row>
    <row r="4313" spans="1:30">
      <c r="A4313" s="339">
        <v>45888</v>
      </c>
      <c r="B4313" s="340" t="s">
        <v>83</v>
      </c>
      <c r="C4313" s="340">
        <v>2547</v>
      </c>
      <c r="D4313" s="340">
        <v>100</v>
      </c>
      <c r="E4313" s="340">
        <v>9</v>
      </c>
      <c r="F4313" s="340"/>
      <c r="G4313" s="340">
        <v>111</v>
      </c>
      <c r="H4313" s="340">
        <v>124</v>
      </c>
      <c r="I4313" s="340">
        <v>3</v>
      </c>
      <c r="J4313" s="340">
        <v>18</v>
      </c>
      <c r="K4313" s="340">
        <v>680</v>
      </c>
      <c r="L4313" s="340">
        <v>29.8</v>
      </c>
      <c r="M4313" s="8">
        <v>36.590000000000003</v>
      </c>
      <c r="N4313" s="341">
        <f>IF(Tabla2[[#This Row],[LECHE RETIRO DIA]]&lt;&gt;ISBLANK(Tabla2[[#This Row],[LECHE RETIRO DIA]]),SUM(Tabla2[[#This Row],[LECHE TANQUE DIA]:[LECHE RETIRO DIA]]),SUM(Tabla2[[#This Row],[LECHE TANQUE DIA]:[LECHE AUTOCONSUMO DIA]]))</f>
        <v>2656</v>
      </c>
      <c r="O4313" s="342">
        <f t="shared" si="2739"/>
        <v>0.95896084337349397</v>
      </c>
      <c r="P4313" s="343">
        <f t="shared" si="2740"/>
        <v>23.927927927927929</v>
      </c>
      <c r="Q4313" s="343">
        <f t="shared" si="2741"/>
        <v>22.945945945945947</v>
      </c>
      <c r="R4313" s="343">
        <f t="shared" si="2742"/>
        <v>5.5555555555555554</v>
      </c>
      <c r="S4313" s="343">
        <f t="shared" si="2743"/>
        <v>3.9058823529411764</v>
      </c>
      <c r="T4313" s="343">
        <f t="shared" si="2744"/>
        <v>6.1261261261261257</v>
      </c>
      <c r="U4313" s="343">
        <f t="shared" si="2745"/>
        <v>89.127516778523486</v>
      </c>
      <c r="V4313" s="343">
        <f t="shared" si="2746"/>
        <v>3.7248322147651005</v>
      </c>
      <c r="W4313" s="343">
        <f>IFERROR(H4313/M4313,Tabla2[[#This Row],[CARGA PRODUCCION (ANIMALES/HA)]])</f>
        <v>3.3889040721508605</v>
      </c>
      <c r="X4313" s="344">
        <f t="shared" si="2747"/>
        <v>2025</v>
      </c>
      <c r="Y4313" s="344">
        <f t="shared" si="2748"/>
        <v>8</v>
      </c>
      <c r="Z4313" s="344" t="e">
        <f t="shared" ca="1" si="2749"/>
        <v>#NAME?</v>
      </c>
      <c r="AA4313" s="341">
        <f t="shared" si="2750"/>
        <v>124</v>
      </c>
      <c r="AB4313" s="342">
        <f t="shared" si="2751"/>
        <v>0.89516129032258063</v>
      </c>
      <c r="AC4313" s="342">
        <f t="shared" si="2752"/>
        <v>0.10483870967741937</v>
      </c>
      <c r="AD4313" s="340"/>
    </row>
    <row r="4314" spans="1:30">
      <c r="A4314" s="339">
        <v>45888</v>
      </c>
      <c r="B4314" s="340" t="s">
        <v>117</v>
      </c>
      <c r="C4314" s="340">
        <v>1004</v>
      </c>
      <c r="D4314" s="340">
        <v>40</v>
      </c>
      <c r="E4314" s="340">
        <v>5</v>
      </c>
      <c r="F4314" s="340"/>
      <c r="G4314" s="340">
        <v>52</v>
      </c>
      <c r="H4314" s="340">
        <v>53</v>
      </c>
      <c r="I4314" s="340">
        <v>1</v>
      </c>
      <c r="J4314" s="340">
        <v>9</v>
      </c>
      <c r="K4314" s="340">
        <v>360</v>
      </c>
      <c r="L4314" s="340">
        <v>16.5</v>
      </c>
      <c r="M4314" s="8">
        <v>17.5</v>
      </c>
      <c r="N4314" s="341">
        <f>IF(Tabla2[[#This Row],[LECHE RETIRO DIA]]&lt;&gt;ISBLANK(Tabla2[[#This Row],[LECHE RETIRO DIA]]),SUM(Tabla2[[#This Row],[LECHE TANQUE DIA]:[LECHE RETIRO DIA]]),SUM(Tabla2[[#This Row],[LECHE TANQUE DIA]:[LECHE AUTOCONSUMO DIA]]))</f>
        <v>1049</v>
      </c>
      <c r="O4314" s="342">
        <f t="shared" si="2739"/>
        <v>0.95710200190657768</v>
      </c>
      <c r="P4314" s="343">
        <f t="shared" si="2740"/>
        <v>20.173076923076923</v>
      </c>
      <c r="Q4314" s="343">
        <f t="shared" si="2741"/>
        <v>19.307692307692307</v>
      </c>
      <c r="R4314" s="343">
        <f t="shared" si="2742"/>
        <v>4.4444444444444446</v>
      </c>
      <c r="S4314" s="343">
        <f t="shared" si="2743"/>
        <v>2.9138888888888888</v>
      </c>
      <c r="T4314" s="343">
        <f t="shared" si="2744"/>
        <v>6.9230769230769234</v>
      </c>
      <c r="U4314" s="343">
        <f t="shared" si="2745"/>
        <v>63.575757575757578</v>
      </c>
      <c r="V4314" s="343">
        <f t="shared" si="2746"/>
        <v>3.1515151515151514</v>
      </c>
      <c r="W4314" s="343">
        <f>IFERROR(H4314/M4314,Tabla2[[#This Row],[CARGA PRODUCCION (ANIMALES/HA)]])</f>
        <v>3.0285714285714285</v>
      </c>
      <c r="X4314" s="344">
        <f t="shared" si="2747"/>
        <v>2025</v>
      </c>
      <c r="Y4314" s="344">
        <f t="shared" si="2748"/>
        <v>8</v>
      </c>
      <c r="Z4314" s="344" t="e">
        <f t="shared" ca="1" si="2749"/>
        <v>#NAME?</v>
      </c>
      <c r="AA4314" s="341">
        <f t="shared" si="2750"/>
        <v>53</v>
      </c>
      <c r="AB4314" s="342">
        <f t="shared" si="2751"/>
        <v>0.98113207547169812</v>
      </c>
      <c r="AC4314" s="342">
        <f t="shared" si="2752"/>
        <v>1.8867924528301883E-2</v>
      </c>
      <c r="AD4314" s="340"/>
    </row>
    <row r="4315" spans="1:30">
      <c r="A4315" s="519">
        <v>45889</v>
      </c>
      <c r="B4315" s="520" t="s">
        <v>81</v>
      </c>
      <c r="C4315" s="520">
        <v>2495</v>
      </c>
      <c r="D4315" s="520">
        <v>80</v>
      </c>
      <c r="E4315" s="520">
        <v>9</v>
      </c>
      <c r="F4315" s="520"/>
      <c r="G4315" s="520">
        <v>100</v>
      </c>
      <c r="H4315" s="520">
        <v>102</v>
      </c>
      <c r="I4315" s="520">
        <v>1</v>
      </c>
      <c r="J4315" s="520">
        <v>18</v>
      </c>
      <c r="K4315" s="520">
        <v>600</v>
      </c>
      <c r="L4315" s="520">
        <v>23.4</v>
      </c>
      <c r="M4315" s="518">
        <v>31.01</v>
      </c>
      <c r="N4315" s="521">
        <f>IF(Tabla2[[#This Row],[LECHE RETIRO DIA]]&lt;&gt;ISBLANK(Tabla2[[#This Row],[LECHE RETIRO DIA]]),SUM(Tabla2[[#This Row],[LECHE TANQUE DIA]:[LECHE RETIRO DIA]]),SUM(Tabla2[[#This Row],[LECHE TANQUE DIA]:[LECHE AUTOCONSUMO DIA]]))</f>
        <v>2584</v>
      </c>
      <c r="O4315" s="522">
        <f t="shared" ref="O4315:O4320" si="2753">IFERROR(C4315/N4315,"")</f>
        <v>0.96555727554179571</v>
      </c>
      <c r="P4315" s="523">
        <f t="shared" ref="P4315:P4320" si="2754">IFERROR(N4315/G4315,"")</f>
        <v>25.84</v>
      </c>
      <c r="Q4315" s="523">
        <f t="shared" ref="Q4315:Q4320" si="2755">IFERROR(C4315/G4315,"")</f>
        <v>24.95</v>
      </c>
      <c r="R4315" s="523">
        <f t="shared" ref="R4315:R4320" si="2756">IFERROR(D4315/J4315,"")</f>
        <v>4.4444444444444446</v>
      </c>
      <c r="S4315" s="523">
        <f t="shared" ref="S4315:S4320" si="2757">IFERROR(N4315/K4315,"")</f>
        <v>4.3066666666666666</v>
      </c>
      <c r="T4315" s="523">
        <f t="shared" ref="T4315:T4320" si="2758">IFERROR(K4315/G4315,"")</f>
        <v>6</v>
      </c>
      <c r="U4315" s="523">
        <f t="shared" ref="U4315:U4320" si="2759">IFERROR(N4315/L4315,"")</f>
        <v>110.42735042735043</v>
      </c>
      <c r="V4315" s="523">
        <f t="shared" ref="V4315:V4320" si="2760">IFERROR(G4315/L4315,"")</f>
        <v>4.2735042735042734</v>
      </c>
      <c r="W4315" s="523">
        <f>IFERROR(H4315/M4315,Tabla2[[#This Row],[CARGA PRODUCCION (ANIMALES/HA)]])</f>
        <v>3.2892615285391806</v>
      </c>
      <c r="X4315" s="524">
        <f t="shared" ref="X4315:X4320" si="2761">YEAR(A4315)</f>
        <v>2025</v>
      </c>
      <c r="Y4315" s="524">
        <f t="shared" ref="Y4315:Y4320" si="2762">MONTH(A4315)</f>
        <v>8</v>
      </c>
      <c r="Z4315" s="524" t="e">
        <f t="shared" ref="Z4315:Z4320" ca="1" si="2763">_xlfn.ISOWEEKNUM(A4315)</f>
        <v>#NAME?</v>
      </c>
      <c r="AA4315" s="521">
        <f t="shared" ref="AA4315:AA4320" si="2764">IF(H4315&gt;0,H4315,G4315)</f>
        <v>102</v>
      </c>
      <c r="AB4315" s="522">
        <f t="shared" ref="AB4315:AB4320" si="2765">IFERROR(G4315/AA4315,"")</f>
        <v>0.98039215686274506</v>
      </c>
      <c r="AC4315" s="522">
        <f t="shared" ref="AC4315:AC4320" si="2766">IFERROR(1-AB4315,"")</f>
        <v>1.9607843137254943E-2</v>
      </c>
      <c r="AD4315" s="520"/>
    </row>
    <row r="4316" spans="1:30">
      <c r="A4316" s="519">
        <v>45889</v>
      </c>
      <c r="B4316" s="520" t="s">
        <v>83</v>
      </c>
      <c r="C4316" s="520">
        <v>2585</v>
      </c>
      <c r="D4316" s="520">
        <v>100</v>
      </c>
      <c r="E4316" s="520">
        <v>9</v>
      </c>
      <c r="F4316" s="520"/>
      <c r="G4316" s="520">
        <v>111</v>
      </c>
      <c r="H4316" s="520">
        <v>124</v>
      </c>
      <c r="I4316" s="520">
        <v>3</v>
      </c>
      <c r="J4316" s="520">
        <v>18</v>
      </c>
      <c r="K4316" s="520">
        <v>680</v>
      </c>
      <c r="L4316" s="520">
        <v>29.8</v>
      </c>
      <c r="M4316" s="518">
        <v>36.590000000000003</v>
      </c>
      <c r="N4316" s="521">
        <f>IF(Tabla2[[#This Row],[LECHE RETIRO DIA]]&lt;&gt;ISBLANK(Tabla2[[#This Row],[LECHE RETIRO DIA]]),SUM(Tabla2[[#This Row],[LECHE TANQUE DIA]:[LECHE RETIRO DIA]]),SUM(Tabla2[[#This Row],[LECHE TANQUE DIA]:[LECHE AUTOCONSUMO DIA]]))</f>
        <v>2694</v>
      </c>
      <c r="O4316" s="522">
        <f t="shared" si="2753"/>
        <v>0.95953971789161097</v>
      </c>
      <c r="P4316" s="523">
        <f t="shared" si="2754"/>
        <v>24.27027027027027</v>
      </c>
      <c r="Q4316" s="523">
        <f t="shared" si="2755"/>
        <v>23.288288288288289</v>
      </c>
      <c r="R4316" s="523">
        <f t="shared" si="2756"/>
        <v>5.5555555555555554</v>
      </c>
      <c r="S4316" s="523">
        <f t="shared" si="2757"/>
        <v>3.9617647058823531</v>
      </c>
      <c r="T4316" s="523">
        <f t="shared" si="2758"/>
        <v>6.1261261261261257</v>
      </c>
      <c r="U4316" s="523">
        <f t="shared" si="2759"/>
        <v>90.402684563758385</v>
      </c>
      <c r="V4316" s="523">
        <f t="shared" si="2760"/>
        <v>3.7248322147651005</v>
      </c>
      <c r="W4316" s="523">
        <f>IFERROR(H4316/M4316,Tabla2[[#This Row],[CARGA PRODUCCION (ANIMALES/HA)]])</f>
        <v>3.3889040721508605</v>
      </c>
      <c r="X4316" s="524">
        <f t="shared" si="2761"/>
        <v>2025</v>
      </c>
      <c r="Y4316" s="524">
        <f t="shared" si="2762"/>
        <v>8</v>
      </c>
      <c r="Z4316" s="524" t="e">
        <f t="shared" ca="1" si="2763"/>
        <v>#NAME?</v>
      </c>
      <c r="AA4316" s="521">
        <f t="shared" si="2764"/>
        <v>124</v>
      </c>
      <c r="AB4316" s="522">
        <f t="shared" si="2765"/>
        <v>0.89516129032258063</v>
      </c>
      <c r="AC4316" s="522">
        <f t="shared" si="2766"/>
        <v>0.10483870967741937</v>
      </c>
      <c r="AD4316" s="520"/>
    </row>
    <row r="4317" spans="1:30">
      <c r="A4317" s="519">
        <v>45889</v>
      </c>
      <c r="B4317" s="520" t="s">
        <v>117</v>
      </c>
      <c r="C4317" s="520">
        <v>1060</v>
      </c>
      <c r="D4317" s="520">
        <v>40</v>
      </c>
      <c r="E4317" s="520">
        <v>5</v>
      </c>
      <c r="F4317" s="520"/>
      <c r="G4317" s="520">
        <v>53</v>
      </c>
      <c r="H4317" s="520">
        <v>54</v>
      </c>
      <c r="I4317" s="520">
        <v>1</v>
      </c>
      <c r="J4317" s="520">
        <v>9</v>
      </c>
      <c r="K4317" s="520">
        <v>360</v>
      </c>
      <c r="L4317" s="520">
        <v>16.5</v>
      </c>
      <c r="M4317" s="518">
        <v>17.5</v>
      </c>
      <c r="N4317" s="521">
        <f>IF(Tabla2[[#This Row],[LECHE RETIRO DIA]]&lt;&gt;ISBLANK(Tabla2[[#This Row],[LECHE RETIRO DIA]]),SUM(Tabla2[[#This Row],[LECHE TANQUE DIA]:[LECHE RETIRO DIA]]),SUM(Tabla2[[#This Row],[LECHE TANQUE DIA]:[LECHE AUTOCONSUMO DIA]]))</f>
        <v>1105</v>
      </c>
      <c r="O4317" s="522">
        <f t="shared" si="2753"/>
        <v>0.95927601809954754</v>
      </c>
      <c r="P4317" s="523">
        <f t="shared" si="2754"/>
        <v>20.849056603773583</v>
      </c>
      <c r="Q4317" s="523">
        <f t="shared" si="2755"/>
        <v>20</v>
      </c>
      <c r="R4317" s="523">
        <f t="shared" si="2756"/>
        <v>4.4444444444444446</v>
      </c>
      <c r="S4317" s="523">
        <f t="shared" si="2757"/>
        <v>3.0694444444444446</v>
      </c>
      <c r="T4317" s="523">
        <f t="shared" si="2758"/>
        <v>6.7924528301886795</v>
      </c>
      <c r="U4317" s="523">
        <f t="shared" si="2759"/>
        <v>66.969696969696969</v>
      </c>
      <c r="V4317" s="523">
        <f t="shared" si="2760"/>
        <v>3.2121212121212119</v>
      </c>
      <c r="W4317" s="523">
        <f>IFERROR(H4317/M4317,Tabla2[[#This Row],[CARGA PRODUCCION (ANIMALES/HA)]])</f>
        <v>3.0857142857142859</v>
      </c>
      <c r="X4317" s="524">
        <f t="shared" si="2761"/>
        <v>2025</v>
      </c>
      <c r="Y4317" s="524">
        <f t="shared" si="2762"/>
        <v>8</v>
      </c>
      <c r="Z4317" s="524" t="e">
        <f t="shared" ca="1" si="2763"/>
        <v>#NAME?</v>
      </c>
      <c r="AA4317" s="521">
        <f t="shared" si="2764"/>
        <v>54</v>
      </c>
      <c r="AB4317" s="522">
        <f t="shared" si="2765"/>
        <v>0.98148148148148151</v>
      </c>
      <c r="AC4317" s="522">
        <f t="shared" si="2766"/>
        <v>1.851851851851849E-2</v>
      </c>
      <c r="AD4317" s="520"/>
    </row>
    <row r="4318" spans="1:30">
      <c r="A4318" s="339">
        <v>45890</v>
      </c>
      <c r="B4318" s="340" t="s">
        <v>81</v>
      </c>
      <c r="C4318" s="340">
        <v>2434</v>
      </c>
      <c r="D4318" s="340">
        <v>80</v>
      </c>
      <c r="E4318" s="340">
        <v>9</v>
      </c>
      <c r="F4318" s="340"/>
      <c r="G4318" s="340">
        <v>100</v>
      </c>
      <c r="H4318" s="340">
        <v>102</v>
      </c>
      <c r="I4318" s="340">
        <v>1</v>
      </c>
      <c r="J4318" s="340">
        <v>18</v>
      </c>
      <c r="K4318" s="340">
        <v>600</v>
      </c>
      <c r="L4318" s="340">
        <v>23.4</v>
      </c>
      <c r="M4318" s="8">
        <v>31.01</v>
      </c>
      <c r="N4318" s="341">
        <f>IF(Tabla2[[#This Row],[LECHE RETIRO DIA]]&lt;&gt;ISBLANK(Tabla2[[#This Row],[LECHE RETIRO DIA]]),SUM(Tabla2[[#This Row],[LECHE TANQUE DIA]:[LECHE RETIRO DIA]]),SUM(Tabla2[[#This Row],[LECHE TANQUE DIA]:[LECHE AUTOCONSUMO DIA]]))</f>
        <v>2523</v>
      </c>
      <c r="O4318" s="342">
        <f t="shared" si="2753"/>
        <v>0.96472453428458183</v>
      </c>
      <c r="P4318" s="343">
        <f t="shared" si="2754"/>
        <v>25.23</v>
      </c>
      <c r="Q4318" s="343">
        <f t="shared" si="2755"/>
        <v>24.34</v>
      </c>
      <c r="R4318" s="343">
        <f t="shared" si="2756"/>
        <v>4.4444444444444446</v>
      </c>
      <c r="S4318" s="343">
        <f t="shared" si="2757"/>
        <v>4.2050000000000001</v>
      </c>
      <c r="T4318" s="343">
        <f t="shared" si="2758"/>
        <v>6</v>
      </c>
      <c r="U4318" s="343">
        <f t="shared" si="2759"/>
        <v>107.82051282051283</v>
      </c>
      <c r="V4318" s="343">
        <f t="shared" si="2760"/>
        <v>4.2735042735042734</v>
      </c>
      <c r="W4318" s="343">
        <f>IFERROR(H4318/M4318,Tabla2[[#This Row],[CARGA PRODUCCION (ANIMALES/HA)]])</f>
        <v>3.2892615285391806</v>
      </c>
      <c r="X4318" s="344">
        <f t="shared" si="2761"/>
        <v>2025</v>
      </c>
      <c r="Y4318" s="344">
        <f t="shared" si="2762"/>
        <v>8</v>
      </c>
      <c r="Z4318" s="344" t="e">
        <f t="shared" ca="1" si="2763"/>
        <v>#NAME?</v>
      </c>
      <c r="AA4318" s="341">
        <f t="shared" si="2764"/>
        <v>102</v>
      </c>
      <c r="AB4318" s="342">
        <f t="shared" si="2765"/>
        <v>0.98039215686274506</v>
      </c>
      <c r="AC4318" s="342">
        <f t="shared" si="2766"/>
        <v>1.9607843137254943E-2</v>
      </c>
      <c r="AD4318" s="340"/>
    </row>
    <row r="4319" spans="1:30">
      <c r="A4319" s="519">
        <v>45890</v>
      </c>
      <c r="B4319" s="520" t="s">
        <v>83</v>
      </c>
      <c r="C4319" s="520">
        <v>2622</v>
      </c>
      <c r="D4319" s="520">
        <v>100</v>
      </c>
      <c r="E4319" s="520">
        <v>9</v>
      </c>
      <c r="F4319" s="520"/>
      <c r="G4319" s="520">
        <v>111</v>
      </c>
      <c r="H4319" s="520">
        <v>124</v>
      </c>
      <c r="I4319" s="520">
        <v>3</v>
      </c>
      <c r="J4319" s="520">
        <v>18</v>
      </c>
      <c r="K4319" s="520">
        <v>680</v>
      </c>
      <c r="L4319" s="520">
        <v>29.8</v>
      </c>
      <c r="M4319" s="518">
        <v>36.590000000000003</v>
      </c>
      <c r="N4319" s="521">
        <f>IF(Tabla2[[#This Row],[LECHE RETIRO DIA]]&lt;&gt;ISBLANK(Tabla2[[#This Row],[LECHE RETIRO DIA]]),SUM(Tabla2[[#This Row],[LECHE TANQUE DIA]:[LECHE RETIRO DIA]]),SUM(Tabla2[[#This Row],[LECHE TANQUE DIA]:[LECHE AUTOCONSUMO DIA]]))</f>
        <v>2731</v>
      </c>
      <c r="O4319" s="522">
        <f t="shared" si="2753"/>
        <v>0.96008787989747346</v>
      </c>
      <c r="P4319" s="523">
        <f t="shared" si="2754"/>
        <v>24.603603603603602</v>
      </c>
      <c r="Q4319" s="523">
        <f t="shared" si="2755"/>
        <v>23.621621621621621</v>
      </c>
      <c r="R4319" s="523">
        <f t="shared" si="2756"/>
        <v>5.5555555555555554</v>
      </c>
      <c r="S4319" s="523">
        <f t="shared" si="2757"/>
        <v>4.0161764705882357</v>
      </c>
      <c r="T4319" s="523">
        <f t="shared" si="2758"/>
        <v>6.1261261261261257</v>
      </c>
      <c r="U4319" s="523">
        <f t="shared" si="2759"/>
        <v>91.644295302013418</v>
      </c>
      <c r="V4319" s="523">
        <f t="shared" si="2760"/>
        <v>3.7248322147651005</v>
      </c>
      <c r="W4319" s="523">
        <f>IFERROR(H4319/M4319,Tabla2[[#This Row],[CARGA PRODUCCION (ANIMALES/HA)]])</f>
        <v>3.3889040721508605</v>
      </c>
      <c r="X4319" s="524">
        <f t="shared" si="2761"/>
        <v>2025</v>
      </c>
      <c r="Y4319" s="524">
        <f t="shared" si="2762"/>
        <v>8</v>
      </c>
      <c r="Z4319" s="524" t="e">
        <f t="shared" ca="1" si="2763"/>
        <v>#NAME?</v>
      </c>
      <c r="AA4319" s="521">
        <f t="shared" si="2764"/>
        <v>124</v>
      </c>
      <c r="AB4319" s="522">
        <f t="shared" si="2765"/>
        <v>0.89516129032258063</v>
      </c>
      <c r="AC4319" s="522">
        <f t="shared" si="2766"/>
        <v>0.10483870967741937</v>
      </c>
      <c r="AD4319" s="520"/>
    </row>
    <row r="4320" spans="1:30">
      <c r="A4320" s="519">
        <v>45890</v>
      </c>
      <c r="B4320" s="520" t="s">
        <v>117</v>
      </c>
      <c r="C4320" s="520">
        <v>1090</v>
      </c>
      <c r="D4320" s="520">
        <v>40</v>
      </c>
      <c r="E4320" s="520">
        <v>5</v>
      </c>
      <c r="F4320" s="520"/>
      <c r="G4320" s="520">
        <v>53</v>
      </c>
      <c r="H4320" s="520">
        <v>54</v>
      </c>
      <c r="I4320" s="520">
        <v>1</v>
      </c>
      <c r="J4320" s="520">
        <v>9</v>
      </c>
      <c r="K4320" s="520">
        <v>360</v>
      </c>
      <c r="L4320" s="520">
        <v>16.5</v>
      </c>
      <c r="M4320" s="518">
        <v>17.5</v>
      </c>
      <c r="N4320" s="521">
        <f>IF(Tabla2[[#This Row],[LECHE RETIRO DIA]]&lt;&gt;ISBLANK(Tabla2[[#This Row],[LECHE RETIRO DIA]]),SUM(Tabla2[[#This Row],[LECHE TANQUE DIA]:[LECHE RETIRO DIA]]),SUM(Tabla2[[#This Row],[LECHE TANQUE DIA]:[LECHE AUTOCONSUMO DIA]]))</f>
        <v>1135</v>
      </c>
      <c r="O4320" s="522">
        <f t="shared" si="2753"/>
        <v>0.96035242290748901</v>
      </c>
      <c r="P4320" s="523">
        <f t="shared" si="2754"/>
        <v>21.415094339622641</v>
      </c>
      <c r="Q4320" s="523">
        <f t="shared" si="2755"/>
        <v>20.566037735849058</v>
      </c>
      <c r="R4320" s="523">
        <f t="shared" si="2756"/>
        <v>4.4444444444444446</v>
      </c>
      <c r="S4320" s="523">
        <f t="shared" si="2757"/>
        <v>3.1527777777777777</v>
      </c>
      <c r="T4320" s="523">
        <f t="shared" si="2758"/>
        <v>6.7924528301886795</v>
      </c>
      <c r="U4320" s="523">
        <f t="shared" si="2759"/>
        <v>68.787878787878782</v>
      </c>
      <c r="V4320" s="523">
        <f t="shared" si="2760"/>
        <v>3.2121212121212119</v>
      </c>
      <c r="W4320" s="523">
        <f>IFERROR(H4320/M4320,Tabla2[[#This Row],[CARGA PRODUCCION (ANIMALES/HA)]])</f>
        <v>3.0857142857142859</v>
      </c>
      <c r="X4320" s="524">
        <f t="shared" si="2761"/>
        <v>2025</v>
      </c>
      <c r="Y4320" s="524">
        <f t="shared" si="2762"/>
        <v>8</v>
      </c>
      <c r="Z4320" s="524" t="e">
        <f t="shared" ca="1" si="2763"/>
        <v>#NAME?</v>
      </c>
      <c r="AA4320" s="521">
        <f t="shared" si="2764"/>
        <v>54</v>
      </c>
      <c r="AB4320" s="522">
        <f t="shared" si="2765"/>
        <v>0.98148148148148151</v>
      </c>
      <c r="AC4320" s="522">
        <f t="shared" si="2766"/>
        <v>1.851851851851849E-2</v>
      </c>
      <c r="AD4320" s="520"/>
    </row>
    <row r="4321" spans="1:30">
      <c r="A4321" s="519">
        <v>45891</v>
      </c>
      <c r="B4321" s="520" t="s">
        <v>81</v>
      </c>
      <c r="C4321" s="520">
        <v>2434</v>
      </c>
      <c r="D4321" s="520">
        <v>80</v>
      </c>
      <c r="E4321" s="520">
        <v>9</v>
      </c>
      <c r="F4321" s="520"/>
      <c r="G4321" s="520">
        <v>100</v>
      </c>
      <c r="H4321" s="520">
        <v>102</v>
      </c>
      <c r="I4321" s="520">
        <v>1</v>
      </c>
      <c r="J4321" s="520">
        <v>18</v>
      </c>
      <c r="K4321" s="520">
        <v>600</v>
      </c>
      <c r="L4321" s="520">
        <v>23.4</v>
      </c>
      <c r="M4321" s="518">
        <v>31.01</v>
      </c>
      <c r="N4321" s="521">
        <f>IF(Tabla2[[#This Row],[LECHE RETIRO DIA]]&lt;&gt;ISBLANK(Tabla2[[#This Row],[LECHE RETIRO DIA]]),SUM(Tabla2[[#This Row],[LECHE TANQUE DIA]:[LECHE RETIRO DIA]]),SUM(Tabla2[[#This Row],[LECHE TANQUE DIA]:[LECHE AUTOCONSUMO DIA]]))</f>
        <v>2523</v>
      </c>
      <c r="O4321" s="522">
        <f t="shared" ref="O4321:O4329" si="2767">IFERROR(C4321/N4321,"")</f>
        <v>0.96472453428458183</v>
      </c>
      <c r="P4321" s="523">
        <f t="shared" ref="P4321:P4329" si="2768">IFERROR(N4321/G4321,"")</f>
        <v>25.23</v>
      </c>
      <c r="Q4321" s="523">
        <f t="shared" ref="Q4321:Q4329" si="2769">IFERROR(C4321/G4321,"")</f>
        <v>24.34</v>
      </c>
      <c r="R4321" s="523">
        <f t="shared" ref="R4321:R4329" si="2770">IFERROR(D4321/J4321,"")</f>
        <v>4.4444444444444446</v>
      </c>
      <c r="S4321" s="523">
        <f t="shared" ref="S4321:S4329" si="2771">IFERROR(N4321/K4321,"")</f>
        <v>4.2050000000000001</v>
      </c>
      <c r="T4321" s="523">
        <f t="shared" ref="T4321:T4329" si="2772">IFERROR(K4321/G4321,"")</f>
        <v>6</v>
      </c>
      <c r="U4321" s="523">
        <f t="shared" ref="U4321:U4329" si="2773">IFERROR(N4321/L4321,"")</f>
        <v>107.82051282051283</v>
      </c>
      <c r="V4321" s="523">
        <f t="shared" ref="V4321:V4329" si="2774">IFERROR(G4321/L4321,"")</f>
        <v>4.2735042735042734</v>
      </c>
      <c r="W4321" s="523">
        <f>IFERROR(H4321/M4321,Tabla2[[#This Row],[CARGA PRODUCCION (ANIMALES/HA)]])</f>
        <v>3.2892615285391806</v>
      </c>
      <c r="X4321" s="524">
        <f t="shared" ref="X4321:X4329" si="2775">YEAR(A4321)</f>
        <v>2025</v>
      </c>
      <c r="Y4321" s="524">
        <f t="shared" ref="Y4321:Y4329" si="2776">MONTH(A4321)</f>
        <v>8</v>
      </c>
      <c r="Z4321" s="524" t="e">
        <f t="shared" ref="Z4321:Z4329" ca="1" si="2777">_xlfn.ISOWEEKNUM(A4321)</f>
        <v>#NAME?</v>
      </c>
      <c r="AA4321" s="521">
        <f t="shared" ref="AA4321:AA4329" si="2778">IF(H4321&gt;0,H4321,G4321)</f>
        <v>102</v>
      </c>
      <c r="AB4321" s="522">
        <f t="shared" ref="AB4321:AB4329" si="2779">IFERROR(G4321/AA4321,"")</f>
        <v>0.98039215686274506</v>
      </c>
      <c r="AC4321" s="522">
        <f t="shared" ref="AC4321:AC4329" si="2780">IFERROR(1-AB4321,"")</f>
        <v>1.9607843137254943E-2</v>
      </c>
      <c r="AD4321" s="520"/>
    </row>
    <row r="4322" spans="1:30">
      <c r="A4322" s="519">
        <v>45891</v>
      </c>
      <c r="B4322" s="520" t="s">
        <v>83</v>
      </c>
      <c r="C4322" s="520">
        <v>2622</v>
      </c>
      <c r="D4322" s="520">
        <v>100</v>
      </c>
      <c r="E4322" s="520">
        <v>9</v>
      </c>
      <c r="F4322" s="520"/>
      <c r="G4322" s="520">
        <v>111</v>
      </c>
      <c r="H4322" s="520">
        <v>124</v>
      </c>
      <c r="I4322" s="520">
        <v>3</v>
      </c>
      <c r="J4322" s="520">
        <v>18</v>
      </c>
      <c r="K4322" s="520">
        <v>680</v>
      </c>
      <c r="L4322" s="520">
        <v>29.8</v>
      </c>
      <c r="M4322" s="518">
        <v>36.590000000000003</v>
      </c>
      <c r="N4322" s="521">
        <f>IF(Tabla2[[#This Row],[LECHE RETIRO DIA]]&lt;&gt;ISBLANK(Tabla2[[#This Row],[LECHE RETIRO DIA]]),SUM(Tabla2[[#This Row],[LECHE TANQUE DIA]:[LECHE RETIRO DIA]]),SUM(Tabla2[[#This Row],[LECHE TANQUE DIA]:[LECHE AUTOCONSUMO DIA]]))</f>
        <v>2731</v>
      </c>
      <c r="O4322" s="522">
        <f t="shared" si="2767"/>
        <v>0.96008787989747346</v>
      </c>
      <c r="P4322" s="523">
        <f t="shared" si="2768"/>
        <v>24.603603603603602</v>
      </c>
      <c r="Q4322" s="523">
        <f t="shared" si="2769"/>
        <v>23.621621621621621</v>
      </c>
      <c r="R4322" s="523">
        <f t="shared" si="2770"/>
        <v>5.5555555555555554</v>
      </c>
      <c r="S4322" s="523">
        <f t="shared" si="2771"/>
        <v>4.0161764705882357</v>
      </c>
      <c r="T4322" s="523">
        <f t="shared" si="2772"/>
        <v>6.1261261261261257</v>
      </c>
      <c r="U4322" s="523">
        <f t="shared" si="2773"/>
        <v>91.644295302013418</v>
      </c>
      <c r="V4322" s="523">
        <f t="shared" si="2774"/>
        <v>3.7248322147651005</v>
      </c>
      <c r="W4322" s="523">
        <f>IFERROR(H4322/M4322,Tabla2[[#This Row],[CARGA PRODUCCION (ANIMALES/HA)]])</f>
        <v>3.3889040721508605</v>
      </c>
      <c r="X4322" s="524">
        <f t="shared" si="2775"/>
        <v>2025</v>
      </c>
      <c r="Y4322" s="524">
        <f t="shared" si="2776"/>
        <v>8</v>
      </c>
      <c r="Z4322" s="524" t="e">
        <f t="shared" ca="1" si="2777"/>
        <v>#NAME?</v>
      </c>
      <c r="AA4322" s="521">
        <f t="shared" si="2778"/>
        <v>124</v>
      </c>
      <c r="AB4322" s="522">
        <f t="shared" si="2779"/>
        <v>0.89516129032258063</v>
      </c>
      <c r="AC4322" s="522">
        <f t="shared" si="2780"/>
        <v>0.10483870967741937</v>
      </c>
      <c r="AD4322" s="520"/>
    </row>
    <row r="4323" spans="1:30">
      <c r="A4323" s="519">
        <v>45891</v>
      </c>
      <c r="B4323" s="520" t="s">
        <v>117</v>
      </c>
      <c r="C4323" s="520">
        <v>1090</v>
      </c>
      <c r="D4323" s="520">
        <v>40</v>
      </c>
      <c r="E4323" s="520">
        <v>5</v>
      </c>
      <c r="F4323" s="520"/>
      <c r="G4323" s="520">
        <v>53</v>
      </c>
      <c r="H4323" s="520">
        <v>54</v>
      </c>
      <c r="I4323" s="520">
        <v>1</v>
      </c>
      <c r="J4323" s="520">
        <v>9</v>
      </c>
      <c r="K4323" s="520">
        <v>360</v>
      </c>
      <c r="L4323" s="520">
        <v>16.5</v>
      </c>
      <c r="M4323" s="518">
        <v>17.5</v>
      </c>
      <c r="N4323" s="521">
        <f>IF(Tabla2[[#This Row],[LECHE RETIRO DIA]]&lt;&gt;ISBLANK(Tabla2[[#This Row],[LECHE RETIRO DIA]]),SUM(Tabla2[[#This Row],[LECHE TANQUE DIA]:[LECHE RETIRO DIA]]),SUM(Tabla2[[#This Row],[LECHE TANQUE DIA]:[LECHE AUTOCONSUMO DIA]]))</f>
        <v>1135</v>
      </c>
      <c r="O4323" s="522">
        <f t="shared" si="2767"/>
        <v>0.96035242290748901</v>
      </c>
      <c r="P4323" s="523">
        <f t="shared" si="2768"/>
        <v>21.415094339622641</v>
      </c>
      <c r="Q4323" s="523">
        <f t="shared" si="2769"/>
        <v>20.566037735849058</v>
      </c>
      <c r="R4323" s="523">
        <f t="shared" si="2770"/>
        <v>4.4444444444444446</v>
      </c>
      <c r="S4323" s="523">
        <f t="shared" si="2771"/>
        <v>3.1527777777777777</v>
      </c>
      <c r="T4323" s="523">
        <f t="shared" si="2772"/>
        <v>6.7924528301886795</v>
      </c>
      <c r="U4323" s="523">
        <f t="shared" si="2773"/>
        <v>68.787878787878782</v>
      </c>
      <c r="V4323" s="523">
        <f t="shared" si="2774"/>
        <v>3.2121212121212119</v>
      </c>
      <c r="W4323" s="523">
        <f>IFERROR(H4323/M4323,Tabla2[[#This Row],[CARGA PRODUCCION (ANIMALES/HA)]])</f>
        <v>3.0857142857142859</v>
      </c>
      <c r="X4323" s="524">
        <f t="shared" si="2775"/>
        <v>2025</v>
      </c>
      <c r="Y4323" s="524">
        <f t="shared" si="2776"/>
        <v>8</v>
      </c>
      <c r="Z4323" s="524" t="e">
        <f t="shared" ca="1" si="2777"/>
        <v>#NAME?</v>
      </c>
      <c r="AA4323" s="521">
        <f t="shared" si="2778"/>
        <v>54</v>
      </c>
      <c r="AB4323" s="522">
        <f t="shared" si="2779"/>
        <v>0.98148148148148151</v>
      </c>
      <c r="AC4323" s="522">
        <f t="shared" si="2780"/>
        <v>1.851851851851849E-2</v>
      </c>
      <c r="AD4323" s="520"/>
    </row>
    <row r="4324" spans="1:30">
      <c r="A4324" s="519">
        <v>45892</v>
      </c>
      <c r="B4324" s="520" t="s">
        <v>81</v>
      </c>
      <c r="C4324" s="520">
        <v>2373</v>
      </c>
      <c r="D4324" s="520">
        <v>80</v>
      </c>
      <c r="E4324" s="520">
        <v>9</v>
      </c>
      <c r="F4324" s="520"/>
      <c r="G4324" s="520">
        <v>101</v>
      </c>
      <c r="H4324" s="520">
        <v>103</v>
      </c>
      <c r="I4324" s="520">
        <v>1</v>
      </c>
      <c r="J4324" s="520">
        <v>18</v>
      </c>
      <c r="K4324" s="520">
        <v>600</v>
      </c>
      <c r="L4324" s="520">
        <v>23.4</v>
      </c>
      <c r="M4324" s="518">
        <v>31.01</v>
      </c>
      <c r="N4324" s="521">
        <f>IF(Tabla2[[#This Row],[LECHE RETIRO DIA]]&lt;&gt;ISBLANK(Tabla2[[#This Row],[LECHE RETIRO DIA]]),SUM(Tabla2[[#This Row],[LECHE TANQUE DIA]:[LECHE RETIRO DIA]]),SUM(Tabla2[[#This Row],[LECHE TANQUE DIA]:[LECHE AUTOCONSUMO DIA]]))</f>
        <v>2462</v>
      </c>
      <c r="O4324" s="522">
        <f t="shared" si="2767"/>
        <v>0.96385052802599513</v>
      </c>
      <c r="P4324" s="523">
        <f t="shared" si="2768"/>
        <v>24.376237623762375</v>
      </c>
      <c r="Q4324" s="523">
        <f t="shared" si="2769"/>
        <v>23.495049504950494</v>
      </c>
      <c r="R4324" s="523">
        <f t="shared" si="2770"/>
        <v>4.4444444444444446</v>
      </c>
      <c r="S4324" s="523">
        <f t="shared" si="2771"/>
        <v>4.1033333333333335</v>
      </c>
      <c r="T4324" s="523">
        <f t="shared" si="2772"/>
        <v>5.9405940594059405</v>
      </c>
      <c r="U4324" s="523">
        <f t="shared" si="2773"/>
        <v>105.21367521367522</v>
      </c>
      <c r="V4324" s="523">
        <f t="shared" si="2774"/>
        <v>4.3162393162393169</v>
      </c>
      <c r="W4324" s="523">
        <f>IFERROR(H4324/M4324,Tabla2[[#This Row],[CARGA PRODUCCION (ANIMALES/HA)]])</f>
        <v>3.3215091905836824</v>
      </c>
      <c r="X4324" s="524">
        <f t="shared" si="2775"/>
        <v>2025</v>
      </c>
      <c r="Y4324" s="524">
        <f t="shared" si="2776"/>
        <v>8</v>
      </c>
      <c r="Z4324" s="524" t="e">
        <f t="shared" ca="1" si="2777"/>
        <v>#NAME?</v>
      </c>
      <c r="AA4324" s="521">
        <f t="shared" si="2778"/>
        <v>103</v>
      </c>
      <c r="AB4324" s="522">
        <f t="shared" si="2779"/>
        <v>0.98058252427184467</v>
      </c>
      <c r="AC4324" s="522">
        <f t="shared" si="2780"/>
        <v>1.9417475728155331E-2</v>
      </c>
      <c r="AD4324" s="520"/>
    </row>
    <row r="4325" spans="1:30">
      <c r="A4325" s="519">
        <v>45892</v>
      </c>
      <c r="B4325" s="520" t="s">
        <v>83</v>
      </c>
      <c r="C4325" s="520">
        <v>2580</v>
      </c>
      <c r="D4325" s="520">
        <v>100</v>
      </c>
      <c r="E4325" s="520">
        <v>9</v>
      </c>
      <c r="F4325" s="520"/>
      <c r="G4325" s="520">
        <v>111</v>
      </c>
      <c r="H4325" s="520">
        <v>124</v>
      </c>
      <c r="I4325" s="520">
        <v>3</v>
      </c>
      <c r="J4325" s="520">
        <v>18</v>
      </c>
      <c r="K4325" s="520">
        <v>680</v>
      </c>
      <c r="L4325" s="520">
        <v>29.8</v>
      </c>
      <c r="M4325" s="518">
        <v>36.590000000000003</v>
      </c>
      <c r="N4325" s="521">
        <f>IF(Tabla2[[#This Row],[LECHE RETIRO DIA]]&lt;&gt;ISBLANK(Tabla2[[#This Row],[LECHE RETIRO DIA]]),SUM(Tabla2[[#This Row],[LECHE TANQUE DIA]:[LECHE RETIRO DIA]]),SUM(Tabla2[[#This Row],[LECHE TANQUE DIA]:[LECHE AUTOCONSUMO DIA]]))</f>
        <v>2689</v>
      </c>
      <c r="O4325" s="522">
        <f t="shared" si="2767"/>
        <v>0.9594644849386389</v>
      </c>
      <c r="P4325" s="523">
        <f t="shared" si="2768"/>
        <v>24.225225225225227</v>
      </c>
      <c r="Q4325" s="523">
        <f t="shared" si="2769"/>
        <v>23.243243243243242</v>
      </c>
      <c r="R4325" s="523">
        <f t="shared" si="2770"/>
        <v>5.5555555555555554</v>
      </c>
      <c r="S4325" s="523">
        <f t="shared" si="2771"/>
        <v>3.9544117647058825</v>
      </c>
      <c r="T4325" s="523">
        <f t="shared" si="2772"/>
        <v>6.1261261261261257</v>
      </c>
      <c r="U4325" s="523">
        <f t="shared" si="2773"/>
        <v>90.234899328859058</v>
      </c>
      <c r="V4325" s="523">
        <f t="shared" si="2774"/>
        <v>3.7248322147651005</v>
      </c>
      <c r="W4325" s="523">
        <f>IFERROR(H4325/M4325,Tabla2[[#This Row],[CARGA PRODUCCION (ANIMALES/HA)]])</f>
        <v>3.3889040721508605</v>
      </c>
      <c r="X4325" s="524">
        <f t="shared" si="2775"/>
        <v>2025</v>
      </c>
      <c r="Y4325" s="524">
        <f t="shared" si="2776"/>
        <v>8</v>
      </c>
      <c r="Z4325" s="524" t="e">
        <f t="shared" ca="1" si="2777"/>
        <v>#NAME?</v>
      </c>
      <c r="AA4325" s="521">
        <f t="shared" si="2778"/>
        <v>124</v>
      </c>
      <c r="AB4325" s="522">
        <f t="shared" si="2779"/>
        <v>0.89516129032258063</v>
      </c>
      <c r="AC4325" s="522">
        <f t="shared" si="2780"/>
        <v>0.10483870967741937</v>
      </c>
      <c r="AD4325" s="520"/>
    </row>
    <row r="4326" spans="1:30">
      <c r="A4326" s="519">
        <v>45892</v>
      </c>
      <c r="B4326" s="520" t="s">
        <v>117</v>
      </c>
      <c r="C4326" s="520">
        <v>1064</v>
      </c>
      <c r="D4326" s="520">
        <v>40</v>
      </c>
      <c r="E4326" s="520">
        <v>5</v>
      </c>
      <c r="F4326" s="520"/>
      <c r="G4326" s="520">
        <v>53</v>
      </c>
      <c r="H4326" s="520">
        <v>54</v>
      </c>
      <c r="I4326" s="520">
        <v>1</v>
      </c>
      <c r="J4326" s="520">
        <v>9</v>
      </c>
      <c r="K4326" s="520">
        <v>360</v>
      </c>
      <c r="L4326" s="520">
        <v>16.5</v>
      </c>
      <c r="M4326" s="518">
        <v>17.5</v>
      </c>
      <c r="N4326" s="521">
        <f>IF(Tabla2[[#This Row],[LECHE RETIRO DIA]]&lt;&gt;ISBLANK(Tabla2[[#This Row],[LECHE RETIRO DIA]]),SUM(Tabla2[[#This Row],[LECHE TANQUE DIA]:[LECHE RETIRO DIA]]),SUM(Tabla2[[#This Row],[LECHE TANQUE DIA]:[LECHE AUTOCONSUMO DIA]]))</f>
        <v>1109</v>
      </c>
      <c r="O4326" s="522">
        <f t="shared" si="2767"/>
        <v>0.95942290351668169</v>
      </c>
      <c r="P4326" s="523">
        <f t="shared" si="2768"/>
        <v>20.924528301886792</v>
      </c>
      <c r="Q4326" s="523">
        <f t="shared" si="2769"/>
        <v>20.075471698113208</v>
      </c>
      <c r="R4326" s="523">
        <f t="shared" si="2770"/>
        <v>4.4444444444444446</v>
      </c>
      <c r="S4326" s="523">
        <f t="shared" si="2771"/>
        <v>3.0805555555555557</v>
      </c>
      <c r="T4326" s="523">
        <f t="shared" si="2772"/>
        <v>6.7924528301886795</v>
      </c>
      <c r="U4326" s="523">
        <f t="shared" si="2773"/>
        <v>67.212121212121218</v>
      </c>
      <c r="V4326" s="523">
        <f t="shared" si="2774"/>
        <v>3.2121212121212119</v>
      </c>
      <c r="W4326" s="523">
        <f>IFERROR(H4326/M4326,Tabla2[[#This Row],[CARGA PRODUCCION (ANIMALES/HA)]])</f>
        <v>3.0857142857142859</v>
      </c>
      <c r="X4326" s="524">
        <f t="shared" si="2775"/>
        <v>2025</v>
      </c>
      <c r="Y4326" s="524">
        <f t="shared" si="2776"/>
        <v>8</v>
      </c>
      <c r="Z4326" s="524" t="e">
        <f t="shared" ca="1" si="2777"/>
        <v>#NAME?</v>
      </c>
      <c r="AA4326" s="521">
        <f t="shared" si="2778"/>
        <v>54</v>
      </c>
      <c r="AB4326" s="522">
        <f t="shared" si="2779"/>
        <v>0.98148148148148151</v>
      </c>
      <c r="AC4326" s="522">
        <f t="shared" si="2780"/>
        <v>1.851851851851849E-2</v>
      </c>
      <c r="AD4326" s="520"/>
    </row>
    <row r="4327" spans="1:30">
      <c r="A4327" s="519">
        <v>45893</v>
      </c>
      <c r="B4327" s="520" t="s">
        <v>81</v>
      </c>
      <c r="C4327" s="520">
        <v>2420</v>
      </c>
      <c r="D4327" s="520">
        <v>80</v>
      </c>
      <c r="E4327" s="520">
        <v>9</v>
      </c>
      <c r="F4327" s="520"/>
      <c r="G4327" s="520">
        <v>101</v>
      </c>
      <c r="H4327" s="520">
        <v>103</v>
      </c>
      <c r="I4327" s="520">
        <v>1</v>
      </c>
      <c r="J4327" s="520">
        <v>18</v>
      </c>
      <c r="K4327" s="520">
        <v>600</v>
      </c>
      <c r="L4327" s="520">
        <v>23.4</v>
      </c>
      <c r="M4327" s="518">
        <v>31.01</v>
      </c>
      <c r="N4327" s="521">
        <f>IF(Tabla2[[#This Row],[LECHE RETIRO DIA]]&lt;&gt;ISBLANK(Tabla2[[#This Row],[LECHE RETIRO DIA]]),SUM(Tabla2[[#This Row],[LECHE TANQUE DIA]:[LECHE RETIRO DIA]]),SUM(Tabla2[[#This Row],[LECHE TANQUE DIA]:[LECHE AUTOCONSUMO DIA]]))</f>
        <v>2509</v>
      </c>
      <c r="O4327" s="522">
        <f t="shared" si="2767"/>
        <v>0.96452770027899559</v>
      </c>
      <c r="P4327" s="523">
        <f t="shared" si="2768"/>
        <v>24.841584158415841</v>
      </c>
      <c r="Q4327" s="523">
        <f t="shared" si="2769"/>
        <v>23.96039603960396</v>
      </c>
      <c r="R4327" s="523">
        <f t="shared" si="2770"/>
        <v>4.4444444444444446</v>
      </c>
      <c r="S4327" s="523">
        <f t="shared" si="2771"/>
        <v>4.1816666666666666</v>
      </c>
      <c r="T4327" s="523">
        <f t="shared" si="2772"/>
        <v>5.9405940594059405</v>
      </c>
      <c r="U4327" s="523">
        <f t="shared" si="2773"/>
        <v>107.22222222222223</v>
      </c>
      <c r="V4327" s="523">
        <f t="shared" si="2774"/>
        <v>4.3162393162393169</v>
      </c>
      <c r="W4327" s="523">
        <f>IFERROR(H4327/M4327,Tabla2[[#This Row],[CARGA PRODUCCION (ANIMALES/HA)]])</f>
        <v>3.3215091905836824</v>
      </c>
      <c r="X4327" s="524">
        <f t="shared" si="2775"/>
        <v>2025</v>
      </c>
      <c r="Y4327" s="524">
        <f t="shared" si="2776"/>
        <v>8</v>
      </c>
      <c r="Z4327" s="524" t="e">
        <f t="shared" ca="1" si="2777"/>
        <v>#NAME?</v>
      </c>
      <c r="AA4327" s="521">
        <f t="shared" si="2778"/>
        <v>103</v>
      </c>
      <c r="AB4327" s="522">
        <f t="shared" si="2779"/>
        <v>0.98058252427184467</v>
      </c>
      <c r="AC4327" s="522">
        <f t="shared" si="2780"/>
        <v>1.9417475728155331E-2</v>
      </c>
      <c r="AD4327" s="520"/>
    </row>
    <row r="4328" spans="1:30">
      <c r="A4328" s="519">
        <v>45893</v>
      </c>
      <c r="B4328" s="520" t="s">
        <v>83</v>
      </c>
      <c r="C4328" s="520">
        <v>2663</v>
      </c>
      <c r="D4328" s="520">
        <v>100</v>
      </c>
      <c r="E4328" s="520">
        <v>9</v>
      </c>
      <c r="F4328" s="520"/>
      <c r="G4328" s="520">
        <v>111</v>
      </c>
      <c r="H4328" s="520">
        <v>124</v>
      </c>
      <c r="I4328" s="520">
        <v>3</v>
      </c>
      <c r="J4328" s="520">
        <v>18</v>
      </c>
      <c r="K4328" s="520">
        <v>680</v>
      </c>
      <c r="L4328" s="520">
        <v>29.8</v>
      </c>
      <c r="M4328" s="518">
        <v>36.590000000000003</v>
      </c>
      <c r="N4328" s="521">
        <f>IF(Tabla2[[#This Row],[LECHE RETIRO DIA]]&lt;&gt;ISBLANK(Tabla2[[#This Row],[LECHE RETIRO DIA]]),SUM(Tabla2[[#This Row],[LECHE TANQUE DIA]:[LECHE RETIRO DIA]]),SUM(Tabla2[[#This Row],[LECHE TANQUE DIA]:[LECHE AUTOCONSUMO DIA]]))</f>
        <v>2772</v>
      </c>
      <c r="O4328" s="522">
        <f t="shared" si="2767"/>
        <v>0.96067821067821069</v>
      </c>
      <c r="P4328" s="523">
        <f t="shared" si="2768"/>
        <v>24.972972972972972</v>
      </c>
      <c r="Q4328" s="523">
        <f t="shared" si="2769"/>
        <v>23.990990990990991</v>
      </c>
      <c r="R4328" s="523">
        <f t="shared" si="2770"/>
        <v>5.5555555555555554</v>
      </c>
      <c r="S4328" s="523">
        <f t="shared" si="2771"/>
        <v>4.0764705882352938</v>
      </c>
      <c r="T4328" s="523">
        <f t="shared" si="2772"/>
        <v>6.1261261261261257</v>
      </c>
      <c r="U4328" s="523">
        <f t="shared" si="2773"/>
        <v>93.020134228187914</v>
      </c>
      <c r="V4328" s="523">
        <f t="shared" si="2774"/>
        <v>3.7248322147651005</v>
      </c>
      <c r="W4328" s="523">
        <f>IFERROR(H4328/M4328,Tabla2[[#This Row],[CARGA PRODUCCION (ANIMALES/HA)]])</f>
        <v>3.3889040721508605</v>
      </c>
      <c r="X4328" s="524">
        <f t="shared" si="2775"/>
        <v>2025</v>
      </c>
      <c r="Y4328" s="524">
        <f t="shared" si="2776"/>
        <v>8</v>
      </c>
      <c r="Z4328" s="524" t="e">
        <f t="shared" ca="1" si="2777"/>
        <v>#NAME?</v>
      </c>
      <c r="AA4328" s="521">
        <f t="shared" si="2778"/>
        <v>124</v>
      </c>
      <c r="AB4328" s="522">
        <f t="shared" si="2779"/>
        <v>0.89516129032258063</v>
      </c>
      <c r="AC4328" s="522">
        <f t="shared" si="2780"/>
        <v>0.10483870967741937</v>
      </c>
      <c r="AD4328" s="520"/>
    </row>
    <row r="4329" spans="1:30">
      <c r="A4329" s="519">
        <v>45893</v>
      </c>
      <c r="B4329" s="520" t="s">
        <v>117</v>
      </c>
      <c r="C4329" s="520">
        <v>1123</v>
      </c>
      <c r="D4329" s="520">
        <v>40</v>
      </c>
      <c r="E4329" s="520">
        <v>5</v>
      </c>
      <c r="F4329" s="520"/>
      <c r="G4329" s="520">
        <v>54</v>
      </c>
      <c r="H4329" s="520">
        <v>55</v>
      </c>
      <c r="I4329" s="520">
        <v>1</v>
      </c>
      <c r="J4329" s="520">
        <v>10</v>
      </c>
      <c r="K4329" s="520">
        <v>360</v>
      </c>
      <c r="L4329" s="520">
        <v>16.5</v>
      </c>
      <c r="M4329" s="518">
        <v>17.5</v>
      </c>
      <c r="N4329" s="521">
        <f>IF(Tabla2[[#This Row],[LECHE RETIRO DIA]]&lt;&gt;ISBLANK(Tabla2[[#This Row],[LECHE RETIRO DIA]]),SUM(Tabla2[[#This Row],[LECHE TANQUE DIA]:[LECHE RETIRO DIA]]),SUM(Tabla2[[#This Row],[LECHE TANQUE DIA]:[LECHE AUTOCONSUMO DIA]]))</f>
        <v>1168</v>
      </c>
      <c r="O4329" s="522">
        <f t="shared" si="2767"/>
        <v>0.96147260273972601</v>
      </c>
      <c r="P4329" s="523">
        <f t="shared" si="2768"/>
        <v>21.62962962962963</v>
      </c>
      <c r="Q4329" s="523">
        <f t="shared" si="2769"/>
        <v>20.796296296296298</v>
      </c>
      <c r="R4329" s="523">
        <f t="shared" si="2770"/>
        <v>4</v>
      </c>
      <c r="S4329" s="523">
        <f t="shared" si="2771"/>
        <v>3.2444444444444445</v>
      </c>
      <c r="T4329" s="523">
        <f t="shared" si="2772"/>
        <v>6.666666666666667</v>
      </c>
      <c r="U4329" s="523">
        <f t="shared" si="2773"/>
        <v>70.787878787878782</v>
      </c>
      <c r="V4329" s="523">
        <f t="shared" si="2774"/>
        <v>3.2727272727272729</v>
      </c>
      <c r="W4329" s="523">
        <f>IFERROR(H4329/M4329,Tabla2[[#This Row],[CARGA PRODUCCION (ANIMALES/HA)]])</f>
        <v>3.1428571428571428</v>
      </c>
      <c r="X4329" s="524">
        <f t="shared" si="2775"/>
        <v>2025</v>
      </c>
      <c r="Y4329" s="524">
        <f t="shared" si="2776"/>
        <v>8</v>
      </c>
      <c r="Z4329" s="524" t="e">
        <f t="shared" ca="1" si="2777"/>
        <v>#NAME?</v>
      </c>
      <c r="AA4329" s="521">
        <f t="shared" si="2778"/>
        <v>55</v>
      </c>
      <c r="AB4329" s="522">
        <f t="shared" si="2779"/>
        <v>0.98181818181818181</v>
      </c>
      <c r="AC4329" s="522">
        <f t="shared" si="2780"/>
        <v>1.8181818181818188E-2</v>
      </c>
      <c r="AD4329" s="520"/>
    </row>
    <row r="4330" spans="1:30">
      <c r="A4330" s="519">
        <v>45894</v>
      </c>
      <c r="B4330" s="520" t="s">
        <v>81</v>
      </c>
      <c r="C4330" s="520">
        <v>2697</v>
      </c>
      <c r="D4330" s="520">
        <v>80</v>
      </c>
      <c r="E4330" s="520">
        <v>9</v>
      </c>
      <c r="F4330" s="520"/>
      <c r="G4330" s="520">
        <v>101</v>
      </c>
      <c r="H4330" s="520">
        <v>103</v>
      </c>
      <c r="I4330" s="520">
        <v>1</v>
      </c>
      <c r="J4330" s="520">
        <v>18</v>
      </c>
      <c r="K4330" s="520">
        <v>600</v>
      </c>
      <c r="L4330" s="520">
        <v>23.4</v>
      </c>
      <c r="M4330" s="518">
        <v>31.01</v>
      </c>
      <c r="N4330" s="521">
        <f>IF(Tabla2[[#This Row],[LECHE RETIRO DIA]]&lt;&gt;ISBLANK(Tabla2[[#This Row],[LECHE RETIRO DIA]]),SUM(Tabla2[[#This Row],[LECHE TANQUE DIA]:[LECHE RETIRO DIA]]),SUM(Tabla2[[#This Row],[LECHE TANQUE DIA]:[LECHE AUTOCONSUMO DIA]]))</f>
        <v>2786</v>
      </c>
      <c r="O4330" s="522">
        <f t="shared" ref="O4330:O4335" si="2781">IFERROR(C4330/N4330,"")</f>
        <v>0.96805455850681976</v>
      </c>
      <c r="P4330" s="523">
        <f t="shared" ref="P4330:P4335" si="2782">IFERROR(N4330/G4330,"")</f>
        <v>27.584158415841586</v>
      </c>
      <c r="Q4330" s="523">
        <f t="shared" ref="Q4330:Q4335" si="2783">IFERROR(C4330/G4330,"")</f>
        <v>26.702970297029704</v>
      </c>
      <c r="R4330" s="523">
        <f t="shared" ref="R4330:R4335" si="2784">IFERROR(D4330/J4330,"")</f>
        <v>4.4444444444444446</v>
      </c>
      <c r="S4330" s="523">
        <f t="shared" ref="S4330:S4335" si="2785">IFERROR(N4330/K4330,"")</f>
        <v>4.6433333333333335</v>
      </c>
      <c r="T4330" s="523">
        <f t="shared" ref="T4330:T4335" si="2786">IFERROR(K4330/G4330,"")</f>
        <v>5.9405940594059405</v>
      </c>
      <c r="U4330" s="523">
        <f t="shared" ref="U4330:U4335" si="2787">IFERROR(N4330/L4330,"")</f>
        <v>119.05982905982907</v>
      </c>
      <c r="V4330" s="523">
        <f t="shared" ref="V4330:V4335" si="2788">IFERROR(G4330/L4330,"")</f>
        <v>4.3162393162393169</v>
      </c>
      <c r="W4330" s="523">
        <f>IFERROR(H4330/M4330,Tabla2[[#This Row],[CARGA PRODUCCION (ANIMALES/HA)]])</f>
        <v>3.3215091905836824</v>
      </c>
      <c r="X4330" s="524">
        <f t="shared" ref="X4330:X4335" si="2789">YEAR(A4330)</f>
        <v>2025</v>
      </c>
      <c r="Y4330" s="524">
        <f t="shared" ref="Y4330:Y4335" si="2790">MONTH(A4330)</f>
        <v>8</v>
      </c>
      <c r="Z4330" s="524" t="e">
        <f t="shared" ref="Z4330:Z4335" ca="1" si="2791">_xlfn.ISOWEEKNUM(A4330)</f>
        <v>#NAME?</v>
      </c>
      <c r="AA4330" s="521">
        <f t="shared" ref="AA4330:AA4335" si="2792">IF(H4330&gt;0,H4330,G4330)</f>
        <v>103</v>
      </c>
      <c r="AB4330" s="522">
        <f t="shared" ref="AB4330:AB4335" si="2793">IFERROR(G4330/AA4330,"")</f>
        <v>0.98058252427184467</v>
      </c>
      <c r="AC4330" s="522">
        <f t="shared" ref="AC4330:AC4335" si="2794">IFERROR(1-AB4330,"")</f>
        <v>1.9417475728155331E-2</v>
      </c>
      <c r="AD4330" s="520"/>
    </row>
    <row r="4331" spans="1:30">
      <c r="A4331" s="519">
        <v>45894</v>
      </c>
      <c r="B4331" s="520" t="s">
        <v>83</v>
      </c>
      <c r="C4331" s="520">
        <v>2697</v>
      </c>
      <c r="D4331" s="520">
        <v>100</v>
      </c>
      <c r="E4331" s="520">
        <v>9</v>
      </c>
      <c r="F4331" s="520"/>
      <c r="G4331" s="520">
        <v>111</v>
      </c>
      <c r="H4331" s="520">
        <v>124</v>
      </c>
      <c r="I4331" s="520">
        <v>3</v>
      </c>
      <c r="J4331" s="520">
        <v>18</v>
      </c>
      <c r="K4331" s="520">
        <v>680</v>
      </c>
      <c r="L4331" s="520">
        <v>29.8</v>
      </c>
      <c r="M4331" s="518">
        <v>36.590000000000003</v>
      </c>
      <c r="N4331" s="521">
        <f>IF(Tabla2[[#This Row],[LECHE RETIRO DIA]]&lt;&gt;ISBLANK(Tabla2[[#This Row],[LECHE RETIRO DIA]]),SUM(Tabla2[[#This Row],[LECHE TANQUE DIA]:[LECHE RETIRO DIA]]),SUM(Tabla2[[#This Row],[LECHE TANQUE DIA]:[LECHE AUTOCONSUMO DIA]]))</f>
        <v>2806</v>
      </c>
      <c r="O4331" s="522">
        <f t="shared" si="2781"/>
        <v>0.96115466856735565</v>
      </c>
      <c r="P4331" s="523">
        <f t="shared" si="2782"/>
        <v>25.27927927927928</v>
      </c>
      <c r="Q4331" s="523">
        <f t="shared" si="2783"/>
        <v>24.297297297297298</v>
      </c>
      <c r="R4331" s="523">
        <f t="shared" si="2784"/>
        <v>5.5555555555555554</v>
      </c>
      <c r="S4331" s="523">
        <f t="shared" si="2785"/>
        <v>4.1264705882352946</v>
      </c>
      <c r="T4331" s="523">
        <f t="shared" si="2786"/>
        <v>6.1261261261261257</v>
      </c>
      <c r="U4331" s="523">
        <f t="shared" si="2787"/>
        <v>94.161073825503351</v>
      </c>
      <c r="V4331" s="523">
        <f t="shared" si="2788"/>
        <v>3.7248322147651005</v>
      </c>
      <c r="W4331" s="523">
        <f>IFERROR(H4331/M4331,Tabla2[[#This Row],[CARGA PRODUCCION (ANIMALES/HA)]])</f>
        <v>3.3889040721508605</v>
      </c>
      <c r="X4331" s="524">
        <f t="shared" si="2789"/>
        <v>2025</v>
      </c>
      <c r="Y4331" s="524">
        <f t="shared" si="2790"/>
        <v>8</v>
      </c>
      <c r="Z4331" s="524" t="e">
        <f t="shared" ca="1" si="2791"/>
        <v>#NAME?</v>
      </c>
      <c r="AA4331" s="521">
        <f t="shared" si="2792"/>
        <v>124</v>
      </c>
      <c r="AB4331" s="522">
        <f t="shared" si="2793"/>
        <v>0.89516129032258063</v>
      </c>
      <c r="AC4331" s="522">
        <f t="shared" si="2794"/>
        <v>0.10483870967741937</v>
      </c>
      <c r="AD4331" s="520"/>
    </row>
    <row r="4332" spans="1:30">
      <c r="A4332" s="519">
        <v>45894</v>
      </c>
      <c r="B4332" s="520" t="s">
        <v>88</v>
      </c>
      <c r="C4332" s="520">
        <v>1174</v>
      </c>
      <c r="D4332" s="520">
        <v>40</v>
      </c>
      <c r="E4332" s="520">
        <v>5</v>
      </c>
      <c r="F4332" s="520"/>
      <c r="G4332" s="520">
        <v>54</v>
      </c>
      <c r="H4332" s="520">
        <v>55</v>
      </c>
      <c r="I4332" s="520">
        <v>1</v>
      </c>
      <c r="J4332" s="520">
        <v>10</v>
      </c>
      <c r="K4332" s="520">
        <v>360</v>
      </c>
      <c r="L4332" s="520">
        <v>16.5</v>
      </c>
      <c r="M4332" s="518">
        <v>17.5</v>
      </c>
      <c r="N4332" s="521">
        <f>IF(Tabla2[[#This Row],[LECHE RETIRO DIA]]&lt;&gt;ISBLANK(Tabla2[[#This Row],[LECHE RETIRO DIA]]),SUM(Tabla2[[#This Row],[LECHE TANQUE DIA]:[LECHE RETIRO DIA]]),SUM(Tabla2[[#This Row],[LECHE TANQUE DIA]:[LECHE AUTOCONSUMO DIA]]))</f>
        <v>1219</v>
      </c>
      <c r="O4332" s="522">
        <f t="shared" si="2781"/>
        <v>0.96308449548810504</v>
      </c>
      <c r="P4332" s="523">
        <f t="shared" si="2782"/>
        <v>22.574074074074073</v>
      </c>
      <c r="Q4332" s="523">
        <f t="shared" si="2783"/>
        <v>21.74074074074074</v>
      </c>
      <c r="R4332" s="523">
        <f t="shared" si="2784"/>
        <v>4</v>
      </c>
      <c r="S4332" s="523">
        <f t="shared" si="2785"/>
        <v>3.3861111111111111</v>
      </c>
      <c r="T4332" s="523">
        <f t="shared" si="2786"/>
        <v>6.666666666666667</v>
      </c>
      <c r="U4332" s="523">
        <f t="shared" si="2787"/>
        <v>73.878787878787875</v>
      </c>
      <c r="V4332" s="523">
        <f t="shared" si="2788"/>
        <v>3.2727272727272729</v>
      </c>
      <c r="W4332" s="523">
        <f>IFERROR(H4332/M4332,Tabla2[[#This Row],[CARGA PRODUCCION (ANIMALES/HA)]])</f>
        <v>3.1428571428571428</v>
      </c>
      <c r="X4332" s="524">
        <f t="shared" si="2789"/>
        <v>2025</v>
      </c>
      <c r="Y4332" s="524">
        <f t="shared" si="2790"/>
        <v>8</v>
      </c>
      <c r="Z4332" s="524" t="e">
        <f t="shared" ca="1" si="2791"/>
        <v>#NAME?</v>
      </c>
      <c r="AA4332" s="521">
        <f t="shared" si="2792"/>
        <v>55</v>
      </c>
      <c r="AB4332" s="522">
        <f t="shared" si="2793"/>
        <v>0.98181818181818181</v>
      </c>
      <c r="AC4332" s="522">
        <f t="shared" si="2794"/>
        <v>1.8181818181818188E-2</v>
      </c>
      <c r="AD4332" s="520"/>
    </row>
    <row r="4333" spans="1:30">
      <c r="A4333" s="339">
        <v>45895</v>
      </c>
      <c r="B4333" s="340" t="s">
        <v>81</v>
      </c>
      <c r="C4333" s="340">
        <v>2387</v>
      </c>
      <c r="D4333" s="340">
        <v>80</v>
      </c>
      <c r="E4333" s="340">
        <v>9</v>
      </c>
      <c r="F4333" s="340"/>
      <c r="G4333" s="340">
        <v>101</v>
      </c>
      <c r="H4333" s="340">
        <v>103</v>
      </c>
      <c r="I4333" s="340">
        <v>1</v>
      </c>
      <c r="J4333" s="340">
        <v>18</v>
      </c>
      <c r="K4333" s="340">
        <v>600</v>
      </c>
      <c r="L4333" s="340">
        <v>23.4</v>
      </c>
      <c r="M4333" s="8">
        <v>31.01</v>
      </c>
      <c r="N4333" s="341">
        <f>IF(Tabla2[[#This Row],[LECHE RETIRO DIA]]&lt;&gt;ISBLANK(Tabla2[[#This Row],[LECHE RETIRO DIA]]),SUM(Tabla2[[#This Row],[LECHE TANQUE DIA]:[LECHE RETIRO DIA]]),SUM(Tabla2[[#This Row],[LECHE TANQUE DIA]:[LECHE AUTOCONSUMO DIA]]))</f>
        <v>2476</v>
      </c>
      <c r="O4333" s="342">
        <f t="shared" si="2781"/>
        <v>0.96405492730210018</v>
      </c>
      <c r="P4333" s="343">
        <f t="shared" si="2782"/>
        <v>24.514851485148515</v>
      </c>
      <c r="Q4333" s="343">
        <f t="shared" si="2783"/>
        <v>23.633663366336634</v>
      </c>
      <c r="R4333" s="343">
        <f t="shared" si="2784"/>
        <v>4.4444444444444446</v>
      </c>
      <c r="S4333" s="343">
        <f t="shared" si="2785"/>
        <v>4.1266666666666669</v>
      </c>
      <c r="T4333" s="343">
        <f t="shared" si="2786"/>
        <v>5.9405940594059405</v>
      </c>
      <c r="U4333" s="343">
        <f t="shared" si="2787"/>
        <v>105.81196581196582</v>
      </c>
      <c r="V4333" s="343">
        <f t="shared" si="2788"/>
        <v>4.3162393162393169</v>
      </c>
      <c r="W4333" s="343">
        <f>IFERROR(H4333/M4333,Tabla2[[#This Row],[CARGA PRODUCCION (ANIMALES/HA)]])</f>
        <v>3.3215091905836824</v>
      </c>
      <c r="X4333" s="344">
        <f t="shared" si="2789"/>
        <v>2025</v>
      </c>
      <c r="Y4333" s="344">
        <f t="shared" si="2790"/>
        <v>8</v>
      </c>
      <c r="Z4333" s="344" t="e">
        <f t="shared" ca="1" si="2791"/>
        <v>#NAME?</v>
      </c>
      <c r="AA4333" s="341">
        <f t="shared" si="2792"/>
        <v>103</v>
      </c>
      <c r="AB4333" s="342">
        <f t="shared" si="2793"/>
        <v>0.98058252427184467</v>
      </c>
      <c r="AC4333" s="342">
        <f t="shared" si="2794"/>
        <v>1.9417475728155331E-2</v>
      </c>
      <c r="AD4333" s="340"/>
    </row>
    <row r="4334" spans="1:30">
      <c r="A4334" s="339">
        <v>45895</v>
      </c>
      <c r="B4334" s="340" t="s">
        <v>83</v>
      </c>
      <c r="C4334" s="340">
        <v>2571</v>
      </c>
      <c r="D4334" s="340">
        <v>100</v>
      </c>
      <c r="E4334" s="340">
        <v>9</v>
      </c>
      <c r="F4334" s="340"/>
      <c r="G4334" s="340">
        <v>112</v>
      </c>
      <c r="H4334" s="340">
        <v>124</v>
      </c>
      <c r="I4334" s="340">
        <v>3</v>
      </c>
      <c r="J4334" s="340">
        <v>18</v>
      </c>
      <c r="K4334" s="340">
        <v>680</v>
      </c>
      <c r="L4334" s="340">
        <v>29.8</v>
      </c>
      <c r="M4334" s="8">
        <v>36.590000000000003</v>
      </c>
      <c r="N4334" s="341">
        <f>IF(Tabla2[[#This Row],[LECHE RETIRO DIA]]&lt;&gt;ISBLANK(Tabla2[[#This Row],[LECHE RETIRO DIA]]),SUM(Tabla2[[#This Row],[LECHE TANQUE DIA]:[LECHE RETIRO DIA]]),SUM(Tabla2[[#This Row],[LECHE TANQUE DIA]:[LECHE AUTOCONSUMO DIA]]))</f>
        <v>2680</v>
      </c>
      <c r="O4334" s="342">
        <f t="shared" si="2781"/>
        <v>0.95932835820895523</v>
      </c>
      <c r="P4334" s="343">
        <f t="shared" si="2782"/>
        <v>23.928571428571427</v>
      </c>
      <c r="Q4334" s="343">
        <f t="shared" si="2783"/>
        <v>22.955357142857142</v>
      </c>
      <c r="R4334" s="343">
        <f t="shared" si="2784"/>
        <v>5.5555555555555554</v>
      </c>
      <c r="S4334" s="343">
        <f t="shared" si="2785"/>
        <v>3.9411764705882355</v>
      </c>
      <c r="T4334" s="343">
        <f t="shared" si="2786"/>
        <v>6.0714285714285712</v>
      </c>
      <c r="U4334" s="343">
        <f t="shared" si="2787"/>
        <v>89.932885906040269</v>
      </c>
      <c r="V4334" s="343">
        <f t="shared" si="2788"/>
        <v>3.7583892617449663</v>
      </c>
      <c r="W4334" s="343">
        <f>IFERROR(H4334/M4334,Tabla2[[#This Row],[CARGA PRODUCCION (ANIMALES/HA)]])</f>
        <v>3.3889040721508605</v>
      </c>
      <c r="X4334" s="344">
        <f t="shared" si="2789"/>
        <v>2025</v>
      </c>
      <c r="Y4334" s="344">
        <f t="shared" si="2790"/>
        <v>8</v>
      </c>
      <c r="Z4334" s="344" t="e">
        <f t="shared" ca="1" si="2791"/>
        <v>#NAME?</v>
      </c>
      <c r="AA4334" s="341">
        <f t="shared" si="2792"/>
        <v>124</v>
      </c>
      <c r="AB4334" s="342">
        <f t="shared" si="2793"/>
        <v>0.90322580645161288</v>
      </c>
      <c r="AC4334" s="342">
        <f t="shared" si="2794"/>
        <v>9.6774193548387122E-2</v>
      </c>
      <c r="AD4334" s="340"/>
    </row>
    <row r="4335" spans="1:30">
      <c r="A4335" s="339">
        <v>45895</v>
      </c>
      <c r="B4335" s="340" t="s">
        <v>117</v>
      </c>
      <c r="C4335" s="340">
        <v>1190</v>
      </c>
      <c r="D4335" s="340">
        <v>40</v>
      </c>
      <c r="E4335" s="340">
        <v>5</v>
      </c>
      <c r="F4335" s="340"/>
      <c r="G4335" s="340">
        <v>54</v>
      </c>
      <c r="H4335" s="340">
        <v>55</v>
      </c>
      <c r="I4335" s="340">
        <v>1</v>
      </c>
      <c r="J4335" s="340">
        <v>10</v>
      </c>
      <c r="K4335" s="340">
        <v>360</v>
      </c>
      <c r="L4335" s="340">
        <v>16.5</v>
      </c>
      <c r="M4335" s="8">
        <v>17.5</v>
      </c>
      <c r="N4335" s="341">
        <f>IF(Tabla2[[#This Row],[LECHE RETIRO DIA]]&lt;&gt;ISBLANK(Tabla2[[#This Row],[LECHE RETIRO DIA]]),SUM(Tabla2[[#This Row],[LECHE TANQUE DIA]:[LECHE RETIRO DIA]]),SUM(Tabla2[[#This Row],[LECHE TANQUE DIA]:[LECHE AUTOCONSUMO DIA]]))</f>
        <v>1235</v>
      </c>
      <c r="O4335" s="342">
        <f t="shared" si="2781"/>
        <v>0.96356275303643724</v>
      </c>
      <c r="P4335" s="343">
        <f t="shared" si="2782"/>
        <v>22.87037037037037</v>
      </c>
      <c r="Q4335" s="343">
        <f t="shared" si="2783"/>
        <v>22.037037037037038</v>
      </c>
      <c r="R4335" s="343">
        <f t="shared" si="2784"/>
        <v>4</v>
      </c>
      <c r="S4335" s="343">
        <f t="shared" si="2785"/>
        <v>3.4305555555555554</v>
      </c>
      <c r="T4335" s="343">
        <f t="shared" si="2786"/>
        <v>6.666666666666667</v>
      </c>
      <c r="U4335" s="343">
        <f t="shared" si="2787"/>
        <v>74.848484848484844</v>
      </c>
      <c r="V4335" s="343">
        <f t="shared" si="2788"/>
        <v>3.2727272727272729</v>
      </c>
      <c r="W4335" s="343">
        <f>IFERROR(H4335/M4335,Tabla2[[#This Row],[CARGA PRODUCCION (ANIMALES/HA)]])</f>
        <v>3.1428571428571428</v>
      </c>
      <c r="X4335" s="344">
        <f t="shared" si="2789"/>
        <v>2025</v>
      </c>
      <c r="Y4335" s="344">
        <f t="shared" si="2790"/>
        <v>8</v>
      </c>
      <c r="Z4335" s="344" t="e">
        <f t="shared" ca="1" si="2791"/>
        <v>#NAME?</v>
      </c>
      <c r="AA4335" s="341">
        <f t="shared" si="2792"/>
        <v>55</v>
      </c>
      <c r="AB4335" s="342">
        <f t="shared" si="2793"/>
        <v>0.98181818181818181</v>
      </c>
      <c r="AC4335" s="342">
        <f t="shared" si="2794"/>
        <v>1.8181818181818188E-2</v>
      </c>
      <c r="AD4335" s="340"/>
    </row>
    <row r="4336" spans="1:30">
      <c r="A4336" s="519">
        <v>45896</v>
      </c>
      <c r="B4336" s="520" t="s">
        <v>81</v>
      </c>
      <c r="C4336" s="520">
        <v>2425</v>
      </c>
      <c r="D4336" s="520">
        <v>80</v>
      </c>
      <c r="E4336" s="520">
        <v>9</v>
      </c>
      <c r="F4336" s="520"/>
      <c r="G4336" s="520">
        <v>102</v>
      </c>
      <c r="H4336" s="520">
        <v>104</v>
      </c>
      <c r="I4336" s="520">
        <v>1</v>
      </c>
      <c r="J4336" s="520">
        <v>18</v>
      </c>
      <c r="K4336" s="520">
        <v>600</v>
      </c>
      <c r="L4336" s="520">
        <v>23.4</v>
      </c>
      <c r="M4336" s="518">
        <v>31.01</v>
      </c>
      <c r="N4336" s="521">
        <f>IF(Tabla2[[#This Row],[LECHE RETIRO DIA]]&lt;&gt;ISBLANK(Tabla2[[#This Row],[LECHE RETIRO DIA]]),SUM(Tabla2[[#This Row],[LECHE TANQUE DIA]:[LECHE RETIRO DIA]]),SUM(Tabla2[[#This Row],[LECHE TANQUE DIA]:[LECHE AUTOCONSUMO DIA]]))</f>
        <v>2514</v>
      </c>
      <c r="O4336" s="522">
        <f t="shared" ref="O4336:O4341" si="2795">IFERROR(C4336/N4336,"")</f>
        <v>0.96459824980111375</v>
      </c>
      <c r="P4336" s="523">
        <f t="shared" ref="P4336:P4341" si="2796">IFERROR(N4336/G4336,"")</f>
        <v>24.647058823529413</v>
      </c>
      <c r="Q4336" s="523">
        <f t="shared" ref="Q4336:Q4341" si="2797">IFERROR(C4336/G4336,"")</f>
        <v>23.774509803921568</v>
      </c>
      <c r="R4336" s="523">
        <f t="shared" ref="R4336:R4341" si="2798">IFERROR(D4336/J4336,"")</f>
        <v>4.4444444444444446</v>
      </c>
      <c r="S4336" s="523">
        <f t="shared" ref="S4336:S4341" si="2799">IFERROR(N4336/K4336,"")</f>
        <v>4.1900000000000004</v>
      </c>
      <c r="T4336" s="523">
        <f t="shared" ref="T4336:T4341" si="2800">IFERROR(K4336/G4336,"")</f>
        <v>5.882352941176471</v>
      </c>
      <c r="U4336" s="523">
        <f t="shared" ref="U4336:U4341" si="2801">IFERROR(N4336/L4336,"")</f>
        <v>107.43589743589745</v>
      </c>
      <c r="V4336" s="523">
        <f t="shared" ref="V4336:V4341" si="2802">IFERROR(G4336/L4336,"")</f>
        <v>4.3589743589743595</v>
      </c>
      <c r="W4336" s="523">
        <f>IFERROR(H4336/M4336,Tabla2[[#This Row],[CARGA PRODUCCION (ANIMALES/HA)]])</f>
        <v>3.3537568526281842</v>
      </c>
      <c r="X4336" s="524">
        <f t="shared" ref="X4336:X4341" si="2803">YEAR(A4336)</f>
        <v>2025</v>
      </c>
      <c r="Y4336" s="524">
        <f t="shared" ref="Y4336:Y4341" si="2804">MONTH(A4336)</f>
        <v>8</v>
      </c>
      <c r="Z4336" s="524" t="e">
        <f t="shared" ref="Z4336:Z4341" ca="1" si="2805">_xlfn.ISOWEEKNUM(A4336)</f>
        <v>#NAME?</v>
      </c>
      <c r="AA4336" s="521">
        <f t="shared" ref="AA4336:AA4341" si="2806">IF(H4336&gt;0,H4336,G4336)</f>
        <v>104</v>
      </c>
      <c r="AB4336" s="522">
        <f t="shared" ref="AB4336:AB4341" si="2807">IFERROR(G4336/AA4336,"")</f>
        <v>0.98076923076923073</v>
      </c>
      <c r="AC4336" s="522">
        <f t="shared" ref="AC4336:AC4341" si="2808">IFERROR(1-AB4336,"")</f>
        <v>1.9230769230769273E-2</v>
      </c>
      <c r="AD4336" s="520"/>
    </row>
    <row r="4337" spans="1:30">
      <c r="A4337" s="519">
        <v>45896</v>
      </c>
      <c r="B4337" s="520" t="s">
        <v>83</v>
      </c>
      <c r="C4337" s="520">
        <v>2600</v>
      </c>
      <c r="D4337" s="520">
        <v>100</v>
      </c>
      <c r="E4337" s="520">
        <v>9</v>
      </c>
      <c r="F4337" s="520"/>
      <c r="G4337" s="520">
        <v>112</v>
      </c>
      <c r="H4337" s="520">
        <v>124</v>
      </c>
      <c r="I4337" s="520">
        <v>3</v>
      </c>
      <c r="J4337" s="520">
        <v>18</v>
      </c>
      <c r="K4337" s="520">
        <v>680</v>
      </c>
      <c r="L4337" s="520">
        <v>29.8</v>
      </c>
      <c r="M4337" s="518">
        <v>36.590000000000003</v>
      </c>
      <c r="N4337" s="521">
        <f>IF(Tabla2[[#This Row],[LECHE RETIRO DIA]]&lt;&gt;ISBLANK(Tabla2[[#This Row],[LECHE RETIRO DIA]]),SUM(Tabla2[[#This Row],[LECHE TANQUE DIA]:[LECHE RETIRO DIA]]),SUM(Tabla2[[#This Row],[LECHE TANQUE DIA]:[LECHE AUTOCONSUMO DIA]]))</f>
        <v>2709</v>
      </c>
      <c r="O4337" s="522">
        <f t="shared" si="2795"/>
        <v>0.95976375046142492</v>
      </c>
      <c r="P4337" s="523">
        <f t="shared" si="2796"/>
        <v>24.1875</v>
      </c>
      <c r="Q4337" s="523">
        <f t="shared" si="2797"/>
        <v>23.214285714285715</v>
      </c>
      <c r="R4337" s="523">
        <f t="shared" si="2798"/>
        <v>5.5555555555555554</v>
      </c>
      <c r="S4337" s="523">
        <f t="shared" si="2799"/>
        <v>3.9838235294117648</v>
      </c>
      <c r="T4337" s="523">
        <f t="shared" si="2800"/>
        <v>6.0714285714285712</v>
      </c>
      <c r="U4337" s="523">
        <f t="shared" si="2801"/>
        <v>90.90604026845638</v>
      </c>
      <c r="V4337" s="523">
        <f t="shared" si="2802"/>
        <v>3.7583892617449663</v>
      </c>
      <c r="W4337" s="523">
        <f>IFERROR(H4337/M4337,Tabla2[[#This Row],[CARGA PRODUCCION (ANIMALES/HA)]])</f>
        <v>3.3889040721508605</v>
      </c>
      <c r="X4337" s="524">
        <f t="shared" si="2803"/>
        <v>2025</v>
      </c>
      <c r="Y4337" s="524">
        <f t="shared" si="2804"/>
        <v>8</v>
      </c>
      <c r="Z4337" s="524" t="e">
        <f t="shared" ca="1" si="2805"/>
        <v>#NAME?</v>
      </c>
      <c r="AA4337" s="521">
        <f t="shared" si="2806"/>
        <v>124</v>
      </c>
      <c r="AB4337" s="522">
        <f t="shared" si="2807"/>
        <v>0.90322580645161288</v>
      </c>
      <c r="AC4337" s="522">
        <f t="shared" si="2808"/>
        <v>9.6774193548387122E-2</v>
      </c>
      <c r="AD4337" s="520"/>
    </row>
    <row r="4338" spans="1:30">
      <c r="A4338" s="519">
        <v>45896</v>
      </c>
      <c r="B4338" s="520" t="s">
        <v>117</v>
      </c>
      <c r="C4338" s="520">
        <v>1167</v>
      </c>
      <c r="D4338" s="520">
        <v>40</v>
      </c>
      <c r="E4338" s="520">
        <v>5</v>
      </c>
      <c r="F4338" s="520"/>
      <c r="G4338" s="520">
        <v>54</v>
      </c>
      <c r="H4338" s="520">
        <v>55</v>
      </c>
      <c r="I4338" s="520">
        <v>1</v>
      </c>
      <c r="J4338" s="520">
        <v>10</v>
      </c>
      <c r="K4338" s="520">
        <v>360</v>
      </c>
      <c r="L4338" s="520">
        <v>16.5</v>
      </c>
      <c r="M4338" s="518">
        <v>17.5</v>
      </c>
      <c r="N4338" s="521">
        <f>IF(Tabla2[[#This Row],[LECHE RETIRO DIA]]&lt;&gt;ISBLANK(Tabla2[[#This Row],[LECHE RETIRO DIA]]),SUM(Tabla2[[#This Row],[LECHE TANQUE DIA]:[LECHE RETIRO DIA]]),SUM(Tabla2[[#This Row],[LECHE TANQUE DIA]:[LECHE AUTOCONSUMO DIA]]))</f>
        <v>1212</v>
      </c>
      <c r="O4338" s="522">
        <f t="shared" si="2795"/>
        <v>0.96287128712871284</v>
      </c>
      <c r="P4338" s="523">
        <f t="shared" si="2796"/>
        <v>22.444444444444443</v>
      </c>
      <c r="Q4338" s="523">
        <f t="shared" si="2797"/>
        <v>21.611111111111111</v>
      </c>
      <c r="R4338" s="523">
        <f t="shared" si="2798"/>
        <v>4</v>
      </c>
      <c r="S4338" s="523">
        <f t="shared" si="2799"/>
        <v>3.3666666666666667</v>
      </c>
      <c r="T4338" s="523">
        <f t="shared" si="2800"/>
        <v>6.666666666666667</v>
      </c>
      <c r="U4338" s="523">
        <f t="shared" si="2801"/>
        <v>73.454545454545453</v>
      </c>
      <c r="V4338" s="523">
        <f t="shared" si="2802"/>
        <v>3.2727272727272729</v>
      </c>
      <c r="W4338" s="523">
        <f>IFERROR(H4338/M4338,Tabla2[[#This Row],[CARGA PRODUCCION (ANIMALES/HA)]])</f>
        <v>3.1428571428571428</v>
      </c>
      <c r="X4338" s="524">
        <f t="shared" si="2803"/>
        <v>2025</v>
      </c>
      <c r="Y4338" s="524">
        <f t="shared" si="2804"/>
        <v>8</v>
      </c>
      <c r="Z4338" s="524" t="e">
        <f t="shared" ca="1" si="2805"/>
        <v>#NAME?</v>
      </c>
      <c r="AA4338" s="521">
        <f t="shared" si="2806"/>
        <v>55</v>
      </c>
      <c r="AB4338" s="522">
        <f t="shared" si="2807"/>
        <v>0.98181818181818181</v>
      </c>
      <c r="AC4338" s="522">
        <f t="shared" si="2808"/>
        <v>1.8181818181818188E-2</v>
      </c>
      <c r="AD4338" s="520"/>
    </row>
    <row r="4339" spans="1:30">
      <c r="A4339" s="519">
        <v>45897</v>
      </c>
      <c r="B4339" s="520" t="s">
        <v>81</v>
      </c>
      <c r="C4339" s="520">
        <v>2373</v>
      </c>
      <c r="D4339" s="520">
        <v>80</v>
      </c>
      <c r="E4339" s="520">
        <v>9</v>
      </c>
      <c r="F4339" s="520"/>
      <c r="G4339" s="520">
        <v>98</v>
      </c>
      <c r="H4339" s="520">
        <v>100</v>
      </c>
      <c r="I4339" s="520">
        <v>1</v>
      </c>
      <c r="J4339" s="520">
        <v>18</v>
      </c>
      <c r="K4339" s="520">
        <v>600</v>
      </c>
      <c r="L4339" s="520">
        <v>23.4</v>
      </c>
      <c r="M4339" s="518">
        <v>31.01</v>
      </c>
      <c r="N4339" s="521">
        <f>IF(Tabla2[[#This Row],[LECHE RETIRO DIA]]&lt;&gt;ISBLANK(Tabla2[[#This Row],[LECHE RETIRO DIA]]),SUM(Tabla2[[#This Row],[LECHE TANQUE DIA]:[LECHE RETIRO DIA]]),SUM(Tabla2[[#This Row],[LECHE TANQUE DIA]:[LECHE AUTOCONSUMO DIA]]))</f>
        <v>2462</v>
      </c>
      <c r="O4339" s="522">
        <f t="shared" si="2795"/>
        <v>0.96385052802599513</v>
      </c>
      <c r="P4339" s="523">
        <f t="shared" si="2796"/>
        <v>25.122448979591837</v>
      </c>
      <c r="Q4339" s="523">
        <f t="shared" si="2797"/>
        <v>24.214285714285715</v>
      </c>
      <c r="R4339" s="523">
        <f t="shared" si="2798"/>
        <v>4.4444444444444446</v>
      </c>
      <c r="S4339" s="523">
        <f t="shared" si="2799"/>
        <v>4.1033333333333335</v>
      </c>
      <c r="T4339" s="523">
        <f t="shared" si="2800"/>
        <v>6.1224489795918364</v>
      </c>
      <c r="U4339" s="523">
        <f t="shared" si="2801"/>
        <v>105.21367521367522</v>
      </c>
      <c r="V4339" s="523">
        <f t="shared" si="2802"/>
        <v>4.1880341880341883</v>
      </c>
      <c r="W4339" s="523">
        <f>IFERROR(H4339/M4339,Tabla2[[#This Row],[CARGA PRODUCCION (ANIMALES/HA)]])</f>
        <v>3.224766204450177</v>
      </c>
      <c r="X4339" s="524">
        <f t="shared" si="2803"/>
        <v>2025</v>
      </c>
      <c r="Y4339" s="524">
        <f t="shared" si="2804"/>
        <v>8</v>
      </c>
      <c r="Z4339" s="524" t="e">
        <f t="shared" ca="1" si="2805"/>
        <v>#NAME?</v>
      </c>
      <c r="AA4339" s="521">
        <f t="shared" si="2806"/>
        <v>100</v>
      </c>
      <c r="AB4339" s="522">
        <f t="shared" si="2807"/>
        <v>0.98</v>
      </c>
      <c r="AC4339" s="522">
        <f t="shared" si="2808"/>
        <v>2.0000000000000018E-2</v>
      </c>
      <c r="AD4339" s="520"/>
    </row>
    <row r="4340" spans="1:30">
      <c r="A4340" s="519">
        <v>45897</v>
      </c>
      <c r="B4340" s="520" t="s">
        <v>83</v>
      </c>
      <c r="C4340" s="520">
        <v>2462</v>
      </c>
      <c r="D4340" s="520">
        <v>100</v>
      </c>
      <c r="E4340" s="520">
        <v>9</v>
      </c>
      <c r="F4340" s="520"/>
      <c r="G4340" s="520">
        <v>106</v>
      </c>
      <c r="H4340" s="520">
        <v>120</v>
      </c>
      <c r="I4340" s="520">
        <v>3</v>
      </c>
      <c r="J4340" s="520">
        <v>18</v>
      </c>
      <c r="K4340" s="520">
        <v>680</v>
      </c>
      <c r="L4340" s="520">
        <v>29.8</v>
      </c>
      <c r="M4340" s="518">
        <v>36.590000000000003</v>
      </c>
      <c r="N4340" s="521">
        <f>IF(Tabla2[[#This Row],[LECHE RETIRO DIA]]&lt;&gt;ISBLANK(Tabla2[[#This Row],[LECHE RETIRO DIA]]),SUM(Tabla2[[#This Row],[LECHE TANQUE DIA]:[LECHE RETIRO DIA]]),SUM(Tabla2[[#This Row],[LECHE TANQUE DIA]:[LECHE AUTOCONSUMO DIA]]))</f>
        <v>2571</v>
      </c>
      <c r="O4340" s="522">
        <f t="shared" si="2795"/>
        <v>0.95760404511863084</v>
      </c>
      <c r="P4340" s="523">
        <f t="shared" si="2796"/>
        <v>24.254716981132077</v>
      </c>
      <c r="Q4340" s="523">
        <f t="shared" si="2797"/>
        <v>23.226415094339622</v>
      </c>
      <c r="R4340" s="523">
        <f t="shared" si="2798"/>
        <v>5.5555555555555554</v>
      </c>
      <c r="S4340" s="523">
        <f t="shared" si="2799"/>
        <v>3.7808823529411764</v>
      </c>
      <c r="T4340" s="523">
        <f t="shared" si="2800"/>
        <v>6.4150943396226419</v>
      </c>
      <c r="U4340" s="523">
        <f t="shared" si="2801"/>
        <v>86.275167785234899</v>
      </c>
      <c r="V4340" s="523">
        <f t="shared" si="2802"/>
        <v>3.5570469798657718</v>
      </c>
      <c r="W4340" s="523">
        <f>IFERROR(H4340/M4340,Tabla2[[#This Row],[CARGA PRODUCCION (ANIMALES/HA)]])</f>
        <v>3.2795845859524455</v>
      </c>
      <c r="X4340" s="524">
        <f t="shared" si="2803"/>
        <v>2025</v>
      </c>
      <c r="Y4340" s="524">
        <f t="shared" si="2804"/>
        <v>8</v>
      </c>
      <c r="Z4340" s="524" t="e">
        <f t="shared" ca="1" si="2805"/>
        <v>#NAME?</v>
      </c>
      <c r="AA4340" s="521">
        <f t="shared" si="2806"/>
        <v>120</v>
      </c>
      <c r="AB4340" s="522">
        <f t="shared" si="2807"/>
        <v>0.8833333333333333</v>
      </c>
      <c r="AC4340" s="522">
        <f t="shared" si="2808"/>
        <v>0.1166666666666667</v>
      </c>
      <c r="AD4340" s="520"/>
    </row>
    <row r="4341" spans="1:30">
      <c r="A4341" s="519">
        <v>45897</v>
      </c>
      <c r="B4341" s="520" t="s">
        <v>117</v>
      </c>
      <c r="C4341" s="520">
        <v>1182</v>
      </c>
      <c r="D4341" s="520">
        <v>40</v>
      </c>
      <c r="E4341" s="520">
        <v>5</v>
      </c>
      <c r="F4341" s="520"/>
      <c r="G4341" s="520">
        <v>52</v>
      </c>
      <c r="H4341" s="520">
        <v>53</v>
      </c>
      <c r="I4341" s="520">
        <v>1</v>
      </c>
      <c r="J4341" s="520">
        <v>10</v>
      </c>
      <c r="K4341" s="520">
        <v>360</v>
      </c>
      <c r="L4341" s="520">
        <v>16.5</v>
      </c>
      <c r="M4341" s="518">
        <v>17.5</v>
      </c>
      <c r="N4341" s="521">
        <f>IF(Tabla2[[#This Row],[LECHE RETIRO DIA]]&lt;&gt;ISBLANK(Tabla2[[#This Row],[LECHE RETIRO DIA]]),SUM(Tabla2[[#This Row],[LECHE TANQUE DIA]:[LECHE RETIRO DIA]]),SUM(Tabla2[[#This Row],[LECHE TANQUE DIA]:[LECHE AUTOCONSUMO DIA]]))</f>
        <v>1227</v>
      </c>
      <c r="O4341" s="522">
        <f t="shared" si="2795"/>
        <v>0.96332518337408313</v>
      </c>
      <c r="P4341" s="523">
        <f t="shared" si="2796"/>
        <v>23.596153846153847</v>
      </c>
      <c r="Q4341" s="523">
        <f t="shared" si="2797"/>
        <v>22.73076923076923</v>
      </c>
      <c r="R4341" s="523">
        <f t="shared" si="2798"/>
        <v>4</v>
      </c>
      <c r="S4341" s="523">
        <f t="shared" si="2799"/>
        <v>3.4083333333333332</v>
      </c>
      <c r="T4341" s="523">
        <f t="shared" si="2800"/>
        <v>6.9230769230769234</v>
      </c>
      <c r="U4341" s="523">
        <f t="shared" si="2801"/>
        <v>74.36363636363636</v>
      </c>
      <c r="V4341" s="523">
        <f t="shared" si="2802"/>
        <v>3.1515151515151514</v>
      </c>
      <c r="W4341" s="523">
        <f>IFERROR(H4341/M4341,Tabla2[[#This Row],[CARGA PRODUCCION (ANIMALES/HA)]])</f>
        <v>3.0285714285714285</v>
      </c>
      <c r="X4341" s="524">
        <f t="shared" si="2803"/>
        <v>2025</v>
      </c>
      <c r="Y4341" s="524">
        <f t="shared" si="2804"/>
        <v>8</v>
      </c>
      <c r="Z4341" s="524" t="e">
        <f t="shared" ca="1" si="2805"/>
        <v>#NAME?</v>
      </c>
      <c r="AA4341" s="521">
        <f t="shared" si="2806"/>
        <v>53</v>
      </c>
      <c r="AB4341" s="522">
        <f t="shared" si="2807"/>
        <v>0.98113207547169812</v>
      </c>
      <c r="AC4341" s="522">
        <f t="shared" si="2808"/>
        <v>1.8867924528301883E-2</v>
      </c>
      <c r="AD4341" s="520"/>
    </row>
    <row r="4342" spans="1:30">
      <c r="A4342" s="519">
        <v>45898</v>
      </c>
      <c r="B4342" s="520" t="s">
        <v>81</v>
      </c>
      <c r="C4342" s="520">
        <v>2302</v>
      </c>
      <c r="D4342" s="520">
        <v>80</v>
      </c>
      <c r="E4342" s="520">
        <v>9</v>
      </c>
      <c r="F4342" s="520"/>
      <c r="G4342" s="520">
        <v>98</v>
      </c>
      <c r="H4342" s="520">
        <v>100</v>
      </c>
      <c r="I4342" s="520">
        <v>1</v>
      </c>
      <c r="J4342" s="520">
        <v>18</v>
      </c>
      <c r="K4342" s="520">
        <v>600</v>
      </c>
      <c r="L4342" s="520">
        <v>23.4</v>
      </c>
      <c r="M4342" s="518">
        <v>31.01</v>
      </c>
      <c r="N4342" s="521">
        <f>IF(Tabla2[[#This Row],[LECHE RETIRO DIA]]&lt;&gt;ISBLANK(Tabla2[[#This Row],[LECHE RETIRO DIA]]),SUM(Tabla2[[#This Row],[LECHE TANQUE DIA]:[LECHE RETIRO DIA]]),SUM(Tabla2[[#This Row],[LECHE TANQUE DIA]:[LECHE AUTOCONSUMO DIA]]))</f>
        <v>2391</v>
      </c>
      <c r="O4342" s="522">
        <f t="shared" ref="O4342:O4350" si="2809">IFERROR(C4342/N4342,"")</f>
        <v>0.9627770807193643</v>
      </c>
      <c r="P4342" s="523">
        <f t="shared" ref="P4342:P4350" si="2810">IFERROR(N4342/G4342,"")</f>
        <v>24.397959183673468</v>
      </c>
      <c r="Q4342" s="523">
        <f t="shared" ref="Q4342:Q4350" si="2811">IFERROR(C4342/G4342,"")</f>
        <v>23.489795918367346</v>
      </c>
      <c r="R4342" s="523">
        <f t="shared" ref="R4342:R4350" si="2812">IFERROR(D4342/J4342,"")</f>
        <v>4.4444444444444446</v>
      </c>
      <c r="S4342" s="523">
        <f t="shared" ref="S4342:S4350" si="2813">IFERROR(N4342/K4342,"")</f>
        <v>3.9849999999999999</v>
      </c>
      <c r="T4342" s="523">
        <f t="shared" ref="T4342:T4350" si="2814">IFERROR(K4342/G4342,"")</f>
        <v>6.1224489795918364</v>
      </c>
      <c r="U4342" s="523">
        <f t="shared" ref="U4342:U4350" si="2815">IFERROR(N4342/L4342,"")</f>
        <v>102.17948717948718</v>
      </c>
      <c r="V4342" s="523">
        <f t="shared" ref="V4342:V4350" si="2816">IFERROR(G4342/L4342,"")</f>
        <v>4.1880341880341883</v>
      </c>
      <c r="W4342" s="523">
        <f>IFERROR(H4342/M4342,Tabla2[[#This Row],[CARGA PRODUCCION (ANIMALES/HA)]])</f>
        <v>3.224766204450177</v>
      </c>
      <c r="X4342" s="524">
        <f t="shared" ref="X4342:X4350" si="2817">YEAR(A4342)</f>
        <v>2025</v>
      </c>
      <c r="Y4342" s="524">
        <f t="shared" ref="Y4342:Y4350" si="2818">MONTH(A4342)</f>
        <v>8</v>
      </c>
      <c r="Z4342" s="524" t="e">
        <f t="shared" ref="Z4342:Z4350" ca="1" si="2819">_xlfn.ISOWEEKNUM(A4342)</f>
        <v>#NAME?</v>
      </c>
      <c r="AA4342" s="521">
        <f t="shared" ref="AA4342:AA4350" si="2820">IF(H4342&gt;0,H4342,G4342)</f>
        <v>100</v>
      </c>
      <c r="AB4342" s="522">
        <f t="shared" ref="AB4342:AB4350" si="2821">IFERROR(G4342/AA4342,"")</f>
        <v>0.98</v>
      </c>
      <c r="AC4342" s="522">
        <f t="shared" ref="AC4342:AC4350" si="2822">IFERROR(1-AB4342,"")</f>
        <v>2.0000000000000018E-2</v>
      </c>
      <c r="AD4342" s="520"/>
    </row>
    <row r="4343" spans="1:30">
      <c r="A4343" s="519">
        <v>45898</v>
      </c>
      <c r="B4343" s="520" t="s">
        <v>83</v>
      </c>
      <c r="C4343" s="520">
        <v>2453</v>
      </c>
      <c r="D4343" s="520">
        <v>100</v>
      </c>
      <c r="E4343" s="520">
        <v>9</v>
      </c>
      <c r="F4343" s="520"/>
      <c r="G4343" s="520">
        <v>106</v>
      </c>
      <c r="H4343" s="520">
        <v>120</v>
      </c>
      <c r="I4343" s="520">
        <v>3</v>
      </c>
      <c r="J4343" s="520">
        <v>18</v>
      </c>
      <c r="K4343" s="520">
        <v>680</v>
      </c>
      <c r="L4343" s="520">
        <v>29.8</v>
      </c>
      <c r="M4343" s="518">
        <v>36.590000000000003</v>
      </c>
      <c r="N4343" s="521">
        <f>IF(Tabla2[[#This Row],[LECHE RETIRO DIA]]&lt;&gt;ISBLANK(Tabla2[[#This Row],[LECHE RETIRO DIA]]),SUM(Tabla2[[#This Row],[LECHE TANQUE DIA]:[LECHE RETIRO DIA]]),SUM(Tabla2[[#This Row],[LECHE TANQUE DIA]:[LECHE AUTOCONSUMO DIA]]))</f>
        <v>2562</v>
      </c>
      <c r="O4343" s="522">
        <f t="shared" si="2809"/>
        <v>0.95745511319281806</v>
      </c>
      <c r="P4343" s="523">
        <f t="shared" si="2810"/>
        <v>24.169811320754718</v>
      </c>
      <c r="Q4343" s="523">
        <f t="shared" si="2811"/>
        <v>23.141509433962263</v>
      </c>
      <c r="R4343" s="523">
        <f t="shared" si="2812"/>
        <v>5.5555555555555554</v>
      </c>
      <c r="S4343" s="523">
        <f t="shared" si="2813"/>
        <v>3.7676470588235293</v>
      </c>
      <c r="T4343" s="523">
        <f t="shared" si="2814"/>
        <v>6.4150943396226419</v>
      </c>
      <c r="U4343" s="523">
        <f t="shared" si="2815"/>
        <v>85.973154362416111</v>
      </c>
      <c r="V4343" s="523">
        <f t="shared" si="2816"/>
        <v>3.5570469798657718</v>
      </c>
      <c r="W4343" s="523">
        <f>IFERROR(H4343/M4343,Tabla2[[#This Row],[CARGA PRODUCCION (ANIMALES/HA)]])</f>
        <v>3.2795845859524455</v>
      </c>
      <c r="X4343" s="524">
        <f t="shared" si="2817"/>
        <v>2025</v>
      </c>
      <c r="Y4343" s="524">
        <f t="shared" si="2818"/>
        <v>8</v>
      </c>
      <c r="Z4343" s="524" t="e">
        <f t="shared" ca="1" si="2819"/>
        <v>#NAME?</v>
      </c>
      <c r="AA4343" s="521">
        <f t="shared" si="2820"/>
        <v>120</v>
      </c>
      <c r="AB4343" s="522">
        <f t="shared" si="2821"/>
        <v>0.8833333333333333</v>
      </c>
      <c r="AC4343" s="522">
        <f t="shared" si="2822"/>
        <v>0.1166666666666667</v>
      </c>
      <c r="AD4343" s="520"/>
    </row>
    <row r="4344" spans="1:30">
      <c r="A4344" s="519">
        <v>45898</v>
      </c>
      <c r="B4344" s="520" t="s">
        <v>117</v>
      </c>
      <c r="C4344" s="520">
        <v>1121</v>
      </c>
      <c r="D4344" s="520">
        <v>40</v>
      </c>
      <c r="E4344" s="520">
        <v>5</v>
      </c>
      <c r="F4344" s="520"/>
      <c r="G4344" s="520">
        <v>52</v>
      </c>
      <c r="H4344" s="520">
        <v>54</v>
      </c>
      <c r="I4344" s="520">
        <v>1</v>
      </c>
      <c r="J4344" s="520">
        <v>10</v>
      </c>
      <c r="K4344" s="520">
        <v>360</v>
      </c>
      <c r="L4344" s="520">
        <v>16.5</v>
      </c>
      <c r="M4344" s="518">
        <v>17.5</v>
      </c>
      <c r="N4344" s="521">
        <f>IF(Tabla2[[#This Row],[LECHE RETIRO DIA]]&lt;&gt;ISBLANK(Tabla2[[#This Row],[LECHE RETIRO DIA]]),SUM(Tabla2[[#This Row],[LECHE TANQUE DIA]:[LECHE RETIRO DIA]]),SUM(Tabla2[[#This Row],[LECHE TANQUE DIA]:[LECHE AUTOCONSUMO DIA]]))</f>
        <v>1166</v>
      </c>
      <c r="O4344" s="522">
        <f t="shared" si="2809"/>
        <v>0.96140651801029164</v>
      </c>
      <c r="P4344" s="523">
        <f t="shared" si="2810"/>
        <v>22.423076923076923</v>
      </c>
      <c r="Q4344" s="523">
        <f t="shared" si="2811"/>
        <v>21.557692307692307</v>
      </c>
      <c r="R4344" s="523">
        <f t="shared" si="2812"/>
        <v>4</v>
      </c>
      <c r="S4344" s="523">
        <f t="shared" si="2813"/>
        <v>3.2388888888888889</v>
      </c>
      <c r="T4344" s="523">
        <f t="shared" si="2814"/>
        <v>6.9230769230769234</v>
      </c>
      <c r="U4344" s="523">
        <f t="shared" si="2815"/>
        <v>70.666666666666671</v>
      </c>
      <c r="V4344" s="523">
        <f t="shared" si="2816"/>
        <v>3.1515151515151514</v>
      </c>
      <c r="W4344" s="523">
        <f>IFERROR(H4344/M4344,Tabla2[[#This Row],[CARGA PRODUCCION (ANIMALES/HA)]])</f>
        <v>3.0857142857142859</v>
      </c>
      <c r="X4344" s="524">
        <f t="shared" si="2817"/>
        <v>2025</v>
      </c>
      <c r="Y4344" s="524">
        <f t="shared" si="2818"/>
        <v>8</v>
      </c>
      <c r="Z4344" s="524" t="e">
        <f t="shared" ca="1" si="2819"/>
        <v>#NAME?</v>
      </c>
      <c r="AA4344" s="521">
        <f t="shared" si="2820"/>
        <v>54</v>
      </c>
      <c r="AB4344" s="522">
        <f t="shared" si="2821"/>
        <v>0.96296296296296291</v>
      </c>
      <c r="AC4344" s="522">
        <f t="shared" si="2822"/>
        <v>3.703703703703709E-2</v>
      </c>
      <c r="AD4344" s="520"/>
    </row>
    <row r="4345" spans="1:30">
      <c r="A4345" s="519">
        <v>45899</v>
      </c>
      <c r="B4345" s="520" t="s">
        <v>81</v>
      </c>
      <c r="C4345" s="520">
        <v>2359</v>
      </c>
      <c r="D4345" s="520">
        <v>80</v>
      </c>
      <c r="E4345" s="520">
        <v>9</v>
      </c>
      <c r="F4345" s="520"/>
      <c r="G4345" s="520">
        <v>98</v>
      </c>
      <c r="H4345" s="520">
        <v>100</v>
      </c>
      <c r="I4345" s="520">
        <v>1</v>
      </c>
      <c r="J4345" s="520">
        <v>18</v>
      </c>
      <c r="K4345" s="520">
        <v>600</v>
      </c>
      <c r="L4345" s="520">
        <v>23.4</v>
      </c>
      <c r="M4345" s="518">
        <v>31.01</v>
      </c>
      <c r="N4345" s="521">
        <f>IF(Tabla2[[#This Row],[LECHE RETIRO DIA]]&lt;&gt;ISBLANK(Tabla2[[#This Row],[LECHE RETIRO DIA]]),SUM(Tabla2[[#This Row],[LECHE TANQUE DIA]:[LECHE RETIRO DIA]]),SUM(Tabla2[[#This Row],[LECHE TANQUE DIA]:[LECHE AUTOCONSUMO DIA]]))</f>
        <v>2448</v>
      </c>
      <c r="O4345" s="522">
        <f t="shared" si="2809"/>
        <v>0.96364379084967322</v>
      </c>
      <c r="P4345" s="523">
        <f t="shared" si="2810"/>
        <v>24.979591836734695</v>
      </c>
      <c r="Q4345" s="523">
        <f t="shared" si="2811"/>
        <v>24.071428571428573</v>
      </c>
      <c r="R4345" s="523">
        <f t="shared" si="2812"/>
        <v>4.4444444444444446</v>
      </c>
      <c r="S4345" s="523">
        <f t="shared" si="2813"/>
        <v>4.08</v>
      </c>
      <c r="T4345" s="523">
        <f t="shared" si="2814"/>
        <v>6.1224489795918364</v>
      </c>
      <c r="U4345" s="523">
        <f t="shared" si="2815"/>
        <v>104.61538461538463</v>
      </c>
      <c r="V4345" s="523">
        <f t="shared" si="2816"/>
        <v>4.1880341880341883</v>
      </c>
      <c r="W4345" s="523">
        <f>IFERROR(H4345/M4345,Tabla2[[#This Row],[CARGA PRODUCCION (ANIMALES/HA)]])</f>
        <v>3.224766204450177</v>
      </c>
      <c r="X4345" s="524">
        <f t="shared" si="2817"/>
        <v>2025</v>
      </c>
      <c r="Y4345" s="524">
        <f t="shared" si="2818"/>
        <v>8</v>
      </c>
      <c r="Z4345" s="524" t="e">
        <f t="shared" ca="1" si="2819"/>
        <v>#NAME?</v>
      </c>
      <c r="AA4345" s="521">
        <f t="shared" si="2820"/>
        <v>100</v>
      </c>
      <c r="AB4345" s="522">
        <f t="shared" si="2821"/>
        <v>0.98</v>
      </c>
      <c r="AC4345" s="522">
        <f t="shared" si="2822"/>
        <v>2.0000000000000018E-2</v>
      </c>
      <c r="AD4345" s="520"/>
    </row>
    <row r="4346" spans="1:30">
      <c r="A4346" s="519">
        <v>45899</v>
      </c>
      <c r="B4346" s="520" t="s">
        <v>83</v>
      </c>
      <c r="C4346" s="520">
        <v>2542</v>
      </c>
      <c r="D4346" s="520">
        <v>100</v>
      </c>
      <c r="E4346" s="520">
        <v>9</v>
      </c>
      <c r="F4346" s="520"/>
      <c r="G4346" s="520">
        <v>106</v>
      </c>
      <c r="H4346" s="520">
        <v>120</v>
      </c>
      <c r="I4346" s="520">
        <v>3</v>
      </c>
      <c r="J4346" s="520">
        <v>18</v>
      </c>
      <c r="K4346" s="520">
        <v>680</v>
      </c>
      <c r="L4346" s="520">
        <v>29.8</v>
      </c>
      <c r="M4346" s="518">
        <v>36.590000000000003</v>
      </c>
      <c r="N4346" s="521">
        <f>IF(Tabla2[[#This Row],[LECHE RETIRO DIA]]&lt;&gt;ISBLANK(Tabla2[[#This Row],[LECHE RETIRO DIA]]),SUM(Tabla2[[#This Row],[LECHE TANQUE DIA]:[LECHE RETIRO DIA]]),SUM(Tabla2[[#This Row],[LECHE TANQUE DIA]:[LECHE AUTOCONSUMO DIA]]))</f>
        <v>2651</v>
      </c>
      <c r="O4346" s="522">
        <f t="shared" si="2809"/>
        <v>0.95888344021124106</v>
      </c>
      <c r="P4346" s="523">
        <f t="shared" si="2810"/>
        <v>25.009433962264151</v>
      </c>
      <c r="Q4346" s="523">
        <f t="shared" si="2811"/>
        <v>23.981132075471699</v>
      </c>
      <c r="R4346" s="523">
        <f t="shared" si="2812"/>
        <v>5.5555555555555554</v>
      </c>
      <c r="S4346" s="523">
        <f t="shared" si="2813"/>
        <v>3.8985294117647058</v>
      </c>
      <c r="T4346" s="523">
        <f t="shared" si="2814"/>
        <v>6.4150943396226419</v>
      </c>
      <c r="U4346" s="523">
        <f t="shared" si="2815"/>
        <v>88.959731543624159</v>
      </c>
      <c r="V4346" s="523">
        <f t="shared" si="2816"/>
        <v>3.5570469798657718</v>
      </c>
      <c r="W4346" s="523">
        <f>IFERROR(H4346/M4346,Tabla2[[#This Row],[CARGA PRODUCCION (ANIMALES/HA)]])</f>
        <v>3.2795845859524455</v>
      </c>
      <c r="X4346" s="524">
        <f t="shared" si="2817"/>
        <v>2025</v>
      </c>
      <c r="Y4346" s="524">
        <f t="shared" si="2818"/>
        <v>8</v>
      </c>
      <c r="Z4346" s="524" t="e">
        <f t="shared" ca="1" si="2819"/>
        <v>#NAME?</v>
      </c>
      <c r="AA4346" s="521">
        <f t="shared" si="2820"/>
        <v>120</v>
      </c>
      <c r="AB4346" s="522">
        <f t="shared" si="2821"/>
        <v>0.8833333333333333</v>
      </c>
      <c r="AC4346" s="522">
        <f t="shared" si="2822"/>
        <v>0.1166666666666667</v>
      </c>
      <c r="AD4346" s="520"/>
    </row>
    <row r="4347" spans="1:30">
      <c r="A4347" s="519">
        <v>45899</v>
      </c>
      <c r="B4347" s="520" t="s">
        <v>88</v>
      </c>
      <c r="C4347" s="520">
        <v>1150</v>
      </c>
      <c r="D4347" s="520">
        <v>40</v>
      </c>
      <c r="E4347" s="520">
        <v>5</v>
      </c>
      <c r="F4347" s="520"/>
      <c r="G4347" s="520">
        <v>52</v>
      </c>
      <c r="H4347" s="520">
        <v>54</v>
      </c>
      <c r="I4347" s="520">
        <v>1</v>
      </c>
      <c r="J4347" s="520">
        <v>10</v>
      </c>
      <c r="K4347" s="520">
        <v>360</v>
      </c>
      <c r="L4347" s="520">
        <v>16.5</v>
      </c>
      <c r="M4347" s="518">
        <v>17.5</v>
      </c>
      <c r="N4347" s="521">
        <f>IF(Tabla2[[#This Row],[LECHE RETIRO DIA]]&lt;&gt;ISBLANK(Tabla2[[#This Row],[LECHE RETIRO DIA]]),SUM(Tabla2[[#This Row],[LECHE TANQUE DIA]:[LECHE RETIRO DIA]]),SUM(Tabla2[[#This Row],[LECHE TANQUE DIA]:[LECHE AUTOCONSUMO DIA]]))</f>
        <v>1195</v>
      </c>
      <c r="O4347" s="522">
        <f t="shared" si="2809"/>
        <v>0.96234309623430958</v>
      </c>
      <c r="P4347" s="523">
        <f t="shared" si="2810"/>
        <v>22.98076923076923</v>
      </c>
      <c r="Q4347" s="523">
        <f t="shared" si="2811"/>
        <v>22.115384615384617</v>
      </c>
      <c r="R4347" s="523">
        <f t="shared" si="2812"/>
        <v>4</v>
      </c>
      <c r="S4347" s="523">
        <f t="shared" si="2813"/>
        <v>3.3194444444444446</v>
      </c>
      <c r="T4347" s="523">
        <f t="shared" si="2814"/>
        <v>6.9230769230769234</v>
      </c>
      <c r="U4347" s="523">
        <f t="shared" si="2815"/>
        <v>72.424242424242422</v>
      </c>
      <c r="V4347" s="523">
        <f t="shared" si="2816"/>
        <v>3.1515151515151514</v>
      </c>
      <c r="W4347" s="523">
        <f>IFERROR(H4347/M4347,Tabla2[[#This Row],[CARGA PRODUCCION (ANIMALES/HA)]])</f>
        <v>3.0857142857142859</v>
      </c>
      <c r="X4347" s="524">
        <f t="shared" si="2817"/>
        <v>2025</v>
      </c>
      <c r="Y4347" s="524">
        <f t="shared" si="2818"/>
        <v>8</v>
      </c>
      <c r="Z4347" s="524" t="e">
        <f t="shared" ca="1" si="2819"/>
        <v>#NAME?</v>
      </c>
      <c r="AA4347" s="521">
        <f t="shared" si="2820"/>
        <v>54</v>
      </c>
      <c r="AB4347" s="522">
        <f t="shared" si="2821"/>
        <v>0.96296296296296291</v>
      </c>
      <c r="AC4347" s="522">
        <f t="shared" si="2822"/>
        <v>3.703703703703709E-2</v>
      </c>
      <c r="AD4347" s="520"/>
    </row>
    <row r="4348" spans="1:30">
      <c r="A4348" s="519">
        <v>45900</v>
      </c>
      <c r="B4348" s="520" t="s">
        <v>81</v>
      </c>
      <c r="C4348" s="520">
        <v>2354</v>
      </c>
      <c r="D4348" s="520">
        <v>80</v>
      </c>
      <c r="E4348" s="520">
        <v>9</v>
      </c>
      <c r="F4348" s="520"/>
      <c r="G4348" s="520">
        <v>98</v>
      </c>
      <c r="H4348" s="520">
        <v>100</v>
      </c>
      <c r="I4348" s="520">
        <v>1</v>
      </c>
      <c r="J4348" s="520">
        <v>18</v>
      </c>
      <c r="K4348" s="520">
        <v>600</v>
      </c>
      <c r="L4348" s="520">
        <v>23.4</v>
      </c>
      <c r="M4348" s="518">
        <v>31.01</v>
      </c>
      <c r="N4348" s="521">
        <f>IF(Tabla2[[#This Row],[LECHE RETIRO DIA]]&lt;&gt;ISBLANK(Tabla2[[#This Row],[LECHE RETIRO DIA]]),SUM(Tabla2[[#This Row],[LECHE TANQUE DIA]:[LECHE RETIRO DIA]]),SUM(Tabla2[[#This Row],[LECHE TANQUE DIA]:[LECHE AUTOCONSUMO DIA]]))</f>
        <v>2443</v>
      </c>
      <c r="O4348" s="522">
        <f t="shared" si="2809"/>
        <v>0.96356938190749075</v>
      </c>
      <c r="P4348" s="523">
        <f t="shared" si="2810"/>
        <v>24.928571428571427</v>
      </c>
      <c r="Q4348" s="523">
        <f t="shared" si="2811"/>
        <v>24.020408163265305</v>
      </c>
      <c r="R4348" s="523">
        <f t="shared" si="2812"/>
        <v>4.4444444444444446</v>
      </c>
      <c r="S4348" s="523">
        <f t="shared" si="2813"/>
        <v>4.0716666666666663</v>
      </c>
      <c r="T4348" s="523">
        <f t="shared" si="2814"/>
        <v>6.1224489795918364</v>
      </c>
      <c r="U4348" s="523">
        <f t="shared" si="2815"/>
        <v>104.40170940170941</v>
      </c>
      <c r="V4348" s="523">
        <f t="shared" si="2816"/>
        <v>4.1880341880341883</v>
      </c>
      <c r="W4348" s="523">
        <f>IFERROR(H4348/M4348,Tabla2[[#This Row],[CARGA PRODUCCION (ANIMALES/HA)]])</f>
        <v>3.224766204450177</v>
      </c>
      <c r="X4348" s="524">
        <f t="shared" si="2817"/>
        <v>2025</v>
      </c>
      <c r="Y4348" s="524">
        <f t="shared" si="2818"/>
        <v>8</v>
      </c>
      <c r="Z4348" s="524" t="e">
        <f t="shared" ca="1" si="2819"/>
        <v>#NAME?</v>
      </c>
      <c r="AA4348" s="521">
        <f t="shared" si="2820"/>
        <v>100</v>
      </c>
      <c r="AB4348" s="522">
        <f t="shared" si="2821"/>
        <v>0.98</v>
      </c>
      <c r="AC4348" s="522">
        <f t="shared" si="2822"/>
        <v>2.0000000000000018E-2</v>
      </c>
      <c r="AD4348" s="520"/>
    </row>
    <row r="4349" spans="1:30">
      <c r="A4349" s="519">
        <v>45900</v>
      </c>
      <c r="B4349" s="520" t="s">
        <v>83</v>
      </c>
      <c r="C4349" s="520">
        <v>2528</v>
      </c>
      <c r="D4349" s="520">
        <v>100</v>
      </c>
      <c r="E4349" s="520">
        <v>9</v>
      </c>
      <c r="F4349" s="520"/>
      <c r="G4349" s="520">
        <v>106</v>
      </c>
      <c r="H4349" s="520">
        <v>120</v>
      </c>
      <c r="I4349" s="520">
        <v>3</v>
      </c>
      <c r="J4349" s="520">
        <v>18</v>
      </c>
      <c r="K4349" s="520">
        <v>680</v>
      </c>
      <c r="L4349" s="520">
        <v>29.8</v>
      </c>
      <c r="M4349" s="518">
        <v>36.590000000000003</v>
      </c>
      <c r="N4349" s="521">
        <f>IF(Tabla2[[#This Row],[LECHE RETIRO DIA]]&lt;&gt;ISBLANK(Tabla2[[#This Row],[LECHE RETIRO DIA]]),SUM(Tabla2[[#This Row],[LECHE TANQUE DIA]:[LECHE RETIRO DIA]]),SUM(Tabla2[[#This Row],[LECHE TANQUE DIA]:[LECHE AUTOCONSUMO DIA]]))</f>
        <v>2637</v>
      </c>
      <c r="O4349" s="522">
        <f t="shared" si="2809"/>
        <v>0.95866514979142969</v>
      </c>
      <c r="P4349" s="523">
        <f t="shared" si="2810"/>
        <v>24.877358490566039</v>
      </c>
      <c r="Q4349" s="523">
        <f t="shared" si="2811"/>
        <v>23.849056603773583</v>
      </c>
      <c r="R4349" s="523">
        <f t="shared" si="2812"/>
        <v>5.5555555555555554</v>
      </c>
      <c r="S4349" s="523">
        <f t="shared" si="2813"/>
        <v>3.8779411764705882</v>
      </c>
      <c r="T4349" s="523">
        <f t="shared" si="2814"/>
        <v>6.4150943396226419</v>
      </c>
      <c r="U4349" s="523">
        <f t="shared" si="2815"/>
        <v>88.489932885906043</v>
      </c>
      <c r="V4349" s="523">
        <f t="shared" si="2816"/>
        <v>3.5570469798657718</v>
      </c>
      <c r="W4349" s="523">
        <f>IFERROR(H4349/M4349,Tabla2[[#This Row],[CARGA PRODUCCION (ANIMALES/HA)]])</f>
        <v>3.2795845859524455</v>
      </c>
      <c r="X4349" s="524">
        <f t="shared" si="2817"/>
        <v>2025</v>
      </c>
      <c r="Y4349" s="524">
        <f t="shared" si="2818"/>
        <v>8</v>
      </c>
      <c r="Z4349" s="524" t="e">
        <f t="shared" ca="1" si="2819"/>
        <v>#NAME?</v>
      </c>
      <c r="AA4349" s="521">
        <f t="shared" si="2820"/>
        <v>120</v>
      </c>
      <c r="AB4349" s="522">
        <f t="shared" si="2821"/>
        <v>0.8833333333333333</v>
      </c>
      <c r="AC4349" s="522">
        <f t="shared" si="2822"/>
        <v>0.1166666666666667</v>
      </c>
      <c r="AD4349" s="520"/>
    </row>
    <row r="4350" spans="1:30">
      <c r="A4350" s="519">
        <v>45900</v>
      </c>
      <c r="B4350" s="520" t="s">
        <v>88</v>
      </c>
      <c r="C4350" s="520">
        <v>1089</v>
      </c>
      <c r="D4350" s="520">
        <v>40</v>
      </c>
      <c r="E4350" s="520">
        <v>5</v>
      </c>
      <c r="F4350" s="520"/>
      <c r="G4350" s="520">
        <v>52</v>
      </c>
      <c r="H4350" s="520">
        <v>54</v>
      </c>
      <c r="I4350" s="520">
        <v>1</v>
      </c>
      <c r="J4350" s="520">
        <v>10</v>
      </c>
      <c r="K4350" s="520">
        <v>360</v>
      </c>
      <c r="L4350" s="520">
        <v>16.5</v>
      </c>
      <c r="M4350" s="518">
        <v>17.5</v>
      </c>
      <c r="N4350" s="521">
        <f>IF(Tabla2[[#This Row],[LECHE RETIRO DIA]]&lt;&gt;ISBLANK(Tabla2[[#This Row],[LECHE RETIRO DIA]]),SUM(Tabla2[[#This Row],[LECHE TANQUE DIA]:[LECHE RETIRO DIA]]),SUM(Tabla2[[#This Row],[LECHE TANQUE DIA]:[LECHE AUTOCONSUMO DIA]]))</f>
        <v>1134</v>
      </c>
      <c r="O4350" s="522">
        <f t="shared" si="2809"/>
        <v>0.96031746031746035</v>
      </c>
      <c r="P4350" s="523">
        <f t="shared" si="2810"/>
        <v>21.807692307692307</v>
      </c>
      <c r="Q4350" s="523">
        <f t="shared" si="2811"/>
        <v>20.942307692307693</v>
      </c>
      <c r="R4350" s="523">
        <f t="shared" si="2812"/>
        <v>4</v>
      </c>
      <c r="S4350" s="523">
        <f t="shared" si="2813"/>
        <v>3.15</v>
      </c>
      <c r="T4350" s="523">
        <f t="shared" si="2814"/>
        <v>6.9230769230769234</v>
      </c>
      <c r="U4350" s="523">
        <f t="shared" si="2815"/>
        <v>68.727272727272734</v>
      </c>
      <c r="V4350" s="523">
        <f t="shared" si="2816"/>
        <v>3.1515151515151514</v>
      </c>
      <c r="W4350" s="523">
        <f>IFERROR(H4350/M4350,Tabla2[[#This Row],[CARGA PRODUCCION (ANIMALES/HA)]])</f>
        <v>3.0857142857142859</v>
      </c>
      <c r="X4350" s="524">
        <f t="shared" si="2817"/>
        <v>2025</v>
      </c>
      <c r="Y4350" s="524">
        <f t="shared" si="2818"/>
        <v>8</v>
      </c>
      <c r="Z4350" s="524" t="e">
        <f t="shared" ca="1" si="2819"/>
        <v>#NAME?</v>
      </c>
      <c r="AA4350" s="521">
        <f t="shared" si="2820"/>
        <v>54</v>
      </c>
      <c r="AB4350" s="522">
        <f t="shared" si="2821"/>
        <v>0.96296296296296291</v>
      </c>
      <c r="AC4350" s="522">
        <f t="shared" si="2822"/>
        <v>3.703703703703709E-2</v>
      </c>
      <c r="AD4350" s="520"/>
    </row>
    <row r="4351" spans="1:30">
      <c r="A4351" s="519">
        <v>45901</v>
      </c>
      <c r="B4351" s="520" t="s">
        <v>81</v>
      </c>
      <c r="C4351" s="520">
        <v>2363</v>
      </c>
      <c r="D4351" s="520">
        <v>80</v>
      </c>
      <c r="E4351" s="520">
        <v>9</v>
      </c>
      <c r="F4351" s="520"/>
      <c r="G4351" s="520">
        <v>98</v>
      </c>
      <c r="H4351" s="520">
        <v>100</v>
      </c>
      <c r="I4351" s="520">
        <v>1</v>
      </c>
      <c r="J4351" s="520">
        <v>18</v>
      </c>
      <c r="K4351" s="520">
        <v>600</v>
      </c>
      <c r="L4351" s="520">
        <v>23.4</v>
      </c>
      <c r="M4351" s="518">
        <v>31.01</v>
      </c>
      <c r="N4351" s="521">
        <f>IF(Tabla2[[#This Row],[LECHE RETIRO DIA]]&lt;&gt;ISBLANK(Tabla2[[#This Row],[LECHE RETIRO DIA]]),SUM(Tabla2[[#This Row],[LECHE TANQUE DIA]:[LECHE RETIRO DIA]]),SUM(Tabla2[[#This Row],[LECHE TANQUE DIA]:[LECHE AUTOCONSUMO DIA]]))</f>
        <v>2452</v>
      </c>
      <c r="O4351" s="522">
        <f t="shared" ref="O4351:O4356" si="2823">IFERROR(C4351/N4351,"")</f>
        <v>0.96370309951060362</v>
      </c>
      <c r="P4351" s="523">
        <f t="shared" ref="P4351:P4356" si="2824">IFERROR(N4351/G4351,"")</f>
        <v>25.020408163265305</v>
      </c>
      <c r="Q4351" s="523">
        <f t="shared" ref="Q4351:Q4356" si="2825">IFERROR(C4351/G4351,"")</f>
        <v>24.112244897959183</v>
      </c>
      <c r="R4351" s="523">
        <f t="shared" ref="R4351:R4356" si="2826">IFERROR(D4351/J4351,"")</f>
        <v>4.4444444444444446</v>
      </c>
      <c r="S4351" s="523">
        <f t="shared" ref="S4351:S4356" si="2827">IFERROR(N4351/K4351,"")</f>
        <v>4.0866666666666669</v>
      </c>
      <c r="T4351" s="523">
        <f t="shared" ref="T4351:T4356" si="2828">IFERROR(K4351/G4351,"")</f>
        <v>6.1224489795918364</v>
      </c>
      <c r="U4351" s="523">
        <f t="shared" ref="U4351:U4356" si="2829">IFERROR(N4351/L4351,"")</f>
        <v>104.7863247863248</v>
      </c>
      <c r="V4351" s="523">
        <f t="shared" ref="V4351:V4356" si="2830">IFERROR(G4351/L4351,"")</f>
        <v>4.1880341880341883</v>
      </c>
      <c r="W4351" s="523">
        <f>IFERROR(H4351/M4351,Tabla2[[#This Row],[CARGA PRODUCCION (ANIMALES/HA)]])</f>
        <v>3.224766204450177</v>
      </c>
      <c r="X4351" s="524">
        <f t="shared" ref="X4351:X4356" si="2831">YEAR(A4351)</f>
        <v>2025</v>
      </c>
      <c r="Y4351" s="524">
        <f t="shared" ref="Y4351:Y4356" si="2832">MONTH(A4351)</f>
        <v>9</v>
      </c>
      <c r="Z4351" s="524" t="e">
        <f t="shared" ref="Z4351:Z4356" ca="1" si="2833">_xlfn.ISOWEEKNUM(A4351)</f>
        <v>#NAME?</v>
      </c>
      <c r="AA4351" s="521">
        <f t="shared" ref="AA4351:AA4356" si="2834">IF(H4351&gt;0,H4351,G4351)</f>
        <v>100</v>
      </c>
      <c r="AB4351" s="522">
        <f t="shared" ref="AB4351:AB4356" si="2835">IFERROR(G4351/AA4351,"")</f>
        <v>0.98</v>
      </c>
      <c r="AC4351" s="522">
        <f t="shared" ref="AC4351:AC4356" si="2836">IFERROR(1-AB4351,"")</f>
        <v>2.0000000000000018E-2</v>
      </c>
      <c r="AD4351" s="520"/>
    </row>
    <row r="4352" spans="1:30">
      <c r="A4352" s="519">
        <v>45901</v>
      </c>
      <c r="B4352" s="520" t="s">
        <v>83</v>
      </c>
      <c r="C4352" s="520">
        <v>2490</v>
      </c>
      <c r="D4352" s="520">
        <v>100</v>
      </c>
      <c r="E4352" s="520">
        <v>9</v>
      </c>
      <c r="F4352" s="520"/>
      <c r="G4352" s="520">
        <v>106</v>
      </c>
      <c r="H4352" s="520">
        <v>120</v>
      </c>
      <c r="I4352" s="520">
        <v>3</v>
      </c>
      <c r="J4352" s="520">
        <v>18</v>
      </c>
      <c r="K4352" s="520">
        <v>680</v>
      </c>
      <c r="L4352" s="520">
        <v>29.8</v>
      </c>
      <c r="M4352" s="518">
        <v>36.590000000000003</v>
      </c>
      <c r="N4352" s="521">
        <f>IF(Tabla2[[#This Row],[LECHE RETIRO DIA]]&lt;&gt;ISBLANK(Tabla2[[#This Row],[LECHE RETIRO DIA]]),SUM(Tabla2[[#This Row],[LECHE TANQUE DIA]:[LECHE RETIRO DIA]]),SUM(Tabla2[[#This Row],[LECHE TANQUE DIA]:[LECHE AUTOCONSUMO DIA]]))</f>
        <v>2599</v>
      </c>
      <c r="O4352" s="522">
        <f t="shared" si="2823"/>
        <v>0.95806079261254329</v>
      </c>
      <c r="P4352" s="523">
        <f t="shared" si="2824"/>
        <v>24.518867924528301</v>
      </c>
      <c r="Q4352" s="523">
        <f t="shared" si="2825"/>
        <v>23.490566037735849</v>
      </c>
      <c r="R4352" s="523">
        <f t="shared" si="2826"/>
        <v>5.5555555555555554</v>
      </c>
      <c r="S4352" s="523">
        <f t="shared" si="2827"/>
        <v>3.822058823529412</v>
      </c>
      <c r="T4352" s="523">
        <f t="shared" si="2828"/>
        <v>6.4150943396226419</v>
      </c>
      <c r="U4352" s="523">
        <f t="shared" si="2829"/>
        <v>87.214765100671144</v>
      </c>
      <c r="V4352" s="523">
        <f t="shared" si="2830"/>
        <v>3.5570469798657718</v>
      </c>
      <c r="W4352" s="523">
        <f>IFERROR(H4352/M4352,Tabla2[[#This Row],[CARGA PRODUCCION (ANIMALES/HA)]])</f>
        <v>3.2795845859524455</v>
      </c>
      <c r="X4352" s="524">
        <f t="shared" si="2831"/>
        <v>2025</v>
      </c>
      <c r="Y4352" s="524">
        <f t="shared" si="2832"/>
        <v>9</v>
      </c>
      <c r="Z4352" s="524" t="e">
        <f t="shared" ca="1" si="2833"/>
        <v>#NAME?</v>
      </c>
      <c r="AA4352" s="521">
        <f t="shared" si="2834"/>
        <v>120</v>
      </c>
      <c r="AB4352" s="522">
        <f t="shared" si="2835"/>
        <v>0.8833333333333333</v>
      </c>
      <c r="AC4352" s="522">
        <f t="shared" si="2836"/>
        <v>0.1166666666666667</v>
      </c>
      <c r="AD4352" s="520"/>
    </row>
    <row r="4353" spans="1:30">
      <c r="A4353" s="519">
        <v>45901</v>
      </c>
      <c r="B4353" s="520" t="s">
        <v>88</v>
      </c>
      <c r="C4353" s="520">
        <v>1055</v>
      </c>
      <c r="D4353" s="520">
        <v>40</v>
      </c>
      <c r="E4353" s="520">
        <v>5</v>
      </c>
      <c r="F4353" s="520"/>
      <c r="G4353" s="520">
        <v>52</v>
      </c>
      <c r="H4353" s="520">
        <v>54</v>
      </c>
      <c r="I4353" s="520">
        <v>1</v>
      </c>
      <c r="J4353" s="520">
        <v>10</v>
      </c>
      <c r="K4353" s="520">
        <v>360</v>
      </c>
      <c r="L4353" s="520">
        <v>16.5</v>
      </c>
      <c r="M4353" s="518">
        <v>17.5</v>
      </c>
      <c r="N4353" s="521">
        <f>IF(Tabla2[[#This Row],[LECHE RETIRO DIA]]&lt;&gt;ISBLANK(Tabla2[[#This Row],[LECHE RETIRO DIA]]),SUM(Tabla2[[#This Row],[LECHE TANQUE DIA]:[LECHE RETIRO DIA]]),SUM(Tabla2[[#This Row],[LECHE TANQUE DIA]:[LECHE AUTOCONSUMO DIA]]))</f>
        <v>1100</v>
      </c>
      <c r="O4353" s="522">
        <f t="shared" si="2823"/>
        <v>0.95909090909090911</v>
      </c>
      <c r="P4353" s="523">
        <f t="shared" si="2824"/>
        <v>21.153846153846153</v>
      </c>
      <c r="Q4353" s="523">
        <f t="shared" si="2825"/>
        <v>20.28846153846154</v>
      </c>
      <c r="R4353" s="523">
        <f t="shared" si="2826"/>
        <v>4</v>
      </c>
      <c r="S4353" s="523">
        <f t="shared" si="2827"/>
        <v>3.0555555555555554</v>
      </c>
      <c r="T4353" s="523">
        <f t="shared" si="2828"/>
        <v>6.9230769230769234</v>
      </c>
      <c r="U4353" s="523">
        <f t="shared" si="2829"/>
        <v>66.666666666666671</v>
      </c>
      <c r="V4353" s="523">
        <f t="shared" si="2830"/>
        <v>3.1515151515151514</v>
      </c>
      <c r="W4353" s="523">
        <f>IFERROR(H4353/M4353,Tabla2[[#This Row],[CARGA PRODUCCION (ANIMALES/HA)]])</f>
        <v>3.0857142857142859</v>
      </c>
      <c r="X4353" s="524">
        <f t="shared" si="2831"/>
        <v>2025</v>
      </c>
      <c r="Y4353" s="524">
        <f t="shared" si="2832"/>
        <v>9</v>
      </c>
      <c r="Z4353" s="524" t="e">
        <f t="shared" ca="1" si="2833"/>
        <v>#NAME?</v>
      </c>
      <c r="AA4353" s="521">
        <f t="shared" si="2834"/>
        <v>54</v>
      </c>
      <c r="AB4353" s="522">
        <f t="shared" si="2835"/>
        <v>0.96296296296296291</v>
      </c>
      <c r="AC4353" s="522">
        <f t="shared" si="2836"/>
        <v>3.703703703703709E-2</v>
      </c>
      <c r="AD4353" s="520"/>
    </row>
    <row r="4354" spans="1:30">
      <c r="A4354" s="519">
        <v>45902</v>
      </c>
      <c r="B4354" s="520" t="s">
        <v>81</v>
      </c>
      <c r="C4354" s="520">
        <v>2326</v>
      </c>
      <c r="D4354" s="520">
        <v>80</v>
      </c>
      <c r="E4354" s="520">
        <v>9</v>
      </c>
      <c r="F4354" s="520"/>
      <c r="G4354" s="520">
        <v>98</v>
      </c>
      <c r="H4354" s="520">
        <v>100</v>
      </c>
      <c r="I4354" s="520">
        <v>1</v>
      </c>
      <c r="J4354" s="520">
        <v>18</v>
      </c>
      <c r="K4354" s="520">
        <v>600</v>
      </c>
      <c r="L4354" s="520">
        <v>23.4</v>
      </c>
      <c r="M4354" s="518">
        <v>31.01</v>
      </c>
      <c r="N4354" s="521">
        <f>IF(Tabla2[[#This Row],[LECHE RETIRO DIA]]&lt;&gt;ISBLANK(Tabla2[[#This Row],[LECHE RETIRO DIA]]),SUM(Tabla2[[#This Row],[LECHE TANQUE DIA]:[LECHE RETIRO DIA]]),SUM(Tabla2[[#This Row],[LECHE TANQUE DIA]:[LECHE AUTOCONSUMO DIA]]))</f>
        <v>2415</v>
      </c>
      <c r="O4354" s="522">
        <f t="shared" si="2823"/>
        <v>0.96314699792960667</v>
      </c>
      <c r="P4354" s="523">
        <f t="shared" si="2824"/>
        <v>24.642857142857142</v>
      </c>
      <c r="Q4354" s="523">
        <f t="shared" si="2825"/>
        <v>23.73469387755102</v>
      </c>
      <c r="R4354" s="523">
        <f t="shared" si="2826"/>
        <v>4.4444444444444446</v>
      </c>
      <c r="S4354" s="523">
        <f t="shared" si="2827"/>
        <v>4.0250000000000004</v>
      </c>
      <c r="T4354" s="523">
        <f t="shared" si="2828"/>
        <v>6.1224489795918364</v>
      </c>
      <c r="U4354" s="523">
        <f t="shared" si="2829"/>
        <v>103.2051282051282</v>
      </c>
      <c r="V4354" s="523">
        <f t="shared" si="2830"/>
        <v>4.1880341880341883</v>
      </c>
      <c r="W4354" s="523">
        <f>IFERROR(H4354/M4354,Tabla2[[#This Row],[CARGA PRODUCCION (ANIMALES/HA)]])</f>
        <v>3.224766204450177</v>
      </c>
      <c r="X4354" s="524">
        <f t="shared" si="2831"/>
        <v>2025</v>
      </c>
      <c r="Y4354" s="524">
        <f t="shared" si="2832"/>
        <v>9</v>
      </c>
      <c r="Z4354" s="524" t="e">
        <f t="shared" ca="1" si="2833"/>
        <v>#NAME?</v>
      </c>
      <c r="AA4354" s="521">
        <f t="shared" si="2834"/>
        <v>100</v>
      </c>
      <c r="AB4354" s="522">
        <f t="shared" si="2835"/>
        <v>0.98</v>
      </c>
      <c r="AC4354" s="522">
        <f t="shared" si="2836"/>
        <v>2.0000000000000018E-2</v>
      </c>
      <c r="AD4354" s="520"/>
    </row>
    <row r="4355" spans="1:30">
      <c r="A4355" s="519">
        <v>45902</v>
      </c>
      <c r="B4355" s="520" t="s">
        <v>83</v>
      </c>
      <c r="C4355" s="520">
        <v>2552</v>
      </c>
      <c r="D4355" s="520">
        <v>100</v>
      </c>
      <c r="E4355" s="520">
        <v>9</v>
      </c>
      <c r="F4355" s="520"/>
      <c r="G4355" s="520">
        <v>106</v>
      </c>
      <c r="H4355" s="520">
        <v>120</v>
      </c>
      <c r="I4355" s="520">
        <v>3</v>
      </c>
      <c r="J4355" s="520">
        <v>18</v>
      </c>
      <c r="K4355" s="520">
        <v>680</v>
      </c>
      <c r="L4355" s="520">
        <v>29.8</v>
      </c>
      <c r="M4355" s="518">
        <v>36.590000000000003</v>
      </c>
      <c r="N4355" s="521">
        <f>IF(Tabla2[[#This Row],[LECHE RETIRO DIA]]&lt;&gt;ISBLANK(Tabla2[[#This Row],[LECHE RETIRO DIA]]),SUM(Tabla2[[#This Row],[LECHE TANQUE DIA]:[LECHE RETIRO DIA]]),SUM(Tabla2[[#This Row],[LECHE TANQUE DIA]:[LECHE AUTOCONSUMO DIA]]))</f>
        <v>2661</v>
      </c>
      <c r="O4355" s="522">
        <f t="shared" si="2823"/>
        <v>0.95903795565576855</v>
      </c>
      <c r="P4355" s="523">
        <f t="shared" si="2824"/>
        <v>25.10377358490566</v>
      </c>
      <c r="Q4355" s="523">
        <f t="shared" si="2825"/>
        <v>24.075471698113208</v>
      </c>
      <c r="R4355" s="523">
        <f t="shared" si="2826"/>
        <v>5.5555555555555554</v>
      </c>
      <c r="S4355" s="523">
        <f t="shared" si="2827"/>
        <v>3.9132352941176469</v>
      </c>
      <c r="T4355" s="523">
        <f t="shared" si="2828"/>
        <v>6.4150943396226419</v>
      </c>
      <c r="U4355" s="523">
        <f t="shared" si="2829"/>
        <v>89.295302013422813</v>
      </c>
      <c r="V4355" s="523">
        <f t="shared" si="2830"/>
        <v>3.5570469798657718</v>
      </c>
      <c r="W4355" s="523">
        <f>IFERROR(H4355/M4355,Tabla2[[#This Row],[CARGA PRODUCCION (ANIMALES/HA)]])</f>
        <v>3.2795845859524455</v>
      </c>
      <c r="X4355" s="524">
        <f t="shared" si="2831"/>
        <v>2025</v>
      </c>
      <c r="Y4355" s="524">
        <f t="shared" si="2832"/>
        <v>9</v>
      </c>
      <c r="Z4355" s="524" t="e">
        <f t="shared" ca="1" si="2833"/>
        <v>#NAME?</v>
      </c>
      <c r="AA4355" s="521">
        <f t="shared" si="2834"/>
        <v>120</v>
      </c>
      <c r="AB4355" s="522">
        <f t="shared" si="2835"/>
        <v>0.8833333333333333</v>
      </c>
      <c r="AC4355" s="522">
        <f t="shared" si="2836"/>
        <v>0.1166666666666667</v>
      </c>
      <c r="AD4355" s="520"/>
    </row>
    <row r="4356" spans="1:30">
      <c r="A4356" s="519">
        <v>45902</v>
      </c>
      <c r="B4356" s="520" t="s">
        <v>117</v>
      </c>
      <c r="C4356" s="520">
        <v>1106</v>
      </c>
      <c r="D4356" s="520">
        <v>40</v>
      </c>
      <c r="E4356" s="520">
        <v>5</v>
      </c>
      <c r="F4356" s="520"/>
      <c r="G4356" s="520">
        <v>52</v>
      </c>
      <c r="H4356" s="520">
        <v>54</v>
      </c>
      <c r="I4356" s="520">
        <v>1</v>
      </c>
      <c r="J4356" s="520">
        <v>10</v>
      </c>
      <c r="K4356" s="520">
        <v>360</v>
      </c>
      <c r="L4356" s="520">
        <v>16.5</v>
      </c>
      <c r="M4356" s="518">
        <v>17.5</v>
      </c>
      <c r="N4356" s="521">
        <f>IF(Tabla2[[#This Row],[LECHE RETIRO DIA]]&lt;&gt;ISBLANK(Tabla2[[#This Row],[LECHE RETIRO DIA]]),SUM(Tabla2[[#This Row],[LECHE TANQUE DIA]:[LECHE RETIRO DIA]]),SUM(Tabla2[[#This Row],[LECHE TANQUE DIA]:[LECHE AUTOCONSUMO DIA]]))</f>
        <v>1151</v>
      </c>
      <c r="O4356" s="522">
        <f t="shared" si="2823"/>
        <v>0.96090356211989569</v>
      </c>
      <c r="P4356" s="523">
        <f t="shared" si="2824"/>
        <v>22.134615384615383</v>
      </c>
      <c r="Q4356" s="523">
        <f t="shared" si="2825"/>
        <v>21.26923076923077</v>
      </c>
      <c r="R4356" s="523">
        <f t="shared" si="2826"/>
        <v>4</v>
      </c>
      <c r="S4356" s="523">
        <f t="shared" si="2827"/>
        <v>3.1972222222222224</v>
      </c>
      <c r="T4356" s="523">
        <f t="shared" si="2828"/>
        <v>6.9230769230769234</v>
      </c>
      <c r="U4356" s="523">
        <f t="shared" si="2829"/>
        <v>69.757575757575751</v>
      </c>
      <c r="V4356" s="523">
        <f t="shared" si="2830"/>
        <v>3.1515151515151514</v>
      </c>
      <c r="W4356" s="523">
        <f>IFERROR(H4356/M4356,Tabla2[[#This Row],[CARGA PRODUCCION (ANIMALES/HA)]])</f>
        <v>3.0857142857142859</v>
      </c>
      <c r="X4356" s="524">
        <f t="shared" si="2831"/>
        <v>2025</v>
      </c>
      <c r="Y4356" s="524">
        <f t="shared" si="2832"/>
        <v>9</v>
      </c>
      <c r="Z4356" s="524" t="e">
        <f t="shared" ca="1" si="2833"/>
        <v>#NAME?</v>
      </c>
      <c r="AA4356" s="521">
        <f t="shared" si="2834"/>
        <v>54</v>
      </c>
      <c r="AB4356" s="522">
        <f t="shared" si="2835"/>
        <v>0.96296296296296291</v>
      </c>
      <c r="AC4356" s="522">
        <f t="shared" si="2836"/>
        <v>3.703703703703709E-2</v>
      </c>
      <c r="AD4356" s="520"/>
    </row>
    <row r="4357" spans="1:30">
      <c r="A4357" s="519">
        <v>45903</v>
      </c>
      <c r="B4357" s="520" t="s">
        <v>81</v>
      </c>
      <c r="C4357" s="520">
        <v>2349</v>
      </c>
      <c r="D4357" s="520">
        <v>80</v>
      </c>
      <c r="E4357" s="520">
        <v>9</v>
      </c>
      <c r="F4357" s="520"/>
      <c r="G4357" s="520">
        <v>100</v>
      </c>
      <c r="H4357" s="520">
        <v>102</v>
      </c>
      <c r="I4357" s="520">
        <v>1</v>
      </c>
      <c r="J4357" s="520">
        <v>18</v>
      </c>
      <c r="K4357" s="520">
        <v>600</v>
      </c>
      <c r="L4357" s="520">
        <v>23.4</v>
      </c>
      <c r="M4357" s="518">
        <v>31.01</v>
      </c>
      <c r="N4357" s="521">
        <f>IF(Tabla2[[#This Row],[LECHE RETIRO DIA]]&lt;&gt;ISBLANK(Tabla2[[#This Row],[LECHE RETIRO DIA]]),SUM(Tabla2[[#This Row],[LECHE TANQUE DIA]:[LECHE RETIRO DIA]]),SUM(Tabla2[[#This Row],[LECHE TANQUE DIA]:[LECHE AUTOCONSUMO DIA]]))</f>
        <v>2438</v>
      </c>
      <c r="O4357" s="522">
        <f t="shared" ref="O4357:O4362" si="2837">IFERROR(C4357/N4357,"")</f>
        <v>0.96349466776045944</v>
      </c>
      <c r="P4357" s="523">
        <f t="shared" ref="P4357:P4362" si="2838">IFERROR(N4357/G4357,"")</f>
        <v>24.38</v>
      </c>
      <c r="Q4357" s="523">
        <f t="shared" ref="Q4357:Q4362" si="2839">IFERROR(C4357/G4357,"")</f>
        <v>23.49</v>
      </c>
      <c r="R4357" s="523">
        <f t="shared" ref="R4357:R4362" si="2840">IFERROR(D4357/J4357,"")</f>
        <v>4.4444444444444446</v>
      </c>
      <c r="S4357" s="523">
        <f t="shared" ref="S4357:S4362" si="2841">IFERROR(N4357/K4357,"")</f>
        <v>4.0633333333333335</v>
      </c>
      <c r="T4357" s="523">
        <f t="shared" ref="T4357:T4362" si="2842">IFERROR(K4357/G4357,"")</f>
        <v>6</v>
      </c>
      <c r="U4357" s="523">
        <f t="shared" ref="U4357:U4362" si="2843">IFERROR(N4357/L4357,"")</f>
        <v>104.18803418803419</v>
      </c>
      <c r="V4357" s="523">
        <f t="shared" ref="V4357:V4362" si="2844">IFERROR(G4357/L4357,"")</f>
        <v>4.2735042735042734</v>
      </c>
      <c r="W4357" s="523">
        <f>IFERROR(H4357/M4357,Tabla2[[#This Row],[CARGA PRODUCCION (ANIMALES/HA)]])</f>
        <v>3.2892615285391806</v>
      </c>
      <c r="X4357" s="524">
        <f t="shared" ref="X4357:X4362" si="2845">YEAR(A4357)</f>
        <v>2025</v>
      </c>
      <c r="Y4357" s="524">
        <f t="shared" ref="Y4357:Y4362" si="2846">MONTH(A4357)</f>
        <v>9</v>
      </c>
      <c r="Z4357" s="524" t="e">
        <f t="shared" ref="Z4357:Z4362" ca="1" si="2847">_xlfn.ISOWEEKNUM(A4357)</f>
        <v>#NAME?</v>
      </c>
      <c r="AA4357" s="521">
        <f t="shared" ref="AA4357:AA4362" si="2848">IF(H4357&gt;0,H4357,G4357)</f>
        <v>102</v>
      </c>
      <c r="AB4357" s="522">
        <f t="shared" ref="AB4357:AB4362" si="2849">IFERROR(G4357/AA4357,"")</f>
        <v>0.98039215686274506</v>
      </c>
      <c r="AC4357" s="522">
        <f t="shared" ref="AC4357:AC4362" si="2850">IFERROR(1-AB4357,"")</f>
        <v>1.9607843137254943E-2</v>
      </c>
      <c r="AD4357" s="520"/>
    </row>
    <row r="4358" spans="1:30">
      <c r="A4358" s="519">
        <v>45903</v>
      </c>
      <c r="B4358" s="520" t="s">
        <v>83</v>
      </c>
      <c r="C4358" s="520">
        <v>2514</v>
      </c>
      <c r="D4358" s="520">
        <v>100</v>
      </c>
      <c r="E4358" s="520">
        <v>9</v>
      </c>
      <c r="F4358" s="520"/>
      <c r="G4358" s="520">
        <v>104</v>
      </c>
      <c r="H4358" s="520">
        <v>118</v>
      </c>
      <c r="I4358" s="520">
        <v>1</v>
      </c>
      <c r="J4358" s="520">
        <v>18</v>
      </c>
      <c r="K4358" s="520">
        <v>680</v>
      </c>
      <c r="L4358" s="520">
        <v>29.8</v>
      </c>
      <c r="M4358" s="518">
        <v>36.590000000000003</v>
      </c>
      <c r="N4358" s="521">
        <f>IF(Tabla2[[#This Row],[LECHE RETIRO DIA]]&lt;&gt;ISBLANK(Tabla2[[#This Row],[LECHE RETIRO DIA]]),SUM(Tabla2[[#This Row],[LECHE TANQUE DIA]:[LECHE RETIRO DIA]]),SUM(Tabla2[[#This Row],[LECHE TANQUE DIA]:[LECHE AUTOCONSUMO DIA]]))</f>
        <v>2623</v>
      </c>
      <c r="O4358" s="522">
        <f t="shared" si="2837"/>
        <v>0.95844452916507816</v>
      </c>
      <c r="P4358" s="523">
        <f t="shared" si="2838"/>
        <v>25.221153846153847</v>
      </c>
      <c r="Q4358" s="523">
        <f t="shared" si="2839"/>
        <v>24.173076923076923</v>
      </c>
      <c r="R4358" s="523">
        <f t="shared" si="2840"/>
        <v>5.5555555555555554</v>
      </c>
      <c r="S4358" s="523">
        <f t="shared" si="2841"/>
        <v>3.8573529411764707</v>
      </c>
      <c r="T4358" s="523">
        <f t="shared" si="2842"/>
        <v>6.5384615384615383</v>
      </c>
      <c r="U4358" s="523">
        <f t="shared" si="2843"/>
        <v>88.020134228187914</v>
      </c>
      <c r="V4358" s="523">
        <f t="shared" si="2844"/>
        <v>3.4899328859060401</v>
      </c>
      <c r="W4358" s="523">
        <f>IFERROR(H4358/M4358,Tabla2[[#This Row],[CARGA PRODUCCION (ANIMALES/HA)]])</f>
        <v>3.2249248428532384</v>
      </c>
      <c r="X4358" s="524">
        <f t="shared" si="2845"/>
        <v>2025</v>
      </c>
      <c r="Y4358" s="524">
        <f t="shared" si="2846"/>
        <v>9</v>
      </c>
      <c r="Z4358" s="524" t="e">
        <f t="shared" ca="1" si="2847"/>
        <v>#NAME?</v>
      </c>
      <c r="AA4358" s="521">
        <f t="shared" si="2848"/>
        <v>118</v>
      </c>
      <c r="AB4358" s="522">
        <f t="shared" si="2849"/>
        <v>0.88135593220338981</v>
      </c>
      <c r="AC4358" s="522">
        <f t="shared" si="2850"/>
        <v>0.11864406779661019</v>
      </c>
      <c r="AD4358" s="520"/>
    </row>
    <row r="4359" spans="1:30">
      <c r="A4359" s="519">
        <v>45903</v>
      </c>
      <c r="B4359" s="520" t="s">
        <v>117</v>
      </c>
      <c r="C4359" s="520">
        <v>1079</v>
      </c>
      <c r="D4359" s="520">
        <v>40</v>
      </c>
      <c r="E4359" s="520">
        <v>5</v>
      </c>
      <c r="F4359" s="520"/>
      <c r="G4359" s="520">
        <v>49</v>
      </c>
      <c r="H4359" s="520">
        <v>51</v>
      </c>
      <c r="I4359" s="520">
        <v>1</v>
      </c>
      <c r="J4359" s="520">
        <v>10</v>
      </c>
      <c r="K4359" s="520">
        <v>360</v>
      </c>
      <c r="L4359" s="520">
        <v>16.5</v>
      </c>
      <c r="M4359" s="518">
        <v>17.5</v>
      </c>
      <c r="N4359" s="521">
        <f>IF(Tabla2[[#This Row],[LECHE RETIRO DIA]]&lt;&gt;ISBLANK(Tabla2[[#This Row],[LECHE RETIRO DIA]]),SUM(Tabla2[[#This Row],[LECHE TANQUE DIA]:[LECHE RETIRO DIA]]),SUM(Tabla2[[#This Row],[LECHE TANQUE DIA]:[LECHE AUTOCONSUMO DIA]]))</f>
        <v>1124</v>
      </c>
      <c r="O4359" s="522">
        <f t="shared" si="2837"/>
        <v>0.95996441281138789</v>
      </c>
      <c r="P4359" s="523">
        <f t="shared" si="2838"/>
        <v>22.938775510204081</v>
      </c>
      <c r="Q4359" s="523">
        <f t="shared" si="2839"/>
        <v>22.020408163265305</v>
      </c>
      <c r="R4359" s="523">
        <f t="shared" si="2840"/>
        <v>4</v>
      </c>
      <c r="S4359" s="523">
        <f t="shared" si="2841"/>
        <v>3.1222222222222222</v>
      </c>
      <c r="T4359" s="523">
        <f t="shared" si="2842"/>
        <v>7.3469387755102042</v>
      </c>
      <c r="U4359" s="523">
        <f t="shared" si="2843"/>
        <v>68.121212121212125</v>
      </c>
      <c r="V4359" s="523">
        <f t="shared" si="2844"/>
        <v>2.9696969696969697</v>
      </c>
      <c r="W4359" s="523">
        <f>IFERROR(H4359/M4359,Tabla2[[#This Row],[CARGA PRODUCCION (ANIMALES/HA)]])</f>
        <v>2.9142857142857141</v>
      </c>
      <c r="X4359" s="524">
        <f t="shared" si="2845"/>
        <v>2025</v>
      </c>
      <c r="Y4359" s="524">
        <f t="shared" si="2846"/>
        <v>9</v>
      </c>
      <c r="Z4359" s="524" t="e">
        <f t="shared" ca="1" si="2847"/>
        <v>#NAME?</v>
      </c>
      <c r="AA4359" s="521">
        <f t="shared" si="2848"/>
        <v>51</v>
      </c>
      <c r="AB4359" s="522">
        <f t="shared" si="2849"/>
        <v>0.96078431372549022</v>
      </c>
      <c r="AC4359" s="522">
        <f t="shared" si="2850"/>
        <v>3.9215686274509776E-2</v>
      </c>
      <c r="AD4359" s="520"/>
    </row>
    <row r="4360" spans="1:30">
      <c r="A4360" s="519">
        <v>45903</v>
      </c>
      <c r="B4360" s="520" t="s">
        <v>81</v>
      </c>
      <c r="C4360" s="520">
        <v>2401</v>
      </c>
      <c r="D4360" s="520">
        <v>80</v>
      </c>
      <c r="E4360" s="520">
        <v>9</v>
      </c>
      <c r="F4360" s="520"/>
      <c r="G4360" s="520">
        <v>100</v>
      </c>
      <c r="H4360" s="520">
        <v>102</v>
      </c>
      <c r="I4360" s="520">
        <v>1</v>
      </c>
      <c r="J4360" s="520">
        <v>18</v>
      </c>
      <c r="K4360" s="520">
        <v>600</v>
      </c>
      <c r="L4360" s="520">
        <v>23.4</v>
      </c>
      <c r="M4360" s="518">
        <v>31.01</v>
      </c>
      <c r="N4360" s="521">
        <f>IF(Tabla2[[#This Row],[LECHE RETIRO DIA]]&lt;&gt;ISBLANK(Tabla2[[#This Row],[LECHE RETIRO DIA]]),SUM(Tabla2[[#This Row],[LECHE TANQUE DIA]:[LECHE RETIRO DIA]]),SUM(Tabla2[[#This Row],[LECHE TANQUE DIA]:[LECHE AUTOCONSUMO DIA]]))</f>
        <v>2490</v>
      </c>
      <c r="O4360" s="522">
        <f t="shared" si="2837"/>
        <v>0.96425702811244984</v>
      </c>
      <c r="P4360" s="523">
        <f t="shared" si="2838"/>
        <v>24.9</v>
      </c>
      <c r="Q4360" s="523">
        <f t="shared" si="2839"/>
        <v>24.01</v>
      </c>
      <c r="R4360" s="523">
        <f t="shared" si="2840"/>
        <v>4.4444444444444446</v>
      </c>
      <c r="S4360" s="523">
        <f t="shared" si="2841"/>
        <v>4.1500000000000004</v>
      </c>
      <c r="T4360" s="523">
        <f t="shared" si="2842"/>
        <v>6</v>
      </c>
      <c r="U4360" s="523">
        <f t="shared" si="2843"/>
        <v>106.41025641025642</v>
      </c>
      <c r="V4360" s="523">
        <f t="shared" si="2844"/>
        <v>4.2735042735042734</v>
      </c>
      <c r="W4360" s="523">
        <f>IFERROR(H4360/M4360,Tabla2[[#This Row],[CARGA PRODUCCION (ANIMALES/HA)]])</f>
        <v>3.2892615285391806</v>
      </c>
      <c r="X4360" s="524">
        <f t="shared" si="2845"/>
        <v>2025</v>
      </c>
      <c r="Y4360" s="524">
        <f t="shared" si="2846"/>
        <v>9</v>
      </c>
      <c r="Z4360" s="524" t="e">
        <f t="shared" ca="1" si="2847"/>
        <v>#NAME?</v>
      </c>
      <c r="AA4360" s="521">
        <f t="shared" si="2848"/>
        <v>102</v>
      </c>
      <c r="AB4360" s="522">
        <f t="shared" si="2849"/>
        <v>0.98039215686274506</v>
      </c>
      <c r="AC4360" s="522">
        <f t="shared" si="2850"/>
        <v>1.9607843137254943E-2</v>
      </c>
      <c r="AD4360" s="520"/>
    </row>
    <row r="4361" spans="1:30">
      <c r="A4361" s="519">
        <v>45903</v>
      </c>
      <c r="B4361" s="520" t="s">
        <v>83</v>
      </c>
      <c r="C4361" s="520">
        <v>2457</v>
      </c>
      <c r="D4361" s="520">
        <v>100</v>
      </c>
      <c r="E4361" s="520">
        <v>9</v>
      </c>
      <c r="F4361" s="520"/>
      <c r="G4361" s="520">
        <v>104</v>
      </c>
      <c r="H4361" s="520">
        <v>118</v>
      </c>
      <c r="I4361" s="520">
        <v>1</v>
      </c>
      <c r="J4361" s="520">
        <v>18</v>
      </c>
      <c r="K4361" s="520">
        <v>680</v>
      </c>
      <c r="L4361" s="520">
        <v>29.8</v>
      </c>
      <c r="M4361" s="518">
        <v>36.590000000000003</v>
      </c>
      <c r="N4361" s="521">
        <f>IF(Tabla2[[#This Row],[LECHE RETIRO DIA]]&lt;&gt;ISBLANK(Tabla2[[#This Row],[LECHE RETIRO DIA]]),SUM(Tabla2[[#This Row],[LECHE TANQUE DIA]:[LECHE RETIRO DIA]]),SUM(Tabla2[[#This Row],[LECHE TANQUE DIA]:[LECHE AUTOCONSUMO DIA]]))</f>
        <v>2566</v>
      </c>
      <c r="O4361" s="522">
        <f t="shared" si="2837"/>
        <v>0.95752143413873736</v>
      </c>
      <c r="P4361" s="523">
        <f t="shared" si="2838"/>
        <v>24.673076923076923</v>
      </c>
      <c r="Q4361" s="523">
        <f t="shared" si="2839"/>
        <v>23.625</v>
      </c>
      <c r="R4361" s="523">
        <f t="shared" si="2840"/>
        <v>5.5555555555555554</v>
      </c>
      <c r="S4361" s="523">
        <f t="shared" si="2841"/>
        <v>3.7735294117647058</v>
      </c>
      <c r="T4361" s="523">
        <f t="shared" si="2842"/>
        <v>6.5384615384615383</v>
      </c>
      <c r="U4361" s="523">
        <f t="shared" si="2843"/>
        <v>86.107382550335572</v>
      </c>
      <c r="V4361" s="523">
        <f t="shared" si="2844"/>
        <v>3.4899328859060401</v>
      </c>
      <c r="W4361" s="523">
        <f>IFERROR(H4361/M4361,Tabla2[[#This Row],[CARGA PRODUCCION (ANIMALES/HA)]])</f>
        <v>3.2249248428532384</v>
      </c>
      <c r="X4361" s="524">
        <f t="shared" si="2845"/>
        <v>2025</v>
      </c>
      <c r="Y4361" s="524">
        <f t="shared" si="2846"/>
        <v>9</v>
      </c>
      <c r="Z4361" s="524" t="e">
        <f t="shared" ca="1" si="2847"/>
        <v>#NAME?</v>
      </c>
      <c r="AA4361" s="521">
        <f t="shared" si="2848"/>
        <v>118</v>
      </c>
      <c r="AB4361" s="522">
        <f t="shared" si="2849"/>
        <v>0.88135593220338981</v>
      </c>
      <c r="AC4361" s="522">
        <f t="shared" si="2850"/>
        <v>0.11864406779661019</v>
      </c>
      <c r="AD4361" s="520"/>
    </row>
    <row r="4362" spans="1:30">
      <c r="A4362" s="519">
        <v>45903</v>
      </c>
      <c r="B4362" s="520" t="s">
        <v>88</v>
      </c>
      <c r="C4362" s="520">
        <v>1055</v>
      </c>
      <c r="D4362" s="520">
        <v>40</v>
      </c>
      <c r="E4362" s="520">
        <v>5</v>
      </c>
      <c r="F4362" s="520"/>
      <c r="G4362" s="520">
        <v>49</v>
      </c>
      <c r="H4362" s="520">
        <v>51</v>
      </c>
      <c r="I4362" s="520">
        <v>1</v>
      </c>
      <c r="J4362" s="520">
        <v>10</v>
      </c>
      <c r="K4362" s="520">
        <v>360</v>
      </c>
      <c r="L4362" s="520">
        <v>16.5</v>
      </c>
      <c r="M4362" s="518">
        <v>17.5</v>
      </c>
      <c r="N4362" s="521">
        <f>IF(Tabla2[[#This Row],[LECHE RETIRO DIA]]&lt;&gt;ISBLANK(Tabla2[[#This Row],[LECHE RETIRO DIA]]),SUM(Tabla2[[#This Row],[LECHE TANQUE DIA]:[LECHE RETIRO DIA]]),SUM(Tabla2[[#This Row],[LECHE TANQUE DIA]:[LECHE AUTOCONSUMO DIA]]))</f>
        <v>1100</v>
      </c>
      <c r="O4362" s="522">
        <f t="shared" si="2837"/>
        <v>0.95909090909090911</v>
      </c>
      <c r="P4362" s="523">
        <f t="shared" si="2838"/>
        <v>22.448979591836736</v>
      </c>
      <c r="Q4362" s="523">
        <f t="shared" si="2839"/>
        <v>21.530612244897959</v>
      </c>
      <c r="R4362" s="523">
        <f t="shared" si="2840"/>
        <v>4</v>
      </c>
      <c r="S4362" s="523">
        <f t="shared" si="2841"/>
        <v>3.0555555555555554</v>
      </c>
      <c r="T4362" s="523">
        <f t="shared" si="2842"/>
        <v>7.3469387755102042</v>
      </c>
      <c r="U4362" s="523">
        <f t="shared" si="2843"/>
        <v>66.666666666666671</v>
      </c>
      <c r="V4362" s="523">
        <f t="shared" si="2844"/>
        <v>2.9696969696969697</v>
      </c>
      <c r="W4362" s="523">
        <f>IFERROR(H4362/M4362,Tabla2[[#This Row],[CARGA PRODUCCION (ANIMALES/HA)]])</f>
        <v>2.9142857142857141</v>
      </c>
      <c r="X4362" s="524">
        <f t="shared" si="2845"/>
        <v>2025</v>
      </c>
      <c r="Y4362" s="524">
        <f t="shared" si="2846"/>
        <v>9</v>
      </c>
      <c r="Z4362" s="524" t="e">
        <f t="shared" ca="1" si="2847"/>
        <v>#NAME?</v>
      </c>
      <c r="AA4362" s="521">
        <f t="shared" si="2848"/>
        <v>51</v>
      </c>
      <c r="AB4362" s="522">
        <f t="shared" si="2849"/>
        <v>0.96078431372549022</v>
      </c>
      <c r="AC4362" s="522">
        <f t="shared" si="2850"/>
        <v>3.9215686274509776E-2</v>
      </c>
      <c r="AD4362" s="520"/>
    </row>
    <row r="4363" spans="1:30">
      <c r="A4363" s="519">
        <v>45904</v>
      </c>
      <c r="B4363" s="520" t="s">
        <v>81</v>
      </c>
      <c r="C4363" s="520">
        <v>2401</v>
      </c>
      <c r="D4363" s="520">
        <v>80</v>
      </c>
      <c r="E4363" s="520">
        <v>9</v>
      </c>
      <c r="F4363" s="520"/>
      <c r="G4363" s="520">
        <v>100</v>
      </c>
      <c r="H4363" s="520">
        <v>102</v>
      </c>
      <c r="I4363" s="520">
        <v>1</v>
      </c>
      <c r="J4363" s="520">
        <v>18</v>
      </c>
      <c r="K4363" s="520">
        <v>600</v>
      </c>
      <c r="L4363" s="520">
        <v>23.4</v>
      </c>
      <c r="M4363" s="518">
        <v>31.01</v>
      </c>
      <c r="N4363" s="521">
        <f>IF(Tabla2[[#This Row],[LECHE RETIRO DIA]]&lt;&gt;ISBLANK(Tabla2[[#This Row],[LECHE RETIRO DIA]]),SUM(Tabla2[[#This Row],[LECHE TANQUE DIA]:[LECHE RETIRO DIA]]),SUM(Tabla2[[#This Row],[LECHE TANQUE DIA]:[LECHE AUTOCONSUMO DIA]]))</f>
        <v>2490</v>
      </c>
      <c r="O4363" s="522">
        <f t="shared" ref="O4363:O4374" si="2851">IFERROR(C4363/N4363,"")</f>
        <v>0.96425702811244984</v>
      </c>
      <c r="P4363" s="523">
        <f t="shared" ref="P4363:P4374" si="2852">IFERROR(N4363/G4363,"")</f>
        <v>24.9</v>
      </c>
      <c r="Q4363" s="523">
        <f t="shared" ref="Q4363:Q4374" si="2853">IFERROR(C4363/G4363,"")</f>
        <v>24.01</v>
      </c>
      <c r="R4363" s="523">
        <f t="shared" ref="R4363:R4374" si="2854">IFERROR(D4363/J4363,"")</f>
        <v>4.4444444444444446</v>
      </c>
      <c r="S4363" s="523">
        <f t="shared" ref="S4363:S4374" si="2855">IFERROR(N4363/K4363,"")</f>
        <v>4.1500000000000004</v>
      </c>
      <c r="T4363" s="523">
        <f t="shared" ref="T4363:T4374" si="2856">IFERROR(K4363/G4363,"")</f>
        <v>6</v>
      </c>
      <c r="U4363" s="523">
        <f t="shared" ref="U4363:U4374" si="2857">IFERROR(N4363/L4363,"")</f>
        <v>106.41025641025642</v>
      </c>
      <c r="V4363" s="523">
        <f t="shared" ref="V4363:V4374" si="2858">IFERROR(G4363/L4363,"")</f>
        <v>4.2735042735042734</v>
      </c>
      <c r="W4363" s="523">
        <f>IFERROR(H4363/M4363,Tabla2[[#This Row],[CARGA PRODUCCION (ANIMALES/HA)]])</f>
        <v>3.2892615285391806</v>
      </c>
      <c r="X4363" s="524">
        <f t="shared" ref="X4363:X4374" si="2859">YEAR(A4363)</f>
        <v>2025</v>
      </c>
      <c r="Y4363" s="524">
        <f t="shared" ref="Y4363:Y4374" si="2860">MONTH(A4363)</f>
        <v>9</v>
      </c>
      <c r="Z4363" s="524" t="e">
        <f t="shared" ref="Z4363:Z4374" ca="1" si="2861">_xlfn.ISOWEEKNUM(A4363)</f>
        <v>#NAME?</v>
      </c>
      <c r="AA4363" s="521">
        <f t="shared" ref="AA4363:AA4374" si="2862">IF(H4363&gt;0,H4363,G4363)</f>
        <v>102</v>
      </c>
      <c r="AB4363" s="522">
        <f t="shared" ref="AB4363:AB4374" si="2863">IFERROR(G4363/AA4363,"")</f>
        <v>0.98039215686274506</v>
      </c>
      <c r="AC4363" s="522">
        <f t="shared" ref="AC4363:AC4374" si="2864">IFERROR(1-AB4363,"")</f>
        <v>1.9607843137254943E-2</v>
      </c>
      <c r="AD4363" s="520"/>
    </row>
    <row r="4364" spans="1:30">
      <c r="A4364" s="519">
        <v>45904</v>
      </c>
      <c r="B4364" s="520" t="s">
        <v>83</v>
      </c>
      <c r="C4364" s="520">
        <v>2505</v>
      </c>
      <c r="D4364" s="520">
        <v>100</v>
      </c>
      <c r="E4364" s="520">
        <v>9</v>
      </c>
      <c r="F4364" s="520"/>
      <c r="G4364" s="520">
        <v>108</v>
      </c>
      <c r="H4364" s="520">
        <v>118</v>
      </c>
      <c r="I4364" s="520">
        <v>1</v>
      </c>
      <c r="J4364" s="520">
        <v>19</v>
      </c>
      <c r="K4364" s="520">
        <v>680</v>
      </c>
      <c r="L4364" s="520">
        <v>29.8</v>
      </c>
      <c r="M4364" s="518">
        <v>36.590000000000003</v>
      </c>
      <c r="N4364" s="521">
        <f>IF(Tabla2[[#This Row],[LECHE RETIRO DIA]]&lt;&gt;ISBLANK(Tabla2[[#This Row],[LECHE RETIRO DIA]]),SUM(Tabla2[[#This Row],[LECHE TANQUE DIA]:[LECHE RETIRO DIA]]),SUM(Tabla2[[#This Row],[LECHE TANQUE DIA]:[LECHE AUTOCONSUMO DIA]]))</f>
        <v>2614</v>
      </c>
      <c r="O4364" s="522">
        <f t="shared" si="2851"/>
        <v>0.95830145371078801</v>
      </c>
      <c r="P4364" s="523">
        <f t="shared" si="2852"/>
        <v>24.203703703703702</v>
      </c>
      <c r="Q4364" s="523">
        <f t="shared" si="2853"/>
        <v>23.194444444444443</v>
      </c>
      <c r="R4364" s="523">
        <f t="shared" si="2854"/>
        <v>5.2631578947368425</v>
      </c>
      <c r="S4364" s="523">
        <f t="shared" si="2855"/>
        <v>3.8441176470588236</v>
      </c>
      <c r="T4364" s="523">
        <f t="shared" si="2856"/>
        <v>6.2962962962962967</v>
      </c>
      <c r="U4364" s="523">
        <f t="shared" si="2857"/>
        <v>87.718120805369125</v>
      </c>
      <c r="V4364" s="523">
        <f t="shared" si="2858"/>
        <v>3.6241610738255035</v>
      </c>
      <c r="W4364" s="523">
        <f>IFERROR(H4364/M4364,Tabla2[[#This Row],[CARGA PRODUCCION (ANIMALES/HA)]])</f>
        <v>3.2249248428532384</v>
      </c>
      <c r="X4364" s="524">
        <f t="shared" si="2859"/>
        <v>2025</v>
      </c>
      <c r="Y4364" s="524">
        <f t="shared" si="2860"/>
        <v>9</v>
      </c>
      <c r="Z4364" s="524" t="e">
        <f t="shared" ca="1" si="2861"/>
        <v>#NAME?</v>
      </c>
      <c r="AA4364" s="521">
        <f t="shared" si="2862"/>
        <v>118</v>
      </c>
      <c r="AB4364" s="522">
        <f t="shared" si="2863"/>
        <v>0.9152542372881356</v>
      </c>
      <c r="AC4364" s="522">
        <f t="shared" si="2864"/>
        <v>8.4745762711864403E-2</v>
      </c>
      <c r="AD4364" s="520"/>
    </row>
    <row r="4365" spans="1:30">
      <c r="A4365" s="519">
        <v>45904</v>
      </c>
      <c r="B4365" s="520" t="s">
        <v>88</v>
      </c>
      <c r="C4365" s="520">
        <v>1064</v>
      </c>
      <c r="D4365" s="520">
        <v>40</v>
      </c>
      <c r="E4365" s="520">
        <v>5</v>
      </c>
      <c r="F4365" s="520"/>
      <c r="G4365" s="520">
        <v>50</v>
      </c>
      <c r="H4365" s="520">
        <v>52</v>
      </c>
      <c r="I4365" s="520">
        <v>1</v>
      </c>
      <c r="J4365" s="520">
        <v>11</v>
      </c>
      <c r="K4365" s="520">
        <v>360</v>
      </c>
      <c r="L4365" s="520">
        <v>16.5</v>
      </c>
      <c r="M4365" s="518">
        <v>17.5</v>
      </c>
      <c r="N4365" s="521">
        <f>IF(Tabla2[[#This Row],[LECHE RETIRO DIA]]&lt;&gt;ISBLANK(Tabla2[[#This Row],[LECHE RETIRO DIA]]),SUM(Tabla2[[#This Row],[LECHE TANQUE DIA]:[LECHE RETIRO DIA]]),SUM(Tabla2[[#This Row],[LECHE TANQUE DIA]:[LECHE AUTOCONSUMO DIA]]))</f>
        <v>1109</v>
      </c>
      <c r="O4365" s="522">
        <f t="shared" si="2851"/>
        <v>0.95942290351668169</v>
      </c>
      <c r="P4365" s="523">
        <f t="shared" si="2852"/>
        <v>22.18</v>
      </c>
      <c r="Q4365" s="523">
        <f t="shared" si="2853"/>
        <v>21.28</v>
      </c>
      <c r="R4365" s="523">
        <f t="shared" si="2854"/>
        <v>3.6363636363636362</v>
      </c>
      <c r="S4365" s="523">
        <f t="shared" si="2855"/>
        <v>3.0805555555555557</v>
      </c>
      <c r="T4365" s="523">
        <f t="shared" si="2856"/>
        <v>7.2</v>
      </c>
      <c r="U4365" s="523">
        <f t="shared" si="2857"/>
        <v>67.212121212121218</v>
      </c>
      <c r="V4365" s="523">
        <f t="shared" si="2858"/>
        <v>3.0303030303030303</v>
      </c>
      <c r="W4365" s="523">
        <f>IFERROR(H4365/M4365,Tabla2[[#This Row],[CARGA PRODUCCION (ANIMALES/HA)]])</f>
        <v>2.9714285714285715</v>
      </c>
      <c r="X4365" s="524">
        <f t="shared" si="2859"/>
        <v>2025</v>
      </c>
      <c r="Y4365" s="524">
        <f t="shared" si="2860"/>
        <v>9</v>
      </c>
      <c r="Z4365" s="524" t="e">
        <f t="shared" ca="1" si="2861"/>
        <v>#NAME?</v>
      </c>
      <c r="AA4365" s="521">
        <f t="shared" si="2862"/>
        <v>52</v>
      </c>
      <c r="AB4365" s="522">
        <f t="shared" si="2863"/>
        <v>0.96153846153846156</v>
      </c>
      <c r="AC4365" s="522">
        <f t="shared" si="2864"/>
        <v>3.8461538461538436E-2</v>
      </c>
      <c r="AD4365" s="520"/>
    </row>
    <row r="4366" spans="1:30">
      <c r="A4366" s="519">
        <v>45905</v>
      </c>
      <c r="B4366" s="520" t="s">
        <v>81</v>
      </c>
      <c r="C4366" s="520">
        <v>2354</v>
      </c>
      <c r="D4366" s="520">
        <v>80</v>
      </c>
      <c r="E4366" s="520">
        <v>9</v>
      </c>
      <c r="F4366" s="520"/>
      <c r="G4366" s="520">
        <v>100</v>
      </c>
      <c r="H4366" s="520">
        <v>102</v>
      </c>
      <c r="I4366" s="520">
        <v>1</v>
      </c>
      <c r="J4366" s="520">
        <v>18</v>
      </c>
      <c r="K4366" s="520">
        <v>600</v>
      </c>
      <c r="L4366" s="520">
        <v>23.4</v>
      </c>
      <c r="M4366" s="518">
        <v>31.01</v>
      </c>
      <c r="N4366" s="521">
        <f>IF(Tabla2[[#This Row],[LECHE RETIRO DIA]]&lt;&gt;ISBLANK(Tabla2[[#This Row],[LECHE RETIRO DIA]]),SUM(Tabla2[[#This Row],[LECHE TANQUE DIA]:[LECHE RETIRO DIA]]),SUM(Tabla2[[#This Row],[LECHE TANQUE DIA]:[LECHE AUTOCONSUMO DIA]]))</f>
        <v>2443</v>
      </c>
      <c r="O4366" s="522">
        <f t="shared" si="2851"/>
        <v>0.96356938190749075</v>
      </c>
      <c r="P4366" s="523">
        <f t="shared" si="2852"/>
        <v>24.43</v>
      </c>
      <c r="Q4366" s="523">
        <f t="shared" si="2853"/>
        <v>23.54</v>
      </c>
      <c r="R4366" s="523">
        <f t="shared" si="2854"/>
        <v>4.4444444444444446</v>
      </c>
      <c r="S4366" s="523">
        <f t="shared" si="2855"/>
        <v>4.0716666666666663</v>
      </c>
      <c r="T4366" s="523">
        <f t="shared" si="2856"/>
        <v>6</v>
      </c>
      <c r="U4366" s="523">
        <f t="shared" si="2857"/>
        <v>104.40170940170941</v>
      </c>
      <c r="V4366" s="523">
        <f t="shared" si="2858"/>
        <v>4.2735042735042734</v>
      </c>
      <c r="W4366" s="523">
        <f>IFERROR(H4366/M4366,Tabla2[[#This Row],[CARGA PRODUCCION (ANIMALES/HA)]])</f>
        <v>3.2892615285391806</v>
      </c>
      <c r="X4366" s="524">
        <f t="shared" si="2859"/>
        <v>2025</v>
      </c>
      <c r="Y4366" s="524">
        <f t="shared" si="2860"/>
        <v>9</v>
      </c>
      <c r="Z4366" s="524" t="e">
        <f t="shared" ca="1" si="2861"/>
        <v>#NAME?</v>
      </c>
      <c r="AA4366" s="521">
        <f t="shared" si="2862"/>
        <v>102</v>
      </c>
      <c r="AB4366" s="522">
        <f t="shared" si="2863"/>
        <v>0.98039215686274506</v>
      </c>
      <c r="AC4366" s="522">
        <f t="shared" si="2864"/>
        <v>1.9607843137254943E-2</v>
      </c>
      <c r="AD4366" s="520"/>
    </row>
    <row r="4367" spans="1:30">
      <c r="A4367" s="519">
        <v>45905</v>
      </c>
      <c r="B4367" s="520" t="s">
        <v>83</v>
      </c>
      <c r="C4367" s="520">
        <v>2505</v>
      </c>
      <c r="D4367" s="520">
        <v>100</v>
      </c>
      <c r="E4367" s="520">
        <v>9</v>
      </c>
      <c r="F4367" s="520"/>
      <c r="G4367" s="520">
        <v>108</v>
      </c>
      <c r="H4367" s="520">
        <v>118</v>
      </c>
      <c r="I4367" s="520">
        <v>1</v>
      </c>
      <c r="J4367" s="520">
        <v>19</v>
      </c>
      <c r="K4367" s="520">
        <v>680</v>
      </c>
      <c r="L4367" s="520">
        <v>29.8</v>
      </c>
      <c r="M4367" s="518">
        <v>36.590000000000003</v>
      </c>
      <c r="N4367" s="521">
        <f>IF(Tabla2[[#This Row],[LECHE RETIRO DIA]]&lt;&gt;ISBLANK(Tabla2[[#This Row],[LECHE RETIRO DIA]]),SUM(Tabla2[[#This Row],[LECHE TANQUE DIA]:[LECHE RETIRO DIA]]),SUM(Tabla2[[#This Row],[LECHE TANQUE DIA]:[LECHE AUTOCONSUMO DIA]]))</f>
        <v>2614</v>
      </c>
      <c r="O4367" s="522">
        <f t="shared" si="2851"/>
        <v>0.95830145371078801</v>
      </c>
      <c r="P4367" s="523">
        <f t="shared" si="2852"/>
        <v>24.203703703703702</v>
      </c>
      <c r="Q4367" s="523">
        <f t="shared" si="2853"/>
        <v>23.194444444444443</v>
      </c>
      <c r="R4367" s="523">
        <f t="shared" si="2854"/>
        <v>5.2631578947368425</v>
      </c>
      <c r="S4367" s="523">
        <f t="shared" si="2855"/>
        <v>3.8441176470588236</v>
      </c>
      <c r="T4367" s="523">
        <f t="shared" si="2856"/>
        <v>6.2962962962962967</v>
      </c>
      <c r="U4367" s="523">
        <f t="shared" si="2857"/>
        <v>87.718120805369125</v>
      </c>
      <c r="V4367" s="523">
        <f t="shared" si="2858"/>
        <v>3.6241610738255035</v>
      </c>
      <c r="W4367" s="523">
        <f>IFERROR(H4367/M4367,Tabla2[[#This Row],[CARGA PRODUCCION (ANIMALES/HA)]])</f>
        <v>3.2249248428532384</v>
      </c>
      <c r="X4367" s="524">
        <f t="shared" si="2859"/>
        <v>2025</v>
      </c>
      <c r="Y4367" s="524">
        <f t="shared" si="2860"/>
        <v>9</v>
      </c>
      <c r="Z4367" s="524" t="e">
        <f t="shared" ca="1" si="2861"/>
        <v>#NAME?</v>
      </c>
      <c r="AA4367" s="521">
        <f t="shared" si="2862"/>
        <v>118</v>
      </c>
      <c r="AB4367" s="522">
        <f t="shared" si="2863"/>
        <v>0.9152542372881356</v>
      </c>
      <c r="AC4367" s="522">
        <f t="shared" si="2864"/>
        <v>8.4745762711864403E-2</v>
      </c>
      <c r="AD4367" s="520"/>
    </row>
    <row r="4368" spans="1:30">
      <c r="A4368" s="519">
        <v>45905</v>
      </c>
      <c r="B4368" s="520" t="s">
        <v>117</v>
      </c>
      <c r="C4368" s="520">
        <v>1064</v>
      </c>
      <c r="D4368" s="520">
        <v>40</v>
      </c>
      <c r="E4368" s="520">
        <v>5</v>
      </c>
      <c r="F4368" s="520"/>
      <c r="G4368" s="520">
        <v>50</v>
      </c>
      <c r="H4368" s="520">
        <v>52</v>
      </c>
      <c r="I4368" s="520">
        <v>1</v>
      </c>
      <c r="J4368" s="520">
        <v>11</v>
      </c>
      <c r="K4368" s="520">
        <v>360</v>
      </c>
      <c r="L4368" s="520">
        <v>16.5</v>
      </c>
      <c r="M4368" s="518">
        <v>17.5</v>
      </c>
      <c r="N4368" s="521">
        <f>IF(Tabla2[[#This Row],[LECHE RETIRO DIA]]&lt;&gt;ISBLANK(Tabla2[[#This Row],[LECHE RETIRO DIA]]),SUM(Tabla2[[#This Row],[LECHE TANQUE DIA]:[LECHE RETIRO DIA]]),SUM(Tabla2[[#This Row],[LECHE TANQUE DIA]:[LECHE AUTOCONSUMO DIA]]))</f>
        <v>1109</v>
      </c>
      <c r="O4368" s="522">
        <f t="shared" si="2851"/>
        <v>0.95942290351668169</v>
      </c>
      <c r="P4368" s="523">
        <f t="shared" si="2852"/>
        <v>22.18</v>
      </c>
      <c r="Q4368" s="523">
        <f t="shared" si="2853"/>
        <v>21.28</v>
      </c>
      <c r="R4368" s="523">
        <f t="shared" si="2854"/>
        <v>3.6363636363636362</v>
      </c>
      <c r="S4368" s="523">
        <f t="shared" si="2855"/>
        <v>3.0805555555555557</v>
      </c>
      <c r="T4368" s="523">
        <f t="shared" si="2856"/>
        <v>7.2</v>
      </c>
      <c r="U4368" s="523">
        <f t="shared" si="2857"/>
        <v>67.212121212121218</v>
      </c>
      <c r="V4368" s="523">
        <f t="shared" si="2858"/>
        <v>3.0303030303030303</v>
      </c>
      <c r="W4368" s="523">
        <f>IFERROR(H4368/M4368,Tabla2[[#This Row],[CARGA PRODUCCION (ANIMALES/HA)]])</f>
        <v>2.9714285714285715</v>
      </c>
      <c r="X4368" s="524">
        <f t="shared" si="2859"/>
        <v>2025</v>
      </c>
      <c r="Y4368" s="524">
        <f t="shared" si="2860"/>
        <v>9</v>
      </c>
      <c r="Z4368" s="524" t="e">
        <f t="shared" ca="1" si="2861"/>
        <v>#NAME?</v>
      </c>
      <c r="AA4368" s="521">
        <f t="shared" si="2862"/>
        <v>52</v>
      </c>
      <c r="AB4368" s="522">
        <f t="shared" si="2863"/>
        <v>0.96153846153846156</v>
      </c>
      <c r="AC4368" s="522">
        <f t="shared" si="2864"/>
        <v>3.8461538461538436E-2</v>
      </c>
      <c r="AD4368" s="520"/>
    </row>
    <row r="4369" spans="1:30">
      <c r="A4369" s="519">
        <v>45906</v>
      </c>
      <c r="B4369" s="520" t="s">
        <v>81</v>
      </c>
      <c r="C4369" s="520">
        <v>2429</v>
      </c>
      <c r="D4369" s="520">
        <v>80</v>
      </c>
      <c r="E4369" s="520">
        <v>9</v>
      </c>
      <c r="F4369" s="520"/>
      <c r="G4369" s="520">
        <v>100</v>
      </c>
      <c r="H4369" s="520">
        <v>102</v>
      </c>
      <c r="I4369" s="520">
        <v>1</v>
      </c>
      <c r="J4369" s="520">
        <v>18</v>
      </c>
      <c r="K4369" s="520">
        <v>600</v>
      </c>
      <c r="L4369" s="520">
        <v>23.4</v>
      </c>
      <c r="M4369" s="518">
        <v>31.01</v>
      </c>
      <c r="N4369" s="521">
        <f>IF(Tabla2[[#This Row],[LECHE RETIRO DIA]]&lt;&gt;ISBLANK(Tabla2[[#This Row],[LECHE RETIRO DIA]]),SUM(Tabla2[[#This Row],[LECHE TANQUE DIA]:[LECHE RETIRO DIA]]),SUM(Tabla2[[#This Row],[LECHE TANQUE DIA]:[LECHE AUTOCONSUMO DIA]]))</f>
        <v>2518</v>
      </c>
      <c r="O4369" s="522">
        <f t="shared" si="2851"/>
        <v>0.96465448768864182</v>
      </c>
      <c r="P4369" s="523">
        <f t="shared" si="2852"/>
        <v>25.18</v>
      </c>
      <c r="Q4369" s="523">
        <f t="shared" si="2853"/>
        <v>24.29</v>
      </c>
      <c r="R4369" s="523">
        <f t="shared" si="2854"/>
        <v>4.4444444444444446</v>
      </c>
      <c r="S4369" s="523">
        <f t="shared" si="2855"/>
        <v>4.1966666666666663</v>
      </c>
      <c r="T4369" s="523">
        <f t="shared" si="2856"/>
        <v>6</v>
      </c>
      <c r="U4369" s="523">
        <f t="shared" si="2857"/>
        <v>107.60683760683762</v>
      </c>
      <c r="V4369" s="523">
        <f t="shared" si="2858"/>
        <v>4.2735042735042734</v>
      </c>
      <c r="W4369" s="523">
        <f>IFERROR(H4369/M4369,Tabla2[[#This Row],[CARGA PRODUCCION (ANIMALES/HA)]])</f>
        <v>3.2892615285391806</v>
      </c>
      <c r="X4369" s="524">
        <f t="shared" si="2859"/>
        <v>2025</v>
      </c>
      <c r="Y4369" s="524">
        <f t="shared" si="2860"/>
        <v>9</v>
      </c>
      <c r="Z4369" s="524" t="e">
        <f t="shared" ca="1" si="2861"/>
        <v>#NAME?</v>
      </c>
      <c r="AA4369" s="521">
        <f t="shared" si="2862"/>
        <v>102</v>
      </c>
      <c r="AB4369" s="522">
        <f t="shared" si="2863"/>
        <v>0.98039215686274506</v>
      </c>
      <c r="AC4369" s="522">
        <f t="shared" si="2864"/>
        <v>1.9607843137254943E-2</v>
      </c>
      <c r="AD4369" s="520"/>
    </row>
    <row r="4370" spans="1:30">
      <c r="A4370" s="519">
        <v>45906</v>
      </c>
      <c r="B4370" s="520" t="s">
        <v>83</v>
      </c>
      <c r="C4370" s="520">
        <v>2706</v>
      </c>
      <c r="D4370" s="520">
        <v>100</v>
      </c>
      <c r="E4370" s="520">
        <v>9</v>
      </c>
      <c r="F4370" s="520"/>
      <c r="G4370" s="520">
        <v>108</v>
      </c>
      <c r="H4370" s="520">
        <v>118</v>
      </c>
      <c r="I4370" s="520">
        <v>1</v>
      </c>
      <c r="J4370" s="520">
        <v>19</v>
      </c>
      <c r="K4370" s="520">
        <v>680</v>
      </c>
      <c r="L4370" s="520">
        <v>29.8</v>
      </c>
      <c r="M4370" s="518">
        <v>36.590000000000003</v>
      </c>
      <c r="N4370" s="521">
        <f>IF(Tabla2[[#This Row],[LECHE RETIRO DIA]]&lt;&gt;ISBLANK(Tabla2[[#This Row],[LECHE RETIRO DIA]]),SUM(Tabla2[[#This Row],[LECHE TANQUE DIA]:[LECHE RETIRO DIA]]),SUM(Tabla2[[#This Row],[LECHE TANQUE DIA]:[LECHE AUTOCONSUMO DIA]]))</f>
        <v>2815</v>
      </c>
      <c r="O4370" s="522">
        <f t="shared" si="2851"/>
        <v>0.96127886323268208</v>
      </c>
      <c r="P4370" s="523">
        <f t="shared" si="2852"/>
        <v>26.064814814814813</v>
      </c>
      <c r="Q4370" s="523">
        <f t="shared" si="2853"/>
        <v>25.055555555555557</v>
      </c>
      <c r="R4370" s="523">
        <f t="shared" si="2854"/>
        <v>5.2631578947368425</v>
      </c>
      <c r="S4370" s="523">
        <f t="shared" si="2855"/>
        <v>4.1397058823529411</v>
      </c>
      <c r="T4370" s="523">
        <f t="shared" si="2856"/>
        <v>6.2962962962962967</v>
      </c>
      <c r="U4370" s="523">
        <f t="shared" si="2857"/>
        <v>94.46308724832214</v>
      </c>
      <c r="V4370" s="523">
        <f t="shared" si="2858"/>
        <v>3.6241610738255035</v>
      </c>
      <c r="W4370" s="523">
        <f>IFERROR(H4370/M4370,Tabla2[[#This Row],[CARGA PRODUCCION (ANIMALES/HA)]])</f>
        <v>3.2249248428532384</v>
      </c>
      <c r="X4370" s="524">
        <f t="shared" si="2859"/>
        <v>2025</v>
      </c>
      <c r="Y4370" s="524">
        <f t="shared" si="2860"/>
        <v>9</v>
      </c>
      <c r="Z4370" s="524" t="e">
        <f t="shared" ca="1" si="2861"/>
        <v>#NAME?</v>
      </c>
      <c r="AA4370" s="521">
        <f t="shared" si="2862"/>
        <v>118</v>
      </c>
      <c r="AB4370" s="522">
        <f t="shared" si="2863"/>
        <v>0.9152542372881356</v>
      </c>
      <c r="AC4370" s="522">
        <f t="shared" si="2864"/>
        <v>8.4745762711864403E-2</v>
      </c>
      <c r="AD4370" s="520"/>
    </row>
    <row r="4371" spans="1:30">
      <c r="A4371" s="519">
        <v>45906</v>
      </c>
      <c r="B4371" s="520" t="s">
        <v>117</v>
      </c>
      <c r="C4371" s="520">
        <v>1106</v>
      </c>
      <c r="D4371" s="520">
        <v>40</v>
      </c>
      <c r="E4371" s="520">
        <v>5</v>
      </c>
      <c r="F4371" s="520"/>
      <c r="G4371" s="520">
        <v>50</v>
      </c>
      <c r="H4371" s="520">
        <v>52</v>
      </c>
      <c r="I4371" s="520">
        <v>1</v>
      </c>
      <c r="J4371" s="520">
        <v>11</v>
      </c>
      <c r="K4371" s="520">
        <v>360</v>
      </c>
      <c r="L4371" s="520">
        <v>16.5</v>
      </c>
      <c r="M4371" s="518">
        <v>17.5</v>
      </c>
      <c r="N4371" s="521">
        <f>IF(Tabla2[[#This Row],[LECHE RETIRO DIA]]&lt;&gt;ISBLANK(Tabla2[[#This Row],[LECHE RETIRO DIA]]),SUM(Tabla2[[#This Row],[LECHE TANQUE DIA]:[LECHE RETIRO DIA]]),SUM(Tabla2[[#This Row],[LECHE TANQUE DIA]:[LECHE AUTOCONSUMO DIA]]))</f>
        <v>1151</v>
      </c>
      <c r="O4371" s="522">
        <f t="shared" si="2851"/>
        <v>0.96090356211989569</v>
      </c>
      <c r="P4371" s="523">
        <f t="shared" si="2852"/>
        <v>23.02</v>
      </c>
      <c r="Q4371" s="523">
        <f t="shared" si="2853"/>
        <v>22.12</v>
      </c>
      <c r="R4371" s="523">
        <f t="shared" si="2854"/>
        <v>3.6363636363636362</v>
      </c>
      <c r="S4371" s="523">
        <f t="shared" si="2855"/>
        <v>3.1972222222222224</v>
      </c>
      <c r="T4371" s="523">
        <f t="shared" si="2856"/>
        <v>7.2</v>
      </c>
      <c r="U4371" s="523">
        <f t="shared" si="2857"/>
        <v>69.757575757575751</v>
      </c>
      <c r="V4371" s="523">
        <f t="shared" si="2858"/>
        <v>3.0303030303030303</v>
      </c>
      <c r="W4371" s="523">
        <f>IFERROR(H4371/M4371,Tabla2[[#This Row],[CARGA PRODUCCION (ANIMALES/HA)]])</f>
        <v>2.9714285714285715</v>
      </c>
      <c r="X4371" s="524">
        <f t="shared" si="2859"/>
        <v>2025</v>
      </c>
      <c r="Y4371" s="524">
        <f t="shared" si="2860"/>
        <v>9</v>
      </c>
      <c r="Z4371" s="524" t="e">
        <f t="shared" ca="1" si="2861"/>
        <v>#NAME?</v>
      </c>
      <c r="AA4371" s="521">
        <f t="shared" si="2862"/>
        <v>52</v>
      </c>
      <c r="AB4371" s="522">
        <f t="shared" si="2863"/>
        <v>0.96153846153846156</v>
      </c>
      <c r="AC4371" s="522">
        <f t="shared" si="2864"/>
        <v>3.8461538461538436E-2</v>
      </c>
      <c r="AD4371" s="520"/>
    </row>
    <row r="4372" spans="1:30">
      <c r="A4372" s="519">
        <v>45907</v>
      </c>
      <c r="B4372" s="520" t="s">
        <v>81</v>
      </c>
      <c r="C4372" s="520">
        <v>2481</v>
      </c>
      <c r="D4372" s="520">
        <v>80</v>
      </c>
      <c r="E4372" s="520">
        <v>9</v>
      </c>
      <c r="F4372" s="520"/>
      <c r="G4372" s="520">
        <v>99</v>
      </c>
      <c r="H4372" s="520">
        <v>102</v>
      </c>
      <c r="I4372" s="520">
        <v>1</v>
      </c>
      <c r="J4372" s="520">
        <v>18</v>
      </c>
      <c r="K4372" s="520">
        <v>600</v>
      </c>
      <c r="L4372" s="520">
        <v>23.4</v>
      </c>
      <c r="M4372" s="518">
        <v>31.01</v>
      </c>
      <c r="N4372" s="521">
        <f>IF(Tabla2[[#This Row],[LECHE RETIRO DIA]]&lt;&gt;ISBLANK(Tabla2[[#This Row],[LECHE RETIRO DIA]]),SUM(Tabla2[[#This Row],[LECHE TANQUE DIA]:[LECHE RETIRO DIA]]),SUM(Tabla2[[#This Row],[LECHE TANQUE DIA]:[LECHE AUTOCONSUMO DIA]]))</f>
        <v>2570</v>
      </c>
      <c r="O4372" s="522">
        <f t="shared" si="2851"/>
        <v>0.96536964980544748</v>
      </c>
      <c r="P4372" s="523">
        <f t="shared" si="2852"/>
        <v>25.959595959595958</v>
      </c>
      <c r="Q4372" s="523">
        <f t="shared" si="2853"/>
        <v>25.060606060606062</v>
      </c>
      <c r="R4372" s="523">
        <f t="shared" si="2854"/>
        <v>4.4444444444444446</v>
      </c>
      <c r="S4372" s="523">
        <f t="shared" si="2855"/>
        <v>4.2833333333333332</v>
      </c>
      <c r="T4372" s="523">
        <f t="shared" si="2856"/>
        <v>6.0606060606060606</v>
      </c>
      <c r="U4372" s="523">
        <f t="shared" si="2857"/>
        <v>109.82905982905983</v>
      </c>
      <c r="V4372" s="523">
        <f t="shared" si="2858"/>
        <v>4.2307692307692308</v>
      </c>
      <c r="W4372" s="523">
        <f>IFERROR(H4372/M4372,Tabla2[[#This Row],[CARGA PRODUCCION (ANIMALES/HA)]])</f>
        <v>3.2892615285391806</v>
      </c>
      <c r="X4372" s="524">
        <f t="shared" si="2859"/>
        <v>2025</v>
      </c>
      <c r="Y4372" s="524">
        <f t="shared" si="2860"/>
        <v>9</v>
      </c>
      <c r="Z4372" s="524" t="e">
        <f t="shared" ca="1" si="2861"/>
        <v>#NAME?</v>
      </c>
      <c r="AA4372" s="521">
        <f t="shared" si="2862"/>
        <v>102</v>
      </c>
      <c r="AB4372" s="522">
        <f t="shared" si="2863"/>
        <v>0.97058823529411764</v>
      </c>
      <c r="AC4372" s="522">
        <f t="shared" si="2864"/>
        <v>2.9411764705882359E-2</v>
      </c>
      <c r="AD4372" s="520"/>
    </row>
    <row r="4373" spans="1:30">
      <c r="A4373" s="519">
        <v>45907</v>
      </c>
      <c r="B4373" s="520" t="s">
        <v>83</v>
      </c>
      <c r="C4373" s="520">
        <v>2663</v>
      </c>
      <c r="D4373" s="520">
        <v>100</v>
      </c>
      <c r="E4373" s="520">
        <v>9</v>
      </c>
      <c r="F4373" s="520"/>
      <c r="G4373" s="520">
        <v>108</v>
      </c>
      <c r="H4373" s="520">
        <v>118</v>
      </c>
      <c r="I4373" s="520">
        <v>1</v>
      </c>
      <c r="J4373" s="520">
        <v>19</v>
      </c>
      <c r="K4373" s="520">
        <v>680</v>
      </c>
      <c r="L4373" s="520">
        <v>29.8</v>
      </c>
      <c r="M4373" s="518">
        <v>36.590000000000003</v>
      </c>
      <c r="N4373" s="521">
        <f>IF(Tabla2[[#This Row],[LECHE RETIRO DIA]]&lt;&gt;ISBLANK(Tabla2[[#This Row],[LECHE RETIRO DIA]]),SUM(Tabla2[[#This Row],[LECHE TANQUE DIA]:[LECHE RETIRO DIA]]),SUM(Tabla2[[#This Row],[LECHE TANQUE DIA]:[LECHE AUTOCONSUMO DIA]]))</f>
        <v>2772</v>
      </c>
      <c r="O4373" s="522">
        <f t="shared" si="2851"/>
        <v>0.96067821067821069</v>
      </c>
      <c r="P4373" s="523">
        <f t="shared" si="2852"/>
        <v>25.666666666666668</v>
      </c>
      <c r="Q4373" s="523">
        <f t="shared" si="2853"/>
        <v>24.657407407407408</v>
      </c>
      <c r="R4373" s="523">
        <f t="shared" si="2854"/>
        <v>5.2631578947368425</v>
      </c>
      <c r="S4373" s="523">
        <f t="shared" si="2855"/>
        <v>4.0764705882352938</v>
      </c>
      <c r="T4373" s="523">
        <f t="shared" si="2856"/>
        <v>6.2962962962962967</v>
      </c>
      <c r="U4373" s="523">
        <f t="shared" si="2857"/>
        <v>93.020134228187914</v>
      </c>
      <c r="V4373" s="523">
        <f t="shared" si="2858"/>
        <v>3.6241610738255035</v>
      </c>
      <c r="W4373" s="523">
        <f>IFERROR(H4373/M4373,Tabla2[[#This Row],[CARGA PRODUCCION (ANIMALES/HA)]])</f>
        <v>3.2249248428532384</v>
      </c>
      <c r="X4373" s="524">
        <f t="shared" si="2859"/>
        <v>2025</v>
      </c>
      <c r="Y4373" s="524">
        <f t="shared" si="2860"/>
        <v>9</v>
      </c>
      <c r="Z4373" s="524" t="e">
        <f t="shared" ca="1" si="2861"/>
        <v>#NAME?</v>
      </c>
      <c r="AA4373" s="521">
        <f t="shared" si="2862"/>
        <v>118</v>
      </c>
      <c r="AB4373" s="522">
        <f t="shared" si="2863"/>
        <v>0.9152542372881356</v>
      </c>
      <c r="AC4373" s="522">
        <f t="shared" si="2864"/>
        <v>8.4745762711864403E-2</v>
      </c>
      <c r="AD4373" s="520"/>
    </row>
    <row r="4374" spans="1:30">
      <c r="A4374" s="519">
        <v>45907</v>
      </c>
      <c r="B4374" s="520" t="s">
        <v>117</v>
      </c>
      <c r="C4374" s="520">
        <v>1121</v>
      </c>
      <c r="D4374" s="520">
        <v>40</v>
      </c>
      <c r="E4374" s="520">
        <v>5</v>
      </c>
      <c r="F4374" s="520"/>
      <c r="G4374" s="520">
        <v>50</v>
      </c>
      <c r="H4374" s="520">
        <v>52</v>
      </c>
      <c r="I4374" s="520">
        <v>1</v>
      </c>
      <c r="J4374" s="520">
        <v>11</v>
      </c>
      <c r="K4374" s="520">
        <v>360</v>
      </c>
      <c r="L4374" s="520">
        <v>16.5</v>
      </c>
      <c r="M4374" s="518">
        <v>17.5</v>
      </c>
      <c r="N4374" s="521">
        <f>IF(Tabla2[[#This Row],[LECHE RETIRO DIA]]&lt;&gt;ISBLANK(Tabla2[[#This Row],[LECHE RETIRO DIA]]),SUM(Tabla2[[#This Row],[LECHE TANQUE DIA]:[LECHE RETIRO DIA]]),SUM(Tabla2[[#This Row],[LECHE TANQUE DIA]:[LECHE AUTOCONSUMO DIA]]))</f>
        <v>1166</v>
      </c>
      <c r="O4374" s="522">
        <f t="shared" si="2851"/>
        <v>0.96140651801029164</v>
      </c>
      <c r="P4374" s="523">
        <f t="shared" si="2852"/>
        <v>23.32</v>
      </c>
      <c r="Q4374" s="523">
        <f t="shared" si="2853"/>
        <v>22.42</v>
      </c>
      <c r="R4374" s="523">
        <f t="shared" si="2854"/>
        <v>3.6363636363636362</v>
      </c>
      <c r="S4374" s="523">
        <f t="shared" si="2855"/>
        <v>3.2388888888888889</v>
      </c>
      <c r="T4374" s="523">
        <f t="shared" si="2856"/>
        <v>7.2</v>
      </c>
      <c r="U4374" s="523">
        <f t="shared" si="2857"/>
        <v>70.666666666666671</v>
      </c>
      <c r="V4374" s="523">
        <f t="shared" si="2858"/>
        <v>3.0303030303030303</v>
      </c>
      <c r="W4374" s="523">
        <f>IFERROR(H4374/M4374,Tabla2[[#This Row],[CARGA PRODUCCION (ANIMALES/HA)]])</f>
        <v>2.9714285714285715</v>
      </c>
      <c r="X4374" s="524">
        <f t="shared" si="2859"/>
        <v>2025</v>
      </c>
      <c r="Y4374" s="524">
        <f t="shared" si="2860"/>
        <v>9</v>
      </c>
      <c r="Z4374" s="524" t="e">
        <f t="shared" ca="1" si="2861"/>
        <v>#NAME?</v>
      </c>
      <c r="AA4374" s="521">
        <f t="shared" si="2862"/>
        <v>52</v>
      </c>
      <c r="AB4374" s="522">
        <f t="shared" si="2863"/>
        <v>0.96153846153846156</v>
      </c>
      <c r="AC4374" s="522">
        <f t="shared" si="2864"/>
        <v>3.8461538461538436E-2</v>
      </c>
      <c r="AD4374" s="520"/>
    </row>
    <row r="4375" spans="1:30">
      <c r="A4375" s="519">
        <v>45908</v>
      </c>
      <c r="B4375" s="520" t="s">
        <v>81</v>
      </c>
      <c r="C4375" s="520">
        <v>2443</v>
      </c>
      <c r="D4375" s="520">
        <v>80</v>
      </c>
      <c r="E4375" s="520">
        <v>9</v>
      </c>
      <c r="F4375" s="520"/>
      <c r="G4375" s="520">
        <v>99</v>
      </c>
      <c r="H4375" s="520">
        <v>102</v>
      </c>
      <c r="I4375" s="520">
        <v>1</v>
      </c>
      <c r="J4375" s="520">
        <v>18</v>
      </c>
      <c r="K4375" s="520">
        <v>600</v>
      </c>
      <c r="L4375" s="520">
        <v>23.4</v>
      </c>
      <c r="M4375" s="518">
        <v>31.01</v>
      </c>
      <c r="N4375" s="521">
        <f>IF(Tabla2[[#This Row],[LECHE RETIRO DIA]]&lt;&gt;ISBLANK(Tabla2[[#This Row],[LECHE RETIRO DIA]]),SUM(Tabla2[[#This Row],[LECHE TANQUE DIA]:[LECHE RETIRO DIA]]),SUM(Tabla2[[#This Row],[LECHE TANQUE DIA]:[LECHE AUTOCONSUMO DIA]]))</f>
        <v>2532</v>
      </c>
      <c r="O4375" s="522">
        <f t="shared" ref="O4375:O4380" si="2865">IFERROR(C4375/N4375,"")</f>
        <v>0.96484992101105849</v>
      </c>
      <c r="P4375" s="523">
        <f t="shared" ref="P4375:P4380" si="2866">IFERROR(N4375/G4375,"")</f>
        <v>25.575757575757574</v>
      </c>
      <c r="Q4375" s="523">
        <f t="shared" ref="Q4375:Q4380" si="2867">IFERROR(C4375/G4375,"")</f>
        <v>24.676767676767678</v>
      </c>
      <c r="R4375" s="523">
        <f t="shared" ref="R4375:R4380" si="2868">IFERROR(D4375/J4375,"")</f>
        <v>4.4444444444444446</v>
      </c>
      <c r="S4375" s="523">
        <f t="shared" ref="S4375:S4380" si="2869">IFERROR(N4375/K4375,"")</f>
        <v>4.22</v>
      </c>
      <c r="T4375" s="523">
        <f t="shared" ref="T4375:T4380" si="2870">IFERROR(K4375/G4375,"")</f>
        <v>6.0606060606060606</v>
      </c>
      <c r="U4375" s="523">
        <f t="shared" ref="U4375:U4380" si="2871">IFERROR(N4375/L4375,"")</f>
        <v>108.20512820512822</v>
      </c>
      <c r="V4375" s="523">
        <f t="shared" ref="V4375:V4380" si="2872">IFERROR(G4375/L4375,"")</f>
        <v>4.2307692307692308</v>
      </c>
      <c r="W4375" s="523">
        <f>IFERROR(H4375/M4375,Tabla2[[#This Row],[CARGA PRODUCCION (ANIMALES/HA)]])</f>
        <v>3.2892615285391806</v>
      </c>
      <c r="X4375" s="524">
        <f t="shared" ref="X4375:X4380" si="2873">YEAR(A4375)</f>
        <v>2025</v>
      </c>
      <c r="Y4375" s="524">
        <f t="shared" ref="Y4375:Y4380" si="2874">MONTH(A4375)</f>
        <v>9</v>
      </c>
      <c r="Z4375" s="524" t="e">
        <f t="shared" ref="Z4375:Z4380" ca="1" si="2875">_xlfn.ISOWEEKNUM(A4375)</f>
        <v>#NAME?</v>
      </c>
      <c r="AA4375" s="521">
        <f t="shared" ref="AA4375:AA4380" si="2876">IF(H4375&gt;0,H4375,G4375)</f>
        <v>102</v>
      </c>
      <c r="AB4375" s="522">
        <f t="shared" ref="AB4375:AB4380" si="2877">IFERROR(G4375/AA4375,"")</f>
        <v>0.97058823529411764</v>
      </c>
      <c r="AC4375" s="522">
        <f t="shared" ref="AC4375:AC4380" si="2878">IFERROR(1-AB4375,"")</f>
        <v>2.9411764705882359E-2</v>
      </c>
      <c r="AD4375" s="520"/>
    </row>
    <row r="4376" spans="1:30">
      <c r="A4376" s="519">
        <v>45908</v>
      </c>
      <c r="B4376" s="520" t="s">
        <v>83</v>
      </c>
      <c r="C4376" s="520">
        <v>2614</v>
      </c>
      <c r="D4376" s="520">
        <v>100</v>
      </c>
      <c r="E4376" s="520">
        <v>9</v>
      </c>
      <c r="F4376" s="520"/>
      <c r="G4376" s="520">
        <v>108</v>
      </c>
      <c r="H4376" s="520">
        <v>118</v>
      </c>
      <c r="I4376" s="520">
        <v>1</v>
      </c>
      <c r="J4376" s="520">
        <v>19</v>
      </c>
      <c r="K4376" s="520">
        <v>680</v>
      </c>
      <c r="L4376" s="520">
        <v>29.8</v>
      </c>
      <c r="M4376" s="518">
        <v>36.590000000000003</v>
      </c>
      <c r="N4376" s="521">
        <f>IF(Tabla2[[#This Row],[LECHE RETIRO DIA]]&lt;&gt;ISBLANK(Tabla2[[#This Row],[LECHE RETIRO DIA]]),SUM(Tabla2[[#This Row],[LECHE TANQUE DIA]:[LECHE RETIRO DIA]]),SUM(Tabla2[[#This Row],[LECHE TANQUE DIA]:[LECHE AUTOCONSUMO DIA]]))</f>
        <v>2723</v>
      </c>
      <c r="O4376" s="522">
        <f t="shared" si="2865"/>
        <v>0.95997062063900107</v>
      </c>
      <c r="P4376" s="523">
        <f t="shared" si="2866"/>
        <v>25.212962962962962</v>
      </c>
      <c r="Q4376" s="523">
        <f t="shared" si="2867"/>
        <v>24.203703703703702</v>
      </c>
      <c r="R4376" s="523">
        <f t="shared" si="2868"/>
        <v>5.2631578947368425</v>
      </c>
      <c r="S4376" s="523">
        <f t="shared" si="2869"/>
        <v>4.0044117647058828</v>
      </c>
      <c r="T4376" s="523">
        <f t="shared" si="2870"/>
        <v>6.2962962962962967</v>
      </c>
      <c r="U4376" s="523">
        <f t="shared" si="2871"/>
        <v>91.375838926174495</v>
      </c>
      <c r="V4376" s="523">
        <f t="shared" si="2872"/>
        <v>3.6241610738255035</v>
      </c>
      <c r="W4376" s="523">
        <f>IFERROR(H4376/M4376,Tabla2[[#This Row],[CARGA PRODUCCION (ANIMALES/HA)]])</f>
        <v>3.2249248428532384</v>
      </c>
      <c r="X4376" s="524">
        <f t="shared" si="2873"/>
        <v>2025</v>
      </c>
      <c r="Y4376" s="524">
        <f t="shared" si="2874"/>
        <v>9</v>
      </c>
      <c r="Z4376" s="524" t="e">
        <f t="shared" ca="1" si="2875"/>
        <v>#NAME?</v>
      </c>
      <c r="AA4376" s="521">
        <f t="shared" si="2876"/>
        <v>118</v>
      </c>
      <c r="AB4376" s="522">
        <f t="shared" si="2877"/>
        <v>0.9152542372881356</v>
      </c>
      <c r="AC4376" s="522">
        <f t="shared" si="2878"/>
        <v>8.4745762711864403E-2</v>
      </c>
      <c r="AD4376" s="520"/>
    </row>
    <row r="4377" spans="1:30">
      <c r="A4377" s="519">
        <v>45908</v>
      </c>
      <c r="B4377" s="520" t="s">
        <v>117</v>
      </c>
      <c r="C4377" s="520">
        <v>1148</v>
      </c>
      <c r="D4377" s="520">
        <v>40</v>
      </c>
      <c r="E4377" s="520">
        <v>5</v>
      </c>
      <c r="F4377" s="520"/>
      <c r="G4377" s="520">
        <v>50</v>
      </c>
      <c r="H4377" s="520">
        <v>52</v>
      </c>
      <c r="I4377" s="520">
        <v>1</v>
      </c>
      <c r="J4377" s="520">
        <v>11</v>
      </c>
      <c r="K4377" s="520">
        <v>360</v>
      </c>
      <c r="L4377" s="520">
        <v>16.5</v>
      </c>
      <c r="M4377" s="518">
        <v>17.5</v>
      </c>
      <c r="N4377" s="521">
        <f>IF(Tabla2[[#This Row],[LECHE RETIRO DIA]]&lt;&gt;ISBLANK(Tabla2[[#This Row],[LECHE RETIRO DIA]]),SUM(Tabla2[[#This Row],[LECHE TANQUE DIA]:[LECHE RETIRO DIA]]),SUM(Tabla2[[#This Row],[LECHE TANQUE DIA]:[LECHE AUTOCONSUMO DIA]]))</f>
        <v>1193</v>
      </c>
      <c r="O4377" s="522">
        <f t="shared" si="2865"/>
        <v>0.96227996647108127</v>
      </c>
      <c r="P4377" s="523">
        <f t="shared" si="2866"/>
        <v>23.86</v>
      </c>
      <c r="Q4377" s="523">
        <f t="shared" si="2867"/>
        <v>22.96</v>
      </c>
      <c r="R4377" s="523">
        <f t="shared" si="2868"/>
        <v>3.6363636363636362</v>
      </c>
      <c r="S4377" s="523">
        <f t="shared" si="2869"/>
        <v>3.3138888888888891</v>
      </c>
      <c r="T4377" s="523">
        <f t="shared" si="2870"/>
        <v>7.2</v>
      </c>
      <c r="U4377" s="523">
        <f t="shared" si="2871"/>
        <v>72.303030303030297</v>
      </c>
      <c r="V4377" s="523">
        <f t="shared" si="2872"/>
        <v>3.0303030303030303</v>
      </c>
      <c r="W4377" s="523">
        <f>IFERROR(H4377/M4377,Tabla2[[#This Row],[CARGA PRODUCCION (ANIMALES/HA)]])</f>
        <v>2.9714285714285715</v>
      </c>
      <c r="X4377" s="524">
        <f t="shared" si="2873"/>
        <v>2025</v>
      </c>
      <c r="Y4377" s="524">
        <f t="shared" si="2874"/>
        <v>9</v>
      </c>
      <c r="Z4377" s="524" t="e">
        <f t="shared" ca="1" si="2875"/>
        <v>#NAME?</v>
      </c>
      <c r="AA4377" s="521">
        <f t="shared" si="2876"/>
        <v>52</v>
      </c>
      <c r="AB4377" s="522">
        <f t="shared" si="2877"/>
        <v>0.96153846153846156</v>
      </c>
      <c r="AC4377" s="522">
        <f t="shared" si="2878"/>
        <v>3.8461538461538436E-2</v>
      </c>
      <c r="AD4377" s="520"/>
    </row>
    <row r="4378" spans="1:30">
      <c r="A4378" s="519">
        <v>45909</v>
      </c>
      <c r="B4378" s="520" t="s">
        <v>81</v>
      </c>
      <c r="C4378" s="520">
        <v>2410</v>
      </c>
      <c r="D4378" s="520">
        <v>80</v>
      </c>
      <c r="E4378" s="520">
        <v>9</v>
      </c>
      <c r="F4378" s="520"/>
      <c r="G4378" s="520">
        <v>99</v>
      </c>
      <c r="H4378" s="520">
        <v>102</v>
      </c>
      <c r="I4378" s="520">
        <v>1</v>
      </c>
      <c r="J4378" s="520">
        <v>18</v>
      </c>
      <c r="K4378" s="520">
        <v>600</v>
      </c>
      <c r="L4378" s="520">
        <v>23.4</v>
      </c>
      <c r="M4378" s="518">
        <v>31.01</v>
      </c>
      <c r="N4378" s="521">
        <f>IF(Tabla2[[#This Row],[LECHE RETIRO DIA]]&lt;&gt;ISBLANK(Tabla2[[#This Row],[LECHE RETIRO DIA]]),SUM(Tabla2[[#This Row],[LECHE TANQUE DIA]:[LECHE RETIRO DIA]]),SUM(Tabla2[[#This Row],[LECHE TANQUE DIA]:[LECHE AUTOCONSUMO DIA]]))</f>
        <v>2499</v>
      </c>
      <c r="O4378" s="522">
        <f t="shared" si="2865"/>
        <v>0.96438575430172069</v>
      </c>
      <c r="P4378" s="523">
        <f t="shared" si="2866"/>
        <v>25.242424242424242</v>
      </c>
      <c r="Q4378" s="523">
        <f t="shared" si="2867"/>
        <v>24.343434343434343</v>
      </c>
      <c r="R4378" s="523">
        <f t="shared" si="2868"/>
        <v>4.4444444444444446</v>
      </c>
      <c r="S4378" s="523">
        <f t="shared" si="2869"/>
        <v>4.165</v>
      </c>
      <c r="T4378" s="523">
        <f t="shared" si="2870"/>
        <v>6.0606060606060606</v>
      </c>
      <c r="U4378" s="523">
        <f t="shared" si="2871"/>
        <v>106.7948717948718</v>
      </c>
      <c r="V4378" s="523">
        <f t="shared" si="2872"/>
        <v>4.2307692307692308</v>
      </c>
      <c r="W4378" s="523">
        <f>IFERROR(H4378/M4378,Tabla2[[#This Row],[CARGA PRODUCCION (ANIMALES/HA)]])</f>
        <v>3.2892615285391806</v>
      </c>
      <c r="X4378" s="524">
        <f t="shared" si="2873"/>
        <v>2025</v>
      </c>
      <c r="Y4378" s="524">
        <f t="shared" si="2874"/>
        <v>9</v>
      </c>
      <c r="Z4378" s="524" t="e">
        <f t="shared" ca="1" si="2875"/>
        <v>#NAME?</v>
      </c>
      <c r="AA4378" s="521">
        <f t="shared" si="2876"/>
        <v>102</v>
      </c>
      <c r="AB4378" s="522">
        <f t="shared" si="2877"/>
        <v>0.97058823529411764</v>
      </c>
      <c r="AC4378" s="522">
        <f t="shared" si="2878"/>
        <v>2.9411764705882359E-2</v>
      </c>
      <c r="AD4378" s="520"/>
    </row>
    <row r="4379" spans="1:30">
      <c r="A4379" s="519">
        <v>45909</v>
      </c>
      <c r="B4379" s="520" t="s">
        <v>83</v>
      </c>
      <c r="C4379" s="520">
        <v>2566</v>
      </c>
      <c r="D4379" s="520">
        <v>100</v>
      </c>
      <c r="E4379" s="520">
        <v>9</v>
      </c>
      <c r="F4379" s="520"/>
      <c r="G4379" s="520">
        <v>108</v>
      </c>
      <c r="H4379" s="520">
        <v>121</v>
      </c>
      <c r="I4379" s="520">
        <v>1</v>
      </c>
      <c r="J4379" s="520">
        <v>19</v>
      </c>
      <c r="K4379" s="520">
        <v>680</v>
      </c>
      <c r="L4379" s="520">
        <v>29.8</v>
      </c>
      <c r="M4379" s="518">
        <v>36.590000000000003</v>
      </c>
      <c r="N4379" s="521">
        <f>IF(Tabla2[[#This Row],[LECHE RETIRO DIA]]&lt;&gt;ISBLANK(Tabla2[[#This Row],[LECHE RETIRO DIA]]),SUM(Tabla2[[#This Row],[LECHE TANQUE DIA]:[LECHE RETIRO DIA]]),SUM(Tabla2[[#This Row],[LECHE TANQUE DIA]:[LECHE AUTOCONSUMO DIA]]))</f>
        <v>2675</v>
      </c>
      <c r="O4379" s="522">
        <f t="shared" si="2865"/>
        <v>0.95925233644859809</v>
      </c>
      <c r="P4379" s="523">
        <f t="shared" si="2866"/>
        <v>24.768518518518519</v>
      </c>
      <c r="Q4379" s="523">
        <f t="shared" si="2867"/>
        <v>23.75925925925926</v>
      </c>
      <c r="R4379" s="523">
        <f t="shared" si="2868"/>
        <v>5.2631578947368425</v>
      </c>
      <c r="S4379" s="523">
        <f t="shared" si="2869"/>
        <v>3.9338235294117645</v>
      </c>
      <c r="T4379" s="523">
        <f t="shared" si="2870"/>
        <v>6.2962962962962967</v>
      </c>
      <c r="U4379" s="523">
        <f t="shared" si="2871"/>
        <v>89.765100671140942</v>
      </c>
      <c r="V4379" s="523">
        <f t="shared" si="2872"/>
        <v>3.6241610738255035</v>
      </c>
      <c r="W4379" s="523">
        <f>IFERROR(H4379/M4379,Tabla2[[#This Row],[CARGA PRODUCCION (ANIMALES/HA)]])</f>
        <v>3.3069144575020495</v>
      </c>
      <c r="X4379" s="524">
        <f t="shared" si="2873"/>
        <v>2025</v>
      </c>
      <c r="Y4379" s="524">
        <f t="shared" si="2874"/>
        <v>9</v>
      </c>
      <c r="Z4379" s="524" t="e">
        <f t="shared" ca="1" si="2875"/>
        <v>#NAME?</v>
      </c>
      <c r="AA4379" s="521">
        <f t="shared" si="2876"/>
        <v>121</v>
      </c>
      <c r="AB4379" s="522">
        <f t="shared" si="2877"/>
        <v>0.8925619834710744</v>
      </c>
      <c r="AC4379" s="522">
        <f t="shared" si="2878"/>
        <v>0.1074380165289256</v>
      </c>
      <c r="AD4379" s="520"/>
    </row>
    <row r="4380" spans="1:30">
      <c r="A4380" s="519">
        <v>45909</v>
      </c>
      <c r="B4380" s="520" t="s">
        <v>117</v>
      </c>
      <c r="C4380" s="520">
        <v>1098</v>
      </c>
      <c r="D4380" s="520">
        <v>40</v>
      </c>
      <c r="E4380" s="520">
        <v>5</v>
      </c>
      <c r="F4380" s="520"/>
      <c r="G4380" s="520">
        <v>50</v>
      </c>
      <c r="H4380" s="520">
        <v>52</v>
      </c>
      <c r="I4380" s="520">
        <v>1</v>
      </c>
      <c r="J4380" s="520">
        <v>11</v>
      </c>
      <c r="K4380" s="520">
        <v>360</v>
      </c>
      <c r="L4380" s="520">
        <v>16.5</v>
      </c>
      <c r="M4380" s="518">
        <v>17.5</v>
      </c>
      <c r="N4380" s="521">
        <f>IF(Tabla2[[#This Row],[LECHE RETIRO DIA]]&lt;&gt;ISBLANK(Tabla2[[#This Row],[LECHE RETIRO DIA]]),SUM(Tabla2[[#This Row],[LECHE TANQUE DIA]:[LECHE RETIRO DIA]]),SUM(Tabla2[[#This Row],[LECHE TANQUE DIA]:[LECHE AUTOCONSUMO DIA]]))</f>
        <v>1143</v>
      </c>
      <c r="O4380" s="522">
        <f t="shared" si="2865"/>
        <v>0.96062992125984248</v>
      </c>
      <c r="P4380" s="523">
        <f t="shared" si="2866"/>
        <v>22.86</v>
      </c>
      <c r="Q4380" s="523">
        <f t="shared" si="2867"/>
        <v>21.96</v>
      </c>
      <c r="R4380" s="523">
        <f t="shared" si="2868"/>
        <v>3.6363636363636362</v>
      </c>
      <c r="S4380" s="523">
        <f t="shared" si="2869"/>
        <v>3.1749999999999998</v>
      </c>
      <c r="T4380" s="523">
        <f t="shared" si="2870"/>
        <v>7.2</v>
      </c>
      <c r="U4380" s="523">
        <f t="shared" si="2871"/>
        <v>69.272727272727266</v>
      </c>
      <c r="V4380" s="523">
        <f t="shared" si="2872"/>
        <v>3.0303030303030303</v>
      </c>
      <c r="W4380" s="523">
        <f>IFERROR(H4380/M4380,Tabla2[[#This Row],[CARGA PRODUCCION (ANIMALES/HA)]])</f>
        <v>2.9714285714285715</v>
      </c>
      <c r="X4380" s="524">
        <f t="shared" si="2873"/>
        <v>2025</v>
      </c>
      <c r="Y4380" s="524">
        <f t="shared" si="2874"/>
        <v>9</v>
      </c>
      <c r="Z4380" s="524" t="e">
        <f t="shared" ca="1" si="2875"/>
        <v>#NAME?</v>
      </c>
      <c r="AA4380" s="521">
        <f t="shared" si="2876"/>
        <v>52</v>
      </c>
      <c r="AB4380" s="522">
        <f t="shared" si="2877"/>
        <v>0.96153846153846156</v>
      </c>
      <c r="AC4380" s="522">
        <f t="shared" si="2878"/>
        <v>3.8461538461538436E-2</v>
      </c>
      <c r="AD4380" s="520"/>
    </row>
    <row r="4381" spans="1:30">
      <c r="A4381" s="519">
        <v>45910</v>
      </c>
      <c r="B4381" s="520" t="s">
        <v>223</v>
      </c>
      <c r="C4381" s="520">
        <v>2486</v>
      </c>
      <c r="D4381" s="520">
        <v>80</v>
      </c>
      <c r="E4381" s="520">
        <v>9</v>
      </c>
      <c r="F4381" s="520"/>
      <c r="G4381" s="520">
        <v>99</v>
      </c>
      <c r="H4381" s="520">
        <v>102</v>
      </c>
      <c r="I4381" s="520">
        <v>1</v>
      </c>
      <c r="J4381" s="520">
        <v>18</v>
      </c>
      <c r="K4381" s="520">
        <v>600</v>
      </c>
      <c r="L4381" s="520">
        <v>23.4</v>
      </c>
      <c r="M4381" s="518">
        <v>31.01</v>
      </c>
      <c r="N4381" s="521">
        <f>IF(Tabla2[[#This Row],[LECHE RETIRO DIA]]&lt;&gt;ISBLANK(Tabla2[[#This Row],[LECHE RETIRO DIA]]),SUM(Tabla2[[#This Row],[LECHE TANQUE DIA]:[LECHE RETIRO DIA]]),SUM(Tabla2[[#This Row],[LECHE TANQUE DIA]:[LECHE AUTOCONSUMO DIA]]))</f>
        <v>2575</v>
      </c>
      <c r="O4381" s="522">
        <f t="shared" ref="O4381:O4386" si="2879">IFERROR(C4381/N4381,"")</f>
        <v>0.96543689320388348</v>
      </c>
      <c r="P4381" s="523">
        <f t="shared" ref="P4381:P4386" si="2880">IFERROR(N4381/G4381,"")</f>
        <v>26.01010101010101</v>
      </c>
      <c r="Q4381" s="523">
        <f t="shared" ref="Q4381:Q4386" si="2881">IFERROR(C4381/G4381,"")</f>
        <v>25.111111111111111</v>
      </c>
      <c r="R4381" s="523">
        <f t="shared" ref="R4381:R4386" si="2882">IFERROR(D4381/J4381,"")</f>
        <v>4.4444444444444446</v>
      </c>
      <c r="S4381" s="523">
        <f t="shared" ref="S4381:S4386" si="2883">IFERROR(N4381/K4381,"")</f>
        <v>4.291666666666667</v>
      </c>
      <c r="T4381" s="523">
        <f t="shared" ref="T4381:T4386" si="2884">IFERROR(K4381/G4381,"")</f>
        <v>6.0606060606060606</v>
      </c>
      <c r="U4381" s="523">
        <f t="shared" ref="U4381:U4386" si="2885">IFERROR(N4381/L4381,"")</f>
        <v>110.04273504273505</v>
      </c>
      <c r="V4381" s="523">
        <f t="shared" ref="V4381:V4386" si="2886">IFERROR(G4381/L4381,"")</f>
        <v>4.2307692307692308</v>
      </c>
      <c r="W4381" s="523">
        <f>IFERROR(H4381/M4381,Tabla2[[#This Row],[CARGA PRODUCCION (ANIMALES/HA)]])</f>
        <v>3.2892615285391806</v>
      </c>
      <c r="X4381" s="524">
        <f t="shared" ref="X4381:X4386" si="2887">YEAR(A4381)</f>
        <v>2025</v>
      </c>
      <c r="Y4381" s="524">
        <f t="shared" ref="Y4381:Y4386" si="2888">MONTH(A4381)</f>
        <v>9</v>
      </c>
      <c r="Z4381" s="524" t="e">
        <f t="shared" ref="Z4381:Z4386" ca="1" si="2889">_xlfn.ISOWEEKNUM(A4381)</f>
        <v>#NAME?</v>
      </c>
      <c r="AA4381" s="521">
        <f t="shared" ref="AA4381:AA4386" si="2890">IF(H4381&gt;0,H4381,G4381)</f>
        <v>102</v>
      </c>
      <c r="AB4381" s="522">
        <f t="shared" ref="AB4381:AB4386" si="2891">IFERROR(G4381/AA4381,"")</f>
        <v>0.97058823529411764</v>
      </c>
      <c r="AC4381" s="522">
        <f t="shared" ref="AC4381:AC4386" si="2892">IFERROR(1-AB4381,"")</f>
        <v>2.9411764705882359E-2</v>
      </c>
      <c r="AD4381" s="520"/>
    </row>
    <row r="4382" spans="1:30">
      <c r="A4382" s="519">
        <v>45910</v>
      </c>
      <c r="B4382" s="520" t="s">
        <v>83</v>
      </c>
      <c r="C4382" s="520">
        <v>2648</v>
      </c>
      <c r="D4382" s="520">
        <v>100</v>
      </c>
      <c r="E4382" s="520">
        <v>9</v>
      </c>
      <c r="F4382" s="520"/>
      <c r="G4382" s="520">
        <v>108</v>
      </c>
      <c r="H4382" s="520">
        <v>121</v>
      </c>
      <c r="I4382" s="520">
        <v>1</v>
      </c>
      <c r="J4382" s="520">
        <v>19</v>
      </c>
      <c r="K4382" s="520">
        <v>680</v>
      </c>
      <c r="L4382" s="520">
        <v>29.8</v>
      </c>
      <c r="M4382" s="518">
        <v>36.590000000000003</v>
      </c>
      <c r="N4382" s="521">
        <f>IF(Tabla2[[#This Row],[LECHE RETIRO DIA]]&lt;&gt;ISBLANK(Tabla2[[#This Row],[LECHE RETIRO DIA]]),SUM(Tabla2[[#This Row],[LECHE TANQUE DIA]:[LECHE RETIRO DIA]]),SUM(Tabla2[[#This Row],[LECHE TANQUE DIA]:[LECHE AUTOCONSUMO DIA]]))</f>
        <v>2757</v>
      </c>
      <c r="O4382" s="522">
        <f t="shared" si="2879"/>
        <v>0.9604642727602466</v>
      </c>
      <c r="P4382" s="523">
        <f t="shared" si="2880"/>
        <v>25.527777777777779</v>
      </c>
      <c r="Q4382" s="523">
        <f t="shared" si="2881"/>
        <v>24.518518518518519</v>
      </c>
      <c r="R4382" s="523">
        <f t="shared" si="2882"/>
        <v>5.2631578947368425</v>
      </c>
      <c r="S4382" s="523">
        <f t="shared" si="2883"/>
        <v>4.0544117647058826</v>
      </c>
      <c r="T4382" s="523">
        <f t="shared" si="2884"/>
        <v>6.2962962962962967</v>
      </c>
      <c r="U4382" s="523">
        <f t="shared" si="2885"/>
        <v>92.516778523489933</v>
      </c>
      <c r="V4382" s="523">
        <f t="shared" si="2886"/>
        <v>3.6241610738255035</v>
      </c>
      <c r="W4382" s="523">
        <f>IFERROR(H4382/M4382,Tabla2[[#This Row],[CARGA PRODUCCION (ANIMALES/HA)]])</f>
        <v>3.3069144575020495</v>
      </c>
      <c r="X4382" s="524">
        <f t="shared" si="2887"/>
        <v>2025</v>
      </c>
      <c r="Y4382" s="524">
        <f t="shared" si="2888"/>
        <v>9</v>
      </c>
      <c r="Z4382" s="524" t="e">
        <f t="shared" ca="1" si="2889"/>
        <v>#NAME?</v>
      </c>
      <c r="AA4382" s="521">
        <f t="shared" si="2890"/>
        <v>121</v>
      </c>
      <c r="AB4382" s="522">
        <f t="shared" si="2891"/>
        <v>0.8925619834710744</v>
      </c>
      <c r="AC4382" s="522">
        <f t="shared" si="2892"/>
        <v>0.1074380165289256</v>
      </c>
      <c r="AD4382" s="520"/>
    </row>
    <row r="4383" spans="1:30">
      <c r="A4383" s="519">
        <v>45910</v>
      </c>
      <c r="B4383" s="520" t="s">
        <v>117</v>
      </c>
      <c r="C4383" s="520">
        <v>1146</v>
      </c>
      <c r="D4383" s="520">
        <v>40</v>
      </c>
      <c r="E4383" s="520">
        <v>5</v>
      </c>
      <c r="F4383" s="520"/>
      <c r="G4383" s="520">
        <v>50</v>
      </c>
      <c r="H4383" s="520">
        <v>52</v>
      </c>
      <c r="I4383" s="520">
        <v>1</v>
      </c>
      <c r="J4383" s="520">
        <v>11</v>
      </c>
      <c r="K4383" s="520">
        <v>360</v>
      </c>
      <c r="L4383" s="520">
        <v>16.5</v>
      </c>
      <c r="M4383" s="518">
        <v>17.5</v>
      </c>
      <c r="N4383" s="521">
        <f>IF(Tabla2[[#This Row],[LECHE RETIRO DIA]]&lt;&gt;ISBLANK(Tabla2[[#This Row],[LECHE RETIRO DIA]]),SUM(Tabla2[[#This Row],[LECHE TANQUE DIA]:[LECHE RETIRO DIA]]),SUM(Tabla2[[#This Row],[LECHE TANQUE DIA]:[LECHE AUTOCONSUMO DIA]]))</f>
        <v>1191</v>
      </c>
      <c r="O4383" s="522">
        <f t="shared" si="2879"/>
        <v>0.96221662468513858</v>
      </c>
      <c r="P4383" s="523">
        <f t="shared" si="2880"/>
        <v>23.82</v>
      </c>
      <c r="Q4383" s="523">
        <f t="shared" si="2881"/>
        <v>22.92</v>
      </c>
      <c r="R4383" s="523">
        <f t="shared" si="2882"/>
        <v>3.6363636363636362</v>
      </c>
      <c r="S4383" s="523">
        <f t="shared" si="2883"/>
        <v>3.3083333333333331</v>
      </c>
      <c r="T4383" s="523">
        <f t="shared" si="2884"/>
        <v>7.2</v>
      </c>
      <c r="U4383" s="523">
        <f t="shared" si="2885"/>
        <v>72.181818181818187</v>
      </c>
      <c r="V4383" s="523">
        <f t="shared" si="2886"/>
        <v>3.0303030303030303</v>
      </c>
      <c r="W4383" s="523">
        <f>IFERROR(H4383/M4383,Tabla2[[#This Row],[CARGA PRODUCCION (ANIMALES/HA)]])</f>
        <v>2.9714285714285715</v>
      </c>
      <c r="X4383" s="524">
        <f t="shared" si="2887"/>
        <v>2025</v>
      </c>
      <c r="Y4383" s="524">
        <f t="shared" si="2888"/>
        <v>9</v>
      </c>
      <c r="Z4383" s="524" t="e">
        <f t="shared" ca="1" si="2889"/>
        <v>#NAME?</v>
      </c>
      <c r="AA4383" s="521">
        <f t="shared" si="2890"/>
        <v>52</v>
      </c>
      <c r="AB4383" s="522">
        <f t="shared" si="2891"/>
        <v>0.96153846153846156</v>
      </c>
      <c r="AC4383" s="522">
        <f t="shared" si="2892"/>
        <v>3.8461538461538436E-2</v>
      </c>
      <c r="AD4383" s="520"/>
    </row>
    <row r="4384" spans="1:30">
      <c r="A4384" s="519">
        <v>45911</v>
      </c>
      <c r="B4384" s="520" t="s">
        <v>81</v>
      </c>
      <c r="C4384" s="520">
        <v>2483</v>
      </c>
      <c r="D4384" s="520">
        <v>80</v>
      </c>
      <c r="E4384" s="520">
        <v>9</v>
      </c>
      <c r="F4384" s="520"/>
      <c r="G4384" s="520">
        <v>99</v>
      </c>
      <c r="H4384" s="520">
        <v>102</v>
      </c>
      <c r="I4384" s="520">
        <v>1</v>
      </c>
      <c r="J4384" s="520">
        <v>18</v>
      </c>
      <c r="K4384" s="520">
        <v>600</v>
      </c>
      <c r="L4384" s="340">
        <v>23.4</v>
      </c>
      <c r="M4384" s="8">
        <v>31.01</v>
      </c>
      <c r="N4384" s="521">
        <f>IF(Tabla2[[#This Row],[LECHE RETIRO DIA]]&lt;&gt;ISBLANK(Tabla2[[#This Row],[LECHE RETIRO DIA]]),SUM(Tabla2[[#This Row],[LECHE TANQUE DIA]:[LECHE RETIRO DIA]]),SUM(Tabla2[[#This Row],[LECHE TANQUE DIA]:[LECHE AUTOCONSUMO DIA]]))</f>
        <v>2572</v>
      </c>
      <c r="O4384" s="522">
        <f t="shared" si="2879"/>
        <v>0.96539657853810268</v>
      </c>
      <c r="P4384" s="523">
        <f t="shared" si="2880"/>
        <v>25.979797979797979</v>
      </c>
      <c r="Q4384" s="523">
        <f t="shared" si="2881"/>
        <v>25.08080808080808</v>
      </c>
      <c r="R4384" s="523">
        <f t="shared" si="2882"/>
        <v>4.4444444444444446</v>
      </c>
      <c r="S4384" s="523">
        <f t="shared" si="2883"/>
        <v>4.2866666666666671</v>
      </c>
      <c r="T4384" s="523">
        <f t="shared" si="2884"/>
        <v>6.0606060606060606</v>
      </c>
      <c r="U4384" s="523">
        <f t="shared" si="2885"/>
        <v>109.91452991452992</v>
      </c>
      <c r="V4384" s="523">
        <f t="shared" si="2886"/>
        <v>4.2307692307692308</v>
      </c>
      <c r="W4384" s="523">
        <f>IFERROR(H4384/M4384,Tabla2[[#This Row],[CARGA PRODUCCION (ANIMALES/HA)]])</f>
        <v>3.2892615285391806</v>
      </c>
      <c r="X4384" s="524">
        <f t="shared" si="2887"/>
        <v>2025</v>
      </c>
      <c r="Y4384" s="524">
        <f t="shared" si="2888"/>
        <v>9</v>
      </c>
      <c r="Z4384" s="524" t="e">
        <f t="shared" ca="1" si="2889"/>
        <v>#NAME?</v>
      </c>
      <c r="AA4384" s="521">
        <f t="shared" si="2890"/>
        <v>102</v>
      </c>
      <c r="AB4384" s="522">
        <f t="shared" si="2891"/>
        <v>0.97058823529411764</v>
      </c>
      <c r="AC4384" s="522">
        <f t="shared" si="2892"/>
        <v>2.9411764705882359E-2</v>
      </c>
      <c r="AD4384" s="520"/>
    </row>
    <row r="4385" spans="1:30">
      <c r="A4385" s="519">
        <v>45911</v>
      </c>
      <c r="B4385" s="520" t="s">
        <v>83</v>
      </c>
      <c r="C4385" s="520">
        <v>2602</v>
      </c>
      <c r="D4385" s="520">
        <v>100</v>
      </c>
      <c r="E4385" s="520">
        <v>9</v>
      </c>
      <c r="F4385" s="520"/>
      <c r="G4385" s="520">
        <v>110</v>
      </c>
      <c r="H4385" s="520">
        <v>123</v>
      </c>
      <c r="I4385" s="520">
        <v>3</v>
      </c>
      <c r="J4385" s="520">
        <v>24</v>
      </c>
      <c r="K4385" s="520">
        <v>680</v>
      </c>
      <c r="L4385" s="520">
        <v>29.8</v>
      </c>
      <c r="M4385" s="518">
        <v>36.590000000000003</v>
      </c>
      <c r="N4385" s="521">
        <f>IF(Tabla2[[#This Row],[LECHE RETIRO DIA]]&lt;&gt;ISBLANK(Tabla2[[#This Row],[LECHE RETIRO DIA]]),SUM(Tabla2[[#This Row],[LECHE TANQUE DIA]:[LECHE RETIRO DIA]]),SUM(Tabla2[[#This Row],[LECHE TANQUE DIA]:[LECHE AUTOCONSUMO DIA]]))</f>
        <v>2711</v>
      </c>
      <c r="O4385" s="522">
        <f t="shared" si="2879"/>
        <v>0.95979343415713758</v>
      </c>
      <c r="P4385" s="523">
        <f t="shared" si="2880"/>
        <v>24.645454545454545</v>
      </c>
      <c r="Q4385" s="523">
        <f t="shared" si="2881"/>
        <v>23.654545454545456</v>
      </c>
      <c r="R4385" s="523">
        <f t="shared" si="2882"/>
        <v>4.166666666666667</v>
      </c>
      <c r="S4385" s="523">
        <f t="shared" si="2883"/>
        <v>3.986764705882353</v>
      </c>
      <c r="T4385" s="523">
        <f t="shared" si="2884"/>
        <v>6.1818181818181817</v>
      </c>
      <c r="U4385" s="523">
        <f t="shared" si="2885"/>
        <v>90.973154362416111</v>
      </c>
      <c r="V4385" s="523">
        <f t="shared" si="2886"/>
        <v>3.6912751677852347</v>
      </c>
      <c r="W4385" s="523">
        <f>IFERROR(H4385/M4385,Tabla2[[#This Row],[CARGA PRODUCCION (ANIMALES/HA)]])</f>
        <v>3.361574200601257</v>
      </c>
      <c r="X4385" s="524">
        <f t="shared" si="2887"/>
        <v>2025</v>
      </c>
      <c r="Y4385" s="524">
        <f t="shared" si="2888"/>
        <v>9</v>
      </c>
      <c r="Z4385" s="524" t="e">
        <f t="shared" ca="1" si="2889"/>
        <v>#NAME?</v>
      </c>
      <c r="AA4385" s="521">
        <f t="shared" si="2890"/>
        <v>123</v>
      </c>
      <c r="AB4385" s="522">
        <f t="shared" si="2891"/>
        <v>0.89430894308943087</v>
      </c>
      <c r="AC4385" s="522">
        <f t="shared" si="2892"/>
        <v>0.10569105691056913</v>
      </c>
      <c r="AD4385" s="520"/>
    </row>
    <row r="4386" spans="1:30">
      <c r="A4386" s="519">
        <v>45911</v>
      </c>
      <c r="B4386" s="520" t="s">
        <v>117</v>
      </c>
      <c r="C4386" s="520">
        <v>1127</v>
      </c>
      <c r="D4386" s="520">
        <v>40</v>
      </c>
      <c r="E4386" s="520">
        <v>5</v>
      </c>
      <c r="F4386" s="520"/>
      <c r="G4386" s="520">
        <v>51</v>
      </c>
      <c r="H4386" s="520">
        <v>52</v>
      </c>
      <c r="I4386" s="520">
        <v>0</v>
      </c>
      <c r="J4386" s="520">
        <v>14</v>
      </c>
      <c r="K4386" s="520">
        <v>360</v>
      </c>
      <c r="L4386" s="520">
        <v>16.5</v>
      </c>
      <c r="M4386" s="518">
        <v>17.5</v>
      </c>
      <c r="N4386" s="521">
        <f>IF(Tabla2[[#This Row],[LECHE RETIRO DIA]]&lt;&gt;ISBLANK(Tabla2[[#This Row],[LECHE RETIRO DIA]]),SUM(Tabla2[[#This Row],[LECHE TANQUE DIA]:[LECHE RETIRO DIA]]),SUM(Tabla2[[#This Row],[LECHE TANQUE DIA]:[LECHE AUTOCONSUMO DIA]]))</f>
        <v>1172</v>
      </c>
      <c r="O4386" s="522">
        <f t="shared" si="2879"/>
        <v>0.96160409556313997</v>
      </c>
      <c r="P4386" s="523">
        <f t="shared" si="2880"/>
        <v>22.980392156862745</v>
      </c>
      <c r="Q4386" s="523">
        <f t="shared" si="2881"/>
        <v>22.098039215686274</v>
      </c>
      <c r="R4386" s="523">
        <f t="shared" si="2882"/>
        <v>2.8571428571428572</v>
      </c>
      <c r="S4386" s="523">
        <f t="shared" si="2883"/>
        <v>3.2555555555555555</v>
      </c>
      <c r="T4386" s="523">
        <f t="shared" si="2884"/>
        <v>7.0588235294117645</v>
      </c>
      <c r="U4386" s="523">
        <f t="shared" si="2885"/>
        <v>71.030303030303031</v>
      </c>
      <c r="V4386" s="523">
        <f t="shared" si="2886"/>
        <v>3.0909090909090908</v>
      </c>
      <c r="W4386" s="523">
        <f>IFERROR(H4386/M4386,Tabla2[[#This Row],[CARGA PRODUCCION (ANIMALES/HA)]])</f>
        <v>2.9714285714285715</v>
      </c>
      <c r="X4386" s="524">
        <f t="shared" si="2887"/>
        <v>2025</v>
      </c>
      <c r="Y4386" s="524">
        <f t="shared" si="2888"/>
        <v>9</v>
      </c>
      <c r="Z4386" s="524" t="e">
        <f t="shared" ca="1" si="2889"/>
        <v>#NAME?</v>
      </c>
      <c r="AA4386" s="521">
        <f t="shared" si="2890"/>
        <v>52</v>
      </c>
      <c r="AB4386" s="522">
        <f t="shared" si="2891"/>
        <v>0.98076923076923073</v>
      </c>
      <c r="AC4386" s="522">
        <f t="shared" si="2892"/>
        <v>1.9230769230769273E-2</v>
      </c>
      <c r="AD4386" s="520"/>
    </row>
    <row r="4387" spans="1:30">
      <c r="A4387" s="530">
        <v>45912</v>
      </c>
      <c r="B4387" s="7" t="s">
        <v>81</v>
      </c>
      <c r="C4387" s="7">
        <v>2483</v>
      </c>
      <c r="D4387" s="7">
        <v>80</v>
      </c>
      <c r="E4387" s="7">
        <v>9</v>
      </c>
      <c r="G4387" s="7">
        <v>99</v>
      </c>
      <c r="H4387" s="7">
        <v>102</v>
      </c>
      <c r="I4387" s="7">
        <v>1</v>
      </c>
      <c r="J4387" s="7">
        <v>18</v>
      </c>
      <c r="K4387" s="7">
        <v>600</v>
      </c>
      <c r="L4387" s="7">
        <v>23.4</v>
      </c>
      <c r="M4387" s="8">
        <v>31.01</v>
      </c>
      <c r="N4387" s="193">
        <f>IF(Tabla2[[#This Row],[LECHE RETIRO DIA]]&lt;&gt;ISBLANK(Tabla2[[#This Row],[LECHE RETIRO DIA]]),SUM(Tabla2[[#This Row],[LECHE TANQUE DIA]:[LECHE RETIRO DIA]]),SUM(Tabla2[[#This Row],[LECHE TANQUE DIA]:[LECHE AUTOCONSUMO DIA]]))</f>
        <v>2572</v>
      </c>
      <c r="O4387" s="13">
        <f t="shared" ref="O4387:O4401" si="2893">IFERROR(C4387/N4387,"")</f>
        <v>0.96539657853810268</v>
      </c>
      <c r="P4387" s="11">
        <f t="shared" ref="P4387:P4401" si="2894">IFERROR(N4387/G4387,"")</f>
        <v>25.979797979797979</v>
      </c>
      <c r="Q4387" s="11">
        <f t="shared" ref="Q4387:Q4401" si="2895">IFERROR(C4387/G4387,"")</f>
        <v>25.08080808080808</v>
      </c>
      <c r="R4387" s="11">
        <f t="shared" ref="R4387:R4401" si="2896">IFERROR(D4387/J4387,"")</f>
        <v>4.4444444444444446</v>
      </c>
      <c r="S4387" s="11">
        <f t="shared" ref="S4387:S4401" si="2897">IFERROR(N4387/K4387,"")</f>
        <v>4.2866666666666671</v>
      </c>
      <c r="T4387" s="11">
        <f t="shared" ref="T4387:T4401" si="2898">IFERROR(K4387/G4387,"")</f>
        <v>6.0606060606060606</v>
      </c>
      <c r="U4387" s="11">
        <f t="shared" ref="U4387:U4401" si="2899">IFERROR(N4387/L4387,"")</f>
        <v>109.91452991452992</v>
      </c>
      <c r="V4387" s="11">
        <f t="shared" ref="V4387:V4401" si="2900">IFERROR(G4387/L4387,"")</f>
        <v>4.2307692307692308</v>
      </c>
      <c r="W4387" s="11">
        <f>IFERROR(H4387/M4387,Tabla2[[#This Row],[CARGA PRODUCCION (ANIMALES/HA)]])</f>
        <v>3.2892615285391806</v>
      </c>
      <c r="X4387" s="9">
        <f t="shared" ref="X4387" si="2901">YEAR(A4387)</f>
        <v>2025</v>
      </c>
      <c r="Y4387" s="9">
        <f t="shared" ref="Y4387" si="2902">MONTH(A4387)</f>
        <v>9</v>
      </c>
      <c r="Z4387" s="9" t="e">
        <f t="shared" ref="Z4387" ca="1" si="2903">_xlfn.ISOWEEKNUM(A4387)</f>
        <v>#NAME?</v>
      </c>
      <c r="AA4387" s="193">
        <f t="shared" ref="AA4387" si="2904">IF(H4387&gt;0,H4387,G4387)</f>
        <v>102</v>
      </c>
      <c r="AB4387" s="13">
        <f t="shared" ref="AB4387" si="2905">IFERROR(G4387/AA4387,"")</f>
        <v>0.97058823529411764</v>
      </c>
      <c r="AC4387" s="13">
        <f t="shared" ref="AC4387:AC4401" si="2906">IFERROR(1-AB4387,"")</f>
        <v>2.9411764705882359E-2</v>
      </c>
    </row>
    <row r="4388" spans="1:30">
      <c r="A4388" s="530">
        <v>45912</v>
      </c>
      <c r="B4388" s="7" t="s">
        <v>83</v>
      </c>
      <c r="C4388" s="7">
        <v>2602</v>
      </c>
      <c r="D4388" s="7">
        <v>100</v>
      </c>
      <c r="E4388" s="7">
        <v>9</v>
      </c>
      <c r="G4388" s="7">
        <v>110</v>
      </c>
      <c r="H4388" s="7">
        <v>123</v>
      </c>
      <c r="I4388" s="7">
        <v>3</v>
      </c>
      <c r="J4388" s="7">
        <v>24</v>
      </c>
      <c r="K4388" s="7">
        <v>680</v>
      </c>
      <c r="L4388" s="7">
        <v>29.8</v>
      </c>
      <c r="M4388" s="8">
        <v>36.590000000000003</v>
      </c>
      <c r="N4388" s="193">
        <f>IF(Tabla2[[#This Row],[LECHE RETIRO DIA]]&lt;&gt;ISBLANK(Tabla2[[#This Row],[LECHE RETIRO DIA]]),SUM(Tabla2[[#This Row],[LECHE TANQUE DIA]:[LECHE RETIRO DIA]]),SUM(Tabla2[[#This Row],[LECHE TANQUE DIA]:[LECHE AUTOCONSUMO DIA]]))</f>
        <v>2711</v>
      </c>
      <c r="O4388" s="13">
        <f t="shared" si="2893"/>
        <v>0.95979343415713758</v>
      </c>
      <c r="P4388" s="11">
        <f t="shared" si="2894"/>
        <v>24.645454545454545</v>
      </c>
      <c r="Q4388" s="11">
        <f t="shared" si="2895"/>
        <v>23.654545454545456</v>
      </c>
      <c r="R4388" s="11">
        <f t="shared" si="2896"/>
        <v>4.166666666666667</v>
      </c>
      <c r="S4388" s="11">
        <f t="shared" si="2897"/>
        <v>3.986764705882353</v>
      </c>
      <c r="T4388" s="11">
        <f t="shared" si="2898"/>
        <v>6.1818181818181817</v>
      </c>
      <c r="U4388" s="11">
        <f t="shared" si="2899"/>
        <v>90.973154362416111</v>
      </c>
      <c r="V4388" s="11">
        <f t="shared" si="2900"/>
        <v>3.6912751677852347</v>
      </c>
      <c r="W4388" s="11">
        <f>IFERROR(H4388/M4388,Tabla2[[#This Row],[CARGA PRODUCCION (ANIMALES/HA)]])</f>
        <v>3.361574200601257</v>
      </c>
      <c r="AA4388" s="193"/>
      <c r="AB4388" s="13"/>
      <c r="AC4388" s="13">
        <f t="shared" si="2906"/>
        <v>1</v>
      </c>
    </row>
    <row r="4389" spans="1:30">
      <c r="A4389" s="530">
        <v>45912</v>
      </c>
      <c r="B4389" s="7" t="s">
        <v>117</v>
      </c>
      <c r="C4389" s="7">
        <v>1161</v>
      </c>
      <c r="D4389" s="7">
        <v>40</v>
      </c>
      <c r="E4389" s="7">
        <v>5</v>
      </c>
      <c r="G4389" s="7">
        <v>52</v>
      </c>
      <c r="H4389" s="7">
        <v>53</v>
      </c>
      <c r="I4389" s="7">
        <v>0</v>
      </c>
      <c r="J4389" s="7">
        <v>14</v>
      </c>
      <c r="K4389" s="7">
        <v>360</v>
      </c>
      <c r="L4389" s="7">
        <v>16.5</v>
      </c>
      <c r="M4389" s="8">
        <v>17.5</v>
      </c>
      <c r="N4389" s="193">
        <f>IF(Tabla2[[#This Row],[LECHE RETIRO DIA]]&lt;&gt;ISBLANK(Tabla2[[#This Row],[LECHE RETIRO DIA]]),SUM(Tabla2[[#This Row],[LECHE TANQUE DIA]:[LECHE RETIRO DIA]]),SUM(Tabla2[[#This Row],[LECHE TANQUE DIA]:[LECHE AUTOCONSUMO DIA]]))</f>
        <v>1206</v>
      </c>
      <c r="O4389" s="13">
        <f t="shared" si="2893"/>
        <v>0.96268656716417911</v>
      </c>
      <c r="P4389" s="11">
        <f t="shared" si="2894"/>
        <v>23.192307692307693</v>
      </c>
      <c r="Q4389" s="11">
        <f t="shared" si="2895"/>
        <v>22.326923076923077</v>
      </c>
      <c r="R4389" s="11">
        <f t="shared" si="2896"/>
        <v>2.8571428571428572</v>
      </c>
      <c r="S4389" s="11">
        <f t="shared" si="2897"/>
        <v>3.35</v>
      </c>
      <c r="T4389" s="11">
        <f t="shared" si="2898"/>
        <v>6.9230769230769234</v>
      </c>
      <c r="U4389" s="11">
        <f t="shared" si="2899"/>
        <v>73.090909090909093</v>
      </c>
      <c r="V4389" s="11">
        <f t="shared" si="2900"/>
        <v>3.1515151515151514</v>
      </c>
      <c r="W4389" s="11">
        <f>IFERROR(H4389/M4389,Tabla2[[#This Row],[CARGA PRODUCCION (ANIMALES/HA)]])</f>
        <v>3.0285714285714285</v>
      </c>
      <c r="AA4389" s="193"/>
      <c r="AB4389" s="13"/>
      <c r="AC4389" s="13">
        <f t="shared" si="2906"/>
        <v>1</v>
      </c>
    </row>
    <row r="4390" spans="1:30">
      <c r="A4390" s="530">
        <v>45913</v>
      </c>
      <c r="B4390" s="7" t="s">
        <v>81</v>
      </c>
      <c r="C4390" s="7">
        <v>2425</v>
      </c>
      <c r="D4390" s="7">
        <v>80</v>
      </c>
      <c r="E4390" s="7">
        <v>9</v>
      </c>
      <c r="G4390" s="7">
        <v>99</v>
      </c>
      <c r="H4390" s="7">
        <v>102</v>
      </c>
      <c r="I4390" s="7">
        <v>1</v>
      </c>
      <c r="J4390" s="7">
        <v>18</v>
      </c>
      <c r="K4390" s="7">
        <v>600</v>
      </c>
      <c r="L4390" s="7">
        <v>23.4</v>
      </c>
      <c r="M4390" s="8">
        <v>31.01</v>
      </c>
      <c r="N4390" s="193">
        <f>IF(Tabla2[[#This Row],[LECHE RETIRO DIA]]&lt;&gt;ISBLANK(Tabla2[[#This Row],[LECHE RETIRO DIA]]),SUM(Tabla2[[#This Row],[LECHE TANQUE DIA]:[LECHE RETIRO DIA]]),SUM(Tabla2[[#This Row],[LECHE TANQUE DIA]:[LECHE AUTOCONSUMO DIA]]))</f>
        <v>2514</v>
      </c>
      <c r="O4390" s="13">
        <f t="shared" si="2893"/>
        <v>0.96459824980111375</v>
      </c>
      <c r="P4390" s="11">
        <f t="shared" si="2894"/>
        <v>25.393939393939394</v>
      </c>
      <c r="Q4390" s="11">
        <f t="shared" si="2895"/>
        <v>24.494949494949495</v>
      </c>
      <c r="R4390" s="11">
        <f t="shared" si="2896"/>
        <v>4.4444444444444446</v>
      </c>
      <c r="S4390" s="11">
        <f t="shared" si="2897"/>
        <v>4.1900000000000004</v>
      </c>
      <c r="T4390" s="11">
        <f t="shared" si="2898"/>
        <v>6.0606060606060606</v>
      </c>
      <c r="U4390" s="11">
        <f t="shared" si="2899"/>
        <v>107.43589743589745</v>
      </c>
      <c r="V4390" s="11">
        <f t="shared" si="2900"/>
        <v>4.2307692307692308</v>
      </c>
      <c r="W4390" s="11">
        <f>IFERROR(H4390/M4390,Tabla2[[#This Row],[CARGA PRODUCCION (ANIMALES/HA)]])</f>
        <v>3.2892615285391806</v>
      </c>
      <c r="AA4390" s="193"/>
      <c r="AB4390" s="13"/>
      <c r="AC4390" s="13">
        <f t="shared" si="2906"/>
        <v>1</v>
      </c>
    </row>
    <row r="4391" spans="1:30">
      <c r="A4391" s="530">
        <v>45913</v>
      </c>
      <c r="B4391" s="7" t="s">
        <v>83</v>
      </c>
      <c r="C4391" s="7">
        <v>2576</v>
      </c>
      <c r="D4391" s="7">
        <v>100</v>
      </c>
      <c r="E4391" s="7">
        <v>9</v>
      </c>
      <c r="G4391" s="7">
        <v>110</v>
      </c>
      <c r="H4391" s="7">
        <v>123</v>
      </c>
      <c r="I4391" s="7">
        <v>3</v>
      </c>
      <c r="J4391" s="7">
        <v>12</v>
      </c>
      <c r="K4391" s="7">
        <v>680</v>
      </c>
      <c r="L4391" s="7">
        <v>29.8</v>
      </c>
      <c r="M4391" s="8">
        <v>36.590000000000003</v>
      </c>
      <c r="N4391" s="193">
        <f>IF(Tabla2[[#This Row],[LECHE RETIRO DIA]]&lt;&gt;ISBLANK(Tabla2[[#This Row],[LECHE RETIRO DIA]]),SUM(Tabla2[[#This Row],[LECHE TANQUE DIA]:[LECHE RETIRO DIA]]),SUM(Tabla2[[#This Row],[LECHE TANQUE DIA]:[LECHE AUTOCONSUMO DIA]]))</f>
        <v>2685</v>
      </c>
      <c r="O4391" s="13">
        <f t="shared" si="2893"/>
        <v>0.95940409683426442</v>
      </c>
      <c r="P4391" s="11">
        <f t="shared" si="2894"/>
        <v>24.40909090909091</v>
      </c>
      <c r="Q4391" s="11">
        <f t="shared" si="2895"/>
        <v>23.418181818181818</v>
      </c>
      <c r="R4391" s="11">
        <f t="shared" si="2896"/>
        <v>8.3333333333333339</v>
      </c>
      <c r="S4391" s="11">
        <f t="shared" si="2897"/>
        <v>3.9485294117647061</v>
      </c>
      <c r="T4391" s="11">
        <f t="shared" si="2898"/>
        <v>6.1818181818181817</v>
      </c>
      <c r="U4391" s="11">
        <f t="shared" si="2899"/>
        <v>90.100671140939596</v>
      </c>
      <c r="V4391" s="11">
        <f t="shared" si="2900"/>
        <v>3.6912751677852347</v>
      </c>
      <c r="W4391" s="11">
        <f>IFERROR(H4391/M4391,Tabla2[[#This Row],[CARGA PRODUCCION (ANIMALES/HA)]])</f>
        <v>3.361574200601257</v>
      </c>
      <c r="AA4391" s="193"/>
      <c r="AB4391" s="13"/>
      <c r="AC4391" s="13">
        <f t="shared" si="2906"/>
        <v>1</v>
      </c>
    </row>
    <row r="4392" spans="1:30">
      <c r="A4392" s="530">
        <v>45913</v>
      </c>
      <c r="B4392" s="7" t="s">
        <v>117</v>
      </c>
      <c r="C4392" s="7">
        <v>1138</v>
      </c>
      <c r="D4392" s="7">
        <v>40</v>
      </c>
      <c r="E4392" s="7">
        <v>5</v>
      </c>
      <c r="G4392" s="7">
        <v>52</v>
      </c>
      <c r="H4392" s="7">
        <v>54</v>
      </c>
      <c r="I4392" s="7">
        <v>0</v>
      </c>
      <c r="J4392" s="7">
        <v>14</v>
      </c>
      <c r="K4392" s="7">
        <v>360</v>
      </c>
      <c r="L4392" s="7">
        <v>16.5</v>
      </c>
      <c r="M4392" s="8">
        <v>17.5</v>
      </c>
      <c r="N4392" s="193">
        <f>IF(Tabla2[[#This Row],[LECHE RETIRO DIA]]&lt;&gt;ISBLANK(Tabla2[[#This Row],[LECHE RETIRO DIA]]),SUM(Tabla2[[#This Row],[LECHE TANQUE DIA]:[LECHE RETIRO DIA]]),SUM(Tabla2[[#This Row],[LECHE TANQUE DIA]:[LECHE AUTOCONSUMO DIA]]))</f>
        <v>1183</v>
      </c>
      <c r="O4392" s="13">
        <f t="shared" si="2893"/>
        <v>0.96196111580726962</v>
      </c>
      <c r="P4392" s="11">
        <f t="shared" si="2894"/>
        <v>22.75</v>
      </c>
      <c r="Q4392" s="11">
        <f t="shared" si="2895"/>
        <v>21.884615384615383</v>
      </c>
      <c r="R4392" s="11">
        <f t="shared" si="2896"/>
        <v>2.8571428571428572</v>
      </c>
      <c r="S4392" s="11">
        <f t="shared" si="2897"/>
        <v>3.286111111111111</v>
      </c>
      <c r="T4392" s="11">
        <f t="shared" si="2898"/>
        <v>6.9230769230769234</v>
      </c>
      <c r="U4392" s="11">
        <f t="shared" si="2899"/>
        <v>71.696969696969703</v>
      </c>
      <c r="V4392" s="11">
        <f t="shared" si="2900"/>
        <v>3.1515151515151514</v>
      </c>
      <c r="W4392" s="11">
        <f>IFERROR(H4392/M4392,Tabla2[[#This Row],[CARGA PRODUCCION (ANIMALES/HA)]])</f>
        <v>3.0857142857142859</v>
      </c>
      <c r="AA4392" s="193"/>
      <c r="AB4392" s="13"/>
      <c r="AC4392" s="13">
        <f t="shared" si="2906"/>
        <v>1</v>
      </c>
    </row>
    <row r="4393" spans="1:30">
      <c r="A4393" s="530">
        <v>45914</v>
      </c>
      <c r="B4393" s="7" t="s">
        <v>81</v>
      </c>
      <c r="C4393" s="7">
        <v>2457</v>
      </c>
      <c r="D4393" s="7">
        <v>80</v>
      </c>
      <c r="E4393" s="7">
        <v>9</v>
      </c>
      <c r="G4393" s="7">
        <v>99</v>
      </c>
      <c r="H4393" s="7">
        <v>102</v>
      </c>
      <c r="I4393" s="7">
        <v>1</v>
      </c>
      <c r="J4393" s="7">
        <v>18</v>
      </c>
      <c r="K4393" s="7">
        <v>600</v>
      </c>
      <c r="L4393" s="7">
        <v>23.4</v>
      </c>
      <c r="M4393" s="8">
        <v>31.01</v>
      </c>
      <c r="N4393" s="193">
        <f>IF(Tabla2[[#This Row],[LECHE RETIRO DIA]]&lt;&gt;ISBLANK(Tabla2[[#This Row],[LECHE RETIRO DIA]]),SUM(Tabla2[[#This Row],[LECHE TANQUE DIA]:[LECHE RETIRO DIA]]),SUM(Tabla2[[#This Row],[LECHE TANQUE DIA]:[LECHE AUTOCONSUMO DIA]]))</f>
        <v>2546</v>
      </c>
      <c r="O4393" s="13">
        <f t="shared" si="2893"/>
        <v>0.96504320502749408</v>
      </c>
      <c r="P4393" s="11">
        <f t="shared" si="2894"/>
        <v>25.717171717171716</v>
      </c>
      <c r="Q4393" s="11">
        <f t="shared" si="2895"/>
        <v>24.818181818181817</v>
      </c>
      <c r="R4393" s="11">
        <f t="shared" si="2896"/>
        <v>4.4444444444444446</v>
      </c>
      <c r="S4393" s="11">
        <f t="shared" si="2897"/>
        <v>4.2433333333333332</v>
      </c>
      <c r="T4393" s="11">
        <f t="shared" si="2898"/>
        <v>6.0606060606060606</v>
      </c>
      <c r="U4393" s="11">
        <f t="shared" si="2899"/>
        <v>108.80341880341881</v>
      </c>
      <c r="V4393" s="11">
        <f t="shared" si="2900"/>
        <v>4.2307692307692308</v>
      </c>
      <c r="W4393" s="11">
        <f>IFERROR(H4393/M4393,Tabla2[[#This Row],[CARGA PRODUCCION (ANIMALES/HA)]])</f>
        <v>3.2892615285391806</v>
      </c>
      <c r="AA4393" s="193"/>
      <c r="AB4393" s="13"/>
      <c r="AC4393" s="13">
        <f t="shared" si="2906"/>
        <v>1</v>
      </c>
    </row>
    <row r="4394" spans="1:30">
      <c r="A4394" s="530">
        <v>45914</v>
      </c>
      <c r="B4394" s="7" t="s">
        <v>83</v>
      </c>
      <c r="C4394" s="7">
        <v>2590</v>
      </c>
      <c r="D4394" s="7">
        <v>100</v>
      </c>
      <c r="E4394" s="7">
        <v>9</v>
      </c>
      <c r="G4394" s="7">
        <v>110</v>
      </c>
      <c r="H4394" s="7">
        <v>123</v>
      </c>
      <c r="I4394" s="7">
        <v>3</v>
      </c>
      <c r="J4394" s="7">
        <v>12</v>
      </c>
      <c r="K4394" s="7">
        <v>680</v>
      </c>
      <c r="L4394" s="7">
        <v>29.8</v>
      </c>
      <c r="M4394" s="8">
        <v>36.590000000000003</v>
      </c>
      <c r="N4394" s="193">
        <f>IF(Tabla2[[#This Row],[LECHE RETIRO DIA]]&lt;&gt;ISBLANK(Tabla2[[#This Row],[LECHE RETIRO DIA]]),SUM(Tabla2[[#This Row],[LECHE TANQUE DIA]:[LECHE RETIRO DIA]]),SUM(Tabla2[[#This Row],[LECHE TANQUE DIA]:[LECHE AUTOCONSUMO DIA]]))</f>
        <v>2699</v>
      </c>
      <c r="O4394" s="13">
        <f t="shared" si="2893"/>
        <v>0.95961467210077811</v>
      </c>
      <c r="P4394" s="11">
        <f t="shared" si="2894"/>
        <v>24.536363636363635</v>
      </c>
      <c r="Q4394" s="11">
        <f t="shared" si="2895"/>
        <v>23.545454545454547</v>
      </c>
      <c r="R4394" s="11">
        <f t="shared" si="2896"/>
        <v>8.3333333333333339</v>
      </c>
      <c r="S4394" s="11">
        <f t="shared" si="2897"/>
        <v>3.9691176470588236</v>
      </c>
      <c r="T4394" s="11">
        <f t="shared" si="2898"/>
        <v>6.1818181818181817</v>
      </c>
      <c r="U4394" s="11">
        <f t="shared" si="2899"/>
        <v>90.570469798657712</v>
      </c>
      <c r="V4394" s="11">
        <f t="shared" si="2900"/>
        <v>3.6912751677852347</v>
      </c>
      <c r="W4394" s="11">
        <f>IFERROR(H4394/M4394,Tabla2[[#This Row],[CARGA PRODUCCION (ANIMALES/HA)]])</f>
        <v>3.361574200601257</v>
      </c>
      <c r="AA4394" s="193"/>
      <c r="AB4394" s="13"/>
      <c r="AC4394" s="13">
        <f t="shared" si="2906"/>
        <v>1</v>
      </c>
    </row>
    <row r="4395" spans="1:30">
      <c r="A4395" s="530">
        <v>45914</v>
      </c>
      <c r="B4395" s="7" t="s">
        <v>88</v>
      </c>
      <c r="C4395" s="7">
        <v>1136</v>
      </c>
      <c r="D4395" s="7">
        <v>40</v>
      </c>
      <c r="E4395" s="7">
        <v>5</v>
      </c>
      <c r="G4395" s="7">
        <v>53</v>
      </c>
      <c r="H4395" s="7">
        <v>54</v>
      </c>
      <c r="I4395" s="7">
        <v>0</v>
      </c>
      <c r="J4395" s="7">
        <v>14</v>
      </c>
      <c r="K4395" s="7">
        <v>360</v>
      </c>
      <c r="L4395" s="7">
        <v>16.5</v>
      </c>
      <c r="M4395" s="8">
        <v>17.5</v>
      </c>
      <c r="N4395" s="193">
        <f>IF(Tabla2[[#This Row],[LECHE RETIRO DIA]]&lt;&gt;ISBLANK(Tabla2[[#This Row],[LECHE RETIRO DIA]]),SUM(Tabla2[[#This Row],[LECHE TANQUE DIA]:[LECHE RETIRO DIA]]),SUM(Tabla2[[#This Row],[LECHE TANQUE DIA]:[LECHE AUTOCONSUMO DIA]]))</f>
        <v>1181</v>
      </c>
      <c r="O4395" s="13">
        <f t="shared" si="2893"/>
        <v>0.96189669771380182</v>
      </c>
      <c r="P4395" s="11">
        <f t="shared" si="2894"/>
        <v>22.283018867924529</v>
      </c>
      <c r="Q4395" s="11">
        <f t="shared" si="2895"/>
        <v>21.433962264150942</v>
      </c>
      <c r="R4395" s="11">
        <f t="shared" si="2896"/>
        <v>2.8571428571428572</v>
      </c>
      <c r="S4395" s="11">
        <f t="shared" si="2897"/>
        <v>3.2805555555555554</v>
      </c>
      <c r="T4395" s="11">
        <f t="shared" si="2898"/>
        <v>6.7924528301886795</v>
      </c>
      <c r="U4395" s="11">
        <f t="shared" si="2899"/>
        <v>71.575757575757578</v>
      </c>
      <c r="V4395" s="11">
        <f t="shared" si="2900"/>
        <v>3.2121212121212119</v>
      </c>
      <c r="W4395" s="11">
        <f>IFERROR(H4395/M4395,Tabla2[[#This Row],[CARGA PRODUCCION (ANIMALES/HA)]])</f>
        <v>3.0857142857142859</v>
      </c>
      <c r="AA4395" s="193"/>
      <c r="AB4395" s="13"/>
      <c r="AC4395" s="13">
        <f t="shared" si="2906"/>
        <v>1</v>
      </c>
    </row>
    <row r="4396" spans="1:30">
      <c r="A4396" s="530">
        <v>45915</v>
      </c>
      <c r="B4396" s="7" t="s">
        <v>81</v>
      </c>
      <c r="C4396" s="7">
        <v>2368</v>
      </c>
      <c r="D4396" s="7">
        <v>80</v>
      </c>
      <c r="E4396" s="7">
        <v>9</v>
      </c>
      <c r="G4396" s="7">
        <v>100</v>
      </c>
      <c r="H4396" s="7">
        <v>104</v>
      </c>
      <c r="I4396" s="7">
        <v>1</v>
      </c>
      <c r="J4396" s="7">
        <v>18</v>
      </c>
      <c r="K4396" s="7">
        <v>600</v>
      </c>
      <c r="L4396" s="7">
        <v>23.4</v>
      </c>
      <c r="M4396" s="8">
        <v>31.01</v>
      </c>
      <c r="N4396" s="193">
        <f>IF(Tabla2[[#This Row],[LECHE RETIRO DIA]]&lt;&gt;ISBLANK(Tabla2[[#This Row],[LECHE RETIRO DIA]]),SUM(Tabla2[[#This Row],[LECHE TANQUE DIA]:[LECHE RETIRO DIA]]),SUM(Tabla2[[#This Row],[LECHE TANQUE DIA]:[LECHE AUTOCONSUMO DIA]]))</f>
        <v>2457</v>
      </c>
      <c r="O4396" s="13">
        <f t="shared" si="2893"/>
        <v>0.96377696377696376</v>
      </c>
      <c r="P4396" s="11">
        <f t="shared" si="2894"/>
        <v>24.57</v>
      </c>
      <c r="Q4396" s="11">
        <f t="shared" si="2895"/>
        <v>23.68</v>
      </c>
      <c r="R4396" s="11">
        <f t="shared" si="2896"/>
        <v>4.4444444444444446</v>
      </c>
      <c r="S4396" s="11">
        <f t="shared" si="2897"/>
        <v>4.0949999999999998</v>
      </c>
      <c r="T4396" s="11">
        <f t="shared" si="2898"/>
        <v>6</v>
      </c>
      <c r="U4396" s="11">
        <f t="shared" si="2899"/>
        <v>105</v>
      </c>
      <c r="V4396" s="11">
        <f t="shared" si="2900"/>
        <v>4.2735042735042734</v>
      </c>
      <c r="W4396" s="11">
        <f>IFERROR(H4396/M4396,Tabla2[[#This Row],[CARGA PRODUCCION (ANIMALES/HA)]])</f>
        <v>3.3537568526281842</v>
      </c>
      <c r="AA4396" s="193"/>
      <c r="AB4396" s="13"/>
      <c r="AC4396" s="13">
        <f t="shared" si="2906"/>
        <v>1</v>
      </c>
    </row>
    <row r="4397" spans="1:30">
      <c r="A4397" s="530">
        <v>45915</v>
      </c>
      <c r="B4397" s="7" t="s">
        <v>83</v>
      </c>
      <c r="C4397" s="7">
        <v>2639</v>
      </c>
      <c r="D4397" s="7">
        <v>100</v>
      </c>
      <c r="E4397" s="7">
        <v>9</v>
      </c>
      <c r="G4397" s="7">
        <v>110</v>
      </c>
      <c r="H4397" s="7">
        <v>123</v>
      </c>
      <c r="I4397" s="7">
        <v>3</v>
      </c>
      <c r="J4397" s="7">
        <v>12</v>
      </c>
      <c r="K4397" s="7">
        <v>680</v>
      </c>
      <c r="L4397" s="7">
        <v>29.8</v>
      </c>
      <c r="M4397" s="8">
        <v>36.590000000000003</v>
      </c>
      <c r="N4397" s="193">
        <f>IF(Tabla2[[#This Row],[LECHE RETIRO DIA]]&lt;&gt;ISBLANK(Tabla2[[#This Row],[LECHE RETIRO DIA]]),SUM(Tabla2[[#This Row],[LECHE TANQUE DIA]:[LECHE RETIRO DIA]]),SUM(Tabla2[[#This Row],[LECHE TANQUE DIA]:[LECHE AUTOCONSUMO DIA]]))</f>
        <v>2748</v>
      </c>
      <c r="O4397" s="13">
        <f t="shared" si="2893"/>
        <v>0.96033478893740898</v>
      </c>
      <c r="P4397" s="11">
        <f t="shared" si="2894"/>
        <v>24.981818181818181</v>
      </c>
      <c r="Q4397" s="11">
        <f t="shared" si="2895"/>
        <v>23.990909090909092</v>
      </c>
      <c r="R4397" s="11">
        <f t="shared" si="2896"/>
        <v>8.3333333333333339</v>
      </c>
      <c r="S4397" s="11">
        <f t="shared" si="2897"/>
        <v>4.0411764705882351</v>
      </c>
      <c r="T4397" s="11">
        <f t="shared" si="2898"/>
        <v>6.1818181818181817</v>
      </c>
      <c r="U4397" s="11">
        <f t="shared" si="2899"/>
        <v>92.214765100671144</v>
      </c>
      <c r="V4397" s="11">
        <f t="shared" si="2900"/>
        <v>3.6912751677852347</v>
      </c>
      <c r="W4397" s="11">
        <f>IFERROR(H4397/M4397,Tabla2[[#This Row],[CARGA PRODUCCION (ANIMALES/HA)]])</f>
        <v>3.361574200601257</v>
      </c>
      <c r="AA4397" s="193"/>
      <c r="AB4397" s="13"/>
      <c r="AC4397" s="13">
        <f t="shared" si="2906"/>
        <v>1</v>
      </c>
    </row>
    <row r="4398" spans="1:30">
      <c r="A4398" s="530">
        <v>45915</v>
      </c>
      <c r="B4398" s="7" t="s">
        <v>117</v>
      </c>
      <c r="C4398" s="7">
        <v>1085</v>
      </c>
      <c r="D4398" s="7">
        <v>40</v>
      </c>
      <c r="E4398" s="7">
        <v>5</v>
      </c>
      <c r="G4398" s="7">
        <v>54</v>
      </c>
      <c r="H4398" s="7">
        <v>55</v>
      </c>
      <c r="I4398" s="7">
        <v>0</v>
      </c>
      <c r="J4398" s="7">
        <v>14</v>
      </c>
      <c r="K4398" s="7">
        <v>360</v>
      </c>
      <c r="L4398" s="7">
        <v>16.5</v>
      </c>
      <c r="M4398" s="8">
        <v>17.5</v>
      </c>
      <c r="N4398" s="193">
        <f>IF(Tabla2[[#This Row],[LECHE RETIRO DIA]]&lt;&gt;ISBLANK(Tabla2[[#This Row],[LECHE RETIRO DIA]]),SUM(Tabla2[[#This Row],[LECHE TANQUE DIA]:[LECHE RETIRO DIA]]),SUM(Tabla2[[#This Row],[LECHE TANQUE DIA]:[LECHE AUTOCONSUMO DIA]]))</f>
        <v>1130</v>
      </c>
      <c r="O4398" s="13">
        <f t="shared" si="2893"/>
        <v>0.96017699115044253</v>
      </c>
      <c r="P4398" s="11">
        <f t="shared" si="2894"/>
        <v>20.925925925925927</v>
      </c>
      <c r="Q4398" s="11">
        <f t="shared" si="2895"/>
        <v>20.092592592592592</v>
      </c>
      <c r="R4398" s="11">
        <f t="shared" si="2896"/>
        <v>2.8571428571428572</v>
      </c>
      <c r="S4398" s="11">
        <f t="shared" si="2897"/>
        <v>3.1388888888888888</v>
      </c>
      <c r="T4398" s="11">
        <f t="shared" si="2898"/>
        <v>6.666666666666667</v>
      </c>
      <c r="U4398" s="11">
        <f t="shared" si="2899"/>
        <v>68.484848484848484</v>
      </c>
      <c r="V4398" s="11">
        <f t="shared" si="2900"/>
        <v>3.2727272727272729</v>
      </c>
      <c r="W4398" s="11">
        <f>IFERROR(H4398/M4398,Tabla2[[#This Row],[CARGA PRODUCCION (ANIMALES/HA)]])</f>
        <v>3.1428571428571428</v>
      </c>
      <c r="AA4398" s="193"/>
      <c r="AB4398" s="13"/>
      <c r="AC4398" s="13">
        <f t="shared" si="2906"/>
        <v>1</v>
      </c>
    </row>
    <row r="4399" spans="1:30">
      <c r="A4399" s="530">
        <v>45916</v>
      </c>
      <c r="B4399" s="7" t="s">
        <v>81</v>
      </c>
      <c r="C4399" s="7">
        <v>2514</v>
      </c>
      <c r="D4399" s="7">
        <v>80</v>
      </c>
      <c r="E4399" s="7">
        <v>9</v>
      </c>
      <c r="G4399" s="7">
        <v>100</v>
      </c>
      <c r="H4399" s="7">
        <v>103</v>
      </c>
      <c r="I4399" s="7">
        <v>1</v>
      </c>
      <c r="J4399" s="7">
        <v>18</v>
      </c>
      <c r="K4399" s="7">
        <v>600</v>
      </c>
      <c r="L4399" s="7">
        <v>23.4</v>
      </c>
      <c r="M4399" s="8">
        <v>31.01</v>
      </c>
      <c r="N4399" s="193">
        <f>IF(Tabla2[[#This Row],[LECHE RETIRO DIA]]&lt;&gt;ISBLANK(Tabla2[[#This Row],[LECHE RETIRO DIA]]),SUM(Tabla2[[#This Row],[LECHE TANQUE DIA]:[LECHE RETIRO DIA]]),SUM(Tabla2[[#This Row],[LECHE TANQUE DIA]:[LECHE AUTOCONSUMO DIA]]))</f>
        <v>2603</v>
      </c>
      <c r="O4399" s="13">
        <f t="shared" si="2893"/>
        <v>0.96580868228966577</v>
      </c>
      <c r="P4399" s="11">
        <f t="shared" si="2894"/>
        <v>26.03</v>
      </c>
      <c r="Q4399" s="11">
        <f t="shared" si="2895"/>
        <v>25.14</v>
      </c>
      <c r="R4399" s="11">
        <f t="shared" si="2896"/>
        <v>4.4444444444444446</v>
      </c>
      <c r="S4399" s="11">
        <f t="shared" si="2897"/>
        <v>4.3383333333333329</v>
      </c>
      <c r="T4399" s="11">
        <f t="shared" si="2898"/>
        <v>6</v>
      </c>
      <c r="U4399" s="11">
        <f t="shared" si="2899"/>
        <v>111.23931623931625</v>
      </c>
      <c r="V4399" s="11">
        <f t="shared" si="2900"/>
        <v>4.2735042735042734</v>
      </c>
      <c r="W4399" s="11">
        <f>IFERROR(H4399/M4399,Tabla2[[#This Row],[CARGA PRODUCCION (ANIMALES/HA)]])</f>
        <v>3.3215091905836824</v>
      </c>
      <c r="AA4399" s="193"/>
      <c r="AB4399" s="13"/>
      <c r="AC4399" s="13">
        <f t="shared" si="2906"/>
        <v>1</v>
      </c>
    </row>
    <row r="4400" spans="1:30">
      <c r="A4400" s="530">
        <v>45916</v>
      </c>
      <c r="B4400" s="7" t="s">
        <v>83</v>
      </c>
      <c r="C4400" s="7">
        <v>2547</v>
      </c>
      <c r="D4400" s="7">
        <v>100</v>
      </c>
      <c r="E4400" s="7">
        <v>9</v>
      </c>
      <c r="G4400" s="7">
        <v>110</v>
      </c>
      <c r="H4400" s="7">
        <v>123</v>
      </c>
      <c r="I4400" s="7">
        <v>3</v>
      </c>
      <c r="J4400" s="7">
        <v>12</v>
      </c>
      <c r="K4400" s="7">
        <v>680</v>
      </c>
      <c r="L4400" s="7">
        <v>29.8</v>
      </c>
      <c r="M4400" s="8">
        <v>36.590000000000003</v>
      </c>
      <c r="N4400" s="193">
        <f>IF(Tabla2[[#This Row],[LECHE RETIRO DIA]]&lt;&gt;ISBLANK(Tabla2[[#This Row],[LECHE RETIRO DIA]]),SUM(Tabla2[[#This Row],[LECHE TANQUE DIA]:[LECHE RETIRO DIA]]),SUM(Tabla2[[#This Row],[LECHE TANQUE DIA]:[LECHE AUTOCONSUMO DIA]]))</f>
        <v>2656</v>
      </c>
      <c r="O4400" s="13">
        <f t="shared" si="2893"/>
        <v>0.95896084337349397</v>
      </c>
      <c r="P4400" s="11">
        <f t="shared" si="2894"/>
        <v>24.145454545454545</v>
      </c>
      <c r="Q4400" s="11">
        <f t="shared" si="2895"/>
        <v>23.154545454545456</v>
      </c>
      <c r="R4400" s="11">
        <f t="shared" si="2896"/>
        <v>8.3333333333333339</v>
      </c>
      <c r="S4400" s="11">
        <f t="shared" si="2897"/>
        <v>3.9058823529411764</v>
      </c>
      <c r="T4400" s="11">
        <f t="shared" si="2898"/>
        <v>6.1818181818181817</v>
      </c>
      <c r="U4400" s="11">
        <f t="shared" si="2899"/>
        <v>89.127516778523486</v>
      </c>
      <c r="V4400" s="11">
        <f t="shared" si="2900"/>
        <v>3.6912751677852347</v>
      </c>
      <c r="W4400" s="11">
        <f>IFERROR(H4400/M4400,Tabla2[[#This Row],[CARGA PRODUCCION (ANIMALES/HA)]])</f>
        <v>3.361574200601257</v>
      </c>
      <c r="AA4400" s="193"/>
      <c r="AB4400" s="13"/>
      <c r="AC4400" s="13">
        <f t="shared" si="2906"/>
        <v>1</v>
      </c>
    </row>
    <row r="4401" spans="1:30">
      <c r="A4401" s="530">
        <v>45916</v>
      </c>
      <c r="B4401" s="7" t="s">
        <v>117</v>
      </c>
      <c r="C4401" s="7">
        <v>1199</v>
      </c>
      <c r="D4401" s="7">
        <v>40</v>
      </c>
      <c r="E4401" s="7">
        <v>5</v>
      </c>
      <c r="G4401" s="7">
        <v>55</v>
      </c>
      <c r="H4401" s="7">
        <v>56</v>
      </c>
      <c r="I4401" s="7">
        <v>0</v>
      </c>
      <c r="J4401" s="7">
        <v>14</v>
      </c>
      <c r="K4401" s="7">
        <v>360</v>
      </c>
      <c r="L4401" s="7">
        <v>16.5</v>
      </c>
      <c r="M4401" s="8">
        <v>17.5</v>
      </c>
      <c r="N4401" s="193">
        <f>IF(Tabla2[[#This Row],[LECHE RETIRO DIA]]&lt;&gt;ISBLANK(Tabla2[[#This Row],[LECHE RETIRO DIA]]),SUM(Tabla2[[#This Row],[LECHE TANQUE DIA]:[LECHE RETIRO DIA]]),SUM(Tabla2[[#This Row],[LECHE TANQUE DIA]:[LECHE AUTOCONSUMO DIA]]))</f>
        <v>1244</v>
      </c>
      <c r="O4401" s="13">
        <f t="shared" si="2893"/>
        <v>0.9638263665594855</v>
      </c>
      <c r="P4401" s="11">
        <f t="shared" si="2894"/>
        <v>22.618181818181817</v>
      </c>
      <c r="Q4401" s="11">
        <f t="shared" si="2895"/>
        <v>21.8</v>
      </c>
      <c r="R4401" s="11">
        <f t="shared" si="2896"/>
        <v>2.8571428571428572</v>
      </c>
      <c r="S4401" s="11">
        <f t="shared" si="2897"/>
        <v>3.4555555555555557</v>
      </c>
      <c r="T4401" s="11">
        <f t="shared" si="2898"/>
        <v>6.5454545454545459</v>
      </c>
      <c r="U4401" s="11">
        <f t="shared" si="2899"/>
        <v>75.393939393939391</v>
      </c>
      <c r="V4401" s="11">
        <f t="shared" si="2900"/>
        <v>3.3333333333333335</v>
      </c>
      <c r="W4401" s="11">
        <f>IFERROR(H4401/M4401,Tabla2[[#This Row],[CARGA PRODUCCION (ANIMALES/HA)]])</f>
        <v>3.2</v>
      </c>
      <c r="AA4401" s="193"/>
      <c r="AB4401" s="13"/>
      <c r="AC4401" s="13">
        <f t="shared" si="2906"/>
        <v>1</v>
      </c>
    </row>
    <row r="4402" spans="1:30">
      <c r="A4402" s="541">
        <v>45917</v>
      </c>
      <c r="B4402" s="542" t="s">
        <v>81</v>
      </c>
      <c r="C4402" s="542">
        <v>2443</v>
      </c>
      <c r="D4402" s="542">
        <v>80</v>
      </c>
      <c r="E4402" s="542">
        <v>9</v>
      </c>
      <c r="F4402" s="542"/>
      <c r="G4402" s="542">
        <v>100</v>
      </c>
      <c r="H4402" s="542">
        <v>103</v>
      </c>
      <c r="I4402" s="542">
        <v>1</v>
      </c>
      <c r="J4402" s="542">
        <v>18</v>
      </c>
      <c r="K4402" s="542">
        <v>600</v>
      </c>
      <c r="L4402" s="542">
        <v>23.4</v>
      </c>
      <c r="M4402" s="540">
        <v>31.01</v>
      </c>
      <c r="N4402" s="543">
        <f>IF(Tabla2[[#This Row],[LECHE RETIRO DIA]]&lt;&gt;ISBLANK(Tabla2[[#This Row],[LECHE RETIRO DIA]]),SUM(Tabla2[[#This Row],[LECHE TANQUE DIA]:[LECHE RETIRO DIA]]),SUM(Tabla2[[#This Row],[LECHE TANQUE DIA]:[LECHE AUTOCONSUMO DIA]]))</f>
        <v>2532</v>
      </c>
      <c r="O4402" s="544">
        <f t="shared" ref="O4402:O4407" si="2907">IFERROR(C4402/N4402,"")</f>
        <v>0.96484992101105849</v>
      </c>
      <c r="P4402" s="545">
        <f t="shared" ref="P4402:P4407" si="2908">IFERROR(N4402/G4402,"")</f>
        <v>25.32</v>
      </c>
      <c r="Q4402" s="545">
        <f t="shared" ref="Q4402:Q4407" si="2909">IFERROR(C4402/G4402,"")</f>
        <v>24.43</v>
      </c>
      <c r="R4402" s="545">
        <f t="shared" ref="R4402:R4407" si="2910">IFERROR(D4402/J4402,"")</f>
        <v>4.4444444444444446</v>
      </c>
      <c r="S4402" s="545">
        <f t="shared" ref="S4402:S4407" si="2911">IFERROR(N4402/K4402,"")</f>
        <v>4.22</v>
      </c>
      <c r="T4402" s="545">
        <f t="shared" ref="T4402:T4407" si="2912">IFERROR(K4402/G4402,"")</f>
        <v>6</v>
      </c>
      <c r="U4402" s="545">
        <f t="shared" ref="U4402:U4407" si="2913">IFERROR(N4402/L4402,"")</f>
        <v>108.20512820512822</v>
      </c>
      <c r="V4402" s="545">
        <f t="shared" ref="V4402:V4407" si="2914">IFERROR(G4402/L4402,"")</f>
        <v>4.2735042735042734</v>
      </c>
      <c r="W4402" s="545">
        <f>IFERROR(H4402/M4402,Tabla2[[#This Row],[CARGA PRODUCCION (ANIMALES/HA)]])</f>
        <v>3.3215091905836824</v>
      </c>
      <c r="X4402" s="546">
        <f t="shared" ref="X4402:X4407" si="2915">YEAR(A4402)</f>
        <v>2025</v>
      </c>
      <c r="Y4402" s="546">
        <f t="shared" ref="Y4402:Y4407" si="2916">MONTH(A4402)</f>
        <v>9</v>
      </c>
      <c r="Z4402" s="546" t="e">
        <f t="shared" ref="Z4402:Z4407" ca="1" si="2917">_xlfn.ISOWEEKNUM(A4402)</f>
        <v>#NAME?</v>
      </c>
      <c r="AA4402" s="543">
        <f t="shared" ref="AA4402:AA4407" si="2918">IF(H4402&gt;0,H4402,G4402)</f>
        <v>103</v>
      </c>
      <c r="AB4402" s="544">
        <f t="shared" ref="AB4402:AB4407" si="2919">IFERROR(G4402/AA4402,"")</f>
        <v>0.970873786407767</v>
      </c>
      <c r="AC4402" s="544">
        <f t="shared" ref="AC4402:AC4407" si="2920">IFERROR(1-AB4402,"")</f>
        <v>2.9126213592232997E-2</v>
      </c>
      <c r="AD4402" s="542"/>
    </row>
    <row r="4403" spans="1:30">
      <c r="A4403" s="541">
        <v>45917</v>
      </c>
      <c r="B4403" s="542" t="s">
        <v>83</v>
      </c>
      <c r="C4403" s="542">
        <v>2643</v>
      </c>
      <c r="D4403" s="542">
        <v>100</v>
      </c>
      <c r="E4403" s="542">
        <v>9</v>
      </c>
      <c r="F4403" s="542"/>
      <c r="G4403" s="542">
        <v>110</v>
      </c>
      <c r="H4403" s="542">
        <v>123</v>
      </c>
      <c r="I4403" s="542">
        <v>3</v>
      </c>
      <c r="J4403" s="542">
        <v>12</v>
      </c>
      <c r="K4403" s="542">
        <v>680</v>
      </c>
      <c r="L4403" s="542">
        <v>29.8</v>
      </c>
      <c r="M4403" s="540">
        <v>36.590000000000003</v>
      </c>
      <c r="N4403" s="543">
        <f>IF(Tabla2[[#This Row],[LECHE RETIRO DIA]]&lt;&gt;ISBLANK(Tabla2[[#This Row],[LECHE RETIRO DIA]]),SUM(Tabla2[[#This Row],[LECHE TANQUE DIA]:[LECHE RETIRO DIA]]),SUM(Tabla2[[#This Row],[LECHE TANQUE DIA]:[LECHE AUTOCONSUMO DIA]]))</f>
        <v>2752</v>
      </c>
      <c r="O4403" s="544">
        <f t="shared" si="2907"/>
        <v>0.96039244186046513</v>
      </c>
      <c r="P4403" s="545">
        <f t="shared" si="2908"/>
        <v>25.018181818181819</v>
      </c>
      <c r="Q4403" s="545">
        <f t="shared" si="2909"/>
        <v>24.027272727272727</v>
      </c>
      <c r="R4403" s="545">
        <f t="shared" si="2910"/>
        <v>8.3333333333333339</v>
      </c>
      <c r="S4403" s="545">
        <f t="shared" si="2911"/>
        <v>4.0470588235294116</v>
      </c>
      <c r="T4403" s="545">
        <f t="shared" si="2912"/>
        <v>6.1818181818181817</v>
      </c>
      <c r="U4403" s="545">
        <f t="shared" si="2913"/>
        <v>92.348993288590606</v>
      </c>
      <c r="V4403" s="545">
        <f t="shared" si="2914"/>
        <v>3.6912751677852347</v>
      </c>
      <c r="W4403" s="545">
        <f>IFERROR(H4403/M4403,Tabla2[[#This Row],[CARGA PRODUCCION (ANIMALES/HA)]])</f>
        <v>3.361574200601257</v>
      </c>
      <c r="X4403" s="546">
        <f t="shared" si="2915"/>
        <v>2025</v>
      </c>
      <c r="Y4403" s="546">
        <f t="shared" si="2916"/>
        <v>9</v>
      </c>
      <c r="Z4403" s="546" t="e">
        <f t="shared" ca="1" si="2917"/>
        <v>#NAME?</v>
      </c>
      <c r="AA4403" s="543">
        <f t="shared" si="2918"/>
        <v>123</v>
      </c>
      <c r="AB4403" s="544">
        <f t="shared" si="2919"/>
        <v>0.89430894308943087</v>
      </c>
      <c r="AC4403" s="544">
        <f t="shared" si="2920"/>
        <v>0.10569105691056913</v>
      </c>
      <c r="AD4403" s="542"/>
    </row>
    <row r="4404" spans="1:30">
      <c r="A4404" s="541">
        <v>45917</v>
      </c>
      <c r="B4404" s="542" t="s">
        <v>117</v>
      </c>
      <c r="C4404" s="542">
        <v>1221</v>
      </c>
      <c r="D4404" s="542">
        <v>40</v>
      </c>
      <c r="E4404" s="542">
        <v>5</v>
      </c>
      <c r="F4404" s="542"/>
      <c r="G4404" s="542">
        <v>55</v>
      </c>
      <c r="H4404" s="542">
        <v>56</v>
      </c>
      <c r="I4404" s="542">
        <v>0</v>
      </c>
      <c r="J4404" s="542">
        <v>14</v>
      </c>
      <c r="K4404" s="542">
        <v>360</v>
      </c>
      <c r="L4404" s="542">
        <v>16.5</v>
      </c>
      <c r="M4404" s="540">
        <v>17.5</v>
      </c>
      <c r="N4404" s="543">
        <f>IF(Tabla2[[#This Row],[LECHE RETIRO DIA]]&lt;&gt;ISBLANK(Tabla2[[#This Row],[LECHE RETIRO DIA]]),SUM(Tabla2[[#This Row],[LECHE TANQUE DIA]:[LECHE RETIRO DIA]]),SUM(Tabla2[[#This Row],[LECHE TANQUE DIA]:[LECHE AUTOCONSUMO DIA]]))</f>
        <v>1266</v>
      </c>
      <c r="O4404" s="544">
        <f t="shared" si="2907"/>
        <v>0.96445497630331756</v>
      </c>
      <c r="P4404" s="545">
        <f t="shared" si="2908"/>
        <v>23.018181818181819</v>
      </c>
      <c r="Q4404" s="545">
        <f t="shared" si="2909"/>
        <v>22.2</v>
      </c>
      <c r="R4404" s="545">
        <f t="shared" si="2910"/>
        <v>2.8571428571428572</v>
      </c>
      <c r="S4404" s="545">
        <f t="shared" si="2911"/>
        <v>3.5166666666666666</v>
      </c>
      <c r="T4404" s="545">
        <f t="shared" si="2912"/>
        <v>6.5454545454545459</v>
      </c>
      <c r="U4404" s="545">
        <f t="shared" si="2913"/>
        <v>76.727272727272734</v>
      </c>
      <c r="V4404" s="545">
        <f t="shared" si="2914"/>
        <v>3.3333333333333335</v>
      </c>
      <c r="W4404" s="545">
        <f>IFERROR(H4404/M4404,Tabla2[[#This Row],[CARGA PRODUCCION (ANIMALES/HA)]])</f>
        <v>3.2</v>
      </c>
      <c r="X4404" s="546">
        <f t="shared" si="2915"/>
        <v>2025</v>
      </c>
      <c r="Y4404" s="546">
        <f t="shared" si="2916"/>
        <v>9</v>
      </c>
      <c r="Z4404" s="546" t="e">
        <f t="shared" ca="1" si="2917"/>
        <v>#NAME?</v>
      </c>
      <c r="AA4404" s="543">
        <f t="shared" si="2918"/>
        <v>56</v>
      </c>
      <c r="AB4404" s="544">
        <f t="shared" si="2919"/>
        <v>0.9821428571428571</v>
      </c>
      <c r="AC4404" s="544">
        <f t="shared" si="2920"/>
        <v>1.7857142857142905E-2</v>
      </c>
      <c r="AD4404" s="542"/>
    </row>
    <row r="4405" spans="1:30">
      <c r="A4405" s="541">
        <v>45918</v>
      </c>
      <c r="B4405" s="542" t="s">
        <v>81</v>
      </c>
      <c r="C4405" s="542">
        <v>2443</v>
      </c>
      <c r="D4405" s="542">
        <v>80</v>
      </c>
      <c r="E4405" s="542">
        <v>9</v>
      </c>
      <c r="F4405" s="542"/>
      <c r="G4405" s="542">
        <v>97</v>
      </c>
      <c r="H4405" s="542">
        <v>100</v>
      </c>
      <c r="I4405" s="542">
        <v>1</v>
      </c>
      <c r="J4405" s="542">
        <v>18</v>
      </c>
      <c r="K4405" s="542">
        <v>600</v>
      </c>
      <c r="L4405" s="542">
        <v>23.4</v>
      </c>
      <c r="M4405" s="540">
        <v>31.01</v>
      </c>
      <c r="N4405" s="543">
        <f>IF(Tabla2[[#This Row],[LECHE RETIRO DIA]]&lt;&gt;ISBLANK(Tabla2[[#This Row],[LECHE RETIRO DIA]]),SUM(Tabla2[[#This Row],[LECHE TANQUE DIA]:[LECHE RETIRO DIA]]),SUM(Tabla2[[#This Row],[LECHE TANQUE DIA]:[LECHE AUTOCONSUMO DIA]]))</f>
        <v>2532</v>
      </c>
      <c r="O4405" s="544">
        <f t="shared" si="2907"/>
        <v>0.96484992101105849</v>
      </c>
      <c r="P4405" s="545">
        <f t="shared" si="2908"/>
        <v>26.103092783505154</v>
      </c>
      <c r="Q4405" s="545">
        <f t="shared" si="2909"/>
        <v>25.185567010309278</v>
      </c>
      <c r="R4405" s="545">
        <f t="shared" si="2910"/>
        <v>4.4444444444444446</v>
      </c>
      <c r="S4405" s="545">
        <f t="shared" si="2911"/>
        <v>4.22</v>
      </c>
      <c r="T4405" s="545">
        <f t="shared" si="2912"/>
        <v>6.1855670103092786</v>
      </c>
      <c r="U4405" s="545">
        <f t="shared" si="2913"/>
        <v>108.20512820512822</v>
      </c>
      <c r="V4405" s="545">
        <f t="shared" si="2914"/>
        <v>4.1452991452991457</v>
      </c>
      <c r="W4405" s="545">
        <f>IFERROR(H4405/M4405,Tabla2[[#This Row],[CARGA PRODUCCION (ANIMALES/HA)]])</f>
        <v>3.224766204450177</v>
      </c>
      <c r="X4405" s="546">
        <f t="shared" si="2915"/>
        <v>2025</v>
      </c>
      <c r="Y4405" s="546">
        <f t="shared" si="2916"/>
        <v>9</v>
      </c>
      <c r="Z4405" s="546" t="e">
        <f t="shared" ca="1" si="2917"/>
        <v>#NAME?</v>
      </c>
      <c r="AA4405" s="543">
        <f t="shared" si="2918"/>
        <v>100</v>
      </c>
      <c r="AB4405" s="544">
        <f t="shared" si="2919"/>
        <v>0.97</v>
      </c>
      <c r="AC4405" s="544">
        <f t="shared" si="2920"/>
        <v>3.0000000000000027E-2</v>
      </c>
      <c r="AD4405" s="542"/>
    </row>
    <row r="4406" spans="1:30">
      <c r="A4406" s="541">
        <v>45918</v>
      </c>
      <c r="B4406" s="542" t="s">
        <v>83</v>
      </c>
      <c r="C4406" s="542">
        <v>2576</v>
      </c>
      <c r="D4406" s="542">
        <v>100</v>
      </c>
      <c r="E4406" s="542">
        <v>9</v>
      </c>
      <c r="F4406" s="542"/>
      <c r="G4406" s="542">
        <v>110</v>
      </c>
      <c r="H4406" s="542">
        <v>123</v>
      </c>
      <c r="I4406" s="542">
        <v>3</v>
      </c>
      <c r="J4406" s="542">
        <v>12</v>
      </c>
      <c r="K4406" s="542">
        <v>680</v>
      </c>
      <c r="L4406" s="542">
        <v>29.8</v>
      </c>
      <c r="M4406" s="540">
        <v>36.590000000000003</v>
      </c>
      <c r="N4406" s="543">
        <f>IF(Tabla2[[#This Row],[LECHE RETIRO DIA]]&lt;&gt;ISBLANK(Tabla2[[#This Row],[LECHE RETIRO DIA]]),SUM(Tabla2[[#This Row],[LECHE TANQUE DIA]:[LECHE RETIRO DIA]]),SUM(Tabla2[[#This Row],[LECHE TANQUE DIA]:[LECHE AUTOCONSUMO DIA]]))</f>
        <v>2685</v>
      </c>
      <c r="O4406" s="544">
        <f t="shared" si="2907"/>
        <v>0.95940409683426442</v>
      </c>
      <c r="P4406" s="545">
        <f t="shared" si="2908"/>
        <v>24.40909090909091</v>
      </c>
      <c r="Q4406" s="545">
        <f t="shared" si="2909"/>
        <v>23.418181818181818</v>
      </c>
      <c r="R4406" s="545">
        <f t="shared" si="2910"/>
        <v>8.3333333333333339</v>
      </c>
      <c r="S4406" s="545">
        <f t="shared" si="2911"/>
        <v>3.9485294117647061</v>
      </c>
      <c r="T4406" s="545">
        <f t="shared" si="2912"/>
        <v>6.1818181818181817</v>
      </c>
      <c r="U4406" s="545">
        <f t="shared" si="2913"/>
        <v>90.100671140939596</v>
      </c>
      <c r="V4406" s="545">
        <f t="shared" si="2914"/>
        <v>3.6912751677852347</v>
      </c>
      <c r="W4406" s="545">
        <f>IFERROR(H4406/M4406,Tabla2[[#This Row],[CARGA PRODUCCION (ANIMALES/HA)]])</f>
        <v>3.361574200601257</v>
      </c>
      <c r="X4406" s="546">
        <f t="shared" si="2915"/>
        <v>2025</v>
      </c>
      <c r="Y4406" s="546">
        <f t="shared" si="2916"/>
        <v>9</v>
      </c>
      <c r="Z4406" s="546" t="e">
        <f t="shared" ca="1" si="2917"/>
        <v>#NAME?</v>
      </c>
      <c r="AA4406" s="543">
        <f t="shared" si="2918"/>
        <v>123</v>
      </c>
      <c r="AB4406" s="544">
        <f t="shared" si="2919"/>
        <v>0.89430894308943087</v>
      </c>
      <c r="AC4406" s="544">
        <f t="shared" si="2920"/>
        <v>0.10569105691056913</v>
      </c>
      <c r="AD4406" s="542"/>
    </row>
    <row r="4407" spans="1:30">
      <c r="A4407" s="541">
        <v>45918</v>
      </c>
      <c r="B4407" s="542" t="s">
        <v>88</v>
      </c>
      <c r="C4407" s="542">
        <v>1223</v>
      </c>
      <c r="D4407" s="542">
        <v>40</v>
      </c>
      <c r="E4407" s="542">
        <v>5</v>
      </c>
      <c r="F4407" s="542"/>
      <c r="G4407" s="542">
        <v>55</v>
      </c>
      <c r="H4407" s="542">
        <v>56</v>
      </c>
      <c r="I4407" s="542">
        <v>0</v>
      </c>
      <c r="J4407" s="542">
        <v>14</v>
      </c>
      <c r="K4407" s="542">
        <v>360</v>
      </c>
      <c r="L4407" s="542">
        <v>16.5</v>
      </c>
      <c r="M4407" s="540">
        <v>17.5</v>
      </c>
      <c r="N4407" s="543">
        <f>IF(Tabla2[[#This Row],[LECHE RETIRO DIA]]&lt;&gt;ISBLANK(Tabla2[[#This Row],[LECHE RETIRO DIA]]),SUM(Tabla2[[#This Row],[LECHE TANQUE DIA]:[LECHE RETIRO DIA]]),SUM(Tabla2[[#This Row],[LECHE TANQUE DIA]:[LECHE AUTOCONSUMO DIA]]))</f>
        <v>1268</v>
      </c>
      <c r="O4407" s="544">
        <f t="shared" si="2907"/>
        <v>0.96451104100946372</v>
      </c>
      <c r="P4407" s="545">
        <f t="shared" si="2908"/>
        <v>23.054545454545455</v>
      </c>
      <c r="Q4407" s="545">
        <f t="shared" si="2909"/>
        <v>22.236363636363638</v>
      </c>
      <c r="R4407" s="545">
        <f t="shared" si="2910"/>
        <v>2.8571428571428572</v>
      </c>
      <c r="S4407" s="545">
        <f t="shared" si="2911"/>
        <v>3.5222222222222221</v>
      </c>
      <c r="T4407" s="545">
        <f t="shared" si="2912"/>
        <v>6.5454545454545459</v>
      </c>
      <c r="U4407" s="545">
        <f t="shared" si="2913"/>
        <v>76.848484848484844</v>
      </c>
      <c r="V4407" s="545">
        <f t="shared" si="2914"/>
        <v>3.3333333333333335</v>
      </c>
      <c r="W4407" s="545">
        <f>IFERROR(H4407/M4407,Tabla2[[#This Row],[CARGA PRODUCCION (ANIMALES/HA)]])</f>
        <v>3.2</v>
      </c>
      <c r="X4407" s="546">
        <f t="shared" si="2915"/>
        <v>2025</v>
      </c>
      <c r="Y4407" s="546">
        <f t="shared" si="2916"/>
        <v>9</v>
      </c>
      <c r="Z4407" s="546" t="e">
        <f t="shared" ca="1" si="2917"/>
        <v>#NAME?</v>
      </c>
      <c r="AA4407" s="543">
        <f t="shared" si="2918"/>
        <v>56</v>
      </c>
      <c r="AB4407" s="544">
        <f t="shared" si="2919"/>
        <v>0.9821428571428571</v>
      </c>
      <c r="AC4407" s="544">
        <f t="shared" si="2920"/>
        <v>1.7857142857142905E-2</v>
      </c>
      <c r="AD4407" s="542"/>
    </row>
    <row r="4408" spans="1:30">
      <c r="A4408" s="541">
        <v>45919</v>
      </c>
      <c r="B4408" s="542" t="s">
        <v>81</v>
      </c>
      <c r="C4408" s="542">
        <v>2453</v>
      </c>
      <c r="D4408" s="542">
        <v>80</v>
      </c>
      <c r="E4408" s="542">
        <v>9</v>
      </c>
      <c r="F4408" s="542"/>
      <c r="G4408" s="542">
        <v>97</v>
      </c>
      <c r="H4408" s="542">
        <v>100</v>
      </c>
      <c r="I4408" s="542">
        <v>1</v>
      </c>
      <c r="J4408" s="542">
        <v>18</v>
      </c>
      <c r="K4408" s="542">
        <v>600</v>
      </c>
      <c r="L4408" s="542">
        <v>23.4</v>
      </c>
      <c r="M4408" s="540">
        <v>31.01</v>
      </c>
      <c r="N4408" s="543">
        <f>IF(Tabla2[[#This Row],[LECHE RETIRO DIA]]&lt;&gt;ISBLANK(Tabla2[[#This Row],[LECHE RETIRO DIA]]),SUM(Tabla2[[#This Row],[LECHE TANQUE DIA]:[LECHE RETIRO DIA]]),SUM(Tabla2[[#This Row],[LECHE TANQUE DIA]:[LECHE AUTOCONSUMO DIA]]))</f>
        <v>2542</v>
      </c>
      <c r="O4408" s="544">
        <f t="shared" ref="O4408:O4416" si="2921">IFERROR(C4408/N4408,"")</f>
        <v>0.96498819826907944</v>
      </c>
      <c r="P4408" s="545">
        <f t="shared" ref="P4408:P4416" si="2922">IFERROR(N4408/G4408,"")</f>
        <v>26.206185567010309</v>
      </c>
      <c r="Q4408" s="545">
        <f t="shared" ref="Q4408:Q4416" si="2923">IFERROR(C4408/G4408,"")</f>
        <v>25.288659793814432</v>
      </c>
      <c r="R4408" s="545">
        <f t="shared" ref="R4408:R4416" si="2924">IFERROR(D4408/J4408,"")</f>
        <v>4.4444444444444446</v>
      </c>
      <c r="S4408" s="545">
        <f t="shared" ref="S4408:S4416" si="2925">IFERROR(N4408/K4408,"")</f>
        <v>4.2366666666666664</v>
      </c>
      <c r="T4408" s="545">
        <f t="shared" ref="T4408:T4416" si="2926">IFERROR(K4408/G4408,"")</f>
        <v>6.1855670103092786</v>
      </c>
      <c r="U4408" s="545">
        <f t="shared" ref="U4408:U4416" si="2927">IFERROR(N4408/L4408,"")</f>
        <v>108.63247863247864</v>
      </c>
      <c r="V4408" s="545">
        <f t="shared" ref="V4408:V4416" si="2928">IFERROR(G4408/L4408,"")</f>
        <v>4.1452991452991457</v>
      </c>
      <c r="W4408" s="545">
        <f>IFERROR(H4408/M4408,Tabla2[[#This Row],[CARGA PRODUCCION (ANIMALES/HA)]])</f>
        <v>3.224766204450177</v>
      </c>
      <c r="X4408" s="546">
        <f t="shared" ref="X4408:X4416" si="2929">YEAR(A4408)</f>
        <v>2025</v>
      </c>
      <c r="Y4408" s="546">
        <f t="shared" ref="Y4408:Y4416" si="2930">MONTH(A4408)</f>
        <v>9</v>
      </c>
      <c r="Z4408" s="546" t="e">
        <f t="shared" ref="Z4408:Z4416" ca="1" si="2931">_xlfn.ISOWEEKNUM(A4408)</f>
        <v>#NAME?</v>
      </c>
      <c r="AA4408" s="543">
        <f t="shared" ref="AA4408:AA4416" si="2932">IF(H4408&gt;0,H4408,G4408)</f>
        <v>100</v>
      </c>
      <c r="AB4408" s="544">
        <f t="shared" ref="AB4408:AB4416" si="2933">IFERROR(G4408/AA4408,"")</f>
        <v>0.97</v>
      </c>
      <c r="AC4408" s="544">
        <f t="shared" ref="AC4408:AC4416" si="2934">IFERROR(1-AB4408,"")</f>
        <v>3.0000000000000027E-2</v>
      </c>
      <c r="AD4408" s="542"/>
    </row>
    <row r="4409" spans="1:30">
      <c r="A4409" s="541">
        <v>45919</v>
      </c>
      <c r="B4409" s="542" t="s">
        <v>83</v>
      </c>
      <c r="C4409" s="542">
        <v>2590</v>
      </c>
      <c r="D4409" s="542">
        <v>100</v>
      </c>
      <c r="E4409" s="542">
        <v>9</v>
      </c>
      <c r="F4409" s="542"/>
      <c r="G4409" s="542">
        <v>111</v>
      </c>
      <c r="H4409" s="542">
        <v>123</v>
      </c>
      <c r="I4409" s="542">
        <v>3</v>
      </c>
      <c r="J4409" s="542">
        <v>12</v>
      </c>
      <c r="K4409" s="542">
        <v>840</v>
      </c>
      <c r="L4409" s="542">
        <v>29.8</v>
      </c>
      <c r="M4409" s="540">
        <v>36.590000000000003</v>
      </c>
      <c r="N4409" s="543">
        <f>IF(Tabla2[[#This Row],[LECHE RETIRO DIA]]&lt;&gt;ISBLANK(Tabla2[[#This Row],[LECHE RETIRO DIA]]),SUM(Tabla2[[#This Row],[LECHE TANQUE DIA]:[LECHE RETIRO DIA]]),SUM(Tabla2[[#This Row],[LECHE TANQUE DIA]:[LECHE AUTOCONSUMO DIA]]))</f>
        <v>2699</v>
      </c>
      <c r="O4409" s="544">
        <f t="shared" si="2921"/>
        <v>0.95961467210077811</v>
      </c>
      <c r="P4409" s="545">
        <f t="shared" si="2922"/>
        <v>24.315315315315317</v>
      </c>
      <c r="Q4409" s="545">
        <f t="shared" si="2923"/>
        <v>23.333333333333332</v>
      </c>
      <c r="R4409" s="545">
        <f t="shared" si="2924"/>
        <v>8.3333333333333339</v>
      </c>
      <c r="S4409" s="545">
        <f t="shared" si="2925"/>
        <v>3.2130952380952382</v>
      </c>
      <c r="T4409" s="545">
        <f t="shared" si="2926"/>
        <v>7.5675675675675675</v>
      </c>
      <c r="U4409" s="545">
        <f t="shared" si="2927"/>
        <v>90.570469798657712</v>
      </c>
      <c r="V4409" s="545">
        <f t="shared" si="2928"/>
        <v>3.7248322147651005</v>
      </c>
      <c r="W4409" s="545">
        <f>IFERROR(H4409/M4409,Tabla2[[#This Row],[CARGA PRODUCCION (ANIMALES/HA)]])</f>
        <v>3.361574200601257</v>
      </c>
      <c r="X4409" s="546">
        <f t="shared" si="2929"/>
        <v>2025</v>
      </c>
      <c r="Y4409" s="546">
        <f t="shared" si="2930"/>
        <v>9</v>
      </c>
      <c r="Z4409" s="546" t="e">
        <f t="shared" ca="1" si="2931"/>
        <v>#NAME?</v>
      </c>
      <c r="AA4409" s="543">
        <f t="shared" si="2932"/>
        <v>123</v>
      </c>
      <c r="AB4409" s="544">
        <f t="shared" si="2933"/>
        <v>0.90243902439024393</v>
      </c>
      <c r="AC4409" s="544">
        <f t="shared" si="2934"/>
        <v>9.7560975609756073E-2</v>
      </c>
      <c r="AD4409" s="542"/>
    </row>
    <row r="4410" spans="1:30">
      <c r="A4410" s="541">
        <v>45919</v>
      </c>
      <c r="B4410" s="542" t="s">
        <v>117</v>
      </c>
      <c r="C4410" s="542">
        <v>1297</v>
      </c>
      <c r="D4410" s="542">
        <v>40</v>
      </c>
      <c r="E4410" s="542">
        <v>5</v>
      </c>
      <c r="F4410" s="542"/>
      <c r="G4410" s="542">
        <v>55</v>
      </c>
      <c r="H4410" s="542">
        <v>56</v>
      </c>
      <c r="I4410" s="542">
        <v>0</v>
      </c>
      <c r="J4410" s="542">
        <v>14</v>
      </c>
      <c r="K4410" s="542">
        <v>360</v>
      </c>
      <c r="L4410" s="542">
        <v>16.5</v>
      </c>
      <c r="M4410" s="540">
        <v>17.5</v>
      </c>
      <c r="N4410" s="543">
        <f>IF(Tabla2[[#This Row],[LECHE RETIRO DIA]]&lt;&gt;ISBLANK(Tabla2[[#This Row],[LECHE RETIRO DIA]]),SUM(Tabla2[[#This Row],[LECHE TANQUE DIA]:[LECHE RETIRO DIA]]),SUM(Tabla2[[#This Row],[LECHE TANQUE DIA]:[LECHE AUTOCONSUMO DIA]]))</f>
        <v>1342</v>
      </c>
      <c r="O4410" s="544">
        <f t="shared" si="2921"/>
        <v>0.96646795827123699</v>
      </c>
      <c r="P4410" s="545">
        <f t="shared" si="2922"/>
        <v>24.4</v>
      </c>
      <c r="Q4410" s="545">
        <f t="shared" si="2923"/>
        <v>23.581818181818182</v>
      </c>
      <c r="R4410" s="545">
        <f t="shared" si="2924"/>
        <v>2.8571428571428572</v>
      </c>
      <c r="S4410" s="545">
        <f t="shared" si="2925"/>
        <v>3.7277777777777779</v>
      </c>
      <c r="T4410" s="545">
        <f t="shared" si="2926"/>
        <v>6.5454545454545459</v>
      </c>
      <c r="U4410" s="545">
        <f t="shared" si="2927"/>
        <v>81.333333333333329</v>
      </c>
      <c r="V4410" s="545">
        <f t="shared" si="2928"/>
        <v>3.3333333333333335</v>
      </c>
      <c r="W4410" s="545">
        <f>IFERROR(H4410/M4410,Tabla2[[#This Row],[CARGA PRODUCCION (ANIMALES/HA)]])</f>
        <v>3.2</v>
      </c>
      <c r="X4410" s="546">
        <f t="shared" si="2929"/>
        <v>2025</v>
      </c>
      <c r="Y4410" s="546">
        <f t="shared" si="2930"/>
        <v>9</v>
      </c>
      <c r="Z4410" s="546" t="e">
        <f t="shared" ca="1" si="2931"/>
        <v>#NAME?</v>
      </c>
      <c r="AA4410" s="543">
        <f t="shared" si="2932"/>
        <v>56</v>
      </c>
      <c r="AB4410" s="544">
        <f t="shared" si="2933"/>
        <v>0.9821428571428571</v>
      </c>
      <c r="AC4410" s="544">
        <f t="shared" si="2934"/>
        <v>1.7857142857142905E-2</v>
      </c>
      <c r="AD4410" s="542"/>
    </row>
    <row r="4411" spans="1:30">
      <c r="A4411" s="541">
        <v>45920</v>
      </c>
      <c r="B4411" s="542" t="s">
        <v>81</v>
      </c>
      <c r="C4411" s="542">
        <v>2439</v>
      </c>
      <c r="D4411" s="542">
        <v>80</v>
      </c>
      <c r="E4411" s="542">
        <v>9</v>
      </c>
      <c r="F4411" s="542"/>
      <c r="G4411" s="542">
        <v>98</v>
      </c>
      <c r="H4411" s="542">
        <v>100</v>
      </c>
      <c r="I4411" s="542">
        <v>1</v>
      </c>
      <c r="J4411" s="542">
        <v>19</v>
      </c>
      <c r="K4411" s="542">
        <v>600</v>
      </c>
      <c r="L4411" s="542">
        <v>23.4</v>
      </c>
      <c r="M4411" s="540">
        <v>31.01</v>
      </c>
      <c r="N4411" s="543">
        <f>IF(Tabla2[[#This Row],[LECHE RETIRO DIA]]&lt;&gt;ISBLANK(Tabla2[[#This Row],[LECHE RETIRO DIA]]),SUM(Tabla2[[#This Row],[LECHE TANQUE DIA]:[LECHE RETIRO DIA]]),SUM(Tabla2[[#This Row],[LECHE TANQUE DIA]:[LECHE AUTOCONSUMO DIA]]))</f>
        <v>2528</v>
      </c>
      <c r="O4411" s="544">
        <f t="shared" si="2921"/>
        <v>0.96479430379746833</v>
      </c>
      <c r="P4411" s="545">
        <f t="shared" si="2922"/>
        <v>25.795918367346939</v>
      </c>
      <c r="Q4411" s="545">
        <f t="shared" si="2923"/>
        <v>24.887755102040817</v>
      </c>
      <c r="R4411" s="545">
        <f t="shared" si="2924"/>
        <v>4.2105263157894735</v>
      </c>
      <c r="S4411" s="545">
        <f t="shared" si="2925"/>
        <v>4.2133333333333329</v>
      </c>
      <c r="T4411" s="545">
        <f t="shared" si="2926"/>
        <v>6.1224489795918364</v>
      </c>
      <c r="U4411" s="545">
        <f t="shared" si="2927"/>
        <v>108.03418803418803</v>
      </c>
      <c r="V4411" s="545">
        <f t="shared" si="2928"/>
        <v>4.1880341880341883</v>
      </c>
      <c r="W4411" s="545">
        <f>IFERROR(H4411/M4411,Tabla2[[#This Row],[CARGA PRODUCCION (ANIMALES/HA)]])</f>
        <v>3.224766204450177</v>
      </c>
      <c r="X4411" s="546">
        <f t="shared" si="2929"/>
        <v>2025</v>
      </c>
      <c r="Y4411" s="546">
        <f t="shared" si="2930"/>
        <v>9</v>
      </c>
      <c r="Z4411" s="546" t="e">
        <f t="shared" ca="1" si="2931"/>
        <v>#NAME?</v>
      </c>
      <c r="AA4411" s="543">
        <f t="shared" si="2932"/>
        <v>100</v>
      </c>
      <c r="AB4411" s="544">
        <f t="shared" si="2933"/>
        <v>0.98</v>
      </c>
      <c r="AC4411" s="544">
        <f t="shared" si="2934"/>
        <v>2.0000000000000018E-2</v>
      </c>
      <c r="AD4411" s="542"/>
    </row>
    <row r="4412" spans="1:30">
      <c r="A4412" s="541">
        <v>45920</v>
      </c>
      <c r="B4412" s="542" t="s">
        <v>83</v>
      </c>
      <c r="C4412" s="542">
        <v>2668</v>
      </c>
      <c r="D4412" s="542">
        <v>100</v>
      </c>
      <c r="E4412" s="542">
        <v>9</v>
      </c>
      <c r="F4412" s="542"/>
      <c r="G4412" s="542">
        <v>113</v>
      </c>
      <c r="H4412" s="542">
        <v>123</v>
      </c>
      <c r="I4412" s="542">
        <v>3</v>
      </c>
      <c r="J4412" s="542">
        <v>13</v>
      </c>
      <c r="K4412" s="542">
        <v>840</v>
      </c>
      <c r="L4412" s="542">
        <v>29.8</v>
      </c>
      <c r="M4412" s="540">
        <v>36.590000000000003</v>
      </c>
      <c r="N4412" s="543">
        <f>IF(Tabla2[[#This Row],[LECHE RETIRO DIA]]&lt;&gt;ISBLANK(Tabla2[[#This Row],[LECHE RETIRO DIA]]),SUM(Tabla2[[#This Row],[LECHE TANQUE DIA]:[LECHE RETIRO DIA]]),SUM(Tabla2[[#This Row],[LECHE TANQUE DIA]:[LECHE AUTOCONSUMO DIA]]))</f>
        <v>2777</v>
      </c>
      <c r="O4412" s="544">
        <f t="shared" si="2921"/>
        <v>0.96074900972272237</v>
      </c>
      <c r="P4412" s="545">
        <f t="shared" si="2922"/>
        <v>24.575221238938052</v>
      </c>
      <c r="Q4412" s="545">
        <f t="shared" si="2923"/>
        <v>23.610619469026549</v>
      </c>
      <c r="R4412" s="545">
        <f t="shared" si="2924"/>
        <v>7.6923076923076925</v>
      </c>
      <c r="S4412" s="545">
        <f t="shared" si="2925"/>
        <v>3.3059523809523808</v>
      </c>
      <c r="T4412" s="545">
        <f t="shared" si="2926"/>
        <v>7.4336283185840708</v>
      </c>
      <c r="U4412" s="545">
        <f t="shared" si="2927"/>
        <v>93.187919463087241</v>
      </c>
      <c r="V4412" s="545">
        <f t="shared" si="2928"/>
        <v>3.7919463087248322</v>
      </c>
      <c r="W4412" s="545">
        <f>IFERROR(H4412/M4412,Tabla2[[#This Row],[CARGA PRODUCCION (ANIMALES/HA)]])</f>
        <v>3.361574200601257</v>
      </c>
      <c r="X4412" s="546">
        <f t="shared" si="2929"/>
        <v>2025</v>
      </c>
      <c r="Y4412" s="546">
        <f t="shared" si="2930"/>
        <v>9</v>
      </c>
      <c r="Z4412" s="546" t="e">
        <f t="shared" ca="1" si="2931"/>
        <v>#NAME?</v>
      </c>
      <c r="AA4412" s="543">
        <f t="shared" si="2932"/>
        <v>123</v>
      </c>
      <c r="AB4412" s="544">
        <f t="shared" si="2933"/>
        <v>0.91869918699186992</v>
      </c>
      <c r="AC4412" s="544">
        <f t="shared" si="2934"/>
        <v>8.1300813008130079E-2</v>
      </c>
      <c r="AD4412" s="542"/>
    </row>
    <row r="4413" spans="1:30">
      <c r="A4413" s="541">
        <v>45920</v>
      </c>
      <c r="B4413" s="542" t="s">
        <v>88</v>
      </c>
      <c r="C4413" s="542">
        <v>1223</v>
      </c>
      <c r="D4413" s="542">
        <v>40</v>
      </c>
      <c r="E4413" s="542">
        <v>5</v>
      </c>
      <c r="F4413" s="542"/>
      <c r="G4413" s="542">
        <v>53</v>
      </c>
      <c r="H4413" s="542">
        <v>54</v>
      </c>
      <c r="I4413" s="542">
        <v>0</v>
      </c>
      <c r="J4413" s="542">
        <v>14</v>
      </c>
      <c r="K4413" s="542">
        <v>360</v>
      </c>
      <c r="L4413" s="542">
        <v>16.5</v>
      </c>
      <c r="M4413" s="540">
        <v>17.5</v>
      </c>
      <c r="N4413" s="543">
        <f>IF(Tabla2[[#This Row],[LECHE RETIRO DIA]]&lt;&gt;ISBLANK(Tabla2[[#This Row],[LECHE RETIRO DIA]]),SUM(Tabla2[[#This Row],[LECHE TANQUE DIA]:[LECHE RETIRO DIA]]),SUM(Tabla2[[#This Row],[LECHE TANQUE DIA]:[LECHE AUTOCONSUMO DIA]]))</f>
        <v>1268</v>
      </c>
      <c r="O4413" s="544">
        <f t="shared" si="2921"/>
        <v>0.96451104100946372</v>
      </c>
      <c r="P4413" s="545">
        <f t="shared" si="2922"/>
        <v>23.924528301886792</v>
      </c>
      <c r="Q4413" s="545">
        <f t="shared" si="2923"/>
        <v>23.075471698113208</v>
      </c>
      <c r="R4413" s="545">
        <f t="shared" si="2924"/>
        <v>2.8571428571428572</v>
      </c>
      <c r="S4413" s="545">
        <f t="shared" si="2925"/>
        <v>3.5222222222222221</v>
      </c>
      <c r="T4413" s="545">
        <f t="shared" si="2926"/>
        <v>6.7924528301886795</v>
      </c>
      <c r="U4413" s="545">
        <f t="shared" si="2927"/>
        <v>76.848484848484844</v>
      </c>
      <c r="V4413" s="545">
        <f t="shared" si="2928"/>
        <v>3.2121212121212119</v>
      </c>
      <c r="W4413" s="545">
        <f>IFERROR(H4413/M4413,Tabla2[[#This Row],[CARGA PRODUCCION (ANIMALES/HA)]])</f>
        <v>3.0857142857142859</v>
      </c>
      <c r="X4413" s="546">
        <f t="shared" si="2929"/>
        <v>2025</v>
      </c>
      <c r="Y4413" s="546">
        <f t="shared" si="2930"/>
        <v>9</v>
      </c>
      <c r="Z4413" s="546" t="e">
        <f t="shared" ca="1" si="2931"/>
        <v>#NAME?</v>
      </c>
      <c r="AA4413" s="543">
        <f t="shared" si="2932"/>
        <v>54</v>
      </c>
      <c r="AB4413" s="544">
        <f t="shared" si="2933"/>
        <v>0.98148148148148151</v>
      </c>
      <c r="AC4413" s="544">
        <f t="shared" si="2934"/>
        <v>1.851851851851849E-2</v>
      </c>
      <c r="AD4413" s="542"/>
    </row>
    <row r="4414" spans="1:30">
      <c r="A4414" s="541">
        <v>45921</v>
      </c>
      <c r="B4414" s="542" t="s">
        <v>81</v>
      </c>
      <c r="C4414" s="542">
        <v>2396</v>
      </c>
      <c r="D4414" s="542">
        <v>80</v>
      </c>
      <c r="E4414" s="542">
        <v>9</v>
      </c>
      <c r="F4414" s="542"/>
      <c r="G4414" s="542">
        <v>99</v>
      </c>
      <c r="H4414" s="542">
        <v>101</v>
      </c>
      <c r="I4414" s="542">
        <v>1</v>
      </c>
      <c r="J4414" s="542">
        <v>19</v>
      </c>
      <c r="K4414" s="542">
        <v>600</v>
      </c>
      <c r="L4414" s="542">
        <v>23.4</v>
      </c>
      <c r="M4414" s="540">
        <v>31.01</v>
      </c>
      <c r="N4414" s="543">
        <f>IF(Tabla2[[#This Row],[LECHE RETIRO DIA]]&lt;&gt;ISBLANK(Tabla2[[#This Row],[LECHE RETIRO DIA]]),SUM(Tabla2[[#This Row],[LECHE TANQUE DIA]:[LECHE RETIRO DIA]]),SUM(Tabla2[[#This Row],[LECHE TANQUE DIA]:[LECHE AUTOCONSUMO DIA]]))</f>
        <v>2485</v>
      </c>
      <c r="O4414" s="544">
        <f t="shared" si="2921"/>
        <v>0.96418511066398394</v>
      </c>
      <c r="P4414" s="545">
        <f t="shared" si="2922"/>
        <v>25.1010101010101</v>
      </c>
      <c r="Q4414" s="545">
        <f t="shared" si="2923"/>
        <v>24.202020202020201</v>
      </c>
      <c r="R4414" s="545">
        <f t="shared" si="2924"/>
        <v>4.2105263157894735</v>
      </c>
      <c r="S4414" s="545">
        <f t="shared" si="2925"/>
        <v>4.1416666666666666</v>
      </c>
      <c r="T4414" s="545">
        <f t="shared" si="2926"/>
        <v>6.0606060606060606</v>
      </c>
      <c r="U4414" s="545">
        <f t="shared" si="2927"/>
        <v>106.19658119658121</v>
      </c>
      <c r="V4414" s="545">
        <f t="shared" si="2928"/>
        <v>4.2307692307692308</v>
      </c>
      <c r="W4414" s="545">
        <f>IFERROR(H4414/M4414,Tabla2[[#This Row],[CARGA PRODUCCION (ANIMALES/HA)]])</f>
        <v>3.2570138664946788</v>
      </c>
      <c r="X4414" s="546">
        <f t="shared" si="2929"/>
        <v>2025</v>
      </c>
      <c r="Y4414" s="546">
        <f t="shared" si="2930"/>
        <v>9</v>
      </c>
      <c r="Z4414" s="546" t="e">
        <f t="shared" ca="1" si="2931"/>
        <v>#NAME?</v>
      </c>
      <c r="AA4414" s="543">
        <f t="shared" si="2932"/>
        <v>101</v>
      </c>
      <c r="AB4414" s="544">
        <f t="shared" si="2933"/>
        <v>0.98019801980198018</v>
      </c>
      <c r="AC4414" s="544">
        <f t="shared" si="2934"/>
        <v>1.980198019801982E-2</v>
      </c>
      <c r="AD4414" s="542"/>
    </row>
    <row r="4415" spans="1:30">
      <c r="A4415" s="541">
        <v>45921</v>
      </c>
      <c r="B4415" s="542" t="s">
        <v>83</v>
      </c>
      <c r="C4415" s="542">
        <v>2443</v>
      </c>
      <c r="D4415" s="542">
        <v>100</v>
      </c>
      <c r="E4415" s="542">
        <v>9</v>
      </c>
      <c r="F4415" s="542"/>
      <c r="G4415" s="542">
        <v>113</v>
      </c>
      <c r="H4415" s="542">
        <v>123</v>
      </c>
      <c r="I4415" s="542">
        <v>3</v>
      </c>
      <c r="J4415" s="542">
        <v>13</v>
      </c>
      <c r="K4415" s="542">
        <v>840</v>
      </c>
      <c r="L4415" s="542">
        <v>29.8</v>
      </c>
      <c r="M4415" s="540">
        <v>36.590000000000003</v>
      </c>
      <c r="N4415" s="543">
        <f>IF(Tabla2[[#This Row],[LECHE RETIRO DIA]]&lt;&gt;ISBLANK(Tabla2[[#This Row],[LECHE RETIRO DIA]]),SUM(Tabla2[[#This Row],[LECHE TANQUE DIA]:[LECHE RETIRO DIA]]),SUM(Tabla2[[#This Row],[LECHE TANQUE DIA]:[LECHE AUTOCONSUMO DIA]]))</f>
        <v>2552</v>
      </c>
      <c r="O4415" s="544">
        <f t="shared" si="2921"/>
        <v>0.95728840125391845</v>
      </c>
      <c r="P4415" s="545">
        <f t="shared" si="2922"/>
        <v>22.584070796460178</v>
      </c>
      <c r="Q4415" s="545">
        <f t="shared" si="2923"/>
        <v>21.619469026548671</v>
      </c>
      <c r="R4415" s="545">
        <f t="shared" si="2924"/>
        <v>7.6923076923076925</v>
      </c>
      <c r="S4415" s="545">
        <f t="shared" si="2925"/>
        <v>3.038095238095238</v>
      </c>
      <c r="T4415" s="545">
        <f t="shared" si="2926"/>
        <v>7.4336283185840708</v>
      </c>
      <c r="U4415" s="545">
        <f t="shared" si="2927"/>
        <v>85.637583892617442</v>
      </c>
      <c r="V4415" s="545">
        <f t="shared" si="2928"/>
        <v>3.7919463087248322</v>
      </c>
      <c r="W4415" s="545">
        <f>IFERROR(H4415/M4415,Tabla2[[#This Row],[CARGA PRODUCCION (ANIMALES/HA)]])</f>
        <v>3.361574200601257</v>
      </c>
      <c r="X4415" s="546">
        <f t="shared" si="2929"/>
        <v>2025</v>
      </c>
      <c r="Y4415" s="546">
        <f t="shared" si="2930"/>
        <v>9</v>
      </c>
      <c r="Z4415" s="546" t="e">
        <f t="shared" ca="1" si="2931"/>
        <v>#NAME?</v>
      </c>
      <c r="AA4415" s="543">
        <f t="shared" si="2932"/>
        <v>123</v>
      </c>
      <c r="AB4415" s="544">
        <f t="shared" si="2933"/>
        <v>0.91869918699186992</v>
      </c>
      <c r="AC4415" s="544">
        <f t="shared" si="2934"/>
        <v>8.1300813008130079E-2</v>
      </c>
      <c r="AD4415" s="542"/>
    </row>
    <row r="4416" spans="1:30">
      <c r="A4416" s="541">
        <v>45921</v>
      </c>
      <c r="B4416" s="542" t="s">
        <v>117</v>
      </c>
      <c r="C4416" s="542">
        <v>1253</v>
      </c>
      <c r="D4416" s="542">
        <v>40</v>
      </c>
      <c r="E4416" s="542">
        <v>5</v>
      </c>
      <c r="F4416" s="542"/>
      <c r="G4416" s="542">
        <v>54</v>
      </c>
      <c r="H4416" s="542">
        <v>55</v>
      </c>
      <c r="I4416" s="542">
        <v>0</v>
      </c>
      <c r="J4416" s="542">
        <v>14</v>
      </c>
      <c r="K4416" s="542">
        <v>360</v>
      </c>
      <c r="L4416" s="542">
        <v>16.5</v>
      </c>
      <c r="M4416" s="540">
        <v>17.5</v>
      </c>
      <c r="N4416" s="543">
        <f>IF(Tabla2[[#This Row],[LECHE RETIRO DIA]]&lt;&gt;ISBLANK(Tabla2[[#This Row],[LECHE RETIRO DIA]]),SUM(Tabla2[[#This Row],[LECHE TANQUE DIA]:[LECHE RETIRO DIA]]),SUM(Tabla2[[#This Row],[LECHE TANQUE DIA]:[LECHE AUTOCONSUMO DIA]]))</f>
        <v>1298</v>
      </c>
      <c r="O4416" s="544">
        <f t="shared" si="2921"/>
        <v>0.96533127889060089</v>
      </c>
      <c r="P4416" s="545">
        <f t="shared" si="2922"/>
        <v>24.037037037037038</v>
      </c>
      <c r="Q4416" s="545">
        <f t="shared" si="2923"/>
        <v>23.203703703703702</v>
      </c>
      <c r="R4416" s="545">
        <f t="shared" si="2924"/>
        <v>2.8571428571428572</v>
      </c>
      <c r="S4416" s="545">
        <f t="shared" si="2925"/>
        <v>3.6055555555555556</v>
      </c>
      <c r="T4416" s="545">
        <f t="shared" si="2926"/>
        <v>6.666666666666667</v>
      </c>
      <c r="U4416" s="545">
        <f t="shared" si="2927"/>
        <v>78.666666666666671</v>
      </c>
      <c r="V4416" s="545">
        <f t="shared" si="2928"/>
        <v>3.2727272727272729</v>
      </c>
      <c r="W4416" s="545">
        <f>IFERROR(H4416/M4416,Tabla2[[#This Row],[CARGA PRODUCCION (ANIMALES/HA)]])</f>
        <v>3.1428571428571428</v>
      </c>
      <c r="X4416" s="546">
        <f t="shared" si="2929"/>
        <v>2025</v>
      </c>
      <c r="Y4416" s="546">
        <f t="shared" si="2930"/>
        <v>9</v>
      </c>
      <c r="Z4416" s="546" t="e">
        <f t="shared" ca="1" si="2931"/>
        <v>#NAME?</v>
      </c>
      <c r="AA4416" s="543">
        <f t="shared" si="2932"/>
        <v>55</v>
      </c>
      <c r="AB4416" s="544">
        <f t="shared" si="2933"/>
        <v>0.98181818181818181</v>
      </c>
      <c r="AC4416" s="544">
        <f t="shared" si="2934"/>
        <v>1.8181818181818188E-2</v>
      </c>
      <c r="AD4416" s="542"/>
    </row>
    <row r="4417" spans="1:30">
      <c r="A4417" s="541">
        <v>45922</v>
      </c>
      <c r="B4417" s="542" t="s">
        <v>81</v>
      </c>
      <c r="C4417" s="542">
        <v>2434</v>
      </c>
      <c r="D4417" s="542">
        <v>80</v>
      </c>
      <c r="E4417" s="542">
        <v>9</v>
      </c>
      <c r="F4417" s="542"/>
      <c r="G4417" s="542">
        <v>99</v>
      </c>
      <c r="H4417" s="542">
        <v>101</v>
      </c>
      <c r="I4417" s="542">
        <v>1</v>
      </c>
      <c r="J4417" s="542">
        <v>19</v>
      </c>
      <c r="K4417" s="542">
        <v>600</v>
      </c>
      <c r="L4417" s="542">
        <v>23.4</v>
      </c>
      <c r="M4417" s="540">
        <v>31.01</v>
      </c>
      <c r="N4417" s="543">
        <f>IF(Tabla2[[#This Row],[LECHE RETIRO DIA]]&lt;&gt;ISBLANK(Tabla2[[#This Row],[LECHE RETIRO DIA]]),SUM(Tabla2[[#This Row],[LECHE TANQUE DIA]:[LECHE RETIRO DIA]]),SUM(Tabla2[[#This Row],[LECHE TANQUE DIA]:[LECHE AUTOCONSUMO DIA]]))</f>
        <v>2523</v>
      </c>
      <c r="O4417" s="544">
        <f t="shared" ref="O4417:O4425" si="2935">IFERROR(C4417/N4417,"")</f>
        <v>0.96472453428458183</v>
      </c>
      <c r="P4417" s="545">
        <f t="shared" ref="P4417:P4425" si="2936">IFERROR(N4417/G4417,"")</f>
        <v>25.484848484848484</v>
      </c>
      <c r="Q4417" s="545">
        <f t="shared" ref="Q4417:Q4425" si="2937">IFERROR(C4417/G4417,"")</f>
        <v>24.585858585858585</v>
      </c>
      <c r="R4417" s="545">
        <f t="shared" ref="R4417:R4425" si="2938">IFERROR(D4417/J4417,"")</f>
        <v>4.2105263157894735</v>
      </c>
      <c r="S4417" s="545">
        <f t="shared" ref="S4417:S4425" si="2939">IFERROR(N4417/K4417,"")</f>
        <v>4.2050000000000001</v>
      </c>
      <c r="T4417" s="545">
        <f t="shared" ref="T4417:T4425" si="2940">IFERROR(K4417/G4417,"")</f>
        <v>6.0606060606060606</v>
      </c>
      <c r="U4417" s="545">
        <f t="shared" ref="U4417:U4425" si="2941">IFERROR(N4417/L4417,"")</f>
        <v>107.82051282051283</v>
      </c>
      <c r="V4417" s="545">
        <f t="shared" ref="V4417:V4425" si="2942">IFERROR(G4417/L4417,"")</f>
        <v>4.2307692307692308</v>
      </c>
      <c r="W4417" s="545">
        <f>IFERROR(H4417/M4417,Tabla2[[#This Row],[CARGA PRODUCCION (ANIMALES/HA)]])</f>
        <v>3.2570138664946788</v>
      </c>
      <c r="X4417" s="546">
        <f t="shared" ref="X4417:X4425" si="2943">YEAR(A4417)</f>
        <v>2025</v>
      </c>
      <c r="Y4417" s="546">
        <f t="shared" ref="Y4417:Y4425" si="2944">MONTH(A4417)</f>
        <v>9</v>
      </c>
      <c r="Z4417" s="546" t="e">
        <f t="shared" ref="Z4417:Z4425" ca="1" si="2945">_xlfn.ISOWEEKNUM(A4417)</f>
        <v>#NAME?</v>
      </c>
      <c r="AA4417" s="543">
        <f t="shared" ref="AA4417:AA4425" si="2946">IF(H4417&gt;0,H4417,G4417)</f>
        <v>101</v>
      </c>
      <c r="AB4417" s="544">
        <f t="shared" ref="AB4417:AB4425" si="2947">IFERROR(G4417/AA4417,"")</f>
        <v>0.98019801980198018</v>
      </c>
      <c r="AC4417" s="544">
        <f t="shared" ref="AC4417:AC4425" si="2948">IFERROR(1-AB4417,"")</f>
        <v>1.980198019801982E-2</v>
      </c>
      <c r="AD4417" s="542"/>
    </row>
    <row r="4418" spans="1:30">
      <c r="A4418" s="541">
        <v>45922</v>
      </c>
      <c r="B4418" s="542" t="s">
        <v>83</v>
      </c>
      <c r="C4418" s="542">
        <v>2682</v>
      </c>
      <c r="D4418" s="542">
        <v>100</v>
      </c>
      <c r="E4418" s="542">
        <v>9</v>
      </c>
      <c r="F4418" s="542"/>
      <c r="G4418" s="542">
        <v>113</v>
      </c>
      <c r="H4418" s="542">
        <v>123</v>
      </c>
      <c r="I4418" s="542">
        <v>3</v>
      </c>
      <c r="J4418" s="542">
        <v>14</v>
      </c>
      <c r="K4418" s="542">
        <v>840</v>
      </c>
      <c r="L4418" s="542">
        <v>29.8</v>
      </c>
      <c r="M4418" s="540">
        <v>36.590000000000003</v>
      </c>
      <c r="N4418" s="543">
        <f>IF(Tabla2[[#This Row],[LECHE RETIRO DIA]]&lt;&gt;ISBLANK(Tabla2[[#This Row],[LECHE RETIRO DIA]]),SUM(Tabla2[[#This Row],[LECHE TANQUE DIA]:[LECHE RETIRO DIA]]),SUM(Tabla2[[#This Row],[LECHE TANQUE DIA]:[LECHE AUTOCONSUMO DIA]]))</f>
        <v>2791</v>
      </c>
      <c r="O4418" s="544">
        <f t="shared" si="2935"/>
        <v>0.96094589752776782</v>
      </c>
      <c r="P4418" s="545">
        <f t="shared" si="2936"/>
        <v>24.699115044247787</v>
      </c>
      <c r="Q4418" s="545">
        <f t="shared" si="2937"/>
        <v>23.734513274336283</v>
      </c>
      <c r="R4418" s="545">
        <f t="shared" si="2938"/>
        <v>7.1428571428571432</v>
      </c>
      <c r="S4418" s="545">
        <f t="shared" si="2939"/>
        <v>3.3226190476190478</v>
      </c>
      <c r="T4418" s="545">
        <f t="shared" si="2940"/>
        <v>7.4336283185840708</v>
      </c>
      <c r="U4418" s="545">
        <f t="shared" si="2941"/>
        <v>93.65771812080537</v>
      </c>
      <c r="V4418" s="545">
        <f t="shared" si="2942"/>
        <v>3.7919463087248322</v>
      </c>
      <c r="W4418" s="545">
        <f>IFERROR(H4418/M4418,Tabla2[[#This Row],[CARGA PRODUCCION (ANIMALES/HA)]])</f>
        <v>3.361574200601257</v>
      </c>
      <c r="X4418" s="546">
        <f t="shared" si="2943"/>
        <v>2025</v>
      </c>
      <c r="Y4418" s="546">
        <f t="shared" si="2944"/>
        <v>9</v>
      </c>
      <c r="Z4418" s="546" t="e">
        <f t="shared" ca="1" si="2945"/>
        <v>#NAME?</v>
      </c>
      <c r="AA4418" s="543">
        <f t="shared" si="2946"/>
        <v>123</v>
      </c>
      <c r="AB4418" s="544">
        <f t="shared" si="2947"/>
        <v>0.91869918699186992</v>
      </c>
      <c r="AC4418" s="544">
        <f t="shared" si="2948"/>
        <v>8.1300813008130079E-2</v>
      </c>
      <c r="AD4418" s="542"/>
    </row>
    <row r="4419" spans="1:30">
      <c r="A4419" s="541">
        <v>45922</v>
      </c>
      <c r="B4419" s="542" t="s">
        <v>117</v>
      </c>
      <c r="C4419" s="542">
        <v>1232</v>
      </c>
      <c r="D4419" s="542">
        <v>40</v>
      </c>
      <c r="E4419" s="542">
        <v>5</v>
      </c>
      <c r="F4419" s="542"/>
      <c r="G4419" s="542">
        <v>55</v>
      </c>
      <c r="H4419" s="542">
        <v>56</v>
      </c>
      <c r="I4419" s="542">
        <v>0</v>
      </c>
      <c r="J4419" s="542">
        <v>14</v>
      </c>
      <c r="K4419" s="542">
        <v>360</v>
      </c>
      <c r="L4419" s="542">
        <v>16.5</v>
      </c>
      <c r="M4419" s="540">
        <v>17.5</v>
      </c>
      <c r="N4419" s="543">
        <f>IF(Tabla2[[#This Row],[LECHE RETIRO DIA]]&lt;&gt;ISBLANK(Tabla2[[#This Row],[LECHE RETIRO DIA]]),SUM(Tabla2[[#This Row],[LECHE TANQUE DIA]:[LECHE RETIRO DIA]]),SUM(Tabla2[[#This Row],[LECHE TANQUE DIA]:[LECHE AUTOCONSUMO DIA]]))</f>
        <v>1277</v>
      </c>
      <c r="O4419" s="544">
        <f t="shared" si="2935"/>
        <v>0.9647611589663273</v>
      </c>
      <c r="P4419" s="545">
        <f t="shared" si="2936"/>
        <v>23.218181818181819</v>
      </c>
      <c r="Q4419" s="545">
        <f t="shared" si="2937"/>
        <v>22.4</v>
      </c>
      <c r="R4419" s="545">
        <f t="shared" si="2938"/>
        <v>2.8571428571428572</v>
      </c>
      <c r="S4419" s="545">
        <f t="shared" si="2939"/>
        <v>3.5472222222222221</v>
      </c>
      <c r="T4419" s="545">
        <f t="shared" si="2940"/>
        <v>6.5454545454545459</v>
      </c>
      <c r="U4419" s="545">
        <f t="shared" si="2941"/>
        <v>77.393939393939391</v>
      </c>
      <c r="V4419" s="545">
        <f t="shared" si="2942"/>
        <v>3.3333333333333335</v>
      </c>
      <c r="W4419" s="545">
        <f>IFERROR(H4419/M4419,Tabla2[[#This Row],[CARGA PRODUCCION (ANIMALES/HA)]])</f>
        <v>3.2</v>
      </c>
      <c r="X4419" s="546">
        <f t="shared" si="2943"/>
        <v>2025</v>
      </c>
      <c r="Y4419" s="546">
        <f t="shared" si="2944"/>
        <v>9</v>
      </c>
      <c r="Z4419" s="546" t="e">
        <f t="shared" ca="1" si="2945"/>
        <v>#NAME?</v>
      </c>
      <c r="AA4419" s="543">
        <f t="shared" si="2946"/>
        <v>56</v>
      </c>
      <c r="AB4419" s="544">
        <f t="shared" si="2947"/>
        <v>0.9821428571428571</v>
      </c>
      <c r="AC4419" s="544">
        <f t="shared" si="2948"/>
        <v>1.7857142857142905E-2</v>
      </c>
      <c r="AD4419" s="542"/>
    </row>
    <row r="4420" spans="1:30">
      <c r="A4420" s="541">
        <v>45923</v>
      </c>
      <c r="B4420" s="542" t="s">
        <v>81</v>
      </c>
      <c r="C4420" s="542">
        <v>2490</v>
      </c>
      <c r="D4420" s="542">
        <v>80</v>
      </c>
      <c r="E4420" s="542">
        <v>9</v>
      </c>
      <c r="F4420" s="542"/>
      <c r="G4420" s="542">
        <v>99</v>
      </c>
      <c r="H4420" s="542">
        <v>101</v>
      </c>
      <c r="I4420" s="542">
        <v>1</v>
      </c>
      <c r="J4420" s="542">
        <v>19</v>
      </c>
      <c r="K4420" s="542">
        <v>600</v>
      </c>
      <c r="L4420" s="542">
        <v>23.4</v>
      </c>
      <c r="M4420" s="540">
        <v>31.01</v>
      </c>
      <c r="N4420" s="543">
        <f>IF(Tabla2[[#This Row],[LECHE RETIRO DIA]]&lt;&gt;ISBLANK(Tabla2[[#This Row],[LECHE RETIRO DIA]]),SUM(Tabla2[[#This Row],[LECHE TANQUE DIA]:[LECHE RETIRO DIA]]),SUM(Tabla2[[#This Row],[LECHE TANQUE DIA]:[LECHE AUTOCONSUMO DIA]]))</f>
        <v>2579</v>
      </c>
      <c r="O4420" s="544">
        <f t="shared" si="2935"/>
        <v>0.96549050019387361</v>
      </c>
      <c r="P4420" s="545">
        <f t="shared" si="2936"/>
        <v>26.050505050505052</v>
      </c>
      <c r="Q4420" s="545">
        <f t="shared" si="2937"/>
        <v>25.151515151515152</v>
      </c>
      <c r="R4420" s="545">
        <f t="shared" si="2938"/>
        <v>4.2105263157894735</v>
      </c>
      <c r="S4420" s="545">
        <f t="shared" si="2939"/>
        <v>4.2983333333333329</v>
      </c>
      <c r="T4420" s="545">
        <f t="shared" si="2940"/>
        <v>6.0606060606060606</v>
      </c>
      <c r="U4420" s="545">
        <f t="shared" si="2941"/>
        <v>110.21367521367522</v>
      </c>
      <c r="V4420" s="545">
        <f t="shared" si="2942"/>
        <v>4.2307692307692308</v>
      </c>
      <c r="W4420" s="545">
        <f>IFERROR(H4420/M4420,Tabla2[[#This Row],[CARGA PRODUCCION (ANIMALES/HA)]])</f>
        <v>3.2570138664946788</v>
      </c>
      <c r="X4420" s="546">
        <f t="shared" si="2943"/>
        <v>2025</v>
      </c>
      <c r="Y4420" s="546">
        <f t="shared" si="2944"/>
        <v>9</v>
      </c>
      <c r="Z4420" s="546" t="e">
        <f t="shared" ca="1" si="2945"/>
        <v>#NAME?</v>
      </c>
      <c r="AA4420" s="543">
        <f t="shared" si="2946"/>
        <v>101</v>
      </c>
      <c r="AB4420" s="544">
        <f t="shared" si="2947"/>
        <v>0.98019801980198018</v>
      </c>
      <c r="AC4420" s="544">
        <f t="shared" si="2948"/>
        <v>1.980198019801982E-2</v>
      </c>
      <c r="AD4420" s="542"/>
    </row>
    <row r="4421" spans="1:30">
      <c r="A4421" s="541">
        <v>45923</v>
      </c>
      <c r="B4421" s="542" t="s">
        <v>83</v>
      </c>
      <c r="C4421" s="542">
        <v>2730</v>
      </c>
      <c r="D4421" s="542">
        <v>100</v>
      </c>
      <c r="E4421" s="542">
        <v>9</v>
      </c>
      <c r="F4421" s="542"/>
      <c r="G4421" s="542">
        <v>114</v>
      </c>
      <c r="H4421" s="542">
        <v>123</v>
      </c>
      <c r="I4421" s="542">
        <v>3</v>
      </c>
      <c r="J4421" s="542">
        <v>16</v>
      </c>
      <c r="K4421" s="542">
        <v>840</v>
      </c>
      <c r="L4421" s="542">
        <v>29.8</v>
      </c>
      <c r="M4421" s="540">
        <v>36.590000000000003</v>
      </c>
      <c r="N4421" s="543">
        <f>IF(Tabla2[[#This Row],[LECHE RETIRO DIA]]&lt;&gt;ISBLANK(Tabla2[[#This Row],[LECHE RETIRO DIA]]),SUM(Tabla2[[#This Row],[LECHE TANQUE DIA]:[LECHE RETIRO DIA]]),SUM(Tabla2[[#This Row],[LECHE TANQUE DIA]:[LECHE AUTOCONSUMO DIA]]))</f>
        <v>2839</v>
      </c>
      <c r="O4421" s="544">
        <f t="shared" si="2935"/>
        <v>0.96160619936597391</v>
      </c>
      <c r="P4421" s="545">
        <f t="shared" si="2936"/>
        <v>24.903508771929825</v>
      </c>
      <c r="Q4421" s="545">
        <f t="shared" si="2937"/>
        <v>23.94736842105263</v>
      </c>
      <c r="R4421" s="545">
        <f t="shared" si="2938"/>
        <v>6.25</v>
      </c>
      <c r="S4421" s="545">
        <f t="shared" si="2939"/>
        <v>3.3797619047619047</v>
      </c>
      <c r="T4421" s="545">
        <f t="shared" si="2940"/>
        <v>7.3684210526315788</v>
      </c>
      <c r="U4421" s="545">
        <f t="shared" si="2941"/>
        <v>95.268456375838923</v>
      </c>
      <c r="V4421" s="545">
        <f t="shared" si="2942"/>
        <v>3.825503355704698</v>
      </c>
      <c r="W4421" s="545">
        <f>IFERROR(H4421/M4421,Tabla2[[#This Row],[CARGA PRODUCCION (ANIMALES/HA)]])</f>
        <v>3.361574200601257</v>
      </c>
      <c r="X4421" s="546">
        <f t="shared" si="2943"/>
        <v>2025</v>
      </c>
      <c r="Y4421" s="546">
        <f t="shared" si="2944"/>
        <v>9</v>
      </c>
      <c r="Z4421" s="546" t="e">
        <f t="shared" ca="1" si="2945"/>
        <v>#NAME?</v>
      </c>
      <c r="AA4421" s="543">
        <f t="shared" si="2946"/>
        <v>123</v>
      </c>
      <c r="AB4421" s="544">
        <f t="shared" si="2947"/>
        <v>0.92682926829268297</v>
      </c>
      <c r="AC4421" s="544">
        <f t="shared" si="2948"/>
        <v>7.3170731707317027E-2</v>
      </c>
      <c r="AD4421" s="542"/>
    </row>
    <row r="4422" spans="1:30">
      <c r="A4422" s="541">
        <v>45923</v>
      </c>
      <c r="B4422" s="542" t="s">
        <v>88</v>
      </c>
      <c r="C4422" s="542">
        <v>1284</v>
      </c>
      <c r="D4422" s="542">
        <v>40</v>
      </c>
      <c r="E4422" s="542">
        <v>5</v>
      </c>
      <c r="F4422" s="542"/>
      <c r="G4422" s="542">
        <v>55</v>
      </c>
      <c r="H4422" s="542">
        <v>56</v>
      </c>
      <c r="I4422" s="542">
        <v>0</v>
      </c>
      <c r="J4422" s="542">
        <v>15</v>
      </c>
      <c r="K4422" s="542">
        <v>360</v>
      </c>
      <c r="L4422" s="542">
        <v>16.5</v>
      </c>
      <c r="M4422" s="540">
        <v>17.5</v>
      </c>
      <c r="N4422" s="543">
        <f>IF(Tabla2[[#This Row],[LECHE RETIRO DIA]]&lt;&gt;ISBLANK(Tabla2[[#This Row],[LECHE RETIRO DIA]]),SUM(Tabla2[[#This Row],[LECHE TANQUE DIA]:[LECHE RETIRO DIA]]),SUM(Tabla2[[#This Row],[LECHE TANQUE DIA]:[LECHE AUTOCONSUMO DIA]]))</f>
        <v>1329</v>
      </c>
      <c r="O4422" s="544">
        <f t="shared" si="2935"/>
        <v>0.96613995485327309</v>
      </c>
      <c r="P4422" s="545">
        <f t="shared" si="2936"/>
        <v>24.163636363636364</v>
      </c>
      <c r="Q4422" s="545">
        <f t="shared" si="2937"/>
        <v>23.345454545454544</v>
      </c>
      <c r="R4422" s="545">
        <f t="shared" si="2938"/>
        <v>2.6666666666666665</v>
      </c>
      <c r="S4422" s="545">
        <f t="shared" si="2939"/>
        <v>3.6916666666666669</v>
      </c>
      <c r="T4422" s="545">
        <f t="shared" si="2940"/>
        <v>6.5454545454545459</v>
      </c>
      <c r="U4422" s="545">
        <f t="shared" si="2941"/>
        <v>80.545454545454547</v>
      </c>
      <c r="V4422" s="545">
        <f t="shared" si="2942"/>
        <v>3.3333333333333335</v>
      </c>
      <c r="W4422" s="545">
        <f>IFERROR(H4422/M4422,Tabla2[[#This Row],[CARGA PRODUCCION (ANIMALES/HA)]])</f>
        <v>3.2</v>
      </c>
      <c r="X4422" s="546">
        <f t="shared" si="2943"/>
        <v>2025</v>
      </c>
      <c r="Y4422" s="546">
        <f t="shared" si="2944"/>
        <v>9</v>
      </c>
      <c r="Z4422" s="546" t="e">
        <f t="shared" ca="1" si="2945"/>
        <v>#NAME?</v>
      </c>
      <c r="AA4422" s="543">
        <f t="shared" si="2946"/>
        <v>56</v>
      </c>
      <c r="AB4422" s="544">
        <f t="shared" si="2947"/>
        <v>0.9821428571428571</v>
      </c>
      <c r="AC4422" s="544">
        <f t="shared" si="2948"/>
        <v>1.7857142857142905E-2</v>
      </c>
      <c r="AD4422" s="542"/>
    </row>
    <row r="4423" spans="1:30">
      <c r="A4423" s="541">
        <v>45924</v>
      </c>
      <c r="B4423" s="542" t="s">
        <v>81</v>
      </c>
      <c r="C4423" s="542">
        <v>2429</v>
      </c>
      <c r="D4423" s="542">
        <v>80</v>
      </c>
      <c r="E4423" s="542">
        <v>9</v>
      </c>
      <c r="F4423" s="542"/>
      <c r="G4423" s="542">
        <v>99</v>
      </c>
      <c r="H4423" s="542">
        <v>101</v>
      </c>
      <c r="I4423" s="542">
        <v>1</v>
      </c>
      <c r="J4423" s="542">
        <v>19</v>
      </c>
      <c r="K4423" s="542">
        <v>600</v>
      </c>
      <c r="L4423" s="542">
        <v>23.4</v>
      </c>
      <c r="M4423" s="540">
        <v>31.01</v>
      </c>
      <c r="N4423" s="543">
        <f>IF(Tabla2[[#This Row],[LECHE RETIRO DIA]]&lt;&gt;ISBLANK(Tabla2[[#This Row],[LECHE RETIRO DIA]]),SUM(Tabla2[[#This Row],[LECHE TANQUE DIA]:[LECHE RETIRO DIA]]),SUM(Tabla2[[#This Row],[LECHE TANQUE DIA]:[LECHE AUTOCONSUMO DIA]]))</f>
        <v>2518</v>
      </c>
      <c r="O4423" s="544">
        <f t="shared" si="2935"/>
        <v>0.96465448768864182</v>
      </c>
      <c r="P4423" s="545">
        <f t="shared" si="2936"/>
        <v>25.434343434343436</v>
      </c>
      <c r="Q4423" s="545">
        <f t="shared" si="2937"/>
        <v>24.535353535353536</v>
      </c>
      <c r="R4423" s="545">
        <f t="shared" si="2938"/>
        <v>4.2105263157894735</v>
      </c>
      <c r="S4423" s="545">
        <f t="shared" si="2939"/>
        <v>4.1966666666666663</v>
      </c>
      <c r="T4423" s="545">
        <f t="shared" si="2940"/>
        <v>6.0606060606060606</v>
      </c>
      <c r="U4423" s="545">
        <f t="shared" si="2941"/>
        <v>107.60683760683762</v>
      </c>
      <c r="V4423" s="545">
        <f t="shared" si="2942"/>
        <v>4.2307692307692308</v>
      </c>
      <c r="W4423" s="545">
        <f>IFERROR(H4423/M4423,Tabla2[[#This Row],[CARGA PRODUCCION (ANIMALES/HA)]])</f>
        <v>3.2570138664946788</v>
      </c>
      <c r="X4423" s="546">
        <f t="shared" si="2943"/>
        <v>2025</v>
      </c>
      <c r="Y4423" s="546">
        <f t="shared" si="2944"/>
        <v>9</v>
      </c>
      <c r="Z4423" s="546" t="e">
        <f t="shared" ca="1" si="2945"/>
        <v>#NAME?</v>
      </c>
      <c r="AA4423" s="543">
        <f t="shared" si="2946"/>
        <v>101</v>
      </c>
      <c r="AB4423" s="544">
        <f t="shared" si="2947"/>
        <v>0.98019801980198018</v>
      </c>
      <c r="AC4423" s="544">
        <f t="shared" si="2948"/>
        <v>1.980198019801982E-2</v>
      </c>
      <c r="AD4423" s="542"/>
    </row>
    <row r="4424" spans="1:30">
      <c r="A4424" s="541">
        <v>45924</v>
      </c>
      <c r="B4424" s="542" t="s">
        <v>83</v>
      </c>
      <c r="C4424" s="542">
        <v>2730</v>
      </c>
      <c r="D4424" s="542">
        <v>100</v>
      </c>
      <c r="E4424" s="542">
        <v>9</v>
      </c>
      <c r="F4424" s="542"/>
      <c r="G4424" s="542">
        <v>115</v>
      </c>
      <c r="H4424" s="542">
        <v>123</v>
      </c>
      <c r="I4424" s="542">
        <v>3</v>
      </c>
      <c r="J4424" s="542">
        <v>16</v>
      </c>
      <c r="K4424" s="542">
        <v>840</v>
      </c>
      <c r="L4424" s="542">
        <v>29.8</v>
      </c>
      <c r="M4424" s="540">
        <v>36.590000000000003</v>
      </c>
      <c r="N4424" s="543">
        <f>IF(Tabla2[[#This Row],[LECHE RETIRO DIA]]&lt;&gt;ISBLANK(Tabla2[[#This Row],[LECHE RETIRO DIA]]),SUM(Tabla2[[#This Row],[LECHE TANQUE DIA]:[LECHE RETIRO DIA]]),SUM(Tabla2[[#This Row],[LECHE TANQUE DIA]:[LECHE AUTOCONSUMO DIA]]))</f>
        <v>2839</v>
      </c>
      <c r="O4424" s="544">
        <f t="shared" si="2935"/>
        <v>0.96160619936597391</v>
      </c>
      <c r="P4424" s="545">
        <f t="shared" si="2936"/>
        <v>24.68695652173913</v>
      </c>
      <c r="Q4424" s="545">
        <f t="shared" si="2937"/>
        <v>23.739130434782609</v>
      </c>
      <c r="R4424" s="545">
        <f t="shared" si="2938"/>
        <v>6.25</v>
      </c>
      <c r="S4424" s="545">
        <f t="shared" si="2939"/>
        <v>3.3797619047619047</v>
      </c>
      <c r="T4424" s="545">
        <f t="shared" si="2940"/>
        <v>7.3043478260869561</v>
      </c>
      <c r="U4424" s="545">
        <f t="shared" si="2941"/>
        <v>95.268456375838923</v>
      </c>
      <c r="V4424" s="545">
        <f t="shared" si="2942"/>
        <v>3.8590604026845639</v>
      </c>
      <c r="W4424" s="545">
        <f>IFERROR(H4424/M4424,Tabla2[[#This Row],[CARGA PRODUCCION (ANIMALES/HA)]])</f>
        <v>3.361574200601257</v>
      </c>
      <c r="X4424" s="546">
        <f t="shared" si="2943"/>
        <v>2025</v>
      </c>
      <c r="Y4424" s="546">
        <f t="shared" si="2944"/>
        <v>9</v>
      </c>
      <c r="Z4424" s="546" t="e">
        <f t="shared" ca="1" si="2945"/>
        <v>#NAME?</v>
      </c>
      <c r="AA4424" s="543">
        <f t="shared" si="2946"/>
        <v>123</v>
      </c>
      <c r="AB4424" s="544">
        <f t="shared" si="2947"/>
        <v>0.93495934959349591</v>
      </c>
      <c r="AC4424" s="544">
        <f t="shared" si="2948"/>
        <v>6.5040650406504086E-2</v>
      </c>
      <c r="AD4424" s="542"/>
    </row>
    <row r="4425" spans="1:30">
      <c r="A4425" s="541">
        <v>45924</v>
      </c>
      <c r="B4425" s="542" t="s">
        <v>117</v>
      </c>
      <c r="C4425" s="542">
        <v>1229</v>
      </c>
      <c r="D4425" s="542">
        <v>40</v>
      </c>
      <c r="E4425" s="542">
        <v>5</v>
      </c>
      <c r="F4425" s="542"/>
      <c r="G4425" s="542">
        <v>56</v>
      </c>
      <c r="H4425" s="542">
        <v>57</v>
      </c>
      <c r="I4425" s="542">
        <v>0</v>
      </c>
      <c r="J4425" s="542">
        <v>15</v>
      </c>
      <c r="K4425" s="542">
        <v>360</v>
      </c>
      <c r="L4425" s="542">
        <v>16.5</v>
      </c>
      <c r="M4425" s="540">
        <v>17.5</v>
      </c>
      <c r="N4425" s="543">
        <f>IF(Tabla2[[#This Row],[LECHE RETIRO DIA]]&lt;&gt;ISBLANK(Tabla2[[#This Row],[LECHE RETIRO DIA]]),SUM(Tabla2[[#This Row],[LECHE TANQUE DIA]:[LECHE RETIRO DIA]]),SUM(Tabla2[[#This Row],[LECHE TANQUE DIA]:[LECHE AUTOCONSUMO DIA]]))</f>
        <v>1274</v>
      </c>
      <c r="O4425" s="544">
        <f t="shared" si="2935"/>
        <v>0.9646781789638933</v>
      </c>
      <c r="P4425" s="545">
        <f t="shared" si="2936"/>
        <v>22.75</v>
      </c>
      <c r="Q4425" s="545">
        <f t="shared" si="2937"/>
        <v>21.946428571428573</v>
      </c>
      <c r="R4425" s="545">
        <f t="shared" si="2938"/>
        <v>2.6666666666666665</v>
      </c>
      <c r="S4425" s="545">
        <f t="shared" si="2939"/>
        <v>3.5388888888888888</v>
      </c>
      <c r="T4425" s="545">
        <f t="shared" si="2940"/>
        <v>6.4285714285714288</v>
      </c>
      <c r="U4425" s="545">
        <f t="shared" si="2941"/>
        <v>77.212121212121218</v>
      </c>
      <c r="V4425" s="545">
        <f t="shared" si="2942"/>
        <v>3.393939393939394</v>
      </c>
      <c r="W4425" s="545">
        <f>IFERROR(H4425/M4425,Tabla2[[#This Row],[CARGA PRODUCCION (ANIMALES/HA)]])</f>
        <v>3.2571428571428571</v>
      </c>
      <c r="X4425" s="546">
        <f t="shared" si="2943"/>
        <v>2025</v>
      </c>
      <c r="Y4425" s="546">
        <f t="shared" si="2944"/>
        <v>9</v>
      </c>
      <c r="Z4425" s="546" t="e">
        <f t="shared" ca="1" si="2945"/>
        <v>#NAME?</v>
      </c>
      <c r="AA4425" s="543">
        <f t="shared" si="2946"/>
        <v>57</v>
      </c>
      <c r="AB4425" s="544">
        <f t="shared" si="2947"/>
        <v>0.98245614035087714</v>
      </c>
      <c r="AC4425" s="544">
        <f t="shared" si="2948"/>
        <v>1.7543859649122862E-2</v>
      </c>
      <c r="AD4425" s="542"/>
    </row>
    <row r="4426" spans="1:30">
      <c r="A4426" s="339">
        <v>45925</v>
      </c>
      <c r="B4426" s="340" t="s">
        <v>81</v>
      </c>
      <c r="C4426" s="340">
        <v>2443</v>
      </c>
      <c r="D4426" s="340">
        <v>80</v>
      </c>
      <c r="E4426" s="340">
        <v>9</v>
      </c>
      <c r="F4426" s="340"/>
      <c r="G4426" s="340">
        <v>99</v>
      </c>
      <c r="H4426" s="340">
        <v>101</v>
      </c>
      <c r="I4426" s="340">
        <v>1</v>
      </c>
      <c r="J4426" s="340">
        <v>19</v>
      </c>
      <c r="K4426" s="340">
        <v>600</v>
      </c>
      <c r="L4426" s="340">
        <v>23.4</v>
      </c>
      <c r="M4426" s="8">
        <v>31.01</v>
      </c>
      <c r="N4426" s="341">
        <f>IF(Tabla2[[#This Row],[LECHE RETIRO DIA]]&lt;&gt;ISBLANK(Tabla2[[#This Row],[LECHE RETIRO DIA]]),SUM(Tabla2[[#This Row],[LECHE TANQUE DIA]:[LECHE RETIRO DIA]]),SUM(Tabla2[[#This Row],[LECHE TANQUE DIA]:[LECHE AUTOCONSUMO DIA]]))</f>
        <v>2532</v>
      </c>
      <c r="O4426" s="342">
        <f t="shared" ref="O4426:O4446" si="2949">IFERROR(C4426/N4426,"")</f>
        <v>0.96484992101105849</v>
      </c>
      <c r="P4426" s="343">
        <f t="shared" ref="P4426:P4446" si="2950">IFERROR(N4426/G4426,"")</f>
        <v>25.575757575757574</v>
      </c>
      <c r="Q4426" s="343">
        <f t="shared" ref="Q4426:Q4446" si="2951">IFERROR(C4426/G4426,"")</f>
        <v>24.676767676767678</v>
      </c>
      <c r="R4426" s="343">
        <f t="shared" ref="R4426:R4446" si="2952">IFERROR(D4426/J4426,"")</f>
        <v>4.2105263157894735</v>
      </c>
      <c r="S4426" s="343">
        <f t="shared" ref="S4426:S4446" si="2953">IFERROR(N4426/K4426,"")</f>
        <v>4.22</v>
      </c>
      <c r="T4426" s="343">
        <f t="shared" ref="T4426:T4446" si="2954">IFERROR(K4426/G4426,"")</f>
        <v>6.0606060606060606</v>
      </c>
      <c r="U4426" s="343">
        <f t="shared" ref="U4426:U4446" si="2955">IFERROR(N4426/L4426,"")</f>
        <v>108.20512820512822</v>
      </c>
      <c r="V4426" s="343">
        <f t="shared" ref="V4426:V4446" si="2956">IFERROR(G4426/L4426,"")</f>
        <v>4.2307692307692308</v>
      </c>
      <c r="W4426" s="343">
        <f>IFERROR(H4426/M4426,Tabla2[[#This Row],[CARGA PRODUCCION (ANIMALES/HA)]])</f>
        <v>3.2570138664946788</v>
      </c>
      <c r="X4426" s="344">
        <f t="shared" ref="X4426:X4446" si="2957">YEAR(A4426)</f>
        <v>2025</v>
      </c>
      <c r="Y4426" s="344">
        <f t="shared" ref="Y4426:Y4446" si="2958">MONTH(A4426)</f>
        <v>9</v>
      </c>
      <c r="Z4426" s="344" t="e">
        <f t="shared" ref="Z4426:Z4446" ca="1" si="2959">_xlfn.ISOWEEKNUM(A4426)</f>
        <v>#NAME?</v>
      </c>
      <c r="AA4426" s="341">
        <f t="shared" ref="AA4426:AA4446" si="2960">IF(H4426&gt;0,H4426,G4426)</f>
        <v>101</v>
      </c>
      <c r="AB4426" s="342">
        <f t="shared" ref="AB4426:AB4446" si="2961">IFERROR(G4426/AA4426,"")</f>
        <v>0.98019801980198018</v>
      </c>
      <c r="AC4426" s="342">
        <f t="shared" ref="AC4426:AC4446" si="2962">IFERROR(1-AB4426,"")</f>
        <v>1.980198019801982E-2</v>
      </c>
      <c r="AD4426" s="340"/>
    </row>
    <row r="4427" spans="1:30">
      <c r="A4427" s="339">
        <v>45925</v>
      </c>
      <c r="B4427" s="340" t="s">
        <v>83</v>
      </c>
      <c r="C4427" s="340">
        <v>2796</v>
      </c>
      <c r="D4427" s="340">
        <v>100</v>
      </c>
      <c r="E4427" s="340">
        <v>9</v>
      </c>
      <c r="F4427" s="340"/>
      <c r="G4427" s="340">
        <v>112</v>
      </c>
      <c r="H4427" s="340">
        <v>120</v>
      </c>
      <c r="I4427" s="340">
        <v>3</v>
      </c>
      <c r="J4427" s="340">
        <v>16</v>
      </c>
      <c r="K4427" s="340">
        <v>840</v>
      </c>
      <c r="L4427" s="340">
        <v>29.8</v>
      </c>
      <c r="M4427" s="8">
        <v>36.590000000000003</v>
      </c>
      <c r="N4427" s="341">
        <f>IF(Tabla2[[#This Row],[LECHE RETIRO DIA]]&lt;&gt;ISBLANK(Tabla2[[#This Row],[LECHE RETIRO DIA]]),SUM(Tabla2[[#This Row],[LECHE TANQUE DIA]:[LECHE RETIRO DIA]]),SUM(Tabla2[[#This Row],[LECHE TANQUE DIA]:[LECHE AUTOCONSUMO DIA]]))</f>
        <v>2905</v>
      </c>
      <c r="O4427" s="342">
        <f t="shared" si="2949"/>
        <v>0.96247848537005165</v>
      </c>
      <c r="P4427" s="343">
        <f t="shared" si="2950"/>
        <v>25.9375</v>
      </c>
      <c r="Q4427" s="343">
        <f t="shared" si="2951"/>
        <v>24.964285714285715</v>
      </c>
      <c r="R4427" s="343">
        <f t="shared" si="2952"/>
        <v>6.25</v>
      </c>
      <c r="S4427" s="343">
        <f t="shared" si="2953"/>
        <v>3.4583333333333335</v>
      </c>
      <c r="T4427" s="343">
        <f t="shared" si="2954"/>
        <v>7.5</v>
      </c>
      <c r="U4427" s="343">
        <f t="shared" si="2955"/>
        <v>97.483221476510067</v>
      </c>
      <c r="V4427" s="343">
        <f t="shared" si="2956"/>
        <v>3.7583892617449663</v>
      </c>
      <c r="W4427" s="343">
        <f>IFERROR(H4427/M4427,Tabla2[[#This Row],[CARGA PRODUCCION (ANIMALES/HA)]])</f>
        <v>3.2795845859524455</v>
      </c>
      <c r="X4427" s="344">
        <f t="shared" si="2957"/>
        <v>2025</v>
      </c>
      <c r="Y4427" s="344">
        <f t="shared" si="2958"/>
        <v>9</v>
      </c>
      <c r="Z4427" s="344" t="e">
        <f t="shared" ca="1" si="2959"/>
        <v>#NAME?</v>
      </c>
      <c r="AA4427" s="341">
        <f t="shared" si="2960"/>
        <v>120</v>
      </c>
      <c r="AB4427" s="342">
        <f t="shared" si="2961"/>
        <v>0.93333333333333335</v>
      </c>
      <c r="AC4427" s="342">
        <f t="shared" si="2962"/>
        <v>6.6666666666666652E-2</v>
      </c>
      <c r="AD4427" s="340"/>
    </row>
    <row r="4428" spans="1:30">
      <c r="A4428" s="339">
        <v>45925</v>
      </c>
      <c r="B4428" s="340" t="s">
        <v>117</v>
      </c>
      <c r="C4428" s="340">
        <v>1321</v>
      </c>
      <c r="D4428" s="340">
        <v>40</v>
      </c>
      <c r="E4428" s="340">
        <v>5</v>
      </c>
      <c r="F4428" s="340"/>
      <c r="G4428" s="340">
        <v>56</v>
      </c>
      <c r="H4428" s="340">
        <v>57</v>
      </c>
      <c r="I4428" s="340">
        <v>0</v>
      </c>
      <c r="J4428" s="340">
        <v>15</v>
      </c>
      <c r="K4428" s="340">
        <v>360</v>
      </c>
      <c r="L4428" s="340">
        <v>16.5</v>
      </c>
      <c r="M4428" s="8">
        <v>17.5</v>
      </c>
      <c r="N4428" s="341">
        <f>IF(Tabla2[[#This Row],[LECHE RETIRO DIA]]&lt;&gt;ISBLANK(Tabla2[[#This Row],[LECHE RETIRO DIA]]),SUM(Tabla2[[#This Row],[LECHE TANQUE DIA]:[LECHE RETIRO DIA]]),SUM(Tabla2[[#This Row],[LECHE TANQUE DIA]:[LECHE AUTOCONSUMO DIA]]))</f>
        <v>1366</v>
      </c>
      <c r="O4428" s="342">
        <f t="shared" si="2949"/>
        <v>0.96705710102489018</v>
      </c>
      <c r="P4428" s="343">
        <f t="shared" si="2950"/>
        <v>24.392857142857142</v>
      </c>
      <c r="Q4428" s="343">
        <f t="shared" si="2951"/>
        <v>23.589285714285715</v>
      </c>
      <c r="R4428" s="343">
        <f t="shared" si="2952"/>
        <v>2.6666666666666665</v>
      </c>
      <c r="S4428" s="343">
        <f t="shared" si="2953"/>
        <v>3.7944444444444443</v>
      </c>
      <c r="T4428" s="343">
        <f t="shared" si="2954"/>
        <v>6.4285714285714288</v>
      </c>
      <c r="U4428" s="343">
        <f t="shared" si="2955"/>
        <v>82.787878787878782</v>
      </c>
      <c r="V4428" s="343">
        <f t="shared" si="2956"/>
        <v>3.393939393939394</v>
      </c>
      <c r="W4428" s="343">
        <f>IFERROR(H4428/M4428,Tabla2[[#This Row],[CARGA PRODUCCION (ANIMALES/HA)]])</f>
        <v>3.2571428571428571</v>
      </c>
      <c r="X4428" s="344">
        <f t="shared" si="2957"/>
        <v>2025</v>
      </c>
      <c r="Y4428" s="344">
        <f t="shared" si="2958"/>
        <v>9</v>
      </c>
      <c r="Z4428" s="344" t="e">
        <f t="shared" ca="1" si="2959"/>
        <v>#NAME?</v>
      </c>
      <c r="AA4428" s="341">
        <f t="shared" si="2960"/>
        <v>57</v>
      </c>
      <c r="AB4428" s="342">
        <f t="shared" si="2961"/>
        <v>0.98245614035087714</v>
      </c>
      <c r="AC4428" s="342">
        <f t="shared" si="2962"/>
        <v>1.7543859649122862E-2</v>
      </c>
      <c r="AD4428" s="340"/>
    </row>
    <row r="4429" spans="1:30">
      <c r="A4429" s="541">
        <v>45926</v>
      </c>
      <c r="B4429" s="542" t="s">
        <v>81</v>
      </c>
      <c r="C4429" s="542">
        <v>2467</v>
      </c>
      <c r="D4429" s="542">
        <v>80</v>
      </c>
      <c r="E4429" s="542">
        <v>9</v>
      </c>
      <c r="F4429" s="542"/>
      <c r="G4429" s="542">
        <v>99</v>
      </c>
      <c r="H4429" s="542">
        <v>101</v>
      </c>
      <c r="I4429" s="542">
        <v>1</v>
      </c>
      <c r="J4429" s="542">
        <v>19</v>
      </c>
      <c r="K4429" s="542">
        <v>600</v>
      </c>
      <c r="L4429" s="542">
        <v>23.4</v>
      </c>
      <c r="M4429" s="540">
        <v>31.01</v>
      </c>
      <c r="N4429" s="543">
        <f>IF(Tabla2[[#This Row],[LECHE RETIRO DIA]]&lt;&gt;ISBLANK(Tabla2[[#This Row],[LECHE RETIRO DIA]]),SUM(Tabla2[[#This Row],[LECHE TANQUE DIA]:[LECHE RETIRO DIA]]),SUM(Tabla2[[#This Row],[LECHE TANQUE DIA]:[LECHE AUTOCONSUMO DIA]]))</f>
        <v>2556</v>
      </c>
      <c r="O4429" s="544">
        <f t="shared" si="2949"/>
        <v>0.96517996870109546</v>
      </c>
      <c r="P4429" s="545">
        <f t="shared" si="2950"/>
        <v>25.818181818181817</v>
      </c>
      <c r="Q4429" s="545">
        <f t="shared" si="2951"/>
        <v>24.91919191919192</v>
      </c>
      <c r="R4429" s="545">
        <f t="shared" si="2952"/>
        <v>4.2105263157894735</v>
      </c>
      <c r="S4429" s="545">
        <f t="shared" si="2953"/>
        <v>4.26</v>
      </c>
      <c r="T4429" s="545">
        <f t="shared" si="2954"/>
        <v>6.0606060606060606</v>
      </c>
      <c r="U4429" s="545">
        <f t="shared" si="2955"/>
        <v>109.23076923076924</v>
      </c>
      <c r="V4429" s="545">
        <f t="shared" si="2956"/>
        <v>4.2307692307692308</v>
      </c>
      <c r="W4429" s="545">
        <f>IFERROR(H4429/M4429,Tabla2[[#This Row],[CARGA PRODUCCION (ANIMALES/HA)]])</f>
        <v>3.2570138664946788</v>
      </c>
      <c r="X4429" s="546">
        <f t="shared" si="2957"/>
        <v>2025</v>
      </c>
      <c r="Y4429" s="546">
        <f t="shared" si="2958"/>
        <v>9</v>
      </c>
      <c r="Z4429" s="546" t="e">
        <f t="shared" ca="1" si="2959"/>
        <v>#NAME?</v>
      </c>
      <c r="AA4429" s="543">
        <f t="shared" si="2960"/>
        <v>101</v>
      </c>
      <c r="AB4429" s="544">
        <f t="shared" si="2961"/>
        <v>0.98019801980198018</v>
      </c>
      <c r="AC4429" s="544">
        <f t="shared" si="2962"/>
        <v>1.980198019801982E-2</v>
      </c>
      <c r="AD4429" s="542"/>
    </row>
    <row r="4430" spans="1:30">
      <c r="A4430" s="541">
        <v>45926</v>
      </c>
      <c r="B4430" s="542" t="s">
        <v>83</v>
      </c>
      <c r="C4430" s="542">
        <v>2643</v>
      </c>
      <c r="D4430" s="542">
        <v>100</v>
      </c>
      <c r="E4430" s="542">
        <v>9</v>
      </c>
      <c r="F4430" s="542"/>
      <c r="G4430" s="542">
        <v>112</v>
      </c>
      <c r="H4430" s="542">
        <v>120</v>
      </c>
      <c r="I4430" s="542">
        <v>3</v>
      </c>
      <c r="J4430" s="542">
        <v>16</v>
      </c>
      <c r="K4430" s="542">
        <v>840</v>
      </c>
      <c r="L4430" s="542">
        <v>29.8</v>
      </c>
      <c r="M4430" s="540">
        <v>36.590000000000003</v>
      </c>
      <c r="N4430" s="543">
        <f>IF(Tabla2[[#This Row],[LECHE RETIRO DIA]]&lt;&gt;ISBLANK(Tabla2[[#This Row],[LECHE RETIRO DIA]]),SUM(Tabla2[[#This Row],[LECHE TANQUE DIA]:[LECHE RETIRO DIA]]),SUM(Tabla2[[#This Row],[LECHE TANQUE DIA]:[LECHE AUTOCONSUMO DIA]]))</f>
        <v>2752</v>
      </c>
      <c r="O4430" s="544">
        <f t="shared" si="2949"/>
        <v>0.96039244186046513</v>
      </c>
      <c r="P4430" s="545">
        <f t="shared" si="2950"/>
        <v>24.571428571428573</v>
      </c>
      <c r="Q4430" s="545">
        <f t="shared" si="2951"/>
        <v>23.598214285714285</v>
      </c>
      <c r="R4430" s="545">
        <f t="shared" si="2952"/>
        <v>6.25</v>
      </c>
      <c r="S4430" s="545">
        <f t="shared" si="2953"/>
        <v>3.2761904761904761</v>
      </c>
      <c r="T4430" s="545">
        <f t="shared" si="2954"/>
        <v>7.5</v>
      </c>
      <c r="U4430" s="545">
        <f t="shared" si="2955"/>
        <v>92.348993288590606</v>
      </c>
      <c r="V4430" s="545">
        <f t="shared" si="2956"/>
        <v>3.7583892617449663</v>
      </c>
      <c r="W4430" s="545">
        <f>IFERROR(H4430/M4430,Tabla2[[#This Row],[CARGA PRODUCCION (ANIMALES/HA)]])</f>
        <v>3.2795845859524455</v>
      </c>
      <c r="X4430" s="546">
        <f t="shared" si="2957"/>
        <v>2025</v>
      </c>
      <c r="Y4430" s="546">
        <f t="shared" si="2958"/>
        <v>9</v>
      </c>
      <c r="Z4430" s="546" t="e">
        <f t="shared" ca="1" si="2959"/>
        <v>#NAME?</v>
      </c>
      <c r="AA4430" s="543">
        <f t="shared" si="2960"/>
        <v>120</v>
      </c>
      <c r="AB4430" s="544">
        <f t="shared" si="2961"/>
        <v>0.93333333333333335</v>
      </c>
      <c r="AC4430" s="544">
        <f t="shared" si="2962"/>
        <v>6.6666666666666652E-2</v>
      </c>
      <c r="AD4430" s="542"/>
    </row>
    <row r="4431" spans="1:30">
      <c r="A4431" s="541">
        <v>45926</v>
      </c>
      <c r="B4431" s="542" t="s">
        <v>117</v>
      </c>
      <c r="C4431" s="542">
        <v>1290</v>
      </c>
      <c r="D4431" s="542">
        <v>40</v>
      </c>
      <c r="E4431" s="542">
        <v>5</v>
      </c>
      <c r="F4431" s="542"/>
      <c r="G4431" s="542">
        <v>56</v>
      </c>
      <c r="H4431" s="542">
        <v>57</v>
      </c>
      <c r="I4431" s="542">
        <v>0</v>
      </c>
      <c r="J4431" s="542">
        <v>15</v>
      </c>
      <c r="K4431" s="542">
        <v>360</v>
      </c>
      <c r="L4431" s="542">
        <v>16.5</v>
      </c>
      <c r="M4431" s="540">
        <v>17.5</v>
      </c>
      <c r="N4431" s="543">
        <f>IF(Tabla2[[#This Row],[LECHE RETIRO DIA]]&lt;&gt;ISBLANK(Tabla2[[#This Row],[LECHE RETIRO DIA]]),SUM(Tabla2[[#This Row],[LECHE TANQUE DIA]:[LECHE RETIRO DIA]]),SUM(Tabla2[[#This Row],[LECHE TANQUE DIA]:[LECHE AUTOCONSUMO DIA]]))</f>
        <v>1335</v>
      </c>
      <c r="O4431" s="544">
        <f t="shared" si="2949"/>
        <v>0.9662921348314607</v>
      </c>
      <c r="P4431" s="545">
        <f t="shared" si="2950"/>
        <v>23.839285714285715</v>
      </c>
      <c r="Q4431" s="545">
        <f t="shared" si="2951"/>
        <v>23.035714285714285</v>
      </c>
      <c r="R4431" s="545">
        <f t="shared" si="2952"/>
        <v>2.6666666666666665</v>
      </c>
      <c r="S4431" s="545">
        <f t="shared" si="2953"/>
        <v>3.7083333333333335</v>
      </c>
      <c r="T4431" s="545">
        <f t="shared" si="2954"/>
        <v>6.4285714285714288</v>
      </c>
      <c r="U4431" s="545">
        <f t="shared" si="2955"/>
        <v>80.909090909090907</v>
      </c>
      <c r="V4431" s="545">
        <f t="shared" si="2956"/>
        <v>3.393939393939394</v>
      </c>
      <c r="W4431" s="545">
        <f>IFERROR(H4431/M4431,Tabla2[[#This Row],[CARGA PRODUCCION (ANIMALES/HA)]])</f>
        <v>3.2571428571428571</v>
      </c>
      <c r="X4431" s="546">
        <f t="shared" si="2957"/>
        <v>2025</v>
      </c>
      <c r="Y4431" s="546">
        <f t="shared" si="2958"/>
        <v>9</v>
      </c>
      <c r="Z4431" s="546" t="e">
        <f t="shared" ca="1" si="2959"/>
        <v>#NAME?</v>
      </c>
      <c r="AA4431" s="543">
        <f t="shared" si="2960"/>
        <v>57</v>
      </c>
      <c r="AB4431" s="544">
        <f t="shared" si="2961"/>
        <v>0.98245614035087714</v>
      </c>
      <c r="AC4431" s="544">
        <f t="shared" si="2962"/>
        <v>1.7543859649122862E-2</v>
      </c>
      <c r="AD4431" s="542"/>
    </row>
    <row r="4432" spans="1:30">
      <c r="A4432" s="541">
        <v>45927</v>
      </c>
      <c r="B4432" s="542" t="s">
        <v>81</v>
      </c>
      <c r="C4432" s="542">
        <v>2443</v>
      </c>
      <c r="D4432" s="542">
        <v>80</v>
      </c>
      <c r="E4432" s="542">
        <v>9</v>
      </c>
      <c r="F4432" s="542"/>
      <c r="G4432" s="542">
        <v>99</v>
      </c>
      <c r="H4432" s="542">
        <v>101</v>
      </c>
      <c r="I4432" s="542">
        <v>1</v>
      </c>
      <c r="J4432" s="542">
        <v>19</v>
      </c>
      <c r="K4432" s="542">
        <v>600</v>
      </c>
      <c r="L4432" s="542">
        <v>23.4</v>
      </c>
      <c r="M4432" s="540">
        <v>31.01</v>
      </c>
      <c r="N4432" s="543">
        <f>IF(Tabla2[[#This Row],[LECHE RETIRO DIA]]&lt;&gt;ISBLANK(Tabla2[[#This Row],[LECHE RETIRO DIA]]),SUM(Tabla2[[#This Row],[LECHE TANQUE DIA]:[LECHE RETIRO DIA]]),SUM(Tabla2[[#This Row],[LECHE TANQUE DIA]:[LECHE AUTOCONSUMO DIA]]))</f>
        <v>2532</v>
      </c>
      <c r="O4432" s="544">
        <f t="shared" si="2949"/>
        <v>0.96484992101105849</v>
      </c>
      <c r="P4432" s="545">
        <f t="shared" si="2950"/>
        <v>25.575757575757574</v>
      </c>
      <c r="Q4432" s="545">
        <f t="shared" si="2951"/>
        <v>24.676767676767678</v>
      </c>
      <c r="R4432" s="545">
        <f t="shared" si="2952"/>
        <v>4.2105263157894735</v>
      </c>
      <c r="S4432" s="545">
        <f t="shared" si="2953"/>
        <v>4.22</v>
      </c>
      <c r="T4432" s="545">
        <f t="shared" si="2954"/>
        <v>6.0606060606060606</v>
      </c>
      <c r="U4432" s="545">
        <f t="shared" si="2955"/>
        <v>108.20512820512822</v>
      </c>
      <c r="V4432" s="545">
        <f t="shared" si="2956"/>
        <v>4.2307692307692308</v>
      </c>
      <c r="W4432" s="545">
        <f>IFERROR(H4432/M4432,Tabla2[[#This Row],[CARGA PRODUCCION (ANIMALES/HA)]])</f>
        <v>3.2570138664946788</v>
      </c>
      <c r="X4432" s="546">
        <f t="shared" si="2957"/>
        <v>2025</v>
      </c>
      <c r="Y4432" s="546">
        <f t="shared" si="2958"/>
        <v>9</v>
      </c>
      <c r="Z4432" s="546" t="e">
        <f t="shared" ca="1" si="2959"/>
        <v>#NAME?</v>
      </c>
      <c r="AA4432" s="543">
        <f t="shared" si="2960"/>
        <v>101</v>
      </c>
      <c r="AB4432" s="544">
        <f t="shared" si="2961"/>
        <v>0.98019801980198018</v>
      </c>
      <c r="AC4432" s="544">
        <f t="shared" si="2962"/>
        <v>1.980198019801982E-2</v>
      </c>
      <c r="AD4432" s="542"/>
    </row>
    <row r="4433" spans="1:30">
      <c r="A4433" s="541">
        <v>45927</v>
      </c>
      <c r="B4433" s="542" t="s">
        <v>83</v>
      </c>
      <c r="C4433" s="542">
        <v>2897</v>
      </c>
      <c r="D4433" s="542">
        <v>100</v>
      </c>
      <c r="E4433" s="542">
        <v>9</v>
      </c>
      <c r="F4433" s="542"/>
      <c r="G4433" s="542">
        <v>112</v>
      </c>
      <c r="H4433" s="542">
        <v>120</v>
      </c>
      <c r="I4433" s="542">
        <v>3</v>
      </c>
      <c r="J4433" s="542">
        <v>16</v>
      </c>
      <c r="K4433" s="542">
        <v>840</v>
      </c>
      <c r="L4433" s="542">
        <v>29.8</v>
      </c>
      <c r="M4433" s="540">
        <v>36.590000000000003</v>
      </c>
      <c r="N4433" s="543">
        <f>IF(Tabla2[[#This Row],[LECHE RETIRO DIA]]&lt;&gt;ISBLANK(Tabla2[[#This Row],[LECHE RETIRO DIA]]),SUM(Tabla2[[#This Row],[LECHE TANQUE DIA]:[LECHE RETIRO DIA]]),SUM(Tabla2[[#This Row],[LECHE TANQUE DIA]:[LECHE AUTOCONSUMO DIA]]))</f>
        <v>3006</v>
      </c>
      <c r="O4433" s="544">
        <f t="shared" si="2949"/>
        <v>0.96373918829008653</v>
      </c>
      <c r="P4433" s="545">
        <f t="shared" si="2950"/>
        <v>26.839285714285715</v>
      </c>
      <c r="Q4433" s="545">
        <f t="shared" si="2951"/>
        <v>25.866071428571427</v>
      </c>
      <c r="R4433" s="545">
        <f t="shared" si="2952"/>
        <v>6.25</v>
      </c>
      <c r="S4433" s="545">
        <f t="shared" si="2953"/>
        <v>3.5785714285714287</v>
      </c>
      <c r="T4433" s="545">
        <f t="shared" si="2954"/>
        <v>7.5</v>
      </c>
      <c r="U4433" s="545">
        <f t="shared" si="2955"/>
        <v>100.87248322147651</v>
      </c>
      <c r="V4433" s="545">
        <f t="shared" si="2956"/>
        <v>3.7583892617449663</v>
      </c>
      <c r="W4433" s="545">
        <f>IFERROR(H4433/M4433,Tabla2[[#This Row],[CARGA PRODUCCION (ANIMALES/HA)]])</f>
        <v>3.2795845859524455</v>
      </c>
      <c r="X4433" s="546">
        <f t="shared" si="2957"/>
        <v>2025</v>
      </c>
      <c r="Y4433" s="546">
        <f t="shared" si="2958"/>
        <v>9</v>
      </c>
      <c r="Z4433" s="546" t="e">
        <f t="shared" ca="1" si="2959"/>
        <v>#NAME?</v>
      </c>
      <c r="AA4433" s="543">
        <f t="shared" si="2960"/>
        <v>120</v>
      </c>
      <c r="AB4433" s="544">
        <f t="shared" si="2961"/>
        <v>0.93333333333333335</v>
      </c>
      <c r="AC4433" s="544">
        <f t="shared" si="2962"/>
        <v>6.6666666666666652E-2</v>
      </c>
      <c r="AD4433" s="542"/>
    </row>
    <row r="4434" spans="1:30">
      <c r="A4434" s="541">
        <v>45927</v>
      </c>
      <c r="B4434" s="542" t="s">
        <v>117</v>
      </c>
      <c r="C4434" s="542">
        <v>1301</v>
      </c>
      <c r="D4434" s="542">
        <v>40</v>
      </c>
      <c r="E4434" s="542">
        <v>5</v>
      </c>
      <c r="F4434" s="542"/>
      <c r="G4434" s="542">
        <v>56</v>
      </c>
      <c r="H4434" s="542">
        <v>57</v>
      </c>
      <c r="I4434" s="542">
        <v>0</v>
      </c>
      <c r="J4434" s="542">
        <v>15</v>
      </c>
      <c r="K4434" s="542">
        <v>360</v>
      </c>
      <c r="L4434" s="542">
        <v>16.5</v>
      </c>
      <c r="M4434" s="540">
        <v>17.5</v>
      </c>
      <c r="N4434" s="543">
        <f>IF(Tabla2[[#This Row],[LECHE RETIRO DIA]]&lt;&gt;ISBLANK(Tabla2[[#This Row],[LECHE RETIRO DIA]]),SUM(Tabla2[[#This Row],[LECHE TANQUE DIA]:[LECHE RETIRO DIA]]),SUM(Tabla2[[#This Row],[LECHE TANQUE DIA]:[LECHE AUTOCONSUMO DIA]]))</f>
        <v>1346</v>
      </c>
      <c r="O4434" s="544">
        <f t="shared" si="2949"/>
        <v>0.96656760772659733</v>
      </c>
      <c r="P4434" s="545">
        <f t="shared" si="2950"/>
        <v>24.035714285714285</v>
      </c>
      <c r="Q4434" s="545">
        <f t="shared" si="2951"/>
        <v>23.232142857142858</v>
      </c>
      <c r="R4434" s="545">
        <f t="shared" si="2952"/>
        <v>2.6666666666666665</v>
      </c>
      <c r="S4434" s="545">
        <f t="shared" si="2953"/>
        <v>3.7388888888888889</v>
      </c>
      <c r="T4434" s="545">
        <f t="shared" si="2954"/>
        <v>6.4285714285714288</v>
      </c>
      <c r="U4434" s="545">
        <f t="shared" si="2955"/>
        <v>81.575757575757578</v>
      </c>
      <c r="V4434" s="545">
        <f t="shared" si="2956"/>
        <v>3.393939393939394</v>
      </c>
      <c r="W4434" s="545">
        <f>IFERROR(H4434/M4434,Tabla2[[#This Row],[CARGA PRODUCCION (ANIMALES/HA)]])</f>
        <v>3.2571428571428571</v>
      </c>
      <c r="X4434" s="546">
        <f t="shared" si="2957"/>
        <v>2025</v>
      </c>
      <c r="Y4434" s="546">
        <f t="shared" si="2958"/>
        <v>9</v>
      </c>
      <c r="Z4434" s="546" t="e">
        <f t="shared" ca="1" si="2959"/>
        <v>#NAME?</v>
      </c>
      <c r="AA4434" s="543">
        <f t="shared" si="2960"/>
        <v>57</v>
      </c>
      <c r="AB4434" s="544">
        <f t="shared" si="2961"/>
        <v>0.98245614035087714</v>
      </c>
      <c r="AC4434" s="544">
        <f t="shared" si="2962"/>
        <v>1.7543859649122862E-2</v>
      </c>
      <c r="AD4434" s="542"/>
    </row>
    <row r="4435" spans="1:30">
      <c r="A4435" s="541">
        <v>45928</v>
      </c>
      <c r="B4435" s="542" t="s">
        <v>81</v>
      </c>
      <c r="C4435" s="542">
        <v>2536</v>
      </c>
      <c r="D4435" s="542">
        <v>80</v>
      </c>
      <c r="E4435" s="542">
        <v>9</v>
      </c>
      <c r="F4435" s="542"/>
      <c r="G4435" s="542">
        <v>99</v>
      </c>
      <c r="H4435" s="542">
        <v>101</v>
      </c>
      <c r="I4435" s="542">
        <v>1</v>
      </c>
      <c r="J4435" s="542">
        <v>19</v>
      </c>
      <c r="K4435" s="542">
        <v>600</v>
      </c>
      <c r="L4435" s="542">
        <v>23.4</v>
      </c>
      <c r="M4435" s="540">
        <v>31.01</v>
      </c>
      <c r="N4435" s="543">
        <f>IF(Tabla2[[#This Row],[LECHE RETIRO DIA]]&lt;&gt;ISBLANK(Tabla2[[#This Row],[LECHE RETIRO DIA]]),SUM(Tabla2[[#This Row],[LECHE TANQUE DIA]:[LECHE RETIRO DIA]]),SUM(Tabla2[[#This Row],[LECHE TANQUE DIA]:[LECHE AUTOCONSUMO DIA]]))</f>
        <v>2625</v>
      </c>
      <c r="O4435" s="544">
        <f t="shared" si="2949"/>
        <v>0.96609523809523812</v>
      </c>
      <c r="P4435" s="545">
        <f t="shared" si="2950"/>
        <v>26.515151515151516</v>
      </c>
      <c r="Q4435" s="545">
        <f t="shared" si="2951"/>
        <v>25.616161616161616</v>
      </c>
      <c r="R4435" s="545">
        <f t="shared" si="2952"/>
        <v>4.2105263157894735</v>
      </c>
      <c r="S4435" s="545">
        <f t="shared" si="2953"/>
        <v>4.375</v>
      </c>
      <c r="T4435" s="545">
        <f t="shared" si="2954"/>
        <v>6.0606060606060606</v>
      </c>
      <c r="U4435" s="545">
        <f t="shared" si="2955"/>
        <v>112.17948717948718</v>
      </c>
      <c r="V4435" s="545">
        <f t="shared" si="2956"/>
        <v>4.2307692307692308</v>
      </c>
      <c r="W4435" s="545">
        <f>IFERROR(H4435/M4435,Tabla2[[#This Row],[CARGA PRODUCCION (ANIMALES/HA)]])</f>
        <v>3.2570138664946788</v>
      </c>
      <c r="X4435" s="546">
        <f t="shared" si="2957"/>
        <v>2025</v>
      </c>
      <c r="Y4435" s="546">
        <f t="shared" si="2958"/>
        <v>9</v>
      </c>
      <c r="Z4435" s="546" t="e">
        <f t="shared" ca="1" si="2959"/>
        <v>#NAME?</v>
      </c>
      <c r="AA4435" s="543">
        <f t="shared" si="2960"/>
        <v>101</v>
      </c>
      <c r="AB4435" s="544">
        <f t="shared" si="2961"/>
        <v>0.98019801980198018</v>
      </c>
      <c r="AC4435" s="544">
        <f t="shared" si="2962"/>
        <v>1.980198019801982E-2</v>
      </c>
      <c r="AD4435" s="542"/>
    </row>
    <row r="4436" spans="1:30">
      <c r="A4436" s="541">
        <v>45928</v>
      </c>
      <c r="B4436" s="542" t="s">
        <v>83</v>
      </c>
      <c r="C4436" s="542">
        <v>2701</v>
      </c>
      <c r="D4436" s="542">
        <v>100</v>
      </c>
      <c r="E4436" s="542">
        <v>9</v>
      </c>
      <c r="F4436" s="542"/>
      <c r="G4436" s="542">
        <v>112</v>
      </c>
      <c r="H4436" s="542">
        <v>120</v>
      </c>
      <c r="I4436" s="542">
        <v>3</v>
      </c>
      <c r="J4436" s="542">
        <v>16</v>
      </c>
      <c r="K4436" s="542">
        <v>840</v>
      </c>
      <c r="L4436" s="542">
        <v>29.8</v>
      </c>
      <c r="M4436" s="540">
        <v>36.590000000000003</v>
      </c>
      <c r="N4436" s="543">
        <f>IF(Tabla2[[#This Row],[LECHE RETIRO DIA]]&lt;&gt;ISBLANK(Tabla2[[#This Row],[LECHE RETIRO DIA]]),SUM(Tabla2[[#This Row],[LECHE TANQUE DIA]:[LECHE RETIRO DIA]]),SUM(Tabla2[[#This Row],[LECHE TANQUE DIA]:[LECHE AUTOCONSUMO DIA]]))</f>
        <v>2810</v>
      </c>
      <c r="O4436" s="544">
        <f t="shared" si="2949"/>
        <v>0.96120996441281137</v>
      </c>
      <c r="P4436" s="545">
        <f t="shared" si="2950"/>
        <v>25.089285714285715</v>
      </c>
      <c r="Q4436" s="545">
        <f t="shared" si="2951"/>
        <v>24.116071428571427</v>
      </c>
      <c r="R4436" s="545">
        <f t="shared" si="2952"/>
        <v>6.25</v>
      </c>
      <c r="S4436" s="545">
        <f t="shared" si="2953"/>
        <v>3.3452380952380953</v>
      </c>
      <c r="T4436" s="545">
        <f t="shared" si="2954"/>
        <v>7.5</v>
      </c>
      <c r="U4436" s="545">
        <f t="shared" si="2955"/>
        <v>94.295302013422813</v>
      </c>
      <c r="V4436" s="545">
        <f t="shared" si="2956"/>
        <v>3.7583892617449663</v>
      </c>
      <c r="W4436" s="545">
        <f>IFERROR(H4436/M4436,Tabla2[[#This Row],[CARGA PRODUCCION (ANIMALES/HA)]])</f>
        <v>3.2795845859524455</v>
      </c>
      <c r="X4436" s="546">
        <f t="shared" si="2957"/>
        <v>2025</v>
      </c>
      <c r="Y4436" s="546">
        <f t="shared" si="2958"/>
        <v>9</v>
      </c>
      <c r="Z4436" s="546" t="e">
        <f t="shared" ca="1" si="2959"/>
        <v>#NAME?</v>
      </c>
      <c r="AA4436" s="543">
        <f t="shared" si="2960"/>
        <v>120</v>
      </c>
      <c r="AB4436" s="544">
        <f t="shared" si="2961"/>
        <v>0.93333333333333335</v>
      </c>
      <c r="AC4436" s="544">
        <f t="shared" si="2962"/>
        <v>6.6666666666666652E-2</v>
      </c>
      <c r="AD4436" s="542"/>
    </row>
    <row r="4437" spans="1:30">
      <c r="A4437" s="541">
        <v>45928</v>
      </c>
      <c r="B4437" s="542" t="s">
        <v>117</v>
      </c>
      <c r="C4437" s="542">
        <v>1338</v>
      </c>
      <c r="D4437" s="542">
        <v>40</v>
      </c>
      <c r="E4437" s="542">
        <v>5</v>
      </c>
      <c r="F4437" s="542"/>
      <c r="G4437" s="542">
        <v>56</v>
      </c>
      <c r="H4437" s="542">
        <v>57</v>
      </c>
      <c r="I4437" s="542">
        <v>0</v>
      </c>
      <c r="J4437" s="542">
        <v>15</v>
      </c>
      <c r="K4437" s="542">
        <v>360</v>
      </c>
      <c r="L4437" s="542">
        <v>16.5</v>
      </c>
      <c r="M4437" s="540">
        <v>17.5</v>
      </c>
      <c r="N4437" s="543">
        <f>IF(Tabla2[[#This Row],[LECHE RETIRO DIA]]&lt;&gt;ISBLANK(Tabla2[[#This Row],[LECHE RETIRO DIA]]),SUM(Tabla2[[#This Row],[LECHE TANQUE DIA]:[LECHE RETIRO DIA]]),SUM(Tabla2[[#This Row],[LECHE TANQUE DIA]:[LECHE AUTOCONSUMO DIA]]))</f>
        <v>1383</v>
      </c>
      <c r="O4437" s="544">
        <f t="shared" si="2949"/>
        <v>0.96746203904555317</v>
      </c>
      <c r="P4437" s="545">
        <f t="shared" si="2950"/>
        <v>24.696428571428573</v>
      </c>
      <c r="Q4437" s="545">
        <f t="shared" si="2951"/>
        <v>23.892857142857142</v>
      </c>
      <c r="R4437" s="545">
        <f t="shared" si="2952"/>
        <v>2.6666666666666665</v>
      </c>
      <c r="S4437" s="545">
        <f t="shared" si="2953"/>
        <v>3.8416666666666668</v>
      </c>
      <c r="T4437" s="545">
        <f t="shared" si="2954"/>
        <v>6.4285714285714288</v>
      </c>
      <c r="U4437" s="545">
        <f t="shared" si="2955"/>
        <v>83.818181818181813</v>
      </c>
      <c r="V4437" s="545">
        <f t="shared" si="2956"/>
        <v>3.393939393939394</v>
      </c>
      <c r="W4437" s="545">
        <f>IFERROR(H4437/M4437,Tabla2[[#This Row],[CARGA PRODUCCION (ANIMALES/HA)]])</f>
        <v>3.2571428571428571</v>
      </c>
      <c r="X4437" s="546">
        <f t="shared" si="2957"/>
        <v>2025</v>
      </c>
      <c r="Y4437" s="546">
        <f t="shared" si="2958"/>
        <v>9</v>
      </c>
      <c r="Z4437" s="546" t="e">
        <f t="shared" ca="1" si="2959"/>
        <v>#NAME?</v>
      </c>
      <c r="AA4437" s="543">
        <f t="shared" si="2960"/>
        <v>57</v>
      </c>
      <c r="AB4437" s="544">
        <f t="shared" si="2961"/>
        <v>0.98245614035087714</v>
      </c>
      <c r="AC4437" s="544">
        <f t="shared" si="2962"/>
        <v>1.7543859649122862E-2</v>
      </c>
      <c r="AD4437" s="542"/>
    </row>
    <row r="4438" spans="1:30">
      <c r="A4438" s="541">
        <v>45929</v>
      </c>
      <c r="B4438" s="542" t="s">
        <v>81</v>
      </c>
      <c r="C4438" s="542">
        <v>2536</v>
      </c>
      <c r="D4438" s="542">
        <v>80</v>
      </c>
      <c r="E4438" s="542">
        <v>9</v>
      </c>
      <c r="F4438" s="542"/>
      <c r="G4438" s="542">
        <v>99</v>
      </c>
      <c r="H4438" s="542">
        <v>101</v>
      </c>
      <c r="I4438" s="542">
        <v>1</v>
      </c>
      <c r="J4438" s="542">
        <v>19</v>
      </c>
      <c r="K4438" s="542">
        <v>600</v>
      </c>
      <c r="L4438" s="542">
        <v>23.4</v>
      </c>
      <c r="M4438" s="540">
        <v>31.01</v>
      </c>
      <c r="N4438" s="543">
        <f>IF(Tabla2[[#This Row],[LECHE RETIRO DIA]]&lt;&gt;ISBLANK(Tabla2[[#This Row],[LECHE RETIRO DIA]]),SUM(Tabla2[[#This Row],[LECHE TANQUE DIA]:[LECHE RETIRO DIA]]),SUM(Tabla2[[#This Row],[LECHE TANQUE DIA]:[LECHE AUTOCONSUMO DIA]]))</f>
        <v>2625</v>
      </c>
      <c r="O4438" s="544">
        <f t="shared" si="2949"/>
        <v>0.96609523809523812</v>
      </c>
      <c r="P4438" s="545">
        <f t="shared" si="2950"/>
        <v>26.515151515151516</v>
      </c>
      <c r="Q4438" s="545">
        <f t="shared" si="2951"/>
        <v>25.616161616161616</v>
      </c>
      <c r="R4438" s="545">
        <f t="shared" si="2952"/>
        <v>4.2105263157894735</v>
      </c>
      <c r="S4438" s="545">
        <f t="shared" si="2953"/>
        <v>4.375</v>
      </c>
      <c r="T4438" s="545">
        <f t="shared" si="2954"/>
        <v>6.0606060606060606</v>
      </c>
      <c r="U4438" s="545">
        <f t="shared" si="2955"/>
        <v>112.17948717948718</v>
      </c>
      <c r="V4438" s="545">
        <f t="shared" si="2956"/>
        <v>4.2307692307692308</v>
      </c>
      <c r="W4438" s="545">
        <f>IFERROR(H4438/M4438,Tabla2[[#This Row],[CARGA PRODUCCION (ANIMALES/HA)]])</f>
        <v>3.2570138664946788</v>
      </c>
      <c r="X4438" s="546">
        <f t="shared" si="2957"/>
        <v>2025</v>
      </c>
      <c r="Y4438" s="546">
        <f t="shared" si="2958"/>
        <v>9</v>
      </c>
      <c r="Z4438" s="546" t="e">
        <f t="shared" ca="1" si="2959"/>
        <v>#NAME?</v>
      </c>
      <c r="AA4438" s="543">
        <f t="shared" si="2960"/>
        <v>101</v>
      </c>
      <c r="AB4438" s="544">
        <f t="shared" si="2961"/>
        <v>0.98019801980198018</v>
      </c>
      <c r="AC4438" s="544">
        <f t="shared" si="2962"/>
        <v>1.980198019801982E-2</v>
      </c>
      <c r="AD4438" s="542"/>
    </row>
    <row r="4439" spans="1:30">
      <c r="A4439" s="541">
        <v>45929</v>
      </c>
      <c r="B4439" s="542" t="s">
        <v>83</v>
      </c>
      <c r="C4439" s="542">
        <v>2701</v>
      </c>
      <c r="D4439" s="542">
        <v>100</v>
      </c>
      <c r="E4439" s="542">
        <v>9</v>
      </c>
      <c r="F4439" s="542"/>
      <c r="G4439" s="542">
        <v>112</v>
      </c>
      <c r="H4439" s="542">
        <v>120</v>
      </c>
      <c r="I4439" s="542">
        <v>3</v>
      </c>
      <c r="J4439" s="542">
        <v>16</v>
      </c>
      <c r="K4439" s="542">
        <v>840</v>
      </c>
      <c r="L4439" s="542">
        <v>29.8</v>
      </c>
      <c r="M4439" s="540">
        <v>36.590000000000003</v>
      </c>
      <c r="N4439" s="543">
        <f>IF(Tabla2[[#This Row],[LECHE RETIRO DIA]]&lt;&gt;ISBLANK(Tabla2[[#This Row],[LECHE RETIRO DIA]]),SUM(Tabla2[[#This Row],[LECHE TANQUE DIA]:[LECHE RETIRO DIA]]),SUM(Tabla2[[#This Row],[LECHE TANQUE DIA]:[LECHE AUTOCONSUMO DIA]]))</f>
        <v>2810</v>
      </c>
      <c r="O4439" s="544">
        <f t="shared" si="2949"/>
        <v>0.96120996441281137</v>
      </c>
      <c r="P4439" s="545">
        <f t="shared" si="2950"/>
        <v>25.089285714285715</v>
      </c>
      <c r="Q4439" s="545">
        <f t="shared" si="2951"/>
        <v>24.116071428571427</v>
      </c>
      <c r="R4439" s="545">
        <f t="shared" si="2952"/>
        <v>6.25</v>
      </c>
      <c r="S4439" s="545">
        <f t="shared" si="2953"/>
        <v>3.3452380952380953</v>
      </c>
      <c r="T4439" s="545">
        <f t="shared" si="2954"/>
        <v>7.5</v>
      </c>
      <c r="U4439" s="545">
        <f t="shared" si="2955"/>
        <v>94.295302013422813</v>
      </c>
      <c r="V4439" s="545">
        <f t="shared" si="2956"/>
        <v>3.7583892617449663</v>
      </c>
      <c r="W4439" s="545">
        <f>IFERROR(H4439/M4439,Tabla2[[#This Row],[CARGA PRODUCCION (ANIMALES/HA)]])</f>
        <v>3.2795845859524455</v>
      </c>
      <c r="X4439" s="546">
        <f t="shared" si="2957"/>
        <v>2025</v>
      </c>
      <c r="Y4439" s="546">
        <f t="shared" si="2958"/>
        <v>9</v>
      </c>
      <c r="Z4439" s="546" t="e">
        <f t="shared" ca="1" si="2959"/>
        <v>#NAME?</v>
      </c>
      <c r="AA4439" s="543">
        <f t="shared" si="2960"/>
        <v>120</v>
      </c>
      <c r="AB4439" s="544">
        <f t="shared" si="2961"/>
        <v>0.93333333333333335</v>
      </c>
      <c r="AC4439" s="544">
        <f t="shared" si="2962"/>
        <v>6.6666666666666652E-2</v>
      </c>
      <c r="AD4439" s="542"/>
    </row>
    <row r="4440" spans="1:30">
      <c r="A4440" s="541">
        <v>45929</v>
      </c>
      <c r="B4440" s="542" t="s">
        <v>117</v>
      </c>
      <c r="C4440" s="542">
        <v>1327</v>
      </c>
      <c r="D4440" s="542">
        <v>40</v>
      </c>
      <c r="E4440" s="542">
        <v>5</v>
      </c>
      <c r="F4440" s="542"/>
      <c r="G4440" s="542">
        <v>56</v>
      </c>
      <c r="H4440" s="542">
        <v>57</v>
      </c>
      <c r="I4440" s="542">
        <v>0</v>
      </c>
      <c r="J4440" s="542">
        <v>15</v>
      </c>
      <c r="K4440" s="542">
        <v>360</v>
      </c>
      <c r="L4440" s="542">
        <v>16.5</v>
      </c>
      <c r="M4440" s="540">
        <v>17.5</v>
      </c>
      <c r="N4440" s="543">
        <f>IF(Tabla2[[#This Row],[LECHE RETIRO DIA]]&lt;&gt;ISBLANK(Tabla2[[#This Row],[LECHE RETIRO DIA]]),SUM(Tabla2[[#This Row],[LECHE TANQUE DIA]:[LECHE RETIRO DIA]]),SUM(Tabla2[[#This Row],[LECHE TANQUE DIA]:[LECHE AUTOCONSUMO DIA]]))</f>
        <v>1372</v>
      </c>
      <c r="O4440" s="544">
        <f t="shared" si="2949"/>
        <v>0.96720116618075802</v>
      </c>
      <c r="P4440" s="545">
        <f t="shared" si="2950"/>
        <v>24.5</v>
      </c>
      <c r="Q4440" s="545">
        <f t="shared" si="2951"/>
        <v>23.696428571428573</v>
      </c>
      <c r="R4440" s="545">
        <f t="shared" si="2952"/>
        <v>2.6666666666666665</v>
      </c>
      <c r="S4440" s="545">
        <f t="shared" si="2953"/>
        <v>3.8111111111111109</v>
      </c>
      <c r="T4440" s="545">
        <f t="shared" si="2954"/>
        <v>6.4285714285714288</v>
      </c>
      <c r="U4440" s="545">
        <f t="shared" si="2955"/>
        <v>83.151515151515156</v>
      </c>
      <c r="V4440" s="545">
        <f t="shared" si="2956"/>
        <v>3.393939393939394</v>
      </c>
      <c r="W4440" s="545">
        <f>IFERROR(H4440/M4440,Tabla2[[#This Row],[CARGA PRODUCCION (ANIMALES/HA)]])</f>
        <v>3.2571428571428571</v>
      </c>
      <c r="X4440" s="546">
        <f t="shared" si="2957"/>
        <v>2025</v>
      </c>
      <c r="Y4440" s="546">
        <f t="shared" si="2958"/>
        <v>9</v>
      </c>
      <c r="Z4440" s="546" t="e">
        <f t="shared" ca="1" si="2959"/>
        <v>#NAME?</v>
      </c>
      <c r="AA4440" s="543">
        <f t="shared" si="2960"/>
        <v>57</v>
      </c>
      <c r="AB4440" s="544">
        <f t="shared" si="2961"/>
        <v>0.98245614035087714</v>
      </c>
      <c r="AC4440" s="544">
        <f t="shared" si="2962"/>
        <v>1.7543859649122862E-2</v>
      </c>
      <c r="AD4440" s="542"/>
    </row>
    <row r="4441" spans="1:30">
      <c r="A4441" s="541">
        <v>45930</v>
      </c>
      <c r="B4441" s="542" t="s">
        <v>81</v>
      </c>
      <c r="C4441" s="542">
        <v>2467</v>
      </c>
      <c r="D4441" s="542">
        <v>80</v>
      </c>
      <c r="E4441" s="542">
        <v>9</v>
      </c>
      <c r="F4441" s="542"/>
      <c r="G4441" s="542">
        <v>102</v>
      </c>
      <c r="H4441" s="542">
        <v>104</v>
      </c>
      <c r="I4441" s="542">
        <v>1</v>
      </c>
      <c r="J4441" s="542">
        <v>22</v>
      </c>
      <c r="K4441" s="542">
        <v>600</v>
      </c>
      <c r="L4441" s="542">
        <v>23.4</v>
      </c>
      <c r="M4441" s="540">
        <v>31.01</v>
      </c>
      <c r="N4441" s="543">
        <f>IF(Tabla2[[#This Row],[LECHE RETIRO DIA]]&lt;&gt;ISBLANK(Tabla2[[#This Row],[LECHE RETIRO DIA]]),SUM(Tabla2[[#This Row],[LECHE TANQUE DIA]:[LECHE RETIRO DIA]]),SUM(Tabla2[[#This Row],[LECHE TANQUE DIA]:[LECHE AUTOCONSUMO DIA]]))</f>
        <v>2556</v>
      </c>
      <c r="O4441" s="544">
        <f t="shared" si="2949"/>
        <v>0.96517996870109546</v>
      </c>
      <c r="P4441" s="545">
        <f t="shared" si="2950"/>
        <v>25.058823529411764</v>
      </c>
      <c r="Q4441" s="545">
        <f t="shared" si="2951"/>
        <v>24.186274509803923</v>
      </c>
      <c r="R4441" s="545">
        <f t="shared" si="2952"/>
        <v>3.6363636363636362</v>
      </c>
      <c r="S4441" s="545">
        <f t="shared" si="2953"/>
        <v>4.26</v>
      </c>
      <c r="T4441" s="545">
        <f t="shared" si="2954"/>
        <v>5.882352941176471</v>
      </c>
      <c r="U4441" s="545">
        <f t="shared" si="2955"/>
        <v>109.23076923076924</v>
      </c>
      <c r="V4441" s="545">
        <f t="shared" si="2956"/>
        <v>4.3589743589743595</v>
      </c>
      <c r="W4441" s="545">
        <f>IFERROR(H4441/M4441,Tabla2[[#This Row],[CARGA PRODUCCION (ANIMALES/HA)]])</f>
        <v>3.3537568526281842</v>
      </c>
      <c r="X4441" s="546">
        <f t="shared" si="2957"/>
        <v>2025</v>
      </c>
      <c r="Y4441" s="546">
        <f t="shared" si="2958"/>
        <v>9</v>
      </c>
      <c r="Z4441" s="546" t="e">
        <f t="shared" ca="1" si="2959"/>
        <v>#NAME?</v>
      </c>
      <c r="AA4441" s="543">
        <f t="shared" si="2960"/>
        <v>104</v>
      </c>
      <c r="AB4441" s="544">
        <f t="shared" si="2961"/>
        <v>0.98076923076923073</v>
      </c>
      <c r="AC4441" s="544">
        <f t="shared" si="2962"/>
        <v>1.9230769230769273E-2</v>
      </c>
      <c r="AD4441" s="542"/>
    </row>
    <row r="4442" spans="1:30">
      <c r="A4442" s="541">
        <v>45930</v>
      </c>
      <c r="B4442" s="542" t="s">
        <v>83</v>
      </c>
      <c r="C4442" s="542">
        <v>2663</v>
      </c>
      <c r="D4442" s="542">
        <v>100</v>
      </c>
      <c r="E4442" s="542">
        <v>9</v>
      </c>
      <c r="F4442" s="542"/>
      <c r="G4442" s="542">
        <v>112</v>
      </c>
      <c r="H4442" s="542">
        <v>120</v>
      </c>
      <c r="I4442" s="542">
        <v>3</v>
      </c>
      <c r="J4442" s="542">
        <v>19</v>
      </c>
      <c r="K4442" s="542">
        <v>840</v>
      </c>
      <c r="L4442" s="542">
        <v>29.8</v>
      </c>
      <c r="M4442" s="540">
        <v>36.590000000000003</v>
      </c>
      <c r="N4442" s="543">
        <f>IF(Tabla2[[#This Row],[LECHE RETIRO DIA]]&lt;&gt;ISBLANK(Tabla2[[#This Row],[LECHE RETIRO DIA]]),SUM(Tabla2[[#This Row],[LECHE TANQUE DIA]:[LECHE RETIRO DIA]]),SUM(Tabla2[[#This Row],[LECHE TANQUE DIA]:[LECHE AUTOCONSUMO DIA]]))</f>
        <v>2772</v>
      </c>
      <c r="O4442" s="544">
        <f t="shared" si="2949"/>
        <v>0.96067821067821069</v>
      </c>
      <c r="P4442" s="545">
        <f t="shared" si="2950"/>
        <v>24.75</v>
      </c>
      <c r="Q4442" s="545">
        <f t="shared" si="2951"/>
        <v>23.776785714285715</v>
      </c>
      <c r="R4442" s="545">
        <f t="shared" si="2952"/>
        <v>5.2631578947368425</v>
      </c>
      <c r="S4442" s="545">
        <f t="shared" si="2953"/>
        <v>3.3</v>
      </c>
      <c r="T4442" s="545">
        <f t="shared" si="2954"/>
        <v>7.5</v>
      </c>
      <c r="U4442" s="545">
        <f t="shared" si="2955"/>
        <v>93.020134228187914</v>
      </c>
      <c r="V4442" s="545">
        <f t="shared" si="2956"/>
        <v>3.7583892617449663</v>
      </c>
      <c r="W4442" s="545">
        <f>IFERROR(H4442/M4442,Tabla2[[#This Row],[CARGA PRODUCCION (ANIMALES/HA)]])</f>
        <v>3.2795845859524455</v>
      </c>
      <c r="X4442" s="546">
        <f t="shared" si="2957"/>
        <v>2025</v>
      </c>
      <c r="Y4442" s="546">
        <f t="shared" si="2958"/>
        <v>9</v>
      </c>
      <c r="Z4442" s="546" t="e">
        <f t="shared" ca="1" si="2959"/>
        <v>#NAME?</v>
      </c>
      <c r="AA4442" s="543">
        <f t="shared" si="2960"/>
        <v>120</v>
      </c>
      <c r="AB4442" s="544">
        <f t="shared" si="2961"/>
        <v>0.93333333333333335</v>
      </c>
      <c r="AC4442" s="544">
        <f t="shared" si="2962"/>
        <v>6.6666666666666652E-2</v>
      </c>
      <c r="AD4442" s="542"/>
    </row>
    <row r="4443" spans="1:30">
      <c r="A4443" s="541">
        <v>45930</v>
      </c>
      <c r="B4443" s="542" t="s">
        <v>117</v>
      </c>
      <c r="C4443" s="542">
        <v>1331</v>
      </c>
      <c r="D4443" s="542">
        <v>40</v>
      </c>
      <c r="E4443" s="542">
        <v>5</v>
      </c>
      <c r="F4443" s="542"/>
      <c r="G4443" s="542">
        <v>56</v>
      </c>
      <c r="H4443" s="542">
        <v>57</v>
      </c>
      <c r="I4443" s="542">
        <v>0</v>
      </c>
      <c r="J4443" s="542">
        <v>15</v>
      </c>
      <c r="K4443" s="542">
        <v>360</v>
      </c>
      <c r="L4443" s="542">
        <v>16.5</v>
      </c>
      <c r="M4443" s="540">
        <v>17.5</v>
      </c>
      <c r="N4443" s="543">
        <f>IF(Tabla2[[#This Row],[LECHE RETIRO DIA]]&lt;&gt;ISBLANK(Tabla2[[#This Row],[LECHE RETIRO DIA]]),SUM(Tabla2[[#This Row],[LECHE TANQUE DIA]:[LECHE RETIRO DIA]]),SUM(Tabla2[[#This Row],[LECHE TANQUE DIA]:[LECHE AUTOCONSUMO DIA]]))</f>
        <v>1376</v>
      </c>
      <c r="O4443" s="544">
        <f t="shared" si="2949"/>
        <v>0.96729651162790697</v>
      </c>
      <c r="P4443" s="545">
        <f t="shared" si="2950"/>
        <v>24.571428571428573</v>
      </c>
      <c r="Q4443" s="545">
        <f t="shared" si="2951"/>
        <v>23.767857142857142</v>
      </c>
      <c r="R4443" s="545">
        <f t="shared" si="2952"/>
        <v>2.6666666666666665</v>
      </c>
      <c r="S4443" s="545">
        <f t="shared" si="2953"/>
        <v>3.8222222222222224</v>
      </c>
      <c r="T4443" s="545">
        <f t="shared" si="2954"/>
        <v>6.4285714285714288</v>
      </c>
      <c r="U4443" s="545">
        <f t="shared" si="2955"/>
        <v>83.393939393939391</v>
      </c>
      <c r="V4443" s="545">
        <f t="shared" si="2956"/>
        <v>3.393939393939394</v>
      </c>
      <c r="W4443" s="545">
        <f>IFERROR(H4443/M4443,Tabla2[[#This Row],[CARGA PRODUCCION (ANIMALES/HA)]])</f>
        <v>3.2571428571428571</v>
      </c>
      <c r="X4443" s="546">
        <f t="shared" si="2957"/>
        <v>2025</v>
      </c>
      <c r="Y4443" s="546">
        <f t="shared" si="2958"/>
        <v>9</v>
      </c>
      <c r="Z4443" s="546" t="e">
        <f t="shared" ca="1" si="2959"/>
        <v>#NAME?</v>
      </c>
      <c r="AA4443" s="543">
        <f t="shared" si="2960"/>
        <v>57</v>
      </c>
      <c r="AB4443" s="544">
        <f t="shared" si="2961"/>
        <v>0.98245614035087714</v>
      </c>
      <c r="AC4443" s="544">
        <f t="shared" si="2962"/>
        <v>1.7543859649122862E-2</v>
      </c>
      <c r="AD4443" s="542"/>
    </row>
    <row r="4444" spans="1:30">
      <c r="A4444" s="541">
        <v>45931</v>
      </c>
      <c r="B4444" s="542" t="s">
        <v>81</v>
      </c>
      <c r="C4444" s="542">
        <v>2439</v>
      </c>
      <c r="D4444" s="542">
        <v>80</v>
      </c>
      <c r="E4444" s="542">
        <v>9</v>
      </c>
      <c r="F4444" s="542"/>
      <c r="G4444" s="542">
        <v>102</v>
      </c>
      <c r="H4444" s="542">
        <v>104</v>
      </c>
      <c r="I4444" s="542">
        <v>1</v>
      </c>
      <c r="J4444" s="542">
        <v>22</v>
      </c>
      <c r="K4444" s="542">
        <v>600</v>
      </c>
      <c r="L4444" s="542">
        <v>23.4</v>
      </c>
      <c r="M4444" s="540">
        <v>31.01</v>
      </c>
      <c r="N4444" s="543">
        <f>IF(Tabla2[[#This Row],[LECHE RETIRO DIA]]&lt;&gt;ISBLANK(Tabla2[[#This Row],[LECHE RETIRO DIA]]),SUM(Tabla2[[#This Row],[LECHE TANQUE DIA]:[LECHE RETIRO DIA]]),SUM(Tabla2[[#This Row],[LECHE TANQUE DIA]:[LECHE AUTOCONSUMO DIA]]))</f>
        <v>2528</v>
      </c>
      <c r="O4444" s="544">
        <f t="shared" si="2949"/>
        <v>0.96479430379746833</v>
      </c>
      <c r="P4444" s="545">
        <f t="shared" si="2950"/>
        <v>24.784313725490197</v>
      </c>
      <c r="Q4444" s="545">
        <f t="shared" si="2951"/>
        <v>23.911764705882351</v>
      </c>
      <c r="R4444" s="545">
        <f t="shared" si="2952"/>
        <v>3.6363636363636362</v>
      </c>
      <c r="S4444" s="545">
        <f t="shared" si="2953"/>
        <v>4.2133333333333329</v>
      </c>
      <c r="T4444" s="545">
        <f t="shared" si="2954"/>
        <v>5.882352941176471</v>
      </c>
      <c r="U4444" s="545">
        <f t="shared" si="2955"/>
        <v>108.03418803418803</v>
      </c>
      <c r="V4444" s="545">
        <f t="shared" si="2956"/>
        <v>4.3589743589743595</v>
      </c>
      <c r="W4444" s="545">
        <f>IFERROR(H4444/M4444,Tabla2[[#This Row],[CARGA PRODUCCION (ANIMALES/HA)]])</f>
        <v>3.3537568526281842</v>
      </c>
      <c r="X4444" s="546">
        <f t="shared" si="2957"/>
        <v>2025</v>
      </c>
      <c r="Y4444" s="546">
        <f t="shared" si="2958"/>
        <v>10</v>
      </c>
      <c r="Z4444" s="546" t="e">
        <f t="shared" ca="1" si="2959"/>
        <v>#NAME?</v>
      </c>
      <c r="AA4444" s="543">
        <f t="shared" si="2960"/>
        <v>104</v>
      </c>
      <c r="AB4444" s="544">
        <f t="shared" si="2961"/>
        <v>0.98076923076923073</v>
      </c>
      <c r="AC4444" s="544">
        <f t="shared" si="2962"/>
        <v>1.9230769230769273E-2</v>
      </c>
      <c r="AD4444" s="542"/>
    </row>
    <row r="4445" spans="1:30">
      <c r="A4445" s="541">
        <v>45931</v>
      </c>
      <c r="B4445" s="542" t="s">
        <v>83</v>
      </c>
      <c r="C4445" s="542">
        <v>2663</v>
      </c>
      <c r="D4445" s="542">
        <v>100</v>
      </c>
      <c r="E4445" s="542">
        <v>9</v>
      </c>
      <c r="F4445" s="542"/>
      <c r="G4445" s="542">
        <v>114</v>
      </c>
      <c r="H4445" s="542">
        <v>120</v>
      </c>
      <c r="I4445" s="542">
        <v>3</v>
      </c>
      <c r="J4445" s="542">
        <v>19</v>
      </c>
      <c r="K4445" s="542">
        <v>840</v>
      </c>
      <c r="L4445" s="542">
        <v>29.8</v>
      </c>
      <c r="M4445" s="540">
        <v>36.590000000000003</v>
      </c>
      <c r="N4445" s="543">
        <f>IF(Tabla2[[#This Row],[LECHE RETIRO DIA]]&lt;&gt;ISBLANK(Tabla2[[#This Row],[LECHE RETIRO DIA]]),SUM(Tabla2[[#This Row],[LECHE TANQUE DIA]:[LECHE RETIRO DIA]]),SUM(Tabla2[[#This Row],[LECHE TANQUE DIA]:[LECHE AUTOCONSUMO DIA]]))</f>
        <v>2772</v>
      </c>
      <c r="O4445" s="544">
        <f t="shared" si="2949"/>
        <v>0.96067821067821069</v>
      </c>
      <c r="P4445" s="545">
        <f t="shared" si="2950"/>
        <v>24.315789473684209</v>
      </c>
      <c r="Q4445" s="545">
        <f t="shared" si="2951"/>
        <v>23.359649122807017</v>
      </c>
      <c r="R4445" s="545">
        <f t="shared" si="2952"/>
        <v>5.2631578947368425</v>
      </c>
      <c r="S4445" s="545">
        <f t="shared" si="2953"/>
        <v>3.3</v>
      </c>
      <c r="T4445" s="545">
        <f t="shared" si="2954"/>
        <v>7.3684210526315788</v>
      </c>
      <c r="U4445" s="545">
        <f t="shared" si="2955"/>
        <v>93.020134228187914</v>
      </c>
      <c r="V4445" s="545">
        <f t="shared" si="2956"/>
        <v>3.825503355704698</v>
      </c>
      <c r="W4445" s="545">
        <f>IFERROR(H4445/M4445,Tabla2[[#This Row],[CARGA PRODUCCION (ANIMALES/HA)]])</f>
        <v>3.2795845859524455</v>
      </c>
      <c r="X4445" s="546">
        <f t="shared" si="2957"/>
        <v>2025</v>
      </c>
      <c r="Y4445" s="546">
        <f t="shared" si="2958"/>
        <v>10</v>
      </c>
      <c r="Z4445" s="546" t="e">
        <f t="shared" ca="1" si="2959"/>
        <v>#NAME?</v>
      </c>
      <c r="AA4445" s="543">
        <f t="shared" si="2960"/>
        <v>120</v>
      </c>
      <c r="AB4445" s="544">
        <f t="shared" si="2961"/>
        <v>0.95</v>
      </c>
      <c r="AC4445" s="544">
        <f t="shared" si="2962"/>
        <v>5.0000000000000044E-2</v>
      </c>
      <c r="AD4445" s="542"/>
    </row>
    <row r="4446" spans="1:30">
      <c r="A4446" s="541">
        <v>45931</v>
      </c>
      <c r="B4446" s="542" t="s">
        <v>117</v>
      </c>
      <c r="C4446" s="542">
        <v>1290</v>
      </c>
      <c r="D4446" s="542">
        <v>40</v>
      </c>
      <c r="E4446" s="542">
        <v>5</v>
      </c>
      <c r="F4446" s="542"/>
      <c r="G4446" s="542">
        <v>57</v>
      </c>
      <c r="H4446" s="542">
        <v>58</v>
      </c>
      <c r="I4446" s="542">
        <v>0</v>
      </c>
      <c r="J4446" s="542">
        <v>15</v>
      </c>
      <c r="K4446" s="542">
        <v>360</v>
      </c>
      <c r="L4446" s="542">
        <v>16.5</v>
      </c>
      <c r="M4446" s="540">
        <v>17.5</v>
      </c>
      <c r="N4446" s="543">
        <f>IF(Tabla2[[#This Row],[LECHE RETIRO DIA]]&lt;&gt;ISBLANK(Tabla2[[#This Row],[LECHE RETIRO DIA]]),SUM(Tabla2[[#This Row],[LECHE TANQUE DIA]:[LECHE RETIRO DIA]]),SUM(Tabla2[[#This Row],[LECHE TANQUE DIA]:[LECHE AUTOCONSUMO DIA]]))</f>
        <v>1335</v>
      </c>
      <c r="O4446" s="544">
        <f t="shared" si="2949"/>
        <v>0.9662921348314607</v>
      </c>
      <c r="P4446" s="545">
        <f t="shared" si="2950"/>
        <v>23.421052631578949</v>
      </c>
      <c r="Q4446" s="545">
        <f t="shared" si="2951"/>
        <v>22.631578947368421</v>
      </c>
      <c r="R4446" s="545">
        <f t="shared" si="2952"/>
        <v>2.6666666666666665</v>
      </c>
      <c r="S4446" s="545">
        <f t="shared" si="2953"/>
        <v>3.7083333333333335</v>
      </c>
      <c r="T4446" s="545">
        <f t="shared" si="2954"/>
        <v>6.3157894736842106</v>
      </c>
      <c r="U4446" s="545">
        <f t="shared" si="2955"/>
        <v>80.909090909090907</v>
      </c>
      <c r="V4446" s="545">
        <f t="shared" si="2956"/>
        <v>3.4545454545454546</v>
      </c>
      <c r="W4446" s="545">
        <f>IFERROR(H4446/M4446,Tabla2[[#This Row],[CARGA PRODUCCION (ANIMALES/HA)]])</f>
        <v>3.3142857142857145</v>
      </c>
      <c r="X4446" s="546">
        <f t="shared" si="2957"/>
        <v>2025</v>
      </c>
      <c r="Y4446" s="546">
        <f t="shared" si="2958"/>
        <v>10</v>
      </c>
      <c r="Z4446" s="546" t="e">
        <f t="shared" ca="1" si="2959"/>
        <v>#NAME?</v>
      </c>
      <c r="AA4446" s="543">
        <f t="shared" si="2960"/>
        <v>58</v>
      </c>
      <c r="AB4446" s="544">
        <f t="shared" si="2961"/>
        <v>0.98275862068965514</v>
      </c>
      <c r="AC4446" s="544">
        <f t="shared" si="2962"/>
        <v>1.7241379310344862E-2</v>
      </c>
      <c r="AD4446" s="542"/>
    </row>
    <row r="4447" spans="1:30">
      <c r="A4447" s="541">
        <v>45932</v>
      </c>
      <c r="B4447" s="542" t="s">
        <v>81</v>
      </c>
      <c r="C4447" s="542">
        <v>2495</v>
      </c>
      <c r="D4447" s="542">
        <v>80</v>
      </c>
      <c r="E4447" s="542">
        <v>9</v>
      </c>
      <c r="F4447" s="542"/>
      <c r="G4447" s="542">
        <v>102</v>
      </c>
      <c r="H4447" s="542">
        <v>104</v>
      </c>
      <c r="I4447" s="542">
        <v>1</v>
      </c>
      <c r="J4447" s="542">
        <v>22</v>
      </c>
      <c r="K4447" s="542">
        <v>600</v>
      </c>
      <c r="L4447" s="542">
        <v>23.4</v>
      </c>
      <c r="M4447" s="540">
        <v>31.01</v>
      </c>
      <c r="N4447" s="543">
        <f>IF(Tabla2[[#This Row],[LECHE RETIRO DIA]]&lt;&gt;ISBLANK(Tabla2[[#This Row],[LECHE RETIRO DIA]]),SUM(Tabla2[[#This Row],[LECHE TANQUE DIA]:[LECHE RETIRO DIA]]),SUM(Tabla2[[#This Row],[LECHE TANQUE DIA]:[LECHE AUTOCONSUMO DIA]]))</f>
        <v>2584</v>
      </c>
      <c r="O4447" s="544">
        <f t="shared" ref="O4447:O4452" si="2963">IFERROR(C4447/N4447,"")</f>
        <v>0.96555727554179571</v>
      </c>
      <c r="P4447" s="545">
        <f t="shared" ref="P4447:P4452" si="2964">IFERROR(N4447/G4447,"")</f>
        <v>25.333333333333332</v>
      </c>
      <c r="Q4447" s="545">
        <f t="shared" ref="Q4447:Q4452" si="2965">IFERROR(C4447/G4447,"")</f>
        <v>24.46078431372549</v>
      </c>
      <c r="R4447" s="545">
        <f t="shared" ref="R4447:R4452" si="2966">IFERROR(D4447/J4447,"")</f>
        <v>3.6363636363636362</v>
      </c>
      <c r="S4447" s="545">
        <f t="shared" ref="S4447:S4452" si="2967">IFERROR(N4447/K4447,"")</f>
        <v>4.3066666666666666</v>
      </c>
      <c r="T4447" s="545">
        <f t="shared" ref="T4447:T4452" si="2968">IFERROR(K4447/G4447,"")</f>
        <v>5.882352941176471</v>
      </c>
      <c r="U4447" s="545">
        <f t="shared" ref="U4447:U4452" si="2969">IFERROR(N4447/L4447,"")</f>
        <v>110.42735042735043</v>
      </c>
      <c r="V4447" s="545">
        <f t="shared" ref="V4447:V4452" si="2970">IFERROR(G4447/L4447,"")</f>
        <v>4.3589743589743595</v>
      </c>
      <c r="W4447" s="545">
        <f>IFERROR(H4447/M4447,Tabla2[[#This Row],[CARGA PRODUCCION (ANIMALES/HA)]])</f>
        <v>3.3537568526281842</v>
      </c>
      <c r="X4447" s="546">
        <f t="shared" ref="X4447:X4452" si="2971">YEAR(A4447)</f>
        <v>2025</v>
      </c>
      <c r="Y4447" s="546">
        <f t="shared" ref="Y4447:Y4452" si="2972">MONTH(A4447)</f>
        <v>10</v>
      </c>
      <c r="Z4447" s="546" t="e">
        <f t="shared" ref="Z4447:Z4452" ca="1" si="2973">_xlfn.ISOWEEKNUM(A4447)</f>
        <v>#NAME?</v>
      </c>
      <c r="AA4447" s="543">
        <f t="shared" ref="AA4447:AA4452" si="2974">IF(H4447&gt;0,H4447,G4447)</f>
        <v>104</v>
      </c>
      <c r="AB4447" s="544">
        <f t="shared" ref="AB4447:AB4452" si="2975">IFERROR(G4447/AA4447,"")</f>
        <v>0.98076923076923073</v>
      </c>
      <c r="AC4447" s="544">
        <f t="shared" ref="AC4447:AC4452" si="2976">IFERROR(1-AB4447,"")</f>
        <v>1.9230769230769273E-2</v>
      </c>
      <c r="AD4447" s="542"/>
    </row>
    <row r="4448" spans="1:30">
      <c r="A4448" s="541">
        <v>45932</v>
      </c>
      <c r="B4448" s="542" t="s">
        <v>83</v>
      </c>
      <c r="C4448" s="542">
        <v>2673</v>
      </c>
      <c r="D4448" s="542">
        <v>100</v>
      </c>
      <c r="E4448" s="542">
        <v>9</v>
      </c>
      <c r="F4448" s="542"/>
      <c r="G4448" s="542">
        <v>114</v>
      </c>
      <c r="H4448" s="542">
        <v>120</v>
      </c>
      <c r="I4448" s="542">
        <v>3</v>
      </c>
      <c r="J4448" s="542">
        <v>19</v>
      </c>
      <c r="K4448" s="542">
        <v>840</v>
      </c>
      <c r="L4448" s="542">
        <v>29.8</v>
      </c>
      <c r="M4448" s="540">
        <v>36.590000000000003</v>
      </c>
      <c r="N4448" s="543">
        <f>IF(Tabla2[[#This Row],[LECHE RETIRO DIA]]&lt;&gt;ISBLANK(Tabla2[[#This Row],[LECHE RETIRO DIA]]),SUM(Tabla2[[#This Row],[LECHE TANQUE DIA]:[LECHE RETIRO DIA]]),SUM(Tabla2[[#This Row],[LECHE TANQUE DIA]:[LECHE AUTOCONSUMO DIA]]))</f>
        <v>2782</v>
      </c>
      <c r="O4448" s="544">
        <f t="shared" si="2963"/>
        <v>0.96081955427749821</v>
      </c>
      <c r="P4448" s="545">
        <f t="shared" si="2964"/>
        <v>24.403508771929825</v>
      </c>
      <c r="Q4448" s="545">
        <f t="shared" si="2965"/>
        <v>23.44736842105263</v>
      </c>
      <c r="R4448" s="545">
        <f t="shared" si="2966"/>
        <v>5.2631578947368425</v>
      </c>
      <c r="S4448" s="545">
        <f t="shared" si="2967"/>
        <v>3.3119047619047617</v>
      </c>
      <c r="T4448" s="545">
        <f t="shared" si="2968"/>
        <v>7.3684210526315788</v>
      </c>
      <c r="U4448" s="545">
        <f t="shared" si="2969"/>
        <v>93.355704697986582</v>
      </c>
      <c r="V4448" s="545">
        <f t="shared" si="2970"/>
        <v>3.825503355704698</v>
      </c>
      <c r="W4448" s="545">
        <f>IFERROR(H4448/M4448,Tabla2[[#This Row],[CARGA PRODUCCION (ANIMALES/HA)]])</f>
        <v>3.2795845859524455</v>
      </c>
      <c r="X4448" s="546">
        <f t="shared" si="2971"/>
        <v>2025</v>
      </c>
      <c r="Y4448" s="546">
        <f t="shared" si="2972"/>
        <v>10</v>
      </c>
      <c r="Z4448" s="546" t="e">
        <f t="shared" ca="1" si="2973"/>
        <v>#NAME?</v>
      </c>
      <c r="AA4448" s="543">
        <f t="shared" si="2974"/>
        <v>120</v>
      </c>
      <c r="AB4448" s="544">
        <f t="shared" si="2975"/>
        <v>0.95</v>
      </c>
      <c r="AC4448" s="544">
        <f t="shared" si="2976"/>
        <v>5.0000000000000044E-2</v>
      </c>
      <c r="AD4448" s="542"/>
    </row>
    <row r="4449" spans="1:30">
      <c r="A4449" s="541">
        <v>45932</v>
      </c>
      <c r="B4449" s="542" t="s">
        <v>117</v>
      </c>
      <c r="C4449" s="542">
        <v>1338</v>
      </c>
      <c r="D4449" s="542">
        <v>40</v>
      </c>
      <c r="E4449" s="542">
        <v>5</v>
      </c>
      <c r="F4449" s="542"/>
      <c r="G4449" s="542">
        <v>58</v>
      </c>
      <c r="H4449" s="542">
        <v>59</v>
      </c>
      <c r="I4449" s="542">
        <v>0</v>
      </c>
      <c r="J4449" s="542">
        <v>15</v>
      </c>
      <c r="K4449" s="542">
        <v>360</v>
      </c>
      <c r="L4449" s="542">
        <v>16.5</v>
      </c>
      <c r="M4449" s="540">
        <v>17.5</v>
      </c>
      <c r="N4449" s="543">
        <f>IF(Tabla2[[#This Row],[LECHE RETIRO DIA]]&lt;&gt;ISBLANK(Tabla2[[#This Row],[LECHE RETIRO DIA]]),SUM(Tabla2[[#This Row],[LECHE TANQUE DIA]:[LECHE RETIRO DIA]]),SUM(Tabla2[[#This Row],[LECHE TANQUE DIA]:[LECHE AUTOCONSUMO DIA]]))</f>
        <v>1383</v>
      </c>
      <c r="O4449" s="544">
        <f t="shared" si="2963"/>
        <v>0.96746203904555317</v>
      </c>
      <c r="P4449" s="545">
        <f t="shared" si="2964"/>
        <v>23.844827586206897</v>
      </c>
      <c r="Q4449" s="545">
        <f t="shared" si="2965"/>
        <v>23.068965517241381</v>
      </c>
      <c r="R4449" s="545">
        <f t="shared" si="2966"/>
        <v>2.6666666666666665</v>
      </c>
      <c r="S4449" s="545">
        <f t="shared" si="2967"/>
        <v>3.8416666666666668</v>
      </c>
      <c r="T4449" s="545">
        <f t="shared" si="2968"/>
        <v>6.2068965517241379</v>
      </c>
      <c r="U4449" s="545">
        <f t="shared" si="2969"/>
        <v>83.818181818181813</v>
      </c>
      <c r="V4449" s="545">
        <f t="shared" si="2970"/>
        <v>3.5151515151515151</v>
      </c>
      <c r="W4449" s="545">
        <f>IFERROR(H4449/M4449,Tabla2[[#This Row],[CARGA PRODUCCION (ANIMALES/HA)]])</f>
        <v>3.3714285714285714</v>
      </c>
      <c r="X4449" s="546">
        <f t="shared" si="2971"/>
        <v>2025</v>
      </c>
      <c r="Y4449" s="546">
        <f t="shared" si="2972"/>
        <v>10</v>
      </c>
      <c r="Z4449" s="546" t="e">
        <f t="shared" ca="1" si="2973"/>
        <v>#NAME?</v>
      </c>
      <c r="AA4449" s="543">
        <f t="shared" si="2974"/>
        <v>59</v>
      </c>
      <c r="AB4449" s="544">
        <f t="shared" si="2975"/>
        <v>0.98305084745762716</v>
      </c>
      <c r="AC4449" s="544">
        <f t="shared" si="2976"/>
        <v>1.6949152542372836E-2</v>
      </c>
      <c r="AD4449" s="542"/>
    </row>
    <row r="4450" spans="1:30">
      <c r="A4450" s="541">
        <v>45933</v>
      </c>
      <c r="B4450" s="542" t="s">
        <v>81</v>
      </c>
      <c r="C4450" s="542">
        <v>2462</v>
      </c>
      <c r="D4450" s="542">
        <v>80</v>
      </c>
      <c r="E4450" s="542">
        <v>9</v>
      </c>
      <c r="F4450" s="542"/>
      <c r="G4450" s="542">
        <v>99</v>
      </c>
      <c r="H4450" s="542">
        <v>101</v>
      </c>
      <c r="I4450" s="542">
        <v>1</v>
      </c>
      <c r="J4450" s="542">
        <v>22</v>
      </c>
      <c r="K4450" s="542">
        <v>600</v>
      </c>
      <c r="L4450" s="542">
        <v>23.4</v>
      </c>
      <c r="M4450" s="540">
        <v>31.01</v>
      </c>
      <c r="N4450" s="543">
        <f>IF(Tabla2[[#This Row],[LECHE RETIRO DIA]]&lt;&gt;ISBLANK(Tabla2[[#This Row],[LECHE RETIRO DIA]]),SUM(Tabla2[[#This Row],[LECHE TANQUE DIA]:[LECHE RETIRO DIA]]),SUM(Tabla2[[#This Row],[LECHE TANQUE DIA]:[LECHE AUTOCONSUMO DIA]]))</f>
        <v>2551</v>
      </c>
      <c r="O4450" s="544">
        <f t="shared" si="2963"/>
        <v>0.96511172089376718</v>
      </c>
      <c r="P4450" s="545">
        <f t="shared" si="2964"/>
        <v>25.767676767676768</v>
      </c>
      <c r="Q4450" s="545">
        <f t="shared" si="2965"/>
        <v>24.868686868686869</v>
      </c>
      <c r="R4450" s="545">
        <f t="shared" si="2966"/>
        <v>3.6363636363636362</v>
      </c>
      <c r="S4450" s="545">
        <f t="shared" si="2967"/>
        <v>4.2516666666666669</v>
      </c>
      <c r="T4450" s="545">
        <f t="shared" si="2968"/>
        <v>6.0606060606060606</v>
      </c>
      <c r="U4450" s="545">
        <f t="shared" si="2969"/>
        <v>109.01709401709402</v>
      </c>
      <c r="V4450" s="545">
        <f t="shared" si="2970"/>
        <v>4.2307692307692308</v>
      </c>
      <c r="W4450" s="545">
        <f>IFERROR(H4450/M4450,Tabla2[[#This Row],[CARGA PRODUCCION (ANIMALES/HA)]])</f>
        <v>3.2570138664946788</v>
      </c>
      <c r="X4450" s="546">
        <f t="shared" si="2971"/>
        <v>2025</v>
      </c>
      <c r="Y4450" s="546">
        <f t="shared" si="2972"/>
        <v>10</v>
      </c>
      <c r="Z4450" s="546" t="e">
        <f t="shared" ca="1" si="2973"/>
        <v>#NAME?</v>
      </c>
      <c r="AA4450" s="543">
        <f t="shared" si="2974"/>
        <v>101</v>
      </c>
      <c r="AB4450" s="544">
        <f t="shared" si="2975"/>
        <v>0.98019801980198018</v>
      </c>
      <c r="AC4450" s="544">
        <f t="shared" si="2976"/>
        <v>1.980198019801982E-2</v>
      </c>
      <c r="AD4450" s="542"/>
    </row>
    <row r="4451" spans="1:30">
      <c r="A4451" s="541">
        <v>45933</v>
      </c>
      <c r="B4451" s="542" t="s">
        <v>83</v>
      </c>
      <c r="C4451" s="542">
        <v>2673</v>
      </c>
      <c r="D4451" s="542">
        <v>100</v>
      </c>
      <c r="E4451" s="542">
        <v>9</v>
      </c>
      <c r="F4451" s="542"/>
      <c r="G4451" s="542">
        <v>114</v>
      </c>
      <c r="H4451" s="542">
        <v>120</v>
      </c>
      <c r="I4451" s="542">
        <v>3</v>
      </c>
      <c r="J4451" s="542">
        <v>19</v>
      </c>
      <c r="K4451" s="542">
        <v>840</v>
      </c>
      <c r="L4451" s="542">
        <v>29.8</v>
      </c>
      <c r="M4451" s="540">
        <v>36.590000000000003</v>
      </c>
      <c r="N4451" s="543">
        <f>IF(Tabla2[[#This Row],[LECHE RETIRO DIA]]&lt;&gt;ISBLANK(Tabla2[[#This Row],[LECHE RETIRO DIA]]),SUM(Tabla2[[#This Row],[LECHE TANQUE DIA]:[LECHE RETIRO DIA]]),SUM(Tabla2[[#This Row],[LECHE TANQUE DIA]:[LECHE AUTOCONSUMO DIA]]))</f>
        <v>2782</v>
      </c>
      <c r="O4451" s="544">
        <f t="shared" si="2963"/>
        <v>0.96081955427749821</v>
      </c>
      <c r="P4451" s="545">
        <f t="shared" si="2964"/>
        <v>24.403508771929825</v>
      </c>
      <c r="Q4451" s="545">
        <f t="shared" si="2965"/>
        <v>23.44736842105263</v>
      </c>
      <c r="R4451" s="545">
        <f t="shared" si="2966"/>
        <v>5.2631578947368425</v>
      </c>
      <c r="S4451" s="545">
        <f t="shared" si="2967"/>
        <v>3.3119047619047617</v>
      </c>
      <c r="T4451" s="545">
        <f t="shared" si="2968"/>
        <v>7.3684210526315788</v>
      </c>
      <c r="U4451" s="545">
        <f t="shared" si="2969"/>
        <v>93.355704697986582</v>
      </c>
      <c r="V4451" s="545">
        <f t="shared" si="2970"/>
        <v>3.825503355704698</v>
      </c>
      <c r="W4451" s="545">
        <f>IFERROR(H4451/M4451,Tabla2[[#This Row],[CARGA PRODUCCION (ANIMALES/HA)]])</f>
        <v>3.2795845859524455</v>
      </c>
      <c r="X4451" s="546">
        <f t="shared" si="2971"/>
        <v>2025</v>
      </c>
      <c r="Y4451" s="546">
        <f t="shared" si="2972"/>
        <v>10</v>
      </c>
      <c r="Z4451" s="546" t="e">
        <f t="shared" ca="1" si="2973"/>
        <v>#NAME?</v>
      </c>
      <c r="AA4451" s="543">
        <f t="shared" si="2974"/>
        <v>120</v>
      </c>
      <c r="AB4451" s="544">
        <f t="shared" si="2975"/>
        <v>0.95</v>
      </c>
      <c r="AC4451" s="544">
        <f t="shared" si="2976"/>
        <v>5.0000000000000044E-2</v>
      </c>
      <c r="AD4451" s="542"/>
    </row>
    <row r="4452" spans="1:30">
      <c r="A4452" s="541">
        <v>45933</v>
      </c>
      <c r="B4452" s="542" t="s">
        <v>117</v>
      </c>
      <c r="C4452" s="542">
        <v>1346</v>
      </c>
      <c r="D4452" s="542">
        <v>40</v>
      </c>
      <c r="E4452" s="542">
        <v>5</v>
      </c>
      <c r="F4452" s="542"/>
      <c r="G4452" s="542">
        <v>58</v>
      </c>
      <c r="H4452" s="542">
        <v>59</v>
      </c>
      <c r="I4452" s="542">
        <v>0</v>
      </c>
      <c r="J4452" s="542">
        <v>15</v>
      </c>
      <c r="K4452" s="542">
        <v>360</v>
      </c>
      <c r="L4452" s="542">
        <v>16.5</v>
      </c>
      <c r="M4452" s="540">
        <v>17.5</v>
      </c>
      <c r="N4452" s="543">
        <f>IF(Tabla2[[#This Row],[LECHE RETIRO DIA]]&lt;&gt;ISBLANK(Tabla2[[#This Row],[LECHE RETIRO DIA]]),SUM(Tabla2[[#This Row],[LECHE TANQUE DIA]:[LECHE RETIRO DIA]]),SUM(Tabla2[[#This Row],[LECHE TANQUE DIA]:[LECHE AUTOCONSUMO DIA]]))</f>
        <v>1391</v>
      </c>
      <c r="O4452" s="544">
        <f t="shared" si="2963"/>
        <v>0.9676491732566499</v>
      </c>
      <c r="P4452" s="545">
        <f t="shared" si="2964"/>
        <v>23.982758620689655</v>
      </c>
      <c r="Q4452" s="545">
        <f t="shared" si="2965"/>
        <v>23.206896551724139</v>
      </c>
      <c r="R4452" s="545">
        <f t="shared" si="2966"/>
        <v>2.6666666666666665</v>
      </c>
      <c r="S4452" s="545">
        <f t="shared" si="2967"/>
        <v>3.8638888888888889</v>
      </c>
      <c r="T4452" s="545">
        <f t="shared" si="2968"/>
        <v>6.2068965517241379</v>
      </c>
      <c r="U4452" s="545">
        <f t="shared" si="2969"/>
        <v>84.303030303030297</v>
      </c>
      <c r="V4452" s="545">
        <f t="shared" si="2970"/>
        <v>3.5151515151515151</v>
      </c>
      <c r="W4452" s="545">
        <f>IFERROR(H4452/M4452,Tabla2[[#This Row],[CARGA PRODUCCION (ANIMALES/HA)]])</f>
        <v>3.3714285714285714</v>
      </c>
      <c r="X4452" s="546">
        <f t="shared" si="2971"/>
        <v>2025</v>
      </c>
      <c r="Y4452" s="546">
        <f t="shared" si="2972"/>
        <v>10</v>
      </c>
      <c r="Z4452" s="546" t="e">
        <f t="shared" ca="1" si="2973"/>
        <v>#NAME?</v>
      </c>
      <c r="AA4452" s="543">
        <f t="shared" si="2974"/>
        <v>59</v>
      </c>
      <c r="AB4452" s="544">
        <f t="shared" si="2975"/>
        <v>0.98305084745762716</v>
      </c>
      <c r="AC4452" s="544">
        <f t="shared" si="2976"/>
        <v>1.6949152542372836E-2</v>
      </c>
      <c r="AD4452" s="542"/>
    </row>
    <row r="4453" spans="1:30">
      <c r="A4453" s="541">
        <v>45934</v>
      </c>
      <c r="B4453" s="542" t="s">
        <v>81</v>
      </c>
      <c r="C4453" s="542">
        <v>2429</v>
      </c>
      <c r="D4453" s="542">
        <v>80</v>
      </c>
      <c r="E4453" s="542">
        <v>9</v>
      </c>
      <c r="F4453" s="542"/>
      <c r="G4453" s="542">
        <v>99</v>
      </c>
      <c r="H4453" s="542">
        <v>101</v>
      </c>
      <c r="I4453" s="542">
        <v>1</v>
      </c>
      <c r="J4453" s="542">
        <v>22</v>
      </c>
      <c r="K4453" s="542">
        <v>600</v>
      </c>
      <c r="L4453" s="542">
        <v>23.4</v>
      </c>
      <c r="M4453" s="540">
        <v>31.01</v>
      </c>
      <c r="N4453" s="543">
        <f>IF(Tabla2[[#This Row],[LECHE RETIRO DIA]]&lt;&gt;ISBLANK(Tabla2[[#This Row],[LECHE RETIRO DIA]]),SUM(Tabla2[[#This Row],[LECHE TANQUE DIA]:[LECHE RETIRO DIA]]),SUM(Tabla2[[#This Row],[LECHE TANQUE DIA]:[LECHE AUTOCONSUMO DIA]]))</f>
        <v>2518</v>
      </c>
      <c r="O4453" s="544">
        <f t="shared" ref="O4453:O4461" si="2977">IFERROR(C4453/N4453,"")</f>
        <v>0.96465448768864182</v>
      </c>
      <c r="P4453" s="545">
        <f t="shared" ref="P4453:P4461" si="2978">IFERROR(N4453/G4453,"")</f>
        <v>25.434343434343436</v>
      </c>
      <c r="Q4453" s="545">
        <f t="shared" ref="Q4453:Q4461" si="2979">IFERROR(C4453/G4453,"")</f>
        <v>24.535353535353536</v>
      </c>
      <c r="R4453" s="545">
        <f t="shared" ref="R4453:R4461" si="2980">IFERROR(D4453/J4453,"")</f>
        <v>3.6363636363636362</v>
      </c>
      <c r="S4453" s="545">
        <f t="shared" ref="S4453:S4461" si="2981">IFERROR(N4453/K4453,"")</f>
        <v>4.1966666666666663</v>
      </c>
      <c r="T4453" s="545">
        <f t="shared" ref="T4453:T4461" si="2982">IFERROR(K4453/G4453,"")</f>
        <v>6.0606060606060606</v>
      </c>
      <c r="U4453" s="545">
        <f t="shared" ref="U4453:U4461" si="2983">IFERROR(N4453/L4453,"")</f>
        <v>107.60683760683762</v>
      </c>
      <c r="V4453" s="545">
        <f t="shared" ref="V4453:V4461" si="2984">IFERROR(G4453/L4453,"")</f>
        <v>4.2307692307692308</v>
      </c>
      <c r="W4453" s="545">
        <f>IFERROR(H4453/M4453,Tabla2[[#This Row],[CARGA PRODUCCION (ANIMALES/HA)]])</f>
        <v>3.2570138664946788</v>
      </c>
      <c r="X4453" s="546">
        <f t="shared" ref="X4453:X4461" si="2985">YEAR(A4453)</f>
        <v>2025</v>
      </c>
      <c r="Y4453" s="546">
        <f t="shared" ref="Y4453:Y4461" si="2986">MONTH(A4453)</f>
        <v>10</v>
      </c>
      <c r="Z4453" s="546" t="e">
        <f t="shared" ref="Z4453:Z4461" ca="1" si="2987">_xlfn.ISOWEEKNUM(A4453)</f>
        <v>#NAME?</v>
      </c>
      <c r="AA4453" s="543">
        <f t="shared" ref="AA4453:AA4461" si="2988">IF(H4453&gt;0,H4453,G4453)</f>
        <v>101</v>
      </c>
      <c r="AB4453" s="544">
        <f t="shared" ref="AB4453:AB4461" si="2989">IFERROR(G4453/AA4453,"")</f>
        <v>0.98019801980198018</v>
      </c>
      <c r="AC4453" s="544">
        <f t="shared" ref="AC4453:AC4461" si="2990">IFERROR(1-AB4453,"")</f>
        <v>1.980198019801982E-2</v>
      </c>
      <c r="AD4453" s="542"/>
    </row>
    <row r="4454" spans="1:30">
      <c r="A4454" s="541">
        <v>45934</v>
      </c>
      <c r="B4454" s="542" t="s">
        <v>83</v>
      </c>
      <c r="C4454" s="542">
        <v>2576</v>
      </c>
      <c r="D4454" s="542">
        <v>100</v>
      </c>
      <c r="E4454" s="542">
        <v>9</v>
      </c>
      <c r="F4454" s="542"/>
      <c r="G4454" s="542">
        <v>114</v>
      </c>
      <c r="H4454" s="542">
        <v>120</v>
      </c>
      <c r="I4454" s="542">
        <v>3</v>
      </c>
      <c r="J4454" s="542">
        <v>19</v>
      </c>
      <c r="K4454" s="542">
        <v>840</v>
      </c>
      <c r="L4454" s="542">
        <v>29.8</v>
      </c>
      <c r="M4454" s="540">
        <v>36.590000000000003</v>
      </c>
      <c r="N4454" s="543">
        <f>IF(Tabla2[[#This Row],[LECHE RETIRO DIA]]&lt;&gt;ISBLANK(Tabla2[[#This Row],[LECHE RETIRO DIA]]),SUM(Tabla2[[#This Row],[LECHE TANQUE DIA]:[LECHE RETIRO DIA]]),SUM(Tabla2[[#This Row],[LECHE TANQUE DIA]:[LECHE AUTOCONSUMO DIA]]))</f>
        <v>2685</v>
      </c>
      <c r="O4454" s="544">
        <f t="shared" si="2977"/>
        <v>0.95940409683426442</v>
      </c>
      <c r="P4454" s="545">
        <f t="shared" si="2978"/>
        <v>23.55263157894737</v>
      </c>
      <c r="Q4454" s="545">
        <f t="shared" si="2979"/>
        <v>22.596491228070175</v>
      </c>
      <c r="R4454" s="545">
        <f t="shared" si="2980"/>
        <v>5.2631578947368425</v>
      </c>
      <c r="S4454" s="545">
        <f t="shared" si="2981"/>
        <v>3.1964285714285716</v>
      </c>
      <c r="T4454" s="545">
        <f t="shared" si="2982"/>
        <v>7.3684210526315788</v>
      </c>
      <c r="U4454" s="545">
        <f t="shared" si="2983"/>
        <v>90.100671140939596</v>
      </c>
      <c r="V4454" s="545">
        <f t="shared" si="2984"/>
        <v>3.825503355704698</v>
      </c>
      <c r="W4454" s="545">
        <f>IFERROR(H4454/M4454,Tabla2[[#This Row],[CARGA PRODUCCION (ANIMALES/HA)]])</f>
        <v>3.2795845859524455</v>
      </c>
      <c r="X4454" s="546">
        <f t="shared" si="2985"/>
        <v>2025</v>
      </c>
      <c r="Y4454" s="546">
        <f t="shared" si="2986"/>
        <v>10</v>
      </c>
      <c r="Z4454" s="546" t="e">
        <f t="shared" ca="1" si="2987"/>
        <v>#NAME?</v>
      </c>
      <c r="AA4454" s="543">
        <f t="shared" si="2988"/>
        <v>120</v>
      </c>
      <c r="AB4454" s="544">
        <f t="shared" si="2989"/>
        <v>0.95</v>
      </c>
      <c r="AC4454" s="544">
        <f t="shared" si="2990"/>
        <v>5.0000000000000044E-2</v>
      </c>
      <c r="AD4454" s="542"/>
    </row>
    <row r="4455" spans="1:30">
      <c r="A4455" s="541">
        <v>45934</v>
      </c>
      <c r="B4455" s="542" t="s">
        <v>117</v>
      </c>
      <c r="C4455" s="542">
        <v>1408</v>
      </c>
      <c r="D4455" s="542">
        <v>40</v>
      </c>
      <c r="E4455" s="542">
        <v>5</v>
      </c>
      <c r="F4455" s="542"/>
      <c r="G4455" s="542">
        <v>58</v>
      </c>
      <c r="H4455" s="542">
        <v>59</v>
      </c>
      <c r="I4455" s="542">
        <v>0</v>
      </c>
      <c r="J4455" s="542">
        <v>15</v>
      </c>
      <c r="K4455" s="542">
        <v>360</v>
      </c>
      <c r="L4455" s="542">
        <v>16.5</v>
      </c>
      <c r="M4455" s="540">
        <v>17.5</v>
      </c>
      <c r="N4455" s="543">
        <f>IF(Tabla2[[#This Row],[LECHE RETIRO DIA]]&lt;&gt;ISBLANK(Tabla2[[#This Row],[LECHE RETIRO DIA]]),SUM(Tabla2[[#This Row],[LECHE TANQUE DIA]:[LECHE RETIRO DIA]]),SUM(Tabla2[[#This Row],[LECHE TANQUE DIA]:[LECHE AUTOCONSUMO DIA]]))</f>
        <v>1453</v>
      </c>
      <c r="O4455" s="544">
        <f t="shared" si="2977"/>
        <v>0.96902959394356503</v>
      </c>
      <c r="P4455" s="545">
        <f t="shared" si="2978"/>
        <v>25.051724137931036</v>
      </c>
      <c r="Q4455" s="545">
        <f t="shared" si="2979"/>
        <v>24.275862068965516</v>
      </c>
      <c r="R4455" s="545">
        <f t="shared" si="2980"/>
        <v>2.6666666666666665</v>
      </c>
      <c r="S4455" s="545">
        <f t="shared" si="2981"/>
        <v>4.0361111111111114</v>
      </c>
      <c r="T4455" s="545">
        <f t="shared" si="2982"/>
        <v>6.2068965517241379</v>
      </c>
      <c r="U4455" s="545">
        <f t="shared" si="2983"/>
        <v>88.060606060606062</v>
      </c>
      <c r="V4455" s="545">
        <f t="shared" si="2984"/>
        <v>3.5151515151515151</v>
      </c>
      <c r="W4455" s="545">
        <f>IFERROR(H4455/M4455,Tabla2[[#This Row],[CARGA PRODUCCION (ANIMALES/HA)]])</f>
        <v>3.3714285714285714</v>
      </c>
      <c r="X4455" s="546">
        <f t="shared" si="2985"/>
        <v>2025</v>
      </c>
      <c r="Y4455" s="546">
        <f t="shared" si="2986"/>
        <v>10</v>
      </c>
      <c r="Z4455" s="546" t="e">
        <f t="shared" ca="1" si="2987"/>
        <v>#NAME?</v>
      </c>
      <c r="AA4455" s="543">
        <f t="shared" si="2988"/>
        <v>59</v>
      </c>
      <c r="AB4455" s="544">
        <f t="shared" si="2989"/>
        <v>0.98305084745762716</v>
      </c>
      <c r="AC4455" s="544">
        <f t="shared" si="2990"/>
        <v>1.6949152542372836E-2</v>
      </c>
      <c r="AD4455" s="542"/>
    </row>
    <row r="4456" spans="1:30">
      <c r="A4456" s="541">
        <v>45935</v>
      </c>
      <c r="B4456" s="542" t="s">
        <v>81</v>
      </c>
      <c r="C4456" s="542">
        <v>2457</v>
      </c>
      <c r="D4456" s="542">
        <v>80</v>
      </c>
      <c r="E4456" s="542">
        <v>9</v>
      </c>
      <c r="F4456" s="542"/>
      <c r="G4456" s="542">
        <v>98</v>
      </c>
      <c r="H4456" s="542">
        <v>100</v>
      </c>
      <c r="I4456" s="542">
        <v>1</v>
      </c>
      <c r="J4456" s="542">
        <v>22</v>
      </c>
      <c r="K4456" s="542">
        <v>600</v>
      </c>
      <c r="L4456" s="542">
        <v>23.4</v>
      </c>
      <c r="M4456" s="540">
        <v>31.01</v>
      </c>
      <c r="N4456" s="543">
        <f>IF(Tabla2[[#This Row],[LECHE RETIRO DIA]]&lt;&gt;ISBLANK(Tabla2[[#This Row],[LECHE RETIRO DIA]]),SUM(Tabla2[[#This Row],[LECHE TANQUE DIA]:[LECHE RETIRO DIA]]),SUM(Tabla2[[#This Row],[LECHE TANQUE DIA]:[LECHE AUTOCONSUMO DIA]]))</f>
        <v>2546</v>
      </c>
      <c r="O4456" s="544">
        <f t="shared" si="2977"/>
        <v>0.96504320502749408</v>
      </c>
      <c r="P4456" s="545">
        <f t="shared" si="2978"/>
        <v>25.979591836734695</v>
      </c>
      <c r="Q4456" s="545">
        <f t="shared" si="2979"/>
        <v>25.071428571428573</v>
      </c>
      <c r="R4456" s="545">
        <f t="shared" si="2980"/>
        <v>3.6363636363636362</v>
      </c>
      <c r="S4456" s="545">
        <f t="shared" si="2981"/>
        <v>4.2433333333333332</v>
      </c>
      <c r="T4456" s="545">
        <f t="shared" si="2982"/>
        <v>6.1224489795918364</v>
      </c>
      <c r="U4456" s="545">
        <f t="shared" si="2983"/>
        <v>108.80341880341881</v>
      </c>
      <c r="V4456" s="545">
        <f t="shared" si="2984"/>
        <v>4.1880341880341883</v>
      </c>
      <c r="W4456" s="545">
        <f>IFERROR(H4456/M4456,Tabla2[[#This Row],[CARGA PRODUCCION (ANIMALES/HA)]])</f>
        <v>3.224766204450177</v>
      </c>
      <c r="X4456" s="546">
        <f t="shared" si="2985"/>
        <v>2025</v>
      </c>
      <c r="Y4456" s="546">
        <f t="shared" si="2986"/>
        <v>10</v>
      </c>
      <c r="Z4456" s="546" t="e">
        <f t="shared" ca="1" si="2987"/>
        <v>#NAME?</v>
      </c>
      <c r="AA4456" s="543">
        <f t="shared" si="2988"/>
        <v>100</v>
      </c>
      <c r="AB4456" s="544">
        <f t="shared" si="2989"/>
        <v>0.98</v>
      </c>
      <c r="AC4456" s="544">
        <f t="shared" si="2990"/>
        <v>2.0000000000000018E-2</v>
      </c>
      <c r="AD4456" s="542"/>
    </row>
    <row r="4457" spans="1:30">
      <c r="A4457" s="541">
        <v>45935</v>
      </c>
      <c r="B4457" s="542" t="s">
        <v>83</v>
      </c>
      <c r="C4457" s="542">
        <v>2597</v>
      </c>
      <c r="D4457" s="542">
        <v>100</v>
      </c>
      <c r="E4457" s="542">
        <v>9</v>
      </c>
      <c r="F4457" s="542"/>
      <c r="G4457" s="542">
        <v>114</v>
      </c>
      <c r="H4457" s="542">
        <v>120</v>
      </c>
      <c r="I4457" s="542">
        <v>3</v>
      </c>
      <c r="J4457" s="542">
        <v>19</v>
      </c>
      <c r="K4457" s="542">
        <v>840</v>
      </c>
      <c r="L4457" s="542">
        <v>29.8</v>
      </c>
      <c r="M4457" s="540">
        <v>36.590000000000003</v>
      </c>
      <c r="N4457" s="543">
        <f>IF(Tabla2[[#This Row],[LECHE RETIRO DIA]]&lt;&gt;ISBLANK(Tabla2[[#This Row],[LECHE RETIRO DIA]]),SUM(Tabla2[[#This Row],[LECHE TANQUE DIA]:[LECHE RETIRO DIA]]),SUM(Tabla2[[#This Row],[LECHE TANQUE DIA]:[LECHE AUTOCONSUMO DIA]]))</f>
        <v>2706</v>
      </c>
      <c r="O4457" s="544">
        <f t="shared" si="2977"/>
        <v>0.95971914264597191</v>
      </c>
      <c r="P4457" s="545">
        <f t="shared" si="2978"/>
        <v>23.736842105263158</v>
      </c>
      <c r="Q4457" s="545">
        <f t="shared" si="2979"/>
        <v>22.780701754385966</v>
      </c>
      <c r="R4457" s="545">
        <f t="shared" si="2980"/>
        <v>5.2631578947368425</v>
      </c>
      <c r="S4457" s="545">
        <f t="shared" si="2981"/>
        <v>3.2214285714285715</v>
      </c>
      <c r="T4457" s="545">
        <f t="shared" si="2982"/>
        <v>7.3684210526315788</v>
      </c>
      <c r="U4457" s="545">
        <f t="shared" si="2983"/>
        <v>90.805369127516769</v>
      </c>
      <c r="V4457" s="545">
        <f t="shared" si="2984"/>
        <v>3.825503355704698</v>
      </c>
      <c r="W4457" s="545">
        <f>IFERROR(H4457/M4457,Tabla2[[#This Row],[CARGA PRODUCCION (ANIMALES/HA)]])</f>
        <v>3.2795845859524455</v>
      </c>
      <c r="X4457" s="546">
        <f t="shared" si="2985"/>
        <v>2025</v>
      </c>
      <c r="Y4457" s="546">
        <f t="shared" si="2986"/>
        <v>10</v>
      </c>
      <c r="Z4457" s="546" t="e">
        <f t="shared" ca="1" si="2987"/>
        <v>#NAME?</v>
      </c>
      <c r="AA4457" s="543">
        <f t="shared" si="2988"/>
        <v>120</v>
      </c>
      <c r="AB4457" s="544">
        <f t="shared" si="2989"/>
        <v>0.95</v>
      </c>
      <c r="AC4457" s="544">
        <f t="shared" si="2990"/>
        <v>5.0000000000000044E-2</v>
      </c>
      <c r="AD4457" s="542"/>
    </row>
    <row r="4458" spans="1:30">
      <c r="A4458" s="541">
        <v>45935</v>
      </c>
      <c r="B4458" s="542" t="s">
        <v>117</v>
      </c>
      <c r="C4458" s="542">
        <v>1356</v>
      </c>
      <c r="D4458" s="542">
        <v>40</v>
      </c>
      <c r="E4458" s="542">
        <v>5</v>
      </c>
      <c r="F4458" s="542"/>
      <c r="G4458" s="542">
        <v>58</v>
      </c>
      <c r="H4458" s="542">
        <v>59</v>
      </c>
      <c r="I4458" s="542">
        <v>0</v>
      </c>
      <c r="J4458" s="542">
        <v>15</v>
      </c>
      <c r="K4458" s="542">
        <v>360</v>
      </c>
      <c r="L4458" s="542">
        <v>16.5</v>
      </c>
      <c r="M4458" s="540">
        <v>17.5</v>
      </c>
      <c r="N4458" s="543">
        <f>IF(Tabla2[[#This Row],[LECHE RETIRO DIA]]&lt;&gt;ISBLANK(Tabla2[[#This Row],[LECHE RETIRO DIA]]),SUM(Tabla2[[#This Row],[LECHE TANQUE DIA]:[LECHE RETIRO DIA]]),SUM(Tabla2[[#This Row],[LECHE TANQUE DIA]:[LECHE AUTOCONSUMO DIA]]))</f>
        <v>1401</v>
      </c>
      <c r="O4458" s="544">
        <f t="shared" si="2977"/>
        <v>0.9678800856531049</v>
      </c>
      <c r="P4458" s="545">
        <f t="shared" si="2978"/>
        <v>24.155172413793103</v>
      </c>
      <c r="Q4458" s="545">
        <f t="shared" si="2979"/>
        <v>23.379310344827587</v>
      </c>
      <c r="R4458" s="545">
        <f t="shared" si="2980"/>
        <v>2.6666666666666665</v>
      </c>
      <c r="S4458" s="545">
        <f t="shared" si="2981"/>
        <v>3.8916666666666666</v>
      </c>
      <c r="T4458" s="545">
        <f t="shared" si="2982"/>
        <v>6.2068965517241379</v>
      </c>
      <c r="U4458" s="545">
        <f t="shared" si="2983"/>
        <v>84.909090909090907</v>
      </c>
      <c r="V4458" s="545">
        <f t="shared" si="2984"/>
        <v>3.5151515151515151</v>
      </c>
      <c r="W4458" s="545">
        <f>IFERROR(H4458/M4458,Tabla2[[#This Row],[CARGA PRODUCCION (ANIMALES/HA)]])</f>
        <v>3.3714285714285714</v>
      </c>
      <c r="X4458" s="546">
        <f t="shared" si="2985"/>
        <v>2025</v>
      </c>
      <c r="Y4458" s="546">
        <f t="shared" si="2986"/>
        <v>10</v>
      </c>
      <c r="Z4458" s="546" t="e">
        <f t="shared" ca="1" si="2987"/>
        <v>#NAME?</v>
      </c>
      <c r="AA4458" s="543">
        <f t="shared" si="2988"/>
        <v>59</v>
      </c>
      <c r="AB4458" s="544">
        <f t="shared" si="2989"/>
        <v>0.98305084745762716</v>
      </c>
      <c r="AC4458" s="544">
        <f t="shared" si="2990"/>
        <v>1.6949152542372836E-2</v>
      </c>
      <c r="AD4458" s="542"/>
    </row>
    <row r="4459" spans="1:30">
      <c r="A4459" s="541">
        <v>45936</v>
      </c>
      <c r="B4459" s="542" t="s">
        <v>81</v>
      </c>
      <c r="C4459" s="542">
        <v>2519</v>
      </c>
      <c r="D4459" s="542">
        <v>80</v>
      </c>
      <c r="E4459" s="542">
        <v>9</v>
      </c>
      <c r="F4459" s="542"/>
      <c r="G4459" s="542">
        <v>98</v>
      </c>
      <c r="H4459" s="542">
        <v>100</v>
      </c>
      <c r="I4459" s="542">
        <v>1</v>
      </c>
      <c r="J4459" s="542">
        <v>22</v>
      </c>
      <c r="K4459" s="542">
        <v>600</v>
      </c>
      <c r="L4459" s="542">
        <v>23.4</v>
      </c>
      <c r="M4459" s="540">
        <v>31.01</v>
      </c>
      <c r="N4459" s="543">
        <f>IF(Tabla2[[#This Row],[LECHE RETIRO DIA]]&lt;&gt;ISBLANK(Tabla2[[#This Row],[LECHE RETIRO DIA]]),SUM(Tabla2[[#This Row],[LECHE TANQUE DIA]:[LECHE RETIRO DIA]]),SUM(Tabla2[[#This Row],[LECHE TANQUE DIA]:[LECHE AUTOCONSUMO DIA]]))</f>
        <v>2608</v>
      </c>
      <c r="O4459" s="544">
        <f t="shared" si="2977"/>
        <v>0.96587423312883436</v>
      </c>
      <c r="P4459" s="545">
        <f t="shared" si="2978"/>
        <v>26.612244897959183</v>
      </c>
      <c r="Q4459" s="545">
        <f t="shared" si="2979"/>
        <v>25.704081632653061</v>
      </c>
      <c r="R4459" s="545">
        <f t="shared" si="2980"/>
        <v>3.6363636363636362</v>
      </c>
      <c r="S4459" s="545">
        <f t="shared" si="2981"/>
        <v>4.3466666666666667</v>
      </c>
      <c r="T4459" s="545">
        <f t="shared" si="2982"/>
        <v>6.1224489795918364</v>
      </c>
      <c r="U4459" s="545">
        <f t="shared" si="2983"/>
        <v>111.45299145299145</v>
      </c>
      <c r="V4459" s="545">
        <f t="shared" si="2984"/>
        <v>4.1880341880341883</v>
      </c>
      <c r="W4459" s="545">
        <f>IFERROR(H4459/M4459,Tabla2[[#This Row],[CARGA PRODUCCION (ANIMALES/HA)]])</f>
        <v>3.224766204450177</v>
      </c>
      <c r="X4459" s="546">
        <f t="shared" si="2985"/>
        <v>2025</v>
      </c>
      <c r="Y4459" s="546">
        <f t="shared" si="2986"/>
        <v>10</v>
      </c>
      <c r="Z4459" s="546" t="e">
        <f t="shared" ca="1" si="2987"/>
        <v>#NAME?</v>
      </c>
      <c r="AA4459" s="543">
        <f t="shared" si="2988"/>
        <v>100</v>
      </c>
      <c r="AB4459" s="544">
        <f t="shared" si="2989"/>
        <v>0.98</v>
      </c>
      <c r="AC4459" s="544">
        <f t="shared" si="2990"/>
        <v>2.0000000000000018E-2</v>
      </c>
      <c r="AD4459" s="542"/>
    </row>
    <row r="4460" spans="1:30">
      <c r="A4460" s="541">
        <v>45936</v>
      </c>
      <c r="B4460" s="542" t="s">
        <v>83</v>
      </c>
      <c r="C4460" s="542">
        <v>2825</v>
      </c>
      <c r="D4460" s="542">
        <v>100</v>
      </c>
      <c r="E4460" s="542">
        <v>9</v>
      </c>
      <c r="F4460" s="542"/>
      <c r="G4460" s="542">
        <v>114</v>
      </c>
      <c r="H4460" s="542">
        <v>120</v>
      </c>
      <c r="I4460" s="542">
        <v>1</v>
      </c>
      <c r="J4460" s="542">
        <v>19</v>
      </c>
      <c r="K4460" s="542">
        <v>840</v>
      </c>
      <c r="L4460" s="542">
        <v>29.8</v>
      </c>
      <c r="M4460" s="540">
        <v>36.590000000000003</v>
      </c>
      <c r="N4460" s="543">
        <f>IF(Tabla2[[#This Row],[LECHE RETIRO DIA]]&lt;&gt;ISBLANK(Tabla2[[#This Row],[LECHE RETIRO DIA]]),SUM(Tabla2[[#This Row],[LECHE TANQUE DIA]:[LECHE RETIRO DIA]]),SUM(Tabla2[[#This Row],[LECHE TANQUE DIA]:[LECHE AUTOCONSUMO DIA]]))</f>
        <v>2934</v>
      </c>
      <c r="O4460" s="544">
        <f t="shared" si="2977"/>
        <v>0.96284935241990455</v>
      </c>
      <c r="P4460" s="545">
        <f t="shared" si="2978"/>
        <v>25.736842105263158</v>
      </c>
      <c r="Q4460" s="545">
        <f t="shared" si="2979"/>
        <v>24.780701754385966</v>
      </c>
      <c r="R4460" s="545">
        <f t="shared" si="2980"/>
        <v>5.2631578947368425</v>
      </c>
      <c r="S4460" s="545">
        <f t="shared" si="2981"/>
        <v>3.4928571428571429</v>
      </c>
      <c r="T4460" s="545">
        <f t="shared" si="2982"/>
        <v>7.3684210526315788</v>
      </c>
      <c r="U4460" s="545">
        <f t="shared" si="2983"/>
        <v>98.456375838926178</v>
      </c>
      <c r="V4460" s="545">
        <f t="shared" si="2984"/>
        <v>3.825503355704698</v>
      </c>
      <c r="W4460" s="545">
        <f>IFERROR(H4460/M4460,Tabla2[[#This Row],[CARGA PRODUCCION (ANIMALES/HA)]])</f>
        <v>3.2795845859524455</v>
      </c>
      <c r="X4460" s="546">
        <f t="shared" si="2985"/>
        <v>2025</v>
      </c>
      <c r="Y4460" s="546">
        <f t="shared" si="2986"/>
        <v>10</v>
      </c>
      <c r="Z4460" s="546" t="e">
        <f t="shared" ca="1" si="2987"/>
        <v>#NAME?</v>
      </c>
      <c r="AA4460" s="543">
        <f t="shared" si="2988"/>
        <v>120</v>
      </c>
      <c r="AB4460" s="544">
        <f t="shared" si="2989"/>
        <v>0.95</v>
      </c>
      <c r="AC4460" s="544">
        <f t="shared" si="2990"/>
        <v>5.0000000000000044E-2</v>
      </c>
      <c r="AD4460" s="542"/>
    </row>
    <row r="4461" spans="1:30">
      <c r="A4461" s="541">
        <v>45936</v>
      </c>
      <c r="B4461" s="542" t="s">
        <v>117</v>
      </c>
      <c r="C4461" s="542">
        <v>1317</v>
      </c>
      <c r="D4461" s="542">
        <v>40</v>
      </c>
      <c r="E4461" s="542">
        <v>5</v>
      </c>
      <c r="F4461" s="542"/>
      <c r="G4461" s="542">
        <v>58</v>
      </c>
      <c r="H4461" s="542">
        <v>59</v>
      </c>
      <c r="I4461" s="542">
        <v>0</v>
      </c>
      <c r="J4461" s="542">
        <v>15</v>
      </c>
      <c r="K4461" s="542">
        <v>360</v>
      </c>
      <c r="L4461" s="542">
        <v>16.5</v>
      </c>
      <c r="M4461" s="540">
        <v>17.5</v>
      </c>
      <c r="N4461" s="543">
        <f>IF(Tabla2[[#This Row],[LECHE RETIRO DIA]]&lt;&gt;ISBLANK(Tabla2[[#This Row],[LECHE RETIRO DIA]]),SUM(Tabla2[[#This Row],[LECHE TANQUE DIA]:[LECHE RETIRO DIA]]),SUM(Tabla2[[#This Row],[LECHE TANQUE DIA]:[LECHE AUTOCONSUMO DIA]]))</f>
        <v>1362</v>
      </c>
      <c r="O4461" s="544">
        <f t="shared" si="2977"/>
        <v>0.96696035242290745</v>
      </c>
      <c r="P4461" s="545">
        <f t="shared" si="2978"/>
        <v>23.482758620689655</v>
      </c>
      <c r="Q4461" s="545">
        <f t="shared" si="2979"/>
        <v>22.706896551724139</v>
      </c>
      <c r="R4461" s="545">
        <f t="shared" si="2980"/>
        <v>2.6666666666666665</v>
      </c>
      <c r="S4461" s="545">
        <f t="shared" si="2981"/>
        <v>3.7833333333333332</v>
      </c>
      <c r="T4461" s="545">
        <f t="shared" si="2982"/>
        <v>6.2068965517241379</v>
      </c>
      <c r="U4461" s="545">
        <f t="shared" si="2983"/>
        <v>82.545454545454547</v>
      </c>
      <c r="V4461" s="545">
        <f t="shared" si="2984"/>
        <v>3.5151515151515151</v>
      </c>
      <c r="W4461" s="545">
        <f>IFERROR(H4461/M4461,Tabla2[[#This Row],[CARGA PRODUCCION (ANIMALES/HA)]])</f>
        <v>3.3714285714285714</v>
      </c>
      <c r="X4461" s="546">
        <f t="shared" si="2985"/>
        <v>2025</v>
      </c>
      <c r="Y4461" s="546">
        <f t="shared" si="2986"/>
        <v>10</v>
      </c>
      <c r="Z4461" s="546" t="e">
        <f t="shared" ca="1" si="2987"/>
        <v>#NAME?</v>
      </c>
      <c r="AA4461" s="543">
        <f t="shared" si="2988"/>
        <v>59</v>
      </c>
      <c r="AB4461" s="544">
        <f t="shared" si="2989"/>
        <v>0.98305084745762716</v>
      </c>
      <c r="AC4461" s="544">
        <f t="shared" si="2990"/>
        <v>1.6949152542372836E-2</v>
      </c>
      <c r="AD4461" s="542"/>
    </row>
    <row r="4462" spans="1:30">
      <c r="A4462" s="541">
        <v>45937</v>
      </c>
      <c r="B4462" s="542" t="s">
        <v>81</v>
      </c>
      <c r="C4462" s="542">
        <v>2462</v>
      </c>
      <c r="D4462" s="542">
        <v>80</v>
      </c>
      <c r="E4462" s="542">
        <v>9</v>
      </c>
      <c r="F4462" s="542"/>
      <c r="G4462" s="542">
        <v>98</v>
      </c>
      <c r="H4462" s="542">
        <v>100</v>
      </c>
      <c r="I4462" s="542">
        <v>1</v>
      </c>
      <c r="J4462" s="542">
        <v>22</v>
      </c>
      <c r="K4462" s="542">
        <v>600</v>
      </c>
      <c r="L4462" s="542">
        <v>23.4</v>
      </c>
      <c r="M4462" s="540">
        <v>31.01</v>
      </c>
      <c r="N4462" s="543">
        <f>IF(Tabla2[[#This Row],[LECHE RETIRO DIA]]&lt;&gt;ISBLANK(Tabla2[[#This Row],[LECHE RETIRO DIA]]),SUM(Tabla2[[#This Row],[LECHE TANQUE DIA]:[LECHE RETIRO DIA]]),SUM(Tabla2[[#This Row],[LECHE TANQUE DIA]:[LECHE AUTOCONSUMO DIA]]))</f>
        <v>2551</v>
      </c>
      <c r="O4462" s="544">
        <f t="shared" ref="O4462:O4467" si="2991">IFERROR(C4462/N4462,"")</f>
        <v>0.96511172089376718</v>
      </c>
      <c r="P4462" s="545">
        <f t="shared" ref="P4462:P4467" si="2992">IFERROR(N4462/G4462,"")</f>
        <v>26.030612244897959</v>
      </c>
      <c r="Q4462" s="545">
        <f t="shared" ref="Q4462:Q4467" si="2993">IFERROR(C4462/G4462,"")</f>
        <v>25.122448979591837</v>
      </c>
      <c r="R4462" s="545">
        <f t="shared" ref="R4462:R4467" si="2994">IFERROR(D4462/J4462,"")</f>
        <v>3.6363636363636362</v>
      </c>
      <c r="S4462" s="545">
        <f t="shared" ref="S4462:S4467" si="2995">IFERROR(N4462/K4462,"")</f>
        <v>4.2516666666666669</v>
      </c>
      <c r="T4462" s="545">
        <f t="shared" ref="T4462:T4467" si="2996">IFERROR(K4462/G4462,"")</f>
        <v>6.1224489795918364</v>
      </c>
      <c r="U4462" s="545">
        <f t="shared" ref="U4462:U4467" si="2997">IFERROR(N4462/L4462,"")</f>
        <v>109.01709401709402</v>
      </c>
      <c r="V4462" s="545">
        <f t="shared" ref="V4462:V4467" si="2998">IFERROR(G4462/L4462,"")</f>
        <v>4.1880341880341883</v>
      </c>
      <c r="W4462" s="545">
        <f>IFERROR(H4462/M4462,Tabla2[[#This Row],[CARGA PRODUCCION (ANIMALES/HA)]])</f>
        <v>3.224766204450177</v>
      </c>
      <c r="X4462" s="546">
        <f t="shared" ref="X4462:X4467" si="2999">YEAR(A4462)</f>
        <v>2025</v>
      </c>
      <c r="Y4462" s="546">
        <f t="shared" ref="Y4462:Y4467" si="3000">MONTH(A4462)</f>
        <v>10</v>
      </c>
      <c r="Z4462" s="546" t="e">
        <f t="shared" ref="Z4462:Z4467" ca="1" si="3001">_xlfn.ISOWEEKNUM(A4462)</f>
        <v>#NAME?</v>
      </c>
      <c r="AA4462" s="543">
        <f t="shared" ref="AA4462:AA4467" si="3002">IF(H4462&gt;0,H4462,G4462)</f>
        <v>100</v>
      </c>
      <c r="AB4462" s="544">
        <f t="shared" ref="AB4462:AB4467" si="3003">IFERROR(G4462/AA4462,"")</f>
        <v>0.98</v>
      </c>
      <c r="AC4462" s="544">
        <f t="shared" ref="AC4462:AC4467" si="3004">IFERROR(1-AB4462,"")</f>
        <v>2.0000000000000018E-2</v>
      </c>
      <c r="AD4462" s="542"/>
    </row>
    <row r="4463" spans="1:30">
      <c r="A4463" s="541">
        <v>45937</v>
      </c>
      <c r="B4463" s="542" t="s">
        <v>83</v>
      </c>
      <c r="C4463" s="542">
        <v>2576</v>
      </c>
      <c r="D4463" s="542">
        <v>100</v>
      </c>
      <c r="E4463" s="542">
        <v>9</v>
      </c>
      <c r="F4463" s="542"/>
      <c r="G4463" s="542">
        <v>115</v>
      </c>
      <c r="H4463" s="542">
        <v>120</v>
      </c>
      <c r="I4463" s="542">
        <v>1</v>
      </c>
      <c r="J4463" s="542">
        <v>19</v>
      </c>
      <c r="K4463" s="542">
        <v>840</v>
      </c>
      <c r="L4463" s="542">
        <v>29.8</v>
      </c>
      <c r="M4463" s="540">
        <v>36.590000000000003</v>
      </c>
      <c r="N4463" s="543">
        <f>IF(Tabla2[[#This Row],[LECHE RETIRO DIA]]&lt;&gt;ISBLANK(Tabla2[[#This Row],[LECHE RETIRO DIA]]),SUM(Tabla2[[#This Row],[LECHE TANQUE DIA]:[LECHE RETIRO DIA]]),SUM(Tabla2[[#This Row],[LECHE TANQUE DIA]:[LECHE AUTOCONSUMO DIA]]))</f>
        <v>2685</v>
      </c>
      <c r="O4463" s="544">
        <f t="shared" si="2991"/>
        <v>0.95940409683426442</v>
      </c>
      <c r="P4463" s="545">
        <f t="shared" si="2992"/>
        <v>23.347826086956523</v>
      </c>
      <c r="Q4463" s="545">
        <f t="shared" si="2993"/>
        <v>22.4</v>
      </c>
      <c r="R4463" s="545">
        <f t="shared" si="2994"/>
        <v>5.2631578947368425</v>
      </c>
      <c r="S4463" s="545">
        <f t="shared" si="2995"/>
        <v>3.1964285714285716</v>
      </c>
      <c r="T4463" s="545">
        <f t="shared" si="2996"/>
        <v>7.3043478260869561</v>
      </c>
      <c r="U4463" s="545">
        <f t="shared" si="2997"/>
        <v>90.100671140939596</v>
      </c>
      <c r="V4463" s="545">
        <f t="shared" si="2998"/>
        <v>3.8590604026845639</v>
      </c>
      <c r="W4463" s="545">
        <f>IFERROR(H4463/M4463,Tabla2[[#This Row],[CARGA PRODUCCION (ANIMALES/HA)]])</f>
        <v>3.2795845859524455</v>
      </c>
      <c r="X4463" s="546">
        <f t="shared" si="2999"/>
        <v>2025</v>
      </c>
      <c r="Y4463" s="546">
        <f t="shared" si="3000"/>
        <v>10</v>
      </c>
      <c r="Z4463" s="546" t="e">
        <f t="shared" ca="1" si="3001"/>
        <v>#NAME?</v>
      </c>
      <c r="AA4463" s="543">
        <f t="shared" si="3002"/>
        <v>120</v>
      </c>
      <c r="AB4463" s="544">
        <f t="shared" si="3003"/>
        <v>0.95833333333333337</v>
      </c>
      <c r="AC4463" s="544">
        <f t="shared" si="3004"/>
        <v>4.166666666666663E-2</v>
      </c>
      <c r="AD4463" s="542"/>
    </row>
    <row r="4464" spans="1:30">
      <c r="A4464" s="541">
        <v>45937</v>
      </c>
      <c r="B4464" s="542" t="s">
        <v>117</v>
      </c>
      <c r="C4464" s="542">
        <v>1373</v>
      </c>
      <c r="D4464" s="542">
        <v>40</v>
      </c>
      <c r="E4464" s="542">
        <v>5</v>
      </c>
      <c r="F4464" s="542"/>
      <c r="G4464" s="542">
        <v>58</v>
      </c>
      <c r="H4464" s="542">
        <v>59</v>
      </c>
      <c r="I4464" s="542">
        <v>0</v>
      </c>
      <c r="J4464" s="542">
        <v>15</v>
      </c>
      <c r="K4464" s="542">
        <v>360</v>
      </c>
      <c r="L4464" s="542">
        <v>16.5</v>
      </c>
      <c r="M4464" s="540">
        <v>17.5</v>
      </c>
      <c r="N4464" s="543">
        <f>IF(Tabla2[[#This Row],[LECHE RETIRO DIA]]&lt;&gt;ISBLANK(Tabla2[[#This Row],[LECHE RETIRO DIA]]),SUM(Tabla2[[#This Row],[LECHE TANQUE DIA]:[LECHE RETIRO DIA]]),SUM(Tabla2[[#This Row],[LECHE TANQUE DIA]:[LECHE AUTOCONSUMO DIA]]))</f>
        <v>1418</v>
      </c>
      <c r="O4464" s="544">
        <f t="shared" si="2991"/>
        <v>0.96826516220028214</v>
      </c>
      <c r="P4464" s="545">
        <f t="shared" si="2992"/>
        <v>24.448275862068964</v>
      </c>
      <c r="Q4464" s="545">
        <f t="shared" si="2993"/>
        <v>23.672413793103448</v>
      </c>
      <c r="R4464" s="545">
        <f t="shared" si="2994"/>
        <v>2.6666666666666665</v>
      </c>
      <c r="S4464" s="545">
        <f t="shared" si="2995"/>
        <v>3.9388888888888891</v>
      </c>
      <c r="T4464" s="545">
        <f t="shared" si="2996"/>
        <v>6.2068965517241379</v>
      </c>
      <c r="U4464" s="545">
        <f t="shared" si="2997"/>
        <v>85.939393939393938</v>
      </c>
      <c r="V4464" s="545">
        <f t="shared" si="2998"/>
        <v>3.5151515151515151</v>
      </c>
      <c r="W4464" s="545">
        <f>IFERROR(H4464/M4464,Tabla2[[#This Row],[CARGA PRODUCCION (ANIMALES/HA)]])</f>
        <v>3.3714285714285714</v>
      </c>
      <c r="X4464" s="546">
        <f t="shared" si="2999"/>
        <v>2025</v>
      </c>
      <c r="Y4464" s="546">
        <f t="shared" si="3000"/>
        <v>10</v>
      </c>
      <c r="Z4464" s="546" t="e">
        <f t="shared" ca="1" si="3001"/>
        <v>#NAME?</v>
      </c>
      <c r="AA4464" s="543">
        <f t="shared" si="3002"/>
        <v>59</v>
      </c>
      <c r="AB4464" s="544">
        <f t="shared" si="3003"/>
        <v>0.98305084745762716</v>
      </c>
      <c r="AC4464" s="544">
        <f t="shared" si="3004"/>
        <v>1.6949152542372836E-2</v>
      </c>
      <c r="AD4464" s="542"/>
    </row>
    <row r="4465" spans="1:30">
      <c r="A4465" s="541">
        <v>45938</v>
      </c>
      <c r="B4465" s="542" t="s">
        <v>81</v>
      </c>
      <c r="C4465" s="542">
        <v>2434</v>
      </c>
      <c r="D4465" s="542">
        <v>80</v>
      </c>
      <c r="E4465" s="542">
        <v>9</v>
      </c>
      <c r="F4465" s="542"/>
      <c r="G4465" s="542">
        <v>98</v>
      </c>
      <c r="H4465" s="542">
        <v>100</v>
      </c>
      <c r="I4465" s="542">
        <v>1</v>
      </c>
      <c r="J4465" s="542">
        <v>22</v>
      </c>
      <c r="K4465" s="542">
        <v>600</v>
      </c>
      <c r="L4465" s="542">
        <v>23.4</v>
      </c>
      <c r="M4465" s="540">
        <v>31.01</v>
      </c>
      <c r="N4465" s="543">
        <f>IF(Tabla2[[#This Row],[LECHE RETIRO DIA]]&lt;&gt;ISBLANK(Tabla2[[#This Row],[LECHE RETIRO DIA]]),SUM(Tabla2[[#This Row],[LECHE TANQUE DIA]:[LECHE RETIRO DIA]]),SUM(Tabla2[[#This Row],[LECHE TANQUE DIA]:[LECHE AUTOCONSUMO DIA]]))</f>
        <v>2523</v>
      </c>
      <c r="O4465" s="544">
        <f t="shared" si="2991"/>
        <v>0.96472453428458183</v>
      </c>
      <c r="P4465" s="545">
        <f t="shared" si="2992"/>
        <v>25.744897959183675</v>
      </c>
      <c r="Q4465" s="545">
        <f t="shared" si="2993"/>
        <v>24.836734693877553</v>
      </c>
      <c r="R4465" s="545">
        <f t="shared" si="2994"/>
        <v>3.6363636363636362</v>
      </c>
      <c r="S4465" s="545">
        <f t="shared" si="2995"/>
        <v>4.2050000000000001</v>
      </c>
      <c r="T4465" s="545">
        <f t="shared" si="2996"/>
        <v>6.1224489795918364</v>
      </c>
      <c r="U4465" s="545">
        <f t="shared" si="2997"/>
        <v>107.82051282051283</v>
      </c>
      <c r="V4465" s="545">
        <f t="shared" si="2998"/>
        <v>4.1880341880341883</v>
      </c>
      <c r="W4465" s="545">
        <f>IFERROR(H4465/M4465,Tabla2[[#This Row],[CARGA PRODUCCION (ANIMALES/HA)]])</f>
        <v>3.224766204450177</v>
      </c>
      <c r="X4465" s="546">
        <f t="shared" si="2999"/>
        <v>2025</v>
      </c>
      <c r="Y4465" s="546">
        <f t="shared" si="3000"/>
        <v>10</v>
      </c>
      <c r="Z4465" s="546" t="e">
        <f t="shared" ca="1" si="3001"/>
        <v>#NAME?</v>
      </c>
      <c r="AA4465" s="543">
        <f t="shared" si="3002"/>
        <v>100</v>
      </c>
      <c r="AB4465" s="544">
        <f t="shared" si="3003"/>
        <v>0.98</v>
      </c>
      <c r="AC4465" s="544">
        <f t="shared" si="3004"/>
        <v>2.0000000000000018E-2</v>
      </c>
      <c r="AD4465" s="542"/>
    </row>
    <row r="4466" spans="1:30">
      <c r="A4466" s="541">
        <v>45938</v>
      </c>
      <c r="B4466" s="542" t="s">
        <v>83</v>
      </c>
      <c r="C4466" s="542">
        <v>2663</v>
      </c>
      <c r="D4466" s="542">
        <v>100</v>
      </c>
      <c r="E4466" s="542">
        <v>9</v>
      </c>
      <c r="F4466" s="542"/>
      <c r="G4466" s="542">
        <v>115</v>
      </c>
      <c r="H4466" s="542">
        <v>125</v>
      </c>
      <c r="I4466" s="542">
        <v>1</v>
      </c>
      <c r="J4466" s="542">
        <v>19</v>
      </c>
      <c r="K4466" s="542">
        <v>840</v>
      </c>
      <c r="L4466" s="542">
        <v>29.8</v>
      </c>
      <c r="M4466" s="540">
        <v>36.590000000000003</v>
      </c>
      <c r="N4466" s="543">
        <f>IF(Tabla2[[#This Row],[LECHE RETIRO DIA]]&lt;&gt;ISBLANK(Tabla2[[#This Row],[LECHE RETIRO DIA]]),SUM(Tabla2[[#This Row],[LECHE TANQUE DIA]:[LECHE RETIRO DIA]]),SUM(Tabla2[[#This Row],[LECHE TANQUE DIA]:[LECHE AUTOCONSUMO DIA]]))</f>
        <v>2772</v>
      </c>
      <c r="O4466" s="544">
        <f t="shared" si="2991"/>
        <v>0.96067821067821069</v>
      </c>
      <c r="P4466" s="545">
        <f t="shared" si="2992"/>
        <v>24.104347826086958</v>
      </c>
      <c r="Q4466" s="545">
        <f t="shared" si="2993"/>
        <v>23.156521739130437</v>
      </c>
      <c r="R4466" s="545">
        <f t="shared" si="2994"/>
        <v>5.2631578947368425</v>
      </c>
      <c r="S4466" s="545">
        <f t="shared" si="2995"/>
        <v>3.3</v>
      </c>
      <c r="T4466" s="545">
        <f t="shared" si="2996"/>
        <v>7.3043478260869561</v>
      </c>
      <c r="U4466" s="545">
        <f t="shared" si="2997"/>
        <v>93.020134228187914</v>
      </c>
      <c r="V4466" s="545">
        <f t="shared" si="2998"/>
        <v>3.8590604026845639</v>
      </c>
      <c r="W4466" s="545">
        <f>IFERROR(H4466/M4466,Tabla2[[#This Row],[CARGA PRODUCCION (ANIMALES/HA)]])</f>
        <v>3.4162339437004641</v>
      </c>
      <c r="X4466" s="546">
        <f t="shared" si="2999"/>
        <v>2025</v>
      </c>
      <c r="Y4466" s="546">
        <f t="shared" si="3000"/>
        <v>10</v>
      </c>
      <c r="Z4466" s="546" t="e">
        <f t="shared" ca="1" si="3001"/>
        <v>#NAME?</v>
      </c>
      <c r="AA4466" s="543">
        <f t="shared" si="3002"/>
        <v>125</v>
      </c>
      <c r="AB4466" s="544">
        <f t="shared" si="3003"/>
        <v>0.92</v>
      </c>
      <c r="AC4466" s="544">
        <f t="shared" si="3004"/>
        <v>7.999999999999996E-2</v>
      </c>
      <c r="AD4466" s="542"/>
    </row>
    <row r="4467" spans="1:30">
      <c r="A4467" s="541">
        <v>45938</v>
      </c>
      <c r="B4467" s="542" t="s">
        <v>117</v>
      </c>
      <c r="C4467" s="542">
        <v>1350</v>
      </c>
      <c r="D4467" s="542">
        <v>40</v>
      </c>
      <c r="E4467" s="542">
        <v>5</v>
      </c>
      <c r="F4467" s="542"/>
      <c r="G4467" s="542">
        <v>58</v>
      </c>
      <c r="H4467" s="542">
        <v>59</v>
      </c>
      <c r="I4467" s="542">
        <v>0</v>
      </c>
      <c r="J4467" s="542">
        <v>15</v>
      </c>
      <c r="K4467" s="542">
        <v>360</v>
      </c>
      <c r="L4467" s="542">
        <v>16.5</v>
      </c>
      <c r="M4467" s="540">
        <v>17.5</v>
      </c>
      <c r="N4467" s="543">
        <f>IF(Tabla2[[#This Row],[LECHE RETIRO DIA]]&lt;&gt;ISBLANK(Tabla2[[#This Row],[LECHE RETIRO DIA]]),SUM(Tabla2[[#This Row],[LECHE TANQUE DIA]:[LECHE RETIRO DIA]]),SUM(Tabla2[[#This Row],[LECHE TANQUE DIA]:[LECHE AUTOCONSUMO DIA]]))</f>
        <v>1395</v>
      </c>
      <c r="O4467" s="544">
        <f t="shared" si="2991"/>
        <v>0.967741935483871</v>
      </c>
      <c r="P4467" s="545">
        <f t="shared" si="2992"/>
        <v>24.051724137931036</v>
      </c>
      <c r="Q4467" s="545">
        <f t="shared" si="2993"/>
        <v>23.275862068965516</v>
      </c>
      <c r="R4467" s="545">
        <f t="shared" si="2994"/>
        <v>2.6666666666666665</v>
      </c>
      <c r="S4467" s="545">
        <f t="shared" si="2995"/>
        <v>3.875</v>
      </c>
      <c r="T4467" s="545">
        <f t="shared" si="2996"/>
        <v>6.2068965517241379</v>
      </c>
      <c r="U4467" s="545">
        <f t="shared" si="2997"/>
        <v>84.545454545454547</v>
      </c>
      <c r="V4467" s="545">
        <f t="shared" si="2998"/>
        <v>3.5151515151515151</v>
      </c>
      <c r="W4467" s="545">
        <f>IFERROR(H4467/M4467,Tabla2[[#This Row],[CARGA PRODUCCION (ANIMALES/HA)]])</f>
        <v>3.3714285714285714</v>
      </c>
      <c r="X4467" s="546">
        <f t="shared" si="2999"/>
        <v>2025</v>
      </c>
      <c r="Y4467" s="546">
        <f t="shared" si="3000"/>
        <v>10</v>
      </c>
      <c r="Z4467" s="546" t="e">
        <f t="shared" ca="1" si="3001"/>
        <v>#NAME?</v>
      </c>
      <c r="AA4467" s="543">
        <f t="shared" si="3002"/>
        <v>59</v>
      </c>
      <c r="AB4467" s="544">
        <f t="shared" si="3003"/>
        <v>0.98305084745762716</v>
      </c>
      <c r="AC4467" s="544">
        <f t="shared" si="3004"/>
        <v>1.6949152542372836E-2</v>
      </c>
      <c r="AD4467" s="542"/>
    </row>
    <row r="4468" spans="1:30">
      <c r="A4468" s="541">
        <v>45939</v>
      </c>
      <c r="B4468" s="542" t="s">
        <v>81</v>
      </c>
      <c r="C4468" s="542">
        <v>2434</v>
      </c>
      <c r="D4468" s="542">
        <v>80</v>
      </c>
      <c r="E4468" s="542">
        <v>9</v>
      </c>
      <c r="F4468" s="542"/>
      <c r="G4468" s="542">
        <v>98</v>
      </c>
      <c r="H4468" s="542">
        <v>100</v>
      </c>
      <c r="I4468" s="542">
        <v>1</v>
      </c>
      <c r="J4468" s="542">
        <v>22</v>
      </c>
      <c r="K4468" s="542">
        <v>600</v>
      </c>
      <c r="L4468" s="542">
        <v>23.4</v>
      </c>
      <c r="M4468" s="540">
        <v>31.01</v>
      </c>
      <c r="N4468" s="543">
        <f>IF(Tabla2[[#This Row],[LECHE RETIRO DIA]]&lt;&gt;ISBLANK(Tabla2[[#This Row],[LECHE RETIRO DIA]]),SUM(Tabla2[[#This Row],[LECHE TANQUE DIA]:[LECHE RETIRO DIA]]),SUM(Tabla2[[#This Row],[LECHE TANQUE DIA]:[LECHE AUTOCONSUMO DIA]]))</f>
        <v>2523</v>
      </c>
      <c r="O4468" s="544">
        <f t="shared" ref="O4468:O4473" si="3005">IFERROR(C4468/N4468,"")</f>
        <v>0.96472453428458183</v>
      </c>
      <c r="P4468" s="545">
        <f t="shared" ref="P4468:P4473" si="3006">IFERROR(N4468/G4468,"")</f>
        <v>25.744897959183675</v>
      </c>
      <c r="Q4468" s="545">
        <f t="shared" ref="Q4468:Q4473" si="3007">IFERROR(C4468/G4468,"")</f>
        <v>24.836734693877553</v>
      </c>
      <c r="R4468" s="545">
        <f t="shared" ref="R4468:R4473" si="3008">IFERROR(D4468/J4468,"")</f>
        <v>3.6363636363636362</v>
      </c>
      <c r="S4468" s="545">
        <f t="shared" ref="S4468:S4473" si="3009">IFERROR(N4468/K4468,"")</f>
        <v>4.2050000000000001</v>
      </c>
      <c r="T4468" s="545">
        <f t="shared" ref="T4468:T4473" si="3010">IFERROR(K4468/G4468,"")</f>
        <v>6.1224489795918364</v>
      </c>
      <c r="U4468" s="545">
        <f t="shared" ref="U4468:U4473" si="3011">IFERROR(N4468/L4468,"")</f>
        <v>107.82051282051283</v>
      </c>
      <c r="V4468" s="545">
        <f t="shared" ref="V4468:V4473" si="3012">IFERROR(G4468/L4468,"")</f>
        <v>4.1880341880341883</v>
      </c>
      <c r="W4468" s="545">
        <f>IFERROR(H4468/M4468,Tabla2[[#This Row],[CARGA PRODUCCION (ANIMALES/HA)]])</f>
        <v>3.224766204450177</v>
      </c>
      <c r="X4468" s="546">
        <f t="shared" ref="X4468:X4473" si="3013">YEAR(A4468)</f>
        <v>2025</v>
      </c>
      <c r="Y4468" s="546">
        <f t="shared" ref="Y4468:Y4473" si="3014">MONTH(A4468)</f>
        <v>10</v>
      </c>
      <c r="Z4468" s="546" t="e">
        <f t="shared" ref="Z4468:Z4473" ca="1" si="3015">_xlfn.ISOWEEKNUM(A4468)</f>
        <v>#NAME?</v>
      </c>
      <c r="AA4468" s="543">
        <f t="shared" ref="AA4468:AA4473" si="3016">IF(H4468&gt;0,H4468,G4468)</f>
        <v>100</v>
      </c>
      <c r="AB4468" s="544">
        <f t="shared" ref="AB4468:AB4473" si="3017">IFERROR(G4468/AA4468,"")</f>
        <v>0.98</v>
      </c>
      <c r="AC4468" s="544">
        <f t="shared" ref="AC4468:AC4473" si="3018">IFERROR(1-AB4468,"")</f>
        <v>2.0000000000000018E-2</v>
      </c>
      <c r="AD4468" s="542"/>
    </row>
    <row r="4469" spans="1:30">
      <c r="A4469" s="541">
        <v>45939</v>
      </c>
      <c r="B4469" s="542" t="s">
        <v>83</v>
      </c>
      <c r="C4469" s="542">
        <v>2605</v>
      </c>
      <c r="D4469" s="542">
        <v>100</v>
      </c>
      <c r="E4469" s="542">
        <v>9</v>
      </c>
      <c r="F4469" s="542"/>
      <c r="G4469" s="542">
        <v>113</v>
      </c>
      <c r="H4469" s="542">
        <v>134</v>
      </c>
      <c r="I4469" s="542">
        <v>1</v>
      </c>
      <c r="J4469" s="542">
        <v>19</v>
      </c>
      <c r="K4469" s="542">
        <v>840</v>
      </c>
      <c r="L4469" s="542">
        <v>29.8</v>
      </c>
      <c r="M4469" s="540">
        <v>36.590000000000003</v>
      </c>
      <c r="N4469" s="543">
        <f>IF(Tabla2[[#This Row],[LECHE RETIRO DIA]]&lt;&gt;ISBLANK(Tabla2[[#This Row],[LECHE RETIRO DIA]]),SUM(Tabla2[[#This Row],[LECHE TANQUE DIA]:[LECHE RETIRO DIA]]),SUM(Tabla2[[#This Row],[LECHE TANQUE DIA]:[LECHE AUTOCONSUMO DIA]]))</f>
        <v>2714</v>
      </c>
      <c r="O4469" s="544">
        <f t="shared" si="3005"/>
        <v>0.95983787767133377</v>
      </c>
      <c r="P4469" s="545">
        <f t="shared" si="3006"/>
        <v>24.017699115044248</v>
      </c>
      <c r="Q4469" s="545">
        <f t="shared" si="3007"/>
        <v>23.053097345132745</v>
      </c>
      <c r="R4469" s="545">
        <f t="shared" si="3008"/>
        <v>5.2631578947368425</v>
      </c>
      <c r="S4469" s="545">
        <f t="shared" si="3009"/>
        <v>3.230952380952381</v>
      </c>
      <c r="T4469" s="545">
        <f t="shared" si="3010"/>
        <v>7.4336283185840708</v>
      </c>
      <c r="U4469" s="545">
        <f t="shared" si="3011"/>
        <v>91.073825503355707</v>
      </c>
      <c r="V4469" s="545">
        <f t="shared" si="3012"/>
        <v>3.7919463087248322</v>
      </c>
      <c r="W4469" s="545">
        <f>IFERROR(H4469/M4469,Tabla2[[#This Row],[CARGA PRODUCCION (ANIMALES/HA)]])</f>
        <v>3.6622027876468977</v>
      </c>
      <c r="X4469" s="546">
        <f t="shared" si="3013"/>
        <v>2025</v>
      </c>
      <c r="Y4469" s="546">
        <f t="shared" si="3014"/>
        <v>10</v>
      </c>
      <c r="Z4469" s="546" t="e">
        <f t="shared" ca="1" si="3015"/>
        <v>#NAME?</v>
      </c>
      <c r="AA4469" s="543">
        <f t="shared" si="3016"/>
        <v>134</v>
      </c>
      <c r="AB4469" s="544">
        <f t="shared" si="3017"/>
        <v>0.84328358208955223</v>
      </c>
      <c r="AC4469" s="544">
        <f t="shared" si="3018"/>
        <v>0.15671641791044777</v>
      </c>
      <c r="AD4469" s="542"/>
    </row>
    <row r="4470" spans="1:30">
      <c r="A4470" s="541">
        <v>45939</v>
      </c>
      <c r="B4470" s="542" t="s">
        <v>117</v>
      </c>
      <c r="C4470" s="542">
        <v>1400</v>
      </c>
      <c r="D4470" s="542">
        <v>40</v>
      </c>
      <c r="E4470" s="542">
        <v>5</v>
      </c>
      <c r="F4470" s="542"/>
      <c r="G4470" s="542">
        <v>58</v>
      </c>
      <c r="H4470" s="542">
        <v>59</v>
      </c>
      <c r="I4470" s="542">
        <v>0</v>
      </c>
      <c r="J4470" s="542">
        <v>15</v>
      </c>
      <c r="K4470" s="542">
        <v>360</v>
      </c>
      <c r="L4470" s="542">
        <v>16.5</v>
      </c>
      <c r="M4470" s="540">
        <v>17.5</v>
      </c>
      <c r="N4470" s="543">
        <f>IF(Tabla2[[#This Row],[LECHE RETIRO DIA]]&lt;&gt;ISBLANK(Tabla2[[#This Row],[LECHE RETIRO DIA]]),SUM(Tabla2[[#This Row],[LECHE TANQUE DIA]:[LECHE RETIRO DIA]]),SUM(Tabla2[[#This Row],[LECHE TANQUE DIA]:[LECHE AUTOCONSUMO DIA]]))</f>
        <v>1445</v>
      </c>
      <c r="O4470" s="544">
        <f t="shared" si="3005"/>
        <v>0.96885813148788924</v>
      </c>
      <c r="P4470" s="545">
        <f t="shared" si="3006"/>
        <v>24.913793103448278</v>
      </c>
      <c r="Q4470" s="545">
        <f t="shared" si="3007"/>
        <v>24.137931034482758</v>
      </c>
      <c r="R4470" s="545">
        <f t="shared" si="3008"/>
        <v>2.6666666666666665</v>
      </c>
      <c r="S4470" s="545">
        <f t="shared" si="3009"/>
        <v>4.0138888888888893</v>
      </c>
      <c r="T4470" s="545">
        <f t="shared" si="3010"/>
        <v>6.2068965517241379</v>
      </c>
      <c r="U4470" s="545">
        <f t="shared" si="3011"/>
        <v>87.575757575757578</v>
      </c>
      <c r="V4470" s="545">
        <f t="shared" si="3012"/>
        <v>3.5151515151515151</v>
      </c>
      <c r="W4470" s="545">
        <f>IFERROR(H4470/M4470,Tabla2[[#This Row],[CARGA PRODUCCION (ANIMALES/HA)]])</f>
        <v>3.3714285714285714</v>
      </c>
      <c r="X4470" s="546">
        <f t="shared" si="3013"/>
        <v>2025</v>
      </c>
      <c r="Y4470" s="546">
        <f t="shared" si="3014"/>
        <v>10</v>
      </c>
      <c r="Z4470" s="546" t="e">
        <f t="shared" ca="1" si="3015"/>
        <v>#NAME?</v>
      </c>
      <c r="AA4470" s="543">
        <f t="shared" si="3016"/>
        <v>59</v>
      </c>
      <c r="AB4470" s="544">
        <f t="shared" si="3017"/>
        <v>0.98305084745762716</v>
      </c>
      <c r="AC4470" s="544">
        <f t="shared" si="3018"/>
        <v>1.6949152542372836E-2</v>
      </c>
      <c r="AD4470" s="542"/>
    </row>
    <row r="4471" spans="1:30">
      <c r="A4471" s="541">
        <v>45940</v>
      </c>
      <c r="B4471" s="542" t="s">
        <v>81</v>
      </c>
      <c r="C4471" s="542">
        <v>2490</v>
      </c>
      <c r="D4471" s="542">
        <v>80</v>
      </c>
      <c r="E4471" s="542">
        <v>9</v>
      </c>
      <c r="F4471" s="542"/>
      <c r="G4471" s="542">
        <v>96</v>
      </c>
      <c r="H4471" s="542">
        <v>98</v>
      </c>
      <c r="I4471" s="542">
        <v>1</v>
      </c>
      <c r="J4471" s="542">
        <v>22</v>
      </c>
      <c r="K4471" s="542">
        <v>600</v>
      </c>
      <c r="L4471" s="542">
        <v>23.4</v>
      </c>
      <c r="M4471" s="540">
        <v>31.01</v>
      </c>
      <c r="N4471" s="543">
        <f>IF(Tabla2[[#This Row],[LECHE RETIRO DIA]]&lt;&gt;ISBLANK(Tabla2[[#This Row],[LECHE RETIRO DIA]]),SUM(Tabla2[[#This Row],[LECHE TANQUE DIA]:[LECHE RETIRO DIA]]),SUM(Tabla2[[#This Row],[LECHE TANQUE DIA]:[LECHE AUTOCONSUMO DIA]]))</f>
        <v>2579</v>
      </c>
      <c r="O4471" s="544">
        <f t="shared" si="3005"/>
        <v>0.96549050019387361</v>
      </c>
      <c r="P4471" s="545">
        <f t="shared" si="3006"/>
        <v>26.864583333333332</v>
      </c>
      <c r="Q4471" s="545">
        <f t="shared" si="3007"/>
        <v>25.9375</v>
      </c>
      <c r="R4471" s="545">
        <f t="shared" si="3008"/>
        <v>3.6363636363636362</v>
      </c>
      <c r="S4471" s="545">
        <f t="shared" si="3009"/>
        <v>4.2983333333333329</v>
      </c>
      <c r="T4471" s="545">
        <f t="shared" si="3010"/>
        <v>6.25</v>
      </c>
      <c r="U4471" s="545">
        <f t="shared" si="3011"/>
        <v>110.21367521367522</v>
      </c>
      <c r="V4471" s="545">
        <f t="shared" si="3012"/>
        <v>4.1025641025641031</v>
      </c>
      <c r="W4471" s="545">
        <f>IFERROR(H4471/M4471,Tabla2[[#This Row],[CARGA PRODUCCION (ANIMALES/HA)]])</f>
        <v>3.1602708803611739</v>
      </c>
      <c r="X4471" s="546">
        <f t="shared" si="3013"/>
        <v>2025</v>
      </c>
      <c r="Y4471" s="546">
        <f t="shared" si="3014"/>
        <v>10</v>
      </c>
      <c r="Z4471" s="546" t="e">
        <f t="shared" ca="1" si="3015"/>
        <v>#NAME?</v>
      </c>
      <c r="AA4471" s="543">
        <f t="shared" si="3016"/>
        <v>98</v>
      </c>
      <c r="AB4471" s="544">
        <f t="shared" si="3017"/>
        <v>0.97959183673469385</v>
      </c>
      <c r="AC4471" s="544">
        <f t="shared" si="3018"/>
        <v>2.0408163265306145E-2</v>
      </c>
      <c r="AD4471" s="542"/>
    </row>
    <row r="4472" spans="1:30">
      <c r="A4472" s="541">
        <v>45940</v>
      </c>
      <c r="B4472" s="542" t="s">
        <v>83</v>
      </c>
      <c r="C4472" s="542">
        <v>2648</v>
      </c>
      <c r="D4472" s="542">
        <v>100</v>
      </c>
      <c r="E4472" s="542">
        <v>9</v>
      </c>
      <c r="F4472" s="542"/>
      <c r="G4472" s="542">
        <v>112</v>
      </c>
      <c r="H4472" s="542">
        <v>134</v>
      </c>
      <c r="I4472" s="542">
        <v>1</v>
      </c>
      <c r="J4472" s="542">
        <v>19</v>
      </c>
      <c r="K4472" s="542">
        <v>840</v>
      </c>
      <c r="L4472" s="542">
        <v>29.8</v>
      </c>
      <c r="M4472" s="540">
        <v>36.590000000000003</v>
      </c>
      <c r="N4472" s="543">
        <f>IF(Tabla2[[#This Row],[LECHE RETIRO DIA]]&lt;&gt;ISBLANK(Tabla2[[#This Row],[LECHE RETIRO DIA]]),SUM(Tabla2[[#This Row],[LECHE TANQUE DIA]:[LECHE RETIRO DIA]]),SUM(Tabla2[[#This Row],[LECHE TANQUE DIA]:[LECHE AUTOCONSUMO DIA]]))</f>
        <v>2757</v>
      </c>
      <c r="O4472" s="544">
        <f t="shared" si="3005"/>
        <v>0.9604642727602466</v>
      </c>
      <c r="P4472" s="545">
        <f t="shared" si="3006"/>
        <v>24.616071428571427</v>
      </c>
      <c r="Q4472" s="545">
        <f t="shared" si="3007"/>
        <v>23.642857142857142</v>
      </c>
      <c r="R4472" s="545">
        <f t="shared" si="3008"/>
        <v>5.2631578947368425</v>
      </c>
      <c r="S4472" s="545">
        <f t="shared" si="3009"/>
        <v>3.282142857142857</v>
      </c>
      <c r="T4472" s="545">
        <f t="shared" si="3010"/>
        <v>7.5</v>
      </c>
      <c r="U4472" s="545">
        <f t="shared" si="3011"/>
        <v>92.516778523489933</v>
      </c>
      <c r="V4472" s="545">
        <f t="shared" si="3012"/>
        <v>3.7583892617449663</v>
      </c>
      <c r="W4472" s="545">
        <f>IFERROR(H4472/M4472,Tabla2[[#This Row],[CARGA PRODUCCION (ANIMALES/HA)]])</f>
        <v>3.6622027876468977</v>
      </c>
      <c r="X4472" s="546">
        <f t="shared" si="3013"/>
        <v>2025</v>
      </c>
      <c r="Y4472" s="546">
        <f t="shared" si="3014"/>
        <v>10</v>
      </c>
      <c r="Z4472" s="546" t="e">
        <f t="shared" ca="1" si="3015"/>
        <v>#NAME?</v>
      </c>
      <c r="AA4472" s="543">
        <f t="shared" si="3016"/>
        <v>134</v>
      </c>
      <c r="AB4472" s="544">
        <f t="shared" si="3017"/>
        <v>0.83582089552238803</v>
      </c>
      <c r="AC4472" s="544">
        <f t="shared" si="3018"/>
        <v>0.16417910447761197</v>
      </c>
      <c r="AD4472" s="542"/>
    </row>
    <row r="4473" spans="1:30">
      <c r="A4473" s="541">
        <v>45940</v>
      </c>
      <c r="B4473" s="542" t="s">
        <v>117</v>
      </c>
      <c r="C4473" s="542">
        <v>1356</v>
      </c>
      <c r="D4473" s="542">
        <v>40</v>
      </c>
      <c r="E4473" s="542">
        <v>5</v>
      </c>
      <c r="F4473" s="542"/>
      <c r="G4473" s="542">
        <v>57</v>
      </c>
      <c r="H4473" s="542">
        <v>57</v>
      </c>
      <c r="I4473" s="542">
        <v>0</v>
      </c>
      <c r="J4473" s="542">
        <v>15</v>
      </c>
      <c r="K4473" s="542">
        <v>360</v>
      </c>
      <c r="L4473" s="542">
        <v>16.5</v>
      </c>
      <c r="M4473" s="540">
        <v>17.5</v>
      </c>
      <c r="N4473" s="543">
        <f>IF(Tabla2[[#This Row],[LECHE RETIRO DIA]]&lt;&gt;ISBLANK(Tabla2[[#This Row],[LECHE RETIRO DIA]]),SUM(Tabla2[[#This Row],[LECHE TANQUE DIA]:[LECHE RETIRO DIA]]),SUM(Tabla2[[#This Row],[LECHE TANQUE DIA]:[LECHE AUTOCONSUMO DIA]]))</f>
        <v>1401</v>
      </c>
      <c r="O4473" s="544">
        <f t="shared" si="3005"/>
        <v>0.9678800856531049</v>
      </c>
      <c r="P4473" s="545">
        <f t="shared" si="3006"/>
        <v>24.578947368421051</v>
      </c>
      <c r="Q4473" s="545">
        <f t="shared" si="3007"/>
        <v>23.789473684210527</v>
      </c>
      <c r="R4473" s="545">
        <f t="shared" si="3008"/>
        <v>2.6666666666666665</v>
      </c>
      <c r="S4473" s="545">
        <f t="shared" si="3009"/>
        <v>3.8916666666666666</v>
      </c>
      <c r="T4473" s="545">
        <f t="shared" si="3010"/>
        <v>6.3157894736842106</v>
      </c>
      <c r="U4473" s="545">
        <f t="shared" si="3011"/>
        <v>84.909090909090907</v>
      </c>
      <c r="V4473" s="545">
        <f t="shared" si="3012"/>
        <v>3.4545454545454546</v>
      </c>
      <c r="W4473" s="545">
        <f>IFERROR(H4473/M4473,Tabla2[[#This Row],[CARGA PRODUCCION (ANIMALES/HA)]])</f>
        <v>3.2571428571428571</v>
      </c>
      <c r="X4473" s="546">
        <f t="shared" si="3013"/>
        <v>2025</v>
      </c>
      <c r="Y4473" s="546">
        <f t="shared" si="3014"/>
        <v>10</v>
      </c>
      <c r="Z4473" s="546" t="e">
        <f t="shared" ca="1" si="3015"/>
        <v>#NAME?</v>
      </c>
      <c r="AA4473" s="543">
        <f t="shared" si="3016"/>
        <v>57</v>
      </c>
      <c r="AB4473" s="544">
        <f t="shared" si="3017"/>
        <v>1</v>
      </c>
      <c r="AC4473" s="544">
        <f t="shared" si="3018"/>
        <v>0</v>
      </c>
      <c r="AD4473" s="542"/>
    </row>
    <row r="4474" spans="1:30">
      <c r="A4474" s="541">
        <v>45941</v>
      </c>
      <c r="B4474" s="542" t="s">
        <v>81</v>
      </c>
      <c r="C4474" s="542">
        <v>2453</v>
      </c>
      <c r="D4474" s="542">
        <v>80</v>
      </c>
      <c r="E4474" s="542">
        <v>9</v>
      </c>
      <c r="F4474" s="542"/>
      <c r="G4474" s="542">
        <v>96</v>
      </c>
      <c r="H4474" s="542">
        <v>98</v>
      </c>
      <c r="I4474" s="542">
        <v>1</v>
      </c>
      <c r="J4474" s="542">
        <v>22</v>
      </c>
      <c r="K4474" s="542">
        <v>600</v>
      </c>
      <c r="L4474" s="542">
        <v>23.4</v>
      </c>
      <c r="M4474" s="540">
        <v>31.01</v>
      </c>
      <c r="N4474" s="543">
        <f>IF(Tabla2[[#This Row],[LECHE RETIRO DIA]]&lt;&gt;ISBLANK(Tabla2[[#This Row],[LECHE RETIRO DIA]]),SUM(Tabla2[[#This Row],[LECHE TANQUE DIA]:[LECHE RETIRO DIA]]),SUM(Tabla2[[#This Row],[LECHE TANQUE DIA]:[LECHE AUTOCONSUMO DIA]]))</f>
        <v>2542</v>
      </c>
      <c r="O4474" s="544">
        <f t="shared" ref="O4474:O4479" si="3019">IFERROR(C4474/N4474,"")</f>
        <v>0.96498819826907944</v>
      </c>
      <c r="P4474" s="545">
        <f t="shared" ref="P4474:P4479" si="3020">IFERROR(N4474/G4474,"")</f>
        <v>26.479166666666668</v>
      </c>
      <c r="Q4474" s="545">
        <f t="shared" ref="Q4474:Q4479" si="3021">IFERROR(C4474/G4474,"")</f>
        <v>25.552083333333332</v>
      </c>
      <c r="R4474" s="545">
        <f t="shared" ref="R4474:R4479" si="3022">IFERROR(D4474/J4474,"")</f>
        <v>3.6363636363636362</v>
      </c>
      <c r="S4474" s="545">
        <f t="shared" ref="S4474:S4479" si="3023">IFERROR(N4474/K4474,"")</f>
        <v>4.2366666666666664</v>
      </c>
      <c r="T4474" s="545">
        <f t="shared" ref="T4474:T4479" si="3024">IFERROR(K4474/G4474,"")</f>
        <v>6.25</v>
      </c>
      <c r="U4474" s="545">
        <f t="shared" ref="U4474:U4479" si="3025">IFERROR(N4474/L4474,"")</f>
        <v>108.63247863247864</v>
      </c>
      <c r="V4474" s="545">
        <f t="shared" ref="V4474:V4479" si="3026">IFERROR(G4474/L4474,"")</f>
        <v>4.1025641025641031</v>
      </c>
      <c r="W4474" s="545">
        <f>IFERROR(H4474/M4474,Tabla2[[#This Row],[CARGA PRODUCCION (ANIMALES/HA)]])</f>
        <v>3.1602708803611739</v>
      </c>
      <c r="X4474" s="546">
        <f t="shared" ref="X4474:X4479" si="3027">YEAR(A4474)</f>
        <v>2025</v>
      </c>
      <c r="Y4474" s="546">
        <f t="shared" ref="Y4474:Y4479" si="3028">MONTH(A4474)</f>
        <v>10</v>
      </c>
      <c r="Z4474" s="546" t="e">
        <f t="shared" ref="Z4474:Z4479" ca="1" si="3029">_xlfn.ISOWEEKNUM(A4474)</f>
        <v>#NAME?</v>
      </c>
      <c r="AA4474" s="543">
        <f t="shared" ref="AA4474:AA4479" si="3030">IF(H4474&gt;0,H4474,G4474)</f>
        <v>98</v>
      </c>
      <c r="AB4474" s="544">
        <f t="shared" ref="AB4474:AB4479" si="3031">IFERROR(G4474/AA4474,"")</f>
        <v>0.97959183673469385</v>
      </c>
      <c r="AC4474" s="544">
        <f t="shared" ref="AC4474:AC4479" si="3032">IFERROR(1-AB4474,"")</f>
        <v>2.0408163265306145E-2</v>
      </c>
      <c r="AD4474" s="542"/>
    </row>
    <row r="4475" spans="1:30">
      <c r="A4475" s="541">
        <v>45941</v>
      </c>
      <c r="B4475" s="542" t="s">
        <v>83</v>
      </c>
      <c r="C4475" s="542">
        <v>2481</v>
      </c>
      <c r="D4475" s="542">
        <v>100</v>
      </c>
      <c r="E4475" s="542">
        <v>9</v>
      </c>
      <c r="F4475" s="542"/>
      <c r="G4475" s="542">
        <v>111</v>
      </c>
      <c r="H4475" s="542">
        <v>129</v>
      </c>
      <c r="I4475" s="542">
        <v>1</v>
      </c>
      <c r="J4475" s="542">
        <v>19</v>
      </c>
      <c r="K4475" s="542">
        <v>840</v>
      </c>
      <c r="L4475" s="542">
        <v>29.8</v>
      </c>
      <c r="M4475" s="540">
        <v>36.590000000000003</v>
      </c>
      <c r="N4475" s="543">
        <f>IF(Tabla2[[#This Row],[LECHE RETIRO DIA]]&lt;&gt;ISBLANK(Tabla2[[#This Row],[LECHE RETIRO DIA]]),SUM(Tabla2[[#This Row],[LECHE TANQUE DIA]:[LECHE RETIRO DIA]]),SUM(Tabla2[[#This Row],[LECHE TANQUE DIA]:[LECHE AUTOCONSUMO DIA]]))</f>
        <v>2590</v>
      </c>
      <c r="O4475" s="544">
        <f t="shared" si="3019"/>
        <v>0.95791505791505793</v>
      </c>
      <c r="P4475" s="545">
        <f t="shared" si="3020"/>
        <v>23.333333333333332</v>
      </c>
      <c r="Q4475" s="545">
        <f t="shared" si="3021"/>
        <v>22.351351351351351</v>
      </c>
      <c r="R4475" s="545">
        <f t="shared" si="3022"/>
        <v>5.2631578947368425</v>
      </c>
      <c r="S4475" s="545">
        <f t="shared" si="3023"/>
        <v>3.0833333333333335</v>
      </c>
      <c r="T4475" s="545">
        <f t="shared" si="3024"/>
        <v>7.5675675675675675</v>
      </c>
      <c r="U4475" s="545">
        <f t="shared" si="3025"/>
        <v>86.912751677852341</v>
      </c>
      <c r="V4475" s="545">
        <f t="shared" si="3026"/>
        <v>3.7248322147651005</v>
      </c>
      <c r="W4475" s="545">
        <f>IFERROR(H4475/M4475,Tabla2[[#This Row],[CARGA PRODUCCION (ANIMALES/HA)]])</f>
        <v>3.5255534298988791</v>
      </c>
      <c r="X4475" s="546">
        <f t="shared" si="3027"/>
        <v>2025</v>
      </c>
      <c r="Y4475" s="546">
        <f t="shared" si="3028"/>
        <v>10</v>
      </c>
      <c r="Z4475" s="546" t="e">
        <f t="shared" ca="1" si="3029"/>
        <v>#NAME?</v>
      </c>
      <c r="AA4475" s="543">
        <f t="shared" si="3030"/>
        <v>129</v>
      </c>
      <c r="AB4475" s="544">
        <f t="shared" si="3031"/>
        <v>0.86046511627906974</v>
      </c>
      <c r="AC4475" s="544">
        <f t="shared" si="3032"/>
        <v>0.13953488372093026</v>
      </c>
      <c r="AD4475" s="542"/>
    </row>
    <row r="4476" spans="1:30">
      <c r="A4476" s="541">
        <v>45941</v>
      </c>
      <c r="B4476" s="542" t="s">
        <v>117</v>
      </c>
      <c r="C4476" s="542">
        <v>1342</v>
      </c>
      <c r="D4476" s="542">
        <v>40</v>
      </c>
      <c r="E4476" s="542">
        <v>5</v>
      </c>
      <c r="F4476" s="542"/>
      <c r="G4476" s="542">
        <v>57</v>
      </c>
      <c r="H4476" s="542">
        <v>57</v>
      </c>
      <c r="I4476" s="542">
        <v>0</v>
      </c>
      <c r="J4476" s="542">
        <v>15</v>
      </c>
      <c r="K4476" s="542">
        <v>360</v>
      </c>
      <c r="L4476" s="542">
        <v>16.5</v>
      </c>
      <c r="M4476" s="540">
        <v>17.5</v>
      </c>
      <c r="N4476" s="543">
        <f>IF(Tabla2[[#This Row],[LECHE RETIRO DIA]]&lt;&gt;ISBLANK(Tabla2[[#This Row],[LECHE RETIRO DIA]]),SUM(Tabla2[[#This Row],[LECHE TANQUE DIA]:[LECHE RETIRO DIA]]),SUM(Tabla2[[#This Row],[LECHE TANQUE DIA]:[LECHE AUTOCONSUMO DIA]]))</f>
        <v>1387</v>
      </c>
      <c r="O4476" s="544">
        <f t="shared" si="3019"/>
        <v>0.96755587599134818</v>
      </c>
      <c r="P4476" s="545">
        <f t="shared" si="3020"/>
        <v>24.333333333333332</v>
      </c>
      <c r="Q4476" s="545">
        <f t="shared" si="3021"/>
        <v>23.543859649122808</v>
      </c>
      <c r="R4476" s="545">
        <f t="shared" si="3022"/>
        <v>2.6666666666666665</v>
      </c>
      <c r="S4476" s="545">
        <f t="shared" si="3023"/>
        <v>3.8527777777777779</v>
      </c>
      <c r="T4476" s="545">
        <f t="shared" si="3024"/>
        <v>6.3157894736842106</v>
      </c>
      <c r="U4476" s="545">
        <f t="shared" si="3025"/>
        <v>84.060606060606062</v>
      </c>
      <c r="V4476" s="545">
        <f t="shared" si="3026"/>
        <v>3.4545454545454546</v>
      </c>
      <c r="W4476" s="545">
        <f>IFERROR(H4476/M4476,Tabla2[[#This Row],[CARGA PRODUCCION (ANIMALES/HA)]])</f>
        <v>3.2571428571428571</v>
      </c>
      <c r="X4476" s="546">
        <f t="shared" si="3027"/>
        <v>2025</v>
      </c>
      <c r="Y4476" s="546">
        <f t="shared" si="3028"/>
        <v>10</v>
      </c>
      <c r="Z4476" s="546" t="e">
        <f t="shared" ca="1" si="3029"/>
        <v>#NAME?</v>
      </c>
      <c r="AA4476" s="543">
        <f t="shared" si="3030"/>
        <v>57</v>
      </c>
      <c r="AB4476" s="544">
        <f t="shared" si="3031"/>
        <v>1</v>
      </c>
      <c r="AC4476" s="544">
        <f t="shared" si="3032"/>
        <v>0</v>
      </c>
      <c r="AD4476" s="542"/>
    </row>
    <row r="4477" spans="1:30">
      <c r="A4477" s="541">
        <v>45942</v>
      </c>
      <c r="B4477" s="542" t="s">
        <v>81</v>
      </c>
      <c r="C4477" s="542">
        <v>2505</v>
      </c>
      <c r="D4477" s="542">
        <v>80</v>
      </c>
      <c r="E4477" s="542">
        <v>9</v>
      </c>
      <c r="F4477" s="542"/>
      <c r="G4477" s="542">
        <v>96</v>
      </c>
      <c r="H4477" s="542">
        <v>101</v>
      </c>
      <c r="I4477" s="542">
        <v>1</v>
      </c>
      <c r="J4477" s="542">
        <v>22</v>
      </c>
      <c r="K4477" s="542">
        <v>600</v>
      </c>
      <c r="L4477" s="542">
        <v>23.4</v>
      </c>
      <c r="M4477" s="540">
        <v>31.01</v>
      </c>
      <c r="N4477" s="543">
        <f>IF(Tabla2[[#This Row],[LECHE RETIRO DIA]]&lt;&gt;ISBLANK(Tabla2[[#This Row],[LECHE RETIRO DIA]]),SUM(Tabla2[[#This Row],[LECHE TANQUE DIA]:[LECHE RETIRO DIA]]),SUM(Tabla2[[#This Row],[LECHE TANQUE DIA]:[LECHE AUTOCONSUMO DIA]]))</f>
        <v>2594</v>
      </c>
      <c r="O4477" s="544">
        <f t="shared" si="3019"/>
        <v>0.96569005397070162</v>
      </c>
      <c r="P4477" s="545">
        <f t="shared" si="3020"/>
        <v>27.020833333333332</v>
      </c>
      <c r="Q4477" s="545">
        <f t="shared" si="3021"/>
        <v>26.09375</v>
      </c>
      <c r="R4477" s="545">
        <f t="shared" si="3022"/>
        <v>3.6363636363636362</v>
      </c>
      <c r="S4477" s="545">
        <f t="shared" si="3023"/>
        <v>4.3233333333333333</v>
      </c>
      <c r="T4477" s="545">
        <f t="shared" si="3024"/>
        <v>6.25</v>
      </c>
      <c r="U4477" s="545">
        <f t="shared" si="3025"/>
        <v>110.85470085470087</v>
      </c>
      <c r="V4477" s="545">
        <f t="shared" si="3026"/>
        <v>4.1025641025641031</v>
      </c>
      <c r="W4477" s="545">
        <f>IFERROR(H4477/M4477,Tabla2[[#This Row],[CARGA PRODUCCION (ANIMALES/HA)]])</f>
        <v>3.2570138664946788</v>
      </c>
      <c r="X4477" s="546">
        <f t="shared" si="3027"/>
        <v>2025</v>
      </c>
      <c r="Y4477" s="546">
        <f t="shared" si="3028"/>
        <v>10</v>
      </c>
      <c r="Z4477" s="546" t="e">
        <f t="shared" ca="1" si="3029"/>
        <v>#NAME?</v>
      </c>
      <c r="AA4477" s="543">
        <f t="shared" si="3030"/>
        <v>101</v>
      </c>
      <c r="AB4477" s="544">
        <f t="shared" si="3031"/>
        <v>0.95049504950495045</v>
      </c>
      <c r="AC4477" s="544">
        <f t="shared" si="3032"/>
        <v>4.9504950495049549E-2</v>
      </c>
      <c r="AD4477" s="542"/>
    </row>
    <row r="4478" spans="1:30">
      <c r="A4478" s="541">
        <v>45942</v>
      </c>
      <c r="B4478" s="542" t="s">
        <v>83</v>
      </c>
      <c r="C4478" s="542">
        <v>2634</v>
      </c>
      <c r="D4478" s="542">
        <v>100</v>
      </c>
      <c r="E4478" s="542">
        <v>9</v>
      </c>
      <c r="F4478" s="542"/>
      <c r="G4478" s="542">
        <v>111</v>
      </c>
      <c r="H4478" s="542">
        <v>129</v>
      </c>
      <c r="I4478" s="542">
        <v>1</v>
      </c>
      <c r="J4478" s="542">
        <v>19</v>
      </c>
      <c r="K4478" s="542">
        <v>840</v>
      </c>
      <c r="L4478" s="542">
        <v>29.8</v>
      </c>
      <c r="M4478" s="540">
        <v>36.590000000000003</v>
      </c>
      <c r="N4478" s="543">
        <f>IF(Tabla2[[#This Row],[LECHE RETIRO DIA]]&lt;&gt;ISBLANK(Tabla2[[#This Row],[LECHE RETIRO DIA]]),SUM(Tabla2[[#This Row],[LECHE TANQUE DIA]:[LECHE RETIRO DIA]]),SUM(Tabla2[[#This Row],[LECHE TANQUE DIA]:[LECHE AUTOCONSUMO DIA]]))</f>
        <v>2743</v>
      </c>
      <c r="O4478" s="544">
        <f t="shared" si="3019"/>
        <v>0.96026248632883704</v>
      </c>
      <c r="P4478" s="545">
        <f t="shared" si="3020"/>
        <v>24.711711711711711</v>
      </c>
      <c r="Q4478" s="545">
        <f t="shared" si="3021"/>
        <v>23.72972972972973</v>
      </c>
      <c r="R4478" s="545">
        <f t="shared" si="3022"/>
        <v>5.2631578947368425</v>
      </c>
      <c r="S4478" s="545">
        <f t="shared" si="3023"/>
        <v>3.2654761904761904</v>
      </c>
      <c r="T4478" s="545">
        <f t="shared" si="3024"/>
        <v>7.5675675675675675</v>
      </c>
      <c r="U4478" s="545">
        <f t="shared" si="3025"/>
        <v>92.046979865771803</v>
      </c>
      <c r="V4478" s="545">
        <f t="shared" si="3026"/>
        <v>3.7248322147651005</v>
      </c>
      <c r="W4478" s="545">
        <f>IFERROR(H4478/M4478,Tabla2[[#This Row],[CARGA PRODUCCION (ANIMALES/HA)]])</f>
        <v>3.5255534298988791</v>
      </c>
      <c r="X4478" s="546">
        <f t="shared" si="3027"/>
        <v>2025</v>
      </c>
      <c r="Y4478" s="546">
        <f t="shared" si="3028"/>
        <v>10</v>
      </c>
      <c r="Z4478" s="546" t="e">
        <f t="shared" ca="1" si="3029"/>
        <v>#NAME?</v>
      </c>
      <c r="AA4478" s="543">
        <f t="shared" si="3030"/>
        <v>129</v>
      </c>
      <c r="AB4478" s="544">
        <f t="shared" si="3031"/>
        <v>0.86046511627906974</v>
      </c>
      <c r="AC4478" s="544">
        <f t="shared" si="3032"/>
        <v>0.13953488372093026</v>
      </c>
      <c r="AD4478" s="542"/>
    </row>
    <row r="4479" spans="1:30">
      <c r="A4479" s="541">
        <v>45942</v>
      </c>
      <c r="B4479" s="542" t="s">
        <v>117</v>
      </c>
      <c r="C4479" s="542">
        <v>1331</v>
      </c>
      <c r="D4479" s="542">
        <v>40</v>
      </c>
      <c r="E4479" s="542">
        <v>5</v>
      </c>
      <c r="F4479" s="542"/>
      <c r="G4479" s="542">
        <v>57</v>
      </c>
      <c r="H4479" s="542">
        <v>57</v>
      </c>
      <c r="I4479" s="542">
        <v>0</v>
      </c>
      <c r="J4479" s="542">
        <v>15</v>
      </c>
      <c r="K4479" s="542">
        <v>360</v>
      </c>
      <c r="L4479" s="542">
        <v>16.5</v>
      </c>
      <c r="M4479" s="540">
        <v>17.5</v>
      </c>
      <c r="N4479" s="543">
        <f>IF(Tabla2[[#This Row],[LECHE RETIRO DIA]]&lt;&gt;ISBLANK(Tabla2[[#This Row],[LECHE RETIRO DIA]]),SUM(Tabla2[[#This Row],[LECHE TANQUE DIA]:[LECHE RETIRO DIA]]),SUM(Tabla2[[#This Row],[LECHE TANQUE DIA]:[LECHE AUTOCONSUMO DIA]]))</f>
        <v>1376</v>
      </c>
      <c r="O4479" s="544">
        <f t="shared" si="3019"/>
        <v>0.96729651162790697</v>
      </c>
      <c r="P4479" s="545">
        <f t="shared" si="3020"/>
        <v>24.140350877192983</v>
      </c>
      <c r="Q4479" s="545">
        <f t="shared" si="3021"/>
        <v>23.350877192982455</v>
      </c>
      <c r="R4479" s="545">
        <f t="shared" si="3022"/>
        <v>2.6666666666666665</v>
      </c>
      <c r="S4479" s="545">
        <f t="shared" si="3023"/>
        <v>3.8222222222222224</v>
      </c>
      <c r="T4479" s="545">
        <f t="shared" si="3024"/>
        <v>6.3157894736842106</v>
      </c>
      <c r="U4479" s="545">
        <f t="shared" si="3025"/>
        <v>83.393939393939391</v>
      </c>
      <c r="V4479" s="545">
        <f t="shared" si="3026"/>
        <v>3.4545454545454546</v>
      </c>
      <c r="W4479" s="545">
        <f>IFERROR(H4479/M4479,Tabla2[[#This Row],[CARGA PRODUCCION (ANIMALES/HA)]])</f>
        <v>3.2571428571428571</v>
      </c>
      <c r="X4479" s="546">
        <f t="shared" si="3027"/>
        <v>2025</v>
      </c>
      <c r="Y4479" s="546">
        <f t="shared" si="3028"/>
        <v>10</v>
      </c>
      <c r="Z4479" s="546" t="e">
        <f t="shared" ca="1" si="3029"/>
        <v>#NAME?</v>
      </c>
      <c r="AA4479" s="543">
        <f t="shared" si="3030"/>
        <v>57</v>
      </c>
      <c r="AB4479" s="544">
        <f t="shared" si="3031"/>
        <v>1</v>
      </c>
      <c r="AC4479" s="544">
        <f t="shared" si="3032"/>
        <v>0</v>
      </c>
      <c r="AD4479" s="542"/>
    </row>
    <row r="4480" spans="1:30">
      <c r="A4480" s="541">
        <v>45943</v>
      </c>
      <c r="B4480" s="542" t="s">
        <v>223</v>
      </c>
      <c r="C4480" s="542">
        <v>2396</v>
      </c>
      <c r="D4480" s="542">
        <v>80</v>
      </c>
      <c r="E4480" s="542">
        <v>9</v>
      </c>
      <c r="F4480" s="542"/>
      <c r="G4480" s="542">
        <v>96</v>
      </c>
      <c r="H4480" s="542">
        <v>101</v>
      </c>
      <c r="I4480" s="542">
        <v>1</v>
      </c>
      <c r="J4480" s="542">
        <v>22</v>
      </c>
      <c r="K4480" s="542">
        <v>600</v>
      </c>
      <c r="L4480" s="542">
        <v>23.4</v>
      </c>
      <c r="M4480" s="540">
        <v>31.01</v>
      </c>
      <c r="N4480" s="543">
        <f>IF(Tabla2[[#This Row],[LECHE RETIRO DIA]]&lt;&gt;ISBLANK(Tabla2[[#This Row],[LECHE RETIRO DIA]]),SUM(Tabla2[[#This Row],[LECHE TANQUE DIA]:[LECHE RETIRO DIA]]),SUM(Tabla2[[#This Row],[LECHE TANQUE DIA]:[LECHE AUTOCONSUMO DIA]]))</f>
        <v>2485</v>
      </c>
      <c r="O4480" s="544">
        <f t="shared" ref="O4480:O4486" si="3033">IFERROR(C4480/N4480,"")</f>
        <v>0.96418511066398394</v>
      </c>
      <c r="P4480" s="545">
        <f t="shared" ref="P4480:P4486" si="3034">IFERROR(N4480/G4480,"")</f>
        <v>25.885416666666668</v>
      </c>
      <c r="Q4480" s="545">
        <f t="shared" ref="Q4480:Q4486" si="3035">IFERROR(C4480/G4480,"")</f>
        <v>24.958333333333332</v>
      </c>
      <c r="R4480" s="545">
        <f t="shared" ref="R4480:R4486" si="3036">IFERROR(D4480/J4480,"")</f>
        <v>3.6363636363636362</v>
      </c>
      <c r="S4480" s="545">
        <f t="shared" ref="S4480:S4486" si="3037">IFERROR(N4480/K4480,"")</f>
        <v>4.1416666666666666</v>
      </c>
      <c r="T4480" s="545">
        <f t="shared" ref="T4480:T4486" si="3038">IFERROR(K4480/G4480,"")</f>
        <v>6.25</v>
      </c>
      <c r="U4480" s="545">
        <f t="shared" ref="U4480:U4486" si="3039">IFERROR(N4480/L4480,"")</f>
        <v>106.19658119658121</v>
      </c>
      <c r="V4480" s="545">
        <f t="shared" ref="V4480:V4486" si="3040">IFERROR(G4480/L4480,"")</f>
        <v>4.1025641025641031</v>
      </c>
      <c r="W4480" s="545">
        <f>IFERROR(H4480/M4480,Tabla2[[#This Row],[CARGA PRODUCCION (ANIMALES/HA)]])</f>
        <v>3.2570138664946788</v>
      </c>
      <c r="X4480" s="546">
        <f t="shared" ref="X4480:X4486" si="3041">YEAR(A4480)</f>
        <v>2025</v>
      </c>
      <c r="Y4480" s="546">
        <f t="shared" ref="Y4480:Y4486" si="3042">MONTH(A4480)</f>
        <v>10</v>
      </c>
      <c r="Z4480" s="546" t="e">
        <f t="shared" ref="Z4480:Z4486" ca="1" si="3043">_xlfn.ISOWEEKNUM(A4480)</f>
        <v>#NAME?</v>
      </c>
      <c r="AA4480" s="543">
        <f t="shared" ref="AA4480:AA4486" si="3044">IF(H4480&gt;0,H4480,G4480)</f>
        <v>101</v>
      </c>
      <c r="AB4480" s="544">
        <f t="shared" ref="AB4480:AB4486" si="3045">IFERROR(G4480/AA4480,"")</f>
        <v>0.95049504950495045</v>
      </c>
      <c r="AC4480" s="544">
        <f t="shared" ref="AC4480:AC4486" si="3046">IFERROR(1-AB4480,"")</f>
        <v>4.9504950495049549E-2</v>
      </c>
      <c r="AD4480" s="542"/>
    </row>
    <row r="4481" spans="1:30">
      <c r="A4481" s="541">
        <v>45943</v>
      </c>
      <c r="B4481" s="542" t="s">
        <v>83</v>
      </c>
      <c r="C4481" s="542">
        <v>2585</v>
      </c>
      <c r="D4481" s="542">
        <v>100</v>
      </c>
      <c r="E4481" s="542">
        <v>9</v>
      </c>
      <c r="F4481" s="542"/>
      <c r="G4481" s="542">
        <v>111</v>
      </c>
      <c r="H4481" s="542">
        <v>129</v>
      </c>
      <c r="I4481" s="542">
        <v>1</v>
      </c>
      <c r="J4481" s="542">
        <v>19</v>
      </c>
      <c r="K4481" s="542">
        <v>840</v>
      </c>
      <c r="L4481" s="542">
        <v>29.8</v>
      </c>
      <c r="M4481" s="540">
        <v>36.590000000000003</v>
      </c>
      <c r="N4481" s="543">
        <f>IF(Tabla2[[#This Row],[LECHE RETIRO DIA]]&lt;&gt;ISBLANK(Tabla2[[#This Row],[LECHE RETIRO DIA]]),SUM(Tabla2[[#This Row],[LECHE TANQUE DIA]:[LECHE RETIRO DIA]]),SUM(Tabla2[[#This Row],[LECHE TANQUE DIA]:[LECHE AUTOCONSUMO DIA]]))</f>
        <v>2694</v>
      </c>
      <c r="O4481" s="544">
        <f t="shared" si="3033"/>
        <v>0.95953971789161097</v>
      </c>
      <c r="P4481" s="545">
        <f t="shared" si="3034"/>
        <v>24.27027027027027</v>
      </c>
      <c r="Q4481" s="545">
        <f t="shared" si="3035"/>
        <v>23.288288288288289</v>
      </c>
      <c r="R4481" s="545">
        <f t="shared" si="3036"/>
        <v>5.2631578947368425</v>
      </c>
      <c r="S4481" s="545">
        <f t="shared" si="3037"/>
        <v>3.2071428571428573</v>
      </c>
      <c r="T4481" s="545">
        <f t="shared" si="3038"/>
        <v>7.5675675675675675</v>
      </c>
      <c r="U4481" s="545">
        <f t="shared" si="3039"/>
        <v>90.402684563758385</v>
      </c>
      <c r="V4481" s="545">
        <f t="shared" si="3040"/>
        <v>3.7248322147651005</v>
      </c>
      <c r="W4481" s="545">
        <f>IFERROR(H4481/M4481,Tabla2[[#This Row],[CARGA PRODUCCION (ANIMALES/HA)]])</f>
        <v>3.5255534298988791</v>
      </c>
      <c r="X4481" s="546">
        <f t="shared" si="3041"/>
        <v>2025</v>
      </c>
      <c r="Y4481" s="546">
        <f t="shared" si="3042"/>
        <v>10</v>
      </c>
      <c r="Z4481" s="546" t="e">
        <f t="shared" ca="1" si="3043"/>
        <v>#NAME?</v>
      </c>
      <c r="AA4481" s="543">
        <f t="shared" si="3044"/>
        <v>129</v>
      </c>
      <c r="AB4481" s="544">
        <f t="shared" si="3045"/>
        <v>0.86046511627906974</v>
      </c>
      <c r="AC4481" s="544">
        <f t="shared" si="3046"/>
        <v>0.13953488372093026</v>
      </c>
      <c r="AD4481" s="542"/>
    </row>
    <row r="4482" spans="1:30">
      <c r="A4482" s="541">
        <v>45943</v>
      </c>
      <c r="B4482" s="542" t="s">
        <v>117</v>
      </c>
      <c r="C4482" s="542">
        <v>1260</v>
      </c>
      <c r="D4482" s="542">
        <v>40</v>
      </c>
      <c r="E4482" s="542">
        <v>5</v>
      </c>
      <c r="F4482" s="542"/>
      <c r="G4482" s="542">
        <v>57</v>
      </c>
      <c r="H4482" s="542">
        <v>57</v>
      </c>
      <c r="I4482" s="542">
        <v>0</v>
      </c>
      <c r="J4482" s="542">
        <v>10</v>
      </c>
      <c r="K4482" s="542">
        <v>360</v>
      </c>
      <c r="L4482" s="542">
        <v>16.5</v>
      </c>
      <c r="M4482" s="540">
        <v>17.5</v>
      </c>
      <c r="N4482" s="543">
        <f>IF(Tabla2[[#This Row],[LECHE RETIRO DIA]]&lt;&gt;ISBLANK(Tabla2[[#This Row],[LECHE RETIRO DIA]]),SUM(Tabla2[[#This Row],[LECHE TANQUE DIA]:[LECHE RETIRO DIA]]),SUM(Tabla2[[#This Row],[LECHE TANQUE DIA]:[LECHE AUTOCONSUMO DIA]]))</f>
        <v>1305</v>
      </c>
      <c r="O4482" s="544">
        <f t="shared" si="3033"/>
        <v>0.96551724137931039</v>
      </c>
      <c r="P4482" s="545">
        <f t="shared" si="3034"/>
        <v>22.894736842105264</v>
      </c>
      <c r="Q4482" s="545">
        <f t="shared" si="3035"/>
        <v>22.105263157894736</v>
      </c>
      <c r="R4482" s="545">
        <f t="shared" si="3036"/>
        <v>4</v>
      </c>
      <c r="S4482" s="545">
        <f t="shared" si="3037"/>
        <v>3.625</v>
      </c>
      <c r="T4482" s="545">
        <f t="shared" si="3038"/>
        <v>6.3157894736842106</v>
      </c>
      <c r="U4482" s="545">
        <f t="shared" si="3039"/>
        <v>79.090909090909093</v>
      </c>
      <c r="V4482" s="545">
        <f t="shared" si="3040"/>
        <v>3.4545454545454546</v>
      </c>
      <c r="W4482" s="545">
        <f>IFERROR(H4482/M4482,Tabla2[[#This Row],[CARGA PRODUCCION (ANIMALES/HA)]])</f>
        <v>3.2571428571428571</v>
      </c>
      <c r="X4482" s="546">
        <f t="shared" si="3041"/>
        <v>2025</v>
      </c>
      <c r="Y4482" s="546">
        <f t="shared" si="3042"/>
        <v>10</v>
      </c>
      <c r="Z4482" s="546" t="e">
        <f t="shared" ca="1" si="3043"/>
        <v>#NAME?</v>
      </c>
      <c r="AA4482" s="543">
        <f t="shared" si="3044"/>
        <v>57</v>
      </c>
      <c r="AB4482" s="544">
        <f t="shared" si="3045"/>
        <v>1</v>
      </c>
      <c r="AC4482" s="544">
        <f t="shared" si="3046"/>
        <v>0</v>
      </c>
      <c r="AD4482" s="542"/>
    </row>
    <row r="4483" spans="1:30">
      <c r="A4483" s="541">
        <v>45944</v>
      </c>
      <c r="B4483" s="542" t="s">
        <v>81</v>
      </c>
      <c r="C4483" s="542">
        <v>2500</v>
      </c>
      <c r="D4483" s="542">
        <v>80</v>
      </c>
      <c r="E4483" s="542">
        <v>9</v>
      </c>
      <c r="F4483" s="542"/>
      <c r="G4483" s="542">
        <v>97</v>
      </c>
      <c r="H4483" s="542">
        <v>102</v>
      </c>
      <c r="I4483" s="542">
        <v>1</v>
      </c>
      <c r="J4483" s="542">
        <v>22</v>
      </c>
      <c r="K4483" s="542">
        <v>600</v>
      </c>
      <c r="L4483" s="542">
        <v>23.4</v>
      </c>
      <c r="M4483" s="540">
        <v>31.01</v>
      </c>
      <c r="N4483" s="543">
        <f>IF(Tabla2[[#This Row],[LECHE RETIRO DIA]]&lt;&gt;ISBLANK(Tabla2[[#This Row],[LECHE RETIRO DIA]]),SUM(Tabla2[[#This Row],[LECHE TANQUE DIA]:[LECHE RETIRO DIA]]),SUM(Tabla2[[#This Row],[LECHE TANQUE DIA]:[LECHE AUTOCONSUMO DIA]]))</f>
        <v>2589</v>
      </c>
      <c r="O4483" s="544">
        <f t="shared" si="3033"/>
        <v>0.9656237929702588</v>
      </c>
      <c r="P4483" s="545">
        <f t="shared" si="3034"/>
        <v>26.690721649484537</v>
      </c>
      <c r="Q4483" s="545">
        <f t="shared" si="3035"/>
        <v>25.773195876288661</v>
      </c>
      <c r="R4483" s="545">
        <f t="shared" si="3036"/>
        <v>3.6363636363636362</v>
      </c>
      <c r="S4483" s="545">
        <f t="shared" si="3037"/>
        <v>4.3150000000000004</v>
      </c>
      <c r="T4483" s="545">
        <f t="shared" si="3038"/>
        <v>6.1855670103092786</v>
      </c>
      <c r="U4483" s="545">
        <f t="shared" si="3039"/>
        <v>110.64102564102565</v>
      </c>
      <c r="V4483" s="545">
        <f t="shared" si="3040"/>
        <v>4.1452991452991457</v>
      </c>
      <c r="W4483" s="545">
        <f>IFERROR(H4483/M4483,Tabla2[[#This Row],[CARGA PRODUCCION (ANIMALES/HA)]])</f>
        <v>3.2892615285391806</v>
      </c>
      <c r="X4483" s="546">
        <f t="shared" si="3041"/>
        <v>2025</v>
      </c>
      <c r="Y4483" s="546">
        <f t="shared" si="3042"/>
        <v>10</v>
      </c>
      <c r="Z4483" s="546" t="e">
        <f t="shared" ca="1" si="3043"/>
        <v>#NAME?</v>
      </c>
      <c r="AA4483" s="543">
        <f t="shared" si="3044"/>
        <v>102</v>
      </c>
      <c r="AB4483" s="544">
        <f t="shared" si="3045"/>
        <v>0.9509803921568627</v>
      </c>
      <c r="AC4483" s="544">
        <f t="shared" si="3046"/>
        <v>4.9019607843137303E-2</v>
      </c>
      <c r="AD4483" s="542"/>
    </row>
    <row r="4484" spans="1:30">
      <c r="A4484" s="541">
        <v>45944</v>
      </c>
      <c r="B4484" s="542" t="s">
        <v>83</v>
      </c>
      <c r="C4484" s="542">
        <v>2523</v>
      </c>
      <c r="D4484" s="542">
        <v>100</v>
      </c>
      <c r="E4484" s="542">
        <v>9</v>
      </c>
      <c r="F4484" s="542"/>
      <c r="G4484" s="542">
        <v>111</v>
      </c>
      <c r="H4484" s="542">
        <v>129</v>
      </c>
      <c r="I4484" s="542">
        <v>1</v>
      </c>
      <c r="J4484" s="542">
        <v>19</v>
      </c>
      <c r="K4484" s="542">
        <v>840</v>
      </c>
      <c r="L4484" s="542">
        <v>29.8</v>
      </c>
      <c r="M4484" s="540">
        <v>36.590000000000003</v>
      </c>
      <c r="N4484" s="543">
        <f>IF(Tabla2[[#This Row],[LECHE RETIRO DIA]]&lt;&gt;ISBLANK(Tabla2[[#This Row],[LECHE RETIRO DIA]]),SUM(Tabla2[[#This Row],[LECHE TANQUE DIA]:[LECHE RETIRO DIA]]),SUM(Tabla2[[#This Row],[LECHE TANQUE DIA]:[LECHE AUTOCONSUMO DIA]]))</f>
        <v>2632</v>
      </c>
      <c r="O4484" s="544">
        <f t="shared" si="3033"/>
        <v>0.9585866261398176</v>
      </c>
      <c r="P4484" s="545">
        <f t="shared" si="3034"/>
        <v>23.711711711711711</v>
      </c>
      <c r="Q4484" s="545">
        <f t="shared" si="3035"/>
        <v>22.72972972972973</v>
      </c>
      <c r="R4484" s="545">
        <f t="shared" si="3036"/>
        <v>5.2631578947368425</v>
      </c>
      <c r="S4484" s="545">
        <f t="shared" si="3037"/>
        <v>3.1333333333333333</v>
      </c>
      <c r="T4484" s="545">
        <f t="shared" si="3038"/>
        <v>7.5675675675675675</v>
      </c>
      <c r="U4484" s="545">
        <f t="shared" si="3039"/>
        <v>88.322147651006716</v>
      </c>
      <c r="V4484" s="545">
        <f t="shared" si="3040"/>
        <v>3.7248322147651005</v>
      </c>
      <c r="W4484" s="545">
        <f>IFERROR(H4484/M4484,Tabla2[[#This Row],[CARGA PRODUCCION (ANIMALES/HA)]])</f>
        <v>3.5255534298988791</v>
      </c>
      <c r="X4484" s="546">
        <f t="shared" si="3041"/>
        <v>2025</v>
      </c>
      <c r="Y4484" s="546">
        <f t="shared" si="3042"/>
        <v>10</v>
      </c>
      <c r="Z4484" s="546" t="e">
        <f t="shared" ca="1" si="3043"/>
        <v>#NAME?</v>
      </c>
      <c r="AA4484" s="543">
        <f t="shared" si="3044"/>
        <v>129</v>
      </c>
      <c r="AB4484" s="544">
        <f t="shared" si="3045"/>
        <v>0.86046511627906974</v>
      </c>
      <c r="AC4484" s="544">
        <f t="shared" si="3046"/>
        <v>0.13953488372093026</v>
      </c>
      <c r="AD4484" s="542"/>
    </row>
    <row r="4485" spans="1:30">
      <c r="A4485" s="541">
        <v>45944</v>
      </c>
      <c r="B4485" s="542" t="s">
        <v>117</v>
      </c>
      <c r="C4485" s="542">
        <v>1329</v>
      </c>
      <c r="D4485" s="542">
        <v>40</v>
      </c>
      <c r="E4485" s="542">
        <v>5</v>
      </c>
      <c r="F4485" s="542"/>
      <c r="G4485" s="542">
        <v>58</v>
      </c>
      <c r="H4485" s="542">
        <v>58</v>
      </c>
      <c r="I4485" s="542">
        <v>0</v>
      </c>
      <c r="J4485" s="542">
        <v>10</v>
      </c>
      <c r="K4485" s="542">
        <v>360</v>
      </c>
      <c r="L4485" s="542">
        <v>16.5</v>
      </c>
      <c r="M4485" s="540">
        <v>17.5</v>
      </c>
      <c r="N4485" s="543">
        <f>IF(Tabla2[[#This Row],[LECHE RETIRO DIA]]&lt;&gt;ISBLANK(Tabla2[[#This Row],[LECHE RETIRO DIA]]),SUM(Tabla2[[#This Row],[LECHE TANQUE DIA]:[LECHE RETIRO DIA]]),SUM(Tabla2[[#This Row],[LECHE TANQUE DIA]:[LECHE AUTOCONSUMO DIA]]))</f>
        <v>1374</v>
      </c>
      <c r="O4485" s="544">
        <f t="shared" si="3033"/>
        <v>0.96724890829694321</v>
      </c>
      <c r="P4485" s="545">
        <f t="shared" si="3034"/>
        <v>23.689655172413794</v>
      </c>
      <c r="Q4485" s="545">
        <f t="shared" si="3035"/>
        <v>22.913793103448278</v>
      </c>
      <c r="R4485" s="545">
        <f t="shared" si="3036"/>
        <v>4</v>
      </c>
      <c r="S4485" s="545">
        <f t="shared" si="3037"/>
        <v>3.8166666666666669</v>
      </c>
      <c r="T4485" s="545">
        <f t="shared" si="3038"/>
        <v>6.2068965517241379</v>
      </c>
      <c r="U4485" s="545">
        <f t="shared" si="3039"/>
        <v>83.272727272727266</v>
      </c>
      <c r="V4485" s="545">
        <f t="shared" si="3040"/>
        <v>3.5151515151515151</v>
      </c>
      <c r="W4485" s="545">
        <f>IFERROR(H4485/M4485,Tabla2[[#This Row],[CARGA PRODUCCION (ANIMALES/HA)]])</f>
        <v>3.3142857142857145</v>
      </c>
      <c r="X4485" s="546">
        <f t="shared" si="3041"/>
        <v>2025</v>
      </c>
      <c r="Y4485" s="546">
        <f t="shared" si="3042"/>
        <v>10</v>
      </c>
      <c r="Z4485" s="546" t="e">
        <f t="shared" ca="1" si="3043"/>
        <v>#NAME?</v>
      </c>
      <c r="AA4485" s="543">
        <f t="shared" si="3044"/>
        <v>58</v>
      </c>
      <c r="AB4485" s="544">
        <f t="shared" si="3045"/>
        <v>1</v>
      </c>
      <c r="AC4485" s="544">
        <f t="shared" si="3046"/>
        <v>0</v>
      </c>
      <c r="AD4485" s="542"/>
    </row>
    <row r="4486" spans="1:30">
      <c r="A4486" s="541">
        <v>45945</v>
      </c>
      <c r="B4486" s="542" t="s">
        <v>81</v>
      </c>
      <c r="C4486" s="542">
        <v>2476</v>
      </c>
      <c r="D4486" s="542">
        <v>80</v>
      </c>
      <c r="E4486" s="542">
        <v>9</v>
      </c>
      <c r="F4486" s="542"/>
      <c r="G4486" s="542">
        <v>98</v>
      </c>
      <c r="H4486" s="542">
        <v>102</v>
      </c>
      <c r="I4486" s="542">
        <v>1</v>
      </c>
      <c r="J4486" s="542">
        <v>13</v>
      </c>
      <c r="K4486" s="542">
        <v>600</v>
      </c>
      <c r="L4486" s="542">
        <v>23.4</v>
      </c>
      <c r="M4486" s="540">
        <v>31.01</v>
      </c>
      <c r="N4486" s="543">
        <f>IF(Tabla2[[#This Row],[LECHE RETIRO DIA]]&lt;&gt;ISBLANK(Tabla2[[#This Row],[LECHE RETIRO DIA]]),SUM(Tabla2[[#This Row],[LECHE TANQUE DIA]:[LECHE RETIRO DIA]]),SUM(Tabla2[[#This Row],[LECHE TANQUE DIA]:[LECHE AUTOCONSUMO DIA]]))</f>
        <v>2565</v>
      </c>
      <c r="O4486" s="544">
        <f t="shared" si="3033"/>
        <v>0.96530214424951266</v>
      </c>
      <c r="P4486" s="545">
        <f t="shared" si="3034"/>
        <v>26.173469387755102</v>
      </c>
      <c r="Q4486" s="545">
        <f t="shared" si="3035"/>
        <v>25.26530612244898</v>
      </c>
      <c r="R4486" s="545">
        <f t="shared" si="3036"/>
        <v>6.1538461538461542</v>
      </c>
      <c r="S4486" s="545">
        <f t="shared" si="3037"/>
        <v>4.2750000000000004</v>
      </c>
      <c r="T4486" s="545">
        <f t="shared" si="3038"/>
        <v>6.1224489795918364</v>
      </c>
      <c r="U4486" s="545">
        <f t="shared" si="3039"/>
        <v>109.61538461538463</v>
      </c>
      <c r="V4486" s="545">
        <f t="shared" si="3040"/>
        <v>4.1880341880341883</v>
      </c>
      <c r="W4486" s="545">
        <f>IFERROR(H4486/M4486,Tabla2[[#This Row],[CARGA PRODUCCION (ANIMALES/HA)]])</f>
        <v>3.2892615285391806</v>
      </c>
      <c r="X4486" s="546">
        <f t="shared" si="3041"/>
        <v>2025</v>
      </c>
      <c r="Y4486" s="546">
        <f t="shared" si="3042"/>
        <v>10</v>
      </c>
      <c r="Z4486" s="546" t="e">
        <f t="shared" ca="1" si="3043"/>
        <v>#NAME?</v>
      </c>
      <c r="AA4486" s="543">
        <f t="shared" si="3044"/>
        <v>102</v>
      </c>
      <c r="AB4486" s="544">
        <f t="shared" si="3045"/>
        <v>0.96078431372549022</v>
      </c>
      <c r="AC4486" s="544">
        <f t="shared" si="3046"/>
        <v>3.9215686274509776E-2</v>
      </c>
      <c r="AD4486" s="542"/>
    </row>
    <row r="4487" spans="1:30">
      <c r="A4487" s="541">
        <v>45945</v>
      </c>
      <c r="B4487" s="542" t="s">
        <v>83</v>
      </c>
      <c r="C4487" s="542">
        <v>2595</v>
      </c>
      <c r="D4487" s="542">
        <v>100</v>
      </c>
      <c r="E4487" s="542">
        <v>9</v>
      </c>
      <c r="F4487" s="542"/>
      <c r="G4487" s="542">
        <v>111</v>
      </c>
      <c r="H4487" s="542">
        <v>129</v>
      </c>
      <c r="I4487" s="542">
        <v>1</v>
      </c>
      <c r="J4487" s="542">
        <v>19</v>
      </c>
      <c r="K4487" s="542">
        <v>840</v>
      </c>
      <c r="L4487" s="542">
        <v>29.8</v>
      </c>
      <c r="M4487" s="540">
        <v>36.590000000000003</v>
      </c>
      <c r="N4487" s="543">
        <f>IF(Tabla2[[#This Row],[LECHE RETIRO DIA]]&lt;&gt;ISBLANK(Tabla2[[#This Row],[LECHE RETIRO DIA]]),SUM(Tabla2[[#This Row],[LECHE TANQUE DIA]:[LECHE RETIRO DIA]]),SUM(Tabla2[[#This Row],[LECHE TANQUE DIA]:[LECHE AUTOCONSUMO DIA]]))</f>
        <v>2704</v>
      </c>
      <c r="O4487" s="544">
        <f t="shared" ref="O4487:O4494" si="3047">IFERROR(C4487/N4487,"")</f>
        <v>0.95968934911242598</v>
      </c>
      <c r="P4487" s="545">
        <f t="shared" ref="P4487:P4494" si="3048">IFERROR(N4487/G4487,"")</f>
        <v>24.36036036036036</v>
      </c>
      <c r="Q4487" s="545">
        <f t="shared" ref="Q4487:Q4494" si="3049">IFERROR(C4487/G4487,"")</f>
        <v>23.378378378378379</v>
      </c>
      <c r="R4487" s="545">
        <f t="shared" ref="R4487:R4494" si="3050">IFERROR(D4487/J4487,"")</f>
        <v>5.2631578947368425</v>
      </c>
      <c r="S4487" s="545">
        <f t="shared" ref="S4487:S4494" si="3051">IFERROR(N4487/K4487,"")</f>
        <v>3.2190476190476192</v>
      </c>
      <c r="T4487" s="545">
        <f t="shared" ref="T4487:T4494" si="3052">IFERROR(K4487/G4487,"")</f>
        <v>7.5675675675675675</v>
      </c>
      <c r="U4487" s="545">
        <f t="shared" ref="U4487:U4494" si="3053">IFERROR(N4487/L4487,"")</f>
        <v>90.738255033557039</v>
      </c>
      <c r="V4487" s="545">
        <f t="shared" ref="V4487:V4494" si="3054">IFERROR(G4487/L4487,"")</f>
        <v>3.7248322147651005</v>
      </c>
      <c r="W4487" s="545">
        <f>IFERROR(H4487/M4487,Tabla2[[#This Row],[CARGA PRODUCCION (ANIMALES/HA)]])</f>
        <v>3.5255534298988791</v>
      </c>
      <c r="X4487" s="546">
        <f t="shared" ref="X4487:X4494" si="3055">YEAR(A4487)</f>
        <v>2025</v>
      </c>
      <c r="Y4487" s="546">
        <f t="shared" ref="Y4487:Y4494" si="3056">MONTH(A4487)</f>
        <v>10</v>
      </c>
      <c r="Z4487" s="546" t="e">
        <f t="shared" ref="Z4487:Z4494" ca="1" si="3057">_xlfn.ISOWEEKNUM(A4487)</f>
        <v>#NAME?</v>
      </c>
      <c r="AA4487" s="543">
        <f t="shared" ref="AA4487:AA4494" si="3058">IF(H4487&gt;0,H4487,G4487)</f>
        <v>129</v>
      </c>
      <c r="AB4487" s="544">
        <f t="shared" ref="AB4487:AB4494" si="3059">IFERROR(G4487/AA4487,"")</f>
        <v>0.86046511627906974</v>
      </c>
      <c r="AC4487" s="544">
        <f t="shared" ref="AC4487:AC4494" si="3060">IFERROR(1-AB4487,"")</f>
        <v>0.13953488372093026</v>
      </c>
      <c r="AD4487" s="542"/>
    </row>
    <row r="4488" spans="1:30">
      <c r="A4488" s="541">
        <v>45945</v>
      </c>
      <c r="B4488" s="542" t="s">
        <v>88</v>
      </c>
      <c r="C4488" s="542">
        <v>1381</v>
      </c>
      <c r="D4488" s="542">
        <v>40</v>
      </c>
      <c r="E4488" s="542">
        <v>5</v>
      </c>
      <c r="F4488" s="542"/>
      <c r="G4488" s="542">
        <v>59</v>
      </c>
      <c r="H4488" s="542">
        <v>59</v>
      </c>
      <c r="I4488" s="542">
        <v>0</v>
      </c>
      <c r="J4488" s="542">
        <v>10</v>
      </c>
      <c r="K4488" s="542">
        <v>360</v>
      </c>
      <c r="L4488" s="542">
        <v>16.5</v>
      </c>
      <c r="M4488" s="540">
        <v>17.5</v>
      </c>
      <c r="N4488" s="543">
        <f>IF(Tabla2[[#This Row],[LECHE RETIRO DIA]]&lt;&gt;ISBLANK(Tabla2[[#This Row],[LECHE RETIRO DIA]]),SUM(Tabla2[[#This Row],[LECHE TANQUE DIA]:[LECHE RETIRO DIA]]),SUM(Tabla2[[#This Row],[LECHE TANQUE DIA]:[LECHE AUTOCONSUMO DIA]]))</f>
        <v>1426</v>
      </c>
      <c r="O4488" s="544">
        <f t="shared" si="3047"/>
        <v>0.96844319775596077</v>
      </c>
      <c r="P4488" s="545">
        <f t="shared" si="3048"/>
        <v>24.16949152542373</v>
      </c>
      <c r="Q4488" s="545">
        <f t="shared" si="3049"/>
        <v>23.406779661016948</v>
      </c>
      <c r="R4488" s="545">
        <f t="shared" si="3050"/>
        <v>4</v>
      </c>
      <c r="S4488" s="545">
        <f t="shared" si="3051"/>
        <v>3.9611111111111112</v>
      </c>
      <c r="T4488" s="545">
        <f t="shared" si="3052"/>
        <v>6.101694915254237</v>
      </c>
      <c r="U4488" s="545">
        <f t="shared" si="3053"/>
        <v>86.424242424242422</v>
      </c>
      <c r="V4488" s="545">
        <f t="shared" si="3054"/>
        <v>3.5757575757575757</v>
      </c>
      <c r="W4488" s="545">
        <f>IFERROR(H4488/M4488,Tabla2[[#This Row],[CARGA PRODUCCION (ANIMALES/HA)]])</f>
        <v>3.3714285714285714</v>
      </c>
      <c r="X4488" s="546">
        <f t="shared" si="3055"/>
        <v>2025</v>
      </c>
      <c r="Y4488" s="546">
        <f t="shared" si="3056"/>
        <v>10</v>
      </c>
      <c r="Z4488" s="546" t="e">
        <f t="shared" ca="1" si="3057"/>
        <v>#NAME?</v>
      </c>
      <c r="AA4488" s="543">
        <f t="shared" si="3058"/>
        <v>59</v>
      </c>
      <c r="AB4488" s="544">
        <f t="shared" si="3059"/>
        <v>1</v>
      </c>
      <c r="AC4488" s="544">
        <f t="shared" si="3060"/>
        <v>0</v>
      </c>
      <c r="AD4488" s="542"/>
    </row>
    <row r="4489" spans="1:30">
      <c r="A4489" s="541">
        <v>45946</v>
      </c>
      <c r="B4489" s="542" t="s">
        <v>81</v>
      </c>
      <c r="C4489" s="542">
        <v>2490</v>
      </c>
      <c r="D4489" s="542">
        <v>80</v>
      </c>
      <c r="E4489" s="542">
        <v>9</v>
      </c>
      <c r="F4489" s="542"/>
      <c r="G4489" s="542">
        <v>100</v>
      </c>
      <c r="H4489" s="542">
        <v>102</v>
      </c>
      <c r="I4489" s="542">
        <v>1</v>
      </c>
      <c r="J4489" s="542">
        <v>13</v>
      </c>
      <c r="K4489" s="542">
        <v>600</v>
      </c>
      <c r="L4489" s="542">
        <v>23.4</v>
      </c>
      <c r="M4489" s="540">
        <v>31.01</v>
      </c>
      <c r="N4489" s="543">
        <f>IF(Tabla2[[#This Row],[LECHE RETIRO DIA]]&lt;&gt;ISBLANK(Tabla2[[#This Row],[LECHE RETIRO DIA]]),SUM(Tabla2[[#This Row],[LECHE TANQUE DIA]:[LECHE RETIRO DIA]]),SUM(Tabla2[[#This Row],[LECHE TANQUE DIA]:[LECHE AUTOCONSUMO DIA]]))</f>
        <v>2579</v>
      </c>
      <c r="O4489" s="544">
        <f t="shared" si="3047"/>
        <v>0.96549050019387361</v>
      </c>
      <c r="P4489" s="545">
        <f t="shared" si="3048"/>
        <v>25.79</v>
      </c>
      <c r="Q4489" s="545">
        <f t="shared" si="3049"/>
        <v>24.9</v>
      </c>
      <c r="R4489" s="545">
        <f t="shared" si="3050"/>
        <v>6.1538461538461542</v>
      </c>
      <c r="S4489" s="545">
        <f t="shared" si="3051"/>
        <v>4.2983333333333329</v>
      </c>
      <c r="T4489" s="545">
        <f t="shared" si="3052"/>
        <v>6</v>
      </c>
      <c r="U4489" s="545">
        <f t="shared" si="3053"/>
        <v>110.21367521367522</v>
      </c>
      <c r="V4489" s="545">
        <f t="shared" si="3054"/>
        <v>4.2735042735042734</v>
      </c>
      <c r="W4489" s="545">
        <f>IFERROR(H4489/M4489,Tabla2[[#This Row],[CARGA PRODUCCION (ANIMALES/HA)]])</f>
        <v>3.2892615285391806</v>
      </c>
      <c r="X4489" s="546">
        <f t="shared" si="3055"/>
        <v>2025</v>
      </c>
      <c r="Y4489" s="546">
        <f t="shared" si="3056"/>
        <v>10</v>
      </c>
      <c r="Z4489" s="546" t="e">
        <f t="shared" ca="1" si="3057"/>
        <v>#NAME?</v>
      </c>
      <c r="AA4489" s="543">
        <f t="shared" si="3058"/>
        <v>102</v>
      </c>
      <c r="AB4489" s="544">
        <f t="shared" si="3059"/>
        <v>0.98039215686274506</v>
      </c>
      <c r="AC4489" s="544">
        <f t="shared" si="3060"/>
        <v>1.9607843137254943E-2</v>
      </c>
      <c r="AD4489" s="542"/>
    </row>
    <row r="4490" spans="1:30">
      <c r="A4490" s="541">
        <v>45946</v>
      </c>
      <c r="B4490" s="542" t="s">
        <v>83</v>
      </c>
      <c r="C4490" s="542">
        <v>2568</v>
      </c>
      <c r="D4490" s="542">
        <v>100</v>
      </c>
      <c r="E4490" s="542">
        <v>9</v>
      </c>
      <c r="F4490" s="542"/>
      <c r="G4490" s="542">
        <v>111</v>
      </c>
      <c r="H4490" s="542">
        <v>129</v>
      </c>
      <c r="I4490" s="542">
        <v>1</v>
      </c>
      <c r="J4490" s="542">
        <v>19</v>
      </c>
      <c r="K4490" s="542">
        <v>840</v>
      </c>
      <c r="L4490" s="542">
        <v>29.8</v>
      </c>
      <c r="M4490" s="540">
        <v>36.590000000000003</v>
      </c>
      <c r="N4490" s="543">
        <f>IF(Tabla2[[#This Row],[LECHE RETIRO DIA]]&lt;&gt;ISBLANK(Tabla2[[#This Row],[LECHE RETIRO DIA]]),SUM(Tabla2[[#This Row],[LECHE TANQUE DIA]:[LECHE RETIRO DIA]]),SUM(Tabla2[[#This Row],[LECHE TANQUE DIA]:[LECHE AUTOCONSUMO DIA]]))</f>
        <v>2677</v>
      </c>
      <c r="O4490" s="544">
        <f t="shared" si="3047"/>
        <v>0.95928277923048189</v>
      </c>
      <c r="P4490" s="545">
        <f t="shared" si="3048"/>
        <v>24.117117117117118</v>
      </c>
      <c r="Q4490" s="545">
        <f t="shared" si="3049"/>
        <v>23.135135135135137</v>
      </c>
      <c r="R4490" s="545">
        <f t="shared" si="3050"/>
        <v>5.2631578947368425</v>
      </c>
      <c r="S4490" s="545">
        <f t="shared" si="3051"/>
        <v>3.1869047619047617</v>
      </c>
      <c r="T4490" s="545">
        <f t="shared" si="3052"/>
        <v>7.5675675675675675</v>
      </c>
      <c r="U4490" s="545">
        <f t="shared" si="3053"/>
        <v>89.832214765100673</v>
      </c>
      <c r="V4490" s="545">
        <f t="shared" si="3054"/>
        <v>3.7248322147651005</v>
      </c>
      <c r="W4490" s="545">
        <f>IFERROR(H4490/M4490,Tabla2[[#This Row],[CARGA PRODUCCION (ANIMALES/HA)]])</f>
        <v>3.5255534298988791</v>
      </c>
      <c r="X4490" s="546">
        <f t="shared" si="3055"/>
        <v>2025</v>
      </c>
      <c r="Y4490" s="546">
        <f t="shared" si="3056"/>
        <v>10</v>
      </c>
      <c r="Z4490" s="546" t="e">
        <f t="shared" ca="1" si="3057"/>
        <v>#NAME?</v>
      </c>
      <c r="AA4490" s="543">
        <f t="shared" si="3058"/>
        <v>129</v>
      </c>
      <c r="AB4490" s="544">
        <f t="shared" si="3059"/>
        <v>0.86046511627906974</v>
      </c>
      <c r="AC4490" s="544">
        <f t="shared" si="3060"/>
        <v>0.13953488372093026</v>
      </c>
      <c r="AD4490" s="542"/>
    </row>
    <row r="4491" spans="1:30">
      <c r="A4491" s="541">
        <v>45946</v>
      </c>
      <c r="B4491" s="542" t="s">
        <v>117</v>
      </c>
      <c r="C4491" s="542">
        <v>1378</v>
      </c>
      <c r="D4491" s="542">
        <v>40</v>
      </c>
      <c r="E4491" s="542">
        <v>5</v>
      </c>
      <c r="F4491" s="542"/>
      <c r="G4491" s="542">
        <v>59</v>
      </c>
      <c r="H4491" s="542">
        <v>59</v>
      </c>
      <c r="I4491" s="542">
        <v>0</v>
      </c>
      <c r="J4491" s="542">
        <v>10</v>
      </c>
      <c r="K4491" s="542">
        <v>360</v>
      </c>
      <c r="L4491" s="542">
        <v>16.5</v>
      </c>
      <c r="M4491" s="540">
        <v>17.5</v>
      </c>
      <c r="N4491" s="543">
        <f>IF(Tabla2[[#This Row],[LECHE RETIRO DIA]]&lt;&gt;ISBLANK(Tabla2[[#This Row],[LECHE RETIRO DIA]]),SUM(Tabla2[[#This Row],[LECHE TANQUE DIA]:[LECHE RETIRO DIA]]),SUM(Tabla2[[#This Row],[LECHE TANQUE DIA]:[LECHE AUTOCONSUMO DIA]]))</f>
        <v>1423</v>
      </c>
      <c r="O4491" s="544">
        <f t="shared" si="3047"/>
        <v>0.96837666900913566</v>
      </c>
      <c r="P4491" s="545">
        <f t="shared" si="3048"/>
        <v>24.118644067796609</v>
      </c>
      <c r="Q4491" s="545">
        <f t="shared" si="3049"/>
        <v>23.35593220338983</v>
      </c>
      <c r="R4491" s="545">
        <f t="shared" si="3050"/>
        <v>4</v>
      </c>
      <c r="S4491" s="545">
        <f t="shared" si="3051"/>
        <v>3.9527777777777779</v>
      </c>
      <c r="T4491" s="545">
        <f t="shared" si="3052"/>
        <v>6.101694915254237</v>
      </c>
      <c r="U4491" s="545">
        <f t="shared" si="3053"/>
        <v>86.242424242424249</v>
      </c>
      <c r="V4491" s="545">
        <f t="shared" si="3054"/>
        <v>3.5757575757575757</v>
      </c>
      <c r="W4491" s="545">
        <f>IFERROR(H4491/M4491,Tabla2[[#This Row],[CARGA PRODUCCION (ANIMALES/HA)]])</f>
        <v>3.3714285714285714</v>
      </c>
      <c r="X4491" s="546">
        <f t="shared" si="3055"/>
        <v>2025</v>
      </c>
      <c r="Y4491" s="546">
        <f t="shared" si="3056"/>
        <v>10</v>
      </c>
      <c r="Z4491" s="546" t="e">
        <f t="shared" ca="1" si="3057"/>
        <v>#NAME?</v>
      </c>
      <c r="AA4491" s="543">
        <f t="shared" si="3058"/>
        <v>59</v>
      </c>
      <c r="AB4491" s="544">
        <f t="shared" si="3059"/>
        <v>1</v>
      </c>
      <c r="AC4491" s="544">
        <f t="shared" si="3060"/>
        <v>0</v>
      </c>
      <c r="AD4491" s="542"/>
    </row>
    <row r="4492" spans="1:30">
      <c r="A4492" s="339">
        <v>45947</v>
      </c>
      <c r="B4492" s="340" t="s">
        <v>81</v>
      </c>
      <c r="C4492" s="340">
        <v>2498</v>
      </c>
      <c r="D4492" s="340">
        <v>80</v>
      </c>
      <c r="E4492" s="340">
        <v>9</v>
      </c>
      <c r="F4492" s="340"/>
      <c r="G4492" s="340">
        <v>100</v>
      </c>
      <c r="H4492" s="340">
        <v>102</v>
      </c>
      <c r="I4492" s="340">
        <v>0</v>
      </c>
      <c r="J4492" s="340">
        <v>13</v>
      </c>
      <c r="K4492" s="340">
        <v>600</v>
      </c>
      <c r="L4492" s="340">
        <v>23.4</v>
      </c>
      <c r="M4492" s="8">
        <v>31.01</v>
      </c>
      <c r="N4492" s="341">
        <f>IF(Tabla2[[#This Row],[LECHE RETIRO DIA]]&lt;&gt;ISBLANK(Tabla2[[#This Row],[LECHE RETIRO DIA]]),SUM(Tabla2[[#This Row],[LECHE TANQUE DIA]:[LECHE RETIRO DIA]]),SUM(Tabla2[[#This Row],[LECHE TANQUE DIA]:[LECHE AUTOCONSUMO DIA]]))</f>
        <v>2587</v>
      </c>
      <c r="O4492" s="342">
        <f t="shared" si="3047"/>
        <v>0.96559721685349831</v>
      </c>
      <c r="P4492" s="343">
        <f t="shared" si="3048"/>
        <v>25.87</v>
      </c>
      <c r="Q4492" s="343">
        <f t="shared" si="3049"/>
        <v>24.98</v>
      </c>
      <c r="R4492" s="343">
        <f t="shared" si="3050"/>
        <v>6.1538461538461542</v>
      </c>
      <c r="S4492" s="343">
        <f t="shared" si="3051"/>
        <v>4.3116666666666665</v>
      </c>
      <c r="T4492" s="343">
        <f t="shared" si="3052"/>
        <v>6</v>
      </c>
      <c r="U4492" s="343">
        <f t="shared" si="3053"/>
        <v>110.55555555555556</v>
      </c>
      <c r="V4492" s="343">
        <f t="shared" si="3054"/>
        <v>4.2735042735042734</v>
      </c>
      <c r="W4492" s="343">
        <f>IFERROR(H4492/M4492,Tabla2[[#This Row],[CARGA PRODUCCION (ANIMALES/HA)]])</f>
        <v>3.2892615285391806</v>
      </c>
      <c r="X4492" s="344">
        <f t="shared" si="3055"/>
        <v>2025</v>
      </c>
      <c r="Y4492" s="344">
        <f t="shared" si="3056"/>
        <v>10</v>
      </c>
      <c r="Z4492" s="344" t="e">
        <f t="shared" ca="1" si="3057"/>
        <v>#NAME?</v>
      </c>
      <c r="AA4492" s="341">
        <f t="shared" si="3058"/>
        <v>102</v>
      </c>
      <c r="AB4492" s="342">
        <f t="shared" si="3059"/>
        <v>0.98039215686274506</v>
      </c>
      <c r="AC4492" s="342">
        <f t="shared" si="3060"/>
        <v>1.9607843137254943E-2</v>
      </c>
      <c r="AD4492" s="340"/>
    </row>
    <row r="4493" spans="1:30">
      <c r="A4493" s="339">
        <v>45947</v>
      </c>
      <c r="B4493" s="340" t="s">
        <v>83</v>
      </c>
      <c r="C4493" s="340">
        <v>2568</v>
      </c>
      <c r="D4493" s="340">
        <v>100</v>
      </c>
      <c r="E4493" s="340">
        <v>9</v>
      </c>
      <c r="F4493" s="340"/>
      <c r="G4493" s="340">
        <v>111</v>
      </c>
      <c r="H4493" s="340">
        <v>129</v>
      </c>
      <c r="I4493" s="340">
        <v>1</v>
      </c>
      <c r="J4493" s="340">
        <v>19</v>
      </c>
      <c r="K4493" s="340">
        <v>840</v>
      </c>
      <c r="L4493" s="340">
        <v>29.8</v>
      </c>
      <c r="M4493" s="8">
        <v>36.590000000000003</v>
      </c>
      <c r="N4493" s="341">
        <f>IF(Tabla2[[#This Row],[LECHE RETIRO DIA]]&lt;&gt;ISBLANK(Tabla2[[#This Row],[LECHE RETIRO DIA]]),SUM(Tabla2[[#This Row],[LECHE TANQUE DIA]:[LECHE RETIRO DIA]]),SUM(Tabla2[[#This Row],[LECHE TANQUE DIA]:[LECHE AUTOCONSUMO DIA]]))</f>
        <v>2677</v>
      </c>
      <c r="O4493" s="342">
        <f t="shared" si="3047"/>
        <v>0.95928277923048189</v>
      </c>
      <c r="P4493" s="343">
        <f t="shared" si="3048"/>
        <v>24.117117117117118</v>
      </c>
      <c r="Q4493" s="343">
        <f t="shared" si="3049"/>
        <v>23.135135135135137</v>
      </c>
      <c r="R4493" s="343">
        <f t="shared" si="3050"/>
        <v>5.2631578947368425</v>
      </c>
      <c r="S4493" s="343">
        <f t="shared" si="3051"/>
        <v>3.1869047619047617</v>
      </c>
      <c r="T4493" s="343">
        <f t="shared" si="3052"/>
        <v>7.5675675675675675</v>
      </c>
      <c r="U4493" s="343">
        <f t="shared" si="3053"/>
        <v>89.832214765100673</v>
      </c>
      <c r="V4493" s="343">
        <f t="shared" si="3054"/>
        <v>3.7248322147651005</v>
      </c>
      <c r="W4493" s="343">
        <f>IFERROR(H4493/M4493,Tabla2[[#This Row],[CARGA PRODUCCION (ANIMALES/HA)]])</f>
        <v>3.5255534298988791</v>
      </c>
      <c r="X4493" s="344">
        <f t="shared" si="3055"/>
        <v>2025</v>
      </c>
      <c r="Y4493" s="344">
        <f t="shared" si="3056"/>
        <v>10</v>
      </c>
      <c r="Z4493" s="344" t="e">
        <f t="shared" ca="1" si="3057"/>
        <v>#NAME?</v>
      </c>
      <c r="AA4493" s="341">
        <f t="shared" si="3058"/>
        <v>129</v>
      </c>
      <c r="AB4493" s="342">
        <f t="shared" si="3059"/>
        <v>0.86046511627906974</v>
      </c>
      <c r="AC4493" s="342">
        <f t="shared" si="3060"/>
        <v>0.13953488372093026</v>
      </c>
      <c r="AD4493" s="340"/>
    </row>
    <row r="4494" spans="1:30">
      <c r="A4494" s="339">
        <v>45947</v>
      </c>
      <c r="B4494" s="340" t="s">
        <v>117</v>
      </c>
      <c r="C4494" s="340">
        <v>1378</v>
      </c>
      <c r="D4494" s="340">
        <v>40</v>
      </c>
      <c r="E4494" s="340">
        <v>5</v>
      </c>
      <c r="F4494" s="340"/>
      <c r="G4494" s="340">
        <v>57</v>
      </c>
      <c r="H4494" s="340">
        <v>57</v>
      </c>
      <c r="I4494" s="340">
        <v>0</v>
      </c>
      <c r="J4494" s="340">
        <v>10</v>
      </c>
      <c r="K4494" s="340">
        <v>360</v>
      </c>
      <c r="L4494" s="340">
        <v>16.5</v>
      </c>
      <c r="M4494" s="8">
        <v>17.5</v>
      </c>
      <c r="N4494" s="341">
        <f>IF(Tabla2[[#This Row],[LECHE RETIRO DIA]]&lt;&gt;ISBLANK(Tabla2[[#This Row],[LECHE RETIRO DIA]]),SUM(Tabla2[[#This Row],[LECHE TANQUE DIA]:[LECHE RETIRO DIA]]),SUM(Tabla2[[#This Row],[LECHE TANQUE DIA]:[LECHE AUTOCONSUMO DIA]]))</f>
        <v>1423</v>
      </c>
      <c r="O4494" s="342">
        <f t="shared" si="3047"/>
        <v>0.96837666900913566</v>
      </c>
      <c r="P4494" s="343">
        <f t="shared" si="3048"/>
        <v>24.964912280701753</v>
      </c>
      <c r="Q4494" s="343">
        <f t="shared" si="3049"/>
        <v>24.17543859649123</v>
      </c>
      <c r="R4494" s="343">
        <f t="shared" si="3050"/>
        <v>4</v>
      </c>
      <c r="S4494" s="343">
        <f t="shared" si="3051"/>
        <v>3.9527777777777779</v>
      </c>
      <c r="T4494" s="343">
        <f t="shared" si="3052"/>
        <v>6.3157894736842106</v>
      </c>
      <c r="U4494" s="343">
        <f t="shared" si="3053"/>
        <v>86.242424242424249</v>
      </c>
      <c r="V4494" s="343">
        <f t="shared" si="3054"/>
        <v>3.4545454545454546</v>
      </c>
      <c r="W4494" s="343">
        <f>IFERROR(H4494/M4494,Tabla2[[#This Row],[CARGA PRODUCCION (ANIMALES/HA)]])</f>
        <v>3.2571428571428571</v>
      </c>
      <c r="X4494" s="344">
        <f t="shared" si="3055"/>
        <v>2025</v>
      </c>
      <c r="Y4494" s="344">
        <f t="shared" si="3056"/>
        <v>10</v>
      </c>
      <c r="Z4494" s="344" t="e">
        <f t="shared" ca="1" si="3057"/>
        <v>#NAME?</v>
      </c>
      <c r="AA4494" s="341">
        <f t="shared" si="3058"/>
        <v>57</v>
      </c>
      <c r="AB4494" s="342">
        <f t="shared" si="3059"/>
        <v>1</v>
      </c>
      <c r="AC4494" s="342">
        <f t="shared" si="3060"/>
        <v>0</v>
      </c>
      <c r="AD4494" s="340"/>
    </row>
    <row r="4495" spans="1:30">
      <c r="A4495" s="339">
        <v>45948</v>
      </c>
      <c r="B4495" s="340" t="s">
        <v>81</v>
      </c>
      <c r="C4495" s="340">
        <v>2448</v>
      </c>
      <c r="D4495" s="340">
        <v>80</v>
      </c>
      <c r="E4495" s="340">
        <v>9</v>
      </c>
      <c r="F4495" s="340"/>
      <c r="G4495" s="340">
        <v>100</v>
      </c>
      <c r="H4495" s="340">
        <v>103</v>
      </c>
      <c r="I4495" s="340">
        <v>0</v>
      </c>
      <c r="J4495" s="340">
        <v>13</v>
      </c>
      <c r="K4495" s="340">
        <v>600</v>
      </c>
      <c r="L4495" s="340">
        <v>23.4</v>
      </c>
      <c r="M4495" s="8">
        <v>31.01</v>
      </c>
      <c r="N4495" s="341">
        <f>IF(Tabla2[[#This Row],[LECHE RETIRO DIA]]&lt;&gt;ISBLANK(Tabla2[[#This Row],[LECHE RETIRO DIA]]),SUM(Tabla2[[#This Row],[LECHE TANQUE DIA]:[LECHE RETIRO DIA]]),SUM(Tabla2[[#This Row],[LECHE TANQUE DIA]:[LECHE AUTOCONSUMO DIA]]))</f>
        <v>2537</v>
      </c>
      <c r="O4495" s="342">
        <f t="shared" ref="O4495:O4503" si="3061">IFERROR(C4495/N4495,"")</f>
        <v>0.9649191959006701</v>
      </c>
      <c r="P4495" s="343">
        <f t="shared" ref="P4495:P4503" si="3062">IFERROR(N4495/G4495,"")</f>
        <v>25.37</v>
      </c>
      <c r="Q4495" s="343">
        <f t="shared" ref="Q4495:Q4503" si="3063">IFERROR(C4495/G4495,"")</f>
        <v>24.48</v>
      </c>
      <c r="R4495" s="343">
        <f t="shared" ref="R4495:R4503" si="3064">IFERROR(D4495/J4495,"")</f>
        <v>6.1538461538461542</v>
      </c>
      <c r="S4495" s="343">
        <f t="shared" ref="S4495:S4503" si="3065">IFERROR(N4495/K4495,"")</f>
        <v>4.2283333333333335</v>
      </c>
      <c r="T4495" s="343">
        <f t="shared" ref="T4495:T4503" si="3066">IFERROR(K4495/G4495,"")</f>
        <v>6</v>
      </c>
      <c r="U4495" s="343">
        <f t="shared" ref="U4495:U4503" si="3067">IFERROR(N4495/L4495,"")</f>
        <v>108.41880341880342</v>
      </c>
      <c r="V4495" s="343">
        <f t="shared" ref="V4495:V4503" si="3068">IFERROR(G4495/L4495,"")</f>
        <v>4.2735042735042734</v>
      </c>
      <c r="W4495" s="343">
        <f>IFERROR(H4495/M4495,Tabla2[[#This Row],[CARGA PRODUCCION (ANIMALES/HA)]])</f>
        <v>3.3215091905836824</v>
      </c>
      <c r="X4495" s="344">
        <f t="shared" ref="X4495:X4503" si="3069">YEAR(A4495)</f>
        <v>2025</v>
      </c>
      <c r="Y4495" s="344">
        <f t="shared" ref="Y4495:Y4503" si="3070">MONTH(A4495)</f>
        <v>10</v>
      </c>
      <c r="Z4495" s="344" t="e">
        <f t="shared" ref="Z4495:Z4503" ca="1" si="3071">_xlfn.ISOWEEKNUM(A4495)</f>
        <v>#NAME?</v>
      </c>
      <c r="AA4495" s="341">
        <f t="shared" ref="AA4495:AA4503" si="3072">IF(H4495&gt;0,H4495,G4495)</f>
        <v>103</v>
      </c>
      <c r="AB4495" s="342">
        <f t="shared" ref="AB4495:AB4503" si="3073">IFERROR(G4495/AA4495,"")</f>
        <v>0.970873786407767</v>
      </c>
      <c r="AC4495" s="342">
        <f t="shared" ref="AC4495:AC4503" si="3074">IFERROR(1-AB4495,"")</f>
        <v>2.9126213592232997E-2</v>
      </c>
      <c r="AD4495" s="340"/>
    </row>
    <row r="4496" spans="1:30">
      <c r="A4496" s="339">
        <v>45948</v>
      </c>
      <c r="B4496" s="340" t="s">
        <v>83</v>
      </c>
      <c r="C4496" s="340">
        <v>2505</v>
      </c>
      <c r="D4496" s="340">
        <v>100</v>
      </c>
      <c r="E4496" s="340">
        <v>9</v>
      </c>
      <c r="F4496" s="340"/>
      <c r="G4496" s="340">
        <v>112</v>
      </c>
      <c r="H4496" s="340">
        <v>129</v>
      </c>
      <c r="I4496" s="340">
        <v>1</v>
      </c>
      <c r="J4496" s="340">
        <v>19</v>
      </c>
      <c r="K4496" s="340">
        <v>840</v>
      </c>
      <c r="L4496" s="340">
        <v>29.8</v>
      </c>
      <c r="M4496" s="8">
        <v>36.590000000000003</v>
      </c>
      <c r="N4496" s="341">
        <f>IF(Tabla2[[#This Row],[LECHE RETIRO DIA]]&lt;&gt;ISBLANK(Tabla2[[#This Row],[LECHE RETIRO DIA]]),SUM(Tabla2[[#This Row],[LECHE TANQUE DIA]:[LECHE RETIRO DIA]]),SUM(Tabla2[[#This Row],[LECHE TANQUE DIA]:[LECHE AUTOCONSUMO DIA]]))</f>
        <v>2614</v>
      </c>
      <c r="O4496" s="342">
        <f t="shared" si="3061"/>
        <v>0.95830145371078801</v>
      </c>
      <c r="P4496" s="343">
        <f t="shared" si="3062"/>
        <v>23.339285714285715</v>
      </c>
      <c r="Q4496" s="343">
        <f t="shared" si="3063"/>
        <v>22.366071428571427</v>
      </c>
      <c r="R4496" s="343">
        <f t="shared" si="3064"/>
        <v>5.2631578947368425</v>
      </c>
      <c r="S4496" s="343">
        <f t="shared" si="3065"/>
        <v>3.111904761904762</v>
      </c>
      <c r="T4496" s="343">
        <f t="shared" si="3066"/>
        <v>7.5</v>
      </c>
      <c r="U4496" s="343">
        <f t="shared" si="3067"/>
        <v>87.718120805369125</v>
      </c>
      <c r="V4496" s="343">
        <f t="shared" si="3068"/>
        <v>3.7583892617449663</v>
      </c>
      <c r="W4496" s="343">
        <f>IFERROR(H4496/M4496,Tabla2[[#This Row],[CARGA PRODUCCION (ANIMALES/HA)]])</f>
        <v>3.5255534298988791</v>
      </c>
      <c r="X4496" s="344">
        <f t="shared" si="3069"/>
        <v>2025</v>
      </c>
      <c r="Y4496" s="344">
        <f t="shared" si="3070"/>
        <v>10</v>
      </c>
      <c r="Z4496" s="344" t="e">
        <f t="shared" ca="1" si="3071"/>
        <v>#NAME?</v>
      </c>
      <c r="AA4496" s="341">
        <f t="shared" si="3072"/>
        <v>129</v>
      </c>
      <c r="AB4496" s="342">
        <f t="shared" si="3073"/>
        <v>0.86821705426356588</v>
      </c>
      <c r="AC4496" s="342">
        <f t="shared" si="3074"/>
        <v>0.13178294573643412</v>
      </c>
      <c r="AD4496" s="340"/>
    </row>
    <row r="4497" spans="1:30">
      <c r="A4497" s="339">
        <v>45948</v>
      </c>
      <c r="B4497" s="340" t="s">
        <v>117</v>
      </c>
      <c r="C4497" s="340">
        <v>1387</v>
      </c>
      <c r="D4497" s="340">
        <v>40</v>
      </c>
      <c r="E4497" s="340">
        <v>5</v>
      </c>
      <c r="F4497" s="340"/>
      <c r="G4497" s="340">
        <v>57</v>
      </c>
      <c r="H4497" s="340">
        <v>57</v>
      </c>
      <c r="I4497" s="340">
        <v>0</v>
      </c>
      <c r="J4497" s="340">
        <v>10</v>
      </c>
      <c r="K4497" s="340">
        <v>360</v>
      </c>
      <c r="L4497" s="340">
        <v>16.5</v>
      </c>
      <c r="M4497" s="8">
        <v>17.5</v>
      </c>
      <c r="N4497" s="341">
        <f>IF(Tabla2[[#This Row],[LECHE RETIRO DIA]]&lt;&gt;ISBLANK(Tabla2[[#This Row],[LECHE RETIRO DIA]]),SUM(Tabla2[[#This Row],[LECHE TANQUE DIA]:[LECHE RETIRO DIA]]),SUM(Tabla2[[#This Row],[LECHE TANQUE DIA]:[LECHE AUTOCONSUMO DIA]]))</f>
        <v>1432</v>
      </c>
      <c r="O4497" s="342">
        <f t="shared" si="3061"/>
        <v>0.96857541899441346</v>
      </c>
      <c r="P4497" s="343">
        <f t="shared" si="3062"/>
        <v>25.12280701754386</v>
      </c>
      <c r="Q4497" s="343">
        <f t="shared" si="3063"/>
        <v>24.333333333333332</v>
      </c>
      <c r="R4497" s="343">
        <f t="shared" si="3064"/>
        <v>4</v>
      </c>
      <c r="S4497" s="343">
        <f t="shared" si="3065"/>
        <v>3.9777777777777779</v>
      </c>
      <c r="T4497" s="343">
        <f t="shared" si="3066"/>
        <v>6.3157894736842106</v>
      </c>
      <c r="U4497" s="343">
        <f t="shared" si="3067"/>
        <v>86.787878787878782</v>
      </c>
      <c r="V4497" s="343">
        <f t="shared" si="3068"/>
        <v>3.4545454545454546</v>
      </c>
      <c r="W4497" s="343">
        <f>IFERROR(H4497/M4497,Tabla2[[#This Row],[CARGA PRODUCCION (ANIMALES/HA)]])</f>
        <v>3.2571428571428571</v>
      </c>
      <c r="X4497" s="344">
        <f t="shared" si="3069"/>
        <v>2025</v>
      </c>
      <c r="Y4497" s="344">
        <f t="shared" si="3070"/>
        <v>10</v>
      </c>
      <c r="Z4497" s="344" t="e">
        <f t="shared" ca="1" si="3071"/>
        <v>#NAME?</v>
      </c>
      <c r="AA4497" s="341">
        <f t="shared" si="3072"/>
        <v>57</v>
      </c>
      <c r="AB4497" s="342">
        <f t="shared" si="3073"/>
        <v>1</v>
      </c>
      <c r="AC4497" s="342">
        <f t="shared" si="3074"/>
        <v>0</v>
      </c>
      <c r="AD4497" s="340"/>
    </row>
    <row r="4498" spans="1:30">
      <c r="A4498" s="339">
        <v>45949</v>
      </c>
      <c r="B4498" s="340" t="s">
        <v>81</v>
      </c>
      <c r="C4498" s="340">
        <v>2490</v>
      </c>
      <c r="D4498" s="340">
        <v>80</v>
      </c>
      <c r="E4498" s="340">
        <v>9</v>
      </c>
      <c r="F4498" s="340"/>
      <c r="G4498" s="340">
        <v>100</v>
      </c>
      <c r="H4498" s="340">
        <v>103</v>
      </c>
      <c r="I4498" s="340">
        <v>0</v>
      </c>
      <c r="J4498" s="340">
        <v>13</v>
      </c>
      <c r="K4498" s="340">
        <v>600</v>
      </c>
      <c r="L4498" s="340">
        <v>23.4</v>
      </c>
      <c r="M4498" s="8">
        <v>31.01</v>
      </c>
      <c r="N4498" s="341">
        <f>IF(Tabla2[[#This Row],[LECHE RETIRO DIA]]&lt;&gt;ISBLANK(Tabla2[[#This Row],[LECHE RETIRO DIA]]),SUM(Tabla2[[#This Row],[LECHE TANQUE DIA]:[LECHE RETIRO DIA]]),SUM(Tabla2[[#This Row],[LECHE TANQUE DIA]:[LECHE AUTOCONSUMO DIA]]))</f>
        <v>2579</v>
      </c>
      <c r="O4498" s="342">
        <f t="shared" si="3061"/>
        <v>0.96549050019387361</v>
      </c>
      <c r="P4498" s="343">
        <f t="shared" si="3062"/>
        <v>25.79</v>
      </c>
      <c r="Q4498" s="343">
        <f t="shared" si="3063"/>
        <v>24.9</v>
      </c>
      <c r="R4498" s="343">
        <f t="shared" si="3064"/>
        <v>6.1538461538461542</v>
      </c>
      <c r="S4498" s="343">
        <f t="shared" si="3065"/>
        <v>4.2983333333333329</v>
      </c>
      <c r="T4498" s="343">
        <f t="shared" si="3066"/>
        <v>6</v>
      </c>
      <c r="U4498" s="343">
        <f t="shared" si="3067"/>
        <v>110.21367521367522</v>
      </c>
      <c r="V4498" s="343">
        <f t="shared" si="3068"/>
        <v>4.2735042735042734</v>
      </c>
      <c r="W4498" s="343">
        <f>IFERROR(H4498/M4498,Tabla2[[#This Row],[CARGA PRODUCCION (ANIMALES/HA)]])</f>
        <v>3.3215091905836824</v>
      </c>
      <c r="X4498" s="344">
        <f t="shared" si="3069"/>
        <v>2025</v>
      </c>
      <c r="Y4498" s="344">
        <f t="shared" si="3070"/>
        <v>10</v>
      </c>
      <c r="Z4498" s="344" t="e">
        <f t="shared" ca="1" si="3071"/>
        <v>#NAME?</v>
      </c>
      <c r="AA4498" s="341">
        <f t="shared" si="3072"/>
        <v>103</v>
      </c>
      <c r="AB4498" s="342">
        <f t="shared" si="3073"/>
        <v>0.970873786407767</v>
      </c>
      <c r="AC4498" s="342">
        <f t="shared" si="3074"/>
        <v>2.9126213592232997E-2</v>
      </c>
      <c r="AD4498" s="340"/>
    </row>
    <row r="4499" spans="1:30">
      <c r="A4499" s="339">
        <v>45949</v>
      </c>
      <c r="B4499" s="340" t="s">
        <v>83</v>
      </c>
      <c r="C4499" s="340">
        <v>2556</v>
      </c>
      <c r="D4499" s="340">
        <v>100</v>
      </c>
      <c r="E4499" s="340">
        <v>9</v>
      </c>
      <c r="F4499" s="340"/>
      <c r="G4499" s="340">
        <v>112</v>
      </c>
      <c r="H4499" s="340">
        <v>129</v>
      </c>
      <c r="I4499" s="340">
        <v>1</v>
      </c>
      <c r="J4499" s="340">
        <v>19</v>
      </c>
      <c r="K4499" s="340">
        <v>840</v>
      </c>
      <c r="L4499" s="340">
        <v>29.8</v>
      </c>
      <c r="M4499" s="8">
        <v>36.590000000000003</v>
      </c>
      <c r="N4499" s="341">
        <f>IF(Tabla2[[#This Row],[LECHE RETIRO DIA]]&lt;&gt;ISBLANK(Tabla2[[#This Row],[LECHE RETIRO DIA]]),SUM(Tabla2[[#This Row],[LECHE TANQUE DIA]:[LECHE RETIRO DIA]]),SUM(Tabla2[[#This Row],[LECHE TANQUE DIA]:[LECHE AUTOCONSUMO DIA]]))</f>
        <v>2665</v>
      </c>
      <c r="O4499" s="342">
        <f t="shared" si="3061"/>
        <v>0.95909943714821766</v>
      </c>
      <c r="P4499" s="343">
        <f t="shared" si="3062"/>
        <v>23.794642857142858</v>
      </c>
      <c r="Q4499" s="343">
        <f t="shared" si="3063"/>
        <v>22.821428571428573</v>
      </c>
      <c r="R4499" s="343">
        <f t="shared" si="3064"/>
        <v>5.2631578947368425</v>
      </c>
      <c r="S4499" s="343">
        <f t="shared" si="3065"/>
        <v>3.1726190476190474</v>
      </c>
      <c r="T4499" s="343">
        <f t="shared" si="3066"/>
        <v>7.5</v>
      </c>
      <c r="U4499" s="343">
        <f t="shared" si="3067"/>
        <v>89.429530201342274</v>
      </c>
      <c r="V4499" s="343">
        <f t="shared" si="3068"/>
        <v>3.7583892617449663</v>
      </c>
      <c r="W4499" s="343">
        <f>IFERROR(H4499/M4499,Tabla2[[#This Row],[CARGA PRODUCCION (ANIMALES/HA)]])</f>
        <v>3.5255534298988791</v>
      </c>
      <c r="X4499" s="344">
        <f t="shared" si="3069"/>
        <v>2025</v>
      </c>
      <c r="Y4499" s="344">
        <f t="shared" si="3070"/>
        <v>10</v>
      </c>
      <c r="Z4499" s="344" t="e">
        <f t="shared" ca="1" si="3071"/>
        <v>#NAME?</v>
      </c>
      <c r="AA4499" s="341">
        <f t="shared" si="3072"/>
        <v>129</v>
      </c>
      <c r="AB4499" s="342">
        <f t="shared" si="3073"/>
        <v>0.86821705426356588</v>
      </c>
      <c r="AC4499" s="342">
        <f t="shared" si="3074"/>
        <v>0.13178294573643412</v>
      </c>
      <c r="AD4499" s="340"/>
    </row>
    <row r="4500" spans="1:30">
      <c r="A4500" s="339">
        <v>45949</v>
      </c>
      <c r="B4500" s="340" t="s">
        <v>117</v>
      </c>
      <c r="C4500" s="340">
        <v>1375</v>
      </c>
      <c r="D4500" s="340">
        <v>40</v>
      </c>
      <c r="E4500" s="340">
        <v>5</v>
      </c>
      <c r="F4500" s="340"/>
      <c r="G4500" s="340">
        <v>57</v>
      </c>
      <c r="H4500" s="340">
        <v>57</v>
      </c>
      <c r="I4500" s="340">
        <v>0</v>
      </c>
      <c r="J4500" s="340">
        <v>10</v>
      </c>
      <c r="K4500" s="340">
        <v>360</v>
      </c>
      <c r="L4500" s="340">
        <v>16.5</v>
      </c>
      <c r="M4500" s="8">
        <v>17.5</v>
      </c>
      <c r="N4500" s="341">
        <f>IF(Tabla2[[#This Row],[LECHE RETIRO DIA]]&lt;&gt;ISBLANK(Tabla2[[#This Row],[LECHE RETIRO DIA]]),SUM(Tabla2[[#This Row],[LECHE TANQUE DIA]:[LECHE RETIRO DIA]]),SUM(Tabla2[[#This Row],[LECHE TANQUE DIA]:[LECHE AUTOCONSUMO DIA]]))</f>
        <v>1420</v>
      </c>
      <c r="O4500" s="342">
        <f t="shared" si="3061"/>
        <v>0.96830985915492962</v>
      </c>
      <c r="P4500" s="343">
        <f t="shared" si="3062"/>
        <v>24.912280701754387</v>
      </c>
      <c r="Q4500" s="343">
        <f t="shared" si="3063"/>
        <v>24.12280701754386</v>
      </c>
      <c r="R4500" s="343">
        <f t="shared" si="3064"/>
        <v>4</v>
      </c>
      <c r="S4500" s="343">
        <f t="shared" si="3065"/>
        <v>3.9444444444444446</v>
      </c>
      <c r="T4500" s="343">
        <f t="shared" si="3066"/>
        <v>6.3157894736842106</v>
      </c>
      <c r="U4500" s="343">
        <f t="shared" si="3067"/>
        <v>86.060606060606062</v>
      </c>
      <c r="V4500" s="343">
        <f t="shared" si="3068"/>
        <v>3.4545454545454546</v>
      </c>
      <c r="W4500" s="343">
        <f>IFERROR(H4500/M4500,Tabla2[[#This Row],[CARGA PRODUCCION (ANIMALES/HA)]])</f>
        <v>3.2571428571428571</v>
      </c>
      <c r="X4500" s="344">
        <f t="shared" si="3069"/>
        <v>2025</v>
      </c>
      <c r="Y4500" s="344">
        <f t="shared" si="3070"/>
        <v>10</v>
      </c>
      <c r="Z4500" s="344" t="e">
        <f t="shared" ca="1" si="3071"/>
        <v>#NAME?</v>
      </c>
      <c r="AA4500" s="341">
        <f t="shared" si="3072"/>
        <v>57</v>
      </c>
      <c r="AB4500" s="342">
        <f t="shared" si="3073"/>
        <v>1</v>
      </c>
      <c r="AC4500" s="342">
        <f t="shared" si="3074"/>
        <v>0</v>
      </c>
      <c r="AD4500" s="340"/>
    </row>
    <row r="4501" spans="1:30">
      <c r="A4501" s="339">
        <v>45950</v>
      </c>
      <c r="B4501" s="340" t="s">
        <v>81</v>
      </c>
      <c r="C4501" s="340">
        <v>2537</v>
      </c>
      <c r="D4501" s="340">
        <v>80</v>
      </c>
      <c r="E4501" s="340">
        <v>9</v>
      </c>
      <c r="F4501" s="340"/>
      <c r="G4501" s="340">
        <v>100</v>
      </c>
      <c r="H4501" s="340">
        <v>103</v>
      </c>
      <c r="I4501" s="340">
        <v>0</v>
      </c>
      <c r="J4501" s="340">
        <v>13</v>
      </c>
      <c r="K4501" s="340">
        <v>600</v>
      </c>
      <c r="L4501" s="340">
        <v>23.4</v>
      </c>
      <c r="M4501" s="8">
        <v>31.01</v>
      </c>
      <c r="N4501" s="341">
        <f>IF(Tabla2[[#This Row],[LECHE RETIRO DIA]]&lt;&gt;ISBLANK(Tabla2[[#This Row],[LECHE RETIRO DIA]]),SUM(Tabla2[[#This Row],[LECHE TANQUE DIA]:[LECHE RETIRO DIA]]),SUM(Tabla2[[#This Row],[LECHE TANQUE DIA]:[LECHE AUTOCONSUMO DIA]]))</f>
        <v>2626</v>
      </c>
      <c r="O4501" s="342">
        <f t="shared" si="3061"/>
        <v>0.96610814927646615</v>
      </c>
      <c r="P4501" s="343">
        <f t="shared" si="3062"/>
        <v>26.26</v>
      </c>
      <c r="Q4501" s="343">
        <f t="shared" si="3063"/>
        <v>25.37</v>
      </c>
      <c r="R4501" s="343">
        <f t="shared" si="3064"/>
        <v>6.1538461538461542</v>
      </c>
      <c r="S4501" s="343">
        <f t="shared" si="3065"/>
        <v>4.3766666666666669</v>
      </c>
      <c r="T4501" s="343">
        <f t="shared" si="3066"/>
        <v>6</v>
      </c>
      <c r="U4501" s="343">
        <f t="shared" si="3067"/>
        <v>112.22222222222223</v>
      </c>
      <c r="V4501" s="343">
        <f t="shared" si="3068"/>
        <v>4.2735042735042734</v>
      </c>
      <c r="W4501" s="343">
        <f>IFERROR(H4501/M4501,Tabla2[[#This Row],[CARGA PRODUCCION (ANIMALES/HA)]])</f>
        <v>3.3215091905836824</v>
      </c>
      <c r="X4501" s="344">
        <f t="shared" si="3069"/>
        <v>2025</v>
      </c>
      <c r="Y4501" s="344">
        <f t="shared" si="3070"/>
        <v>10</v>
      </c>
      <c r="Z4501" s="344" t="e">
        <f t="shared" ca="1" si="3071"/>
        <v>#NAME?</v>
      </c>
      <c r="AA4501" s="341">
        <f t="shared" si="3072"/>
        <v>103</v>
      </c>
      <c r="AB4501" s="342">
        <f t="shared" si="3073"/>
        <v>0.970873786407767</v>
      </c>
      <c r="AC4501" s="342">
        <f t="shared" si="3074"/>
        <v>2.9126213592232997E-2</v>
      </c>
      <c r="AD4501" s="340"/>
    </row>
    <row r="4502" spans="1:30">
      <c r="A4502" s="339">
        <v>45950</v>
      </c>
      <c r="B4502" s="340" t="s">
        <v>83</v>
      </c>
      <c r="C4502" s="340">
        <v>2561</v>
      </c>
      <c r="D4502" s="340">
        <v>100</v>
      </c>
      <c r="E4502" s="340">
        <v>9</v>
      </c>
      <c r="F4502" s="340"/>
      <c r="G4502" s="340">
        <v>112</v>
      </c>
      <c r="H4502" s="340">
        <v>129</v>
      </c>
      <c r="I4502" s="340">
        <v>1</v>
      </c>
      <c r="J4502" s="340">
        <v>19</v>
      </c>
      <c r="K4502" s="340">
        <v>840</v>
      </c>
      <c r="L4502" s="340">
        <v>29.8</v>
      </c>
      <c r="M4502" s="8">
        <v>36.590000000000003</v>
      </c>
      <c r="N4502" s="341">
        <f>IF(Tabla2[[#This Row],[LECHE RETIRO DIA]]&lt;&gt;ISBLANK(Tabla2[[#This Row],[LECHE RETIRO DIA]]),SUM(Tabla2[[#This Row],[LECHE TANQUE DIA]:[LECHE RETIRO DIA]]),SUM(Tabla2[[#This Row],[LECHE TANQUE DIA]:[LECHE AUTOCONSUMO DIA]]))</f>
        <v>2670</v>
      </c>
      <c r="O4502" s="342">
        <f t="shared" si="3061"/>
        <v>0.95917602996254681</v>
      </c>
      <c r="P4502" s="343">
        <f t="shared" si="3062"/>
        <v>23.839285714285715</v>
      </c>
      <c r="Q4502" s="343">
        <f t="shared" si="3063"/>
        <v>22.866071428571427</v>
      </c>
      <c r="R4502" s="343">
        <f t="shared" si="3064"/>
        <v>5.2631578947368425</v>
      </c>
      <c r="S4502" s="343">
        <f t="shared" si="3065"/>
        <v>3.1785714285714284</v>
      </c>
      <c r="T4502" s="343">
        <f t="shared" si="3066"/>
        <v>7.5</v>
      </c>
      <c r="U4502" s="343">
        <f t="shared" si="3067"/>
        <v>89.597315436241615</v>
      </c>
      <c r="V4502" s="343">
        <f t="shared" si="3068"/>
        <v>3.7583892617449663</v>
      </c>
      <c r="W4502" s="343">
        <f>IFERROR(H4502/M4502,Tabla2[[#This Row],[CARGA PRODUCCION (ANIMALES/HA)]])</f>
        <v>3.5255534298988791</v>
      </c>
      <c r="X4502" s="344">
        <f t="shared" si="3069"/>
        <v>2025</v>
      </c>
      <c r="Y4502" s="344">
        <f t="shared" si="3070"/>
        <v>10</v>
      </c>
      <c r="Z4502" s="344" t="e">
        <f t="shared" ca="1" si="3071"/>
        <v>#NAME?</v>
      </c>
      <c r="AA4502" s="341">
        <f t="shared" si="3072"/>
        <v>129</v>
      </c>
      <c r="AB4502" s="342">
        <f t="shared" si="3073"/>
        <v>0.86821705426356588</v>
      </c>
      <c r="AC4502" s="342">
        <f t="shared" si="3074"/>
        <v>0.13178294573643412</v>
      </c>
      <c r="AD4502" s="340"/>
    </row>
    <row r="4503" spans="1:30">
      <c r="A4503" s="339">
        <v>45950</v>
      </c>
      <c r="B4503" s="340" t="s">
        <v>117</v>
      </c>
      <c r="C4503" s="340">
        <v>1354</v>
      </c>
      <c r="D4503" s="340">
        <v>40</v>
      </c>
      <c r="E4503" s="340">
        <v>5</v>
      </c>
      <c r="F4503" s="340"/>
      <c r="G4503" s="340">
        <v>57</v>
      </c>
      <c r="H4503" s="340">
        <v>57</v>
      </c>
      <c r="I4503" s="340">
        <v>0</v>
      </c>
      <c r="J4503" s="340">
        <v>10</v>
      </c>
      <c r="K4503" s="340">
        <v>360</v>
      </c>
      <c r="L4503" s="340">
        <v>16.5</v>
      </c>
      <c r="M4503" s="8">
        <v>17.5</v>
      </c>
      <c r="N4503" s="341">
        <f>IF(Tabla2[[#This Row],[LECHE RETIRO DIA]]&lt;&gt;ISBLANK(Tabla2[[#This Row],[LECHE RETIRO DIA]]),SUM(Tabla2[[#This Row],[LECHE TANQUE DIA]:[LECHE RETIRO DIA]]),SUM(Tabla2[[#This Row],[LECHE TANQUE DIA]:[LECHE AUTOCONSUMO DIA]]))</f>
        <v>1399</v>
      </c>
      <c r="O4503" s="342">
        <f t="shared" si="3061"/>
        <v>0.96783416726233018</v>
      </c>
      <c r="P4503" s="343">
        <f t="shared" si="3062"/>
        <v>24.543859649122808</v>
      </c>
      <c r="Q4503" s="343">
        <f t="shared" si="3063"/>
        <v>23.754385964912281</v>
      </c>
      <c r="R4503" s="343">
        <f t="shared" si="3064"/>
        <v>4</v>
      </c>
      <c r="S4503" s="343">
        <f t="shared" si="3065"/>
        <v>3.8861111111111111</v>
      </c>
      <c r="T4503" s="343">
        <f t="shared" si="3066"/>
        <v>6.3157894736842106</v>
      </c>
      <c r="U4503" s="343">
        <f t="shared" si="3067"/>
        <v>84.787878787878782</v>
      </c>
      <c r="V4503" s="343">
        <f t="shared" si="3068"/>
        <v>3.4545454545454546</v>
      </c>
      <c r="W4503" s="343">
        <f>IFERROR(H4503/M4503,Tabla2[[#This Row],[CARGA PRODUCCION (ANIMALES/HA)]])</f>
        <v>3.2571428571428571</v>
      </c>
      <c r="X4503" s="344">
        <f t="shared" si="3069"/>
        <v>2025</v>
      </c>
      <c r="Y4503" s="344">
        <f t="shared" si="3070"/>
        <v>10</v>
      </c>
      <c r="Z4503" s="344" t="e">
        <f t="shared" ca="1" si="3071"/>
        <v>#NAME?</v>
      </c>
      <c r="AA4503" s="341">
        <f t="shared" si="3072"/>
        <v>57</v>
      </c>
      <c r="AB4503" s="342">
        <f t="shared" si="3073"/>
        <v>1</v>
      </c>
      <c r="AC4503" s="342">
        <f t="shared" si="3074"/>
        <v>0</v>
      </c>
      <c r="AD4503" s="340"/>
    </row>
    <row r="4504" spans="1:30">
      <c r="A4504" s="553">
        <v>45951</v>
      </c>
      <c r="B4504" s="554" t="s">
        <v>81</v>
      </c>
      <c r="C4504" s="554">
        <v>2537</v>
      </c>
      <c r="D4504" s="554">
        <v>80</v>
      </c>
      <c r="E4504" s="554">
        <v>9</v>
      </c>
      <c r="F4504" s="554"/>
      <c r="G4504" s="554">
        <v>100</v>
      </c>
      <c r="H4504" s="554">
        <v>103</v>
      </c>
      <c r="I4504" s="554">
        <v>0</v>
      </c>
      <c r="J4504" s="554">
        <v>13</v>
      </c>
      <c r="K4504" s="554">
        <v>600</v>
      </c>
      <c r="L4504" s="554">
        <v>23.4</v>
      </c>
      <c r="M4504" s="552">
        <v>31.01</v>
      </c>
      <c r="N4504" s="555">
        <f>IF(Tabla2[[#This Row],[LECHE RETIRO DIA]]&lt;&gt;ISBLANK(Tabla2[[#This Row],[LECHE RETIRO DIA]]),SUM(Tabla2[[#This Row],[LECHE TANQUE DIA]:[LECHE RETIRO DIA]]),SUM(Tabla2[[#This Row],[LECHE TANQUE DIA]:[LECHE AUTOCONSUMO DIA]]))</f>
        <v>2626</v>
      </c>
      <c r="O4504" s="556">
        <f t="shared" ref="O4504:O4509" si="3075">IFERROR(C4504/N4504,"")</f>
        <v>0.96610814927646615</v>
      </c>
      <c r="P4504" s="557">
        <f t="shared" ref="P4504:P4509" si="3076">IFERROR(N4504/G4504,"")</f>
        <v>26.26</v>
      </c>
      <c r="Q4504" s="557">
        <f t="shared" ref="Q4504:Q4509" si="3077">IFERROR(C4504/G4504,"")</f>
        <v>25.37</v>
      </c>
      <c r="R4504" s="557">
        <f t="shared" ref="R4504:R4509" si="3078">IFERROR(D4504/J4504,"")</f>
        <v>6.1538461538461542</v>
      </c>
      <c r="S4504" s="557">
        <f t="shared" ref="S4504:S4509" si="3079">IFERROR(N4504/K4504,"")</f>
        <v>4.3766666666666669</v>
      </c>
      <c r="T4504" s="557">
        <f t="shared" ref="T4504:T4509" si="3080">IFERROR(K4504/G4504,"")</f>
        <v>6</v>
      </c>
      <c r="U4504" s="557">
        <f t="shared" ref="U4504:U4509" si="3081">IFERROR(N4504/L4504,"")</f>
        <v>112.22222222222223</v>
      </c>
      <c r="V4504" s="557">
        <f t="shared" ref="V4504:V4509" si="3082">IFERROR(G4504/L4504,"")</f>
        <v>4.2735042735042734</v>
      </c>
      <c r="W4504" s="557">
        <f>IFERROR(H4504/M4504,Tabla2[[#This Row],[CARGA PRODUCCION (ANIMALES/HA)]])</f>
        <v>3.3215091905836824</v>
      </c>
      <c r="X4504" s="558">
        <f t="shared" ref="X4504:X4509" si="3083">YEAR(A4504)</f>
        <v>2025</v>
      </c>
      <c r="Y4504" s="558">
        <f t="shared" ref="Y4504:Y4509" si="3084">MONTH(A4504)</f>
        <v>10</v>
      </c>
      <c r="Z4504" s="558" t="e">
        <f t="shared" ref="Z4504:Z4509" ca="1" si="3085">_xlfn.ISOWEEKNUM(A4504)</f>
        <v>#NAME?</v>
      </c>
      <c r="AA4504" s="555">
        <f t="shared" ref="AA4504:AA4509" si="3086">IF(H4504&gt;0,H4504,G4504)</f>
        <v>103</v>
      </c>
      <c r="AB4504" s="556">
        <f t="shared" ref="AB4504:AB4509" si="3087">IFERROR(G4504/AA4504,"")</f>
        <v>0.970873786407767</v>
      </c>
      <c r="AC4504" s="556">
        <f t="shared" ref="AC4504:AC4509" si="3088">IFERROR(1-AB4504,"")</f>
        <v>2.9126213592232997E-2</v>
      </c>
      <c r="AD4504" s="554"/>
    </row>
    <row r="4505" spans="1:30">
      <c r="A4505" s="553">
        <v>45951</v>
      </c>
      <c r="B4505" s="554" t="s">
        <v>83</v>
      </c>
      <c r="C4505" s="554">
        <v>2462</v>
      </c>
      <c r="D4505" s="554">
        <v>100</v>
      </c>
      <c r="E4505" s="554">
        <v>9</v>
      </c>
      <c r="F4505" s="554"/>
      <c r="G4505" s="554">
        <v>113</v>
      </c>
      <c r="H4505" s="554">
        <v>129</v>
      </c>
      <c r="I4505" s="554">
        <v>1</v>
      </c>
      <c r="J4505" s="554">
        <v>19</v>
      </c>
      <c r="K4505" s="554">
        <v>840</v>
      </c>
      <c r="L4505" s="554">
        <v>29.8</v>
      </c>
      <c r="M4505" s="552">
        <v>36.590000000000003</v>
      </c>
      <c r="N4505" s="555">
        <f>IF(Tabla2[[#This Row],[LECHE RETIRO DIA]]&lt;&gt;ISBLANK(Tabla2[[#This Row],[LECHE RETIRO DIA]]),SUM(Tabla2[[#This Row],[LECHE TANQUE DIA]:[LECHE RETIRO DIA]]),SUM(Tabla2[[#This Row],[LECHE TANQUE DIA]:[LECHE AUTOCONSUMO DIA]]))</f>
        <v>2571</v>
      </c>
      <c r="O4505" s="556">
        <f t="shared" si="3075"/>
        <v>0.95760404511863084</v>
      </c>
      <c r="P4505" s="557">
        <f t="shared" si="3076"/>
        <v>22.752212389380531</v>
      </c>
      <c r="Q4505" s="557">
        <f t="shared" si="3077"/>
        <v>21.787610619469028</v>
      </c>
      <c r="R4505" s="557">
        <f t="shared" si="3078"/>
        <v>5.2631578947368425</v>
      </c>
      <c r="S4505" s="557">
        <f t="shared" si="3079"/>
        <v>3.0607142857142855</v>
      </c>
      <c r="T4505" s="557">
        <f t="shared" si="3080"/>
        <v>7.4336283185840708</v>
      </c>
      <c r="U4505" s="557">
        <f t="shared" si="3081"/>
        <v>86.275167785234899</v>
      </c>
      <c r="V4505" s="557">
        <f t="shared" si="3082"/>
        <v>3.7919463087248322</v>
      </c>
      <c r="W4505" s="557">
        <f>IFERROR(H4505/M4505,Tabla2[[#This Row],[CARGA PRODUCCION (ANIMALES/HA)]])</f>
        <v>3.5255534298988791</v>
      </c>
      <c r="X4505" s="558">
        <f t="shared" si="3083"/>
        <v>2025</v>
      </c>
      <c r="Y4505" s="558">
        <f t="shared" si="3084"/>
        <v>10</v>
      </c>
      <c r="Z4505" s="558" t="e">
        <f t="shared" ca="1" si="3085"/>
        <v>#NAME?</v>
      </c>
      <c r="AA4505" s="555">
        <f t="shared" si="3086"/>
        <v>129</v>
      </c>
      <c r="AB4505" s="556">
        <f t="shared" si="3087"/>
        <v>0.87596899224806202</v>
      </c>
      <c r="AC4505" s="556">
        <f t="shared" si="3088"/>
        <v>0.12403100775193798</v>
      </c>
      <c r="AD4505" s="554"/>
    </row>
    <row r="4506" spans="1:30">
      <c r="A4506" s="553">
        <v>45951</v>
      </c>
      <c r="B4506" s="554" t="s">
        <v>117</v>
      </c>
      <c r="C4506" s="554">
        <v>1389</v>
      </c>
      <c r="D4506" s="554">
        <v>40</v>
      </c>
      <c r="E4506" s="554">
        <v>5</v>
      </c>
      <c r="F4506" s="554"/>
      <c r="G4506" s="554">
        <v>57</v>
      </c>
      <c r="H4506" s="554">
        <v>57</v>
      </c>
      <c r="I4506" s="554">
        <v>0</v>
      </c>
      <c r="J4506" s="554">
        <v>10</v>
      </c>
      <c r="K4506" s="554">
        <v>360</v>
      </c>
      <c r="L4506" s="554">
        <v>16.5</v>
      </c>
      <c r="M4506" s="552">
        <v>17.5</v>
      </c>
      <c r="N4506" s="555">
        <f>IF(Tabla2[[#This Row],[LECHE RETIRO DIA]]&lt;&gt;ISBLANK(Tabla2[[#This Row],[LECHE RETIRO DIA]]),SUM(Tabla2[[#This Row],[LECHE TANQUE DIA]:[LECHE RETIRO DIA]]),SUM(Tabla2[[#This Row],[LECHE TANQUE DIA]:[LECHE AUTOCONSUMO DIA]]))</f>
        <v>1434</v>
      </c>
      <c r="O4506" s="556">
        <f t="shared" si="3075"/>
        <v>0.96861924686192469</v>
      </c>
      <c r="P4506" s="557">
        <f t="shared" si="3076"/>
        <v>25.157894736842106</v>
      </c>
      <c r="Q4506" s="557">
        <f t="shared" si="3077"/>
        <v>24.368421052631579</v>
      </c>
      <c r="R4506" s="557">
        <f t="shared" si="3078"/>
        <v>4</v>
      </c>
      <c r="S4506" s="557">
        <f t="shared" si="3079"/>
        <v>3.9833333333333334</v>
      </c>
      <c r="T4506" s="557">
        <f t="shared" si="3080"/>
        <v>6.3157894736842106</v>
      </c>
      <c r="U4506" s="557">
        <f t="shared" si="3081"/>
        <v>86.909090909090907</v>
      </c>
      <c r="V4506" s="557">
        <f t="shared" si="3082"/>
        <v>3.4545454545454546</v>
      </c>
      <c r="W4506" s="557">
        <f>IFERROR(H4506/M4506,Tabla2[[#This Row],[CARGA PRODUCCION (ANIMALES/HA)]])</f>
        <v>3.2571428571428571</v>
      </c>
      <c r="X4506" s="558">
        <f t="shared" si="3083"/>
        <v>2025</v>
      </c>
      <c r="Y4506" s="558">
        <f t="shared" si="3084"/>
        <v>10</v>
      </c>
      <c r="Z4506" s="558" t="e">
        <f t="shared" ca="1" si="3085"/>
        <v>#NAME?</v>
      </c>
      <c r="AA4506" s="555">
        <f t="shared" si="3086"/>
        <v>57</v>
      </c>
      <c r="AB4506" s="556">
        <f t="shared" si="3087"/>
        <v>1</v>
      </c>
      <c r="AC4506" s="556">
        <f t="shared" si="3088"/>
        <v>0</v>
      </c>
      <c r="AD4506" s="554"/>
    </row>
    <row r="4507" spans="1:30">
      <c r="A4507" s="553">
        <v>45952</v>
      </c>
      <c r="B4507" s="554" t="s">
        <v>81</v>
      </c>
      <c r="C4507" s="554">
        <v>2505</v>
      </c>
      <c r="D4507" s="554">
        <v>100</v>
      </c>
      <c r="E4507" s="554">
        <v>9</v>
      </c>
      <c r="F4507" s="554"/>
      <c r="G4507" s="554">
        <v>101</v>
      </c>
      <c r="H4507" s="554">
        <v>103</v>
      </c>
      <c r="I4507" s="554">
        <v>0</v>
      </c>
      <c r="J4507" s="554">
        <v>13</v>
      </c>
      <c r="K4507" s="554">
        <v>600</v>
      </c>
      <c r="L4507" s="554">
        <v>23.4</v>
      </c>
      <c r="M4507" s="552">
        <v>31.01</v>
      </c>
      <c r="N4507" s="555">
        <f>IF(Tabla2[[#This Row],[LECHE RETIRO DIA]]&lt;&gt;ISBLANK(Tabla2[[#This Row],[LECHE RETIRO DIA]]),SUM(Tabla2[[#This Row],[LECHE TANQUE DIA]:[LECHE RETIRO DIA]]),SUM(Tabla2[[#This Row],[LECHE TANQUE DIA]:[LECHE AUTOCONSUMO DIA]]))</f>
        <v>2614</v>
      </c>
      <c r="O4507" s="556">
        <f t="shared" si="3075"/>
        <v>0.95830145371078801</v>
      </c>
      <c r="P4507" s="557">
        <f t="shared" si="3076"/>
        <v>25.881188118811881</v>
      </c>
      <c r="Q4507" s="557">
        <f t="shared" si="3077"/>
        <v>24.801980198019802</v>
      </c>
      <c r="R4507" s="557">
        <f t="shared" si="3078"/>
        <v>7.6923076923076925</v>
      </c>
      <c r="S4507" s="557">
        <f t="shared" si="3079"/>
        <v>4.3566666666666665</v>
      </c>
      <c r="T4507" s="557">
        <f t="shared" si="3080"/>
        <v>5.9405940594059405</v>
      </c>
      <c r="U4507" s="557">
        <f t="shared" si="3081"/>
        <v>111.70940170940172</v>
      </c>
      <c r="V4507" s="557">
        <f t="shared" si="3082"/>
        <v>4.3162393162393169</v>
      </c>
      <c r="W4507" s="557">
        <f>IFERROR(H4507/M4507,Tabla2[[#This Row],[CARGA PRODUCCION (ANIMALES/HA)]])</f>
        <v>3.3215091905836824</v>
      </c>
      <c r="X4507" s="558">
        <f t="shared" si="3083"/>
        <v>2025</v>
      </c>
      <c r="Y4507" s="558">
        <f t="shared" si="3084"/>
        <v>10</v>
      </c>
      <c r="Z4507" s="558" t="e">
        <f t="shared" ca="1" si="3085"/>
        <v>#NAME?</v>
      </c>
      <c r="AA4507" s="555">
        <f t="shared" si="3086"/>
        <v>103</v>
      </c>
      <c r="AB4507" s="556">
        <f t="shared" si="3087"/>
        <v>0.98058252427184467</v>
      </c>
      <c r="AC4507" s="556">
        <f t="shared" si="3088"/>
        <v>1.9417475728155331E-2</v>
      </c>
      <c r="AD4507" s="554"/>
    </row>
    <row r="4508" spans="1:30">
      <c r="A4508" s="553">
        <v>45952</v>
      </c>
      <c r="B4508" s="554" t="s">
        <v>83</v>
      </c>
      <c r="C4508" s="554">
        <v>2600</v>
      </c>
      <c r="D4508" s="554">
        <v>100</v>
      </c>
      <c r="E4508" s="554">
        <v>9</v>
      </c>
      <c r="F4508" s="554"/>
      <c r="G4508" s="554">
        <v>113</v>
      </c>
      <c r="H4508" s="554">
        <v>129</v>
      </c>
      <c r="I4508" s="554">
        <v>1</v>
      </c>
      <c r="J4508" s="554">
        <v>18</v>
      </c>
      <c r="K4508" s="554">
        <v>840</v>
      </c>
      <c r="L4508" s="554">
        <v>29.8</v>
      </c>
      <c r="M4508" s="552">
        <v>36.590000000000003</v>
      </c>
      <c r="N4508" s="555">
        <f>IF(Tabla2[[#This Row],[LECHE RETIRO DIA]]&lt;&gt;ISBLANK(Tabla2[[#This Row],[LECHE RETIRO DIA]]),SUM(Tabla2[[#This Row],[LECHE TANQUE DIA]:[LECHE RETIRO DIA]]),SUM(Tabla2[[#This Row],[LECHE TANQUE DIA]:[LECHE AUTOCONSUMO DIA]]))</f>
        <v>2709</v>
      </c>
      <c r="O4508" s="556">
        <f t="shared" si="3075"/>
        <v>0.95976375046142492</v>
      </c>
      <c r="P4508" s="557">
        <f t="shared" si="3076"/>
        <v>23.973451327433629</v>
      </c>
      <c r="Q4508" s="557">
        <f t="shared" si="3077"/>
        <v>23.008849557522122</v>
      </c>
      <c r="R4508" s="557">
        <f t="shared" si="3078"/>
        <v>5.5555555555555554</v>
      </c>
      <c r="S4508" s="557">
        <f t="shared" si="3079"/>
        <v>3.2250000000000001</v>
      </c>
      <c r="T4508" s="557">
        <f t="shared" si="3080"/>
        <v>7.4336283185840708</v>
      </c>
      <c r="U4508" s="557">
        <f t="shared" si="3081"/>
        <v>90.90604026845638</v>
      </c>
      <c r="V4508" s="557">
        <f t="shared" si="3082"/>
        <v>3.7919463087248322</v>
      </c>
      <c r="W4508" s="557">
        <f>IFERROR(H4508/M4508,Tabla2[[#This Row],[CARGA PRODUCCION (ANIMALES/HA)]])</f>
        <v>3.5255534298988791</v>
      </c>
      <c r="X4508" s="558">
        <f t="shared" si="3083"/>
        <v>2025</v>
      </c>
      <c r="Y4508" s="558">
        <f t="shared" si="3084"/>
        <v>10</v>
      </c>
      <c r="Z4508" s="558" t="e">
        <f t="shared" ca="1" si="3085"/>
        <v>#NAME?</v>
      </c>
      <c r="AA4508" s="555">
        <f t="shared" si="3086"/>
        <v>129</v>
      </c>
      <c r="AB4508" s="556">
        <f t="shared" si="3087"/>
        <v>0.87596899224806202</v>
      </c>
      <c r="AC4508" s="556">
        <f t="shared" si="3088"/>
        <v>0.12403100775193798</v>
      </c>
      <c r="AD4508" s="554"/>
    </row>
    <row r="4509" spans="1:30">
      <c r="A4509" s="553">
        <v>45952</v>
      </c>
      <c r="B4509" s="554" t="s">
        <v>117</v>
      </c>
      <c r="C4509" s="554">
        <v>1277</v>
      </c>
      <c r="D4509" s="554">
        <v>40</v>
      </c>
      <c r="E4509" s="554">
        <v>5</v>
      </c>
      <c r="F4509" s="554"/>
      <c r="G4509" s="554">
        <v>57</v>
      </c>
      <c r="H4509" s="554">
        <v>57</v>
      </c>
      <c r="I4509" s="554">
        <v>0</v>
      </c>
      <c r="J4509" s="554">
        <v>10</v>
      </c>
      <c r="K4509" s="554">
        <v>360</v>
      </c>
      <c r="L4509" s="554">
        <v>16.5</v>
      </c>
      <c r="M4509" s="552">
        <v>17.5</v>
      </c>
      <c r="N4509" s="555">
        <f>IF(Tabla2[[#This Row],[LECHE RETIRO DIA]]&lt;&gt;ISBLANK(Tabla2[[#This Row],[LECHE RETIRO DIA]]),SUM(Tabla2[[#This Row],[LECHE TANQUE DIA]:[LECHE RETIRO DIA]]),SUM(Tabla2[[#This Row],[LECHE TANQUE DIA]:[LECHE AUTOCONSUMO DIA]]))</f>
        <v>1322</v>
      </c>
      <c r="O4509" s="556">
        <f t="shared" si="3075"/>
        <v>0.9659606656580938</v>
      </c>
      <c r="P4509" s="557">
        <f t="shared" si="3076"/>
        <v>23.192982456140349</v>
      </c>
      <c r="Q4509" s="557">
        <f t="shared" si="3077"/>
        <v>22.403508771929825</v>
      </c>
      <c r="R4509" s="557">
        <f t="shared" si="3078"/>
        <v>4</v>
      </c>
      <c r="S4509" s="557">
        <f t="shared" si="3079"/>
        <v>3.6722222222222221</v>
      </c>
      <c r="T4509" s="557">
        <f t="shared" si="3080"/>
        <v>6.3157894736842106</v>
      </c>
      <c r="U4509" s="557">
        <f t="shared" si="3081"/>
        <v>80.121212121212125</v>
      </c>
      <c r="V4509" s="557">
        <f t="shared" si="3082"/>
        <v>3.4545454545454546</v>
      </c>
      <c r="W4509" s="557">
        <f>IFERROR(H4509/M4509,Tabla2[[#This Row],[CARGA PRODUCCION (ANIMALES/HA)]])</f>
        <v>3.2571428571428571</v>
      </c>
      <c r="X4509" s="558">
        <f t="shared" si="3083"/>
        <v>2025</v>
      </c>
      <c r="Y4509" s="558">
        <f t="shared" si="3084"/>
        <v>10</v>
      </c>
      <c r="Z4509" s="558" t="e">
        <f t="shared" ca="1" si="3085"/>
        <v>#NAME?</v>
      </c>
      <c r="AA4509" s="555">
        <f t="shared" si="3086"/>
        <v>57</v>
      </c>
      <c r="AB4509" s="556">
        <f t="shared" si="3087"/>
        <v>1</v>
      </c>
      <c r="AC4509" s="556">
        <f t="shared" si="3088"/>
        <v>0</v>
      </c>
      <c r="AD4509" s="554"/>
    </row>
    <row r="4510" spans="1:30">
      <c r="A4510" s="553">
        <v>45953</v>
      </c>
      <c r="B4510" s="554" t="s">
        <v>81</v>
      </c>
      <c r="C4510" s="554">
        <v>2495</v>
      </c>
      <c r="D4510" s="554">
        <v>80</v>
      </c>
      <c r="E4510" s="554">
        <v>9</v>
      </c>
      <c r="F4510" s="554"/>
      <c r="G4510" s="554">
        <v>101</v>
      </c>
      <c r="H4510" s="554">
        <v>104</v>
      </c>
      <c r="I4510" s="554">
        <v>0</v>
      </c>
      <c r="J4510" s="554">
        <v>13</v>
      </c>
      <c r="K4510" s="554">
        <v>600</v>
      </c>
      <c r="L4510" s="554">
        <v>23.4</v>
      </c>
      <c r="M4510" s="552">
        <v>31.01</v>
      </c>
      <c r="N4510" s="555">
        <f>IF(Tabla2[[#This Row],[LECHE RETIRO DIA]]&lt;&gt;ISBLANK(Tabla2[[#This Row],[LECHE RETIRO DIA]]),SUM(Tabla2[[#This Row],[LECHE TANQUE DIA]:[LECHE RETIRO DIA]]),SUM(Tabla2[[#This Row],[LECHE TANQUE DIA]:[LECHE AUTOCONSUMO DIA]]))</f>
        <v>2584</v>
      </c>
      <c r="O4510" s="556">
        <f t="shared" ref="O4510:O4520" si="3089">IFERROR(C4510/N4510,"")</f>
        <v>0.96555727554179571</v>
      </c>
      <c r="P4510" s="557">
        <f t="shared" ref="P4510:P4520" si="3090">IFERROR(N4510/G4510,"")</f>
        <v>25.584158415841586</v>
      </c>
      <c r="Q4510" s="557">
        <f t="shared" ref="Q4510:Q4520" si="3091">IFERROR(C4510/G4510,"")</f>
        <v>24.702970297029704</v>
      </c>
      <c r="R4510" s="557">
        <f t="shared" ref="R4510:R4520" si="3092">IFERROR(D4510/J4510,"")</f>
        <v>6.1538461538461542</v>
      </c>
      <c r="S4510" s="557">
        <f t="shared" ref="S4510:S4520" si="3093">IFERROR(N4510/K4510,"")</f>
        <v>4.3066666666666666</v>
      </c>
      <c r="T4510" s="557">
        <f t="shared" ref="T4510:T4520" si="3094">IFERROR(K4510/G4510,"")</f>
        <v>5.9405940594059405</v>
      </c>
      <c r="U4510" s="557">
        <f t="shared" ref="U4510:U4520" si="3095">IFERROR(N4510/L4510,"")</f>
        <v>110.42735042735043</v>
      </c>
      <c r="V4510" s="557">
        <f t="shared" ref="V4510:V4520" si="3096">IFERROR(G4510/L4510,"")</f>
        <v>4.3162393162393169</v>
      </c>
      <c r="W4510" s="557">
        <f>IFERROR(H4510/M4510,Tabla2[[#This Row],[CARGA PRODUCCION (ANIMALES/HA)]])</f>
        <v>3.3537568526281842</v>
      </c>
      <c r="X4510" s="558">
        <f t="shared" ref="X4510:X4520" si="3097">YEAR(A4510)</f>
        <v>2025</v>
      </c>
      <c r="Y4510" s="558">
        <f t="shared" ref="Y4510:Y4520" si="3098">MONTH(A4510)</f>
        <v>10</v>
      </c>
      <c r="Z4510" s="558" t="e">
        <f t="shared" ref="Z4510:Z4520" ca="1" si="3099">_xlfn.ISOWEEKNUM(A4510)</f>
        <v>#NAME?</v>
      </c>
      <c r="AA4510" s="555">
        <f t="shared" ref="AA4510:AA4520" si="3100">IF(H4510&gt;0,H4510,G4510)</f>
        <v>104</v>
      </c>
      <c r="AB4510" s="556">
        <f t="shared" ref="AB4510:AB4520" si="3101">IFERROR(G4510/AA4510,"")</f>
        <v>0.97115384615384615</v>
      </c>
      <c r="AC4510" s="556">
        <f t="shared" ref="AC4510:AC4520" si="3102">IFERROR(1-AB4510,"")</f>
        <v>2.8846153846153855E-2</v>
      </c>
      <c r="AD4510" s="554"/>
    </row>
    <row r="4511" spans="1:30">
      <c r="A4511" s="553">
        <v>45953</v>
      </c>
      <c r="B4511" s="554" t="s">
        <v>83</v>
      </c>
      <c r="C4511" s="554">
        <v>2590</v>
      </c>
      <c r="D4511" s="554">
        <v>100</v>
      </c>
      <c r="E4511" s="554">
        <v>9</v>
      </c>
      <c r="F4511" s="554"/>
      <c r="G4511" s="554">
        <v>113</v>
      </c>
      <c r="H4511" s="554">
        <v>129</v>
      </c>
      <c r="I4511" s="554">
        <v>2</v>
      </c>
      <c r="J4511" s="554">
        <v>18</v>
      </c>
      <c r="K4511" s="554">
        <v>840</v>
      </c>
      <c r="L4511" s="554">
        <v>29.8</v>
      </c>
      <c r="M4511" s="552">
        <v>36.590000000000003</v>
      </c>
      <c r="N4511" s="555">
        <f>IF(Tabla2[[#This Row],[LECHE RETIRO DIA]]&lt;&gt;ISBLANK(Tabla2[[#This Row],[LECHE RETIRO DIA]]),SUM(Tabla2[[#This Row],[LECHE TANQUE DIA]:[LECHE RETIRO DIA]]),SUM(Tabla2[[#This Row],[LECHE TANQUE DIA]:[LECHE AUTOCONSUMO DIA]]))</f>
        <v>2699</v>
      </c>
      <c r="O4511" s="556">
        <f t="shared" si="3089"/>
        <v>0.95961467210077811</v>
      </c>
      <c r="P4511" s="557">
        <f t="shared" si="3090"/>
        <v>23.884955752212388</v>
      </c>
      <c r="Q4511" s="557">
        <f t="shared" si="3091"/>
        <v>22.920353982300885</v>
      </c>
      <c r="R4511" s="557">
        <f t="shared" si="3092"/>
        <v>5.5555555555555554</v>
      </c>
      <c r="S4511" s="557">
        <f t="shared" si="3093"/>
        <v>3.2130952380952382</v>
      </c>
      <c r="T4511" s="557">
        <f t="shared" si="3094"/>
        <v>7.4336283185840708</v>
      </c>
      <c r="U4511" s="557">
        <f t="shared" si="3095"/>
        <v>90.570469798657712</v>
      </c>
      <c r="V4511" s="557">
        <f t="shared" si="3096"/>
        <v>3.7919463087248322</v>
      </c>
      <c r="W4511" s="557">
        <f>IFERROR(H4511/M4511,Tabla2[[#This Row],[CARGA PRODUCCION (ANIMALES/HA)]])</f>
        <v>3.5255534298988791</v>
      </c>
      <c r="X4511" s="558">
        <f t="shared" si="3097"/>
        <v>2025</v>
      </c>
      <c r="Y4511" s="558">
        <f t="shared" si="3098"/>
        <v>10</v>
      </c>
      <c r="Z4511" s="558" t="e">
        <f t="shared" ca="1" si="3099"/>
        <v>#NAME?</v>
      </c>
      <c r="AA4511" s="555">
        <f t="shared" si="3100"/>
        <v>129</v>
      </c>
      <c r="AB4511" s="556">
        <f t="shared" si="3101"/>
        <v>0.87596899224806202</v>
      </c>
      <c r="AC4511" s="556">
        <f t="shared" si="3102"/>
        <v>0.12403100775193798</v>
      </c>
      <c r="AD4511" s="554"/>
    </row>
    <row r="4512" spans="1:30">
      <c r="A4512" s="553">
        <v>45953</v>
      </c>
      <c r="B4512" s="554" t="s">
        <v>117</v>
      </c>
      <c r="C4512" s="554">
        <v>1282</v>
      </c>
      <c r="D4512" s="554">
        <v>40</v>
      </c>
      <c r="E4512" s="554">
        <v>5</v>
      </c>
      <c r="F4512" s="554"/>
      <c r="G4512" s="554">
        <v>57</v>
      </c>
      <c r="H4512" s="554">
        <v>57</v>
      </c>
      <c r="I4512" s="554">
        <v>0</v>
      </c>
      <c r="J4512" s="554">
        <v>10</v>
      </c>
      <c r="K4512" s="554">
        <v>360</v>
      </c>
      <c r="L4512" s="554">
        <v>16.5</v>
      </c>
      <c r="M4512" s="552">
        <v>17.5</v>
      </c>
      <c r="N4512" s="555">
        <f>IF(Tabla2[[#This Row],[LECHE RETIRO DIA]]&lt;&gt;ISBLANK(Tabla2[[#This Row],[LECHE RETIRO DIA]]),SUM(Tabla2[[#This Row],[LECHE TANQUE DIA]:[LECHE RETIRO DIA]]),SUM(Tabla2[[#This Row],[LECHE TANQUE DIA]:[LECHE AUTOCONSUMO DIA]]))</f>
        <v>1327</v>
      </c>
      <c r="O4512" s="556">
        <f t="shared" si="3089"/>
        <v>0.96608892238131128</v>
      </c>
      <c r="P4512" s="557">
        <f t="shared" si="3090"/>
        <v>23.280701754385966</v>
      </c>
      <c r="Q4512" s="557">
        <f t="shared" si="3091"/>
        <v>22.491228070175438</v>
      </c>
      <c r="R4512" s="557">
        <f t="shared" si="3092"/>
        <v>4</v>
      </c>
      <c r="S4512" s="557">
        <f t="shared" si="3093"/>
        <v>3.6861111111111109</v>
      </c>
      <c r="T4512" s="557">
        <f t="shared" si="3094"/>
        <v>6.3157894736842106</v>
      </c>
      <c r="U4512" s="557">
        <f t="shared" si="3095"/>
        <v>80.424242424242422</v>
      </c>
      <c r="V4512" s="557">
        <f t="shared" si="3096"/>
        <v>3.4545454545454546</v>
      </c>
      <c r="W4512" s="557">
        <f>IFERROR(H4512/M4512,Tabla2[[#This Row],[CARGA PRODUCCION (ANIMALES/HA)]])</f>
        <v>3.2571428571428571</v>
      </c>
      <c r="X4512" s="558">
        <f t="shared" si="3097"/>
        <v>2025</v>
      </c>
      <c r="Y4512" s="558">
        <f t="shared" si="3098"/>
        <v>10</v>
      </c>
      <c r="Z4512" s="558" t="e">
        <f t="shared" ca="1" si="3099"/>
        <v>#NAME?</v>
      </c>
      <c r="AA4512" s="555">
        <f t="shared" si="3100"/>
        <v>57</v>
      </c>
      <c r="AB4512" s="556">
        <f t="shared" si="3101"/>
        <v>1</v>
      </c>
      <c r="AC4512" s="556">
        <f t="shared" si="3102"/>
        <v>0</v>
      </c>
      <c r="AD4512" s="554"/>
    </row>
    <row r="4513" spans="1:30">
      <c r="A4513" s="553">
        <v>45954</v>
      </c>
      <c r="B4513" s="554" t="s">
        <v>81</v>
      </c>
      <c r="C4513" s="554">
        <v>2486</v>
      </c>
      <c r="D4513" s="554">
        <v>80</v>
      </c>
      <c r="E4513" s="554">
        <v>9</v>
      </c>
      <c r="F4513" s="554"/>
      <c r="G4513" s="554">
        <v>101</v>
      </c>
      <c r="H4513" s="554">
        <v>104</v>
      </c>
      <c r="I4513" s="554">
        <v>0</v>
      </c>
      <c r="J4513" s="554">
        <v>13</v>
      </c>
      <c r="K4513" s="554">
        <v>600</v>
      </c>
      <c r="L4513" s="554">
        <v>23.4</v>
      </c>
      <c r="M4513" s="552">
        <v>31.01</v>
      </c>
      <c r="N4513" s="555">
        <f>IF(Tabla2[[#This Row],[LECHE RETIRO DIA]]&lt;&gt;ISBLANK(Tabla2[[#This Row],[LECHE RETIRO DIA]]),SUM(Tabla2[[#This Row],[LECHE TANQUE DIA]:[LECHE RETIRO DIA]]),SUM(Tabla2[[#This Row],[LECHE TANQUE DIA]:[LECHE AUTOCONSUMO DIA]]))</f>
        <v>2575</v>
      </c>
      <c r="O4513" s="556">
        <f t="shared" si="3089"/>
        <v>0.96543689320388348</v>
      </c>
      <c r="P4513" s="557">
        <f t="shared" si="3090"/>
        <v>25.495049504950494</v>
      </c>
      <c r="Q4513" s="557">
        <f t="shared" si="3091"/>
        <v>24.613861386138613</v>
      </c>
      <c r="R4513" s="557">
        <f t="shared" si="3092"/>
        <v>6.1538461538461542</v>
      </c>
      <c r="S4513" s="557">
        <f t="shared" si="3093"/>
        <v>4.291666666666667</v>
      </c>
      <c r="T4513" s="557">
        <f t="shared" si="3094"/>
        <v>5.9405940594059405</v>
      </c>
      <c r="U4513" s="557">
        <f t="shared" si="3095"/>
        <v>110.04273504273505</v>
      </c>
      <c r="V4513" s="557">
        <f t="shared" si="3096"/>
        <v>4.3162393162393169</v>
      </c>
      <c r="W4513" s="557">
        <f>IFERROR(H4513/M4513,Tabla2[[#This Row],[CARGA PRODUCCION (ANIMALES/HA)]])</f>
        <v>3.3537568526281842</v>
      </c>
      <c r="X4513" s="558">
        <f t="shared" si="3097"/>
        <v>2025</v>
      </c>
      <c r="Y4513" s="558">
        <f t="shared" si="3098"/>
        <v>10</v>
      </c>
      <c r="Z4513" s="558" t="e">
        <f t="shared" ca="1" si="3099"/>
        <v>#NAME?</v>
      </c>
      <c r="AA4513" s="555">
        <f t="shared" si="3100"/>
        <v>104</v>
      </c>
      <c r="AB4513" s="556">
        <f t="shared" si="3101"/>
        <v>0.97115384615384615</v>
      </c>
      <c r="AC4513" s="556">
        <f t="shared" si="3102"/>
        <v>2.8846153846153855E-2</v>
      </c>
      <c r="AD4513" s="554"/>
    </row>
    <row r="4514" spans="1:30">
      <c r="A4514" s="553">
        <v>45954</v>
      </c>
      <c r="B4514" s="554" t="s">
        <v>83</v>
      </c>
      <c r="C4514" s="554">
        <v>2528</v>
      </c>
      <c r="D4514" s="554">
        <v>100</v>
      </c>
      <c r="E4514" s="554">
        <v>9</v>
      </c>
      <c r="F4514" s="554"/>
      <c r="G4514" s="554">
        <v>114</v>
      </c>
      <c r="H4514" s="554">
        <v>129</v>
      </c>
      <c r="I4514" s="554">
        <v>2</v>
      </c>
      <c r="J4514" s="554">
        <v>18</v>
      </c>
      <c r="K4514" s="554">
        <v>840</v>
      </c>
      <c r="L4514" s="554">
        <v>29.8</v>
      </c>
      <c r="M4514" s="552">
        <v>36.590000000000003</v>
      </c>
      <c r="N4514" s="555">
        <f>IF(Tabla2[[#This Row],[LECHE RETIRO DIA]]&lt;&gt;ISBLANK(Tabla2[[#This Row],[LECHE RETIRO DIA]]),SUM(Tabla2[[#This Row],[LECHE TANQUE DIA]:[LECHE RETIRO DIA]]),SUM(Tabla2[[#This Row],[LECHE TANQUE DIA]:[LECHE AUTOCONSUMO DIA]]))</f>
        <v>2637</v>
      </c>
      <c r="O4514" s="556">
        <f t="shared" si="3089"/>
        <v>0.95866514979142969</v>
      </c>
      <c r="P4514" s="557">
        <f t="shared" si="3090"/>
        <v>23.131578947368421</v>
      </c>
      <c r="Q4514" s="557">
        <f t="shared" si="3091"/>
        <v>22.17543859649123</v>
      </c>
      <c r="R4514" s="557">
        <f t="shared" si="3092"/>
        <v>5.5555555555555554</v>
      </c>
      <c r="S4514" s="557">
        <f t="shared" si="3093"/>
        <v>3.1392857142857142</v>
      </c>
      <c r="T4514" s="557">
        <f t="shared" si="3094"/>
        <v>7.3684210526315788</v>
      </c>
      <c r="U4514" s="557">
        <f t="shared" si="3095"/>
        <v>88.489932885906043</v>
      </c>
      <c r="V4514" s="557">
        <f t="shared" si="3096"/>
        <v>3.825503355704698</v>
      </c>
      <c r="W4514" s="557">
        <f>IFERROR(H4514/M4514,Tabla2[[#This Row],[CARGA PRODUCCION (ANIMALES/HA)]])</f>
        <v>3.5255534298988791</v>
      </c>
      <c r="X4514" s="558">
        <f t="shared" si="3097"/>
        <v>2025</v>
      </c>
      <c r="Y4514" s="558">
        <f t="shared" si="3098"/>
        <v>10</v>
      </c>
      <c r="Z4514" s="558" t="e">
        <f t="shared" ca="1" si="3099"/>
        <v>#NAME?</v>
      </c>
      <c r="AA4514" s="555">
        <f t="shared" si="3100"/>
        <v>129</v>
      </c>
      <c r="AB4514" s="556">
        <f t="shared" si="3101"/>
        <v>0.88372093023255816</v>
      </c>
      <c r="AC4514" s="556">
        <f t="shared" si="3102"/>
        <v>0.11627906976744184</v>
      </c>
      <c r="AD4514" s="554"/>
    </row>
    <row r="4515" spans="1:30">
      <c r="A4515" s="553">
        <v>45955</v>
      </c>
      <c r="B4515" s="554" t="s">
        <v>81</v>
      </c>
      <c r="C4515" s="554">
        <v>2514</v>
      </c>
      <c r="D4515" s="554">
        <v>80</v>
      </c>
      <c r="E4515" s="554">
        <v>9</v>
      </c>
      <c r="F4515" s="554"/>
      <c r="G4515" s="554">
        <v>101</v>
      </c>
      <c r="H4515" s="554">
        <v>104</v>
      </c>
      <c r="I4515" s="554">
        <v>0</v>
      </c>
      <c r="J4515" s="554">
        <v>13</v>
      </c>
      <c r="K4515" s="554">
        <v>600</v>
      </c>
      <c r="L4515" s="554">
        <v>23.4</v>
      </c>
      <c r="M4515" s="552">
        <v>31.01</v>
      </c>
      <c r="N4515" s="555">
        <f>IF(Tabla2[[#This Row],[LECHE RETIRO DIA]]&lt;&gt;ISBLANK(Tabla2[[#This Row],[LECHE RETIRO DIA]]),SUM(Tabla2[[#This Row],[LECHE TANQUE DIA]:[LECHE RETIRO DIA]]),SUM(Tabla2[[#This Row],[LECHE TANQUE DIA]:[LECHE AUTOCONSUMO DIA]]))</f>
        <v>2603</v>
      </c>
      <c r="O4515" s="556">
        <f t="shared" si="3089"/>
        <v>0.96580868228966577</v>
      </c>
      <c r="P4515" s="557">
        <f t="shared" si="3090"/>
        <v>25.772277227722771</v>
      </c>
      <c r="Q4515" s="557">
        <f t="shared" si="3091"/>
        <v>24.89108910891089</v>
      </c>
      <c r="R4515" s="557">
        <f t="shared" si="3092"/>
        <v>6.1538461538461542</v>
      </c>
      <c r="S4515" s="557">
        <f t="shared" si="3093"/>
        <v>4.3383333333333329</v>
      </c>
      <c r="T4515" s="557">
        <f t="shared" si="3094"/>
        <v>5.9405940594059405</v>
      </c>
      <c r="U4515" s="557">
        <f t="shared" si="3095"/>
        <v>111.23931623931625</v>
      </c>
      <c r="V4515" s="557">
        <f t="shared" si="3096"/>
        <v>4.3162393162393169</v>
      </c>
      <c r="W4515" s="557">
        <f>IFERROR(H4515/M4515,Tabla2[[#This Row],[CARGA PRODUCCION (ANIMALES/HA)]])</f>
        <v>3.3537568526281842</v>
      </c>
      <c r="X4515" s="558">
        <f t="shared" si="3097"/>
        <v>2025</v>
      </c>
      <c r="Y4515" s="558">
        <f t="shared" si="3098"/>
        <v>10</v>
      </c>
      <c r="Z4515" s="558" t="e">
        <f t="shared" ca="1" si="3099"/>
        <v>#NAME?</v>
      </c>
      <c r="AA4515" s="555">
        <f t="shared" si="3100"/>
        <v>104</v>
      </c>
      <c r="AB4515" s="556">
        <f t="shared" si="3101"/>
        <v>0.97115384615384615</v>
      </c>
      <c r="AC4515" s="556">
        <f t="shared" si="3102"/>
        <v>2.8846153846153855E-2</v>
      </c>
      <c r="AD4515" s="554"/>
    </row>
    <row r="4516" spans="1:30">
      <c r="A4516" s="553">
        <v>45955</v>
      </c>
      <c r="B4516" s="554" t="s">
        <v>83</v>
      </c>
      <c r="C4516" s="554">
        <v>2514</v>
      </c>
      <c r="D4516" s="554">
        <v>100</v>
      </c>
      <c r="E4516" s="554">
        <v>9</v>
      </c>
      <c r="F4516" s="554"/>
      <c r="G4516" s="554">
        <v>111</v>
      </c>
      <c r="H4516" s="554">
        <v>129</v>
      </c>
      <c r="I4516" s="554">
        <v>2</v>
      </c>
      <c r="J4516" s="554">
        <v>18</v>
      </c>
      <c r="K4516" s="554">
        <v>840</v>
      </c>
      <c r="L4516" s="554">
        <v>29.8</v>
      </c>
      <c r="M4516" s="552">
        <v>36.590000000000003</v>
      </c>
      <c r="N4516" s="555">
        <f>IF(Tabla2[[#This Row],[LECHE RETIRO DIA]]&lt;&gt;ISBLANK(Tabla2[[#This Row],[LECHE RETIRO DIA]]),SUM(Tabla2[[#This Row],[LECHE TANQUE DIA]:[LECHE RETIRO DIA]]),SUM(Tabla2[[#This Row],[LECHE TANQUE DIA]:[LECHE AUTOCONSUMO DIA]]))</f>
        <v>2623</v>
      </c>
      <c r="O4516" s="556">
        <f t="shared" si="3089"/>
        <v>0.95844452916507816</v>
      </c>
      <c r="P4516" s="557">
        <f t="shared" si="3090"/>
        <v>23.63063063063063</v>
      </c>
      <c r="Q4516" s="557">
        <f t="shared" si="3091"/>
        <v>22.648648648648649</v>
      </c>
      <c r="R4516" s="557">
        <f t="shared" si="3092"/>
        <v>5.5555555555555554</v>
      </c>
      <c r="S4516" s="557">
        <f t="shared" si="3093"/>
        <v>3.1226190476190476</v>
      </c>
      <c r="T4516" s="557">
        <f t="shared" si="3094"/>
        <v>7.5675675675675675</v>
      </c>
      <c r="U4516" s="557">
        <f t="shared" si="3095"/>
        <v>88.020134228187914</v>
      </c>
      <c r="V4516" s="557">
        <f t="shared" si="3096"/>
        <v>3.7248322147651005</v>
      </c>
      <c r="W4516" s="557">
        <f>IFERROR(H4516/M4516,Tabla2[[#This Row],[CARGA PRODUCCION (ANIMALES/HA)]])</f>
        <v>3.5255534298988791</v>
      </c>
      <c r="X4516" s="558">
        <f t="shared" si="3097"/>
        <v>2025</v>
      </c>
      <c r="Y4516" s="558">
        <f t="shared" si="3098"/>
        <v>10</v>
      </c>
      <c r="Z4516" s="558" t="e">
        <f t="shared" ca="1" si="3099"/>
        <v>#NAME?</v>
      </c>
      <c r="AA4516" s="555">
        <f t="shared" si="3100"/>
        <v>129</v>
      </c>
      <c r="AB4516" s="556">
        <f t="shared" si="3101"/>
        <v>0.86046511627906974</v>
      </c>
      <c r="AC4516" s="556">
        <f t="shared" si="3102"/>
        <v>0.13953488372093026</v>
      </c>
      <c r="AD4516" s="554"/>
    </row>
    <row r="4517" spans="1:30">
      <c r="A4517" s="553">
        <v>45955</v>
      </c>
      <c r="B4517" s="554" t="s">
        <v>117</v>
      </c>
      <c r="C4517" s="554">
        <v>1234</v>
      </c>
      <c r="D4517" s="554">
        <v>40</v>
      </c>
      <c r="E4517" s="554">
        <v>5</v>
      </c>
      <c r="F4517" s="554"/>
      <c r="G4517" s="554">
        <v>57</v>
      </c>
      <c r="H4517" s="554">
        <v>57</v>
      </c>
      <c r="I4517" s="554">
        <v>0</v>
      </c>
      <c r="J4517" s="554">
        <v>10</v>
      </c>
      <c r="K4517" s="554">
        <v>360</v>
      </c>
      <c r="L4517" s="554">
        <v>16.5</v>
      </c>
      <c r="M4517" s="552">
        <v>17.5</v>
      </c>
      <c r="N4517" s="555">
        <f>IF(Tabla2[[#This Row],[LECHE RETIRO DIA]]&lt;&gt;ISBLANK(Tabla2[[#This Row],[LECHE RETIRO DIA]]),SUM(Tabla2[[#This Row],[LECHE TANQUE DIA]:[LECHE RETIRO DIA]]),SUM(Tabla2[[#This Row],[LECHE TANQUE DIA]:[LECHE AUTOCONSUMO DIA]]))</f>
        <v>1279</v>
      </c>
      <c r="O4517" s="556">
        <f t="shared" si="3089"/>
        <v>0.96481626270523846</v>
      </c>
      <c r="P4517" s="557">
        <f t="shared" si="3090"/>
        <v>22.438596491228068</v>
      </c>
      <c r="Q4517" s="557">
        <f t="shared" si="3091"/>
        <v>21.649122807017545</v>
      </c>
      <c r="R4517" s="557">
        <f t="shared" si="3092"/>
        <v>4</v>
      </c>
      <c r="S4517" s="557">
        <f t="shared" si="3093"/>
        <v>3.5527777777777776</v>
      </c>
      <c r="T4517" s="557">
        <f t="shared" si="3094"/>
        <v>6.3157894736842106</v>
      </c>
      <c r="U4517" s="557">
        <f t="shared" si="3095"/>
        <v>77.515151515151516</v>
      </c>
      <c r="V4517" s="557">
        <f t="shared" si="3096"/>
        <v>3.4545454545454546</v>
      </c>
      <c r="W4517" s="557">
        <f>IFERROR(H4517/M4517,Tabla2[[#This Row],[CARGA PRODUCCION (ANIMALES/HA)]])</f>
        <v>3.2571428571428571</v>
      </c>
      <c r="X4517" s="558">
        <f t="shared" si="3097"/>
        <v>2025</v>
      </c>
      <c r="Y4517" s="558">
        <f t="shared" si="3098"/>
        <v>10</v>
      </c>
      <c r="Z4517" s="558" t="e">
        <f t="shared" ca="1" si="3099"/>
        <v>#NAME?</v>
      </c>
      <c r="AA4517" s="555">
        <f t="shared" si="3100"/>
        <v>57</v>
      </c>
      <c r="AB4517" s="556">
        <f t="shared" si="3101"/>
        <v>1</v>
      </c>
      <c r="AC4517" s="556">
        <f t="shared" si="3102"/>
        <v>0</v>
      </c>
      <c r="AD4517" s="554"/>
    </row>
    <row r="4518" spans="1:30">
      <c r="A4518" s="553">
        <v>45956</v>
      </c>
      <c r="B4518" s="554" t="s">
        <v>81</v>
      </c>
      <c r="C4518" s="554">
        <v>2585</v>
      </c>
      <c r="D4518" s="554">
        <v>80</v>
      </c>
      <c r="E4518" s="554">
        <v>9</v>
      </c>
      <c r="F4518" s="554"/>
      <c r="G4518" s="554">
        <v>101</v>
      </c>
      <c r="H4518" s="554">
        <v>104</v>
      </c>
      <c r="I4518" s="554">
        <v>0</v>
      </c>
      <c r="J4518" s="554">
        <v>13</v>
      </c>
      <c r="K4518" s="554">
        <v>600</v>
      </c>
      <c r="L4518" s="554">
        <v>23.4</v>
      </c>
      <c r="M4518" s="552">
        <v>31.01</v>
      </c>
      <c r="N4518" s="555">
        <f>IF(Tabla2[[#This Row],[LECHE RETIRO DIA]]&lt;&gt;ISBLANK(Tabla2[[#This Row],[LECHE RETIRO DIA]]),SUM(Tabla2[[#This Row],[LECHE TANQUE DIA]:[LECHE RETIRO DIA]]),SUM(Tabla2[[#This Row],[LECHE TANQUE DIA]:[LECHE AUTOCONSUMO DIA]]))</f>
        <v>2674</v>
      </c>
      <c r="O4518" s="556">
        <f t="shared" si="3089"/>
        <v>0.96671652954375464</v>
      </c>
      <c r="P4518" s="557">
        <f t="shared" si="3090"/>
        <v>26.475247524752476</v>
      </c>
      <c r="Q4518" s="557">
        <f t="shared" si="3091"/>
        <v>25.594059405940595</v>
      </c>
      <c r="R4518" s="557">
        <f t="shared" si="3092"/>
        <v>6.1538461538461542</v>
      </c>
      <c r="S4518" s="557">
        <f t="shared" si="3093"/>
        <v>4.456666666666667</v>
      </c>
      <c r="T4518" s="557">
        <f t="shared" si="3094"/>
        <v>5.9405940594059405</v>
      </c>
      <c r="U4518" s="557">
        <f t="shared" si="3095"/>
        <v>114.27350427350429</v>
      </c>
      <c r="V4518" s="557">
        <f t="shared" si="3096"/>
        <v>4.3162393162393169</v>
      </c>
      <c r="W4518" s="557">
        <f>IFERROR(H4518/M4518,Tabla2[[#This Row],[CARGA PRODUCCION (ANIMALES/HA)]])</f>
        <v>3.3537568526281842</v>
      </c>
      <c r="X4518" s="558">
        <f t="shared" si="3097"/>
        <v>2025</v>
      </c>
      <c r="Y4518" s="558">
        <f t="shared" si="3098"/>
        <v>10</v>
      </c>
      <c r="Z4518" s="558" t="e">
        <f t="shared" ca="1" si="3099"/>
        <v>#NAME?</v>
      </c>
      <c r="AA4518" s="555">
        <f t="shared" si="3100"/>
        <v>104</v>
      </c>
      <c r="AB4518" s="556">
        <f t="shared" si="3101"/>
        <v>0.97115384615384615</v>
      </c>
      <c r="AC4518" s="556">
        <f t="shared" si="3102"/>
        <v>2.8846153846153855E-2</v>
      </c>
      <c r="AD4518" s="554"/>
    </row>
    <row r="4519" spans="1:30">
      <c r="A4519" s="553">
        <v>45956</v>
      </c>
      <c r="B4519" s="554" t="s">
        <v>83</v>
      </c>
      <c r="C4519" s="554">
        <v>2505</v>
      </c>
      <c r="D4519" s="554">
        <v>100</v>
      </c>
      <c r="E4519" s="554">
        <v>9</v>
      </c>
      <c r="F4519" s="554"/>
      <c r="G4519" s="554">
        <v>111</v>
      </c>
      <c r="H4519" s="554">
        <v>129</v>
      </c>
      <c r="I4519" s="554">
        <v>2</v>
      </c>
      <c r="J4519" s="554">
        <v>21</v>
      </c>
      <c r="K4519" s="554">
        <v>840</v>
      </c>
      <c r="L4519" s="554">
        <v>29.8</v>
      </c>
      <c r="M4519" s="552">
        <v>36.590000000000003</v>
      </c>
      <c r="N4519" s="555">
        <f>IF(Tabla2[[#This Row],[LECHE RETIRO DIA]]&lt;&gt;ISBLANK(Tabla2[[#This Row],[LECHE RETIRO DIA]]),SUM(Tabla2[[#This Row],[LECHE TANQUE DIA]:[LECHE RETIRO DIA]]),SUM(Tabla2[[#This Row],[LECHE TANQUE DIA]:[LECHE AUTOCONSUMO DIA]]))</f>
        <v>2614</v>
      </c>
      <c r="O4519" s="556">
        <f t="shared" si="3089"/>
        <v>0.95830145371078801</v>
      </c>
      <c r="P4519" s="557">
        <f t="shared" si="3090"/>
        <v>23.54954954954955</v>
      </c>
      <c r="Q4519" s="557">
        <f t="shared" si="3091"/>
        <v>22.567567567567568</v>
      </c>
      <c r="R4519" s="557">
        <f t="shared" si="3092"/>
        <v>4.7619047619047619</v>
      </c>
      <c r="S4519" s="557">
        <f t="shared" si="3093"/>
        <v>3.111904761904762</v>
      </c>
      <c r="T4519" s="557">
        <f t="shared" si="3094"/>
        <v>7.5675675675675675</v>
      </c>
      <c r="U4519" s="557">
        <f t="shared" si="3095"/>
        <v>87.718120805369125</v>
      </c>
      <c r="V4519" s="557">
        <f t="shared" si="3096"/>
        <v>3.7248322147651005</v>
      </c>
      <c r="W4519" s="557">
        <f>IFERROR(H4519/M4519,Tabla2[[#This Row],[CARGA PRODUCCION (ANIMALES/HA)]])</f>
        <v>3.5255534298988791</v>
      </c>
      <c r="X4519" s="558">
        <f t="shared" si="3097"/>
        <v>2025</v>
      </c>
      <c r="Y4519" s="558">
        <f t="shared" si="3098"/>
        <v>10</v>
      </c>
      <c r="Z4519" s="558" t="e">
        <f t="shared" ca="1" si="3099"/>
        <v>#NAME?</v>
      </c>
      <c r="AA4519" s="555">
        <f t="shared" si="3100"/>
        <v>129</v>
      </c>
      <c r="AB4519" s="556">
        <f t="shared" si="3101"/>
        <v>0.86046511627906974</v>
      </c>
      <c r="AC4519" s="556">
        <f t="shared" si="3102"/>
        <v>0.13953488372093026</v>
      </c>
      <c r="AD4519" s="554"/>
    </row>
    <row r="4520" spans="1:30">
      <c r="A4520" s="553">
        <v>45956</v>
      </c>
      <c r="B4520" s="554" t="s">
        <v>117</v>
      </c>
      <c r="C4520" s="554">
        <v>1350</v>
      </c>
      <c r="D4520" s="554">
        <v>40</v>
      </c>
      <c r="E4520" s="554">
        <v>5</v>
      </c>
      <c r="F4520" s="554"/>
      <c r="G4520" s="554">
        <v>57</v>
      </c>
      <c r="H4520" s="554">
        <v>57</v>
      </c>
      <c r="I4520" s="554">
        <v>0</v>
      </c>
      <c r="J4520" s="554">
        <v>10</v>
      </c>
      <c r="K4520" s="554">
        <v>360</v>
      </c>
      <c r="L4520" s="554">
        <v>16.5</v>
      </c>
      <c r="M4520" s="552">
        <v>17.5</v>
      </c>
      <c r="N4520" s="555">
        <f>IF(Tabla2[[#This Row],[LECHE RETIRO DIA]]&lt;&gt;ISBLANK(Tabla2[[#This Row],[LECHE RETIRO DIA]]),SUM(Tabla2[[#This Row],[LECHE TANQUE DIA]:[LECHE RETIRO DIA]]),SUM(Tabla2[[#This Row],[LECHE TANQUE DIA]:[LECHE AUTOCONSUMO DIA]]))</f>
        <v>1395</v>
      </c>
      <c r="O4520" s="556">
        <f t="shared" si="3089"/>
        <v>0.967741935483871</v>
      </c>
      <c r="P4520" s="557">
        <f t="shared" si="3090"/>
        <v>24.473684210526315</v>
      </c>
      <c r="Q4520" s="557">
        <f t="shared" si="3091"/>
        <v>23.684210526315791</v>
      </c>
      <c r="R4520" s="557">
        <f t="shared" si="3092"/>
        <v>4</v>
      </c>
      <c r="S4520" s="557">
        <f t="shared" si="3093"/>
        <v>3.875</v>
      </c>
      <c r="T4520" s="557">
        <f t="shared" si="3094"/>
        <v>6.3157894736842106</v>
      </c>
      <c r="U4520" s="557">
        <f t="shared" si="3095"/>
        <v>84.545454545454547</v>
      </c>
      <c r="V4520" s="557">
        <f t="shared" si="3096"/>
        <v>3.4545454545454546</v>
      </c>
      <c r="W4520" s="557">
        <f>IFERROR(H4520/M4520,Tabla2[[#This Row],[CARGA PRODUCCION (ANIMALES/HA)]])</f>
        <v>3.2571428571428571</v>
      </c>
      <c r="X4520" s="558">
        <f t="shared" si="3097"/>
        <v>2025</v>
      </c>
      <c r="Y4520" s="558">
        <f t="shared" si="3098"/>
        <v>10</v>
      </c>
      <c r="Z4520" s="558" t="e">
        <f t="shared" ca="1" si="3099"/>
        <v>#NAME?</v>
      </c>
      <c r="AA4520" s="555">
        <f t="shared" si="3100"/>
        <v>57</v>
      </c>
      <c r="AB4520" s="556">
        <f t="shared" si="3101"/>
        <v>1</v>
      </c>
      <c r="AC4520" s="556">
        <f t="shared" si="3102"/>
        <v>0</v>
      </c>
      <c r="AD4520" s="554"/>
    </row>
    <row r="4521" spans="1:30">
      <c r="A4521" s="553">
        <v>45957</v>
      </c>
      <c r="B4521" s="554" t="s">
        <v>81</v>
      </c>
      <c r="C4521" s="554">
        <v>2500</v>
      </c>
      <c r="D4521" s="554">
        <v>80</v>
      </c>
      <c r="E4521" s="554">
        <v>9</v>
      </c>
      <c r="F4521" s="554"/>
      <c r="G4521" s="554">
        <v>101</v>
      </c>
      <c r="H4521" s="554">
        <v>104</v>
      </c>
      <c r="I4521" s="554">
        <v>0</v>
      </c>
      <c r="J4521" s="554">
        <v>13</v>
      </c>
      <c r="K4521" s="554">
        <v>600</v>
      </c>
      <c r="L4521" s="554">
        <v>23.4</v>
      </c>
      <c r="M4521" s="552">
        <v>31.01</v>
      </c>
      <c r="N4521" s="555">
        <f>IF(Tabla2[[#This Row],[LECHE RETIRO DIA]]&lt;&gt;ISBLANK(Tabla2[[#This Row],[LECHE RETIRO DIA]]),SUM(Tabla2[[#This Row],[LECHE TANQUE DIA]:[LECHE RETIRO DIA]]),SUM(Tabla2[[#This Row],[LECHE TANQUE DIA]:[LECHE AUTOCONSUMO DIA]]))</f>
        <v>2589</v>
      </c>
      <c r="O4521" s="556">
        <f t="shared" ref="O4521:O4526" si="3103">IFERROR(C4521/N4521,"")</f>
        <v>0.9656237929702588</v>
      </c>
      <c r="P4521" s="557">
        <f t="shared" ref="P4521:P4526" si="3104">IFERROR(N4521/G4521,"")</f>
        <v>25.633663366336634</v>
      </c>
      <c r="Q4521" s="557">
        <f t="shared" ref="Q4521:Q4526" si="3105">IFERROR(C4521/G4521,"")</f>
        <v>24.752475247524753</v>
      </c>
      <c r="R4521" s="557">
        <f t="shared" ref="R4521:R4526" si="3106">IFERROR(D4521/J4521,"")</f>
        <v>6.1538461538461542</v>
      </c>
      <c r="S4521" s="557">
        <f t="shared" ref="S4521:S4526" si="3107">IFERROR(N4521/K4521,"")</f>
        <v>4.3150000000000004</v>
      </c>
      <c r="T4521" s="557">
        <f t="shared" ref="T4521:T4526" si="3108">IFERROR(K4521/G4521,"")</f>
        <v>5.9405940594059405</v>
      </c>
      <c r="U4521" s="557">
        <f t="shared" ref="U4521:U4526" si="3109">IFERROR(N4521/L4521,"")</f>
        <v>110.64102564102565</v>
      </c>
      <c r="V4521" s="557">
        <f t="shared" ref="V4521:V4526" si="3110">IFERROR(G4521/L4521,"")</f>
        <v>4.3162393162393169</v>
      </c>
      <c r="W4521" s="557">
        <f>IFERROR(H4521/M4521,Tabla2[[#This Row],[CARGA PRODUCCION (ANIMALES/HA)]])</f>
        <v>3.3537568526281842</v>
      </c>
      <c r="X4521" s="558">
        <f t="shared" ref="X4521:X4526" si="3111">YEAR(A4521)</f>
        <v>2025</v>
      </c>
      <c r="Y4521" s="558">
        <f t="shared" ref="Y4521:Y4526" si="3112">MONTH(A4521)</f>
        <v>10</v>
      </c>
      <c r="Z4521" s="558" t="e">
        <f t="shared" ref="Z4521:Z4526" ca="1" si="3113">_xlfn.ISOWEEKNUM(A4521)</f>
        <v>#NAME?</v>
      </c>
      <c r="AA4521" s="555">
        <f t="shared" ref="AA4521:AA4526" si="3114">IF(H4521&gt;0,H4521,G4521)</f>
        <v>104</v>
      </c>
      <c r="AB4521" s="556">
        <f t="shared" ref="AB4521:AB4526" si="3115">IFERROR(G4521/AA4521,"")</f>
        <v>0.97115384615384615</v>
      </c>
      <c r="AC4521" s="556">
        <f t="shared" ref="AC4521:AC4526" si="3116">IFERROR(1-AB4521,"")</f>
        <v>2.8846153846153855E-2</v>
      </c>
      <c r="AD4521" s="554"/>
    </row>
    <row r="4522" spans="1:30">
      <c r="A4522" s="553">
        <v>45957</v>
      </c>
      <c r="B4522" s="554" t="s">
        <v>83</v>
      </c>
      <c r="C4522" s="554">
        <v>2542</v>
      </c>
      <c r="D4522" s="554">
        <v>100</v>
      </c>
      <c r="E4522" s="554">
        <v>9</v>
      </c>
      <c r="F4522" s="554"/>
      <c r="G4522" s="554">
        <v>111</v>
      </c>
      <c r="H4522" s="554">
        <v>129</v>
      </c>
      <c r="I4522" s="554">
        <v>2</v>
      </c>
      <c r="J4522" s="554">
        <v>21</v>
      </c>
      <c r="K4522" s="554">
        <v>840</v>
      </c>
      <c r="L4522" s="554">
        <v>29.8</v>
      </c>
      <c r="M4522" s="552">
        <v>36.590000000000003</v>
      </c>
      <c r="N4522" s="555">
        <f>IF(Tabla2[[#This Row],[LECHE RETIRO DIA]]&lt;&gt;ISBLANK(Tabla2[[#This Row],[LECHE RETIRO DIA]]),SUM(Tabla2[[#This Row],[LECHE TANQUE DIA]:[LECHE RETIRO DIA]]),SUM(Tabla2[[#This Row],[LECHE TANQUE DIA]:[LECHE AUTOCONSUMO DIA]]))</f>
        <v>2651</v>
      </c>
      <c r="O4522" s="556">
        <f t="shared" si="3103"/>
        <v>0.95888344021124106</v>
      </c>
      <c r="P4522" s="557">
        <f t="shared" si="3104"/>
        <v>23.882882882882882</v>
      </c>
      <c r="Q4522" s="557">
        <f t="shared" si="3105"/>
        <v>22.900900900900901</v>
      </c>
      <c r="R4522" s="557">
        <f t="shared" si="3106"/>
        <v>4.7619047619047619</v>
      </c>
      <c r="S4522" s="557">
        <f t="shared" si="3107"/>
        <v>3.1559523809523808</v>
      </c>
      <c r="T4522" s="557">
        <f t="shared" si="3108"/>
        <v>7.5675675675675675</v>
      </c>
      <c r="U4522" s="557">
        <f t="shared" si="3109"/>
        <v>88.959731543624159</v>
      </c>
      <c r="V4522" s="557">
        <f t="shared" si="3110"/>
        <v>3.7248322147651005</v>
      </c>
      <c r="W4522" s="557">
        <f>IFERROR(H4522/M4522,Tabla2[[#This Row],[CARGA PRODUCCION (ANIMALES/HA)]])</f>
        <v>3.5255534298988791</v>
      </c>
      <c r="X4522" s="558">
        <f t="shared" si="3111"/>
        <v>2025</v>
      </c>
      <c r="Y4522" s="558">
        <f t="shared" si="3112"/>
        <v>10</v>
      </c>
      <c r="Z4522" s="558" t="e">
        <f t="shared" ca="1" si="3113"/>
        <v>#NAME?</v>
      </c>
      <c r="AA4522" s="555">
        <f t="shared" si="3114"/>
        <v>129</v>
      </c>
      <c r="AB4522" s="556">
        <f t="shared" si="3115"/>
        <v>0.86046511627906974</v>
      </c>
      <c r="AC4522" s="556">
        <f t="shared" si="3116"/>
        <v>0.13953488372093026</v>
      </c>
      <c r="AD4522" s="554"/>
    </row>
    <row r="4523" spans="1:30">
      <c r="A4523" s="553">
        <v>45957</v>
      </c>
      <c r="B4523" s="554" t="s">
        <v>117</v>
      </c>
      <c r="C4523" s="554">
        <v>1304</v>
      </c>
      <c r="D4523" s="554">
        <v>40</v>
      </c>
      <c r="E4523" s="554">
        <v>5</v>
      </c>
      <c r="F4523" s="554"/>
      <c r="G4523" s="554">
        <v>57</v>
      </c>
      <c r="H4523" s="554">
        <v>57</v>
      </c>
      <c r="I4523" s="554">
        <v>0</v>
      </c>
      <c r="J4523" s="554">
        <v>10</v>
      </c>
      <c r="K4523" s="554">
        <v>360</v>
      </c>
      <c r="L4523" s="554">
        <v>16.5</v>
      </c>
      <c r="M4523" s="552">
        <v>17.5</v>
      </c>
      <c r="N4523" s="555">
        <f>IF(Tabla2[[#This Row],[LECHE RETIRO DIA]]&lt;&gt;ISBLANK(Tabla2[[#This Row],[LECHE RETIRO DIA]]),SUM(Tabla2[[#This Row],[LECHE TANQUE DIA]:[LECHE RETIRO DIA]]),SUM(Tabla2[[#This Row],[LECHE TANQUE DIA]:[LECHE AUTOCONSUMO DIA]]))</f>
        <v>1349</v>
      </c>
      <c r="O4523" s="556">
        <f t="shared" si="3103"/>
        <v>0.96664195700518907</v>
      </c>
      <c r="P4523" s="557">
        <f t="shared" si="3104"/>
        <v>23.666666666666668</v>
      </c>
      <c r="Q4523" s="557">
        <f t="shared" si="3105"/>
        <v>22.87719298245614</v>
      </c>
      <c r="R4523" s="557">
        <f t="shared" si="3106"/>
        <v>4</v>
      </c>
      <c r="S4523" s="557">
        <f t="shared" si="3107"/>
        <v>3.7472222222222222</v>
      </c>
      <c r="T4523" s="557">
        <f t="shared" si="3108"/>
        <v>6.3157894736842106</v>
      </c>
      <c r="U4523" s="557">
        <f t="shared" si="3109"/>
        <v>81.757575757575751</v>
      </c>
      <c r="V4523" s="557">
        <f t="shared" si="3110"/>
        <v>3.4545454545454546</v>
      </c>
      <c r="W4523" s="557">
        <f>IFERROR(H4523/M4523,Tabla2[[#This Row],[CARGA PRODUCCION (ANIMALES/HA)]])</f>
        <v>3.2571428571428571</v>
      </c>
      <c r="X4523" s="558">
        <f t="shared" si="3111"/>
        <v>2025</v>
      </c>
      <c r="Y4523" s="558">
        <f t="shared" si="3112"/>
        <v>10</v>
      </c>
      <c r="Z4523" s="558" t="e">
        <f t="shared" ca="1" si="3113"/>
        <v>#NAME?</v>
      </c>
      <c r="AA4523" s="555">
        <f t="shared" si="3114"/>
        <v>57</v>
      </c>
      <c r="AB4523" s="556">
        <f t="shared" si="3115"/>
        <v>1</v>
      </c>
      <c r="AC4523" s="556">
        <f t="shared" si="3116"/>
        <v>0</v>
      </c>
      <c r="AD4523" s="554"/>
    </row>
    <row r="4524" spans="1:30">
      <c r="A4524" s="553">
        <v>45958</v>
      </c>
      <c r="B4524" s="554" t="s">
        <v>81</v>
      </c>
      <c r="C4524" s="554">
        <v>2575</v>
      </c>
      <c r="D4524" s="554">
        <v>80</v>
      </c>
      <c r="E4524" s="554">
        <v>9</v>
      </c>
      <c r="F4524" s="554"/>
      <c r="G4524" s="554">
        <v>101</v>
      </c>
      <c r="H4524" s="554">
        <v>104</v>
      </c>
      <c r="I4524" s="554">
        <v>0</v>
      </c>
      <c r="J4524" s="554">
        <v>12</v>
      </c>
      <c r="K4524" s="554">
        <v>600</v>
      </c>
      <c r="L4524" s="554">
        <v>23.4</v>
      </c>
      <c r="M4524" s="552">
        <v>31.01</v>
      </c>
      <c r="N4524" s="555">
        <f>IF(Tabla2[[#This Row],[LECHE RETIRO DIA]]&lt;&gt;ISBLANK(Tabla2[[#This Row],[LECHE RETIRO DIA]]),SUM(Tabla2[[#This Row],[LECHE TANQUE DIA]:[LECHE RETIRO DIA]]),SUM(Tabla2[[#This Row],[LECHE TANQUE DIA]:[LECHE AUTOCONSUMO DIA]]))</f>
        <v>2664</v>
      </c>
      <c r="O4524" s="556">
        <f t="shared" si="3103"/>
        <v>0.96659159159159158</v>
      </c>
      <c r="P4524" s="557">
        <f t="shared" si="3104"/>
        <v>26.376237623762375</v>
      </c>
      <c r="Q4524" s="557">
        <f t="shared" si="3105"/>
        <v>25.495049504950494</v>
      </c>
      <c r="R4524" s="557">
        <f t="shared" si="3106"/>
        <v>6.666666666666667</v>
      </c>
      <c r="S4524" s="557">
        <f t="shared" si="3107"/>
        <v>4.4400000000000004</v>
      </c>
      <c r="T4524" s="557">
        <f t="shared" si="3108"/>
        <v>5.9405940594059405</v>
      </c>
      <c r="U4524" s="557">
        <f t="shared" si="3109"/>
        <v>113.84615384615385</v>
      </c>
      <c r="V4524" s="557">
        <f t="shared" si="3110"/>
        <v>4.3162393162393169</v>
      </c>
      <c r="W4524" s="557">
        <f>IFERROR(H4524/M4524,Tabla2[[#This Row],[CARGA PRODUCCION (ANIMALES/HA)]])</f>
        <v>3.3537568526281842</v>
      </c>
      <c r="X4524" s="558">
        <f t="shared" si="3111"/>
        <v>2025</v>
      </c>
      <c r="Y4524" s="558">
        <f t="shared" si="3112"/>
        <v>10</v>
      </c>
      <c r="Z4524" s="558" t="e">
        <f t="shared" ca="1" si="3113"/>
        <v>#NAME?</v>
      </c>
      <c r="AA4524" s="555">
        <f t="shared" si="3114"/>
        <v>104</v>
      </c>
      <c r="AB4524" s="556">
        <f t="shared" si="3115"/>
        <v>0.97115384615384615</v>
      </c>
      <c r="AC4524" s="556">
        <f t="shared" si="3116"/>
        <v>2.8846153846153855E-2</v>
      </c>
      <c r="AD4524" s="554"/>
    </row>
    <row r="4525" spans="1:30">
      <c r="A4525" s="553">
        <v>45958</v>
      </c>
      <c r="B4525" s="554" t="s">
        <v>83</v>
      </c>
      <c r="C4525" s="554">
        <v>2519</v>
      </c>
      <c r="D4525" s="554">
        <v>100</v>
      </c>
      <c r="E4525" s="554">
        <v>9</v>
      </c>
      <c r="F4525" s="554"/>
      <c r="G4525" s="554">
        <v>112</v>
      </c>
      <c r="H4525" s="554">
        <v>129</v>
      </c>
      <c r="I4525" s="554">
        <v>2</v>
      </c>
      <c r="J4525" s="554">
        <v>21</v>
      </c>
      <c r="K4525" s="554">
        <v>840</v>
      </c>
      <c r="L4525" s="554">
        <v>29.8</v>
      </c>
      <c r="M4525" s="552">
        <v>36.590000000000003</v>
      </c>
      <c r="N4525" s="555">
        <f>IF(Tabla2[[#This Row],[LECHE RETIRO DIA]]&lt;&gt;ISBLANK(Tabla2[[#This Row],[LECHE RETIRO DIA]]),SUM(Tabla2[[#This Row],[LECHE TANQUE DIA]:[LECHE RETIRO DIA]]),SUM(Tabla2[[#This Row],[LECHE TANQUE DIA]:[LECHE AUTOCONSUMO DIA]]))</f>
        <v>2628</v>
      </c>
      <c r="O4525" s="556">
        <f t="shared" si="3103"/>
        <v>0.95852359208523596</v>
      </c>
      <c r="P4525" s="557">
        <f t="shared" si="3104"/>
        <v>23.464285714285715</v>
      </c>
      <c r="Q4525" s="557">
        <f t="shared" si="3105"/>
        <v>22.491071428571427</v>
      </c>
      <c r="R4525" s="557">
        <f t="shared" si="3106"/>
        <v>4.7619047619047619</v>
      </c>
      <c r="S4525" s="557">
        <f t="shared" si="3107"/>
        <v>3.1285714285714286</v>
      </c>
      <c r="T4525" s="557">
        <f t="shared" si="3108"/>
        <v>7.5</v>
      </c>
      <c r="U4525" s="557">
        <f t="shared" si="3109"/>
        <v>88.187919463087241</v>
      </c>
      <c r="V4525" s="557">
        <f t="shared" si="3110"/>
        <v>3.7583892617449663</v>
      </c>
      <c r="W4525" s="557">
        <f>IFERROR(H4525/M4525,Tabla2[[#This Row],[CARGA PRODUCCION (ANIMALES/HA)]])</f>
        <v>3.5255534298988791</v>
      </c>
      <c r="X4525" s="558">
        <f t="shared" si="3111"/>
        <v>2025</v>
      </c>
      <c r="Y4525" s="558">
        <f t="shared" si="3112"/>
        <v>10</v>
      </c>
      <c r="Z4525" s="558" t="e">
        <f t="shared" ca="1" si="3113"/>
        <v>#NAME?</v>
      </c>
      <c r="AA4525" s="555">
        <f t="shared" si="3114"/>
        <v>129</v>
      </c>
      <c r="AB4525" s="556">
        <f t="shared" si="3115"/>
        <v>0.86821705426356588</v>
      </c>
      <c r="AC4525" s="556">
        <f t="shared" si="3116"/>
        <v>0.13178294573643412</v>
      </c>
      <c r="AD4525" s="554"/>
    </row>
    <row r="4526" spans="1:30">
      <c r="A4526" s="553">
        <v>45958</v>
      </c>
      <c r="B4526" s="554" t="s">
        <v>88</v>
      </c>
      <c r="C4526" s="554">
        <v>1329</v>
      </c>
      <c r="D4526" s="554">
        <v>40</v>
      </c>
      <c r="E4526" s="554">
        <v>5</v>
      </c>
      <c r="F4526" s="554"/>
      <c r="G4526" s="554">
        <v>57</v>
      </c>
      <c r="H4526" s="554">
        <v>57</v>
      </c>
      <c r="I4526" s="554">
        <v>0</v>
      </c>
      <c r="J4526" s="554">
        <v>10</v>
      </c>
      <c r="K4526" s="554">
        <v>360</v>
      </c>
      <c r="L4526" s="554">
        <v>16.5</v>
      </c>
      <c r="M4526" s="552">
        <v>17.5</v>
      </c>
      <c r="N4526" s="555">
        <f>IF(Tabla2[[#This Row],[LECHE RETIRO DIA]]&lt;&gt;ISBLANK(Tabla2[[#This Row],[LECHE RETIRO DIA]]),SUM(Tabla2[[#This Row],[LECHE TANQUE DIA]:[LECHE RETIRO DIA]]),SUM(Tabla2[[#This Row],[LECHE TANQUE DIA]:[LECHE AUTOCONSUMO DIA]]))</f>
        <v>1374</v>
      </c>
      <c r="O4526" s="556">
        <f t="shared" si="3103"/>
        <v>0.96724890829694321</v>
      </c>
      <c r="P4526" s="557">
        <f t="shared" si="3104"/>
        <v>24.105263157894736</v>
      </c>
      <c r="Q4526" s="557">
        <f t="shared" si="3105"/>
        <v>23.315789473684209</v>
      </c>
      <c r="R4526" s="557">
        <f t="shared" si="3106"/>
        <v>4</v>
      </c>
      <c r="S4526" s="557">
        <f t="shared" si="3107"/>
        <v>3.8166666666666669</v>
      </c>
      <c r="T4526" s="557">
        <f t="shared" si="3108"/>
        <v>6.3157894736842106</v>
      </c>
      <c r="U4526" s="557">
        <f t="shared" si="3109"/>
        <v>83.272727272727266</v>
      </c>
      <c r="V4526" s="557">
        <f t="shared" si="3110"/>
        <v>3.4545454545454546</v>
      </c>
      <c r="W4526" s="557">
        <f>IFERROR(H4526/M4526,Tabla2[[#This Row],[CARGA PRODUCCION (ANIMALES/HA)]])</f>
        <v>3.2571428571428571</v>
      </c>
      <c r="X4526" s="558">
        <f t="shared" si="3111"/>
        <v>2025</v>
      </c>
      <c r="Y4526" s="558">
        <f t="shared" si="3112"/>
        <v>10</v>
      </c>
      <c r="Z4526" s="558" t="e">
        <f t="shared" ca="1" si="3113"/>
        <v>#NAME?</v>
      </c>
      <c r="AA4526" s="555">
        <f t="shared" si="3114"/>
        <v>57</v>
      </c>
      <c r="AB4526" s="556">
        <f t="shared" si="3115"/>
        <v>1</v>
      </c>
      <c r="AC4526" s="556">
        <f t="shared" si="3116"/>
        <v>0</v>
      </c>
      <c r="AD4526" s="554"/>
    </row>
    <row r="4527" spans="1:30">
      <c r="A4527" s="553">
        <v>45959</v>
      </c>
      <c r="B4527" s="554" t="s">
        <v>81</v>
      </c>
      <c r="C4527" s="554">
        <v>2542</v>
      </c>
      <c r="D4527" s="554">
        <v>80</v>
      </c>
      <c r="E4527" s="554">
        <v>9</v>
      </c>
      <c r="F4527" s="554"/>
      <c r="G4527" s="554">
        <v>101</v>
      </c>
      <c r="H4527" s="554">
        <v>104</v>
      </c>
      <c r="I4527" s="554">
        <v>0</v>
      </c>
      <c r="J4527" s="554">
        <v>13</v>
      </c>
      <c r="K4527" s="554">
        <v>600</v>
      </c>
      <c r="L4527" s="554">
        <v>23.4</v>
      </c>
      <c r="M4527" s="552">
        <v>31.01</v>
      </c>
      <c r="N4527" s="555">
        <f>IF(Tabla2[[#This Row],[LECHE RETIRO DIA]]&lt;&gt;ISBLANK(Tabla2[[#This Row],[LECHE RETIRO DIA]]),SUM(Tabla2[[#This Row],[LECHE TANQUE DIA]:[LECHE RETIRO DIA]]),SUM(Tabla2[[#This Row],[LECHE TANQUE DIA]:[LECHE AUTOCONSUMO DIA]]))</f>
        <v>2631</v>
      </c>
      <c r="O4527" s="556">
        <f t="shared" ref="O4527:O4532" si="3117">IFERROR(C4527/N4527,"")</f>
        <v>0.96617255796275181</v>
      </c>
      <c r="P4527" s="557">
        <f t="shared" ref="P4527:P4532" si="3118">IFERROR(N4527/G4527,"")</f>
        <v>26.049504950495049</v>
      </c>
      <c r="Q4527" s="557">
        <f t="shared" ref="Q4527:Q4532" si="3119">IFERROR(C4527/G4527,"")</f>
        <v>25.168316831683168</v>
      </c>
      <c r="R4527" s="557">
        <f t="shared" ref="R4527:R4532" si="3120">IFERROR(D4527/J4527,"")</f>
        <v>6.1538461538461542</v>
      </c>
      <c r="S4527" s="557">
        <f t="shared" ref="S4527:S4532" si="3121">IFERROR(N4527/K4527,"")</f>
        <v>4.3849999999999998</v>
      </c>
      <c r="T4527" s="557">
        <f t="shared" ref="T4527:T4532" si="3122">IFERROR(K4527/G4527,"")</f>
        <v>5.9405940594059405</v>
      </c>
      <c r="U4527" s="557">
        <f t="shared" ref="U4527:U4532" si="3123">IFERROR(N4527/L4527,"")</f>
        <v>112.43589743589745</v>
      </c>
      <c r="V4527" s="557">
        <f t="shared" ref="V4527:V4532" si="3124">IFERROR(G4527/L4527,"")</f>
        <v>4.3162393162393169</v>
      </c>
      <c r="W4527" s="557">
        <f>IFERROR(H4527/M4527,Tabla2[[#This Row],[CARGA PRODUCCION (ANIMALES/HA)]])</f>
        <v>3.3537568526281842</v>
      </c>
      <c r="X4527" s="558">
        <f t="shared" ref="X4527:X4532" si="3125">YEAR(A4527)</f>
        <v>2025</v>
      </c>
      <c r="Y4527" s="558">
        <f t="shared" ref="Y4527:Y4532" si="3126">MONTH(A4527)</f>
        <v>10</v>
      </c>
      <c r="Z4527" s="558" t="e">
        <f t="shared" ref="Z4527:Z4532" ca="1" si="3127">_xlfn.ISOWEEKNUM(A4527)</f>
        <v>#NAME?</v>
      </c>
      <c r="AA4527" s="555">
        <f t="shared" ref="AA4527:AA4532" si="3128">IF(H4527&gt;0,H4527,G4527)</f>
        <v>104</v>
      </c>
      <c r="AB4527" s="556">
        <f t="shared" ref="AB4527:AB4532" si="3129">IFERROR(G4527/AA4527,"")</f>
        <v>0.97115384615384615</v>
      </c>
      <c r="AC4527" s="556">
        <f t="shared" ref="AC4527:AC4532" si="3130">IFERROR(1-AB4527,"")</f>
        <v>2.8846153846153855E-2</v>
      </c>
      <c r="AD4527" s="554"/>
    </row>
    <row r="4528" spans="1:30">
      <c r="A4528" s="553">
        <v>45959</v>
      </c>
      <c r="B4528" s="554" t="s">
        <v>83</v>
      </c>
      <c r="C4528" s="554">
        <v>2658</v>
      </c>
      <c r="D4528" s="554">
        <v>100</v>
      </c>
      <c r="E4528" s="554">
        <v>9</v>
      </c>
      <c r="F4528" s="554"/>
      <c r="G4528" s="554">
        <v>112</v>
      </c>
      <c r="H4528" s="554">
        <v>129</v>
      </c>
      <c r="I4528" s="554">
        <v>2</v>
      </c>
      <c r="J4528" s="554">
        <v>21</v>
      </c>
      <c r="K4528" s="554">
        <v>840</v>
      </c>
      <c r="L4528" s="554">
        <v>29.8</v>
      </c>
      <c r="M4528" s="552">
        <v>36.590000000000003</v>
      </c>
      <c r="N4528" s="555">
        <f>IF(Tabla2[[#This Row],[LECHE RETIRO DIA]]&lt;&gt;ISBLANK(Tabla2[[#This Row],[LECHE RETIRO DIA]]),SUM(Tabla2[[#This Row],[LECHE TANQUE DIA]:[LECHE RETIRO DIA]]),SUM(Tabla2[[#This Row],[LECHE TANQUE DIA]:[LECHE AUTOCONSUMO DIA]]))</f>
        <v>2767</v>
      </c>
      <c r="O4528" s="556">
        <f t="shared" si="3117"/>
        <v>0.96060715576436573</v>
      </c>
      <c r="P4528" s="557">
        <f t="shared" si="3118"/>
        <v>24.705357142857142</v>
      </c>
      <c r="Q4528" s="557">
        <f t="shared" si="3119"/>
        <v>23.732142857142858</v>
      </c>
      <c r="R4528" s="557">
        <f t="shared" si="3120"/>
        <v>4.7619047619047619</v>
      </c>
      <c r="S4528" s="557">
        <f t="shared" si="3121"/>
        <v>3.2940476190476189</v>
      </c>
      <c r="T4528" s="557">
        <f t="shared" si="3122"/>
        <v>7.5</v>
      </c>
      <c r="U4528" s="557">
        <f t="shared" si="3123"/>
        <v>92.852348993288587</v>
      </c>
      <c r="V4528" s="557">
        <f t="shared" si="3124"/>
        <v>3.7583892617449663</v>
      </c>
      <c r="W4528" s="557">
        <f>IFERROR(H4528/M4528,Tabla2[[#This Row],[CARGA PRODUCCION (ANIMALES/HA)]])</f>
        <v>3.5255534298988791</v>
      </c>
      <c r="X4528" s="558">
        <f t="shared" si="3125"/>
        <v>2025</v>
      </c>
      <c r="Y4528" s="558">
        <f t="shared" si="3126"/>
        <v>10</v>
      </c>
      <c r="Z4528" s="558" t="e">
        <f t="shared" ca="1" si="3127"/>
        <v>#NAME?</v>
      </c>
      <c r="AA4528" s="555">
        <f t="shared" si="3128"/>
        <v>129</v>
      </c>
      <c r="AB4528" s="556">
        <f t="shared" si="3129"/>
        <v>0.86821705426356588</v>
      </c>
      <c r="AC4528" s="556">
        <f t="shared" si="3130"/>
        <v>0.13178294573643412</v>
      </c>
      <c r="AD4528" s="554"/>
    </row>
    <row r="4529" spans="1:30">
      <c r="A4529" s="553">
        <v>45959</v>
      </c>
      <c r="B4529" s="554" t="s">
        <v>117</v>
      </c>
      <c r="C4529" s="554">
        <v>1273</v>
      </c>
      <c r="D4529" s="554">
        <v>40</v>
      </c>
      <c r="E4529" s="554">
        <v>5</v>
      </c>
      <c r="F4529" s="554"/>
      <c r="G4529" s="554">
        <v>57</v>
      </c>
      <c r="H4529" s="554">
        <v>57</v>
      </c>
      <c r="I4529" s="554">
        <v>0</v>
      </c>
      <c r="J4529" s="554">
        <v>10</v>
      </c>
      <c r="K4529" s="554">
        <v>360</v>
      </c>
      <c r="L4529" s="554">
        <v>16.5</v>
      </c>
      <c r="M4529" s="552">
        <v>17.5</v>
      </c>
      <c r="N4529" s="555">
        <f>IF(Tabla2[[#This Row],[LECHE RETIRO DIA]]&lt;&gt;ISBLANK(Tabla2[[#This Row],[LECHE RETIRO DIA]]),SUM(Tabla2[[#This Row],[LECHE TANQUE DIA]:[LECHE RETIRO DIA]]),SUM(Tabla2[[#This Row],[LECHE TANQUE DIA]:[LECHE AUTOCONSUMO DIA]]))</f>
        <v>1318</v>
      </c>
      <c r="O4529" s="556">
        <f t="shared" si="3117"/>
        <v>0.96585735963581187</v>
      </c>
      <c r="P4529" s="557">
        <f t="shared" si="3118"/>
        <v>23.12280701754386</v>
      </c>
      <c r="Q4529" s="557">
        <f t="shared" si="3119"/>
        <v>22.333333333333332</v>
      </c>
      <c r="R4529" s="557">
        <f t="shared" si="3120"/>
        <v>4</v>
      </c>
      <c r="S4529" s="557">
        <f t="shared" si="3121"/>
        <v>3.661111111111111</v>
      </c>
      <c r="T4529" s="557">
        <f t="shared" si="3122"/>
        <v>6.3157894736842106</v>
      </c>
      <c r="U4529" s="557">
        <f t="shared" si="3123"/>
        <v>79.878787878787875</v>
      </c>
      <c r="V4529" s="557">
        <f t="shared" si="3124"/>
        <v>3.4545454545454546</v>
      </c>
      <c r="W4529" s="557">
        <f>IFERROR(H4529/M4529,Tabla2[[#This Row],[CARGA PRODUCCION (ANIMALES/HA)]])</f>
        <v>3.2571428571428571</v>
      </c>
      <c r="X4529" s="558">
        <f t="shared" si="3125"/>
        <v>2025</v>
      </c>
      <c r="Y4529" s="558">
        <f t="shared" si="3126"/>
        <v>10</v>
      </c>
      <c r="Z4529" s="558" t="e">
        <f t="shared" ca="1" si="3127"/>
        <v>#NAME?</v>
      </c>
      <c r="AA4529" s="555">
        <f t="shared" si="3128"/>
        <v>57</v>
      </c>
      <c r="AB4529" s="556">
        <f t="shared" si="3129"/>
        <v>1</v>
      </c>
      <c r="AC4529" s="556">
        <f t="shared" si="3130"/>
        <v>0</v>
      </c>
      <c r="AD4529" s="554"/>
    </row>
    <row r="4530" spans="1:30">
      <c r="A4530" s="553">
        <v>45960</v>
      </c>
      <c r="B4530" s="554" t="s">
        <v>81</v>
      </c>
      <c r="C4530" s="554">
        <v>2457</v>
      </c>
      <c r="D4530" s="554">
        <v>80</v>
      </c>
      <c r="E4530" s="554">
        <v>9</v>
      </c>
      <c r="F4530" s="554"/>
      <c r="G4530" s="554">
        <v>100</v>
      </c>
      <c r="H4530" s="554">
        <v>106</v>
      </c>
      <c r="I4530" s="554">
        <v>0</v>
      </c>
      <c r="J4530" s="554">
        <v>13</v>
      </c>
      <c r="K4530" s="554">
        <v>600</v>
      </c>
      <c r="L4530" s="554">
        <v>23.4</v>
      </c>
      <c r="M4530" s="552">
        <v>31.01</v>
      </c>
      <c r="N4530" s="555">
        <f>IF(Tabla2[[#This Row],[LECHE RETIRO DIA]]&lt;&gt;ISBLANK(Tabla2[[#This Row],[LECHE RETIRO DIA]]),SUM(Tabla2[[#This Row],[LECHE TANQUE DIA]:[LECHE RETIRO DIA]]),SUM(Tabla2[[#This Row],[LECHE TANQUE DIA]:[LECHE AUTOCONSUMO DIA]]))</f>
        <v>2546</v>
      </c>
      <c r="O4530" s="556">
        <f t="shared" si="3117"/>
        <v>0.96504320502749408</v>
      </c>
      <c r="P4530" s="557">
        <f t="shared" si="3118"/>
        <v>25.46</v>
      </c>
      <c r="Q4530" s="557">
        <f t="shared" si="3119"/>
        <v>24.57</v>
      </c>
      <c r="R4530" s="557">
        <f t="shared" si="3120"/>
        <v>6.1538461538461542</v>
      </c>
      <c r="S4530" s="557">
        <f t="shared" si="3121"/>
        <v>4.2433333333333332</v>
      </c>
      <c r="T4530" s="557">
        <f t="shared" si="3122"/>
        <v>6</v>
      </c>
      <c r="U4530" s="557">
        <f t="shared" si="3123"/>
        <v>108.80341880341881</v>
      </c>
      <c r="V4530" s="557">
        <f t="shared" si="3124"/>
        <v>4.2735042735042734</v>
      </c>
      <c r="W4530" s="557">
        <f>IFERROR(H4530/M4530,Tabla2[[#This Row],[CARGA PRODUCCION (ANIMALES/HA)]])</f>
        <v>3.4182521767171878</v>
      </c>
      <c r="X4530" s="558">
        <f t="shared" si="3125"/>
        <v>2025</v>
      </c>
      <c r="Y4530" s="558">
        <f t="shared" si="3126"/>
        <v>10</v>
      </c>
      <c r="Z4530" s="558" t="e">
        <f t="shared" ca="1" si="3127"/>
        <v>#NAME?</v>
      </c>
      <c r="AA4530" s="555">
        <f t="shared" si="3128"/>
        <v>106</v>
      </c>
      <c r="AB4530" s="556">
        <f t="shared" si="3129"/>
        <v>0.94339622641509435</v>
      </c>
      <c r="AC4530" s="556">
        <f t="shared" si="3130"/>
        <v>5.6603773584905648E-2</v>
      </c>
      <c r="AD4530" s="554"/>
    </row>
    <row r="4531" spans="1:30">
      <c r="A4531" s="553">
        <v>45960</v>
      </c>
      <c r="B4531" s="554" t="s">
        <v>83</v>
      </c>
      <c r="C4531" s="554">
        <v>2600</v>
      </c>
      <c r="D4531" s="554">
        <v>100</v>
      </c>
      <c r="E4531" s="554">
        <v>9</v>
      </c>
      <c r="F4531" s="554"/>
      <c r="G4531" s="554">
        <v>114</v>
      </c>
      <c r="H4531" s="554">
        <v>129</v>
      </c>
      <c r="I4531" s="554">
        <v>2</v>
      </c>
      <c r="J4531" s="554">
        <v>21</v>
      </c>
      <c r="K4531" s="554">
        <v>840</v>
      </c>
      <c r="L4531" s="554">
        <v>29.8</v>
      </c>
      <c r="M4531" s="552">
        <v>36.590000000000003</v>
      </c>
      <c r="N4531" s="555">
        <f>IF(Tabla2[[#This Row],[LECHE RETIRO DIA]]&lt;&gt;ISBLANK(Tabla2[[#This Row],[LECHE RETIRO DIA]]),SUM(Tabla2[[#This Row],[LECHE TANQUE DIA]:[LECHE RETIRO DIA]]),SUM(Tabla2[[#This Row],[LECHE TANQUE DIA]:[LECHE AUTOCONSUMO DIA]]))</f>
        <v>2709</v>
      </c>
      <c r="O4531" s="556">
        <f t="shared" si="3117"/>
        <v>0.95976375046142492</v>
      </c>
      <c r="P4531" s="557">
        <f t="shared" si="3118"/>
        <v>23.763157894736842</v>
      </c>
      <c r="Q4531" s="557">
        <f t="shared" si="3119"/>
        <v>22.807017543859651</v>
      </c>
      <c r="R4531" s="557">
        <f t="shared" si="3120"/>
        <v>4.7619047619047619</v>
      </c>
      <c r="S4531" s="557">
        <f t="shared" si="3121"/>
        <v>3.2250000000000001</v>
      </c>
      <c r="T4531" s="557">
        <f t="shared" si="3122"/>
        <v>7.3684210526315788</v>
      </c>
      <c r="U4531" s="557">
        <f t="shared" si="3123"/>
        <v>90.90604026845638</v>
      </c>
      <c r="V4531" s="557">
        <f t="shared" si="3124"/>
        <v>3.825503355704698</v>
      </c>
      <c r="W4531" s="557">
        <f>IFERROR(H4531/M4531,Tabla2[[#This Row],[CARGA PRODUCCION (ANIMALES/HA)]])</f>
        <v>3.5255534298988791</v>
      </c>
      <c r="X4531" s="558">
        <f t="shared" si="3125"/>
        <v>2025</v>
      </c>
      <c r="Y4531" s="558">
        <f t="shared" si="3126"/>
        <v>10</v>
      </c>
      <c r="Z4531" s="558" t="e">
        <f t="shared" ca="1" si="3127"/>
        <v>#NAME?</v>
      </c>
      <c r="AA4531" s="555">
        <f t="shared" si="3128"/>
        <v>129</v>
      </c>
      <c r="AB4531" s="556">
        <f t="shared" si="3129"/>
        <v>0.88372093023255816</v>
      </c>
      <c r="AC4531" s="556">
        <f t="shared" si="3130"/>
        <v>0.11627906976744184</v>
      </c>
      <c r="AD4531" s="554"/>
    </row>
    <row r="4532" spans="1:30">
      <c r="A4532" s="553">
        <v>45960</v>
      </c>
      <c r="B4532" s="554" t="s">
        <v>88</v>
      </c>
      <c r="C4532" s="554">
        <v>1340</v>
      </c>
      <c r="D4532" s="554">
        <v>40</v>
      </c>
      <c r="E4532" s="554">
        <v>5</v>
      </c>
      <c r="F4532" s="554"/>
      <c r="G4532" s="554">
        <v>57</v>
      </c>
      <c r="H4532" s="554">
        <v>57</v>
      </c>
      <c r="I4532" s="554">
        <v>0</v>
      </c>
      <c r="J4532" s="554">
        <v>10</v>
      </c>
      <c r="K4532" s="554">
        <v>360</v>
      </c>
      <c r="L4532" s="554">
        <v>16.5</v>
      </c>
      <c r="M4532" s="552">
        <v>17.5</v>
      </c>
      <c r="N4532" s="555">
        <f>IF(Tabla2[[#This Row],[LECHE RETIRO DIA]]&lt;&gt;ISBLANK(Tabla2[[#This Row],[LECHE RETIRO DIA]]),SUM(Tabla2[[#This Row],[LECHE TANQUE DIA]:[LECHE RETIRO DIA]]),SUM(Tabla2[[#This Row],[LECHE TANQUE DIA]:[LECHE AUTOCONSUMO DIA]]))</f>
        <v>1385</v>
      </c>
      <c r="O4532" s="556">
        <f t="shared" si="3117"/>
        <v>0.96750902527075811</v>
      </c>
      <c r="P4532" s="557">
        <f t="shared" si="3118"/>
        <v>24.298245614035089</v>
      </c>
      <c r="Q4532" s="557">
        <f t="shared" si="3119"/>
        <v>23.508771929824562</v>
      </c>
      <c r="R4532" s="557">
        <f t="shared" si="3120"/>
        <v>4</v>
      </c>
      <c r="S4532" s="557">
        <f t="shared" si="3121"/>
        <v>3.8472222222222223</v>
      </c>
      <c r="T4532" s="557">
        <f t="shared" si="3122"/>
        <v>6.3157894736842106</v>
      </c>
      <c r="U4532" s="557">
        <f t="shared" si="3123"/>
        <v>83.939393939393938</v>
      </c>
      <c r="V4532" s="557">
        <f t="shared" si="3124"/>
        <v>3.4545454545454546</v>
      </c>
      <c r="W4532" s="557">
        <f>IFERROR(H4532/M4532,Tabla2[[#This Row],[CARGA PRODUCCION (ANIMALES/HA)]])</f>
        <v>3.2571428571428571</v>
      </c>
      <c r="X4532" s="558">
        <f t="shared" si="3125"/>
        <v>2025</v>
      </c>
      <c r="Y4532" s="558">
        <f t="shared" si="3126"/>
        <v>10</v>
      </c>
      <c r="Z4532" s="558" t="e">
        <f t="shared" ca="1" si="3127"/>
        <v>#NAME?</v>
      </c>
      <c r="AA4532" s="555">
        <f t="shared" si="3128"/>
        <v>57</v>
      </c>
      <c r="AB4532" s="556">
        <f t="shared" si="3129"/>
        <v>1</v>
      </c>
      <c r="AC4532" s="556">
        <f t="shared" si="3130"/>
        <v>0</v>
      </c>
      <c r="AD4532" s="554"/>
    </row>
    <row r="4533" spans="1:30">
      <c r="A4533" s="553">
        <v>45961</v>
      </c>
      <c r="B4533" s="554" t="s">
        <v>81</v>
      </c>
      <c r="C4533" s="554">
        <v>2448</v>
      </c>
      <c r="D4533" s="554">
        <v>80</v>
      </c>
      <c r="E4533" s="554">
        <v>9</v>
      </c>
      <c r="F4533" s="554"/>
      <c r="G4533" s="554">
        <v>100</v>
      </c>
      <c r="H4533" s="554">
        <v>106</v>
      </c>
      <c r="I4533" s="554">
        <v>0</v>
      </c>
      <c r="J4533" s="554">
        <v>13</v>
      </c>
      <c r="K4533" s="554">
        <v>600</v>
      </c>
      <c r="L4533" s="554">
        <v>23.4</v>
      </c>
      <c r="M4533" s="552">
        <v>31.01</v>
      </c>
      <c r="N4533" s="555">
        <f>IF(Tabla2[[#This Row],[LECHE RETIRO DIA]]&lt;&gt;ISBLANK(Tabla2[[#This Row],[LECHE RETIRO DIA]]),SUM(Tabla2[[#This Row],[LECHE TANQUE DIA]:[LECHE RETIRO DIA]]),SUM(Tabla2[[#This Row],[LECHE TANQUE DIA]:[LECHE AUTOCONSUMO DIA]]))</f>
        <v>2537</v>
      </c>
      <c r="O4533" s="556">
        <f t="shared" ref="O4533:O4541" si="3131">IFERROR(C4533/N4533,"")</f>
        <v>0.9649191959006701</v>
      </c>
      <c r="P4533" s="557">
        <f t="shared" ref="P4533:P4541" si="3132">IFERROR(N4533/G4533,"")</f>
        <v>25.37</v>
      </c>
      <c r="Q4533" s="557">
        <f t="shared" ref="Q4533:Q4541" si="3133">IFERROR(C4533/G4533,"")</f>
        <v>24.48</v>
      </c>
      <c r="R4533" s="557">
        <f t="shared" ref="R4533:R4541" si="3134">IFERROR(D4533/J4533,"")</f>
        <v>6.1538461538461542</v>
      </c>
      <c r="S4533" s="557">
        <f t="shared" ref="S4533:S4541" si="3135">IFERROR(N4533/K4533,"")</f>
        <v>4.2283333333333335</v>
      </c>
      <c r="T4533" s="557">
        <f t="shared" ref="T4533:T4541" si="3136">IFERROR(K4533/G4533,"")</f>
        <v>6</v>
      </c>
      <c r="U4533" s="557">
        <f t="shared" ref="U4533:U4541" si="3137">IFERROR(N4533/L4533,"")</f>
        <v>108.41880341880342</v>
      </c>
      <c r="V4533" s="557">
        <f t="shared" ref="V4533:V4541" si="3138">IFERROR(G4533/L4533,"")</f>
        <v>4.2735042735042734</v>
      </c>
      <c r="W4533" s="557">
        <f>IFERROR(H4533/M4533,Tabla2[[#This Row],[CARGA PRODUCCION (ANIMALES/HA)]])</f>
        <v>3.4182521767171878</v>
      </c>
      <c r="X4533" s="558">
        <f t="shared" ref="X4533:X4541" si="3139">YEAR(A4533)</f>
        <v>2025</v>
      </c>
      <c r="Y4533" s="558">
        <f t="shared" ref="Y4533:Y4541" si="3140">MONTH(A4533)</f>
        <v>10</v>
      </c>
      <c r="Z4533" s="558" t="e">
        <f t="shared" ref="Z4533:Z4541" ca="1" si="3141">_xlfn.ISOWEEKNUM(A4533)</f>
        <v>#NAME?</v>
      </c>
      <c r="AA4533" s="555">
        <f t="shared" ref="AA4533:AA4541" si="3142">IF(H4533&gt;0,H4533,G4533)</f>
        <v>106</v>
      </c>
      <c r="AB4533" s="556">
        <f t="shared" ref="AB4533:AB4541" si="3143">IFERROR(G4533/AA4533,"")</f>
        <v>0.94339622641509435</v>
      </c>
      <c r="AC4533" s="556">
        <f t="shared" ref="AC4533:AC4541" si="3144">IFERROR(1-AB4533,"")</f>
        <v>5.6603773584905648E-2</v>
      </c>
      <c r="AD4533" s="554"/>
    </row>
    <row r="4534" spans="1:30">
      <c r="A4534" s="553">
        <v>45961</v>
      </c>
      <c r="B4534" s="554" t="s">
        <v>83</v>
      </c>
      <c r="C4534" s="554">
        <v>2648</v>
      </c>
      <c r="D4534" s="554">
        <v>100</v>
      </c>
      <c r="E4534" s="554">
        <v>9</v>
      </c>
      <c r="F4534" s="554"/>
      <c r="G4534" s="554">
        <v>115</v>
      </c>
      <c r="H4534" s="554">
        <v>128</v>
      </c>
      <c r="I4534" s="554">
        <v>2</v>
      </c>
      <c r="J4534" s="554">
        <v>21</v>
      </c>
      <c r="K4534" s="554">
        <v>840</v>
      </c>
      <c r="L4534" s="554">
        <v>29.8</v>
      </c>
      <c r="M4534" s="552">
        <v>36.590000000000003</v>
      </c>
      <c r="N4534" s="555">
        <f>IF(Tabla2[[#This Row],[LECHE RETIRO DIA]]&lt;&gt;ISBLANK(Tabla2[[#This Row],[LECHE RETIRO DIA]]),SUM(Tabla2[[#This Row],[LECHE TANQUE DIA]:[LECHE RETIRO DIA]]),SUM(Tabla2[[#This Row],[LECHE TANQUE DIA]:[LECHE AUTOCONSUMO DIA]]))</f>
        <v>2757</v>
      </c>
      <c r="O4534" s="556">
        <f t="shared" si="3131"/>
        <v>0.9604642727602466</v>
      </c>
      <c r="P4534" s="557">
        <f t="shared" si="3132"/>
        <v>23.973913043478262</v>
      </c>
      <c r="Q4534" s="557">
        <f t="shared" si="3133"/>
        <v>23.026086956521738</v>
      </c>
      <c r="R4534" s="557">
        <f t="shared" si="3134"/>
        <v>4.7619047619047619</v>
      </c>
      <c r="S4534" s="557">
        <f t="shared" si="3135"/>
        <v>3.282142857142857</v>
      </c>
      <c r="T4534" s="557">
        <f t="shared" si="3136"/>
        <v>7.3043478260869561</v>
      </c>
      <c r="U4534" s="557">
        <f t="shared" si="3137"/>
        <v>92.516778523489933</v>
      </c>
      <c r="V4534" s="557">
        <f t="shared" si="3138"/>
        <v>3.8590604026845639</v>
      </c>
      <c r="W4534" s="557">
        <f>IFERROR(H4534/M4534,Tabla2[[#This Row],[CARGA PRODUCCION (ANIMALES/HA)]])</f>
        <v>3.4982235583492756</v>
      </c>
      <c r="X4534" s="558">
        <f t="shared" si="3139"/>
        <v>2025</v>
      </c>
      <c r="Y4534" s="558">
        <f t="shared" si="3140"/>
        <v>10</v>
      </c>
      <c r="Z4534" s="558" t="e">
        <f t="shared" ca="1" si="3141"/>
        <v>#NAME?</v>
      </c>
      <c r="AA4534" s="555">
        <f t="shared" si="3142"/>
        <v>128</v>
      </c>
      <c r="AB4534" s="556">
        <f t="shared" si="3143"/>
        <v>0.8984375</v>
      </c>
      <c r="AC4534" s="556">
        <f t="shared" si="3144"/>
        <v>0.1015625</v>
      </c>
      <c r="AD4534" s="554"/>
    </row>
    <row r="4535" spans="1:30">
      <c r="A4535" s="553">
        <v>45961</v>
      </c>
      <c r="B4535" s="554" t="s">
        <v>117</v>
      </c>
      <c r="C4535" s="554">
        <v>1273</v>
      </c>
      <c r="D4535" s="554">
        <v>40</v>
      </c>
      <c r="E4535" s="554">
        <v>5</v>
      </c>
      <c r="F4535" s="554"/>
      <c r="G4535" s="554">
        <v>57</v>
      </c>
      <c r="H4535" s="554">
        <v>57</v>
      </c>
      <c r="I4535" s="554">
        <v>0</v>
      </c>
      <c r="J4535" s="554">
        <v>10</v>
      </c>
      <c r="K4535" s="554">
        <v>360</v>
      </c>
      <c r="L4535" s="554">
        <v>16.5</v>
      </c>
      <c r="M4535" s="552">
        <v>17.5</v>
      </c>
      <c r="N4535" s="555">
        <f>IF(Tabla2[[#This Row],[LECHE RETIRO DIA]]&lt;&gt;ISBLANK(Tabla2[[#This Row],[LECHE RETIRO DIA]]),SUM(Tabla2[[#This Row],[LECHE TANQUE DIA]:[LECHE RETIRO DIA]]),SUM(Tabla2[[#This Row],[LECHE TANQUE DIA]:[LECHE AUTOCONSUMO DIA]]))</f>
        <v>1318</v>
      </c>
      <c r="O4535" s="556">
        <f t="shared" si="3131"/>
        <v>0.96585735963581187</v>
      </c>
      <c r="P4535" s="557">
        <f t="shared" si="3132"/>
        <v>23.12280701754386</v>
      </c>
      <c r="Q4535" s="557">
        <f t="shared" si="3133"/>
        <v>22.333333333333332</v>
      </c>
      <c r="R4535" s="557">
        <f t="shared" si="3134"/>
        <v>4</v>
      </c>
      <c r="S4535" s="557">
        <f t="shared" si="3135"/>
        <v>3.661111111111111</v>
      </c>
      <c r="T4535" s="557">
        <f t="shared" si="3136"/>
        <v>6.3157894736842106</v>
      </c>
      <c r="U4535" s="557">
        <f t="shared" si="3137"/>
        <v>79.878787878787875</v>
      </c>
      <c r="V4535" s="557">
        <f t="shared" si="3138"/>
        <v>3.4545454545454546</v>
      </c>
      <c r="W4535" s="557">
        <f>IFERROR(H4535/M4535,Tabla2[[#This Row],[CARGA PRODUCCION (ANIMALES/HA)]])</f>
        <v>3.2571428571428571</v>
      </c>
      <c r="X4535" s="558">
        <f t="shared" si="3139"/>
        <v>2025</v>
      </c>
      <c r="Y4535" s="558">
        <f t="shared" si="3140"/>
        <v>10</v>
      </c>
      <c r="Z4535" s="558" t="e">
        <f t="shared" ca="1" si="3141"/>
        <v>#NAME?</v>
      </c>
      <c r="AA4535" s="555">
        <f t="shared" si="3142"/>
        <v>57</v>
      </c>
      <c r="AB4535" s="556">
        <f t="shared" si="3143"/>
        <v>1</v>
      </c>
      <c r="AC4535" s="556">
        <f t="shared" si="3144"/>
        <v>0</v>
      </c>
      <c r="AD4535" s="554"/>
    </row>
    <row r="4536" spans="1:30">
      <c r="A4536" s="553">
        <v>45962</v>
      </c>
      <c r="B4536" s="554" t="s">
        <v>81</v>
      </c>
      <c r="C4536" s="554">
        <v>2349</v>
      </c>
      <c r="D4536" s="554">
        <v>80</v>
      </c>
      <c r="E4536" s="554">
        <v>9</v>
      </c>
      <c r="F4536" s="554"/>
      <c r="G4536" s="554">
        <v>99</v>
      </c>
      <c r="H4536" s="554">
        <v>105</v>
      </c>
      <c r="I4536" s="554">
        <v>0</v>
      </c>
      <c r="J4536" s="554">
        <v>13</v>
      </c>
      <c r="K4536" s="554">
        <v>600</v>
      </c>
      <c r="L4536" s="554">
        <v>23.4</v>
      </c>
      <c r="M4536" s="552">
        <v>31.01</v>
      </c>
      <c r="N4536" s="555">
        <f>IF(Tabla2[[#This Row],[LECHE RETIRO DIA]]&lt;&gt;ISBLANK(Tabla2[[#This Row],[LECHE RETIRO DIA]]),SUM(Tabla2[[#This Row],[LECHE TANQUE DIA]:[LECHE RETIRO DIA]]),SUM(Tabla2[[#This Row],[LECHE TANQUE DIA]:[LECHE AUTOCONSUMO DIA]]))</f>
        <v>2438</v>
      </c>
      <c r="O4536" s="556">
        <f t="shared" si="3131"/>
        <v>0.96349466776045944</v>
      </c>
      <c r="P4536" s="557">
        <f t="shared" si="3132"/>
        <v>24.626262626262626</v>
      </c>
      <c r="Q4536" s="557">
        <f t="shared" si="3133"/>
        <v>23.727272727272727</v>
      </c>
      <c r="R4536" s="557">
        <f t="shared" si="3134"/>
        <v>6.1538461538461542</v>
      </c>
      <c r="S4536" s="557">
        <f t="shared" si="3135"/>
        <v>4.0633333333333335</v>
      </c>
      <c r="T4536" s="557">
        <f t="shared" si="3136"/>
        <v>6.0606060606060606</v>
      </c>
      <c r="U4536" s="557">
        <f t="shared" si="3137"/>
        <v>104.18803418803419</v>
      </c>
      <c r="V4536" s="557">
        <f t="shared" si="3138"/>
        <v>4.2307692307692308</v>
      </c>
      <c r="W4536" s="557">
        <f>IFERROR(H4536/M4536,Tabla2[[#This Row],[CARGA PRODUCCION (ANIMALES/HA)]])</f>
        <v>3.386004514672686</v>
      </c>
      <c r="X4536" s="558">
        <f t="shared" si="3139"/>
        <v>2025</v>
      </c>
      <c r="Y4536" s="558">
        <f t="shared" si="3140"/>
        <v>11</v>
      </c>
      <c r="Z4536" s="558" t="e">
        <f t="shared" ca="1" si="3141"/>
        <v>#NAME?</v>
      </c>
      <c r="AA4536" s="555">
        <f t="shared" si="3142"/>
        <v>105</v>
      </c>
      <c r="AB4536" s="556">
        <f t="shared" si="3143"/>
        <v>0.94285714285714284</v>
      </c>
      <c r="AC4536" s="556">
        <f t="shared" si="3144"/>
        <v>5.7142857142857162E-2</v>
      </c>
      <c r="AD4536" s="554"/>
    </row>
    <row r="4537" spans="1:30">
      <c r="A4537" s="553">
        <v>45962</v>
      </c>
      <c r="B4537" s="554" t="s">
        <v>83</v>
      </c>
      <c r="C4537" s="554">
        <v>2643</v>
      </c>
      <c r="D4537" s="554">
        <v>100</v>
      </c>
      <c r="E4537" s="554">
        <v>9</v>
      </c>
      <c r="F4537" s="554"/>
      <c r="G4537" s="554">
        <v>113</v>
      </c>
      <c r="H4537" s="554">
        <v>128</v>
      </c>
      <c r="I4537" s="554">
        <v>2</v>
      </c>
      <c r="J4537" s="554">
        <v>21</v>
      </c>
      <c r="K4537" s="554">
        <v>840</v>
      </c>
      <c r="L4537" s="554">
        <v>29.8</v>
      </c>
      <c r="M4537" s="552">
        <v>36.590000000000003</v>
      </c>
      <c r="N4537" s="555">
        <f>IF(Tabla2[[#This Row],[LECHE RETIRO DIA]]&lt;&gt;ISBLANK(Tabla2[[#This Row],[LECHE RETIRO DIA]]),SUM(Tabla2[[#This Row],[LECHE TANQUE DIA]:[LECHE RETIRO DIA]]),SUM(Tabla2[[#This Row],[LECHE TANQUE DIA]:[LECHE AUTOCONSUMO DIA]]))</f>
        <v>2752</v>
      </c>
      <c r="O4537" s="556">
        <f t="shared" si="3131"/>
        <v>0.96039244186046513</v>
      </c>
      <c r="P4537" s="557">
        <f t="shared" si="3132"/>
        <v>24.353982300884955</v>
      </c>
      <c r="Q4537" s="557">
        <f t="shared" si="3133"/>
        <v>23.389380530973451</v>
      </c>
      <c r="R4537" s="557">
        <f t="shared" si="3134"/>
        <v>4.7619047619047619</v>
      </c>
      <c r="S4537" s="557">
        <f t="shared" si="3135"/>
        <v>3.2761904761904761</v>
      </c>
      <c r="T4537" s="557">
        <f t="shared" si="3136"/>
        <v>7.4336283185840708</v>
      </c>
      <c r="U4537" s="557">
        <f t="shared" si="3137"/>
        <v>92.348993288590606</v>
      </c>
      <c r="V4537" s="557">
        <f t="shared" si="3138"/>
        <v>3.7919463087248322</v>
      </c>
      <c r="W4537" s="557">
        <f>IFERROR(H4537/M4537,Tabla2[[#This Row],[CARGA PRODUCCION (ANIMALES/HA)]])</f>
        <v>3.4982235583492756</v>
      </c>
      <c r="X4537" s="558">
        <f t="shared" si="3139"/>
        <v>2025</v>
      </c>
      <c r="Y4537" s="558">
        <f t="shared" si="3140"/>
        <v>11</v>
      </c>
      <c r="Z4537" s="558" t="e">
        <f t="shared" ca="1" si="3141"/>
        <v>#NAME?</v>
      </c>
      <c r="AA4537" s="555">
        <f t="shared" si="3142"/>
        <v>128</v>
      </c>
      <c r="AB4537" s="556">
        <f t="shared" si="3143"/>
        <v>0.8828125</v>
      </c>
      <c r="AC4537" s="556">
        <f t="shared" si="3144"/>
        <v>0.1171875</v>
      </c>
      <c r="AD4537" s="554"/>
    </row>
    <row r="4538" spans="1:30">
      <c r="A4538" s="553">
        <v>45962</v>
      </c>
      <c r="B4538" s="554" t="s">
        <v>117</v>
      </c>
      <c r="C4538" s="554">
        <v>1346</v>
      </c>
      <c r="D4538" s="554">
        <v>40</v>
      </c>
      <c r="E4538" s="554">
        <v>5</v>
      </c>
      <c r="F4538" s="554"/>
      <c r="G4538" s="554">
        <v>57</v>
      </c>
      <c r="H4538" s="554">
        <v>57</v>
      </c>
      <c r="I4538" s="554">
        <v>0</v>
      </c>
      <c r="J4538" s="554">
        <v>10</v>
      </c>
      <c r="K4538" s="554">
        <v>360</v>
      </c>
      <c r="L4538" s="554">
        <v>16.5</v>
      </c>
      <c r="M4538" s="552">
        <v>17.5</v>
      </c>
      <c r="N4538" s="555">
        <f>IF(Tabla2[[#This Row],[LECHE RETIRO DIA]]&lt;&gt;ISBLANK(Tabla2[[#This Row],[LECHE RETIRO DIA]]),SUM(Tabla2[[#This Row],[LECHE TANQUE DIA]:[LECHE RETIRO DIA]]),SUM(Tabla2[[#This Row],[LECHE TANQUE DIA]:[LECHE AUTOCONSUMO DIA]]))</f>
        <v>1391</v>
      </c>
      <c r="O4538" s="556">
        <f t="shared" si="3131"/>
        <v>0.9676491732566499</v>
      </c>
      <c r="P4538" s="557">
        <f t="shared" si="3132"/>
        <v>24.403508771929825</v>
      </c>
      <c r="Q4538" s="557">
        <f t="shared" si="3133"/>
        <v>23.614035087719298</v>
      </c>
      <c r="R4538" s="557">
        <f t="shared" si="3134"/>
        <v>4</v>
      </c>
      <c r="S4538" s="557">
        <f t="shared" si="3135"/>
        <v>3.8638888888888889</v>
      </c>
      <c r="T4538" s="557">
        <f t="shared" si="3136"/>
        <v>6.3157894736842106</v>
      </c>
      <c r="U4538" s="557">
        <f t="shared" si="3137"/>
        <v>84.303030303030297</v>
      </c>
      <c r="V4538" s="557">
        <f t="shared" si="3138"/>
        <v>3.4545454545454546</v>
      </c>
      <c r="W4538" s="557">
        <f>IFERROR(H4538/M4538,Tabla2[[#This Row],[CARGA PRODUCCION (ANIMALES/HA)]])</f>
        <v>3.2571428571428571</v>
      </c>
      <c r="X4538" s="558">
        <f t="shared" si="3139"/>
        <v>2025</v>
      </c>
      <c r="Y4538" s="558">
        <f t="shared" si="3140"/>
        <v>11</v>
      </c>
      <c r="Z4538" s="558" t="e">
        <f t="shared" ca="1" si="3141"/>
        <v>#NAME?</v>
      </c>
      <c r="AA4538" s="555">
        <f t="shared" si="3142"/>
        <v>57</v>
      </c>
      <c r="AB4538" s="556">
        <f t="shared" si="3143"/>
        <v>1</v>
      </c>
      <c r="AC4538" s="556">
        <f t="shared" si="3144"/>
        <v>0</v>
      </c>
      <c r="AD4538" s="554"/>
    </row>
    <row r="4539" spans="1:30">
      <c r="A4539" s="553">
        <v>45963</v>
      </c>
      <c r="B4539" s="554" t="s">
        <v>81</v>
      </c>
      <c r="C4539" s="554">
        <v>2396</v>
      </c>
      <c r="D4539" s="554">
        <v>80</v>
      </c>
      <c r="E4539" s="554">
        <v>9</v>
      </c>
      <c r="F4539" s="554"/>
      <c r="G4539" s="554">
        <v>99</v>
      </c>
      <c r="H4539" s="554">
        <v>105</v>
      </c>
      <c r="I4539" s="554">
        <v>0</v>
      </c>
      <c r="J4539" s="554">
        <v>13</v>
      </c>
      <c r="K4539" s="554">
        <v>600</v>
      </c>
      <c r="L4539" s="554">
        <v>23.4</v>
      </c>
      <c r="M4539" s="552">
        <v>31.01</v>
      </c>
      <c r="N4539" s="555">
        <f>IF(Tabla2[[#This Row],[LECHE RETIRO DIA]]&lt;&gt;ISBLANK(Tabla2[[#This Row],[LECHE RETIRO DIA]]),SUM(Tabla2[[#This Row],[LECHE TANQUE DIA]:[LECHE RETIRO DIA]]),SUM(Tabla2[[#This Row],[LECHE TANQUE DIA]:[LECHE AUTOCONSUMO DIA]]))</f>
        <v>2485</v>
      </c>
      <c r="O4539" s="556">
        <f t="shared" si="3131"/>
        <v>0.96418511066398394</v>
      </c>
      <c r="P4539" s="557">
        <f t="shared" si="3132"/>
        <v>25.1010101010101</v>
      </c>
      <c r="Q4539" s="557">
        <f t="shared" si="3133"/>
        <v>24.202020202020201</v>
      </c>
      <c r="R4539" s="557">
        <f t="shared" si="3134"/>
        <v>6.1538461538461542</v>
      </c>
      <c r="S4539" s="557">
        <f t="shared" si="3135"/>
        <v>4.1416666666666666</v>
      </c>
      <c r="T4539" s="557">
        <f t="shared" si="3136"/>
        <v>6.0606060606060606</v>
      </c>
      <c r="U4539" s="557">
        <f t="shared" si="3137"/>
        <v>106.19658119658121</v>
      </c>
      <c r="V4539" s="557">
        <f t="shared" si="3138"/>
        <v>4.2307692307692308</v>
      </c>
      <c r="W4539" s="557">
        <f>IFERROR(H4539/M4539,Tabla2[[#This Row],[CARGA PRODUCCION (ANIMALES/HA)]])</f>
        <v>3.386004514672686</v>
      </c>
      <c r="X4539" s="558">
        <f t="shared" si="3139"/>
        <v>2025</v>
      </c>
      <c r="Y4539" s="558">
        <f t="shared" si="3140"/>
        <v>11</v>
      </c>
      <c r="Z4539" s="558" t="e">
        <f t="shared" ca="1" si="3141"/>
        <v>#NAME?</v>
      </c>
      <c r="AA4539" s="555">
        <f t="shared" si="3142"/>
        <v>105</v>
      </c>
      <c r="AB4539" s="556">
        <f t="shared" si="3143"/>
        <v>0.94285714285714284</v>
      </c>
      <c r="AC4539" s="556">
        <f t="shared" si="3144"/>
        <v>5.7142857142857162E-2</v>
      </c>
      <c r="AD4539" s="554"/>
    </row>
    <row r="4540" spans="1:30">
      <c r="A4540" s="553">
        <v>45963</v>
      </c>
      <c r="B4540" s="554" t="s">
        <v>83</v>
      </c>
      <c r="C4540" s="554">
        <v>2677</v>
      </c>
      <c r="D4540" s="554">
        <v>100</v>
      </c>
      <c r="E4540" s="554">
        <v>9</v>
      </c>
      <c r="F4540" s="554"/>
      <c r="G4540" s="554">
        <v>114</v>
      </c>
      <c r="H4540" s="554">
        <v>128</v>
      </c>
      <c r="I4540" s="554">
        <v>2</v>
      </c>
      <c r="J4540" s="554">
        <v>21</v>
      </c>
      <c r="K4540" s="554">
        <v>840</v>
      </c>
      <c r="L4540" s="554">
        <v>29.8</v>
      </c>
      <c r="M4540" s="552">
        <v>36.590000000000003</v>
      </c>
      <c r="N4540" s="555">
        <f>IF(Tabla2[[#This Row],[LECHE RETIRO DIA]]&lt;&gt;ISBLANK(Tabla2[[#This Row],[LECHE RETIRO DIA]]),SUM(Tabla2[[#This Row],[LECHE TANQUE DIA]:[LECHE RETIRO DIA]]),SUM(Tabla2[[#This Row],[LECHE TANQUE DIA]:[LECHE AUTOCONSUMO DIA]]))</f>
        <v>2786</v>
      </c>
      <c r="O4540" s="556">
        <f t="shared" si="3131"/>
        <v>0.960875807609476</v>
      </c>
      <c r="P4540" s="557">
        <f t="shared" si="3132"/>
        <v>24.438596491228068</v>
      </c>
      <c r="Q4540" s="557">
        <f t="shared" si="3133"/>
        <v>23.482456140350877</v>
      </c>
      <c r="R4540" s="557">
        <f t="shared" si="3134"/>
        <v>4.7619047619047619</v>
      </c>
      <c r="S4540" s="557">
        <f t="shared" si="3135"/>
        <v>3.3166666666666669</v>
      </c>
      <c r="T4540" s="557">
        <f t="shared" si="3136"/>
        <v>7.3684210526315788</v>
      </c>
      <c r="U4540" s="557">
        <f t="shared" si="3137"/>
        <v>93.489932885906043</v>
      </c>
      <c r="V4540" s="557">
        <f t="shared" si="3138"/>
        <v>3.825503355704698</v>
      </c>
      <c r="W4540" s="557">
        <f>IFERROR(H4540/M4540,Tabla2[[#This Row],[CARGA PRODUCCION (ANIMALES/HA)]])</f>
        <v>3.4982235583492756</v>
      </c>
      <c r="X4540" s="558">
        <f t="shared" si="3139"/>
        <v>2025</v>
      </c>
      <c r="Y4540" s="558">
        <f t="shared" si="3140"/>
        <v>11</v>
      </c>
      <c r="Z4540" s="558" t="e">
        <f t="shared" ca="1" si="3141"/>
        <v>#NAME?</v>
      </c>
      <c r="AA4540" s="555">
        <f t="shared" si="3142"/>
        <v>128</v>
      </c>
      <c r="AB4540" s="556">
        <f t="shared" si="3143"/>
        <v>0.890625</v>
      </c>
      <c r="AC4540" s="556">
        <f t="shared" si="3144"/>
        <v>0.109375</v>
      </c>
      <c r="AD4540" s="554"/>
    </row>
    <row r="4541" spans="1:30">
      <c r="A4541" s="553">
        <v>45963</v>
      </c>
      <c r="B4541" s="554" t="s">
        <v>117</v>
      </c>
      <c r="C4541" s="554">
        <v>1327</v>
      </c>
      <c r="D4541" s="554">
        <v>40</v>
      </c>
      <c r="E4541" s="554">
        <v>5</v>
      </c>
      <c r="F4541" s="554"/>
      <c r="G4541" s="554">
        <v>56</v>
      </c>
      <c r="H4541" s="554">
        <v>56</v>
      </c>
      <c r="I4541" s="554">
        <v>0</v>
      </c>
      <c r="J4541" s="554">
        <v>10</v>
      </c>
      <c r="K4541" s="554">
        <v>360</v>
      </c>
      <c r="L4541" s="554">
        <v>16.5</v>
      </c>
      <c r="M4541" s="552">
        <v>17.5</v>
      </c>
      <c r="N4541" s="555">
        <f>IF(Tabla2[[#This Row],[LECHE RETIRO DIA]]&lt;&gt;ISBLANK(Tabla2[[#This Row],[LECHE RETIRO DIA]]),SUM(Tabla2[[#This Row],[LECHE TANQUE DIA]:[LECHE RETIRO DIA]]),SUM(Tabla2[[#This Row],[LECHE TANQUE DIA]:[LECHE AUTOCONSUMO DIA]]))</f>
        <v>1372</v>
      </c>
      <c r="O4541" s="556">
        <f t="shared" si="3131"/>
        <v>0.96720116618075802</v>
      </c>
      <c r="P4541" s="557">
        <f t="shared" si="3132"/>
        <v>24.5</v>
      </c>
      <c r="Q4541" s="557">
        <f t="shared" si="3133"/>
        <v>23.696428571428573</v>
      </c>
      <c r="R4541" s="557">
        <f t="shared" si="3134"/>
        <v>4</v>
      </c>
      <c r="S4541" s="557">
        <f t="shared" si="3135"/>
        <v>3.8111111111111109</v>
      </c>
      <c r="T4541" s="557">
        <f t="shared" si="3136"/>
        <v>6.4285714285714288</v>
      </c>
      <c r="U4541" s="557">
        <f t="shared" si="3137"/>
        <v>83.151515151515156</v>
      </c>
      <c r="V4541" s="557">
        <f t="shared" si="3138"/>
        <v>3.393939393939394</v>
      </c>
      <c r="W4541" s="557">
        <f>IFERROR(H4541/M4541,Tabla2[[#This Row],[CARGA PRODUCCION (ANIMALES/HA)]])</f>
        <v>3.2</v>
      </c>
      <c r="X4541" s="558">
        <f t="shared" si="3139"/>
        <v>2025</v>
      </c>
      <c r="Y4541" s="558">
        <f t="shared" si="3140"/>
        <v>11</v>
      </c>
      <c r="Z4541" s="558" t="e">
        <f t="shared" ca="1" si="3141"/>
        <v>#NAME?</v>
      </c>
      <c r="AA4541" s="555">
        <f t="shared" si="3142"/>
        <v>56</v>
      </c>
      <c r="AB4541" s="556">
        <f t="shared" si="3143"/>
        <v>1</v>
      </c>
      <c r="AC4541" s="556">
        <f t="shared" si="3144"/>
        <v>0</v>
      </c>
      <c r="AD4541" s="554"/>
    </row>
    <row r="4542" spans="1:30">
      <c r="A4542" s="339">
        <v>45964</v>
      </c>
      <c r="B4542" s="340" t="s">
        <v>81</v>
      </c>
      <c r="C4542" s="340">
        <v>2368</v>
      </c>
      <c r="D4542" s="340">
        <v>80</v>
      </c>
      <c r="E4542" s="340">
        <v>9</v>
      </c>
      <c r="F4542" s="340"/>
      <c r="G4542" s="340">
        <v>98</v>
      </c>
      <c r="H4542" s="340">
        <v>104</v>
      </c>
      <c r="I4542" s="340">
        <v>0</v>
      </c>
      <c r="J4542" s="340">
        <v>13</v>
      </c>
      <c r="K4542" s="340">
        <v>600</v>
      </c>
      <c r="L4542" s="340">
        <v>23.4</v>
      </c>
      <c r="M4542" s="8">
        <v>31.01</v>
      </c>
      <c r="N4542" s="341">
        <f>IF(Tabla2[[#This Row],[LECHE RETIRO DIA]]&lt;&gt;ISBLANK(Tabla2[[#This Row],[LECHE RETIRO DIA]]),SUM(Tabla2[[#This Row],[LECHE TANQUE DIA]:[LECHE RETIRO DIA]]),SUM(Tabla2[[#This Row],[LECHE TANQUE DIA]:[LECHE AUTOCONSUMO DIA]]))</f>
        <v>2457</v>
      </c>
      <c r="O4542" s="342">
        <f t="shared" ref="O4542:O4547" si="3145">IFERROR(C4542/N4542,"")</f>
        <v>0.96377696377696376</v>
      </c>
      <c r="P4542" s="343">
        <f t="shared" ref="P4542:P4547" si="3146">IFERROR(N4542/G4542,"")</f>
        <v>25.071428571428573</v>
      </c>
      <c r="Q4542" s="343">
        <f t="shared" ref="Q4542:Q4547" si="3147">IFERROR(C4542/G4542,"")</f>
        <v>24.163265306122447</v>
      </c>
      <c r="R4542" s="343">
        <f t="shared" ref="R4542:R4547" si="3148">IFERROR(D4542/J4542,"")</f>
        <v>6.1538461538461542</v>
      </c>
      <c r="S4542" s="343">
        <f t="shared" ref="S4542:S4547" si="3149">IFERROR(N4542/K4542,"")</f>
        <v>4.0949999999999998</v>
      </c>
      <c r="T4542" s="343">
        <f t="shared" ref="T4542:T4547" si="3150">IFERROR(K4542/G4542,"")</f>
        <v>6.1224489795918364</v>
      </c>
      <c r="U4542" s="343">
        <f t="shared" ref="U4542:U4547" si="3151">IFERROR(N4542/L4542,"")</f>
        <v>105</v>
      </c>
      <c r="V4542" s="343">
        <f t="shared" ref="V4542:V4547" si="3152">IFERROR(G4542/L4542,"")</f>
        <v>4.1880341880341883</v>
      </c>
      <c r="W4542" s="343">
        <f>IFERROR(H4542/M4542,Tabla2[[#This Row],[CARGA PRODUCCION (ANIMALES/HA)]])</f>
        <v>3.3537568526281842</v>
      </c>
      <c r="X4542" s="344">
        <f t="shared" ref="X4542:X4547" si="3153">YEAR(A4542)</f>
        <v>2025</v>
      </c>
      <c r="Y4542" s="344">
        <f t="shared" ref="Y4542:Y4547" si="3154">MONTH(A4542)</f>
        <v>11</v>
      </c>
      <c r="Z4542" s="344" t="e">
        <f t="shared" ref="Z4542:Z4547" ca="1" si="3155">_xlfn.ISOWEEKNUM(A4542)</f>
        <v>#NAME?</v>
      </c>
      <c r="AA4542" s="341">
        <f t="shared" ref="AA4542:AA4547" si="3156">IF(H4542&gt;0,H4542,G4542)</f>
        <v>104</v>
      </c>
      <c r="AB4542" s="342">
        <f t="shared" ref="AB4542:AB4547" si="3157">IFERROR(G4542/AA4542,"")</f>
        <v>0.94230769230769229</v>
      </c>
      <c r="AC4542" s="342">
        <f t="shared" ref="AC4542:AC4547" si="3158">IFERROR(1-AB4542,"")</f>
        <v>5.7692307692307709E-2</v>
      </c>
      <c r="AD4542" s="340"/>
    </row>
    <row r="4543" spans="1:30">
      <c r="A4543" s="339">
        <v>45964</v>
      </c>
      <c r="B4543" s="340" t="s">
        <v>83</v>
      </c>
      <c r="C4543" s="340">
        <v>2702</v>
      </c>
      <c r="D4543" s="340">
        <v>100</v>
      </c>
      <c r="E4543" s="340">
        <v>9</v>
      </c>
      <c r="F4543" s="340"/>
      <c r="G4543" s="340">
        <v>114</v>
      </c>
      <c r="H4543" s="340">
        <v>128</v>
      </c>
      <c r="I4543" s="340">
        <v>2</v>
      </c>
      <c r="J4543" s="340">
        <v>21</v>
      </c>
      <c r="K4543" s="340">
        <v>840</v>
      </c>
      <c r="L4543" s="340">
        <v>29.8</v>
      </c>
      <c r="M4543" s="8">
        <v>36.590000000000003</v>
      </c>
      <c r="N4543" s="341">
        <f>IF(Tabla2[[#This Row],[LECHE RETIRO DIA]]&lt;&gt;ISBLANK(Tabla2[[#This Row],[LECHE RETIRO DIA]]),SUM(Tabla2[[#This Row],[LECHE TANQUE DIA]:[LECHE RETIRO DIA]]),SUM(Tabla2[[#This Row],[LECHE TANQUE DIA]:[LECHE AUTOCONSUMO DIA]]))</f>
        <v>2811</v>
      </c>
      <c r="O4543" s="342">
        <f t="shared" si="3145"/>
        <v>0.96122376378512986</v>
      </c>
      <c r="P4543" s="343">
        <f t="shared" si="3146"/>
        <v>24.657894736842106</v>
      </c>
      <c r="Q4543" s="343">
        <f t="shared" si="3147"/>
        <v>23.701754385964911</v>
      </c>
      <c r="R4543" s="343">
        <f t="shared" si="3148"/>
        <v>4.7619047619047619</v>
      </c>
      <c r="S4543" s="343">
        <f t="shared" si="3149"/>
        <v>3.3464285714285715</v>
      </c>
      <c r="T4543" s="343">
        <f t="shared" si="3150"/>
        <v>7.3684210526315788</v>
      </c>
      <c r="U4543" s="343">
        <f t="shared" si="3151"/>
        <v>94.328859060402678</v>
      </c>
      <c r="V4543" s="343">
        <f t="shared" si="3152"/>
        <v>3.825503355704698</v>
      </c>
      <c r="W4543" s="343">
        <f>IFERROR(H4543/M4543,Tabla2[[#This Row],[CARGA PRODUCCION (ANIMALES/HA)]])</f>
        <v>3.4982235583492756</v>
      </c>
      <c r="X4543" s="344">
        <f t="shared" si="3153"/>
        <v>2025</v>
      </c>
      <c r="Y4543" s="344">
        <f t="shared" si="3154"/>
        <v>11</v>
      </c>
      <c r="Z4543" s="344" t="e">
        <f t="shared" ca="1" si="3155"/>
        <v>#NAME?</v>
      </c>
      <c r="AA4543" s="341">
        <f t="shared" si="3156"/>
        <v>128</v>
      </c>
      <c r="AB4543" s="342">
        <f t="shared" si="3157"/>
        <v>0.890625</v>
      </c>
      <c r="AC4543" s="342">
        <f t="shared" si="3158"/>
        <v>0.109375</v>
      </c>
      <c r="AD4543" s="340"/>
    </row>
    <row r="4544" spans="1:30">
      <c r="A4544" s="339">
        <v>45964</v>
      </c>
      <c r="B4544" s="340" t="s">
        <v>117</v>
      </c>
      <c r="C4544" s="340">
        <v>1319</v>
      </c>
      <c r="D4544" s="340">
        <v>40</v>
      </c>
      <c r="E4544" s="340">
        <v>5</v>
      </c>
      <c r="F4544" s="340"/>
      <c r="G4544" s="340">
        <v>56</v>
      </c>
      <c r="H4544" s="340">
        <v>56</v>
      </c>
      <c r="I4544" s="340">
        <v>0</v>
      </c>
      <c r="J4544" s="340">
        <v>10</v>
      </c>
      <c r="K4544" s="340">
        <v>360</v>
      </c>
      <c r="L4544" s="340">
        <v>16.5</v>
      </c>
      <c r="M4544" s="8">
        <v>17.5</v>
      </c>
      <c r="N4544" s="341">
        <f>IF(Tabla2[[#This Row],[LECHE RETIRO DIA]]&lt;&gt;ISBLANK(Tabla2[[#This Row],[LECHE RETIRO DIA]]),SUM(Tabla2[[#This Row],[LECHE TANQUE DIA]:[LECHE RETIRO DIA]]),SUM(Tabla2[[#This Row],[LECHE TANQUE DIA]:[LECHE AUTOCONSUMO DIA]]))</f>
        <v>1364</v>
      </c>
      <c r="O4544" s="342">
        <f t="shared" si="3145"/>
        <v>0.96700879765395897</v>
      </c>
      <c r="P4544" s="343">
        <f t="shared" si="3146"/>
        <v>24.357142857142858</v>
      </c>
      <c r="Q4544" s="343">
        <f t="shared" si="3147"/>
        <v>23.553571428571427</v>
      </c>
      <c r="R4544" s="343">
        <f t="shared" si="3148"/>
        <v>4</v>
      </c>
      <c r="S4544" s="343">
        <f t="shared" si="3149"/>
        <v>3.7888888888888888</v>
      </c>
      <c r="T4544" s="343">
        <f t="shared" si="3150"/>
        <v>6.4285714285714288</v>
      </c>
      <c r="U4544" s="343">
        <f t="shared" si="3151"/>
        <v>82.666666666666671</v>
      </c>
      <c r="V4544" s="343">
        <f t="shared" si="3152"/>
        <v>3.393939393939394</v>
      </c>
      <c r="W4544" s="343">
        <f>IFERROR(H4544/M4544,Tabla2[[#This Row],[CARGA PRODUCCION (ANIMALES/HA)]])</f>
        <v>3.2</v>
      </c>
      <c r="X4544" s="344">
        <f t="shared" si="3153"/>
        <v>2025</v>
      </c>
      <c r="Y4544" s="344">
        <f t="shared" si="3154"/>
        <v>11</v>
      </c>
      <c r="Z4544" s="344" t="e">
        <f t="shared" ca="1" si="3155"/>
        <v>#NAME?</v>
      </c>
      <c r="AA4544" s="341">
        <f t="shared" si="3156"/>
        <v>56</v>
      </c>
      <c r="AB4544" s="342">
        <f t="shared" si="3157"/>
        <v>1</v>
      </c>
      <c r="AC4544" s="342">
        <f t="shared" si="3158"/>
        <v>0</v>
      </c>
      <c r="AD4544" s="340"/>
    </row>
    <row r="4545" spans="1:30">
      <c r="A4545" s="339">
        <v>45965</v>
      </c>
      <c r="B4545" s="340" t="s">
        <v>81</v>
      </c>
      <c r="C4545" s="340">
        <v>2420</v>
      </c>
      <c r="D4545" s="340">
        <v>80</v>
      </c>
      <c r="E4545" s="340">
        <v>9</v>
      </c>
      <c r="F4545" s="340"/>
      <c r="G4545" s="340">
        <v>99</v>
      </c>
      <c r="H4545" s="340">
        <v>103</v>
      </c>
      <c r="I4545" s="340">
        <v>0</v>
      </c>
      <c r="J4545" s="340">
        <v>15</v>
      </c>
      <c r="K4545" s="340">
        <v>600</v>
      </c>
      <c r="L4545" s="340">
        <v>23.4</v>
      </c>
      <c r="M4545" s="8">
        <v>31.01</v>
      </c>
      <c r="N4545" s="341">
        <f>IF(Tabla2[[#This Row],[LECHE RETIRO DIA]]&lt;&gt;ISBLANK(Tabla2[[#This Row],[LECHE RETIRO DIA]]),SUM(Tabla2[[#This Row],[LECHE TANQUE DIA]:[LECHE RETIRO DIA]]),SUM(Tabla2[[#This Row],[LECHE TANQUE DIA]:[LECHE AUTOCONSUMO DIA]]))</f>
        <v>2509</v>
      </c>
      <c r="O4545" s="342">
        <f t="shared" si="3145"/>
        <v>0.96452770027899559</v>
      </c>
      <c r="P4545" s="343">
        <f t="shared" si="3146"/>
        <v>25.343434343434343</v>
      </c>
      <c r="Q4545" s="343">
        <f t="shared" si="3147"/>
        <v>24.444444444444443</v>
      </c>
      <c r="R4545" s="343">
        <f t="shared" si="3148"/>
        <v>5.333333333333333</v>
      </c>
      <c r="S4545" s="343">
        <f t="shared" si="3149"/>
        <v>4.1816666666666666</v>
      </c>
      <c r="T4545" s="343">
        <f t="shared" si="3150"/>
        <v>6.0606060606060606</v>
      </c>
      <c r="U4545" s="343">
        <f t="shared" si="3151"/>
        <v>107.22222222222223</v>
      </c>
      <c r="V4545" s="343">
        <f t="shared" si="3152"/>
        <v>4.2307692307692308</v>
      </c>
      <c r="W4545" s="343">
        <f>IFERROR(H4545/M4545,Tabla2[[#This Row],[CARGA PRODUCCION (ANIMALES/HA)]])</f>
        <v>3.3215091905836824</v>
      </c>
      <c r="X4545" s="344">
        <f t="shared" si="3153"/>
        <v>2025</v>
      </c>
      <c r="Y4545" s="344">
        <f t="shared" si="3154"/>
        <v>11</v>
      </c>
      <c r="Z4545" s="344" t="e">
        <f t="shared" ca="1" si="3155"/>
        <v>#NAME?</v>
      </c>
      <c r="AA4545" s="341">
        <f t="shared" si="3156"/>
        <v>103</v>
      </c>
      <c r="AB4545" s="342">
        <f t="shared" si="3157"/>
        <v>0.96116504854368934</v>
      </c>
      <c r="AC4545" s="342">
        <f t="shared" si="3158"/>
        <v>3.8834951456310662E-2</v>
      </c>
      <c r="AD4545" s="340"/>
    </row>
    <row r="4546" spans="1:30">
      <c r="A4546" s="339">
        <v>45965</v>
      </c>
      <c r="B4546" s="340" t="s">
        <v>83</v>
      </c>
      <c r="C4546" s="340">
        <v>2595</v>
      </c>
      <c r="D4546" s="340">
        <v>100</v>
      </c>
      <c r="E4546" s="340">
        <v>9</v>
      </c>
      <c r="F4546" s="340"/>
      <c r="G4546" s="340">
        <v>114</v>
      </c>
      <c r="H4546" s="340">
        <v>128</v>
      </c>
      <c r="I4546" s="340">
        <v>2</v>
      </c>
      <c r="J4546" s="340">
        <v>21</v>
      </c>
      <c r="K4546" s="340">
        <v>840</v>
      </c>
      <c r="L4546" s="340">
        <v>29.8</v>
      </c>
      <c r="M4546" s="8">
        <v>36.590000000000003</v>
      </c>
      <c r="N4546" s="341">
        <f>IF(Tabla2[[#This Row],[LECHE RETIRO DIA]]&lt;&gt;ISBLANK(Tabla2[[#This Row],[LECHE RETIRO DIA]]),SUM(Tabla2[[#This Row],[LECHE TANQUE DIA]:[LECHE RETIRO DIA]]),SUM(Tabla2[[#This Row],[LECHE TANQUE DIA]:[LECHE AUTOCONSUMO DIA]]))</f>
        <v>2704</v>
      </c>
      <c r="O4546" s="342">
        <f t="shared" si="3145"/>
        <v>0.95968934911242598</v>
      </c>
      <c r="P4546" s="343">
        <f t="shared" si="3146"/>
        <v>23.719298245614034</v>
      </c>
      <c r="Q4546" s="343">
        <f t="shared" si="3147"/>
        <v>22.763157894736842</v>
      </c>
      <c r="R4546" s="343">
        <f t="shared" si="3148"/>
        <v>4.7619047619047619</v>
      </c>
      <c r="S4546" s="343">
        <f t="shared" si="3149"/>
        <v>3.2190476190476192</v>
      </c>
      <c r="T4546" s="343">
        <f t="shared" si="3150"/>
        <v>7.3684210526315788</v>
      </c>
      <c r="U4546" s="343">
        <f t="shared" si="3151"/>
        <v>90.738255033557039</v>
      </c>
      <c r="V4546" s="343">
        <f t="shared" si="3152"/>
        <v>3.825503355704698</v>
      </c>
      <c r="W4546" s="343">
        <f>IFERROR(H4546/M4546,Tabla2[[#This Row],[CARGA PRODUCCION (ANIMALES/HA)]])</f>
        <v>3.4982235583492756</v>
      </c>
      <c r="X4546" s="344">
        <f t="shared" si="3153"/>
        <v>2025</v>
      </c>
      <c r="Y4546" s="344">
        <f t="shared" si="3154"/>
        <v>11</v>
      </c>
      <c r="Z4546" s="344" t="e">
        <f t="shared" ca="1" si="3155"/>
        <v>#NAME?</v>
      </c>
      <c r="AA4546" s="341">
        <f t="shared" si="3156"/>
        <v>128</v>
      </c>
      <c r="AB4546" s="342">
        <f t="shared" si="3157"/>
        <v>0.890625</v>
      </c>
      <c r="AC4546" s="342">
        <f t="shared" si="3158"/>
        <v>0.109375</v>
      </c>
      <c r="AD4546" s="340"/>
    </row>
    <row r="4547" spans="1:30">
      <c r="A4547" s="339">
        <v>45965</v>
      </c>
      <c r="B4547" s="340" t="s">
        <v>117</v>
      </c>
      <c r="C4547" s="340">
        <v>1304</v>
      </c>
      <c r="D4547" s="340">
        <v>40</v>
      </c>
      <c r="E4547" s="340">
        <v>5</v>
      </c>
      <c r="F4547" s="340"/>
      <c r="G4547" s="340">
        <v>56</v>
      </c>
      <c r="H4547" s="340">
        <v>56</v>
      </c>
      <c r="I4547" s="340">
        <v>0</v>
      </c>
      <c r="J4547" s="340">
        <v>10</v>
      </c>
      <c r="K4547" s="340">
        <v>360</v>
      </c>
      <c r="L4547" s="340">
        <v>16.5</v>
      </c>
      <c r="M4547" s="8">
        <v>17.5</v>
      </c>
      <c r="N4547" s="341">
        <f>IF(Tabla2[[#This Row],[LECHE RETIRO DIA]]&lt;&gt;ISBLANK(Tabla2[[#This Row],[LECHE RETIRO DIA]]),SUM(Tabla2[[#This Row],[LECHE TANQUE DIA]:[LECHE RETIRO DIA]]),SUM(Tabla2[[#This Row],[LECHE TANQUE DIA]:[LECHE AUTOCONSUMO DIA]]))</f>
        <v>1349</v>
      </c>
      <c r="O4547" s="342">
        <f t="shared" si="3145"/>
        <v>0.96664195700518907</v>
      </c>
      <c r="P4547" s="343">
        <f t="shared" si="3146"/>
        <v>24.089285714285715</v>
      </c>
      <c r="Q4547" s="343">
        <f t="shared" si="3147"/>
        <v>23.285714285714285</v>
      </c>
      <c r="R4547" s="343">
        <f t="shared" si="3148"/>
        <v>4</v>
      </c>
      <c r="S4547" s="343">
        <f t="shared" si="3149"/>
        <v>3.7472222222222222</v>
      </c>
      <c r="T4547" s="343">
        <f t="shared" si="3150"/>
        <v>6.4285714285714288</v>
      </c>
      <c r="U4547" s="343">
        <f t="shared" si="3151"/>
        <v>81.757575757575751</v>
      </c>
      <c r="V4547" s="343">
        <f t="shared" si="3152"/>
        <v>3.393939393939394</v>
      </c>
      <c r="W4547" s="343">
        <f>IFERROR(H4547/M4547,Tabla2[[#This Row],[CARGA PRODUCCION (ANIMALES/HA)]])</f>
        <v>3.2</v>
      </c>
      <c r="X4547" s="344">
        <f t="shared" si="3153"/>
        <v>2025</v>
      </c>
      <c r="Y4547" s="344">
        <f t="shared" si="3154"/>
        <v>11</v>
      </c>
      <c r="Z4547" s="344" t="e">
        <f t="shared" ca="1" si="3155"/>
        <v>#NAME?</v>
      </c>
      <c r="AA4547" s="341">
        <f t="shared" si="3156"/>
        <v>56</v>
      </c>
      <c r="AB4547" s="342">
        <f t="shared" si="3157"/>
        <v>1</v>
      </c>
      <c r="AC4547" s="342">
        <f t="shared" si="3158"/>
        <v>0</v>
      </c>
      <c r="AD4547" s="340"/>
    </row>
    <row r="4548" spans="1:30">
      <c r="A4548" s="570">
        <v>45966</v>
      </c>
      <c r="B4548" s="571" t="s">
        <v>81</v>
      </c>
      <c r="C4548" s="571">
        <v>2312</v>
      </c>
      <c r="D4548" s="571">
        <v>80</v>
      </c>
      <c r="E4548" s="571">
        <v>9</v>
      </c>
      <c r="F4548" s="571"/>
      <c r="G4548" s="571">
        <v>97</v>
      </c>
      <c r="H4548" s="571">
        <v>101</v>
      </c>
      <c r="I4548" s="571">
        <v>0</v>
      </c>
      <c r="J4548" s="571">
        <v>15</v>
      </c>
      <c r="K4548" s="571">
        <v>600</v>
      </c>
      <c r="L4548" s="571">
        <v>23.4</v>
      </c>
      <c r="M4548" s="569">
        <v>31.01</v>
      </c>
      <c r="N4548" s="572">
        <f>IF(Tabla2[[#This Row],[LECHE RETIRO DIA]]&lt;&gt;ISBLANK(Tabla2[[#This Row],[LECHE RETIRO DIA]]),SUM(Tabla2[[#This Row],[LECHE TANQUE DIA]:[LECHE RETIRO DIA]]),SUM(Tabla2[[#This Row],[LECHE TANQUE DIA]:[LECHE AUTOCONSUMO DIA]]))</f>
        <v>2401</v>
      </c>
      <c r="O4548" s="573">
        <f t="shared" ref="O4548:O4553" si="3159">IFERROR(C4548/N4548,"")</f>
        <v>0.96293211162015824</v>
      </c>
      <c r="P4548" s="574">
        <f t="shared" ref="P4548:P4553" si="3160">IFERROR(N4548/G4548,"")</f>
        <v>24.75257731958763</v>
      </c>
      <c r="Q4548" s="574">
        <f t="shared" ref="Q4548:Q4553" si="3161">IFERROR(C4548/G4548,"")</f>
        <v>23.835051546391753</v>
      </c>
      <c r="R4548" s="574">
        <f t="shared" ref="R4548:R4553" si="3162">IFERROR(D4548/J4548,"")</f>
        <v>5.333333333333333</v>
      </c>
      <c r="S4548" s="574">
        <f t="shared" ref="S4548:S4553" si="3163">IFERROR(N4548/K4548,"")</f>
        <v>4.0016666666666669</v>
      </c>
      <c r="T4548" s="574">
        <f t="shared" ref="T4548:T4553" si="3164">IFERROR(K4548/G4548,"")</f>
        <v>6.1855670103092786</v>
      </c>
      <c r="U4548" s="574">
        <f t="shared" ref="U4548:U4553" si="3165">IFERROR(N4548/L4548,"")</f>
        <v>102.60683760683762</v>
      </c>
      <c r="V4548" s="574">
        <f t="shared" ref="V4548:V4553" si="3166">IFERROR(G4548/L4548,"")</f>
        <v>4.1452991452991457</v>
      </c>
      <c r="W4548" s="574">
        <f>IFERROR(H4548/M4548,Tabla2[[#This Row],[CARGA PRODUCCION (ANIMALES/HA)]])</f>
        <v>3.2570138664946788</v>
      </c>
      <c r="X4548" s="575">
        <f t="shared" ref="X4548:X4553" si="3167">YEAR(A4548)</f>
        <v>2025</v>
      </c>
      <c r="Y4548" s="575">
        <f t="shared" ref="Y4548:Y4553" si="3168">MONTH(A4548)</f>
        <v>11</v>
      </c>
      <c r="Z4548" s="575" t="e">
        <f t="shared" ref="Z4548:Z4553" ca="1" si="3169">_xlfn.ISOWEEKNUM(A4548)</f>
        <v>#NAME?</v>
      </c>
      <c r="AA4548" s="572">
        <f t="shared" ref="AA4548:AA4553" si="3170">IF(H4548&gt;0,H4548,G4548)</f>
        <v>101</v>
      </c>
      <c r="AB4548" s="573">
        <f t="shared" ref="AB4548:AB4553" si="3171">IFERROR(G4548/AA4548,"")</f>
        <v>0.96039603960396036</v>
      </c>
      <c r="AC4548" s="573">
        <f t="shared" ref="AC4548:AC4553" si="3172">IFERROR(1-AB4548,"")</f>
        <v>3.9603960396039639E-2</v>
      </c>
      <c r="AD4548" s="571"/>
    </row>
    <row r="4549" spans="1:30">
      <c r="A4549" s="570">
        <v>45966</v>
      </c>
      <c r="B4549" s="571" t="s">
        <v>83</v>
      </c>
      <c r="C4549" s="571">
        <v>2682</v>
      </c>
      <c r="D4549" s="571">
        <v>100</v>
      </c>
      <c r="E4549" s="571">
        <v>9</v>
      </c>
      <c r="F4549" s="571"/>
      <c r="G4549" s="571">
        <v>113</v>
      </c>
      <c r="H4549" s="571">
        <v>128</v>
      </c>
      <c r="I4549" s="571">
        <v>2</v>
      </c>
      <c r="J4549" s="571">
        <v>21</v>
      </c>
      <c r="K4549" s="571">
        <v>840</v>
      </c>
      <c r="L4549" s="571">
        <v>29.8</v>
      </c>
      <c r="M4549" s="569">
        <v>36.590000000000003</v>
      </c>
      <c r="N4549" s="572">
        <f>IF(Tabla2[[#This Row],[LECHE RETIRO DIA]]&lt;&gt;ISBLANK(Tabla2[[#This Row],[LECHE RETIRO DIA]]),SUM(Tabla2[[#This Row],[LECHE TANQUE DIA]:[LECHE RETIRO DIA]]),SUM(Tabla2[[#This Row],[LECHE TANQUE DIA]:[LECHE AUTOCONSUMO DIA]]))</f>
        <v>2791</v>
      </c>
      <c r="O4549" s="573">
        <f t="shared" si="3159"/>
        <v>0.96094589752776782</v>
      </c>
      <c r="P4549" s="574">
        <f t="shared" si="3160"/>
        <v>24.699115044247787</v>
      </c>
      <c r="Q4549" s="574">
        <f t="shared" si="3161"/>
        <v>23.734513274336283</v>
      </c>
      <c r="R4549" s="574">
        <f t="shared" si="3162"/>
        <v>4.7619047619047619</v>
      </c>
      <c r="S4549" s="574">
        <f t="shared" si="3163"/>
        <v>3.3226190476190478</v>
      </c>
      <c r="T4549" s="574">
        <f t="shared" si="3164"/>
        <v>7.4336283185840708</v>
      </c>
      <c r="U4549" s="574">
        <f t="shared" si="3165"/>
        <v>93.65771812080537</v>
      </c>
      <c r="V4549" s="574">
        <f t="shared" si="3166"/>
        <v>3.7919463087248322</v>
      </c>
      <c r="W4549" s="574">
        <f>IFERROR(H4549/M4549,Tabla2[[#This Row],[CARGA PRODUCCION (ANIMALES/HA)]])</f>
        <v>3.4982235583492756</v>
      </c>
      <c r="X4549" s="575">
        <f t="shared" si="3167"/>
        <v>2025</v>
      </c>
      <c r="Y4549" s="575">
        <f t="shared" si="3168"/>
        <v>11</v>
      </c>
      <c r="Z4549" s="575" t="e">
        <f t="shared" ca="1" si="3169"/>
        <v>#NAME?</v>
      </c>
      <c r="AA4549" s="572">
        <f t="shared" si="3170"/>
        <v>128</v>
      </c>
      <c r="AB4549" s="573">
        <f t="shared" si="3171"/>
        <v>0.8828125</v>
      </c>
      <c r="AC4549" s="573">
        <f t="shared" si="3172"/>
        <v>0.1171875</v>
      </c>
      <c r="AD4549" s="571"/>
    </row>
    <row r="4550" spans="1:30">
      <c r="A4550" s="570">
        <v>45966</v>
      </c>
      <c r="B4550" s="571" t="s">
        <v>117</v>
      </c>
      <c r="C4550" s="571">
        <v>1210</v>
      </c>
      <c r="D4550" s="571">
        <v>40</v>
      </c>
      <c r="E4550" s="571">
        <v>5</v>
      </c>
      <c r="F4550" s="571"/>
      <c r="G4550" s="571">
        <v>54</v>
      </c>
      <c r="H4550" s="571">
        <v>54</v>
      </c>
      <c r="I4550" s="571">
        <v>0</v>
      </c>
      <c r="J4550" s="571">
        <v>10</v>
      </c>
      <c r="K4550" s="571">
        <v>360</v>
      </c>
      <c r="L4550" s="571">
        <v>16.5</v>
      </c>
      <c r="M4550" s="569">
        <v>17.5</v>
      </c>
      <c r="N4550" s="572">
        <f>IF(Tabla2[[#This Row],[LECHE RETIRO DIA]]&lt;&gt;ISBLANK(Tabla2[[#This Row],[LECHE RETIRO DIA]]),SUM(Tabla2[[#This Row],[LECHE TANQUE DIA]:[LECHE RETIRO DIA]]),SUM(Tabla2[[#This Row],[LECHE TANQUE DIA]:[LECHE AUTOCONSUMO DIA]]))</f>
        <v>1255</v>
      </c>
      <c r="O4550" s="573">
        <f t="shared" si="3159"/>
        <v>0.96414342629482075</v>
      </c>
      <c r="P4550" s="574">
        <f t="shared" si="3160"/>
        <v>23.24074074074074</v>
      </c>
      <c r="Q4550" s="574">
        <f t="shared" si="3161"/>
        <v>22.407407407407408</v>
      </c>
      <c r="R4550" s="574">
        <f t="shared" si="3162"/>
        <v>4</v>
      </c>
      <c r="S4550" s="574">
        <f t="shared" si="3163"/>
        <v>3.4861111111111112</v>
      </c>
      <c r="T4550" s="574">
        <f t="shared" si="3164"/>
        <v>6.666666666666667</v>
      </c>
      <c r="U4550" s="574">
        <f t="shared" si="3165"/>
        <v>76.060606060606062</v>
      </c>
      <c r="V4550" s="574">
        <f t="shared" si="3166"/>
        <v>3.2727272727272729</v>
      </c>
      <c r="W4550" s="574">
        <f>IFERROR(H4550/M4550,Tabla2[[#This Row],[CARGA PRODUCCION (ANIMALES/HA)]])</f>
        <v>3.0857142857142859</v>
      </c>
      <c r="X4550" s="575">
        <f t="shared" si="3167"/>
        <v>2025</v>
      </c>
      <c r="Y4550" s="575">
        <f t="shared" si="3168"/>
        <v>11</v>
      </c>
      <c r="Z4550" s="575" t="e">
        <f t="shared" ca="1" si="3169"/>
        <v>#NAME?</v>
      </c>
      <c r="AA4550" s="572">
        <f t="shared" si="3170"/>
        <v>54</v>
      </c>
      <c r="AB4550" s="573">
        <f t="shared" si="3171"/>
        <v>1</v>
      </c>
      <c r="AC4550" s="573">
        <f t="shared" si="3172"/>
        <v>0</v>
      </c>
      <c r="AD4550" s="571"/>
    </row>
    <row r="4551" spans="1:30">
      <c r="A4551" s="570">
        <v>45967</v>
      </c>
      <c r="B4551" s="571" t="s">
        <v>81</v>
      </c>
      <c r="C4551" s="571">
        <v>2363</v>
      </c>
      <c r="D4551" s="571">
        <v>80</v>
      </c>
      <c r="E4551" s="571">
        <v>9</v>
      </c>
      <c r="F4551" s="571"/>
      <c r="G4551" s="571">
        <v>98</v>
      </c>
      <c r="H4551" s="571">
        <v>101</v>
      </c>
      <c r="I4551" s="571">
        <v>0</v>
      </c>
      <c r="J4551" s="571">
        <v>15</v>
      </c>
      <c r="K4551" s="571">
        <v>600</v>
      </c>
      <c r="L4551" s="571">
        <v>23.4</v>
      </c>
      <c r="M4551" s="569">
        <v>31.01</v>
      </c>
      <c r="N4551" s="572">
        <f>IF(Tabla2[[#This Row],[LECHE RETIRO DIA]]&lt;&gt;ISBLANK(Tabla2[[#This Row],[LECHE RETIRO DIA]]),SUM(Tabla2[[#This Row],[LECHE TANQUE DIA]:[LECHE RETIRO DIA]]),SUM(Tabla2[[#This Row],[LECHE TANQUE DIA]:[LECHE AUTOCONSUMO DIA]]))</f>
        <v>2452</v>
      </c>
      <c r="O4551" s="573">
        <f t="shared" si="3159"/>
        <v>0.96370309951060362</v>
      </c>
      <c r="P4551" s="574">
        <f t="shared" si="3160"/>
        <v>25.020408163265305</v>
      </c>
      <c r="Q4551" s="574">
        <f t="shared" si="3161"/>
        <v>24.112244897959183</v>
      </c>
      <c r="R4551" s="574">
        <f t="shared" si="3162"/>
        <v>5.333333333333333</v>
      </c>
      <c r="S4551" s="574">
        <f t="shared" si="3163"/>
        <v>4.0866666666666669</v>
      </c>
      <c r="T4551" s="574">
        <f t="shared" si="3164"/>
        <v>6.1224489795918364</v>
      </c>
      <c r="U4551" s="574">
        <f t="shared" si="3165"/>
        <v>104.7863247863248</v>
      </c>
      <c r="V4551" s="574">
        <f t="shared" si="3166"/>
        <v>4.1880341880341883</v>
      </c>
      <c r="W4551" s="574">
        <f>IFERROR(H4551/M4551,Tabla2[[#This Row],[CARGA PRODUCCION (ANIMALES/HA)]])</f>
        <v>3.2570138664946788</v>
      </c>
      <c r="X4551" s="575">
        <f t="shared" si="3167"/>
        <v>2025</v>
      </c>
      <c r="Y4551" s="575">
        <f t="shared" si="3168"/>
        <v>11</v>
      </c>
      <c r="Z4551" s="575" t="e">
        <f t="shared" ca="1" si="3169"/>
        <v>#NAME?</v>
      </c>
      <c r="AA4551" s="572">
        <f t="shared" si="3170"/>
        <v>101</v>
      </c>
      <c r="AB4551" s="573">
        <f t="shared" si="3171"/>
        <v>0.97029702970297027</v>
      </c>
      <c r="AC4551" s="573">
        <f t="shared" si="3172"/>
        <v>2.9702970297029729E-2</v>
      </c>
      <c r="AD4551" s="571"/>
    </row>
    <row r="4552" spans="1:30">
      <c r="A4552" s="570">
        <v>45967</v>
      </c>
      <c r="B4552" s="571" t="s">
        <v>83</v>
      </c>
      <c r="C4552" s="571">
        <v>2629</v>
      </c>
      <c r="D4552" s="571">
        <v>100</v>
      </c>
      <c r="E4552" s="571">
        <v>9</v>
      </c>
      <c r="F4552" s="571"/>
      <c r="G4552" s="571">
        <v>113</v>
      </c>
      <c r="H4552" s="571">
        <v>128</v>
      </c>
      <c r="I4552" s="571">
        <v>2</v>
      </c>
      <c r="J4552" s="571">
        <v>11</v>
      </c>
      <c r="K4552" s="571">
        <v>840</v>
      </c>
      <c r="L4552" s="571">
        <v>29.8</v>
      </c>
      <c r="M4552" s="569">
        <v>36.590000000000003</v>
      </c>
      <c r="N4552" s="572">
        <f>IF(Tabla2[[#This Row],[LECHE RETIRO DIA]]&lt;&gt;ISBLANK(Tabla2[[#This Row],[LECHE RETIRO DIA]]),SUM(Tabla2[[#This Row],[LECHE TANQUE DIA]:[LECHE RETIRO DIA]]),SUM(Tabla2[[#This Row],[LECHE TANQUE DIA]:[LECHE AUTOCONSUMO DIA]]))</f>
        <v>2738</v>
      </c>
      <c r="O4552" s="573">
        <f t="shared" si="3159"/>
        <v>0.96018991964937905</v>
      </c>
      <c r="P4552" s="574">
        <f t="shared" si="3160"/>
        <v>24.23008849557522</v>
      </c>
      <c r="Q4552" s="574">
        <f t="shared" si="3161"/>
        <v>23.265486725663717</v>
      </c>
      <c r="R4552" s="574">
        <f t="shared" si="3162"/>
        <v>9.0909090909090917</v>
      </c>
      <c r="S4552" s="574">
        <f t="shared" si="3163"/>
        <v>3.2595238095238095</v>
      </c>
      <c r="T4552" s="574">
        <f t="shared" si="3164"/>
        <v>7.4336283185840708</v>
      </c>
      <c r="U4552" s="574">
        <f t="shared" si="3165"/>
        <v>91.879194630872476</v>
      </c>
      <c r="V4552" s="574">
        <f t="shared" si="3166"/>
        <v>3.7919463087248322</v>
      </c>
      <c r="W4552" s="574">
        <f>IFERROR(H4552/M4552,Tabla2[[#This Row],[CARGA PRODUCCION (ANIMALES/HA)]])</f>
        <v>3.4982235583492756</v>
      </c>
      <c r="X4552" s="575">
        <f t="shared" si="3167"/>
        <v>2025</v>
      </c>
      <c r="Y4552" s="575">
        <f t="shared" si="3168"/>
        <v>11</v>
      </c>
      <c r="Z4552" s="575" t="e">
        <f t="shared" ca="1" si="3169"/>
        <v>#NAME?</v>
      </c>
      <c r="AA4552" s="572">
        <f t="shared" si="3170"/>
        <v>128</v>
      </c>
      <c r="AB4552" s="573">
        <f t="shared" si="3171"/>
        <v>0.8828125</v>
      </c>
      <c r="AC4552" s="573">
        <f t="shared" si="3172"/>
        <v>0.1171875</v>
      </c>
      <c r="AD4552" s="571"/>
    </row>
    <row r="4553" spans="1:30">
      <c r="A4553" s="570">
        <v>45967</v>
      </c>
      <c r="B4553" s="571" t="s">
        <v>117</v>
      </c>
      <c r="C4553" s="571">
        <v>1317</v>
      </c>
      <c r="D4553" s="571">
        <v>40</v>
      </c>
      <c r="E4553" s="571">
        <v>5</v>
      </c>
      <c r="F4553" s="571"/>
      <c r="G4553" s="571">
        <v>54</v>
      </c>
      <c r="H4553" s="571">
        <v>54</v>
      </c>
      <c r="I4553" s="571">
        <v>0</v>
      </c>
      <c r="J4553" s="571">
        <v>10</v>
      </c>
      <c r="K4553" s="571">
        <v>360</v>
      </c>
      <c r="L4553" s="571">
        <v>16.5</v>
      </c>
      <c r="M4553" s="569">
        <v>17.5</v>
      </c>
      <c r="N4553" s="572">
        <f>IF(Tabla2[[#This Row],[LECHE RETIRO DIA]]&lt;&gt;ISBLANK(Tabla2[[#This Row],[LECHE RETIRO DIA]]),SUM(Tabla2[[#This Row],[LECHE TANQUE DIA]:[LECHE RETIRO DIA]]),SUM(Tabla2[[#This Row],[LECHE TANQUE DIA]:[LECHE AUTOCONSUMO DIA]]))</f>
        <v>1362</v>
      </c>
      <c r="O4553" s="573">
        <f t="shared" si="3159"/>
        <v>0.96696035242290745</v>
      </c>
      <c r="P4553" s="574">
        <f t="shared" si="3160"/>
        <v>25.222222222222221</v>
      </c>
      <c r="Q4553" s="574">
        <f t="shared" si="3161"/>
        <v>24.388888888888889</v>
      </c>
      <c r="R4553" s="574">
        <f t="shared" si="3162"/>
        <v>4</v>
      </c>
      <c r="S4553" s="574">
        <f t="shared" si="3163"/>
        <v>3.7833333333333332</v>
      </c>
      <c r="T4553" s="574">
        <f t="shared" si="3164"/>
        <v>6.666666666666667</v>
      </c>
      <c r="U4553" s="574">
        <f t="shared" si="3165"/>
        <v>82.545454545454547</v>
      </c>
      <c r="V4553" s="574">
        <f t="shared" si="3166"/>
        <v>3.2727272727272729</v>
      </c>
      <c r="W4553" s="574">
        <f>IFERROR(H4553/M4553,Tabla2[[#This Row],[CARGA PRODUCCION (ANIMALES/HA)]])</f>
        <v>3.0857142857142859</v>
      </c>
      <c r="X4553" s="575">
        <f t="shared" si="3167"/>
        <v>2025</v>
      </c>
      <c r="Y4553" s="575">
        <f t="shared" si="3168"/>
        <v>11</v>
      </c>
      <c r="Z4553" s="575" t="e">
        <f t="shared" ca="1" si="3169"/>
        <v>#NAME?</v>
      </c>
      <c r="AA4553" s="572">
        <f t="shared" si="3170"/>
        <v>54</v>
      </c>
      <c r="AB4553" s="573">
        <f t="shared" si="3171"/>
        <v>1</v>
      </c>
      <c r="AC4553" s="573">
        <f t="shared" si="3172"/>
        <v>0</v>
      </c>
      <c r="AD4553" s="571"/>
    </row>
    <row r="4554" spans="1:30">
      <c r="A4554" s="339">
        <v>45968</v>
      </c>
      <c r="B4554" s="340" t="s">
        <v>81</v>
      </c>
      <c r="C4554" s="340">
        <v>2279</v>
      </c>
      <c r="D4554" s="340">
        <v>80</v>
      </c>
      <c r="E4554" s="340">
        <v>9</v>
      </c>
      <c r="F4554" s="340"/>
      <c r="G4554" s="340">
        <v>98</v>
      </c>
      <c r="H4554" s="340">
        <v>101</v>
      </c>
      <c r="I4554" s="340">
        <v>0</v>
      </c>
      <c r="J4554" s="340">
        <v>11</v>
      </c>
      <c r="K4554" s="340">
        <v>600</v>
      </c>
      <c r="L4554" s="340">
        <v>23.4</v>
      </c>
      <c r="M4554" s="8">
        <v>31.01</v>
      </c>
      <c r="N4554" s="341">
        <f>IF(Tabla2[[#This Row],[LECHE RETIRO DIA]]&lt;&gt;ISBLANK(Tabla2[[#This Row],[LECHE RETIRO DIA]]),SUM(Tabla2[[#This Row],[LECHE TANQUE DIA]:[LECHE RETIRO DIA]]),SUM(Tabla2[[#This Row],[LECHE TANQUE DIA]:[LECHE AUTOCONSUMO DIA]]))</f>
        <v>2368</v>
      </c>
      <c r="O4554" s="342">
        <f>IFERROR(C4554/N4554,"")</f>
        <v>0.96241554054054057</v>
      </c>
      <c r="P4554" s="343">
        <f>IFERROR(N4554/G4554,"")</f>
        <v>24.163265306122447</v>
      </c>
      <c r="Q4554" s="343">
        <f>IFERROR(C4554/G4554,"")</f>
        <v>23.255102040816325</v>
      </c>
      <c r="R4554" s="343">
        <f>IFERROR(D4554/J4554,"")</f>
        <v>7.2727272727272725</v>
      </c>
      <c r="S4554" s="343">
        <f>IFERROR(N4554/K4554,"")</f>
        <v>3.9466666666666668</v>
      </c>
      <c r="T4554" s="343">
        <f>IFERROR(K4554/G4554,"")</f>
        <v>6.1224489795918364</v>
      </c>
      <c r="U4554" s="343">
        <f>IFERROR(N4554/L4554,"")</f>
        <v>101.19658119658121</v>
      </c>
      <c r="V4554" s="343">
        <f>IFERROR(G4554/L4554,"")</f>
        <v>4.1880341880341883</v>
      </c>
      <c r="W4554" s="343">
        <f>IFERROR(H4554/M4554,Tabla2[[#This Row],[CARGA PRODUCCION (ANIMALES/HA)]])</f>
        <v>3.2570138664946788</v>
      </c>
      <c r="X4554" s="344">
        <f>YEAR(A4554)</f>
        <v>2025</v>
      </c>
      <c r="Y4554" s="344">
        <f>MONTH(A4554)</f>
        <v>11</v>
      </c>
      <c r="Z4554" s="344" t="e">
        <f ca="1">_xlfn.ISOWEEKNUM(A4554)</f>
        <v>#NAME?</v>
      </c>
      <c r="AA4554" s="341">
        <f>IF(H4554&gt;0,H4554,G4554)</f>
        <v>101</v>
      </c>
      <c r="AB4554" s="342">
        <f>IFERROR(G4554/AA4554,"")</f>
        <v>0.97029702970297027</v>
      </c>
      <c r="AC4554" s="342">
        <f>IFERROR(1-AB4554,"")</f>
        <v>2.9702970297029729E-2</v>
      </c>
      <c r="AD4554" s="340"/>
    </row>
    <row r="4555" spans="1:30">
      <c r="A4555" s="339">
        <v>45968</v>
      </c>
      <c r="B4555" s="340" t="s">
        <v>83</v>
      </c>
      <c r="C4555" s="340">
        <v>2697</v>
      </c>
      <c r="D4555" s="340">
        <v>100</v>
      </c>
      <c r="E4555" s="340">
        <v>9</v>
      </c>
      <c r="F4555" s="340"/>
      <c r="G4555" s="340">
        <v>113</v>
      </c>
      <c r="H4555" s="340">
        <v>128</v>
      </c>
      <c r="I4555" s="340">
        <v>2</v>
      </c>
      <c r="J4555" s="340">
        <v>11</v>
      </c>
      <c r="K4555" s="340">
        <v>840</v>
      </c>
      <c r="L4555" s="340">
        <v>29.8</v>
      </c>
      <c r="M4555" s="8">
        <v>36.590000000000003</v>
      </c>
      <c r="N4555" s="341">
        <f>IF(Tabla2[[#This Row],[LECHE RETIRO DIA]]&lt;&gt;ISBLANK(Tabla2[[#This Row],[LECHE RETIRO DIA]]),SUM(Tabla2[[#This Row],[LECHE TANQUE DIA]:[LECHE RETIRO DIA]]),SUM(Tabla2[[#This Row],[LECHE TANQUE DIA]:[LECHE AUTOCONSUMO DIA]]))</f>
        <v>2806</v>
      </c>
      <c r="O4555" s="342">
        <f>IFERROR(C4555/N4555,"")</f>
        <v>0.96115466856735565</v>
      </c>
      <c r="P4555" s="343">
        <f>IFERROR(N4555/G4555,"")</f>
        <v>24.831858407079647</v>
      </c>
      <c r="Q4555" s="343">
        <f>IFERROR(C4555/G4555,"")</f>
        <v>23.86725663716814</v>
      </c>
      <c r="R4555" s="343">
        <f>IFERROR(D4555/J4555,"")</f>
        <v>9.0909090909090917</v>
      </c>
      <c r="S4555" s="343">
        <f>IFERROR(N4555/K4555,"")</f>
        <v>3.3404761904761906</v>
      </c>
      <c r="T4555" s="343">
        <f>IFERROR(K4555/G4555,"")</f>
        <v>7.4336283185840708</v>
      </c>
      <c r="U4555" s="343">
        <f>IFERROR(N4555/L4555,"")</f>
        <v>94.161073825503351</v>
      </c>
      <c r="V4555" s="343">
        <f>IFERROR(G4555/L4555,"")</f>
        <v>3.7919463087248322</v>
      </c>
      <c r="W4555" s="343">
        <f>IFERROR(H4555/M4555,Tabla2[[#This Row],[CARGA PRODUCCION (ANIMALES/HA)]])</f>
        <v>3.4982235583492756</v>
      </c>
      <c r="X4555" s="344">
        <f>YEAR(A4555)</f>
        <v>2025</v>
      </c>
      <c r="Y4555" s="344">
        <f>MONTH(A4555)</f>
        <v>11</v>
      </c>
      <c r="Z4555" s="344" t="e">
        <f ca="1">_xlfn.ISOWEEKNUM(A4555)</f>
        <v>#NAME?</v>
      </c>
      <c r="AA4555" s="341">
        <f>IF(H4555&gt;0,H4555,G4555)</f>
        <v>128</v>
      </c>
      <c r="AB4555" s="342">
        <f>IFERROR(G4555/AA4555,"")</f>
        <v>0.8828125</v>
      </c>
      <c r="AC4555" s="342">
        <f>IFERROR(1-AB4555,"")</f>
        <v>0.1171875</v>
      </c>
      <c r="AD4555" s="340"/>
    </row>
    <row r="4556" spans="1:30">
      <c r="A4556" s="339">
        <v>45968</v>
      </c>
      <c r="B4556" s="340" t="s">
        <v>117</v>
      </c>
      <c r="C4556" s="340">
        <v>1293</v>
      </c>
      <c r="D4556" s="340">
        <v>40</v>
      </c>
      <c r="E4556" s="340">
        <v>5</v>
      </c>
      <c r="F4556" s="340"/>
      <c r="G4556" s="340">
        <v>54</v>
      </c>
      <c r="H4556" s="340">
        <v>54</v>
      </c>
      <c r="I4556" s="340">
        <v>0</v>
      </c>
      <c r="J4556" s="340">
        <v>10</v>
      </c>
      <c r="K4556" s="340">
        <v>360</v>
      </c>
      <c r="L4556" s="340">
        <v>16.5</v>
      </c>
      <c r="M4556" s="8">
        <v>17.5</v>
      </c>
      <c r="N4556" s="341">
        <f>IF(Tabla2[[#This Row],[LECHE RETIRO DIA]]&lt;&gt;ISBLANK(Tabla2[[#This Row],[LECHE RETIRO DIA]]),SUM(Tabla2[[#This Row],[LECHE TANQUE DIA]:[LECHE RETIRO DIA]]),SUM(Tabla2[[#This Row],[LECHE TANQUE DIA]:[LECHE AUTOCONSUMO DIA]]))</f>
        <v>1338</v>
      </c>
      <c r="O4556" s="342">
        <f>IFERROR(C4556/N4556,"")</f>
        <v>0.96636771300448432</v>
      </c>
      <c r="P4556" s="343">
        <f>IFERROR(N4556/G4556,"")</f>
        <v>24.777777777777779</v>
      </c>
      <c r="Q4556" s="343">
        <f>IFERROR(C4556/G4556,"")</f>
        <v>23.944444444444443</v>
      </c>
      <c r="R4556" s="343">
        <f>IFERROR(D4556/J4556,"")</f>
        <v>4</v>
      </c>
      <c r="S4556" s="343">
        <f>IFERROR(N4556/K4556,"")</f>
        <v>3.7166666666666668</v>
      </c>
      <c r="T4556" s="343">
        <f>IFERROR(K4556/G4556,"")</f>
        <v>6.666666666666667</v>
      </c>
      <c r="U4556" s="343">
        <f>IFERROR(N4556/L4556,"")</f>
        <v>81.090909090909093</v>
      </c>
      <c r="V4556" s="343">
        <f>IFERROR(G4556/L4556,"")</f>
        <v>3.2727272727272729</v>
      </c>
      <c r="W4556" s="343">
        <f>IFERROR(H4556/M4556,Tabla2[[#This Row],[CARGA PRODUCCION (ANIMALES/HA)]])</f>
        <v>3.0857142857142859</v>
      </c>
      <c r="X4556" s="344">
        <f>YEAR(A4556)</f>
        <v>2025</v>
      </c>
      <c r="Y4556" s="344">
        <f>MONTH(A4556)</f>
        <v>11</v>
      </c>
      <c r="Z4556" s="344" t="e">
        <f ca="1">_xlfn.ISOWEEKNUM(A4556)</f>
        <v>#NAME?</v>
      </c>
      <c r="AA4556" s="341">
        <f>IF(H4556&gt;0,H4556,G4556)</f>
        <v>54</v>
      </c>
      <c r="AB4556" s="342">
        <f>IFERROR(G4556/AA4556,"")</f>
        <v>1</v>
      </c>
      <c r="AC4556" s="342">
        <f>IFERROR(1-AB4556,"")</f>
        <v>0</v>
      </c>
      <c r="AD4556" s="340"/>
    </row>
  </sheetData>
  <sheetProtection selectLockedCells="1" sort="0"/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814"/>
  <sheetViews>
    <sheetView topLeftCell="A747" workbookViewId="0">
      <selection activeCell="F806" sqref="F806"/>
    </sheetView>
  </sheetViews>
  <sheetFormatPr baseColWidth="10" defaultColWidth="10.7109375" defaultRowHeight="15"/>
  <cols>
    <col min="1" max="1" width="12" customWidth="1"/>
    <col min="2" max="2" width="16.140625" customWidth="1"/>
    <col min="3" max="3" width="9.140625" customWidth="1"/>
    <col min="4" max="4" width="15.7109375" customWidth="1"/>
    <col min="6" max="6" width="16.42578125" customWidth="1"/>
  </cols>
  <sheetData>
    <row r="1" spans="1:7">
      <c r="A1" t="s">
        <v>0</v>
      </c>
      <c r="B1" t="s">
        <v>27</v>
      </c>
      <c r="C1" t="s">
        <v>62</v>
      </c>
      <c r="D1" t="s">
        <v>63</v>
      </c>
      <c r="E1" t="s">
        <v>64</v>
      </c>
      <c r="F1" t="s">
        <v>65</v>
      </c>
      <c r="G1" t="s">
        <v>120</v>
      </c>
    </row>
    <row r="2" spans="1:7">
      <c r="A2" s="41">
        <v>44577</v>
      </c>
      <c r="B2">
        <v>58</v>
      </c>
      <c r="D2">
        <v>37</v>
      </c>
      <c r="E2">
        <v>1.96</v>
      </c>
      <c r="F2">
        <v>91.1</v>
      </c>
    </row>
    <row r="3" spans="1:7">
      <c r="A3" s="41">
        <v>44578</v>
      </c>
      <c r="B3">
        <v>57</v>
      </c>
      <c r="D3">
        <v>37</v>
      </c>
      <c r="E3">
        <v>1.8</v>
      </c>
      <c r="F3">
        <v>78.900000000000006</v>
      </c>
    </row>
    <row r="4" spans="1:7">
      <c r="A4" s="41">
        <v>44579</v>
      </c>
      <c r="B4">
        <v>56</v>
      </c>
      <c r="D4">
        <v>37</v>
      </c>
      <c r="E4">
        <v>0.13700000000000001</v>
      </c>
      <c r="F4">
        <v>5.79</v>
      </c>
    </row>
    <row r="5" spans="1:7">
      <c r="A5" s="41">
        <v>44580</v>
      </c>
      <c r="B5">
        <v>55</v>
      </c>
      <c r="D5">
        <v>37</v>
      </c>
      <c r="E5">
        <v>1.49</v>
      </c>
      <c r="F5">
        <v>71.8</v>
      </c>
    </row>
    <row r="6" spans="1:7">
      <c r="A6" s="41">
        <v>44581</v>
      </c>
      <c r="B6">
        <v>54</v>
      </c>
      <c r="D6">
        <v>37</v>
      </c>
      <c r="E6">
        <v>1.97</v>
      </c>
      <c r="F6">
        <v>74.3</v>
      </c>
    </row>
    <row r="7" spans="1:7">
      <c r="A7" s="41">
        <v>44582</v>
      </c>
      <c r="B7">
        <v>133</v>
      </c>
      <c r="D7">
        <v>37</v>
      </c>
      <c r="E7">
        <v>0.93400000000000005</v>
      </c>
      <c r="F7">
        <v>75.900000000000006</v>
      </c>
    </row>
    <row r="8" spans="1:7">
      <c r="A8" s="41">
        <v>44583</v>
      </c>
      <c r="B8">
        <v>134</v>
      </c>
      <c r="D8">
        <v>37</v>
      </c>
      <c r="E8">
        <v>1.68</v>
      </c>
      <c r="F8">
        <v>184</v>
      </c>
    </row>
    <row r="9" spans="1:7">
      <c r="A9" s="41">
        <v>44592</v>
      </c>
      <c r="B9">
        <v>7</v>
      </c>
      <c r="D9">
        <v>37</v>
      </c>
      <c r="E9">
        <v>2.02</v>
      </c>
      <c r="F9">
        <v>88.9</v>
      </c>
    </row>
    <row r="10" spans="1:7">
      <c r="A10" s="41">
        <v>44593</v>
      </c>
      <c r="B10" t="s">
        <v>66</v>
      </c>
      <c r="D10">
        <v>37</v>
      </c>
      <c r="E10">
        <v>1.97</v>
      </c>
      <c r="F10">
        <v>98.4</v>
      </c>
    </row>
    <row r="11" spans="1:7">
      <c r="A11" s="41">
        <v>44594</v>
      </c>
      <c r="B11">
        <v>8</v>
      </c>
      <c r="D11">
        <v>37</v>
      </c>
      <c r="E11">
        <v>2.0499999999999998</v>
      </c>
      <c r="F11">
        <v>97.1</v>
      </c>
    </row>
    <row r="12" spans="1:7">
      <c r="A12" s="41">
        <v>44595</v>
      </c>
      <c r="B12">
        <v>9</v>
      </c>
      <c r="D12">
        <v>37</v>
      </c>
      <c r="E12">
        <v>1.83</v>
      </c>
      <c r="F12">
        <v>85.1</v>
      </c>
    </row>
    <row r="13" spans="1:7">
      <c r="A13" s="41">
        <v>44798</v>
      </c>
      <c r="B13">
        <v>56</v>
      </c>
      <c r="C13">
        <v>1070</v>
      </c>
      <c r="D13">
        <v>38</v>
      </c>
    </row>
    <row r="14" spans="1:7">
      <c r="A14" s="41">
        <v>44799</v>
      </c>
      <c r="B14">
        <v>55</v>
      </c>
      <c r="D14">
        <v>38</v>
      </c>
      <c r="E14">
        <v>1.87</v>
      </c>
      <c r="F14">
        <v>87.7</v>
      </c>
    </row>
    <row r="15" spans="1:7">
      <c r="A15" s="41">
        <v>44800</v>
      </c>
      <c r="B15">
        <v>54</v>
      </c>
      <c r="C15" s="42"/>
      <c r="D15">
        <v>38</v>
      </c>
      <c r="E15">
        <v>1.63</v>
      </c>
      <c r="F15">
        <v>81.099999999999994</v>
      </c>
    </row>
    <row r="16" spans="1:7">
      <c r="A16" s="41">
        <v>44801</v>
      </c>
      <c r="B16">
        <v>53</v>
      </c>
      <c r="D16">
        <v>38</v>
      </c>
      <c r="E16">
        <v>1.57</v>
      </c>
      <c r="F16">
        <v>57.9</v>
      </c>
    </row>
    <row r="17" spans="1:6">
      <c r="A17" s="41">
        <v>44802</v>
      </c>
      <c r="B17">
        <v>14</v>
      </c>
      <c r="C17">
        <v>1026</v>
      </c>
      <c r="D17">
        <v>38</v>
      </c>
      <c r="E17">
        <v>1.54</v>
      </c>
      <c r="F17">
        <v>66.099999999999994</v>
      </c>
    </row>
    <row r="18" spans="1:6">
      <c r="A18" s="41">
        <v>44803</v>
      </c>
      <c r="B18">
        <v>6</v>
      </c>
      <c r="D18">
        <v>38</v>
      </c>
      <c r="E18">
        <v>1.54</v>
      </c>
      <c r="F18">
        <v>72.3</v>
      </c>
    </row>
    <row r="19" spans="1:6">
      <c r="A19" s="41">
        <v>44804</v>
      </c>
      <c r="B19">
        <v>5</v>
      </c>
      <c r="D19">
        <v>38</v>
      </c>
      <c r="E19">
        <v>1.86</v>
      </c>
      <c r="F19">
        <v>91.2</v>
      </c>
    </row>
    <row r="20" spans="1:6">
      <c r="A20" s="41">
        <v>44805</v>
      </c>
      <c r="B20">
        <v>4</v>
      </c>
      <c r="D20">
        <v>38</v>
      </c>
      <c r="E20">
        <v>2.21</v>
      </c>
      <c r="F20">
        <v>125</v>
      </c>
    </row>
    <row r="21" spans="1:6">
      <c r="A21" s="41">
        <v>44806</v>
      </c>
      <c r="B21">
        <v>3</v>
      </c>
      <c r="C21">
        <v>1037</v>
      </c>
      <c r="D21">
        <v>38</v>
      </c>
      <c r="E21">
        <v>1.89</v>
      </c>
      <c r="F21">
        <v>78.5</v>
      </c>
    </row>
    <row r="22" spans="1:6">
      <c r="A22" s="41">
        <v>44807</v>
      </c>
      <c r="B22">
        <v>2</v>
      </c>
      <c r="C22">
        <v>1029</v>
      </c>
      <c r="D22">
        <v>38</v>
      </c>
      <c r="E22">
        <v>2.11</v>
      </c>
      <c r="F22">
        <v>99.7</v>
      </c>
    </row>
    <row r="23" spans="1:6">
      <c r="A23" s="41">
        <v>44808</v>
      </c>
      <c r="B23" s="42" t="s">
        <v>67</v>
      </c>
      <c r="C23">
        <v>982</v>
      </c>
      <c r="D23">
        <v>38</v>
      </c>
      <c r="E23" t="s">
        <v>68</v>
      </c>
      <c r="F23" t="s">
        <v>69</v>
      </c>
    </row>
    <row r="24" spans="1:6">
      <c r="A24" s="41">
        <v>44809</v>
      </c>
      <c r="B24">
        <v>8</v>
      </c>
      <c r="C24">
        <v>1018</v>
      </c>
      <c r="D24">
        <v>38</v>
      </c>
      <c r="E24">
        <v>2.04</v>
      </c>
      <c r="F24">
        <v>86.7</v>
      </c>
    </row>
    <row r="25" spans="1:6">
      <c r="A25" s="41">
        <v>44810</v>
      </c>
      <c r="B25">
        <v>9</v>
      </c>
      <c r="C25">
        <v>1025</v>
      </c>
      <c r="D25">
        <v>38</v>
      </c>
      <c r="E25">
        <v>2.0299999999999998</v>
      </c>
      <c r="F25">
        <v>84.7</v>
      </c>
    </row>
    <row r="26" spans="1:6">
      <c r="A26" s="41">
        <v>44811</v>
      </c>
      <c r="B26">
        <v>10</v>
      </c>
      <c r="C26">
        <v>1020</v>
      </c>
      <c r="D26">
        <v>38</v>
      </c>
      <c r="E26">
        <v>1.8</v>
      </c>
      <c r="F26">
        <v>82.9</v>
      </c>
    </row>
    <row r="27" spans="1:6">
      <c r="A27" s="41">
        <v>44812</v>
      </c>
      <c r="B27">
        <v>11</v>
      </c>
      <c r="C27">
        <v>1026</v>
      </c>
      <c r="D27">
        <v>38</v>
      </c>
      <c r="E27">
        <v>1.85</v>
      </c>
      <c r="F27">
        <v>83</v>
      </c>
    </row>
    <row r="28" spans="1:6">
      <c r="A28" s="41">
        <v>44813</v>
      </c>
      <c r="B28">
        <v>12</v>
      </c>
      <c r="C28">
        <v>986</v>
      </c>
      <c r="D28">
        <v>38</v>
      </c>
      <c r="E28">
        <v>1.75</v>
      </c>
      <c r="F28">
        <v>80.099999999999994</v>
      </c>
    </row>
    <row r="29" spans="1:6">
      <c r="A29" s="41">
        <v>44814</v>
      </c>
      <c r="B29">
        <v>134</v>
      </c>
      <c r="C29">
        <v>1054</v>
      </c>
      <c r="D29">
        <v>39</v>
      </c>
      <c r="E29">
        <v>1.51</v>
      </c>
      <c r="F29">
        <v>116</v>
      </c>
    </row>
    <row r="30" spans="1:6">
      <c r="A30" s="41">
        <v>44815</v>
      </c>
      <c r="B30">
        <v>60</v>
      </c>
      <c r="C30">
        <v>1068</v>
      </c>
      <c r="D30">
        <v>39</v>
      </c>
      <c r="E30">
        <v>1.63</v>
      </c>
      <c r="F30">
        <v>76.900000000000006</v>
      </c>
    </row>
    <row r="31" spans="1:6">
      <c r="A31" s="41">
        <v>44816</v>
      </c>
      <c r="B31">
        <v>61</v>
      </c>
      <c r="C31">
        <v>1045</v>
      </c>
      <c r="D31">
        <v>37</v>
      </c>
      <c r="E31">
        <v>1.95</v>
      </c>
      <c r="F31">
        <v>100</v>
      </c>
    </row>
    <row r="32" spans="1:6">
      <c r="A32" s="41">
        <v>44817</v>
      </c>
      <c r="B32">
        <v>62</v>
      </c>
      <c r="C32">
        <v>1088</v>
      </c>
      <c r="D32">
        <v>37</v>
      </c>
      <c r="E32">
        <v>2</v>
      </c>
      <c r="F32">
        <v>94.8</v>
      </c>
    </row>
    <row r="33" spans="1:6">
      <c r="A33" s="41">
        <v>44818</v>
      </c>
      <c r="B33">
        <v>63</v>
      </c>
      <c r="C33">
        <v>1021</v>
      </c>
      <c r="D33">
        <v>37</v>
      </c>
      <c r="E33">
        <v>1.89</v>
      </c>
      <c r="F33">
        <v>97.6</v>
      </c>
    </row>
    <row r="34" spans="1:6">
      <c r="A34" s="41">
        <v>44819</v>
      </c>
      <c r="B34">
        <v>64</v>
      </c>
      <c r="C34">
        <v>1028</v>
      </c>
      <c r="D34">
        <v>37</v>
      </c>
      <c r="E34">
        <v>2.2799999999999998</v>
      </c>
      <c r="F34">
        <v>215</v>
      </c>
    </row>
    <row r="35" spans="1:6">
      <c r="A35" s="41">
        <v>44820</v>
      </c>
      <c r="B35">
        <v>133</v>
      </c>
      <c r="C35">
        <v>1079</v>
      </c>
      <c r="D35">
        <v>37</v>
      </c>
      <c r="E35">
        <v>1.84</v>
      </c>
      <c r="F35">
        <v>135</v>
      </c>
    </row>
    <row r="36" spans="1:6">
      <c r="A36" s="41">
        <v>44821</v>
      </c>
      <c r="B36">
        <v>133</v>
      </c>
      <c r="C36">
        <v>1046</v>
      </c>
      <c r="D36">
        <v>37</v>
      </c>
      <c r="E36">
        <v>1.84</v>
      </c>
      <c r="F36">
        <v>135</v>
      </c>
    </row>
    <row r="37" spans="1:6">
      <c r="A37" s="41">
        <v>44822</v>
      </c>
      <c r="B37">
        <v>66</v>
      </c>
      <c r="C37">
        <v>1031</v>
      </c>
      <c r="D37">
        <v>37</v>
      </c>
      <c r="E37">
        <v>1.86</v>
      </c>
      <c r="F37">
        <v>82.1</v>
      </c>
    </row>
    <row r="38" spans="1:6">
      <c r="A38" s="41">
        <v>44823</v>
      </c>
      <c r="B38">
        <v>67</v>
      </c>
      <c r="C38">
        <v>1006</v>
      </c>
      <c r="D38">
        <v>37</v>
      </c>
      <c r="E38">
        <v>1.79</v>
      </c>
      <c r="F38">
        <v>90.2</v>
      </c>
    </row>
    <row r="39" spans="1:6">
      <c r="A39" s="41">
        <v>44824</v>
      </c>
      <c r="B39">
        <v>69</v>
      </c>
      <c r="C39">
        <v>1057</v>
      </c>
      <c r="D39">
        <v>37</v>
      </c>
      <c r="E39">
        <v>1.66</v>
      </c>
      <c r="F39">
        <v>74.599999999999994</v>
      </c>
    </row>
    <row r="40" spans="1:6">
      <c r="A40" s="41">
        <v>44825</v>
      </c>
      <c r="B40">
        <v>70</v>
      </c>
      <c r="C40">
        <v>1019</v>
      </c>
      <c r="D40">
        <v>37</v>
      </c>
      <c r="E40">
        <v>1.96</v>
      </c>
      <c r="F40">
        <v>110</v>
      </c>
    </row>
    <row r="41" spans="1:6">
      <c r="A41" s="41">
        <v>44826</v>
      </c>
      <c r="B41">
        <v>59</v>
      </c>
      <c r="C41">
        <v>1018</v>
      </c>
      <c r="D41">
        <v>37</v>
      </c>
      <c r="E41">
        <v>2.91</v>
      </c>
      <c r="F41">
        <v>109</v>
      </c>
    </row>
    <row r="42" spans="1:6">
      <c r="A42" s="41">
        <v>44827</v>
      </c>
      <c r="B42">
        <v>58</v>
      </c>
      <c r="D42">
        <v>37</v>
      </c>
      <c r="E42">
        <v>2.13</v>
      </c>
      <c r="F42">
        <v>99</v>
      </c>
    </row>
    <row r="43" spans="1:6">
      <c r="A43" s="41">
        <v>44828</v>
      </c>
      <c r="B43">
        <v>57</v>
      </c>
      <c r="C43">
        <v>1074</v>
      </c>
      <c r="D43">
        <v>37</v>
      </c>
      <c r="E43">
        <v>1.87</v>
      </c>
      <c r="F43">
        <v>82</v>
      </c>
    </row>
    <row r="44" spans="1:6">
      <c r="A44" s="41">
        <v>44829</v>
      </c>
      <c r="B44">
        <v>56</v>
      </c>
      <c r="C44">
        <v>1077</v>
      </c>
      <c r="D44">
        <v>37</v>
      </c>
      <c r="E44">
        <v>1.58</v>
      </c>
      <c r="F44">
        <v>66.7</v>
      </c>
    </row>
    <row r="45" spans="1:6">
      <c r="A45" s="41">
        <v>44830</v>
      </c>
      <c r="B45">
        <v>55</v>
      </c>
      <c r="C45">
        <v>1055</v>
      </c>
      <c r="D45">
        <v>37</v>
      </c>
      <c r="E45">
        <v>1.78</v>
      </c>
      <c r="F45">
        <v>85.8</v>
      </c>
    </row>
    <row r="46" spans="1:6">
      <c r="A46" s="41">
        <v>44831</v>
      </c>
      <c r="B46">
        <v>54</v>
      </c>
      <c r="C46">
        <v>1039</v>
      </c>
      <c r="D46">
        <v>37</v>
      </c>
      <c r="E46">
        <v>1.8</v>
      </c>
      <c r="F46">
        <v>92</v>
      </c>
    </row>
    <row r="47" spans="1:6">
      <c r="A47" s="41">
        <v>44832</v>
      </c>
      <c r="B47">
        <v>53</v>
      </c>
      <c r="C47">
        <v>1036</v>
      </c>
      <c r="D47">
        <v>37</v>
      </c>
      <c r="E47">
        <v>2.1</v>
      </c>
      <c r="F47">
        <v>81.599999999999994</v>
      </c>
    </row>
    <row r="48" spans="1:6">
      <c r="A48" s="41">
        <v>44833</v>
      </c>
      <c r="B48">
        <v>14</v>
      </c>
      <c r="C48">
        <v>1053</v>
      </c>
      <c r="D48">
        <v>37</v>
      </c>
      <c r="E48">
        <v>1.7</v>
      </c>
      <c r="F48">
        <v>77</v>
      </c>
    </row>
    <row r="49" spans="1:6">
      <c r="A49" s="41">
        <v>44834</v>
      </c>
      <c r="B49">
        <v>6</v>
      </c>
      <c r="C49">
        <v>989</v>
      </c>
      <c r="D49">
        <v>37</v>
      </c>
      <c r="E49">
        <v>1.6</v>
      </c>
      <c r="F49">
        <v>76.2</v>
      </c>
    </row>
    <row r="50" spans="1:6">
      <c r="A50" s="41">
        <v>44835</v>
      </c>
      <c r="B50">
        <v>5</v>
      </c>
      <c r="C50">
        <v>1023</v>
      </c>
      <c r="D50">
        <v>37</v>
      </c>
      <c r="E50">
        <v>1.7</v>
      </c>
      <c r="F50">
        <v>88.4</v>
      </c>
    </row>
    <row r="51" spans="1:6">
      <c r="A51" s="41">
        <v>44836</v>
      </c>
      <c r="B51">
        <v>4</v>
      </c>
      <c r="C51">
        <v>1012</v>
      </c>
      <c r="D51">
        <v>37</v>
      </c>
      <c r="E51">
        <v>2</v>
      </c>
      <c r="F51">
        <v>119</v>
      </c>
    </row>
    <row r="52" spans="1:6">
      <c r="A52" s="41">
        <v>44837</v>
      </c>
      <c r="B52">
        <v>3</v>
      </c>
      <c r="C52">
        <v>990</v>
      </c>
      <c r="D52">
        <v>37</v>
      </c>
      <c r="E52">
        <v>1.7</v>
      </c>
      <c r="F52">
        <v>74.5</v>
      </c>
    </row>
    <row r="53" spans="1:6">
      <c r="A53" s="41">
        <v>44838</v>
      </c>
      <c r="B53">
        <v>2</v>
      </c>
      <c r="C53">
        <v>1071</v>
      </c>
      <c r="D53">
        <v>37</v>
      </c>
      <c r="E53">
        <v>1.5</v>
      </c>
      <c r="F53">
        <v>76.2</v>
      </c>
    </row>
    <row r="54" spans="1:6">
      <c r="A54" s="41">
        <v>44839</v>
      </c>
      <c r="B54" t="s">
        <v>67</v>
      </c>
      <c r="C54">
        <v>1001</v>
      </c>
      <c r="D54">
        <v>37</v>
      </c>
      <c r="E54">
        <v>1.8</v>
      </c>
      <c r="F54">
        <v>119</v>
      </c>
    </row>
    <row r="55" spans="1:6">
      <c r="A55" s="41">
        <v>44840</v>
      </c>
      <c r="B55">
        <v>8</v>
      </c>
      <c r="C55">
        <v>978</v>
      </c>
      <c r="D55">
        <v>37</v>
      </c>
      <c r="E55">
        <v>2.1</v>
      </c>
      <c r="F55">
        <v>96.4</v>
      </c>
    </row>
    <row r="56" spans="1:6">
      <c r="A56" s="41">
        <v>44841</v>
      </c>
      <c r="B56">
        <v>9</v>
      </c>
      <c r="C56">
        <v>978</v>
      </c>
      <c r="D56">
        <v>37</v>
      </c>
      <c r="E56">
        <v>1.8</v>
      </c>
      <c r="F56">
        <v>80</v>
      </c>
    </row>
    <row r="57" spans="1:6">
      <c r="A57" s="41">
        <v>44842</v>
      </c>
      <c r="B57">
        <v>10</v>
      </c>
      <c r="C57">
        <v>955</v>
      </c>
      <c r="D57">
        <v>37</v>
      </c>
      <c r="E57">
        <v>1.7</v>
      </c>
      <c r="F57">
        <v>78</v>
      </c>
    </row>
    <row r="58" spans="1:6">
      <c r="A58" s="41">
        <v>44843</v>
      </c>
      <c r="B58">
        <v>11</v>
      </c>
      <c r="C58">
        <v>981</v>
      </c>
      <c r="D58">
        <v>37</v>
      </c>
      <c r="E58">
        <v>1.6</v>
      </c>
      <c r="F58">
        <v>77.8</v>
      </c>
    </row>
    <row r="59" spans="1:6">
      <c r="A59" s="41">
        <v>44844</v>
      </c>
      <c r="B59">
        <v>12</v>
      </c>
      <c r="C59">
        <v>1043</v>
      </c>
      <c r="D59">
        <v>37</v>
      </c>
      <c r="E59">
        <v>1.8</v>
      </c>
      <c r="F59">
        <v>92.7</v>
      </c>
    </row>
    <row r="60" spans="1:6">
      <c r="A60" s="41">
        <v>44845</v>
      </c>
      <c r="B60">
        <v>60</v>
      </c>
      <c r="C60">
        <v>1059</v>
      </c>
      <c r="D60">
        <v>37</v>
      </c>
      <c r="E60">
        <v>2</v>
      </c>
      <c r="F60">
        <v>100</v>
      </c>
    </row>
    <row r="61" spans="1:6">
      <c r="A61" s="41">
        <v>44846</v>
      </c>
      <c r="B61">
        <v>61</v>
      </c>
      <c r="C61">
        <v>1025</v>
      </c>
      <c r="D61">
        <v>37</v>
      </c>
      <c r="E61">
        <v>2</v>
      </c>
      <c r="F61">
        <v>110</v>
      </c>
    </row>
    <row r="62" spans="1:6">
      <c r="A62" s="41">
        <v>44847</v>
      </c>
      <c r="B62">
        <v>62</v>
      </c>
      <c r="C62">
        <v>466</v>
      </c>
      <c r="D62">
        <v>37</v>
      </c>
      <c r="E62">
        <v>1.9</v>
      </c>
      <c r="F62">
        <v>113</v>
      </c>
    </row>
    <row r="63" spans="1:6">
      <c r="A63" s="41">
        <v>44848</v>
      </c>
      <c r="B63">
        <v>63</v>
      </c>
      <c r="C63">
        <v>1052</v>
      </c>
      <c r="D63">
        <v>37</v>
      </c>
      <c r="E63">
        <v>2.2000000000000002</v>
      </c>
      <c r="F63">
        <v>114</v>
      </c>
    </row>
    <row r="64" spans="1:6">
      <c r="A64" s="41">
        <v>44849</v>
      </c>
      <c r="B64">
        <v>64</v>
      </c>
      <c r="C64">
        <v>1068</v>
      </c>
      <c r="D64">
        <v>37</v>
      </c>
      <c r="E64">
        <v>2.2000000000000002</v>
      </c>
      <c r="F64">
        <v>115</v>
      </c>
    </row>
    <row r="65" spans="1:6">
      <c r="A65" s="41">
        <v>44850</v>
      </c>
      <c r="B65">
        <v>133</v>
      </c>
      <c r="C65">
        <v>1062</v>
      </c>
      <c r="D65">
        <v>37</v>
      </c>
      <c r="E65">
        <v>1.8</v>
      </c>
      <c r="F65">
        <v>132</v>
      </c>
    </row>
    <row r="66" spans="1:6">
      <c r="A66" s="41">
        <v>44851</v>
      </c>
    </row>
    <row r="67" spans="1:6">
      <c r="A67" s="41">
        <v>44852</v>
      </c>
      <c r="B67">
        <v>66</v>
      </c>
      <c r="C67">
        <v>1150</v>
      </c>
      <c r="D67">
        <v>37</v>
      </c>
      <c r="E67">
        <v>1.7</v>
      </c>
      <c r="F67">
        <v>77.7</v>
      </c>
    </row>
    <row r="68" spans="1:6">
      <c r="A68" s="41">
        <v>44853</v>
      </c>
      <c r="B68">
        <v>67</v>
      </c>
      <c r="C68">
        <v>1145</v>
      </c>
      <c r="D68">
        <v>37</v>
      </c>
      <c r="E68">
        <v>1.6</v>
      </c>
      <c r="F68">
        <v>84.6</v>
      </c>
    </row>
    <row r="69" spans="1:6">
      <c r="A69" s="41">
        <v>44854</v>
      </c>
      <c r="B69">
        <v>68</v>
      </c>
      <c r="D69">
        <v>37</v>
      </c>
      <c r="E69">
        <v>2</v>
      </c>
      <c r="F69">
        <v>94.7</v>
      </c>
    </row>
    <row r="70" spans="1:6">
      <c r="A70" s="41">
        <v>44855</v>
      </c>
      <c r="B70">
        <v>69</v>
      </c>
      <c r="D70">
        <v>37</v>
      </c>
      <c r="E70">
        <v>1.7</v>
      </c>
      <c r="F70">
        <v>79.599999999999994</v>
      </c>
    </row>
    <row r="71" spans="1:6">
      <c r="A71" s="41">
        <v>44856</v>
      </c>
      <c r="B71">
        <v>70</v>
      </c>
      <c r="C71">
        <v>1119</v>
      </c>
      <c r="D71">
        <v>37</v>
      </c>
      <c r="E71">
        <v>1.6</v>
      </c>
      <c r="F71">
        <v>90.1</v>
      </c>
    </row>
    <row r="72" spans="1:6">
      <c r="A72" s="41">
        <v>44856</v>
      </c>
      <c r="B72">
        <v>59</v>
      </c>
      <c r="C72">
        <v>1138</v>
      </c>
      <c r="D72">
        <v>37</v>
      </c>
      <c r="E72">
        <v>2</v>
      </c>
      <c r="F72">
        <v>99.4</v>
      </c>
    </row>
    <row r="73" spans="1:6">
      <c r="A73" s="41">
        <v>44857</v>
      </c>
      <c r="B73">
        <v>58</v>
      </c>
      <c r="C73">
        <v>1146</v>
      </c>
      <c r="D73">
        <v>37</v>
      </c>
      <c r="E73">
        <v>1.8</v>
      </c>
      <c r="F73">
        <v>85.5</v>
      </c>
    </row>
    <row r="74" spans="1:6">
      <c r="A74" s="41">
        <v>44858</v>
      </c>
      <c r="B74">
        <v>57</v>
      </c>
      <c r="C74">
        <v>1149</v>
      </c>
      <c r="D74">
        <v>37</v>
      </c>
      <c r="E74">
        <v>1.7</v>
      </c>
      <c r="F74">
        <v>77.099999999999994</v>
      </c>
    </row>
    <row r="75" spans="1:6">
      <c r="A75" s="41">
        <v>44859</v>
      </c>
      <c r="B75">
        <v>56</v>
      </c>
      <c r="C75">
        <v>1161</v>
      </c>
      <c r="D75">
        <v>37</v>
      </c>
      <c r="E75">
        <v>1.6</v>
      </c>
      <c r="F75">
        <v>70.099999999999994</v>
      </c>
    </row>
    <row r="76" spans="1:6">
      <c r="A76" s="41">
        <v>44860</v>
      </c>
      <c r="B76">
        <v>55</v>
      </c>
      <c r="C76">
        <v>1127</v>
      </c>
      <c r="D76">
        <v>37</v>
      </c>
      <c r="E76">
        <v>1.9</v>
      </c>
      <c r="F76">
        <v>93.5</v>
      </c>
    </row>
    <row r="77" spans="1:6">
      <c r="A77" s="41">
        <v>44861</v>
      </c>
      <c r="B77">
        <v>54</v>
      </c>
      <c r="C77">
        <v>1127</v>
      </c>
      <c r="D77">
        <v>37</v>
      </c>
      <c r="E77">
        <v>1.8</v>
      </c>
      <c r="F77">
        <v>96.1</v>
      </c>
    </row>
    <row r="78" spans="1:6">
      <c r="A78" s="41">
        <v>44862</v>
      </c>
      <c r="B78">
        <v>53</v>
      </c>
      <c r="C78">
        <v>1153</v>
      </c>
      <c r="D78">
        <v>37</v>
      </c>
      <c r="E78">
        <v>1.7</v>
      </c>
      <c r="F78">
        <v>70.2</v>
      </c>
    </row>
    <row r="79" spans="1:6">
      <c r="A79" s="41">
        <v>44863</v>
      </c>
      <c r="B79">
        <v>14</v>
      </c>
      <c r="C79">
        <v>1168</v>
      </c>
      <c r="D79">
        <v>37</v>
      </c>
      <c r="E79">
        <v>1.7</v>
      </c>
      <c r="F79">
        <v>77.900000000000006</v>
      </c>
    </row>
    <row r="80" spans="1:6">
      <c r="A80" s="41">
        <v>44864</v>
      </c>
      <c r="B80">
        <v>6</v>
      </c>
      <c r="C80">
        <v>1148</v>
      </c>
      <c r="D80">
        <v>37</v>
      </c>
      <c r="E80">
        <v>1.5</v>
      </c>
      <c r="F80">
        <v>75.2</v>
      </c>
    </row>
    <row r="81" spans="1:6">
      <c r="A81" s="41">
        <v>44865</v>
      </c>
      <c r="B81">
        <v>5</v>
      </c>
      <c r="C81">
        <v>1132</v>
      </c>
      <c r="D81">
        <v>37</v>
      </c>
    </row>
    <row r="82" spans="1:6">
      <c r="A82" s="41">
        <v>44866</v>
      </c>
      <c r="B82">
        <v>4</v>
      </c>
      <c r="C82">
        <v>1097</v>
      </c>
      <c r="D82">
        <v>37</v>
      </c>
    </row>
    <row r="83" spans="1:6">
      <c r="A83" s="41">
        <v>44867</v>
      </c>
      <c r="B83">
        <v>3</v>
      </c>
      <c r="C83">
        <v>1148</v>
      </c>
      <c r="D83">
        <v>35</v>
      </c>
    </row>
    <row r="84" spans="1:6">
      <c r="A84" s="41">
        <v>44868</v>
      </c>
      <c r="B84">
        <v>2</v>
      </c>
      <c r="C84">
        <v>1139</v>
      </c>
      <c r="D84">
        <v>35</v>
      </c>
    </row>
    <row r="85" spans="1:6">
      <c r="A85" s="41">
        <v>44869</v>
      </c>
      <c r="B85" t="s">
        <v>40</v>
      </c>
      <c r="C85">
        <v>1109</v>
      </c>
      <c r="D85">
        <v>35</v>
      </c>
    </row>
    <row r="86" spans="1:6">
      <c r="A86" s="41">
        <v>44870</v>
      </c>
      <c r="B86">
        <v>8</v>
      </c>
      <c r="C86">
        <v>1081</v>
      </c>
      <c r="D86">
        <v>35</v>
      </c>
    </row>
    <row r="87" spans="1:6">
      <c r="A87" s="41">
        <v>44871</v>
      </c>
      <c r="B87">
        <v>9</v>
      </c>
      <c r="C87">
        <v>1102</v>
      </c>
      <c r="D87">
        <v>35</v>
      </c>
    </row>
    <row r="88" spans="1:6">
      <c r="A88" s="41">
        <v>44872</v>
      </c>
      <c r="B88">
        <v>10</v>
      </c>
      <c r="C88">
        <v>1096</v>
      </c>
      <c r="D88">
        <v>35</v>
      </c>
    </row>
    <row r="89" spans="1:6">
      <c r="A89" s="41">
        <v>44873</v>
      </c>
      <c r="B89">
        <v>11</v>
      </c>
      <c r="C89">
        <v>1108</v>
      </c>
      <c r="D89">
        <v>35</v>
      </c>
      <c r="E89">
        <v>2</v>
      </c>
      <c r="F89">
        <v>101</v>
      </c>
    </row>
    <row r="90" spans="1:6">
      <c r="A90" s="41">
        <v>44874</v>
      </c>
      <c r="B90">
        <v>12</v>
      </c>
      <c r="C90">
        <v>1116</v>
      </c>
      <c r="D90">
        <v>35</v>
      </c>
      <c r="E90">
        <v>1.8</v>
      </c>
      <c r="F90">
        <v>82.7</v>
      </c>
    </row>
    <row r="91" spans="1:6">
      <c r="A91" s="41">
        <v>44875</v>
      </c>
      <c r="B91">
        <v>60</v>
      </c>
      <c r="C91">
        <v>1102</v>
      </c>
      <c r="D91">
        <v>35</v>
      </c>
      <c r="E91">
        <v>1.8</v>
      </c>
      <c r="F91">
        <v>94.9</v>
      </c>
    </row>
    <row r="92" spans="1:6">
      <c r="A92" s="41">
        <v>44876</v>
      </c>
      <c r="B92">
        <v>61</v>
      </c>
      <c r="C92">
        <v>1051</v>
      </c>
      <c r="D92">
        <v>35</v>
      </c>
      <c r="E92">
        <v>1.8</v>
      </c>
      <c r="F92">
        <v>104</v>
      </c>
    </row>
    <row r="93" spans="1:6">
      <c r="A93" s="41">
        <v>44877</v>
      </c>
      <c r="B93">
        <v>62</v>
      </c>
      <c r="C93">
        <v>1053</v>
      </c>
      <c r="D93">
        <v>35</v>
      </c>
      <c r="E93">
        <v>2</v>
      </c>
      <c r="F93">
        <v>122</v>
      </c>
    </row>
    <row r="94" spans="1:6">
      <c r="A94" s="41">
        <v>44878</v>
      </c>
      <c r="B94">
        <v>63</v>
      </c>
      <c r="C94">
        <v>1046</v>
      </c>
      <c r="D94">
        <v>35</v>
      </c>
      <c r="E94">
        <v>2.1</v>
      </c>
      <c r="F94">
        <v>134</v>
      </c>
    </row>
    <row r="95" spans="1:6">
      <c r="A95" s="41">
        <v>44879</v>
      </c>
      <c r="B95">
        <v>64</v>
      </c>
      <c r="C95">
        <v>1094</v>
      </c>
      <c r="D95">
        <v>35</v>
      </c>
      <c r="E95">
        <v>2.2000000000000002</v>
      </c>
      <c r="F95">
        <v>125</v>
      </c>
    </row>
    <row r="96" spans="1:6">
      <c r="A96" s="41">
        <v>44880</v>
      </c>
      <c r="B96">
        <v>133</v>
      </c>
      <c r="C96">
        <v>1101</v>
      </c>
      <c r="D96">
        <v>35</v>
      </c>
      <c r="E96">
        <v>1.8</v>
      </c>
      <c r="F96">
        <v>146</v>
      </c>
    </row>
    <row r="97" spans="1:6">
      <c r="A97" s="41">
        <v>44882</v>
      </c>
      <c r="B97">
        <v>66</v>
      </c>
      <c r="C97">
        <v>1081</v>
      </c>
      <c r="D97">
        <v>35</v>
      </c>
      <c r="E97">
        <v>1.7</v>
      </c>
      <c r="F97">
        <v>81.599999999999994</v>
      </c>
    </row>
    <row r="98" spans="1:6">
      <c r="A98" s="41">
        <v>44883</v>
      </c>
      <c r="B98">
        <v>67</v>
      </c>
      <c r="C98">
        <v>1083</v>
      </c>
      <c r="D98">
        <v>35</v>
      </c>
      <c r="E98">
        <v>1.5</v>
      </c>
      <c r="F98">
        <v>83.1</v>
      </c>
    </row>
    <row r="99" spans="1:6">
      <c r="A99" s="41">
        <v>44883</v>
      </c>
      <c r="B99">
        <v>68</v>
      </c>
      <c r="C99">
        <v>1047</v>
      </c>
      <c r="D99">
        <v>35</v>
      </c>
      <c r="E99">
        <v>1.8</v>
      </c>
      <c r="F99">
        <v>93.6</v>
      </c>
    </row>
    <row r="100" spans="1:6">
      <c r="A100" s="41">
        <v>44884</v>
      </c>
      <c r="B100">
        <v>69</v>
      </c>
      <c r="C100">
        <v>1028</v>
      </c>
      <c r="D100">
        <v>35</v>
      </c>
      <c r="E100">
        <v>1.6</v>
      </c>
      <c r="F100">
        <v>80.3</v>
      </c>
    </row>
    <row r="101" spans="1:6">
      <c r="A101" s="41">
        <v>44885</v>
      </c>
      <c r="B101">
        <v>70</v>
      </c>
      <c r="C101">
        <v>1017</v>
      </c>
      <c r="D101">
        <v>35</v>
      </c>
      <c r="E101">
        <v>1.8</v>
      </c>
      <c r="F101">
        <v>110</v>
      </c>
    </row>
    <row r="102" spans="1:6">
      <c r="A102" s="41">
        <v>44886</v>
      </c>
      <c r="B102">
        <v>59</v>
      </c>
      <c r="C102">
        <v>1061</v>
      </c>
      <c r="D102">
        <v>35</v>
      </c>
      <c r="E102">
        <v>1.8</v>
      </c>
      <c r="F102">
        <v>98.8</v>
      </c>
    </row>
    <row r="103" spans="1:6">
      <c r="A103" s="41">
        <v>44887</v>
      </c>
      <c r="B103">
        <v>58</v>
      </c>
      <c r="C103">
        <v>1072</v>
      </c>
      <c r="D103">
        <v>35</v>
      </c>
      <c r="E103">
        <v>1.7</v>
      </c>
      <c r="F103">
        <v>87.9</v>
      </c>
    </row>
    <row r="104" spans="1:6">
      <c r="A104" s="41">
        <v>44888</v>
      </c>
      <c r="B104">
        <v>57</v>
      </c>
      <c r="C104">
        <v>1025</v>
      </c>
      <c r="D104">
        <v>35</v>
      </c>
      <c r="E104">
        <v>1.7</v>
      </c>
      <c r="F104">
        <v>77.5</v>
      </c>
    </row>
    <row r="105" spans="1:6">
      <c r="A105" s="41">
        <v>44889</v>
      </c>
      <c r="B105">
        <v>55</v>
      </c>
      <c r="C105">
        <v>1022</v>
      </c>
      <c r="D105">
        <v>35</v>
      </c>
      <c r="E105">
        <v>1.8</v>
      </c>
      <c r="F105">
        <v>95.8</v>
      </c>
    </row>
    <row r="106" spans="1:6">
      <c r="A106" s="41">
        <v>44890</v>
      </c>
      <c r="B106">
        <v>54</v>
      </c>
      <c r="C106">
        <v>992</v>
      </c>
      <c r="D106">
        <v>35</v>
      </c>
      <c r="E106">
        <v>2</v>
      </c>
      <c r="F106">
        <v>111</v>
      </c>
    </row>
    <row r="107" spans="1:6">
      <c r="A107" s="41">
        <v>44891</v>
      </c>
      <c r="B107">
        <v>53</v>
      </c>
      <c r="C107">
        <v>984</v>
      </c>
      <c r="D107">
        <v>35</v>
      </c>
      <c r="E107">
        <v>1.7</v>
      </c>
      <c r="F107">
        <v>81.7</v>
      </c>
    </row>
    <row r="108" spans="1:6">
      <c r="A108" s="41">
        <v>44892</v>
      </c>
      <c r="B108">
        <v>14</v>
      </c>
      <c r="C108">
        <v>1023</v>
      </c>
      <c r="D108">
        <v>35</v>
      </c>
      <c r="E108">
        <v>1.8</v>
      </c>
      <c r="F108">
        <v>88.1</v>
      </c>
    </row>
    <row r="109" spans="1:6">
      <c r="A109" s="41">
        <v>44893</v>
      </c>
      <c r="B109">
        <v>6</v>
      </c>
      <c r="D109">
        <v>35</v>
      </c>
      <c r="E109">
        <v>1.6</v>
      </c>
      <c r="F109">
        <v>83.7</v>
      </c>
    </row>
    <row r="110" spans="1:6">
      <c r="A110" s="41">
        <v>44894</v>
      </c>
      <c r="B110">
        <v>5</v>
      </c>
      <c r="C110">
        <v>900</v>
      </c>
      <c r="D110">
        <v>35</v>
      </c>
      <c r="E110">
        <v>1.9</v>
      </c>
      <c r="F110">
        <v>106</v>
      </c>
    </row>
    <row r="111" spans="1:6">
      <c r="A111" s="41">
        <v>44895</v>
      </c>
      <c r="B111">
        <v>4</v>
      </c>
      <c r="C111">
        <v>959</v>
      </c>
      <c r="D111">
        <v>35</v>
      </c>
      <c r="E111">
        <v>1.8</v>
      </c>
      <c r="F111">
        <v>114</v>
      </c>
    </row>
    <row r="112" spans="1:6">
      <c r="A112" s="41">
        <v>44896</v>
      </c>
      <c r="B112">
        <v>3</v>
      </c>
      <c r="C112">
        <v>960</v>
      </c>
      <c r="D112">
        <v>35</v>
      </c>
      <c r="E112">
        <v>1.9</v>
      </c>
      <c r="F112">
        <v>89.4</v>
      </c>
    </row>
    <row r="113" spans="1:6">
      <c r="A113" s="41">
        <v>44897</v>
      </c>
      <c r="B113">
        <v>2</v>
      </c>
      <c r="D113">
        <v>35</v>
      </c>
      <c r="E113">
        <v>1.7</v>
      </c>
      <c r="F113">
        <v>94.3</v>
      </c>
    </row>
    <row r="114" spans="1:6">
      <c r="A114" s="41">
        <v>44898</v>
      </c>
      <c r="B114">
        <v>1</v>
      </c>
      <c r="C114">
        <v>936</v>
      </c>
      <c r="D114">
        <v>35</v>
      </c>
      <c r="E114">
        <v>1.7</v>
      </c>
      <c r="F114">
        <v>86</v>
      </c>
    </row>
    <row r="115" spans="1:6">
      <c r="A115" s="41">
        <v>44899</v>
      </c>
      <c r="B115">
        <v>7</v>
      </c>
      <c r="C115">
        <v>936</v>
      </c>
      <c r="D115">
        <v>35</v>
      </c>
      <c r="E115">
        <v>1.8</v>
      </c>
      <c r="F115">
        <v>79.2</v>
      </c>
    </row>
    <row r="116" spans="1:6">
      <c r="A116" s="41">
        <v>44899</v>
      </c>
      <c r="B116">
        <v>8</v>
      </c>
      <c r="C116">
        <v>964</v>
      </c>
      <c r="D116">
        <v>35</v>
      </c>
      <c r="E116">
        <v>1.6</v>
      </c>
      <c r="F116">
        <v>80.099999999999994</v>
      </c>
    </row>
    <row r="117" spans="1:6">
      <c r="A117" s="41">
        <v>44900</v>
      </c>
      <c r="B117">
        <v>9</v>
      </c>
      <c r="C117">
        <v>964</v>
      </c>
      <c r="D117">
        <v>35</v>
      </c>
      <c r="E117">
        <v>1.9</v>
      </c>
      <c r="F117">
        <v>89.7</v>
      </c>
    </row>
    <row r="118" spans="1:6">
      <c r="A118" s="41">
        <v>44901</v>
      </c>
      <c r="B118">
        <v>10</v>
      </c>
      <c r="C118">
        <v>957</v>
      </c>
      <c r="D118">
        <v>35</v>
      </c>
      <c r="E118">
        <v>1.5</v>
      </c>
      <c r="F118">
        <v>78</v>
      </c>
    </row>
    <row r="119" spans="1:6">
      <c r="A119" s="41">
        <v>44902</v>
      </c>
      <c r="B119">
        <v>11</v>
      </c>
      <c r="C119">
        <v>891</v>
      </c>
      <c r="D119">
        <v>35</v>
      </c>
      <c r="E119">
        <v>1.4</v>
      </c>
      <c r="F119">
        <v>70.099999999999994</v>
      </c>
    </row>
    <row r="120" spans="1:6">
      <c r="A120" s="41">
        <v>44903</v>
      </c>
      <c r="B120">
        <v>12</v>
      </c>
      <c r="C120">
        <v>874</v>
      </c>
      <c r="D120">
        <v>35</v>
      </c>
      <c r="E120">
        <v>1.5</v>
      </c>
      <c r="F120">
        <v>70.900000000000006</v>
      </c>
    </row>
    <row r="121" spans="1:6">
      <c r="A121" s="41">
        <v>44904</v>
      </c>
      <c r="B121">
        <v>60</v>
      </c>
      <c r="C121">
        <v>896</v>
      </c>
      <c r="D121">
        <v>35</v>
      </c>
      <c r="E121">
        <v>1.6</v>
      </c>
      <c r="F121">
        <v>82.6</v>
      </c>
    </row>
    <row r="122" spans="1:6">
      <c r="A122" s="41">
        <v>44905</v>
      </c>
      <c r="B122">
        <v>61</v>
      </c>
      <c r="C122">
        <v>915</v>
      </c>
      <c r="D122">
        <v>35</v>
      </c>
      <c r="E122">
        <v>1.6</v>
      </c>
      <c r="F122">
        <v>92</v>
      </c>
    </row>
    <row r="123" spans="1:6">
      <c r="A123" s="41">
        <v>44906</v>
      </c>
      <c r="B123">
        <v>62</v>
      </c>
      <c r="C123">
        <v>916</v>
      </c>
      <c r="D123">
        <v>35</v>
      </c>
      <c r="E123">
        <v>1.5</v>
      </c>
      <c r="F123">
        <v>101</v>
      </c>
    </row>
    <row r="124" spans="1:6">
      <c r="A124" s="41">
        <v>44907</v>
      </c>
      <c r="B124">
        <v>63</v>
      </c>
      <c r="C124">
        <v>949</v>
      </c>
      <c r="D124">
        <v>35</v>
      </c>
      <c r="E124">
        <v>1.7</v>
      </c>
      <c r="F124">
        <v>110</v>
      </c>
    </row>
    <row r="125" spans="1:6">
      <c r="A125" s="41">
        <v>44908</v>
      </c>
      <c r="B125">
        <v>64</v>
      </c>
      <c r="C125">
        <v>943</v>
      </c>
      <c r="D125">
        <v>37</v>
      </c>
      <c r="E125">
        <v>1.6</v>
      </c>
      <c r="F125">
        <v>90.8</v>
      </c>
    </row>
    <row r="126" spans="1:6">
      <c r="A126" s="41">
        <v>44909</v>
      </c>
      <c r="B126">
        <v>133</v>
      </c>
      <c r="C126">
        <v>915</v>
      </c>
      <c r="D126">
        <v>37</v>
      </c>
      <c r="E126">
        <v>1.5</v>
      </c>
      <c r="F126">
        <v>121</v>
      </c>
    </row>
    <row r="127" spans="1:6">
      <c r="A127" s="41">
        <v>44910</v>
      </c>
      <c r="B127">
        <v>133</v>
      </c>
      <c r="C127">
        <v>961</v>
      </c>
      <c r="D127">
        <v>37</v>
      </c>
      <c r="E127">
        <v>1.5</v>
      </c>
      <c r="F127">
        <v>121</v>
      </c>
    </row>
    <row r="128" spans="1:6">
      <c r="A128" s="41">
        <v>44911</v>
      </c>
      <c r="B128">
        <v>66</v>
      </c>
      <c r="C128">
        <v>908</v>
      </c>
      <c r="D128">
        <v>37</v>
      </c>
      <c r="E128">
        <v>1.4</v>
      </c>
      <c r="F128">
        <v>68.099999999999994</v>
      </c>
    </row>
    <row r="129" spans="1:6">
      <c r="A129" s="41">
        <v>44912</v>
      </c>
      <c r="B129" t="s">
        <v>73</v>
      </c>
      <c r="C129">
        <v>882</v>
      </c>
      <c r="D129">
        <v>35</v>
      </c>
      <c r="E129">
        <v>1.9</v>
      </c>
      <c r="F129">
        <v>104</v>
      </c>
    </row>
    <row r="130" spans="1:6">
      <c r="A130" s="41">
        <v>44913</v>
      </c>
      <c r="B130" t="s">
        <v>74</v>
      </c>
      <c r="C130">
        <v>911</v>
      </c>
      <c r="D130">
        <v>35</v>
      </c>
      <c r="E130">
        <v>1.7</v>
      </c>
      <c r="F130">
        <v>101</v>
      </c>
    </row>
    <row r="131" spans="1:6">
      <c r="A131" s="41">
        <v>44914</v>
      </c>
      <c r="B131">
        <v>59</v>
      </c>
      <c r="C131">
        <v>918</v>
      </c>
      <c r="D131">
        <v>35</v>
      </c>
      <c r="E131">
        <v>1.5</v>
      </c>
      <c r="F131">
        <v>82</v>
      </c>
    </row>
    <row r="132" spans="1:6">
      <c r="A132" s="41">
        <v>44915</v>
      </c>
      <c r="B132">
        <v>58</v>
      </c>
      <c r="C132">
        <v>923</v>
      </c>
      <c r="D132">
        <v>35</v>
      </c>
      <c r="E132">
        <v>1.4</v>
      </c>
      <c r="F132">
        <v>72.2</v>
      </c>
    </row>
    <row r="133" spans="1:6">
      <c r="A133" s="41">
        <v>44916</v>
      </c>
      <c r="B133">
        <v>57</v>
      </c>
      <c r="C133">
        <v>923</v>
      </c>
      <c r="D133">
        <v>35</v>
      </c>
      <c r="E133">
        <v>1.3</v>
      </c>
      <c r="F133">
        <v>62.1</v>
      </c>
    </row>
    <row r="134" spans="1:6">
      <c r="A134" s="41">
        <v>44917</v>
      </c>
      <c r="B134">
        <v>56</v>
      </c>
      <c r="C134">
        <v>1053</v>
      </c>
      <c r="D134">
        <v>35</v>
      </c>
      <c r="E134">
        <v>1.5</v>
      </c>
      <c r="F134">
        <v>70.5</v>
      </c>
    </row>
    <row r="135" spans="1:6">
      <c r="A135" s="41">
        <v>44918</v>
      </c>
      <c r="B135">
        <v>55</v>
      </c>
      <c r="C135">
        <v>986</v>
      </c>
      <c r="D135">
        <v>35</v>
      </c>
      <c r="E135">
        <v>1.5</v>
      </c>
      <c r="F135">
        <v>78.400000000000006</v>
      </c>
    </row>
    <row r="136" spans="1:6">
      <c r="A136" s="41">
        <v>44919</v>
      </c>
      <c r="B136">
        <v>54</v>
      </c>
      <c r="C136">
        <v>1036</v>
      </c>
      <c r="D136">
        <v>35</v>
      </c>
      <c r="E136">
        <v>1.5</v>
      </c>
      <c r="F136">
        <v>83.2</v>
      </c>
    </row>
    <row r="137" spans="1:6">
      <c r="A137" s="41">
        <v>44920</v>
      </c>
      <c r="B137">
        <v>53</v>
      </c>
      <c r="C137">
        <v>1047</v>
      </c>
      <c r="D137">
        <v>35</v>
      </c>
      <c r="E137">
        <v>1.4</v>
      </c>
      <c r="F137">
        <v>59.7</v>
      </c>
    </row>
    <row r="138" spans="1:6">
      <c r="A138" s="41">
        <v>44921</v>
      </c>
      <c r="B138">
        <v>14</v>
      </c>
      <c r="C138">
        <v>1152</v>
      </c>
      <c r="D138">
        <v>36</v>
      </c>
      <c r="E138">
        <v>1.4</v>
      </c>
      <c r="F138">
        <v>67.400000000000006</v>
      </c>
    </row>
    <row r="139" spans="1:6">
      <c r="A139" s="41">
        <v>44922</v>
      </c>
      <c r="B139">
        <v>6</v>
      </c>
      <c r="C139">
        <v>1148</v>
      </c>
      <c r="D139">
        <v>36</v>
      </c>
      <c r="E139">
        <v>1.4</v>
      </c>
      <c r="F139">
        <v>72.8</v>
      </c>
    </row>
    <row r="140" spans="1:6">
      <c r="A140" s="41">
        <v>44923</v>
      </c>
      <c r="B140">
        <v>5</v>
      </c>
      <c r="C140">
        <v>1144</v>
      </c>
      <c r="D140">
        <v>36</v>
      </c>
      <c r="E140">
        <v>1.4</v>
      </c>
      <c r="F140">
        <v>77</v>
      </c>
    </row>
    <row r="141" spans="1:6">
      <c r="A141" s="41">
        <v>44924</v>
      </c>
      <c r="B141">
        <v>4</v>
      </c>
      <c r="C141">
        <v>1196</v>
      </c>
      <c r="D141">
        <v>36</v>
      </c>
      <c r="E141">
        <v>1.6</v>
      </c>
      <c r="F141">
        <v>99.1</v>
      </c>
    </row>
    <row r="142" spans="1:6">
      <c r="A142" s="41">
        <v>44925</v>
      </c>
      <c r="B142">
        <v>3</v>
      </c>
      <c r="C142">
        <v>1194</v>
      </c>
      <c r="D142">
        <v>36</v>
      </c>
      <c r="E142">
        <v>1.4</v>
      </c>
      <c r="F142">
        <v>80.5</v>
      </c>
    </row>
    <row r="143" spans="1:6">
      <c r="A143" s="41">
        <v>44926</v>
      </c>
      <c r="B143">
        <v>2</v>
      </c>
      <c r="C143">
        <v>1208</v>
      </c>
      <c r="D143">
        <v>36</v>
      </c>
      <c r="E143">
        <v>1.4</v>
      </c>
      <c r="F143">
        <v>63.7</v>
      </c>
    </row>
    <row r="144" spans="1:6">
      <c r="A144" s="41">
        <v>44927</v>
      </c>
      <c r="B144" t="s">
        <v>79</v>
      </c>
      <c r="C144">
        <v>1171</v>
      </c>
      <c r="D144">
        <v>36</v>
      </c>
      <c r="E144">
        <v>1.6</v>
      </c>
      <c r="F144">
        <v>68.900000000000006</v>
      </c>
    </row>
    <row r="145" spans="1:6">
      <c r="A145" s="41">
        <v>44928</v>
      </c>
      <c r="B145">
        <v>8</v>
      </c>
      <c r="C145">
        <v>1254</v>
      </c>
      <c r="D145">
        <v>36</v>
      </c>
      <c r="E145">
        <v>1.5</v>
      </c>
      <c r="F145">
        <v>70.5</v>
      </c>
    </row>
    <row r="146" spans="1:6">
      <c r="A146" s="41">
        <v>44929</v>
      </c>
      <c r="B146">
        <v>9</v>
      </c>
      <c r="C146">
        <v>1224</v>
      </c>
      <c r="D146">
        <v>36</v>
      </c>
      <c r="E146">
        <v>1.4</v>
      </c>
      <c r="F146">
        <v>65.5</v>
      </c>
    </row>
    <row r="147" spans="1:6">
      <c r="A147" s="41">
        <v>44930</v>
      </c>
      <c r="B147">
        <v>10</v>
      </c>
      <c r="C147">
        <v>1165</v>
      </c>
      <c r="D147">
        <v>37</v>
      </c>
      <c r="E147">
        <v>1.5</v>
      </c>
      <c r="F147">
        <v>72.900000000000006</v>
      </c>
    </row>
    <row r="148" spans="1:6">
      <c r="A148" s="41">
        <v>44931</v>
      </c>
      <c r="B148">
        <v>11</v>
      </c>
      <c r="C148">
        <v>1208</v>
      </c>
      <c r="D148">
        <v>37</v>
      </c>
      <c r="E148">
        <v>1.3</v>
      </c>
      <c r="F148">
        <v>62.5</v>
      </c>
    </row>
    <row r="149" spans="1:6">
      <c r="A149" s="41">
        <v>44932</v>
      </c>
      <c r="B149">
        <v>12</v>
      </c>
      <c r="C149">
        <v>1192</v>
      </c>
      <c r="D149">
        <v>37</v>
      </c>
      <c r="E149">
        <v>1.6</v>
      </c>
      <c r="F149">
        <v>70.099999999999994</v>
      </c>
    </row>
    <row r="150" spans="1:6">
      <c r="A150" s="41">
        <v>44933</v>
      </c>
      <c r="B150">
        <v>60</v>
      </c>
      <c r="C150">
        <v>1229</v>
      </c>
      <c r="D150">
        <v>37</v>
      </c>
      <c r="E150">
        <v>1.5</v>
      </c>
      <c r="F150">
        <v>73.3</v>
      </c>
    </row>
    <row r="151" spans="1:6">
      <c r="A151" s="41">
        <v>44934</v>
      </c>
      <c r="B151">
        <v>61</v>
      </c>
      <c r="C151">
        <v>1189</v>
      </c>
      <c r="D151">
        <v>37</v>
      </c>
      <c r="E151">
        <v>1.5</v>
      </c>
      <c r="F151">
        <v>85.4</v>
      </c>
    </row>
    <row r="152" spans="1:6">
      <c r="A152" s="41">
        <v>44935</v>
      </c>
      <c r="B152">
        <v>62</v>
      </c>
      <c r="C152">
        <v>1249</v>
      </c>
      <c r="D152">
        <v>37</v>
      </c>
      <c r="E152">
        <v>1.5</v>
      </c>
      <c r="F152">
        <v>89.7</v>
      </c>
    </row>
    <row r="153" spans="1:6">
      <c r="A153" s="41">
        <v>44936</v>
      </c>
      <c r="B153">
        <v>63</v>
      </c>
      <c r="C153">
        <v>1158</v>
      </c>
      <c r="D153">
        <v>37</v>
      </c>
      <c r="E153">
        <v>1.7</v>
      </c>
      <c r="F153">
        <v>89.7</v>
      </c>
    </row>
    <row r="154" spans="1:6">
      <c r="A154" s="41">
        <v>44937</v>
      </c>
      <c r="B154">
        <v>64</v>
      </c>
      <c r="C154">
        <v>1196</v>
      </c>
      <c r="D154">
        <v>35</v>
      </c>
    </row>
    <row r="155" spans="1:6">
      <c r="A155" s="41">
        <v>44938</v>
      </c>
      <c r="B155">
        <v>133</v>
      </c>
      <c r="C155">
        <v>1207</v>
      </c>
      <c r="D155">
        <v>35</v>
      </c>
    </row>
    <row r="156" spans="1:6">
      <c r="A156" s="41">
        <v>44939</v>
      </c>
      <c r="B156">
        <v>133</v>
      </c>
      <c r="C156">
        <v>1197</v>
      </c>
      <c r="D156">
        <v>35</v>
      </c>
    </row>
    <row r="157" spans="1:6">
      <c r="A157" s="41">
        <v>44940</v>
      </c>
      <c r="B157">
        <v>66</v>
      </c>
      <c r="C157">
        <v>1197</v>
      </c>
      <c r="D157">
        <v>36</v>
      </c>
    </row>
    <row r="158" spans="1:6">
      <c r="A158" s="41">
        <v>44941</v>
      </c>
      <c r="B158">
        <v>67</v>
      </c>
      <c r="C158">
        <v>1162</v>
      </c>
      <c r="D158">
        <v>39</v>
      </c>
    </row>
    <row r="159" spans="1:6">
      <c r="A159" s="41">
        <v>44942</v>
      </c>
      <c r="B159">
        <v>68</v>
      </c>
      <c r="C159">
        <v>1279</v>
      </c>
      <c r="D159">
        <v>39</v>
      </c>
    </row>
    <row r="160" spans="1:6">
      <c r="A160" s="41">
        <v>44943</v>
      </c>
      <c r="B160">
        <v>70</v>
      </c>
      <c r="C160">
        <v>1261</v>
      </c>
      <c r="D160">
        <v>39</v>
      </c>
      <c r="E160">
        <v>1.6</v>
      </c>
      <c r="F160">
        <v>88.2</v>
      </c>
    </row>
    <row r="161" spans="1:6">
      <c r="A161" s="41">
        <v>44944</v>
      </c>
      <c r="B161">
        <v>59</v>
      </c>
      <c r="C161">
        <v>1278</v>
      </c>
      <c r="D161">
        <v>39</v>
      </c>
      <c r="E161">
        <v>1.7</v>
      </c>
      <c r="F161">
        <v>84.4</v>
      </c>
    </row>
    <row r="162" spans="1:6">
      <c r="A162" s="41">
        <v>44945</v>
      </c>
      <c r="B162">
        <v>58</v>
      </c>
      <c r="C162">
        <v>1244</v>
      </c>
      <c r="D162">
        <v>39</v>
      </c>
      <c r="E162">
        <v>1.7</v>
      </c>
      <c r="F162">
        <v>78.5</v>
      </c>
    </row>
    <row r="163" spans="1:6">
      <c r="A163" s="41">
        <v>44946</v>
      </c>
      <c r="B163">
        <v>57</v>
      </c>
      <c r="C163">
        <v>1270</v>
      </c>
      <c r="D163">
        <v>39</v>
      </c>
      <c r="E163">
        <v>1.5</v>
      </c>
      <c r="F163">
        <v>64</v>
      </c>
    </row>
    <row r="164" spans="1:6">
      <c r="A164" s="41">
        <v>44947</v>
      </c>
      <c r="B164">
        <v>56</v>
      </c>
      <c r="C164">
        <v>1254</v>
      </c>
      <c r="D164">
        <v>39</v>
      </c>
      <c r="E164">
        <v>1.3</v>
      </c>
      <c r="F164">
        <v>52.5</v>
      </c>
    </row>
    <row r="165" spans="1:6">
      <c r="A165" s="41">
        <v>44948</v>
      </c>
      <c r="B165">
        <v>55</v>
      </c>
      <c r="C165">
        <v>1245</v>
      </c>
      <c r="D165">
        <v>39</v>
      </c>
      <c r="E165">
        <v>1.5</v>
      </c>
      <c r="F165">
        <v>70.900000000000006</v>
      </c>
    </row>
    <row r="166" spans="1:6">
      <c r="A166" s="41">
        <v>44949</v>
      </c>
      <c r="B166">
        <v>54</v>
      </c>
      <c r="C166">
        <v>1255</v>
      </c>
      <c r="D166">
        <v>39</v>
      </c>
      <c r="E166">
        <v>1.7</v>
      </c>
      <c r="F166">
        <v>82.9</v>
      </c>
    </row>
    <row r="167" spans="1:6">
      <c r="A167" s="41">
        <v>44950</v>
      </c>
      <c r="B167">
        <v>53</v>
      </c>
      <c r="C167">
        <v>1241</v>
      </c>
      <c r="D167">
        <v>39</v>
      </c>
      <c r="E167">
        <v>1.6</v>
      </c>
      <c r="F167">
        <v>61.8</v>
      </c>
    </row>
    <row r="168" spans="1:6">
      <c r="A168" s="41">
        <v>44951</v>
      </c>
      <c r="B168">
        <v>14</v>
      </c>
      <c r="C168">
        <v>1261</v>
      </c>
      <c r="D168">
        <v>39</v>
      </c>
      <c r="E168">
        <v>1.5</v>
      </c>
      <c r="F168">
        <v>68.3</v>
      </c>
    </row>
    <row r="169" spans="1:6">
      <c r="A169" s="41">
        <v>44952</v>
      </c>
      <c r="B169">
        <v>6</v>
      </c>
      <c r="C169">
        <v>1161</v>
      </c>
      <c r="D169">
        <v>39</v>
      </c>
      <c r="E169">
        <v>1.5</v>
      </c>
      <c r="F169">
        <v>73.7</v>
      </c>
    </row>
    <row r="170" spans="1:6">
      <c r="A170" s="41">
        <v>44953</v>
      </c>
      <c r="B170">
        <v>5</v>
      </c>
      <c r="C170">
        <v>1240</v>
      </c>
      <c r="D170">
        <v>39</v>
      </c>
      <c r="E170">
        <v>1.5</v>
      </c>
      <c r="F170">
        <v>78</v>
      </c>
    </row>
    <row r="171" spans="1:6">
      <c r="A171" s="41">
        <v>44954</v>
      </c>
      <c r="B171">
        <v>4</v>
      </c>
      <c r="C171">
        <v>1233</v>
      </c>
      <c r="D171">
        <v>39</v>
      </c>
      <c r="E171">
        <v>1.7</v>
      </c>
      <c r="F171">
        <v>96</v>
      </c>
    </row>
    <row r="172" spans="1:6">
      <c r="A172" s="41">
        <v>44955</v>
      </c>
      <c r="B172">
        <v>3</v>
      </c>
      <c r="D172">
        <v>39</v>
      </c>
      <c r="E172">
        <v>1.8</v>
      </c>
      <c r="F172">
        <v>98.3</v>
      </c>
    </row>
    <row r="173" spans="1:6">
      <c r="A173" s="41">
        <v>44956</v>
      </c>
      <c r="B173">
        <v>2</v>
      </c>
      <c r="C173">
        <v>1265</v>
      </c>
      <c r="D173">
        <v>39</v>
      </c>
      <c r="E173">
        <v>1.6</v>
      </c>
      <c r="F173">
        <v>94.2</v>
      </c>
    </row>
    <row r="174" spans="1:6">
      <c r="A174" s="41">
        <v>44957</v>
      </c>
      <c r="B174">
        <v>1</v>
      </c>
      <c r="C174">
        <v>1248</v>
      </c>
      <c r="D174">
        <v>39</v>
      </c>
      <c r="E174">
        <v>1.9</v>
      </c>
      <c r="F174">
        <v>84.8</v>
      </c>
    </row>
    <row r="175" spans="1:6">
      <c r="A175" s="41">
        <v>44958</v>
      </c>
      <c r="B175">
        <v>7</v>
      </c>
      <c r="C175">
        <v>985</v>
      </c>
      <c r="D175">
        <v>32</v>
      </c>
      <c r="E175">
        <v>1.8</v>
      </c>
      <c r="F175">
        <v>71.900000000000006</v>
      </c>
    </row>
    <row r="176" spans="1:6">
      <c r="A176" s="41">
        <v>44958</v>
      </c>
      <c r="B176">
        <v>8</v>
      </c>
      <c r="C176">
        <v>985</v>
      </c>
      <c r="D176">
        <v>32</v>
      </c>
      <c r="E176">
        <v>1.5</v>
      </c>
      <c r="F176">
        <v>91.2</v>
      </c>
    </row>
    <row r="177" spans="1:6">
      <c r="A177" s="41">
        <v>44928</v>
      </c>
      <c r="B177">
        <v>9</v>
      </c>
      <c r="D177">
        <v>32</v>
      </c>
      <c r="E177">
        <v>1.5</v>
      </c>
      <c r="F177">
        <v>76.3</v>
      </c>
    </row>
    <row r="178" spans="1:6">
      <c r="A178" s="41">
        <v>44988</v>
      </c>
      <c r="B178">
        <v>10</v>
      </c>
      <c r="D178">
        <v>32</v>
      </c>
      <c r="E178">
        <v>1.8</v>
      </c>
      <c r="F178">
        <v>100</v>
      </c>
    </row>
    <row r="179" spans="1:6">
      <c r="A179" s="41">
        <v>44961</v>
      </c>
      <c r="B179">
        <v>12</v>
      </c>
      <c r="D179">
        <v>32</v>
      </c>
    </row>
    <row r="180" spans="1:6">
      <c r="A180" s="41">
        <v>44962</v>
      </c>
      <c r="B180">
        <v>60</v>
      </c>
      <c r="D180">
        <v>32</v>
      </c>
      <c r="E180">
        <v>1.4</v>
      </c>
      <c r="F180">
        <v>80.2</v>
      </c>
    </row>
    <row r="181" spans="1:6">
      <c r="A181" s="41">
        <v>44963</v>
      </c>
      <c r="B181">
        <v>61</v>
      </c>
      <c r="C181">
        <v>1032</v>
      </c>
      <c r="D181">
        <v>32</v>
      </c>
      <c r="E181">
        <v>1.3</v>
      </c>
      <c r="F181">
        <v>81.3</v>
      </c>
    </row>
    <row r="182" spans="1:6">
      <c r="A182" s="41">
        <v>44964</v>
      </c>
      <c r="B182">
        <v>62</v>
      </c>
      <c r="C182">
        <v>1026</v>
      </c>
      <c r="D182">
        <v>32</v>
      </c>
      <c r="E182">
        <v>1.2</v>
      </c>
      <c r="F182">
        <v>86.2</v>
      </c>
    </row>
    <row r="183" spans="1:6">
      <c r="A183" s="41">
        <v>44965</v>
      </c>
      <c r="B183">
        <v>63</v>
      </c>
      <c r="C183">
        <v>1057</v>
      </c>
      <c r="D183">
        <v>32</v>
      </c>
      <c r="E183">
        <v>1.5</v>
      </c>
      <c r="F183">
        <v>104</v>
      </c>
    </row>
    <row r="184" spans="1:6">
      <c r="A184" s="41">
        <v>44966</v>
      </c>
      <c r="B184">
        <v>64</v>
      </c>
      <c r="C184">
        <v>1065</v>
      </c>
      <c r="D184">
        <v>32</v>
      </c>
      <c r="E184">
        <v>1.4</v>
      </c>
      <c r="F184">
        <v>85.7</v>
      </c>
    </row>
    <row r="185" spans="1:6">
      <c r="A185" s="41">
        <v>44967</v>
      </c>
      <c r="B185">
        <v>133</v>
      </c>
      <c r="C185">
        <v>1073</v>
      </c>
      <c r="D185">
        <v>32</v>
      </c>
      <c r="E185">
        <v>1.1000000000000001</v>
      </c>
      <c r="F185">
        <v>99.8</v>
      </c>
    </row>
    <row r="186" spans="1:6">
      <c r="A186" s="41">
        <v>44969</v>
      </c>
      <c r="B186">
        <v>66</v>
      </c>
      <c r="C186">
        <v>1047</v>
      </c>
      <c r="D186">
        <v>32</v>
      </c>
      <c r="E186">
        <v>1.1000000000000001</v>
      </c>
      <c r="F186">
        <v>57.1</v>
      </c>
    </row>
    <row r="187" spans="1:6">
      <c r="A187" s="41">
        <v>44970</v>
      </c>
      <c r="B187">
        <v>67</v>
      </c>
      <c r="C187">
        <v>1008</v>
      </c>
      <c r="D187">
        <v>32</v>
      </c>
      <c r="E187">
        <v>1.4</v>
      </c>
      <c r="F187">
        <v>82.7</v>
      </c>
    </row>
    <row r="188" spans="1:6">
      <c r="A188" s="41">
        <v>44971</v>
      </c>
      <c r="B188">
        <v>68</v>
      </c>
      <c r="C188">
        <v>1218</v>
      </c>
      <c r="D188">
        <v>38</v>
      </c>
      <c r="E188">
        <v>1.3</v>
      </c>
      <c r="F188">
        <v>79</v>
      </c>
    </row>
    <row r="189" spans="1:6">
      <c r="A189" s="41">
        <v>44972</v>
      </c>
      <c r="B189">
        <v>70</v>
      </c>
      <c r="D189">
        <v>38</v>
      </c>
    </row>
    <row r="190" spans="1:6">
      <c r="A190" s="41">
        <v>44973</v>
      </c>
      <c r="B190">
        <v>59</v>
      </c>
      <c r="C190">
        <v>1182</v>
      </c>
      <c r="D190">
        <v>38</v>
      </c>
      <c r="E190">
        <v>1.4</v>
      </c>
      <c r="F190">
        <v>78</v>
      </c>
    </row>
    <row r="191" spans="1:6">
      <c r="A191" s="41">
        <v>44974</v>
      </c>
      <c r="B191">
        <v>58</v>
      </c>
      <c r="C191">
        <v>1178</v>
      </c>
      <c r="D191">
        <v>38</v>
      </c>
      <c r="E191">
        <v>1.7</v>
      </c>
      <c r="F191">
        <v>82.3</v>
      </c>
    </row>
    <row r="192" spans="1:6">
      <c r="A192" s="41">
        <v>44975</v>
      </c>
      <c r="B192">
        <v>57</v>
      </c>
      <c r="C192">
        <v>1207</v>
      </c>
      <c r="D192">
        <v>38</v>
      </c>
      <c r="E192">
        <v>1.1000000000000001</v>
      </c>
      <c r="F192">
        <v>50.4</v>
      </c>
    </row>
    <row r="193" spans="1:6">
      <c r="A193" s="41">
        <v>44976</v>
      </c>
      <c r="B193">
        <v>56</v>
      </c>
      <c r="C193">
        <v>1206</v>
      </c>
      <c r="D193">
        <v>38</v>
      </c>
      <c r="E193">
        <v>1.2</v>
      </c>
      <c r="F193">
        <v>53</v>
      </c>
    </row>
    <row r="194" spans="1:6">
      <c r="A194" s="41">
        <v>44977</v>
      </c>
      <c r="B194">
        <v>55</v>
      </c>
      <c r="C194">
        <v>1213</v>
      </c>
      <c r="D194">
        <v>38</v>
      </c>
      <c r="E194">
        <v>1.1000000000000001</v>
      </c>
      <c r="F194">
        <v>53</v>
      </c>
    </row>
    <row r="195" spans="1:6">
      <c r="A195" s="41">
        <v>44978</v>
      </c>
      <c r="B195">
        <v>54</v>
      </c>
      <c r="C195">
        <v>1201</v>
      </c>
      <c r="D195">
        <v>38</v>
      </c>
      <c r="E195">
        <v>1.2</v>
      </c>
      <c r="F195">
        <v>61.7</v>
      </c>
    </row>
    <row r="196" spans="1:6">
      <c r="A196" s="41">
        <v>44979</v>
      </c>
      <c r="B196">
        <v>53</v>
      </c>
      <c r="C196">
        <v>1200</v>
      </c>
      <c r="D196">
        <v>38</v>
      </c>
      <c r="E196">
        <v>1.5</v>
      </c>
      <c r="F196">
        <v>58</v>
      </c>
    </row>
    <row r="197" spans="1:6">
      <c r="A197" s="41">
        <v>44980</v>
      </c>
      <c r="B197">
        <v>14</v>
      </c>
      <c r="C197">
        <v>1185</v>
      </c>
      <c r="D197">
        <v>38</v>
      </c>
      <c r="E197">
        <v>1.1000000000000001</v>
      </c>
      <c r="F197">
        <v>48.8</v>
      </c>
    </row>
    <row r="198" spans="1:6">
      <c r="A198" s="41">
        <v>44981</v>
      </c>
      <c r="B198">
        <v>6</v>
      </c>
      <c r="C198">
        <v>1149</v>
      </c>
      <c r="D198">
        <v>38</v>
      </c>
      <c r="E198">
        <v>1</v>
      </c>
      <c r="F198">
        <v>52.5</v>
      </c>
    </row>
    <row r="199" spans="1:6">
      <c r="A199" s="41">
        <v>44982</v>
      </c>
      <c r="B199">
        <v>5</v>
      </c>
      <c r="C199">
        <v>1190</v>
      </c>
      <c r="D199">
        <v>38</v>
      </c>
      <c r="E199">
        <v>1.2</v>
      </c>
      <c r="F199">
        <v>61.4</v>
      </c>
    </row>
    <row r="200" spans="1:6">
      <c r="A200" s="41">
        <v>44983</v>
      </c>
      <c r="B200">
        <v>4</v>
      </c>
      <c r="C200">
        <v>1213</v>
      </c>
      <c r="D200">
        <v>38</v>
      </c>
      <c r="E200">
        <v>1.2</v>
      </c>
      <c r="F200">
        <v>70.7</v>
      </c>
    </row>
    <row r="201" spans="1:6">
      <c r="A201" s="41">
        <v>44984</v>
      </c>
      <c r="B201">
        <v>3</v>
      </c>
      <c r="C201">
        <v>1223</v>
      </c>
      <c r="D201">
        <v>38</v>
      </c>
      <c r="E201">
        <v>1.4</v>
      </c>
      <c r="F201">
        <v>63.1</v>
      </c>
    </row>
    <row r="202" spans="1:6">
      <c r="A202" s="41">
        <v>44985</v>
      </c>
      <c r="B202">
        <v>2</v>
      </c>
      <c r="C202">
        <v>1241</v>
      </c>
      <c r="D202">
        <v>37</v>
      </c>
      <c r="E202">
        <v>1.6</v>
      </c>
      <c r="F202">
        <v>77.599999999999994</v>
      </c>
    </row>
    <row r="203" spans="1:6">
      <c r="A203" s="41">
        <v>44986</v>
      </c>
      <c r="B203">
        <v>7</v>
      </c>
      <c r="C203">
        <v>1206</v>
      </c>
      <c r="D203">
        <v>37</v>
      </c>
      <c r="E203">
        <v>1.8</v>
      </c>
      <c r="F203">
        <v>74.900000000000006</v>
      </c>
    </row>
    <row r="204" spans="1:6">
      <c r="A204" s="41">
        <v>44987</v>
      </c>
      <c r="B204">
        <v>8</v>
      </c>
      <c r="C204">
        <v>1223</v>
      </c>
      <c r="D204">
        <v>37</v>
      </c>
      <c r="E204">
        <v>1.7</v>
      </c>
      <c r="F204">
        <v>77.5</v>
      </c>
    </row>
    <row r="205" spans="1:6">
      <c r="A205" s="41">
        <v>44988</v>
      </c>
      <c r="B205">
        <v>9</v>
      </c>
      <c r="C205">
        <v>1237</v>
      </c>
      <c r="D205">
        <v>37</v>
      </c>
      <c r="E205">
        <v>1.4</v>
      </c>
      <c r="F205">
        <v>64.599999999999994</v>
      </c>
    </row>
    <row r="206" spans="1:6">
      <c r="A206" s="41">
        <v>44989</v>
      </c>
      <c r="B206">
        <v>10</v>
      </c>
      <c r="C206">
        <v>1212</v>
      </c>
      <c r="D206">
        <v>37</v>
      </c>
      <c r="E206">
        <v>1.7</v>
      </c>
      <c r="F206">
        <v>80.3</v>
      </c>
    </row>
    <row r="207" spans="1:6">
      <c r="A207" s="41">
        <v>44990</v>
      </c>
      <c r="B207">
        <v>11</v>
      </c>
      <c r="C207">
        <v>1206</v>
      </c>
      <c r="D207">
        <v>37</v>
      </c>
      <c r="E207">
        <v>1.1000000000000001</v>
      </c>
      <c r="F207">
        <v>54.8</v>
      </c>
    </row>
    <row r="208" spans="1:6">
      <c r="A208" s="41">
        <v>44991</v>
      </c>
      <c r="B208">
        <v>12</v>
      </c>
      <c r="C208">
        <v>1207</v>
      </c>
      <c r="D208">
        <v>37</v>
      </c>
      <c r="E208">
        <v>1.9</v>
      </c>
      <c r="F208">
        <v>82.1</v>
      </c>
    </row>
    <row r="209" spans="1:6">
      <c r="A209" s="41">
        <v>44992</v>
      </c>
      <c r="B209">
        <v>60</v>
      </c>
      <c r="C209">
        <v>1209</v>
      </c>
      <c r="D209">
        <v>37</v>
      </c>
      <c r="E209">
        <v>1.6</v>
      </c>
      <c r="F209">
        <v>81.5</v>
      </c>
    </row>
    <row r="210" spans="1:6">
      <c r="A210" s="41">
        <v>44993</v>
      </c>
      <c r="B210">
        <v>61</v>
      </c>
      <c r="C210">
        <v>1234</v>
      </c>
      <c r="D210">
        <v>37</v>
      </c>
      <c r="E210">
        <v>1.7</v>
      </c>
      <c r="F210">
        <v>91.9</v>
      </c>
    </row>
    <row r="211" spans="1:6">
      <c r="A211" s="41">
        <v>44994</v>
      </c>
      <c r="B211">
        <v>62</v>
      </c>
      <c r="C211">
        <v>1218</v>
      </c>
      <c r="D211">
        <v>37</v>
      </c>
    </row>
    <row r="212" spans="1:6">
      <c r="A212" s="41">
        <v>44995</v>
      </c>
      <c r="B212">
        <v>63</v>
      </c>
      <c r="C212">
        <v>1217</v>
      </c>
      <c r="D212">
        <v>37</v>
      </c>
    </row>
    <row r="213" spans="1:6">
      <c r="A213" s="41">
        <v>44996</v>
      </c>
      <c r="B213">
        <v>64</v>
      </c>
      <c r="C213">
        <v>1216</v>
      </c>
      <c r="D213">
        <v>37</v>
      </c>
    </row>
    <row r="214" spans="1:6">
      <c r="A214" s="41">
        <v>44997</v>
      </c>
      <c r="B214">
        <v>133</v>
      </c>
      <c r="C214">
        <v>1235</v>
      </c>
      <c r="D214">
        <v>37</v>
      </c>
    </row>
    <row r="215" spans="1:6">
      <c r="A215" s="41">
        <v>44999</v>
      </c>
      <c r="B215">
        <v>66</v>
      </c>
      <c r="C215">
        <v>1218</v>
      </c>
      <c r="D215">
        <v>37</v>
      </c>
    </row>
    <row r="216" spans="1:6">
      <c r="A216" s="41">
        <v>45000</v>
      </c>
      <c r="B216">
        <v>67</v>
      </c>
      <c r="C216">
        <v>1194</v>
      </c>
      <c r="D216">
        <v>37</v>
      </c>
    </row>
    <row r="217" spans="1:6">
      <c r="A217" s="41">
        <v>45001</v>
      </c>
      <c r="B217">
        <v>69</v>
      </c>
      <c r="D217">
        <v>37</v>
      </c>
      <c r="E217">
        <v>1.6</v>
      </c>
      <c r="F217">
        <v>75.5</v>
      </c>
    </row>
    <row r="218" spans="1:6">
      <c r="A218" s="41">
        <v>45002</v>
      </c>
      <c r="B218">
        <v>70</v>
      </c>
      <c r="D218">
        <v>37</v>
      </c>
      <c r="E218">
        <v>1.8</v>
      </c>
      <c r="F218">
        <v>101</v>
      </c>
    </row>
    <row r="219" spans="1:6">
      <c r="A219" s="41">
        <v>45003</v>
      </c>
      <c r="B219">
        <v>134</v>
      </c>
      <c r="D219">
        <v>37</v>
      </c>
      <c r="E219">
        <v>1.2</v>
      </c>
      <c r="F219">
        <v>97.5</v>
      </c>
    </row>
    <row r="220" spans="1:6">
      <c r="A220" s="41">
        <v>45004</v>
      </c>
      <c r="B220">
        <v>59</v>
      </c>
      <c r="C220">
        <v>1191</v>
      </c>
      <c r="D220">
        <v>37</v>
      </c>
      <c r="E220">
        <v>1.7</v>
      </c>
      <c r="F220">
        <v>88</v>
      </c>
    </row>
    <row r="221" spans="1:6">
      <c r="A221" s="41">
        <v>45005</v>
      </c>
      <c r="B221">
        <v>58</v>
      </c>
      <c r="C221">
        <v>1177</v>
      </c>
      <c r="D221">
        <v>37</v>
      </c>
      <c r="E221">
        <v>1.8</v>
      </c>
      <c r="F221">
        <v>87.3</v>
      </c>
    </row>
    <row r="222" spans="1:6">
      <c r="A222" s="41">
        <v>45006</v>
      </c>
      <c r="B222">
        <v>57</v>
      </c>
      <c r="C222">
        <v>1194</v>
      </c>
      <c r="D222">
        <v>37</v>
      </c>
      <c r="E222">
        <v>1.6</v>
      </c>
      <c r="F222">
        <v>71.400000000000006</v>
      </c>
    </row>
    <row r="223" spans="1:6">
      <c r="A223" s="41">
        <v>45007</v>
      </c>
      <c r="B223">
        <v>56</v>
      </c>
      <c r="C223">
        <v>1203</v>
      </c>
      <c r="D223">
        <v>37</v>
      </c>
      <c r="E223">
        <v>1.8</v>
      </c>
      <c r="F223">
        <v>76.8</v>
      </c>
    </row>
    <row r="224" spans="1:6">
      <c r="A224" s="41">
        <v>45008</v>
      </c>
      <c r="B224">
        <v>55</v>
      </c>
      <c r="C224">
        <v>1179</v>
      </c>
      <c r="D224">
        <v>37</v>
      </c>
      <c r="E224">
        <v>1.9</v>
      </c>
      <c r="F224">
        <v>95.9</v>
      </c>
    </row>
    <row r="225" spans="1:6">
      <c r="A225" s="41">
        <v>45009</v>
      </c>
      <c r="B225">
        <v>54</v>
      </c>
      <c r="C225">
        <v>1194</v>
      </c>
      <c r="D225">
        <v>37</v>
      </c>
      <c r="E225">
        <v>2</v>
      </c>
      <c r="F225">
        <v>103</v>
      </c>
    </row>
    <row r="226" spans="1:6">
      <c r="A226" s="41">
        <v>45010</v>
      </c>
      <c r="B226">
        <v>53</v>
      </c>
      <c r="C226">
        <v>1174</v>
      </c>
      <c r="D226">
        <v>37</v>
      </c>
      <c r="E226">
        <v>1.8</v>
      </c>
      <c r="F226">
        <v>73.3</v>
      </c>
    </row>
    <row r="227" spans="1:6">
      <c r="A227" s="41">
        <v>45011</v>
      </c>
      <c r="B227">
        <v>14</v>
      </c>
      <c r="C227">
        <v>1157</v>
      </c>
      <c r="D227">
        <v>37</v>
      </c>
      <c r="E227">
        <v>1.4</v>
      </c>
      <c r="F227">
        <v>65.099999999999994</v>
      </c>
    </row>
    <row r="228" spans="1:6">
      <c r="A228" s="41">
        <v>45012</v>
      </c>
      <c r="B228">
        <v>6</v>
      </c>
      <c r="C228">
        <v>1166</v>
      </c>
      <c r="D228">
        <v>37</v>
      </c>
      <c r="E228">
        <v>1.8</v>
      </c>
      <c r="F228">
        <v>92.6</v>
      </c>
    </row>
    <row r="229" spans="1:6">
      <c r="A229" s="41">
        <v>45013</v>
      </c>
      <c r="B229">
        <v>5</v>
      </c>
      <c r="C229">
        <v>1165</v>
      </c>
      <c r="D229">
        <v>37</v>
      </c>
      <c r="E229">
        <v>1.6</v>
      </c>
      <c r="F229">
        <v>85.3</v>
      </c>
    </row>
    <row r="230" spans="1:6">
      <c r="A230" s="41">
        <v>45014</v>
      </c>
      <c r="B230">
        <v>4</v>
      </c>
      <c r="C230">
        <v>1185</v>
      </c>
      <c r="D230">
        <v>37</v>
      </c>
      <c r="E230">
        <v>2</v>
      </c>
      <c r="F230">
        <v>121</v>
      </c>
    </row>
    <row r="231" spans="1:6">
      <c r="A231" s="41">
        <v>45015</v>
      </c>
      <c r="B231">
        <v>3</v>
      </c>
      <c r="C231">
        <v>1174</v>
      </c>
      <c r="D231">
        <v>37</v>
      </c>
      <c r="E231">
        <v>1.8</v>
      </c>
      <c r="F231">
        <v>80.2</v>
      </c>
    </row>
    <row r="232" spans="1:6">
      <c r="A232" s="41">
        <v>45016</v>
      </c>
      <c r="B232">
        <v>2</v>
      </c>
      <c r="C232">
        <v>1164</v>
      </c>
      <c r="D232">
        <v>37</v>
      </c>
      <c r="E232">
        <v>1.9</v>
      </c>
      <c r="F232">
        <v>96.7</v>
      </c>
    </row>
    <row r="233" spans="1:6">
      <c r="A233" s="41">
        <v>45017</v>
      </c>
      <c r="B233">
        <v>7</v>
      </c>
      <c r="C233">
        <v>1150</v>
      </c>
      <c r="D233">
        <v>37</v>
      </c>
      <c r="E233">
        <v>1.8</v>
      </c>
      <c r="F233">
        <v>77.900000000000006</v>
      </c>
    </row>
    <row r="234" spans="1:6">
      <c r="A234" s="41">
        <v>45018</v>
      </c>
      <c r="B234">
        <v>8</v>
      </c>
      <c r="C234">
        <v>1166</v>
      </c>
      <c r="D234">
        <v>37</v>
      </c>
      <c r="E234">
        <v>1.5</v>
      </c>
      <c r="F234">
        <v>71.3</v>
      </c>
    </row>
    <row r="235" spans="1:6">
      <c r="A235" s="41">
        <v>45019</v>
      </c>
      <c r="B235">
        <v>9</v>
      </c>
      <c r="C235">
        <v>1178</v>
      </c>
      <c r="D235">
        <v>37</v>
      </c>
      <c r="E235">
        <v>1.9</v>
      </c>
      <c r="F235">
        <v>83.5</v>
      </c>
    </row>
    <row r="236" spans="1:6">
      <c r="A236" s="41">
        <v>45020</v>
      </c>
      <c r="B236">
        <v>10</v>
      </c>
      <c r="C236">
        <v>1154</v>
      </c>
      <c r="D236">
        <v>37</v>
      </c>
      <c r="E236">
        <v>1.8</v>
      </c>
      <c r="F236">
        <v>85.5</v>
      </c>
    </row>
    <row r="237" spans="1:6">
      <c r="A237" s="41">
        <v>45021</v>
      </c>
      <c r="B237">
        <v>11</v>
      </c>
      <c r="C237">
        <v>1207</v>
      </c>
      <c r="D237">
        <v>37</v>
      </c>
      <c r="E237">
        <v>1.9</v>
      </c>
      <c r="F237">
        <v>88</v>
      </c>
    </row>
    <row r="238" spans="1:6">
      <c r="A238" s="41">
        <v>45022</v>
      </c>
      <c r="B238">
        <v>12</v>
      </c>
      <c r="C238">
        <v>1216</v>
      </c>
      <c r="D238">
        <v>37</v>
      </c>
      <c r="E238">
        <v>1.5</v>
      </c>
      <c r="F238">
        <v>64.900000000000006</v>
      </c>
    </row>
    <row r="239" spans="1:6">
      <c r="A239" s="41">
        <v>45023</v>
      </c>
      <c r="B239">
        <v>60</v>
      </c>
      <c r="C239">
        <v>1230</v>
      </c>
      <c r="D239">
        <v>37</v>
      </c>
      <c r="E239">
        <v>1.5</v>
      </c>
      <c r="F239">
        <v>75.2</v>
      </c>
    </row>
    <row r="240" spans="1:6">
      <c r="A240" s="41">
        <v>45024</v>
      </c>
      <c r="B240">
        <v>61</v>
      </c>
      <c r="D240">
        <v>37</v>
      </c>
      <c r="E240">
        <v>1.5</v>
      </c>
      <c r="F240">
        <v>82.2</v>
      </c>
    </row>
    <row r="241" spans="1:6">
      <c r="A241" s="41">
        <v>45025</v>
      </c>
      <c r="B241">
        <v>62</v>
      </c>
      <c r="C241">
        <v>1208</v>
      </c>
      <c r="D241">
        <v>37</v>
      </c>
      <c r="E241">
        <v>1.5</v>
      </c>
      <c r="F241">
        <v>92.6</v>
      </c>
    </row>
    <row r="242" spans="1:6">
      <c r="A242" s="41">
        <v>45026</v>
      </c>
      <c r="B242">
        <v>63</v>
      </c>
      <c r="C242">
        <v>1222</v>
      </c>
      <c r="D242">
        <v>37</v>
      </c>
      <c r="E242">
        <v>1.8</v>
      </c>
      <c r="F242">
        <v>106</v>
      </c>
    </row>
    <row r="243" spans="1:6">
      <c r="A243" s="41">
        <v>45027</v>
      </c>
      <c r="B243">
        <v>64</v>
      </c>
      <c r="C243">
        <v>1220</v>
      </c>
      <c r="D243">
        <v>37</v>
      </c>
      <c r="E243">
        <v>1.5</v>
      </c>
      <c r="F243">
        <v>80.8</v>
      </c>
    </row>
    <row r="244" spans="1:6">
      <c r="A244" s="41">
        <v>45028</v>
      </c>
      <c r="B244">
        <v>133</v>
      </c>
      <c r="C244">
        <v>1202</v>
      </c>
      <c r="D244">
        <v>37</v>
      </c>
      <c r="E244">
        <v>1.4</v>
      </c>
      <c r="F244">
        <v>103</v>
      </c>
    </row>
    <row r="245" spans="1:6">
      <c r="A245" s="41">
        <v>45029</v>
      </c>
      <c r="B245">
        <v>66</v>
      </c>
      <c r="C245">
        <v>1191</v>
      </c>
      <c r="D245">
        <v>37</v>
      </c>
      <c r="E245">
        <v>1.8</v>
      </c>
      <c r="F245">
        <v>80.8</v>
      </c>
    </row>
    <row r="246" spans="1:6">
      <c r="A246" s="41">
        <v>45030</v>
      </c>
      <c r="B246">
        <v>67</v>
      </c>
      <c r="C246">
        <v>1203</v>
      </c>
      <c r="D246">
        <v>37</v>
      </c>
      <c r="E246">
        <v>1.3</v>
      </c>
      <c r="F246">
        <v>66</v>
      </c>
    </row>
    <row r="247" spans="1:6">
      <c r="A247" s="41">
        <v>45031</v>
      </c>
      <c r="B247">
        <v>68</v>
      </c>
      <c r="C247">
        <v>1174</v>
      </c>
      <c r="D247">
        <v>37</v>
      </c>
    </row>
    <row r="248" spans="1:6">
      <c r="A248" s="41">
        <v>45032</v>
      </c>
      <c r="B248">
        <v>69</v>
      </c>
      <c r="C248">
        <v>1165</v>
      </c>
      <c r="D248">
        <v>37</v>
      </c>
      <c r="E248">
        <v>1.5</v>
      </c>
      <c r="F248">
        <v>67.400000000000006</v>
      </c>
    </row>
    <row r="249" spans="1:6">
      <c r="A249" s="41">
        <v>45033</v>
      </c>
      <c r="B249">
        <v>70</v>
      </c>
      <c r="C249">
        <v>1162</v>
      </c>
      <c r="D249">
        <v>37</v>
      </c>
      <c r="E249">
        <v>1.5</v>
      </c>
      <c r="F249">
        <v>85.1</v>
      </c>
    </row>
    <row r="250" spans="1:6">
      <c r="A250" s="41">
        <v>45034</v>
      </c>
      <c r="B250">
        <v>59</v>
      </c>
      <c r="D250">
        <v>37</v>
      </c>
      <c r="E250">
        <v>1.7</v>
      </c>
      <c r="F250">
        <v>89</v>
      </c>
    </row>
    <row r="251" spans="1:6">
      <c r="A251" s="41">
        <v>45035</v>
      </c>
      <c r="B251">
        <v>58</v>
      </c>
      <c r="C251">
        <v>1139</v>
      </c>
      <c r="D251">
        <v>37</v>
      </c>
      <c r="E251">
        <v>2</v>
      </c>
      <c r="F251">
        <v>94.8</v>
      </c>
    </row>
    <row r="252" spans="1:6">
      <c r="A252" s="41">
        <v>45036</v>
      </c>
      <c r="B252">
        <v>57</v>
      </c>
      <c r="D252">
        <v>37</v>
      </c>
      <c r="E252">
        <v>2.2999999999999998</v>
      </c>
      <c r="F252">
        <v>103</v>
      </c>
    </row>
    <row r="253" spans="1:6">
      <c r="A253" s="41">
        <v>45037</v>
      </c>
      <c r="B253">
        <v>56</v>
      </c>
      <c r="D253">
        <v>37</v>
      </c>
      <c r="E253">
        <v>2.2000000000000002</v>
      </c>
      <c r="F253">
        <v>93.7</v>
      </c>
    </row>
    <row r="254" spans="1:6">
      <c r="A254" s="41">
        <v>45038</v>
      </c>
      <c r="B254">
        <v>55</v>
      </c>
      <c r="D254">
        <v>37</v>
      </c>
      <c r="E254">
        <v>2</v>
      </c>
      <c r="F254">
        <v>96.4</v>
      </c>
    </row>
    <row r="255" spans="1:6">
      <c r="A255" s="41">
        <v>45039</v>
      </c>
      <c r="B255">
        <v>54</v>
      </c>
      <c r="D255">
        <v>37</v>
      </c>
      <c r="E255">
        <v>1.9</v>
      </c>
      <c r="F255">
        <v>97.1</v>
      </c>
    </row>
    <row r="256" spans="1:6">
      <c r="A256" s="41">
        <v>45040</v>
      </c>
      <c r="B256">
        <v>53</v>
      </c>
      <c r="C256">
        <v>1199</v>
      </c>
      <c r="D256">
        <v>37</v>
      </c>
      <c r="E256">
        <v>1.8</v>
      </c>
      <c r="F256">
        <v>71.400000000000006</v>
      </c>
    </row>
    <row r="257" spans="1:6">
      <c r="A257" s="41">
        <v>45041</v>
      </c>
      <c r="B257">
        <v>14</v>
      </c>
      <c r="C257">
        <v>1205</v>
      </c>
      <c r="D257">
        <v>37</v>
      </c>
      <c r="E257">
        <v>1.7</v>
      </c>
      <c r="F257">
        <v>80.599999999999994</v>
      </c>
    </row>
    <row r="258" spans="1:6">
      <c r="A258" s="41">
        <v>45042</v>
      </c>
      <c r="B258">
        <v>6</v>
      </c>
      <c r="D258">
        <v>37</v>
      </c>
      <c r="E258">
        <v>1.6</v>
      </c>
      <c r="F258">
        <v>83.2</v>
      </c>
    </row>
    <row r="259" spans="1:6">
      <c r="A259" s="41">
        <v>45043</v>
      </c>
      <c r="B259">
        <v>5</v>
      </c>
      <c r="C259">
        <v>1175</v>
      </c>
      <c r="D259">
        <v>37</v>
      </c>
      <c r="E259">
        <v>1.8</v>
      </c>
      <c r="F259">
        <v>97.2</v>
      </c>
    </row>
    <row r="260" spans="1:6">
      <c r="A260" s="41">
        <v>45044</v>
      </c>
      <c r="B260">
        <v>4</v>
      </c>
      <c r="C260">
        <v>1220</v>
      </c>
      <c r="D260">
        <v>37</v>
      </c>
      <c r="E260">
        <v>2</v>
      </c>
      <c r="F260">
        <v>113</v>
      </c>
    </row>
    <row r="261" spans="1:6">
      <c r="A261" s="41">
        <v>45045</v>
      </c>
      <c r="B261">
        <v>3</v>
      </c>
      <c r="D261">
        <v>37</v>
      </c>
      <c r="E261">
        <v>1.8</v>
      </c>
      <c r="F261">
        <v>74.8</v>
      </c>
    </row>
    <row r="262" spans="1:6">
      <c r="A262" s="41">
        <v>45046</v>
      </c>
      <c r="B262">
        <v>2</v>
      </c>
      <c r="C262">
        <v>1226</v>
      </c>
      <c r="D262">
        <v>37</v>
      </c>
      <c r="E262">
        <v>1.7</v>
      </c>
      <c r="F262">
        <v>79.5</v>
      </c>
    </row>
    <row r="263" spans="1:6">
      <c r="A263" s="41">
        <v>45047</v>
      </c>
      <c r="B263">
        <v>7</v>
      </c>
      <c r="C263">
        <v>1231</v>
      </c>
      <c r="D263">
        <v>37</v>
      </c>
      <c r="E263">
        <v>1.9</v>
      </c>
      <c r="F263">
        <v>80.400000000000006</v>
      </c>
    </row>
    <row r="264" spans="1:6">
      <c r="A264" s="41">
        <v>45048</v>
      </c>
      <c r="B264">
        <v>8</v>
      </c>
      <c r="C264">
        <v>1198</v>
      </c>
      <c r="D264">
        <v>37</v>
      </c>
      <c r="E264">
        <v>2.2000000000000002</v>
      </c>
      <c r="F264">
        <v>99.5</v>
      </c>
    </row>
    <row r="265" spans="1:6">
      <c r="A265" s="41">
        <v>45049</v>
      </c>
      <c r="B265">
        <v>9</v>
      </c>
      <c r="C265">
        <v>1203</v>
      </c>
      <c r="D265">
        <v>37</v>
      </c>
      <c r="E265">
        <v>1.9</v>
      </c>
      <c r="F265">
        <v>84.9</v>
      </c>
    </row>
    <row r="266" spans="1:6">
      <c r="A266" s="41">
        <v>45050</v>
      </c>
      <c r="B266">
        <v>10</v>
      </c>
      <c r="C266">
        <v>1195</v>
      </c>
      <c r="D266">
        <v>37</v>
      </c>
    </row>
    <row r="267" spans="1:6">
      <c r="A267" s="41">
        <v>45051</v>
      </c>
      <c r="B267">
        <v>11</v>
      </c>
      <c r="D267">
        <v>37</v>
      </c>
      <c r="E267">
        <v>1.8</v>
      </c>
      <c r="F267">
        <v>82.9</v>
      </c>
    </row>
    <row r="268" spans="1:6">
      <c r="A268" s="41">
        <v>45052</v>
      </c>
      <c r="B268">
        <v>12</v>
      </c>
      <c r="C268">
        <v>1160</v>
      </c>
      <c r="D268">
        <v>37</v>
      </c>
      <c r="E268">
        <v>2</v>
      </c>
      <c r="F268">
        <v>86.4</v>
      </c>
    </row>
    <row r="269" spans="1:6">
      <c r="A269" s="41">
        <v>45053</v>
      </c>
      <c r="B269">
        <v>60</v>
      </c>
      <c r="C269">
        <v>1201</v>
      </c>
      <c r="D269">
        <v>37</v>
      </c>
      <c r="E269">
        <v>1.6</v>
      </c>
      <c r="F269">
        <v>80</v>
      </c>
    </row>
    <row r="270" spans="1:6">
      <c r="A270" s="41">
        <v>45054</v>
      </c>
      <c r="B270">
        <v>61</v>
      </c>
      <c r="C270">
        <v>1165</v>
      </c>
      <c r="D270">
        <v>37</v>
      </c>
      <c r="E270">
        <v>2</v>
      </c>
      <c r="F270">
        <v>112</v>
      </c>
    </row>
    <row r="271" spans="1:6">
      <c r="A271" s="41">
        <v>45055</v>
      </c>
      <c r="B271">
        <v>62</v>
      </c>
      <c r="C271">
        <v>1189</v>
      </c>
      <c r="D271">
        <v>37</v>
      </c>
      <c r="E271">
        <v>2</v>
      </c>
      <c r="F271">
        <v>118</v>
      </c>
    </row>
    <row r="272" spans="1:6">
      <c r="A272" s="41">
        <v>45056</v>
      </c>
      <c r="B272">
        <v>63</v>
      </c>
      <c r="C272">
        <v>1230</v>
      </c>
      <c r="D272">
        <v>39</v>
      </c>
      <c r="E272">
        <v>2</v>
      </c>
      <c r="F272">
        <v>120</v>
      </c>
    </row>
    <row r="273" spans="1:6">
      <c r="A273" s="41">
        <v>45057</v>
      </c>
      <c r="B273">
        <v>64</v>
      </c>
      <c r="C273">
        <v>1190</v>
      </c>
      <c r="D273">
        <v>39</v>
      </c>
      <c r="E273">
        <v>2.2000000000000002</v>
      </c>
      <c r="F273">
        <v>108</v>
      </c>
    </row>
    <row r="274" spans="1:6">
      <c r="A274" s="41">
        <v>45058</v>
      </c>
      <c r="B274">
        <v>133</v>
      </c>
      <c r="C274">
        <v>1234</v>
      </c>
      <c r="D274">
        <v>39</v>
      </c>
      <c r="E274">
        <v>1.8</v>
      </c>
      <c r="F274">
        <v>126</v>
      </c>
    </row>
    <row r="275" spans="1:6">
      <c r="A275" s="41">
        <v>45059</v>
      </c>
      <c r="B275">
        <v>66</v>
      </c>
      <c r="C275">
        <v>1205</v>
      </c>
      <c r="D275">
        <v>39</v>
      </c>
      <c r="E275">
        <v>1.8</v>
      </c>
      <c r="F275">
        <v>75.8</v>
      </c>
    </row>
    <row r="276" spans="1:6">
      <c r="A276" s="41">
        <v>45060</v>
      </c>
      <c r="B276">
        <v>67</v>
      </c>
      <c r="C276">
        <v>1183</v>
      </c>
      <c r="D276">
        <v>39</v>
      </c>
      <c r="E276">
        <v>1.1000000000000001</v>
      </c>
      <c r="F276">
        <v>56.9</v>
      </c>
    </row>
    <row r="277" spans="1:6">
      <c r="A277" s="41">
        <v>45061</v>
      </c>
      <c r="B277">
        <v>68</v>
      </c>
      <c r="C277">
        <v>1229</v>
      </c>
      <c r="D277">
        <v>39</v>
      </c>
    </row>
    <row r="278" spans="1:6">
      <c r="A278" s="41">
        <v>45062</v>
      </c>
      <c r="B278">
        <v>69</v>
      </c>
      <c r="C278">
        <v>1210</v>
      </c>
      <c r="D278">
        <v>39</v>
      </c>
      <c r="E278">
        <v>1.5</v>
      </c>
      <c r="F278">
        <v>65.3</v>
      </c>
    </row>
    <row r="279" spans="1:6">
      <c r="A279" s="41">
        <v>45063</v>
      </c>
      <c r="B279">
        <v>70</v>
      </c>
      <c r="C279">
        <v>1210</v>
      </c>
      <c r="D279">
        <v>39</v>
      </c>
      <c r="E279">
        <v>1.8</v>
      </c>
      <c r="F279">
        <v>99.9</v>
      </c>
    </row>
    <row r="280" spans="1:6">
      <c r="A280" s="41">
        <v>45064</v>
      </c>
      <c r="B280">
        <v>59</v>
      </c>
      <c r="C280">
        <v>1202</v>
      </c>
      <c r="D280">
        <v>39</v>
      </c>
      <c r="E280">
        <v>2.2999999999999998</v>
      </c>
      <c r="F280">
        <v>112</v>
      </c>
    </row>
    <row r="281" spans="1:6">
      <c r="A281" s="41">
        <v>45065</v>
      </c>
      <c r="B281">
        <v>58</v>
      </c>
      <c r="D281">
        <v>39</v>
      </c>
      <c r="E281">
        <v>2.1</v>
      </c>
      <c r="F281">
        <v>95.6</v>
      </c>
    </row>
    <row r="282" spans="1:6">
      <c r="A282" s="41">
        <v>45066</v>
      </c>
      <c r="B282">
        <v>57</v>
      </c>
      <c r="D282">
        <v>39</v>
      </c>
      <c r="E282">
        <v>2.1</v>
      </c>
      <c r="F282">
        <v>88.1</v>
      </c>
    </row>
    <row r="283" spans="1:6">
      <c r="A283" s="41">
        <v>45067</v>
      </c>
      <c r="B283">
        <v>56</v>
      </c>
      <c r="C283">
        <v>1202</v>
      </c>
      <c r="D283">
        <v>39</v>
      </c>
      <c r="E283">
        <v>2.1</v>
      </c>
      <c r="F283">
        <v>86.9</v>
      </c>
    </row>
    <row r="284" spans="1:6">
      <c r="A284" s="41">
        <v>45068</v>
      </c>
      <c r="B284">
        <v>55</v>
      </c>
      <c r="D284">
        <v>39</v>
      </c>
      <c r="E284">
        <v>2.1</v>
      </c>
      <c r="F284">
        <v>98.3</v>
      </c>
    </row>
    <row r="285" spans="1:6">
      <c r="A285" s="41">
        <v>45069</v>
      </c>
      <c r="B285">
        <v>54</v>
      </c>
      <c r="C285">
        <v>1184</v>
      </c>
      <c r="D285">
        <v>39</v>
      </c>
      <c r="E285">
        <v>1.9</v>
      </c>
      <c r="F285">
        <v>96</v>
      </c>
    </row>
    <row r="286" spans="1:6">
      <c r="A286" s="41">
        <v>45070</v>
      </c>
      <c r="B286">
        <v>53</v>
      </c>
      <c r="C286">
        <v>1140</v>
      </c>
      <c r="D286">
        <v>39</v>
      </c>
      <c r="E286">
        <v>2.2000000000000002</v>
      </c>
      <c r="F286">
        <v>73.5</v>
      </c>
    </row>
    <row r="287" spans="1:6">
      <c r="A287" s="41">
        <v>45071</v>
      </c>
      <c r="B287">
        <v>6</v>
      </c>
      <c r="C287">
        <v>1146</v>
      </c>
      <c r="D287">
        <v>39</v>
      </c>
      <c r="E287">
        <v>1.7</v>
      </c>
      <c r="F287">
        <v>73.5</v>
      </c>
    </row>
    <row r="288" spans="1:6">
      <c r="A288" s="41">
        <v>45072</v>
      </c>
      <c r="B288">
        <v>5</v>
      </c>
      <c r="C288">
        <v>1134</v>
      </c>
      <c r="D288">
        <v>39</v>
      </c>
      <c r="E288">
        <v>1.8</v>
      </c>
      <c r="F288">
        <v>91.7</v>
      </c>
    </row>
    <row r="289" spans="1:7">
      <c r="A289" s="41">
        <v>45073</v>
      </c>
      <c r="B289">
        <v>4</v>
      </c>
      <c r="C289">
        <v>1119</v>
      </c>
      <c r="D289">
        <v>39</v>
      </c>
      <c r="E289">
        <v>1.9</v>
      </c>
      <c r="F289">
        <v>107</v>
      </c>
    </row>
    <row r="290" spans="1:7">
      <c r="A290" s="41">
        <v>45074</v>
      </c>
      <c r="B290">
        <v>3</v>
      </c>
      <c r="C290">
        <v>1161</v>
      </c>
      <c r="D290">
        <v>39</v>
      </c>
      <c r="E290">
        <v>1.6</v>
      </c>
      <c r="F290">
        <v>68.599999999999994</v>
      </c>
    </row>
    <row r="291" spans="1:7">
      <c r="A291" s="41">
        <v>45075</v>
      </c>
      <c r="B291">
        <v>2</v>
      </c>
      <c r="C291">
        <v>1176</v>
      </c>
      <c r="D291">
        <v>39</v>
      </c>
      <c r="E291">
        <v>2</v>
      </c>
      <c r="F291">
        <v>99</v>
      </c>
    </row>
    <row r="292" spans="1:7">
      <c r="A292" s="41">
        <v>45076</v>
      </c>
      <c r="B292">
        <v>14</v>
      </c>
      <c r="C292">
        <v>1116</v>
      </c>
      <c r="D292">
        <v>39</v>
      </c>
      <c r="E292">
        <v>1.7</v>
      </c>
      <c r="F292">
        <v>72.599999999999994</v>
      </c>
    </row>
    <row r="293" spans="1:7">
      <c r="A293" s="41">
        <v>45077</v>
      </c>
      <c r="B293">
        <v>7</v>
      </c>
      <c r="C293">
        <v>1065</v>
      </c>
      <c r="D293">
        <v>37</v>
      </c>
      <c r="E293">
        <v>1.7</v>
      </c>
      <c r="F293">
        <v>72.599999999999994</v>
      </c>
    </row>
    <row r="294" spans="1:7">
      <c r="A294" s="41">
        <v>45078</v>
      </c>
      <c r="B294">
        <v>8</v>
      </c>
      <c r="C294">
        <v>1147</v>
      </c>
      <c r="D294">
        <v>37</v>
      </c>
      <c r="E294">
        <v>2.1</v>
      </c>
      <c r="F294">
        <v>97.2</v>
      </c>
    </row>
    <row r="295" spans="1:7">
      <c r="A295" s="41">
        <v>45079</v>
      </c>
      <c r="B295">
        <v>9</v>
      </c>
      <c r="C295">
        <v>1144</v>
      </c>
      <c r="D295">
        <v>37</v>
      </c>
      <c r="E295">
        <v>1.9</v>
      </c>
      <c r="F295">
        <v>85.3</v>
      </c>
    </row>
    <row r="296" spans="1:7">
      <c r="A296" s="41">
        <v>45080</v>
      </c>
      <c r="B296">
        <v>10</v>
      </c>
      <c r="C296">
        <v>1111</v>
      </c>
      <c r="D296">
        <v>37</v>
      </c>
      <c r="E296">
        <v>2</v>
      </c>
      <c r="F296">
        <v>98.2</v>
      </c>
    </row>
    <row r="297" spans="1:7">
      <c r="A297" s="41">
        <v>45081</v>
      </c>
      <c r="B297">
        <v>11</v>
      </c>
      <c r="C297">
        <v>1109</v>
      </c>
      <c r="D297">
        <v>37</v>
      </c>
      <c r="E297">
        <v>2.2000000000000002</v>
      </c>
      <c r="F297">
        <v>104</v>
      </c>
    </row>
    <row r="298" spans="1:7">
      <c r="A298" s="41">
        <v>45082</v>
      </c>
      <c r="B298">
        <v>12</v>
      </c>
      <c r="C298">
        <v>1160</v>
      </c>
      <c r="D298">
        <v>37</v>
      </c>
      <c r="E298">
        <v>1.7</v>
      </c>
      <c r="F298">
        <v>74.400000000000006</v>
      </c>
    </row>
    <row r="299" spans="1:7">
      <c r="A299" s="41">
        <v>45083</v>
      </c>
      <c r="B299">
        <v>60</v>
      </c>
      <c r="C299">
        <v>1141</v>
      </c>
      <c r="D299">
        <v>37</v>
      </c>
      <c r="E299">
        <v>2</v>
      </c>
      <c r="F299">
        <v>99</v>
      </c>
    </row>
    <row r="300" spans="1:7">
      <c r="A300" s="41">
        <v>45084</v>
      </c>
      <c r="B300">
        <v>61</v>
      </c>
      <c r="C300">
        <v>1139</v>
      </c>
      <c r="D300">
        <v>37</v>
      </c>
      <c r="E300">
        <v>1.9</v>
      </c>
      <c r="F300">
        <v>105</v>
      </c>
      <c r="G300" t="s">
        <v>119</v>
      </c>
    </row>
    <row r="301" spans="1:7">
      <c r="A301" s="41">
        <v>45085</v>
      </c>
      <c r="B301">
        <v>62</v>
      </c>
      <c r="D301">
        <v>37</v>
      </c>
      <c r="E301">
        <v>2</v>
      </c>
      <c r="F301">
        <v>118</v>
      </c>
    </row>
    <row r="302" spans="1:7">
      <c r="A302" s="41">
        <v>45086</v>
      </c>
      <c r="B302">
        <v>63</v>
      </c>
      <c r="C302">
        <v>1099</v>
      </c>
      <c r="D302">
        <v>37</v>
      </c>
      <c r="E302">
        <v>1.8</v>
      </c>
      <c r="F302">
        <v>106</v>
      </c>
    </row>
    <row r="303" spans="1:7">
      <c r="A303" s="41">
        <v>45087</v>
      </c>
      <c r="B303">
        <v>64</v>
      </c>
      <c r="C303">
        <v>1101</v>
      </c>
      <c r="D303">
        <v>37</v>
      </c>
      <c r="E303">
        <v>1.8</v>
      </c>
      <c r="F303">
        <v>93.6</v>
      </c>
    </row>
    <row r="304" spans="1:7">
      <c r="A304" s="41">
        <v>45088</v>
      </c>
      <c r="B304">
        <v>133</v>
      </c>
      <c r="C304">
        <v>1099</v>
      </c>
      <c r="D304">
        <v>37</v>
      </c>
      <c r="E304">
        <v>1.3</v>
      </c>
      <c r="F304">
        <v>100</v>
      </c>
    </row>
    <row r="305" spans="1:6">
      <c r="A305" s="41">
        <v>45089</v>
      </c>
      <c r="B305">
        <v>133</v>
      </c>
      <c r="C305">
        <v>1109</v>
      </c>
      <c r="D305">
        <v>37</v>
      </c>
      <c r="E305">
        <v>1.3</v>
      </c>
      <c r="F305">
        <v>100</v>
      </c>
    </row>
    <row r="306" spans="1:6">
      <c r="A306" s="41">
        <v>45090</v>
      </c>
      <c r="B306">
        <v>66</v>
      </c>
      <c r="C306">
        <v>1071</v>
      </c>
      <c r="D306">
        <v>37</v>
      </c>
      <c r="E306">
        <v>1.8</v>
      </c>
      <c r="F306">
        <v>80.8</v>
      </c>
    </row>
    <row r="307" spans="1:6">
      <c r="A307" s="41">
        <v>45091</v>
      </c>
      <c r="B307">
        <v>67</v>
      </c>
      <c r="C307">
        <v>1061</v>
      </c>
      <c r="D307">
        <v>37</v>
      </c>
      <c r="E307">
        <v>1.6</v>
      </c>
      <c r="F307">
        <v>85.1</v>
      </c>
    </row>
    <row r="308" spans="1:6">
      <c r="A308" s="41">
        <v>45092</v>
      </c>
      <c r="B308">
        <v>69</v>
      </c>
      <c r="D308">
        <v>36</v>
      </c>
    </row>
    <row r="309" spans="1:6">
      <c r="A309" s="41">
        <v>45093</v>
      </c>
      <c r="B309">
        <v>59</v>
      </c>
      <c r="D309">
        <v>36</v>
      </c>
      <c r="E309">
        <v>1.9</v>
      </c>
      <c r="F309">
        <v>107</v>
      </c>
    </row>
    <row r="310" spans="1:6">
      <c r="A310" s="41">
        <v>45094</v>
      </c>
      <c r="B310">
        <v>58</v>
      </c>
      <c r="D310">
        <v>36</v>
      </c>
      <c r="E310">
        <v>1.8</v>
      </c>
      <c r="F310">
        <v>93.5</v>
      </c>
    </row>
    <row r="311" spans="1:6">
      <c r="A311" s="41">
        <v>45095</v>
      </c>
      <c r="B311">
        <v>57</v>
      </c>
      <c r="D311">
        <v>36</v>
      </c>
      <c r="E311">
        <v>2.1</v>
      </c>
      <c r="F311">
        <v>102</v>
      </c>
    </row>
    <row r="312" spans="1:6">
      <c r="A312" s="41">
        <v>45096</v>
      </c>
      <c r="B312">
        <v>56</v>
      </c>
      <c r="C312">
        <v>1087</v>
      </c>
      <c r="D312">
        <v>36</v>
      </c>
    </row>
    <row r="313" spans="1:6">
      <c r="A313" s="41">
        <v>45097</v>
      </c>
      <c r="B313">
        <v>55</v>
      </c>
      <c r="C313">
        <v>1049</v>
      </c>
      <c r="D313">
        <v>36</v>
      </c>
      <c r="E313">
        <v>2</v>
      </c>
      <c r="F313">
        <v>99.5</v>
      </c>
    </row>
    <row r="314" spans="1:6">
      <c r="A314" s="41">
        <v>45098</v>
      </c>
      <c r="B314">
        <v>54</v>
      </c>
      <c r="D314">
        <v>36</v>
      </c>
      <c r="E314">
        <v>1.9</v>
      </c>
      <c r="F314">
        <v>101</v>
      </c>
    </row>
    <row r="315" spans="1:6">
      <c r="A315" s="41">
        <v>45099</v>
      </c>
      <c r="B315">
        <v>53</v>
      </c>
      <c r="C315">
        <v>1075</v>
      </c>
      <c r="D315">
        <v>36</v>
      </c>
      <c r="E315">
        <v>2.1</v>
      </c>
      <c r="F315">
        <v>87.9</v>
      </c>
    </row>
    <row r="316" spans="1:6">
      <c r="A316" s="41">
        <v>45100</v>
      </c>
      <c r="B316">
        <v>14</v>
      </c>
      <c r="C316">
        <v>1101</v>
      </c>
      <c r="D316">
        <v>36</v>
      </c>
      <c r="E316">
        <v>1.6</v>
      </c>
      <c r="F316">
        <v>77.2</v>
      </c>
    </row>
    <row r="317" spans="1:6">
      <c r="A317" s="41">
        <v>45101</v>
      </c>
      <c r="B317">
        <v>6</v>
      </c>
      <c r="C317">
        <v>1009</v>
      </c>
      <c r="D317">
        <v>36</v>
      </c>
      <c r="E317">
        <v>1.7</v>
      </c>
      <c r="F317">
        <v>89</v>
      </c>
    </row>
    <row r="318" spans="1:6">
      <c r="A318" s="41">
        <v>45102</v>
      </c>
      <c r="B318">
        <v>5</v>
      </c>
      <c r="C318">
        <v>1057</v>
      </c>
      <c r="D318">
        <v>36</v>
      </c>
      <c r="E318">
        <v>2</v>
      </c>
      <c r="F318">
        <v>107</v>
      </c>
    </row>
    <row r="319" spans="1:6">
      <c r="A319" s="41">
        <v>45103</v>
      </c>
      <c r="B319">
        <v>4</v>
      </c>
      <c r="C319">
        <v>1114</v>
      </c>
      <c r="D319">
        <v>36</v>
      </c>
      <c r="E319">
        <v>1.6</v>
      </c>
      <c r="F319">
        <v>98.4</v>
      </c>
    </row>
    <row r="320" spans="1:6">
      <c r="A320" s="41">
        <v>45104</v>
      </c>
      <c r="B320">
        <v>3</v>
      </c>
      <c r="C320">
        <v>1081</v>
      </c>
      <c r="D320">
        <v>36</v>
      </c>
      <c r="E320">
        <v>1.7</v>
      </c>
      <c r="F320">
        <v>79.2</v>
      </c>
    </row>
    <row r="321" spans="1:6">
      <c r="A321" s="41">
        <v>45105</v>
      </c>
      <c r="B321">
        <v>2</v>
      </c>
      <c r="C321">
        <v>1085</v>
      </c>
      <c r="D321">
        <v>36</v>
      </c>
      <c r="E321">
        <v>1.7</v>
      </c>
      <c r="F321">
        <v>87.1</v>
      </c>
    </row>
    <row r="322" spans="1:6">
      <c r="A322" s="41">
        <v>45106</v>
      </c>
      <c r="B322">
        <v>7</v>
      </c>
      <c r="C322">
        <v>1086</v>
      </c>
      <c r="D322">
        <v>36</v>
      </c>
      <c r="E322">
        <v>1.8</v>
      </c>
      <c r="F322">
        <v>79.2</v>
      </c>
    </row>
    <row r="323" spans="1:6">
      <c r="A323" s="41">
        <v>45107</v>
      </c>
      <c r="B323">
        <v>8</v>
      </c>
      <c r="C323">
        <v>1092</v>
      </c>
      <c r="D323">
        <v>36</v>
      </c>
      <c r="E323">
        <v>1.8</v>
      </c>
      <c r="F323">
        <v>84.3</v>
      </c>
    </row>
    <row r="324" spans="1:6">
      <c r="A324" s="41">
        <v>45108</v>
      </c>
      <c r="B324">
        <v>9</v>
      </c>
      <c r="C324">
        <v>1171</v>
      </c>
      <c r="D324">
        <v>36</v>
      </c>
      <c r="E324">
        <v>1.3</v>
      </c>
      <c r="F324">
        <v>62.4</v>
      </c>
    </row>
    <row r="325" spans="1:6">
      <c r="A325" s="41">
        <v>45109</v>
      </c>
      <c r="B325">
        <v>10</v>
      </c>
      <c r="C325">
        <v>1159</v>
      </c>
      <c r="D325">
        <v>37</v>
      </c>
      <c r="E325">
        <v>1.4</v>
      </c>
      <c r="F325">
        <v>71</v>
      </c>
    </row>
    <row r="326" spans="1:6">
      <c r="A326" s="41">
        <v>45110</v>
      </c>
      <c r="B326">
        <v>11</v>
      </c>
      <c r="C326">
        <v>1140</v>
      </c>
      <c r="D326">
        <v>37</v>
      </c>
      <c r="E326">
        <v>1.8</v>
      </c>
      <c r="F326">
        <v>87</v>
      </c>
    </row>
    <row r="327" spans="1:6">
      <c r="A327" s="41">
        <v>45111</v>
      </c>
      <c r="B327">
        <v>12</v>
      </c>
      <c r="C327">
        <v>1154</v>
      </c>
      <c r="D327">
        <v>37</v>
      </c>
      <c r="E327">
        <v>1.8</v>
      </c>
      <c r="F327">
        <v>77.400000000000006</v>
      </c>
    </row>
    <row r="328" spans="1:6">
      <c r="A328" s="41">
        <v>45112</v>
      </c>
      <c r="B328">
        <v>60</v>
      </c>
      <c r="C328">
        <v>1145</v>
      </c>
      <c r="D328">
        <v>37</v>
      </c>
      <c r="E328">
        <v>1.8</v>
      </c>
      <c r="F328">
        <v>89.3</v>
      </c>
    </row>
    <row r="329" spans="1:6">
      <c r="A329" s="41">
        <v>45113</v>
      </c>
      <c r="B329">
        <v>61</v>
      </c>
      <c r="C329">
        <v>1078</v>
      </c>
      <c r="D329">
        <v>37</v>
      </c>
      <c r="E329">
        <v>1.7</v>
      </c>
      <c r="F329">
        <v>93</v>
      </c>
    </row>
    <row r="330" spans="1:6">
      <c r="A330" s="41">
        <v>45114</v>
      </c>
      <c r="B330">
        <v>62</v>
      </c>
      <c r="C330">
        <v>1191</v>
      </c>
      <c r="D330">
        <v>37</v>
      </c>
      <c r="E330">
        <v>1.7</v>
      </c>
      <c r="F330">
        <v>104</v>
      </c>
    </row>
    <row r="331" spans="1:6">
      <c r="A331" s="41">
        <v>45115</v>
      </c>
      <c r="B331">
        <v>63</v>
      </c>
      <c r="C331">
        <v>1121</v>
      </c>
      <c r="D331">
        <v>37</v>
      </c>
      <c r="E331">
        <v>1.5</v>
      </c>
      <c r="F331">
        <v>87.5</v>
      </c>
    </row>
    <row r="332" spans="1:6">
      <c r="A332" s="41">
        <v>45116</v>
      </c>
      <c r="B332">
        <v>64</v>
      </c>
      <c r="C332">
        <v>1138</v>
      </c>
      <c r="D332">
        <v>37</v>
      </c>
      <c r="E332">
        <v>1.5</v>
      </c>
      <c r="F332">
        <v>80.8</v>
      </c>
    </row>
    <row r="333" spans="1:6">
      <c r="A333" s="41">
        <v>45117</v>
      </c>
      <c r="B333">
        <v>133</v>
      </c>
      <c r="C333">
        <v>1149</v>
      </c>
      <c r="D333">
        <v>37</v>
      </c>
      <c r="E333">
        <v>1.7</v>
      </c>
      <c r="F333">
        <v>75</v>
      </c>
    </row>
    <row r="334" spans="1:6">
      <c r="A334" s="41">
        <v>45118</v>
      </c>
      <c r="B334">
        <v>133</v>
      </c>
      <c r="C334">
        <v>1172</v>
      </c>
      <c r="D334">
        <v>37</v>
      </c>
      <c r="E334">
        <v>1.7</v>
      </c>
      <c r="F334">
        <v>75</v>
      </c>
    </row>
    <row r="335" spans="1:6">
      <c r="A335" s="41">
        <v>45119</v>
      </c>
      <c r="B335">
        <v>66</v>
      </c>
      <c r="C335">
        <v>1108</v>
      </c>
      <c r="D335">
        <v>37</v>
      </c>
      <c r="E335">
        <v>1.9</v>
      </c>
      <c r="F335">
        <v>86.5</v>
      </c>
    </row>
    <row r="336" spans="1:6">
      <c r="A336" s="41">
        <v>45120</v>
      </c>
      <c r="B336">
        <v>67</v>
      </c>
      <c r="C336">
        <v>1103</v>
      </c>
      <c r="D336">
        <v>37</v>
      </c>
      <c r="E336">
        <v>1.3</v>
      </c>
      <c r="F336">
        <v>70</v>
      </c>
    </row>
    <row r="337" spans="1:6">
      <c r="A337" s="41">
        <v>45121</v>
      </c>
      <c r="B337">
        <v>69</v>
      </c>
      <c r="C337">
        <v>1117</v>
      </c>
      <c r="D337">
        <v>37</v>
      </c>
      <c r="E337">
        <v>1.2</v>
      </c>
      <c r="F337">
        <v>59.6</v>
      </c>
    </row>
    <row r="338" spans="1:6">
      <c r="A338" s="41">
        <v>45122</v>
      </c>
      <c r="B338">
        <v>70</v>
      </c>
      <c r="C338">
        <v>1106</v>
      </c>
      <c r="D338">
        <v>36</v>
      </c>
      <c r="E338">
        <v>1.5</v>
      </c>
      <c r="F338">
        <v>86.9</v>
      </c>
    </row>
    <row r="339" spans="1:6">
      <c r="A339" s="41">
        <v>45123</v>
      </c>
      <c r="B339">
        <v>59</v>
      </c>
      <c r="C339">
        <v>1083</v>
      </c>
      <c r="D339">
        <v>36</v>
      </c>
      <c r="E339">
        <v>1.8</v>
      </c>
      <c r="F339">
        <v>94</v>
      </c>
    </row>
    <row r="340" spans="1:6">
      <c r="A340" s="41">
        <v>45124</v>
      </c>
      <c r="B340">
        <v>58</v>
      </c>
      <c r="C340">
        <v>1114</v>
      </c>
      <c r="D340">
        <v>36</v>
      </c>
      <c r="E340">
        <v>2</v>
      </c>
      <c r="F340">
        <v>99.8</v>
      </c>
    </row>
    <row r="341" spans="1:6">
      <c r="A341" s="41">
        <v>45125</v>
      </c>
      <c r="B341">
        <v>57</v>
      </c>
      <c r="C341">
        <v>1138</v>
      </c>
      <c r="D341">
        <v>36</v>
      </c>
      <c r="E341">
        <v>1.9</v>
      </c>
      <c r="F341">
        <v>88.7</v>
      </c>
    </row>
    <row r="342" spans="1:6">
      <c r="A342" s="41">
        <v>45126</v>
      </c>
      <c r="B342">
        <v>56</v>
      </c>
      <c r="C342">
        <v>1131</v>
      </c>
      <c r="D342">
        <v>36</v>
      </c>
      <c r="E342">
        <v>1.8</v>
      </c>
      <c r="F342">
        <v>79.8</v>
      </c>
    </row>
    <row r="343" spans="1:6">
      <c r="A343" s="41">
        <v>45127</v>
      </c>
      <c r="B343">
        <v>55</v>
      </c>
      <c r="C343">
        <v>1119</v>
      </c>
      <c r="D343">
        <v>36</v>
      </c>
      <c r="E343">
        <v>2.2000000000000002</v>
      </c>
      <c r="F343">
        <v>109</v>
      </c>
    </row>
    <row r="344" spans="1:6">
      <c r="A344" s="41">
        <v>45128</v>
      </c>
      <c r="B344">
        <v>54</v>
      </c>
      <c r="C344">
        <v>1123</v>
      </c>
      <c r="D344">
        <v>36</v>
      </c>
      <c r="E344">
        <v>1.8</v>
      </c>
      <c r="F344">
        <v>99.3</v>
      </c>
    </row>
    <row r="345" spans="1:6">
      <c r="A345" s="41">
        <v>45129</v>
      </c>
      <c r="B345">
        <v>53</v>
      </c>
      <c r="D345">
        <v>36</v>
      </c>
      <c r="E345">
        <v>2</v>
      </c>
      <c r="F345">
        <v>83.9</v>
      </c>
    </row>
    <row r="346" spans="1:6">
      <c r="A346" s="41">
        <v>45130</v>
      </c>
      <c r="B346">
        <v>14</v>
      </c>
      <c r="C346">
        <v>1102</v>
      </c>
      <c r="D346">
        <v>36</v>
      </c>
      <c r="E346">
        <v>1.8</v>
      </c>
      <c r="F346">
        <v>85.2</v>
      </c>
    </row>
    <row r="347" spans="1:6">
      <c r="A347" s="41">
        <v>45131</v>
      </c>
      <c r="B347">
        <v>6</v>
      </c>
      <c r="C347">
        <v>1074</v>
      </c>
      <c r="D347">
        <v>36</v>
      </c>
      <c r="E347">
        <v>1.7</v>
      </c>
      <c r="F347">
        <v>88</v>
      </c>
    </row>
    <row r="348" spans="1:6">
      <c r="A348" s="41">
        <v>45132</v>
      </c>
      <c r="B348">
        <v>5</v>
      </c>
      <c r="C348">
        <v>1096</v>
      </c>
      <c r="D348">
        <v>36</v>
      </c>
      <c r="E348">
        <v>1.6</v>
      </c>
      <c r="F348">
        <v>87.7</v>
      </c>
    </row>
    <row r="349" spans="1:6">
      <c r="A349" s="41">
        <v>45133</v>
      </c>
      <c r="B349">
        <v>4</v>
      </c>
      <c r="C349">
        <v>1102</v>
      </c>
      <c r="D349">
        <v>36</v>
      </c>
      <c r="E349">
        <v>2</v>
      </c>
      <c r="F349">
        <v>124</v>
      </c>
    </row>
    <row r="350" spans="1:6">
      <c r="A350" s="41">
        <v>45134</v>
      </c>
      <c r="B350">
        <v>3</v>
      </c>
      <c r="C350">
        <v>1095</v>
      </c>
      <c r="D350">
        <v>36</v>
      </c>
      <c r="E350">
        <v>1.7</v>
      </c>
      <c r="F350">
        <v>77</v>
      </c>
    </row>
    <row r="351" spans="1:6">
      <c r="A351" s="41">
        <v>45135</v>
      </c>
      <c r="B351">
        <v>2</v>
      </c>
      <c r="C351">
        <v>1122</v>
      </c>
      <c r="D351">
        <v>37</v>
      </c>
      <c r="E351">
        <v>1.7</v>
      </c>
      <c r="F351">
        <v>86.2</v>
      </c>
    </row>
    <row r="352" spans="1:6">
      <c r="A352" s="41">
        <v>45136</v>
      </c>
      <c r="B352">
        <v>7</v>
      </c>
      <c r="C352">
        <v>1151</v>
      </c>
      <c r="D352">
        <v>37</v>
      </c>
      <c r="E352">
        <v>1.7</v>
      </c>
      <c r="F352">
        <v>72</v>
      </c>
    </row>
    <row r="353" spans="1:6">
      <c r="A353" s="41">
        <v>45137</v>
      </c>
      <c r="B353">
        <v>8</v>
      </c>
      <c r="C353">
        <v>1101</v>
      </c>
      <c r="D353">
        <v>37</v>
      </c>
      <c r="E353">
        <v>1.7</v>
      </c>
      <c r="F353">
        <v>76.599999999999994</v>
      </c>
    </row>
    <row r="354" spans="1:6">
      <c r="A354" s="41">
        <v>45138</v>
      </c>
      <c r="B354">
        <v>9</v>
      </c>
      <c r="C354">
        <v>1120</v>
      </c>
      <c r="D354">
        <v>37</v>
      </c>
      <c r="E354">
        <v>1.6</v>
      </c>
      <c r="F354">
        <v>73</v>
      </c>
    </row>
    <row r="355" spans="1:6">
      <c r="A355" s="41">
        <v>45139</v>
      </c>
      <c r="B355">
        <v>10</v>
      </c>
      <c r="C355">
        <v>1128</v>
      </c>
      <c r="D355">
        <v>37</v>
      </c>
      <c r="E355">
        <v>1.5</v>
      </c>
      <c r="F355">
        <v>70.400000000000006</v>
      </c>
    </row>
    <row r="356" spans="1:6">
      <c r="A356" s="41">
        <v>45140</v>
      </c>
      <c r="B356">
        <v>11</v>
      </c>
      <c r="C356">
        <v>1139</v>
      </c>
      <c r="D356">
        <v>37</v>
      </c>
      <c r="E356">
        <v>1.9</v>
      </c>
      <c r="F356">
        <v>87.5</v>
      </c>
    </row>
    <row r="357" spans="1:6">
      <c r="A357" s="41">
        <v>45141</v>
      </c>
      <c r="B357">
        <v>12</v>
      </c>
      <c r="C357">
        <v>1168</v>
      </c>
      <c r="D357">
        <v>37</v>
      </c>
      <c r="E357">
        <v>1.7</v>
      </c>
      <c r="F357">
        <v>73.099999999999994</v>
      </c>
    </row>
    <row r="358" spans="1:6">
      <c r="A358" s="41">
        <v>45142</v>
      </c>
      <c r="B358">
        <v>60</v>
      </c>
      <c r="C358">
        <v>1158</v>
      </c>
      <c r="D358">
        <v>37</v>
      </c>
      <c r="E358">
        <v>1.7</v>
      </c>
      <c r="F358">
        <v>82.5</v>
      </c>
    </row>
    <row r="359" spans="1:6">
      <c r="A359" s="41">
        <v>45143</v>
      </c>
      <c r="B359">
        <v>61</v>
      </c>
      <c r="C359">
        <v>1144</v>
      </c>
      <c r="D359">
        <v>37</v>
      </c>
      <c r="E359">
        <v>1.5</v>
      </c>
      <c r="F359">
        <v>81.099999999999994</v>
      </c>
    </row>
    <row r="360" spans="1:6">
      <c r="A360" s="41">
        <v>45144</v>
      </c>
      <c r="B360">
        <v>62</v>
      </c>
      <c r="C360">
        <v>1140</v>
      </c>
      <c r="D360">
        <v>37</v>
      </c>
      <c r="E360">
        <v>1.8</v>
      </c>
      <c r="F360">
        <v>108</v>
      </c>
    </row>
    <row r="361" spans="1:6">
      <c r="A361" s="41">
        <v>45145</v>
      </c>
      <c r="B361">
        <v>63</v>
      </c>
      <c r="C361">
        <v>1179</v>
      </c>
      <c r="D361">
        <v>37</v>
      </c>
      <c r="E361">
        <v>1.7</v>
      </c>
      <c r="F361">
        <v>101</v>
      </c>
    </row>
    <row r="362" spans="1:6">
      <c r="A362" s="41">
        <v>45146</v>
      </c>
      <c r="B362">
        <v>64</v>
      </c>
      <c r="C362">
        <v>1143</v>
      </c>
      <c r="D362">
        <v>37</v>
      </c>
      <c r="E362">
        <v>1.6</v>
      </c>
      <c r="F362">
        <v>82.8</v>
      </c>
    </row>
    <row r="363" spans="1:6">
      <c r="A363" s="41">
        <v>45147</v>
      </c>
      <c r="B363">
        <v>133</v>
      </c>
      <c r="C363">
        <v>1153</v>
      </c>
      <c r="D363">
        <v>37</v>
      </c>
      <c r="E363">
        <v>1.7</v>
      </c>
      <c r="F363">
        <v>124</v>
      </c>
    </row>
    <row r="364" spans="1:6">
      <c r="A364" s="41">
        <v>45148</v>
      </c>
      <c r="B364">
        <v>133</v>
      </c>
      <c r="C364">
        <v>1144</v>
      </c>
      <c r="D364">
        <v>37</v>
      </c>
      <c r="E364">
        <v>1.7</v>
      </c>
      <c r="F364">
        <v>124</v>
      </c>
    </row>
    <row r="365" spans="1:6">
      <c r="A365" s="41">
        <v>45149</v>
      </c>
      <c r="B365">
        <v>66</v>
      </c>
      <c r="C365">
        <v>1117</v>
      </c>
      <c r="D365">
        <v>37</v>
      </c>
      <c r="E365">
        <v>1.3</v>
      </c>
      <c r="F365">
        <v>61.3</v>
      </c>
    </row>
    <row r="366" spans="1:6">
      <c r="A366" s="41">
        <v>45150</v>
      </c>
      <c r="B366">
        <v>67</v>
      </c>
      <c r="D366">
        <v>37</v>
      </c>
      <c r="E366">
        <v>1.4</v>
      </c>
      <c r="F366">
        <v>73</v>
      </c>
    </row>
    <row r="367" spans="1:6">
      <c r="A367" s="41">
        <v>45151</v>
      </c>
      <c r="B367">
        <v>69</v>
      </c>
      <c r="C367">
        <v>1116</v>
      </c>
      <c r="D367">
        <v>37</v>
      </c>
      <c r="E367">
        <v>1.3</v>
      </c>
      <c r="F367">
        <v>61.1</v>
      </c>
    </row>
    <row r="368" spans="1:6">
      <c r="A368" s="41">
        <v>45152</v>
      </c>
      <c r="B368">
        <v>59</v>
      </c>
      <c r="C368">
        <v>1088</v>
      </c>
      <c r="D368">
        <v>37</v>
      </c>
      <c r="E368">
        <v>2.1</v>
      </c>
      <c r="F368">
        <v>106</v>
      </c>
    </row>
    <row r="369" spans="1:6">
      <c r="A369" s="41">
        <v>45153</v>
      </c>
      <c r="B369">
        <v>58</v>
      </c>
      <c r="C369">
        <v>1112</v>
      </c>
      <c r="D369">
        <v>37</v>
      </c>
      <c r="E369">
        <v>2.1</v>
      </c>
      <c r="F369">
        <v>99.9</v>
      </c>
    </row>
    <row r="370" spans="1:6">
      <c r="A370" s="41">
        <v>45154</v>
      </c>
      <c r="B370">
        <v>57</v>
      </c>
      <c r="C370">
        <v>1096</v>
      </c>
      <c r="D370">
        <v>36</v>
      </c>
      <c r="E370">
        <v>2</v>
      </c>
      <c r="F370">
        <v>91</v>
      </c>
    </row>
    <row r="371" spans="1:6">
      <c r="A371" s="41">
        <v>45155</v>
      </c>
      <c r="B371">
        <v>56</v>
      </c>
      <c r="C371">
        <v>1108</v>
      </c>
      <c r="D371">
        <v>36</v>
      </c>
      <c r="E371">
        <v>2.1</v>
      </c>
      <c r="F371">
        <v>95</v>
      </c>
    </row>
    <row r="372" spans="1:6">
      <c r="A372" s="41">
        <v>45156</v>
      </c>
      <c r="B372">
        <v>55</v>
      </c>
      <c r="C372">
        <v>1059</v>
      </c>
      <c r="D372">
        <v>35</v>
      </c>
      <c r="E372">
        <v>2.2999999999999998</v>
      </c>
      <c r="F372">
        <v>116</v>
      </c>
    </row>
    <row r="373" spans="1:6">
      <c r="A373" s="41">
        <v>45157</v>
      </c>
      <c r="B373">
        <v>54</v>
      </c>
      <c r="C373">
        <v>1074</v>
      </c>
      <c r="D373">
        <v>35</v>
      </c>
      <c r="E373">
        <v>1.8</v>
      </c>
      <c r="F373">
        <v>96.7</v>
      </c>
    </row>
    <row r="374" spans="1:6">
      <c r="A374" s="41">
        <v>45158</v>
      </c>
      <c r="B374">
        <v>53</v>
      </c>
      <c r="C374">
        <v>1051</v>
      </c>
      <c r="D374">
        <v>35</v>
      </c>
      <c r="E374">
        <v>1.7</v>
      </c>
      <c r="F374">
        <v>71.400000000000006</v>
      </c>
    </row>
    <row r="375" spans="1:6">
      <c r="A375" s="41">
        <v>45159</v>
      </c>
      <c r="B375">
        <v>14</v>
      </c>
      <c r="C375">
        <v>1087</v>
      </c>
      <c r="D375">
        <v>36</v>
      </c>
    </row>
    <row r="376" spans="1:6">
      <c r="A376" s="41">
        <v>45160</v>
      </c>
      <c r="B376">
        <v>6</v>
      </c>
      <c r="C376">
        <v>1068</v>
      </c>
      <c r="D376">
        <v>36</v>
      </c>
    </row>
    <row r="377" spans="1:6">
      <c r="A377" s="41">
        <v>45161</v>
      </c>
      <c r="B377">
        <v>5</v>
      </c>
      <c r="C377">
        <v>1018</v>
      </c>
      <c r="D377">
        <v>36</v>
      </c>
      <c r="E377">
        <v>1.8</v>
      </c>
      <c r="F377">
        <v>97.8</v>
      </c>
    </row>
    <row r="378" spans="1:6">
      <c r="A378" s="41">
        <v>45162</v>
      </c>
      <c r="B378">
        <v>4</v>
      </c>
      <c r="C378">
        <v>1091</v>
      </c>
      <c r="D378">
        <v>36</v>
      </c>
      <c r="E378">
        <v>1.6</v>
      </c>
      <c r="F378">
        <v>100</v>
      </c>
    </row>
    <row r="379" spans="1:6">
      <c r="A379" s="41">
        <v>45163</v>
      </c>
      <c r="B379">
        <v>3</v>
      </c>
      <c r="C379">
        <v>1090</v>
      </c>
      <c r="D379">
        <v>36</v>
      </c>
      <c r="E379">
        <v>1.5</v>
      </c>
      <c r="F379">
        <v>71.599999999999994</v>
      </c>
    </row>
    <row r="380" spans="1:6">
      <c r="A380" s="41">
        <v>45164</v>
      </c>
      <c r="B380">
        <v>2</v>
      </c>
      <c r="C380">
        <v>1071</v>
      </c>
      <c r="D380">
        <v>36</v>
      </c>
      <c r="E380">
        <v>1.5</v>
      </c>
      <c r="F380">
        <v>76.8</v>
      </c>
    </row>
    <row r="381" spans="1:6">
      <c r="A381" s="41">
        <v>45165</v>
      </c>
      <c r="B381">
        <v>1</v>
      </c>
      <c r="C381">
        <v>1071</v>
      </c>
      <c r="D381">
        <v>36</v>
      </c>
    </row>
    <row r="382" spans="1:6">
      <c r="A382" s="41">
        <v>45166</v>
      </c>
      <c r="B382">
        <v>7</v>
      </c>
      <c r="C382">
        <v>1030</v>
      </c>
      <c r="D382">
        <v>36</v>
      </c>
      <c r="E382">
        <v>1.7</v>
      </c>
      <c r="F382">
        <v>73.599999999999994</v>
      </c>
    </row>
    <row r="383" spans="1:6">
      <c r="A383" s="41">
        <v>45167</v>
      </c>
      <c r="B383">
        <v>8</v>
      </c>
      <c r="C383">
        <v>1018</v>
      </c>
      <c r="D383">
        <v>36</v>
      </c>
      <c r="E383">
        <v>1.8</v>
      </c>
      <c r="F383">
        <v>86.6</v>
      </c>
    </row>
    <row r="384" spans="1:6">
      <c r="A384" s="41">
        <v>45168</v>
      </c>
      <c r="B384">
        <v>9</v>
      </c>
      <c r="C384">
        <v>1063</v>
      </c>
      <c r="D384">
        <v>37</v>
      </c>
      <c r="E384">
        <v>2</v>
      </c>
      <c r="F384">
        <v>87.9</v>
      </c>
    </row>
    <row r="385" spans="1:6">
      <c r="A385" s="41">
        <v>45169</v>
      </c>
      <c r="B385">
        <v>10</v>
      </c>
      <c r="C385">
        <v>1066</v>
      </c>
      <c r="D385">
        <v>37</v>
      </c>
      <c r="E385">
        <v>1.9</v>
      </c>
      <c r="F385">
        <v>91.6</v>
      </c>
    </row>
    <row r="386" spans="1:6">
      <c r="A386" s="41">
        <v>45170</v>
      </c>
      <c r="B386">
        <v>11</v>
      </c>
      <c r="C386">
        <v>1104</v>
      </c>
      <c r="D386">
        <v>37</v>
      </c>
      <c r="E386">
        <v>2</v>
      </c>
      <c r="F386">
        <v>95.8</v>
      </c>
    </row>
    <row r="387" spans="1:6">
      <c r="A387" s="41">
        <v>45171</v>
      </c>
      <c r="B387">
        <v>12</v>
      </c>
      <c r="C387">
        <v>1112</v>
      </c>
      <c r="D387">
        <v>37</v>
      </c>
      <c r="E387">
        <v>1.8</v>
      </c>
      <c r="F387">
        <v>78.2</v>
      </c>
    </row>
    <row r="388" spans="1:6">
      <c r="A388" s="41">
        <v>45172</v>
      </c>
      <c r="B388">
        <v>60</v>
      </c>
      <c r="C388">
        <v>1065</v>
      </c>
      <c r="D388">
        <v>37</v>
      </c>
      <c r="E388">
        <v>1.6</v>
      </c>
      <c r="F388">
        <v>80.5</v>
      </c>
    </row>
    <row r="389" spans="1:6">
      <c r="A389" s="41">
        <v>45173</v>
      </c>
      <c r="B389">
        <v>61</v>
      </c>
      <c r="C389">
        <v>1090</v>
      </c>
      <c r="D389">
        <v>37</v>
      </c>
      <c r="E389">
        <v>1.5</v>
      </c>
      <c r="F389">
        <v>86</v>
      </c>
    </row>
    <row r="390" spans="1:6">
      <c r="A390" s="41">
        <v>45174</v>
      </c>
      <c r="B390">
        <v>62</v>
      </c>
      <c r="C390">
        <v>1115</v>
      </c>
      <c r="D390">
        <v>37</v>
      </c>
      <c r="E390">
        <v>1.7</v>
      </c>
      <c r="F390">
        <v>99</v>
      </c>
    </row>
    <row r="391" spans="1:6">
      <c r="A391" s="41">
        <v>45175</v>
      </c>
      <c r="B391">
        <v>63</v>
      </c>
      <c r="C391">
        <v>1087</v>
      </c>
      <c r="D391">
        <v>37</v>
      </c>
      <c r="E391">
        <v>1.8</v>
      </c>
      <c r="F391">
        <v>108</v>
      </c>
    </row>
    <row r="392" spans="1:6">
      <c r="A392" s="41">
        <v>45176</v>
      </c>
      <c r="B392">
        <v>64</v>
      </c>
      <c r="C392">
        <v>1028</v>
      </c>
      <c r="D392">
        <v>37</v>
      </c>
      <c r="E392">
        <v>1.7</v>
      </c>
      <c r="F392">
        <v>91</v>
      </c>
    </row>
    <row r="393" spans="1:6">
      <c r="A393" s="41">
        <v>45177</v>
      </c>
      <c r="B393">
        <v>133</v>
      </c>
      <c r="C393">
        <v>1124</v>
      </c>
      <c r="D393">
        <v>37</v>
      </c>
      <c r="E393">
        <v>1.5</v>
      </c>
      <c r="F393">
        <v>133</v>
      </c>
    </row>
    <row r="394" spans="1:6">
      <c r="A394" s="41">
        <v>45178</v>
      </c>
      <c r="B394">
        <v>133</v>
      </c>
      <c r="C394">
        <v>1083</v>
      </c>
      <c r="D394">
        <v>38</v>
      </c>
      <c r="E394">
        <v>1.5</v>
      </c>
      <c r="F394">
        <v>133</v>
      </c>
    </row>
    <row r="395" spans="1:6">
      <c r="A395" s="41">
        <v>45179</v>
      </c>
      <c r="B395">
        <v>66</v>
      </c>
      <c r="C395">
        <v>1081</v>
      </c>
      <c r="D395">
        <v>38</v>
      </c>
      <c r="E395">
        <v>2.1</v>
      </c>
      <c r="F395">
        <v>94</v>
      </c>
    </row>
    <row r="396" spans="1:6">
      <c r="A396" s="41">
        <v>45180</v>
      </c>
      <c r="B396">
        <v>67</v>
      </c>
      <c r="C396">
        <v>1117</v>
      </c>
      <c r="D396">
        <v>38</v>
      </c>
      <c r="E396">
        <v>1.5</v>
      </c>
      <c r="F396">
        <v>78.099999999999994</v>
      </c>
    </row>
    <row r="397" spans="1:6">
      <c r="A397" s="41">
        <v>45181</v>
      </c>
      <c r="B397">
        <v>68</v>
      </c>
      <c r="C397">
        <v>1070</v>
      </c>
      <c r="D397">
        <v>38</v>
      </c>
      <c r="E397">
        <v>1.7</v>
      </c>
      <c r="F397">
        <v>83.6</v>
      </c>
    </row>
    <row r="398" spans="1:6">
      <c r="A398" s="41">
        <v>45182</v>
      </c>
      <c r="B398">
        <v>69</v>
      </c>
      <c r="C398">
        <v>1116</v>
      </c>
      <c r="D398">
        <v>38</v>
      </c>
      <c r="E398">
        <v>1.8</v>
      </c>
      <c r="F398">
        <v>79.2</v>
      </c>
    </row>
    <row r="399" spans="1:6">
      <c r="A399" s="41">
        <v>45183</v>
      </c>
      <c r="B399">
        <v>59</v>
      </c>
      <c r="C399">
        <v>1090</v>
      </c>
      <c r="D399">
        <v>37</v>
      </c>
      <c r="E399">
        <v>2.2999999999999998</v>
      </c>
      <c r="F399">
        <v>115</v>
      </c>
    </row>
    <row r="400" spans="1:6">
      <c r="A400" s="41">
        <v>45184</v>
      </c>
      <c r="B400">
        <v>58</v>
      </c>
      <c r="C400">
        <v>1103</v>
      </c>
      <c r="D400">
        <v>37</v>
      </c>
      <c r="E400">
        <v>2.4</v>
      </c>
      <c r="F400">
        <v>113</v>
      </c>
    </row>
    <row r="401" spans="1:6">
      <c r="A401" s="41">
        <v>45185</v>
      </c>
      <c r="B401">
        <v>57</v>
      </c>
      <c r="C401">
        <v>1120</v>
      </c>
      <c r="D401">
        <v>37</v>
      </c>
      <c r="E401">
        <v>1.9</v>
      </c>
      <c r="F401">
        <v>85</v>
      </c>
    </row>
    <row r="402" spans="1:6">
      <c r="A402" s="41">
        <v>45186</v>
      </c>
      <c r="B402">
        <v>56</v>
      </c>
      <c r="C402">
        <v>1115</v>
      </c>
      <c r="D402">
        <v>37</v>
      </c>
      <c r="E402">
        <v>2.1</v>
      </c>
      <c r="F402">
        <v>90.8</v>
      </c>
    </row>
    <row r="403" spans="1:6">
      <c r="A403" s="41">
        <v>45187</v>
      </c>
      <c r="B403">
        <v>55</v>
      </c>
      <c r="C403">
        <v>1142</v>
      </c>
      <c r="D403">
        <v>38</v>
      </c>
      <c r="E403">
        <v>2.2000000000000002</v>
      </c>
      <c r="F403">
        <v>107</v>
      </c>
    </row>
    <row r="404" spans="1:6">
      <c r="A404" s="41">
        <v>45188</v>
      </c>
      <c r="B404">
        <v>54</v>
      </c>
      <c r="C404">
        <v>1122</v>
      </c>
      <c r="D404">
        <v>36</v>
      </c>
      <c r="E404">
        <v>2</v>
      </c>
      <c r="F404">
        <v>103</v>
      </c>
    </row>
    <row r="405" spans="1:6">
      <c r="A405" s="41">
        <v>45189</v>
      </c>
      <c r="B405">
        <v>53</v>
      </c>
      <c r="C405">
        <v>1118</v>
      </c>
      <c r="D405">
        <v>36</v>
      </c>
      <c r="E405">
        <v>2.1</v>
      </c>
      <c r="F405">
        <v>87.5</v>
      </c>
    </row>
    <row r="406" spans="1:6">
      <c r="A406" s="41">
        <v>45190</v>
      </c>
      <c r="B406">
        <v>14</v>
      </c>
      <c r="C406">
        <v>1109</v>
      </c>
      <c r="D406">
        <v>36</v>
      </c>
      <c r="E406">
        <v>1.4</v>
      </c>
      <c r="F406">
        <v>68.8</v>
      </c>
    </row>
    <row r="407" spans="1:6">
      <c r="A407" s="41">
        <v>45191</v>
      </c>
      <c r="B407">
        <v>6</v>
      </c>
      <c r="E407">
        <v>1.7</v>
      </c>
      <c r="F407">
        <v>89.5</v>
      </c>
    </row>
    <row r="408" spans="1:6">
      <c r="A408" s="41">
        <v>45192</v>
      </c>
      <c r="B408">
        <v>5</v>
      </c>
      <c r="C408">
        <v>1064</v>
      </c>
      <c r="D408">
        <v>36</v>
      </c>
      <c r="E408">
        <v>1.7</v>
      </c>
      <c r="F408">
        <v>94</v>
      </c>
    </row>
    <row r="409" spans="1:6">
      <c r="A409" s="41">
        <v>45193</v>
      </c>
      <c r="B409">
        <v>4</v>
      </c>
      <c r="C409">
        <v>1103</v>
      </c>
      <c r="D409">
        <v>36</v>
      </c>
      <c r="E409">
        <v>1.6</v>
      </c>
      <c r="F409">
        <v>103</v>
      </c>
    </row>
    <row r="410" spans="1:6">
      <c r="A410" s="41">
        <v>45194</v>
      </c>
      <c r="B410">
        <v>3</v>
      </c>
      <c r="C410">
        <v>1141</v>
      </c>
      <c r="D410">
        <v>36</v>
      </c>
      <c r="E410">
        <v>1.5</v>
      </c>
      <c r="F410">
        <v>68</v>
      </c>
    </row>
    <row r="411" spans="1:6">
      <c r="A411" s="41">
        <v>45195</v>
      </c>
      <c r="B411">
        <v>2</v>
      </c>
      <c r="C411">
        <v>1110</v>
      </c>
      <c r="D411">
        <v>36</v>
      </c>
      <c r="E411">
        <v>1.6</v>
      </c>
      <c r="F411">
        <v>85.5</v>
      </c>
    </row>
    <row r="412" spans="1:6">
      <c r="A412" s="41">
        <v>45196</v>
      </c>
      <c r="B412">
        <v>7</v>
      </c>
      <c r="C412">
        <v>1094</v>
      </c>
      <c r="D412">
        <v>36</v>
      </c>
      <c r="E412">
        <v>1.4</v>
      </c>
      <c r="F412">
        <v>62</v>
      </c>
    </row>
    <row r="413" spans="1:6">
      <c r="A413" s="41">
        <v>45197</v>
      </c>
      <c r="B413">
        <v>8</v>
      </c>
      <c r="D413">
        <v>36</v>
      </c>
      <c r="E413">
        <v>1.7</v>
      </c>
      <c r="F413">
        <v>81.5</v>
      </c>
    </row>
    <row r="414" spans="1:6">
      <c r="A414" s="41">
        <v>45198</v>
      </c>
      <c r="B414">
        <v>9</v>
      </c>
      <c r="C414">
        <v>1119</v>
      </c>
      <c r="D414">
        <v>36</v>
      </c>
      <c r="E414">
        <v>1.6</v>
      </c>
      <c r="F414">
        <v>75.900000000000006</v>
      </c>
    </row>
    <row r="415" spans="1:6">
      <c r="A415" s="41">
        <v>45199</v>
      </c>
      <c r="B415">
        <v>10</v>
      </c>
      <c r="C415">
        <v>1091</v>
      </c>
      <c r="D415">
        <v>36</v>
      </c>
      <c r="E415">
        <v>1.7</v>
      </c>
      <c r="F415">
        <v>86.4</v>
      </c>
    </row>
    <row r="416" spans="1:6">
      <c r="A416" s="41">
        <v>45200</v>
      </c>
      <c r="B416">
        <v>11</v>
      </c>
      <c r="C416">
        <v>1095</v>
      </c>
      <c r="D416">
        <v>36</v>
      </c>
      <c r="E416">
        <v>1.8</v>
      </c>
      <c r="F416">
        <v>87.6</v>
      </c>
    </row>
    <row r="417" spans="1:6">
      <c r="A417" s="41">
        <v>45201</v>
      </c>
      <c r="B417">
        <v>12</v>
      </c>
      <c r="C417">
        <v>1108</v>
      </c>
      <c r="D417">
        <v>36</v>
      </c>
      <c r="E417">
        <v>1.3</v>
      </c>
      <c r="F417">
        <v>61.4</v>
      </c>
    </row>
    <row r="418" spans="1:6">
      <c r="A418" s="41">
        <v>45202</v>
      </c>
      <c r="B418">
        <v>60</v>
      </c>
      <c r="C418">
        <v>1123</v>
      </c>
      <c r="D418">
        <v>36</v>
      </c>
      <c r="E418">
        <v>1.8</v>
      </c>
      <c r="F418">
        <v>91.2</v>
      </c>
    </row>
    <row r="419" spans="1:6">
      <c r="A419" s="41">
        <v>45203</v>
      </c>
      <c r="B419">
        <v>61</v>
      </c>
      <c r="C419">
        <v>1128</v>
      </c>
      <c r="D419">
        <v>36</v>
      </c>
      <c r="E419">
        <v>1.9</v>
      </c>
      <c r="F419">
        <v>106</v>
      </c>
    </row>
    <row r="420" spans="1:6">
      <c r="A420" s="41">
        <v>45204</v>
      </c>
      <c r="B420">
        <v>62</v>
      </c>
      <c r="C420">
        <v>1069</v>
      </c>
      <c r="D420">
        <v>36</v>
      </c>
      <c r="E420">
        <v>2.2000000000000002</v>
      </c>
      <c r="F420">
        <v>132</v>
      </c>
    </row>
    <row r="421" spans="1:6">
      <c r="A421" s="41">
        <v>45205</v>
      </c>
      <c r="B421">
        <v>63</v>
      </c>
      <c r="C421">
        <v>1107</v>
      </c>
      <c r="D421">
        <v>36</v>
      </c>
      <c r="E421">
        <v>1.8</v>
      </c>
      <c r="F421">
        <v>112</v>
      </c>
    </row>
    <row r="422" spans="1:6">
      <c r="A422" s="41">
        <v>45206</v>
      </c>
      <c r="B422">
        <v>64</v>
      </c>
      <c r="C422">
        <v>1090</v>
      </c>
      <c r="D422">
        <v>35</v>
      </c>
      <c r="E422">
        <v>2</v>
      </c>
      <c r="F422">
        <v>106</v>
      </c>
    </row>
    <row r="423" spans="1:6">
      <c r="A423" s="41">
        <v>45207</v>
      </c>
      <c r="B423">
        <v>133</v>
      </c>
      <c r="C423">
        <v>1060</v>
      </c>
      <c r="D423">
        <v>35</v>
      </c>
      <c r="E423">
        <v>1.5</v>
      </c>
      <c r="F423">
        <v>117</v>
      </c>
    </row>
    <row r="424" spans="1:6">
      <c r="A424" s="41">
        <v>45208</v>
      </c>
      <c r="B424">
        <v>133</v>
      </c>
      <c r="C424">
        <v>1063</v>
      </c>
      <c r="D424">
        <v>35</v>
      </c>
      <c r="E424">
        <v>1.5</v>
      </c>
      <c r="F424">
        <v>117</v>
      </c>
    </row>
    <row r="425" spans="1:6">
      <c r="A425" s="41">
        <v>45209</v>
      </c>
      <c r="B425">
        <v>66</v>
      </c>
      <c r="C425">
        <v>1022</v>
      </c>
      <c r="D425">
        <v>35</v>
      </c>
      <c r="E425">
        <v>1.7</v>
      </c>
      <c r="F425">
        <v>83</v>
      </c>
    </row>
    <row r="426" spans="1:6">
      <c r="A426" s="41">
        <v>45210</v>
      </c>
      <c r="B426">
        <v>67</v>
      </c>
      <c r="C426">
        <v>1076</v>
      </c>
      <c r="D426">
        <v>35</v>
      </c>
      <c r="E426">
        <v>1.7</v>
      </c>
      <c r="F426">
        <v>92.7</v>
      </c>
    </row>
    <row r="427" spans="1:6">
      <c r="A427" s="41">
        <v>45211</v>
      </c>
      <c r="B427">
        <v>68</v>
      </c>
      <c r="C427">
        <v>1017</v>
      </c>
      <c r="D427">
        <v>35</v>
      </c>
      <c r="E427">
        <v>1.2</v>
      </c>
      <c r="F427">
        <v>64.2</v>
      </c>
    </row>
    <row r="428" spans="1:6">
      <c r="A428" s="41">
        <v>45212</v>
      </c>
      <c r="B428">
        <v>69</v>
      </c>
      <c r="C428">
        <v>1016</v>
      </c>
      <c r="D428">
        <v>35</v>
      </c>
      <c r="E428">
        <v>1.8</v>
      </c>
      <c r="F428">
        <v>86</v>
      </c>
    </row>
    <row r="429" spans="1:6">
      <c r="A429" s="41">
        <v>45213</v>
      </c>
      <c r="B429">
        <v>70</v>
      </c>
      <c r="D429">
        <v>35</v>
      </c>
      <c r="E429">
        <v>1.5</v>
      </c>
      <c r="F429">
        <v>90</v>
      </c>
    </row>
    <row r="430" spans="1:6">
      <c r="A430" s="41">
        <v>45214</v>
      </c>
      <c r="B430">
        <v>59</v>
      </c>
      <c r="C430">
        <v>1045</v>
      </c>
      <c r="D430">
        <v>36</v>
      </c>
      <c r="E430">
        <v>2.4</v>
      </c>
      <c r="F430">
        <v>127</v>
      </c>
    </row>
    <row r="431" spans="1:6">
      <c r="A431" s="41">
        <v>45215</v>
      </c>
      <c r="B431">
        <v>58</v>
      </c>
      <c r="C431">
        <v>1080</v>
      </c>
      <c r="D431">
        <v>36</v>
      </c>
      <c r="E431">
        <v>2.4</v>
      </c>
      <c r="F431">
        <v>118</v>
      </c>
    </row>
    <row r="432" spans="1:6">
      <c r="A432" s="41">
        <v>45216</v>
      </c>
      <c r="B432">
        <v>57</v>
      </c>
      <c r="C432">
        <v>1080</v>
      </c>
      <c r="D432">
        <v>36</v>
      </c>
      <c r="E432">
        <v>2.5</v>
      </c>
      <c r="F432">
        <v>116</v>
      </c>
    </row>
    <row r="433" spans="1:6">
      <c r="A433" s="41">
        <v>45217</v>
      </c>
      <c r="B433">
        <v>56</v>
      </c>
      <c r="C433">
        <v>1083</v>
      </c>
      <c r="D433">
        <v>35</v>
      </c>
      <c r="E433">
        <v>2.2000000000000002</v>
      </c>
      <c r="F433">
        <v>97.6</v>
      </c>
    </row>
    <row r="434" spans="1:6">
      <c r="A434" s="41">
        <v>45218</v>
      </c>
      <c r="B434">
        <v>55</v>
      </c>
      <c r="C434">
        <v>1076</v>
      </c>
      <c r="D434">
        <v>35</v>
      </c>
      <c r="E434">
        <v>2.2999999999999998</v>
      </c>
      <c r="F434">
        <v>114</v>
      </c>
    </row>
    <row r="435" spans="1:6">
      <c r="A435" s="41">
        <v>45219</v>
      </c>
      <c r="B435">
        <v>54</v>
      </c>
      <c r="C435">
        <v>1068</v>
      </c>
      <c r="D435">
        <v>35</v>
      </c>
      <c r="E435">
        <v>2.2999999999999998</v>
      </c>
      <c r="F435">
        <v>126</v>
      </c>
    </row>
    <row r="436" spans="1:6">
      <c r="A436" s="41">
        <v>45220</v>
      </c>
      <c r="B436">
        <v>53</v>
      </c>
      <c r="C436">
        <v>1068</v>
      </c>
      <c r="D436">
        <v>35</v>
      </c>
      <c r="E436">
        <v>2.6</v>
      </c>
      <c r="F436">
        <v>105</v>
      </c>
    </row>
    <row r="437" spans="1:6">
      <c r="A437" s="41">
        <v>45221</v>
      </c>
      <c r="B437">
        <v>14</v>
      </c>
      <c r="C437">
        <v>1052</v>
      </c>
      <c r="D437">
        <v>35</v>
      </c>
      <c r="E437">
        <v>2.2999999999999998</v>
      </c>
      <c r="F437">
        <v>114</v>
      </c>
    </row>
    <row r="438" spans="1:6">
      <c r="A438" s="41">
        <v>45222</v>
      </c>
      <c r="B438">
        <v>6</v>
      </c>
      <c r="C438">
        <v>1052</v>
      </c>
      <c r="D438">
        <v>35</v>
      </c>
      <c r="E438">
        <v>2.2999999999999998</v>
      </c>
      <c r="F438">
        <v>123</v>
      </c>
    </row>
    <row r="439" spans="1:6">
      <c r="A439" s="41">
        <v>45223</v>
      </c>
      <c r="B439">
        <v>5</v>
      </c>
      <c r="C439">
        <v>1024</v>
      </c>
      <c r="D439">
        <v>35</v>
      </c>
      <c r="E439">
        <v>2.4</v>
      </c>
      <c r="F439">
        <v>133</v>
      </c>
    </row>
    <row r="440" spans="1:6">
      <c r="A440" s="41">
        <v>45224</v>
      </c>
      <c r="B440">
        <v>4</v>
      </c>
      <c r="C440">
        <v>1044</v>
      </c>
      <c r="D440">
        <v>35</v>
      </c>
      <c r="E440">
        <v>2.2000000000000002</v>
      </c>
      <c r="F440">
        <v>139</v>
      </c>
    </row>
    <row r="441" spans="1:6">
      <c r="A441" s="41">
        <v>45225</v>
      </c>
      <c r="B441">
        <v>3</v>
      </c>
      <c r="C441">
        <v>1012</v>
      </c>
      <c r="E441">
        <v>2.1</v>
      </c>
      <c r="F441">
        <v>101</v>
      </c>
    </row>
    <row r="442" spans="1:6">
      <c r="A442" s="41">
        <v>45226</v>
      </c>
      <c r="B442">
        <v>2</v>
      </c>
      <c r="E442">
        <v>2.1</v>
      </c>
      <c r="F442">
        <v>113</v>
      </c>
    </row>
    <row r="443" spans="1:6">
      <c r="A443" s="41">
        <v>45227</v>
      </c>
      <c r="B443">
        <v>7</v>
      </c>
      <c r="C443">
        <v>1044</v>
      </c>
      <c r="D443">
        <v>35</v>
      </c>
      <c r="E443">
        <v>1.5</v>
      </c>
      <c r="F443">
        <v>66.5</v>
      </c>
    </row>
    <row r="444" spans="1:6">
      <c r="A444" s="41">
        <v>45228</v>
      </c>
      <c r="B444">
        <v>8</v>
      </c>
      <c r="C444">
        <v>1061</v>
      </c>
      <c r="D444">
        <v>35</v>
      </c>
      <c r="E444">
        <v>2.2000000000000002</v>
      </c>
      <c r="F444">
        <v>107</v>
      </c>
    </row>
    <row r="445" spans="1:6">
      <c r="A445" s="41">
        <v>45229</v>
      </c>
      <c r="B445">
        <v>9</v>
      </c>
      <c r="C445">
        <v>1030</v>
      </c>
      <c r="D445">
        <v>35</v>
      </c>
      <c r="E445">
        <v>1.8</v>
      </c>
      <c r="F445">
        <v>83.7</v>
      </c>
    </row>
    <row r="446" spans="1:6">
      <c r="A446" s="41">
        <v>45230</v>
      </c>
      <c r="B446">
        <v>10</v>
      </c>
      <c r="C446">
        <v>1032</v>
      </c>
      <c r="D446">
        <v>35</v>
      </c>
      <c r="E446">
        <v>2</v>
      </c>
      <c r="F446">
        <v>101</v>
      </c>
    </row>
    <row r="447" spans="1:6">
      <c r="A447" s="41">
        <v>45231</v>
      </c>
      <c r="B447">
        <v>11</v>
      </c>
      <c r="C447">
        <v>1056</v>
      </c>
      <c r="D447">
        <v>35</v>
      </c>
      <c r="E447">
        <v>1.6</v>
      </c>
      <c r="F447">
        <v>82.3</v>
      </c>
    </row>
    <row r="448" spans="1:6">
      <c r="A448" s="41">
        <v>45232</v>
      </c>
      <c r="B448">
        <v>12</v>
      </c>
      <c r="C448">
        <v>1072</v>
      </c>
      <c r="D448">
        <v>35</v>
      </c>
      <c r="E448">
        <v>1.7</v>
      </c>
      <c r="F448">
        <v>81.400000000000006</v>
      </c>
    </row>
    <row r="449" spans="1:6">
      <c r="A449" s="41">
        <v>45233</v>
      </c>
      <c r="B449">
        <v>60</v>
      </c>
      <c r="C449">
        <v>1055</v>
      </c>
      <c r="D449">
        <v>35</v>
      </c>
      <c r="E449">
        <v>1.9</v>
      </c>
      <c r="F449">
        <v>67.7</v>
      </c>
    </row>
    <row r="450" spans="1:6">
      <c r="A450" s="41">
        <v>45234</v>
      </c>
      <c r="B450">
        <v>61</v>
      </c>
      <c r="C450">
        <v>1081</v>
      </c>
      <c r="D450">
        <v>37</v>
      </c>
      <c r="E450">
        <v>2</v>
      </c>
      <c r="F450">
        <v>93.7</v>
      </c>
    </row>
    <row r="451" spans="1:6">
      <c r="A451" s="41">
        <v>45235</v>
      </c>
      <c r="B451">
        <v>62</v>
      </c>
      <c r="C451">
        <v>1080</v>
      </c>
      <c r="D451">
        <v>37</v>
      </c>
      <c r="E451">
        <v>2.1</v>
      </c>
      <c r="F451">
        <v>106</v>
      </c>
    </row>
    <row r="452" spans="1:6">
      <c r="A452" s="41">
        <v>45236</v>
      </c>
      <c r="B452">
        <v>63</v>
      </c>
      <c r="C452">
        <v>1085</v>
      </c>
      <c r="D452">
        <v>37</v>
      </c>
      <c r="E452">
        <v>2</v>
      </c>
      <c r="F452">
        <v>104</v>
      </c>
    </row>
    <row r="453" spans="1:6">
      <c r="A453" s="41">
        <v>45237</v>
      </c>
      <c r="B453">
        <v>64</v>
      </c>
      <c r="C453">
        <v>1074</v>
      </c>
      <c r="D453">
        <v>37</v>
      </c>
      <c r="E453">
        <v>1.6</v>
      </c>
      <c r="F453">
        <v>74.900000000000006</v>
      </c>
    </row>
    <row r="454" spans="1:6">
      <c r="A454" s="41">
        <v>45238</v>
      </c>
      <c r="B454">
        <v>133</v>
      </c>
      <c r="C454">
        <v>1066</v>
      </c>
      <c r="D454">
        <v>37</v>
      </c>
      <c r="E454">
        <v>1.7</v>
      </c>
      <c r="F454">
        <v>83.2</v>
      </c>
    </row>
    <row r="455" spans="1:6">
      <c r="A455" s="41">
        <v>45239</v>
      </c>
      <c r="B455">
        <v>133</v>
      </c>
      <c r="C455">
        <v>1071</v>
      </c>
      <c r="D455">
        <v>37</v>
      </c>
      <c r="E455">
        <v>1.6</v>
      </c>
      <c r="F455">
        <v>83.2</v>
      </c>
    </row>
    <row r="456" spans="1:6">
      <c r="A456" s="41">
        <v>45240</v>
      </c>
      <c r="B456">
        <v>66</v>
      </c>
      <c r="C456">
        <v>1062</v>
      </c>
      <c r="D456">
        <v>37</v>
      </c>
      <c r="E456">
        <v>1.4</v>
      </c>
      <c r="F456">
        <v>56.2</v>
      </c>
    </row>
    <row r="457" spans="1:6">
      <c r="A457" s="41">
        <v>45241</v>
      </c>
      <c r="B457">
        <v>67</v>
      </c>
      <c r="C457">
        <v>1029</v>
      </c>
      <c r="D457">
        <v>37</v>
      </c>
      <c r="E457">
        <v>1.9</v>
      </c>
      <c r="F457">
        <v>86.4</v>
      </c>
    </row>
    <row r="458" spans="1:6">
      <c r="A458" s="41">
        <v>45242</v>
      </c>
      <c r="B458">
        <v>59</v>
      </c>
      <c r="C458">
        <v>1068</v>
      </c>
      <c r="D458">
        <v>36</v>
      </c>
      <c r="E458">
        <v>1.8</v>
      </c>
      <c r="F458">
        <v>91.2</v>
      </c>
    </row>
    <row r="459" spans="1:6">
      <c r="A459" s="41">
        <v>45243</v>
      </c>
      <c r="B459">
        <v>58</v>
      </c>
      <c r="C459">
        <v>1057</v>
      </c>
      <c r="D459">
        <v>36</v>
      </c>
      <c r="E459">
        <v>2.2000000000000002</v>
      </c>
      <c r="F459">
        <v>96.5</v>
      </c>
    </row>
    <row r="460" spans="1:6">
      <c r="A460" s="41">
        <v>45244</v>
      </c>
      <c r="B460">
        <v>57</v>
      </c>
      <c r="C460">
        <v>1093</v>
      </c>
      <c r="D460">
        <v>36</v>
      </c>
      <c r="E460">
        <v>1.9</v>
      </c>
      <c r="F460">
        <v>76.5</v>
      </c>
    </row>
    <row r="461" spans="1:6">
      <c r="A461" s="41">
        <v>45245</v>
      </c>
      <c r="B461">
        <v>56</v>
      </c>
      <c r="C461">
        <v>1053</v>
      </c>
      <c r="D461">
        <v>36</v>
      </c>
      <c r="E461">
        <v>1.9</v>
      </c>
      <c r="F461">
        <v>74.099999999999994</v>
      </c>
    </row>
    <row r="462" spans="1:6">
      <c r="A462" s="41">
        <v>45246</v>
      </c>
      <c r="B462">
        <v>55</v>
      </c>
      <c r="C462">
        <v>1052</v>
      </c>
      <c r="D462">
        <v>36</v>
      </c>
      <c r="E462">
        <v>1.9</v>
      </c>
      <c r="F462">
        <v>82</v>
      </c>
    </row>
    <row r="463" spans="1:6">
      <c r="A463" s="41">
        <v>45247</v>
      </c>
      <c r="B463">
        <v>54</v>
      </c>
      <c r="C463">
        <v>1074</v>
      </c>
      <c r="D463">
        <v>37</v>
      </c>
      <c r="E463">
        <v>2</v>
      </c>
      <c r="F463">
        <v>91.5</v>
      </c>
    </row>
    <row r="464" spans="1:6">
      <c r="A464" s="41">
        <v>45248</v>
      </c>
      <c r="B464">
        <v>53</v>
      </c>
      <c r="C464">
        <v>1074</v>
      </c>
      <c r="D464">
        <v>37</v>
      </c>
      <c r="E464">
        <v>2</v>
      </c>
      <c r="F464">
        <v>71.3</v>
      </c>
    </row>
    <row r="465" spans="1:6">
      <c r="A465" s="41">
        <v>45249</v>
      </c>
      <c r="B465">
        <v>14</v>
      </c>
      <c r="C465">
        <v>1079</v>
      </c>
      <c r="D465">
        <v>36</v>
      </c>
      <c r="E465">
        <v>1.6</v>
      </c>
      <c r="F465">
        <v>66.900000000000006</v>
      </c>
    </row>
    <row r="466" spans="1:6">
      <c r="A466" s="41">
        <v>45250</v>
      </c>
      <c r="B466">
        <v>6</v>
      </c>
      <c r="C466">
        <v>1048</v>
      </c>
      <c r="D466">
        <v>36</v>
      </c>
      <c r="E466">
        <v>1.6</v>
      </c>
      <c r="F466">
        <v>71</v>
      </c>
    </row>
    <row r="467" spans="1:6">
      <c r="A467" s="41">
        <v>45251</v>
      </c>
      <c r="B467">
        <v>5</v>
      </c>
      <c r="C467">
        <v>1001</v>
      </c>
      <c r="D467">
        <v>34</v>
      </c>
      <c r="E467">
        <v>1.7</v>
      </c>
      <c r="F467">
        <v>79.2</v>
      </c>
    </row>
    <row r="468" spans="1:6">
      <c r="A468" s="41">
        <v>45252</v>
      </c>
      <c r="B468">
        <v>4</v>
      </c>
      <c r="C468">
        <v>1027</v>
      </c>
      <c r="D468">
        <v>34</v>
      </c>
      <c r="E468">
        <v>1.6</v>
      </c>
      <c r="F468">
        <v>86.9</v>
      </c>
    </row>
    <row r="469" spans="1:6">
      <c r="A469" s="41">
        <v>45253</v>
      </c>
      <c r="B469">
        <v>3</v>
      </c>
      <c r="C469">
        <v>1042</v>
      </c>
      <c r="D469">
        <v>34</v>
      </c>
      <c r="E469">
        <v>1.9</v>
      </c>
      <c r="F469">
        <v>97.5</v>
      </c>
    </row>
    <row r="470" spans="1:6">
      <c r="A470" s="41">
        <v>45254</v>
      </c>
      <c r="B470">
        <v>2</v>
      </c>
      <c r="C470">
        <v>1033</v>
      </c>
      <c r="D470">
        <v>34</v>
      </c>
      <c r="E470">
        <v>2.2000000000000002</v>
      </c>
      <c r="F470">
        <v>106</v>
      </c>
    </row>
    <row r="471" spans="1:6">
      <c r="A471" s="41">
        <v>45255</v>
      </c>
      <c r="B471">
        <v>7</v>
      </c>
      <c r="C471">
        <v>1033</v>
      </c>
      <c r="D471">
        <v>34</v>
      </c>
      <c r="E471">
        <v>1.9</v>
      </c>
      <c r="F471">
        <v>78.5</v>
      </c>
    </row>
    <row r="472" spans="1:6">
      <c r="A472" s="41">
        <v>45256</v>
      </c>
      <c r="B472">
        <v>8</v>
      </c>
      <c r="C472">
        <v>1037</v>
      </c>
      <c r="D472">
        <v>34</v>
      </c>
      <c r="E472">
        <v>1.9</v>
      </c>
      <c r="F472">
        <v>80.3</v>
      </c>
    </row>
    <row r="473" spans="1:6">
      <c r="A473" s="41">
        <v>45257</v>
      </c>
      <c r="B473">
        <v>9</v>
      </c>
      <c r="C473">
        <v>1040</v>
      </c>
      <c r="D473">
        <v>33</v>
      </c>
      <c r="E473">
        <v>1.7</v>
      </c>
      <c r="F473">
        <v>70.900000000000006</v>
      </c>
    </row>
    <row r="474" spans="1:6">
      <c r="A474" s="41">
        <v>45258</v>
      </c>
      <c r="B474">
        <v>10</v>
      </c>
      <c r="C474">
        <v>1042</v>
      </c>
      <c r="D474">
        <v>33</v>
      </c>
      <c r="E474">
        <v>1.6</v>
      </c>
      <c r="F474">
        <v>72.3</v>
      </c>
    </row>
    <row r="475" spans="1:6">
      <c r="A475" s="41">
        <v>45259</v>
      </c>
      <c r="B475">
        <v>11</v>
      </c>
      <c r="C475">
        <v>1042</v>
      </c>
      <c r="D475">
        <v>34</v>
      </c>
      <c r="E475">
        <v>2</v>
      </c>
      <c r="F475">
        <v>90</v>
      </c>
    </row>
    <row r="476" spans="1:6">
      <c r="A476" s="41">
        <v>45260</v>
      </c>
      <c r="B476">
        <v>12</v>
      </c>
      <c r="C476">
        <v>1011</v>
      </c>
      <c r="D476">
        <v>33</v>
      </c>
      <c r="E476">
        <v>1.8</v>
      </c>
      <c r="F476">
        <v>76.900000000000006</v>
      </c>
    </row>
    <row r="477" spans="1:6">
      <c r="A477" s="41">
        <v>45261</v>
      </c>
      <c r="B477">
        <v>60</v>
      </c>
      <c r="C477">
        <v>1029</v>
      </c>
      <c r="D477">
        <v>34</v>
      </c>
      <c r="E477">
        <v>1.7</v>
      </c>
      <c r="F477">
        <v>79.599999999999994</v>
      </c>
    </row>
    <row r="478" spans="1:6">
      <c r="A478" s="41">
        <v>45262</v>
      </c>
      <c r="B478">
        <v>61</v>
      </c>
      <c r="C478">
        <v>995</v>
      </c>
      <c r="D478">
        <v>34</v>
      </c>
      <c r="E478">
        <v>2</v>
      </c>
      <c r="F478">
        <v>102</v>
      </c>
    </row>
    <row r="479" spans="1:6">
      <c r="A479" s="41">
        <v>45263</v>
      </c>
      <c r="B479">
        <v>62</v>
      </c>
      <c r="C479">
        <v>964</v>
      </c>
      <c r="D479">
        <v>34</v>
      </c>
      <c r="E479">
        <v>2.1</v>
      </c>
      <c r="F479">
        <v>99.5</v>
      </c>
    </row>
    <row r="480" spans="1:6">
      <c r="A480" s="41">
        <v>45264</v>
      </c>
      <c r="B480">
        <v>63</v>
      </c>
      <c r="C480">
        <v>1046</v>
      </c>
      <c r="D480">
        <v>34</v>
      </c>
      <c r="E480">
        <v>2</v>
      </c>
      <c r="F480">
        <v>114</v>
      </c>
    </row>
    <row r="481" spans="1:6">
      <c r="A481" s="41">
        <v>45265</v>
      </c>
      <c r="B481">
        <v>64</v>
      </c>
      <c r="C481">
        <v>871</v>
      </c>
      <c r="D481">
        <v>34</v>
      </c>
      <c r="E481">
        <v>1.6</v>
      </c>
      <c r="F481">
        <v>78.099999999999994</v>
      </c>
    </row>
    <row r="482" spans="1:6">
      <c r="A482" s="41">
        <v>45266</v>
      </c>
      <c r="B482">
        <v>133</v>
      </c>
      <c r="C482">
        <v>1069</v>
      </c>
      <c r="D482">
        <v>35</v>
      </c>
      <c r="E482">
        <v>1.6</v>
      </c>
      <c r="F482">
        <v>113</v>
      </c>
    </row>
    <row r="483" spans="1:6">
      <c r="A483" s="41">
        <v>45267</v>
      </c>
      <c r="B483">
        <v>133</v>
      </c>
      <c r="C483">
        <v>1075</v>
      </c>
      <c r="D483">
        <v>35</v>
      </c>
      <c r="E483">
        <v>1.6</v>
      </c>
      <c r="F483">
        <v>113</v>
      </c>
    </row>
    <row r="484" spans="1:6">
      <c r="A484" s="41">
        <v>45268</v>
      </c>
      <c r="B484">
        <v>66</v>
      </c>
      <c r="C484">
        <v>1108</v>
      </c>
      <c r="D484">
        <v>34</v>
      </c>
      <c r="E484">
        <v>1.7</v>
      </c>
      <c r="F484">
        <v>72</v>
      </c>
    </row>
    <row r="485" spans="1:6">
      <c r="A485" s="41">
        <v>45269</v>
      </c>
      <c r="B485">
        <v>67</v>
      </c>
      <c r="C485">
        <v>1030</v>
      </c>
      <c r="D485">
        <v>34</v>
      </c>
      <c r="E485">
        <v>2.1</v>
      </c>
      <c r="F485">
        <v>103</v>
      </c>
    </row>
    <row r="486" spans="1:6">
      <c r="A486" s="41">
        <v>2.1</v>
      </c>
      <c r="B486">
        <v>69</v>
      </c>
      <c r="C486">
        <v>1030</v>
      </c>
      <c r="D486">
        <v>34</v>
      </c>
      <c r="E486">
        <v>2.1</v>
      </c>
      <c r="F486">
        <v>92</v>
      </c>
    </row>
    <row r="487" spans="1:6">
      <c r="A487" s="41">
        <v>45271</v>
      </c>
      <c r="B487">
        <v>70</v>
      </c>
      <c r="C487">
        <v>1089</v>
      </c>
      <c r="D487">
        <v>34</v>
      </c>
      <c r="E487">
        <v>1.9</v>
      </c>
      <c r="F487">
        <v>103</v>
      </c>
    </row>
    <row r="488" spans="1:6">
      <c r="A488" s="41">
        <v>45272</v>
      </c>
      <c r="B488">
        <v>59</v>
      </c>
      <c r="C488">
        <v>1050</v>
      </c>
      <c r="D488">
        <v>34</v>
      </c>
      <c r="E488">
        <v>2.2000000000000002</v>
      </c>
      <c r="F488">
        <v>107</v>
      </c>
    </row>
    <row r="489" spans="1:6">
      <c r="A489" s="41">
        <v>45273</v>
      </c>
      <c r="B489">
        <v>58</v>
      </c>
      <c r="C489">
        <v>1049</v>
      </c>
      <c r="D489">
        <v>34</v>
      </c>
      <c r="E489">
        <v>2.2000000000000002</v>
      </c>
      <c r="F489">
        <v>96.4</v>
      </c>
    </row>
    <row r="490" spans="1:6">
      <c r="A490" s="41">
        <v>45274</v>
      </c>
      <c r="B490">
        <v>57</v>
      </c>
      <c r="C490">
        <v>1070</v>
      </c>
      <c r="D490">
        <v>34</v>
      </c>
      <c r="E490">
        <v>2</v>
      </c>
      <c r="F490">
        <v>82.7</v>
      </c>
    </row>
    <row r="491" spans="1:6">
      <c r="A491" s="41">
        <v>45275</v>
      </c>
      <c r="B491">
        <v>56</v>
      </c>
      <c r="C491">
        <v>1040</v>
      </c>
      <c r="D491">
        <v>34</v>
      </c>
      <c r="E491">
        <v>1.9</v>
      </c>
      <c r="F491">
        <v>76.900000000000006</v>
      </c>
    </row>
    <row r="492" spans="1:6">
      <c r="A492" s="41">
        <v>45276</v>
      </c>
      <c r="B492">
        <v>55</v>
      </c>
      <c r="C492">
        <v>1062</v>
      </c>
      <c r="D492">
        <v>34</v>
      </c>
      <c r="E492">
        <v>1.9</v>
      </c>
      <c r="F492">
        <v>87.7</v>
      </c>
    </row>
    <row r="493" spans="1:6">
      <c r="A493" s="41">
        <v>45277</v>
      </c>
      <c r="B493">
        <v>54</v>
      </c>
      <c r="C493">
        <v>1084</v>
      </c>
      <c r="D493">
        <v>34</v>
      </c>
      <c r="E493">
        <v>1.7</v>
      </c>
      <c r="F493">
        <v>86.3</v>
      </c>
    </row>
    <row r="494" spans="1:6">
      <c r="A494" s="41">
        <v>45278</v>
      </c>
      <c r="B494">
        <v>53</v>
      </c>
      <c r="C494">
        <v>1098</v>
      </c>
      <c r="D494">
        <v>34</v>
      </c>
      <c r="E494">
        <v>1.9</v>
      </c>
      <c r="F494">
        <v>73.2</v>
      </c>
    </row>
    <row r="495" spans="1:6">
      <c r="A495" s="41">
        <v>45279</v>
      </c>
      <c r="B495">
        <v>6</v>
      </c>
      <c r="C495">
        <v>1108</v>
      </c>
      <c r="D495">
        <v>34</v>
      </c>
      <c r="E495">
        <v>1.9</v>
      </c>
      <c r="F495">
        <v>92.9</v>
      </c>
    </row>
    <row r="496" spans="1:6">
      <c r="A496" s="41">
        <v>45280</v>
      </c>
      <c r="B496">
        <v>5</v>
      </c>
      <c r="C496">
        <v>1054</v>
      </c>
      <c r="D496">
        <v>34</v>
      </c>
      <c r="E496">
        <v>2.2000000000000002</v>
      </c>
      <c r="F496">
        <v>109</v>
      </c>
    </row>
    <row r="497" spans="1:6">
      <c r="A497" s="41">
        <v>45281</v>
      </c>
      <c r="B497">
        <v>4</v>
      </c>
      <c r="C497">
        <v>1096</v>
      </c>
      <c r="D497">
        <v>34</v>
      </c>
      <c r="E497">
        <v>2</v>
      </c>
      <c r="F497">
        <v>117</v>
      </c>
    </row>
    <row r="498" spans="1:6">
      <c r="A498" s="41">
        <v>45282</v>
      </c>
      <c r="B498">
        <v>3</v>
      </c>
      <c r="C498">
        <v>1094</v>
      </c>
      <c r="D498">
        <v>34</v>
      </c>
      <c r="E498">
        <v>2.2000000000000002</v>
      </c>
      <c r="F498">
        <v>90.9</v>
      </c>
    </row>
    <row r="499" spans="1:6">
      <c r="A499" s="41">
        <v>45283</v>
      </c>
      <c r="B499">
        <v>2</v>
      </c>
      <c r="C499">
        <v>1100</v>
      </c>
      <c r="D499">
        <v>34</v>
      </c>
      <c r="E499">
        <v>1.9</v>
      </c>
      <c r="F499">
        <v>92.6</v>
      </c>
    </row>
    <row r="500" spans="1:6">
      <c r="A500" s="41">
        <v>45284</v>
      </c>
      <c r="B500">
        <v>7</v>
      </c>
      <c r="C500">
        <v>1087</v>
      </c>
      <c r="D500">
        <v>34</v>
      </c>
      <c r="E500">
        <v>1.7</v>
      </c>
      <c r="F500">
        <v>96.5</v>
      </c>
    </row>
    <row r="501" spans="1:6">
      <c r="A501" s="41">
        <v>45285</v>
      </c>
      <c r="B501">
        <v>8</v>
      </c>
      <c r="C501">
        <v>1097</v>
      </c>
      <c r="D501">
        <v>34</v>
      </c>
      <c r="E501">
        <v>1.8</v>
      </c>
      <c r="F501">
        <v>79.900000000000006</v>
      </c>
    </row>
    <row r="502" spans="1:6">
      <c r="A502" s="41">
        <v>45286</v>
      </c>
      <c r="B502">
        <v>9</v>
      </c>
      <c r="C502">
        <v>1120</v>
      </c>
      <c r="D502">
        <v>34</v>
      </c>
      <c r="E502">
        <v>1.9</v>
      </c>
      <c r="F502">
        <v>80.400000000000006</v>
      </c>
    </row>
    <row r="503" spans="1:6">
      <c r="A503" s="41">
        <v>45287</v>
      </c>
      <c r="B503">
        <v>10</v>
      </c>
      <c r="C503">
        <v>1119</v>
      </c>
      <c r="D503">
        <v>34</v>
      </c>
      <c r="E503">
        <v>1.8</v>
      </c>
      <c r="F503">
        <v>79.7</v>
      </c>
    </row>
    <row r="504" spans="1:6">
      <c r="A504" s="41">
        <v>45288</v>
      </c>
      <c r="B504">
        <v>11</v>
      </c>
      <c r="C504">
        <v>1119</v>
      </c>
      <c r="D504">
        <v>34</v>
      </c>
    </row>
    <row r="505" spans="1:6">
      <c r="A505" s="41">
        <v>45289</v>
      </c>
      <c r="B505">
        <v>12</v>
      </c>
      <c r="C505">
        <v>1140</v>
      </c>
      <c r="D505">
        <v>34</v>
      </c>
    </row>
    <row r="506" spans="1:6">
      <c r="A506" s="41">
        <v>45290</v>
      </c>
      <c r="B506">
        <v>14</v>
      </c>
      <c r="C506">
        <v>1124</v>
      </c>
      <c r="D506">
        <v>34</v>
      </c>
    </row>
    <row r="507" spans="1:6">
      <c r="A507" s="41">
        <v>45291</v>
      </c>
      <c r="B507">
        <v>60</v>
      </c>
      <c r="C507">
        <v>1082</v>
      </c>
      <c r="D507">
        <v>34</v>
      </c>
    </row>
    <row r="508" spans="1:6">
      <c r="A508" s="41">
        <v>45292</v>
      </c>
      <c r="B508">
        <v>61</v>
      </c>
      <c r="C508">
        <v>1120</v>
      </c>
      <c r="D508">
        <v>34</v>
      </c>
    </row>
    <row r="509" spans="1:6">
      <c r="A509" s="41">
        <v>45293</v>
      </c>
      <c r="B509">
        <v>62</v>
      </c>
      <c r="C509">
        <v>1138</v>
      </c>
      <c r="D509">
        <v>34</v>
      </c>
    </row>
    <row r="510" spans="1:6">
      <c r="A510" s="41">
        <v>45294</v>
      </c>
      <c r="B510">
        <v>63</v>
      </c>
      <c r="C510">
        <v>1119</v>
      </c>
      <c r="D510">
        <v>34</v>
      </c>
    </row>
    <row r="511" spans="1:6">
      <c r="A511" s="41">
        <v>45295</v>
      </c>
      <c r="B511">
        <v>64</v>
      </c>
      <c r="C511">
        <v>1154</v>
      </c>
      <c r="D511">
        <v>34</v>
      </c>
    </row>
    <row r="512" spans="1:6">
      <c r="A512" s="41">
        <v>45296</v>
      </c>
      <c r="B512">
        <v>133</v>
      </c>
      <c r="C512">
        <v>1141</v>
      </c>
      <c r="D512">
        <v>34</v>
      </c>
    </row>
    <row r="513" spans="1:4">
      <c r="A513" s="41">
        <v>45297</v>
      </c>
      <c r="B513">
        <v>133</v>
      </c>
      <c r="C513">
        <v>1132</v>
      </c>
      <c r="D513">
        <v>34</v>
      </c>
    </row>
    <row r="514" spans="1:4">
      <c r="A514" s="41">
        <v>45298</v>
      </c>
      <c r="B514">
        <v>66</v>
      </c>
      <c r="C514">
        <v>1139</v>
      </c>
      <c r="D514">
        <v>34</v>
      </c>
    </row>
    <row r="515" spans="1:4">
      <c r="A515" s="41">
        <v>45299</v>
      </c>
      <c r="B515">
        <v>67</v>
      </c>
      <c r="C515">
        <v>1118</v>
      </c>
      <c r="D515">
        <v>34</v>
      </c>
    </row>
    <row r="516" spans="1:4">
      <c r="A516" s="41">
        <v>45300</v>
      </c>
      <c r="B516">
        <v>69</v>
      </c>
      <c r="C516">
        <v>1118</v>
      </c>
      <c r="D516">
        <v>35</v>
      </c>
    </row>
    <row r="517" spans="1:4">
      <c r="A517" s="41">
        <v>45301</v>
      </c>
      <c r="B517">
        <v>70</v>
      </c>
      <c r="C517">
        <v>1135</v>
      </c>
      <c r="D517">
        <v>35</v>
      </c>
    </row>
    <row r="518" spans="1:4">
      <c r="A518" s="41">
        <v>45302</v>
      </c>
      <c r="B518">
        <v>59</v>
      </c>
      <c r="C518">
        <v>1027</v>
      </c>
      <c r="D518">
        <v>35</v>
      </c>
    </row>
    <row r="519" spans="1:4">
      <c r="A519" s="41">
        <v>45303</v>
      </c>
      <c r="B519">
        <v>58</v>
      </c>
      <c r="C519">
        <v>1177</v>
      </c>
      <c r="D519">
        <v>35</v>
      </c>
    </row>
    <row r="520" spans="1:4">
      <c r="A520" s="41">
        <v>45304</v>
      </c>
      <c r="B520">
        <v>57</v>
      </c>
      <c r="C520">
        <v>1109</v>
      </c>
      <c r="D520">
        <v>35</v>
      </c>
    </row>
    <row r="521" spans="1:4">
      <c r="A521" s="41">
        <v>45305</v>
      </c>
      <c r="B521">
        <v>56</v>
      </c>
      <c r="C521">
        <v>1185</v>
      </c>
      <c r="D521">
        <v>35</v>
      </c>
    </row>
    <row r="522" spans="1:4">
      <c r="A522" s="41">
        <v>45306</v>
      </c>
      <c r="B522">
        <v>55</v>
      </c>
      <c r="C522">
        <v>1186</v>
      </c>
      <c r="D522">
        <v>35</v>
      </c>
    </row>
    <row r="523" spans="1:4">
      <c r="A523" s="41">
        <v>45307</v>
      </c>
      <c r="B523">
        <v>54</v>
      </c>
      <c r="C523">
        <v>1147</v>
      </c>
      <c r="D523">
        <v>35</v>
      </c>
    </row>
    <row r="524" spans="1:4">
      <c r="A524" s="41">
        <v>45308</v>
      </c>
      <c r="B524">
        <v>53</v>
      </c>
      <c r="C524">
        <v>1159</v>
      </c>
      <c r="D524">
        <v>35</v>
      </c>
    </row>
    <row r="525" spans="1:4">
      <c r="A525" s="41">
        <v>45309</v>
      </c>
      <c r="B525">
        <v>6</v>
      </c>
      <c r="C525">
        <v>1090</v>
      </c>
      <c r="D525">
        <v>35</v>
      </c>
    </row>
    <row r="526" spans="1:4">
      <c r="A526" s="41">
        <v>45310</v>
      </c>
      <c r="B526">
        <v>5</v>
      </c>
      <c r="C526">
        <v>1144</v>
      </c>
      <c r="D526">
        <v>35</v>
      </c>
    </row>
    <row r="527" spans="1:4">
      <c r="A527" s="41">
        <v>45311</v>
      </c>
      <c r="B527">
        <v>4</v>
      </c>
      <c r="C527">
        <v>1136</v>
      </c>
      <c r="D527">
        <v>35</v>
      </c>
    </row>
    <row r="528" spans="1:4">
      <c r="A528" s="41">
        <v>45312</v>
      </c>
      <c r="B528">
        <v>3</v>
      </c>
      <c r="C528">
        <v>1148</v>
      </c>
      <c r="D528">
        <v>35</v>
      </c>
    </row>
    <row r="529" spans="1:4">
      <c r="A529" s="41">
        <v>45313</v>
      </c>
      <c r="B529">
        <v>2</v>
      </c>
      <c r="C529">
        <v>1175</v>
      </c>
      <c r="D529">
        <v>35</v>
      </c>
    </row>
    <row r="530" spans="1:4">
      <c r="A530" s="41">
        <v>45314</v>
      </c>
      <c r="B530">
        <v>7</v>
      </c>
      <c r="C530">
        <v>1160</v>
      </c>
      <c r="D530">
        <v>35</v>
      </c>
    </row>
    <row r="531" spans="1:4">
      <c r="A531" s="41">
        <v>45315</v>
      </c>
      <c r="B531">
        <v>8</v>
      </c>
      <c r="C531">
        <v>1132</v>
      </c>
      <c r="D531">
        <v>34</v>
      </c>
    </row>
    <row r="532" spans="1:4">
      <c r="A532" s="41">
        <v>45316</v>
      </c>
      <c r="B532">
        <v>9</v>
      </c>
      <c r="C532">
        <v>1121</v>
      </c>
      <c r="D532">
        <v>34</v>
      </c>
    </row>
    <row r="533" spans="1:4">
      <c r="A533" s="41">
        <v>45317</v>
      </c>
      <c r="B533">
        <v>10</v>
      </c>
      <c r="C533">
        <v>1079</v>
      </c>
      <c r="D533">
        <v>35</v>
      </c>
    </row>
    <row r="534" spans="1:4">
      <c r="A534" s="41">
        <v>45318</v>
      </c>
      <c r="B534">
        <v>11</v>
      </c>
      <c r="C534">
        <v>1084</v>
      </c>
      <c r="D534">
        <v>35</v>
      </c>
    </row>
    <row r="535" spans="1:4">
      <c r="A535" s="41">
        <v>45319</v>
      </c>
      <c r="B535">
        <v>12</v>
      </c>
      <c r="C535">
        <v>1091</v>
      </c>
      <c r="D535">
        <v>35</v>
      </c>
    </row>
    <row r="536" spans="1:4">
      <c r="A536" s="41">
        <v>45320</v>
      </c>
      <c r="B536">
        <v>14</v>
      </c>
      <c r="C536">
        <v>1125</v>
      </c>
      <c r="D536">
        <v>36</v>
      </c>
    </row>
    <row r="537" spans="1:4">
      <c r="A537" s="41">
        <v>45321</v>
      </c>
      <c r="B537">
        <v>60</v>
      </c>
      <c r="C537">
        <v>1109</v>
      </c>
      <c r="D537">
        <v>36</v>
      </c>
    </row>
    <row r="538" spans="1:4">
      <c r="A538" s="41">
        <v>45322</v>
      </c>
      <c r="B538">
        <v>61</v>
      </c>
      <c r="C538">
        <v>1085</v>
      </c>
      <c r="D538">
        <v>36</v>
      </c>
    </row>
    <row r="539" spans="1:4">
      <c r="A539" s="41">
        <v>45323</v>
      </c>
      <c r="B539">
        <v>62</v>
      </c>
      <c r="C539">
        <v>1176</v>
      </c>
      <c r="D539">
        <v>37</v>
      </c>
    </row>
    <row r="540" spans="1:4">
      <c r="A540" s="41">
        <v>45324</v>
      </c>
      <c r="B540">
        <v>63</v>
      </c>
      <c r="C540">
        <v>1191</v>
      </c>
      <c r="D540">
        <v>37</v>
      </c>
    </row>
    <row r="541" spans="1:4">
      <c r="A541" s="41">
        <v>45325</v>
      </c>
      <c r="B541">
        <v>64</v>
      </c>
      <c r="C541">
        <v>1200</v>
      </c>
      <c r="D541">
        <v>37</v>
      </c>
    </row>
    <row r="542" spans="1:4">
      <c r="A542" s="41">
        <v>45326</v>
      </c>
      <c r="B542">
        <v>133</v>
      </c>
      <c r="C542">
        <v>1250</v>
      </c>
      <c r="D542">
        <v>37</v>
      </c>
    </row>
    <row r="543" spans="1:4">
      <c r="A543" s="41">
        <v>45327</v>
      </c>
      <c r="B543">
        <v>133</v>
      </c>
      <c r="C543">
        <v>1264</v>
      </c>
      <c r="D543">
        <v>37</v>
      </c>
    </row>
    <row r="544" spans="1:4">
      <c r="A544" s="41">
        <v>45328</v>
      </c>
      <c r="B544">
        <v>66</v>
      </c>
      <c r="C544">
        <v>1237</v>
      </c>
      <c r="D544">
        <v>37</v>
      </c>
    </row>
    <row r="545" spans="1:6">
      <c r="A545" s="41">
        <v>45329</v>
      </c>
      <c r="B545">
        <v>67</v>
      </c>
      <c r="C545">
        <v>1268</v>
      </c>
      <c r="D545">
        <v>37</v>
      </c>
    </row>
    <row r="546" spans="1:6">
      <c r="A546" s="41">
        <v>45330</v>
      </c>
      <c r="B546">
        <v>68</v>
      </c>
      <c r="C546">
        <v>1259</v>
      </c>
      <c r="D546">
        <v>37</v>
      </c>
    </row>
    <row r="547" spans="1:6">
      <c r="A547" s="41">
        <v>45331</v>
      </c>
      <c r="B547">
        <v>69</v>
      </c>
      <c r="C547">
        <v>1231</v>
      </c>
      <c r="D547">
        <v>37</v>
      </c>
    </row>
    <row r="548" spans="1:6">
      <c r="A548" s="41">
        <v>45332</v>
      </c>
      <c r="B548">
        <v>70</v>
      </c>
      <c r="C548">
        <v>1187</v>
      </c>
      <c r="D548">
        <v>37</v>
      </c>
    </row>
    <row r="549" spans="1:6">
      <c r="A549" s="41">
        <v>45333</v>
      </c>
      <c r="B549">
        <v>59</v>
      </c>
      <c r="C549">
        <v>1182</v>
      </c>
      <c r="D549">
        <v>37</v>
      </c>
    </row>
    <row r="550" spans="1:6">
      <c r="A550" s="41">
        <v>45334</v>
      </c>
      <c r="B550">
        <v>58</v>
      </c>
      <c r="C550">
        <v>1194</v>
      </c>
      <c r="D550">
        <v>37</v>
      </c>
      <c r="E550">
        <v>2.5</v>
      </c>
      <c r="F550">
        <v>101</v>
      </c>
    </row>
    <row r="551" spans="1:6">
      <c r="A551" s="41">
        <v>45335</v>
      </c>
      <c r="B551">
        <v>57</v>
      </c>
      <c r="C551">
        <v>1204</v>
      </c>
      <c r="D551">
        <v>37</v>
      </c>
      <c r="E551">
        <v>2.7</v>
      </c>
      <c r="F551">
        <v>104</v>
      </c>
    </row>
    <row r="552" spans="1:6">
      <c r="A552" s="41">
        <v>45336</v>
      </c>
      <c r="B552">
        <v>56</v>
      </c>
      <c r="C552">
        <v>1259</v>
      </c>
      <c r="D552">
        <v>37</v>
      </c>
      <c r="E552">
        <v>1.9</v>
      </c>
      <c r="F552">
        <v>71.7</v>
      </c>
    </row>
    <row r="553" spans="1:6">
      <c r="A553" s="41">
        <v>45337</v>
      </c>
      <c r="B553">
        <v>55</v>
      </c>
      <c r="C553">
        <v>1240</v>
      </c>
      <c r="D553">
        <v>37</v>
      </c>
      <c r="E553">
        <v>2.5</v>
      </c>
      <c r="F553">
        <v>105</v>
      </c>
    </row>
    <row r="554" spans="1:6">
      <c r="A554" s="41">
        <v>45338</v>
      </c>
      <c r="B554">
        <v>54</v>
      </c>
      <c r="C554">
        <v>1236</v>
      </c>
      <c r="D554">
        <v>37</v>
      </c>
      <c r="E554">
        <v>2.7</v>
      </c>
      <c r="F554">
        <v>120</v>
      </c>
    </row>
    <row r="555" spans="1:6">
      <c r="A555" s="41">
        <v>45339</v>
      </c>
      <c r="B555">
        <v>53</v>
      </c>
      <c r="C555">
        <v>1240</v>
      </c>
      <c r="D555">
        <v>37</v>
      </c>
      <c r="E555">
        <v>2.2000000000000002</v>
      </c>
      <c r="F555">
        <v>74.8</v>
      </c>
    </row>
    <row r="556" spans="1:6">
      <c r="A556" s="41">
        <v>45340</v>
      </c>
      <c r="B556">
        <v>6</v>
      </c>
      <c r="C556">
        <v>1240</v>
      </c>
      <c r="D556">
        <v>37</v>
      </c>
      <c r="E556">
        <v>2</v>
      </c>
      <c r="F556">
        <v>86.7</v>
      </c>
    </row>
    <row r="557" spans="1:6">
      <c r="A557" s="41">
        <v>45341</v>
      </c>
      <c r="B557">
        <v>5</v>
      </c>
      <c r="C557">
        <v>1256</v>
      </c>
      <c r="D557">
        <v>37</v>
      </c>
      <c r="E557">
        <v>2.4</v>
      </c>
      <c r="F557">
        <v>109</v>
      </c>
    </row>
    <row r="558" spans="1:6">
      <c r="A558" s="41">
        <v>45342</v>
      </c>
      <c r="B558">
        <v>4</v>
      </c>
      <c r="C558">
        <v>1255</v>
      </c>
      <c r="D558">
        <v>37</v>
      </c>
      <c r="E558">
        <v>2.2999999999999998</v>
      </c>
      <c r="F558">
        <v>119</v>
      </c>
    </row>
    <row r="559" spans="1:6">
      <c r="A559" s="41">
        <v>45343</v>
      </c>
      <c r="B559">
        <v>3</v>
      </c>
      <c r="C559">
        <v>1306</v>
      </c>
      <c r="D559">
        <v>37</v>
      </c>
      <c r="E559">
        <v>2.4</v>
      </c>
      <c r="F559">
        <v>91.9</v>
      </c>
    </row>
    <row r="560" spans="1:6">
      <c r="A560" s="41">
        <v>45344</v>
      </c>
      <c r="B560">
        <v>2</v>
      </c>
      <c r="C560">
        <v>1281</v>
      </c>
      <c r="D560">
        <v>37</v>
      </c>
      <c r="E560">
        <v>2.1</v>
      </c>
      <c r="F560">
        <v>92.4</v>
      </c>
    </row>
    <row r="561" spans="1:6">
      <c r="A561" s="41">
        <v>45345</v>
      </c>
      <c r="B561">
        <v>1</v>
      </c>
      <c r="C561">
        <v>1286</v>
      </c>
      <c r="D561">
        <v>37</v>
      </c>
      <c r="E561">
        <v>2.2999999999999998</v>
      </c>
      <c r="F561">
        <v>121</v>
      </c>
    </row>
    <row r="562" spans="1:6">
      <c r="A562" s="41">
        <v>45346</v>
      </c>
      <c r="B562">
        <v>7</v>
      </c>
      <c r="C562">
        <v>1280</v>
      </c>
      <c r="D562">
        <v>37</v>
      </c>
      <c r="E562">
        <v>2</v>
      </c>
      <c r="F562">
        <v>83.7</v>
      </c>
    </row>
    <row r="563" spans="1:6">
      <c r="A563" s="41">
        <v>45347</v>
      </c>
      <c r="B563">
        <v>8</v>
      </c>
      <c r="C563">
        <v>1196</v>
      </c>
      <c r="D563">
        <v>35</v>
      </c>
      <c r="E563">
        <v>2.1</v>
      </c>
      <c r="F563">
        <v>82.7</v>
      </c>
    </row>
    <row r="564" spans="1:6">
      <c r="A564" s="41">
        <v>45348</v>
      </c>
      <c r="B564">
        <v>9</v>
      </c>
      <c r="C564">
        <v>1193</v>
      </c>
      <c r="D564">
        <v>35</v>
      </c>
      <c r="E564">
        <v>2.21</v>
      </c>
      <c r="F564">
        <v>84.2</v>
      </c>
    </row>
    <row r="565" spans="1:6">
      <c r="A565" s="41">
        <v>45349</v>
      </c>
      <c r="B565">
        <v>10</v>
      </c>
      <c r="C565">
        <v>1204</v>
      </c>
      <c r="D565">
        <v>35</v>
      </c>
      <c r="E565">
        <v>2.2999999999999998</v>
      </c>
      <c r="F565">
        <v>101</v>
      </c>
    </row>
    <row r="566" spans="1:6">
      <c r="A566" s="41">
        <v>45350</v>
      </c>
      <c r="B566">
        <v>11</v>
      </c>
      <c r="C566">
        <v>1238</v>
      </c>
      <c r="D566">
        <v>35</v>
      </c>
      <c r="E566">
        <v>2.2999999999999998</v>
      </c>
      <c r="F566">
        <v>97.9</v>
      </c>
    </row>
    <row r="567" spans="1:6">
      <c r="A567" s="41">
        <v>45351</v>
      </c>
      <c r="B567">
        <v>12</v>
      </c>
      <c r="C567">
        <v>1272</v>
      </c>
      <c r="D567">
        <v>35</v>
      </c>
      <c r="E567">
        <v>2</v>
      </c>
      <c r="F567">
        <v>82.3</v>
      </c>
    </row>
    <row r="568" spans="1:6">
      <c r="A568" s="41">
        <v>45352</v>
      </c>
      <c r="B568">
        <v>14</v>
      </c>
      <c r="C568">
        <v>1298</v>
      </c>
      <c r="D568">
        <v>35</v>
      </c>
      <c r="E568">
        <v>2.1</v>
      </c>
      <c r="F568">
        <v>88</v>
      </c>
    </row>
    <row r="569" spans="1:6">
      <c r="A569" s="41">
        <v>45353</v>
      </c>
      <c r="B569">
        <v>60</v>
      </c>
      <c r="C569">
        <v>1279</v>
      </c>
      <c r="D569">
        <v>35</v>
      </c>
      <c r="E569">
        <v>1.9</v>
      </c>
      <c r="F569">
        <v>82.5</v>
      </c>
    </row>
    <row r="570" spans="1:6">
      <c r="A570" s="41">
        <v>45354</v>
      </c>
      <c r="B570">
        <v>61</v>
      </c>
      <c r="C570">
        <v>1260</v>
      </c>
      <c r="D570">
        <v>35</v>
      </c>
      <c r="E570">
        <v>2.2000000000000002</v>
      </c>
      <c r="F570">
        <v>109</v>
      </c>
    </row>
    <row r="571" spans="1:6">
      <c r="A571" s="41">
        <v>45355</v>
      </c>
      <c r="B571">
        <v>62</v>
      </c>
      <c r="C571">
        <v>1275</v>
      </c>
      <c r="D571">
        <v>36</v>
      </c>
      <c r="E571">
        <v>2</v>
      </c>
      <c r="F571">
        <v>105</v>
      </c>
    </row>
    <row r="572" spans="1:6">
      <c r="A572" s="41">
        <v>45356</v>
      </c>
      <c r="B572">
        <v>63</v>
      </c>
      <c r="C572">
        <v>1274</v>
      </c>
      <c r="D572">
        <v>36</v>
      </c>
      <c r="E572">
        <v>2</v>
      </c>
      <c r="F572">
        <v>105</v>
      </c>
    </row>
    <row r="573" spans="1:6">
      <c r="A573" s="41">
        <v>45357</v>
      </c>
      <c r="B573">
        <v>64</v>
      </c>
      <c r="C573">
        <v>1254</v>
      </c>
      <c r="D573">
        <v>36</v>
      </c>
      <c r="E573">
        <v>1.7</v>
      </c>
      <c r="F573">
        <v>79.3</v>
      </c>
    </row>
    <row r="574" spans="1:6">
      <c r="A574" s="41">
        <v>45358</v>
      </c>
      <c r="B574">
        <v>133</v>
      </c>
      <c r="C574">
        <v>1221</v>
      </c>
      <c r="D574">
        <v>36</v>
      </c>
      <c r="E574">
        <v>1.7</v>
      </c>
      <c r="F574">
        <v>107</v>
      </c>
    </row>
    <row r="575" spans="1:6">
      <c r="A575" s="41">
        <v>45359</v>
      </c>
      <c r="B575">
        <v>133</v>
      </c>
      <c r="C575">
        <v>1246</v>
      </c>
      <c r="D575">
        <v>36</v>
      </c>
      <c r="E575">
        <v>1.7</v>
      </c>
      <c r="F575">
        <v>107</v>
      </c>
    </row>
    <row r="576" spans="1:6">
      <c r="A576" s="41">
        <v>45360</v>
      </c>
      <c r="B576">
        <v>66</v>
      </c>
      <c r="C576">
        <v>1210</v>
      </c>
      <c r="D576">
        <v>36</v>
      </c>
      <c r="E576">
        <v>2.1</v>
      </c>
      <c r="F576">
        <v>85.7</v>
      </c>
    </row>
    <row r="577" spans="1:6">
      <c r="A577" s="41">
        <v>45361</v>
      </c>
      <c r="B577">
        <v>67</v>
      </c>
      <c r="C577">
        <v>1181</v>
      </c>
      <c r="D577">
        <v>36</v>
      </c>
      <c r="E577">
        <v>2</v>
      </c>
      <c r="F577">
        <v>91.5</v>
      </c>
    </row>
    <row r="578" spans="1:6">
      <c r="A578" s="41">
        <v>45362</v>
      </c>
      <c r="B578">
        <v>69</v>
      </c>
      <c r="C578">
        <v>1180</v>
      </c>
      <c r="D578">
        <v>36</v>
      </c>
      <c r="E578">
        <v>1.7</v>
      </c>
      <c r="F578">
        <v>75.7</v>
      </c>
    </row>
    <row r="579" spans="1:6">
      <c r="A579" s="41">
        <v>45363</v>
      </c>
      <c r="B579">
        <v>70</v>
      </c>
      <c r="C579">
        <v>1200</v>
      </c>
      <c r="D579">
        <v>36</v>
      </c>
      <c r="E579">
        <v>2</v>
      </c>
      <c r="F579">
        <v>101</v>
      </c>
    </row>
    <row r="580" spans="1:6">
      <c r="A580" s="41">
        <v>45364</v>
      </c>
      <c r="B580">
        <v>59</v>
      </c>
      <c r="C580">
        <v>1127</v>
      </c>
      <c r="D580">
        <v>36</v>
      </c>
      <c r="E580">
        <v>2.2000000000000002</v>
      </c>
      <c r="F580">
        <v>97.8</v>
      </c>
    </row>
    <row r="581" spans="1:6">
      <c r="A581" s="41">
        <v>45365</v>
      </c>
      <c r="B581">
        <v>58</v>
      </c>
      <c r="C581">
        <v>1215</v>
      </c>
      <c r="D581">
        <v>36</v>
      </c>
      <c r="E581">
        <v>2.4</v>
      </c>
      <c r="F581">
        <v>103</v>
      </c>
    </row>
    <row r="582" spans="1:6">
      <c r="A582" s="41">
        <v>45366</v>
      </c>
      <c r="B582">
        <v>57</v>
      </c>
      <c r="C582">
        <v>1171</v>
      </c>
      <c r="D582">
        <v>36</v>
      </c>
      <c r="E582">
        <v>2</v>
      </c>
      <c r="F582">
        <v>80.400000000000006</v>
      </c>
    </row>
    <row r="583" spans="1:6">
      <c r="A583" s="41">
        <v>45367</v>
      </c>
      <c r="B583">
        <v>56</v>
      </c>
      <c r="C583">
        <v>1191</v>
      </c>
      <c r="D583">
        <v>36</v>
      </c>
      <c r="E583">
        <v>1.9</v>
      </c>
      <c r="F583">
        <v>74.8</v>
      </c>
    </row>
    <row r="584" spans="1:6">
      <c r="A584" s="41">
        <v>45368</v>
      </c>
      <c r="B584">
        <v>55</v>
      </c>
      <c r="C584">
        <v>1168</v>
      </c>
      <c r="D584">
        <v>36</v>
      </c>
      <c r="E584">
        <v>2.2999999999999998</v>
      </c>
      <c r="F584">
        <v>98.7</v>
      </c>
    </row>
    <row r="585" spans="1:6">
      <c r="A585" s="41">
        <v>45369</v>
      </c>
      <c r="B585">
        <v>54</v>
      </c>
      <c r="C585">
        <v>1168</v>
      </c>
      <c r="D585">
        <v>36</v>
      </c>
      <c r="E585">
        <v>1.8</v>
      </c>
      <c r="F585">
        <v>82</v>
      </c>
    </row>
    <row r="586" spans="1:6">
      <c r="A586" s="41">
        <v>45370</v>
      </c>
      <c r="B586">
        <v>53</v>
      </c>
      <c r="C586">
        <v>1022</v>
      </c>
      <c r="D586">
        <v>37</v>
      </c>
      <c r="E586">
        <v>1.9</v>
      </c>
      <c r="F586">
        <v>67.099999999999994</v>
      </c>
    </row>
    <row r="587" spans="1:6">
      <c r="A587" s="41">
        <v>45371</v>
      </c>
      <c r="B587">
        <v>6</v>
      </c>
      <c r="C587">
        <v>997</v>
      </c>
      <c r="D587">
        <v>37</v>
      </c>
      <c r="E587">
        <v>1.9</v>
      </c>
      <c r="F587">
        <v>82.8</v>
      </c>
    </row>
    <row r="588" spans="1:6">
      <c r="A588" s="41">
        <v>45372</v>
      </c>
      <c r="B588">
        <v>5</v>
      </c>
      <c r="C588">
        <v>991</v>
      </c>
      <c r="D588">
        <v>37</v>
      </c>
      <c r="E588">
        <v>2.2000000000000002</v>
      </c>
      <c r="F588">
        <v>100</v>
      </c>
    </row>
    <row r="589" spans="1:6">
      <c r="A589" s="41">
        <v>45373</v>
      </c>
      <c r="B589">
        <v>4</v>
      </c>
      <c r="C589">
        <v>1040</v>
      </c>
      <c r="D589">
        <v>37</v>
      </c>
      <c r="E589">
        <v>2.2000000000000002</v>
      </c>
      <c r="F589">
        <v>118</v>
      </c>
    </row>
    <row r="590" spans="1:6">
      <c r="A590" s="41">
        <v>45374</v>
      </c>
      <c r="B590">
        <v>3</v>
      </c>
      <c r="C590">
        <v>1015</v>
      </c>
      <c r="D590">
        <v>37</v>
      </c>
      <c r="E590">
        <v>2</v>
      </c>
      <c r="F590">
        <v>78.2</v>
      </c>
    </row>
    <row r="591" spans="1:6">
      <c r="A591" s="41">
        <v>45375</v>
      </c>
      <c r="B591">
        <v>2</v>
      </c>
      <c r="C591">
        <v>950</v>
      </c>
      <c r="D591">
        <v>35</v>
      </c>
      <c r="E591">
        <v>1.9</v>
      </c>
      <c r="F591">
        <v>88.5</v>
      </c>
    </row>
    <row r="592" spans="1:6">
      <c r="A592" s="41">
        <v>45376</v>
      </c>
      <c r="B592">
        <v>1</v>
      </c>
      <c r="C592">
        <v>1054</v>
      </c>
      <c r="D592">
        <v>35</v>
      </c>
      <c r="E592">
        <v>2</v>
      </c>
      <c r="F592">
        <v>112</v>
      </c>
    </row>
    <row r="593" spans="1:6">
      <c r="A593" s="41">
        <v>45377</v>
      </c>
      <c r="B593">
        <v>7</v>
      </c>
      <c r="C593">
        <v>1186</v>
      </c>
      <c r="D593">
        <v>35</v>
      </c>
      <c r="E593">
        <v>1.9</v>
      </c>
      <c r="F593">
        <v>72.5</v>
      </c>
    </row>
    <row r="594" spans="1:6">
      <c r="A594" s="41">
        <v>45378</v>
      </c>
      <c r="B594">
        <v>8</v>
      </c>
      <c r="C594">
        <v>1177</v>
      </c>
      <c r="D594">
        <v>35</v>
      </c>
      <c r="E594">
        <v>2.1</v>
      </c>
      <c r="F594">
        <v>89.9</v>
      </c>
    </row>
    <row r="595" spans="1:6">
      <c r="A595" s="41">
        <v>45379</v>
      </c>
      <c r="B595">
        <v>9</v>
      </c>
      <c r="C595">
        <v>1142</v>
      </c>
      <c r="D595">
        <v>35</v>
      </c>
      <c r="E595">
        <v>1.7</v>
      </c>
      <c r="F595">
        <v>70.900000000000006</v>
      </c>
    </row>
    <row r="596" spans="1:6">
      <c r="A596" s="41">
        <v>45380</v>
      </c>
      <c r="B596">
        <v>10</v>
      </c>
      <c r="C596">
        <v>1130</v>
      </c>
      <c r="D596">
        <v>35</v>
      </c>
      <c r="E596">
        <v>2</v>
      </c>
      <c r="F596">
        <v>87.4</v>
      </c>
    </row>
    <row r="597" spans="1:6">
      <c r="A597" s="41">
        <v>45381</v>
      </c>
      <c r="B597">
        <v>11</v>
      </c>
      <c r="C597">
        <v>1114</v>
      </c>
      <c r="D597">
        <v>35</v>
      </c>
      <c r="E597">
        <v>2.2000000000000002</v>
      </c>
      <c r="F597">
        <v>94.5</v>
      </c>
    </row>
    <row r="598" spans="1:6">
      <c r="A598" s="41">
        <v>45382</v>
      </c>
      <c r="B598">
        <v>12</v>
      </c>
      <c r="C598">
        <v>1124</v>
      </c>
      <c r="D598">
        <v>35</v>
      </c>
      <c r="E598">
        <v>2</v>
      </c>
      <c r="F598">
        <v>81.5</v>
      </c>
    </row>
    <row r="599" spans="1:6">
      <c r="A599" s="41">
        <v>45383</v>
      </c>
      <c r="B599">
        <v>14</v>
      </c>
      <c r="C599">
        <v>1170</v>
      </c>
      <c r="D599">
        <v>35</v>
      </c>
      <c r="E599">
        <v>1.9</v>
      </c>
      <c r="F599">
        <v>82.6</v>
      </c>
    </row>
    <row r="600" spans="1:6">
      <c r="A600" s="41">
        <v>45384</v>
      </c>
      <c r="B600">
        <v>60</v>
      </c>
      <c r="C600">
        <v>1091</v>
      </c>
      <c r="D600">
        <v>35</v>
      </c>
      <c r="E600">
        <v>1.9</v>
      </c>
      <c r="F600">
        <v>88</v>
      </c>
    </row>
    <row r="601" spans="1:6">
      <c r="A601" s="41">
        <v>45385</v>
      </c>
      <c r="B601">
        <v>61</v>
      </c>
      <c r="C601">
        <v>1132</v>
      </c>
      <c r="D601">
        <v>35</v>
      </c>
      <c r="E601">
        <v>2.2000000000000002</v>
      </c>
      <c r="F601">
        <v>110</v>
      </c>
    </row>
    <row r="602" spans="1:6">
      <c r="A602" s="41">
        <v>45386</v>
      </c>
      <c r="B602">
        <v>62</v>
      </c>
      <c r="C602">
        <v>1164</v>
      </c>
      <c r="D602">
        <v>35</v>
      </c>
      <c r="E602">
        <v>2</v>
      </c>
      <c r="F602">
        <v>107</v>
      </c>
    </row>
    <row r="603" spans="1:6">
      <c r="A603" s="41">
        <v>45387</v>
      </c>
      <c r="B603">
        <v>63</v>
      </c>
      <c r="C603">
        <v>1134</v>
      </c>
      <c r="D603">
        <v>35</v>
      </c>
      <c r="E603">
        <v>1.8</v>
      </c>
      <c r="F603">
        <v>99.8</v>
      </c>
    </row>
    <row r="604" spans="1:6">
      <c r="A604" s="41">
        <v>45388</v>
      </c>
      <c r="B604">
        <v>64</v>
      </c>
      <c r="C604">
        <v>1149</v>
      </c>
      <c r="D604">
        <v>35</v>
      </c>
      <c r="E604">
        <v>1.9</v>
      </c>
      <c r="F604">
        <v>90.4</v>
      </c>
    </row>
    <row r="605" spans="1:6">
      <c r="A605" s="41">
        <v>45389</v>
      </c>
      <c r="B605">
        <v>133</v>
      </c>
      <c r="C605">
        <v>1173</v>
      </c>
      <c r="D605">
        <v>35</v>
      </c>
      <c r="E605">
        <v>1.3</v>
      </c>
      <c r="F605">
        <v>82.6</v>
      </c>
    </row>
    <row r="606" spans="1:6">
      <c r="A606" s="41">
        <v>45390</v>
      </c>
      <c r="B606">
        <v>133</v>
      </c>
      <c r="C606">
        <v>1138</v>
      </c>
      <c r="D606">
        <v>35</v>
      </c>
      <c r="E606">
        <v>1.3</v>
      </c>
      <c r="F606">
        <v>82.6</v>
      </c>
    </row>
    <row r="607" spans="1:6">
      <c r="A607" s="41">
        <v>45391</v>
      </c>
      <c r="B607">
        <v>66</v>
      </c>
      <c r="C607">
        <v>1142</v>
      </c>
      <c r="D607">
        <v>34</v>
      </c>
      <c r="E607">
        <v>2</v>
      </c>
      <c r="F607">
        <v>94.5</v>
      </c>
    </row>
    <row r="608" spans="1:6">
      <c r="A608" s="41">
        <v>45392</v>
      </c>
      <c r="B608">
        <v>67</v>
      </c>
      <c r="C608">
        <v>1073</v>
      </c>
      <c r="D608">
        <v>34</v>
      </c>
      <c r="E608">
        <v>1.8</v>
      </c>
      <c r="F608">
        <v>89.3</v>
      </c>
    </row>
    <row r="609" spans="1:6">
      <c r="A609" s="41">
        <v>45393</v>
      </c>
      <c r="B609">
        <v>68</v>
      </c>
      <c r="C609">
        <v>1057</v>
      </c>
      <c r="D609">
        <v>34</v>
      </c>
      <c r="E609">
        <v>1.9</v>
      </c>
      <c r="F609">
        <v>47</v>
      </c>
    </row>
    <row r="610" spans="1:6">
      <c r="A610" s="41">
        <v>45393</v>
      </c>
      <c r="B610">
        <v>69</v>
      </c>
      <c r="C610">
        <v>1060</v>
      </c>
      <c r="D610">
        <v>34</v>
      </c>
      <c r="E610">
        <v>1.9</v>
      </c>
      <c r="F610">
        <v>82.3</v>
      </c>
    </row>
    <row r="611" spans="1:6">
      <c r="A611" s="41">
        <v>45394</v>
      </c>
      <c r="B611">
        <v>70</v>
      </c>
      <c r="C611">
        <v>1063</v>
      </c>
      <c r="D611">
        <v>34</v>
      </c>
      <c r="E611">
        <v>1.9</v>
      </c>
      <c r="F611">
        <v>101</v>
      </c>
    </row>
    <row r="612" spans="1:6">
      <c r="A612" s="41">
        <v>45395</v>
      </c>
      <c r="B612">
        <v>59</v>
      </c>
      <c r="C612">
        <v>1082</v>
      </c>
      <c r="D612">
        <v>34</v>
      </c>
      <c r="E612">
        <v>2.2000000000000002</v>
      </c>
      <c r="F612">
        <v>107</v>
      </c>
    </row>
    <row r="613" spans="1:6">
      <c r="A613" s="41">
        <v>45396</v>
      </c>
      <c r="B613">
        <v>58</v>
      </c>
      <c r="C613">
        <v>1127</v>
      </c>
      <c r="D613">
        <v>34</v>
      </c>
      <c r="E613">
        <v>2.1</v>
      </c>
      <c r="F613">
        <v>92.9</v>
      </c>
    </row>
    <row r="614" spans="1:6" hidden="1">
      <c r="A614" s="41">
        <v>45397</v>
      </c>
      <c r="B614">
        <v>57</v>
      </c>
      <c r="C614">
        <v>1140</v>
      </c>
      <c r="D614">
        <v>34</v>
      </c>
      <c r="E614">
        <v>2.1</v>
      </c>
      <c r="F614">
        <v>84.7</v>
      </c>
    </row>
    <row r="615" spans="1:6" hidden="1">
      <c r="A615" s="41">
        <v>45398</v>
      </c>
      <c r="B615">
        <v>56</v>
      </c>
      <c r="C615">
        <v>1142</v>
      </c>
      <c r="D615">
        <v>34</v>
      </c>
      <c r="E615">
        <v>2.1</v>
      </c>
      <c r="F615">
        <v>82.4</v>
      </c>
    </row>
    <row r="616" spans="1:6" hidden="1">
      <c r="A616" s="41">
        <v>45399</v>
      </c>
      <c r="B616">
        <v>55</v>
      </c>
      <c r="C616">
        <v>1135</v>
      </c>
      <c r="D616">
        <v>34</v>
      </c>
      <c r="E616">
        <v>2.2000000000000002</v>
      </c>
      <c r="F616">
        <v>97.6</v>
      </c>
    </row>
    <row r="617" spans="1:6" hidden="1">
      <c r="A617" s="41">
        <v>45400</v>
      </c>
      <c r="B617">
        <v>54</v>
      </c>
      <c r="C617">
        <v>1128</v>
      </c>
      <c r="D617">
        <v>34</v>
      </c>
      <c r="E617">
        <v>2</v>
      </c>
      <c r="F617">
        <v>97.4</v>
      </c>
    </row>
    <row r="618" spans="1:6" hidden="1">
      <c r="A618" s="41">
        <v>45401</v>
      </c>
      <c r="B618">
        <v>53</v>
      </c>
      <c r="C618">
        <v>1098</v>
      </c>
      <c r="D618">
        <v>34</v>
      </c>
      <c r="E618">
        <v>2.5</v>
      </c>
      <c r="F618">
        <v>89.9</v>
      </c>
    </row>
    <row r="619" spans="1:6" hidden="1">
      <c r="A619" s="41">
        <v>45402</v>
      </c>
      <c r="B619">
        <v>134</v>
      </c>
      <c r="C619">
        <v>1069</v>
      </c>
      <c r="D619">
        <v>34</v>
      </c>
      <c r="E619">
        <v>1.8</v>
      </c>
      <c r="F619">
        <v>139</v>
      </c>
    </row>
    <row r="620" spans="1:6">
      <c r="A620" s="41">
        <v>45403</v>
      </c>
      <c r="B620">
        <v>6</v>
      </c>
      <c r="C620">
        <v>1122</v>
      </c>
      <c r="D620">
        <v>34</v>
      </c>
      <c r="E620">
        <v>1.9</v>
      </c>
      <c r="F620">
        <v>85</v>
      </c>
    </row>
    <row r="621" spans="1:6">
      <c r="A621" s="41">
        <v>45404</v>
      </c>
      <c r="B621">
        <v>5</v>
      </c>
      <c r="C621">
        <v>1128</v>
      </c>
      <c r="D621">
        <v>34</v>
      </c>
      <c r="E621">
        <v>2.2000000000000002</v>
      </c>
      <c r="F621">
        <v>107</v>
      </c>
    </row>
    <row r="622" spans="1:6">
      <c r="A622" s="41">
        <v>45405</v>
      </c>
      <c r="B622">
        <v>4</v>
      </c>
      <c r="C622">
        <v>1125</v>
      </c>
      <c r="D622">
        <v>34</v>
      </c>
      <c r="E622">
        <v>2.2000000000000002</v>
      </c>
      <c r="F622">
        <v>125</v>
      </c>
    </row>
    <row r="623" spans="1:6">
      <c r="A623" s="41">
        <v>45406</v>
      </c>
      <c r="B623">
        <v>3</v>
      </c>
      <c r="C623">
        <v>1080</v>
      </c>
      <c r="D623">
        <v>34</v>
      </c>
      <c r="E623">
        <v>1.8</v>
      </c>
      <c r="F623">
        <v>78.099999999999994</v>
      </c>
    </row>
    <row r="624" spans="1:6">
      <c r="A624" s="41">
        <v>45407</v>
      </c>
      <c r="B624">
        <v>2</v>
      </c>
      <c r="C624">
        <v>1021</v>
      </c>
      <c r="D624">
        <v>34</v>
      </c>
      <c r="E624">
        <v>2.1</v>
      </c>
      <c r="F624">
        <v>101</v>
      </c>
    </row>
    <row r="625" spans="1:6">
      <c r="A625" s="41">
        <v>45408</v>
      </c>
      <c r="B625">
        <v>1</v>
      </c>
      <c r="C625">
        <v>1011</v>
      </c>
      <c r="D625">
        <v>34</v>
      </c>
      <c r="E625">
        <v>2.1</v>
      </c>
      <c r="F625">
        <v>124</v>
      </c>
    </row>
    <row r="626" spans="1:6">
      <c r="A626" s="41">
        <v>45409</v>
      </c>
      <c r="B626">
        <v>7</v>
      </c>
      <c r="C626">
        <v>1002</v>
      </c>
      <c r="D626">
        <v>34</v>
      </c>
      <c r="E626">
        <v>2</v>
      </c>
      <c r="F626">
        <v>84.1</v>
      </c>
    </row>
    <row r="627" spans="1:6">
      <c r="A627" s="41">
        <v>45410</v>
      </c>
      <c r="B627">
        <v>8</v>
      </c>
      <c r="C627">
        <v>1002</v>
      </c>
      <c r="D627">
        <v>34</v>
      </c>
      <c r="E627">
        <v>2.1</v>
      </c>
      <c r="F627">
        <v>90.2</v>
      </c>
    </row>
    <row r="628" spans="1:6">
      <c r="A628" s="41">
        <v>45411</v>
      </c>
      <c r="B628">
        <v>9</v>
      </c>
      <c r="C628">
        <v>1018</v>
      </c>
      <c r="D628">
        <v>34</v>
      </c>
      <c r="E628">
        <v>1.8</v>
      </c>
      <c r="F628">
        <v>83.6</v>
      </c>
    </row>
    <row r="629" spans="1:6">
      <c r="A629" s="41">
        <v>45412</v>
      </c>
      <c r="B629">
        <v>10</v>
      </c>
      <c r="C629">
        <v>1001</v>
      </c>
      <c r="D629">
        <v>34</v>
      </c>
      <c r="E629">
        <v>2.5</v>
      </c>
      <c r="F629">
        <v>113</v>
      </c>
    </row>
    <row r="630" spans="1:6">
      <c r="A630" s="41">
        <v>45413</v>
      </c>
      <c r="B630">
        <v>11</v>
      </c>
      <c r="C630">
        <v>1029</v>
      </c>
      <c r="D630">
        <v>35</v>
      </c>
      <c r="E630">
        <v>2.2999999999999998</v>
      </c>
      <c r="F630">
        <v>103</v>
      </c>
    </row>
    <row r="631" spans="1:6">
      <c r="A631" s="41">
        <v>45414</v>
      </c>
      <c r="B631">
        <v>12</v>
      </c>
      <c r="C631">
        <v>1057</v>
      </c>
      <c r="D631">
        <v>35</v>
      </c>
      <c r="E631">
        <v>1.9</v>
      </c>
      <c r="F631">
        <v>79.900000000000006</v>
      </c>
    </row>
    <row r="632" spans="1:6">
      <c r="A632" s="41">
        <v>45415</v>
      </c>
      <c r="B632">
        <v>14</v>
      </c>
      <c r="C632">
        <v>1073</v>
      </c>
      <c r="D632">
        <v>35</v>
      </c>
      <c r="E632">
        <v>2.1</v>
      </c>
      <c r="F632">
        <v>88.1</v>
      </c>
    </row>
    <row r="633" spans="1:6">
      <c r="A633" s="41">
        <v>45416</v>
      </c>
      <c r="B633">
        <v>60</v>
      </c>
      <c r="C633">
        <v>1039</v>
      </c>
      <c r="D633">
        <v>35</v>
      </c>
      <c r="E633">
        <v>2.1</v>
      </c>
      <c r="F633">
        <v>93.3</v>
      </c>
    </row>
    <row r="634" spans="1:6">
      <c r="A634" s="41">
        <v>45417</v>
      </c>
      <c r="B634">
        <v>133</v>
      </c>
      <c r="C634">
        <v>1067</v>
      </c>
      <c r="D634">
        <v>35</v>
      </c>
      <c r="E634">
        <v>1.7</v>
      </c>
      <c r="F634">
        <v>117</v>
      </c>
    </row>
    <row r="635" spans="1:6">
      <c r="A635" s="41">
        <v>45418</v>
      </c>
      <c r="B635">
        <v>133</v>
      </c>
      <c r="C635">
        <v>947</v>
      </c>
      <c r="D635">
        <v>34</v>
      </c>
      <c r="E635">
        <v>1.7</v>
      </c>
      <c r="F635">
        <v>117</v>
      </c>
    </row>
    <row r="636" spans="1:6">
      <c r="A636" s="41">
        <v>45419</v>
      </c>
      <c r="B636">
        <v>133</v>
      </c>
      <c r="C636">
        <v>926</v>
      </c>
      <c r="D636">
        <v>34</v>
      </c>
      <c r="E636">
        <v>1.7</v>
      </c>
      <c r="F636">
        <v>117</v>
      </c>
    </row>
    <row r="637" spans="1:6">
      <c r="A637" s="41">
        <v>45420</v>
      </c>
      <c r="B637">
        <v>69</v>
      </c>
      <c r="C637">
        <v>891</v>
      </c>
      <c r="D637">
        <v>34</v>
      </c>
      <c r="E637">
        <v>2.2000000000000002</v>
      </c>
      <c r="F637">
        <v>94.6</v>
      </c>
    </row>
    <row r="638" spans="1:6">
      <c r="A638" s="41">
        <v>45421</v>
      </c>
      <c r="B638">
        <v>70</v>
      </c>
      <c r="C638">
        <v>914</v>
      </c>
      <c r="D638">
        <v>34</v>
      </c>
      <c r="E638">
        <v>2.1</v>
      </c>
      <c r="F638">
        <v>111</v>
      </c>
    </row>
    <row r="639" spans="1:6">
      <c r="A639" s="41">
        <v>45422</v>
      </c>
      <c r="B639">
        <v>81</v>
      </c>
      <c r="C639">
        <v>998</v>
      </c>
      <c r="D639">
        <v>34</v>
      </c>
      <c r="E639">
        <v>2.1</v>
      </c>
      <c r="F639">
        <v>94.2</v>
      </c>
    </row>
    <row r="640" spans="1:6">
      <c r="A640" s="41">
        <v>45423</v>
      </c>
      <c r="B640">
        <v>79</v>
      </c>
      <c r="C640">
        <v>963</v>
      </c>
      <c r="D640">
        <v>34</v>
      </c>
      <c r="E640">
        <v>2.1</v>
      </c>
      <c r="F640">
        <v>114</v>
      </c>
    </row>
    <row r="641" spans="1:6">
      <c r="A641" s="41">
        <v>45424</v>
      </c>
      <c r="B641">
        <v>59</v>
      </c>
      <c r="C641">
        <v>929</v>
      </c>
      <c r="D641">
        <v>34</v>
      </c>
      <c r="E641">
        <v>2.2000000000000002</v>
      </c>
      <c r="F641">
        <v>105</v>
      </c>
    </row>
    <row r="642" spans="1:6">
      <c r="A642" s="41">
        <v>45425</v>
      </c>
      <c r="B642">
        <v>58</v>
      </c>
      <c r="C642">
        <v>971</v>
      </c>
      <c r="D642">
        <v>35</v>
      </c>
      <c r="E642">
        <v>2.2999999999999998</v>
      </c>
      <c r="F642">
        <v>101</v>
      </c>
    </row>
    <row r="643" spans="1:6">
      <c r="A643" s="41">
        <v>45426</v>
      </c>
      <c r="B643">
        <v>57</v>
      </c>
      <c r="C643">
        <v>1019</v>
      </c>
      <c r="D643">
        <v>35</v>
      </c>
      <c r="E643">
        <v>2.2999999999999998</v>
      </c>
      <c r="F643">
        <v>102</v>
      </c>
    </row>
    <row r="644" spans="1:6">
      <c r="A644" s="41">
        <v>45427</v>
      </c>
      <c r="B644">
        <v>56</v>
      </c>
      <c r="C644">
        <v>1005</v>
      </c>
      <c r="D644">
        <v>35</v>
      </c>
      <c r="E644">
        <v>2.4</v>
      </c>
      <c r="F644">
        <v>96.7</v>
      </c>
    </row>
    <row r="645" spans="1:6">
      <c r="A645" s="41">
        <v>45428</v>
      </c>
      <c r="B645">
        <v>55</v>
      </c>
      <c r="C645">
        <v>1035</v>
      </c>
      <c r="D645">
        <v>35</v>
      </c>
      <c r="E645">
        <v>2.4</v>
      </c>
      <c r="F645">
        <v>111</v>
      </c>
    </row>
    <row r="646" spans="1:6">
      <c r="A646" s="41">
        <v>45429</v>
      </c>
      <c r="B646">
        <v>54</v>
      </c>
      <c r="C646">
        <v>1071</v>
      </c>
      <c r="D646">
        <v>35</v>
      </c>
      <c r="E646">
        <v>2</v>
      </c>
      <c r="F646">
        <v>98.7</v>
      </c>
    </row>
    <row r="647" spans="1:6">
      <c r="A647" s="41">
        <v>45430</v>
      </c>
      <c r="B647">
        <v>53</v>
      </c>
      <c r="C647">
        <v>1019</v>
      </c>
      <c r="D647">
        <v>35</v>
      </c>
      <c r="E647">
        <v>2.2999999999999998</v>
      </c>
      <c r="F647">
        <v>85.4</v>
      </c>
    </row>
    <row r="648" spans="1:6">
      <c r="A648" s="41">
        <v>45431</v>
      </c>
      <c r="B648">
        <v>134</v>
      </c>
      <c r="C648">
        <v>1088</v>
      </c>
      <c r="D648">
        <v>35</v>
      </c>
      <c r="E648">
        <v>2</v>
      </c>
      <c r="F648">
        <v>94.8</v>
      </c>
    </row>
    <row r="649" spans="1:6">
      <c r="A649" s="41">
        <v>45432</v>
      </c>
      <c r="B649">
        <v>134</v>
      </c>
      <c r="C649">
        <v>1088</v>
      </c>
      <c r="D649">
        <v>35</v>
      </c>
      <c r="E649">
        <v>2</v>
      </c>
      <c r="F649">
        <v>94.8</v>
      </c>
    </row>
    <row r="650" spans="1:6">
      <c r="A650" s="41">
        <v>45433</v>
      </c>
      <c r="B650">
        <v>6</v>
      </c>
      <c r="C650">
        <v>1045</v>
      </c>
      <c r="D650">
        <v>35</v>
      </c>
    </row>
    <row r="651" spans="1:6">
      <c r="A651" s="41">
        <v>45434</v>
      </c>
      <c r="B651">
        <v>5</v>
      </c>
      <c r="C651">
        <v>1042</v>
      </c>
      <c r="D651">
        <v>35</v>
      </c>
    </row>
    <row r="652" spans="1:6">
      <c r="A652" s="41">
        <v>45435</v>
      </c>
      <c r="B652">
        <v>4</v>
      </c>
      <c r="C652">
        <v>1062</v>
      </c>
      <c r="D652">
        <v>35</v>
      </c>
    </row>
    <row r="653" spans="1:6">
      <c r="A653" s="41">
        <v>45436</v>
      </c>
      <c r="B653">
        <v>3</v>
      </c>
      <c r="C653">
        <v>1061</v>
      </c>
      <c r="D653">
        <v>35</v>
      </c>
    </row>
    <row r="654" spans="1:6">
      <c r="A654" s="41">
        <v>45437</v>
      </c>
      <c r="B654">
        <v>2</v>
      </c>
      <c r="C654">
        <v>1024</v>
      </c>
      <c r="D654">
        <v>35</v>
      </c>
    </row>
    <row r="655" spans="1:6">
      <c r="A655" s="41">
        <v>45438</v>
      </c>
      <c r="B655">
        <v>1</v>
      </c>
      <c r="C655">
        <v>990</v>
      </c>
      <c r="D655">
        <v>35</v>
      </c>
    </row>
    <row r="656" spans="1:6">
      <c r="A656" s="41">
        <v>45439</v>
      </c>
      <c r="B656">
        <v>7</v>
      </c>
      <c r="C656">
        <v>1038</v>
      </c>
      <c r="D656">
        <v>35</v>
      </c>
    </row>
    <row r="657" spans="1:6">
      <c r="A657" s="41">
        <v>45440</v>
      </c>
      <c r="B657">
        <v>8</v>
      </c>
      <c r="C657">
        <v>1087</v>
      </c>
      <c r="D657">
        <v>35</v>
      </c>
    </row>
    <row r="658" spans="1:6">
      <c r="A658" s="41">
        <v>45441</v>
      </c>
      <c r="B658">
        <v>9</v>
      </c>
      <c r="C658">
        <v>1098</v>
      </c>
      <c r="D658">
        <v>35</v>
      </c>
    </row>
    <row r="659" spans="1:6">
      <c r="A659" s="41">
        <v>45442</v>
      </c>
      <c r="B659">
        <v>10</v>
      </c>
      <c r="C659">
        <v>1091</v>
      </c>
      <c r="D659">
        <v>35</v>
      </c>
    </row>
    <row r="660" spans="1:6">
      <c r="A660" s="41">
        <v>45443</v>
      </c>
      <c r="B660">
        <v>11</v>
      </c>
      <c r="C660">
        <v>1118</v>
      </c>
      <c r="D660">
        <v>35</v>
      </c>
    </row>
    <row r="661" spans="1:6">
      <c r="A661" s="41">
        <v>45444</v>
      </c>
      <c r="B661">
        <v>12</v>
      </c>
      <c r="C661">
        <v>1145</v>
      </c>
      <c r="D661">
        <v>35</v>
      </c>
    </row>
    <row r="662" spans="1:6">
      <c r="A662" s="41">
        <v>45445</v>
      </c>
      <c r="B662">
        <v>14</v>
      </c>
      <c r="C662">
        <v>1137</v>
      </c>
      <c r="D662">
        <v>35</v>
      </c>
    </row>
    <row r="663" spans="1:6">
      <c r="A663" s="41">
        <v>45446</v>
      </c>
      <c r="B663">
        <v>61</v>
      </c>
      <c r="C663">
        <v>1135</v>
      </c>
      <c r="D663">
        <v>35</v>
      </c>
    </row>
    <row r="664" spans="1:6">
      <c r="A664" s="41">
        <v>45447</v>
      </c>
      <c r="B664">
        <v>62</v>
      </c>
      <c r="C664">
        <v>1167</v>
      </c>
      <c r="D664">
        <v>35</v>
      </c>
    </row>
    <row r="665" spans="1:6">
      <c r="A665" s="41">
        <v>45448</v>
      </c>
      <c r="B665">
        <v>63</v>
      </c>
      <c r="C665">
        <v>1218</v>
      </c>
      <c r="D665">
        <v>35</v>
      </c>
    </row>
    <row r="666" spans="1:6">
      <c r="A666" s="41">
        <v>45449</v>
      </c>
      <c r="B666">
        <v>64</v>
      </c>
      <c r="C666">
        <v>1191</v>
      </c>
      <c r="D666">
        <v>35</v>
      </c>
    </row>
    <row r="667" spans="1:6">
      <c r="A667" s="41">
        <v>45450</v>
      </c>
      <c r="B667">
        <v>66</v>
      </c>
      <c r="C667">
        <v>1222</v>
      </c>
      <c r="D667">
        <v>35</v>
      </c>
    </row>
    <row r="668" spans="1:6">
      <c r="A668" s="41">
        <v>45451</v>
      </c>
      <c r="B668">
        <v>60</v>
      </c>
      <c r="C668">
        <v>1216</v>
      </c>
      <c r="D668">
        <v>35</v>
      </c>
    </row>
    <row r="669" spans="1:6">
      <c r="A669" s="41">
        <v>45452</v>
      </c>
      <c r="B669">
        <v>133</v>
      </c>
      <c r="C669">
        <v>1218</v>
      </c>
      <c r="D669">
        <v>35</v>
      </c>
      <c r="E669">
        <v>2</v>
      </c>
      <c r="F669">
        <v>93.1</v>
      </c>
    </row>
    <row r="670" spans="1:6">
      <c r="A670" s="41">
        <v>45453</v>
      </c>
      <c r="B670">
        <v>133</v>
      </c>
      <c r="C670">
        <v>1214</v>
      </c>
      <c r="D670">
        <v>35</v>
      </c>
      <c r="E670">
        <v>2</v>
      </c>
      <c r="F670">
        <v>93.1</v>
      </c>
    </row>
    <row r="671" spans="1:6">
      <c r="A671" s="41">
        <v>45454</v>
      </c>
      <c r="B671">
        <v>68</v>
      </c>
      <c r="C671">
        <v>1203</v>
      </c>
      <c r="D671">
        <v>35</v>
      </c>
      <c r="E671">
        <v>1.9</v>
      </c>
      <c r="F671">
        <v>95.5</v>
      </c>
    </row>
    <row r="672" spans="1:6">
      <c r="A672" s="41">
        <v>45455</v>
      </c>
      <c r="B672">
        <v>69</v>
      </c>
      <c r="C672">
        <v>1166</v>
      </c>
      <c r="D672">
        <v>35</v>
      </c>
      <c r="E672">
        <v>2.1</v>
      </c>
      <c r="F672">
        <v>88.6</v>
      </c>
    </row>
    <row r="673" spans="1:6">
      <c r="A673" s="41">
        <v>45456</v>
      </c>
      <c r="B673">
        <v>59</v>
      </c>
      <c r="C673">
        <v>1175</v>
      </c>
      <c r="D673">
        <v>35</v>
      </c>
      <c r="E673">
        <v>2.1</v>
      </c>
      <c r="F673">
        <v>101</v>
      </c>
    </row>
    <row r="674" spans="1:6">
      <c r="A674" s="41">
        <v>45457</v>
      </c>
      <c r="B674">
        <v>58</v>
      </c>
      <c r="C674">
        <v>1105</v>
      </c>
      <c r="D674">
        <v>35</v>
      </c>
      <c r="E674">
        <v>2.2999999999999998</v>
      </c>
      <c r="F674">
        <v>98.8</v>
      </c>
    </row>
    <row r="675" spans="1:6">
      <c r="A675" s="41">
        <v>45458</v>
      </c>
      <c r="B675">
        <v>57</v>
      </c>
      <c r="C675">
        <v>1062</v>
      </c>
      <c r="D675">
        <v>35</v>
      </c>
      <c r="E675">
        <v>2.1</v>
      </c>
      <c r="F675">
        <v>84.7</v>
      </c>
    </row>
    <row r="676" spans="1:6">
      <c r="A676" s="41">
        <v>45459</v>
      </c>
      <c r="B676">
        <v>56</v>
      </c>
      <c r="C676">
        <v>1019</v>
      </c>
      <c r="D676">
        <v>35</v>
      </c>
      <c r="E676">
        <v>2.4</v>
      </c>
      <c r="F676">
        <v>98.7</v>
      </c>
    </row>
    <row r="677" spans="1:6">
      <c r="A677" s="41">
        <v>45460</v>
      </c>
      <c r="B677">
        <v>55</v>
      </c>
      <c r="C677">
        <v>1034</v>
      </c>
      <c r="D677">
        <v>35</v>
      </c>
      <c r="E677">
        <v>2.4</v>
      </c>
      <c r="F677">
        <v>106</v>
      </c>
    </row>
    <row r="678" spans="1:6">
      <c r="A678" s="41">
        <v>45461</v>
      </c>
      <c r="B678">
        <v>54</v>
      </c>
      <c r="C678">
        <v>1009</v>
      </c>
      <c r="D678">
        <v>35</v>
      </c>
      <c r="E678">
        <v>2.4</v>
      </c>
      <c r="F678">
        <v>112</v>
      </c>
    </row>
    <row r="679" spans="1:6">
      <c r="A679" s="41">
        <v>45462</v>
      </c>
      <c r="B679">
        <v>53</v>
      </c>
      <c r="C679">
        <v>1029</v>
      </c>
      <c r="D679">
        <v>35</v>
      </c>
      <c r="E679">
        <v>2.4</v>
      </c>
      <c r="F679">
        <v>87</v>
      </c>
    </row>
    <row r="680" spans="1:6">
      <c r="A680" s="41">
        <v>45463</v>
      </c>
      <c r="B680">
        <v>6</v>
      </c>
      <c r="C680">
        <v>1032</v>
      </c>
      <c r="D680">
        <v>35</v>
      </c>
      <c r="E680">
        <v>2.1</v>
      </c>
      <c r="F680">
        <v>97.1</v>
      </c>
    </row>
    <row r="681" spans="1:6">
      <c r="A681" s="41">
        <v>45464</v>
      </c>
      <c r="B681">
        <v>5</v>
      </c>
      <c r="C681">
        <v>1015</v>
      </c>
      <c r="D681">
        <v>35</v>
      </c>
      <c r="E681">
        <v>2.2000000000000002</v>
      </c>
      <c r="F681">
        <v>105</v>
      </c>
    </row>
    <row r="682" spans="1:6">
      <c r="A682" s="41">
        <v>45465</v>
      </c>
      <c r="B682">
        <v>4</v>
      </c>
      <c r="C682">
        <v>1028</v>
      </c>
      <c r="D682">
        <v>35</v>
      </c>
      <c r="E682">
        <v>1.9</v>
      </c>
      <c r="F682">
        <v>107</v>
      </c>
    </row>
    <row r="683" spans="1:6">
      <c r="A683" s="41">
        <v>45466</v>
      </c>
      <c r="B683">
        <v>3</v>
      </c>
      <c r="C683">
        <v>1041</v>
      </c>
      <c r="D683">
        <v>35</v>
      </c>
      <c r="E683">
        <v>1.9</v>
      </c>
      <c r="F683">
        <v>76.7</v>
      </c>
    </row>
    <row r="684" spans="1:6">
      <c r="A684" s="41">
        <v>45467</v>
      </c>
      <c r="B684">
        <v>2</v>
      </c>
      <c r="C684">
        <v>1025</v>
      </c>
      <c r="D684">
        <v>35</v>
      </c>
      <c r="E684">
        <v>2.2999999999999998</v>
      </c>
      <c r="F684">
        <v>103</v>
      </c>
    </row>
    <row r="685" spans="1:6">
      <c r="A685" s="41">
        <v>45468</v>
      </c>
      <c r="B685">
        <v>1</v>
      </c>
      <c r="C685">
        <v>1023</v>
      </c>
      <c r="D685">
        <v>35</v>
      </c>
      <c r="E685">
        <v>2.2000000000000002</v>
      </c>
      <c r="F685">
        <v>132</v>
      </c>
    </row>
    <row r="686" spans="1:6">
      <c r="A686" s="41">
        <v>45469</v>
      </c>
      <c r="B686">
        <v>30</v>
      </c>
      <c r="C686">
        <v>1056</v>
      </c>
      <c r="D686">
        <v>35</v>
      </c>
      <c r="E686">
        <v>1.7</v>
      </c>
      <c r="F686">
        <v>113</v>
      </c>
    </row>
    <row r="687" spans="1:6">
      <c r="A687" s="41">
        <v>45470</v>
      </c>
      <c r="B687">
        <v>31</v>
      </c>
      <c r="C687">
        <v>1028</v>
      </c>
      <c r="D687">
        <v>35</v>
      </c>
      <c r="E687">
        <v>1.7</v>
      </c>
      <c r="F687">
        <v>113</v>
      </c>
    </row>
    <row r="688" spans="1:6">
      <c r="A688" s="41">
        <v>45471</v>
      </c>
      <c r="B688">
        <v>7</v>
      </c>
      <c r="C688">
        <v>1007</v>
      </c>
      <c r="D688">
        <v>35</v>
      </c>
      <c r="E688">
        <v>2.7</v>
      </c>
      <c r="F688">
        <v>102</v>
      </c>
    </row>
    <row r="689" spans="1:6">
      <c r="A689" s="41">
        <v>45472</v>
      </c>
      <c r="B689">
        <v>61</v>
      </c>
      <c r="C689">
        <v>992</v>
      </c>
      <c r="D689">
        <v>35</v>
      </c>
      <c r="E689">
        <v>2.7</v>
      </c>
      <c r="F689">
        <v>102</v>
      </c>
    </row>
    <row r="690" spans="1:6">
      <c r="A690" s="41">
        <v>45473</v>
      </c>
      <c r="B690">
        <v>62</v>
      </c>
      <c r="C690">
        <v>1042</v>
      </c>
      <c r="D690">
        <v>35</v>
      </c>
      <c r="E690">
        <v>2.7</v>
      </c>
      <c r="F690">
        <v>102</v>
      </c>
    </row>
    <row r="691" spans="1:6">
      <c r="A691" s="41">
        <v>45474</v>
      </c>
      <c r="B691">
        <v>64</v>
      </c>
      <c r="C691">
        <v>1041</v>
      </c>
      <c r="D691">
        <v>35</v>
      </c>
      <c r="E691">
        <v>2.7</v>
      </c>
      <c r="F691">
        <v>102</v>
      </c>
    </row>
    <row r="692" spans="1:6">
      <c r="A692" s="41">
        <v>45475</v>
      </c>
      <c r="B692">
        <v>66</v>
      </c>
      <c r="C692">
        <v>1032</v>
      </c>
      <c r="D692">
        <v>35</v>
      </c>
      <c r="E692">
        <v>2.7</v>
      </c>
      <c r="F692">
        <v>102</v>
      </c>
    </row>
    <row r="693" spans="1:6">
      <c r="A693" s="41">
        <v>45476</v>
      </c>
      <c r="B693">
        <v>8</v>
      </c>
      <c r="C693">
        <v>1026</v>
      </c>
      <c r="D693">
        <v>35</v>
      </c>
      <c r="E693">
        <v>2</v>
      </c>
      <c r="F693">
        <v>101</v>
      </c>
    </row>
    <row r="694" spans="1:6">
      <c r="A694" s="41">
        <v>45477</v>
      </c>
      <c r="B694">
        <v>9</v>
      </c>
      <c r="C694">
        <v>1044</v>
      </c>
      <c r="D694">
        <v>35</v>
      </c>
      <c r="E694">
        <v>2.1</v>
      </c>
      <c r="F694">
        <v>86.6</v>
      </c>
    </row>
    <row r="695" spans="1:6">
      <c r="A695" s="41">
        <v>45478</v>
      </c>
      <c r="B695">
        <v>10</v>
      </c>
      <c r="C695">
        <v>1069</v>
      </c>
      <c r="D695">
        <v>35</v>
      </c>
      <c r="E695">
        <v>2.2000000000000002</v>
      </c>
      <c r="F695">
        <v>95.1</v>
      </c>
    </row>
    <row r="696" spans="1:6">
      <c r="A696" s="41">
        <v>45479</v>
      </c>
      <c r="B696">
        <v>11</v>
      </c>
      <c r="C696">
        <v>1030</v>
      </c>
      <c r="D696">
        <v>35</v>
      </c>
      <c r="E696">
        <v>2.9</v>
      </c>
      <c r="F696">
        <v>123</v>
      </c>
    </row>
    <row r="697" spans="1:6">
      <c r="A697" s="41">
        <v>45480</v>
      </c>
      <c r="B697">
        <v>12</v>
      </c>
      <c r="C697">
        <v>1085</v>
      </c>
      <c r="D697">
        <v>36</v>
      </c>
      <c r="E697">
        <v>2.2000000000000002</v>
      </c>
      <c r="F697">
        <v>89</v>
      </c>
    </row>
    <row r="698" spans="1:6">
      <c r="A698" s="41">
        <v>45481</v>
      </c>
      <c r="B698">
        <v>14</v>
      </c>
      <c r="C698">
        <v>1083</v>
      </c>
      <c r="D698">
        <v>36</v>
      </c>
      <c r="E698">
        <v>2.1</v>
      </c>
      <c r="F698">
        <v>85.6</v>
      </c>
    </row>
    <row r="699" spans="1:6">
      <c r="A699" s="41">
        <v>45482</v>
      </c>
      <c r="B699">
        <v>60</v>
      </c>
      <c r="C699">
        <v>1068</v>
      </c>
      <c r="D699">
        <v>36</v>
      </c>
      <c r="E699">
        <v>1.5</v>
      </c>
      <c r="F699">
        <v>65.7</v>
      </c>
    </row>
    <row r="700" spans="1:6">
      <c r="A700" s="41">
        <v>45483</v>
      </c>
      <c r="B700">
        <v>133</v>
      </c>
      <c r="C700">
        <v>1100</v>
      </c>
      <c r="D700">
        <v>36</v>
      </c>
      <c r="E700">
        <v>1.7</v>
      </c>
      <c r="F700">
        <v>95.8</v>
      </c>
    </row>
    <row r="701" spans="1:6">
      <c r="A701" s="41">
        <v>45484</v>
      </c>
      <c r="B701">
        <v>133</v>
      </c>
      <c r="C701">
        <v>1064</v>
      </c>
      <c r="D701">
        <v>36</v>
      </c>
      <c r="E701">
        <v>1.7</v>
      </c>
      <c r="F701">
        <v>95.8</v>
      </c>
    </row>
    <row r="702" spans="1:6">
      <c r="A702" s="41">
        <v>45485</v>
      </c>
      <c r="B702">
        <v>69</v>
      </c>
      <c r="C702">
        <v>1064</v>
      </c>
      <c r="D702">
        <v>36</v>
      </c>
      <c r="E702">
        <v>2.2000000000000002</v>
      </c>
      <c r="F702">
        <v>88.1</v>
      </c>
    </row>
    <row r="703" spans="1:6">
      <c r="A703" s="41">
        <v>45486</v>
      </c>
      <c r="B703">
        <v>58</v>
      </c>
      <c r="C703">
        <v>1069</v>
      </c>
      <c r="D703">
        <v>36</v>
      </c>
      <c r="E703">
        <v>1.9</v>
      </c>
      <c r="F703">
        <v>87.7</v>
      </c>
    </row>
    <row r="704" spans="1:6">
      <c r="A704" s="41">
        <v>45487</v>
      </c>
      <c r="B704">
        <v>57</v>
      </c>
      <c r="C704">
        <v>1090</v>
      </c>
      <c r="D704">
        <v>36</v>
      </c>
      <c r="E704">
        <v>2.1</v>
      </c>
      <c r="F704">
        <v>88.1</v>
      </c>
    </row>
    <row r="705" spans="1:6">
      <c r="A705" s="41">
        <v>45488</v>
      </c>
      <c r="B705">
        <v>56</v>
      </c>
      <c r="C705">
        <v>1077</v>
      </c>
      <c r="D705">
        <v>36</v>
      </c>
      <c r="E705">
        <v>2.2999999999999998</v>
      </c>
      <c r="F705">
        <v>88.4</v>
      </c>
    </row>
    <row r="706" spans="1:6">
      <c r="A706" s="41">
        <v>45489</v>
      </c>
      <c r="B706">
        <v>55</v>
      </c>
      <c r="C706">
        <v>1083</v>
      </c>
      <c r="D706">
        <v>36</v>
      </c>
      <c r="E706">
        <v>2.2000000000000002</v>
      </c>
      <c r="F706">
        <v>94.3</v>
      </c>
    </row>
    <row r="707" spans="1:6">
      <c r="A707" s="41">
        <v>45490</v>
      </c>
      <c r="B707">
        <v>59</v>
      </c>
      <c r="C707">
        <v>1097</v>
      </c>
      <c r="D707">
        <v>36</v>
      </c>
      <c r="E707">
        <v>2.5</v>
      </c>
      <c r="F707">
        <v>113</v>
      </c>
    </row>
    <row r="708" spans="1:6">
      <c r="A708" s="41">
        <v>45491</v>
      </c>
      <c r="B708">
        <v>54</v>
      </c>
      <c r="C708">
        <v>1095</v>
      </c>
      <c r="D708">
        <v>36</v>
      </c>
      <c r="E708">
        <v>1.7</v>
      </c>
      <c r="F708">
        <v>80.599999999999994</v>
      </c>
    </row>
    <row r="709" spans="1:6">
      <c r="A709" s="41">
        <v>45492</v>
      </c>
      <c r="B709">
        <v>53</v>
      </c>
      <c r="C709">
        <v>1093</v>
      </c>
      <c r="D709">
        <v>36</v>
      </c>
      <c r="E709">
        <v>1.8</v>
      </c>
      <c r="F709">
        <v>65.7</v>
      </c>
    </row>
    <row r="710" spans="1:6">
      <c r="A710" s="41">
        <v>45493</v>
      </c>
      <c r="B710">
        <v>30</v>
      </c>
      <c r="C710">
        <v>1021</v>
      </c>
      <c r="D710">
        <v>34</v>
      </c>
      <c r="E710">
        <v>1.7</v>
      </c>
      <c r="F710">
        <v>105</v>
      </c>
    </row>
    <row r="711" spans="1:6">
      <c r="A711" s="41">
        <v>45494</v>
      </c>
      <c r="B711">
        <v>61</v>
      </c>
      <c r="C711">
        <v>991</v>
      </c>
      <c r="D711">
        <v>34</v>
      </c>
      <c r="E711">
        <v>2.2000000000000002</v>
      </c>
      <c r="F711">
        <v>105</v>
      </c>
    </row>
    <row r="712" spans="1:6">
      <c r="A712" s="41">
        <v>45495</v>
      </c>
      <c r="B712">
        <v>62</v>
      </c>
      <c r="C712">
        <v>1062</v>
      </c>
      <c r="D712">
        <v>35</v>
      </c>
      <c r="E712">
        <v>2.2000000000000002</v>
      </c>
      <c r="F712">
        <v>105</v>
      </c>
    </row>
    <row r="713" spans="1:6">
      <c r="A713" s="41">
        <v>45496</v>
      </c>
      <c r="B713">
        <v>63</v>
      </c>
      <c r="C713">
        <v>1042</v>
      </c>
      <c r="D713">
        <v>35</v>
      </c>
      <c r="E713">
        <v>2.2000000000000002</v>
      </c>
      <c r="F713">
        <v>105</v>
      </c>
    </row>
    <row r="714" spans="1:6">
      <c r="A714" s="41">
        <v>45497</v>
      </c>
      <c r="B714">
        <v>64</v>
      </c>
      <c r="C714">
        <v>1022</v>
      </c>
      <c r="D714">
        <v>35</v>
      </c>
      <c r="E714">
        <v>2.2000000000000002</v>
      </c>
      <c r="F714">
        <v>105</v>
      </c>
    </row>
    <row r="715" spans="1:6">
      <c r="A715" s="41">
        <v>45498</v>
      </c>
      <c r="B715">
        <v>66</v>
      </c>
      <c r="C715">
        <v>1054</v>
      </c>
      <c r="D715">
        <v>35</v>
      </c>
      <c r="E715">
        <v>2.2000000000000002</v>
      </c>
      <c r="F715">
        <v>105</v>
      </c>
    </row>
    <row r="716" spans="1:6">
      <c r="A716" s="41">
        <v>45499</v>
      </c>
      <c r="B716">
        <v>66</v>
      </c>
      <c r="C716">
        <v>1059</v>
      </c>
      <c r="D716">
        <v>35</v>
      </c>
      <c r="E716">
        <v>2.2000000000000002</v>
      </c>
      <c r="F716">
        <v>105</v>
      </c>
    </row>
    <row r="717" spans="1:6">
      <c r="A717" s="41">
        <v>45500</v>
      </c>
      <c r="B717">
        <v>6</v>
      </c>
      <c r="C717">
        <v>1053</v>
      </c>
      <c r="D717">
        <v>35</v>
      </c>
      <c r="E717">
        <v>2.2000000000000002</v>
      </c>
      <c r="F717">
        <v>104</v>
      </c>
    </row>
    <row r="718" spans="1:6">
      <c r="A718" s="41">
        <v>45501</v>
      </c>
      <c r="B718">
        <v>5</v>
      </c>
      <c r="C718">
        <v>1088</v>
      </c>
      <c r="D718">
        <v>36</v>
      </c>
      <c r="E718">
        <v>2.4</v>
      </c>
      <c r="F718">
        <v>116</v>
      </c>
    </row>
    <row r="719" spans="1:6">
      <c r="A719" s="41">
        <v>45502</v>
      </c>
      <c r="B719">
        <v>4</v>
      </c>
      <c r="C719">
        <v>1095</v>
      </c>
      <c r="D719">
        <v>36</v>
      </c>
      <c r="E719">
        <v>2.1</v>
      </c>
      <c r="F719">
        <v>115</v>
      </c>
    </row>
    <row r="720" spans="1:6">
      <c r="A720" s="41">
        <v>45503</v>
      </c>
      <c r="B720">
        <v>3</v>
      </c>
      <c r="C720">
        <v>1084</v>
      </c>
      <c r="D720">
        <v>36</v>
      </c>
      <c r="E720">
        <v>2.1</v>
      </c>
      <c r="F720">
        <v>114</v>
      </c>
    </row>
    <row r="721" spans="1:6">
      <c r="A721" s="41">
        <v>45504</v>
      </c>
      <c r="B721">
        <v>2</v>
      </c>
      <c r="C721">
        <v>1099</v>
      </c>
      <c r="D721">
        <v>36</v>
      </c>
      <c r="E721">
        <v>2.7</v>
      </c>
      <c r="F721">
        <v>111</v>
      </c>
    </row>
    <row r="722" spans="1:6">
      <c r="A722" s="41">
        <v>45505</v>
      </c>
      <c r="B722">
        <v>1</v>
      </c>
      <c r="C722">
        <v>1099</v>
      </c>
      <c r="D722">
        <v>36</v>
      </c>
      <c r="E722">
        <v>2.1</v>
      </c>
      <c r="F722">
        <v>112</v>
      </c>
    </row>
    <row r="723" spans="1:6">
      <c r="A723" s="41">
        <v>45506</v>
      </c>
      <c r="B723">
        <v>7</v>
      </c>
      <c r="C723">
        <v>1112</v>
      </c>
      <c r="D723">
        <v>36</v>
      </c>
      <c r="E723">
        <v>2</v>
      </c>
      <c r="F723">
        <v>93.1</v>
      </c>
    </row>
    <row r="724" spans="1:6">
      <c r="A724" s="41">
        <v>45507</v>
      </c>
      <c r="B724">
        <v>8</v>
      </c>
      <c r="C724">
        <v>1112</v>
      </c>
      <c r="D724">
        <v>36</v>
      </c>
      <c r="E724">
        <v>2</v>
      </c>
      <c r="F724">
        <v>99.8</v>
      </c>
    </row>
    <row r="725" spans="1:6">
      <c r="A725" s="41">
        <v>45508</v>
      </c>
      <c r="B725">
        <v>9</v>
      </c>
      <c r="C725">
        <v>1126</v>
      </c>
      <c r="D725">
        <v>36</v>
      </c>
      <c r="E725">
        <v>2.1</v>
      </c>
      <c r="F725">
        <v>90</v>
      </c>
    </row>
    <row r="726" spans="1:6">
      <c r="A726" s="41">
        <v>45509</v>
      </c>
      <c r="B726">
        <v>10</v>
      </c>
      <c r="C726">
        <v>1072</v>
      </c>
      <c r="D726">
        <v>36</v>
      </c>
      <c r="E726">
        <v>1.7</v>
      </c>
      <c r="F726">
        <v>72.400000000000006</v>
      </c>
    </row>
    <row r="727" spans="1:6">
      <c r="A727" s="41">
        <v>45510</v>
      </c>
      <c r="B727">
        <v>11</v>
      </c>
      <c r="C727">
        <v>1057</v>
      </c>
      <c r="D727">
        <v>36</v>
      </c>
      <c r="E727">
        <v>2.1</v>
      </c>
      <c r="F727">
        <v>87</v>
      </c>
    </row>
    <row r="728" spans="1:6">
      <c r="A728" s="41">
        <v>45511</v>
      </c>
      <c r="B728">
        <v>12</v>
      </c>
      <c r="C728">
        <v>1053</v>
      </c>
      <c r="D728">
        <v>36</v>
      </c>
      <c r="E728">
        <v>1.7</v>
      </c>
      <c r="F728">
        <v>133</v>
      </c>
    </row>
    <row r="729" spans="1:6">
      <c r="A729" s="41">
        <v>45512</v>
      </c>
      <c r="B729">
        <v>14</v>
      </c>
      <c r="C729">
        <v>1096</v>
      </c>
      <c r="D729">
        <v>36</v>
      </c>
      <c r="E729">
        <v>2.2000000000000002</v>
      </c>
      <c r="F729">
        <v>90.1</v>
      </c>
    </row>
    <row r="730" spans="1:6">
      <c r="A730" s="41">
        <v>45513</v>
      </c>
      <c r="B730">
        <v>60</v>
      </c>
      <c r="C730">
        <v>1058</v>
      </c>
      <c r="D730">
        <v>36</v>
      </c>
      <c r="E730">
        <v>1.4</v>
      </c>
      <c r="F730">
        <v>116</v>
      </c>
    </row>
    <row r="731" spans="1:6">
      <c r="A731" s="41">
        <v>45514</v>
      </c>
      <c r="B731">
        <v>133</v>
      </c>
      <c r="C731">
        <v>1029</v>
      </c>
      <c r="D731">
        <v>36</v>
      </c>
      <c r="E731">
        <v>1.8</v>
      </c>
      <c r="F731">
        <v>112</v>
      </c>
    </row>
    <row r="732" spans="1:6">
      <c r="A732" s="41">
        <v>45515</v>
      </c>
      <c r="B732">
        <v>70</v>
      </c>
      <c r="C732">
        <v>1098</v>
      </c>
      <c r="D732">
        <v>37</v>
      </c>
      <c r="E732">
        <v>2.5</v>
      </c>
      <c r="F732">
        <v>93.2</v>
      </c>
    </row>
    <row r="733" spans="1:6">
      <c r="A733" s="41">
        <v>45516</v>
      </c>
      <c r="B733">
        <v>30</v>
      </c>
      <c r="C733">
        <v>1124</v>
      </c>
      <c r="D733">
        <v>37</v>
      </c>
      <c r="E733">
        <v>1.9</v>
      </c>
      <c r="F733">
        <v>150</v>
      </c>
    </row>
    <row r="734" spans="1:6">
      <c r="A734" s="41">
        <v>45517</v>
      </c>
      <c r="B734">
        <v>61</v>
      </c>
      <c r="C734">
        <v>1078</v>
      </c>
      <c r="D734">
        <v>37</v>
      </c>
      <c r="E734">
        <v>2.2000000000000002</v>
      </c>
      <c r="F734">
        <v>150</v>
      </c>
    </row>
    <row r="735" spans="1:6">
      <c r="A735" s="41">
        <v>45518</v>
      </c>
      <c r="B735">
        <v>62</v>
      </c>
      <c r="C735">
        <v>1151</v>
      </c>
      <c r="D735">
        <v>37</v>
      </c>
      <c r="E735">
        <v>104</v>
      </c>
      <c r="F735">
        <v>104</v>
      </c>
    </row>
    <row r="736" spans="1:6">
      <c r="A736" s="41">
        <v>45519</v>
      </c>
      <c r="B736">
        <v>63</v>
      </c>
      <c r="C736">
        <v>1122</v>
      </c>
      <c r="D736">
        <v>37</v>
      </c>
      <c r="E736">
        <v>2.2000000000000002</v>
      </c>
      <c r="F736">
        <v>104</v>
      </c>
    </row>
    <row r="737" spans="1:6">
      <c r="A737" s="41">
        <v>45520</v>
      </c>
      <c r="B737">
        <v>64</v>
      </c>
      <c r="C737">
        <v>1093</v>
      </c>
      <c r="D737">
        <v>37</v>
      </c>
      <c r="E737">
        <v>2.2000000000000002</v>
      </c>
      <c r="F737">
        <v>104</v>
      </c>
    </row>
    <row r="738" spans="1:6">
      <c r="A738" s="41">
        <v>45521</v>
      </c>
      <c r="B738">
        <v>66</v>
      </c>
      <c r="C738">
        <v>1133</v>
      </c>
      <c r="D738">
        <v>37</v>
      </c>
      <c r="E738">
        <v>2.2000000000000002</v>
      </c>
      <c r="F738">
        <v>104</v>
      </c>
    </row>
    <row r="739" spans="1:6">
      <c r="A739" s="41">
        <v>45522</v>
      </c>
      <c r="B739">
        <v>59</v>
      </c>
      <c r="C739">
        <v>1112</v>
      </c>
      <c r="D739">
        <v>37</v>
      </c>
      <c r="E739">
        <v>2.5</v>
      </c>
      <c r="F739">
        <v>103</v>
      </c>
    </row>
    <row r="740" spans="1:6">
      <c r="A740" s="41">
        <v>45523</v>
      </c>
      <c r="B740">
        <v>58</v>
      </c>
      <c r="C740">
        <v>1126</v>
      </c>
      <c r="D740">
        <v>38</v>
      </c>
      <c r="E740">
        <v>2.8</v>
      </c>
      <c r="F740">
        <v>131</v>
      </c>
    </row>
    <row r="741" spans="1:6">
      <c r="A741" s="41">
        <v>45524</v>
      </c>
      <c r="B741">
        <v>57</v>
      </c>
      <c r="C741">
        <v>1154</v>
      </c>
      <c r="D741">
        <v>38</v>
      </c>
      <c r="E741">
        <v>2.7</v>
      </c>
      <c r="F741">
        <v>122</v>
      </c>
    </row>
    <row r="742" spans="1:6">
      <c r="A742" s="41">
        <v>45525</v>
      </c>
      <c r="B742">
        <v>56</v>
      </c>
      <c r="C742">
        <v>1200</v>
      </c>
      <c r="D742">
        <v>38</v>
      </c>
      <c r="E742">
        <v>2.7</v>
      </c>
      <c r="F742">
        <v>120</v>
      </c>
    </row>
    <row r="743" spans="1:6">
      <c r="A743" s="41">
        <v>45526</v>
      </c>
      <c r="B743">
        <v>55</v>
      </c>
      <c r="C743">
        <v>1163</v>
      </c>
      <c r="D743">
        <v>39</v>
      </c>
      <c r="E743">
        <v>2.9</v>
      </c>
      <c r="F743">
        <v>107</v>
      </c>
    </row>
    <row r="744" spans="1:6">
      <c r="A744" s="41">
        <v>45527</v>
      </c>
      <c r="B744">
        <v>54</v>
      </c>
      <c r="C744">
        <v>1203</v>
      </c>
      <c r="D744">
        <v>39</v>
      </c>
      <c r="E744">
        <v>2.4</v>
      </c>
      <c r="F744">
        <v>103</v>
      </c>
    </row>
    <row r="745" spans="1:6">
      <c r="A745" s="41">
        <v>45528</v>
      </c>
      <c r="B745">
        <v>53</v>
      </c>
      <c r="C745">
        <v>1178</v>
      </c>
      <c r="D745">
        <v>39</v>
      </c>
      <c r="E745">
        <v>2.4</v>
      </c>
      <c r="F745">
        <v>80.3</v>
      </c>
    </row>
    <row r="746" spans="1:6">
      <c r="A746" s="41">
        <v>45529</v>
      </c>
      <c r="B746">
        <v>6</v>
      </c>
      <c r="C746">
        <v>1103</v>
      </c>
      <c r="D746">
        <v>39</v>
      </c>
      <c r="E746">
        <v>2.2999999999999998</v>
      </c>
      <c r="F746">
        <v>94.8</v>
      </c>
    </row>
    <row r="747" spans="1:6">
      <c r="A747" s="41">
        <v>45530</v>
      </c>
      <c r="B747">
        <v>5</v>
      </c>
      <c r="C747">
        <v>1093</v>
      </c>
      <c r="D747">
        <v>39</v>
      </c>
      <c r="E747">
        <v>2.2000000000000002</v>
      </c>
      <c r="F747">
        <v>96</v>
      </c>
    </row>
    <row r="748" spans="1:6">
      <c r="A748" s="41">
        <v>45531</v>
      </c>
      <c r="B748">
        <v>4</v>
      </c>
      <c r="C748">
        <v>1136</v>
      </c>
      <c r="D748">
        <v>39</v>
      </c>
      <c r="E748">
        <v>2.1</v>
      </c>
      <c r="F748">
        <v>107</v>
      </c>
    </row>
    <row r="749" spans="1:6">
      <c r="A749" s="41">
        <v>45532</v>
      </c>
      <c r="B749">
        <v>3</v>
      </c>
      <c r="C749">
        <v>1127</v>
      </c>
      <c r="D749">
        <v>39</v>
      </c>
      <c r="E749">
        <v>2.1</v>
      </c>
      <c r="F749">
        <v>78.2</v>
      </c>
    </row>
    <row r="750" spans="1:6">
      <c r="A750" s="41">
        <v>45533</v>
      </c>
      <c r="B750">
        <v>2</v>
      </c>
      <c r="C750">
        <v>1116</v>
      </c>
      <c r="D750">
        <v>39</v>
      </c>
      <c r="E750">
        <v>2.1</v>
      </c>
      <c r="F750">
        <v>86.8</v>
      </c>
    </row>
    <row r="751" spans="1:6">
      <c r="A751" s="41">
        <v>45534</v>
      </c>
      <c r="B751">
        <v>1</v>
      </c>
      <c r="C751">
        <v>1075</v>
      </c>
      <c r="D751">
        <v>38</v>
      </c>
      <c r="E751">
        <v>2.1</v>
      </c>
      <c r="F751">
        <v>110</v>
      </c>
    </row>
    <row r="752" spans="1:6">
      <c r="A752" s="41">
        <v>45535</v>
      </c>
      <c r="B752">
        <v>7</v>
      </c>
      <c r="D752">
        <v>38</v>
      </c>
      <c r="E752">
        <v>1.9</v>
      </c>
      <c r="F752">
        <v>90.2</v>
      </c>
    </row>
    <row r="753" spans="1:6">
      <c r="A753" s="41">
        <v>45536</v>
      </c>
      <c r="B753">
        <v>8</v>
      </c>
      <c r="C753">
        <v>1098</v>
      </c>
      <c r="D753">
        <v>38</v>
      </c>
      <c r="E753">
        <v>2</v>
      </c>
      <c r="F753">
        <v>97.4</v>
      </c>
    </row>
    <row r="754" spans="1:6">
      <c r="A754" s="41">
        <v>45537</v>
      </c>
      <c r="B754">
        <v>9</v>
      </c>
      <c r="C754">
        <v>1154</v>
      </c>
      <c r="D754">
        <v>39</v>
      </c>
      <c r="E754">
        <v>2.2000000000000002</v>
      </c>
      <c r="F754">
        <v>90.4</v>
      </c>
    </row>
    <row r="755" spans="1:6">
      <c r="A755" s="41">
        <v>45538</v>
      </c>
      <c r="B755">
        <v>10</v>
      </c>
      <c r="C755">
        <v>1115</v>
      </c>
      <c r="D755">
        <v>39</v>
      </c>
      <c r="E755">
        <v>2.1</v>
      </c>
      <c r="F755">
        <v>93.2</v>
      </c>
    </row>
    <row r="756" spans="1:6">
      <c r="A756" s="41">
        <v>45539</v>
      </c>
      <c r="B756">
        <v>11</v>
      </c>
      <c r="C756">
        <v>1118</v>
      </c>
      <c r="D756">
        <v>39</v>
      </c>
      <c r="E756">
        <v>2.2999999999999998</v>
      </c>
      <c r="F756">
        <v>97.2</v>
      </c>
    </row>
    <row r="757" spans="1:6">
      <c r="A757" s="41">
        <v>45540</v>
      </c>
      <c r="B757">
        <v>12</v>
      </c>
      <c r="C757">
        <v>1167</v>
      </c>
      <c r="D757">
        <v>38</v>
      </c>
      <c r="E757">
        <v>2.4</v>
      </c>
      <c r="F757">
        <v>101</v>
      </c>
    </row>
    <row r="758" spans="1:6">
      <c r="A758" s="41">
        <v>45541</v>
      </c>
      <c r="B758">
        <v>14</v>
      </c>
      <c r="C758">
        <v>1142</v>
      </c>
      <c r="D758">
        <v>38</v>
      </c>
      <c r="E758">
        <v>1.9</v>
      </c>
      <c r="F758">
        <v>74.900000000000006</v>
      </c>
    </row>
    <row r="759" spans="1:6">
      <c r="A759" s="41">
        <v>45542</v>
      </c>
      <c r="B759">
        <v>60</v>
      </c>
      <c r="C759">
        <v>1122</v>
      </c>
      <c r="D759">
        <v>38</v>
      </c>
      <c r="E759">
        <v>2.6</v>
      </c>
      <c r="F759">
        <v>107</v>
      </c>
    </row>
    <row r="760" spans="1:6">
      <c r="A760" s="41">
        <v>45543</v>
      </c>
      <c r="B760">
        <v>30</v>
      </c>
      <c r="C760">
        <v>1163</v>
      </c>
      <c r="D760">
        <v>38</v>
      </c>
      <c r="E760">
        <v>1.9</v>
      </c>
      <c r="F760">
        <v>144</v>
      </c>
    </row>
    <row r="761" spans="1:6">
      <c r="A761" s="41">
        <v>45544</v>
      </c>
      <c r="B761">
        <v>61</v>
      </c>
      <c r="C761">
        <v>1158</v>
      </c>
      <c r="D761">
        <v>38</v>
      </c>
      <c r="E761">
        <v>2.5</v>
      </c>
      <c r="F761">
        <v>96.4</v>
      </c>
    </row>
    <row r="762" spans="1:6">
      <c r="A762" s="41">
        <v>45545</v>
      </c>
      <c r="B762">
        <v>62</v>
      </c>
      <c r="C762">
        <v>1132</v>
      </c>
      <c r="D762">
        <v>38</v>
      </c>
      <c r="E762">
        <v>2.5</v>
      </c>
      <c r="F762">
        <v>96.4</v>
      </c>
    </row>
    <row r="763" spans="1:6">
      <c r="A763" s="41">
        <v>45546</v>
      </c>
      <c r="B763">
        <v>63</v>
      </c>
      <c r="C763">
        <v>1130</v>
      </c>
      <c r="D763">
        <v>38</v>
      </c>
      <c r="E763">
        <v>2.5</v>
      </c>
      <c r="F763">
        <v>96.4</v>
      </c>
    </row>
    <row r="764" spans="1:6">
      <c r="A764" s="41">
        <v>45547</v>
      </c>
      <c r="B764">
        <v>64</v>
      </c>
      <c r="C764">
        <v>1172</v>
      </c>
      <c r="D764">
        <v>38</v>
      </c>
      <c r="E764">
        <v>2.5</v>
      </c>
      <c r="F764">
        <v>96.4</v>
      </c>
    </row>
    <row r="765" spans="1:6">
      <c r="A765" s="41">
        <v>45548</v>
      </c>
      <c r="B765">
        <v>67</v>
      </c>
      <c r="C765">
        <v>1194</v>
      </c>
      <c r="D765">
        <v>39</v>
      </c>
      <c r="E765">
        <v>2.5</v>
      </c>
      <c r="F765">
        <v>96.4</v>
      </c>
    </row>
    <row r="766" spans="1:6">
      <c r="A766" s="41">
        <v>45549</v>
      </c>
      <c r="B766">
        <v>69</v>
      </c>
      <c r="C766">
        <v>1089</v>
      </c>
      <c r="D766">
        <v>39</v>
      </c>
      <c r="E766">
        <v>2.6</v>
      </c>
      <c r="F766">
        <v>96.5</v>
      </c>
    </row>
    <row r="767" spans="1:6">
      <c r="A767" s="41">
        <v>45550</v>
      </c>
      <c r="B767">
        <v>70</v>
      </c>
      <c r="C767">
        <v>1095</v>
      </c>
      <c r="D767">
        <v>39</v>
      </c>
      <c r="E767">
        <v>1.9</v>
      </c>
      <c r="F767">
        <v>91.1</v>
      </c>
    </row>
    <row r="768" spans="1:6">
      <c r="A768" s="41">
        <v>45551</v>
      </c>
      <c r="B768">
        <v>59</v>
      </c>
      <c r="C768">
        <v>103</v>
      </c>
      <c r="D768">
        <v>36</v>
      </c>
      <c r="E768">
        <v>2.1</v>
      </c>
      <c r="F768">
        <v>88.7</v>
      </c>
    </row>
    <row r="769" spans="1:6">
      <c r="A769" s="41">
        <v>45552</v>
      </c>
      <c r="B769">
        <v>58</v>
      </c>
      <c r="C769">
        <v>1044</v>
      </c>
      <c r="D769">
        <v>36</v>
      </c>
      <c r="E769">
        <v>1.9</v>
      </c>
      <c r="F769">
        <v>93.3</v>
      </c>
    </row>
    <row r="770" spans="1:6">
      <c r="A770" s="41">
        <v>45553</v>
      </c>
      <c r="B770">
        <v>57</v>
      </c>
      <c r="C770">
        <v>1044</v>
      </c>
      <c r="D770">
        <v>36</v>
      </c>
      <c r="E770">
        <v>2.2999999999999998</v>
      </c>
      <c r="F770">
        <v>102</v>
      </c>
    </row>
    <row r="771" spans="1:6">
      <c r="A771" s="41">
        <v>45554</v>
      </c>
      <c r="B771">
        <v>56</v>
      </c>
      <c r="C771">
        <v>1054</v>
      </c>
      <c r="D771">
        <v>36</v>
      </c>
      <c r="E771">
        <v>2.2000000000000002</v>
      </c>
      <c r="F771">
        <v>94.3</v>
      </c>
    </row>
    <row r="772" spans="1:6">
      <c r="A772" s="41">
        <v>45555</v>
      </c>
      <c r="B772">
        <v>55</v>
      </c>
      <c r="C772">
        <v>1074</v>
      </c>
      <c r="D772">
        <v>36</v>
      </c>
    </row>
    <row r="773" spans="1:6">
      <c r="A773" s="41">
        <v>45556</v>
      </c>
      <c r="B773">
        <v>54</v>
      </c>
      <c r="C773">
        <v>1083</v>
      </c>
      <c r="D773">
        <v>36</v>
      </c>
    </row>
    <row r="774" spans="1:6">
      <c r="A774" s="41">
        <v>45557</v>
      </c>
      <c r="B774">
        <v>53</v>
      </c>
      <c r="C774">
        <v>1050</v>
      </c>
      <c r="D774">
        <v>36</v>
      </c>
    </row>
    <row r="775" spans="1:6">
      <c r="A775" s="41">
        <v>45558</v>
      </c>
      <c r="B775">
        <v>133</v>
      </c>
      <c r="C775">
        <v>1079</v>
      </c>
      <c r="D775">
        <v>36</v>
      </c>
    </row>
    <row r="776" spans="1:6">
      <c r="A776" s="41">
        <v>45559</v>
      </c>
      <c r="B776">
        <v>133</v>
      </c>
      <c r="C776">
        <v>1079</v>
      </c>
      <c r="D776">
        <v>36</v>
      </c>
    </row>
    <row r="777" spans="1:6">
      <c r="A777" s="41">
        <v>45560</v>
      </c>
      <c r="B777">
        <v>6</v>
      </c>
      <c r="C777">
        <v>1103</v>
      </c>
      <c r="D777">
        <v>36</v>
      </c>
    </row>
    <row r="778" spans="1:6">
      <c r="A778" s="41">
        <v>45561</v>
      </c>
      <c r="B778">
        <v>5</v>
      </c>
      <c r="C778">
        <v>1128</v>
      </c>
      <c r="D778">
        <v>37</v>
      </c>
    </row>
    <row r="779" spans="1:6">
      <c r="A779" s="41">
        <v>45562</v>
      </c>
      <c r="B779">
        <v>4</v>
      </c>
      <c r="C779">
        <v>1121</v>
      </c>
      <c r="D779">
        <v>37</v>
      </c>
    </row>
    <row r="780" spans="1:6">
      <c r="A780" s="41">
        <v>45563</v>
      </c>
      <c r="B780">
        <v>3</v>
      </c>
      <c r="C780">
        <v>1121</v>
      </c>
      <c r="D780">
        <v>37</v>
      </c>
    </row>
    <row r="781" spans="1:6">
      <c r="A781" s="41">
        <v>45564</v>
      </c>
      <c r="B781">
        <v>7</v>
      </c>
      <c r="C781">
        <v>1115</v>
      </c>
      <c r="D781">
        <v>37</v>
      </c>
    </row>
    <row r="782" spans="1:6">
      <c r="A782" s="41">
        <v>45565</v>
      </c>
      <c r="B782">
        <v>8</v>
      </c>
      <c r="C782">
        <v>1115</v>
      </c>
      <c r="D782">
        <v>37</v>
      </c>
    </row>
    <row r="783" spans="1:6">
      <c r="A783" s="41">
        <v>45566</v>
      </c>
      <c r="B783">
        <v>9</v>
      </c>
      <c r="C783">
        <v>1186</v>
      </c>
      <c r="D783">
        <v>37</v>
      </c>
    </row>
    <row r="784" spans="1:6">
      <c r="A784" s="41">
        <v>45567</v>
      </c>
      <c r="B784">
        <v>10</v>
      </c>
      <c r="C784">
        <v>1258</v>
      </c>
      <c r="D784">
        <v>37</v>
      </c>
    </row>
    <row r="785" spans="1:4">
      <c r="A785" s="41">
        <v>45568</v>
      </c>
      <c r="B785">
        <v>11</v>
      </c>
      <c r="C785">
        <v>1264</v>
      </c>
      <c r="D785">
        <v>37</v>
      </c>
    </row>
    <row r="786" spans="1:4">
      <c r="A786" s="41">
        <v>45569</v>
      </c>
      <c r="B786">
        <v>14</v>
      </c>
      <c r="C786">
        <v>1268</v>
      </c>
      <c r="D786">
        <v>37</v>
      </c>
    </row>
    <row r="787" spans="1:4">
      <c r="A787" s="41">
        <v>45570</v>
      </c>
      <c r="B787">
        <v>61</v>
      </c>
      <c r="C787">
        <v>1291</v>
      </c>
      <c r="D787">
        <v>37</v>
      </c>
    </row>
    <row r="788" spans="1:4">
      <c r="A788" s="41">
        <v>45571</v>
      </c>
      <c r="B788">
        <v>62</v>
      </c>
      <c r="C788">
        <v>1315</v>
      </c>
      <c r="D788">
        <v>37</v>
      </c>
    </row>
    <row r="789" spans="1:4">
      <c r="A789" s="41">
        <v>45572</v>
      </c>
      <c r="B789">
        <v>63</v>
      </c>
      <c r="C789">
        <v>1296</v>
      </c>
      <c r="D789">
        <v>38</v>
      </c>
    </row>
    <row r="790" spans="1:4">
      <c r="A790" s="41">
        <v>45573</v>
      </c>
      <c r="B790">
        <v>64</v>
      </c>
      <c r="C790">
        <v>1277</v>
      </c>
      <c r="D790">
        <v>38</v>
      </c>
    </row>
    <row r="791" spans="1:4">
      <c r="A791" s="41">
        <v>45574</v>
      </c>
      <c r="B791">
        <v>66</v>
      </c>
      <c r="C791">
        <v>1284</v>
      </c>
      <c r="D791">
        <v>38</v>
      </c>
    </row>
    <row r="792" spans="1:4">
      <c r="A792" s="41">
        <v>45575</v>
      </c>
      <c r="B792">
        <v>67</v>
      </c>
      <c r="C792">
        <v>1231</v>
      </c>
      <c r="D792">
        <v>35</v>
      </c>
    </row>
    <row r="793" spans="1:4">
      <c r="A793" s="41">
        <v>45576</v>
      </c>
      <c r="B793">
        <v>69</v>
      </c>
      <c r="C793">
        <v>1187</v>
      </c>
      <c r="D793">
        <v>35</v>
      </c>
    </row>
    <row r="794" spans="1:4">
      <c r="A794" s="41">
        <v>45577</v>
      </c>
      <c r="B794">
        <v>70</v>
      </c>
      <c r="C794">
        <v>1194</v>
      </c>
      <c r="D794">
        <v>36</v>
      </c>
    </row>
    <row r="795" spans="1:4">
      <c r="A795" s="41">
        <v>45578</v>
      </c>
      <c r="B795">
        <v>59</v>
      </c>
      <c r="C795">
        <v>1183</v>
      </c>
      <c r="D795">
        <v>36</v>
      </c>
    </row>
    <row r="796" spans="1:4">
      <c r="A796" s="41">
        <v>45579</v>
      </c>
      <c r="B796">
        <v>58</v>
      </c>
      <c r="C796">
        <v>1204</v>
      </c>
      <c r="D796">
        <v>36</v>
      </c>
    </row>
    <row r="797" spans="1:4">
      <c r="A797" s="41">
        <v>45580</v>
      </c>
      <c r="B797">
        <v>57</v>
      </c>
      <c r="C797">
        <v>1239</v>
      </c>
      <c r="D797">
        <v>36</v>
      </c>
    </row>
    <row r="798" spans="1:4">
      <c r="A798" s="41">
        <v>45581</v>
      </c>
      <c r="B798">
        <v>56</v>
      </c>
      <c r="C798">
        <v>1310</v>
      </c>
      <c r="D798">
        <v>36</v>
      </c>
    </row>
    <row r="799" spans="1:4">
      <c r="A799" s="41">
        <v>45582</v>
      </c>
      <c r="B799">
        <v>55</v>
      </c>
      <c r="C799">
        <v>1309</v>
      </c>
      <c r="D799">
        <v>36</v>
      </c>
    </row>
    <row r="800" spans="1:4">
      <c r="A800" s="41">
        <v>45583</v>
      </c>
      <c r="B800">
        <v>54</v>
      </c>
      <c r="C800">
        <v>1254</v>
      </c>
      <c r="D800">
        <v>37</v>
      </c>
    </row>
    <row r="801" spans="1:4">
      <c r="A801" s="41">
        <v>45584</v>
      </c>
      <c r="B801">
        <v>53</v>
      </c>
      <c r="C801">
        <v>1249</v>
      </c>
      <c r="D801">
        <v>37</v>
      </c>
    </row>
    <row r="802" spans="1:4">
      <c r="A802" s="41">
        <v>45585</v>
      </c>
      <c r="B802">
        <v>133</v>
      </c>
      <c r="C802">
        <v>1244</v>
      </c>
      <c r="D802">
        <v>37</v>
      </c>
    </row>
    <row r="803" spans="1:4">
      <c r="A803" s="41">
        <v>45586</v>
      </c>
      <c r="B803">
        <v>6</v>
      </c>
      <c r="C803">
        <v>1255</v>
      </c>
      <c r="D803">
        <v>36</v>
      </c>
    </row>
    <row r="804" spans="1:4">
      <c r="A804" s="41">
        <v>45597</v>
      </c>
      <c r="B804">
        <v>63</v>
      </c>
      <c r="C804">
        <v>1170</v>
      </c>
      <c r="D804">
        <v>38</v>
      </c>
    </row>
    <row r="805" spans="1:4">
      <c r="A805" s="41">
        <v>45598</v>
      </c>
      <c r="B805">
        <v>64</v>
      </c>
      <c r="C805">
        <v>1292</v>
      </c>
      <c r="D805">
        <v>38</v>
      </c>
    </row>
    <row r="806" spans="1:4">
      <c r="A806" s="41">
        <v>45599</v>
      </c>
      <c r="B806">
        <v>67</v>
      </c>
      <c r="C806">
        <v>1272</v>
      </c>
      <c r="D806">
        <v>38</v>
      </c>
    </row>
    <row r="807" spans="1:4">
      <c r="A807" s="41">
        <v>45600</v>
      </c>
      <c r="B807">
        <v>68</v>
      </c>
      <c r="C807">
        <v>1270</v>
      </c>
      <c r="D807">
        <v>38</v>
      </c>
    </row>
    <row r="808" spans="1:4">
      <c r="A808" s="41">
        <v>45601</v>
      </c>
      <c r="B808">
        <v>10</v>
      </c>
      <c r="C808">
        <v>1297</v>
      </c>
      <c r="D808">
        <v>38</v>
      </c>
    </row>
    <row r="809" spans="1:4">
      <c r="A809" s="41">
        <v>45602</v>
      </c>
      <c r="B809">
        <v>11</v>
      </c>
      <c r="C809">
        <v>1296</v>
      </c>
      <c r="D809">
        <v>38</v>
      </c>
    </row>
    <row r="810" spans="1:4">
      <c r="A810" s="41">
        <v>45603</v>
      </c>
      <c r="B810">
        <v>12</v>
      </c>
      <c r="C810">
        <v>1331</v>
      </c>
      <c r="D810">
        <v>38</v>
      </c>
    </row>
    <row r="811" spans="1:4">
      <c r="A811" s="41">
        <v>45604</v>
      </c>
      <c r="B811">
        <v>14</v>
      </c>
      <c r="C811">
        <v>1317</v>
      </c>
      <c r="D811">
        <v>38</v>
      </c>
    </row>
    <row r="812" spans="1:4">
      <c r="A812" s="41">
        <v>45605</v>
      </c>
      <c r="B812">
        <v>60</v>
      </c>
      <c r="C812">
        <v>1373</v>
      </c>
      <c r="D812">
        <v>38</v>
      </c>
    </row>
    <row r="813" spans="1:4">
      <c r="A813" s="41">
        <v>45606</v>
      </c>
      <c r="B813">
        <v>59</v>
      </c>
      <c r="C813">
        <v>1297</v>
      </c>
      <c r="D813">
        <v>38</v>
      </c>
    </row>
    <row r="814" spans="1:4">
      <c r="A814" s="41">
        <v>45607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AG241"/>
  <sheetViews>
    <sheetView topLeftCell="Y11" workbookViewId="0">
      <selection activeCell="AA24" sqref="AA24"/>
    </sheetView>
  </sheetViews>
  <sheetFormatPr baseColWidth="10" defaultRowHeight="15"/>
  <cols>
    <col min="1" max="1" width="15.140625" customWidth="1"/>
    <col min="2" max="2" width="9.7109375" customWidth="1"/>
    <col min="5" max="5" width="21.28515625" customWidth="1"/>
    <col min="6" max="6" width="11.42578125" style="229"/>
    <col min="7" max="7" width="15" customWidth="1"/>
    <col min="8" max="8" width="18.5703125" customWidth="1"/>
    <col min="9" max="9" width="13.5703125" customWidth="1"/>
    <col min="10" max="10" width="22.28515625" customWidth="1"/>
    <col min="11" max="11" width="17.140625" customWidth="1"/>
    <col min="12" max="12" width="20.85546875" customWidth="1"/>
    <col min="13" max="13" width="27.7109375" customWidth="1"/>
    <col min="14" max="14" width="26.7109375" customWidth="1"/>
    <col min="16" max="16" width="17" customWidth="1"/>
    <col min="18" max="18" width="22.28515625" customWidth="1"/>
    <col min="25" max="25" width="31" customWidth="1"/>
    <col min="33" max="33" width="15.42578125" customWidth="1"/>
  </cols>
  <sheetData>
    <row r="1" spans="1:14" ht="15.75">
      <c r="A1" s="215" t="s">
        <v>48</v>
      </c>
      <c r="B1" s="216"/>
      <c r="C1" s="216"/>
      <c r="D1" s="216"/>
      <c r="E1" s="216"/>
      <c r="F1" s="224"/>
      <c r="G1" s="216"/>
      <c r="H1" s="216"/>
      <c r="I1" s="216"/>
      <c r="J1" s="216"/>
      <c r="K1" s="216"/>
      <c r="L1" s="216"/>
      <c r="M1" s="216"/>
      <c r="N1" s="199"/>
    </row>
    <row r="2" spans="1:14" s="214" customFormat="1">
      <c r="A2" s="217" t="s">
        <v>20</v>
      </c>
      <c r="B2" s="217" t="s">
        <v>49</v>
      </c>
      <c r="C2" s="217" t="s">
        <v>164</v>
      </c>
      <c r="D2" s="217" t="s">
        <v>165</v>
      </c>
      <c r="E2" s="217" t="s">
        <v>170</v>
      </c>
      <c r="F2" s="228"/>
      <c r="G2" s="217" t="s">
        <v>144</v>
      </c>
      <c r="H2" s="217" t="s">
        <v>145</v>
      </c>
      <c r="I2" s="217" t="s">
        <v>148</v>
      </c>
      <c r="J2" s="217" t="s">
        <v>150</v>
      </c>
      <c r="K2" s="217" t="s">
        <v>151</v>
      </c>
      <c r="L2" s="217" t="s">
        <v>154</v>
      </c>
      <c r="M2" s="235" t="s">
        <v>177</v>
      </c>
      <c r="N2" s="217" t="s">
        <v>179</v>
      </c>
    </row>
    <row r="3" spans="1:14">
      <c r="A3" s="218" t="s">
        <v>50</v>
      </c>
      <c r="B3" s="216">
        <v>40</v>
      </c>
      <c r="C3" s="216">
        <v>4</v>
      </c>
      <c r="D3" s="216">
        <v>9</v>
      </c>
      <c r="E3" s="216">
        <v>1</v>
      </c>
      <c r="F3" s="224"/>
      <c r="G3" s="216" t="s">
        <v>142</v>
      </c>
      <c r="H3" s="216" t="s">
        <v>153</v>
      </c>
      <c r="I3" s="216" t="s">
        <v>143</v>
      </c>
      <c r="J3" s="216" t="s">
        <v>152</v>
      </c>
      <c r="K3" s="216" t="s">
        <v>143</v>
      </c>
      <c r="L3" s="216" t="s">
        <v>161</v>
      </c>
      <c r="M3" s="216" t="s">
        <v>143</v>
      </c>
      <c r="N3" s="236" t="s">
        <v>180</v>
      </c>
    </row>
    <row r="4" spans="1:14">
      <c r="A4" s="218" t="s">
        <v>51</v>
      </c>
      <c r="B4" s="216">
        <v>27</v>
      </c>
      <c r="C4" s="216">
        <v>2</v>
      </c>
      <c r="D4" s="216">
        <v>4</v>
      </c>
      <c r="E4" s="216">
        <v>20</v>
      </c>
      <c r="F4" s="224"/>
      <c r="G4" s="216" t="s">
        <v>146</v>
      </c>
      <c r="H4" s="216" t="s">
        <v>155</v>
      </c>
      <c r="I4" s="216" t="s">
        <v>149</v>
      </c>
      <c r="J4" s="216" t="s">
        <v>157</v>
      </c>
      <c r="K4" s="216" t="s">
        <v>149</v>
      </c>
      <c r="L4" s="216" t="s">
        <v>161</v>
      </c>
      <c r="M4" s="216" t="s">
        <v>178</v>
      </c>
      <c r="N4" s="236" t="s">
        <v>181</v>
      </c>
    </row>
    <row r="5" spans="1:14">
      <c r="A5" s="216" t="s">
        <v>52</v>
      </c>
      <c r="B5" s="216">
        <v>25</v>
      </c>
      <c r="C5" s="216">
        <v>2</v>
      </c>
      <c r="D5" s="216">
        <v>3</v>
      </c>
      <c r="E5" s="216">
        <v>1</v>
      </c>
      <c r="F5" s="224"/>
      <c r="G5" s="216" t="s">
        <v>147</v>
      </c>
      <c r="H5" s="216" t="s">
        <v>156</v>
      </c>
      <c r="I5" s="216" t="s">
        <v>48</v>
      </c>
      <c r="J5" s="216" t="s">
        <v>158</v>
      </c>
      <c r="K5" s="216" t="s">
        <v>48</v>
      </c>
      <c r="L5" s="216" t="s">
        <v>162</v>
      </c>
      <c r="M5" s="216" t="s">
        <v>48</v>
      </c>
      <c r="N5" s="236" t="s">
        <v>182</v>
      </c>
    </row>
    <row r="6" spans="1:14">
      <c r="A6" s="216" t="s">
        <v>53</v>
      </c>
      <c r="B6" s="216">
        <v>46</v>
      </c>
      <c r="C6" s="216">
        <v>3</v>
      </c>
      <c r="D6" s="216">
        <v>13</v>
      </c>
      <c r="E6" s="216">
        <v>9</v>
      </c>
      <c r="F6" s="224"/>
      <c r="G6" s="216" t="s">
        <v>118</v>
      </c>
      <c r="H6" s="216" t="s">
        <v>153</v>
      </c>
      <c r="I6" s="216" t="s">
        <v>118</v>
      </c>
      <c r="J6" s="216" t="s">
        <v>159</v>
      </c>
      <c r="K6" s="216" t="s">
        <v>118</v>
      </c>
      <c r="L6" s="216" t="s">
        <v>163</v>
      </c>
      <c r="M6" s="216" t="s">
        <v>118</v>
      </c>
      <c r="N6" s="236" t="s">
        <v>183</v>
      </c>
    </row>
    <row r="7" spans="1:14">
      <c r="A7" s="216" t="s">
        <v>54</v>
      </c>
      <c r="B7" s="216">
        <v>32</v>
      </c>
      <c r="C7" s="216">
        <v>4</v>
      </c>
      <c r="D7" s="216">
        <v>7</v>
      </c>
      <c r="E7" s="216">
        <v>0</v>
      </c>
      <c r="F7" s="224"/>
      <c r="G7" s="216"/>
      <c r="H7" s="216"/>
      <c r="I7" s="216" t="s">
        <v>141</v>
      </c>
      <c r="J7" s="216" t="s">
        <v>160</v>
      </c>
      <c r="K7" s="216"/>
      <c r="L7" s="216"/>
      <c r="M7" s="216"/>
      <c r="N7" s="236"/>
    </row>
    <row r="8" spans="1:14">
      <c r="A8" s="216" t="s">
        <v>55</v>
      </c>
      <c r="B8" s="216">
        <v>27</v>
      </c>
      <c r="C8" s="216">
        <v>4</v>
      </c>
      <c r="D8" s="216">
        <v>6</v>
      </c>
      <c r="E8" s="216">
        <v>13</v>
      </c>
      <c r="F8" s="224"/>
      <c r="G8" s="216"/>
      <c r="H8" s="216"/>
      <c r="I8" s="216"/>
      <c r="J8" s="216"/>
      <c r="K8" s="216"/>
      <c r="L8" s="216"/>
      <c r="M8" s="216"/>
      <c r="N8" s="216"/>
    </row>
    <row r="9" spans="1:14">
      <c r="A9" s="216" t="s">
        <v>56</v>
      </c>
      <c r="B9" s="216">
        <v>21</v>
      </c>
      <c r="C9" s="216">
        <v>3</v>
      </c>
      <c r="D9" s="216">
        <v>3</v>
      </c>
      <c r="E9" s="216">
        <v>5</v>
      </c>
      <c r="F9" s="224"/>
      <c r="G9" s="216"/>
      <c r="H9" s="216"/>
      <c r="I9" s="216"/>
      <c r="J9" s="216"/>
      <c r="K9" s="215" t="s">
        <v>143</v>
      </c>
      <c r="L9" s="216"/>
      <c r="M9" s="216"/>
      <c r="N9" s="216"/>
    </row>
    <row r="10" spans="1:14">
      <c r="A10" s="216" t="s">
        <v>57</v>
      </c>
      <c r="B10" s="216">
        <v>21</v>
      </c>
      <c r="C10" s="216">
        <v>2</v>
      </c>
      <c r="D10" s="216">
        <v>2</v>
      </c>
      <c r="E10" s="216">
        <v>13</v>
      </c>
      <c r="F10" s="224"/>
      <c r="G10" s="216"/>
      <c r="H10" s="216"/>
      <c r="I10" s="216"/>
      <c r="J10" s="216"/>
      <c r="K10" s="217" t="s">
        <v>20</v>
      </c>
      <c r="L10" s="217" t="s">
        <v>173</v>
      </c>
      <c r="M10" s="216"/>
      <c r="N10" s="216"/>
    </row>
    <row r="11" spans="1:14">
      <c r="A11" s="216" t="s">
        <v>58</v>
      </c>
      <c r="B11" s="216">
        <v>34</v>
      </c>
      <c r="C11" s="216">
        <v>6</v>
      </c>
      <c r="D11" s="216">
        <v>3</v>
      </c>
      <c r="E11" s="216">
        <v>8</v>
      </c>
      <c r="F11" s="224"/>
      <c r="G11" s="216"/>
      <c r="H11" s="216"/>
      <c r="I11" s="216"/>
      <c r="J11" s="216"/>
      <c r="K11" s="216" t="s">
        <v>50</v>
      </c>
      <c r="L11" s="216">
        <v>9</v>
      </c>
      <c r="M11" s="216"/>
      <c r="N11" s="216"/>
    </row>
    <row r="12" spans="1:14">
      <c r="A12" s="216" t="s">
        <v>59</v>
      </c>
      <c r="B12" s="216">
        <v>33</v>
      </c>
      <c r="C12" s="216">
        <v>7</v>
      </c>
      <c r="D12" s="216">
        <v>5</v>
      </c>
      <c r="E12" s="216">
        <v>14</v>
      </c>
      <c r="F12" s="224"/>
      <c r="G12" s="216"/>
      <c r="H12" s="216"/>
      <c r="I12" s="216"/>
      <c r="J12" s="216"/>
      <c r="K12" s="216" t="s">
        <v>51</v>
      </c>
      <c r="L12" s="216">
        <v>0</v>
      </c>
      <c r="M12" s="216"/>
      <c r="N12" s="216"/>
    </row>
    <row r="13" spans="1:14">
      <c r="A13" s="216" t="s">
        <v>60</v>
      </c>
      <c r="B13" s="216">
        <v>35</v>
      </c>
      <c r="C13" s="216">
        <v>8</v>
      </c>
      <c r="D13" s="216">
        <v>10</v>
      </c>
      <c r="E13" s="216">
        <v>2</v>
      </c>
      <c r="F13" s="224"/>
      <c r="G13" s="216"/>
      <c r="H13" s="216"/>
      <c r="I13" s="216"/>
      <c r="J13" s="216"/>
      <c r="K13" s="216" t="s">
        <v>52</v>
      </c>
      <c r="L13" s="216">
        <v>0</v>
      </c>
      <c r="M13" s="216"/>
      <c r="N13" s="216"/>
    </row>
    <row r="14" spans="1:14">
      <c r="A14" s="216" t="s">
        <v>61</v>
      </c>
      <c r="B14" s="216">
        <v>55</v>
      </c>
      <c r="C14" s="216">
        <v>6</v>
      </c>
      <c r="D14" s="216">
        <v>8</v>
      </c>
      <c r="E14" s="216">
        <v>0</v>
      </c>
      <c r="F14" s="224"/>
      <c r="G14" s="216"/>
      <c r="H14" s="216"/>
      <c r="I14" s="216"/>
      <c r="J14" s="216"/>
      <c r="K14" s="216" t="s">
        <v>53</v>
      </c>
      <c r="L14" s="216">
        <v>8</v>
      </c>
      <c r="M14" s="216"/>
      <c r="N14" s="216"/>
    </row>
    <row r="15" spans="1:14">
      <c r="A15" s="215" t="s">
        <v>166</v>
      </c>
      <c r="B15" s="216"/>
      <c r="C15" s="223" t="s">
        <v>167</v>
      </c>
      <c r="D15" s="223" t="s">
        <v>158</v>
      </c>
      <c r="E15" s="223" t="s">
        <v>171</v>
      </c>
      <c r="F15" s="224"/>
      <c r="G15" s="216"/>
      <c r="H15" s="216"/>
      <c r="I15" s="216"/>
      <c r="J15" s="216"/>
      <c r="K15" s="216" t="s">
        <v>54</v>
      </c>
      <c r="L15" s="216">
        <v>10</v>
      </c>
      <c r="M15" s="216"/>
      <c r="N15" s="216"/>
    </row>
    <row r="16" spans="1:14" s="227" customFormat="1">
      <c r="A16" s="225"/>
      <c r="B16" s="226"/>
      <c r="C16" s="226"/>
      <c r="D16" s="226"/>
      <c r="E16" s="226"/>
      <c r="F16" s="224"/>
      <c r="G16" s="226"/>
      <c r="H16" s="226"/>
      <c r="I16" s="226"/>
      <c r="J16" s="226"/>
      <c r="K16" s="226" t="s">
        <v>55</v>
      </c>
      <c r="L16" s="226">
        <v>0</v>
      </c>
      <c r="M16" s="226"/>
      <c r="N16" s="226"/>
    </row>
    <row r="17" spans="1:33" s="227" customFormat="1">
      <c r="A17" s="225"/>
      <c r="B17" s="226"/>
      <c r="C17" s="226"/>
      <c r="D17" s="226"/>
      <c r="E17" s="226"/>
      <c r="F17" s="224"/>
      <c r="G17" s="226"/>
      <c r="H17" s="226"/>
      <c r="I17" s="226"/>
      <c r="J17" s="226"/>
      <c r="K17" s="226" t="s">
        <v>56</v>
      </c>
      <c r="L17" s="226">
        <v>0</v>
      </c>
      <c r="M17" s="226"/>
      <c r="N17" s="226"/>
    </row>
    <row r="18" spans="1:33">
      <c r="A18" s="215" t="s">
        <v>118</v>
      </c>
      <c r="B18" s="216"/>
      <c r="C18" s="216"/>
      <c r="D18" s="216"/>
      <c r="E18" s="216"/>
      <c r="F18" s="224"/>
      <c r="G18" s="216"/>
      <c r="H18" s="216"/>
      <c r="I18" s="216"/>
      <c r="J18" s="216"/>
      <c r="K18" s="216" t="s">
        <v>57</v>
      </c>
      <c r="L18" s="216">
        <v>8</v>
      </c>
      <c r="M18" s="216"/>
      <c r="N18" s="216"/>
    </row>
    <row r="19" spans="1:33">
      <c r="A19" s="216" t="s">
        <v>50</v>
      </c>
      <c r="B19" s="216">
        <v>32</v>
      </c>
      <c r="C19" s="216">
        <v>2</v>
      </c>
      <c r="D19" s="216">
        <v>2</v>
      </c>
      <c r="E19" s="216">
        <v>10</v>
      </c>
      <c r="F19" s="224"/>
      <c r="G19" s="216"/>
      <c r="H19" s="216"/>
      <c r="I19" s="216"/>
      <c r="J19" s="216"/>
      <c r="K19" s="216" t="s">
        <v>58</v>
      </c>
      <c r="L19" s="216">
        <v>0</v>
      </c>
      <c r="M19" s="216"/>
      <c r="N19" s="216"/>
      <c r="R19" t="s">
        <v>129</v>
      </c>
    </row>
    <row r="20" spans="1:33">
      <c r="A20" s="216" t="s">
        <v>51</v>
      </c>
      <c r="B20" s="216">
        <v>25</v>
      </c>
      <c r="C20" s="216">
        <v>8</v>
      </c>
      <c r="D20" s="216">
        <v>2</v>
      </c>
      <c r="E20" s="216">
        <v>0</v>
      </c>
      <c r="F20" s="224"/>
      <c r="G20" s="216"/>
      <c r="H20" s="216"/>
      <c r="I20" s="216"/>
      <c r="J20" s="216"/>
      <c r="K20" s="216" t="s">
        <v>174</v>
      </c>
      <c r="L20" s="216">
        <v>0</v>
      </c>
      <c r="M20" s="216"/>
      <c r="N20" s="216"/>
    </row>
    <row r="21" spans="1:33" ht="15.75">
      <c r="A21" s="216" t="s">
        <v>52</v>
      </c>
      <c r="B21" s="216">
        <v>32</v>
      </c>
      <c r="C21" s="216">
        <v>6</v>
      </c>
      <c r="D21" s="216">
        <v>3</v>
      </c>
      <c r="E21" s="216">
        <v>5</v>
      </c>
      <c r="F21" s="224"/>
      <c r="G21" s="216"/>
      <c r="H21" s="216"/>
      <c r="I21" s="219"/>
      <c r="J21" s="219"/>
      <c r="K21" s="230" t="s">
        <v>60</v>
      </c>
      <c r="L21" s="230">
        <v>11</v>
      </c>
      <c r="M21" s="219"/>
      <c r="N21" s="219"/>
      <c r="O21" s="199"/>
      <c r="P21" s="199"/>
      <c r="Q21" s="199"/>
      <c r="R21" s="199"/>
      <c r="S21" s="199"/>
      <c r="Y21" s="199" t="s">
        <v>122</v>
      </c>
      <c r="Z21" s="199" t="s">
        <v>140</v>
      </c>
      <c r="AA21" s="199" t="s">
        <v>123</v>
      </c>
      <c r="AB21" s="199" t="s">
        <v>124</v>
      </c>
      <c r="AC21" s="199" t="s">
        <v>125</v>
      </c>
      <c r="AD21" s="199" t="s">
        <v>126</v>
      </c>
      <c r="AE21" s="199" t="s">
        <v>127</v>
      </c>
      <c r="AF21" s="199" t="s">
        <v>189</v>
      </c>
      <c r="AG21" s="199" t="s">
        <v>184</v>
      </c>
    </row>
    <row r="22" spans="1:33" ht="15.75">
      <c r="A22" s="216" t="s">
        <v>53</v>
      </c>
      <c r="B22" s="216">
        <v>35</v>
      </c>
      <c r="C22" s="216">
        <v>2</v>
      </c>
      <c r="D22" s="216">
        <v>4</v>
      </c>
      <c r="E22" s="216">
        <v>5</v>
      </c>
      <c r="F22" s="224"/>
      <c r="G22" s="216"/>
      <c r="H22" s="216"/>
      <c r="I22" s="220"/>
      <c r="J22" s="220"/>
      <c r="K22" s="231" t="s">
        <v>175</v>
      </c>
      <c r="L22" s="231">
        <v>0</v>
      </c>
      <c r="M22" s="219"/>
      <c r="N22" s="219"/>
      <c r="O22" s="199"/>
      <c r="P22" s="199"/>
      <c r="Q22" s="199"/>
      <c r="R22" s="200"/>
      <c r="S22" s="199"/>
      <c r="Y22" s="213" t="s">
        <v>88</v>
      </c>
      <c r="Z22" s="199">
        <v>54</v>
      </c>
      <c r="AA22" s="199">
        <v>12</v>
      </c>
      <c r="AB22" s="199">
        <v>8</v>
      </c>
      <c r="AC22" s="199">
        <v>10</v>
      </c>
      <c r="AD22" s="199">
        <v>27</v>
      </c>
      <c r="AE22" s="200">
        <v>0.56499999999999995</v>
      </c>
      <c r="AF22" s="199">
        <v>101</v>
      </c>
      <c r="AG22" s="199">
        <v>161</v>
      </c>
    </row>
    <row r="23" spans="1:33" ht="15.75">
      <c r="A23" s="216" t="s">
        <v>54</v>
      </c>
      <c r="B23" s="216">
        <v>32</v>
      </c>
      <c r="C23" s="216">
        <v>3</v>
      </c>
      <c r="D23" s="216">
        <v>3</v>
      </c>
      <c r="E23" s="216">
        <v>10</v>
      </c>
      <c r="F23" s="224"/>
      <c r="G23" s="216"/>
      <c r="H23" s="216"/>
      <c r="I23" s="220"/>
      <c r="J23" s="220"/>
      <c r="K23" s="220"/>
      <c r="L23" s="220"/>
      <c r="M23" s="219"/>
      <c r="N23" s="219"/>
      <c r="O23" s="199"/>
      <c r="P23" s="199"/>
      <c r="Q23" s="199"/>
      <c r="R23" s="200"/>
      <c r="S23" s="199"/>
      <c r="Y23" s="213" t="s">
        <v>81</v>
      </c>
      <c r="Z23" s="199">
        <v>98</v>
      </c>
      <c r="AA23" s="199">
        <v>10</v>
      </c>
      <c r="AB23" s="199">
        <v>22</v>
      </c>
      <c r="AC23" s="199">
        <v>20</v>
      </c>
      <c r="AD23" s="199">
        <v>48</v>
      </c>
      <c r="AE23" s="200">
        <v>0.54300000000000004</v>
      </c>
      <c r="AF23" s="199">
        <v>148</v>
      </c>
      <c r="AG23" s="199">
        <v>191</v>
      </c>
    </row>
    <row r="24" spans="1:33" ht="15.75">
      <c r="A24" s="216" t="s">
        <v>121</v>
      </c>
      <c r="B24" s="216">
        <v>31</v>
      </c>
      <c r="C24" s="216">
        <v>3</v>
      </c>
      <c r="D24" s="216">
        <v>3</v>
      </c>
      <c r="E24" s="216">
        <v>2</v>
      </c>
      <c r="F24" s="224"/>
      <c r="G24" s="216"/>
      <c r="H24" s="216"/>
      <c r="I24" s="220"/>
      <c r="J24" s="220"/>
      <c r="K24" s="233" t="s">
        <v>149</v>
      </c>
      <c r="L24" s="232" t="s">
        <v>170</v>
      </c>
      <c r="M24" s="219"/>
      <c r="N24" s="219"/>
      <c r="O24" s="199"/>
      <c r="P24" s="199"/>
      <c r="Q24" s="199"/>
      <c r="R24" s="200"/>
      <c r="S24" s="199"/>
      <c r="Y24" s="213" t="s">
        <v>83</v>
      </c>
      <c r="Z24" s="199">
        <v>113</v>
      </c>
      <c r="AA24" s="199">
        <v>14</v>
      </c>
      <c r="AB24" s="199">
        <v>21</v>
      </c>
      <c r="AC24" s="199">
        <v>21</v>
      </c>
      <c r="AD24" s="199">
        <v>56</v>
      </c>
      <c r="AE24" s="200">
        <v>0.58799999999999997</v>
      </c>
      <c r="AF24" s="199">
        <v>152</v>
      </c>
      <c r="AG24" s="199">
        <v>194</v>
      </c>
    </row>
    <row r="25" spans="1:33" ht="15.75">
      <c r="A25" s="216"/>
      <c r="B25" s="216"/>
      <c r="C25" s="216"/>
      <c r="D25" s="216"/>
      <c r="E25" s="216"/>
      <c r="F25" s="224"/>
      <c r="G25" s="216"/>
      <c r="H25" s="216"/>
      <c r="I25" s="220"/>
      <c r="J25" s="220"/>
      <c r="K25" s="233"/>
      <c r="L25" s="232"/>
      <c r="M25" s="219"/>
      <c r="N25" s="219"/>
      <c r="O25" s="199"/>
      <c r="P25" s="199"/>
      <c r="Q25" s="199"/>
      <c r="R25" s="200"/>
      <c r="S25" s="199"/>
      <c r="Y25" s="213"/>
      <c r="Z25" s="199"/>
      <c r="AA25" s="199"/>
      <c r="AB25" s="199" t="s">
        <v>128</v>
      </c>
      <c r="AC25" s="199"/>
      <c r="AD25" s="199"/>
      <c r="AE25" s="200"/>
      <c r="AF25" s="199"/>
      <c r="AG25" s="199"/>
    </row>
    <row r="26" spans="1:33" ht="15.75">
      <c r="A26" s="216"/>
      <c r="B26" s="216"/>
      <c r="C26" s="216"/>
      <c r="D26" s="216"/>
      <c r="E26" s="216"/>
      <c r="F26" s="224"/>
      <c r="G26" s="216"/>
      <c r="H26" s="216"/>
      <c r="I26" s="220"/>
      <c r="J26" s="220"/>
      <c r="K26" s="233"/>
      <c r="L26" s="232"/>
      <c r="M26" s="219"/>
      <c r="N26" s="219"/>
      <c r="O26" s="199"/>
      <c r="P26" s="199"/>
      <c r="Q26" s="199"/>
      <c r="R26" s="200"/>
      <c r="S26" s="199"/>
      <c r="Y26" s="213"/>
      <c r="Z26" s="199"/>
      <c r="AA26" s="199" t="s">
        <v>128</v>
      </c>
      <c r="AB26" s="199"/>
      <c r="AC26" s="199"/>
      <c r="AD26" s="199"/>
      <c r="AE26" s="200"/>
      <c r="AF26" s="199"/>
      <c r="AG26" s="199"/>
    </row>
    <row r="27" spans="1:33" ht="15.75">
      <c r="A27" s="216"/>
      <c r="B27" s="216"/>
      <c r="C27" s="216"/>
      <c r="D27" s="216"/>
      <c r="E27" s="216"/>
      <c r="F27" s="224"/>
      <c r="G27" s="216"/>
      <c r="H27" s="216"/>
      <c r="I27" s="220"/>
      <c r="J27" s="220"/>
      <c r="K27" s="233"/>
      <c r="L27" s="232"/>
      <c r="M27" s="219"/>
      <c r="N27" s="219"/>
      <c r="O27" s="199"/>
      <c r="P27" s="199"/>
      <c r="Q27" s="199"/>
      <c r="R27" s="200"/>
      <c r="S27" s="199"/>
      <c r="Y27" s="213"/>
      <c r="Z27" s="199"/>
      <c r="AA27" s="199"/>
      <c r="AB27" s="199"/>
      <c r="AC27" s="199"/>
      <c r="AD27" s="199"/>
      <c r="AE27" s="200"/>
      <c r="AF27" s="199"/>
      <c r="AG27" s="199"/>
    </row>
    <row r="28" spans="1:33" ht="15.75">
      <c r="A28" s="216"/>
      <c r="B28" s="216"/>
      <c r="C28" s="216"/>
      <c r="D28" s="216"/>
      <c r="E28" s="216"/>
      <c r="F28" s="224"/>
      <c r="G28" s="216"/>
      <c r="H28" s="216"/>
      <c r="I28" s="220"/>
      <c r="J28" s="220"/>
      <c r="K28" s="233"/>
      <c r="L28" s="232"/>
      <c r="M28" s="219"/>
      <c r="N28" s="219"/>
      <c r="O28" s="199"/>
      <c r="P28" s="199"/>
      <c r="Q28" s="199"/>
      <c r="R28" s="200"/>
      <c r="S28" s="199"/>
      <c r="Y28" s="213"/>
      <c r="Z28" s="199"/>
      <c r="AA28" s="199"/>
      <c r="AB28" s="199"/>
      <c r="AC28" s="199"/>
      <c r="AD28" s="199"/>
      <c r="AE28" s="200"/>
      <c r="AF28" s="199"/>
      <c r="AG28" s="199"/>
    </row>
    <row r="29" spans="1:33" ht="15.75">
      <c r="A29" s="216" t="s">
        <v>56</v>
      </c>
      <c r="B29" s="216">
        <v>29</v>
      </c>
      <c r="C29" s="216">
        <v>2</v>
      </c>
      <c r="D29" s="216">
        <v>2</v>
      </c>
      <c r="E29" s="216">
        <v>13</v>
      </c>
      <c r="F29" s="224"/>
      <c r="G29" s="216"/>
      <c r="H29" s="216"/>
      <c r="I29" s="220"/>
      <c r="J29" s="220"/>
      <c r="K29" s="231" t="s">
        <v>50</v>
      </c>
      <c r="L29" s="231">
        <v>0</v>
      </c>
      <c r="M29" s="219"/>
      <c r="N29" s="219"/>
      <c r="O29" s="199"/>
      <c r="P29" s="199"/>
      <c r="Q29" s="199"/>
      <c r="R29" s="200"/>
      <c r="S29" s="199"/>
      <c r="Y29" s="213" t="s">
        <v>84</v>
      </c>
      <c r="Z29" s="199">
        <v>111</v>
      </c>
      <c r="AA29" s="199">
        <v>18</v>
      </c>
      <c r="AB29" s="199">
        <v>20</v>
      </c>
      <c r="AC29" s="199">
        <v>36</v>
      </c>
      <c r="AD29" s="199">
        <v>43</v>
      </c>
      <c r="AE29" s="200">
        <v>0.47799999999999998</v>
      </c>
      <c r="AF29" s="199">
        <v>108</v>
      </c>
      <c r="AG29" s="199">
        <v>144</v>
      </c>
    </row>
    <row r="30" spans="1:33" ht="15.75">
      <c r="A30" s="216" t="s">
        <v>57</v>
      </c>
      <c r="B30" s="216">
        <v>37</v>
      </c>
      <c r="C30" s="216">
        <v>3</v>
      </c>
      <c r="D30" s="216">
        <v>3</v>
      </c>
      <c r="E30" s="216">
        <v>0</v>
      </c>
      <c r="F30" s="224"/>
      <c r="G30" s="216"/>
      <c r="H30" s="216"/>
      <c r="I30" s="219"/>
      <c r="J30" s="219"/>
      <c r="K30" s="231" t="s">
        <v>51</v>
      </c>
      <c r="L30" s="230">
        <v>0</v>
      </c>
      <c r="M30" s="216"/>
      <c r="N30" s="219"/>
      <c r="O30" s="199"/>
      <c r="P30" s="199"/>
      <c r="Q30" s="199"/>
      <c r="R30" s="199"/>
    </row>
    <row r="31" spans="1:33">
      <c r="A31" s="216" t="s">
        <v>58</v>
      </c>
      <c r="B31" s="216">
        <v>24</v>
      </c>
      <c r="C31" s="216">
        <v>3</v>
      </c>
      <c r="D31" s="216">
        <v>3</v>
      </c>
      <c r="E31" s="216">
        <v>9</v>
      </c>
      <c r="F31" s="224"/>
      <c r="G31" s="216"/>
      <c r="H31" s="216"/>
      <c r="I31" s="216"/>
      <c r="J31" s="216"/>
      <c r="K31" s="234" t="s">
        <v>52</v>
      </c>
      <c r="L31" s="216">
        <v>12</v>
      </c>
      <c r="M31" s="216"/>
      <c r="N31" s="216"/>
      <c r="AE31" t="s">
        <v>201</v>
      </c>
    </row>
    <row r="32" spans="1:33">
      <c r="A32" s="216" t="s">
        <v>59</v>
      </c>
      <c r="B32" s="216">
        <v>34</v>
      </c>
      <c r="C32" s="216">
        <v>7</v>
      </c>
      <c r="D32" s="216">
        <v>3</v>
      </c>
      <c r="E32" s="216">
        <v>4</v>
      </c>
      <c r="F32" s="224"/>
      <c r="G32" s="216"/>
      <c r="H32" s="216"/>
      <c r="I32" s="216"/>
      <c r="J32" s="216"/>
      <c r="K32" s="234" t="s">
        <v>53</v>
      </c>
      <c r="L32" s="216">
        <v>1</v>
      </c>
      <c r="M32" s="216"/>
      <c r="N32" s="216"/>
    </row>
    <row r="33" spans="1:33">
      <c r="A33" s="216" t="s">
        <v>60</v>
      </c>
      <c r="B33" s="216">
        <v>45</v>
      </c>
      <c r="C33" s="216">
        <v>1</v>
      </c>
      <c r="D33" s="216">
        <v>4</v>
      </c>
      <c r="E33" s="216">
        <v>5</v>
      </c>
      <c r="F33" s="224"/>
      <c r="G33" s="216"/>
      <c r="H33" s="216"/>
      <c r="I33" s="216"/>
      <c r="J33" s="216"/>
      <c r="K33" s="234" t="s">
        <v>54</v>
      </c>
      <c r="L33" s="216">
        <v>13</v>
      </c>
      <c r="M33" s="216"/>
      <c r="N33" s="216"/>
      <c r="AG33" t="s">
        <v>202</v>
      </c>
    </row>
    <row r="34" spans="1:33">
      <c r="A34" s="216" t="s">
        <v>61</v>
      </c>
      <c r="B34" s="216">
        <v>24</v>
      </c>
      <c r="C34" s="216">
        <v>4</v>
      </c>
      <c r="D34" s="216">
        <v>3</v>
      </c>
      <c r="E34" s="216">
        <v>2</v>
      </c>
      <c r="F34" s="224"/>
      <c r="G34" s="216"/>
      <c r="H34" s="216"/>
      <c r="I34" s="216"/>
      <c r="J34" s="216"/>
      <c r="K34" s="234" t="s">
        <v>55</v>
      </c>
      <c r="L34" s="216">
        <v>0</v>
      </c>
      <c r="M34" s="216"/>
      <c r="N34" s="216"/>
    </row>
    <row r="35" spans="1:33">
      <c r="A35" s="215" t="s">
        <v>166</v>
      </c>
      <c r="B35" s="216"/>
      <c r="C35" s="223" t="s">
        <v>168</v>
      </c>
      <c r="D35" s="223" t="s">
        <v>169</v>
      </c>
      <c r="E35" s="223" t="s">
        <v>172</v>
      </c>
      <c r="F35" s="224"/>
      <c r="G35" s="216"/>
      <c r="H35" s="216"/>
      <c r="I35" s="216"/>
      <c r="J35" s="216"/>
      <c r="K35" s="234" t="s">
        <v>56</v>
      </c>
      <c r="L35" s="216">
        <v>1</v>
      </c>
      <c r="M35" s="216"/>
      <c r="Y35" s="214" t="s">
        <v>122</v>
      </c>
      <c r="Z35" s="214" t="s">
        <v>80</v>
      </c>
      <c r="AA35" s="214" t="s">
        <v>82</v>
      </c>
      <c r="AB35" s="214" t="s">
        <v>117</v>
      </c>
    </row>
    <row r="36" spans="1:33">
      <c r="A36" s="215"/>
      <c r="B36" s="216"/>
      <c r="C36" s="226"/>
      <c r="D36" s="226"/>
      <c r="E36" s="226"/>
      <c r="F36" s="224"/>
      <c r="G36" s="216"/>
      <c r="H36" s="216"/>
      <c r="I36" s="216"/>
      <c r="J36" s="216"/>
      <c r="K36" s="234" t="s">
        <v>57</v>
      </c>
      <c r="L36" s="216">
        <v>11</v>
      </c>
      <c r="M36" s="216"/>
      <c r="Y36" s="214" t="s">
        <v>214</v>
      </c>
      <c r="Z36" s="214">
        <v>9.6999999999999993</v>
      </c>
      <c r="AA36" s="214">
        <v>18.399999999999999</v>
      </c>
      <c r="AB36" s="214">
        <v>33.299999999999997</v>
      </c>
    </row>
    <row r="37" spans="1:33">
      <c r="A37" s="215"/>
      <c r="B37" s="216"/>
      <c r="C37" s="226"/>
      <c r="D37" s="226"/>
      <c r="E37" s="226"/>
      <c r="F37" s="224"/>
      <c r="G37" s="216"/>
      <c r="H37" s="216"/>
      <c r="I37" s="216"/>
      <c r="J37" s="216"/>
      <c r="K37" s="234"/>
      <c r="L37" s="216"/>
      <c r="M37" s="216"/>
      <c r="Y37" s="214" t="s">
        <v>210</v>
      </c>
      <c r="Z37" s="379">
        <v>0.54300000000000004</v>
      </c>
      <c r="AA37" s="379">
        <v>0.58799999999999997</v>
      </c>
      <c r="AB37" s="380">
        <v>0.56499999999999995</v>
      </c>
    </row>
    <row r="38" spans="1:33">
      <c r="A38" s="215"/>
      <c r="B38" s="216"/>
      <c r="C38" s="226"/>
      <c r="D38" s="226"/>
      <c r="E38" s="226"/>
      <c r="F38" s="224"/>
      <c r="G38" s="216"/>
      <c r="H38" s="216"/>
      <c r="I38" s="216"/>
      <c r="J38" s="216"/>
      <c r="K38" s="234" t="s">
        <v>58</v>
      </c>
      <c r="L38" s="216">
        <v>3</v>
      </c>
      <c r="M38" s="216"/>
      <c r="Y38" s="214" t="s">
        <v>209</v>
      </c>
      <c r="Z38" s="214">
        <v>20</v>
      </c>
      <c r="AA38" s="214">
        <v>32</v>
      </c>
      <c r="AB38" s="214">
        <v>50</v>
      </c>
    </row>
    <row r="39" spans="1:33">
      <c r="A39" s="215"/>
      <c r="B39" s="216"/>
      <c r="C39" s="226"/>
      <c r="D39" s="226"/>
      <c r="E39" s="226"/>
      <c r="F39" s="224"/>
      <c r="G39" s="216"/>
      <c r="H39" s="216"/>
      <c r="I39" s="216"/>
      <c r="J39" s="216"/>
      <c r="K39" s="234"/>
      <c r="L39" s="216"/>
      <c r="M39" s="216"/>
      <c r="Y39" s="214" t="s">
        <v>211</v>
      </c>
      <c r="Z39" s="214">
        <v>17</v>
      </c>
      <c r="AA39" s="214">
        <v>15</v>
      </c>
      <c r="AB39" s="214">
        <v>13</v>
      </c>
    </row>
    <row r="40" spans="1:33">
      <c r="A40" s="215"/>
      <c r="B40" s="216"/>
      <c r="C40" s="226"/>
      <c r="D40" s="226"/>
      <c r="E40" s="226"/>
      <c r="F40" s="224"/>
      <c r="G40" s="216"/>
      <c r="H40" s="216"/>
      <c r="I40" s="216"/>
      <c r="J40" s="216"/>
      <c r="K40" s="234"/>
      <c r="L40" s="216"/>
      <c r="M40" s="216"/>
      <c r="Y40" s="214" t="s">
        <v>212</v>
      </c>
      <c r="Z40" s="214">
        <v>13</v>
      </c>
      <c r="AA40" s="214">
        <v>15</v>
      </c>
      <c r="AB40" s="214">
        <v>5</v>
      </c>
    </row>
    <row r="41" spans="1:33">
      <c r="A41" s="215"/>
      <c r="B41" s="216"/>
      <c r="C41" s="226"/>
      <c r="D41" s="226"/>
      <c r="E41" s="226"/>
      <c r="F41" s="224"/>
      <c r="G41" s="216"/>
      <c r="H41" s="216"/>
      <c r="I41" s="216"/>
      <c r="J41" s="216"/>
      <c r="K41" s="234"/>
      <c r="L41" s="216"/>
      <c r="M41" s="216"/>
      <c r="Y41" s="214" t="s">
        <v>213</v>
      </c>
      <c r="Z41" s="214">
        <v>18</v>
      </c>
      <c r="AA41" s="214">
        <v>26</v>
      </c>
      <c r="AB41" s="214">
        <v>9</v>
      </c>
    </row>
    <row r="42" spans="1:33">
      <c r="A42" s="221" t="s">
        <v>141</v>
      </c>
      <c r="B42" s="216"/>
      <c r="C42" s="216"/>
      <c r="D42" s="216"/>
      <c r="E42" s="216"/>
      <c r="F42" s="224"/>
      <c r="G42" s="216"/>
      <c r="H42" s="216"/>
      <c r="I42" s="216"/>
      <c r="J42" s="216"/>
      <c r="K42" s="234" t="s">
        <v>174</v>
      </c>
      <c r="L42" s="216">
        <v>15</v>
      </c>
      <c r="M42" s="216"/>
      <c r="Y42" s="377"/>
    </row>
    <row r="43" spans="1:33">
      <c r="A43" s="216" t="s">
        <v>50</v>
      </c>
      <c r="B43" s="216">
        <v>6</v>
      </c>
      <c r="C43" s="216">
        <v>2</v>
      </c>
      <c r="D43" s="216">
        <v>2</v>
      </c>
      <c r="E43" s="216"/>
      <c r="F43" s="224"/>
      <c r="G43" s="216"/>
      <c r="H43" s="216"/>
      <c r="I43" s="216"/>
      <c r="J43" s="216"/>
      <c r="K43" s="234" t="s">
        <v>176</v>
      </c>
      <c r="L43" s="216">
        <v>5</v>
      </c>
      <c r="M43" s="216"/>
      <c r="Y43" s="378"/>
    </row>
    <row r="44" spans="1:33">
      <c r="A44" s="216"/>
      <c r="B44" s="216"/>
      <c r="C44" s="216"/>
      <c r="D44" s="216"/>
      <c r="E44" s="216"/>
      <c r="F44" s="224"/>
      <c r="G44" s="216"/>
      <c r="H44" s="216"/>
      <c r="I44" s="216"/>
      <c r="J44" s="216"/>
      <c r="K44" s="234" t="s">
        <v>61</v>
      </c>
      <c r="L44" s="216">
        <v>10</v>
      </c>
      <c r="M44" s="216"/>
    </row>
    <row r="45" spans="1:33">
      <c r="A45" s="216"/>
      <c r="B45" s="216"/>
      <c r="C45" s="216"/>
      <c r="D45" s="216"/>
      <c r="E45" s="216"/>
      <c r="F45" s="224"/>
      <c r="G45" s="216"/>
      <c r="H45" s="216"/>
      <c r="I45" s="216"/>
      <c r="J45" s="216"/>
      <c r="K45" s="234"/>
      <c r="L45" s="216"/>
      <c r="M45" s="216"/>
    </row>
    <row r="46" spans="1:33">
      <c r="A46" s="216"/>
      <c r="B46" s="216"/>
      <c r="C46" s="216"/>
      <c r="D46" s="216"/>
      <c r="E46" s="216"/>
      <c r="F46" s="224"/>
      <c r="G46" s="216"/>
      <c r="H46" s="216"/>
      <c r="I46" s="216"/>
      <c r="J46" s="216"/>
      <c r="K46" s="234"/>
      <c r="L46" s="216"/>
      <c r="M46" s="216"/>
    </row>
    <row r="47" spans="1:33">
      <c r="A47" s="216"/>
      <c r="B47" s="216"/>
      <c r="C47" s="216"/>
      <c r="D47" s="216"/>
      <c r="E47" s="216"/>
      <c r="F47" s="224"/>
      <c r="G47" s="216"/>
      <c r="H47" s="216"/>
      <c r="I47" s="216"/>
      <c r="J47" s="216"/>
      <c r="K47" s="216"/>
      <c r="L47" s="216"/>
      <c r="M47" s="216"/>
    </row>
    <row r="48" spans="1:33">
      <c r="A48" s="216"/>
      <c r="B48" s="216"/>
      <c r="C48" s="216"/>
      <c r="D48" s="216"/>
      <c r="E48" s="216"/>
      <c r="F48" s="224"/>
      <c r="G48" s="216"/>
      <c r="H48" s="216"/>
      <c r="I48" s="216"/>
      <c r="J48" s="216"/>
      <c r="K48" s="216"/>
      <c r="L48" s="216"/>
      <c r="M48" s="216"/>
    </row>
    <row r="49" spans="1:13">
      <c r="A49" s="216"/>
      <c r="B49" s="216"/>
      <c r="C49" s="216"/>
      <c r="D49" s="216"/>
      <c r="E49" s="216"/>
      <c r="F49" s="224"/>
      <c r="G49" s="216"/>
      <c r="H49" s="216"/>
      <c r="I49" s="216"/>
      <c r="J49" s="216"/>
      <c r="K49" s="216"/>
      <c r="L49" s="216"/>
      <c r="M49" s="216"/>
    </row>
    <row r="50" spans="1:13">
      <c r="A50" s="216"/>
      <c r="B50" s="216"/>
      <c r="C50" s="216"/>
      <c r="D50" s="216"/>
      <c r="E50" s="216"/>
      <c r="F50" s="224"/>
      <c r="G50" s="216"/>
      <c r="H50" s="216"/>
      <c r="I50" s="216"/>
      <c r="J50" s="216"/>
      <c r="K50" s="216"/>
      <c r="L50" s="216"/>
      <c r="M50" s="216"/>
    </row>
    <row r="51" spans="1:13">
      <c r="G51" s="222"/>
    </row>
    <row r="52" spans="1:13">
      <c r="G52" s="222"/>
    </row>
    <row r="53" spans="1:13">
      <c r="G53" s="222"/>
    </row>
    <row r="54" spans="1:13">
      <c r="G54" s="222"/>
    </row>
    <row r="55" spans="1:13">
      <c r="G55" s="222"/>
    </row>
    <row r="56" spans="1:13">
      <c r="G56" s="222"/>
    </row>
    <row r="57" spans="1:13">
      <c r="G57" s="222"/>
    </row>
    <row r="58" spans="1:13">
      <c r="G58" s="222"/>
    </row>
    <row r="59" spans="1:13">
      <c r="G59" s="222"/>
    </row>
    <row r="60" spans="1:13">
      <c r="G60" s="222"/>
    </row>
    <row r="61" spans="1:13">
      <c r="G61" s="222"/>
    </row>
    <row r="62" spans="1:13">
      <c r="G62" s="222"/>
    </row>
    <row r="63" spans="1:13">
      <c r="G63" s="222"/>
    </row>
    <row r="64" spans="1:13">
      <c r="G64" s="222"/>
    </row>
    <row r="65" spans="7:7">
      <c r="G65" s="222"/>
    </row>
    <row r="66" spans="7:7">
      <c r="G66" s="222"/>
    </row>
    <row r="67" spans="7:7">
      <c r="G67" s="222"/>
    </row>
    <row r="68" spans="7:7">
      <c r="G68" s="222"/>
    </row>
    <row r="69" spans="7:7">
      <c r="G69" s="222"/>
    </row>
    <row r="70" spans="7:7">
      <c r="G70" s="222"/>
    </row>
    <row r="71" spans="7:7">
      <c r="G71" s="222"/>
    </row>
    <row r="72" spans="7:7">
      <c r="G72" s="222"/>
    </row>
    <row r="73" spans="7:7">
      <c r="G73" s="222"/>
    </row>
    <row r="74" spans="7:7">
      <c r="G74" s="222"/>
    </row>
    <row r="75" spans="7:7">
      <c r="G75" s="222"/>
    </row>
    <row r="76" spans="7:7">
      <c r="G76" s="222"/>
    </row>
    <row r="77" spans="7:7">
      <c r="G77" s="222"/>
    </row>
    <row r="78" spans="7:7">
      <c r="G78" s="222"/>
    </row>
    <row r="79" spans="7:7">
      <c r="G79" s="222"/>
    </row>
    <row r="80" spans="7:7">
      <c r="G80" s="222"/>
    </row>
    <row r="81" spans="7:7">
      <c r="G81" s="222"/>
    </row>
    <row r="82" spans="7:7">
      <c r="G82" s="222"/>
    </row>
    <row r="83" spans="7:7">
      <c r="G83" s="222"/>
    </row>
    <row r="84" spans="7:7">
      <c r="G84" s="222"/>
    </row>
    <row r="85" spans="7:7">
      <c r="G85" s="222"/>
    </row>
    <row r="86" spans="7:7">
      <c r="G86" s="222"/>
    </row>
    <row r="87" spans="7:7">
      <c r="G87" s="222"/>
    </row>
    <row r="88" spans="7:7">
      <c r="G88" s="222"/>
    </row>
    <row r="89" spans="7:7">
      <c r="G89" s="222"/>
    </row>
    <row r="90" spans="7:7">
      <c r="G90" s="222"/>
    </row>
    <row r="91" spans="7:7">
      <c r="G91" s="222"/>
    </row>
    <row r="92" spans="7:7">
      <c r="G92" s="222"/>
    </row>
    <row r="93" spans="7:7">
      <c r="G93" s="222"/>
    </row>
    <row r="94" spans="7:7">
      <c r="G94" s="222"/>
    </row>
    <row r="95" spans="7:7">
      <c r="G95" s="222"/>
    </row>
    <row r="96" spans="7:7">
      <c r="G96" s="222"/>
    </row>
    <row r="97" spans="7:7">
      <c r="G97" s="222"/>
    </row>
    <row r="98" spans="7:7">
      <c r="G98" s="222"/>
    </row>
    <row r="99" spans="7:7">
      <c r="G99" s="222"/>
    </row>
    <row r="100" spans="7:7">
      <c r="G100" s="222"/>
    </row>
    <row r="101" spans="7:7">
      <c r="G101" s="222"/>
    </row>
    <row r="102" spans="7:7">
      <c r="G102" s="222"/>
    </row>
    <row r="103" spans="7:7">
      <c r="G103" s="222"/>
    </row>
    <row r="104" spans="7:7">
      <c r="G104" s="222"/>
    </row>
    <row r="105" spans="7:7">
      <c r="G105" s="222"/>
    </row>
    <row r="106" spans="7:7">
      <c r="G106" s="222"/>
    </row>
    <row r="107" spans="7:7">
      <c r="G107" s="222"/>
    </row>
    <row r="108" spans="7:7">
      <c r="G108" s="222"/>
    </row>
    <row r="109" spans="7:7">
      <c r="G109" s="222"/>
    </row>
    <row r="110" spans="7:7">
      <c r="G110" s="222"/>
    </row>
    <row r="111" spans="7:7">
      <c r="G111" s="222"/>
    </row>
    <row r="112" spans="7:7">
      <c r="G112" s="222"/>
    </row>
    <row r="113" spans="7:7">
      <c r="G113" s="222"/>
    </row>
    <row r="114" spans="7:7">
      <c r="G114" s="222"/>
    </row>
    <row r="115" spans="7:7">
      <c r="G115" s="222"/>
    </row>
    <row r="116" spans="7:7">
      <c r="G116" s="222"/>
    </row>
    <row r="117" spans="7:7">
      <c r="G117" s="222"/>
    </row>
    <row r="118" spans="7:7">
      <c r="G118" s="222"/>
    </row>
    <row r="119" spans="7:7">
      <c r="G119" s="222"/>
    </row>
    <row r="120" spans="7:7">
      <c r="G120" s="222"/>
    </row>
    <row r="121" spans="7:7">
      <c r="G121" s="222"/>
    </row>
    <row r="122" spans="7:7">
      <c r="G122" s="222"/>
    </row>
    <row r="123" spans="7:7">
      <c r="G123" s="222"/>
    </row>
    <row r="124" spans="7:7">
      <c r="G124" s="222"/>
    </row>
    <row r="125" spans="7:7">
      <c r="G125" s="222"/>
    </row>
    <row r="126" spans="7:7">
      <c r="G126" s="222"/>
    </row>
    <row r="127" spans="7:7">
      <c r="G127" s="222"/>
    </row>
    <row r="128" spans="7:7">
      <c r="G128" s="222"/>
    </row>
    <row r="129" spans="7:7">
      <c r="G129" s="222"/>
    </row>
    <row r="130" spans="7:7">
      <c r="G130" s="222"/>
    </row>
    <row r="131" spans="7:7">
      <c r="G131" s="222"/>
    </row>
    <row r="132" spans="7:7">
      <c r="G132" s="222"/>
    </row>
    <row r="133" spans="7:7">
      <c r="G133" s="222"/>
    </row>
    <row r="134" spans="7:7">
      <c r="G134" s="222"/>
    </row>
    <row r="135" spans="7:7">
      <c r="G135" s="222"/>
    </row>
    <row r="136" spans="7:7">
      <c r="G136" s="222"/>
    </row>
    <row r="137" spans="7:7">
      <c r="G137" s="222"/>
    </row>
    <row r="138" spans="7:7">
      <c r="G138" s="222"/>
    </row>
    <row r="139" spans="7:7">
      <c r="G139" s="222"/>
    </row>
    <row r="140" spans="7:7">
      <c r="G140" s="222"/>
    </row>
    <row r="141" spans="7:7">
      <c r="G141" s="222"/>
    </row>
    <row r="142" spans="7:7">
      <c r="G142" s="222"/>
    </row>
    <row r="143" spans="7:7">
      <c r="G143" s="222"/>
    </row>
    <row r="144" spans="7:7">
      <c r="G144" s="222"/>
    </row>
    <row r="145" spans="7:7">
      <c r="G145" s="222"/>
    </row>
    <row r="146" spans="7:7">
      <c r="G146" s="222"/>
    </row>
    <row r="147" spans="7:7">
      <c r="G147" s="222"/>
    </row>
    <row r="148" spans="7:7">
      <c r="G148" s="222"/>
    </row>
    <row r="149" spans="7:7">
      <c r="G149" s="222"/>
    </row>
    <row r="150" spans="7:7">
      <c r="G150" s="222"/>
    </row>
    <row r="151" spans="7:7">
      <c r="G151" s="222"/>
    </row>
    <row r="152" spans="7:7">
      <c r="G152" s="222"/>
    </row>
    <row r="153" spans="7:7">
      <c r="G153" s="222"/>
    </row>
    <row r="154" spans="7:7">
      <c r="G154" s="222"/>
    </row>
    <row r="155" spans="7:7">
      <c r="G155" s="222"/>
    </row>
    <row r="156" spans="7:7">
      <c r="G156" s="222"/>
    </row>
    <row r="157" spans="7:7">
      <c r="G157" s="222"/>
    </row>
    <row r="158" spans="7:7">
      <c r="G158" s="222"/>
    </row>
    <row r="159" spans="7:7">
      <c r="G159" s="222"/>
    </row>
    <row r="160" spans="7:7">
      <c r="G160" s="222"/>
    </row>
    <row r="161" spans="7:7">
      <c r="G161" s="222"/>
    </row>
    <row r="162" spans="7:7">
      <c r="G162" s="222"/>
    </row>
    <row r="163" spans="7:7">
      <c r="G163" s="222"/>
    </row>
    <row r="164" spans="7:7">
      <c r="G164" s="222"/>
    </row>
    <row r="165" spans="7:7">
      <c r="G165" s="222"/>
    </row>
    <row r="166" spans="7:7">
      <c r="G166" s="222"/>
    </row>
    <row r="167" spans="7:7">
      <c r="G167" s="222"/>
    </row>
    <row r="168" spans="7:7">
      <c r="G168" s="222"/>
    </row>
    <row r="169" spans="7:7">
      <c r="G169" s="222"/>
    </row>
    <row r="170" spans="7:7">
      <c r="G170" s="222"/>
    </row>
    <row r="171" spans="7:7">
      <c r="G171" s="222"/>
    </row>
    <row r="172" spans="7:7">
      <c r="G172" s="222"/>
    </row>
    <row r="173" spans="7:7">
      <c r="G173" s="222"/>
    </row>
    <row r="174" spans="7:7">
      <c r="G174" s="222"/>
    </row>
    <row r="175" spans="7:7">
      <c r="G175" s="222"/>
    </row>
    <row r="176" spans="7:7">
      <c r="G176" s="222"/>
    </row>
    <row r="177" spans="7:7">
      <c r="G177" s="222"/>
    </row>
    <row r="178" spans="7:7">
      <c r="G178" s="222"/>
    </row>
    <row r="179" spans="7:7">
      <c r="G179" s="222"/>
    </row>
    <row r="180" spans="7:7">
      <c r="G180" s="222"/>
    </row>
    <row r="181" spans="7:7">
      <c r="G181" s="222"/>
    </row>
    <row r="182" spans="7:7">
      <c r="G182" s="222"/>
    </row>
    <row r="183" spans="7:7">
      <c r="G183" s="222"/>
    </row>
    <row r="184" spans="7:7">
      <c r="G184" s="222"/>
    </row>
    <row r="185" spans="7:7">
      <c r="G185" s="222"/>
    </row>
    <row r="186" spans="7:7">
      <c r="G186" s="222"/>
    </row>
    <row r="187" spans="7:7">
      <c r="G187" s="222"/>
    </row>
    <row r="188" spans="7:7">
      <c r="G188" s="222"/>
    </row>
    <row r="189" spans="7:7">
      <c r="G189" s="222"/>
    </row>
    <row r="190" spans="7:7">
      <c r="G190" s="222"/>
    </row>
    <row r="191" spans="7:7">
      <c r="G191" s="222"/>
    </row>
    <row r="192" spans="7:7">
      <c r="G192" s="222"/>
    </row>
    <row r="193" spans="7:7">
      <c r="G193" s="222"/>
    </row>
    <row r="194" spans="7:7">
      <c r="G194" s="222"/>
    </row>
    <row r="195" spans="7:7">
      <c r="G195" s="222"/>
    </row>
    <row r="196" spans="7:7">
      <c r="G196" s="222"/>
    </row>
    <row r="197" spans="7:7">
      <c r="G197" s="222"/>
    </row>
    <row r="198" spans="7:7">
      <c r="G198" s="222"/>
    </row>
    <row r="199" spans="7:7">
      <c r="G199" s="222"/>
    </row>
    <row r="200" spans="7:7">
      <c r="G200" s="222"/>
    </row>
    <row r="201" spans="7:7">
      <c r="G201" s="222"/>
    </row>
    <row r="202" spans="7:7">
      <c r="G202" s="222"/>
    </row>
    <row r="203" spans="7:7">
      <c r="G203" s="222"/>
    </row>
    <row r="204" spans="7:7">
      <c r="G204" s="222"/>
    </row>
    <row r="205" spans="7:7">
      <c r="G205" s="222"/>
    </row>
    <row r="206" spans="7:7">
      <c r="G206" s="222"/>
    </row>
    <row r="207" spans="7:7">
      <c r="G207" s="222"/>
    </row>
    <row r="208" spans="7:7">
      <c r="G208" s="222"/>
    </row>
    <row r="209" spans="7:7">
      <c r="G209" s="222"/>
    </row>
    <row r="210" spans="7:7">
      <c r="G210" s="222"/>
    </row>
    <row r="211" spans="7:7">
      <c r="G211" s="222"/>
    </row>
    <row r="212" spans="7:7">
      <c r="G212" s="222"/>
    </row>
    <row r="213" spans="7:7">
      <c r="G213" s="222"/>
    </row>
    <row r="214" spans="7:7">
      <c r="G214" s="222"/>
    </row>
    <row r="215" spans="7:7">
      <c r="G215" s="222"/>
    </row>
    <row r="216" spans="7:7">
      <c r="G216" s="222"/>
    </row>
    <row r="217" spans="7:7">
      <c r="G217" s="222"/>
    </row>
    <row r="218" spans="7:7">
      <c r="G218" s="222"/>
    </row>
    <row r="219" spans="7:7">
      <c r="G219" s="222"/>
    </row>
    <row r="220" spans="7:7">
      <c r="G220" s="222"/>
    </row>
    <row r="221" spans="7:7">
      <c r="G221" s="222"/>
    </row>
    <row r="222" spans="7:7">
      <c r="G222" s="222"/>
    </row>
    <row r="223" spans="7:7">
      <c r="G223" s="222"/>
    </row>
    <row r="224" spans="7:7">
      <c r="G224" s="222"/>
    </row>
    <row r="225" spans="7:7">
      <c r="G225" s="222"/>
    </row>
    <row r="226" spans="7:7">
      <c r="G226" s="222"/>
    </row>
    <row r="227" spans="7:7">
      <c r="G227" s="222"/>
    </row>
    <row r="228" spans="7:7">
      <c r="G228" s="222"/>
    </row>
    <row r="229" spans="7:7">
      <c r="G229" s="222"/>
    </row>
    <row r="230" spans="7:7">
      <c r="G230" s="222"/>
    </row>
    <row r="231" spans="7:7">
      <c r="G231" s="222"/>
    </row>
    <row r="232" spans="7:7">
      <c r="G232" s="222"/>
    </row>
    <row r="233" spans="7:7">
      <c r="G233" s="222"/>
    </row>
    <row r="234" spans="7:7">
      <c r="G234" s="222"/>
    </row>
    <row r="235" spans="7:7">
      <c r="G235" s="222"/>
    </row>
    <row r="236" spans="7:7">
      <c r="G236" s="222"/>
    </row>
    <row r="237" spans="7:7">
      <c r="G237" s="222"/>
    </row>
    <row r="238" spans="7:7">
      <c r="G238" s="222"/>
    </row>
    <row r="239" spans="7:7">
      <c r="G239" s="222"/>
    </row>
    <row r="240" spans="7:7">
      <c r="G240" s="222"/>
    </row>
    <row r="241" spans="7:7">
      <c r="G241" s="22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9"/>
  <sheetViews>
    <sheetView topLeftCell="E31" workbookViewId="0">
      <selection activeCell="E56" sqref="A56:XFD56"/>
    </sheetView>
  </sheetViews>
  <sheetFormatPr baseColWidth="10" defaultRowHeight="15"/>
  <cols>
    <col min="1" max="1" width="15.85546875" customWidth="1"/>
    <col min="2" max="2" width="16.5703125" customWidth="1"/>
    <col min="3" max="3" width="16.42578125" customWidth="1"/>
    <col min="4" max="4" width="17.140625" customWidth="1"/>
  </cols>
  <sheetData>
    <row r="1" spans="1:4" ht="35.25" customHeight="1">
      <c r="A1" s="39" t="s">
        <v>41</v>
      </c>
      <c r="B1" s="40" t="s">
        <v>44</v>
      </c>
      <c r="C1" s="39" t="s">
        <v>45</v>
      </c>
      <c r="D1" s="39" t="s">
        <v>46</v>
      </c>
    </row>
    <row r="2" spans="1:4">
      <c r="A2">
        <v>766</v>
      </c>
      <c r="C2">
        <v>57</v>
      </c>
      <c r="D2">
        <v>1207</v>
      </c>
    </row>
    <row r="3" spans="1:4">
      <c r="A3" t="s">
        <v>42</v>
      </c>
      <c r="C3">
        <v>8</v>
      </c>
      <c r="D3">
        <v>1014</v>
      </c>
    </row>
    <row r="4" spans="1:4">
      <c r="A4">
        <v>6806</v>
      </c>
      <c r="C4">
        <v>222</v>
      </c>
      <c r="D4">
        <v>657</v>
      </c>
    </row>
    <row r="5" spans="1:4">
      <c r="A5" t="s">
        <v>43</v>
      </c>
      <c r="C5">
        <v>263</v>
      </c>
      <c r="D5">
        <v>368</v>
      </c>
    </row>
    <row r="6" spans="1:4">
      <c r="A6">
        <v>236</v>
      </c>
      <c r="C6">
        <v>185</v>
      </c>
      <c r="D6">
        <v>2110</v>
      </c>
    </row>
    <row r="7" spans="1:4">
      <c r="A7">
        <v>6723</v>
      </c>
      <c r="C7">
        <v>220</v>
      </c>
      <c r="D7">
        <v>308</v>
      </c>
    </row>
    <row r="8" spans="1:4">
      <c r="A8" t="s">
        <v>76</v>
      </c>
      <c r="C8">
        <v>104</v>
      </c>
      <c r="D8">
        <v>1414</v>
      </c>
    </row>
    <row r="9" spans="1:4">
      <c r="A9" t="s">
        <v>70</v>
      </c>
      <c r="C9">
        <v>192</v>
      </c>
      <c r="D9">
        <v>1425</v>
      </c>
    </row>
    <row r="10" spans="1:4">
      <c r="C10">
        <v>89</v>
      </c>
      <c r="D10">
        <v>2719</v>
      </c>
    </row>
    <row r="11" spans="1:4">
      <c r="A11">
        <v>1172</v>
      </c>
      <c r="C11">
        <v>264</v>
      </c>
      <c r="D11">
        <v>836</v>
      </c>
    </row>
    <row r="12" spans="1:4">
      <c r="A12" t="s">
        <v>71</v>
      </c>
      <c r="C12">
        <v>46</v>
      </c>
      <c r="D12" t="s">
        <v>187</v>
      </c>
    </row>
    <row r="13" spans="1:4">
      <c r="A13">
        <v>199</v>
      </c>
      <c r="C13">
        <v>305</v>
      </c>
      <c r="D13">
        <v>1128</v>
      </c>
    </row>
    <row r="14" spans="1:4">
      <c r="A14" t="s">
        <v>72</v>
      </c>
      <c r="C14">
        <v>81</v>
      </c>
      <c r="D14">
        <v>661</v>
      </c>
    </row>
    <row r="15" spans="1:4">
      <c r="A15">
        <v>360</v>
      </c>
      <c r="C15">
        <v>331</v>
      </c>
      <c r="D15">
        <v>5034</v>
      </c>
    </row>
    <row r="16" spans="1:4">
      <c r="A16">
        <v>1447</v>
      </c>
      <c r="C16">
        <v>127</v>
      </c>
      <c r="D16" t="s">
        <v>195</v>
      </c>
    </row>
    <row r="17" spans="1:4">
      <c r="A17" t="s">
        <v>71</v>
      </c>
      <c r="C17">
        <v>290</v>
      </c>
      <c r="D17">
        <v>299</v>
      </c>
    </row>
    <row r="18" spans="1:4">
      <c r="A18">
        <v>1317</v>
      </c>
      <c r="C18">
        <v>222</v>
      </c>
      <c r="D18">
        <v>1145</v>
      </c>
    </row>
    <row r="19" spans="1:4">
      <c r="A19">
        <v>609</v>
      </c>
      <c r="C19">
        <v>296</v>
      </c>
      <c r="D19">
        <v>1256</v>
      </c>
    </row>
    <row r="20" spans="1:4">
      <c r="A20">
        <v>2052</v>
      </c>
      <c r="C20">
        <v>126</v>
      </c>
    </row>
    <row r="21" spans="1:4">
      <c r="A21">
        <v>562</v>
      </c>
      <c r="C21">
        <v>310</v>
      </c>
    </row>
    <row r="22" spans="1:4">
      <c r="A22" t="s">
        <v>70</v>
      </c>
      <c r="C22">
        <v>290</v>
      </c>
    </row>
    <row r="23" spans="1:4">
      <c r="A23">
        <v>1451</v>
      </c>
      <c r="C23">
        <v>298</v>
      </c>
    </row>
    <row r="24" spans="1:4">
      <c r="A24">
        <v>1313</v>
      </c>
      <c r="C24">
        <v>330</v>
      </c>
    </row>
    <row r="25" spans="1:4">
      <c r="C25">
        <v>134</v>
      </c>
    </row>
    <row r="26" spans="1:4">
      <c r="C26">
        <v>220</v>
      </c>
    </row>
    <row r="27" spans="1:4">
      <c r="C27">
        <v>77</v>
      </c>
    </row>
    <row r="28" spans="1:4">
      <c r="C28">
        <v>229</v>
      </c>
    </row>
    <row r="29" spans="1:4">
      <c r="C29">
        <v>342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S5565"/>
  <sheetViews>
    <sheetView tabSelected="1" zoomScale="70" zoomScaleNormal="70" workbookViewId="0">
      <pane xSplit="2" ySplit="1" topLeftCell="E5555" activePane="bottomRight" state="frozen"/>
      <selection pane="topRight" activeCell="C1" sqref="C1"/>
      <selection pane="bottomLeft" activeCell="A2" sqref="A2"/>
      <selection pane="bottomRight" activeCell="P5563" sqref="P5563"/>
    </sheetView>
  </sheetViews>
  <sheetFormatPr baseColWidth="10" defaultColWidth="10.85546875" defaultRowHeight="21"/>
  <cols>
    <col min="1" max="1" width="19.140625" style="45" customWidth="1"/>
    <col min="2" max="2" width="16.5703125" style="20" customWidth="1"/>
    <col min="3" max="3" width="11.85546875" style="20" bestFit="1" customWidth="1"/>
    <col min="4" max="4" width="15.140625" style="20" bestFit="1" customWidth="1"/>
    <col min="5" max="5" width="12.42578125" style="20" customWidth="1"/>
    <col min="6" max="6" width="14.85546875" style="20" bestFit="1" customWidth="1"/>
    <col min="7" max="7" width="20.140625" style="20" bestFit="1" customWidth="1"/>
    <col min="8" max="8" width="12.140625" style="20" customWidth="1"/>
    <col min="9" max="9" width="16.28515625" style="20" bestFit="1" customWidth="1"/>
    <col min="10" max="10" width="20.7109375" style="24" customWidth="1"/>
    <col min="11" max="11" width="19.42578125" style="25" customWidth="1"/>
    <col min="12" max="12" width="11.28515625" style="23" hidden="1" customWidth="1"/>
    <col min="13" max="13" width="11.140625" style="23" hidden="1" customWidth="1"/>
    <col min="14" max="14" width="10.140625" style="23" hidden="1" customWidth="1"/>
    <col min="15" max="15" width="17.85546875" style="23" bestFit="1" customWidth="1"/>
    <col min="16" max="16" width="17.85546875" style="23" customWidth="1"/>
    <col min="17" max="17" width="45.7109375" style="20" customWidth="1"/>
    <col min="18" max="18" width="10.85546875" style="23"/>
    <col min="19" max="19" width="16.140625" style="23" bestFit="1" customWidth="1"/>
    <col min="20" max="16384" width="10.85546875" style="23"/>
  </cols>
  <sheetData>
    <row r="1" spans="1:17" s="18" customFormat="1" ht="84">
      <c r="A1" s="44" t="s">
        <v>0</v>
      </c>
      <c r="B1" s="15" t="s">
        <v>1</v>
      </c>
      <c r="C1" s="15" t="s">
        <v>26</v>
      </c>
      <c r="D1" s="15" t="s">
        <v>27</v>
      </c>
      <c r="E1" s="15" t="s">
        <v>28</v>
      </c>
      <c r="F1" s="15" t="s">
        <v>29</v>
      </c>
      <c r="G1" s="15" t="s">
        <v>30</v>
      </c>
      <c r="H1" s="15" t="s">
        <v>31</v>
      </c>
      <c r="I1" s="15" t="s">
        <v>32</v>
      </c>
      <c r="J1" s="16" t="s">
        <v>33</v>
      </c>
      <c r="K1" s="17" t="s">
        <v>34</v>
      </c>
      <c r="L1" s="18" t="s">
        <v>19</v>
      </c>
      <c r="M1" s="18" t="s">
        <v>20</v>
      </c>
      <c r="N1" s="18" t="s">
        <v>35</v>
      </c>
      <c r="O1" s="18" t="s">
        <v>108</v>
      </c>
      <c r="P1" s="18" t="s">
        <v>192</v>
      </c>
      <c r="Q1" s="15" t="s">
        <v>193</v>
      </c>
    </row>
    <row r="2" spans="1:17">
      <c r="A2" s="45">
        <v>44607</v>
      </c>
      <c r="B2" s="20" t="s">
        <v>81</v>
      </c>
      <c r="C2" s="20">
        <v>1</v>
      </c>
      <c r="D2" s="20">
        <v>58</v>
      </c>
      <c r="E2" s="20">
        <v>2292</v>
      </c>
      <c r="F2" s="20">
        <v>38</v>
      </c>
      <c r="G2" s="20">
        <v>1.93</v>
      </c>
      <c r="H2" s="20">
        <v>1</v>
      </c>
      <c r="I2" s="20">
        <v>28</v>
      </c>
      <c r="J2" s="21">
        <v>81.486631578947367</v>
      </c>
      <c r="K2" s="22">
        <f>IFERROR(TablaAforos[[#This Row],[AREA DEL POTRERO]]/TablaAforos[[#This Row],[NUMERO VACAS LOTE]]/TablaAforos[[#This Row],[DIAS OCUPACION]],"")</f>
        <v>60.315789473684212</v>
      </c>
      <c r="L2" s="23">
        <f>YEAR(A2)</f>
        <v>2022</v>
      </c>
      <c r="M2" s="23">
        <f>MONTH(A2)</f>
        <v>2</v>
      </c>
      <c r="N2" s="23">
        <f>DAY(A2)</f>
        <v>15</v>
      </c>
      <c r="O2" s="23">
        <v>5</v>
      </c>
    </row>
    <row r="3" spans="1:17">
      <c r="A3" s="45">
        <v>44608</v>
      </c>
      <c r="B3" s="20" t="s">
        <v>81</v>
      </c>
      <c r="C3" s="20">
        <v>1</v>
      </c>
      <c r="D3" s="20">
        <v>59</v>
      </c>
      <c r="E3" s="20">
        <v>2052</v>
      </c>
      <c r="F3" s="20">
        <v>38</v>
      </c>
      <c r="G3" s="20">
        <v>2.14</v>
      </c>
      <c r="H3" s="20">
        <v>1</v>
      </c>
      <c r="I3" s="20">
        <v>28</v>
      </c>
      <c r="J3" s="21">
        <v>80.891999999999996</v>
      </c>
      <c r="K3" s="22">
        <f>IFERROR(TablaAforos[[#This Row],[AREA DEL POTRERO]]/TablaAforos[[#This Row],[NUMERO VACAS LOTE]]/TablaAforos[[#This Row],[DIAS OCUPACION]],"")</f>
        <v>54</v>
      </c>
      <c r="L3" s="23">
        <f t="shared" ref="L3:L28" si="0">YEAR(A3)</f>
        <v>2022</v>
      </c>
      <c r="M3" s="23">
        <f t="shared" ref="M3:M28" si="1">MONTH(A3)</f>
        <v>2</v>
      </c>
      <c r="N3" s="23">
        <f t="shared" ref="N3:N28" si="2">DAY(A3)</f>
        <v>16</v>
      </c>
      <c r="O3" s="23">
        <v>5</v>
      </c>
    </row>
    <row r="4" spans="1:17">
      <c r="A4" s="45">
        <v>44609</v>
      </c>
      <c r="B4" s="20" t="s">
        <v>81</v>
      </c>
      <c r="C4" s="20">
        <v>1</v>
      </c>
      <c r="D4" s="20">
        <v>57</v>
      </c>
      <c r="E4" s="20">
        <v>2162</v>
      </c>
      <c r="F4" s="20">
        <v>38</v>
      </c>
      <c r="G4" s="20">
        <v>1.79</v>
      </c>
      <c r="H4" s="20">
        <v>1</v>
      </c>
      <c r="I4" s="20">
        <v>29</v>
      </c>
      <c r="J4" s="21">
        <v>71.289105263157879</v>
      </c>
      <c r="K4" s="22">
        <f>IFERROR(TablaAforos[[#This Row],[AREA DEL POTRERO]]/TablaAforos[[#This Row],[NUMERO VACAS LOTE]]/TablaAforos[[#This Row],[DIAS OCUPACION]],"")</f>
        <v>56.89473684210526</v>
      </c>
      <c r="L4" s="23">
        <f t="shared" si="0"/>
        <v>2022</v>
      </c>
      <c r="M4" s="23">
        <f t="shared" si="1"/>
        <v>2</v>
      </c>
      <c r="N4" s="23">
        <f t="shared" si="2"/>
        <v>17</v>
      </c>
      <c r="O4" s="23">
        <v>5</v>
      </c>
    </row>
    <row r="5" spans="1:17">
      <c r="A5" s="45">
        <v>44610</v>
      </c>
      <c r="B5" s="20" t="s">
        <v>81</v>
      </c>
      <c r="C5" s="20">
        <v>1</v>
      </c>
      <c r="D5" s="20">
        <v>56</v>
      </c>
      <c r="E5" s="20">
        <v>2083</v>
      </c>
      <c r="F5" s="20">
        <v>38</v>
      </c>
      <c r="G5" s="20">
        <v>1.93</v>
      </c>
      <c r="H5" s="20">
        <v>1</v>
      </c>
      <c r="I5" s="20">
        <v>28</v>
      </c>
      <c r="J5" s="21">
        <v>74.056131578947372</v>
      </c>
      <c r="K5" s="22">
        <f>IFERROR(TablaAforos[[#This Row],[AREA DEL POTRERO]]/TablaAforos[[#This Row],[NUMERO VACAS LOTE]]/TablaAforos[[#This Row],[DIAS OCUPACION]],"")</f>
        <v>54.815789473684212</v>
      </c>
      <c r="L5" s="23">
        <f t="shared" si="0"/>
        <v>2022</v>
      </c>
      <c r="M5" s="23">
        <f t="shared" si="1"/>
        <v>2</v>
      </c>
      <c r="N5" s="23">
        <f t="shared" si="2"/>
        <v>18</v>
      </c>
      <c r="O5" s="23">
        <v>5</v>
      </c>
    </row>
    <row r="6" spans="1:17">
      <c r="A6" s="45">
        <v>44611</v>
      </c>
      <c r="B6" s="20" t="s">
        <v>81</v>
      </c>
      <c r="C6" s="20">
        <v>1</v>
      </c>
      <c r="D6" s="20">
        <v>55</v>
      </c>
      <c r="E6" s="20">
        <v>2377</v>
      </c>
      <c r="F6" s="20">
        <v>38</v>
      </c>
      <c r="G6" s="20">
        <v>2.0699999999999998</v>
      </c>
      <c r="H6" s="20">
        <v>1</v>
      </c>
      <c r="I6" s="20">
        <v>27</v>
      </c>
      <c r="J6" s="21">
        <v>90.638763157894729</v>
      </c>
      <c r="K6" s="22">
        <f>IFERROR(TablaAforos[[#This Row],[AREA DEL POTRERO]]/TablaAforos[[#This Row],[NUMERO VACAS LOTE]]/TablaAforos[[#This Row],[DIAS OCUPACION]],"")</f>
        <v>62.55263157894737</v>
      </c>
      <c r="L6" s="23">
        <f t="shared" si="0"/>
        <v>2022</v>
      </c>
      <c r="M6" s="23">
        <f t="shared" si="1"/>
        <v>2</v>
      </c>
      <c r="N6" s="23">
        <f t="shared" si="2"/>
        <v>19</v>
      </c>
      <c r="O6" s="23">
        <v>5</v>
      </c>
    </row>
    <row r="7" spans="1:17">
      <c r="A7" s="45">
        <v>44612</v>
      </c>
      <c r="B7" s="20" t="s">
        <v>81</v>
      </c>
      <c r="C7" s="20">
        <v>1</v>
      </c>
      <c r="D7" s="20">
        <v>54</v>
      </c>
      <c r="E7" s="20">
        <v>2522</v>
      </c>
      <c r="F7" s="20">
        <v>38</v>
      </c>
      <c r="G7" s="20">
        <v>2.0099999999999998</v>
      </c>
      <c r="H7" s="20">
        <v>1</v>
      </c>
      <c r="I7" s="20">
        <v>26</v>
      </c>
      <c r="J7" s="21">
        <v>93.380368421052609</v>
      </c>
      <c r="K7" s="22">
        <f>IFERROR(TablaAforos[[#This Row],[AREA DEL POTRERO]]/TablaAforos[[#This Row],[NUMERO VACAS LOTE]]/TablaAforos[[#This Row],[DIAS OCUPACION]],"")</f>
        <v>66.368421052631575</v>
      </c>
      <c r="L7" s="23">
        <f t="shared" si="0"/>
        <v>2022</v>
      </c>
      <c r="M7" s="23">
        <f t="shared" si="1"/>
        <v>2</v>
      </c>
      <c r="N7" s="23">
        <f t="shared" si="2"/>
        <v>20</v>
      </c>
      <c r="O7" s="23">
        <v>5</v>
      </c>
    </row>
    <row r="8" spans="1:17">
      <c r="A8" s="45">
        <v>44613</v>
      </c>
      <c r="B8" s="20" t="s">
        <v>81</v>
      </c>
      <c r="C8" s="20">
        <v>1</v>
      </c>
      <c r="D8" s="20">
        <v>53</v>
      </c>
      <c r="E8" s="20">
        <v>1868</v>
      </c>
      <c r="F8" s="20">
        <v>38</v>
      </c>
      <c r="G8" s="20">
        <v>2.16</v>
      </c>
      <c r="H8" s="20">
        <v>1</v>
      </c>
      <c r="I8" s="20">
        <v>28</v>
      </c>
      <c r="J8" s="21">
        <v>74.326736842105262</v>
      </c>
      <c r="K8" s="22">
        <f>IFERROR(TablaAforos[[#This Row],[AREA DEL POTRERO]]/TablaAforos[[#This Row],[NUMERO VACAS LOTE]]/TablaAforos[[#This Row],[DIAS OCUPACION]],"")</f>
        <v>49.157894736842103</v>
      </c>
      <c r="L8" s="23">
        <f t="shared" si="0"/>
        <v>2022</v>
      </c>
      <c r="M8" s="23">
        <f t="shared" si="1"/>
        <v>2</v>
      </c>
      <c r="N8" s="23">
        <f t="shared" si="2"/>
        <v>21</v>
      </c>
      <c r="O8" s="23">
        <v>5</v>
      </c>
    </row>
    <row r="9" spans="1:17">
      <c r="A9" s="45">
        <v>44614</v>
      </c>
      <c r="B9" s="20" t="s">
        <v>81</v>
      </c>
      <c r="C9" s="20">
        <v>1</v>
      </c>
      <c r="D9" s="20">
        <v>14</v>
      </c>
      <c r="E9" s="20">
        <v>2247</v>
      </c>
      <c r="F9" s="20">
        <v>38</v>
      </c>
      <c r="G9" s="20">
        <v>1.71</v>
      </c>
      <c r="H9" s="20">
        <v>1</v>
      </c>
      <c r="I9" s="20">
        <v>27</v>
      </c>
      <c r="J9" s="21">
        <v>70.780499999999989</v>
      </c>
      <c r="K9" s="22">
        <f>IFERROR(TablaAforos[[#This Row],[AREA DEL POTRERO]]/TablaAforos[[#This Row],[NUMERO VACAS LOTE]]/TablaAforos[[#This Row],[DIAS OCUPACION]],"")</f>
        <v>59.131578947368418</v>
      </c>
      <c r="L9" s="23">
        <f t="shared" si="0"/>
        <v>2022</v>
      </c>
      <c r="M9" s="23">
        <f t="shared" si="1"/>
        <v>2</v>
      </c>
      <c r="N9" s="23">
        <f t="shared" si="2"/>
        <v>22</v>
      </c>
      <c r="O9" s="23">
        <v>5</v>
      </c>
    </row>
    <row r="10" spans="1:17">
      <c r="A10" s="45">
        <v>44615</v>
      </c>
      <c r="B10" s="20" t="s">
        <v>81</v>
      </c>
      <c r="C10" s="20">
        <v>1</v>
      </c>
      <c r="D10" s="20">
        <v>6</v>
      </c>
      <c r="E10" s="20">
        <v>2442</v>
      </c>
      <c r="F10" s="20">
        <v>38</v>
      </c>
      <c r="G10" s="20">
        <v>1.69</v>
      </c>
      <c r="H10" s="20">
        <v>1</v>
      </c>
      <c r="I10" s="20">
        <v>26</v>
      </c>
      <c r="J10" s="21">
        <v>76.023315789473671</v>
      </c>
      <c r="K10" s="22">
        <f>IFERROR(TablaAforos[[#This Row],[AREA DEL POTRERO]]/TablaAforos[[#This Row],[NUMERO VACAS LOTE]]/TablaAforos[[#This Row],[DIAS OCUPACION]],"")</f>
        <v>64.263157894736835</v>
      </c>
      <c r="L10" s="23">
        <f t="shared" si="0"/>
        <v>2022</v>
      </c>
      <c r="M10" s="23">
        <f t="shared" si="1"/>
        <v>2</v>
      </c>
      <c r="N10" s="23">
        <f t="shared" si="2"/>
        <v>23</v>
      </c>
      <c r="O10" s="23">
        <v>5</v>
      </c>
    </row>
    <row r="11" spans="1:17">
      <c r="A11" s="45">
        <v>44616</v>
      </c>
      <c r="B11" s="20" t="s">
        <v>81</v>
      </c>
      <c r="C11" s="20">
        <v>1</v>
      </c>
      <c r="D11" s="20">
        <v>5</v>
      </c>
      <c r="E11" s="20">
        <v>2550</v>
      </c>
      <c r="F11" s="20">
        <v>38</v>
      </c>
      <c r="G11" s="20">
        <v>2</v>
      </c>
      <c r="H11" s="20">
        <v>1</v>
      </c>
      <c r="I11" s="20">
        <v>29</v>
      </c>
      <c r="J11" s="21">
        <v>93.94736842105263</v>
      </c>
      <c r="K11" s="22">
        <f>IFERROR(TablaAforos[[#This Row],[AREA DEL POTRERO]]/TablaAforos[[#This Row],[NUMERO VACAS LOTE]]/TablaAforos[[#This Row],[DIAS OCUPACION]],"")</f>
        <v>67.10526315789474</v>
      </c>
      <c r="L11" s="23">
        <f t="shared" si="0"/>
        <v>2022</v>
      </c>
      <c r="M11" s="23">
        <f t="shared" si="1"/>
        <v>2</v>
      </c>
      <c r="N11" s="23">
        <f t="shared" si="2"/>
        <v>24</v>
      </c>
      <c r="O11" s="23">
        <v>5</v>
      </c>
    </row>
    <row r="12" spans="1:17">
      <c r="A12" s="45">
        <v>44617</v>
      </c>
      <c r="B12" s="20" t="s">
        <v>81</v>
      </c>
      <c r="C12" s="20">
        <v>1</v>
      </c>
      <c r="D12" s="20">
        <v>4</v>
      </c>
      <c r="E12" s="20">
        <v>2935</v>
      </c>
      <c r="F12" s="20">
        <v>38</v>
      </c>
      <c r="G12" s="20">
        <v>1.98</v>
      </c>
      <c r="H12" s="20">
        <v>1</v>
      </c>
      <c r="I12" s="20">
        <v>28</v>
      </c>
      <c r="J12" s="21">
        <v>107.05026315789473</v>
      </c>
      <c r="K12" s="22">
        <f>IFERROR(TablaAforos[[#This Row],[AREA DEL POTRERO]]/TablaAforos[[#This Row],[NUMERO VACAS LOTE]]/TablaAforos[[#This Row],[DIAS OCUPACION]],"")</f>
        <v>77.236842105263165</v>
      </c>
      <c r="L12" s="23">
        <f t="shared" si="0"/>
        <v>2022</v>
      </c>
      <c r="M12" s="23">
        <f t="shared" si="1"/>
        <v>2</v>
      </c>
      <c r="N12" s="23">
        <f t="shared" si="2"/>
        <v>25</v>
      </c>
      <c r="O12" s="23">
        <v>5</v>
      </c>
    </row>
    <row r="13" spans="1:17">
      <c r="A13" s="45">
        <v>44618</v>
      </c>
      <c r="B13" s="20" t="s">
        <v>81</v>
      </c>
      <c r="C13" s="20">
        <v>1</v>
      </c>
      <c r="D13" s="20">
        <v>3</v>
      </c>
      <c r="E13" s="20">
        <v>2161</v>
      </c>
      <c r="F13" s="20">
        <v>38</v>
      </c>
      <c r="G13" s="20">
        <v>1.81</v>
      </c>
      <c r="H13" s="20">
        <v>1</v>
      </c>
      <c r="I13" s="20">
        <v>27</v>
      </c>
      <c r="J13" s="21">
        <v>72.052289473684212</v>
      </c>
      <c r="K13" s="22">
        <f>IFERROR(TablaAforos[[#This Row],[AREA DEL POTRERO]]/TablaAforos[[#This Row],[NUMERO VACAS LOTE]]/TablaAforos[[#This Row],[DIAS OCUPACION]],"")</f>
        <v>56.868421052631582</v>
      </c>
      <c r="L13" s="23">
        <f t="shared" si="0"/>
        <v>2022</v>
      </c>
      <c r="M13" s="23">
        <f t="shared" si="1"/>
        <v>2</v>
      </c>
      <c r="N13" s="23">
        <f t="shared" si="2"/>
        <v>26</v>
      </c>
      <c r="O13" s="23">
        <v>5</v>
      </c>
    </row>
    <row r="14" spans="1:17">
      <c r="A14" s="45">
        <v>44619</v>
      </c>
      <c r="B14" s="20" t="s">
        <v>81</v>
      </c>
      <c r="C14" s="20">
        <v>1</v>
      </c>
      <c r="D14" s="20">
        <v>2</v>
      </c>
      <c r="E14" s="20">
        <v>2458</v>
      </c>
      <c r="F14" s="20">
        <v>38</v>
      </c>
      <c r="G14" s="20">
        <v>2.0099999999999998</v>
      </c>
      <c r="H14" s="20">
        <v>1</v>
      </c>
      <c r="I14" s="20">
        <v>29</v>
      </c>
      <c r="J14" s="21">
        <v>91.010684210526307</v>
      </c>
      <c r="K14" s="22">
        <f>IFERROR(TablaAforos[[#This Row],[AREA DEL POTRERO]]/TablaAforos[[#This Row],[NUMERO VACAS LOTE]]/TablaAforos[[#This Row],[DIAS OCUPACION]],"")</f>
        <v>64.684210526315795</v>
      </c>
      <c r="L14" s="23">
        <f t="shared" si="0"/>
        <v>2022</v>
      </c>
      <c r="M14" s="23">
        <f t="shared" si="1"/>
        <v>2</v>
      </c>
      <c r="N14" s="23">
        <f t="shared" si="2"/>
        <v>27</v>
      </c>
      <c r="O14" s="23">
        <v>5</v>
      </c>
    </row>
    <row r="15" spans="1:17">
      <c r="A15" s="45">
        <v>44620</v>
      </c>
      <c r="B15" s="20" t="s">
        <v>81</v>
      </c>
      <c r="C15" s="20">
        <v>1</v>
      </c>
      <c r="D15" s="20">
        <v>1</v>
      </c>
      <c r="E15" s="20">
        <v>1160</v>
      </c>
      <c r="F15" s="20">
        <v>38</v>
      </c>
      <c r="G15" s="20">
        <v>3.04</v>
      </c>
      <c r="H15" s="20">
        <v>1</v>
      </c>
      <c r="I15" s="20">
        <v>28</v>
      </c>
      <c r="J15" s="21">
        <v>65.239999999999995</v>
      </c>
      <c r="K15" s="22">
        <f>IFERROR(TablaAforos[[#This Row],[AREA DEL POTRERO]]/TablaAforos[[#This Row],[NUMERO VACAS LOTE]]/TablaAforos[[#This Row],[DIAS OCUPACION]],"")</f>
        <v>30.526315789473685</v>
      </c>
      <c r="L15" s="23">
        <f t="shared" si="0"/>
        <v>2022</v>
      </c>
      <c r="M15" s="23">
        <f t="shared" si="1"/>
        <v>2</v>
      </c>
      <c r="N15" s="23">
        <f t="shared" si="2"/>
        <v>28</v>
      </c>
      <c r="O15" s="23">
        <v>5</v>
      </c>
    </row>
    <row r="16" spans="1:17">
      <c r="A16" s="45">
        <v>44621</v>
      </c>
      <c r="B16" s="20" t="s">
        <v>81</v>
      </c>
      <c r="C16" s="20">
        <v>1</v>
      </c>
      <c r="D16" s="20">
        <v>7</v>
      </c>
      <c r="E16" s="20">
        <v>2054</v>
      </c>
      <c r="F16" s="20">
        <v>38</v>
      </c>
      <c r="G16" s="20">
        <v>2.02</v>
      </c>
      <c r="H16" s="20">
        <v>1</v>
      </c>
      <c r="I16" s="20">
        <v>28</v>
      </c>
      <c r="J16" s="21">
        <v>76.430421052631573</v>
      </c>
      <c r="K16" s="22">
        <f>IFERROR(TablaAforos[[#This Row],[AREA DEL POTRERO]]/TablaAforos[[#This Row],[NUMERO VACAS LOTE]]/TablaAforos[[#This Row],[DIAS OCUPACION]],"")</f>
        <v>54.05263157894737</v>
      </c>
      <c r="L16" s="23">
        <f t="shared" si="0"/>
        <v>2022</v>
      </c>
      <c r="M16" s="23">
        <f t="shared" si="1"/>
        <v>3</v>
      </c>
      <c r="N16" s="23">
        <f t="shared" si="2"/>
        <v>1</v>
      </c>
      <c r="O16" s="23">
        <v>5</v>
      </c>
    </row>
    <row r="17" spans="1:15">
      <c r="A17" s="45">
        <v>44622</v>
      </c>
      <c r="B17" s="20" t="s">
        <v>81</v>
      </c>
      <c r="C17" s="20">
        <v>1</v>
      </c>
      <c r="D17" s="20">
        <v>8</v>
      </c>
      <c r="E17" s="20">
        <v>2211</v>
      </c>
      <c r="F17" s="20">
        <v>38</v>
      </c>
      <c r="G17" s="20">
        <v>1.82</v>
      </c>
      <c r="H17" s="20">
        <v>1</v>
      </c>
      <c r="I17" s="20">
        <v>28</v>
      </c>
      <c r="J17" s="21">
        <v>74.126684210526321</v>
      </c>
      <c r="K17" s="22">
        <f>IFERROR(TablaAforos[[#This Row],[AREA DEL POTRERO]]/TablaAforos[[#This Row],[NUMERO VACAS LOTE]]/TablaAforos[[#This Row],[DIAS OCUPACION]],"")</f>
        <v>58.184210526315788</v>
      </c>
      <c r="L17" s="23">
        <f t="shared" si="0"/>
        <v>2022</v>
      </c>
      <c r="M17" s="23">
        <f t="shared" si="1"/>
        <v>3</v>
      </c>
      <c r="N17" s="23">
        <f t="shared" si="2"/>
        <v>2</v>
      </c>
      <c r="O17" s="23">
        <v>5</v>
      </c>
    </row>
    <row r="18" spans="1:15">
      <c r="A18" s="45">
        <v>44623</v>
      </c>
      <c r="B18" s="20" t="s">
        <v>81</v>
      </c>
      <c r="C18" s="20">
        <v>1</v>
      </c>
      <c r="D18" s="20">
        <v>9</v>
      </c>
      <c r="E18" s="20">
        <v>2169</v>
      </c>
      <c r="F18" s="20">
        <v>38</v>
      </c>
      <c r="G18" s="20">
        <v>1.73</v>
      </c>
      <c r="H18" s="20">
        <v>1</v>
      </c>
      <c r="I18" s="20">
        <v>28</v>
      </c>
      <c r="J18" s="21">
        <v>69.122605263157894</v>
      </c>
      <c r="K18" s="22">
        <f>IFERROR(TablaAforos[[#This Row],[AREA DEL POTRERO]]/TablaAforos[[#This Row],[NUMERO VACAS LOTE]]/TablaAforos[[#This Row],[DIAS OCUPACION]],"")</f>
        <v>57.078947368421055</v>
      </c>
      <c r="L18" s="23">
        <f t="shared" si="0"/>
        <v>2022</v>
      </c>
      <c r="M18" s="23">
        <f t="shared" si="1"/>
        <v>3</v>
      </c>
      <c r="N18" s="23">
        <f t="shared" si="2"/>
        <v>3</v>
      </c>
      <c r="O18" s="23">
        <v>5</v>
      </c>
    </row>
    <row r="19" spans="1:15">
      <c r="A19" s="45">
        <v>44624</v>
      </c>
      <c r="B19" s="20" t="s">
        <v>81</v>
      </c>
      <c r="C19" s="20">
        <v>1</v>
      </c>
      <c r="D19" s="20">
        <v>10</v>
      </c>
      <c r="E19" s="20">
        <v>2317</v>
      </c>
      <c r="F19" s="20">
        <v>38</v>
      </c>
      <c r="G19" s="20">
        <v>1.93</v>
      </c>
      <c r="H19" s="20">
        <v>1</v>
      </c>
      <c r="I19" s="20">
        <v>28</v>
      </c>
      <c r="J19" s="21">
        <v>82.37544736842105</v>
      </c>
      <c r="K19" s="22">
        <f>IFERROR(TablaAforos[[#This Row],[AREA DEL POTRERO]]/TablaAforos[[#This Row],[NUMERO VACAS LOTE]]/TablaAforos[[#This Row],[DIAS OCUPACION]],"")</f>
        <v>60.973684210526315</v>
      </c>
      <c r="L19" s="23">
        <f t="shared" si="0"/>
        <v>2022</v>
      </c>
      <c r="M19" s="23">
        <f t="shared" si="1"/>
        <v>3</v>
      </c>
      <c r="N19" s="23">
        <f t="shared" si="2"/>
        <v>4</v>
      </c>
      <c r="O19" s="23">
        <v>5</v>
      </c>
    </row>
    <row r="20" spans="1:15">
      <c r="A20" s="45">
        <v>44625</v>
      </c>
      <c r="B20" s="20" t="s">
        <v>81</v>
      </c>
      <c r="C20" s="20">
        <v>1</v>
      </c>
      <c r="D20" s="20">
        <v>11</v>
      </c>
      <c r="E20" s="20">
        <v>2272</v>
      </c>
      <c r="F20" s="20">
        <v>38</v>
      </c>
      <c r="G20" s="20">
        <v>1.5</v>
      </c>
      <c r="H20" s="20">
        <v>1</v>
      </c>
      <c r="I20" s="20">
        <v>27</v>
      </c>
      <c r="J20" s="21">
        <v>62.778947368421044</v>
      </c>
      <c r="K20" s="22">
        <f>IFERROR(TablaAforos[[#This Row],[AREA DEL POTRERO]]/TablaAforos[[#This Row],[NUMERO VACAS LOTE]]/TablaAforos[[#This Row],[DIAS OCUPACION]],"")</f>
        <v>59.789473684210527</v>
      </c>
      <c r="L20" s="23">
        <f t="shared" si="0"/>
        <v>2022</v>
      </c>
      <c r="M20" s="23">
        <f t="shared" si="1"/>
        <v>3</v>
      </c>
      <c r="N20" s="23">
        <f t="shared" si="2"/>
        <v>5</v>
      </c>
      <c r="O20" s="23">
        <v>5</v>
      </c>
    </row>
    <row r="21" spans="1:15">
      <c r="A21" s="45">
        <v>44625</v>
      </c>
      <c r="B21" s="20" t="s">
        <v>81</v>
      </c>
      <c r="C21" s="20">
        <v>1</v>
      </c>
      <c r="D21" s="20">
        <v>12</v>
      </c>
      <c r="E21" s="20">
        <v>2121</v>
      </c>
      <c r="F21" s="20">
        <v>38</v>
      </c>
      <c r="G21" s="20">
        <v>1.52</v>
      </c>
      <c r="H21" s="20">
        <v>1</v>
      </c>
      <c r="I21" s="20">
        <v>29</v>
      </c>
      <c r="J21" s="21">
        <v>59.387999999999991</v>
      </c>
      <c r="K21" s="22">
        <f>IFERROR(TablaAforos[[#This Row],[AREA DEL POTRERO]]/TablaAforos[[#This Row],[NUMERO VACAS LOTE]]/TablaAforos[[#This Row],[DIAS OCUPACION]],"")</f>
        <v>55.815789473684212</v>
      </c>
      <c r="L21" s="23">
        <f t="shared" si="0"/>
        <v>2022</v>
      </c>
      <c r="M21" s="23">
        <f t="shared" si="1"/>
        <v>3</v>
      </c>
      <c r="N21" s="23">
        <f t="shared" si="2"/>
        <v>5</v>
      </c>
      <c r="O21" s="23">
        <v>5</v>
      </c>
    </row>
    <row r="22" spans="1:15">
      <c r="A22" s="45">
        <v>44626</v>
      </c>
      <c r="B22" s="20" t="s">
        <v>81</v>
      </c>
      <c r="C22" s="20">
        <v>1</v>
      </c>
      <c r="D22" s="20">
        <v>60</v>
      </c>
      <c r="E22" s="20">
        <v>2393</v>
      </c>
      <c r="F22" s="20">
        <v>38</v>
      </c>
      <c r="G22" s="20">
        <v>1.93</v>
      </c>
      <c r="H22" s="20">
        <v>1</v>
      </c>
      <c r="I22" s="20">
        <v>29</v>
      </c>
      <c r="J22" s="21">
        <v>85.077447368421048</v>
      </c>
      <c r="K22" s="22">
        <f>IFERROR(TablaAforos[[#This Row],[AREA DEL POTRERO]]/TablaAforos[[#This Row],[NUMERO VACAS LOTE]]/TablaAforos[[#This Row],[DIAS OCUPACION]],"")</f>
        <v>62.973684210526315</v>
      </c>
      <c r="L22" s="23">
        <f t="shared" si="0"/>
        <v>2022</v>
      </c>
      <c r="M22" s="23">
        <f t="shared" si="1"/>
        <v>3</v>
      </c>
      <c r="N22" s="23">
        <f t="shared" si="2"/>
        <v>6</v>
      </c>
      <c r="O22" s="23">
        <v>5</v>
      </c>
    </row>
    <row r="23" spans="1:15">
      <c r="A23" s="45">
        <v>44627</v>
      </c>
      <c r="B23" s="20" t="s">
        <v>81</v>
      </c>
      <c r="C23" s="20">
        <v>1</v>
      </c>
      <c r="D23" s="20">
        <v>61</v>
      </c>
      <c r="E23" s="20">
        <v>2668</v>
      </c>
      <c r="F23" s="20">
        <v>38</v>
      </c>
      <c r="G23" s="20">
        <v>1.66</v>
      </c>
      <c r="H23" s="20">
        <v>1</v>
      </c>
      <c r="I23" s="20">
        <v>29</v>
      </c>
      <c r="J23" s="21">
        <v>81.584631578947366</v>
      </c>
      <c r="K23" s="22">
        <f>IFERROR(TablaAforos[[#This Row],[AREA DEL POTRERO]]/TablaAforos[[#This Row],[NUMERO VACAS LOTE]]/TablaAforos[[#This Row],[DIAS OCUPACION]],"")</f>
        <v>70.21052631578948</v>
      </c>
      <c r="L23" s="23">
        <f t="shared" si="0"/>
        <v>2022</v>
      </c>
      <c r="M23" s="23">
        <f t="shared" si="1"/>
        <v>3</v>
      </c>
      <c r="N23" s="23">
        <f t="shared" si="2"/>
        <v>7</v>
      </c>
      <c r="O23" s="23">
        <v>5</v>
      </c>
    </row>
    <row r="24" spans="1:15">
      <c r="A24" s="45">
        <v>44628</v>
      </c>
      <c r="B24" s="20" t="s">
        <v>81</v>
      </c>
      <c r="C24" s="20">
        <v>1</v>
      </c>
      <c r="D24" s="20">
        <v>62</v>
      </c>
      <c r="E24" s="20">
        <v>2466</v>
      </c>
      <c r="F24" s="20">
        <v>38</v>
      </c>
      <c r="G24" s="20">
        <v>1.45</v>
      </c>
      <c r="H24" s="20">
        <v>1</v>
      </c>
      <c r="I24" s="20">
        <v>29</v>
      </c>
      <c r="J24" s="21">
        <v>65.868157894736839</v>
      </c>
      <c r="K24" s="22">
        <f>IFERROR(TablaAforos[[#This Row],[AREA DEL POTRERO]]/TablaAforos[[#This Row],[NUMERO VACAS LOTE]]/TablaAforos[[#This Row],[DIAS OCUPACION]],"")</f>
        <v>64.89473684210526</v>
      </c>
      <c r="L24" s="23">
        <f t="shared" si="0"/>
        <v>2022</v>
      </c>
      <c r="M24" s="23">
        <f t="shared" si="1"/>
        <v>3</v>
      </c>
      <c r="N24" s="23">
        <f t="shared" si="2"/>
        <v>8</v>
      </c>
      <c r="O24" s="23">
        <v>5</v>
      </c>
    </row>
    <row r="25" spans="1:15">
      <c r="A25" s="45">
        <v>44629</v>
      </c>
      <c r="B25" s="20" t="s">
        <v>81</v>
      </c>
      <c r="C25" s="20">
        <v>1</v>
      </c>
      <c r="D25" s="20">
        <v>63</v>
      </c>
      <c r="E25" s="20">
        <v>2548</v>
      </c>
      <c r="F25" s="20">
        <v>38</v>
      </c>
      <c r="G25" s="20">
        <v>1.44</v>
      </c>
      <c r="H25" s="20">
        <v>1</v>
      </c>
      <c r="I25" s="20">
        <v>29</v>
      </c>
      <c r="J25" s="21">
        <v>67.589052631578951</v>
      </c>
      <c r="K25" s="22">
        <f>IFERROR(TablaAforos[[#This Row],[AREA DEL POTRERO]]/TablaAforos[[#This Row],[NUMERO VACAS LOTE]]/TablaAforos[[#This Row],[DIAS OCUPACION]],"")</f>
        <v>67.05263157894737</v>
      </c>
      <c r="L25" s="23">
        <f t="shared" si="0"/>
        <v>2022</v>
      </c>
      <c r="M25" s="23">
        <f t="shared" si="1"/>
        <v>3</v>
      </c>
      <c r="N25" s="23">
        <f t="shared" si="2"/>
        <v>9</v>
      </c>
      <c r="O25" s="23">
        <v>5</v>
      </c>
    </row>
    <row r="26" spans="1:15">
      <c r="A26" s="45">
        <v>44630</v>
      </c>
      <c r="B26" s="20" t="s">
        <v>81</v>
      </c>
      <c r="C26" s="20">
        <v>1</v>
      </c>
      <c r="D26" s="20">
        <v>64</v>
      </c>
      <c r="E26" s="20">
        <v>2303</v>
      </c>
      <c r="F26" s="20">
        <v>38</v>
      </c>
      <c r="G26" s="20">
        <v>1.2</v>
      </c>
      <c r="H26" s="20">
        <v>1</v>
      </c>
      <c r="I26" s="20">
        <v>29</v>
      </c>
      <c r="J26" s="21">
        <v>50.908421052631581</v>
      </c>
      <c r="K26" s="22">
        <f>IFERROR(TablaAforos[[#This Row],[AREA DEL POTRERO]]/TablaAforos[[#This Row],[NUMERO VACAS LOTE]]/TablaAforos[[#This Row],[DIAS OCUPACION]],"")</f>
        <v>60.60526315789474</v>
      </c>
      <c r="L26" s="23">
        <f t="shared" si="0"/>
        <v>2022</v>
      </c>
      <c r="M26" s="23">
        <f t="shared" si="1"/>
        <v>3</v>
      </c>
      <c r="N26" s="23">
        <f t="shared" si="2"/>
        <v>10</v>
      </c>
      <c r="O26" s="23">
        <v>5</v>
      </c>
    </row>
    <row r="27" spans="1:15">
      <c r="A27" s="45">
        <v>44631</v>
      </c>
      <c r="B27" s="20" t="s">
        <v>81</v>
      </c>
      <c r="C27" s="20">
        <v>1</v>
      </c>
      <c r="D27" s="20">
        <v>65</v>
      </c>
      <c r="E27" s="20">
        <v>2346</v>
      </c>
      <c r="F27" s="20">
        <v>38</v>
      </c>
      <c r="G27" s="20">
        <v>1.33</v>
      </c>
      <c r="H27" s="20">
        <v>1</v>
      </c>
      <c r="I27" s="20">
        <v>29</v>
      </c>
      <c r="J27" s="21">
        <v>57.476999999999997</v>
      </c>
      <c r="K27" s="22">
        <f>IFERROR(TablaAforos[[#This Row],[AREA DEL POTRERO]]/TablaAforos[[#This Row],[NUMERO VACAS LOTE]]/TablaAforos[[#This Row],[DIAS OCUPACION]],"")</f>
        <v>61.736842105263158</v>
      </c>
      <c r="L27" s="23">
        <f t="shared" si="0"/>
        <v>2022</v>
      </c>
      <c r="M27" s="23">
        <f t="shared" si="1"/>
        <v>3</v>
      </c>
      <c r="N27" s="23">
        <f t="shared" si="2"/>
        <v>11</v>
      </c>
      <c r="O27" s="23">
        <v>5</v>
      </c>
    </row>
    <row r="28" spans="1:15">
      <c r="A28" s="45">
        <v>44632</v>
      </c>
      <c r="B28" s="20" t="s">
        <v>81</v>
      </c>
      <c r="C28" s="20">
        <v>1</v>
      </c>
      <c r="D28" s="20">
        <v>66</v>
      </c>
      <c r="E28" s="20">
        <v>2177</v>
      </c>
      <c r="F28" s="20">
        <v>38</v>
      </c>
      <c r="H28" s="20">
        <v>1</v>
      </c>
      <c r="J28" s="21"/>
      <c r="K28" s="22">
        <f>IFERROR(TablaAforos[[#This Row],[AREA DEL POTRERO]]/TablaAforos[[#This Row],[NUMERO VACAS LOTE]]/TablaAforos[[#This Row],[DIAS OCUPACION]],"")</f>
        <v>57.289473684210527</v>
      </c>
      <c r="L28" s="23">
        <f t="shared" si="0"/>
        <v>2022</v>
      </c>
      <c r="M28" s="23">
        <f t="shared" si="1"/>
        <v>3</v>
      </c>
      <c r="N28" s="23">
        <f t="shared" si="2"/>
        <v>12</v>
      </c>
      <c r="O28" s="23">
        <v>5</v>
      </c>
    </row>
    <row r="29" spans="1:15">
      <c r="A29" s="45">
        <v>44602</v>
      </c>
      <c r="B29" s="20" t="s">
        <v>82</v>
      </c>
      <c r="C29" s="20">
        <v>1</v>
      </c>
      <c r="D29" s="20">
        <v>1</v>
      </c>
      <c r="E29" s="20">
        <v>2500</v>
      </c>
      <c r="F29" s="20">
        <v>40</v>
      </c>
      <c r="G29" s="20">
        <v>1.8</v>
      </c>
      <c r="H29" s="20">
        <v>1</v>
      </c>
      <c r="I29" s="20">
        <v>30</v>
      </c>
      <c r="J29" s="21">
        <v>78.75</v>
      </c>
      <c r="K29" s="22">
        <f>IFERROR(TablaAforos[[#This Row],[AREA DEL POTRERO]]/TablaAforos[[#This Row],[NUMERO VACAS LOTE]]/TablaAforos[[#This Row],[DIAS OCUPACION]],"")</f>
        <v>62.5</v>
      </c>
      <c r="L29" s="23">
        <f>YEAR(A29)</f>
        <v>2022</v>
      </c>
      <c r="M29" s="23">
        <f>MONTH(A29)</f>
        <v>2</v>
      </c>
      <c r="N29" s="23">
        <f>DAY(A29)</f>
        <v>10</v>
      </c>
      <c r="O29" s="23">
        <v>5</v>
      </c>
    </row>
    <row r="30" spans="1:15">
      <c r="A30" s="45">
        <v>44603</v>
      </c>
      <c r="B30" s="20" t="s">
        <v>82</v>
      </c>
      <c r="C30" s="20">
        <v>1</v>
      </c>
      <c r="D30" s="20">
        <v>2</v>
      </c>
      <c r="E30" s="20">
        <v>2500</v>
      </c>
      <c r="F30" s="20">
        <v>40</v>
      </c>
      <c r="G30" s="20">
        <v>1.77</v>
      </c>
      <c r="H30" s="20">
        <v>1</v>
      </c>
      <c r="I30" s="20">
        <v>29</v>
      </c>
      <c r="J30" s="21">
        <v>77.437499999999986</v>
      </c>
      <c r="K30" s="22">
        <f>IFERROR(TablaAforos[[#This Row],[AREA DEL POTRERO]]/TablaAforos[[#This Row],[NUMERO VACAS LOTE]]/TablaAforos[[#This Row],[DIAS OCUPACION]],"")</f>
        <v>62.5</v>
      </c>
      <c r="L30" s="23">
        <f t="shared" ref="L30:L58" si="3">YEAR(A30)</f>
        <v>2022</v>
      </c>
      <c r="M30" s="23">
        <f t="shared" ref="M30:M58" si="4">MONTH(A30)</f>
        <v>2</v>
      </c>
      <c r="N30" s="23">
        <f t="shared" ref="N30:N58" si="5">DAY(A30)</f>
        <v>11</v>
      </c>
      <c r="O30" s="23">
        <v>5</v>
      </c>
    </row>
    <row r="31" spans="1:15">
      <c r="A31" s="45">
        <v>44604</v>
      </c>
      <c r="B31" s="20" t="s">
        <v>82</v>
      </c>
      <c r="C31" s="20">
        <v>1</v>
      </c>
      <c r="D31" s="20">
        <v>3</v>
      </c>
      <c r="E31" s="20">
        <v>2500</v>
      </c>
      <c r="F31" s="20">
        <v>40</v>
      </c>
      <c r="G31" s="20">
        <v>2.1</v>
      </c>
      <c r="H31" s="20">
        <v>1</v>
      </c>
      <c r="I31" s="20">
        <v>28</v>
      </c>
      <c r="J31" s="21">
        <v>91.875</v>
      </c>
      <c r="K31" s="22">
        <f>IFERROR(TablaAforos[[#This Row],[AREA DEL POTRERO]]/TablaAforos[[#This Row],[NUMERO VACAS LOTE]]/TablaAforos[[#This Row],[DIAS OCUPACION]],"")</f>
        <v>62.5</v>
      </c>
      <c r="L31" s="23">
        <f t="shared" si="3"/>
        <v>2022</v>
      </c>
      <c r="M31" s="23">
        <f t="shared" si="4"/>
        <v>2</v>
      </c>
      <c r="N31" s="23">
        <f t="shared" si="5"/>
        <v>12</v>
      </c>
      <c r="O31" s="23">
        <v>5</v>
      </c>
    </row>
    <row r="32" spans="1:15">
      <c r="A32" s="45">
        <v>44605</v>
      </c>
      <c r="B32" s="20" t="s">
        <v>82</v>
      </c>
      <c r="C32" s="20">
        <v>1</v>
      </c>
      <c r="D32" s="20">
        <v>4</v>
      </c>
      <c r="E32" s="20">
        <v>2500</v>
      </c>
      <c r="F32" s="20">
        <v>40</v>
      </c>
      <c r="G32" s="20">
        <v>1.7</v>
      </c>
      <c r="H32" s="20">
        <v>1</v>
      </c>
      <c r="I32" s="20">
        <v>30</v>
      </c>
      <c r="J32" s="21">
        <v>74.375</v>
      </c>
      <c r="K32" s="22">
        <f>IFERROR(TablaAforos[[#This Row],[AREA DEL POTRERO]]/TablaAforos[[#This Row],[NUMERO VACAS LOTE]]/TablaAforos[[#This Row],[DIAS OCUPACION]],"")</f>
        <v>62.5</v>
      </c>
      <c r="L32" s="23">
        <f t="shared" si="3"/>
        <v>2022</v>
      </c>
      <c r="M32" s="23">
        <f t="shared" si="4"/>
        <v>2</v>
      </c>
      <c r="N32" s="23">
        <f t="shared" si="5"/>
        <v>13</v>
      </c>
      <c r="O32" s="23">
        <v>5</v>
      </c>
    </row>
    <row r="33" spans="1:15">
      <c r="A33" s="45">
        <v>44606</v>
      </c>
      <c r="B33" s="20" t="s">
        <v>82</v>
      </c>
      <c r="C33" s="20">
        <v>1</v>
      </c>
      <c r="D33" s="20">
        <v>5</v>
      </c>
      <c r="E33" s="20">
        <v>2500</v>
      </c>
      <c r="F33" s="20">
        <v>40</v>
      </c>
      <c r="G33" s="20">
        <v>1.77</v>
      </c>
      <c r="H33" s="20">
        <v>1</v>
      </c>
      <c r="I33" s="20">
        <v>26</v>
      </c>
      <c r="J33" s="21">
        <v>77.437499999999986</v>
      </c>
      <c r="K33" s="22">
        <f>IFERROR(TablaAforos[[#This Row],[AREA DEL POTRERO]]/TablaAforos[[#This Row],[NUMERO VACAS LOTE]]/TablaAforos[[#This Row],[DIAS OCUPACION]],"")</f>
        <v>62.5</v>
      </c>
      <c r="L33" s="23">
        <f t="shared" si="3"/>
        <v>2022</v>
      </c>
      <c r="M33" s="23">
        <f t="shared" si="4"/>
        <v>2</v>
      </c>
      <c r="N33" s="23">
        <f t="shared" si="5"/>
        <v>14</v>
      </c>
      <c r="O33" s="23">
        <v>5</v>
      </c>
    </row>
    <row r="34" spans="1:15">
      <c r="A34" s="45">
        <v>44607</v>
      </c>
      <c r="B34" s="20" t="s">
        <v>82</v>
      </c>
      <c r="C34" s="20">
        <v>1</v>
      </c>
      <c r="D34" s="20">
        <v>6</v>
      </c>
      <c r="E34" s="20">
        <v>2500</v>
      </c>
      <c r="F34" s="20">
        <v>40</v>
      </c>
      <c r="G34" s="20">
        <v>1.94</v>
      </c>
      <c r="H34" s="20">
        <v>1</v>
      </c>
      <c r="I34" s="20">
        <v>27</v>
      </c>
      <c r="J34" s="21">
        <v>84.874999999999986</v>
      </c>
      <c r="K34" s="22">
        <f>IFERROR(TablaAforos[[#This Row],[AREA DEL POTRERO]]/TablaAforos[[#This Row],[NUMERO VACAS LOTE]]/TablaAforos[[#This Row],[DIAS OCUPACION]],"")</f>
        <v>62.5</v>
      </c>
      <c r="L34" s="23">
        <f t="shared" si="3"/>
        <v>2022</v>
      </c>
      <c r="M34" s="23">
        <f t="shared" si="4"/>
        <v>2</v>
      </c>
      <c r="N34" s="23">
        <f t="shared" si="5"/>
        <v>15</v>
      </c>
      <c r="O34" s="23">
        <v>5</v>
      </c>
    </row>
    <row r="35" spans="1:15">
      <c r="A35" s="45">
        <v>44608</v>
      </c>
      <c r="B35" s="20" t="s">
        <v>82</v>
      </c>
      <c r="C35" s="20">
        <v>1</v>
      </c>
      <c r="D35" s="20">
        <v>7</v>
      </c>
      <c r="E35" s="20">
        <v>2500</v>
      </c>
      <c r="F35" s="20">
        <v>40</v>
      </c>
      <c r="G35" s="20">
        <v>1.51</v>
      </c>
      <c r="H35" s="20">
        <v>1</v>
      </c>
      <c r="I35" s="20">
        <v>23</v>
      </c>
      <c r="J35" s="21">
        <v>66.0625</v>
      </c>
      <c r="K35" s="22">
        <f>IFERROR(TablaAforos[[#This Row],[AREA DEL POTRERO]]/TablaAforos[[#This Row],[NUMERO VACAS LOTE]]/TablaAforos[[#This Row],[DIAS OCUPACION]],"")</f>
        <v>62.5</v>
      </c>
      <c r="L35" s="23">
        <f t="shared" si="3"/>
        <v>2022</v>
      </c>
      <c r="M35" s="23">
        <f t="shared" si="4"/>
        <v>2</v>
      </c>
      <c r="N35" s="23">
        <f t="shared" si="5"/>
        <v>16</v>
      </c>
      <c r="O35" s="23">
        <v>5</v>
      </c>
    </row>
    <row r="36" spans="1:15">
      <c r="A36" s="45">
        <v>44609</v>
      </c>
      <c r="B36" s="20" t="s">
        <v>82</v>
      </c>
      <c r="C36" s="20">
        <v>1</v>
      </c>
      <c r="D36" s="20">
        <v>9</v>
      </c>
      <c r="E36" s="20">
        <v>2500</v>
      </c>
      <c r="F36" s="20">
        <v>40</v>
      </c>
      <c r="G36" s="20">
        <v>1.89</v>
      </c>
      <c r="H36" s="20">
        <v>1</v>
      </c>
      <c r="I36" s="20">
        <v>19</v>
      </c>
      <c r="J36" s="21">
        <v>82.6875</v>
      </c>
      <c r="K36" s="22">
        <f>IFERROR(TablaAforos[[#This Row],[AREA DEL POTRERO]]/TablaAforos[[#This Row],[NUMERO VACAS LOTE]]/TablaAforos[[#This Row],[DIAS OCUPACION]],"")</f>
        <v>62.5</v>
      </c>
      <c r="L36" s="23">
        <f t="shared" si="3"/>
        <v>2022</v>
      </c>
      <c r="M36" s="23">
        <f t="shared" si="4"/>
        <v>2</v>
      </c>
      <c r="N36" s="23">
        <f t="shared" si="5"/>
        <v>17</v>
      </c>
      <c r="O36" s="23">
        <v>5</v>
      </c>
    </row>
    <row r="37" spans="1:15">
      <c r="A37" s="45">
        <v>44610</v>
      </c>
      <c r="B37" s="20" t="s">
        <v>82</v>
      </c>
      <c r="C37" s="20">
        <v>1</v>
      </c>
      <c r="D37" s="20">
        <v>10</v>
      </c>
      <c r="E37" s="20">
        <v>2500</v>
      </c>
      <c r="F37" s="20">
        <v>40</v>
      </c>
      <c r="G37" s="20">
        <v>1.59</v>
      </c>
      <c r="H37" s="20">
        <v>1</v>
      </c>
      <c r="J37" s="21">
        <v>69.5625</v>
      </c>
      <c r="K37" s="22">
        <f>IFERROR(TablaAforos[[#This Row],[AREA DEL POTRERO]]/TablaAforos[[#This Row],[NUMERO VACAS LOTE]]/TablaAforos[[#This Row],[DIAS OCUPACION]],"")</f>
        <v>62.5</v>
      </c>
      <c r="L37" s="23">
        <f t="shared" si="3"/>
        <v>2022</v>
      </c>
      <c r="M37" s="23">
        <f t="shared" si="4"/>
        <v>2</v>
      </c>
      <c r="N37" s="23">
        <f t="shared" si="5"/>
        <v>18</v>
      </c>
      <c r="O37" s="23">
        <v>5</v>
      </c>
    </row>
    <row r="38" spans="1:15">
      <c r="A38" s="45">
        <v>44611</v>
      </c>
      <c r="B38" s="20" t="s">
        <v>82</v>
      </c>
      <c r="C38" s="20">
        <v>1</v>
      </c>
      <c r="D38" s="20">
        <v>11</v>
      </c>
      <c r="E38" s="20">
        <v>2500</v>
      </c>
      <c r="F38" s="20">
        <v>40</v>
      </c>
      <c r="G38" s="20">
        <v>2.86</v>
      </c>
      <c r="H38" s="20">
        <v>1</v>
      </c>
      <c r="J38" s="21">
        <v>125.12499999999999</v>
      </c>
      <c r="K38" s="22">
        <f>IFERROR(TablaAforos[[#This Row],[AREA DEL POTRERO]]/TablaAforos[[#This Row],[NUMERO VACAS LOTE]]/TablaAforos[[#This Row],[DIAS OCUPACION]],"")</f>
        <v>62.5</v>
      </c>
      <c r="L38" s="23">
        <f t="shared" si="3"/>
        <v>2022</v>
      </c>
      <c r="M38" s="23">
        <f t="shared" si="4"/>
        <v>2</v>
      </c>
      <c r="N38" s="23">
        <f t="shared" si="5"/>
        <v>19</v>
      </c>
      <c r="O38" s="23">
        <v>5</v>
      </c>
    </row>
    <row r="39" spans="1:15">
      <c r="A39" s="45">
        <v>44612</v>
      </c>
      <c r="B39" s="20" t="s">
        <v>82</v>
      </c>
      <c r="C39" s="20">
        <v>1</v>
      </c>
      <c r="D39" s="20">
        <v>19</v>
      </c>
      <c r="E39" s="20">
        <v>2500</v>
      </c>
      <c r="F39" s="20">
        <v>40</v>
      </c>
      <c r="H39" s="20">
        <v>1</v>
      </c>
      <c r="J39" s="21"/>
      <c r="K39" s="22">
        <f>IFERROR(TablaAforos[[#This Row],[AREA DEL POTRERO]]/TablaAforos[[#This Row],[NUMERO VACAS LOTE]]/TablaAforos[[#This Row],[DIAS OCUPACION]],"")</f>
        <v>62.5</v>
      </c>
      <c r="L39" s="23">
        <f t="shared" si="3"/>
        <v>2022</v>
      </c>
      <c r="M39" s="23">
        <f t="shared" si="4"/>
        <v>2</v>
      </c>
      <c r="N39" s="23">
        <f t="shared" si="5"/>
        <v>20</v>
      </c>
      <c r="O39" s="23">
        <v>5</v>
      </c>
    </row>
    <row r="40" spans="1:15">
      <c r="A40" s="45">
        <v>44613</v>
      </c>
      <c r="B40" s="20" t="s">
        <v>82</v>
      </c>
      <c r="C40" s="20">
        <v>1</v>
      </c>
      <c r="D40" s="20">
        <v>20</v>
      </c>
      <c r="E40" s="20">
        <v>2500</v>
      </c>
      <c r="F40" s="20">
        <v>40</v>
      </c>
      <c r="H40" s="20">
        <v>1</v>
      </c>
      <c r="J40" s="21"/>
      <c r="K40" s="22">
        <f>IFERROR(TablaAforos[[#This Row],[AREA DEL POTRERO]]/TablaAforos[[#This Row],[NUMERO VACAS LOTE]]/TablaAforos[[#This Row],[DIAS OCUPACION]],"")</f>
        <v>62.5</v>
      </c>
      <c r="L40" s="23">
        <f t="shared" si="3"/>
        <v>2022</v>
      </c>
      <c r="M40" s="23">
        <f t="shared" si="4"/>
        <v>2</v>
      </c>
      <c r="N40" s="23">
        <f t="shared" si="5"/>
        <v>21</v>
      </c>
      <c r="O40" s="23">
        <v>5</v>
      </c>
    </row>
    <row r="41" spans="1:15">
      <c r="A41" s="45">
        <v>44614</v>
      </c>
      <c r="B41" s="20" t="s">
        <v>82</v>
      </c>
      <c r="C41" s="20">
        <v>1</v>
      </c>
      <c r="D41" s="20">
        <v>21</v>
      </c>
      <c r="E41" s="20">
        <v>2500</v>
      </c>
      <c r="F41" s="20">
        <v>40</v>
      </c>
      <c r="H41" s="20">
        <v>1</v>
      </c>
      <c r="J41" s="21"/>
      <c r="K41" s="22">
        <f>IFERROR(TablaAforos[[#This Row],[AREA DEL POTRERO]]/TablaAforos[[#This Row],[NUMERO VACAS LOTE]]/TablaAforos[[#This Row],[DIAS OCUPACION]],"")</f>
        <v>62.5</v>
      </c>
      <c r="L41" s="23">
        <f t="shared" si="3"/>
        <v>2022</v>
      </c>
      <c r="M41" s="23">
        <f t="shared" si="4"/>
        <v>2</v>
      </c>
      <c r="N41" s="23">
        <f t="shared" si="5"/>
        <v>22</v>
      </c>
      <c r="O41" s="23">
        <v>5</v>
      </c>
    </row>
    <row r="42" spans="1:15">
      <c r="A42" s="45">
        <v>44615</v>
      </c>
      <c r="B42" s="20" t="s">
        <v>82</v>
      </c>
      <c r="C42" s="20">
        <v>1</v>
      </c>
      <c r="D42" s="20">
        <v>23</v>
      </c>
      <c r="E42" s="20">
        <v>2500</v>
      </c>
      <c r="F42" s="20">
        <v>40</v>
      </c>
      <c r="H42" s="20">
        <v>1</v>
      </c>
      <c r="J42" s="21"/>
      <c r="K42" s="22">
        <f>IFERROR(TablaAforos[[#This Row],[AREA DEL POTRERO]]/TablaAforos[[#This Row],[NUMERO VACAS LOTE]]/TablaAforos[[#This Row],[DIAS OCUPACION]],"")</f>
        <v>62.5</v>
      </c>
      <c r="L42" s="23">
        <f t="shared" si="3"/>
        <v>2022</v>
      </c>
      <c r="M42" s="23">
        <f t="shared" si="4"/>
        <v>2</v>
      </c>
      <c r="N42" s="23">
        <f t="shared" si="5"/>
        <v>23</v>
      </c>
      <c r="O42" s="23">
        <v>5</v>
      </c>
    </row>
    <row r="43" spans="1:15">
      <c r="A43" s="45">
        <v>44616</v>
      </c>
      <c r="B43" s="20" t="s">
        <v>82</v>
      </c>
      <c r="C43" s="20">
        <v>1</v>
      </c>
      <c r="D43" s="20">
        <v>22</v>
      </c>
      <c r="E43" s="20">
        <v>2500</v>
      </c>
      <c r="F43" s="20">
        <v>40</v>
      </c>
      <c r="H43" s="20">
        <v>1</v>
      </c>
      <c r="J43" s="21"/>
      <c r="K43" s="22">
        <f>IFERROR(TablaAforos[[#This Row],[AREA DEL POTRERO]]/TablaAforos[[#This Row],[NUMERO VACAS LOTE]]/TablaAforos[[#This Row],[DIAS OCUPACION]],"")</f>
        <v>62.5</v>
      </c>
      <c r="L43" s="23">
        <f t="shared" si="3"/>
        <v>2022</v>
      </c>
      <c r="M43" s="23">
        <f t="shared" si="4"/>
        <v>2</v>
      </c>
      <c r="N43" s="23">
        <f t="shared" si="5"/>
        <v>24</v>
      </c>
      <c r="O43" s="23">
        <v>5</v>
      </c>
    </row>
    <row r="44" spans="1:15">
      <c r="A44" s="45">
        <v>44617</v>
      </c>
      <c r="B44" s="20" t="s">
        <v>82</v>
      </c>
      <c r="C44" s="20">
        <v>1</v>
      </c>
      <c r="D44" s="20">
        <v>24</v>
      </c>
      <c r="E44" s="20">
        <v>2500</v>
      </c>
      <c r="F44" s="20">
        <v>40</v>
      </c>
      <c r="H44" s="20">
        <v>1</v>
      </c>
      <c r="J44" s="21"/>
      <c r="K44" s="22">
        <f>IFERROR(TablaAforos[[#This Row],[AREA DEL POTRERO]]/TablaAforos[[#This Row],[NUMERO VACAS LOTE]]/TablaAforos[[#This Row],[DIAS OCUPACION]],"")</f>
        <v>62.5</v>
      </c>
      <c r="L44" s="23">
        <f t="shared" si="3"/>
        <v>2022</v>
      </c>
      <c r="M44" s="23">
        <f t="shared" si="4"/>
        <v>2</v>
      </c>
      <c r="N44" s="23">
        <f t="shared" si="5"/>
        <v>25</v>
      </c>
      <c r="O44" s="23">
        <v>5</v>
      </c>
    </row>
    <row r="45" spans="1:15">
      <c r="A45" s="45">
        <v>44618</v>
      </c>
      <c r="B45" s="20" t="s">
        <v>82</v>
      </c>
      <c r="C45" s="20">
        <v>1</v>
      </c>
      <c r="D45" s="20">
        <v>25</v>
      </c>
      <c r="E45" s="20">
        <v>2500</v>
      </c>
      <c r="F45" s="20">
        <v>40</v>
      </c>
      <c r="H45" s="20">
        <v>1</v>
      </c>
      <c r="J45" s="21"/>
      <c r="K45" s="22">
        <f>IFERROR(TablaAforos[[#This Row],[AREA DEL POTRERO]]/TablaAforos[[#This Row],[NUMERO VACAS LOTE]]/TablaAforos[[#This Row],[DIAS OCUPACION]],"")</f>
        <v>62.5</v>
      </c>
      <c r="L45" s="23">
        <f t="shared" si="3"/>
        <v>2022</v>
      </c>
      <c r="M45" s="23">
        <f t="shared" si="4"/>
        <v>2</v>
      </c>
      <c r="N45" s="23">
        <f t="shared" si="5"/>
        <v>26</v>
      </c>
      <c r="O45" s="23">
        <v>5</v>
      </c>
    </row>
    <row r="46" spans="1:15">
      <c r="A46" s="45">
        <v>44619</v>
      </c>
      <c r="B46" s="20" t="s">
        <v>82</v>
      </c>
      <c r="C46" s="20">
        <v>1</v>
      </c>
      <c r="D46" s="20">
        <v>26</v>
      </c>
      <c r="E46" s="20">
        <v>2500</v>
      </c>
      <c r="F46" s="20">
        <v>40</v>
      </c>
      <c r="H46" s="20">
        <v>1</v>
      </c>
      <c r="J46" s="21"/>
      <c r="K46" s="22">
        <f>IFERROR(TablaAforos[[#This Row],[AREA DEL POTRERO]]/TablaAforos[[#This Row],[NUMERO VACAS LOTE]]/TablaAforos[[#This Row],[DIAS OCUPACION]],"")</f>
        <v>62.5</v>
      </c>
      <c r="L46" s="23">
        <f t="shared" si="3"/>
        <v>2022</v>
      </c>
      <c r="M46" s="23">
        <f t="shared" si="4"/>
        <v>2</v>
      </c>
      <c r="N46" s="23">
        <f t="shared" si="5"/>
        <v>27</v>
      </c>
      <c r="O46" s="23">
        <v>5</v>
      </c>
    </row>
    <row r="47" spans="1:15">
      <c r="A47" s="45">
        <v>44620</v>
      </c>
      <c r="B47" s="20" t="s">
        <v>82</v>
      </c>
      <c r="C47" s="20">
        <v>1</v>
      </c>
      <c r="D47" s="20">
        <v>27</v>
      </c>
      <c r="E47" s="20">
        <v>2500</v>
      </c>
      <c r="F47" s="20">
        <v>40</v>
      </c>
      <c r="H47" s="20">
        <v>1</v>
      </c>
      <c r="J47" s="21"/>
      <c r="K47" s="22">
        <f>IFERROR(TablaAforos[[#This Row],[AREA DEL POTRERO]]/TablaAforos[[#This Row],[NUMERO VACAS LOTE]]/TablaAforos[[#This Row],[DIAS OCUPACION]],"")</f>
        <v>62.5</v>
      </c>
      <c r="L47" s="23">
        <f t="shared" si="3"/>
        <v>2022</v>
      </c>
      <c r="M47" s="23">
        <f t="shared" si="4"/>
        <v>2</v>
      </c>
      <c r="N47" s="23">
        <f t="shared" si="5"/>
        <v>28</v>
      </c>
      <c r="O47" s="23">
        <v>5</v>
      </c>
    </row>
    <row r="48" spans="1:15">
      <c r="A48" s="45">
        <v>44621</v>
      </c>
      <c r="B48" s="20" t="s">
        <v>82</v>
      </c>
      <c r="C48" s="20">
        <v>1</v>
      </c>
      <c r="D48" s="20">
        <v>33</v>
      </c>
      <c r="E48" s="20">
        <v>2500</v>
      </c>
      <c r="F48" s="20">
        <v>40</v>
      </c>
      <c r="H48" s="20">
        <v>1</v>
      </c>
      <c r="J48" s="21"/>
      <c r="K48" s="22">
        <f>IFERROR(TablaAforos[[#This Row],[AREA DEL POTRERO]]/TablaAforos[[#This Row],[NUMERO VACAS LOTE]]/TablaAforos[[#This Row],[DIAS OCUPACION]],"")</f>
        <v>62.5</v>
      </c>
      <c r="L48" s="23">
        <f t="shared" si="3"/>
        <v>2022</v>
      </c>
      <c r="M48" s="23">
        <f t="shared" si="4"/>
        <v>3</v>
      </c>
      <c r="N48" s="23">
        <f t="shared" si="5"/>
        <v>1</v>
      </c>
      <c r="O48" s="23">
        <v>5</v>
      </c>
    </row>
    <row r="49" spans="1:17">
      <c r="A49" s="45">
        <v>44622</v>
      </c>
      <c r="B49" s="20" t="s">
        <v>82</v>
      </c>
      <c r="C49" s="20">
        <v>1</v>
      </c>
      <c r="D49" s="20">
        <v>32</v>
      </c>
      <c r="E49" s="20">
        <v>2500</v>
      </c>
      <c r="F49" s="20">
        <v>40</v>
      </c>
      <c r="H49" s="20">
        <v>1</v>
      </c>
      <c r="J49" s="21"/>
      <c r="K49" s="22">
        <f>IFERROR(TablaAforos[[#This Row],[AREA DEL POTRERO]]/TablaAforos[[#This Row],[NUMERO VACAS LOTE]]/TablaAforos[[#This Row],[DIAS OCUPACION]],"")</f>
        <v>62.5</v>
      </c>
      <c r="L49" s="23">
        <f t="shared" si="3"/>
        <v>2022</v>
      </c>
      <c r="M49" s="23">
        <f t="shared" si="4"/>
        <v>3</v>
      </c>
      <c r="N49" s="23">
        <f t="shared" si="5"/>
        <v>2</v>
      </c>
      <c r="O49" s="23">
        <v>5</v>
      </c>
    </row>
    <row r="50" spans="1:17">
      <c r="A50" s="45">
        <v>44623</v>
      </c>
      <c r="B50" s="20" t="s">
        <v>82</v>
      </c>
      <c r="C50" s="20">
        <v>1</v>
      </c>
      <c r="D50" s="20">
        <v>34</v>
      </c>
      <c r="E50" s="20">
        <v>2500</v>
      </c>
      <c r="F50" s="20">
        <v>40</v>
      </c>
      <c r="H50" s="20">
        <v>1</v>
      </c>
      <c r="J50" s="21"/>
      <c r="K50" s="22">
        <f>IFERROR(TablaAforos[[#This Row],[AREA DEL POTRERO]]/TablaAforos[[#This Row],[NUMERO VACAS LOTE]]/TablaAforos[[#This Row],[DIAS OCUPACION]],"")</f>
        <v>62.5</v>
      </c>
      <c r="L50" s="23">
        <f t="shared" si="3"/>
        <v>2022</v>
      </c>
      <c r="M50" s="23">
        <f t="shared" si="4"/>
        <v>3</v>
      </c>
      <c r="N50" s="23">
        <f t="shared" si="5"/>
        <v>3</v>
      </c>
      <c r="O50" s="23">
        <v>5</v>
      </c>
    </row>
    <row r="51" spans="1:17">
      <c r="A51" s="45">
        <v>44624</v>
      </c>
      <c r="B51" s="20" t="s">
        <v>82</v>
      </c>
      <c r="C51" s="20">
        <v>1</v>
      </c>
      <c r="D51" s="20">
        <v>35</v>
      </c>
      <c r="E51" s="20">
        <v>2500</v>
      </c>
      <c r="F51" s="20">
        <v>40</v>
      </c>
      <c r="H51" s="20">
        <v>1</v>
      </c>
      <c r="J51" s="21"/>
      <c r="K51" s="22">
        <f>IFERROR(TablaAforos[[#This Row],[AREA DEL POTRERO]]/TablaAforos[[#This Row],[NUMERO VACAS LOTE]]/TablaAforos[[#This Row],[DIAS OCUPACION]],"")</f>
        <v>62.5</v>
      </c>
      <c r="L51" s="23">
        <f t="shared" si="3"/>
        <v>2022</v>
      </c>
      <c r="M51" s="23">
        <f t="shared" si="4"/>
        <v>3</v>
      </c>
      <c r="N51" s="23">
        <f t="shared" si="5"/>
        <v>4</v>
      </c>
      <c r="O51" s="23">
        <v>5</v>
      </c>
    </row>
    <row r="52" spans="1:17">
      <c r="A52" s="45">
        <v>44625</v>
      </c>
      <c r="B52" s="20" t="s">
        <v>82</v>
      </c>
      <c r="C52" s="20">
        <v>1</v>
      </c>
      <c r="D52" s="20">
        <v>37</v>
      </c>
      <c r="E52" s="20">
        <v>2500</v>
      </c>
      <c r="F52" s="20">
        <v>40</v>
      </c>
      <c r="H52" s="20">
        <v>1</v>
      </c>
      <c r="J52" s="21"/>
      <c r="K52" s="22">
        <f>IFERROR(TablaAforos[[#This Row],[AREA DEL POTRERO]]/TablaAforos[[#This Row],[NUMERO VACAS LOTE]]/TablaAforos[[#This Row],[DIAS OCUPACION]],"")</f>
        <v>62.5</v>
      </c>
      <c r="L52" s="23">
        <f t="shared" si="3"/>
        <v>2022</v>
      </c>
      <c r="M52" s="23">
        <f t="shared" si="4"/>
        <v>3</v>
      </c>
      <c r="N52" s="23">
        <f t="shared" si="5"/>
        <v>5</v>
      </c>
      <c r="O52" s="23">
        <v>5</v>
      </c>
    </row>
    <row r="53" spans="1:17">
      <c r="A53" s="45">
        <v>44626</v>
      </c>
      <c r="B53" s="20" t="s">
        <v>82</v>
      </c>
      <c r="C53" s="20">
        <v>1</v>
      </c>
      <c r="D53" s="20">
        <v>39</v>
      </c>
      <c r="E53" s="20">
        <v>2500</v>
      </c>
      <c r="F53" s="20">
        <v>40</v>
      </c>
      <c r="H53" s="20">
        <v>1</v>
      </c>
      <c r="J53" s="21"/>
      <c r="K53" s="22">
        <f>IFERROR(TablaAforos[[#This Row],[AREA DEL POTRERO]]/TablaAforos[[#This Row],[NUMERO VACAS LOTE]]/TablaAforos[[#This Row],[DIAS OCUPACION]],"")</f>
        <v>62.5</v>
      </c>
      <c r="L53" s="23">
        <f t="shared" si="3"/>
        <v>2022</v>
      </c>
      <c r="M53" s="23">
        <f t="shared" si="4"/>
        <v>3</v>
      </c>
      <c r="N53" s="23">
        <f t="shared" si="5"/>
        <v>6</v>
      </c>
      <c r="O53" s="23">
        <v>5</v>
      </c>
    </row>
    <row r="54" spans="1:17">
      <c r="A54" s="45">
        <v>44627</v>
      </c>
      <c r="B54" s="20" t="s">
        <v>82</v>
      </c>
      <c r="C54" s="20">
        <v>1</v>
      </c>
      <c r="D54" s="20">
        <v>29</v>
      </c>
      <c r="E54" s="20">
        <v>2500</v>
      </c>
      <c r="F54" s="20">
        <v>40</v>
      </c>
      <c r="H54" s="20">
        <v>1</v>
      </c>
      <c r="J54" s="21"/>
      <c r="K54" s="22">
        <f>IFERROR(TablaAforos[[#This Row],[AREA DEL POTRERO]]/TablaAforos[[#This Row],[NUMERO VACAS LOTE]]/TablaAforos[[#This Row],[DIAS OCUPACION]],"")</f>
        <v>62.5</v>
      </c>
      <c r="L54" s="23">
        <f t="shared" si="3"/>
        <v>2022</v>
      </c>
      <c r="M54" s="23">
        <f t="shared" si="4"/>
        <v>3</v>
      </c>
      <c r="N54" s="23">
        <f t="shared" si="5"/>
        <v>7</v>
      </c>
      <c r="O54" s="23">
        <v>5</v>
      </c>
    </row>
    <row r="55" spans="1:17">
      <c r="A55" s="45">
        <v>44628</v>
      </c>
      <c r="B55" s="20" t="s">
        <v>82</v>
      </c>
      <c r="C55" s="20">
        <v>1</v>
      </c>
      <c r="D55" s="20">
        <v>28</v>
      </c>
      <c r="E55" s="20">
        <v>2500</v>
      </c>
      <c r="F55" s="20">
        <v>40</v>
      </c>
      <c r="H55" s="20">
        <v>1</v>
      </c>
      <c r="J55" s="21"/>
      <c r="K55" s="22">
        <f>IFERROR(TablaAforos[[#This Row],[AREA DEL POTRERO]]/TablaAforos[[#This Row],[NUMERO VACAS LOTE]]/TablaAforos[[#This Row],[DIAS OCUPACION]],"")</f>
        <v>62.5</v>
      </c>
      <c r="L55" s="23">
        <f t="shared" si="3"/>
        <v>2022</v>
      </c>
      <c r="M55" s="23">
        <f t="shared" si="4"/>
        <v>3</v>
      </c>
      <c r="N55" s="23">
        <f t="shared" si="5"/>
        <v>8</v>
      </c>
      <c r="O55" s="23">
        <v>5</v>
      </c>
    </row>
    <row r="56" spans="1:17">
      <c r="A56" s="45">
        <v>44629</v>
      </c>
      <c r="B56" s="20" t="s">
        <v>82</v>
      </c>
      <c r="C56" s="20">
        <v>1</v>
      </c>
      <c r="D56" s="20">
        <v>30</v>
      </c>
      <c r="E56" s="20">
        <v>2500</v>
      </c>
      <c r="F56" s="20">
        <v>40</v>
      </c>
      <c r="H56" s="20">
        <v>1</v>
      </c>
      <c r="J56" s="21"/>
      <c r="K56" s="22">
        <f>IFERROR(TablaAforos[[#This Row],[AREA DEL POTRERO]]/TablaAforos[[#This Row],[NUMERO VACAS LOTE]]/TablaAforos[[#This Row],[DIAS OCUPACION]],"")</f>
        <v>62.5</v>
      </c>
      <c r="L56" s="23">
        <f t="shared" si="3"/>
        <v>2022</v>
      </c>
      <c r="M56" s="23">
        <f t="shared" si="4"/>
        <v>3</v>
      </c>
      <c r="N56" s="23">
        <f t="shared" si="5"/>
        <v>9</v>
      </c>
      <c r="O56" s="23">
        <v>5</v>
      </c>
    </row>
    <row r="57" spans="1:17">
      <c r="A57" s="45">
        <v>44630</v>
      </c>
      <c r="B57" s="20" t="s">
        <v>82</v>
      </c>
      <c r="C57" s="20">
        <v>1</v>
      </c>
      <c r="E57" s="20">
        <v>2500</v>
      </c>
      <c r="F57" s="20">
        <v>40</v>
      </c>
      <c r="H57" s="20">
        <v>1</v>
      </c>
      <c r="J57" s="21"/>
      <c r="K57" s="22">
        <f>IFERROR(TablaAforos[[#This Row],[AREA DEL POTRERO]]/TablaAforos[[#This Row],[NUMERO VACAS LOTE]]/TablaAforos[[#This Row],[DIAS OCUPACION]],"")</f>
        <v>62.5</v>
      </c>
      <c r="L57" s="23">
        <f t="shared" si="3"/>
        <v>2022</v>
      </c>
      <c r="M57" s="23">
        <f t="shared" si="4"/>
        <v>3</v>
      </c>
      <c r="N57" s="23">
        <f t="shared" si="5"/>
        <v>10</v>
      </c>
      <c r="O57" s="23">
        <v>5</v>
      </c>
    </row>
    <row r="58" spans="1:17">
      <c r="A58" s="45">
        <v>44631</v>
      </c>
      <c r="B58" s="20" t="s">
        <v>82</v>
      </c>
      <c r="C58" s="20">
        <v>1</v>
      </c>
      <c r="E58" s="20">
        <v>2500</v>
      </c>
      <c r="F58" s="20">
        <v>40</v>
      </c>
      <c r="H58" s="20">
        <v>1</v>
      </c>
      <c r="J58" s="21"/>
      <c r="K58" s="22">
        <f>IFERROR(TablaAforos[[#This Row],[AREA DEL POTRERO]]/TablaAforos[[#This Row],[NUMERO VACAS LOTE]]/TablaAforos[[#This Row],[DIAS OCUPACION]],"")</f>
        <v>62.5</v>
      </c>
      <c r="L58" s="23">
        <f t="shared" si="3"/>
        <v>2022</v>
      </c>
      <c r="M58" s="23">
        <f t="shared" si="4"/>
        <v>3</v>
      </c>
      <c r="N58" s="23">
        <f t="shared" si="5"/>
        <v>11</v>
      </c>
      <c r="O58" s="23">
        <v>5</v>
      </c>
    </row>
    <row r="59" spans="1:17">
      <c r="A59" s="46">
        <v>44798</v>
      </c>
      <c r="B59" s="34" t="s">
        <v>81</v>
      </c>
      <c r="C59" s="34">
        <v>1</v>
      </c>
      <c r="D59" s="34">
        <v>56</v>
      </c>
      <c r="E59" s="34">
        <v>2083</v>
      </c>
      <c r="F59" s="34">
        <v>38</v>
      </c>
      <c r="G59" s="34">
        <v>1.6</v>
      </c>
      <c r="H59" s="34">
        <v>1</v>
      </c>
      <c r="I59" s="34">
        <v>29</v>
      </c>
      <c r="J59" s="35">
        <v>80</v>
      </c>
      <c r="K59" s="36">
        <f>IFERROR(TablaAforos[[#This Row],[AREA DEL POTRERO]]/TablaAforos[[#This Row],[NUMERO VACAS LOTE]]/TablaAforos[[#This Row],[DIAS OCUPACION]],"")</f>
        <v>54.815789473684212</v>
      </c>
      <c r="L59" s="37">
        <f t="shared" ref="L59:L92" si="6">YEAR(A59)</f>
        <v>2022</v>
      </c>
      <c r="M59" s="37">
        <f t="shared" ref="M59:M92" si="7">MONTH(A59)</f>
        <v>8</v>
      </c>
      <c r="N59" s="37">
        <f t="shared" ref="N59:N92" si="8">DAY(A59)</f>
        <v>25</v>
      </c>
      <c r="O59" s="23">
        <v>5</v>
      </c>
      <c r="Q59" s="34"/>
    </row>
    <row r="60" spans="1:17">
      <c r="A60" s="46">
        <v>44799</v>
      </c>
      <c r="B60" s="34" t="s">
        <v>81</v>
      </c>
      <c r="C60" s="34">
        <v>1</v>
      </c>
      <c r="D60" s="34">
        <v>55</v>
      </c>
      <c r="E60" s="34">
        <v>2377</v>
      </c>
      <c r="F60" s="34">
        <v>38</v>
      </c>
      <c r="G60" s="34">
        <v>1.7</v>
      </c>
      <c r="H60" s="34">
        <v>1</v>
      </c>
      <c r="I60" s="34">
        <v>29</v>
      </c>
      <c r="J60" s="35">
        <v>87.7</v>
      </c>
      <c r="K60" s="36">
        <f>IFERROR(TablaAforos[[#This Row],[AREA DEL POTRERO]]/TablaAforos[[#This Row],[NUMERO VACAS LOTE]]/TablaAforos[[#This Row],[DIAS OCUPACION]],"")</f>
        <v>62.55263157894737</v>
      </c>
      <c r="L60" s="37">
        <f t="shared" si="6"/>
        <v>2022</v>
      </c>
      <c r="M60" s="37">
        <f t="shared" si="7"/>
        <v>8</v>
      </c>
      <c r="N60" s="37">
        <f t="shared" si="8"/>
        <v>26</v>
      </c>
      <c r="O60" s="23">
        <v>5</v>
      </c>
      <c r="Q60" s="34"/>
    </row>
    <row r="61" spans="1:17">
      <c r="A61" s="46">
        <v>44800</v>
      </c>
      <c r="B61" s="34" t="s">
        <v>81</v>
      </c>
      <c r="C61" s="34">
        <v>1</v>
      </c>
      <c r="D61" s="34">
        <v>54</v>
      </c>
      <c r="E61" s="34">
        <v>2522</v>
      </c>
      <c r="F61" s="34">
        <v>38</v>
      </c>
      <c r="G61" s="34">
        <v>1.6</v>
      </c>
      <c r="H61" s="34">
        <v>1</v>
      </c>
      <c r="I61" s="34">
        <v>29</v>
      </c>
      <c r="J61" s="35">
        <v>81.099999999999994</v>
      </c>
      <c r="K61" s="36">
        <f>IFERROR(TablaAforos[[#This Row],[AREA DEL POTRERO]]/TablaAforos[[#This Row],[NUMERO VACAS LOTE]]/TablaAforos[[#This Row],[DIAS OCUPACION]],"")</f>
        <v>66.368421052631575</v>
      </c>
      <c r="L61" s="37">
        <f t="shared" si="6"/>
        <v>2022</v>
      </c>
      <c r="M61" s="37">
        <f t="shared" si="7"/>
        <v>8</v>
      </c>
      <c r="N61" s="37">
        <f t="shared" si="8"/>
        <v>27</v>
      </c>
      <c r="O61" s="23">
        <v>5</v>
      </c>
      <c r="Q61" s="34"/>
    </row>
    <row r="62" spans="1:17">
      <c r="A62" s="46">
        <v>44801</v>
      </c>
      <c r="B62" s="34" t="s">
        <v>81</v>
      </c>
      <c r="C62" s="34">
        <v>1</v>
      </c>
      <c r="D62" s="34">
        <v>23</v>
      </c>
      <c r="E62" s="34">
        <v>1935</v>
      </c>
      <c r="F62" s="34">
        <v>38</v>
      </c>
      <c r="G62" s="34">
        <v>1.57</v>
      </c>
      <c r="H62" s="34">
        <v>1</v>
      </c>
      <c r="I62" s="34">
        <v>29</v>
      </c>
      <c r="J62" s="35">
        <v>57.9</v>
      </c>
      <c r="K62" s="36">
        <f>IFERROR(TablaAforos[[#This Row],[AREA DEL POTRERO]]/TablaAforos[[#This Row],[NUMERO VACAS LOTE]]/TablaAforos[[#This Row],[DIAS OCUPACION]],"")</f>
        <v>50.921052631578945</v>
      </c>
      <c r="L62" s="37">
        <f t="shared" si="6"/>
        <v>2022</v>
      </c>
      <c r="M62" s="37">
        <f t="shared" si="7"/>
        <v>8</v>
      </c>
      <c r="N62" s="37">
        <f t="shared" si="8"/>
        <v>28</v>
      </c>
      <c r="O62" s="23">
        <v>5</v>
      </c>
      <c r="Q62" s="34"/>
    </row>
    <row r="63" spans="1:17">
      <c r="A63" s="46">
        <v>44802</v>
      </c>
      <c r="B63" s="34" t="s">
        <v>81</v>
      </c>
      <c r="C63" s="34">
        <v>1</v>
      </c>
      <c r="D63" s="34">
        <v>14</v>
      </c>
      <c r="E63" s="34">
        <v>2247</v>
      </c>
      <c r="F63" s="34">
        <v>38</v>
      </c>
      <c r="G63" s="34">
        <v>1.54</v>
      </c>
      <c r="H63" s="34">
        <v>1</v>
      </c>
      <c r="I63" s="34">
        <v>29</v>
      </c>
      <c r="J63" s="35">
        <v>66.099999999999994</v>
      </c>
      <c r="K63" s="36">
        <f>IFERROR(TablaAforos[[#This Row],[AREA DEL POTRERO]]/TablaAforos[[#This Row],[NUMERO VACAS LOTE]]/TablaAforos[[#This Row],[DIAS OCUPACION]],"")</f>
        <v>59.131578947368418</v>
      </c>
      <c r="L63" s="37">
        <f t="shared" si="6"/>
        <v>2022</v>
      </c>
      <c r="M63" s="37">
        <f t="shared" si="7"/>
        <v>8</v>
      </c>
      <c r="N63" s="37">
        <f t="shared" si="8"/>
        <v>29</v>
      </c>
      <c r="O63" s="23">
        <v>5</v>
      </c>
      <c r="Q63" s="34"/>
    </row>
    <row r="64" spans="1:17">
      <c r="A64" s="46">
        <v>44803</v>
      </c>
      <c r="B64" s="34" t="s">
        <v>81</v>
      </c>
      <c r="C64" s="34">
        <v>1</v>
      </c>
      <c r="D64" s="34">
        <v>6</v>
      </c>
      <c r="E64" s="34">
        <v>2442</v>
      </c>
      <c r="F64" s="34">
        <v>38</v>
      </c>
      <c r="G64" s="34">
        <v>1.74</v>
      </c>
      <c r="H64" s="34">
        <v>1</v>
      </c>
      <c r="I64" s="34">
        <v>29</v>
      </c>
      <c r="J64" s="35">
        <v>83.9</v>
      </c>
      <c r="K64" s="36">
        <f>IFERROR(TablaAforos[[#This Row],[AREA DEL POTRERO]]/TablaAforos[[#This Row],[NUMERO VACAS LOTE]]/TablaAforos[[#This Row],[DIAS OCUPACION]],"")</f>
        <v>64.263157894736835</v>
      </c>
      <c r="L64" s="37">
        <f t="shared" si="6"/>
        <v>2022</v>
      </c>
      <c r="M64" s="37">
        <f t="shared" si="7"/>
        <v>8</v>
      </c>
      <c r="N64" s="37">
        <f t="shared" si="8"/>
        <v>30</v>
      </c>
      <c r="O64" s="23">
        <v>5</v>
      </c>
      <c r="Q64" s="34"/>
    </row>
    <row r="65" spans="1:17">
      <c r="A65" s="46">
        <v>44804</v>
      </c>
      <c r="B65" s="34" t="s">
        <v>81</v>
      </c>
      <c r="C65" s="34">
        <v>1</v>
      </c>
      <c r="D65" s="34">
        <v>5</v>
      </c>
      <c r="E65" s="34">
        <v>2550</v>
      </c>
      <c r="F65" s="34">
        <v>38</v>
      </c>
      <c r="G65" s="34">
        <v>1.71</v>
      </c>
      <c r="H65" s="34">
        <v>1</v>
      </c>
      <c r="I65" s="34">
        <v>29</v>
      </c>
      <c r="J65" s="35">
        <v>86.1</v>
      </c>
      <c r="K65" s="36">
        <f>IFERROR(TablaAforos[[#This Row],[AREA DEL POTRERO]]/TablaAforos[[#This Row],[NUMERO VACAS LOTE]]/TablaAforos[[#This Row],[DIAS OCUPACION]],"")</f>
        <v>67.10526315789474</v>
      </c>
      <c r="L65" s="37">
        <f t="shared" si="6"/>
        <v>2022</v>
      </c>
      <c r="M65" s="37">
        <f t="shared" si="7"/>
        <v>8</v>
      </c>
      <c r="N65" s="37">
        <f t="shared" si="8"/>
        <v>31</v>
      </c>
      <c r="O65" s="23">
        <v>5</v>
      </c>
      <c r="Q65" s="34"/>
    </row>
    <row r="66" spans="1:17">
      <c r="A66" s="46">
        <v>44804</v>
      </c>
      <c r="B66" s="34" t="s">
        <v>81</v>
      </c>
      <c r="C66" s="34">
        <v>2</v>
      </c>
      <c r="D66" s="34">
        <v>41</v>
      </c>
      <c r="E66" s="34">
        <v>2524</v>
      </c>
      <c r="F66" s="34">
        <v>34</v>
      </c>
      <c r="G66" s="34">
        <v>1.43</v>
      </c>
      <c r="H66" s="34">
        <v>1</v>
      </c>
      <c r="I66" s="34">
        <v>29</v>
      </c>
      <c r="J66" s="35">
        <v>77.3</v>
      </c>
      <c r="K66" s="36">
        <f>IFERROR(TablaAforos[[#This Row],[AREA DEL POTRERO]]/TablaAforos[[#This Row],[NUMERO VACAS LOTE]]/TablaAforos[[#This Row],[DIAS OCUPACION]],"")</f>
        <v>74.235294117647058</v>
      </c>
      <c r="L66" s="37">
        <f t="shared" si="6"/>
        <v>2022</v>
      </c>
      <c r="M66" s="37">
        <f t="shared" si="7"/>
        <v>8</v>
      </c>
      <c r="N66" s="37">
        <f t="shared" si="8"/>
        <v>31</v>
      </c>
      <c r="O66" s="23">
        <v>5</v>
      </c>
      <c r="Q66" s="34"/>
    </row>
    <row r="67" spans="1:17">
      <c r="A67" s="46">
        <v>44805</v>
      </c>
      <c r="B67" s="34" t="s">
        <v>81</v>
      </c>
      <c r="C67" s="34">
        <v>1</v>
      </c>
      <c r="D67" s="34">
        <v>4</v>
      </c>
      <c r="E67" s="34">
        <v>2935</v>
      </c>
      <c r="F67" s="34">
        <v>38</v>
      </c>
      <c r="G67" s="34">
        <v>2.21</v>
      </c>
      <c r="H67" s="34">
        <v>1</v>
      </c>
      <c r="I67" s="34">
        <v>29</v>
      </c>
      <c r="J67" s="35">
        <v>125</v>
      </c>
      <c r="K67" s="36">
        <f>IFERROR(TablaAforos[[#This Row],[AREA DEL POTRERO]]/TablaAforos[[#This Row],[NUMERO VACAS LOTE]]/TablaAforos[[#This Row],[DIAS OCUPACION]],"")</f>
        <v>77.236842105263165</v>
      </c>
      <c r="L67" s="37">
        <f t="shared" si="6"/>
        <v>2022</v>
      </c>
      <c r="M67" s="37">
        <f t="shared" si="7"/>
        <v>9</v>
      </c>
      <c r="N67" s="37">
        <f t="shared" si="8"/>
        <v>1</v>
      </c>
      <c r="O67" s="23">
        <v>5</v>
      </c>
      <c r="Q67" s="34"/>
    </row>
    <row r="68" spans="1:17">
      <c r="A68" s="46">
        <v>44805</v>
      </c>
      <c r="B68" s="34" t="s">
        <v>81</v>
      </c>
      <c r="C68" s="34">
        <v>2</v>
      </c>
      <c r="D68" s="34">
        <v>42</v>
      </c>
      <c r="E68" s="34">
        <v>2723</v>
      </c>
      <c r="F68" s="34">
        <v>34</v>
      </c>
      <c r="G68" s="34">
        <v>1.33</v>
      </c>
      <c r="H68" s="34">
        <v>1</v>
      </c>
      <c r="I68" s="34">
        <v>29</v>
      </c>
      <c r="J68" s="35">
        <v>79.900000000000006</v>
      </c>
      <c r="K68" s="36">
        <f>IFERROR(TablaAforos[[#This Row],[AREA DEL POTRERO]]/TablaAforos[[#This Row],[NUMERO VACAS LOTE]]/TablaAforos[[#This Row],[DIAS OCUPACION]],"")</f>
        <v>80.088235294117652</v>
      </c>
      <c r="L68" s="37">
        <f t="shared" si="6"/>
        <v>2022</v>
      </c>
      <c r="M68" s="37">
        <f t="shared" si="7"/>
        <v>9</v>
      </c>
      <c r="N68" s="37">
        <f t="shared" si="8"/>
        <v>1</v>
      </c>
      <c r="O68" s="23">
        <v>5</v>
      </c>
      <c r="Q68" s="34"/>
    </row>
    <row r="69" spans="1:17">
      <c r="A69" s="46">
        <v>44806</v>
      </c>
      <c r="B69" s="34" t="s">
        <v>81</v>
      </c>
      <c r="C69" s="34">
        <v>1</v>
      </c>
      <c r="D69" s="34">
        <v>3</v>
      </c>
      <c r="E69" s="34">
        <v>2161</v>
      </c>
      <c r="F69" s="34">
        <v>38</v>
      </c>
      <c r="G69" s="34">
        <v>1.74</v>
      </c>
      <c r="H69" s="34">
        <v>1</v>
      </c>
      <c r="I69" s="34">
        <v>29</v>
      </c>
      <c r="J69" s="35">
        <v>74.2</v>
      </c>
      <c r="K69" s="36">
        <f>IFERROR(TablaAforos[[#This Row],[AREA DEL POTRERO]]/TablaAforos[[#This Row],[NUMERO VACAS LOTE]]/TablaAforos[[#This Row],[DIAS OCUPACION]],"")</f>
        <v>56.868421052631582</v>
      </c>
      <c r="L69" s="37">
        <f t="shared" si="6"/>
        <v>2022</v>
      </c>
      <c r="M69" s="37">
        <f t="shared" si="7"/>
        <v>9</v>
      </c>
      <c r="N69" s="37">
        <f t="shared" si="8"/>
        <v>2</v>
      </c>
      <c r="O69" s="23">
        <v>5</v>
      </c>
      <c r="Q69" s="34"/>
    </row>
    <row r="70" spans="1:17">
      <c r="A70" s="46">
        <v>44806</v>
      </c>
      <c r="B70" s="34" t="s">
        <v>81</v>
      </c>
      <c r="C70" s="34">
        <v>2</v>
      </c>
      <c r="D70" s="34">
        <v>33</v>
      </c>
      <c r="E70" s="34">
        <v>2131</v>
      </c>
      <c r="F70" s="34">
        <v>34</v>
      </c>
      <c r="G70" s="34">
        <v>1.81</v>
      </c>
      <c r="H70" s="34">
        <v>1</v>
      </c>
      <c r="I70" s="34">
        <v>29</v>
      </c>
      <c r="J70" s="35">
        <v>85.1</v>
      </c>
      <c r="K70" s="36">
        <f>IFERROR(TablaAforos[[#This Row],[AREA DEL POTRERO]]/TablaAforos[[#This Row],[NUMERO VACAS LOTE]]/TablaAforos[[#This Row],[DIAS OCUPACION]],"")</f>
        <v>62.676470588235297</v>
      </c>
      <c r="L70" s="37">
        <f t="shared" si="6"/>
        <v>2022</v>
      </c>
      <c r="M70" s="37">
        <f t="shared" si="7"/>
        <v>9</v>
      </c>
      <c r="N70" s="37">
        <f t="shared" si="8"/>
        <v>2</v>
      </c>
      <c r="O70" s="23">
        <v>5</v>
      </c>
      <c r="Q70" s="34"/>
    </row>
    <row r="71" spans="1:17">
      <c r="A71" s="46">
        <v>44807</v>
      </c>
      <c r="B71" s="34" t="s">
        <v>81</v>
      </c>
      <c r="C71" s="34">
        <v>1</v>
      </c>
      <c r="D71" s="34">
        <v>2</v>
      </c>
      <c r="E71" s="34">
        <v>2458</v>
      </c>
      <c r="F71" s="34">
        <v>38</v>
      </c>
      <c r="G71" s="34">
        <v>2.11</v>
      </c>
      <c r="H71" s="34">
        <v>1</v>
      </c>
      <c r="I71" s="34">
        <v>29</v>
      </c>
      <c r="J71" s="35">
        <v>99.7</v>
      </c>
      <c r="K71" s="36">
        <f>IFERROR(TablaAforos[[#This Row],[AREA DEL POTRERO]]/TablaAforos[[#This Row],[NUMERO VACAS LOTE]]/TablaAforos[[#This Row],[DIAS OCUPACION]],"")</f>
        <v>64.684210526315795</v>
      </c>
      <c r="L71" s="37">
        <f t="shared" si="6"/>
        <v>2022</v>
      </c>
      <c r="M71" s="37">
        <f t="shared" si="7"/>
        <v>9</v>
      </c>
      <c r="N71" s="37">
        <f t="shared" si="8"/>
        <v>3</v>
      </c>
      <c r="O71" s="23">
        <v>5</v>
      </c>
      <c r="Q71" s="34"/>
    </row>
    <row r="72" spans="1:17">
      <c r="A72" s="46">
        <v>44807</v>
      </c>
      <c r="B72" s="34" t="s">
        <v>81</v>
      </c>
      <c r="C72" s="34">
        <v>2</v>
      </c>
      <c r="D72" s="34">
        <v>32</v>
      </c>
      <c r="E72" s="34">
        <v>2330</v>
      </c>
      <c r="F72" s="34">
        <v>34</v>
      </c>
      <c r="G72" s="34">
        <v>1.66</v>
      </c>
      <c r="H72" s="34">
        <v>1</v>
      </c>
      <c r="I72" s="34">
        <v>29</v>
      </c>
      <c r="J72" s="35">
        <v>85.3</v>
      </c>
      <c r="K72" s="36">
        <f>IFERROR(TablaAforos[[#This Row],[AREA DEL POTRERO]]/TablaAforos[[#This Row],[NUMERO VACAS LOTE]]/TablaAforos[[#This Row],[DIAS OCUPACION]],"")</f>
        <v>68.529411764705884</v>
      </c>
      <c r="L72" s="37">
        <f t="shared" si="6"/>
        <v>2022</v>
      </c>
      <c r="M72" s="37">
        <f t="shared" si="7"/>
        <v>9</v>
      </c>
      <c r="N72" s="37">
        <f t="shared" si="8"/>
        <v>3</v>
      </c>
      <c r="O72" s="23">
        <v>5</v>
      </c>
      <c r="Q72" s="34"/>
    </row>
    <row r="73" spans="1:17">
      <c r="A73" s="46">
        <v>44808</v>
      </c>
      <c r="B73" s="34" t="s">
        <v>81</v>
      </c>
      <c r="C73" s="34">
        <v>1</v>
      </c>
      <c r="D73" s="34">
        <v>1</v>
      </c>
      <c r="E73" s="34">
        <v>1160</v>
      </c>
      <c r="F73" s="34">
        <v>38</v>
      </c>
      <c r="G73" s="34">
        <v>2</v>
      </c>
      <c r="H73" s="34">
        <v>0.5</v>
      </c>
      <c r="I73" s="34">
        <v>29</v>
      </c>
      <c r="J73" s="35">
        <v>44.6</v>
      </c>
      <c r="K73" s="36">
        <f>IFERROR(TablaAforos[[#This Row],[AREA DEL POTRERO]]/TablaAforos[[#This Row],[NUMERO VACAS LOTE]]/TablaAforos[[#This Row],[DIAS OCUPACION]],"")</f>
        <v>61.05263157894737</v>
      </c>
      <c r="L73" s="37">
        <f t="shared" si="6"/>
        <v>2022</v>
      </c>
      <c r="M73" s="37">
        <f t="shared" si="7"/>
        <v>9</v>
      </c>
      <c r="N73" s="37">
        <f t="shared" si="8"/>
        <v>4</v>
      </c>
      <c r="O73" s="23">
        <v>5</v>
      </c>
      <c r="Q73" s="34"/>
    </row>
    <row r="74" spans="1:17">
      <c r="A74" s="46">
        <v>44808</v>
      </c>
      <c r="B74" s="34" t="s">
        <v>81</v>
      </c>
      <c r="C74" s="34">
        <v>2</v>
      </c>
      <c r="D74" s="34">
        <v>35</v>
      </c>
      <c r="E74" s="34">
        <v>2357</v>
      </c>
      <c r="F74" s="34">
        <v>34</v>
      </c>
      <c r="G74" s="34">
        <v>1.62</v>
      </c>
      <c r="H74" s="34">
        <v>1</v>
      </c>
      <c r="I74" s="34">
        <v>29</v>
      </c>
      <c r="J74" s="35">
        <v>84.2</v>
      </c>
      <c r="K74" s="36">
        <f>IFERROR(TablaAforos[[#This Row],[AREA DEL POTRERO]]/TablaAforos[[#This Row],[NUMERO VACAS LOTE]]/TablaAforos[[#This Row],[DIAS OCUPACION]],"")</f>
        <v>69.32352941176471</v>
      </c>
      <c r="L74" s="37">
        <f t="shared" si="6"/>
        <v>2022</v>
      </c>
      <c r="M74" s="37">
        <f t="shared" si="7"/>
        <v>9</v>
      </c>
      <c r="N74" s="37">
        <f t="shared" si="8"/>
        <v>4</v>
      </c>
      <c r="O74" s="23">
        <v>5</v>
      </c>
      <c r="Q74" s="34"/>
    </row>
    <row r="75" spans="1:17">
      <c r="A75" s="46">
        <v>44809</v>
      </c>
      <c r="B75" s="34" t="s">
        <v>81</v>
      </c>
      <c r="C75" s="34">
        <v>1</v>
      </c>
      <c r="D75" s="34">
        <v>7</v>
      </c>
      <c r="E75" s="34">
        <v>2054</v>
      </c>
      <c r="F75" s="34">
        <v>38</v>
      </c>
      <c r="G75" s="34">
        <v>1.86</v>
      </c>
      <c r="H75" s="34">
        <v>0.5</v>
      </c>
      <c r="I75" s="34">
        <v>29</v>
      </c>
      <c r="J75" s="35">
        <v>73.5</v>
      </c>
      <c r="K75" s="36">
        <f>IFERROR(TablaAforos[[#This Row],[AREA DEL POTRERO]]/TablaAforos[[#This Row],[NUMERO VACAS LOTE]]/TablaAforos[[#This Row],[DIAS OCUPACION]],"")</f>
        <v>108.10526315789474</v>
      </c>
      <c r="L75" s="37">
        <f t="shared" si="6"/>
        <v>2022</v>
      </c>
      <c r="M75" s="37">
        <f t="shared" si="7"/>
        <v>9</v>
      </c>
      <c r="N75" s="37">
        <f t="shared" si="8"/>
        <v>5</v>
      </c>
      <c r="O75" s="23">
        <v>5</v>
      </c>
      <c r="Q75" s="34"/>
    </row>
    <row r="76" spans="1:17">
      <c r="A76" s="46">
        <v>44809</v>
      </c>
      <c r="B76" s="34" t="s">
        <v>81</v>
      </c>
      <c r="C76" s="34">
        <v>1</v>
      </c>
      <c r="D76" s="34">
        <v>8</v>
      </c>
      <c r="E76" s="34">
        <v>2211</v>
      </c>
      <c r="F76" s="34">
        <v>38</v>
      </c>
      <c r="G76" s="34">
        <v>2.04</v>
      </c>
      <c r="H76" s="34">
        <v>1</v>
      </c>
      <c r="I76" s="34">
        <v>29</v>
      </c>
      <c r="J76" s="35">
        <v>86.7</v>
      </c>
      <c r="K76" s="36">
        <f>IFERROR(TablaAforos[[#This Row],[AREA DEL POTRERO]]/TablaAforos[[#This Row],[NUMERO VACAS LOTE]]/TablaAforos[[#This Row],[DIAS OCUPACION]],"")</f>
        <v>58.184210526315788</v>
      </c>
      <c r="L76" s="37">
        <f t="shared" si="6"/>
        <v>2022</v>
      </c>
      <c r="M76" s="37">
        <f t="shared" si="7"/>
        <v>9</v>
      </c>
      <c r="N76" s="37">
        <f t="shared" si="8"/>
        <v>5</v>
      </c>
      <c r="O76" s="23">
        <v>5</v>
      </c>
      <c r="Q76" s="34"/>
    </row>
    <row r="77" spans="1:17">
      <c r="A77" s="46">
        <v>44809</v>
      </c>
      <c r="B77" s="34" t="s">
        <v>81</v>
      </c>
      <c r="C77" s="34">
        <v>2</v>
      </c>
      <c r="D77" s="34">
        <v>36</v>
      </c>
      <c r="E77" s="34">
        <v>3103</v>
      </c>
      <c r="F77" s="34">
        <v>34</v>
      </c>
      <c r="G77" s="34">
        <v>1.52</v>
      </c>
      <c r="H77" s="34">
        <v>1</v>
      </c>
      <c r="I77" s="34">
        <v>29</v>
      </c>
      <c r="J77" s="35">
        <v>104</v>
      </c>
      <c r="K77" s="36">
        <f>IFERROR(TablaAforos[[#This Row],[AREA DEL POTRERO]]/TablaAforos[[#This Row],[NUMERO VACAS LOTE]]/TablaAforos[[#This Row],[DIAS OCUPACION]],"")</f>
        <v>91.264705882352942</v>
      </c>
      <c r="L77" s="37">
        <f t="shared" si="6"/>
        <v>2022</v>
      </c>
      <c r="M77" s="37">
        <f t="shared" si="7"/>
        <v>9</v>
      </c>
      <c r="N77" s="37">
        <f t="shared" si="8"/>
        <v>5</v>
      </c>
      <c r="O77" s="23">
        <v>5</v>
      </c>
      <c r="Q77" s="34"/>
    </row>
    <row r="78" spans="1:17">
      <c r="A78" s="46">
        <v>44810</v>
      </c>
      <c r="B78" s="34" t="s">
        <v>81</v>
      </c>
      <c r="C78" s="34">
        <v>1</v>
      </c>
      <c r="D78" s="34">
        <v>9</v>
      </c>
      <c r="E78" s="34">
        <v>2169</v>
      </c>
      <c r="F78" s="34">
        <v>38</v>
      </c>
      <c r="G78" s="34">
        <v>2.0299999999999998</v>
      </c>
      <c r="H78" s="34">
        <v>1</v>
      </c>
      <c r="I78" s="34">
        <v>29</v>
      </c>
      <c r="J78" s="35">
        <v>84.7</v>
      </c>
      <c r="K78" s="36">
        <f>IFERROR(TablaAforos[[#This Row],[AREA DEL POTRERO]]/TablaAforos[[#This Row],[NUMERO VACAS LOTE]]/TablaAforos[[#This Row],[DIAS OCUPACION]],"")</f>
        <v>57.078947368421055</v>
      </c>
      <c r="L78" s="37">
        <f t="shared" si="6"/>
        <v>2022</v>
      </c>
      <c r="M78" s="37">
        <f t="shared" si="7"/>
        <v>9</v>
      </c>
      <c r="N78" s="37">
        <f t="shared" si="8"/>
        <v>6</v>
      </c>
      <c r="O78" s="23">
        <v>5</v>
      </c>
      <c r="Q78" s="34"/>
    </row>
    <row r="79" spans="1:17">
      <c r="A79" s="46">
        <v>44810</v>
      </c>
      <c r="B79" s="34" t="s">
        <v>81</v>
      </c>
      <c r="C79" s="34">
        <v>2</v>
      </c>
      <c r="D79" s="34">
        <v>30</v>
      </c>
      <c r="E79" s="34">
        <v>2037</v>
      </c>
      <c r="F79" s="34">
        <v>34</v>
      </c>
      <c r="G79" s="34">
        <v>1.22</v>
      </c>
      <c r="H79" s="34">
        <v>1</v>
      </c>
      <c r="I79" s="34">
        <v>29</v>
      </c>
      <c r="J79" s="35">
        <v>56.5</v>
      </c>
      <c r="K79" s="36">
        <f>IFERROR(TablaAforos[[#This Row],[AREA DEL POTRERO]]/TablaAforos[[#This Row],[NUMERO VACAS LOTE]]/TablaAforos[[#This Row],[DIAS OCUPACION]],"")</f>
        <v>59.911764705882355</v>
      </c>
      <c r="L79" s="37">
        <f t="shared" si="6"/>
        <v>2022</v>
      </c>
      <c r="M79" s="37">
        <f t="shared" si="7"/>
        <v>9</v>
      </c>
      <c r="N79" s="37">
        <f t="shared" si="8"/>
        <v>6</v>
      </c>
      <c r="O79" s="23">
        <v>5</v>
      </c>
      <c r="Q79" s="34"/>
    </row>
    <row r="80" spans="1:17">
      <c r="A80" s="46">
        <v>44811</v>
      </c>
      <c r="B80" s="34" t="s">
        <v>81</v>
      </c>
      <c r="C80" s="34">
        <v>1</v>
      </c>
      <c r="D80" s="34">
        <v>10</v>
      </c>
      <c r="E80" s="34">
        <v>2317</v>
      </c>
      <c r="F80" s="34">
        <v>38</v>
      </c>
      <c r="G80" s="34">
        <v>1.71</v>
      </c>
      <c r="H80" s="34">
        <v>1</v>
      </c>
      <c r="I80" s="34">
        <v>29</v>
      </c>
      <c r="J80" s="35">
        <v>76.2</v>
      </c>
      <c r="K80" s="36">
        <f>IFERROR(TablaAforos[[#This Row],[AREA DEL POTRERO]]/TablaAforos[[#This Row],[NUMERO VACAS LOTE]]/TablaAforos[[#This Row],[DIAS OCUPACION]],"")</f>
        <v>60.973684210526315</v>
      </c>
      <c r="L80" s="37">
        <f t="shared" si="6"/>
        <v>2022</v>
      </c>
      <c r="M80" s="37">
        <f t="shared" si="7"/>
        <v>9</v>
      </c>
      <c r="N80" s="37">
        <f t="shared" si="8"/>
        <v>7</v>
      </c>
      <c r="O80" s="23">
        <v>5</v>
      </c>
      <c r="Q80" s="34"/>
    </row>
    <row r="81" spans="1:17">
      <c r="A81" s="46">
        <v>44811</v>
      </c>
      <c r="B81" s="34" t="s">
        <v>81</v>
      </c>
      <c r="C81" s="34">
        <v>2</v>
      </c>
      <c r="D81" s="34">
        <v>31</v>
      </c>
      <c r="E81" s="34">
        <v>2624</v>
      </c>
      <c r="F81" s="34">
        <v>34</v>
      </c>
      <c r="G81" s="34">
        <v>1.22</v>
      </c>
      <c r="H81" s="34">
        <v>1</v>
      </c>
      <c r="I81" s="34">
        <v>29</v>
      </c>
      <c r="J81" s="35">
        <v>72.8</v>
      </c>
      <c r="K81" s="36">
        <f>IFERROR(TablaAforos[[#This Row],[AREA DEL POTRERO]]/TablaAforos[[#This Row],[NUMERO VACAS LOTE]]/TablaAforos[[#This Row],[DIAS OCUPACION]],"")</f>
        <v>77.17647058823529</v>
      </c>
      <c r="L81" s="37">
        <f t="shared" si="6"/>
        <v>2022</v>
      </c>
      <c r="M81" s="37">
        <f t="shared" si="7"/>
        <v>9</v>
      </c>
      <c r="N81" s="37">
        <f t="shared" si="8"/>
        <v>7</v>
      </c>
      <c r="O81" s="23">
        <v>5</v>
      </c>
      <c r="Q81" s="34"/>
    </row>
    <row r="82" spans="1:17">
      <c r="A82" s="46">
        <v>44812</v>
      </c>
      <c r="B82" s="34" t="s">
        <v>81</v>
      </c>
      <c r="C82" s="34">
        <v>1</v>
      </c>
      <c r="D82" s="34">
        <v>11</v>
      </c>
      <c r="E82" s="34">
        <v>2272</v>
      </c>
      <c r="F82" s="34">
        <v>38</v>
      </c>
      <c r="G82" s="34">
        <v>1.85</v>
      </c>
      <c r="H82" s="34">
        <v>1</v>
      </c>
      <c r="I82" s="34">
        <v>29</v>
      </c>
      <c r="J82" s="35">
        <v>83</v>
      </c>
      <c r="K82" s="36">
        <f>IFERROR(TablaAforos[[#This Row],[AREA DEL POTRERO]]/TablaAforos[[#This Row],[NUMERO VACAS LOTE]]/TablaAforos[[#This Row],[DIAS OCUPACION]],"")</f>
        <v>59.789473684210527</v>
      </c>
      <c r="L82" s="37">
        <f t="shared" si="6"/>
        <v>2022</v>
      </c>
      <c r="M82" s="37">
        <f t="shared" si="7"/>
        <v>9</v>
      </c>
      <c r="N82" s="37">
        <f t="shared" si="8"/>
        <v>8</v>
      </c>
      <c r="O82" s="23">
        <v>5</v>
      </c>
      <c r="Q82" s="34"/>
    </row>
    <row r="83" spans="1:17">
      <c r="A83" s="46">
        <v>44812</v>
      </c>
      <c r="B83" s="34" t="s">
        <v>81</v>
      </c>
      <c r="C83" s="34">
        <v>2</v>
      </c>
      <c r="D83" s="34">
        <v>29</v>
      </c>
      <c r="E83" s="34">
        <v>1925</v>
      </c>
      <c r="F83" s="34">
        <v>34</v>
      </c>
      <c r="G83" s="34">
        <v>1.41</v>
      </c>
      <c r="H83" s="34">
        <v>1</v>
      </c>
      <c r="I83" s="34">
        <v>29</v>
      </c>
      <c r="J83" s="35">
        <v>61.7</v>
      </c>
      <c r="K83" s="36">
        <f>IFERROR(TablaAforos[[#This Row],[AREA DEL POTRERO]]/TablaAforos[[#This Row],[NUMERO VACAS LOTE]]/TablaAforos[[#This Row],[DIAS OCUPACION]],"")</f>
        <v>56.617647058823529</v>
      </c>
      <c r="L83" s="37">
        <f t="shared" si="6"/>
        <v>2022</v>
      </c>
      <c r="M83" s="37">
        <f t="shared" si="7"/>
        <v>9</v>
      </c>
      <c r="N83" s="37">
        <f t="shared" si="8"/>
        <v>8</v>
      </c>
      <c r="O83" s="23">
        <v>5</v>
      </c>
      <c r="Q83" s="34"/>
    </row>
    <row r="84" spans="1:17">
      <c r="A84" s="46">
        <v>44813</v>
      </c>
      <c r="B84" s="34" t="s">
        <v>81</v>
      </c>
      <c r="C84" s="34">
        <v>1</v>
      </c>
      <c r="D84" s="34">
        <v>12</v>
      </c>
      <c r="E84" s="34">
        <v>2121</v>
      </c>
      <c r="F84" s="34">
        <v>38</v>
      </c>
      <c r="G84" s="34">
        <v>1.75</v>
      </c>
      <c r="H84" s="34">
        <v>1</v>
      </c>
      <c r="I84" s="34">
        <v>29</v>
      </c>
      <c r="J84" s="35">
        <v>80.099999999999994</v>
      </c>
      <c r="K84" s="36">
        <f>IFERROR(TablaAforos[[#This Row],[AREA DEL POTRERO]]/TablaAforos[[#This Row],[NUMERO VACAS LOTE]]/TablaAforos[[#This Row],[DIAS OCUPACION]],"")</f>
        <v>55.815789473684212</v>
      </c>
      <c r="L84" s="37">
        <f t="shared" si="6"/>
        <v>2022</v>
      </c>
      <c r="M84" s="37">
        <f t="shared" si="7"/>
        <v>9</v>
      </c>
      <c r="N84" s="37">
        <f t="shared" si="8"/>
        <v>9</v>
      </c>
      <c r="O84" s="23">
        <v>5</v>
      </c>
      <c r="Q84" s="34"/>
    </row>
    <row r="85" spans="1:17">
      <c r="A85" s="46">
        <v>44813</v>
      </c>
      <c r="B85" s="34" t="s">
        <v>81</v>
      </c>
      <c r="C85" s="34">
        <v>2</v>
      </c>
      <c r="D85" s="34">
        <v>28</v>
      </c>
      <c r="E85" s="34">
        <v>2234</v>
      </c>
      <c r="F85" s="34">
        <v>34</v>
      </c>
      <c r="G85" s="34">
        <v>1.37</v>
      </c>
      <c r="H85" s="34">
        <v>1</v>
      </c>
      <c r="I85" s="34">
        <v>29</v>
      </c>
      <c r="J85" s="35">
        <v>63.8</v>
      </c>
      <c r="K85" s="36">
        <f>IFERROR(TablaAforos[[#This Row],[AREA DEL POTRERO]]/TablaAforos[[#This Row],[NUMERO VACAS LOTE]]/TablaAforos[[#This Row],[DIAS OCUPACION]],"")</f>
        <v>65.705882352941174</v>
      </c>
      <c r="L85" s="37">
        <f t="shared" si="6"/>
        <v>2022</v>
      </c>
      <c r="M85" s="37">
        <f t="shared" si="7"/>
        <v>9</v>
      </c>
      <c r="N85" s="37">
        <f t="shared" si="8"/>
        <v>9</v>
      </c>
      <c r="O85" s="23">
        <v>5</v>
      </c>
      <c r="Q85" s="34"/>
    </row>
    <row r="86" spans="1:17">
      <c r="A86" s="46">
        <v>44813</v>
      </c>
      <c r="B86" s="34" t="s">
        <v>82</v>
      </c>
      <c r="C86" s="34" t="s">
        <v>86</v>
      </c>
      <c r="D86" s="34">
        <v>9</v>
      </c>
      <c r="E86" s="34">
        <v>2500</v>
      </c>
      <c r="F86" s="34">
        <v>42</v>
      </c>
      <c r="G86" s="34">
        <v>1.79</v>
      </c>
      <c r="H86" s="34">
        <v>1</v>
      </c>
      <c r="I86" s="34">
        <v>29</v>
      </c>
      <c r="J86" s="35">
        <v>79.900000000000006</v>
      </c>
      <c r="K86" s="36">
        <f>IFERROR(TablaAforos[[#This Row],[AREA DEL POTRERO]]/TablaAforos[[#This Row],[NUMERO VACAS LOTE]]/TablaAforos[[#This Row],[DIAS OCUPACION]],"")</f>
        <v>59.523809523809526</v>
      </c>
      <c r="L86" s="37">
        <f t="shared" si="6"/>
        <v>2022</v>
      </c>
      <c r="M86" s="37">
        <f t="shared" si="7"/>
        <v>9</v>
      </c>
      <c r="N86" s="37">
        <f t="shared" si="8"/>
        <v>9</v>
      </c>
      <c r="O86" s="23">
        <v>5</v>
      </c>
      <c r="Q86" s="34"/>
    </row>
    <row r="87" spans="1:17">
      <c r="A87" s="46">
        <v>44813</v>
      </c>
      <c r="B87" s="34" t="s">
        <v>82</v>
      </c>
      <c r="C87" s="34" t="s">
        <v>87</v>
      </c>
      <c r="D87" s="34">
        <v>20</v>
      </c>
      <c r="E87" s="34">
        <v>2500</v>
      </c>
      <c r="F87" s="34">
        <v>44</v>
      </c>
      <c r="G87" s="34">
        <v>1.61</v>
      </c>
      <c r="H87" s="34">
        <v>1</v>
      </c>
      <c r="I87" s="34">
        <v>29</v>
      </c>
      <c r="J87" s="35">
        <v>68.900000000000006</v>
      </c>
      <c r="K87" s="36">
        <f>IFERROR(TablaAforos[[#This Row],[AREA DEL POTRERO]]/TablaAforos[[#This Row],[NUMERO VACAS LOTE]]/TablaAforos[[#This Row],[DIAS OCUPACION]],"")</f>
        <v>56.81818181818182</v>
      </c>
      <c r="L87" s="37">
        <f t="shared" si="6"/>
        <v>2022</v>
      </c>
      <c r="M87" s="37">
        <f t="shared" si="7"/>
        <v>9</v>
      </c>
      <c r="N87" s="37">
        <f t="shared" si="8"/>
        <v>9</v>
      </c>
      <c r="O87" s="23">
        <v>5</v>
      </c>
      <c r="Q87" s="34"/>
    </row>
    <row r="88" spans="1:17">
      <c r="A88" s="46">
        <v>44814</v>
      </c>
      <c r="B88" s="34" t="s">
        <v>81</v>
      </c>
      <c r="C88" s="34">
        <v>1</v>
      </c>
      <c r="D88" s="34">
        <v>134</v>
      </c>
      <c r="E88" s="34">
        <v>4007</v>
      </c>
      <c r="F88" s="34">
        <v>38</v>
      </c>
      <c r="G88" s="34">
        <v>1.51</v>
      </c>
      <c r="H88" s="34">
        <v>1</v>
      </c>
      <c r="I88" s="34">
        <v>29</v>
      </c>
      <c r="J88" s="35">
        <v>116</v>
      </c>
      <c r="K88" s="36">
        <f>IFERROR(TablaAforos[[#This Row],[AREA DEL POTRERO]]/TablaAforos[[#This Row],[NUMERO VACAS LOTE]]/TablaAforos[[#This Row],[DIAS OCUPACION]],"")</f>
        <v>105.44736842105263</v>
      </c>
      <c r="L88" s="37">
        <f t="shared" si="6"/>
        <v>2022</v>
      </c>
      <c r="M88" s="37">
        <f t="shared" si="7"/>
        <v>9</v>
      </c>
      <c r="N88" s="37">
        <f t="shared" si="8"/>
        <v>10</v>
      </c>
      <c r="O88" s="23">
        <v>5</v>
      </c>
      <c r="Q88" s="34"/>
    </row>
    <row r="89" spans="1:17">
      <c r="A89" s="46">
        <v>44814</v>
      </c>
      <c r="B89" s="34" t="s">
        <v>81</v>
      </c>
      <c r="C89" s="34">
        <v>2</v>
      </c>
      <c r="D89" s="34">
        <v>27</v>
      </c>
      <c r="E89" s="34">
        <v>2312</v>
      </c>
      <c r="F89" s="34">
        <v>31</v>
      </c>
      <c r="G89" s="34">
        <v>1.77</v>
      </c>
      <c r="H89" s="34">
        <v>1</v>
      </c>
      <c r="I89" s="34">
        <v>29</v>
      </c>
      <c r="J89" s="35">
        <v>99</v>
      </c>
      <c r="K89" s="36">
        <f>IFERROR(TablaAforos[[#This Row],[AREA DEL POTRERO]]/TablaAforos[[#This Row],[NUMERO VACAS LOTE]]/TablaAforos[[#This Row],[DIAS OCUPACION]],"")</f>
        <v>74.58064516129032</v>
      </c>
      <c r="L89" s="37">
        <f t="shared" si="6"/>
        <v>2022</v>
      </c>
      <c r="M89" s="37">
        <f t="shared" si="7"/>
        <v>9</v>
      </c>
      <c r="N89" s="37">
        <f t="shared" si="8"/>
        <v>10</v>
      </c>
      <c r="O89" s="23">
        <v>5</v>
      </c>
      <c r="Q89" s="34"/>
    </row>
    <row r="90" spans="1:17">
      <c r="A90" s="46">
        <v>44814</v>
      </c>
      <c r="B90" s="34" t="s">
        <v>82</v>
      </c>
      <c r="C90" s="34" t="s">
        <v>86</v>
      </c>
      <c r="D90" s="34">
        <v>10</v>
      </c>
      <c r="E90" s="34">
        <v>2500</v>
      </c>
      <c r="F90" s="34">
        <v>42</v>
      </c>
      <c r="G90" s="34">
        <v>1.72</v>
      </c>
      <c r="H90" s="34">
        <v>1</v>
      </c>
      <c r="I90" s="34">
        <v>29</v>
      </c>
      <c r="J90" s="35">
        <v>76.8</v>
      </c>
      <c r="K90" s="36">
        <f>IFERROR(TablaAforos[[#This Row],[AREA DEL POTRERO]]/TablaAforos[[#This Row],[NUMERO VACAS LOTE]]/TablaAforos[[#This Row],[DIAS OCUPACION]],"")</f>
        <v>59.523809523809526</v>
      </c>
      <c r="L90" s="37">
        <f t="shared" si="6"/>
        <v>2022</v>
      </c>
      <c r="M90" s="37">
        <f t="shared" si="7"/>
        <v>9</v>
      </c>
      <c r="N90" s="37">
        <f t="shared" si="8"/>
        <v>10</v>
      </c>
      <c r="O90" s="23">
        <v>5</v>
      </c>
      <c r="Q90" s="34"/>
    </row>
    <row r="91" spans="1:17">
      <c r="A91" s="46">
        <v>44814</v>
      </c>
      <c r="B91" s="34" t="s">
        <v>82</v>
      </c>
      <c r="C91" s="34" t="s">
        <v>87</v>
      </c>
      <c r="D91" s="34">
        <v>19</v>
      </c>
      <c r="E91" s="34">
        <v>2500</v>
      </c>
      <c r="F91" s="34">
        <v>44</v>
      </c>
      <c r="G91" s="34">
        <v>1.76</v>
      </c>
      <c r="H91" s="34">
        <v>1</v>
      </c>
      <c r="I91" s="34">
        <v>29</v>
      </c>
      <c r="J91" s="35">
        <v>75</v>
      </c>
      <c r="K91" s="36">
        <f>IFERROR(TablaAforos[[#This Row],[AREA DEL POTRERO]]/TablaAforos[[#This Row],[NUMERO VACAS LOTE]]/TablaAforos[[#This Row],[DIAS OCUPACION]],"")</f>
        <v>56.81818181818182</v>
      </c>
      <c r="L91" s="37">
        <f t="shared" si="6"/>
        <v>2022</v>
      </c>
      <c r="M91" s="37">
        <f t="shared" si="7"/>
        <v>9</v>
      </c>
      <c r="N91" s="37">
        <f t="shared" si="8"/>
        <v>10</v>
      </c>
      <c r="O91" s="23">
        <v>5</v>
      </c>
      <c r="Q91" s="34"/>
    </row>
    <row r="92" spans="1:17">
      <c r="A92" s="46">
        <v>44814</v>
      </c>
      <c r="B92" s="34" t="s">
        <v>88</v>
      </c>
      <c r="C92" s="34">
        <v>1</v>
      </c>
      <c r="D92" s="34">
        <v>1</v>
      </c>
      <c r="E92" s="34">
        <v>12716</v>
      </c>
      <c r="F92" s="34">
        <v>36</v>
      </c>
      <c r="G92" s="34">
        <v>1.38</v>
      </c>
      <c r="H92" s="34">
        <v>4</v>
      </c>
      <c r="I92" s="34">
        <v>29</v>
      </c>
      <c r="J92" s="35">
        <v>88.1</v>
      </c>
      <c r="K92" s="36">
        <f>IFERROR(TablaAforos[[#This Row],[AREA DEL POTRERO]]/TablaAforos[[#This Row],[NUMERO VACAS LOTE]]/TablaAforos[[#This Row],[DIAS OCUPACION]],"")</f>
        <v>88.305555555555557</v>
      </c>
      <c r="L92" s="37">
        <f t="shared" si="6"/>
        <v>2022</v>
      </c>
      <c r="M92" s="37">
        <f t="shared" si="7"/>
        <v>9</v>
      </c>
      <c r="N92" s="37">
        <f t="shared" si="8"/>
        <v>10</v>
      </c>
      <c r="O92" s="37">
        <v>5</v>
      </c>
      <c r="P92" s="37"/>
      <c r="Q92" s="34"/>
    </row>
    <row r="93" spans="1:17">
      <c r="A93" s="46">
        <v>44815</v>
      </c>
      <c r="B93" s="34" t="s">
        <v>81</v>
      </c>
      <c r="C93" s="34">
        <v>1</v>
      </c>
      <c r="D93" s="34">
        <v>60</v>
      </c>
      <c r="E93" s="34">
        <v>2393</v>
      </c>
      <c r="F93" s="34">
        <v>38</v>
      </c>
      <c r="G93" s="34">
        <v>1.63</v>
      </c>
      <c r="H93" s="34">
        <v>1</v>
      </c>
      <c r="I93" s="34">
        <v>29</v>
      </c>
      <c r="J93" s="35">
        <v>76.900000000000006</v>
      </c>
      <c r="K93" s="36">
        <f>IFERROR(TablaAforos[[#This Row],[AREA DEL POTRERO]]/TablaAforos[[#This Row],[NUMERO VACAS LOTE]]/TablaAforos[[#This Row],[DIAS OCUPACION]],"")</f>
        <v>62.973684210526315</v>
      </c>
      <c r="L93" s="37">
        <f t="shared" ref="L93:L124" si="9">YEAR(A93)</f>
        <v>2022</v>
      </c>
      <c r="M93" s="37">
        <f t="shared" ref="M93:M124" si="10">MONTH(A93)</f>
        <v>9</v>
      </c>
      <c r="N93" s="37">
        <f t="shared" ref="N93:N124" si="11">DAY(A93)</f>
        <v>11</v>
      </c>
      <c r="O93" s="23">
        <v>5</v>
      </c>
      <c r="Q93" s="34"/>
    </row>
    <row r="94" spans="1:17">
      <c r="A94" s="46">
        <v>44815</v>
      </c>
      <c r="B94" s="34" t="s">
        <v>81</v>
      </c>
      <c r="C94" s="34">
        <v>2</v>
      </c>
      <c r="D94" s="34">
        <v>26</v>
      </c>
      <c r="E94" s="34">
        <v>2142</v>
      </c>
      <c r="F94" s="34">
        <v>31</v>
      </c>
      <c r="G94" s="34">
        <v>1.58</v>
      </c>
      <c r="H94" s="34">
        <v>1</v>
      </c>
      <c r="I94" s="34">
        <v>29</v>
      </c>
      <c r="J94" s="35">
        <v>94</v>
      </c>
      <c r="K94" s="36">
        <f>IFERROR(TablaAforos[[#This Row],[AREA DEL POTRERO]]/TablaAforos[[#This Row],[NUMERO VACAS LOTE]]/TablaAforos[[#This Row],[DIAS OCUPACION]],"")</f>
        <v>69.096774193548384</v>
      </c>
      <c r="L94" s="37">
        <f t="shared" si="9"/>
        <v>2022</v>
      </c>
      <c r="M94" s="37">
        <f t="shared" si="10"/>
        <v>9</v>
      </c>
      <c r="N94" s="37">
        <f t="shared" si="11"/>
        <v>11</v>
      </c>
      <c r="O94" s="23">
        <v>5</v>
      </c>
      <c r="Q94" s="34"/>
    </row>
    <row r="95" spans="1:17">
      <c r="A95" s="46">
        <v>44815</v>
      </c>
      <c r="B95" s="34" t="s">
        <v>82</v>
      </c>
      <c r="C95" s="34" t="s">
        <v>86</v>
      </c>
      <c r="D95" s="34">
        <v>11</v>
      </c>
      <c r="E95" s="34">
        <v>2500</v>
      </c>
      <c r="F95" s="34">
        <v>42</v>
      </c>
      <c r="G95" s="34">
        <v>1.71</v>
      </c>
      <c r="H95" s="34">
        <v>1</v>
      </c>
      <c r="I95" s="34">
        <v>29</v>
      </c>
      <c r="J95" s="35">
        <v>76.8</v>
      </c>
      <c r="K95" s="36">
        <f>IFERROR(TablaAforos[[#This Row],[AREA DEL POTRERO]]/TablaAforos[[#This Row],[NUMERO VACAS LOTE]]/TablaAforos[[#This Row],[DIAS OCUPACION]],"")</f>
        <v>59.523809523809526</v>
      </c>
      <c r="L95" s="37">
        <f t="shared" si="9"/>
        <v>2022</v>
      </c>
      <c r="M95" s="37">
        <f t="shared" si="10"/>
        <v>9</v>
      </c>
      <c r="N95" s="37">
        <f t="shared" si="11"/>
        <v>11</v>
      </c>
      <c r="O95" s="23">
        <v>5</v>
      </c>
      <c r="Q95" s="34"/>
    </row>
    <row r="96" spans="1:17">
      <c r="A96" s="46">
        <v>44815</v>
      </c>
      <c r="B96" s="34" t="s">
        <v>82</v>
      </c>
      <c r="C96" s="34" t="s">
        <v>87</v>
      </c>
      <c r="D96" s="34">
        <v>18</v>
      </c>
      <c r="E96" s="34">
        <v>2500</v>
      </c>
      <c r="F96" s="34">
        <v>44</v>
      </c>
      <c r="G96" s="34">
        <v>1.66</v>
      </c>
      <c r="H96" s="34">
        <v>1</v>
      </c>
      <c r="I96" s="34">
        <v>29</v>
      </c>
      <c r="J96" s="35">
        <v>70.7</v>
      </c>
      <c r="K96" s="36">
        <f>IFERROR(TablaAforos[[#This Row],[AREA DEL POTRERO]]/TablaAforos[[#This Row],[NUMERO VACAS LOTE]]/TablaAforos[[#This Row],[DIAS OCUPACION]],"")</f>
        <v>56.81818181818182</v>
      </c>
      <c r="L96" s="37">
        <f t="shared" si="9"/>
        <v>2022</v>
      </c>
      <c r="M96" s="37">
        <f t="shared" si="10"/>
        <v>9</v>
      </c>
      <c r="N96" s="37">
        <f t="shared" si="11"/>
        <v>11</v>
      </c>
      <c r="O96" s="23">
        <v>5</v>
      </c>
      <c r="Q96" s="34"/>
    </row>
    <row r="97" spans="1:17">
      <c r="A97" s="46">
        <v>44816</v>
      </c>
      <c r="B97" s="34" t="s">
        <v>81</v>
      </c>
      <c r="C97" s="34">
        <v>1</v>
      </c>
      <c r="D97" s="34">
        <v>61</v>
      </c>
      <c r="E97" s="34">
        <v>2668</v>
      </c>
      <c r="F97" s="34">
        <v>38</v>
      </c>
      <c r="G97" s="34">
        <v>1.95</v>
      </c>
      <c r="H97" s="34">
        <v>1</v>
      </c>
      <c r="I97" s="34">
        <v>29</v>
      </c>
      <c r="J97" s="35">
        <v>100</v>
      </c>
      <c r="K97" s="36">
        <f>IFERROR(TablaAforos[[#This Row],[AREA DEL POTRERO]]/TablaAforos[[#This Row],[NUMERO VACAS LOTE]]/TablaAforos[[#This Row],[DIAS OCUPACION]],"")</f>
        <v>70.21052631578948</v>
      </c>
      <c r="L97" s="37">
        <f t="shared" si="9"/>
        <v>2022</v>
      </c>
      <c r="M97" s="37">
        <f t="shared" si="10"/>
        <v>9</v>
      </c>
      <c r="N97" s="37">
        <f t="shared" si="11"/>
        <v>12</v>
      </c>
      <c r="O97" s="23">
        <v>5</v>
      </c>
      <c r="Q97" s="34"/>
    </row>
    <row r="98" spans="1:17">
      <c r="A98" s="46">
        <v>44816</v>
      </c>
      <c r="B98" s="34" t="s">
        <v>81</v>
      </c>
      <c r="C98" s="34">
        <v>2</v>
      </c>
      <c r="D98" s="34">
        <v>15</v>
      </c>
      <c r="E98" s="34">
        <v>2908</v>
      </c>
      <c r="F98" s="34">
        <v>31</v>
      </c>
      <c r="G98" s="34">
        <v>1.93</v>
      </c>
      <c r="H98" s="34">
        <v>1</v>
      </c>
      <c r="I98" s="34">
        <v>29</v>
      </c>
      <c r="J98" s="35">
        <v>140</v>
      </c>
      <c r="K98" s="36">
        <f>IFERROR(TablaAforos[[#This Row],[AREA DEL POTRERO]]/TablaAforos[[#This Row],[NUMERO VACAS LOTE]]/TablaAforos[[#This Row],[DIAS OCUPACION]],"")</f>
        <v>93.806451612903231</v>
      </c>
      <c r="L98" s="37">
        <f t="shared" si="9"/>
        <v>2022</v>
      </c>
      <c r="M98" s="37">
        <f t="shared" si="10"/>
        <v>9</v>
      </c>
      <c r="N98" s="37">
        <f t="shared" si="11"/>
        <v>12</v>
      </c>
      <c r="O98" s="23">
        <v>5</v>
      </c>
      <c r="Q98" s="34"/>
    </row>
    <row r="99" spans="1:17">
      <c r="A99" s="46">
        <v>44816</v>
      </c>
      <c r="B99" s="34" t="s">
        <v>82</v>
      </c>
      <c r="C99" s="34" t="s">
        <v>86</v>
      </c>
      <c r="D99" s="34">
        <v>12</v>
      </c>
      <c r="E99" s="34">
        <v>2500</v>
      </c>
      <c r="F99" s="34">
        <v>42</v>
      </c>
      <c r="G99" s="34">
        <v>1.77</v>
      </c>
      <c r="H99" s="34">
        <v>1</v>
      </c>
      <c r="I99" s="34">
        <v>29</v>
      </c>
      <c r="J99" s="35">
        <v>80.900000000000006</v>
      </c>
      <c r="K99" s="36">
        <f>IFERROR(TablaAforos[[#This Row],[AREA DEL POTRERO]]/TablaAforos[[#This Row],[NUMERO VACAS LOTE]]/TablaAforos[[#This Row],[DIAS OCUPACION]],"")</f>
        <v>59.523809523809526</v>
      </c>
      <c r="L99" s="37">
        <f t="shared" si="9"/>
        <v>2022</v>
      </c>
      <c r="M99" s="37">
        <f t="shared" si="10"/>
        <v>9</v>
      </c>
      <c r="N99" s="37">
        <f t="shared" si="11"/>
        <v>12</v>
      </c>
      <c r="O99" s="23">
        <v>5</v>
      </c>
      <c r="Q99" s="34"/>
    </row>
    <row r="100" spans="1:17">
      <c r="A100" s="46">
        <v>44816</v>
      </c>
      <c r="B100" s="34" t="s">
        <v>82</v>
      </c>
      <c r="C100" s="34" t="s">
        <v>87</v>
      </c>
      <c r="D100" s="34">
        <v>17</v>
      </c>
      <c r="E100" s="34">
        <v>2500</v>
      </c>
      <c r="F100" s="34">
        <v>44</v>
      </c>
      <c r="G100" s="34">
        <v>1.72</v>
      </c>
      <c r="H100" s="34">
        <v>1</v>
      </c>
      <c r="I100" s="34">
        <v>29</v>
      </c>
      <c r="J100" s="35">
        <v>75</v>
      </c>
      <c r="K100" s="36">
        <f>IFERROR(TablaAforos[[#This Row],[AREA DEL POTRERO]]/TablaAforos[[#This Row],[NUMERO VACAS LOTE]]/TablaAforos[[#This Row],[DIAS OCUPACION]],"")</f>
        <v>56.81818181818182</v>
      </c>
      <c r="L100" s="37">
        <f t="shared" si="9"/>
        <v>2022</v>
      </c>
      <c r="M100" s="37">
        <f t="shared" si="10"/>
        <v>9</v>
      </c>
      <c r="N100" s="37">
        <f t="shared" si="11"/>
        <v>12</v>
      </c>
      <c r="O100" s="23">
        <v>5</v>
      </c>
      <c r="Q100" s="34"/>
    </row>
    <row r="101" spans="1:17">
      <c r="A101" s="46">
        <v>44817</v>
      </c>
      <c r="B101" s="34" t="s">
        <v>81</v>
      </c>
      <c r="C101" s="34">
        <v>1</v>
      </c>
      <c r="D101" s="34">
        <v>62</v>
      </c>
      <c r="E101" s="34">
        <v>2466</v>
      </c>
      <c r="F101" s="34">
        <v>38</v>
      </c>
      <c r="G101" s="34">
        <v>2</v>
      </c>
      <c r="H101" s="34">
        <v>1</v>
      </c>
      <c r="I101" s="34">
        <v>29</v>
      </c>
      <c r="J101" s="35">
        <v>94.8</v>
      </c>
      <c r="K101" s="36">
        <f>IFERROR(TablaAforos[[#This Row],[AREA DEL POTRERO]]/TablaAforos[[#This Row],[NUMERO VACAS LOTE]]/TablaAforos[[#This Row],[DIAS OCUPACION]],"")</f>
        <v>64.89473684210526</v>
      </c>
      <c r="L101" s="37">
        <f t="shared" si="9"/>
        <v>2022</v>
      </c>
      <c r="M101" s="37">
        <f t="shared" si="10"/>
        <v>9</v>
      </c>
      <c r="N101" s="37">
        <f t="shared" si="11"/>
        <v>13</v>
      </c>
      <c r="O101" s="23">
        <v>5</v>
      </c>
      <c r="Q101" s="34"/>
    </row>
    <row r="102" spans="1:17">
      <c r="A102" s="46">
        <v>44817</v>
      </c>
      <c r="B102" s="34" t="s">
        <v>81</v>
      </c>
      <c r="C102" s="34">
        <v>2</v>
      </c>
      <c r="D102" s="34">
        <v>16</v>
      </c>
      <c r="E102" s="34">
        <v>2327</v>
      </c>
      <c r="F102" s="34">
        <v>31</v>
      </c>
      <c r="G102" s="34">
        <v>1.86</v>
      </c>
      <c r="H102" s="34">
        <v>1</v>
      </c>
      <c r="I102" s="34">
        <v>29</v>
      </c>
      <c r="J102" s="35">
        <v>108</v>
      </c>
      <c r="K102" s="36">
        <f>IFERROR(TablaAforos[[#This Row],[AREA DEL POTRERO]]/TablaAforos[[#This Row],[NUMERO VACAS LOTE]]/TablaAforos[[#This Row],[DIAS OCUPACION]],"")</f>
        <v>75.064516129032256</v>
      </c>
      <c r="L102" s="37">
        <f t="shared" si="9"/>
        <v>2022</v>
      </c>
      <c r="M102" s="37">
        <f t="shared" si="10"/>
        <v>9</v>
      </c>
      <c r="N102" s="37">
        <f t="shared" si="11"/>
        <v>13</v>
      </c>
      <c r="O102" s="23">
        <v>5</v>
      </c>
      <c r="Q102" s="34"/>
    </row>
    <row r="103" spans="1:17">
      <c r="A103" s="46">
        <v>44817</v>
      </c>
      <c r="B103" s="34" t="s">
        <v>82</v>
      </c>
      <c r="C103" s="34" t="s">
        <v>86</v>
      </c>
      <c r="D103" s="34">
        <v>14</v>
      </c>
      <c r="E103" s="34">
        <v>2500</v>
      </c>
      <c r="F103" s="34">
        <v>42</v>
      </c>
      <c r="G103" s="34">
        <v>1.49</v>
      </c>
      <c r="H103" s="34">
        <v>1</v>
      </c>
      <c r="I103" s="34">
        <v>29</v>
      </c>
      <c r="J103" s="35">
        <v>68.099999999999994</v>
      </c>
      <c r="K103" s="36">
        <f>IFERROR(TablaAforos[[#This Row],[AREA DEL POTRERO]]/TablaAforos[[#This Row],[NUMERO VACAS LOTE]]/TablaAforos[[#This Row],[DIAS OCUPACION]],"")</f>
        <v>59.523809523809526</v>
      </c>
      <c r="L103" s="37">
        <f t="shared" si="9"/>
        <v>2022</v>
      </c>
      <c r="M103" s="37">
        <f t="shared" si="10"/>
        <v>9</v>
      </c>
      <c r="N103" s="37">
        <f t="shared" si="11"/>
        <v>13</v>
      </c>
      <c r="O103" s="23">
        <v>5</v>
      </c>
      <c r="Q103" s="34"/>
    </row>
    <row r="104" spans="1:17">
      <c r="A104" s="46">
        <v>44817</v>
      </c>
      <c r="B104" s="34" t="s">
        <v>82</v>
      </c>
      <c r="C104" s="34" t="s">
        <v>87</v>
      </c>
      <c r="D104" s="34">
        <v>43</v>
      </c>
      <c r="E104" s="34">
        <v>8325</v>
      </c>
      <c r="F104" s="34">
        <v>44</v>
      </c>
      <c r="G104" s="34">
        <v>1.79</v>
      </c>
      <c r="H104" s="34">
        <v>1</v>
      </c>
      <c r="I104" s="34">
        <v>29</v>
      </c>
      <c r="J104" s="35">
        <v>79.3</v>
      </c>
      <c r="K104" s="36">
        <f>IFERROR(TablaAforos[[#This Row],[AREA DEL POTRERO]]/TablaAforos[[#This Row],[NUMERO VACAS LOTE]]/TablaAforos[[#This Row],[DIAS OCUPACION]],"")</f>
        <v>189.20454545454547</v>
      </c>
      <c r="L104" s="37">
        <f t="shared" si="9"/>
        <v>2022</v>
      </c>
      <c r="M104" s="37">
        <f t="shared" si="10"/>
        <v>9</v>
      </c>
      <c r="N104" s="37">
        <f t="shared" si="11"/>
        <v>13</v>
      </c>
      <c r="O104" s="23">
        <v>5</v>
      </c>
      <c r="Q104" s="34"/>
    </row>
    <row r="105" spans="1:17">
      <c r="A105" s="46">
        <v>44818</v>
      </c>
      <c r="B105" s="34" t="s">
        <v>81</v>
      </c>
      <c r="C105" s="34">
        <v>1</v>
      </c>
      <c r="D105" s="34">
        <v>63</v>
      </c>
      <c r="E105" s="34">
        <v>2548</v>
      </c>
      <c r="F105" s="34">
        <v>38</v>
      </c>
      <c r="G105" s="34">
        <v>1.89</v>
      </c>
      <c r="H105" s="34">
        <v>1</v>
      </c>
      <c r="I105" s="34">
        <v>29</v>
      </c>
      <c r="J105" s="35">
        <v>97.6</v>
      </c>
      <c r="K105" s="36">
        <f>IFERROR(TablaAforos[[#This Row],[AREA DEL POTRERO]]/TablaAforos[[#This Row],[NUMERO VACAS LOTE]]/TablaAforos[[#This Row],[DIAS OCUPACION]],"")</f>
        <v>67.05263157894737</v>
      </c>
      <c r="L105" s="37">
        <f t="shared" si="9"/>
        <v>2022</v>
      </c>
      <c r="M105" s="37">
        <f t="shared" si="10"/>
        <v>9</v>
      </c>
      <c r="N105" s="37">
        <f t="shared" si="11"/>
        <v>14</v>
      </c>
      <c r="O105" s="23">
        <v>5</v>
      </c>
      <c r="Q105" s="34"/>
    </row>
    <row r="106" spans="1:17">
      <c r="A106" s="46">
        <v>44818</v>
      </c>
      <c r="B106" s="34" t="s">
        <v>81</v>
      </c>
      <c r="C106" s="34">
        <v>2</v>
      </c>
      <c r="D106" s="34">
        <v>71</v>
      </c>
      <c r="E106" s="34">
        <v>2184</v>
      </c>
      <c r="F106" s="34">
        <v>27</v>
      </c>
      <c r="G106" s="34">
        <v>2.0099999999999998</v>
      </c>
      <c r="H106" s="34">
        <v>1</v>
      </c>
      <c r="I106" s="34">
        <v>29</v>
      </c>
      <c r="J106" s="35">
        <v>122</v>
      </c>
      <c r="K106" s="36">
        <f>IFERROR(TablaAforos[[#This Row],[AREA DEL POTRERO]]/TablaAforos[[#This Row],[NUMERO VACAS LOTE]]/TablaAforos[[#This Row],[DIAS OCUPACION]],"")</f>
        <v>80.888888888888886</v>
      </c>
      <c r="L106" s="37">
        <f t="shared" si="9"/>
        <v>2022</v>
      </c>
      <c r="M106" s="37">
        <f t="shared" si="10"/>
        <v>9</v>
      </c>
      <c r="N106" s="37">
        <f t="shared" si="11"/>
        <v>14</v>
      </c>
      <c r="O106" s="23">
        <v>5</v>
      </c>
      <c r="Q106" s="34"/>
    </row>
    <row r="107" spans="1:17">
      <c r="A107" s="46">
        <v>44818</v>
      </c>
      <c r="B107" s="34" t="s">
        <v>82</v>
      </c>
      <c r="C107" s="34" t="s">
        <v>86</v>
      </c>
      <c r="D107" s="34">
        <v>15</v>
      </c>
      <c r="E107" s="34">
        <v>2500</v>
      </c>
      <c r="F107" s="34">
        <v>42</v>
      </c>
      <c r="G107" s="34">
        <v>1.44</v>
      </c>
      <c r="H107" s="34">
        <v>1</v>
      </c>
      <c r="I107" s="34">
        <v>29</v>
      </c>
      <c r="J107" s="35">
        <v>78.2</v>
      </c>
      <c r="K107" s="36">
        <f>IFERROR(TablaAforos[[#This Row],[AREA DEL POTRERO]]/TablaAforos[[#This Row],[NUMERO VACAS LOTE]]/TablaAforos[[#This Row],[DIAS OCUPACION]],"")</f>
        <v>59.523809523809526</v>
      </c>
      <c r="L107" s="37">
        <f t="shared" si="9"/>
        <v>2022</v>
      </c>
      <c r="M107" s="37">
        <f t="shared" si="10"/>
        <v>9</v>
      </c>
      <c r="N107" s="37">
        <f t="shared" si="11"/>
        <v>14</v>
      </c>
      <c r="O107" s="23">
        <v>5</v>
      </c>
      <c r="Q107" s="34"/>
    </row>
    <row r="108" spans="1:17">
      <c r="A108" s="46">
        <v>44818</v>
      </c>
      <c r="B108" s="34" t="s">
        <v>88</v>
      </c>
      <c r="C108" s="34">
        <v>1</v>
      </c>
      <c r="D108" s="34">
        <v>2</v>
      </c>
      <c r="E108" s="34">
        <v>19318</v>
      </c>
      <c r="F108" s="34">
        <v>36</v>
      </c>
      <c r="G108" s="34">
        <v>1</v>
      </c>
      <c r="H108" s="34">
        <v>2</v>
      </c>
      <c r="I108" s="34">
        <v>29</v>
      </c>
      <c r="J108" s="35">
        <v>93</v>
      </c>
      <c r="K108" s="36">
        <f>IFERROR(TablaAforos[[#This Row],[AREA DEL POTRERO]]/TablaAforos[[#This Row],[NUMERO VACAS LOTE]]/TablaAforos[[#This Row],[DIAS OCUPACION]],"")</f>
        <v>268.30555555555554</v>
      </c>
      <c r="L108" s="37">
        <f t="shared" si="9"/>
        <v>2022</v>
      </c>
      <c r="M108" s="37">
        <f t="shared" si="10"/>
        <v>9</v>
      </c>
      <c r="N108" s="37">
        <f t="shared" si="11"/>
        <v>14</v>
      </c>
      <c r="O108" s="37">
        <v>5</v>
      </c>
      <c r="P108" s="37"/>
      <c r="Q108" s="34"/>
    </row>
    <row r="109" spans="1:17">
      <c r="A109" s="46">
        <v>44819</v>
      </c>
      <c r="B109" s="34" t="s">
        <v>81</v>
      </c>
      <c r="C109" s="34">
        <v>1</v>
      </c>
      <c r="D109" s="34">
        <v>64</v>
      </c>
      <c r="E109" s="34">
        <v>2303</v>
      </c>
      <c r="F109" s="34">
        <v>38</v>
      </c>
      <c r="G109" s="34">
        <v>2.2799999999999998</v>
      </c>
      <c r="H109" s="34">
        <v>1</v>
      </c>
      <c r="I109" s="34">
        <v>29</v>
      </c>
      <c r="J109" s="35">
        <v>215</v>
      </c>
      <c r="K109" s="36">
        <f>IFERROR(TablaAforos[[#This Row],[AREA DEL POTRERO]]/TablaAforos[[#This Row],[NUMERO VACAS LOTE]]/TablaAforos[[#This Row],[DIAS OCUPACION]],"")</f>
        <v>60.60526315789474</v>
      </c>
      <c r="L109" s="37">
        <f t="shared" si="9"/>
        <v>2022</v>
      </c>
      <c r="M109" s="37">
        <f t="shared" si="10"/>
        <v>9</v>
      </c>
      <c r="N109" s="37">
        <f t="shared" si="11"/>
        <v>15</v>
      </c>
      <c r="O109" s="23">
        <v>5</v>
      </c>
      <c r="Q109" s="34"/>
    </row>
    <row r="110" spans="1:17">
      <c r="A110" s="46">
        <v>44819</v>
      </c>
      <c r="B110" s="34" t="s">
        <v>81</v>
      </c>
      <c r="C110" s="34">
        <v>2</v>
      </c>
      <c r="D110" s="34">
        <v>81</v>
      </c>
      <c r="E110" s="34">
        <v>2191</v>
      </c>
      <c r="F110" s="34">
        <v>27</v>
      </c>
      <c r="G110" s="34">
        <v>1.7</v>
      </c>
      <c r="H110" s="34">
        <v>1</v>
      </c>
      <c r="I110" s="34">
        <v>29</v>
      </c>
      <c r="J110" s="35">
        <v>103</v>
      </c>
      <c r="K110" s="36">
        <f>IFERROR(TablaAforos[[#This Row],[AREA DEL POTRERO]]/TablaAforos[[#This Row],[NUMERO VACAS LOTE]]/TablaAforos[[#This Row],[DIAS OCUPACION]],"")</f>
        <v>81.148148148148152</v>
      </c>
      <c r="L110" s="37">
        <f t="shared" si="9"/>
        <v>2022</v>
      </c>
      <c r="M110" s="37">
        <f t="shared" si="10"/>
        <v>9</v>
      </c>
      <c r="N110" s="37">
        <f t="shared" si="11"/>
        <v>15</v>
      </c>
      <c r="O110" s="23">
        <v>5</v>
      </c>
      <c r="Q110" s="34"/>
    </row>
    <row r="111" spans="1:17">
      <c r="A111" s="46">
        <v>44819</v>
      </c>
      <c r="B111" s="34" t="s">
        <v>82</v>
      </c>
      <c r="C111" s="34" t="s">
        <v>86</v>
      </c>
      <c r="D111" s="34">
        <v>16</v>
      </c>
      <c r="E111" s="34">
        <v>2500</v>
      </c>
      <c r="F111" s="34">
        <v>41</v>
      </c>
      <c r="G111" s="34">
        <v>1.63</v>
      </c>
      <c r="H111" s="34">
        <v>1</v>
      </c>
      <c r="I111" s="34">
        <v>29</v>
      </c>
      <c r="J111" s="35">
        <v>74.5</v>
      </c>
      <c r="K111" s="36">
        <f>IFERROR(TablaAforos[[#This Row],[AREA DEL POTRERO]]/TablaAforos[[#This Row],[NUMERO VACAS LOTE]]/TablaAforos[[#This Row],[DIAS OCUPACION]],"")</f>
        <v>60.975609756097562</v>
      </c>
      <c r="L111" s="37">
        <f t="shared" si="9"/>
        <v>2022</v>
      </c>
      <c r="M111" s="37">
        <f t="shared" si="10"/>
        <v>9</v>
      </c>
      <c r="N111" s="37">
        <f t="shared" si="11"/>
        <v>15</v>
      </c>
      <c r="O111" s="23">
        <v>5</v>
      </c>
      <c r="Q111" s="34"/>
    </row>
    <row r="112" spans="1:17">
      <c r="A112" s="46">
        <v>44819</v>
      </c>
      <c r="B112" s="34" t="s">
        <v>82</v>
      </c>
      <c r="C112" s="34" t="s">
        <v>87</v>
      </c>
      <c r="D112" s="34">
        <v>44</v>
      </c>
      <c r="E112" s="34">
        <v>12727</v>
      </c>
      <c r="F112" s="34">
        <v>44</v>
      </c>
      <c r="G112" s="34"/>
      <c r="H112" s="34">
        <v>3</v>
      </c>
      <c r="I112" s="34">
        <v>29</v>
      </c>
      <c r="J112" s="35"/>
      <c r="K112" s="36">
        <f>IFERROR(TablaAforos[[#This Row],[AREA DEL POTRERO]]/TablaAforos[[#This Row],[NUMERO VACAS LOTE]]/TablaAforos[[#This Row],[DIAS OCUPACION]],"")</f>
        <v>96.416666666666671</v>
      </c>
      <c r="L112" s="37">
        <f t="shared" si="9"/>
        <v>2022</v>
      </c>
      <c r="M112" s="37">
        <f t="shared" si="10"/>
        <v>9</v>
      </c>
      <c r="N112" s="37">
        <f t="shared" si="11"/>
        <v>15</v>
      </c>
      <c r="O112" s="23">
        <v>5</v>
      </c>
      <c r="Q112" s="34"/>
    </row>
    <row r="113" spans="1:17">
      <c r="A113" s="46">
        <v>44820</v>
      </c>
      <c r="B113" s="34" t="s">
        <v>81</v>
      </c>
      <c r="C113" s="34">
        <v>1</v>
      </c>
      <c r="D113" s="34">
        <v>133</v>
      </c>
      <c r="E113" s="34">
        <v>5415</v>
      </c>
      <c r="F113" s="34">
        <v>38</v>
      </c>
      <c r="G113" s="34">
        <v>1.84</v>
      </c>
      <c r="H113" s="34">
        <v>1.5</v>
      </c>
      <c r="I113" s="34">
        <v>29</v>
      </c>
      <c r="J113" s="35">
        <v>135</v>
      </c>
      <c r="K113" s="36">
        <f>IFERROR(TablaAforos[[#This Row],[AREA DEL POTRERO]]/TablaAforos[[#This Row],[NUMERO VACAS LOTE]]/TablaAforos[[#This Row],[DIAS OCUPACION]],"")</f>
        <v>95</v>
      </c>
      <c r="L113" s="37">
        <f t="shared" si="9"/>
        <v>2022</v>
      </c>
      <c r="M113" s="37">
        <f t="shared" si="10"/>
        <v>9</v>
      </c>
      <c r="N113" s="37">
        <f t="shared" si="11"/>
        <v>16</v>
      </c>
      <c r="O113" s="23">
        <v>5</v>
      </c>
      <c r="Q113" s="34"/>
    </row>
    <row r="114" spans="1:17">
      <c r="A114" s="46">
        <v>44820</v>
      </c>
      <c r="B114" s="34" t="s">
        <v>81</v>
      </c>
      <c r="C114" s="34">
        <v>2</v>
      </c>
      <c r="D114" s="34">
        <v>79</v>
      </c>
      <c r="E114" s="34">
        <v>2750</v>
      </c>
      <c r="F114" s="34">
        <v>27</v>
      </c>
      <c r="G114" s="34">
        <v>1.88</v>
      </c>
      <c r="H114" s="34">
        <v>1</v>
      </c>
      <c r="I114" s="34">
        <v>29</v>
      </c>
      <c r="J114" s="35">
        <v>144</v>
      </c>
      <c r="K114" s="36">
        <f>IFERROR(TablaAforos[[#This Row],[AREA DEL POTRERO]]/TablaAforos[[#This Row],[NUMERO VACAS LOTE]]/TablaAforos[[#This Row],[DIAS OCUPACION]],"")</f>
        <v>101.85185185185185</v>
      </c>
      <c r="L114" s="37">
        <f t="shared" si="9"/>
        <v>2022</v>
      </c>
      <c r="M114" s="37">
        <f t="shared" si="10"/>
        <v>9</v>
      </c>
      <c r="N114" s="37">
        <f t="shared" si="11"/>
        <v>16</v>
      </c>
      <c r="O114" s="23">
        <v>5</v>
      </c>
      <c r="Q114" s="34"/>
    </row>
    <row r="115" spans="1:17">
      <c r="A115" s="46">
        <v>44820</v>
      </c>
      <c r="B115" s="34" t="s">
        <v>82</v>
      </c>
      <c r="C115" s="34" t="s">
        <v>86</v>
      </c>
      <c r="D115" s="34">
        <v>22</v>
      </c>
      <c r="E115" s="34">
        <v>2500</v>
      </c>
      <c r="F115" s="34">
        <v>41</v>
      </c>
      <c r="G115" s="34">
        <v>1.73</v>
      </c>
      <c r="H115" s="34">
        <v>1</v>
      </c>
      <c r="I115" s="34">
        <v>29</v>
      </c>
      <c r="J115" s="35">
        <v>87.7</v>
      </c>
      <c r="K115" s="36">
        <f>IFERROR(TablaAforos[[#This Row],[AREA DEL POTRERO]]/TablaAforos[[#This Row],[NUMERO VACAS LOTE]]/TablaAforos[[#This Row],[DIAS OCUPACION]],"")</f>
        <v>60.975609756097562</v>
      </c>
      <c r="L115" s="37">
        <f t="shared" si="9"/>
        <v>2022</v>
      </c>
      <c r="M115" s="37">
        <f t="shared" si="10"/>
        <v>9</v>
      </c>
      <c r="N115" s="37">
        <f t="shared" si="11"/>
        <v>16</v>
      </c>
      <c r="O115" s="23">
        <v>5</v>
      </c>
      <c r="Q115" s="34"/>
    </row>
    <row r="116" spans="1:17">
      <c r="A116" s="46">
        <v>44820</v>
      </c>
      <c r="B116" s="34" t="s">
        <v>88</v>
      </c>
      <c r="C116" s="34">
        <v>1</v>
      </c>
      <c r="D116" s="34">
        <v>3</v>
      </c>
      <c r="E116" s="34">
        <v>13391</v>
      </c>
      <c r="F116" s="34">
        <v>36</v>
      </c>
      <c r="G116" s="34"/>
      <c r="H116" s="34">
        <v>4</v>
      </c>
      <c r="I116" s="34">
        <v>29</v>
      </c>
      <c r="J116" s="35"/>
      <c r="K116" s="36">
        <f>IFERROR(TablaAforos[[#This Row],[AREA DEL POTRERO]]/TablaAforos[[#This Row],[NUMERO VACAS LOTE]]/TablaAforos[[#This Row],[DIAS OCUPACION]],"")</f>
        <v>92.993055555555557</v>
      </c>
      <c r="L116" s="37">
        <f t="shared" si="9"/>
        <v>2022</v>
      </c>
      <c r="M116" s="37">
        <f t="shared" si="10"/>
        <v>9</v>
      </c>
      <c r="N116" s="37">
        <f t="shared" si="11"/>
        <v>16</v>
      </c>
      <c r="O116" s="37">
        <v>5</v>
      </c>
      <c r="P116" s="37"/>
      <c r="Q116" s="34"/>
    </row>
    <row r="117" spans="1:17">
      <c r="A117" s="46">
        <v>44821</v>
      </c>
      <c r="B117" s="34" t="s">
        <v>81</v>
      </c>
      <c r="C117" s="34">
        <v>2</v>
      </c>
      <c r="D117" s="34">
        <v>77</v>
      </c>
      <c r="E117" s="34">
        <v>2066</v>
      </c>
      <c r="F117" s="34">
        <v>27</v>
      </c>
      <c r="G117" s="34">
        <v>1.82</v>
      </c>
      <c r="H117" s="34">
        <v>1</v>
      </c>
      <c r="I117" s="34">
        <v>29</v>
      </c>
      <c r="J117" s="35">
        <v>101</v>
      </c>
      <c r="K117" s="36">
        <f>IFERROR(TablaAforos[[#This Row],[AREA DEL POTRERO]]/TablaAforos[[#This Row],[NUMERO VACAS LOTE]]/TablaAforos[[#This Row],[DIAS OCUPACION]],"")</f>
        <v>76.518518518518519</v>
      </c>
      <c r="L117" s="37">
        <f t="shared" si="9"/>
        <v>2022</v>
      </c>
      <c r="M117" s="37">
        <f t="shared" si="10"/>
        <v>9</v>
      </c>
      <c r="N117" s="37">
        <f t="shared" si="11"/>
        <v>17</v>
      </c>
      <c r="O117" s="23">
        <v>5</v>
      </c>
      <c r="Q117" s="34"/>
    </row>
    <row r="118" spans="1:17">
      <c r="A118" s="46">
        <v>44821</v>
      </c>
      <c r="B118" s="34" t="s">
        <v>82</v>
      </c>
      <c r="C118" s="34" t="s">
        <v>86</v>
      </c>
      <c r="D118" s="34">
        <v>23</v>
      </c>
      <c r="E118" s="34">
        <v>2500</v>
      </c>
      <c r="F118" s="34">
        <v>41</v>
      </c>
      <c r="G118" s="34">
        <v>1.81</v>
      </c>
      <c r="H118" s="34">
        <v>1</v>
      </c>
      <c r="I118" s="34">
        <v>29</v>
      </c>
      <c r="J118" s="35">
        <v>91.7</v>
      </c>
      <c r="K118" s="36">
        <f>IFERROR(TablaAforos[[#This Row],[AREA DEL POTRERO]]/TablaAforos[[#This Row],[NUMERO VACAS LOTE]]/TablaAforos[[#This Row],[DIAS OCUPACION]],"")</f>
        <v>60.975609756097562</v>
      </c>
      <c r="L118" s="37">
        <f t="shared" si="9"/>
        <v>2022</v>
      </c>
      <c r="M118" s="37">
        <f t="shared" si="10"/>
        <v>9</v>
      </c>
      <c r="N118" s="37">
        <f t="shared" si="11"/>
        <v>17</v>
      </c>
      <c r="O118" s="23">
        <v>5</v>
      </c>
      <c r="Q118" s="34"/>
    </row>
    <row r="119" spans="1:17">
      <c r="A119" s="46">
        <v>44822</v>
      </c>
      <c r="B119" s="34" t="s">
        <v>81</v>
      </c>
      <c r="C119" s="34">
        <v>1</v>
      </c>
      <c r="D119" s="34">
        <v>66</v>
      </c>
      <c r="E119" s="34">
        <v>2177</v>
      </c>
      <c r="F119" s="34">
        <v>37</v>
      </c>
      <c r="G119" s="34">
        <v>1.86</v>
      </c>
      <c r="H119" s="34">
        <v>1</v>
      </c>
      <c r="I119" s="34">
        <v>29</v>
      </c>
      <c r="J119" s="35">
        <v>82.1</v>
      </c>
      <c r="K119" s="36">
        <f>IFERROR(TablaAforos[[#This Row],[AREA DEL POTRERO]]/TablaAforos[[#This Row],[NUMERO VACAS LOTE]]/TablaAforos[[#This Row],[DIAS OCUPACION]],"")</f>
        <v>58.837837837837839</v>
      </c>
      <c r="L119" s="37">
        <f t="shared" si="9"/>
        <v>2022</v>
      </c>
      <c r="M119" s="37">
        <f t="shared" si="10"/>
        <v>9</v>
      </c>
      <c r="N119" s="37">
        <f t="shared" si="11"/>
        <v>18</v>
      </c>
      <c r="O119" s="23">
        <v>5</v>
      </c>
      <c r="Q119" s="34"/>
    </row>
    <row r="120" spans="1:17">
      <c r="A120" s="46">
        <v>44822</v>
      </c>
      <c r="B120" s="34" t="s">
        <v>81</v>
      </c>
      <c r="C120" s="34">
        <v>2</v>
      </c>
      <c r="D120" s="34">
        <v>76</v>
      </c>
      <c r="E120" s="34">
        <v>2562</v>
      </c>
      <c r="F120" s="34">
        <v>27</v>
      </c>
      <c r="G120" s="34">
        <v>1.85</v>
      </c>
      <c r="H120" s="34">
        <v>1</v>
      </c>
      <c r="I120" s="34">
        <v>29</v>
      </c>
      <c r="J120" s="35">
        <v>123</v>
      </c>
      <c r="K120" s="36">
        <f>IFERROR(TablaAforos[[#This Row],[AREA DEL POTRERO]]/TablaAforos[[#This Row],[NUMERO VACAS LOTE]]/TablaAforos[[#This Row],[DIAS OCUPACION]],"")</f>
        <v>94.888888888888886</v>
      </c>
      <c r="L120" s="37">
        <f t="shared" si="9"/>
        <v>2022</v>
      </c>
      <c r="M120" s="37">
        <f t="shared" si="10"/>
        <v>9</v>
      </c>
      <c r="N120" s="37">
        <f t="shared" si="11"/>
        <v>18</v>
      </c>
      <c r="O120" s="23">
        <v>5</v>
      </c>
      <c r="Q120" s="34"/>
    </row>
    <row r="121" spans="1:17">
      <c r="A121" s="46">
        <v>44822</v>
      </c>
      <c r="B121" s="34" t="s">
        <v>82</v>
      </c>
      <c r="C121" s="34" t="s">
        <v>86</v>
      </c>
      <c r="D121" s="34">
        <v>24</v>
      </c>
      <c r="E121" s="34">
        <v>2500</v>
      </c>
      <c r="F121" s="34">
        <v>41</v>
      </c>
      <c r="G121" s="34">
        <v>1.93</v>
      </c>
      <c r="H121" s="34">
        <v>1</v>
      </c>
      <c r="I121" s="34">
        <v>29</v>
      </c>
      <c r="J121" s="35">
        <v>97.8</v>
      </c>
      <c r="K121" s="36">
        <f>IFERROR(TablaAforos[[#This Row],[AREA DEL POTRERO]]/TablaAforos[[#This Row],[NUMERO VACAS LOTE]]/TablaAforos[[#This Row],[DIAS OCUPACION]],"")</f>
        <v>60.975609756097562</v>
      </c>
      <c r="L121" s="37">
        <f t="shared" si="9"/>
        <v>2022</v>
      </c>
      <c r="M121" s="37">
        <f t="shared" si="10"/>
        <v>9</v>
      </c>
      <c r="N121" s="37">
        <f t="shared" si="11"/>
        <v>18</v>
      </c>
      <c r="O121" s="23">
        <v>5</v>
      </c>
      <c r="Q121" s="34"/>
    </row>
    <row r="122" spans="1:17">
      <c r="A122" s="46">
        <v>44822</v>
      </c>
      <c r="B122" s="34" t="s">
        <v>82</v>
      </c>
      <c r="C122" s="34" t="s">
        <v>87</v>
      </c>
      <c r="D122" s="34">
        <v>45</v>
      </c>
      <c r="E122" s="34">
        <v>2500</v>
      </c>
      <c r="F122" s="34">
        <v>44</v>
      </c>
      <c r="G122" s="34">
        <v>1.45</v>
      </c>
      <c r="H122" s="34">
        <v>1</v>
      </c>
      <c r="I122" s="34">
        <v>29</v>
      </c>
      <c r="J122" s="35">
        <v>63.2</v>
      </c>
      <c r="K122" s="36">
        <f>IFERROR(TablaAforos[[#This Row],[AREA DEL POTRERO]]/TablaAforos[[#This Row],[NUMERO VACAS LOTE]]/TablaAforos[[#This Row],[DIAS OCUPACION]],"")</f>
        <v>56.81818181818182</v>
      </c>
      <c r="L122" s="37">
        <f t="shared" si="9"/>
        <v>2022</v>
      </c>
      <c r="M122" s="37">
        <f t="shared" si="10"/>
        <v>9</v>
      </c>
      <c r="N122" s="37">
        <f t="shared" si="11"/>
        <v>18</v>
      </c>
      <c r="O122" s="23">
        <v>5</v>
      </c>
      <c r="Q122" s="34"/>
    </row>
    <row r="123" spans="1:17">
      <c r="A123" s="46">
        <v>44823</v>
      </c>
      <c r="B123" s="34" t="s">
        <v>81</v>
      </c>
      <c r="C123" s="34">
        <v>1</v>
      </c>
      <c r="D123" s="34">
        <v>67</v>
      </c>
      <c r="E123" s="34">
        <v>2485</v>
      </c>
      <c r="F123" s="34">
        <v>37</v>
      </c>
      <c r="G123" s="34">
        <v>1.79</v>
      </c>
      <c r="H123" s="34">
        <v>1</v>
      </c>
      <c r="I123" s="34">
        <v>29</v>
      </c>
      <c r="J123" s="35">
        <v>90.2</v>
      </c>
      <c r="K123" s="36">
        <f>IFERROR(TablaAforos[[#This Row],[AREA DEL POTRERO]]/TablaAforos[[#This Row],[NUMERO VACAS LOTE]]/TablaAforos[[#This Row],[DIAS OCUPACION]],"")</f>
        <v>67.162162162162161</v>
      </c>
      <c r="L123" s="37">
        <f t="shared" si="9"/>
        <v>2022</v>
      </c>
      <c r="M123" s="37">
        <f t="shared" si="10"/>
        <v>9</v>
      </c>
      <c r="N123" s="37">
        <f t="shared" si="11"/>
        <v>19</v>
      </c>
      <c r="O123" s="23">
        <v>5</v>
      </c>
      <c r="Q123" s="34"/>
    </row>
    <row r="124" spans="1:17">
      <c r="A124" s="46">
        <v>44823</v>
      </c>
      <c r="B124" s="34" t="s">
        <v>81</v>
      </c>
      <c r="C124" s="34">
        <v>2</v>
      </c>
      <c r="D124" s="34">
        <v>75</v>
      </c>
      <c r="E124" s="34">
        <v>1385</v>
      </c>
      <c r="F124" s="34">
        <v>27</v>
      </c>
      <c r="G124" s="34">
        <v>2.0099999999999998</v>
      </c>
      <c r="H124" s="34">
        <v>0.5</v>
      </c>
      <c r="I124" s="34">
        <v>29</v>
      </c>
      <c r="J124" s="35">
        <v>74.599999999999994</v>
      </c>
      <c r="K124" s="36">
        <f>IFERROR(TablaAforos[[#This Row],[AREA DEL POTRERO]]/TablaAforos[[#This Row],[NUMERO VACAS LOTE]]/TablaAforos[[#This Row],[DIAS OCUPACION]],"")</f>
        <v>102.5925925925926</v>
      </c>
      <c r="L124" s="37">
        <f t="shared" si="9"/>
        <v>2022</v>
      </c>
      <c r="M124" s="37">
        <f t="shared" si="10"/>
        <v>9</v>
      </c>
      <c r="N124" s="37">
        <f t="shared" si="11"/>
        <v>19</v>
      </c>
      <c r="O124" s="23">
        <v>5</v>
      </c>
      <c r="Q124" s="34"/>
    </row>
    <row r="125" spans="1:17">
      <c r="A125" s="46">
        <v>44823</v>
      </c>
      <c r="B125" s="34" t="s">
        <v>82</v>
      </c>
      <c r="C125" s="34" t="s">
        <v>86</v>
      </c>
      <c r="D125" s="34">
        <v>26</v>
      </c>
      <c r="E125" s="34">
        <v>2500</v>
      </c>
      <c r="F125" s="34">
        <v>41</v>
      </c>
      <c r="G125" s="34">
        <v>1.48</v>
      </c>
      <c r="H125" s="34">
        <v>1</v>
      </c>
      <c r="I125" s="34">
        <v>29</v>
      </c>
      <c r="J125" s="35">
        <v>73</v>
      </c>
      <c r="K125" s="36">
        <f>IFERROR(TablaAforos[[#This Row],[AREA DEL POTRERO]]/TablaAforos[[#This Row],[NUMERO VACAS LOTE]]/TablaAforos[[#This Row],[DIAS OCUPACION]],"")</f>
        <v>60.975609756097562</v>
      </c>
      <c r="L125" s="37">
        <f t="shared" ref="L125:L154" si="12">YEAR(A125)</f>
        <v>2022</v>
      </c>
      <c r="M125" s="37">
        <f t="shared" ref="M125:M154" si="13">MONTH(A125)</f>
        <v>9</v>
      </c>
      <c r="N125" s="37">
        <f t="shared" ref="N125:N154" si="14">DAY(A125)</f>
        <v>19</v>
      </c>
      <c r="O125" s="23">
        <v>5</v>
      </c>
      <c r="Q125" s="34"/>
    </row>
    <row r="126" spans="1:17">
      <c r="A126" s="46">
        <v>44823</v>
      </c>
      <c r="B126" s="34" t="s">
        <v>82</v>
      </c>
      <c r="C126" s="34" t="s">
        <v>87</v>
      </c>
      <c r="D126" s="34">
        <v>46</v>
      </c>
      <c r="E126" s="34">
        <v>2500</v>
      </c>
      <c r="F126" s="34">
        <v>44</v>
      </c>
      <c r="G126" s="34">
        <v>1.7</v>
      </c>
      <c r="H126" s="34">
        <v>1</v>
      </c>
      <c r="I126" s="34">
        <v>29</v>
      </c>
      <c r="J126" s="35">
        <v>74.099999999999994</v>
      </c>
      <c r="K126" s="36">
        <f>IFERROR(TablaAforos[[#This Row],[AREA DEL POTRERO]]/TablaAforos[[#This Row],[NUMERO VACAS LOTE]]/TablaAforos[[#This Row],[DIAS OCUPACION]],"")</f>
        <v>56.81818181818182</v>
      </c>
      <c r="L126" s="37">
        <f t="shared" si="12"/>
        <v>2022</v>
      </c>
      <c r="M126" s="37">
        <f t="shared" si="13"/>
        <v>9</v>
      </c>
      <c r="N126" s="37">
        <f t="shared" si="14"/>
        <v>19</v>
      </c>
      <c r="O126" s="23">
        <v>5</v>
      </c>
      <c r="Q126" s="34"/>
    </row>
    <row r="127" spans="1:17">
      <c r="A127" s="46">
        <v>44824</v>
      </c>
      <c r="B127" s="34" t="s">
        <v>81</v>
      </c>
      <c r="C127" s="34">
        <v>1</v>
      </c>
      <c r="D127" s="34">
        <v>69</v>
      </c>
      <c r="E127" s="34">
        <v>2218</v>
      </c>
      <c r="F127" s="34">
        <v>37</v>
      </c>
      <c r="G127" s="34">
        <v>1.66</v>
      </c>
      <c r="H127" s="34">
        <v>1</v>
      </c>
      <c r="I127" s="34">
        <v>29</v>
      </c>
      <c r="J127" s="35">
        <v>74.599999999999994</v>
      </c>
      <c r="K127" s="36">
        <f>IFERROR(TablaAforos[[#This Row],[AREA DEL POTRERO]]/TablaAforos[[#This Row],[NUMERO VACAS LOTE]]/TablaAforos[[#This Row],[DIAS OCUPACION]],"")</f>
        <v>59.945945945945944</v>
      </c>
      <c r="L127" s="37">
        <f t="shared" si="12"/>
        <v>2022</v>
      </c>
      <c r="M127" s="37">
        <f t="shared" si="13"/>
        <v>9</v>
      </c>
      <c r="N127" s="37">
        <f t="shared" si="14"/>
        <v>20</v>
      </c>
      <c r="O127" s="23">
        <v>5</v>
      </c>
      <c r="Q127" s="34"/>
    </row>
    <row r="128" spans="1:17">
      <c r="A128" s="46">
        <v>44824</v>
      </c>
      <c r="B128" s="34" t="s">
        <v>81</v>
      </c>
      <c r="C128" s="34">
        <v>2</v>
      </c>
      <c r="D128" s="34">
        <v>78</v>
      </c>
      <c r="E128" s="34">
        <v>1979</v>
      </c>
      <c r="F128" s="34">
        <v>27</v>
      </c>
      <c r="G128" s="34">
        <v>1.55</v>
      </c>
      <c r="H128" s="34">
        <v>1</v>
      </c>
      <c r="I128" s="34">
        <v>29</v>
      </c>
      <c r="J128" s="35">
        <v>82.7</v>
      </c>
      <c r="K128" s="36">
        <f>IFERROR(TablaAforos[[#This Row],[AREA DEL POTRERO]]/TablaAforos[[#This Row],[NUMERO VACAS LOTE]]/TablaAforos[[#This Row],[DIAS OCUPACION]],"")</f>
        <v>73.296296296296291</v>
      </c>
      <c r="L128" s="37">
        <f t="shared" si="12"/>
        <v>2022</v>
      </c>
      <c r="M128" s="37">
        <f t="shared" si="13"/>
        <v>9</v>
      </c>
      <c r="N128" s="37">
        <f t="shared" si="14"/>
        <v>20</v>
      </c>
      <c r="O128" s="23">
        <v>5</v>
      </c>
      <c r="Q128" s="34"/>
    </row>
    <row r="129" spans="1:17">
      <c r="A129" s="46">
        <v>44824</v>
      </c>
      <c r="B129" s="34" t="s">
        <v>82</v>
      </c>
      <c r="C129" s="34" t="s">
        <v>86</v>
      </c>
      <c r="D129" s="34">
        <v>27</v>
      </c>
      <c r="E129" s="34">
        <v>2500</v>
      </c>
      <c r="F129" s="34">
        <v>41</v>
      </c>
      <c r="G129" s="34">
        <v>1.57</v>
      </c>
      <c r="H129" s="34">
        <v>1</v>
      </c>
      <c r="I129" s="34">
        <v>29</v>
      </c>
      <c r="J129" s="35">
        <v>77.5</v>
      </c>
      <c r="K129" s="36">
        <f>IFERROR(TablaAforos[[#This Row],[AREA DEL POTRERO]]/TablaAforos[[#This Row],[NUMERO VACAS LOTE]]/TablaAforos[[#This Row],[DIAS OCUPACION]],"")</f>
        <v>60.975609756097562</v>
      </c>
      <c r="L129" s="37">
        <f t="shared" si="12"/>
        <v>2022</v>
      </c>
      <c r="M129" s="37">
        <f t="shared" si="13"/>
        <v>9</v>
      </c>
      <c r="N129" s="37">
        <f t="shared" si="14"/>
        <v>20</v>
      </c>
      <c r="O129" s="23">
        <v>5</v>
      </c>
      <c r="Q129" s="34"/>
    </row>
    <row r="130" spans="1:17">
      <c r="A130" s="46">
        <v>44824</v>
      </c>
      <c r="B130" s="34" t="s">
        <v>82</v>
      </c>
      <c r="C130" s="34" t="s">
        <v>87</v>
      </c>
      <c r="D130" s="34">
        <v>47</v>
      </c>
      <c r="E130" s="34">
        <v>2500</v>
      </c>
      <c r="F130" s="34">
        <v>44</v>
      </c>
      <c r="G130" s="34"/>
      <c r="H130" s="34">
        <v>1</v>
      </c>
      <c r="I130" s="34">
        <v>29</v>
      </c>
      <c r="J130" s="35"/>
      <c r="K130" s="36">
        <f>IFERROR(TablaAforos[[#This Row],[AREA DEL POTRERO]]/TablaAforos[[#This Row],[NUMERO VACAS LOTE]]/TablaAforos[[#This Row],[DIAS OCUPACION]],"")</f>
        <v>56.81818181818182</v>
      </c>
      <c r="L130" s="37">
        <f t="shared" si="12"/>
        <v>2022</v>
      </c>
      <c r="M130" s="37">
        <f t="shared" si="13"/>
        <v>9</v>
      </c>
      <c r="N130" s="37">
        <f t="shared" si="14"/>
        <v>20</v>
      </c>
      <c r="O130" s="23">
        <v>5</v>
      </c>
      <c r="Q130" s="34"/>
    </row>
    <row r="131" spans="1:17">
      <c r="A131" s="46">
        <v>44824</v>
      </c>
      <c r="B131" s="34" t="s">
        <v>88</v>
      </c>
      <c r="C131" s="34">
        <v>1</v>
      </c>
      <c r="D131" s="34">
        <v>7</v>
      </c>
      <c r="E131" s="34">
        <v>28063</v>
      </c>
      <c r="F131" s="34">
        <v>36</v>
      </c>
      <c r="G131" s="34">
        <v>2.0099999999999998</v>
      </c>
      <c r="H131" s="34">
        <v>9</v>
      </c>
      <c r="I131" s="34">
        <v>29</v>
      </c>
      <c r="J131" s="35">
        <v>98.1</v>
      </c>
      <c r="K131" s="36">
        <f>IFERROR(TablaAforos[[#This Row],[AREA DEL POTRERO]]/TablaAforos[[#This Row],[NUMERO VACAS LOTE]]/TablaAforos[[#This Row],[DIAS OCUPACION]],"")</f>
        <v>86.614197530864203</v>
      </c>
      <c r="L131" s="37">
        <f t="shared" si="12"/>
        <v>2022</v>
      </c>
      <c r="M131" s="37">
        <f t="shared" si="13"/>
        <v>9</v>
      </c>
      <c r="N131" s="37">
        <f t="shared" si="14"/>
        <v>20</v>
      </c>
      <c r="O131" s="37">
        <v>5</v>
      </c>
      <c r="P131" s="37"/>
      <c r="Q131" s="34"/>
    </row>
    <row r="132" spans="1:17">
      <c r="A132" s="46">
        <v>44825</v>
      </c>
      <c r="B132" s="34" t="s">
        <v>81</v>
      </c>
      <c r="C132" s="34">
        <v>1</v>
      </c>
      <c r="D132" s="34">
        <v>70</v>
      </c>
      <c r="E132" s="34">
        <v>2175</v>
      </c>
      <c r="F132" s="34">
        <v>37</v>
      </c>
      <c r="G132" s="34">
        <v>1.96</v>
      </c>
      <c r="H132" s="34">
        <v>1</v>
      </c>
      <c r="I132" s="34">
        <v>29</v>
      </c>
      <c r="J132" s="35">
        <v>110</v>
      </c>
      <c r="K132" s="36">
        <f>IFERROR(TablaAforos[[#This Row],[AREA DEL POTRERO]]/TablaAforos[[#This Row],[NUMERO VACAS LOTE]]/TablaAforos[[#This Row],[DIAS OCUPACION]],"")</f>
        <v>58.783783783783782</v>
      </c>
      <c r="L132" s="37">
        <f t="shared" si="12"/>
        <v>2022</v>
      </c>
      <c r="M132" s="37">
        <f t="shared" si="13"/>
        <v>9</v>
      </c>
      <c r="N132" s="37">
        <f t="shared" si="14"/>
        <v>21</v>
      </c>
      <c r="O132" s="23">
        <v>5</v>
      </c>
      <c r="Q132" s="34"/>
    </row>
    <row r="133" spans="1:17">
      <c r="A133" s="46">
        <v>44825</v>
      </c>
      <c r="B133" s="34" t="s">
        <v>81</v>
      </c>
      <c r="C133" s="34">
        <v>2</v>
      </c>
      <c r="D133" s="34">
        <v>80</v>
      </c>
      <c r="E133" s="34">
        <v>2349</v>
      </c>
      <c r="F133" s="34">
        <v>27</v>
      </c>
      <c r="G133" s="34">
        <v>1.34</v>
      </c>
      <c r="H133" s="34">
        <v>1</v>
      </c>
      <c r="I133" s="34">
        <v>29</v>
      </c>
      <c r="J133" s="35">
        <v>84.3</v>
      </c>
      <c r="K133" s="36">
        <f>IFERROR(TablaAforos[[#This Row],[AREA DEL POTRERO]]/TablaAforos[[#This Row],[NUMERO VACAS LOTE]]/TablaAforos[[#This Row],[DIAS OCUPACION]],"")</f>
        <v>87</v>
      </c>
      <c r="L133" s="37">
        <f t="shared" si="12"/>
        <v>2022</v>
      </c>
      <c r="M133" s="37">
        <f t="shared" si="13"/>
        <v>9</v>
      </c>
      <c r="N133" s="37">
        <f t="shared" si="14"/>
        <v>21</v>
      </c>
      <c r="O133" s="23">
        <v>5</v>
      </c>
      <c r="Q133" s="34"/>
    </row>
    <row r="134" spans="1:17">
      <c r="A134" s="46">
        <v>44825</v>
      </c>
      <c r="B134" s="34" t="s">
        <v>82</v>
      </c>
      <c r="C134" s="34" t="s">
        <v>86</v>
      </c>
      <c r="D134" s="34">
        <v>29</v>
      </c>
      <c r="E134" s="34">
        <v>2500</v>
      </c>
      <c r="F134" s="34">
        <v>41</v>
      </c>
      <c r="G134" s="34">
        <v>1.7</v>
      </c>
      <c r="H134" s="34">
        <v>1</v>
      </c>
      <c r="I134" s="34">
        <v>29</v>
      </c>
      <c r="J134" s="35">
        <v>69</v>
      </c>
      <c r="K134" s="36">
        <f>IFERROR(TablaAforos[[#This Row],[AREA DEL POTRERO]]/TablaAforos[[#This Row],[NUMERO VACAS LOTE]]/TablaAforos[[#This Row],[DIAS OCUPACION]],"")</f>
        <v>60.975609756097562</v>
      </c>
      <c r="L134" s="37">
        <f t="shared" si="12"/>
        <v>2022</v>
      </c>
      <c r="M134" s="37">
        <f t="shared" si="13"/>
        <v>9</v>
      </c>
      <c r="N134" s="37">
        <f t="shared" si="14"/>
        <v>21</v>
      </c>
      <c r="O134" s="23">
        <v>5</v>
      </c>
      <c r="Q134" s="34"/>
    </row>
    <row r="135" spans="1:17">
      <c r="A135" s="46">
        <v>44825</v>
      </c>
      <c r="B135" s="34" t="s">
        <v>82</v>
      </c>
      <c r="C135" s="34" t="s">
        <v>87</v>
      </c>
      <c r="D135" s="34">
        <v>48</v>
      </c>
      <c r="E135" s="34">
        <v>2500</v>
      </c>
      <c r="F135" s="34">
        <v>44</v>
      </c>
      <c r="G135" s="34">
        <v>1.49</v>
      </c>
      <c r="H135" s="34">
        <v>1</v>
      </c>
      <c r="I135" s="34">
        <v>29</v>
      </c>
      <c r="J135" s="35">
        <v>63.3</v>
      </c>
      <c r="K135" s="36">
        <f>IFERROR(TablaAforos[[#This Row],[AREA DEL POTRERO]]/TablaAforos[[#This Row],[NUMERO VACAS LOTE]]/TablaAforos[[#This Row],[DIAS OCUPACION]],"")</f>
        <v>56.81818181818182</v>
      </c>
      <c r="L135" s="37">
        <f t="shared" si="12"/>
        <v>2022</v>
      </c>
      <c r="M135" s="37">
        <f t="shared" si="13"/>
        <v>9</v>
      </c>
      <c r="N135" s="37">
        <f t="shared" si="14"/>
        <v>21</v>
      </c>
      <c r="O135" s="23">
        <v>5</v>
      </c>
      <c r="Q135" s="34"/>
    </row>
    <row r="136" spans="1:17">
      <c r="A136" s="46">
        <v>44826</v>
      </c>
      <c r="B136" s="34" t="s">
        <v>81</v>
      </c>
      <c r="C136" s="34">
        <v>1</v>
      </c>
      <c r="D136" s="34">
        <v>59</v>
      </c>
      <c r="E136" s="34">
        <v>2452</v>
      </c>
      <c r="F136" s="34">
        <v>37</v>
      </c>
      <c r="G136" s="34">
        <v>2.91</v>
      </c>
      <c r="H136" s="34">
        <v>1</v>
      </c>
      <c r="I136" s="34">
        <v>29</v>
      </c>
      <c r="J136" s="35">
        <v>109</v>
      </c>
      <c r="K136" s="36">
        <f>IFERROR(TablaAforos[[#This Row],[AREA DEL POTRERO]]/TablaAforos[[#This Row],[NUMERO VACAS LOTE]]/TablaAforos[[#This Row],[DIAS OCUPACION]],"")</f>
        <v>66.270270270270274</v>
      </c>
      <c r="L136" s="37">
        <f t="shared" si="12"/>
        <v>2022</v>
      </c>
      <c r="M136" s="37">
        <f t="shared" si="13"/>
        <v>9</v>
      </c>
      <c r="N136" s="37">
        <f t="shared" si="14"/>
        <v>22</v>
      </c>
      <c r="O136" s="23">
        <v>5</v>
      </c>
      <c r="Q136" s="34"/>
    </row>
    <row r="137" spans="1:17">
      <c r="A137" s="46">
        <v>44826</v>
      </c>
      <c r="B137" s="34" t="s">
        <v>81</v>
      </c>
      <c r="C137" s="34">
        <v>2</v>
      </c>
      <c r="D137" s="34">
        <v>82</v>
      </c>
      <c r="E137" s="34">
        <v>2804</v>
      </c>
      <c r="F137" s="34">
        <v>27</v>
      </c>
      <c r="G137" s="34">
        <v>1.71</v>
      </c>
      <c r="H137" s="34">
        <v>1</v>
      </c>
      <c r="I137" s="34">
        <v>29</v>
      </c>
      <c r="J137" s="35">
        <v>124</v>
      </c>
      <c r="K137" s="36">
        <f>IFERROR(TablaAforos[[#This Row],[AREA DEL POTRERO]]/TablaAforos[[#This Row],[NUMERO VACAS LOTE]]/TablaAforos[[#This Row],[DIAS OCUPACION]],"")</f>
        <v>103.85185185185185</v>
      </c>
      <c r="L137" s="37">
        <f t="shared" si="12"/>
        <v>2022</v>
      </c>
      <c r="M137" s="37">
        <f t="shared" si="13"/>
        <v>9</v>
      </c>
      <c r="N137" s="37">
        <f t="shared" si="14"/>
        <v>22</v>
      </c>
      <c r="O137" s="23">
        <v>5</v>
      </c>
      <c r="Q137" s="34"/>
    </row>
    <row r="138" spans="1:17">
      <c r="A138" s="46">
        <v>44826</v>
      </c>
      <c r="B138" s="34" t="s">
        <v>82</v>
      </c>
      <c r="C138" s="34" t="s">
        <v>86</v>
      </c>
      <c r="D138" s="34">
        <v>31</v>
      </c>
      <c r="E138" s="34">
        <v>2500</v>
      </c>
      <c r="F138" s="34">
        <v>41</v>
      </c>
      <c r="G138" s="34">
        <v>2.2799999999999998</v>
      </c>
      <c r="H138" s="34">
        <v>1</v>
      </c>
      <c r="I138" s="34">
        <v>29</v>
      </c>
      <c r="J138" s="35">
        <v>215</v>
      </c>
      <c r="K138" s="36">
        <f>IFERROR(TablaAforos[[#This Row],[AREA DEL POTRERO]]/TablaAforos[[#This Row],[NUMERO VACAS LOTE]]/TablaAforos[[#This Row],[DIAS OCUPACION]],"")</f>
        <v>60.975609756097562</v>
      </c>
      <c r="L138" s="37">
        <f t="shared" si="12"/>
        <v>2022</v>
      </c>
      <c r="M138" s="37">
        <f t="shared" si="13"/>
        <v>9</v>
      </c>
      <c r="N138" s="37">
        <f t="shared" si="14"/>
        <v>22</v>
      </c>
      <c r="O138" s="23">
        <v>5</v>
      </c>
      <c r="Q138" s="34"/>
    </row>
    <row r="139" spans="1:17">
      <c r="A139" s="46">
        <v>44826</v>
      </c>
      <c r="B139" s="34" t="s">
        <v>82</v>
      </c>
      <c r="C139" s="34" t="s">
        <v>87</v>
      </c>
      <c r="D139" s="34">
        <v>49</v>
      </c>
      <c r="E139" s="34">
        <v>2500</v>
      </c>
      <c r="F139" s="34">
        <v>44</v>
      </c>
      <c r="G139" s="34">
        <v>1.49</v>
      </c>
      <c r="H139" s="34">
        <v>1</v>
      </c>
      <c r="I139" s="34">
        <v>29</v>
      </c>
      <c r="J139" s="35">
        <v>68.099999999999994</v>
      </c>
      <c r="K139" s="36">
        <f>IFERROR(TablaAforos[[#This Row],[AREA DEL POTRERO]]/TablaAforos[[#This Row],[NUMERO VACAS LOTE]]/TablaAforos[[#This Row],[DIAS OCUPACION]],"")</f>
        <v>56.81818181818182</v>
      </c>
      <c r="L139" s="37">
        <f t="shared" si="12"/>
        <v>2022</v>
      </c>
      <c r="M139" s="37">
        <f t="shared" si="13"/>
        <v>9</v>
      </c>
      <c r="N139" s="37">
        <f t="shared" si="14"/>
        <v>22</v>
      </c>
      <c r="O139" s="23">
        <v>5</v>
      </c>
      <c r="Q139" s="34"/>
    </row>
    <row r="140" spans="1:17">
      <c r="A140" s="46">
        <v>44827</v>
      </c>
      <c r="B140" s="34" t="s">
        <v>81</v>
      </c>
      <c r="C140" s="34">
        <v>1</v>
      </c>
      <c r="D140" s="34">
        <v>58</v>
      </c>
      <c r="E140" s="34">
        <v>2292</v>
      </c>
      <c r="F140" s="34">
        <v>37</v>
      </c>
      <c r="G140" s="34">
        <v>2.13</v>
      </c>
      <c r="H140" s="34">
        <v>1</v>
      </c>
      <c r="I140" s="34">
        <v>29</v>
      </c>
      <c r="J140" s="35">
        <v>99</v>
      </c>
      <c r="K140" s="36">
        <f>IFERROR(TablaAforos[[#This Row],[AREA DEL POTRERO]]/TablaAforos[[#This Row],[NUMERO VACAS LOTE]]/TablaAforos[[#This Row],[DIAS OCUPACION]],"")</f>
        <v>61.945945945945944</v>
      </c>
      <c r="L140" s="37">
        <f t="shared" si="12"/>
        <v>2022</v>
      </c>
      <c r="M140" s="37">
        <f t="shared" si="13"/>
        <v>9</v>
      </c>
      <c r="N140" s="37">
        <f t="shared" si="14"/>
        <v>23</v>
      </c>
      <c r="O140" s="23">
        <v>5</v>
      </c>
      <c r="Q140" s="34"/>
    </row>
    <row r="141" spans="1:17">
      <c r="A141" s="46">
        <v>44827</v>
      </c>
      <c r="B141" s="34" t="s">
        <v>81</v>
      </c>
      <c r="C141" s="34">
        <v>2</v>
      </c>
      <c r="D141" s="34">
        <v>86</v>
      </c>
      <c r="E141" s="34">
        <v>2224</v>
      </c>
      <c r="F141" s="34">
        <v>27</v>
      </c>
      <c r="G141" s="34">
        <v>1.62</v>
      </c>
      <c r="H141" s="34">
        <v>1</v>
      </c>
      <c r="I141" s="34">
        <v>29</v>
      </c>
      <c r="J141" s="35">
        <v>93.2</v>
      </c>
      <c r="K141" s="36">
        <f>IFERROR(TablaAforos[[#This Row],[AREA DEL POTRERO]]/TablaAforos[[#This Row],[NUMERO VACAS LOTE]]/TablaAforos[[#This Row],[DIAS OCUPACION]],"")</f>
        <v>82.370370370370367</v>
      </c>
      <c r="L141" s="37">
        <f t="shared" si="12"/>
        <v>2022</v>
      </c>
      <c r="M141" s="37">
        <f t="shared" si="13"/>
        <v>9</v>
      </c>
      <c r="N141" s="37">
        <f t="shared" si="14"/>
        <v>23</v>
      </c>
      <c r="O141" s="23">
        <v>5</v>
      </c>
      <c r="Q141" s="34"/>
    </row>
    <row r="142" spans="1:17">
      <c r="A142" s="46">
        <v>44827</v>
      </c>
      <c r="B142" s="34" t="s">
        <v>82</v>
      </c>
      <c r="C142" s="34" t="s">
        <v>86</v>
      </c>
      <c r="D142" s="34">
        <v>30</v>
      </c>
      <c r="E142" s="34">
        <v>2500</v>
      </c>
      <c r="F142" s="34">
        <v>41</v>
      </c>
      <c r="G142" s="34">
        <v>1.55</v>
      </c>
      <c r="H142" s="34">
        <v>2</v>
      </c>
      <c r="I142" s="34">
        <v>29</v>
      </c>
      <c r="J142" s="35">
        <v>183</v>
      </c>
      <c r="K142" s="36">
        <f>IFERROR(TablaAforos[[#This Row],[AREA DEL POTRERO]]/TablaAforos[[#This Row],[NUMERO VACAS LOTE]]/TablaAforos[[#This Row],[DIAS OCUPACION]],"")</f>
        <v>30.487804878048781</v>
      </c>
      <c r="L142" s="37">
        <f t="shared" si="12"/>
        <v>2022</v>
      </c>
      <c r="M142" s="37">
        <f t="shared" si="13"/>
        <v>9</v>
      </c>
      <c r="N142" s="37">
        <f t="shared" si="14"/>
        <v>23</v>
      </c>
      <c r="O142" s="23">
        <v>5</v>
      </c>
      <c r="Q142" s="34"/>
    </row>
    <row r="143" spans="1:17">
      <c r="A143" s="46">
        <v>44827</v>
      </c>
      <c r="B143" s="34" t="s">
        <v>82</v>
      </c>
      <c r="C143" s="34" t="s">
        <v>87</v>
      </c>
      <c r="D143" s="34">
        <v>50</v>
      </c>
      <c r="E143" s="34">
        <v>2500</v>
      </c>
      <c r="F143" s="34">
        <v>44</v>
      </c>
      <c r="G143" s="34">
        <v>1.77</v>
      </c>
      <c r="H143" s="34">
        <v>1</v>
      </c>
      <c r="I143" s="34">
        <v>29</v>
      </c>
      <c r="J143" s="35">
        <v>80.900000000000006</v>
      </c>
      <c r="K143" s="36">
        <f>IFERROR(TablaAforos[[#This Row],[AREA DEL POTRERO]]/TablaAforos[[#This Row],[NUMERO VACAS LOTE]]/TablaAforos[[#This Row],[DIAS OCUPACION]],"")</f>
        <v>56.81818181818182</v>
      </c>
      <c r="L143" s="37">
        <f t="shared" si="12"/>
        <v>2022</v>
      </c>
      <c r="M143" s="37">
        <f t="shared" si="13"/>
        <v>9</v>
      </c>
      <c r="N143" s="37">
        <f t="shared" si="14"/>
        <v>23</v>
      </c>
      <c r="O143" s="23">
        <v>5</v>
      </c>
      <c r="Q143" s="34"/>
    </row>
    <row r="144" spans="1:17">
      <c r="A144" s="46">
        <v>44828</v>
      </c>
      <c r="B144" s="34" t="s">
        <v>81</v>
      </c>
      <c r="C144" s="34">
        <v>1</v>
      </c>
      <c r="D144" s="34">
        <v>57</v>
      </c>
      <c r="E144" s="34">
        <v>2162</v>
      </c>
      <c r="F144" s="34">
        <v>37</v>
      </c>
      <c r="G144" s="34">
        <v>1.87</v>
      </c>
      <c r="H144" s="34">
        <v>1</v>
      </c>
      <c r="I144" s="34">
        <v>29</v>
      </c>
      <c r="J144" s="35">
        <v>82</v>
      </c>
      <c r="K144" s="36">
        <f>IFERROR(TablaAforos[[#This Row],[AREA DEL POTRERO]]/TablaAforos[[#This Row],[NUMERO VACAS LOTE]]/TablaAforos[[#This Row],[DIAS OCUPACION]],"")</f>
        <v>58.432432432432435</v>
      </c>
      <c r="L144" s="37">
        <f t="shared" si="12"/>
        <v>2022</v>
      </c>
      <c r="M144" s="37">
        <f t="shared" si="13"/>
        <v>9</v>
      </c>
      <c r="N144" s="37">
        <f t="shared" si="14"/>
        <v>24</v>
      </c>
      <c r="O144" s="23">
        <v>5</v>
      </c>
      <c r="Q144" s="34"/>
    </row>
    <row r="145" spans="1:17">
      <c r="A145" s="46">
        <v>44828</v>
      </c>
      <c r="B145" s="34" t="s">
        <v>81</v>
      </c>
      <c r="C145" s="34">
        <v>2</v>
      </c>
      <c r="D145" s="34">
        <v>83</v>
      </c>
      <c r="E145" s="34">
        <v>3369</v>
      </c>
      <c r="F145" s="34">
        <v>28</v>
      </c>
      <c r="G145" s="34">
        <v>1.64</v>
      </c>
      <c r="H145" s="34">
        <v>1</v>
      </c>
      <c r="I145" s="34">
        <v>29</v>
      </c>
      <c r="J145" s="35">
        <v>143</v>
      </c>
      <c r="K145" s="36">
        <f>IFERROR(TablaAforos[[#This Row],[AREA DEL POTRERO]]/TablaAforos[[#This Row],[NUMERO VACAS LOTE]]/TablaAforos[[#This Row],[DIAS OCUPACION]],"")</f>
        <v>120.32142857142857</v>
      </c>
      <c r="L145" s="37">
        <f t="shared" si="12"/>
        <v>2022</v>
      </c>
      <c r="M145" s="37">
        <f t="shared" si="13"/>
        <v>9</v>
      </c>
      <c r="N145" s="37">
        <f t="shared" si="14"/>
        <v>24</v>
      </c>
      <c r="O145" s="23">
        <v>5</v>
      </c>
      <c r="Q145" s="34"/>
    </row>
    <row r="146" spans="1:17">
      <c r="A146" s="46">
        <v>44828</v>
      </c>
      <c r="B146" s="34" t="s">
        <v>82</v>
      </c>
      <c r="C146" s="34" t="s">
        <v>87</v>
      </c>
      <c r="D146" s="34">
        <v>52</v>
      </c>
      <c r="E146" s="34">
        <v>2500</v>
      </c>
      <c r="F146" s="34">
        <v>41</v>
      </c>
      <c r="G146" s="34">
        <v>2.76</v>
      </c>
      <c r="H146" s="34">
        <v>1</v>
      </c>
      <c r="I146" s="34">
        <v>29</v>
      </c>
      <c r="J146" s="35">
        <v>126</v>
      </c>
      <c r="K146" s="36">
        <f>IFERROR(TablaAforos[[#This Row],[AREA DEL POTRERO]]/TablaAforos[[#This Row],[NUMERO VACAS LOTE]]/TablaAforos[[#This Row],[DIAS OCUPACION]],"")</f>
        <v>60.975609756097562</v>
      </c>
      <c r="L146" s="37">
        <f t="shared" si="12"/>
        <v>2022</v>
      </c>
      <c r="M146" s="37">
        <f t="shared" si="13"/>
        <v>9</v>
      </c>
      <c r="N146" s="37">
        <f t="shared" si="14"/>
        <v>24</v>
      </c>
      <c r="O146" s="23">
        <v>5</v>
      </c>
      <c r="Q146" s="34"/>
    </row>
    <row r="147" spans="1:17">
      <c r="A147" s="46">
        <v>44829</v>
      </c>
      <c r="B147" s="34" t="s">
        <v>81</v>
      </c>
      <c r="C147" s="34">
        <v>1</v>
      </c>
      <c r="D147" s="34">
        <v>56</v>
      </c>
      <c r="E147" s="34">
        <v>2083</v>
      </c>
      <c r="F147" s="34">
        <v>37</v>
      </c>
      <c r="G147" s="34">
        <v>1.58</v>
      </c>
      <c r="H147" s="34">
        <v>1</v>
      </c>
      <c r="I147" s="34">
        <v>29</v>
      </c>
      <c r="J147" s="35">
        <v>66.7</v>
      </c>
      <c r="K147" s="36">
        <f>IFERROR(TablaAforos[[#This Row],[AREA DEL POTRERO]]/TablaAforos[[#This Row],[NUMERO VACAS LOTE]]/TablaAforos[[#This Row],[DIAS OCUPACION]],"")</f>
        <v>56.297297297297298</v>
      </c>
      <c r="L147" s="37">
        <f t="shared" si="12"/>
        <v>2022</v>
      </c>
      <c r="M147" s="37">
        <f t="shared" si="13"/>
        <v>9</v>
      </c>
      <c r="N147" s="37">
        <f t="shared" si="14"/>
        <v>25</v>
      </c>
      <c r="O147" s="23">
        <v>5</v>
      </c>
      <c r="Q147" s="34"/>
    </row>
    <row r="148" spans="1:17">
      <c r="A148" s="46">
        <v>44829</v>
      </c>
      <c r="B148" s="34" t="s">
        <v>81</v>
      </c>
      <c r="C148" s="34">
        <v>2</v>
      </c>
      <c r="D148" s="34">
        <v>85</v>
      </c>
      <c r="E148" s="34">
        <v>2219</v>
      </c>
      <c r="F148" s="34">
        <v>28</v>
      </c>
      <c r="G148" s="34">
        <v>1.56</v>
      </c>
      <c r="H148" s="34">
        <v>1</v>
      </c>
      <c r="I148" s="34">
        <v>29</v>
      </c>
      <c r="J148" s="35">
        <v>89.5</v>
      </c>
      <c r="K148" s="36">
        <f>IFERROR(TablaAforos[[#This Row],[AREA DEL POTRERO]]/TablaAforos[[#This Row],[NUMERO VACAS LOTE]]/TablaAforos[[#This Row],[DIAS OCUPACION]],"")</f>
        <v>79.25</v>
      </c>
      <c r="L148" s="37">
        <f t="shared" si="12"/>
        <v>2022</v>
      </c>
      <c r="M148" s="37">
        <f t="shared" si="13"/>
        <v>9</v>
      </c>
      <c r="N148" s="37">
        <f t="shared" si="14"/>
        <v>25</v>
      </c>
      <c r="O148" s="23">
        <v>5</v>
      </c>
      <c r="Q148" s="34"/>
    </row>
    <row r="149" spans="1:17">
      <c r="A149" s="46">
        <v>44829</v>
      </c>
      <c r="B149" s="34" t="s">
        <v>82</v>
      </c>
      <c r="C149" s="34" t="s">
        <v>86</v>
      </c>
      <c r="D149" s="34">
        <v>32</v>
      </c>
      <c r="E149" s="34">
        <v>2500</v>
      </c>
      <c r="F149" s="34">
        <v>41</v>
      </c>
      <c r="G149" s="34">
        <v>1.26</v>
      </c>
      <c r="H149" s="34">
        <v>3</v>
      </c>
      <c r="I149" s="34">
        <v>29</v>
      </c>
      <c r="J149" s="35">
        <v>116</v>
      </c>
      <c r="K149" s="36">
        <f>IFERROR(TablaAforos[[#This Row],[AREA DEL POTRERO]]/TablaAforos[[#This Row],[NUMERO VACAS LOTE]]/TablaAforos[[#This Row],[DIAS OCUPACION]],"")</f>
        <v>20.325203252032519</v>
      </c>
      <c r="L149" s="37">
        <f t="shared" si="12"/>
        <v>2022</v>
      </c>
      <c r="M149" s="37">
        <f t="shared" si="13"/>
        <v>9</v>
      </c>
      <c r="N149" s="37">
        <f t="shared" si="14"/>
        <v>25</v>
      </c>
      <c r="O149" s="23">
        <v>5</v>
      </c>
      <c r="Q149" s="34"/>
    </row>
    <row r="150" spans="1:17">
      <c r="A150" s="46">
        <v>44829</v>
      </c>
      <c r="B150" s="34" t="s">
        <v>82</v>
      </c>
      <c r="C150" s="34" t="s">
        <v>87</v>
      </c>
      <c r="D150" s="34">
        <v>53</v>
      </c>
      <c r="E150" s="34">
        <v>2500</v>
      </c>
      <c r="F150" s="34">
        <v>44</v>
      </c>
      <c r="G150" s="34">
        <v>1.6</v>
      </c>
      <c r="H150" s="34">
        <v>1</v>
      </c>
      <c r="I150" s="34">
        <v>29</v>
      </c>
      <c r="J150" s="35">
        <v>73.2</v>
      </c>
      <c r="K150" s="36">
        <f>IFERROR(TablaAforos[[#This Row],[AREA DEL POTRERO]]/TablaAforos[[#This Row],[NUMERO VACAS LOTE]]/TablaAforos[[#This Row],[DIAS OCUPACION]],"")</f>
        <v>56.81818181818182</v>
      </c>
      <c r="L150" s="37">
        <f t="shared" si="12"/>
        <v>2022</v>
      </c>
      <c r="M150" s="37">
        <f t="shared" si="13"/>
        <v>9</v>
      </c>
      <c r="N150" s="37">
        <f t="shared" si="14"/>
        <v>25</v>
      </c>
      <c r="O150" s="23">
        <v>5</v>
      </c>
      <c r="Q150" s="34"/>
    </row>
    <row r="151" spans="1:17">
      <c r="A151" s="46">
        <v>44830</v>
      </c>
      <c r="B151" s="34" t="s">
        <v>81</v>
      </c>
      <c r="C151" s="34">
        <v>1</v>
      </c>
      <c r="D151" s="34">
        <v>55</v>
      </c>
      <c r="E151" s="34">
        <v>2377</v>
      </c>
      <c r="F151" s="34">
        <v>37</v>
      </c>
      <c r="G151" s="34">
        <v>1.78</v>
      </c>
      <c r="H151" s="34">
        <v>1</v>
      </c>
      <c r="I151" s="34">
        <v>29</v>
      </c>
      <c r="J151" s="35">
        <v>85.8</v>
      </c>
      <c r="K151" s="36">
        <f>IFERROR(TablaAforos[[#This Row],[AREA DEL POTRERO]]/TablaAforos[[#This Row],[NUMERO VACAS LOTE]]/TablaAforos[[#This Row],[DIAS OCUPACION]],"")</f>
        <v>64.243243243243242</v>
      </c>
      <c r="L151" s="37">
        <f t="shared" si="12"/>
        <v>2022</v>
      </c>
      <c r="M151" s="37">
        <f t="shared" si="13"/>
        <v>9</v>
      </c>
      <c r="N151" s="37">
        <f t="shared" si="14"/>
        <v>26</v>
      </c>
      <c r="O151" s="23">
        <v>5</v>
      </c>
      <c r="Q151" s="34"/>
    </row>
    <row r="152" spans="1:17">
      <c r="A152" s="46">
        <v>44830</v>
      </c>
      <c r="B152" s="34" t="s">
        <v>81</v>
      </c>
      <c r="C152" s="34">
        <v>2</v>
      </c>
      <c r="D152" s="34">
        <v>87</v>
      </c>
      <c r="E152" s="34">
        <v>3351</v>
      </c>
      <c r="F152" s="34">
        <v>28</v>
      </c>
      <c r="G152" s="34">
        <v>1.56</v>
      </c>
      <c r="H152" s="34">
        <v>1</v>
      </c>
      <c r="I152" s="34">
        <v>29</v>
      </c>
      <c r="J152" s="35">
        <v>135</v>
      </c>
      <c r="K152" s="36">
        <f>IFERROR(TablaAforos[[#This Row],[AREA DEL POTRERO]]/TablaAforos[[#This Row],[NUMERO VACAS LOTE]]/TablaAforos[[#This Row],[DIAS OCUPACION]],"")</f>
        <v>119.67857142857143</v>
      </c>
      <c r="L152" s="37">
        <f t="shared" si="12"/>
        <v>2022</v>
      </c>
      <c r="M152" s="37">
        <f t="shared" si="13"/>
        <v>9</v>
      </c>
      <c r="N152" s="37">
        <f t="shared" si="14"/>
        <v>26</v>
      </c>
      <c r="O152" s="23">
        <v>5</v>
      </c>
      <c r="Q152" s="34"/>
    </row>
    <row r="153" spans="1:17">
      <c r="A153" s="46">
        <v>44830</v>
      </c>
      <c r="B153" s="34" t="s">
        <v>82</v>
      </c>
      <c r="C153" s="34" t="s">
        <v>87</v>
      </c>
      <c r="D153" s="34">
        <v>54</v>
      </c>
      <c r="E153" s="34">
        <v>2500</v>
      </c>
      <c r="F153" s="34">
        <v>44</v>
      </c>
      <c r="G153" s="34">
        <v>1.97</v>
      </c>
      <c r="H153" s="34">
        <v>1</v>
      </c>
      <c r="I153" s="34">
        <v>29</v>
      </c>
      <c r="J153" s="35">
        <v>92.3</v>
      </c>
      <c r="K153" s="36">
        <f>IFERROR(TablaAforos[[#This Row],[AREA DEL POTRERO]]/TablaAforos[[#This Row],[NUMERO VACAS LOTE]]/TablaAforos[[#This Row],[DIAS OCUPACION]],"")</f>
        <v>56.81818181818182</v>
      </c>
      <c r="L153" s="37">
        <f t="shared" si="12"/>
        <v>2022</v>
      </c>
      <c r="M153" s="37">
        <f t="shared" si="13"/>
        <v>9</v>
      </c>
      <c r="N153" s="37">
        <f t="shared" si="14"/>
        <v>26</v>
      </c>
      <c r="O153" s="23">
        <v>5</v>
      </c>
      <c r="Q153" s="34"/>
    </row>
    <row r="154" spans="1:17">
      <c r="A154" s="46">
        <v>44831</v>
      </c>
      <c r="B154" s="34" t="s">
        <v>81</v>
      </c>
      <c r="C154" s="34">
        <v>1</v>
      </c>
      <c r="D154" s="34">
        <v>54</v>
      </c>
      <c r="E154" s="34">
        <v>2522</v>
      </c>
      <c r="F154" s="34">
        <v>37</v>
      </c>
      <c r="G154" s="34">
        <v>1.8</v>
      </c>
      <c r="H154" s="34">
        <v>1</v>
      </c>
      <c r="I154" s="34">
        <v>29</v>
      </c>
      <c r="J154" s="35">
        <v>92</v>
      </c>
      <c r="K154" s="36">
        <f>IFERROR(TablaAforos[[#This Row],[AREA DEL POTRERO]]/TablaAforos[[#This Row],[NUMERO VACAS LOTE]]/TablaAforos[[#This Row],[DIAS OCUPACION]],"")</f>
        <v>68.162162162162161</v>
      </c>
      <c r="L154" s="37">
        <f t="shared" si="12"/>
        <v>2022</v>
      </c>
      <c r="M154" s="37">
        <f t="shared" si="13"/>
        <v>9</v>
      </c>
      <c r="N154" s="37">
        <f t="shared" si="14"/>
        <v>27</v>
      </c>
      <c r="O154" s="23">
        <v>5</v>
      </c>
      <c r="Q154" s="34"/>
    </row>
    <row r="155" spans="1:17">
      <c r="A155" s="46">
        <v>44831</v>
      </c>
      <c r="B155" s="34" t="s">
        <v>81</v>
      </c>
      <c r="C155" s="34">
        <v>2</v>
      </c>
      <c r="D155" s="34">
        <v>88</v>
      </c>
      <c r="E155" s="34">
        <v>2092</v>
      </c>
      <c r="F155" s="34">
        <v>29</v>
      </c>
      <c r="G155" s="34">
        <v>1.56</v>
      </c>
      <c r="H155" s="34">
        <v>1</v>
      </c>
      <c r="I155" s="34">
        <v>29</v>
      </c>
      <c r="J155" s="35">
        <v>84.4</v>
      </c>
      <c r="K155" s="36">
        <f>IFERROR(TablaAforos[[#This Row],[AREA DEL POTRERO]]/TablaAforos[[#This Row],[NUMERO VACAS LOTE]]/TablaAforos[[#This Row],[DIAS OCUPACION]],"")</f>
        <v>72.137931034482762</v>
      </c>
      <c r="L155" s="37">
        <f t="shared" ref="L155:L186" si="15">YEAR(A155)</f>
        <v>2022</v>
      </c>
      <c r="M155" s="37">
        <f t="shared" ref="M155:M186" si="16">MONTH(A155)</f>
        <v>9</v>
      </c>
      <c r="N155" s="37">
        <f t="shared" ref="N155:N186" si="17">DAY(A155)</f>
        <v>27</v>
      </c>
      <c r="O155" s="23">
        <v>5</v>
      </c>
      <c r="Q155" s="34"/>
    </row>
    <row r="156" spans="1:17">
      <c r="A156" s="46">
        <v>44831</v>
      </c>
      <c r="B156" s="34" t="s">
        <v>82</v>
      </c>
      <c r="C156" s="34" t="s">
        <v>87</v>
      </c>
      <c r="D156" s="34">
        <v>55</v>
      </c>
      <c r="E156" s="34">
        <v>2500</v>
      </c>
      <c r="F156" s="34">
        <v>44</v>
      </c>
      <c r="G156" s="34">
        <v>1.7</v>
      </c>
      <c r="H156" s="34">
        <v>1</v>
      </c>
      <c r="I156" s="34">
        <v>29</v>
      </c>
      <c r="J156" s="35">
        <v>79.7</v>
      </c>
      <c r="K156" s="36">
        <f>IFERROR(TablaAforos[[#This Row],[AREA DEL POTRERO]]/TablaAforos[[#This Row],[NUMERO VACAS LOTE]]/TablaAforos[[#This Row],[DIAS OCUPACION]],"")</f>
        <v>56.81818181818182</v>
      </c>
      <c r="L156" s="37">
        <f t="shared" si="15"/>
        <v>2022</v>
      </c>
      <c r="M156" s="37">
        <f t="shared" si="16"/>
        <v>9</v>
      </c>
      <c r="N156" s="37">
        <f t="shared" si="17"/>
        <v>27</v>
      </c>
      <c r="O156" s="23">
        <v>5</v>
      </c>
      <c r="Q156" s="34"/>
    </row>
    <row r="157" spans="1:17">
      <c r="A157" s="46">
        <v>44832</v>
      </c>
      <c r="B157" s="34" t="s">
        <v>81</v>
      </c>
      <c r="C157" s="34">
        <v>1</v>
      </c>
      <c r="D157" s="34">
        <v>53</v>
      </c>
      <c r="E157" s="34">
        <v>1866</v>
      </c>
      <c r="F157" s="34">
        <v>37</v>
      </c>
      <c r="G157" s="34">
        <v>2.08</v>
      </c>
      <c r="H157" s="34">
        <v>1</v>
      </c>
      <c r="I157" s="34">
        <v>29</v>
      </c>
      <c r="J157" s="35">
        <v>81.599999999999994</v>
      </c>
      <c r="K157" s="36">
        <f>IFERROR(TablaAforos[[#This Row],[AREA DEL POTRERO]]/TablaAforos[[#This Row],[NUMERO VACAS LOTE]]/TablaAforos[[#This Row],[DIAS OCUPACION]],"")</f>
        <v>50.432432432432435</v>
      </c>
      <c r="L157" s="37">
        <f t="shared" si="15"/>
        <v>2022</v>
      </c>
      <c r="M157" s="37">
        <f t="shared" si="16"/>
        <v>9</v>
      </c>
      <c r="N157" s="37">
        <f t="shared" si="17"/>
        <v>28</v>
      </c>
      <c r="O157" s="23">
        <v>5</v>
      </c>
      <c r="Q157" s="34"/>
    </row>
    <row r="158" spans="1:17">
      <c r="A158" s="46">
        <v>44832</v>
      </c>
      <c r="B158" s="34" t="s">
        <v>81</v>
      </c>
      <c r="C158" s="34">
        <v>2</v>
      </c>
      <c r="D158" s="34">
        <v>37</v>
      </c>
      <c r="E158" s="34">
        <v>2058</v>
      </c>
      <c r="F158" s="34">
        <v>29</v>
      </c>
      <c r="G158" s="34">
        <v>2.1</v>
      </c>
      <c r="H158" s="34">
        <v>1</v>
      </c>
      <c r="I158" s="34">
        <v>29</v>
      </c>
      <c r="J158" s="35">
        <v>226</v>
      </c>
      <c r="K158" s="36">
        <f>IFERROR(TablaAforos[[#This Row],[AREA DEL POTRERO]]/TablaAforos[[#This Row],[NUMERO VACAS LOTE]]/TablaAforos[[#This Row],[DIAS OCUPACION]],"")</f>
        <v>70.965517241379317</v>
      </c>
      <c r="L158" s="37">
        <f t="shared" si="15"/>
        <v>2022</v>
      </c>
      <c r="M158" s="37">
        <f t="shared" si="16"/>
        <v>9</v>
      </c>
      <c r="N158" s="37">
        <f t="shared" si="17"/>
        <v>28</v>
      </c>
      <c r="O158" s="23">
        <v>5</v>
      </c>
      <c r="Q158" s="34"/>
    </row>
    <row r="159" spans="1:17">
      <c r="A159" s="46">
        <v>44832</v>
      </c>
      <c r="B159" s="34" t="s">
        <v>82</v>
      </c>
      <c r="C159" s="34" t="s">
        <v>86</v>
      </c>
      <c r="D159" s="34">
        <v>1</v>
      </c>
      <c r="E159" s="34">
        <v>2500</v>
      </c>
      <c r="F159" s="34">
        <v>41</v>
      </c>
      <c r="G159" s="34">
        <v>1.86</v>
      </c>
      <c r="H159" s="34">
        <v>1</v>
      </c>
      <c r="I159" s="34">
        <v>29</v>
      </c>
      <c r="J159" s="35">
        <v>88.6</v>
      </c>
      <c r="K159" s="36">
        <f>IFERROR(TablaAforos[[#This Row],[AREA DEL POTRERO]]/TablaAforos[[#This Row],[NUMERO VACAS LOTE]]/TablaAforos[[#This Row],[DIAS OCUPACION]],"")</f>
        <v>60.975609756097562</v>
      </c>
      <c r="L159" s="37">
        <f t="shared" si="15"/>
        <v>2022</v>
      </c>
      <c r="M159" s="37">
        <f t="shared" si="16"/>
        <v>9</v>
      </c>
      <c r="N159" s="37">
        <f t="shared" si="17"/>
        <v>28</v>
      </c>
      <c r="O159" s="23">
        <v>5</v>
      </c>
      <c r="Q159" s="34"/>
    </row>
    <row r="160" spans="1:17">
      <c r="A160" s="46">
        <v>44832</v>
      </c>
      <c r="B160" s="34" t="s">
        <v>82</v>
      </c>
      <c r="C160" s="34" t="s">
        <v>87</v>
      </c>
      <c r="D160" s="34">
        <v>56</v>
      </c>
      <c r="E160" s="34">
        <v>2500</v>
      </c>
      <c r="F160" s="34">
        <v>44</v>
      </c>
      <c r="G160" s="34">
        <v>1.91</v>
      </c>
      <c r="H160" s="34">
        <v>2</v>
      </c>
      <c r="I160" s="34">
        <v>29</v>
      </c>
      <c r="J160" s="35">
        <v>89.5</v>
      </c>
      <c r="K160" s="36">
        <f>IFERROR(TablaAforos[[#This Row],[AREA DEL POTRERO]]/TablaAforos[[#This Row],[NUMERO VACAS LOTE]]/TablaAforos[[#This Row],[DIAS OCUPACION]],"")</f>
        <v>28.40909090909091</v>
      </c>
      <c r="L160" s="37">
        <f t="shared" si="15"/>
        <v>2022</v>
      </c>
      <c r="M160" s="37">
        <f t="shared" si="16"/>
        <v>9</v>
      </c>
      <c r="N160" s="37">
        <f t="shared" si="17"/>
        <v>28</v>
      </c>
      <c r="O160" s="23">
        <v>5</v>
      </c>
      <c r="Q160" s="34"/>
    </row>
    <row r="161" spans="1:17">
      <c r="A161" s="46">
        <v>44833</v>
      </c>
      <c r="B161" s="34" t="s">
        <v>81</v>
      </c>
      <c r="C161" s="34">
        <v>1</v>
      </c>
      <c r="D161" s="34">
        <v>14</v>
      </c>
      <c r="E161" s="34">
        <v>2247</v>
      </c>
      <c r="F161" s="34">
        <v>37</v>
      </c>
      <c r="G161" s="34">
        <v>1.7</v>
      </c>
      <c r="H161" s="34">
        <v>1</v>
      </c>
      <c r="I161" s="34">
        <v>29</v>
      </c>
      <c r="J161" s="35">
        <v>77</v>
      </c>
      <c r="K161" s="36">
        <f>IFERROR(TablaAforos[[#This Row],[AREA DEL POTRERO]]/TablaAforos[[#This Row],[NUMERO VACAS LOTE]]/TablaAforos[[#This Row],[DIAS OCUPACION]],"")</f>
        <v>60.729729729729726</v>
      </c>
      <c r="L161" s="37">
        <f t="shared" si="15"/>
        <v>2022</v>
      </c>
      <c r="M161" s="37">
        <f t="shared" si="16"/>
        <v>9</v>
      </c>
      <c r="N161" s="37">
        <f t="shared" si="17"/>
        <v>29</v>
      </c>
      <c r="O161" s="23">
        <v>5</v>
      </c>
      <c r="Q161" s="34"/>
    </row>
    <row r="162" spans="1:17">
      <c r="A162" s="46">
        <v>44833</v>
      </c>
      <c r="B162" s="34" t="s">
        <v>81</v>
      </c>
      <c r="C162" s="34">
        <v>2</v>
      </c>
      <c r="D162" s="34">
        <v>40</v>
      </c>
      <c r="E162" s="34">
        <v>1867</v>
      </c>
      <c r="F162" s="34">
        <v>30</v>
      </c>
      <c r="G162" s="34">
        <v>1.8</v>
      </c>
      <c r="H162" s="34">
        <v>1</v>
      </c>
      <c r="I162" s="34">
        <v>29</v>
      </c>
      <c r="J162" s="35">
        <v>171</v>
      </c>
      <c r="K162" s="36">
        <f>IFERROR(TablaAforos[[#This Row],[AREA DEL POTRERO]]/TablaAforos[[#This Row],[NUMERO VACAS LOTE]]/TablaAforos[[#This Row],[DIAS OCUPACION]],"")</f>
        <v>62.233333333333334</v>
      </c>
      <c r="L162" s="37">
        <f t="shared" si="15"/>
        <v>2022</v>
      </c>
      <c r="M162" s="37">
        <f t="shared" si="16"/>
        <v>9</v>
      </c>
      <c r="N162" s="37">
        <f t="shared" si="17"/>
        <v>29</v>
      </c>
      <c r="O162" s="23">
        <v>5</v>
      </c>
      <c r="Q162" s="34"/>
    </row>
    <row r="163" spans="1:17">
      <c r="A163" s="46">
        <v>44833</v>
      </c>
      <c r="B163" s="34" t="s">
        <v>82</v>
      </c>
      <c r="C163" s="34" t="s">
        <v>86</v>
      </c>
      <c r="D163" s="34">
        <v>2</v>
      </c>
      <c r="E163" s="34">
        <v>2500</v>
      </c>
      <c r="F163" s="34">
        <v>41</v>
      </c>
      <c r="G163" s="34">
        <v>1.51</v>
      </c>
      <c r="H163" s="34">
        <v>1</v>
      </c>
      <c r="I163" s="34">
        <v>29</v>
      </c>
      <c r="J163" s="35">
        <v>70.8</v>
      </c>
      <c r="K163" s="36">
        <f>IFERROR(TablaAforos[[#This Row],[AREA DEL POTRERO]]/TablaAforos[[#This Row],[NUMERO VACAS LOTE]]/TablaAforos[[#This Row],[DIAS OCUPACION]],"")</f>
        <v>60.975609756097562</v>
      </c>
      <c r="L163" s="37">
        <f t="shared" si="15"/>
        <v>2022</v>
      </c>
      <c r="M163" s="37">
        <f t="shared" si="16"/>
        <v>9</v>
      </c>
      <c r="N163" s="37">
        <f t="shared" si="17"/>
        <v>29</v>
      </c>
      <c r="O163" s="23">
        <v>5</v>
      </c>
      <c r="Q163" s="34"/>
    </row>
    <row r="164" spans="1:17">
      <c r="A164" s="46">
        <v>44834</v>
      </c>
      <c r="B164" s="34" t="s">
        <v>81</v>
      </c>
      <c r="C164" s="34">
        <v>1</v>
      </c>
      <c r="D164" s="34">
        <v>6</v>
      </c>
      <c r="E164" s="34">
        <v>2442</v>
      </c>
      <c r="F164" s="34">
        <v>37</v>
      </c>
      <c r="G164" s="34">
        <v>1.6</v>
      </c>
      <c r="H164" s="34">
        <v>1</v>
      </c>
      <c r="I164" s="34">
        <v>29</v>
      </c>
      <c r="J164" s="35">
        <v>76.2</v>
      </c>
      <c r="K164" s="36">
        <f>IFERROR(TablaAforos[[#This Row],[AREA DEL POTRERO]]/TablaAforos[[#This Row],[NUMERO VACAS LOTE]]/TablaAforos[[#This Row],[DIAS OCUPACION]],"")</f>
        <v>66</v>
      </c>
      <c r="L164" s="37">
        <f t="shared" si="15"/>
        <v>2022</v>
      </c>
      <c r="M164" s="37">
        <f t="shared" si="16"/>
        <v>9</v>
      </c>
      <c r="N164" s="37">
        <f t="shared" si="17"/>
        <v>30</v>
      </c>
      <c r="O164" s="23">
        <v>5</v>
      </c>
      <c r="Q164" s="34"/>
    </row>
    <row r="165" spans="1:17">
      <c r="A165" s="46">
        <v>44834</v>
      </c>
      <c r="B165" s="34" t="s">
        <v>81</v>
      </c>
      <c r="C165" s="34">
        <v>2</v>
      </c>
      <c r="D165" s="34">
        <v>41</v>
      </c>
      <c r="E165" s="34">
        <v>2524</v>
      </c>
      <c r="F165" s="34">
        <v>30</v>
      </c>
      <c r="G165" s="34">
        <v>1.4</v>
      </c>
      <c r="H165" s="34">
        <v>1</v>
      </c>
      <c r="I165" s="34">
        <v>29</v>
      </c>
      <c r="J165" s="35">
        <v>91.4</v>
      </c>
      <c r="K165" s="36">
        <f>IFERROR(TablaAforos[[#This Row],[AREA DEL POTRERO]]/TablaAforos[[#This Row],[NUMERO VACAS LOTE]]/TablaAforos[[#This Row],[DIAS OCUPACION]],"")</f>
        <v>84.13333333333334</v>
      </c>
      <c r="L165" s="37">
        <f t="shared" si="15"/>
        <v>2022</v>
      </c>
      <c r="M165" s="37">
        <f t="shared" si="16"/>
        <v>9</v>
      </c>
      <c r="N165" s="37">
        <f t="shared" si="17"/>
        <v>30</v>
      </c>
      <c r="O165" s="23">
        <v>5</v>
      </c>
      <c r="Q165" s="34"/>
    </row>
    <row r="166" spans="1:17">
      <c r="A166" s="46">
        <v>44834</v>
      </c>
      <c r="B166" s="34" t="s">
        <v>82</v>
      </c>
      <c r="C166" s="34" t="s">
        <v>86</v>
      </c>
      <c r="D166" s="34">
        <v>3</v>
      </c>
      <c r="E166" s="34">
        <v>2500</v>
      </c>
      <c r="F166" s="34">
        <v>41</v>
      </c>
      <c r="G166" s="34">
        <v>1.4</v>
      </c>
      <c r="H166" s="34">
        <v>1</v>
      </c>
      <c r="I166" s="34">
        <v>29</v>
      </c>
      <c r="J166" s="35">
        <v>68</v>
      </c>
      <c r="K166" s="36">
        <f>IFERROR(TablaAforos[[#This Row],[AREA DEL POTRERO]]/TablaAforos[[#This Row],[NUMERO VACAS LOTE]]/TablaAforos[[#This Row],[DIAS OCUPACION]],"")</f>
        <v>60.975609756097562</v>
      </c>
      <c r="L166" s="37">
        <f t="shared" si="15"/>
        <v>2022</v>
      </c>
      <c r="M166" s="37">
        <f t="shared" si="16"/>
        <v>9</v>
      </c>
      <c r="N166" s="37">
        <f t="shared" si="17"/>
        <v>30</v>
      </c>
      <c r="O166" s="23">
        <v>5</v>
      </c>
      <c r="Q166" s="34"/>
    </row>
    <row r="167" spans="1:17">
      <c r="A167" s="46">
        <v>44834</v>
      </c>
      <c r="B167" s="34" t="s">
        <v>82</v>
      </c>
      <c r="C167" s="34" t="s">
        <v>87</v>
      </c>
      <c r="D167" s="34">
        <v>57</v>
      </c>
      <c r="E167" s="34">
        <v>2500</v>
      </c>
      <c r="F167" s="34">
        <v>44</v>
      </c>
      <c r="G167" s="34">
        <v>1.6</v>
      </c>
      <c r="H167" s="34">
        <v>1</v>
      </c>
      <c r="I167" s="34">
        <v>29</v>
      </c>
      <c r="J167" s="35">
        <v>70.400000000000006</v>
      </c>
      <c r="K167" s="36">
        <f>IFERROR(TablaAforos[[#This Row],[AREA DEL POTRERO]]/TablaAforos[[#This Row],[NUMERO VACAS LOTE]]/TablaAforos[[#This Row],[DIAS OCUPACION]],"")</f>
        <v>56.81818181818182</v>
      </c>
      <c r="L167" s="37">
        <f t="shared" si="15"/>
        <v>2022</v>
      </c>
      <c r="M167" s="37">
        <f t="shared" si="16"/>
        <v>9</v>
      </c>
      <c r="N167" s="37">
        <f t="shared" si="17"/>
        <v>30</v>
      </c>
      <c r="O167" s="23">
        <v>5</v>
      </c>
      <c r="Q167" s="34"/>
    </row>
    <row r="168" spans="1:17">
      <c r="A168" s="46">
        <v>44835</v>
      </c>
      <c r="B168" s="34" t="s">
        <v>81</v>
      </c>
      <c r="C168" s="34">
        <v>1</v>
      </c>
      <c r="D168" s="34">
        <v>5</v>
      </c>
      <c r="E168" s="34">
        <v>2550</v>
      </c>
      <c r="F168" s="34">
        <v>37</v>
      </c>
      <c r="G168" s="34">
        <v>1.7</v>
      </c>
      <c r="H168" s="34">
        <v>1</v>
      </c>
      <c r="I168" s="34">
        <v>29</v>
      </c>
      <c r="J168" s="35">
        <v>88.4</v>
      </c>
      <c r="K168" s="36">
        <f>IFERROR(TablaAforos[[#This Row],[AREA DEL POTRERO]]/TablaAforos[[#This Row],[NUMERO VACAS LOTE]]/TablaAforos[[#This Row],[DIAS OCUPACION]],"")</f>
        <v>68.918918918918919</v>
      </c>
      <c r="L168" s="37">
        <f t="shared" si="15"/>
        <v>2022</v>
      </c>
      <c r="M168" s="37">
        <f t="shared" si="16"/>
        <v>10</v>
      </c>
      <c r="N168" s="37">
        <f t="shared" si="17"/>
        <v>1</v>
      </c>
      <c r="O168" s="23">
        <v>5</v>
      </c>
      <c r="Q168" s="34"/>
    </row>
    <row r="169" spans="1:17">
      <c r="A169" s="46">
        <v>44835</v>
      </c>
      <c r="B169" s="34" t="s">
        <v>81</v>
      </c>
      <c r="C169" s="34">
        <v>2</v>
      </c>
      <c r="D169" s="34">
        <v>42</v>
      </c>
      <c r="E169" s="34">
        <v>2723</v>
      </c>
      <c r="F169" s="34">
        <v>27</v>
      </c>
      <c r="G169" s="34">
        <v>1.8</v>
      </c>
      <c r="H169" s="34">
        <v>0.5</v>
      </c>
      <c r="I169" s="34">
        <v>29</v>
      </c>
      <c r="J169" s="35">
        <v>258</v>
      </c>
      <c r="K169" s="36">
        <f>IFERROR(TablaAforos[[#This Row],[AREA DEL POTRERO]]/TablaAforos[[#This Row],[NUMERO VACAS LOTE]]/TablaAforos[[#This Row],[DIAS OCUPACION]],"")</f>
        <v>201.7037037037037</v>
      </c>
      <c r="L169" s="37">
        <f t="shared" si="15"/>
        <v>2022</v>
      </c>
      <c r="M169" s="37">
        <f t="shared" si="16"/>
        <v>10</v>
      </c>
      <c r="N169" s="37">
        <f t="shared" si="17"/>
        <v>1</v>
      </c>
      <c r="O169" s="23">
        <v>5</v>
      </c>
      <c r="Q169" s="34"/>
    </row>
    <row r="170" spans="1:17">
      <c r="A170" s="46">
        <v>44835</v>
      </c>
      <c r="B170" s="34" t="s">
        <v>82</v>
      </c>
      <c r="C170" s="34" t="s">
        <v>86</v>
      </c>
      <c r="D170" s="34">
        <v>4</v>
      </c>
      <c r="E170" s="34">
        <v>2500</v>
      </c>
      <c r="F170" s="34">
        <v>41</v>
      </c>
      <c r="G170" s="34">
        <v>1.3</v>
      </c>
      <c r="H170" s="34">
        <v>1</v>
      </c>
      <c r="I170" s="34">
        <v>29</v>
      </c>
      <c r="J170" s="35">
        <v>63.8</v>
      </c>
      <c r="K170" s="36">
        <f>IFERROR(TablaAforos[[#This Row],[AREA DEL POTRERO]]/TablaAforos[[#This Row],[NUMERO VACAS LOTE]]/TablaAforos[[#This Row],[DIAS OCUPACION]],"")</f>
        <v>60.975609756097562</v>
      </c>
      <c r="L170" s="37">
        <f t="shared" si="15"/>
        <v>2022</v>
      </c>
      <c r="M170" s="37">
        <f t="shared" si="16"/>
        <v>10</v>
      </c>
      <c r="N170" s="37">
        <f t="shared" si="17"/>
        <v>1</v>
      </c>
      <c r="O170" s="23">
        <v>5</v>
      </c>
      <c r="Q170" s="34"/>
    </row>
    <row r="171" spans="1:17">
      <c r="A171" s="46">
        <v>44835</v>
      </c>
      <c r="B171" s="34" t="s">
        <v>82</v>
      </c>
      <c r="C171" s="34" t="s">
        <v>87</v>
      </c>
      <c r="D171" s="34">
        <v>58</v>
      </c>
      <c r="E171" s="34">
        <v>2500</v>
      </c>
      <c r="F171" s="34">
        <v>44</v>
      </c>
      <c r="G171" s="34">
        <v>1.8</v>
      </c>
      <c r="H171" s="34">
        <v>1</v>
      </c>
      <c r="I171" s="34">
        <v>29</v>
      </c>
      <c r="J171" s="35">
        <v>85.1</v>
      </c>
      <c r="K171" s="36">
        <f>IFERROR(TablaAforos[[#This Row],[AREA DEL POTRERO]]/TablaAforos[[#This Row],[NUMERO VACAS LOTE]]/TablaAforos[[#This Row],[DIAS OCUPACION]],"")</f>
        <v>56.81818181818182</v>
      </c>
      <c r="L171" s="37">
        <f t="shared" si="15"/>
        <v>2022</v>
      </c>
      <c r="M171" s="37">
        <f t="shared" si="16"/>
        <v>10</v>
      </c>
      <c r="N171" s="37">
        <f t="shared" si="17"/>
        <v>1</v>
      </c>
      <c r="O171" s="23">
        <v>5</v>
      </c>
      <c r="Q171" s="34"/>
    </row>
    <row r="172" spans="1:17">
      <c r="A172" s="46">
        <v>44835</v>
      </c>
      <c r="B172" s="34" t="s">
        <v>88</v>
      </c>
      <c r="C172" s="34">
        <v>1</v>
      </c>
      <c r="D172" s="34">
        <v>4</v>
      </c>
      <c r="E172" s="34">
        <v>12239</v>
      </c>
      <c r="F172" s="34">
        <v>36</v>
      </c>
      <c r="G172" s="34">
        <v>1.6</v>
      </c>
      <c r="H172" s="34">
        <v>4</v>
      </c>
      <c r="I172" s="34">
        <v>29</v>
      </c>
      <c r="J172" s="35">
        <v>100</v>
      </c>
      <c r="K172" s="36">
        <f>IFERROR(TablaAforos[[#This Row],[AREA DEL POTRERO]]/TablaAforos[[#This Row],[NUMERO VACAS LOTE]]/TablaAforos[[#This Row],[DIAS OCUPACION]],"")</f>
        <v>84.993055555555557</v>
      </c>
      <c r="L172" s="37">
        <f t="shared" si="15"/>
        <v>2022</v>
      </c>
      <c r="M172" s="37">
        <f t="shared" si="16"/>
        <v>10</v>
      </c>
      <c r="N172" s="37">
        <f t="shared" si="17"/>
        <v>1</v>
      </c>
      <c r="O172" s="37">
        <v>5</v>
      </c>
      <c r="P172" s="37"/>
      <c r="Q172" s="34"/>
    </row>
    <row r="173" spans="1:17">
      <c r="A173" s="46">
        <v>44836</v>
      </c>
      <c r="B173" s="34" t="s">
        <v>81</v>
      </c>
      <c r="C173" s="34">
        <v>1</v>
      </c>
      <c r="D173" s="34">
        <v>4</v>
      </c>
      <c r="E173" s="34">
        <v>2935</v>
      </c>
      <c r="F173" s="34">
        <v>37</v>
      </c>
      <c r="G173" s="34">
        <v>2</v>
      </c>
      <c r="H173" s="34">
        <v>1</v>
      </c>
      <c r="I173" s="34">
        <v>29</v>
      </c>
      <c r="J173" s="35">
        <v>119</v>
      </c>
      <c r="K173" s="36">
        <f>IFERROR(TablaAforos[[#This Row],[AREA DEL POTRERO]]/TablaAforos[[#This Row],[NUMERO VACAS LOTE]]/TablaAforos[[#This Row],[DIAS OCUPACION]],"")</f>
        <v>79.324324324324323</v>
      </c>
      <c r="L173" s="37">
        <f t="shared" si="15"/>
        <v>2022</v>
      </c>
      <c r="M173" s="37">
        <f t="shared" si="16"/>
        <v>10</v>
      </c>
      <c r="N173" s="37">
        <f t="shared" si="17"/>
        <v>2</v>
      </c>
      <c r="O173" s="23">
        <v>5</v>
      </c>
      <c r="Q173" s="34"/>
    </row>
    <row r="174" spans="1:17">
      <c r="A174" s="46">
        <v>44836</v>
      </c>
      <c r="B174" s="34" t="s">
        <v>81</v>
      </c>
      <c r="C174" s="34">
        <v>2</v>
      </c>
      <c r="D174" s="34">
        <v>44</v>
      </c>
      <c r="E174" s="34">
        <v>2411</v>
      </c>
      <c r="F174" s="34">
        <v>27</v>
      </c>
      <c r="G174" s="34">
        <v>1.8</v>
      </c>
      <c r="H174" s="34">
        <v>0.5</v>
      </c>
      <c r="I174" s="34">
        <v>29</v>
      </c>
      <c r="J174" s="35">
        <v>231</v>
      </c>
      <c r="K174" s="36">
        <f>IFERROR(TablaAforos[[#This Row],[AREA DEL POTRERO]]/TablaAforos[[#This Row],[NUMERO VACAS LOTE]]/TablaAforos[[#This Row],[DIAS OCUPACION]],"")</f>
        <v>178.59259259259258</v>
      </c>
      <c r="L174" s="37">
        <f t="shared" si="15"/>
        <v>2022</v>
      </c>
      <c r="M174" s="37">
        <f t="shared" si="16"/>
        <v>10</v>
      </c>
      <c r="N174" s="37">
        <f t="shared" si="17"/>
        <v>2</v>
      </c>
      <c r="O174" s="23">
        <v>5</v>
      </c>
      <c r="Q174" s="34"/>
    </row>
    <row r="175" spans="1:17">
      <c r="A175" s="46">
        <v>44836</v>
      </c>
      <c r="B175" s="34" t="s">
        <v>82</v>
      </c>
      <c r="C175" s="34" t="s">
        <v>86</v>
      </c>
      <c r="D175" s="34">
        <v>5</v>
      </c>
      <c r="E175" s="34">
        <v>2500</v>
      </c>
      <c r="F175" s="34">
        <v>41</v>
      </c>
      <c r="G175" s="34"/>
      <c r="H175" s="34">
        <v>1</v>
      </c>
      <c r="I175" s="34">
        <v>29</v>
      </c>
      <c r="J175" s="35"/>
      <c r="K175" s="36">
        <f>IFERROR(TablaAforos[[#This Row],[AREA DEL POTRERO]]/TablaAforos[[#This Row],[NUMERO VACAS LOTE]]/TablaAforos[[#This Row],[DIAS OCUPACION]],"")</f>
        <v>60.975609756097562</v>
      </c>
      <c r="L175" s="37">
        <f t="shared" si="15"/>
        <v>2022</v>
      </c>
      <c r="M175" s="37">
        <f t="shared" si="16"/>
        <v>10</v>
      </c>
      <c r="N175" s="37">
        <f t="shared" si="17"/>
        <v>2</v>
      </c>
      <c r="O175" s="23">
        <v>5</v>
      </c>
      <c r="Q175" s="34"/>
    </row>
    <row r="176" spans="1:17">
      <c r="A176" s="46">
        <v>44836</v>
      </c>
      <c r="B176" s="34" t="s">
        <v>82</v>
      </c>
      <c r="C176" s="34" t="s">
        <v>87</v>
      </c>
      <c r="D176" s="34">
        <v>59</v>
      </c>
      <c r="E176" s="34">
        <v>2500</v>
      </c>
      <c r="F176" s="34">
        <v>44</v>
      </c>
      <c r="G176" s="34">
        <v>1.9</v>
      </c>
      <c r="H176" s="34">
        <v>1</v>
      </c>
      <c r="I176" s="34">
        <v>29</v>
      </c>
      <c r="J176" s="35">
        <v>89.2</v>
      </c>
      <c r="K176" s="36">
        <f>IFERROR(TablaAforos[[#This Row],[AREA DEL POTRERO]]/TablaAforos[[#This Row],[NUMERO VACAS LOTE]]/TablaAforos[[#This Row],[DIAS OCUPACION]],"")</f>
        <v>56.81818181818182</v>
      </c>
      <c r="L176" s="37">
        <f t="shared" si="15"/>
        <v>2022</v>
      </c>
      <c r="M176" s="37">
        <f t="shared" si="16"/>
        <v>10</v>
      </c>
      <c r="N176" s="37">
        <f t="shared" si="17"/>
        <v>2</v>
      </c>
      <c r="O176" s="23">
        <v>5</v>
      </c>
      <c r="Q176" s="34"/>
    </row>
    <row r="177" spans="1:17">
      <c r="A177" s="46">
        <v>44837</v>
      </c>
      <c r="B177" s="34" t="s">
        <v>81</v>
      </c>
      <c r="C177" s="34">
        <v>1</v>
      </c>
      <c r="D177" s="34">
        <v>3</v>
      </c>
      <c r="E177" s="34">
        <v>2161</v>
      </c>
      <c r="F177" s="34">
        <v>37</v>
      </c>
      <c r="G177" s="34">
        <v>1.7</v>
      </c>
      <c r="H177" s="34">
        <v>1</v>
      </c>
      <c r="I177" s="34">
        <v>29</v>
      </c>
      <c r="J177" s="35">
        <v>74.5</v>
      </c>
      <c r="K177" s="36">
        <f>IFERROR(TablaAforos[[#This Row],[AREA DEL POTRERO]]/TablaAforos[[#This Row],[NUMERO VACAS LOTE]]/TablaAforos[[#This Row],[DIAS OCUPACION]],"")</f>
        <v>58.405405405405403</v>
      </c>
      <c r="L177" s="37">
        <f t="shared" si="15"/>
        <v>2022</v>
      </c>
      <c r="M177" s="37">
        <f t="shared" si="16"/>
        <v>10</v>
      </c>
      <c r="N177" s="37">
        <f t="shared" si="17"/>
        <v>3</v>
      </c>
      <c r="O177" s="23">
        <v>5</v>
      </c>
      <c r="Q177" s="34"/>
    </row>
    <row r="178" spans="1:17">
      <c r="A178" s="46">
        <v>44837</v>
      </c>
      <c r="B178" s="34" t="s">
        <v>81</v>
      </c>
      <c r="C178" s="34">
        <v>2</v>
      </c>
      <c r="D178" s="34">
        <v>34</v>
      </c>
      <c r="E178" s="34">
        <v>2536</v>
      </c>
      <c r="F178" s="34">
        <v>27</v>
      </c>
      <c r="G178" s="34">
        <v>1.3</v>
      </c>
      <c r="H178" s="34">
        <v>1</v>
      </c>
      <c r="I178" s="34">
        <v>29</v>
      </c>
      <c r="J178" s="35">
        <v>90.5</v>
      </c>
      <c r="K178" s="36">
        <f>IFERROR(TablaAforos[[#This Row],[AREA DEL POTRERO]]/TablaAforos[[#This Row],[NUMERO VACAS LOTE]]/TablaAforos[[#This Row],[DIAS OCUPACION]],"")</f>
        <v>93.925925925925924</v>
      </c>
      <c r="L178" s="37">
        <f t="shared" si="15"/>
        <v>2022</v>
      </c>
      <c r="M178" s="37">
        <f t="shared" si="16"/>
        <v>10</v>
      </c>
      <c r="N178" s="37">
        <f t="shared" si="17"/>
        <v>3</v>
      </c>
      <c r="O178" s="23">
        <v>5</v>
      </c>
      <c r="Q178" s="34"/>
    </row>
    <row r="179" spans="1:17">
      <c r="A179" s="46">
        <v>44837</v>
      </c>
      <c r="B179" s="34" t="s">
        <v>82</v>
      </c>
      <c r="C179" s="34" t="s">
        <v>86</v>
      </c>
      <c r="D179" s="34">
        <v>6</v>
      </c>
      <c r="E179" s="34">
        <v>2500</v>
      </c>
      <c r="F179" s="34">
        <v>41</v>
      </c>
      <c r="G179" s="34">
        <v>1.8</v>
      </c>
      <c r="H179" s="34">
        <v>1</v>
      </c>
      <c r="I179" s="34">
        <v>29</v>
      </c>
      <c r="J179" s="35">
        <v>81.099999999999994</v>
      </c>
      <c r="K179" s="36">
        <f>IFERROR(TablaAforos[[#This Row],[AREA DEL POTRERO]]/TablaAforos[[#This Row],[NUMERO VACAS LOTE]]/TablaAforos[[#This Row],[DIAS OCUPACION]],"")</f>
        <v>60.975609756097562</v>
      </c>
      <c r="L179" s="37">
        <f t="shared" si="15"/>
        <v>2022</v>
      </c>
      <c r="M179" s="37">
        <f t="shared" si="16"/>
        <v>10</v>
      </c>
      <c r="N179" s="37">
        <f t="shared" si="17"/>
        <v>3</v>
      </c>
      <c r="O179" s="23">
        <v>5</v>
      </c>
      <c r="Q179" s="34"/>
    </row>
    <row r="180" spans="1:17">
      <c r="A180" s="46">
        <v>44837</v>
      </c>
      <c r="B180" s="34" t="s">
        <v>82</v>
      </c>
      <c r="C180" s="34" t="s">
        <v>87</v>
      </c>
      <c r="D180" s="34">
        <v>60</v>
      </c>
      <c r="E180" s="34">
        <v>2500</v>
      </c>
      <c r="F180" s="34">
        <v>44</v>
      </c>
      <c r="G180" s="34">
        <v>1.7</v>
      </c>
      <c r="H180" s="34">
        <v>1</v>
      </c>
      <c r="I180" s="34">
        <v>29</v>
      </c>
      <c r="J180" s="35">
        <v>74.5</v>
      </c>
      <c r="K180" s="36">
        <f>IFERROR(TablaAforos[[#This Row],[AREA DEL POTRERO]]/TablaAforos[[#This Row],[NUMERO VACAS LOTE]]/TablaAforos[[#This Row],[DIAS OCUPACION]],"")</f>
        <v>56.81818181818182</v>
      </c>
      <c r="L180" s="37">
        <f t="shared" si="15"/>
        <v>2022</v>
      </c>
      <c r="M180" s="37">
        <f t="shared" si="16"/>
        <v>10</v>
      </c>
      <c r="N180" s="37">
        <f t="shared" si="17"/>
        <v>3</v>
      </c>
      <c r="O180" s="23">
        <v>5</v>
      </c>
      <c r="Q180" s="34"/>
    </row>
    <row r="181" spans="1:17">
      <c r="A181" s="46">
        <v>44838</v>
      </c>
      <c r="B181" s="34" t="s">
        <v>81</v>
      </c>
      <c r="C181" s="34">
        <v>1</v>
      </c>
      <c r="D181" s="34">
        <v>2</v>
      </c>
      <c r="E181" s="34">
        <v>2458</v>
      </c>
      <c r="F181" s="34">
        <v>37</v>
      </c>
      <c r="G181" s="34">
        <v>1.5</v>
      </c>
      <c r="H181" s="34">
        <v>1</v>
      </c>
      <c r="I181" s="34">
        <v>29</v>
      </c>
      <c r="J181" s="35">
        <v>76.2</v>
      </c>
      <c r="K181" s="36">
        <f>IFERROR(TablaAforos[[#This Row],[AREA DEL POTRERO]]/TablaAforos[[#This Row],[NUMERO VACAS LOTE]]/TablaAforos[[#This Row],[DIAS OCUPACION]],"")</f>
        <v>66.432432432432435</v>
      </c>
      <c r="L181" s="37">
        <f t="shared" si="15"/>
        <v>2022</v>
      </c>
      <c r="M181" s="37">
        <f t="shared" si="16"/>
        <v>10</v>
      </c>
      <c r="N181" s="37">
        <f t="shared" si="17"/>
        <v>4</v>
      </c>
      <c r="O181" s="23">
        <v>5</v>
      </c>
      <c r="Q181" s="34"/>
    </row>
    <row r="182" spans="1:17">
      <c r="A182" s="46">
        <v>44838</v>
      </c>
      <c r="B182" s="34" t="s">
        <v>81</v>
      </c>
      <c r="C182" s="34">
        <v>2</v>
      </c>
      <c r="D182" s="34">
        <v>35</v>
      </c>
      <c r="E182" s="34">
        <v>2357</v>
      </c>
      <c r="F182" s="34">
        <v>27</v>
      </c>
      <c r="G182" s="34">
        <v>1.4</v>
      </c>
      <c r="H182" s="34">
        <v>1</v>
      </c>
      <c r="I182" s="34">
        <v>29</v>
      </c>
      <c r="J182" s="35">
        <v>88.4</v>
      </c>
      <c r="K182" s="36">
        <f>IFERROR(TablaAforos[[#This Row],[AREA DEL POTRERO]]/TablaAforos[[#This Row],[NUMERO VACAS LOTE]]/TablaAforos[[#This Row],[DIAS OCUPACION]],"")</f>
        <v>87.296296296296291</v>
      </c>
      <c r="L182" s="37">
        <f t="shared" si="15"/>
        <v>2022</v>
      </c>
      <c r="M182" s="37">
        <f t="shared" si="16"/>
        <v>10</v>
      </c>
      <c r="N182" s="37">
        <f t="shared" si="17"/>
        <v>4</v>
      </c>
      <c r="O182" s="23">
        <v>5</v>
      </c>
      <c r="Q182" s="34"/>
    </row>
    <row r="183" spans="1:17">
      <c r="A183" s="46">
        <v>44838</v>
      </c>
      <c r="B183" s="34" t="s">
        <v>82</v>
      </c>
      <c r="C183" s="34" t="s">
        <v>86</v>
      </c>
      <c r="D183" s="34">
        <v>7</v>
      </c>
      <c r="E183" s="34">
        <v>2500</v>
      </c>
      <c r="F183" s="34">
        <v>41</v>
      </c>
      <c r="G183" s="34">
        <v>1.7</v>
      </c>
      <c r="H183" s="34">
        <v>1</v>
      </c>
      <c r="I183" s="34">
        <v>29</v>
      </c>
      <c r="J183" s="35">
        <v>70.3</v>
      </c>
      <c r="K183" s="36">
        <f>IFERROR(TablaAforos[[#This Row],[AREA DEL POTRERO]]/TablaAforos[[#This Row],[NUMERO VACAS LOTE]]/TablaAforos[[#This Row],[DIAS OCUPACION]],"")</f>
        <v>60.975609756097562</v>
      </c>
      <c r="L183" s="37">
        <f t="shared" si="15"/>
        <v>2022</v>
      </c>
      <c r="M183" s="37">
        <f t="shared" si="16"/>
        <v>10</v>
      </c>
      <c r="N183" s="37">
        <f t="shared" si="17"/>
        <v>4</v>
      </c>
      <c r="O183" s="23">
        <v>5</v>
      </c>
      <c r="Q183" s="34"/>
    </row>
    <row r="184" spans="1:17">
      <c r="A184" s="46">
        <v>44838</v>
      </c>
      <c r="B184" s="34" t="s">
        <v>82</v>
      </c>
      <c r="C184" s="34" t="s">
        <v>87</v>
      </c>
      <c r="D184" s="34">
        <v>61</v>
      </c>
      <c r="E184" s="34">
        <v>2500</v>
      </c>
      <c r="F184" s="34">
        <v>44</v>
      </c>
      <c r="G184" s="34">
        <v>1.8</v>
      </c>
      <c r="H184" s="34">
        <v>1</v>
      </c>
      <c r="I184" s="34">
        <v>29</v>
      </c>
      <c r="J184" s="35">
        <v>84.1</v>
      </c>
      <c r="K184" s="36">
        <f>IFERROR(TablaAforos[[#This Row],[AREA DEL POTRERO]]/TablaAforos[[#This Row],[NUMERO VACAS LOTE]]/TablaAforos[[#This Row],[DIAS OCUPACION]],"")</f>
        <v>56.81818181818182</v>
      </c>
      <c r="L184" s="37">
        <f t="shared" si="15"/>
        <v>2022</v>
      </c>
      <c r="M184" s="37">
        <f t="shared" si="16"/>
        <v>10</v>
      </c>
      <c r="N184" s="37">
        <f t="shared" si="17"/>
        <v>4</v>
      </c>
      <c r="O184" s="23">
        <v>5</v>
      </c>
      <c r="Q184" s="34"/>
    </row>
    <row r="185" spans="1:17">
      <c r="A185" s="46">
        <v>44838</v>
      </c>
      <c r="B185" s="34" t="s">
        <v>88</v>
      </c>
      <c r="C185" s="34">
        <v>1</v>
      </c>
      <c r="D185" s="34">
        <v>5</v>
      </c>
      <c r="E185" s="34">
        <v>7715</v>
      </c>
      <c r="F185" s="34">
        <v>36</v>
      </c>
      <c r="G185" s="34">
        <v>1.1000000000000001</v>
      </c>
      <c r="H185" s="34">
        <v>1</v>
      </c>
      <c r="I185" s="34">
        <v>29</v>
      </c>
      <c r="J185" s="35">
        <v>88.4</v>
      </c>
      <c r="K185" s="36">
        <f>IFERROR(TablaAforos[[#This Row],[AREA DEL POTRERO]]/TablaAforos[[#This Row],[NUMERO VACAS LOTE]]/TablaAforos[[#This Row],[DIAS OCUPACION]],"")</f>
        <v>214.30555555555554</v>
      </c>
      <c r="L185" s="37">
        <f t="shared" si="15"/>
        <v>2022</v>
      </c>
      <c r="M185" s="37">
        <f t="shared" si="16"/>
        <v>10</v>
      </c>
      <c r="N185" s="37">
        <f t="shared" si="17"/>
        <v>4</v>
      </c>
      <c r="O185" s="37">
        <v>5</v>
      </c>
      <c r="P185" s="37"/>
      <c r="Q185" s="34"/>
    </row>
    <row r="186" spans="1:17">
      <c r="A186" s="46">
        <v>44839</v>
      </c>
      <c r="B186" s="34" t="s">
        <v>81</v>
      </c>
      <c r="C186" s="34">
        <v>1</v>
      </c>
      <c r="D186" s="34">
        <v>1</v>
      </c>
      <c r="E186" s="34">
        <v>1160</v>
      </c>
      <c r="F186" s="34">
        <v>37</v>
      </c>
      <c r="G186" s="34">
        <v>1.8</v>
      </c>
      <c r="H186" s="34">
        <v>0.5</v>
      </c>
      <c r="I186" s="34">
        <v>29</v>
      </c>
      <c r="J186" s="35">
        <v>119</v>
      </c>
      <c r="K186" s="36">
        <f>IFERROR(TablaAforos[[#This Row],[AREA DEL POTRERO]]/TablaAforos[[#This Row],[NUMERO VACAS LOTE]]/TablaAforos[[#This Row],[DIAS OCUPACION]],"")</f>
        <v>62.702702702702702</v>
      </c>
      <c r="L186" s="37">
        <f t="shared" si="15"/>
        <v>2022</v>
      </c>
      <c r="M186" s="37">
        <f t="shared" si="16"/>
        <v>10</v>
      </c>
      <c r="N186" s="37">
        <f t="shared" si="17"/>
        <v>5</v>
      </c>
      <c r="O186" s="23">
        <v>5</v>
      </c>
      <c r="Q186" s="34"/>
    </row>
    <row r="187" spans="1:17">
      <c r="A187" s="46">
        <v>44839</v>
      </c>
      <c r="B187" s="34" t="s">
        <v>81</v>
      </c>
      <c r="C187" s="34">
        <v>2</v>
      </c>
      <c r="D187" s="34">
        <v>36</v>
      </c>
      <c r="E187" s="34">
        <v>3106</v>
      </c>
      <c r="F187" s="34">
        <v>27</v>
      </c>
      <c r="G187" s="34">
        <v>1.4</v>
      </c>
      <c r="H187" s="34">
        <v>1</v>
      </c>
      <c r="I187" s="34">
        <v>29</v>
      </c>
      <c r="J187" s="35">
        <v>11</v>
      </c>
      <c r="K187" s="36">
        <f>IFERROR(TablaAforos[[#This Row],[AREA DEL POTRERO]]/TablaAforos[[#This Row],[NUMERO VACAS LOTE]]/TablaAforos[[#This Row],[DIAS OCUPACION]],"")</f>
        <v>115.03703703703704</v>
      </c>
      <c r="L187" s="37">
        <f t="shared" ref="L187:L218" si="18">YEAR(A187)</f>
        <v>2022</v>
      </c>
      <c r="M187" s="37">
        <f t="shared" ref="M187:M218" si="19">MONTH(A187)</f>
        <v>10</v>
      </c>
      <c r="N187" s="37">
        <f t="shared" ref="N187:N218" si="20">DAY(A187)</f>
        <v>5</v>
      </c>
      <c r="O187" s="23">
        <v>5</v>
      </c>
      <c r="Q187" s="34"/>
    </row>
    <row r="188" spans="1:17">
      <c r="A188" s="46">
        <v>44839</v>
      </c>
      <c r="B188" s="34" t="s">
        <v>82</v>
      </c>
      <c r="C188" s="34" t="s">
        <v>86</v>
      </c>
      <c r="D188" s="34">
        <v>8</v>
      </c>
      <c r="E188" s="34">
        <v>2500</v>
      </c>
      <c r="F188" s="34">
        <v>41</v>
      </c>
      <c r="G188" s="34">
        <v>1.4</v>
      </c>
      <c r="H188" s="34">
        <v>1</v>
      </c>
      <c r="I188" s="34">
        <v>29</v>
      </c>
      <c r="J188" s="35">
        <v>66.599999999999994</v>
      </c>
      <c r="K188" s="36">
        <f>IFERROR(TablaAforos[[#This Row],[AREA DEL POTRERO]]/TablaAforos[[#This Row],[NUMERO VACAS LOTE]]/TablaAforos[[#This Row],[DIAS OCUPACION]],"")</f>
        <v>60.975609756097562</v>
      </c>
      <c r="L188" s="37">
        <f t="shared" si="18"/>
        <v>2022</v>
      </c>
      <c r="M188" s="37">
        <f t="shared" si="19"/>
        <v>10</v>
      </c>
      <c r="N188" s="37">
        <f t="shared" si="20"/>
        <v>5</v>
      </c>
      <c r="O188" s="23">
        <v>5</v>
      </c>
      <c r="Q188" s="34"/>
    </row>
    <row r="189" spans="1:17">
      <c r="A189" s="46">
        <v>44839</v>
      </c>
      <c r="B189" s="34" t="s">
        <v>82</v>
      </c>
      <c r="C189" s="34" t="s">
        <v>87</v>
      </c>
      <c r="D189" s="34">
        <v>62</v>
      </c>
      <c r="E189" s="34">
        <v>2500</v>
      </c>
      <c r="F189" s="34">
        <v>44</v>
      </c>
      <c r="G189" s="34"/>
      <c r="H189" s="34">
        <v>1</v>
      </c>
      <c r="I189" s="34">
        <v>29</v>
      </c>
      <c r="J189" s="35"/>
      <c r="K189" s="36">
        <f>IFERROR(TablaAforos[[#This Row],[AREA DEL POTRERO]]/TablaAforos[[#This Row],[NUMERO VACAS LOTE]]/TablaAforos[[#This Row],[DIAS OCUPACION]],"")</f>
        <v>56.81818181818182</v>
      </c>
      <c r="L189" s="37">
        <f t="shared" si="18"/>
        <v>2022</v>
      </c>
      <c r="M189" s="37">
        <f t="shared" si="19"/>
        <v>10</v>
      </c>
      <c r="N189" s="37">
        <f t="shared" si="20"/>
        <v>5</v>
      </c>
      <c r="O189" s="23">
        <v>5</v>
      </c>
      <c r="Q189" s="34"/>
    </row>
    <row r="190" spans="1:17">
      <c r="A190" s="46">
        <v>44840</v>
      </c>
      <c r="B190" s="34" t="s">
        <v>81</v>
      </c>
      <c r="C190" s="34">
        <v>1</v>
      </c>
      <c r="D190" s="34">
        <v>8</v>
      </c>
      <c r="E190" s="34">
        <v>2211</v>
      </c>
      <c r="F190" s="34">
        <v>37</v>
      </c>
      <c r="G190" s="34">
        <v>2.1</v>
      </c>
      <c r="H190" s="34">
        <v>1</v>
      </c>
      <c r="I190" s="34">
        <v>29</v>
      </c>
      <c r="J190" s="35">
        <v>96.4</v>
      </c>
      <c r="K190" s="36">
        <f>IFERROR(TablaAforos[[#This Row],[AREA DEL POTRERO]]/TablaAforos[[#This Row],[NUMERO VACAS LOTE]]/TablaAforos[[#This Row],[DIAS OCUPACION]],"")</f>
        <v>59.756756756756758</v>
      </c>
      <c r="L190" s="37">
        <f t="shared" si="18"/>
        <v>2022</v>
      </c>
      <c r="M190" s="37">
        <f t="shared" si="19"/>
        <v>10</v>
      </c>
      <c r="N190" s="37">
        <f t="shared" si="20"/>
        <v>6</v>
      </c>
      <c r="O190" s="23">
        <v>5</v>
      </c>
      <c r="Q190" s="34"/>
    </row>
    <row r="191" spans="1:17">
      <c r="A191" s="46">
        <v>44840</v>
      </c>
      <c r="B191" s="34" t="s">
        <v>81</v>
      </c>
      <c r="C191" s="34">
        <v>2</v>
      </c>
      <c r="D191" s="34">
        <v>30</v>
      </c>
      <c r="E191" s="34">
        <v>2037</v>
      </c>
      <c r="F191" s="34">
        <v>27</v>
      </c>
      <c r="G191" s="34">
        <v>1.2</v>
      </c>
      <c r="H191" s="34">
        <v>1</v>
      </c>
      <c r="I191" s="34">
        <v>29</v>
      </c>
      <c r="J191" s="35">
        <v>61.1</v>
      </c>
      <c r="K191" s="36">
        <f>IFERROR(TablaAforos[[#This Row],[AREA DEL POTRERO]]/TablaAforos[[#This Row],[NUMERO VACAS LOTE]]/TablaAforos[[#This Row],[DIAS OCUPACION]],"")</f>
        <v>75.444444444444443</v>
      </c>
      <c r="L191" s="37">
        <f t="shared" si="18"/>
        <v>2022</v>
      </c>
      <c r="M191" s="37">
        <f t="shared" si="19"/>
        <v>10</v>
      </c>
      <c r="N191" s="37">
        <f t="shared" si="20"/>
        <v>6</v>
      </c>
      <c r="O191" s="23">
        <v>5</v>
      </c>
      <c r="Q191" s="34"/>
    </row>
    <row r="192" spans="1:17">
      <c r="A192" s="46">
        <v>44840</v>
      </c>
      <c r="B192" s="34" t="s">
        <v>82</v>
      </c>
      <c r="C192" s="34" t="s">
        <v>86</v>
      </c>
      <c r="D192" s="34">
        <v>9</v>
      </c>
      <c r="E192" s="34">
        <v>2500</v>
      </c>
      <c r="F192" s="34">
        <v>41</v>
      </c>
      <c r="G192" s="34">
        <v>1.6</v>
      </c>
      <c r="H192" s="34">
        <v>1</v>
      </c>
      <c r="I192" s="34">
        <v>29</v>
      </c>
      <c r="J192" s="35">
        <v>73.7</v>
      </c>
      <c r="K192" s="36">
        <f>IFERROR(TablaAforos[[#This Row],[AREA DEL POTRERO]]/TablaAforos[[#This Row],[NUMERO VACAS LOTE]]/TablaAforos[[#This Row],[DIAS OCUPACION]],"")</f>
        <v>60.975609756097562</v>
      </c>
      <c r="L192" s="37">
        <f t="shared" si="18"/>
        <v>2022</v>
      </c>
      <c r="M192" s="37">
        <f t="shared" si="19"/>
        <v>10</v>
      </c>
      <c r="N192" s="37">
        <f t="shared" si="20"/>
        <v>6</v>
      </c>
      <c r="O192" s="23">
        <v>5</v>
      </c>
      <c r="Q192" s="34"/>
    </row>
    <row r="193" spans="1:17">
      <c r="A193" s="46">
        <v>44840</v>
      </c>
      <c r="B193" s="34" t="s">
        <v>82</v>
      </c>
      <c r="C193" s="34" t="s">
        <v>87</v>
      </c>
      <c r="D193" s="34">
        <v>63</v>
      </c>
      <c r="E193" s="34">
        <v>2500</v>
      </c>
      <c r="F193" s="34">
        <v>44</v>
      </c>
      <c r="G193" s="34">
        <v>1.5</v>
      </c>
      <c r="H193" s="34">
        <v>1</v>
      </c>
      <c r="I193" s="34">
        <v>29</v>
      </c>
      <c r="J193" s="35">
        <v>72.2</v>
      </c>
      <c r="K193" s="36">
        <f>IFERROR(TablaAforos[[#This Row],[AREA DEL POTRERO]]/TablaAforos[[#This Row],[NUMERO VACAS LOTE]]/TablaAforos[[#This Row],[DIAS OCUPACION]],"")</f>
        <v>56.81818181818182</v>
      </c>
      <c r="L193" s="37">
        <f t="shared" si="18"/>
        <v>2022</v>
      </c>
      <c r="M193" s="37">
        <f t="shared" si="19"/>
        <v>10</v>
      </c>
      <c r="N193" s="37">
        <f t="shared" si="20"/>
        <v>6</v>
      </c>
      <c r="O193" s="23">
        <v>5</v>
      </c>
      <c r="Q193" s="34"/>
    </row>
    <row r="194" spans="1:17">
      <c r="A194" s="46">
        <v>44840</v>
      </c>
      <c r="B194" s="34" t="s">
        <v>88</v>
      </c>
      <c r="C194" s="34">
        <v>1</v>
      </c>
      <c r="D194" s="34">
        <v>6</v>
      </c>
      <c r="E194" s="34">
        <v>6263</v>
      </c>
      <c r="F194" s="34">
        <v>36</v>
      </c>
      <c r="G194" s="34">
        <v>1</v>
      </c>
      <c r="H194" s="34">
        <v>1</v>
      </c>
      <c r="I194" s="34">
        <v>29</v>
      </c>
      <c r="J194" s="35">
        <v>67.8</v>
      </c>
      <c r="K194" s="36">
        <f>IFERROR(TablaAforos[[#This Row],[AREA DEL POTRERO]]/TablaAforos[[#This Row],[NUMERO VACAS LOTE]]/TablaAforos[[#This Row],[DIAS OCUPACION]],"")</f>
        <v>173.97222222222223</v>
      </c>
      <c r="L194" s="37">
        <f t="shared" si="18"/>
        <v>2022</v>
      </c>
      <c r="M194" s="37">
        <f t="shared" si="19"/>
        <v>10</v>
      </c>
      <c r="N194" s="37">
        <f t="shared" si="20"/>
        <v>6</v>
      </c>
      <c r="O194" s="37">
        <v>5</v>
      </c>
      <c r="P194" s="37"/>
      <c r="Q194" s="34"/>
    </row>
    <row r="195" spans="1:17">
      <c r="A195" s="46">
        <v>44841</v>
      </c>
      <c r="B195" s="34" t="s">
        <v>81</v>
      </c>
      <c r="C195" s="34">
        <v>1</v>
      </c>
      <c r="D195" s="34">
        <v>9</v>
      </c>
      <c r="E195" s="34">
        <v>2169</v>
      </c>
      <c r="F195" s="34">
        <v>37</v>
      </c>
      <c r="G195" s="34">
        <v>1.8</v>
      </c>
      <c r="H195" s="34">
        <v>1</v>
      </c>
      <c r="I195" s="34">
        <v>29</v>
      </c>
      <c r="J195" s="35">
        <v>80</v>
      </c>
      <c r="K195" s="36">
        <f>IFERROR(TablaAforos[[#This Row],[AREA DEL POTRERO]]/TablaAforos[[#This Row],[NUMERO VACAS LOTE]]/TablaAforos[[#This Row],[DIAS OCUPACION]],"")</f>
        <v>58.621621621621621</v>
      </c>
      <c r="L195" s="37">
        <f t="shared" si="18"/>
        <v>2022</v>
      </c>
      <c r="M195" s="37">
        <f t="shared" si="19"/>
        <v>10</v>
      </c>
      <c r="N195" s="37">
        <f t="shared" si="20"/>
        <v>7</v>
      </c>
      <c r="O195" s="23">
        <v>5</v>
      </c>
      <c r="Q195" s="34"/>
    </row>
    <row r="196" spans="1:17">
      <c r="A196" s="46">
        <v>44841</v>
      </c>
      <c r="B196" s="34" t="s">
        <v>81</v>
      </c>
      <c r="C196" s="34">
        <v>2</v>
      </c>
      <c r="D196" s="34">
        <v>31</v>
      </c>
      <c r="E196" s="34">
        <v>2624</v>
      </c>
      <c r="F196" s="34">
        <v>27</v>
      </c>
      <c r="G196" s="34">
        <v>1.1000000000000001</v>
      </c>
      <c r="H196" s="34">
        <v>1</v>
      </c>
      <c r="I196" s="34">
        <v>29</v>
      </c>
      <c r="J196" s="35">
        <v>76</v>
      </c>
      <c r="K196" s="36">
        <f>IFERROR(TablaAforos[[#This Row],[AREA DEL POTRERO]]/TablaAforos[[#This Row],[NUMERO VACAS LOTE]]/TablaAforos[[#This Row],[DIAS OCUPACION]],"")</f>
        <v>97.18518518518519</v>
      </c>
      <c r="L196" s="37">
        <f t="shared" si="18"/>
        <v>2022</v>
      </c>
      <c r="M196" s="37">
        <f t="shared" si="19"/>
        <v>10</v>
      </c>
      <c r="N196" s="37">
        <f t="shared" si="20"/>
        <v>7</v>
      </c>
      <c r="O196" s="23">
        <v>5</v>
      </c>
      <c r="Q196" s="34"/>
    </row>
    <row r="197" spans="1:17">
      <c r="A197" s="46">
        <v>44841</v>
      </c>
      <c r="B197" s="34" t="s">
        <v>82</v>
      </c>
      <c r="C197" s="34" t="s">
        <v>86</v>
      </c>
      <c r="D197" s="34">
        <v>10</v>
      </c>
      <c r="E197" s="34">
        <v>2500</v>
      </c>
      <c r="F197" s="34">
        <v>41</v>
      </c>
      <c r="G197" s="34">
        <v>1.5</v>
      </c>
      <c r="H197" s="34">
        <v>1</v>
      </c>
      <c r="I197" s="34">
        <v>29</v>
      </c>
      <c r="J197" s="35">
        <v>68.900000000000006</v>
      </c>
      <c r="K197" s="36">
        <f>IFERROR(TablaAforos[[#This Row],[AREA DEL POTRERO]]/TablaAforos[[#This Row],[NUMERO VACAS LOTE]]/TablaAforos[[#This Row],[DIAS OCUPACION]],"")</f>
        <v>60.975609756097562</v>
      </c>
      <c r="L197" s="37">
        <f t="shared" si="18"/>
        <v>2022</v>
      </c>
      <c r="M197" s="37">
        <f t="shared" si="19"/>
        <v>10</v>
      </c>
      <c r="N197" s="37">
        <f t="shared" si="20"/>
        <v>7</v>
      </c>
      <c r="O197" s="23">
        <v>5</v>
      </c>
      <c r="Q197" s="34"/>
    </row>
    <row r="198" spans="1:17">
      <c r="A198" s="46">
        <v>44841</v>
      </c>
      <c r="B198" s="34" t="s">
        <v>82</v>
      </c>
      <c r="C198" s="34" t="s">
        <v>87</v>
      </c>
      <c r="D198" s="34">
        <v>64</v>
      </c>
      <c r="E198" s="34">
        <v>2500</v>
      </c>
      <c r="F198" s="34">
        <v>44</v>
      </c>
      <c r="G198" s="34">
        <v>1.6</v>
      </c>
      <c r="H198" s="34">
        <v>1</v>
      </c>
      <c r="I198" s="34">
        <v>29</v>
      </c>
      <c r="J198" s="35">
        <v>75</v>
      </c>
      <c r="K198" s="36">
        <f>IFERROR(TablaAforos[[#This Row],[AREA DEL POTRERO]]/TablaAforos[[#This Row],[NUMERO VACAS LOTE]]/TablaAforos[[#This Row],[DIAS OCUPACION]],"")</f>
        <v>56.81818181818182</v>
      </c>
      <c r="L198" s="37">
        <f t="shared" si="18"/>
        <v>2022</v>
      </c>
      <c r="M198" s="37">
        <f t="shared" si="19"/>
        <v>10</v>
      </c>
      <c r="N198" s="37">
        <f t="shared" si="20"/>
        <v>7</v>
      </c>
      <c r="O198" s="23">
        <v>5</v>
      </c>
      <c r="Q198" s="34"/>
    </row>
    <row r="199" spans="1:17">
      <c r="A199" s="46">
        <v>44842</v>
      </c>
      <c r="B199" s="34" t="s">
        <v>81</v>
      </c>
      <c r="C199" s="34">
        <v>1</v>
      </c>
      <c r="D199" s="34">
        <v>10</v>
      </c>
      <c r="E199" s="34">
        <v>2317</v>
      </c>
      <c r="F199" s="34">
        <v>37</v>
      </c>
      <c r="G199" s="34">
        <v>1.7</v>
      </c>
      <c r="H199" s="34">
        <v>1</v>
      </c>
      <c r="I199" s="34">
        <v>29</v>
      </c>
      <c r="J199" s="35">
        <v>78</v>
      </c>
      <c r="K199" s="36">
        <f>IFERROR(TablaAforos[[#This Row],[AREA DEL POTRERO]]/TablaAforos[[#This Row],[NUMERO VACAS LOTE]]/TablaAforos[[#This Row],[DIAS OCUPACION]],"")</f>
        <v>62.621621621621621</v>
      </c>
      <c r="L199" s="37">
        <f t="shared" si="18"/>
        <v>2022</v>
      </c>
      <c r="M199" s="37">
        <f t="shared" si="19"/>
        <v>10</v>
      </c>
      <c r="N199" s="37">
        <f t="shared" si="20"/>
        <v>8</v>
      </c>
      <c r="O199" s="23">
        <v>5</v>
      </c>
      <c r="Q199" s="34"/>
    </row>
    <row r="200" spans="1:17">
      <c r="A200" s="46">
        <v>44842</v>
      </c>
      <c r="B200" s="34" t="s">
        <v>81</v>
      </c>
      <c r="C200" s="34">
        <v>2</v>
      </c>
      <c r="D200" s="34">
        <v>29</v>
      </c>
      <c r="E200" s="34">
        <v>1925</v>
      </c>
      <c r="F200" s="34">
        <v>27</v>
      </c>
      <c r="G200" s="34">
        <v>1.4</v>
      </c>
      <c r="H200" s="34">
        <v>1</v>
      </c>
      <c r="I200" s="34">
        <v>29</v>
      </c>
      <c r="J200" s="35">
        <v>69</v>
      </c>
      <c r="K200" s="36">
        <f>IFERROR(TablaAforos[[#This Row],[AREA DEL POTRERO]]/TablaAforos[[#This Row],[NUMERO VACAS LOTE]]/TablaAforos[[#This Row],[DIAS OCUPACION]],"")</f>
        <v>71.296296296296291</v>
      </c>
      <c r="L200" s="37">
        <f t="shared" si="18"/>
        <v>2022</v>
      </c>
      <c r="M200" s="37">
        <f t="shared" si="19"/>
        <v>10</v>
      </c>
      <c r="N200" s="37">
        <f t="shared" si="20"/>
        <v>8</v>
      </c>
      <c r="O200" s="23">
        <v>5</v>
      </c>
      <c r="Q200" s="34"/>
    </row>
    <row r="201" spans="1:17">
      <c r="A201" s="46">
        <v>44842</v>
      </c>
      <c r="B201" s="34" t="s">
        <v>82</v>
      </c>
      <c r="C201" s="34" t="s">
        <v>86</v>
      </c>
      <c r="D201" s="34">
        <v>11</v>
      </c>
      <c r="E201" s="34">
        <v>2500</v>
      </c>
      <c r="F201" s="34">
        <v>41</v>
      </c>
      <c r="G201" s="34">
        <v>1.8</v>
      </c>
      <c r="H201" s="34">
        <v>1</v>
      </c>
      <c r="I201" s="34">
        <v>29</v>
      </c>
      <c r="J201" s="35">
        <v>75.400000000000006</v>
      </c>
      <c r="K201" s="36">
        <f>IFERROR(TablaAforos[[#This Row],[AREA DEL POTRERO]]/TablaAforos[[#This Row],[NUMERO VACAS LOTE]]/TablaAforos[[#This Row],[DIAS OCUPACION]],"")</f>
        <v>60.975609756097562</v>
      </c>
      <c r="L201" s="37">
        <f t="shared" si="18"/>
        <v>2022</v>
      </c>
      <c r="M201" s="37">
        <f t="shared" si="19"/>
        <v>10</v>
      </c>
      <c r="N201" s="37">
        <f t="shared" si="20"/>
        <v>8</v>
      </c>
      <c r="O201" s="23">
        <v>5</v>
      </c>
      <c r="Q201" s="34"/>
    </row>
    <row r="202" spans="1:17">
      <c r="A202" s="46">
        <v>44842</v>
      </c>
      <c r="B202" s="34" t="s">
        <v>82</v>
      </c>
      <c r="C202" s="34" t="s">
        <v>87</v>
      </c>
      <c r="D202" s="34">
        <v>65</v>
      </c>
      <c r="E202" s="34">
        <v>2500</v>
      </c>
      <c r="F202" s="34">
        <v>44</v>
      </c>
      <c r="G202" s="34">
        <v>1.4</v>
      </c>
      <c r="H202" s="34">
        <v>1</v>
      </c>
      <c r="I202" s="34">
        <v>29</v>
      </c>
      <c r="J202" s="35">
        <v>64.900000000000006</v>
      </c>
      <c r="K202" s="36">
        <f>IFERROR(TablaAforos[[#This Row],[AREA DEL POTRERO]]/TablaAforos[[#This Row],[NUMERO VACAS LOTE]]/TablaAforos[[#This Row],[DIAS OCUPACION]],"")</f>
        <v>56.81818181818182</v>
      </c>
      <c r="L202" s="37">
        <f t="shared" si="18"/>
        <v>2022</v>
      </c>
      <c r="M202" s="37">
        <f t="shared" si="19"/>
        <v>10</v>
      </c>
      <c r="N202" s="37">
        <f t="shared" si="20"/>
        <v>8</v>
      </c>
      <c r="O202" s="23">
        <v>5</v>
      </c>
      <c r="Q202" s="34"/>
    </row>
    <row r="203" spans="1:17">
      <c r="A203" s="46">
        <v>44842</v>
      </c>
      <c r="B203" s="34" t="s">
        <v>88</v>
      </c>
      <c r="C203" s="34">
        <v>1</v>
      </c>
      <c r="D203" s="34">
        <v>9</v>
      </c>
      <c r="E203" s="34"/>
      <c r="F203" s="34">
        <v>36</v>
      </c>
      <c r="G203" s="34"/>
      <c r="H203" s="34">
        <v>1</v>
      </c>
      <c r="I203" s="34">
        <v>29</v>
      </c>
      <c r="J203" s="35"/>
      <c r="K203" s="36">
        <f>IFERROR(TablaAforos[[#This Row],[AREA DEL POTRERO]]/TablaAforos[[#This Row],[NUMERO VACAS LOTE]]/TablaAforos[[#This Row],[DIAS OCUPACION]],"")</f>
        <v>0</v>
      </c>
      <c r="L203" s="37">
        <f t="shared" si="18"/>
        <v>2022</v>
      </c>
      <c r="M203" s="37">
        <f t="shared" si="19"/>
        <v>10</v>
      </c>
      <c r="N203" s="37">
        <f t="shared" si="20"/>
        <v>8</v>
      </c>
      <c r="O203" s="37">
        <v>5</v>
      </c>
      <c r="P203" s="37"/>
      <c r="Q203" s="34"/>
    </row>
    <row r="204" spans="1:17">
      <c r="A204" s="46">
        <v>44843</v>
      </c>
      <c r="B204" s="34" t="s">
        <v>81</v>
      </c>
      <c r="C204" s="34">
        <v>1</v>
      </c>
      <c r="D204" s="34">
        <v>11</v>
      </c>
      <c r="E204" s="34">
        <v>2272</v>
      </c>
      <c r="F204" s="34">
        <v>37</v>
      </c>
      <c r="G204" s="34">
        <v>1.6</v>
      </c>
      <c r="H204" s="34">
        <v>1</v>
      </c>
      <c r="I204" s="34">
        <v>29</v>
      </c>
      <c r="J204" s="35">
        <v>77.8</v>
      </c>
      <c r="K204" s="36">
        <f>IFERROR(TablaAforos[[#This Row],[AREA DEL POTRERO]]/TablaAforos[[#This Row],[NUMERO VACAS LOTE]]/TablaAforos[[#This Row],[DIAS OCUPACION]],"")</f>
        <v>61.405405405405403</v>
      </c>
      <c r="L204" s="37">
        <f t="shared" si="18"/>
        <v>2022</v>
      </c>
      <c r="M204" s="37">
        <f t="shared" si="19"/>
        <v>10</v>
      </c>
      <c r="N204" s="37">
        <f t="shared" si="20"/>
        <v>9</v>
      </c>
      <c r="O204" s="23">
        <v>5</v>
      </c>
      <c r="Q204" s="34"/>
    </row>
    <row r="205" spans="1:17">
      <c r="A205" s="46">
        <v>44843</v>
      </c>
      <c r="B205" s="34" t="s">
        <v>81</v>
      </c>
      <c r="C205" s="34">
        <v>2</v>
      </c>
      <c r="D205" s="34">
        <v>28</v>
      </c>
      <c r="E205" s="34">
        <v>2234</v>
      </c>
      <c r="F205" s="34">
        <v>27</v>
      </c>
      <c r="G205" s="34">
        <v>1.4</v>
      </c>
      <c r="H205" s="34">
        <v>1</v>
      </c>
      <c r="I205" s="34">
        <v>29</v>
      </c>
      <c r="J205" s="35">
        <v>86</v>
      </c>
      <c r="K205" s="36">
        <f>IFERROR(TablaAforos[[#This Row],[AREA DEL POTRERO]]/TablaAforos[[#This Row],[NUMERO VACAS LOTE]]/TablaAforos[[#This Row],[DIAS OCUPACION]],"")</f>
        <v>82.740740740740748</v>
      </c>
      <c r="L205" s="37">
        <f t="shared" si="18"/>
        <v>2022</v>
      </c>
      <c r="M205" s="37">
        <f t="shared" si="19"/>
        <v>10</v>
      </c>
      <c r="N205" s="37">
        <f t="shared" si="20"/>
        <v>9</v>
      </c>
      <c r="O205" s="23">
        <v>5</v>
      </c>
      <c r="Q205" s="34"/>
    </row>
    <row r="206" spans="1:17">
      <c r="A206" s="46">
        <v>44843</v>
      </c>
      <c r="B206" s="34" t="s">
        <v>82</v>
      </c>
      <c r="C206" s="34" t="s">
        <v>86</v>
      </c>
      <c r="D206" s="34">
        <v>12</v>
      </c>
      <c r="E206" s="34">
        <v>2500</v>
      </c>
      <c r="F206" s="34">
        <v>41</v>
      </c>
      <c r="G206" s="34"/>
      <c r="H206" s="34">
        <v>1</v>
      </c>
      <c r="I206" s="34">
        <v>29</v>
      </c>
      <c r="J206" s="35"/>
      <c r="K206" s="36">
        <f>IFERROR(TablaAforos[[#This Row],[AREA DEL POTRERO]]/TablaAforos[[#This Row],[NUMERO VACAS LOTE]]/TablaAforos[[#This Row],[DIAS OCUPACION]],"")</f>
        <v>60.975609756097562</v>
      </c>
      <c r="L206" s="37">
        <f t="shared" si="18"/>
        <v>2022</v>
      </c>
      <c r="M206" s="37">
        <f t="shared" si="19"/>
        <v>10</v>
      </c>
      <c r="N206" s="37">
        <f t="shared" si="20"/>
        <v>9</v>
      </c>
      <c r="O206" s="23">
        <v>5</v>
      </c>
      <c r="Q206" s="34"/>
    </row>
    <row r="207" spans="1:17">
      <c r="A207" s="46">
        <v>44843</v>
      </c>
      <c r="B207" s="34" t="s">
        <v>82</v>
      </c>
      <c r="C207" s="34" t="s">
        <v>87</v>
      </c>
      <c r="D207" s="34">
        <v>66</v>
      </c>
      <c r="E207" s="34">
        <v>2500</v>
      </c>
      <c r="F207" s="34">
        <v>44</v>
      </c>
      <c r="G207" s="34">
        <v>1.6</v>
      </c>
      <c r="H207" s="34">
        <v>1</v>
      </c>
      <c r="I207" s="34">
        <v>29</v>
      </c>
      <c r="J207" s="35">
        <v>75.5</v>
      </c>
      <c r="K207" s="36">
        <f>IFERROR(TablaAforos[[#This Row],[AREA DEL POTRERO]]/TablaAforos[[#This Row],[NUMERO VACAS LOTE]]/TablaAforos[[#This Row],[DIAS OCUPACION]],"")</f>
        <v>56.81818181818182</v>
      </c>
      <c r="L207" s="37">
        <f t="shared" si="18"/>
        <v>2022</v>
      </c>
      <c r="M207" s="37">
        <f t="shared" si="19"/>
        <v>10</v>
      </c>
      <c r="N207" s="37">
        <f t="shared" si="20"/>
        <v>9</v>
      </c>
      <c r="O207" s="23">
        <v>5</v>
      </c>
      <c r="Q207" s="34"/>
    </row>
    <row r="208" spans="1:17">
      <c r="A208" s="46">
        <v>44844</v>
      </c>
      <c r="B208" s="34" t="s">
        <v>81</v>
      </c>
      <c r="C208" s="34">
        <v>1</v>
      </c>
      <c r="D208" s="34">
        <v>12</v>
      </c>
      <c r="E208" s="34">
        <v>2121</v>
      </c>
      <c r="F208" s="34">
        <v>37</v>
      </c>
      <c r="G208" s="34">
        <v>1.8</v>
      </c>
      <c r="H208" s="34">
        <v>1</v>
      </c>
      <c r="I208" s="34">
        <v>29</v>
      </c>
      <c r="J208" s="35">
        <v>92.7</v>
      </c>
      <c r="K208" s="36">
        <f>IFERROR(TablaAforos[[#This Row],[AREA DEL POTRERO]]/TablaAforos[[#This Row],[NUMERO VACAS LOTE]]/TablaAforos[[#This Row],[DIAS OCUPACION]],"")</f>
        <v>57.324324324324323</v>
      </c>
      <c r="L208" s="37">
        <f t="shared" si="18"/>
        <v>2022</v>
      </c>
      <c r="M208" s="37">
        <f t="shared" si="19"/>
        <v>10</v>
      </c>
      <c r="N208" s="37">
        <f t="shared" si="20"/>
        <v>10</v>
      </c>
      <c r="O208" s="23">
        <v>5</v>
      </c>
      <c r="Q208" s="34"/>
    </row>
    <row r="209" spans="1:17">
      <c r="A209" s="46">
        <v>44844</v>
      </c>
      <c r="B209" s="34" t="s">
        <v>81</v>
      </c>
      <c r="C209" s="34">
        <v>2</v>
      </c>
      <c r="D209" s="34">
        <v>27</v>
      </c>
      <c r="E209" s="34">
        <v>2312</v>
      </c>
      <c r="F209" s="34">
        <v>27</v>
      </c>
      <c r="G209" s="34">
        <v>2</v>
      </c>
      <c r="H209" s="34">
        <v>1</v>
      </c>
      <c r="I209" s="34">
        <v>29</v>
      </c>
      <c r="J209" s="35">
        <v>123</v>
      </c>
      <c r="K209" s="36">
        <f>IFERROR(TablaAforos[[#This Row],[AREA DEL POTRERO]]/TablaAforos[[#This Row],[NUMERO VACAS LOTE]]/TablaAforos[[#This Row],[DIAS OCUPACION]],"")</f>
        <v>85.629629629629633</v>
      </c>
      <c r="L209" s="37">
        <f t="shared" si="18"/>
        <v>2022</v>
      </c>
      <c r="M209" s="37">
        <f t="shared" si="19"/>
        <v>10</v>
      </c>
      <c r="N209" s="37">
        <f t="shared" si="20"/>
        <v>10</v>
      </c>
      <c r="O209" s="23">
        <v>5</v>
      </c>
      <c r="Q209" s="34"/>
    </row>
    <row r="210" spans="1:17">
      <c r="A210" s="46">
        <v>44844</v>
      </c>
      <c r="B210" s="34" t="s">
        <v>82</v>
      </c>
      <c r="C210" s="34" t="s">
        <v>86</v>
      </c>
      <c r="D210" s="34">
        <v>14</v>
      </c>
      <c r="E210" s="34">
        <v>2500</v>
      </c>
      <c r="F210" s="34">
        <v>41</v>
      </c>
      <c r="G210" s="34">
        <v>1.3</v>
      </c>
      <c r="H210" s="34">
        <v>1</v>
      </c>
      <c r="I210" s="34">
        <v>29</v>
      </c>
      <c r="J210" s="35">
        <v>55.8</v>
      </c>
      <c r="K210" s="36">
        <f>IFERROR(TablaAforos[[#This Row],[AREA DEL POTRERO]]/TablaAforos[[#This Row],[NUMERO VACAS LOTE]]/TablaAforos[[#This Row],[DIAS OCUPACION]],"")</f>
        <v>60.975609756097562</v>
      </c>
      <c r="L210" s="37">
        <f t="shared" si="18"/>
        <v>2022</v>
      </c>
      <c r="M210" s="37">
        <f t="shared" si="19"/>
        <v>10</v>
      </c>
      <c r="N210" s="37">
        <f t="shared" si="20"/>
        <v>10</v>
      </c>
      <c r="O210" s="23">
        <v>5</v>
      </c>
      <c r="Q210" s="34"/>
    </row>
    <row r="211" spans="1:17">
      <c r="A211" s="46">
        <v>44844</v>
      </c>
      <c r="B211" s="34" t="s">
        <v>82</v>
      </c>
      <c r="C211" s="34" t="s">
        <v>87</v>
      </c>
      <c r="D211" s="34">
        <v>67</v>
      </c>
      <c r="E211" s="34">
        <v>2500</v>
      </c>
      <c r="F211" s="34">
        <v>44</v>
      </c>
      <c r="G211" s="34">
        <v>1.5</v>
      </c>
      <c r="H211" s="34">
        <v>1</v>
      </c>
      <c r="I211" s="34">
        <v>29</v>
      </c>
      <c r="J211" s="35">
        <v>70.400000000000006</v>
      </c>
      <c r="K211" s="36">
        <f>IFERROR(TablaAforos[[#This Row],[AREA DEL POTRERO]]/TablaAforos[[#This Row],[NUMERO VACAS LOTE]]/TablaAforos[[#This Row],[DIAS OCUPACION]],"")</f>
        <v>56.81818181818182</v>
      </c>
      <c r="L211" s="37">
        <f t="shared" si="18"/>
        <v>2022</v>
      </c>
      <c r="M211" s="37">
        <f t="shared" si="19"/>
        <v>10</v>
      </c>
      <c r="N211" s="37">
        <f t="shared" si="20"/>
        <v>10</v>
      </c>
      <c r="O211" s="23">
        <v>5</v>
      </c>
      <c r="Q211" s="34"/>
    </row>
    <row r="212" spans="1:17">
      <c r="A212" s="46">
        <v>44844</v>
      </c>
      <c r="B212" s="34" t="s">
        <v>88</v>
      </c>
      <c r="C212" s="34">
        <v>1</v>
      </c>
      <c r="D212" s="34">
        <v>2</v>
      </c>
      <c r="E212" s="34">
        <v>19318</v>
      </c>
      <c r="F212" s="34">
        <v>36</v>
      </c>
      <c r="G212" s="34">
        <v>1.2</v>
      </c>
      <c r="H212" s="34">
        <v>3</v>
      </c>
      <c r="I212" s="34">
        <v>29</v>
      </c>
      <c r="J212" s="35">
        <v>87.5</v>
      </c>
      <c r="K212" s="36">
        <f>IFERROR(TablaAforos[[#This Row],[AREA DEL POTRERO]]/TablaAforos[[#This Row],[NUMERO VACAS LOTE]]/TablaAforos[[#This Row],[DIAS OCUPACION]],"")</f>
        <v>178.87037037037035</v>
      </c>
      <c r="L212" s="37">
        <f t="shared" si="18"/>
        <v>2022</v>
      </c>
      <c r="M212" s="37">
        <f t="shared" si="19"/>
        <v>10</v>
      </c>
      <c r="N212" s="37">
        <f t="shared" si="20"/>
        <v>10</v>
      </c>
      <c r="O212" s="37">
        <v>5</v>
      </c>
      <c r="P212" s="37"/>
      <c r="Q212" s="34"/>
    </row>
    <row r="213" spans="1:17">
      <c r="A213" s="46">
        <v>44845</v>
      </c>
      <c r="B213" s="34" t="s">
        <v>81</v>
      </c>
      <c r="C213" s="34">
        <v>1</v>
      </c>
      <c r="D213" s="34">
        <v>60</v>
      </c>
      <c r="E213" s="34">
        <v>2393</v>
      </c>
      <c r="F213" s="34">
        <v>37</v>
      </c>
      <c r="G213" s="34">
        <v>2</v>
      </c>
      <c r="H213" s="34">
        <v>1</v>
      </c>
      <c r="I213" s="34">
        <v>29</v>
      </c>
      <c r="J213" s="35">
        <v>100</v>
      </c>
      <c r="K213" s="36">
        <f>IFERROR(TablaAforos[[#This Row],[AREA DEL POTRERO]]/TablaAforos[[#This Row],[NUMERO VACAS LOTE]]/TablaAforos[[#This Row],[DIAS OCUPACION]],"")</f>
        <v>64.675675675675677</v>
      </c>
      <c r="L213" s="37">
        <f t="shared" si="18"/>
        <v>2022</v>
      </c>
      <c r="M213" s="37">
        <f t="shared" si="19"/>
        <v>10</v>
      </c>
      <c r="N213" s="37">
        <f t="shared" si="20"/>
        <v>11</v>
      </c>
      <c r="O213" s="23">
        <v>5</v>
      </c>
      <c r="Q213" s="34"/>
    </row>
    <row r="214" spans="1:17">
      <c r="A214" s="46">
        <v>44845</v>
      </c>
      <c r="B214" s="34" t="s">
        <v>81</v>
      </c>
      <c r="C214" s="34">
        <v>2</v>
      </c>
      <c r="D214" s="34">
        <v>26</v>
      </c>
      <c r="E214" s="34">
        <v>2142</v>
      </c>
      <c r="F214" s="34">
        <v>27</v>
      </c>
      <c r="G214" s="34">
        <v>1.9</v>
      </c>
      <c r="H214" s="34">
        <v>1</v>
      </c>
      <c r="I214" s="34">
        <v>29</v>
      </c>
      <c r="J214" s="35">
        <v>111</v>
      </c>
      <c r="K214" s="36">
        <f>IFERROR(TablaAforos[[#This Row],[AREA DEL POTRERO]]/TablaAforos[[#This Row],[NUMERO VACAS LOTE]]/TablaAforos[[#This Row],[DIAS OCUPACION]],"")</f>
        <v>79.333333333333329</v>
      </c>
      <c r="L214" s="37">
        <f t="shared" si="18"/>
        <v>2022</v>
      </c>
      <c r="M214" s="37">
        <f t="shared" si="19"/>
        <v>10</v>
      </c>
      <c r="N214" s="37">
        <f t="shared" si="20"/>
        <v>11</v>
      </c>
      <c r="O214" s="23">
        <v>5</v>
      </c>
      <c r="Q214" s="34"/>
    </row>
    <row r="215" spans="1:17">
      <c r="A215" s="46">
        <v>44845</v>
      </c>
      <c r="B215" s="34" t="s">
        <v>82</v>
      </c>
      <c r="C215" s="34" t="s">
        <v>86</v>
      </c>
      <c r="D215" s="34">
        <v>15</v>
      </c>
      <c r="E215" s="34">
        <v>2500</v>
      </c>
      <c r="F215" s="34">
        <v>41</v>
      </c>
      <c r="G215" s="34">
        <v>1.6</v>
      </c>
      <c r="H215" s="34">
        <v>1</v>
      </c>
      <c r="I215" s="34">
        <v>29</v>
      </c>
      <c r="J215" s="35">
        <v>70.2</v>
      </c>
      <c r="K215" s="36">
        <f>IFERROR(TablaAforos[[#This Row],[AREA DEL POTRERO]]/TablaAforos[[#This Row],[NUMERO VACAS LOTE]]/TablaAforos[[#This Row],[DIAS OCUPACION]],"")</f>
        <v>60.975609756097562</v>
      </c>
      <c r="L215" s="37">
        <f t="shared" si="18"/>
        <v>2022</v>
      </c>
      <c r="M215" s="37">
        <f t="shared" si="19"/>
        <v>10</v>
      </c>
      <c r="N215" s="37">
        <f t="shared" si="20"/>
        <v>11</v>
      </c>
      <c r="O215" s="23">
        <v>5</v>
      </c>
      <c r="Q215" s="34"/>
    </row>
    <row r="216" spans="1:17">
      <c r="A216" s="46">
        <v>44845</v>
      </c>
      <c r="B216" s="34" t="s">
        <v>82</v>
      </c>
      <c r="C216" s="34" t="s">
        <v>87</v>
      </c>
      <c r="D216" s="34">
        <v>68</v>
      </c>
      <c r="E216" s="34">
        <v>2500</v>
      </c>
      <c r="F216" s="34">
        <v>44</v>
      </c>
      <c r="G216" s="34"/>
      <c r="H216" s="34">
        <v>1</v>
      </c>
      <c r="I216" s="34">
        <v>29</v>
      </c>
      <c r="J216" s="35"/>
      <c r="K216" s="36">
        <f>IFERROR(TablaAforos[[#This Row],[AREA DEL POTRERO]]/TablaAforos[[#This Row],[NUMERO VACAS LOTE]]/TablaAforos[[#This Row],[DIAS OCUPACION]],"")</f>
        <v>56.81818181818182</v>
      </c>
      <c r="L216" s="37">
        <f t="shared" si="18"/>
        <v>2022</v>
      </c>
      <c r="M216" s="37">
        <f t="shared" si="19"/>
        <v>10</v>
      </c>
      <c r="N216" s="37">
        <f t="shared" si="20"/>
        <v>11</v>
      </c>
      <c r="O216" s="23">
        <v>5</v>
      </c>
      <c r="Q216" s="34"/>
    </row>
    <row r="217" spans="1:17">
      <c r="A217" s="46">
        <v>44846</v>
      </c>
      <c r="B217" s="34" t="s">
        <v>81</v>
      </c>
      <c r="C217" s="34">
        <v>1</v>
      </c>
      <c r="D217" s="34">
        <v>61</v>
      </c>
      <c r="E217" s="34">
        <v>2668</v>
      </c>
      <c r="F217" s="34">
        <v>37</v>
      </c>
      <c r="G217" s="34">
        <v>2</v>
      </c>
      <c r="H217" s="34">
        <v>1</v>
      </c>
      <c r="I217" s="34">
        <v>29</v>
      </c>
      <c r="J217" s="35">
        <v>110</v>
      </c>
      <c r="K217" s="36">
        <f>IFERROR(TablaAforos[[#This Row],[AREA DEL POTRERO]]/TablaAforos[[#This Row],[NUMERO VACAS LOTE]]/TablaAforos[[#This Row],[DIAS OCUPACION]],"")</f>
        <v>72.108108108108112</v>
      </c>
      <c r="L217" s="37">
        <f t="shared" si="18"/>
        <v>2022</v>
      </c>
      <c r="M217" s="37">
        <f t="shared" si="19"/>
        <v>10</v>
      </c>
      <c r="N217" s="37">
        <f t="shared" si="20"/>
        <v>12</v>
      </c>
      <c r="O217" s="23">
        <v>5</v>
      </c>
      <c r="Q217" s="34"/>
    </row>
    <row r="218" spans="1:17">
      <c r="A218" s="46">
        <v>44846</v>
      </c>
      <c r="B218" s="34" t="s">
        <v>81</v>
      </c>
      <c r="C218" s="34">
        <v>2</v>
      </c>
      <c r="D218" s="34">
        <v>15</v>
      </c>
      <c r="E218" s="34">
        <v>2908</v>
      </c>
      <c r="F218" s="34">
        <v>27</v>
      </c>
      <c r="G218" s="34">
        <v>1.9</v>
      </c>
      <c r="H218" s="34">
        <v>1</v>
      </c>
      <c r="I218" s="34">
        <v>29</v>
      </c>
      <c r="J218" s="35">
        <v>154</v>
      </c>
      <c r="K218" s="36">
        <f>IFERROR(TablaAforos[[#This Row],[AREA DEL POTRERO]]/TablaAforos[[#This Row],[NUMERO VACAS LOTE]]/TablaAforos[[#This Row],[DIAS OCUPACION]],"")</f>
        <v>107.70370370370371</v>
      </c>
      <c r="L218" s="37">
        <f t="shared" si="18"/>
        <v>2022</v>
      </c>
      <c r="M218" s="37">
        <f t="shared" si="19"/>
        <v>10</v>
      </c>
      <c r="N218" s="37">
        <f t="shared" si="20"/>
        <v>12</v>
      </c>
      <c r="O218" s="23">
        <v>5</v>
      </c>
      <c r="Q218" s="34"/>
    </row>
    <row r="219" spans="1:17">
      <c r="A219" s="46">
        <v>44846</v>
      </c>
      <c r="B219" s="34" t="s">
        <v>82</v>
      </c>
      <c r="C219" s="34" t="s">
        <v>86</v>
      </c>
      <c r="D219" s="34">
        <v>16</v>
      </c>
      <c r="E219" s="34">
        <v>2500</v>
      </c>
      <c r="F219" s="34">
        <v>41</v>
      </c>
      <c r="G219" s="34">
        <v>1.5</v>
      </c>
      <c r="H219" s="34">
        <v>1</v>
      </c>
      <c r="I219" s="34">
        <v>29</v>
      </c>
      <c r="J219" s="35">
        <v>64.099999999999994</v>
      </c>
      <c r="K219" s="36">
        <f>IFERROR(TablaAforos[[#This Row],[AREA DEL POTRERO]]/TablaAforos[[#This Row],[NUMERO VACAS LOTE]]/TablaAforos[[#This Row],[DIAS OCUPACION]],"")</f>
        <v>60.975609756097562</v>
      </c>
      <c r="L219" s="37">
        <f t="shared" ref="L219:L250" si="21">YEAR(A219)</f>
        <v>2022</v>
      </c>
      <c r="M219" s="37">
        <f t="shared" ref="M219:M250" si="22">MONTH(A219)</f>
        <v>10</v>
      </c>
      <c r="N219" s="37">
        <f t="shared" ref="N219:N250" si="23">DAY(A219)</f>
        <v>12</v>
      </c>
      <c r="O219" s="23">
        <v>5</v>
      </c>
      <c r="Q219" s="34"/>
    </row>
    <row r="220" spans="1:17">
      <c r="A220" s="46">
        <v>44846</v>
      </c>
      <c r="B220" s="34" t="s">
        <v>82</v>
      </c>
      <c r="C220" s="34" t="s">
        <v>87</v>
      </c>
      <c r="D220" s="34">
        <v>69</v>
      </c>
      <c r="E220" s="34">
        <v>2500</v>
      </c>
      <c r="F220" s="34">
        <v>44</v>
      </c>
      <c r="G220" s="34"/>
      <c r="H220" s="34">
        <v>1</v>
      </c>
      <c r="I220" s="34">
        <v>29</v>
      </c>
      <c r="J220" s="35"/>
      <c r="K220" s="36">
        <f>IFERROR(TablaAforos[[#This Row],[AREA DEL POTRERO]]/TablaAforos[[#This Row],[NUMERO VACAS LOTE]]/TablaAforos[[#This Row],[DIAS OCUPACION]],"")</f>
        <v>56.81818181818182</v>
      </c>
      <c r="L220" s="37">
        <f t="shared" si="21"/>
        <v>2022</v>
      </c>
      <c r="M220" s="37">
        <f t="shared" si="22"/>
        <v>10</v>
      </c>
      <c r="N220" s="37">
        <f t="shared" si="23"/>
        <v>12</v>
      </c>
      <c r="O220" s="23">
        <v>5</v>
      </c>
      <c r="Q220" s="34"/>
    </row>
    <row r="221" spans="1:17">
      <c r="A221" s="46">
        <v>44847</v>
      </c>
      <c r="B221" s="34" t="s">
        <v>81</v>
      </c>
      <c r="C221" s="34">
        <v>1</v>
      </c>
      <c r="D221" s="34">
        <v>62</v>
      </c>
      <c r="E221" s="34">
        <v>2466</v>
      </c>
      <c r="F221" s="34">
        <v>37</v>
      </c>
      <c r="G221" s="34">
        <v>1.9</v>
      </c>
      <c r="H221" s="34">
        <v>1</v>
      </c>
      <c r="I221" s="34">
        <v>29</v>
      </c>
      <c r="J221" s="35">
        <v>113</v>
      </c>
      <c r="K221" s="36">
        <f>IFERROR(TablaAforos[[#This Row],[AREA DEL POTRERO]]/TablaAforos[[#This Row],[NUMERO VACAS LOTE]]/TablaAforos[[#This Row],[DIAS OCUPACION]],"")</f>
        <v>66.648648648648646</v>
      </c>
      <c r="L221" s="37">
        <f t="shared" si="21"/>
        <v>2022</v>
      </c>
      <c r="M221" s="37">
        <f t="shared" si="22"/>
        <v>10</v>
      </c>
      <c r="N221" s="37">
        <f t="shared" si="23"/>
        <v>13</v>
      </c>
      <c r="O221" s="23">
        <v>5</v>
      </c>
      <c r="Q221" s="34"/>
    </row>
    <row r="222" spans="1:17">
      <c r="A222" s="46">
        <v>44847</v>
      </c>
      <c r="B222" s="34" t="s">
        <v>81</v>
      </c>
      <c r="C222" s="34">
        <v>2</v>
      </c>
      <c r="D222" s="34">
        <v>16</v>
      </c>
      <c r="E222" s="34">
        <v>2327</v>
      </c>
      <c r="F222" s="34">
        <v>27</v>
      </c>
      <c r="G222" s="34">
        <v>2</v>
      </c>
      <c r="H222" s="34">
        <v>1</v>
      </c>
      <c r="I222" s="34">
        <v>29</v>
      </c>
      <c r="J222" s="35">
        <v>128</v>
      </c>
      <c r="K222" s="36">
        <f>IFERROR(TablaAforos[[#This Row],[AREA DEL POTRERO]]/TablaAforos[[#This Row],[NUMERO VACAS LOTE]]/TablaAforos[[#This Row],[DIAS OCUPACION]],"")</f>
        <v>86.18518518518519</v>
      </c>
      <c r="L222" s="37">
        <f t="shared" si="21"/>
        <v>2022</v>
      </c>
      <c r="M222" s="37">
        <f t="shared" si="22"/>
        <v>10</v>
      </c>
      <c r="N222" s="37">
        <f t="shared" si="23"/>
        <v>13</v>
      </c>
      <c r="O222" s="23">
        <v>5</v>
      </c>
      <c r="Q222" s="34"/>
    </row>
    <row r="223" spans="1:17">
      <c r="A223" s="46">
        <v>44847</v>
      </c>
      <c r="B223" s="34" t="s">
        <v>82</v>
      </c>
      <c r="C223" s="34" t="s">
        <v>86</v>
      </c>
      <c r="D223" s="34">
        <v>17</v>
      </c>
      <c r="E223" s="34">
        <v>2500</v>
      </c>
      <c r="F223" s="34">
        <v>41</v>
      </c>
      <c r="G223" s="34"/>
      <c r="H223" s="34">
        <v>1</v>
      </c>
      <c r="I223" s="34">
        <v>29</v>
      </c>
      <c r="J223" s="35"/>
      <c r="K223" s="36">
        <f>IFERROR(TablaAforos[[#This Row],[AREA DEL POTRERO]]/TablaAforos[[#This Row],[NUMERO VACAS LOTE]]/TablaAforos[[#This Row],[DIAS OCUPACION]],"")</f>
        <v>60.975609756097562</v>
      </c>
      <c r="L223" s="37">
        <f t="shared" si="21"/>
        <v>2022</v>
      </c>
      <c r="M223" s="37">
        <f t="shared" si="22"/>
        <v>10</v>
      </c>
      <c r="N223" s="37">
        <f t="shared" si="23"/>
        <v>13</v>
      </c>
      <c r="O223" s="23">
        <v>5</v>
      </c>
      <c r="Q223" s="34"/>
    </row>
    <row r="224" spans="1:17">
      <c r="A224" s="46">
        <v>44847</v>
      </c>
      <c r="B224" s="34" t="s">
        <v>82</v>
      </c>
      <c r="C224" s="34" t="s">
        <v>87</v>
      </c>
      <c r="D224" s="34">
        <v>27</v>
      </c>
      <c r="E224" s="34">
        <v>2500</v>
      </c>
      <c r="F224" s="34">
        <v>44</v>
      </c>
      <c r="G224" s="34"/>
      <c r="H224" s="34">
        <v>1</v>
      </c>
      <c r="I224" s="34">
        <v>29</v>
      </c>
      <c r="J224" s="35"/>
      <c r="K224" s="36">
        <f>IFERROR(TablaAforos[[#This Row],[AREA DEL POTRERO]]/TablaAforos[[#This Row],[NUMERO VACAS LOTE]]/TablaAforos[[#This Row],[DIAS OCUPACION]],"")</f>
        <v>56.81818181818182</v>
      </c>
      <c r="L224" s="37">
        <f t="shared" si="21"/>
        <v>2022</v>
      </c>
      <c r="M224" s="37">
        <f t="shared" si="22"/>
        <v>10</v>
      </c>
      <c r="N224" s="37">
        <f t="shared" si="23"/>
        <v>13</v>
      </c>
      <c r="O224" s="23">
        <v>5</v>
      </c>
      <c r="Q224" s="34"/>
    </row>
    <row r="225" spans="1:17">
      <c r="A225" s="46">
        <v>44847</v>
      </c>
      <c r="B225" s="34" t="s">
        <v>88</v>
      </c>
      <c r="C225" s="34">
        <v>1</v>
      </c>
      <c r="D225" s="34">
        <v>3</v>
      </c>
      <c r="E225" s="34">
        <v>13391</v>
      </c>
      <c r="F225" s="34">
        <v>36</v>
      </c>
      <c r="G225" s="34">
        <v>1.2</v>
      </c>
      <c r="H225" s="34">
        <v>3</v>
      </c>
      <c r="I225" s="34">
        <v>29</v>
      </c>
      <c r="J225" s="35">
        <v>118</v>
      </c>
      <c r="K225" s="36">
        <f>IFERROR(TablaAforos[[#This Row],[AREA DEL POTRERO]]/TablaAforos[[#This Row],[NUMERO VACAS LOTE]]/TablaAforos[[#This Row],[DIAS OCUPACION]],"")</f>
        <v>123.99074074074075</v>
      </c>
      <c r="L225" s="37">
        <f t="shared" si="21"/>
        <v>2022</v>
      </c>
      <c r="M225" s="37">
        <f t="shared" si="22"/>
        <v>10</v>
      </c>
      <c r="N225" s="37">
        <f t="shared" si="23"/>
        <v>13</v>
      </c>
      <c r="O225" s="37">
        <v>5</v>
      </c>
      <c r="P225" s="37"/>
      <c r="Q225" s="34"/>
    </row>
    <row r="226" spans="1:17">
      <c r="A226" s="46">
        <v>44848</v>
      </c>
      <c r="B226" s="34" t="s">
        <v>81</v>
      </c>
      <c r="C226" s="34">
        <v>1</v>
      </c>
      <c r="D226" s="34">
        <v>63</v>
      </c>
      <c r="E226" s="34">
        <v>2548</v>
      </c>
      <c r="F226" s="34">
        <v>37</v>
      </c>
      <c r="G226" s="34">
        <v>2.2000000000000002</v>
      </c>
      <c r="H226" s="34">
        <v>1</v>
      </c>
      <c r="I226" s="34">
        <v>29</v>
      </c>
      <c r="J226" s="35">
        <v>114</v>
      </c>
      <c r="K226" s="36">
        <f>IFERROR(TablaAforos[[#This Row],[AREA DEL POTRERO]]/TablaAforos[[#This Row],[NUMERO VACAS LOTE]]/TablaAforos[[#This Row],[DIAS OCUPACION]],"")</f>
        <v>68.86486486486487</v>
      </c>
      <c r="L226" s="37">
        <f t="shared" si="21"/>
        <v>2022</v>
      </c>
      <c r="M226" s="37">
        <f t="shared" si="22"/>
        <v>10</v>
      </c>
      <c r="N226" s="37">
        <f t="shared" si="23"/>
        <v>14</v>
      </c>
      <c r="O226" s="23">
        <v>5</v>
      </c>
      <c r="Q226" s="34"/>
    </row>
    <row r="227" spans="1:17">
      <c r="A227" s="46">
        <v>44848</v>
      </c>
      <c r="B227" s="34" t="s">
        <v>81</v>
      </c>
      <c r="C227" s="34">
        <v>2</v>
      </c>
      <c r="D227" s="34">
        <v>71</v>
      </c>
      <c r="E227" s="34">
        <v>2184</v>
      </c>
      <c r="F227" s="34">
        <v>27</v>
      </c>
      <c r="G227" s="34">
        <v>2.1</v>
      </c>
      <c r="H227" s="34">
        <v>1</v>
      </c>
      <c r="I227" s="34">
        <v>29</v>
      </c>
      <c r="J227" s="35">
        <v>115</v>
      </c>
      <c r="K227" s="36">
        <f>IFERROR(TablaAforos[[#This Row],[AREA DEL POTRERO]]/TablaAforos[[#This Row],[NUMERO VACAS LOTE]]/TablaAforos[[#This Row],[DIAS OCUPACION]],"")</f>
        <v>80.888888888888886</v>
      </c>
      <c r="L227" s="37">
        <f t="shared" si="21"/>
        <v>2022</v>
      </c>
      <c r="M227" s="37">
        <f t="shared" si="22"/>
        <v>10</v>
      </c>
      <c r="N227" s="37">
        <f t="shared" si="23"/>
        <v>14</v>
      </c>
      <c r="O227" s="23">
        <v>5</v>
      </c>
      <c r="Q227" s="34"/>
    </row>
    <row r="228" spans="1:17">
      <c r="A228" s="46">
        <v>44848</v>
      </c>
      <c r="B228" s="34" t="s">
        <v>82</v>
      </c>
      <c r="C228" s="34" t="s">
        <v>86</v>
      </c>
      <c r="D228" s="34">
        <v>18</v>
      </c>
      <c r="E228" s="34">
        <v>2500</v>
      </c>
      <c r="F228" s="34">
        <v>41</v>
      </c>
      <c r="G228" s="34">
        <v>2</v>
      </c>
      <c r="H228" s="34">
        <v>2</v>
      </c>
      <c r="I228" s="34">
        <v>29</v>
      </c>
      <c r="J228" s="35">
        <v>87.6</v>
      </c>
      <c r="K228" s="36">
        <f>IFERROR(TablaAforos[[#This Row],[AREA DEL POTRERO]]/TablaAforos[[#This Row],[NUMERO VACAS LOTE]]/TablaAforos[[#This Row],[DIAS OCUPACION]],"")</f>
        <v>30.487804878048781</v>
      </c>
      <c r="L228" s="37">
        <f t="shared" si="21"/>
        <v>2022</v>
      </c>
      <c r="M228" s="37">
        <f t="shared" si="22"/>
        <v>10</v>
      </c>
      <c r="N228" s="37">
        <f t="shared" si="23"/>
        <v>14</v>
      </c>
      <c r="O228" s="23">
        <v>5</v>
      </c>
      <c r="Q228" s="34"/>
    </row>
    <row r="229" spans="1:17">
      <c r="A229" s="46">
        <v>44848</v>
      </c>
      <c r="B229" s="34" t="s">
        <v>82</v>
      </c>
      <c r="C229" s="34" t="s">
        <v>87</v>
      </c>
      <c r="D229" s="34">
        <v>28</v>
      </c>
      <c r="E229" s="34">
        <v>2500</v>
      </c>
      <c r="F229" s="34">
        <v>44</v>
      </c>
      <c r="G229" s="34"/>
      <c r="H229" s="34">
        <v>1</v>
      </c>
      <c r="I229" s="34">
        <v>29</v>
      </c>
      <c r="J229" s="35"/>
      <c r="K229" s="36">
        <f>IFERROR(TablaAforos[[#This Row],[AREA DEL POTRERO]]/TablaAforos[[#This Row],[NUMERO VACAS LOTE]]/TablaAforos[[#This Row],[DIAS OCUPACION]],"")</f>
        <v>56.81818181818182</v>
      </c>
      <c r="L229" s="37">
        <f t="shared" si="21"/>
        <v>2022</v>
      </c>
      <c r="M229" s="37">
        <f t="shared" si="22"/>
        <v>10</v>
      </c>
      <c r="N229" s="37">
        <f t="shared" si="23"/>
        <v>14</v>
      </c>
      <c r="O229" s="23">
        <v>5</v>
      </c>
      <c r="Q229" s="34"/>
    </row>
    <row r="230" spans="1:17">
      <c r="A230" s="46">
        <v>44849</v>
      </c>
      <c r="B230" s="34" t="s">
        <v>81</v>
      </c>
      <c r="C230" s="34">
        <v>1</v>
      </c>
      <c r="D230" s="34">
        <v>64</v>
      </c>
      <c r="E230" s="34">
        <v>2303</v>
      </c>
      <c r="F230" s="34">
        <v>37</v>
      </c>
      <c r="G230" s="34">
        <v>2.2000000000000002</v>
      </c>
      <c r="H230" s="34">
        <v>1</v>
      </c>
      <c r="I230" s="34">
        <v>29</v>
      </c>
      <c r="J230" s="35">
        <v>115</v>
      </c>
      <c r="K230" s="36">
        <f>IFERROR(TablaAforos[[#This Row],[AREA DEL POTRERO]]/TablaAforos[[#This Row],[NUMERO VACAS LOTE]]/TablaAforos[[#This Row],[DIAS OCUPACION]],"")</f>
        <v>62.243243243243242</v>
      </c>
      <c r="L230" s="37">
        <f t="shared" si="21"/>
        <v>2022</v>
      </c>
      <c r="M230" s="37">
        <f t="shared" si="22"/>
        <v>10</v>
      </c>
      <c r="N230" s="37">
        <f t="shared" si="23"/>
        <v>15</v>
      </c>
      <c r="O230" s="23">
        <v>5</v>
      </c>
      <c r="Q230" s="34"/>
    </row>
    <row r="231" spans="1:17">
      <c r="A231" s="46">
        <v>44849</v>
      </c>
      <c r="B231" s="34" t="s">
        <v>81</v>
      </c>
      <c r="C231" s="34">
        <v>2</v>
      </c>
      <c r="D231" s="34">
        <v>81</v>
      </c>
      <c r="E231" s="34">
        <v>2191</v>
      </c>
      <c r="F231" s="34">
        <v>27</v>
      </c>
      <c r="G231" s="34">
        <v>1.9</v>
      </c>
      <c r="H231" s="34">
        <v>1</v>
      </c>
      <c r="I231" s="34">
        <v>29</v>
      </c>
      <c r="J231" s="35">
        <v>108</v>
      </c>
      <c r="K231" s="36">
        <f>IFERROR(TablaAforos[[#This Row],[AREA DEL POTRERO]]/TablaAforos[[#This Row],[NUMERO VACAS LOTE]]/TablaAforos[[#This Row],[DIAS OCUPACION]],"")</f>
        <v>81.148148148148152</v>
      </c>
      <c r="L231" s="37">
        <f t="shared" si="21"/>
        <v>2022</v>
      </c>
      <c r="M231" s="37">
        <f t="shared" si="22"/>
        <v>10</v>
      </c>
      <c r="N231" s="37">
        <f t="shared" si="23"/>
        <v>15</v>
      </c>
      <c r="O231" s="23">
        <v>5</v>
      </c>
      <c r="Q231" s="34"/>
    </row>
    <row r="232" spans="1:17">
      <c r="A232" s="46">
        <v>44849</v>
      </c>
      <c r="B232" s="34" t="s">
        <v>82</v>
      </c>
      <c r="C232" s="34" t="s">
        <v>87</v>
      </c>
      <c r="D232" s="34">
        <v>43</v>
      </c>
      <c r="E232" s="34">
        <v>8325</v>
      </c>
      <c r="F232" s="34">
        <v>44</v>
      </c>
      <c r="G232" s="34">
        <v>1.5</v>
      </c>
      <c r="H232" s="34">
        <v>2</v>
      </c>
      <c r="I232" s="34">
        <v>29</v>
      </c>
      <c r="J232" s="35">
        <v>114</v>
      </c>
      <c r="K232" s="36">
        <f>IFERROR(TablaAforos[[#This Row],[AREA DEL POTRERO]]/TablaAforos[[#This Row],[NUMERO VACAS LOTE]]/TablaAforos[[#This Row],[DIAS OCUPACION]],"")</f>
        <v>94.602272727272734</v>
      </c>
      <c r="L232" s="37">
        <f t="shared" si="21"/>
        <v>2022</v>
      </c>
      <c r="M232" s="37">
        <f t="shared" si="22"/>
        <v>10</v>
      </c>
      <c r="N232" s="37">
        <f t="shared" si="23"/>
        <v>15</v>
      </c>
      <c r="O232" s="23">
        <v>5</v>
      </c>
      <c r="Q232" s="34"/>
    </row>
    <row r="233" spans="1:17">
      <c r="A233" s="46">
        <v>44850</v>
      </c>
      <c r="B233" s="34" t="s">
        <v>81</v>
      </c>
      <c r="C233" s="34">
        <v>1</v>
      </c>
      <c r="D233" s="34">
        <v>133</v>
      </c>
      <c r="E233" s="34">
        <v>5415</v>
      </c>
      <c r="F233" s="34">
        <v>37</v>
      </c>
      <c r="G233" s="34">
        <v>1.8</v>
      </c>
      <c r="H233" s="34">
        <v>1.5</v>
      </c>
      <c r="I233" s="34">
        <v>29</v>
      </c>
      <c r="J233" s="35">
        <v>132</v>
      </c>
      <c r="K233" s="36">
        <f>IFERROR(TablaAforos[[#This Row],[AREA DEL POTRERO]]/TablaAforos[[#This Row],[NUMERO VACAS LOTE]]/TablaAforos[[#This Row],[DIAS OCUPACION]],"")</f>
        <v>97.567567567567565</v>
      </c>
      <c r="L233" s="37">
        <f t="shared" si="21"/>
        <v>2022</v>
      </c>
      <c r="M233" s="37">
        <f t="shared" si="22"/>
        <v>10</v>
      </c>
      <c r="N233" s="37">
        <f t="shared" si="23"/>
        <v>16</v>
      </c>
      <c r="O233" s="23">
        <v>5</v>
      </c>
      <c r="Q233" s="34"/>
    </row>
    <row r="234" spans="1:17">
      <c r="A234" s="46">
        <v>44850</v>
      </c>
      <c r="B234" s="34" t="s">
        <v>81</v>
      </c>
      <c r="C234" s="34">
        <v>2</v>
      </c>
      <c r="D234" s="34">
        <v>79</v>
      </c>
      <c r="E234" s="34">
        <v>2750</v>
      </c>
      <c r="F234" s="34">
        <v>27</v>
      </c>
      <c r="G234" s="34">
        <v>2.2000000000000002</v>
      </c>
      <c r="H234" s="34">
        <v>1</v>
      </c>
      <c r="I234" s="34">
        <v>29</v>
      </c>
      <c r="J234" s="35">
        <v>142</v>
      </c>
      <c r="K234" s="36">
        <f>IFERROR(TablaAforos[[#This Row],[AREA DEL POTRERO]]/TablaAforos[[#This Row],[NUMERO VACAS LOTE]]/TablaAforos[[#This Row],[DIAS OCUPACION]],"")</f>
        <v>101.85185185185185</v>
      </c>
      <c r="L234" s="37">
        <f t="shared" si="21"/>
        <v>2022</v>
      </c>
      <c r="M234" s="37">
        <f t="shared" si="22"/>
        <v>10</v>
      </c>
      <c r="N234" s="37">
        <f t="shared" si="23"/>
        <v>16</v>
      </c>
      <c r="O234" s="23">
        <v>5</v>
      </c>
      <c r="Q234" s="34"/>
    </row>
    <row r="235" spans="1:17">
      <c r="A235" s="46">
        <v>44850</v>
      </c>
      <c r="B235" s="34" t="s">
        <v>82</v>
      </c>
      <c r="C235" s="34" t="s">
        <v>86</v>
      </c>
      <c r="D235" s="34">
        <v>19</v>
      </c>
      <c r="E235" s="34">
        <v>2500</v>
      </c>
      <c r="F235" s="34">
        <v>41</v>
      </c>
      <c r="G235" s="34">
        <v>1.6</v>
      </c>
      <c r="H235" s="34">
        <v>1</v>
      </c>
      <c r="I235" s="34">
        <v>29</v>
      </c>
      <c r="J235" s="35">
        <v>72.8</v>
      </c>
      <c r="K235" s="36">
        <f>IFERROR(TablaAforos[[#This Row],[AREA DEL POTRERO]]/TablaAforos[[#This Row],[NUMERO VACAS LOTE]]/TablaAforos[[#This Row],[DIAS OCUPACION]],"")</f>
        <v>60.975609756097562</v>
      </c>
      <c r="L235" s="37">
        <f t="shared" si="21"/>
        <v>2022</v>
      </c>
      <c r="M235" s="37">
        <f t="shared" si="22"/>
        <v>10</v>
      </c>
      <c r="N235" s="37">
        <f t="shared" si="23"/>
        <v>16</v>
      </c>
      <c r="O235" s="23">
        <v>5</v>
      </c>
      <c r="Q235" s="34"/>
    </row>
    <row r="236" spans="1:17">
      <c r="A236" s="46">
        <v>44850</v>
      </c>
      <c r="B236" s="34" t="s">
        <v>88</v>
      </c>
      <c r="C236" s="34">
        <v>1</v>
      </c>
      <c r="D236" s="34">
        <v>1</v>
      </c>
      <c r="E236" s="34">
        <v>12716</v>
      </c>
      <c r="F236" s="34">
        <v>36</v>
      </c>
      <c r="G236" s="34">
        <v>1.3</v>
      </c>
      <c r="H236" s="34">
        <v>1</v>
      </c>
      <c r="I236" s="34">
        <v>29</v>
      </c>
      <c r="J236" s="35">
        <v>118</v>
      </c>
      <c r="K236" s="36">
        <f>IFERROR(TablaAforos[[#This Row],[AREA DEL POTRERO]]/TablaAforos[[#This Row],[NUMERO VACAS LOTE]]/TablaAforos[[#This Row],[DIAS OCUPACION]],"")</f>
        <v>353.22222222222223</v>
      </c>
      <c r="L236" s="37">
        <f t="shared" si="21"/>
        <v>2022</v>
      </c>
      <c r="M236" s="37">
        <f t="shared" si="22"/>
        <v>10</v>
      </c>
      <c r="N236" s="37">
        <f t="shared" si="23"/>
        <v>16</v>
      </c>
      <c r="O236" s="37">
        <v>5</v>
      </c>
      <c r="P236" s="37"/>
      <c r="Q236" s="34"/>
    </row>
    <row r="237" spans="1:17">
      <c r="A237" s="46">
        <v>44851</v>
      </c>
      <c r="B237" s="34" t="s">
        <v>81</v>
      </c>
      <c r="C237" s="34">
        <v>2</v>
      </c>
      <c r="D237" s="34">
        <v>77</v>
      </c>
      <c r="E237" s="34">
        <v>2066</v>
      </c>
      <c r="F237" s="34">
        <v>27</v>
      </c>
      <c r="G237" s="34">
        <v>1.8</v>
      </c>
      <c r="H237" s="34">
        <v>1</v>
      </c>
      <c r="I237" s="34">
        <v>29</v>
      </c>
      <c r="J237" s="35">
        <v>82.5</v>
      </c>
      <c r="K237" s="36">
        <f>IFERROR(TablaAforos[[#This Row],[AREA DEL POTRERO]]/TablaAforos[[#This Row],[NUMERO VACAS LOTE]]/TablaAforos[[#This Row],[DIAS OCUPACION]],"")</f>
        <v>76.518518518518519</v>
      </c>
      <c r="L237" s="37">
        <f t="shared" si="21"/>
        <v>2022</v>
      </c>
      <c r="M237" s="37">
        <f t="shared" si="22"/>
        <v>10</v>
      </c>
      <c r="N237" s="37">
        <f t="shared" si="23"/>
        <v>17</v>
      </c>
      <c r="O237" s="23">
        <v>5</v>
      </c>
      <c r="Q237" s="34"/>
    </row>
    <row r="238" spans="1:17">
      <c r="A238" s="46">
        <v>44851</v>
      </c>
      <c r="B238" s="34" t="s">
        <v>82</v>
      </c>
      <c r="C238" s="34" t="s">
        <v>86</v>
      </c>
      <c r="D238" s="34">
        <v>20</v>
      </c>
      <c r="E238" s="34">
        <v>2500</v>
      </c>
      <c r="F238" s="34">
        <v>41</v>
      </c>
      <c r="G238" s="34">
        <v>1.8</v>
      </c>
      <c r="H238" s="34">
        <v>1</v>
      </c>
      <c r="I238" s="34">
        <v>29</v>
      </c>
      <c r="J238" s="35">
        <v>76.3</v>
      </c>
      <c r="K238" s="36">
        <f>IFERROR(TablaAforos[[#This Row],[AREA DEL POTRERO]]/TablaAforos[[#This Row],[NUMERO VACAS LOTE]]/TablaAforos[[#This Row],[DIAS OCUPACION]],"")</f>
        <v>60.975609756097562</v>
      </c>
      <c r="L238" s="37">
        <f t="shared" si="21"/>
        <v>2022</v>
      </c>
      <c r="M238" s="37">
        <f t="shared" si="22"/>
        <v>10</v>
      </c>
      <c r="N238" s="37">
        <f t="shared" si="23"/>
        <v>17</v>
      </c>
      <c r="O238" s="23">
        <v>5</v>
      </c>
      <c r="Q238" s="34"/>
    </row>
    <row r="239" spans="1:17">
      <c r="A239" s="46">
        <v>44851</v>
      </c>
      <c r="B239" s="34" t="s">
        <v>82</v>
      </c>
      <c r="C239" s="34" t="s">
        <v>87</v>
      </c>
      <c r="D239" s="34">
        <v>44</v>
      </c>
      <c r="E239" s="34">
        <v>12727</v>
      </c>
      <c r="F239" s="34">
        <v>44</v>
      </c>
      <c r="G239" s="34">
        <v>1.5</v>
      </c>
      <c r="H239" s="34">
        <v>4</v>
      </c>
      <c r="I239" s="34">
        <v>29</v>
      </c>
      <c r="J239" s="35">
        <v>117</v>
      </c>
      <c r="K239" s="36">
        <f>IFERROR(TablaAforos[[#This Row],[AREA DEL POTRERO]]/TablaAforos[[#This Row],[NUMERO VACAS LOTE]]/TablaAforos[[#This Row],[DIAS OCUPACION]],"")</f>
        <v>72.3125</v>
      </c>
      <c r="L239" s="37">
        <f t="shared" si="21"/>
        <v>2022</v>
      </c>
      <c r="M239" s="37">
        <f t="shared" si="22"/>
        <v>10</v>
      </c>
      <c r="N239" s="37">
        <f t="shared" si="23"/>
        <v>17</v>
      </c>
      <c r="O239" s="23">
        <v>5</v>
      </c>
      <c r="Q239" s="34"/>
    </row>
    <row r="240" spans="1:17">
      <c r="A240" s="46">
        <v>44852</v>
      </c>
      <c r="B240" s="34" t="s">
        <v>81</v>
      </c>
      <c r="C240" s="34">
        <v>1</v>
      </c>
      <c r="D240" s="34">
        <v>66</v>
      </c>
      <c r="E240" s="34">
        <v>2177</v>
      </c>
      <c r="F240" s="34">
        <v>37</v>
      </c>
      <c r="G240" s="34">
        <v>1.7</v>
      </c>
      <c r="H240" s="34">
        <v>1</v>
      </c>
      <c r="I240" s="34">
        <v>29</v>
      </c>
      <c r="J240" s="35">
        <v>77.7</v>
      </c>
      <c r="K240" s="36">
        <f>IFERROR(TablaAforos[[#This Row],[AREA DEL POTRERO]]/TablaAforos[[#This Row],[NUMERO VACAS LOTE]]/TablaAforos[[#This Row],[DIAS OCUPACION]],"")</f>
        <v>58.837837837837839</v>
      </c>
      <c r="L240" s="37">
        <f t="shared" si="21"/>
        <v>2022</v>
      </c>
      <c r="M240" s="37">
        <f t="shared" si="22"/>
        <v>10</v>
      </c>
      <c r="N240" s="37">
        <f t="shared" si="23"/>
        <v>18</v>
      </c>
      <c r="O240" s="23">
        <v>5</v>
      </c>
      <c r="Q240" s="34"/>
    </row>
    <row r="241" spans="1:17">
      <c r="A241" s="46">
        <v>44852</v>
      </c>
      <c r="B241" s="34" t="s">
        <v>81</v>
      </c>
      <c r="C241" s="34">
        <v>2</v>
      </c>
      <c r="D241" s="34">
        <v>76</v>
      </c>
      <c r="E241" s="34">
        <v>2562</v>
      </c>
      <c r="F241" s="34">
        <v>27</v>
      </c>
      <c r="G241" s="34">
        <v>1.9</v>
      </c>
      <c r="H241" s="34">
        <v>1</v>
      </c>
      <c r="I241" s="34">
        <v>29</v>
      </c>
      <c r="J241" s="35">
        <v>109</v>
      </c>
      <c r="K241" s="36">
        <f>IFERROR(TablaAforos[[#This Row],[AREA DEL POTRERO]]/TablaAforos[[#This Row],[NUMERO VACAS LOTE]]/TablaAforos[[#This Row],[DIAS OCUPACION]],"")</f>
        <v>94.888888888888886</v>
      </c>
      <c r="L241" s="37">
        <f t="shared" si="21"/>
        <v>2022</v>
      </c>
      <c r="M241" s="37">
        <f t="shared" si="22"/>
        <v>10</v>
      </c>
      <c r="N241" s="37">
        <f t="shared" si="23"/>
        <v>18</v>
      </c>
      <c r="O241" s="23">
        <v>5</v>
      </c>
      <c r="Q241" s="34"/>
    </row>
    <row r="242" spans="1:17">
      <c r="A242" s="46">
        <v>44852</v>
      </c>
      <c r="B242" s="34" t="s">
        <v>82</v>
      </c>
      <c r="C242" s="34" t="s">
        <v>86</v>
      </c>
      <c r="D242" s="34">
        <v>21</v>
      </c>
      <c r="E242" s="34">
        <v>2500</v>
      </c>
      <c r="F242" s="34">
        <v>41</v>
      </c>
      <c r="G242" s="34">
        <v>2</v>
      </c>
      <c r="H242" s="34">
        <v>1</v>
      </c>
      <c r="I242" s="34">
        <v>29</v>
      </c>
      <c r="J242" s="35">
        <v>85.7</v>
      </c>
      <c r="K242" s="36">
        <f>IFERROR(TablaAforos[[#This Row],[AREA DEL POTRERO]]/TablaAforos[[#This Row],[NUMERO VACAS LOTE]]/TablaAforos[[#This Row],[DIAS OCUPACION]],"")</f>
        <v>60.975609756097562</v>
      </c>
      <c r="L242" s="37">
        <f t="shared" si="21"/>
        <v>2022</v>
      </c>
      <c r="M242" s="37">
        <f t="shared" si="22"/>
        <v>10</v>
      </c>
      <c r="N242" s="37">
        <f t="shared" si="23"/>
        <v>18</v>
      </c>
      <c r="O242" s="23">
        <v>5</v>
      </c>
      <c r="Q242" s="34"/>
    </row>
    <row r="243" spans="1:17">
      <c r="A243" s="46">
        <v>44853</v>
      </c>
      <c r="B243" s="34" t="s">
        <v>81</v>
      </c>
      <c r="C243" s="34">
        <v>1</v>
      </c>
      <c r="D243" s="34">
        <v>67</v>
      </c>
      <c r="E243" s="34">
        <v>2485</v>
      </c>
      <c r="F243" s="34">
        <v>37</v>
      </c>
      <c r="G243" s="34">
        <v>1.6</v>
      </c>
      <c r="H243" s="34">
        <v>1</v>
      </c>
      <c r="I243" s="34">
        <v>29</v>
      </c>
      <c r="J243" s="35">
        <v>84.6</v>
      </c>
      <c r="K243" s="36">
        <f>IFERROR(TablaAforos[[#This Row],[AREA DEL POTRERO]]/TablaAforos[[#This Row],[NUMERO VACAS LOTE]]/TablaAforos[[#This Row],[DIAS OCUPACION]],"")</f>
        <v>67.162162162162161</v>
      </c>
      <c r="L243" s="37">
        <f t="shared" si="21"/>
        <v>2022</v>
      </c>
      <c r="M243" s="37">
        <f t="shared" si="22"/>
        <v>10</v>
      </c>
      <c r="N243" s="37">
        <f t="shared" si="23"/>
        <v>19</v>
      </c>
      <c r="O243" s="23">
        <v>5</v>
      </c>
      <c r="Q243" s="34"/>
    </row>
    <row r="244" spans="1:17">
      <c r="A244" s="46">
        <v>44853</v>
      </c>
      <c r="B244" s="34" t="s">
        <v>81</v>
      </c>
      <c r="C244" s="34">
        <v>2</v>
      </c>
      <c r="D244" s="34">
        <v>75</v>
      </c>
      <c r="E244" s="34">
        <v>1385</v>
      </c>
      <c r="F244" s="34">
        <v>27</v>
      </c>
      <c r="G244" s="34">
        <v>2</v>
      </c>
      <c r="H244" s="34">
        <v>0.5</v>
      </c>
      <c r="I244" s="34">
        <v>29</v>
      </c>
      <c r="J244" s="35">
        <v>126</v>
      </c>
      <c r="K244" s="36">
        <f>IFERROR(TablaAforos[[#This Row],[AREA DEL POTRERO]]/TablaAforos[[#This Row],[NUMERO VACAS LOTE]]/TablaAforos[[#This Row],[DIAS OCUPACION]],"")</f>
        <v>102.5925925925926</v>
      </c>
      <c r="L244" s="37">
        <f t="shared" si="21"/>
        <v>2022</v>
      </c>
      <c r="M244" s="37">
        <f t="shared" si="22"/>
        <v>10</v>
      </c>
      <c r="N244" s="37">
        <f t="shared" si="23"/>
        <v>19</v>
      </c>
      <c r="O244" s="23">
        <v>5</v>
      </c>
      <c r="Q244" s="34"/>
    </row>
    <row r="245" spans="1:17">
      <c r="A245" s="46">
        <v>44853</v>
      </c>
      <c r="B245" s="34" t="s">
        <v>82</v>
      </c>
      <c r="C245" s="34" t="s">
        <v>86</v>
      </c>
      <c r="D245" s="34">
        <v>22</v>
      </c>
      <c r="E245" s="34">
        <v>2500</v>
      </c>
      <c r="F245" s="34">
        <v>41</v>
      </c>
      <c r="G245" s="34">
        <v>2.2000000000000002</v>
      </c>
      <c r="H245" s="34">
        <v>1</v>
      </c>
      <c r="I245" s="34">
        <v>29</v>
      </c>
      <c r="J245" s="35">
        <v>92</v>
      </c>
      <c r="K245" s="36">
        <f>IFERROR(TablaAforos[[#This Row],[AREA DEL POTRERO]]/TablaAforos[[#This Row],[NUMERO VACAS LOTE]]/TablaAforos[[#This Row],[DIAS OCUPACION]],"")</f>
        <v>60.975609756097562</v>
      </c>
      <c r="L245" s="37">
        <f t="shared" si="21"/>
        <v>2022</v>
      </c>
      <c r="M245" s="37">
        <f t="shared" si="22"/>
        <v>10</v>
      </c>
      <c r="N245" s="37">
        <f t="shared" si="23"/>
        <v>19</v>
      </c>
      <c r="O245" s="23">
        <v>5</v>
      </c>
      <c r="Q245" s="34"/>
    </row>
    <row r="246" spans="1:17">
      <c r="A246" s="46">
        <v>44853</v>
      </c>
      <c r="B246" s="34" t="s">
        <v>88</v>
      </c>
      <c r="C246" s="34">
        <v>1</v>
      </c>
      <c r="D246" s="34">
        <v>7</v>
      </c>
      <c r="E246" s="34">
        <v>28063</v>
      </c>
      <c r="F246" s="34">
        <v>36</v>
      </c>
      <c r="G246" s="34">
        <v>1.1000000000000001</v>
      </c>
      <c r="H246" s="34">
        <v>7</v>
      </c>
      <c r="I246" s="34">
        <v>29</v>
      </c>
      <c r="J246" s="35">
        <v>74.099999999999994</v>
      </c>
      <c r="K246" s="36">
        <f>IFERROR(TablaAforos[[#This Row],[AREA DEL POTRERO]]/TablaAforos[[#This Row],[NUMERO VACAS LOTE]]/TablaAforos[[#This Row],[DIAS OCUPACION]],"")</f>
        <v>111.36111111111111</v>
      </c>
      <c r="L246" s="37">
        <f t="shared" si="21"/>
        <v>2022</v>
      </c>
      <c r="M246" s="37">
        <f t="shared" si="22"/>
        <v>10</v>
      </c>
      <c r="N246" s="37">
        <f t="shared" si="23"/>
        <v>19</v>
      </c>
      <c r="O246" s="37">
        <v>5</v>
      </c>
      <c r="P246" s="37"/>
      <c r="Q246" s="34"/>
    </row>
    <row r="247" spans="1:17">
      <c r="A247" s="46">
        <v>44854</v>
      </c>
      <c r="B247" s="34" t="s">
        <v>81</v>
      </c>
      <c r="C247" s="34">
        <v>1</v>
      </c>
      <c r="D247" s="34">
        <v>68</v>
      </c>
      <c r="E247" s="34">
        <v>2421</v>
      </c>
      <c r="F247" s="34">
        <v>37</v>
      </c>
      <c r="G247" s="34">
        <v>2</v>
      </c>
      <c r="H247" s="34">
        <v>1</v>
      </c>
      <c r="I247" s="34">
        <v>29</v>
      </c>
      <c r="J247" s="35">
        <v>94.7</v>
      </c>
      <c r="K247" s="36">
        <f>IFERROR(TablaAforos[[#This Row],[AREA DEL POTRERO]]/TablaAforos[[#This Row],[NUMERO VACAS LOTE]]/TablaAforos[[#This Row],[DIAS OCUPACION]],"")</f>
        <v>65.432432432432435</v>
      </c>
      <c r="L247" s="37">
        <f t="shared" si="21"/>
        <v>2022</v>
      </c>
      <c r="M247" s="37">
        <f t="shared" si="22"/>
        <v>10</v>
      </c>
      <c r="N247" s="37">
        <f t="shared" si="23"/>
        <v>20</v>
      </c>
      <c r="O247" s="23">
        <v>5</v>
      </c>
      <c r="Q247" s="34"/>
    </row>
    <row r="248" spans="1:17">
      <c r="A248" s="46">
        <v>44854</v>
      </c>
      <c r="B248" s="34" t="s">
        <v>81</v>
      </c>
      <c r="C248" s="34">
        <v>2</v>
      </c>
      <c r="D248" s="34">
        <v>78</v>
      </c>
      <c r="E248" s="34">
        <v>1779</v>
      </c>
      <c r="F248" s="34">
        <v>27</v>
      </c>
      <c r="G248" s="34">
        <v>1.4</v>
      </c>
      <c r="H248" s="34">
        <v>1</v>
      </c>
      <c r="I248" s="34">
        <v>29</v>
      </c>
      <c r="J248" s="35">
        <v>57.3</v>
      </c>
      <c r="K248" s="36">
        <f>IFERROR(TablaAforos[[#This Row],[AREA DEL POTRERO]]/TablaAforos[[#This Row],[NUMERO VACAS LOTE]]/TablaAforos[[#This Row],[DIAS OCUPACION]],"")</f>
        <v>65.888888888888886</v>
      </c>
      <c r="L248" s="37">
        <f t="shared" si="21"/>
        <v>2022</v>
      </c>
      <c r="M248" s="37">
        <f t="shared" si="22"/>
        <v>10</v>
      </c>
      <c r="N248" s="37">
        <f t="shared" si="23"/>
        <v>20</v>
      </c>
      <c r="O248" s="23">
        <v>5</v>
      </c>
      <c r="Q248" s="34"/>
    </row>
    <row r="249" spans="1:17">
      <c r="A249" s="46">
        <v>44854</v>
      </c>
      <c r="B249" s="34" t="s">
        <v>82</v>
      </c>
      <c r="C249" s="34" t="s">
        <v>86</v>
      </c>
      <c r="D249" s="34">
        <v>23</v>
      </c>
      <c r="E249" s="34">
        <v>2500</v>
      </c>
      <c r="F249" s="34">
        <v>41</v>
      </c>
      <c r="G249" s="34">
        <v>1.3</v>
      </c>
      <c r="H249" s="34">
        <v>1</v>
      </c>
      <c r="I249" s="34">
        <v>29</v>
      </c>
      <c r="J249" s="35">
        <v>64.900000000000006</v>
      </c>
      <c r="K249" s="36">
        <f>IFERROR(TablaAforos[[#This Row],[AREA DEL POTRERO]]/TablaAforos[[#This Row],[NUMERO VACAS LOTE]]/TablaAforos[[#This Row],[DIAS OCUPACION]],"")</f>
        <v>60.975609756097562</v>
      </c>
      <c r="L249" s="37">
        <f t="shared" si="21"/>
        <v>2022</v>
      </c>
      <c r="M249" s="37">
        <f t="shared" si="22"/>
        <v>10</v>
      </c>
      <c r="N249" s="37">
        <f t="shared" si="23"/>
        <v>20</v>
      </c>
      <c r="O249" s="23">
        <v>5</v>
      </c>
      <c r="Q249" s="34"/>
    </row>
    <row r="250" spans="1:17">
      <c r="A250" s="46">
        <v>44855</v>
      </c>
      <c r="B250" s="34" t="s">
        <v>81</v>
      </c>
      <c r="C250" s="34">
        <v>1</v>
      </c>
      <c r="D250" s="34">
        <v>69</v>
      </c>
      <c r="E250" s="34">
        <v>2218</v>
      </c>
      <c r="F250" s="34">
        <v>37</v>
      </c>
      <c r="G250" s="34">
        <v>1.7</v>
      </c>
      <c r="H250" s="34">
        <v>1</v>
      </c>
      <c r="I250" s="34">
        <v>29</v>
      </c>
      <c r="J250" s="35">
        <v>79.599999999999994</v>
      </c>
      <c r="K250" s="36">
        <f>IFERROR(TablaAforos[[#This Row],[AREA DEL POTRERO]]/TablaAforos[[#This Row],[NUMERO VACAS LOTE]]/TablaAforos[[#This Row],[DIAS OCUPACION]],"")</f>
        <v>59.945945945945944</v>
      </c>
      <c r="L250" s="37">
        <f t="shared" si="21"/>
        <v>2022</v>
      </c>
      <c r="M250" s="37">
        <f t="shared" si="22"/>
        <v>10</v>
      </c>
      <c r="N250" s="37">
        <f t="shared" si="23"/>
        <v>21</v>
      </c>
      <c r="O250" s="23">
        <v>5</v>
      </c>
      <c r="Q250" s="34"/>
    </row>
    <row r="251" spans="1:17">
      <c r="A251" s="46">
        <v>44855</v>
      </c>
      <c r="B251" s="34" t="s">
        <v>81</v>
      </c>
      <c r="C251" s="34">
        <v>2</v>
      </c>
      <c r="D251" s="34">
        <v>80</v>
      </c>
      <c r="E251" s="34">
        <v>2349</v>
      </c>
      <c r="F251" s="34">
        <v>33</v>
      </c>
      <c r="G251" s="34">
        <v>1.4</v>
      </c>
      <c r="H251" s="34">
        <v>1</v>
      </c>
      <c r="I251" s="34">
        <v>29</v>
      </c>
      <c r="J251" s="35">
        <v>77.2</v>
      </c>
      <c r="K251" s="36">
        <f>IFERROR(TablaAforos[[#This Row],[AREA DEL POTRERO]]/TablaAforos[[#This Row],[NUMERO VACAS LOTE]]/TablaAforos[[#This Row],[DIAS OCUPACION]],"")</f>
        <v>71.181818181818187</v>
      </c>
      <c r="L251" s="37">
        <f t="shared" ref="L251:L283" si="24">YEAR(A251)</f>
        <v>2022</v>
      </c>
      <c r="M251" s="37">
        <f t="shared" ref="M251:M283" si="25">MONTH(A251)</f>
        <v>10</v>
      </c>
      <c r="N251" s="37">
        <f t="shared" ref="N251:N283" si="26">DAY(A251)</f>
        <v>21</v>
      </c>
      <c r="O251" s="23">
        <v>5</v>
      </c>
      <c r="Q251" s="34"/>
    </row>
    <row r="252" spans="1:17">
      <c r="A252" s="46">
        <v>44855</v>
      </c>
      <c r="B252" s="34" t="s">
        <v>82</v>
      </c>
      <c r="C252" s="34" t="s">
        <v>86</v>
      </c>
      <c r="D252" s="34">
        <v>24</v>
      </c>
      <c r="E252" s="34">
        <v>2500</v>
      </c>
      <c r="F252" s="34">
        <v>41</v>
      </c>
      <c r="G252" s="34">
        <v>1.5</v>
      </c>
      <c r="H252" s="34">
        <v>1</v>
      </c>
      <c r="I252" s="34">
        <v>29</v>
      </c>
      <c r="J252" s="35">
        <v>63.9</v>
      </c>
      <c r="K252" s="36">
        <f>IFERROR(TablaAforos[[#This Row],[AREA DEL POTRERO]]/TablaAforos[[#This Row],[NUMERO VACAS LOTE]]/TablaAforos[[#This Row],[DIAS OCUPACION]],"")</f>
        <v>60.975609756097562</v>
      </c>
      <c r="L252" s="37">
        <f t="shared" si="24"/>
        <v>2022</v>
      </c>
      <c r="M252" s="37">
        <f t="shared" si="25"/>
        <v>10</v>
      </c>
      <c r="N252" s="37">
        <f t="shared" si="26"/>
        <v>21</v>
      </c>
      <c r="O252" s="23">
        <v>5</v>
      </c>
      <c r="Q252" s="34"/>
    </row>
    <row r="253" spans="1:17">
      <c r="A253" s="46">
        <v>44856</v>
      </c>
      <c r="B253" s="34" t="s">
        <v>81</v>
      </c>
      <c r="C253" s="34">
        <v>1</v>
      </c>
      <c r="D253" s="34">
        <v>59</v>
      </c>
      <c r="E253" s="34">
        <v>2452</v>
      </c>
      <c r="F253" s="34">
        <v>37</v>
      </c>
      <c r="G253" s="34">
        <v>2</v>
      </c>
      <c r="H253" s="34">
        <v>1</v>
      </c>
      <c r="I253" s="34">
        <v>29</v>
      </c>
      <c r="J253" s="35">
        <v>99.4</v>
      </c>
      <c r="K253" s="36">
        <f>IFERROR(TablaAforos[[#This Row],[AREA DEL POTRERO]]/TablaAforos[[#This Row],[NUMERO VACAS LOTE]]/TablaAforos[[#This Row],[DIAS OCUPACION]],"")</f>
        <v>66.270270270270274</v>
      </c>
      <c r="L253" s="37">
        <f t="shared" si="24"/>
        <v>2022</v>
      </c>
      <c r="M253" s="37">
        <f t="shared" si="25"/>
        <v>10</v>
      </c>
      <c r="N253" s="37">
        <f t="shared" si="26"/>
        <v>22</v>
      </c>
      <c r="O253" s="23">
        <v>5</v>
      </c>
      <c r="Q253" s="34"/>
    </row>
    <row r="254" spans="1:17">
      <c r="A254" s="46">
        <v>44856</v>
      </c>
      <c r="B254" s="34" t="s">
        <v>81</v>
      </c>
      <c r="C254" s="34">
        <v>2</v>
      </c>
      <c r="D254" s="34">
        <v>82</v>
      </c>
      <c r="E254" s="34">
        <v>2804</v>
      </c>
      <c r="F254" s="34">
        <v>33</v>
      </c>
      <c r="G254" s="34"/>
      <c r="H254" s="34"/>
      <c r="I254" s="34"/>
      <c r="J254" s="35"/>
      <c r="K254" s="36" t="str">
        <f>IFERROR(TablaAforos[[#This Row],[AREA DEL POTRERO]]/TablaAforos[[#This Row],[NUMERO VACAS LOTE]]/TablaAforos[[#This Row],[DIAS OCUPACION]],"")</f>
        <v/>
      </c>
      <c r="L254" s="37">
        <f t="shared" si="24"/>
        <v>2022</v>
      </c>
      <c r="M254" s="37">
        <f t="shared" si="25"/>
        <v>10</v>
      </c>
      <c r="N254" s="37">
        <f t="shared" si="26"/>
        <v>22</v>
      </c>
      <c r="O254" s="23">
        <v>5</v>
      </c>
      <c r="Q254" s="34"/>
    </row>
    <row r="255" spans="1:17">
      <c r="A255" s="46">
        <v>44856</v>
      </c>
      <c r="B255" s="34" t="s">
        <v>82</v>
      </c>
      <c r="C255" s="34" t="s">
        <v>86</v>
      </c>
      <c r="D255" s="34">
        <v>25</v>
      </c>
      <c r="E255" s="34">
        <v>2500</v>
      </c>
      <c r="F255" s="34">
        <v>41</v>
      </c>
      <c r="G255" s="34">
        <v>1.2</v>
      </c>
      <c r="H255" s="34">
        <v>1</v>
      </c>
      <c r="I255" s="34">
        <v>29</v>
      </c>
      <c r="J255" s="35">
        <v>53.3</v>
      </c>
      <c r="K255" s="36">
        <f>IFERROR(TablaAforos[[#This Row],[AREA DEL POTRERO]]/TablaAforos[[#This Row],[NUMERO VACAS LOTE]]/TablaAforos[[#This Row],[DIAS OCUPACION]],"")</f>
        <v>60.975609756097562</v>
      </c>
      <c r="L255" s="37">
        <f t="shared" si="24"/>
        <v>2022</v>
      </c>
      <c r="M255" s="37">
        <f t="shared" si="25"/>
        <v>10</v>
      </c>
      <c r="N255" s="37">
        <f t="shared" si="26"/>
        <v>22</v>
      </c>
      <c r="O255" s="23">
        <v>5</v>
      </c>
      <c r="Q255" s="34"/>
    </row>
    <row r="256" spans="1:17">
      <c r="A256" s="46">
        <v>44856</v>
      </c>
      <c r="B256" s="34" t="s">
        <v>82</v>
      </c>
      <c r="C256" s="34" t="s">
        <v>87</v>
      </c>
      <c r="D256" s="34">
        <v>45</v>
      </c>
      <c r="E256" s="34">
        <v>2500</v>
      </c>
      <c r="F256" s="34">
        <v>44</v>
      </c>
      <c r="G256" s="34">
        <v>1.4</v>
      </c>
      <c r="H256" s="34">
        <v>1</v>
      </c>
      <c r="I256" s="34">
        <v>29</v>
      </c>
      <c r="J256" s="35"/>
      <c r="K256" s="36">
        <f>IFERROR(TablaAforos[[#This Row],[AREA DEL POTRERO]]/TablaAforos[[#This Row],[NUMERO VACAS LOTE]]/TablaAforos[[#This Row],[DIAS OCUPACION]],"")</f>
        <v>56.81818181818182</v>
      </c>
      <c r="L256" s="37">
        <f t="shared" si="24"/>
        <v>2022</v>
      </c>
      <c r="M256" s="37">
        <f t="shared" si="25"/>
        <v>10</v>
      </c>
      <c r="N256" s="37">
        <f t="shared" si="26"/>
        <v>22</v>
      </c>
      <c r="O256" s="23">
        <v>5</v>
      </c>
      <c r="Q256" s="34"/>
    </row>
    <row r="257" spans="1:17">
      <c r="A257" s="46">
        <v>44857</v>
      </c>
      <c r="B257" s="34" t="s">
        <v>81</v>
      </c>
      <c r="C257" s="34">
        <v>1</v>
      </c>
      <c r="D257" s="34">
        <v>58</v>
      </c>
      <c r="E257" s="34">
        <v>2292</v>
      </c>
      <c r="F257" s="34">
        <v>37</v>
      </c>
      <c r="G257" s="34">
        <v>1.8</v>
      </c>
      <c r="H257" s="34">
        <v>1</v>
      </c>
      <c r="I257" s="34">
        <v>29</v>
      </c>
      <c r="J257" s="35">
        <v>85.5</v>
      </c>
      <c r="K257" s="36">
        <f>IFERROR(TablaAforos[[#This Row],[AREA DEL POTRERO]]/TablaAforos[[#This Row],[NUMERO VACAS LOTE]]/TablaAforos[[#This Row],[DIAS OCUPACION]],"")</f>
        <v>61.945945945945944</v>
      </c>
      <c r="L257" s="37">
        <f t="shared" si="24"/>
        <v>2022</v>
      </c>
      <c r="M257" s="37">
        <f t="shared" si="25"/>
        <v>10</v>
      </c>
      <c r="N257" s="37">
        <f t="shared" si="26"/>
        <v>23</v>
      </c>
      <c r="O257" s="23">
        <v>5</v>
      </c>
      <c r="Q257" s="34"/>
    </row>
    <row r="258" spans="1:17">
      <c r="A258" s="46">
        <v>44857</v>
      </c>
      <c r="B258" s="34" t="s">
        <v>81</v>
      </c>
      <c r="C258" s="34">
        <v>2</v>
      </c>
      <c r="D258" s="34">
        <v>84</v>
      </c>
      <c r="E258" s="34">
        <v>1943</v>
      </c>
      <c r="F258" s="34">
        <v>33</v>
      </c>
      <c r="G258" s="34">
        <v>1.9</v>
      </c>
      <c r="H258" s="34">
        <v>1</v>
      </c>
      <c r="I258" s="34">
        <v>29</v>
      </c>
      <c r="J258" s="35">
        <v>81</v>
      </c>
      <c r="K258" s="36">
        <f>IFERROR(TablaAforos[[#This Row],[AREA DEL POTRERO]]/TablaAforos[[#This Row],[NUMERO VACAS LOTE]]/TablaAforos[[#This Row],[DIAS OCUPACION]],"")</f>
        <v>58.878787878787875</v>
      </c>
      <c r="L258" s="37">
        <f t="shared" si="24"/>
        <v>2022</v>
      </c>
      <c r="M258" s="37">
        <f t="shared" si="25"/>
        <v>10</v>
      </c>
      <c r="N258" s="37">
        <f t="shared" si="26"/>
        <v>23</v>
      </c>
      <c r="O258" s="23">
        <v>5</v>
      </c>
      <c r="Q258" s="34"/>
    </row>
    <row r="259" spans="1:17">
      <c r="A259" s="46">
        <v>44857</v>
      </c>
      <c r="B259" s="34" t="s">
        <v>82</v>
      </c>
      <c r="C259" s="34" t="s">
        <v>86</v>
      </c>
      <c r="D259" s="34">
        <v>32</v>
      </c>
      <c r="E259" s="34">
        <v>7351</v>
      </c>
      <c r="F259" s="34">
        <v>41</v>
      </c>
      <c r="G259" s="34">
        <v>1.1000000000000001</v>
      </c>
      <c r="H259" s="34">
        <v>2</v>
      </c>
      <c r="I259" s="34">
        <v>29</v>
      </c>
      <c r="J259" s="35">
        <v>160</v>
      </c>
      <c r="K259" s="36">
        <f>IFERROR(TablaAforos[[#This Row],[AREA DEL POTRERO]]/TablaAforos[[#This Row],[NUMERO VACAS LOTE]]/TablaAforos[[#This Row],[DIAS OCUPACION]],"")</f>
        <v>89.646341463414629</v>
      </c>
      <c r="L259" s="37">
        <f t="shared" si="24"/>
        <v>2022</v>
      </c>
      <c r="M259" s="37">
        <f t="shared" si="25"/>
        <v>10</v>
      </c>
      <c r="N259" s="37">
        <f t="shared" si="26"/>
        <v>23</v>
      </c>
      <c r="O259" s="23">
        <v>5</v>
      </c>
      <c r="Q259" s="34"/>
    </row>
    <row r="260" spans="1:17">
      <c r="A260" s="46">
        <v>44857</v>
      </c>
      <c r="B260" s="34" t="s">
        <v>82</v>
      </c>
      <c r="C260" s="34" t="s">
        <v>87</v>
      </c>
      <c r="D260" s="34">
        <v>46</v>
      </c>
      <c r="E260" s="34">
        <v>2500</v>
      </c>
      <c r="F260" s="34">
        <v>38</v>
      </c>
      <c r="G260" s="34">
        <v>1.5</v>
      </c>
      <c r="H260" s="34">
        <v>1</v>
      </c>
      <c r="I260" s="34">
        <v>29</v>
      </c>
      <c r="J260" s="35">
        <v>66.8</v>
      </c>
      <c r="K260" s="36">
        <f>IFERROR(TablaAforos[[#This Row],[AREA DEL POTRERO]]/TablaAforos[[#This Row],[NUMERO VACAS LOTE]]/TablaAforos[[#This Row],[DIAS OCUPACION]],"")</f>
        <v>65.78947368421052</v>
      </c>
      <c r="L260" s="37">
        <f t="shared" si="24"/>
        <v>2022</v>
      </c>
      <c r="M260" s="37">
        <f t="shared" si="25"/>
        <v>10</v>
      </c>
      <c r="N260" s="37">
        <f t="shared" si="26"/>
        <v>23</v>
      </c>
      <c r="O260" s="23">
        <v>5</v>
      </c>
      <c r="Q260" s="34"/>
    </row>
    <row r="261" spans="1:17">
      <c r="A261" s="46">
        <v>44858</v>
      </c>
      <c r="B261" s="34" t="s">
        <v>81</v>
      </c>
      <c r="C261" s="34">
        <v>1</v>
      </c>
      <c r="D261" s="34">
        <v>57</v>
      </c>
      <c r="E261" s="34">
        <v>2162</v>
      </c>
      <c r="F261" s="34">
        <v>37</v>
      </c>
      <c r="G261" s="34">
        <v>1.7</v>
      </c>
      <c r="H261" s="34">
        <v>1</v>
      </c>
      <c r="I261" s="34">
        <v>29</v>
      </c>
      <c r="J261" s="35">
        <v>77.099999999999994</v>
      </c>
      <c r="K261" s="36">
        <f>IFERROR(TablaAforos[[#This Row],[AREA DEL POTRERO]]/TablaAforos[[#This Row],[NUMERO VACAS LOTE]]/TablaAforos[[#This Row],[DIAS OCUPACION]],"")</f>
        <v>58.432432432432435</v>
      </c>
      <c r="L261" s="37">
        <f t="shared" si="24"/>
        <v>2022</v>
      </c>
      <c r="M261" s="37">
        <f t="shared" si="25"/>
        <v>10</v>
      </c>
      <c r="N261" s="37">
        <f t="shared" si="26"/>
        <v>24</v>
      </c>
      <c r="O261" s="23">
        <v>5</v>
      </c>
      <c r="Q261" s="34"/>
    </row>
    <row r="262" spans="1:17">
      <c r="A262" s="46">
        <v>44858</v>
      </c>
      <c r="B262" s="34" t="s">
        <v>81</v>
      </c>
      <c r="C262" s="34">
        <v>2</v>
      </c>
      <c r="D262" s="34">
        <v>86</v>
      </c>
      <c r="E262" s="34">
        <v>2224</v>
      </c>
      <c r="F262" s="34">
        <v>33</v>
      </c>
      <c r="G262" s="34">
        <v>1.7</v>
      </c>
      <c r="H262" s="34">
        <v>1</v>
      </c>
      <c r="I262" s="34">
        <v>29</v>
      </c>
      <c r="J262" s="35">
        <v>83.4</v>
      </c>
      <c r="K262" s="36">
        <f>IFERROR(TablaAforos[[#This Row],[AREA DEL POTRERO]]/TablaAforos[[#This Row],[NUMERO VACAS LOTE]]/TablaAforos[[#This Row],[DIAS OCUPACION]],"")</f>
        <v>67.393939393939391</v>
      </c>
      <c r="L262" s="37">
        <f t="shared" si="24"/>
        <v>2022</v>
      </c>
      <c r="M262" s="37">
        <f t="shared" si="25"/>
        <v>10</v>
      </c>
      <c r="N262" s="37">
        <f t="shared" si="26"/>
        <v>24</v>
      </c>
      <c r="O262" s="23">
        <v>5</v>
      </c>
      <c r="Q262" s="34"/>
    </row>
    <row r="263" spans="1:17">
      <c r="A263" s="46">
        <v>44858</v>
      </c>
      <c r="B263" s="34" t="s">
        <v>82</v>
      </c>
      <c r="C263" s="34" t="s">
        <v>86</v>
      </c>
      <c r="D263" s="34">
        <v>30</v>
      </c>
      <c r="E263" s="34">
        <v>2500</v>
      </c>
      <c r="F263" s="34">
        <v>41</v>
      </c>
      <c r="G263" s="34"/>
      <c r="H263" s="34"/>
      <c r="I263" s="34"/>
      <c r="J263" s="35"/>
      <c r="K263" s="36" t="str">
        <f>IFERROR(TablaAforos[[#This Row],[AREA DEL POTRERO]]/TablaAforos[[#This Row],[NUMERO VACAS LOTE]]/TablaAforos[[#This Row],[DIAS OCUPACION]],"")</f>
        <v/>
      </c>
      <c r="L263" s="37">
        <f t="shared" si="24"/>
        <v>2022</v>
      </c>
      <c r="M263" s="37">
        <f t="shared" si="25"/>
        <v>10</v>
      </c>
      <c r="N263" s="37">
        <f t="shared" si="26"/>
        <v>24</v>
      </c>
      <c r="O263" s="23">
        <v>5</v>
      </c>
      <c r="Q263" s="34"/>
    </row>
    <row r="264" spans="1:17">
      <c r="A264" s="46">
        <v>44858</v>
      </c>
      <c r="B264" s="34" t="s">
        <v>82</v>
      </c>
      <c r="C264" s="34" t="s">
        <v>87</v>
      </c>
      <c r="D264" s="34">
        <v>47</v>
      </c>
      <c r="E264" s="34">
        <v>2500</v>
      </c>
      <c r="F264" s="34">
        <v>38</v>
      </c>
      <c r="G264" s="34">
        <v>1.2</v>
      </c>
      <c r="H264" s="34">
        <v>1</v>
      </c>
      <c r="I264" s="34">
        <v>29</v>
      </c>
      <c r="J264" s="35">
        <v>58.1</v>
      </c>
      <c r="K264" s="36">
        <f>IFERROR(TablaAforos[[#This Row],[AREA DEL POTRERO]]/TablaAforos[[#This Row],[NUMERO VACAS LOTE]]/TablaAforos[[#This Row],[DIAS OCUPACION]],"")</f>
        <v>65.78947368421052</v>
      </c>
      <c r="L264" s="37">
        <f t="shared" si="24"/>
        <v>2022</v>
      </c>
      <c r="M264" s="37">
        <f t="shared" si="25"/>
        <v>10</v>
      </c>
      <c r="N264" s="37">
        <f t="shared" si="26"/>
        <v>24</v>
      </c>
      <c r="O264" s="23">
        <v>5</v>
      </c>
      <c r="Q264" s="34"/>
    </row>
    <row r="265" spans="1:17">
      <c r="A265" s="46">
        <v>44859</v>
      </c>
      <c r="B265" s="34" t="s">
        <v>81</v>
      </c>
      <c r="C265" s="34">
        <v>1</v>
      </c>
      <c r="D265" s="34">
        <v>56</v>
      </c>
      <c r="E265" s="34">
        <v>2083</v>
      </c>
      <c r="F265" s="34">
        <v>37</v>
      </c>
      <c r="G265" s="34">
        <v>1.9</v>
      </c>
      <c r="H265" s="34">
        <v>1</v>
      </c>
      <c r="I265" s="34">
        <v>29</v>
      </c>
      <c r="J265" s="35">
        <v>93.5</v>
      </c>
      <c r="K265" s="36">
        <f>IFERROR(TablaAforos[[#This Row],[AREA DEL POTRERO]]/TablaAforos[[#This Row],[NUMERO VACAS LOTE]]/TablaAforos[[#This Row],[DIAS OCUPACION]],"")</f>
        <v>56.297297297297298</v>
      </c>
      <c r="L265" s="37">
        <f t="shared" si="24"/>
        <v>2022</v>
      </c>
      <c r="M265" s="37">
        <f t="shared" si="25"/>
        <v>10</v>
      </c>
      <c r="N265" s="37">
        <f t="shared" si="26"/>
        <v>25</v>
      </c>
      <c r="O265" s="23">
        <v>5</v>
      </c>
      <c r="Q265" s="34"/>
    </row>
    <row r="266" spans="1:17">
      <c r="A266" s="46">
        <v>44859</v>
      </c>
      <c r="B266" s="34" t="s">
        <v>81</v>
      </c>
      <c r="C266" s="34">
        <v>2</v>
      </c>
      <c r="D266" s="34">
        <v>83</v>
      </c>
      <c r="E266" s="34">
        <v>3369</v>
      </c>
      <c r="F266" s="34">
        <v>33</v>
      </c>
      <c r="G266" s="34">
        <v>1.7</v>
      </c>
      <c r="H266" s="34">
        <v>1</v>
      </c>
      <c r="I266" s="34">
        <v>29</v>
      </c>
      <c r="J266" s="35">
        <v>123</v>
      </c>
      <c r="K266" s="36">
        <f>IFERROR(TablaAforos[[#This Row],[AREA DEL POTRERO]]/TablaAforos[[#This Row],[NUMERO VACAS LOTE]]/TablaAforos[[#This Row],[DIAS OCUPACION]],"")</f>
        <v>102.09090909090909</v>
      </c>
      <c r="L266" s="37">
        <f t="shared" si="24"/>
        <v>2022</v>
      </c>
      <c r="M266" s="37">
        <f t="shared" si="25"/>
        <v>10</v>
      </c>
      <c r="N266" s="37">
        <f t="shared" si="26"/>
        <v>25</v>
      </c>
      <c r="O266" s="23">
        <v>5</v>
      </c>
      <c r="Q266" s="34"/>
    </row>
    <row r="267" spans="1:17">
      <c r="A267" s="46">
        <v>44859</v>
      </c>
      <c r="B267" s="34" t="s">
        <v>82</v>
      </c>
      <c r="C267" s="34" t="s">
        <v>86</v>
      </c>
      <c r="D267" s="34">
        <v>30</v>
      </c>
      <c r="E267" s="34">
        <v>12578</v>
      </c>
      <c r="F267" s="34">
        <v>41</v>
      </c>
      <c r="G267" s="34">
        <v>1.3</v>
      </c>
      <c r="H267" s="34">
        <v>3</v>
      </c>
      <c r="I267" s="34">
        <v>29</v>
      </c>
      <c r="J267" s="35">
        <v>99.7</v>
      </c>
      <c r="K267" s="36">
        <f>IFERROR(TablaAforos[[#This Row],[AREA DEL POTRERO]]/TablaAforos[[#This Row],[NUMERO VACAS LOTE]]/TablaAforos[[#This Row],[DIAS OCUPACION]],"")</f>
        <v>102.26016260162601</v>
      </c>
      <c r="L267" s="37">
        <f t="shared" si="24"/>
        <v>2022</v>
      </c>
      <c r="M267" s="37">
        <f t="shared" si="25"/>
        <v>10</v>
      </c>
      <c r="N267" s="37">
        <f t="shared" si="26"/>
        <v>25</v>
      </c>
      <c r="O267" s="23">
        <v>5</v>
      </c>
      <c r="Q267" s="34"/>
    </row>
    <row r="268" spans="1:17">
      <c r="A268" s="46">
        <v>44859</v>
      </c>
      <c r="B268" s="34" t="s">
        <v>82</v>
      </c>
      <c r="C268" s="34" t="s">
        <v>87</v>
      </c>
      <c r="D268" s="34">
        <v>48</v>
      </c>
      <c r="E268" s="34">
        <v>2500</v>
      </c>
      <c r="F268" s="34">
        <v>38</v>
      </c>
      <c r="G268" s="34">
        <v>1.4</v>
      </c>
      <c r="H268" s="34">
        <v>1</v>
      </c>
      <c r="I268" s="34">
        <v>29</v>
      </c>
      <c r="J268" s="35">
        <v>66.8</v>
      </c>
      <c r="K268" s="36">
        <f>IFERROR(TablaAforos[[#This Row],[AREA DEL POTRERO]]/TablaAforos[[#This Row],[NUMERO VACAS LOTE]]/TablaAforos[[#This Row],[DIAS OCUPACION]],"")</f>
        <v>65.78947368421052</v>
      </c>
      <c r="L268" s="37">
        <f t="shared" si="24"/>
        <v>2022</v>
      </c>
      <c r="M268" s="37">
        <f t="shared" si="25"/>
        <v>10</v>
      </c>
      <c r="N268" s="37">
        <f t="shared" si="26"/>
        <v>25</v>
      </c>
      <c r="O268" s="23">
        <v>5</v>
      </c>
      <c r="Q268" s="34"/>
    </row>
    <row r="269" spans="1:17">
      <c r="A269" s="46">
        <v>44860</v>
      </c>
      <c r="B269" s="34" t="s">
        <v>81</v>
      </c>
      <c r="C269" s="34">
        <v>1</v>
      </c>
      <c r="D269" s="34">
        <v>55</v>
      </c>
      <c r="E269" s="34">
        <v>2377</v>
      </c>
      <c r="F269" s="34">
        <v>37</v>
      </c>
      <c r="G269" s="34">
        <v>1.9</v>
      </c>
      <c r="H269" s="34">
        <v>1</v>
      </c>
      <c r="I269" s="34">
        <v>29</v>
      </c>
      <c r="J269" s="35">
        <v>93.5</v>
      </c>
      <c r="K269" s="36">
        <f>IFERROR(TablaAforos[[#This Row],[AREA DEL POTRERO]]/TablaAforos[[#This Row],[NUMERO VACAS LOTE]]/TablaAforos[[#This Row],[DIAS OCUPACION]],"")</f>
        <v>64.243243243243242</v>
      </c>
      <c r="L269" s="37">
        <f t="shared" si="24"/>
        <v>2022</v>
      </c>
      <c r="M269" s="37">
        <f t="shared" si="25"/>
        <v>10</v>
      </c>
      <c r="N269" s="37">
        <f t="shared" si="26"/>
        <v>26</v>
      </c>
      <c r="O269" s="23">
        <v>5</v>
      </c>
      <c r="Q269" s="34"/>
    </row>
    <row r="270" spans="1:17">
      <c r="A270" s="46">
        <v>44860</v>
      </c>
      <c r="B270" s="34" t="s">
        <v>81</v>
      </c>
      <c r="C270" s="34">
        <v>2</v>
      </c>
      <c r="D270" s="34">
        <v>87</v>
      </c>
      <c r="E270" s="34">
        <v>3351</v>
      </c>
      <c r="F270" s="34">
        <v>33</v>
      </c>
      <c r="G270" s="34">
        <v>1.8</v>
      </c>
      <c r="H270" s="34">
        <v>1</v>
      </c>
      <c r="I270" s="34">
        <v>29</v>
      </c>
      <c r="J270" s="35">
        <v>137</v>
      </c>
      <c r="K270" s="36">
        <f>IFERROR(TablaAforos[[#This Row],[AREA DEL POTRERO]]/TablaAforos[[#This Row],[NUMERO VACAS LOTE]]/TablaAforos[[#This Row],[DIAS OCUPACION]],"")</f>
        <v>101.54545454545455</v>
      </c>
      <c r="L270" s="37">
        <f t="shared" si="24"/>
        <v>2022</v>
      </c>
      <c r="M270" s="37">
        <f t="shared" si="25"/>
        <v>10</v>
      </c>
      <c r="N270" s="37">
        <f t="shared" si="26"/>
        <v>26</v>
      </c>
      <c r="O270" s="23">
        <v>5</v>
      </c>
      <c r="Q270" s="34"/>
    </row>
    <row r="271" spans="1:17">
      <c r="A271" s="46">
        <v>44860</v>
      </c>
      <c r="B271" s="34" t="s">
        <v>82</v>
      </c>
      <c r="C271" s="34" t="s">
        <v>87</v>
      </c>
      <c r="D271" s="34">
        <v>49</v>
      </c>
      <c r="E271" s="34">
        <v>2500</v>
      </c>
      <c r="F271" s="34">
        <v>38</v>
      </c>
      <c r="G271" s="34">
        <v>1.5</v>
      </c>
      <c r="H271" s="34">
        <v>1</v>
      </c>
      <c r="I271" s="34">
        <v>29</v>
      </c>
      <c r="J271" s="35">
        <v>70.900000000000006</v>
      </c>
      <c r="K271" s="36">
        <f>IFERROR(TablaAforos[[#This Row],[AREA DEL POTRERO]]/TablaAforos[[#This Row],[NUMERO VACAS LOTE]]/TablaAforos[[#This Row],[DIAS OCUPACION]],"")</f>
        <v>65.78947368421052</v>
      </c>
      <c r="L271" s="37">
        <f t="shared" si="24"/>
        <v>2022</v>
      </c>
      <c r="M271" s="37">
        <f t="shared" si="25"/>
        <v>10</v>
      </c>
      <c r="N271" s="37">
        <f t="shared" si="26"/>
        <v>26</v>
      </c>
      <c r="O271" s="23">
        <v>5</v>
      </c>
      <c r="Q271" s="34"/>
    </row>
    <row r="272" spans="1:17">
      <c r="A272" s="46">
        <v>44861</v>
      </c>
      <c r="B272" s="34" t="s">
        <v>81</v>
      </c>
      <c r="C272" s="34">
        <v>1</v>
      </c>
      <c r="D272" s="34">
        <v>54</v>
      </c>
      <c r="E272" s="34">
        <v>2522</v>
      </c>
      <c r="F272" s="34">
        <v>37</v>
      </c>
      <c r="G272" s="34">
        <v>1.88</v>
      </c>
      <c r="H272" s="34">
        <v>1</v>
      </c>
      <c r="I272" s="34">
        <v>29</v>
      </c>
      <c r="J272" s="35">
        <v>96.1</v>
      </c>
      <c r="K272" s="36">
        <f>IFERROR(TablaAforos[[#This Row],[AREA DEL POTRERO]]/TablaAforos[[#This Row],[NUMERO VACAS LOTE]]/TablaAforos[[#This Row],[DIAS OCUPACION]],"")</f>
        <v>68.162162162162161</v>
      </c>
      <c r="L272" s="37">
        <f t="shared" si="24"/>
        <v>2022</v>
      </c>
      <c r="M272" s="37">
        <f t="shared" si="25"/>
        <v>10</v>
      </c>
      <c r="N272" s="37">
        <f t="shared" si="26"/>
        <v>27</v>
      </c>
      <c r="O272" s="23">
        <v>5</v>
      </c>
      <c r="Q272" s="34"/>
    </row>
    <row r="273" spans="1:17">
      <c r="A273" s="46">
        <v>44861</v>
      </c>
      <c r="B273" s="34" t="s">
        <v>81</v>
      </c>
      <c r="C273" s="34">
        <v>2</v>
      </c>
      <c r="D273" s="34">
        <v>83</v>
      </c>
      <c r="E273" s="34">
        <v>3369</v>
      </c>
      <c r="F273" s="34">
        <v>33</v>
      </c>
      <c r="G273" s="34">
        <v>1.5</v>
      </c>
      <c r="H273" s="34">
        <v>1</v>
      </c>
      <c r="I273" s="34">
        <v>29</v>
      </c>
      <c r="J273" s="35">
        <v>121</v>
      </c>
      <c r="K273" s="36">
        <f>IFERROR(TablaAforos[[#This Row],[AREA DEL POTRERO]]/TablaAforos[[#This Row],[NUMERO VACAS LOTE]]/TablaAforos[[#This Row],[DIAS OCUPACION]],"")</f>
        <v>102.09090909090909</v>
      </c>
      <c r="L273" s="37">
        <f t="shared" si="24"/>
        <v>2022</v>
      </c>
      <c r="M273" s="37">
        <f t="shared" si="25"/>
        <v>10</v>
      </c>
      <c r="N273" s="37">
        <f t="shared" si="26"/>
        <v>27</v>
      </c>
      <c r="O273" s="23">
        <v>5</v>
      </c>
      <c r="Q273" s="34"/>
    </row>
    <row r="274" spans="1:17">
      <c r="A274" s="46">
        <v>44861</v>
      </c>
      <c r="B274" s="34" t="s">
        <v>82</v>
      </c>
      <c r="C274" s="34" t="s">
        <v>87</v>
      </c>
      <c r="D274" s="34">
        <v>50</v>
      </c>
      <c r="E274" s="34">
        <v>2500</v>
      </c>
      <c r="F274" s="34">
        <v>38</v>
      </c>
      <c r="G274" s="34">
        <v>1.8</v>
      </c>
      <c r="H274" s="34">
        <v>1</v>
      </c>
      <c r="I274" s="34">
        <v>29</v>
      </c>
      <c r="J274" s="35">
        <v>83.7</v>
      </c>
      <c r="K274" s="36">
        <f>IFERROR(TablaAforos[[#This Row],[AREA DEL POTRERO]]/TablaAforos[[#This Row],[NUMERO VACAS LOTE]]/TablaAforos[[#This Row],[DIAS OCUPACION]],"")</f>
        <v>65.78947368421052</v>
      </c>
      <c r="L274" s="37">
        <f t="shared" si="24"/>
        <v>2022</v>
      </c>
      <c r="M274" s="37">
        <f t="shared" si="25"/>
        <v>10</v>
      </c>
      <c r="N274" s="37">
        <f t="shared" si="26"/>
        <v>27</v>
      </c>
      <c r="O274" s="23">
        <v>5</v>
      </c>
      <c r="Q274" s="34"/>
    </row>
    <row r="275" spans="1:17">
      <c r="A275" s="46">
        <v>44862</v>
      </c>
      <c r="B275" s="34" t="s">
        <v>81</v>
      </c>
      <c r="C275" s="34">
        <v>1</v>
      </c>
      <c r="D275" s="34">
        <v>53</v>
      </c>
      <c r="E275" s="34">
        <v>1935</v>
      </c>
      <c r="F275" s="34">
        <v>37</v>
      </c>
      <c r="G275" s="34">
        <v>1.7</v>
      </c>
      <c r="H275" s="34">
        <v>1</v>
      </c>
      <c r="I275" s="34">
        <v>29</v>
      </c>
      <c r="J275" s="35">
        <v>70.2</v>
      </c>
      <c r="K275" s="36">
        <f>IFERROR(TablaAforos[[#This Row],[AREA DEL POTRERO]]/TablaAforos[[#This Row],[NUMERO VACAS LOTE]]/TablaAforos[[#This Row],[DIAS OCUPACION]],"")</f>
        <v>52.297297297297298</v>
      </c>
      <c r="L275" s="37">
        <f t="shared" si="24"/>
        <v>2022</v>
      </c>
      <c r="M275" s="37">
        <f t="shared" si="25"/>
        <v>10</v>
      </c>
      <c r="N275" s="37">
        <f t="shared" si="26"/>
        <v>28</v>
      </c>
      <c r="O275" s="23">
        <v>5</v>
      </c>
      <c r="Q275" s="34"/>
    </row>
    <row r="276" spans="1:17">
      <c r="A276" s="46">
        <v>44862</v>
      </c>
      <c r="B276" s="34" t="s">
        <v>81</v>
      </c>
      <c r="C276" s="34">
        <v>2</v>
      </c>
      <c r="D276" s="34">
        <v>37</v>
      </c>
      <c r="E276" s="34">
        <v>2058</v>
      </c>
      <c r="F276" s="34">
        <v>33</v>
      </c>
      <c r="G276" s="34">
        <v>1.8</v>
      </c>
      <c r="H276" s="34">
        <v>1</v>
      </c>
      <c r="I276" s="34">
        <v>29</v>
      </c>
      <c r="J276" s="35">
        <v>171</v>
      </c>
      <c r="K276" s="36">
        <f>IFERROR(TablaAforos[[#This Row],[AREA DEL POTRERO]]/TablaAforos[[#This Row],[NUMERO VACAS LOTE]]/TablaAforos[[#This Row],[DIAS OCUPACION]],"")</f>
        <v>62.363636363636367</v>
      </c>
      <c r="L276" s="37">
        <f t="shared" si="24"/>
        <v>2022</v>
      </c>
      <c r="M276" s="37">
        <f t="shared" si="25"/>
        <v>10</v>
      </c>
      <c r="N276" s="37">
        <f t="shared" si="26"/>
        <v>28</v>
      </c>
      <c r="O276" s="23">
        <v>5</v>
      </c>
      <c r="Q276" s="34"/>
    </row>
    <row r="277" spans="1:17">
      <c r="A277" s="46">
        <v>44862</v>
      </c>
      <c r="B277" s="34" t="s">
        <v>82</v>
      </c>
      <c r="C277" s="34" t="s">
        <v>86</v>
      </c>
      <c r="D277" s="34">
        <v>31</v>
      </c>
      <c r="E277" s="34">
        <v>12000</v>
      </c>
      <c r="F277" s="34">
        <v>41</v>
      </c>
      <c r="G277" s="34"/>
      <c r="H277" s="34">
        <v>1</v>
      </c>
      <c r="I277" s="34">
        <v>29</v>
      </c>
      <c r="J277" s="35"/>
      <c r="K277" s="36">
        <f>IFERROR(TablaAforos[[#This Row],[AREA DEL POTRERO]]/TablaAforos[[#This Row],[NUMERO VACAS LOTE]]/TablaAforos[[#This Row],[DIAS OCUPACION]],"")</f>
        <v>292.6829268292683</v>
      </c>
      <c r="L277" s="37">
        <f t="shared" si="24"/>
        <v>2022</v>
      </c>
      <c r="M277" s="37">
        <f t="shared" si="25"/>
        <v>10</v>
      </c>
      <c r="N277" s="37">
        <f t="shared" si="26"/>
        <v>28</v>
      </c>
      <c r="O277" s="23">
        <v>5</v>
      </c>
      <c r="Q277" s="34"/>
    </row>
    <row r="278" spans="1:17">
      <c r="A278" s="46">
        <v>44862</v>
      </c>
      <c r="B278" s="34" t="s">
        <v>82</v>
      </c>
      <c r="C278" s="34" t="s">
        <v>87</v>
      </c>
      <c r="D278" s="34">
        <v>51</v>
      </c>
      <c r="E278" s="34">
        <v>2500</v>
      </c>
      <c r="F278" s="34">
        <v>38</v>
      </c>
      <c r="G278" s="34">
        <v>1.9</v>
      </c>
      <c r="H278" s="34">
        <v>1</v>
      </c>
      <c r="I278" s="34">
        <v>29</v>
      </c>
      <c r="J278" s="35">
        <v>89.2</v>
      </c>
      <c r="K278" s="36">
        <f>IFERROR(TablaAforos[[#This Row],[AREA DEL POTRERO]]/TablaAforos[[#This Row],[NUMERO VACAS LOTE]]/TablaAforos[[#This Row],[DIAS OCUPACION]],"")</f>
        <v>65.78947368421052</v>
      </c>
      <c r="L278" s="37">
        <f t="shared" si="24"/>
        <v>2022</v>
      </c>
      <c r="M278" s="37">
        <f t="shared" si="25"/>
        <v>10</v>
      </c>
      <c r="N278" s="37">
        <f t="shared" si="26"/>
        <v>28</v>
      </c>
      <c r="O278" s="23">
        <v>5</v>
      </c>
      <c r="Q278" s="34"/>
    </row>
    <row r="279" spans="1:17">
      <c r="A279" s="46">
        <v>44863</v>
      </c>
      <c r="B279" s="34" t="s">
        <v>88</v>
      </c>
      <c r="C279" s="34">
        <v>1</v>
      </c>
      <c r="D279" s="34">
        <v>4</v>
      </c>
      <c r="E279" s="34">
        <v>12239</v>
      </c>
      <c r="F279" s="34">
        <v>37</v>
      </c>
      <c r="G279" s="34">
        <v>1.6</v>
      </c>
      <c r="H279" s="34">
        <v>4</v>
      </c>
      <c r="I279" s="34">
        <v>28</v>
      </c>
      <c r="J279" s="35">
        <v>108</v>
      </c>
      <c r="K279" s="36">
        <f>IFERROR(TablaAforos[[#This Row],[AREA DEL POTRERO]]/TablaAforos[[#This Row],[NUMERO VACAS LOTE]]/TablaAforos[[#This Row],[DIAS OCUPACION]],"")</f>
        <v>82.695945945945951</v>
      </c>
      <c r="L279" s="37">
        <f t="shared" si="24"/>
        <v>2022</v>
      </c>
      <c r="M279" s="37">
        <f t="shared" si="25"/>
        <v>10</v>
      </c>
      <c r="N279" s="37">
        <f t="shared" si="26"/>
        <v>29</v>
      </c>
      <c r="O279" s="37">
        <v>5</v>
      </c>
      <c r="P279" s="37"/>
      <c r="Q279" s="34"/>
    </row>
    <row r="280" spans="1:17">
      <c r="A280" s="46">
        <v>44863</v>
      </c>
      <c r="B280" s="34" t="s">
        <v>81</v>
      </c>
      <c r="C280" s="34">
        <v>1</v>
      </c>
      <c r="D280" s="34">
        <v>14</v>
      </c>
      <c r="E280" s="34">
        <v>2247</v>
      </c>
      <c r="F280" s="34">
        <v>37</v>
      </c>
      <c r="G280" s="34">
        <v>1.7</v>
      </c>
      <c r="H280" s="34">
        <v>1</v>
      </c>
      <c r="I280" s="34">
        <v>29</v>
      </c>
      <c r="J280" s="35">
        <v>77.900000000000006</v>
      </c>
      <c r="K280" s="36">
        <f>IFERROR(TablaAforos[[#This Row],[AREA DEL POTRERO]]/TablaAforos[[#This Row],[NUMERO VACAS LOTE]]/TablaAforos[[#This Row],[DIAS OCUPACION]],"")</f>
        <v>60.729729729729726</v>
      </c>
      <c r="L280" s="37">
        <f t="shared" si="24"/>
        <v>2022</v>
      </c>
      <c r="M280" s="37">
        <f t="shared" si="25"/>
        <v>10</v>
      </c>
      <c r="N280" s="37">
        <f t="shared" si="26"/>
        <v>29</v>
      </c>
      <c r="O280" s="23">
        <v>5</v>
      </c>
      <c r="Q280" s="34"/>
    </row>
    <row r="281" spans="1:17">
      <c r="A281" s="46">
        <v>44863</v>
      </c>
      <c r="B281" s="34" t="s">
        <v>81</v>
      </c>
      <c r="C281" s="34">
        <v>2</v>
      </c>
      <c r="D281" s="34">
        <v>39</v>
      </c>
      <c r="E281" s="34">
        <v>1266</v>
      </c>
      <c r="F281" s="34">
        <v>33</v>
      </c>
      <c r="G281" s="34">
        <v>1.7</v>
      </c>
      <c r="H281" s="34">
        <v>1</v>
      </c>
      <c r="I281" s="34">
        <v>29</v>
      </c>
      <c r="J281" s="35">
        <v>101</v>
      </c>
      <c r="K281" s="36">
        <f>IFERROR(TablaAforos[[#This Row],[AREA DEL POTRERO]]/TablaAforos[[#This Row],[NUMERO VACAS LOTE]]/TablaAforos[[#This Row],[DIAS OCUPACION]],"")</f>
        <v>38.363636363636367</v>
      </c>
      <c r="L281" s="37">
        <f t="shared" si="24"/>
        <v>2022</v>
      </c>
      <c r="M281" s="37">
        <f t="shared" si="25"/>
        <v>10</v>
      </c>
      <c r="N281" s="37">
        <f t="shared" si="26"/>
        <v>29</v>
      </c>
      <c r="O281" s="23">
        <v>5</v>
      </c>
      <c r="Q281" s="34"/>
    </row>
    <row r="282" spans="1:17">
      <c r="A282" s="46">
        <v>44863</v>
      </c>
      <c r="B282" s="34" t="s">
        <v>82</v>
      </c>
      <c r="C282" s="34" t="s">
        <v>86</v>
      </c>
      <c r="D282" s="34">
        <v>2</v>
      </c>
      <c r="E282" s="34">
        <v>2500</v>
      </c>
      <c r="F282" s="34"/>
      <c r="G282" s="34"/>
      <c r="H282" s="34"/>
      <c r="I282" s="34"/>
      <c r="J282" s="35"/>
      <c r="K282" s="36" t="str">
        <f>IFERROR(TablaAforos[[#This Row],[AREA DEL POTRERO]]/TablaAforos[[#This Row],[NUMERO VACAS LOTE]]/TablaAforos[[#This Row],[DIAS OCUPACION]],"")</f>
        <v/>
      </c>
      <c r="L282" s="37">
        <f t="shared" si="24"/>
        <v>2022</v>
      </c>
      <c r="M282" s="37">
        <f t="shared" si="25"/>
        <v>10</v>
      </c>
      <c r="N282" s="37">
        <f t="shared" si="26"/>
        <v>29</v>
      </c>
      <c r="O282" s="23">
        <v>5</v>
      </c>
      <c r="Q282" s="34"/>
    </row>
    <row r="283" spans="1:17">
      <c r="A283" s="46">
        <v>44863</v>
      </c>
      <c r="B283" s="34" t="s">
        <v>82</v>
      </c>
      <c r="C283" s="34" t="s">
        <v>87</v>
      </c>
      <c r="D283" s="34"/>
      <c r="E283" s="34"/>
      <c r="F283" s="34"/>
      <c r="G283" s="34"/>
      <c r="H283" s="34"/>
      <c r="I283" s="34"/>
      <c r="J283" s="35"/>
      <c r="K283" s="36" t="str">
        <f>IFERROR(TablaAforos[[#This Row],[AREA DEL POTRERO]]/TablaAforos[[#This Row],[NUMERO VACAS LOTE]]/TablaAforos[[#This Row],[DIAS OCUPACION]],"")</f>
        <v/>
      </c>
      <c r="L283" s="37">
        <f t="shared" si="24"/>
        <v>2022</v>
      </c>
      <c r="M283" s="37">
        <f t="shared" si="25"/>
        <v>10</v>
      </c>
      <c r="N283" s="37">
        <f t="shared" si="26"/>
        <v>29</v>
      </c>
      <c r="O283" s="23">
        <v>5</v>
      </c>
      <c r="Q283" s="34"/>
    </row>
    <row r="284" spans="1:17">
      <c r="A284" s="46">
        <v>44864</v>
      </c>
      <c r="B284" s="34" t="s">
        <v>81</v>
      </c>
      <c r="C284" s="34">
        <v>1</v>
      </c>
      <c r="D284" s="34">
        <v>6</v>
      </c>
      <c r="E284" s="34">
        <v>2442</v>
      </c>
      <c r="F284" s="34">
        <v>37</v>
      </c>
      <c r="G284" s="34">
        <v>1.5</v>
      </c>
      <c r="H284" s="34">
        <v>1</v>
      </c>
      <c r="I284" s="34">
        <v>29</v>
      </c>
      <c r="J284" s="35">
        <v>75.2</v>
      </c>
      <c r="K284" s="36">
        <f>IFERROR(TablaAforos[[#This Row],[AREA DEL POTRERO]]/TablaAforos[[#This Row],[NUMERO VACAS LOTE]]/TablaAforos[[#This Row],[DIAS OCUPACION]],"")</f>
        <v>66</v>
      </c>
      <c r="L284" s="37">
        <f t="shared" ref="L284:L295" si="27">YEAR(A284)</f>
        <v>2022</v>
      </c>
      <c r="M284" s="37">
        <f t="shared" ref="M284:M295" si="28">MONTH(A284)</f>
        <v>10</v>
      </c>
      <c r="N284" s="37">
        <f t="shared" ref="N284:N295" si="29">DAY(A284)</f>
        <v>30</v>
      </c>
      <c r="O284" s="23">
        <v>5</v>
      </c>
      <c r="Q284" s="34"/>
    </row>
    <row r="285" spans="1:17">
      <c r="A285" s="46">
        <v>44864</v>
      </c>
      <c r="B285" s="34" t="s">
        <v>81</v>
      </c>
      <c r="C285" s="34">
        <v>2</v>
      </c>
      <c r="D285" s="34">
        <v>40</v>
      </c>
      <c r="E285" s="34"/>
      <c r="F285" s="34"/>
      <c r="G285" s="34"/>
      <c r="H285" s="34"/>
      <c r="I285" s="34"/>
      <c r="J285" s="35"/>
      <c r="K285" s="36" t="str">
        <f>IFERROR(TablaAforos[[#This Row],[AREA DEL POTRERO]]/TablaAforos[[#This Row],[NUMERO VACAS LOTE]]/TablaAforos[[#This Row],[DIAS OCUPACION]],"")</f>
        <v/>
      </c>
      <c r="L285" s="37">
        <f t="shared" si="27"/>
        <v>2022</v>
      </c>
      <c r="M285" s="37">
        <f t="shared" si="28"/>
        <v>10</v>
      </c>
      <c r="N285" s="37">
        <f t="shared" si="29"/>
        <v>30</v>
      </c>
      <c r="O285" s="23">
        <v>5</v>
      </c>
      <c r="Q285" s="34"/>
    </row>
    <row r="286" spans="1:17">
      <c r="A286" s="46">
        <v>44864</v>
      </c>
      <c r="B286" s="34" t="s">
        <v>82</v>
      </c>
      <c r="C286" s="34" t="s">
        <v>86</v>
      </c>
      <c r="D286" s="34">
        <v>3</v>
      </c>
      <c r="E286" s="34">
        <v>2500</v>
      </c>
      <c r="F286" s="34"/>
      <c r="G286" s="34"/>
      <c r="H286" s="34"/>
      <c r="I286" s="34"/>
      <c r="J286" s="35"/>
      <c r="K286" s="36" t="str">
        <f>IFERROR(TablaAforos[[#This Row],[AREA DEL POTRERO]]/TablaAforos[[#This Row],[NUMERO VACAS LOTE]]/TablaAforos[[#This Row],[DIAS OCUPACION]],"")</f>
        <v/>
      </c>
      <c r="L286" s="37">
        <f t="shared" si="27"/>
        <v>2022</v>
      </c>
      <c r="M286" s="37">
        <f t="shared" si="28"/>
        <v>10</v>
      </c>
      <c r="N286" s="37">
        <f t="shared" si="29"/>
        <v>30</v>
      </c>
      <c r="O286" s="23">
        <v>5</v>
      </c>
      <c r="Q286" s="34"/>
    </row>
    <row r="287" spans="1:17" hidden="1">
      <c r="A287" s="46">
        <v>44864</v>
      </c>
      <c r="B287" s="34" t="s">
        <v>82</v>
      </c>
      <c r="C287" s="34"/>
      <c r="D287" s="34"/>
      <c r="E287" s="34"/>
      <c r="F287" s="34"/>
      <c r="G287" s="34"/>
      <c r="H287" s="34"/>
      <c r="I287" s="34"/>
      <c r="J287" s="35"/>
      <c r="K287" s="36" t="str">
        <f>IFERROR(TablaAforos[[#This Row],[AREA DEL POTRERO]]/TablaAforos[[#This Row],[NUMERO VACAS LOTE]]/TablaAforos[[#This Row],[DIAS OCUPACION]],"")</f>
        <v/>
      </c>
      <c r="L287" s="37">
        <f t="shared" si="27"/>
        <v>2022</v>
      </c>
      <c r="M287" s="37">
        <f t="shared" si="28"/>
        <v>10</v>
      </c>
      <c r="N287" s="37">
        <f t="shared" si="29"/>
        <v>30</v>
      </c>
      <c r="O287" s="23">
        <v>5</v>
      </c>
      <c r="Q287" s="34"/>
    </row>
    <row r="288" spans="1:17">
      <c r="A288" s="46">
        <v>44865</v>
      </c>
      <c r="B288" s="34" t="s">
        <v>81</v>
      </c>
      <c r="C288" s="34">
        <v>1</v>
      </c>
      <c r="D288" s="34">
        <v>5</v>
      </c>
      <c r="E288" s="34">
        <v>2550</v>
      </c>
      <c r="F288" s="34">
        <v>35</v>
      </c>
      <c r="G288" s="34"/>
      <c r="H288" s="34">
        <v>1</v>
      </c>
      <c r="I288" s="34">
        <v>29</v>
      </c>
      <c r="J288" s="35"/>
      <c r="K288" s="36">
        <f>IFERROR(TablaAforos[[#This Row],[AREA DEL POTRERO]]/TablaAforos[[#This Row],[NUMERO VACAS LOTE]]/TablaAforos[[#This Row],[DIAS OCUPACION]],"")</f>
        <v>72.857142857142861</v>
      </c>
      <c r="L288" s="37">
        <f t="shared" si="27"/>
        <v>2022</v>
      </c>
      <c r="M288" s="37">
        <f t="shared" si="28"/>
        <v>10</v>
      </c>
      <c r="N288" s="37">
        <f t="shared" si="29"/>
        <v>31</v>
      </c>
      <c r="O288" s="23">
        <v>5</v>
      </c>
      <c r="Q288" s="34"/>
    </row>
    <row r="289" spans="1:17">
      <c r="A289" s="46">
        <v>44865</v>
      </c>
      <c r="B289" s="34" t="s">
        <v>81</v>
      </c>
      <c r="C289" s="34">
        <v>2</v>
      </c>
      <c r="D289" s="34">
        <v>41</v>
      </c>
      <c r="E289" s="34">
        <v>2524</v>
      </c>
      <c r="F289" s="34">
        <v>29</v>
      </c>
      <c r="G289" s="34"/>
      <c r="H289" s="34">
        <v>1</v>
      </c>
      <c r="I289" s="34">
        <v>29</v>
      </c>
      <c r="J289" s="35"/>
      <c r="K289" s="36">
        <f>IFERROR(TablaAforos[[#This Row],[AREA DEL POTRERO]]/TablaAforos[[#This Row],[NUMERO VACAS LOTE]]/TablaAforos[[#This Row],[DIAS OCUPACION]],"")</f>
        <v>87.034482758620683</v>
      </c>
      <c r="L289" s="37">
        <f t="shared" si="27"/>
        <v>2022</v>
      </c>
      <c r="M289" s="37">
        <f t="shared" si="28"/>
        <v>10</v>
      </c>
      <c r="N289" s="37">
        <f t="shared" si="29"/>
        <v>31</v>
      </c>
      <c r="O289" s="23">
        <v>5</v>
      </c>
      <c r="Q289" s="34"/>
    </row>
    <row r="290" spans="1:17">
      <c r="A290" s="46">
        <v>44865</v>
      </c>
      <c r="B290" s="34" t="s">
        <v>82</v>
      </c>
      <c r="C290" s="34" t="s">
        <v>86</v>
      </c>
      <c r="D290" s="34"/>
      <c r="E290" s="34"/>
      <c r="F290" s="34"/>
      <c r="G290" s="34"/>
      <c r="H290" s="34"/>
      <c r="I290" s="34"/>
      <c r="J290" s="35"/>
      <c r="K290" s="36" t="str">
        <f>IFERROR(TablaAforos[[#This Row],[AREA DEL POTRERO]]/TablaAforos[[#This Row],[NUMERO VACAS LOTE]]/TablaAforos[[#This Row],[DIAS OCUPACION]],"")</f>
        <v/>
      </c>
      <c r="L290" s="37">
        <f t="shared" si="27"/>
        <v>2022</v>
      </c>
      <c r="M290" s="37">
        <f t="shared" si="28"/>
        <v>10</v>
      </c>
      <c r="N290" s="37">
        <f t="shared" si="29"/>
        <v>31</v>
      </c>
      <c r="O290" s="23">
        <v>5</v>
      </c>
      <c r="Q290" s="34"/>
    </row>
    <row r="291" spans="1:17">
      <c r="A291" s="46">
        <v>44865</v>
      </c>
      <c r="B291" s="34" t="s">
        <v>82</v>
      </c>
      <c r="C291" s="34" t="s">
        <v>87</v>
      </c>
      <c r="D291" s="34"/>
      <c r="E291" s="34"/>
      <c r="F291" s="34"/>
      <c r="G291" s="34"/>
      <c r="H291" s="34"/>
      <c r="I291" s="34"/>
      <c r="J291" s="35"/>
      <c r="K291" s="36" t="str">
        <f>IFERROR(TablaAforos[[#This Row],[AREA DEL POTRERO]]/TablaAforos[[#This Row],[NUMERO VACAS LOTE]]/TablaAforos[[#This Row],[DIAS OCUPACION]],"")</f>
        <v/>
      </c>
      <c r="L291" s="37">
        <f>YEAR(A291)</f>
        <v>2022</v>
      </c>
      <c r="M291" s="37">
        <f>MONTH(A291)</f>
        <v>10</v>
      </c>
      <c r="N291" s="37">
        <f>DAY(A291)</f>
        <v>31</v>
      </c>
      <c r="O291" s="23">
        <v>5</v>
      </c>
      <c r="Q291" s="34"/>
    </row>
    <row r="292" spans="1:17">
      <c r="A292" s="46">
        <v>44866</v>
      </c>
      <c r="B292" s="34" t="s">
        <v>81</v>
      </c>
      <c r="C292" s="34">
        <v>1</v>
      </c>
      <c r="D292" s="34">
        <v>4</v>
      </c>
      <c r="E292" s="34">
        <v>2935</v>
      </c>
      <c r="F292" s="34">
        <v>35</v>
      </c>
      <c r="G292" s="34"/>
      <c r="H292" s="34">
        <v>1</v>
      </c>
      <c r="I292" s="34">
        <v>29</v>
      </c>
      <c r="J292" s="35"/>
      <c r="K292" s="36">
        <f>IFERROR(TablaAforos[[#This Row],[AREA DEL POTRERO]]/TablaAforos[[#This Row],[NUMERO VACAS LOTE]]/TablaAforos[[#This Row],[DIAS OCUPACION]],"")</f>
        <v>83.857142857142861</v>
      </c>
      <c r="L292" s="37">
        <f t="shared" si="27"/>
        <v>2022</v>
      </c>
      <c r="M292" s="37">
        <f t="shared" si="28"/>
        <v>11</v>
      </c>
      <c r="N292" s="37">
        <f t="shared" si="29"/>
        <v>1</v>
      </c>
      <c r="O292" s="23">
        <v>5</v>
      </c>
      <c r="Q292" s="34"/>
    </row>
    <row r="293" spans="1:17">
      <c r="A293" s="46">
        <v>44866</v>
      </c>
      <c r="B293" s="34" t="s">
        <v>81</v>
      </c>
      <c r="C293" s="34">
        <v>2</v>
      </c>
      <c r="D293" s="34">
        <v>42</v>
      </c>
      <c r="E293" s="34">
        <v>2723</v>
      </c>
      <c r="F293" s="34">
        <v>29</v>
      </c>
      <c r="G293" s="34"/>
      <c r="H293" s="34">
        <v>1</v>
      </c>
      <c r="I293" s="34">
        <v>29</v>
      </c>
      <c r="J293" s="35"/>
      <c r="K293" s="36">
        <f>IFERROR(TablaAforos[[#This Row],[AREA DEL POTRERO]]/TablaAforos[[#This Row],[NUMERO VACAS LOTE]]/TablaAforos[[#This Row],[DIAS OCUPACION]],"")</f>
        <v>93.896551724137936</v>
      </c>
      <c r="L293" s="37">
        <f t="shared" si="27"/>
        <v>2022</v>
      </c>
      <c r="M293" s="37">
        <f t="shared" si="28"/>
        <v>11</v>
      </c>
      <c r="N293" s="37">
        <f t="shared" si="29"/>
        <v>1</v>
      </c>
      <c r="O293" s="23">
        <v>5</v>
      </c>
      <c r="Q293" s="34"/>
    </row>
    <row r="294" spans="1:17">
      <c r="A294" s="46">
        <v>44866</v>
      </c>
      <c r="B294" s="34" t="s">
        <v>82</v>
      </c>
      <c r="C294" s="34" t="s">
        <v>86</v>
      </c>
      <c r="D294" s="34"/>
      <c r="E294" s="34"/>
      <c r="F294" s="34"/>
      <c r="G294" s="34"/>
      <c r="H294" s="34"/>
      <c r="I294" s="34"/>
      <c r="J294" s="35"/>
      <c r="K294" s="36" t="str">
        <f>IFERROR(TablaAforos[[#This Row],[AREA DEL POTRERO]]/TablaAforos[[#This Row],[NUMERO VACAS LOTE]]/TablaAforos[[#This Row],[DIAS OCUPACION]],"")</f>
        <v/>
      </c>
      <c r="L294" s="37">
        <f t="shared" si="27"/>
        <v>2022</v>
      </c>
      <c r="M294" s="37">
        <f t="shared" si="28"/>
        <v>11</v>
      </c>
      <c r="N294" s="37">
        <f t="shared" si="29"/>
        <v>1</v>
      </c>
      <c r="O294" s="23">
        <v>5</v>
      </c>
      <c r="Q294" s="34"/>
    </row>
    <row r="295" spans="1:17">
      <c r="A295" s="46">
        <v>44866</v>
      </c>
      <c r="B295" s="34" t="s">
        <v>82</v>
      </c>
      <c r="C295" s="34" t="s">
        <v>87</v>
      </c>
      <c r="D295" s="34"/>
      <c r="E295" s="34"/>
      <c r="F295" s="34"/>
      <c r="G295" s="34"/>
      <c r="H295" s="34"/>
      <c r="I295" s="34"/>
      <c r="J295" s="35"/>
      <c r="K295" s="36" t="str">
        <f>IFERROR(TablaAforos[[#This Row],[AREA DEL POTRERO]]/TablaAforos[[#This Row],[NUMERO VACAS LOTE]]/TablaAforos[[#This Row],[DIAS OCUPACION]],"")</f>
        <v/>
      </c>
      <c r="L295" s="37">
        <f t="shared" si="27"/>
        <v>2022</v>
      </c>
      <c r="M295" s="37">
        <f t="shared" si="28"/>
        <v>11</v>
      </c>
      <c r="N295" s="37">
        <f t="shared" si="29"/>
        <v>1</v>
      </c>
      <c r="O295" s="23">
        <v>5</v>
      </c>
      <c r="Q295" s="34"/>
    </row>
    <row r="296" spans="1:17">
      <c r="A296" s="45">
        <v>44867</v>
      </c>
      <c r="B296" s="20" t="s">
        <v>81</v>
      </c>
      <c r="C296" s="20">
        <v>1</v>
      </c>
      <c r="D296" s="20">
        <v>3</v>
      </c>
      <c r="E296" s="20">
        <v>2161</v>
      </c>
      <c r="F296" s="20">
        <v>35</v>
      </c>
      <c r="H296" s="20">
        <v>1</v>
      </c>
      <c r="I296" s="20">
        <v>29</v>
      </c>
      <c r="J296" s="21"/>
      <c r="K296" s="22">
        <f>IFERROR(TablaAforos[[#This Row],[AREA DEL POTRERO]]/TablaAforos[[#This Row],[NUMERO VACAS LOTE]]/TablaAforos[[#This Row],[DIAS OCUPACION]],"")</f>
        <v>61.74285714285714</v>
      </c>
      <c r="L296" s="23">
        <f t="shared" ref="L296:L358" si="30">YEAR(A296)</f>
        <v>2022</v>
      </c>
      <c r="M296" s="23">
        <f t="shared" ref="M296:M358" si="31">MONTH(A296)</f>
        <v>11</v>
      </c>
      <c r="N296" s="23">
        <f t="shared" ref="N296:N358" si="32">DAY(A296)</f>
        <v>2</v>
      </c>
      <c r="O296" s="23">
        <v>5</v>
      </c>
    </row>
    <row r="297" spans="1:17">
      <c r="A297" s="45">
        <v>44867</v>
      </c>
      <c r="B297" s="20" t="s">
        <v>81</v>
      </c>
      <c r="C297" s="20">
        <v>2</v>
      </c>
      <c r="D297" s="20">
        <v>34</v>
      </c>
      <c r="E297" s="20">
        <v>2536</v>
      </c>
      <c r="F297" s="20">
        <v>29</v>
      </c>
      <c r="H297" s="20">
        <v>1</v>
      </c>
      <c r="I297" s="20">
        <v>29</v>
      </c>
      <c r="J297" s="21"/>
      <c r="K297" s="22">
        <f>IFERROR(TablaAforos[[#This Row],[AREA DEL POTRERO]]/TablaAforos[[#This Row],[NUMERO VACAS LOTE]]/TablaAforos[[#This Row],[DIAS OCUPACION]],"")</f>
        <v>87.448275862068968</v>
      </c>
      <c r="L297" s="23">
        <f t="shared" si="30"/>
        <v>2022</v>
      </c>
      <c r="M297" s="23">
        <f t="shared" si="31"/>
        <v>11</v>
      </c>
      <c r="N297" s="23">
        <f t="shared" si="32"/>
        <v>2</v>
      </c>
      <c r="O297" s="23">
        <v>5</v>
      </c>
    </row>
    <row r="298" spans="1:17">
      <c r="A298" s="45">
        <v>44867</v>
      </c>
      <c r="B298" s="20" t="s">
        <v>82</v>
      </c>
      <c r="C298" s="20" t="s">
        <v>86</v>
      </c>
      <c r="J298" s="21"/>
      <c r="K298" s="22" t="str">
        <f>IFERROR(TablaAforos[[#This Row],[AREA DEL POTRERO]]/TablaAforos[[#This Row],[NUMERO VACAS LOTE]]/TablaAforos[[#This Row],[DIAS OCUPACION]],"")</f>
        <v/>
      </c>
      <c r="L298" s="23">
        <f t="shared" si="30"/>
        <v>2022</v>
      </c>
      <c r="M298" s="23">
        <f t="shared" si="31"/>
        <v>11</v>
      </c>
      <c r="N298" s="23">
        <f t="shared" si="32"/>
        <v>2</v>
      </c>
      <c r="O298" s="23">
        <v>5</v>
      </c>
    </row>
    <row r="299" spans="1:17">
      <c r="A299" s="45">
        <v>44867</v>
      </c>
      <c r="B299" s="20" t="s">
        <v>82</v>
      </c>
      <c r="C299" s="20" t="s">
        <v>87</v>
      </c>
      <c r="J299" s="21"/>
      <c r="K299" s="22" t="str">
        <f>IFERROR(TablaAforos[[#This Row],[AREA DEL POTRERO]]/TablaAforos[[#This Row],[NUMERO VACAS LOTE]]/TablaAforos[[#This Row],[DIAS OCUPACION]],"")</f>
        <v/>
      </c>
      <c r="L299" s="23">
        <f t="shared" si="30"/>
        <v>2022</v>
      </c>
      <c r="M299" s="23">
        <f t="shared" si="31"/>
        <v>11</v>
      </c>
      <c r="N299" s="23">
        <f t="shared" si="32"/>
        <v>2</v>
      </c>
      <c r="O299" s="23">
        <v>5</v>
      </c>
    </row>
    <row r="300" spans="1:17">
      <c r="A300" s="45">
        <v>44868</v>
      </c>
      <c r="B300" s="20" t="s">
        <v>81</v>
      </c>
      <c r="C300" s="20">
        <v>1</v>
      </c>
      <c r="D300" s="20">
        <v>2</v>
      </c>
      <c r="E300" s="20">
        <v>2458</v>
      </c>
      <c r="F300" s="20">
        <v>35</v>
      </c>
      <c r="H300" s="20">
        <v>1</v>
      </c>
      <c r="I300" s="20">
        <v>29</v>
      </c>
      <c r="J300" s="21"/>
      <c r="K300" s="22">
        <f>IFERROR(TablaAforos[[#This Row],[AREA DEL POTRERO]]/TablaAforos[[#This Row],[NUMERO VACAS LOTE]]/TablaAforos[[#This Row],[DIAS OCUPACION]],"")</f>
        <v>70.228571428571428</v>
      </c>
      <c r="L300" s="23">
        <f t="shared" si="30"/>
        <v>2022</v>
      </c>
      <c r="M300" s="23">
        <f t="shared" si="31"/>
        <v>11</v>
      </c>
      <c r="N300" s="23">
        <f t="shared" si="32"/>
        <v>3</v>
      </c>
      <c r="O300" s="23">
        <v>5</v>
      </c>
    </row>
    <row r="301" spans="1:17">
      <c r="A301" s="45">
        <v>44868</v>
      </c>
      <c r="B301" s="20" t="s">
        <v>81</v>
      </c>
      <c r="C301" s="20">
        <v>2</v>
      </c>
      <c r="D301" s="20">
        <v>35</v>
      </c>
      <c r="E301" s="20">
        <v>2357</v>
      </c>
      <c r="F301" s="20">
        <v>29</v>
      </c>
      <c r="H301" s="20">
        <v>1</v>
      </c>
      <c r="I301" s="20">
        <v>29</v>
      </c>
      <c r="J301" s="21"/>
      <c r="K301" s="22">
        <f>IFERROR(TablaAforos[[#This Row],[AREA DEL POTRERO]]/TablaAforos[[#This Row],[NUMERO VACAS LOTE]]/TablaAforos[[#This Row],[DIAS OCUPACION]],"")</f>
        <v>81.275862068965523</v>
      </c>
      <c r="L301" s="23">
        <f t="shared" si="30"/>
        <v>2022</v>
      </c>
      <c r="M301" s="23">
        <f t="shared" si="31"/>
        <v>11</v>
      </c>
      <c r="N301" s="23">
        <f t="shared" si="32"/>
        <v>3</v>
      </c>
      <c r="O301" s="23">
        <v>5</v>
      </c>
    </row>
    <row r="302" spans="1:17">
      <c r="A302" s="45">
        <v>44868</v>
      </c>
      <c r="B302" s="20" t="s">
        <v>82</v>
      </c>
      <c r="C302" s="20" t="s">
        <v>86</v>
      </c>
      <c r="J302" s="21"/>
      <c r="K302" s="22" t="str">
        <f>IFERROR(TablaAforos[[#This Row],[AREA DEL POTRERO]]/TablaAforos[[#This Row],[NUMERO VACAS LOTE]]/TablaAforos[[#This Row],[DIAS OCUPACION]],"")</f>
        <v/>
      </c>
      <c r="L302" s="23">
        <f t="shared" si="30"/>
        <v>2022</v>
      </c>
      <c r="M302" s="23">
        <f t="shared" si="31"/>
        <v>11</v>
      </c>
      <c r="N302" s="23">
        <f t="shared" si="32"/>
        <v>3</v>
      </c>
      <c r="O302" s="23">
        <v>5</v>
      </c>
    </row>
    <row r="303" spans="1:17">
      <c r="A303" s="45">
        <v>44868</v>
      </c>
      <c r="B303" s="20" t="s">
        <v>82</v>
      </c>
      <c r="C303" s="20" t="s">
        <v>87</v>
      </c>
      <c r="J303" s="21"/>
      <c r="K303" s="22" t="str">
        <f>IFERROR(TablaAforos[[#This Row],[AREA DEL POTRERO]]/TablaAforos[[#This Row],[NUMERO VACAS LOTE]]/TablaAforos[[#This Row],[DIAS OCUPACION]],"")</f>
        <v/>
      </c>
      <c r="L303" s="23">
        <f t="shared" si="30"/>
        <v>2022</v>
      </c>
      <c r="M303" s="23">
        <f t="shared" si="31"/>
        <v>11</v>
      </c>
      <c r="N303" s="23">
        <f t="shared" si="32"/>
        <v>3</v>
      </c>
      <c r="O303" s="23">
        <v>5</v>
      </c>
    </row>
    <row r="304" spans="1:17">
      <c r="A304" s="45">
        <v>44869</v>
      </c>
      <c r="B304" s="20" t="s">
        <v>81</v>
      </c>
      <c r="C304" s="20">
        <v>2</v>
      </c>
      <c r="D304" s="20">
        <v>36</v>
      </c>
      <c r="E304" s="20">
        <v>3103</v>
      </c>
      <c r="F304" s="20">
        <v>29</v>
      </c>
      <c r="H304" s="20">
        <v>1</v>
      </c>
      <c r="I304" s="20">
        <v>29</v>
      </c>
      <c r="J304" s="21"/>
      <c r="K304" s="22">
        <f>IFERROR(TablaAforos[[#This Row],[AREA DEL POTRERO]]/TablaAforos[[#This Row],[NUMERO VACAS LOTE]]/TablaAforos[[#This Row],[DIAS OCUPACION]],"")</f>
        <v>107</v>
      </c>
      <c r="L304" s="23">
        <f t="shared" si="30"/>
        <v>2022</v>
      </c>
      <c r="M304" s="23">
        <f t="shared" si="31"/>
        <v>11</v>
      </c>
      <c r="N304" s="23">
        <f t="shared" si="32"/>
        <v>4</v>
      </c>
      <c r="O304" s="23">
        <v>5</v>
      </c>
    </row>
    <row r="305" spans="1:16">
      <c r="A305" s="45">
        <v>44869</v>
      </c>
      <c r="B305" s="20" t="s">
        <v>82</v>
      </c>
      <c r="C305" s="20" t="s">
        <v>86</v>
      </c>
      <c r="J305" s="21"/>
      <c r="K305" s="22" t="str">
        <f>IFERROR(TablaAforos[[#This Row],[AREA DEL POTRERO]]/TablaAforos[[#This Row],[NUMERO VACAS LOTE]]/TablaAforos[[#This Row],[DIAS OCUPACION]],"")</f>
        <v/>
      </c>
      <c r="L305" s="23">
        <f t="shared" si="30"/>
        <v>2022</v>
      </c>
      <c r="M305" s="23">
        <f t="shared" si="31"/>
        <v>11</v>
      </c>
      <c r="N305" s="23">
        <f t="shared" si="32"/>
        <v>4</v>
      </c>
      <c r="O305" s="23">
        <v>5</v>
      </c>
    </row>
    <row r="306" spans="1:16">
      <c r="A306" s="45">
        <v>44869</v>
      </c>
      <c r="B306" s="20" t="s">
        <v>82</v>
      </c>
      <c r="C306" s="20" t="s">
        <v>87</v>
      </c>
      <c r="J306" s="21"/>
      <c r="K306" s="22" t="str">
        <f>IFERROR(TablaAforos[[#This Row],[AREA DEL POTRERO]]/TablaAforos[[#This Row],[NUMERO VACAS LOTE]]/TablaAforos[[#This Row],[DIAS OCUPACION]],"")</f>
        <v/>
      </c>
      <c r="L306" s="23">
        <f t="shared" si="30"/>
        <v>2022</v>
      </c>
      <c r="M306" s="23">
        <f t="shared" si="31"/>
        <v>11</v>
      </c>
      <c r="N306" s="23">
        <f t="shared" si="32"/>
        <v>4</v>
      </c>
      <c r="O306" s="23">
        <v>5</v>
      </c>
    </row>
    <row r="307" spans="1:16">
      <c r="A307" s="45">
        <v>44869</v>
      </c>
      <c r="B307" s="20" t="s">
        <v>88</v>
      </c>
      <c r="C307" s="20">
        <v>1</v>
      </c>
      <c r="D307" s="20">
        <v>9</v>
      </c>
      <c r="E307" s="20">
        <v>10000</v>
      </c>
      <c r="F307" s="20">
        <v>37</v>
      </c>
      <c r="H307" s="20">
        <v>3</v>
      </c>
      <c r="I307" s="20">
        <v>29</v>
      </c>
      <c r="J307" s="21"/>
      <c r="K307" s="22">
        <f>IFERROR(TablaAforos[[#This Row],[AREA DEL POTRERO]]/TablaAforos[[#This Row],[NUMERO VACAS LOTE]]/TablaAforos[[#This Row],[DIAS OCUPACION]],"")</f>
        <v>90.090090090090087</v>
      </c>
      <c r="L307" s="23">
        <f t="shared" si="30"/>
        <v>2022</v>
      </c>
      <c r="M307" s="23">
        <f t="shared" si="31"/>
        <v>11</v>
      </c>
      <c r="N307" s="23">
        <f t="shared" si="32"/>
        <v>4</v>
      </c>
      <c r="O307" s="37">
        <v>5</v>
      </c>
      <c r="P307" s="37"/>
    </row>
    <row r="308" spans="1:16">
      <c r="A308" s="45">
        <v>44870</v>
      </c>
      <c r="B308" s="20" t="s">
        <v>81</v>
      </c>
      <c r="C308" s="20">
        <v>1</v>
      </c>
      <c r="D308" s="20">
        <v>8</v>
      </c>
      <c r="E308" s="20">
        <v>2211</v>
      </c>
      <c r="F308" s="20">
        <v>35</v>
      </c>
      <c r="H308" s="20">
        <v>1</v>
      </c>
      <c r="I308" s="20">
        <v>29</v>
      </c>
      <c r="J308" s="21"/>
      <c r="K308" s="22">
        <f>IFERROR(TablaAforos[[#This Row],[AREA DEL POTRERO]]/TablaAforos[[#This Row],[NUMERO VACAS LOTE]]/TablaAforos[[#This Row],[DIAS OCUPACION]],"")</f>
        <v>63.171428571428571</v>
      </c>
      <c r="L308" s="23">
        <f t="shared" si="30"/>
        <v>2022</v>
      </c>
      <c r="M308" s="23">
        <f t="shared" si="31"/>
        <v>11</v>
      </c>
      <c r="N308" s="23">
        <f t="shared" si="32"/>
        <v>5</v>
      </c>
      <c r="O308" s="23">
        <v>5</v>
      </c>
    </row>
    <row r="309" spans="1:16">
      <c r="A309" s="45">
        <v>44870</v>
      </c>
      <c r="B309" s="20" t="s">
        <v>81</v>
      </c>
      <c r="C309" s="20">
        <v>2</v>
      </c>
      <c r="D309" s="20">
        <v>30</v>
      </c>
      <c r="E309" s="20">
        <v>2037</v>
      </c>
      <c r="F309" s="20">
        <v>29</v>
      </c>
      <c r="H309" s="20">
        <v>1</v>
      </c>
      <c r="I309" s="20">
        <v>29</v>
      </c>
      <c r="J309" s="21"/>
      <c r="K309" s="22">
        <f>IFERROR(TablaAforos[[#This Row],[AREA DEL POTRERO]]/TablaAforos[[#This Row],[NUMERO VACAS LOTE]]/TablaAforos[[#This Row],[DIAS OCUPACION]],"")</f>
        <v>70.241379310344826</v>
      </c>
      <c r="L309" s="23">
        <f t="shared" si="30"/>
        <v>2022</v>
      </c>
      <c r="M309" s="23">
        <f t="shared" si="31"/>
        <v>11</v>
      </c>
      <c r="N309" s="23">
        <f t="shared" si="32"/>
        <v>5</v>
      </c>
      <c r="O309" s="23">
        <v>5</v>
      </c>
    </row>
    <row r="310" spans="1:16">
      <c r="A310" s="45">
        <v>44870</v>
      </c>
      <c r="B310" s="20" t="s">
        <v>82</v>
      </c>
      <c r="C310" s="20" t="s">
        <v>86</v>
      </c>
      <c r="J310" s="21"/>
      <c r="K310" s="22" t="str">
        <f>IFERROR(TablaAforos[[#This Row],[AREA DEL POTRERO]]/TablaAforos[[#This Row],[NUMERO VACAS LOTE]]/TablaAforos[[#This Row],[DIAS OCUPACION]],"")</f>
        <v/>
      </c>
      <c r="L310" s="23">
        <f t="shared" si="30"/>
        <v>2022</v>
      </c>
      <c r="M310" s="23">
        <f t="shared" si="31"/>
        <v>11</v>
      </c>
      <c r="N310" s="23">
        <f t="shared" si="32"/>
        <v>5</v>
      </c>
      <c r="O310" s="23">
        <v>5</v>
      </c>
    </row>
    <row r="311" spans="1:16">
      <c r="A311" s="45">
        <v>44870</v>
      </c>
      <c r="B311" s="20" t="s">
        <v>82</v>
      </c>
      <c r="C311" s="20" t="s">
        <v>87</v>
      </c>
      <c r="J311" s="21"/>
      <c r="K311" s="22" t="str">
        <f>IFERROR(TablaAforos[[#This Row],[AREA DEL POTRERO]]/TablaAforos[[#This Row],[NUMERO VACAS LOTE]]/TablaAforos[[#This Row],[DIAS OCUPACION]],"")</f>
        <v/>
      </c>
      <c r="L311" s="23">
        <f t="shared" si="30"/>
        <v>2022</v>
      </c>
      <c r="M311" s="23">
        <f t="shared" si="31"/>
        <v>11</v>
      </c>
      <c r="N311" s="23">
        <f t="shared" si="32"/>
        <v>5</v>
      </c>
      <c r="O311" s="23">
        <v>5</v>
      </c>
    </row>
    <row r="312" spans="1:16">
      <c r="A312" s="45">
        <v>44871</v>
      </c>
      <c r="B312" s="20" t="s">
        <v>81</v>
      </c>
      <c r="C312" s="20">
        <v>1</v>
      </c>
      <c r="D312" s="20">
        <v>9</v>
      </c>
      <c r="E312" s="20">
        <v>2169</v>
      </c>
      <c r="F312" s="20">
        <v>35</v>
      </c>
      <c r="H312" s="20">
        <v>1</v>
      </c>
      <c r="I312" s="20">
        <v>29</v>
      </c>
      <c r="J312" s="21"/>
      <c r="K312" s="22">
        <f>IFERROR(TablaAforos[[#This Row],[AREA DEL POTRERO]]/TablaAforos[[#This Row],[NUMERO VACAS LOTE]]/TablaAforos[[#This Row],[DIAS OCUPACION]],"")</f>
        <v>61.971428571428568</v>
      </c>
      <c r="L312" s="23">
        <f t="shared" si="30"/>
        <v>2022</v>
      </c>
      <c r="M312" s="23">
        <f t="shared" si="31"/>
        <v>11</v>
      </c>
      <c r="N312" s="23">
        <f t="shared" si="32"/>
        <v>6</v>
      </c>
      <c r="O312" s="23">
        <v>5</v>
      </c>
    </row>
    <row r="313" spans="1:16">
      <c r="A313" s="45">
        <v>44871</v>
      </c>
      <c r="B313" s="20" t="s">
        <v>81</v>
      </c>
      <c r="C313" s="20">
        <v>2</v>
      </c>
      <c r="D313" s="20">
        <v>31</v>
      </c>
      <c r="E313" s="20">
        <v>2624</v>
      </c>
      <c r="F313" s="20">
        <v>29</v>
      </c>
      <c r="H313" s="20">
        <v>1</v>
      </c>
      <c r="I313" s="20">
        <v>29</v>
      </c>
      <c r="J313" s="21"/>
      <c r="K313" s="22">
        <f>IFERROR(TablaAforos[[#This Row],[AREA DEL POTRERO]]/TablaAforos[[#This Row],[NUMERO VACAS LOTE]]/TablaAforos[[#This Row],[DIAS OCUPACION]],"")</f>
        <v>90.482758620689651</v>
      </c>
      <c r="L313" s="23">
        <f t="shared" si="30"/>
        <v>2022</v>
      </c>
      <c r="M313" s="23">
        <f t="shared" si="31"/>
        <v>11</v>
      </c>
      <c r="N313" s="23">
        <f t="shared" si="32"/>
        <v>6</v>
      </c>
      <c r="O313" s="23">
        <v>5</v>
      </c>
    </row>
    <row r="314" spans="1:16">
      <c r="A314" s="45">
        <v>44871</v>
      </c>
      <c r="B314" s="20" t="s">
        <v>82</v>
      </c>
      <c r="C314" s="20" t="s">
        <v>86</v>
      </c>
      <c r="J314" s="21"/>
      <c r="K314" s="22" t="str">
        <f>IFERROR(TablaAforos[[#This Row],[AREA DEL POTRERO]]/TablaAforos[[#This Row],[NUMERO VACAS LOTE]]/TablaAforos[[#This Row],[DIAS OCUPACION]],"")</f>
        <v/>
      </c>
      <c r="L314" s="23">
        <f t="shared" si="30"/>
        <v>2022</v>
      </c>
      <c r="M314" s="23">
        <f t="shared" si="31"/>
        <v>11</v>
      </c>
      <c r="N314" s="23">
        <f t="shared" si="32"/>
        <v>6</v>
      </c>
      <c r="O314" s="23">
        <v>5</v>
      </c>
    </row>
    <row r="315" spans="1:16">
      <c r="A315" s="45">
        <v>44871</v>
      </c>
      <c r="B315" s="20" t="s">
        <v>82</v>
      </c>
      <c r="C315" s="20" t="s">
        <v>87</v>
      </c>
      <c r="J315" s="21"/>
      <c r="K315" s="22" t="str">
        <f>IFERROR(TablaAforos[[#This Row],[AREA DEL POTRERO]]/TablaAforos[[#This Row],[NUMERO VACAS LOTE]]/TablaAforos[[#This Row],[DIAS OCUPACION]],"")</f>
        <v/>
      </c>
      <c r="L315" s="23">
        <f t="shared" si="30"/>
        <v>2022</v>
      </c>
      <c r="M315" s="23">
        <f t="shared" si="31"/>
        <v>11</v>
      </c>
      <c r="N315" s="23">
        <f t="shared" si="32"/>
        <v>6</v>
      </c>
      <c r="O315" s="23">
        <v>5</v>
      </c>
    </row>
    <row r="316" spans="1:16">
      <c r="A316" s="45">
        <v>44871</v>
      </c>
      <c r="B316" s="20" t="s">
        <v>88</v>
      </c>
      <c r="C316" s="20">
        <v>1</v>
      </c>
      <c r="D316" s="20">
        <v>2</v>
      </c>
      <c r="E316" s="20">
        <v>10000</v>
      </c>
      <c r="F316" s="20">
        <v>37</v>
      </c>
      <c r="H316" s="20">
        <v>3</v>
      </c>
      <c r="I316" s="20">
        <v>29</v>
      </c>
      <c r="J316" s="21"/>
      <c r="K316" s="22">
        <f>IFERROR(TablaAforos[[#This Row],[AREA DEL POTRERO]]/TablaAforos[[#This Row],[NUMERO VACAS LOTE]]/TablaAforos[[#This Row],[DIAS OCUPACION]],"")</f>
        <v>90.090090090090087</v>
      </c>
      <c r="L316" s="23">
        <f t="shared" si="30"/>
        <v>2022</v>
      </c>
      <c r="M316" s="23">
        <f t="shared" si="31"/>
        <v>11</v>
      </c>
      <c r="N316" s="23">
        <f t="shared" si="32"/>
        <v>6</v>
      </c>
      <c r="O316" s="37">
        <v>5</v>
      </c>
      <c r="P316" s="37"/>
    </row>
    <row r="317" spans="1:16">
      <c r="A317" s="45">
        <v>44872</v>
      </c>
      <c r="B317" s="20" t="s">
        <v>81</v>
      </c>
      <c r="C317" s="20">
        <v>1</v>
      </c>
      <c r="D317" s="20">
        <v>10</v>
      </c>
      <c r="E317" s="20">
        <v>2317</v>
      </c>
      <c r="F317" s="20">
        <v>35</v>
      </c>
      <c r="H317" s="20">
        <v>1</v>
      </c>
      <c r="I317" s="20">
        <v>29</v>
      </c>
      <c r="J317" s="21"/>
      <c r="K317" s="22">
        <f>IFERROR(TablaAforos[[#This Row],[AREA DEL POTRERO]]/TablaAforos[[#This Row],[NUMERO VACAS LOTE]]/TablaAforos[[#This Row],[DIAS OCUPACION]],"")</f>
        <v>66.2</v>
      </c>
      <c r="L317" s="23">
        <f t="shared" si="30"/>
        <v>2022</v>
      </c>
      <c r="M317" s="23">
        <f t="shared" si="31"/>
        <v>11</v>
      </c>
      <c r="N317" s="23">
        <f t="shared" si="32"/>
        <v>7</v>
      </c>
      <c r="O317" s="23">
        <v>5</v>
      </c>
    </row>
    <row r="318" spans="1:16">
      <c r="A318" s="45">
        <v>44872</v>
      </c>
      <c r="B318" s="20" t="s">
        <v>81</v>
      </c>
      <c r="C318" s="20">
        <v>2</v>
      </c>
      <c r="D318" s="20">
        <v>29</v>
      </c>
      <c r="E318" s="20">
        <v>1925</v>
      </c>
      <c r="F318" s="20">
        <v>29</v>
      </c>
      <c r="H318" s="20">
        <v>1</v>
      </c>
      <c r="I318" s="20">
        <v>29</v>
      </c>
      <c r="J318" s="21"/>
      <c r="K318" s="22">
        <f>IFERROR(TablaAforos[[#This Row],[AREA DEL POTRERO]]/TablaAforos[[#This Row],[NUMERO VACAS LOTE]]/TablaAforos[[#This Row],[DIAS OCUPACION]],"")</f>
        <v>66.379310344827587</v>
      </c>
      <c r="L318" s="23">
        <f t="shared" si="30"/>
        <v>2022</v>
      </c>
      <c r="M318" s="23">
        <f t="shared" si="31"/>
        <v>11</v>
      </c>
      <c r="N318" s="23">
        <f t="shared" si="32"/>
        <v>7</v>
      </c>
      <c r="O318" s="23">
        <v>5</v>
      </c>
    </row>
    <row r="319" spans="1:16">
      <c r="A319" s="45">
        <v>44872</v>
      </c>
      <c r="B319" s="20" t="s">
        <v>82</v>
      </c>
      <c r="C319" s="20" t="s">
        <v>86</v>
      </c>
      <c r="J319" s="21"/>
      <c r="K319" s="22" t="str">
        <f>IFERROR(TablaAforos[[#This Row],[AREA DEL POTRERO]]/TablaAforos[[#This Row],[NUMERO VACAS LOTE]]/TablaAforos[[#This Row],[DIAS OCUPACION]],"")</f>
        <v/>
      </c>
      <c r="L319" s="23">
        <f t="shared" si="30"/>
        <v>2022</v>
      </c>
      <c r="M319" s="23">
        <f t="shared" si="31"/>
        <v>11</v>
      </c>
      <c r="N319" s="23">
        <f t="shared" si="32"/>
        <v>7</v>
      </c>
      <c r="O319" s="23">
        <v>5</v>
      </c>
    </row>
    <row r="320" spans="1:16">
      <c r="A320" s="45">
        <v>44872</v>
      </c>
      <c r="B320" s="20" t="s">
        <v>82</v>
      </c>
      <c r="C320" s="20" t="s">
        <v>87</v>
      </c>
      <c r="J320" s="21"/>
      <c r="K320" s="22" t="str">
        <f>IFERROR(TablaAforos[[#This Row],[AREA DEL POTRERO]]/TablaAforos[[#This Row],[NUMERO VACAS LOTE]]/TablaAforos[[#This Row],[DIAS OCUPACION]],"")</f>
        <v/>
      </c>
      <c r="L320" s="23">
        <f t="shared" si="30"/>
        <v>2022</v>
      </c>
      <c r="M320" s="23">
        <f t="shared" si="31"/>
        <v>11</v>
      </c>
      <c r="N320" s="23">
        <f t="shared" si="32"/>
        <v>7</v>
      </c>
      <c r="O320" s="23">
        <v>5</v>
      </c>
    </row>
    <row r="321" spans="1:16">
      <c r="A321" s="45">
        <v>44873</v>
      </c>
      <c r="B321" s="20" t="s">
        <v>81</v>
      </c>
      <c r="C321" s="20">
        <v>1</v>
      </c>
      <c r="D321" s="20">
        <v>11</v>
      </c>
      <c r="E321" s="20">
        <v>2272</v>
      </c>
      <c r="F321" s="20">
        <v>35</v>
      </c>
      <c r="G321" s="20">
        <v>2</v>
      </c>
      <c r="H321" s="20">
        <v>1</v>
      </c>
      <c r="I321" s="20">
        <v>29</v>
      </c>
      <c r="J321" s="21">
        <v>101</v>
      </c>
      <c r="K321" s="22">
        <f>IFERROR(TablaAforos[[#This Row],[AREA DEL POTRERO]]/TablaAforos[[#This Row],[NUMERO VACAS LOTE]]/TablaAforos[[#This Row],[DIAS OCUPACION]],"")</f>
        <v>64.914285714285711</v>
      </c>
      <c r="L321" s="23">
        <f t="shared" si="30"/>
        <v>2022</v>
      </c>
      <c r="M321" s="23">
        <f t="shared" si="31"/>
        <v>11</v>
      </c>
      <c r="N321" s="23">
        <f t="shared" si="32"/>
        <v>8</v>
      </c>
      <c r="O321" s="23">
        <v>5</v>
      </c>
    </row>
    <row r="322" spans="1:16">
      <c r="A322" s="45">
        <v>44873</v>
      </c>
      <c r="B322" s="20" t="s">
        <v>81</v>
      </c>
      <c r="C322" s="20">
        <v>2</v>
      </c>
      <c r="D322" s="20">
        <v>28</v>
      </c>
      <c r="E322" s="20">
        <v>2234</v>
      </c>
      <c r="F322" s="20">
        <v>29</v>
      </c>
      <c r="G322" s="20">
        <v>1.6</v>
      </c>
      <c r="H322" s="20">
        <v>1</v>
      </c>
      <c r="I322" s="20">
        <v>29</v>
      </c>
      <c r="J322" s="21">
        <v>94.2</v>
      </c>
      <c r="K322" s="22">
        <f>IFERROR(TablaAforos[[#This Row],[AREA DEL POTRERO]]/TablaAforos[[#This Row],[NUMERO VACAS LOTE]]/TablaAforos[[#This Row],[DIAS OCUPACION]],"")</f>
        <v>77.034482758620683</v>
      </c>
      <c r="L322" s="23">
        <f t="shared" si="30"/>
        <v>2022</v>
      </c>
      <c r="M322" s="23">
        <f t="shared" si="31"/>
        <v>11</v>
      </c>
      <c r="N322" s="23">
        <f t="shared" si="32"/>
        <v>8</v>
      </c>
      <c r="O322" s="23">
        <v>5</v>
      </c>
    </row>
    <row r="323" spans="1:16">
      <c r="A323" s="45">
        <v>44873</v>
      </c>
      <c r="B323" s="19" t="s">
        <v>82</v>
      </c>
      <c r="C323" s="20" t="s">
        <v>86</v>
      </c>
      <c r="D323" s="20">
        <v>14</v>
      </c>
      <c r="E323" s="20">
        <v>2500</v>
      </c>
      <c r="F323" s="20">
        <v>41</v>
      </c>
      <c r="H323" s="20">
        <v>1</v>
      </c>
      <c r="I323" s="20">
        <v>29</v>
      </c>
      <c r="J323" s="21"/>
      <c r="K323" s="22">
        <f>IFERROR(TablaAforos[[#This Row],[AREA DEL POTRERO]]/TablaAforos[[#This Row],[NUMERO VACAS LOTE]]/TablaAforos[[#This Row],[DIAS OCUPACION]],"")</f>
        <v>60.975609756097562</v>
      </c>
      <c r="L323" s="23">
        <f t="shared" si="30"/>
        <v>2022</v>
      </c>
      <c r="M323" s="23">
        <f t="shared" si="31"/>
        <v>11</v>
      </c>
      <c r="N323" s="23">
        <f t="shared" si="32"/>
        <v>8</v>
      </c>
      <c r="O323" s="23">
        <v>5</v>
      </c>
    </row>
    <row r="324" spans="1:16">
      <c r="A324" s="45">
        <v>44873</v>
      </c>
      <c r="B324" s="20" t="s">
        <v>82</v>
      </c>
      <c r="C324" s="20" t="s">
        <v>87</v>
      </c>
      <c r="J324" s="21"/>
      <c r="K324" s="22" t="str">
        <f>IFERROR(TablaAforos[[#This Row],[AREA DEL POTRERO]]/TablaAforos[[#This Row],[NUMERO VACAS LOTE]]/TablaAforos[[#This Row],[DIAS OCUPACION]],"")</f>
        <v/>
      </c>
      <c r="L324" s="23">
        <f t="shared" si="30"/>
        <v>2022</v>
      </c>
      <c r="M324" s="23">
        <f t="shared" si="31"/>
        <v>11</v>
      </c>
      <c r="N324" s="23">
        <f t="shared" si="32"/>
        <v>8</v>
      </c>
      <c r="O324" s="23">
        <v>5</v>
      </c>
    </row>
    <row r="325" spans="1:16">
      <c r="A325" s="45">
        <v>44874</v>
      </c>
      <c r="B325" s="20" t="s">
        <v>81</v>
      </c>
      <c r="C325" s="20">
        <v>1</v>
      </c>
      <c r="D325" s="20">
        <v>12</v>
      </c>
      <c r="E325" s="20">
        <v>2121</v>
      </c>
      <c r="F325" s="20">
        <v>35</v>
      </c>
      <c r="G325" s="20">
        <v>1.8</v>
      </c>
      <c r="H325" s="20">
        <v>1</v>
      </c>
      <c r="I325" s="20">
        <v>29</v>
      </c>
      <c r="J325" s="21">
        <v>82.7</v>
      </c>
      <c r="K325" s="22">
        <f>IFERROR(TablaAforos[[#This Row],[AREA DEL POTRERO]]/TablaAforos[[#This Row],[NUMERO VACAS LOTE]]/TablaAforos[[#This Row],[DIAS OCUPACION]],"")</f>
        <v>60.6</v>
      </c>
      <c r="L325" s="23">
        <f t="shared" si="30"/>
        <v>2022</v>
      </c>
      <c r="M325" s="23">
        <f t="shared" si="31"/>
        <v>11</v>
      </c>
      <c r="N325" s="23">
        <f t="shared" si="32"/>
        <v>9</v>
      </c>
      <c r="O325" s="23">
        <v>5</v>
      </c>
    </row>
    <row r="326" spans="1:16">
      <c r="A326" s="45">
        <v>44874</v>
      </c>
      <c r="B326" s="20" t="s">
        <v>81</v>
      </c>
      <c r="C326" s="20">
        <v>2</v>
      </c>
      <c r="D326" s="20">
        <v>27</v>
      </c>
      <c r="E326" s="20">
        <v>2312</v>
      </c>
      <c r="F326" s="20">
        <v>29</v>
      </c>
      <c r="G326" s="20">
        <v>1.8</v>
      </c>
      <c r="H326" s="20">
        <v>1</v>
      </c>
      <c r="I326" s="20">
        <v>29</v>
      </c>
      <c r="J326" s="21">
        <v>110</v>
      </c>
      <c r="K326" s="22">
        <f>IFERROR(TablaAforos[[#This Row],[AREA DEL POTRERO]]/TablaAforos[[#This Row],[NUMERO VACAS LOTE]]/TablaAforos[[#This Row],[DIAS OCUPACION]],"")</f>
        <v>79.724137931034477</v>
      </c>
      <c r="L326" s="23">
        <f t="shared" si="30"/>
        <v>2022</v>
      </c>
      <c r="M326" s="23">
        <f t="shared" si="31"/>
        <v>11</v>
      </c>
      <c r="N326" s="23">
        <f t="shared" si="32"/>
        <v>9</v>
      </c>
      <c r="O326" s="23">
        <v>5</v>
      </c>
    </row>
    <row r="327" spans="1:16">
      <c r="A327" s="45">
        <v>44874</v>
      </c>
      <c r="B327" s="20" t="s">
        <v>82</v>
      </c>
      <c r="C327" s="20" t="s">
        <v>86</v>
      </c>
      <c r="D327" s="20">
        <v>15</v>
      </c>
      <c r="E327" s="20">
        <v>2500</v>
      </c>
      <c r="F327" s="20">
        <v>41</v>
      </c>
      <c r="G327" s="20">
        <v>1.4</v>
      </c>
      <c r="H327" s="20">
        <v>1</v>
      </c>
      <c r="I327" s="20">
        <v>29</v>
      </c>
      <c r="J327" s="21">
        <v>66.3</v>
      </c>
      <c r="K327" s="22">
        <f>IFERROR(TablaAforos[[#This Row],[AREA DEL POTRERO]]/TablaAforos[[#This Row],[NUMERO VACAS LOTE]]/TablaAforos[[#This Row],[DIAS OCUPACION]],"")</f>
        <v>60.975609756097562</v>
      </c>
      <c r="L327" s="23">
        <f t="shared" si="30"/>
        <v>2022</v>
      </c>
      <c r="M327" s="23">
        <f t="shared" si="31"/>
        <v>11</v>
      </c>
      <c r="N327" s="23">
        <f t="shared" si="32"/>
        <v>9</v>
      </c>
      <c r="O327" s="23">
        <v>5</v>
      </c>
    </row>
    <row r="328" spans="1:16">
      <c r="A328" s="45">
        <v>44874</v>
      </c>
      <c r="B328" s="20" t="s">
        <v>82</v>
      </c>
      <c r="C328" s="20" t="s">
        <v>87</v>
      </c>
      <c r="D328" s="20">
        <v>64</v>
      </c>
      <c r="E328" s="20">
        <v>2500</v>
      </c>
      <c r="F328" s="20">
        <v>39</v>
      </c>
      <c r="G328" s="20">
        <v>1.6</v>
      </c>
      <c r="H328" s="20">
        <v>1</v>
      </c>
      <c r="I328" s="20">
        <v>29</v>
      </c>
      <c r="J328" s="21">
        <v>80.8</v>
      </c>
      <c r="K328" s="22">
        <f>IFERROR(TablaAforos[[#This Row],[AREA DEL POTRERO]]/TablaAforos[[#This Row],[NUMERO VACAS LOTE]]/TablaAforos[[#This Row],[DIAS OCUPACION]],"")</f>
        <v>64.102564102564102</v>
      </c>
      <c r="L328" s="23">
        <f t="shared" si="30"/>
        <v>2022</v>
      </c>
      <c r="M328" s="23">
        <f t="shared" si="31"/>
        <v>11</v>
      </c>
      <c r="N328" s="23">
        <f t="shared" si="32"/>
        <v>9</v>
      </c>
      <c r="O328" s="23">
        <v>5</v>
      </c>
    </row>
    <row r="329" spans="1:16">
      <c r="A329" s="45">
        <v>44874</v>
      </c>
      <c r="B329" s="20" t="s">
        <v>88</v>
      </c>
      <c r="C329" s="20">
        <v>1</v>
      </c>
      <c r="D329" s="20">
        <v>1</v>
      </c>
      <c r="E329" s="20">
        <v>12716</v>
      </c>
      <c r="F329" s="20">
        <v>37</v>
      </c>
      <c r="G329" s="20">
        <v>1.5</v>
      </c>
      <c r="H329" s="20">
        <v>3</v>
      </c>
      <c r="I329" s="20">
        <v>29</v>
      </c>
      <c r="J329" s="21">
        <v>97</v>
      </c>
      <c r="K329" s="22">
        <f>IFERROR(TablaAforos[[#This Row],[AREA DEL POTRERO]]/TablaAforos[[#This Row],[NUMERO VACAS LOTE]]/TablaAforos[[#This Row],[DIAS OCUPACION]],"")</f>
        <v>114.55855855855856</v>
      </c>
      <c r="L329" s="23">
        <f t="shared" si="30"/>
        <v>2022</v>
      </c>
      <c r="M329" s="23">
        <f t="shared" si="31"/>
        <v>11</v>
      </c>
      <c r="N329" s="23">
        <f t="shared" si="32"/>
        <v>9</v>
      </c>
      <c r="O329" s="37">
        <v>5</v>
      </c>
      <c r="P329" s="37"/>
    </row>
    <row r="330" spans="1:16">
      <c r="A330" s="45">
        <v>44875</v>
      </c>
      <c r="B330" s="20" t="s">
        <v>81</v>
      </c>
      <c r="C330" s="20">
        <v>1</v>
      </c>
      <c r="D330" s="20">
        <v>60</v>
      </c>
      <c r="E330" s="20">
        <v>2393</v>
      </c>
      <c r="F330" s="20">
        <v>35</v>
      </c>
      <c r="G330" s="20">
        <v>1.8</v>
      </c>
      <c r="H330" s="20">
        <v>1</v>
      </c>
      <c r="I330" s="20">
        <v>29</v>
      </c>
      <c r="J330" s="21">
        <v>94.9</v>
      </c>
      <c r="K330" s="22">
        <f>IFERROR(TablaAforos[[#This Row],[AREA DEL POTRERO]]/TablaAforos[[#This Row],[NUMERO VACAS LOTE]]/TablaAforos[[#This Row],[DIAS OCUPACION]],"")</f>
        <v>68.371428571428567</v>
      </c>
      <c r="L330" s="23">
        <f t="shared" si="30"/>
        <v>2022</v>
      </c>
      <c r="M330" s="23">
        <f t="shared" si="31"/>
        <v>11</v>
      </c>
      <c r="N330" s="23">
        <f t="shared" si="32"/>
        <v>10</v>
      </c>
      <c r="O330" s="23">
        <v>5</v>
      </c>
    </row>
    <row r="331" spans="1:16">
      <c r="A331" s="45">
        <v>44875</v>
      </c>
      <c r="B331" s="20" t="s">
        <v>81</v>
      </c>
      <c r="C331" s="20">
        <v>2</v>
      </c>
      <c r="D331" s="20">
        <v>26</v>
      </c>
      <c r="E331" s="20">
        <v>2142</v>
      </c>
      <c r="F331" s="20">
        <v>29</v>
      </c>
      <c r="G331" s="20">
        <v>1.6</v>
      </c>
      <c r="H331" s="20">
        <v>1</v>
      </c>
      <c r="I331" s="20">
        <v>29</v>
      </c>
      <c r="J331" s="21">
        <v>90.9</v>
      </c>
      <c r="K331" s="22">
        <f>IFERROR(TablaAforos[[#This Row],[AREA DEL POTRERO]]/TablaAforos[[#This Row],[NUMERO VACAS LOTE]]/TablaAforos[[#This Row],[DIAS OCUPACION]],"")</f>
        <v>73.862068965517238</v>
      </c>
      <c r="L331" s="23">
        <f t="shared" si="30"/>
        <v>2022</v>
      </c>
      <c r="M331" s="23">
        <f t="shared" si="31"/>
        <v>11</v>
      </c>
      <c r="N331" s="23">
        <f t="shared" si="32"/>
        <v>10</v>
      </c>
      <c r="O331" s="23">
        <v>5</v>
      </c>
    </row>
    <row r="332" spans="1:16">
      <c r="A332" s="45">
        <v>44875</v>
      </c>
      <c r="B332" s="20" t="s">
        <v>82</v>
      </c>
      <c r="C332" s="20" t="s">
        <v>86</v>
      </c>
      <c r="D332" s="20">
        <v>16</v>
      </c>
      <c r="E332" s="20">
        <v>2500</v>
      </c>
      <c r="F332" s="20">
        <v>41</v>
      </c>
      <c r="G332" s="20">
        <v>1.6</v>
      </c>
      <c r="H332" s="20">
        <v>1</v>
      </c>
      <c r="I332" s="20">
        <v>29</v>
      </c>
      <c r="J332" s="21">
        <v>76.8</v>
      </c>
      <c r="K332" s="22">
        <f>IFERROR(TablaAforos[[#This Row],[AREA DEL POTRERO]]/TablaAforos[[#This Row],[NUMERO VACAS LOTE]]/TablaAforos[[#This Row],[DIAS OCUPACION]],"")</f>
        <v>60.975609756097562</v>
      </c>
      <c r="L332" s="23">
        <f t="shared" si="30"/>
        <v>2022</v>
      </c>
      <c r="M332" s="23">
        <f t="shared" si="31"/>
        <v>11</v>
      </c>
      <c r="N332" s="23">
        <f t="shared" si="32"/>
        <v>10</v>
      </c>
      <c r="O332" s="23">
        <v>5</v>
      </c>
    </row>
    <row r="333" spans="1:16">
      <c r="A333" s="45">
        <v>44875</v>
      </c>
      <c r="B333" s="20" t="s">
        <v>82</v>
      </c>
      <c r="C333" s="20" t="s">
        <v>87</v>
      </c>
      <c r="D333" s="20">
        <v>65</v>
      </c>
      <c r="E333" s="20">
        <v>2500</v>
      </c>
      <c r="F333" s="20">
        <v>39</v>
      </c>
      <c r="G333" s="20">
        <v>1.7</v>
      </c>
      <c r="H333" s="20">
        <v>1</v>
      </c>
      <c r="I333" s="20">
        <v>29</v>
      </c>
      <c r="J333" s="21">
        <v>85.6</v>
      </c>
      <c r="K333" s="22">
        <f>IFERROR(TablaAforos[[#This Row],[AREA DEL POTRERO]]/TablaAforos[[#This Row],[NUMERO VACAS LOTE]]/TablaAforos[[#This Row],[DIAS OCUPACION]],"")</f>
        <v>64.102564102564102</v>
      </c>
      <c r="L333" s="23">
        <f t="shared" si="30"/>
        <v>2022</v>
      </c>
      <c r="M333" s="23">
        <f t="shared" si="31"/>
        <v>11</v>
      </c>
      <c r="N333" s="23">
        <f t="shared" si="32"/>
        <v>10</v>
      </c>
      <c r="O333" s="23">
        <v>5</v>
      </c>
    </row>
    <row r="334" spans="1:16">
      <c r="A334" s="45">
        <v>44876</v>
      </c>
      <c r="B334" s="20" t="s">
        <v>81</v>
      </c>
      <c r="C334" s="20">
        <v>1</v>
      </c>
      <c r="D334" s="20">
        <v>61</v>
      </c>
      <c r="E334" s="20">
        <v>2668</v>
      </c>
      <c r="F334" s="20">
        <v>35</v>
      </c>
      <c r="G334" s="20">
        <v>1.8</v>
      </c>
      <c r="H334" s="20">
        <v>1</v>
      </c>
      <c r="I334" s="20">
        <v>29</v>
      </c>
      <c r="J334" s="21">
        <v>104</v>
      </c>
      <c r="K334" s="22">
        <f>IFERROR(TablaAforos[[#This Row],[AREA DEL POTRERO]]/TablaAforos[[#This Row],[NUMERO VACAS LOTE]]/TablaAforos[[#This Row],[DIAS OCUPACION]],"")</f>
        <v>76.228571428571428</v>
      </c>
      <c r="L334" s="23">
        <f t="shared" si="30"/>
        <v>2022</v>
      </c>
      <c r="M334" s="23">
        <f t="shared" si="31"/>
        <v>11</v>
      </c>
      <c r="N334" s="23">
        <f t="shared" si="32"/>
        <v>11</v>
      </c>
      <c r="O334" s="23">
        <v>5</v>
      </c>
    </row>
    <row r="335" spans="1:16">
      <c r="A335" s="45">
        <v>44876</v>
      </c>
      <c r="B335" s="20" t="s">
        <v>81</v>
      </c>
      <c r="C335" s="20">
        <v>2</v>
      </c>
      <c r="D335" s="20">
        <v>15</v>
      </c>
      <c r="E335" s="20">
        <v>2908</v>
      </c>
      <c r="F335" s="20">
        <v>29</v>
      </c>
      <c r="G335" s="20">
        <v>2</v>
      </c>
      <c r="H335" s="20">
        <v>1</v>
      </c>
      <c r="I335" s="20">
        <v>29</v>
      </c>
      <c r="J335" s="21">
        <v>153</v>
      </c>
      <c r="K335" s="22">
        <f>IFERROR(TablaAforos[[#This Row],[AREA DEL POTRERO]]/TablaAforos[[#This Row],[NUMERO VACAS LOTE]]/TablaAforos[[#This Row],[DIAS OCUPACION]],"")</f>
        <v>100.27586206896552</v>
      </c>
      <c r="L335" s="23">
        <f t="shared" si="30"/>
        <v>2022</v>
      </c>
      <c r="M335" s="23">
        <f t="shared" si="31"/>
        <v>11</v>
      </c>
      <c r="N335" s="23">
        <f t="shared" si="32"/>
        <v>11</v>
      </c>
      <c r="O335" s="23">
        <v>5</v>
      </c>
    </row>
    <row r="336" spans="1:16">
      <c r="A336" s="45">
        <v>44876</v>
      </c>
      <c r="B336" s="20" t="s">
        <v>82</v>
      </c>
      <c r="C336" s="20" t="s">
        <v>86</v>
      </c>
      <c r="D336" s="20">
        <v>17</v>
      </c>
      <c r="E336" s="20">
        <v>2500</v>
      </c>
      <c r="F336" s="20">
        <v>41</v>
      </c>
      <c r="G336" s="20">
        <v>1.5</v>
      </c>
      <c r="H336" s="20">
        <v>1</v>
      </c>
      <c r="I336" s="20">
        <v>29</v>
      </c>
      <c r="J336" s="21">
        <v>71.8</v>
      </c>
      <c r="K336" s="22">
        <f>IFERROR(TablaAforos[[#This Row],[AREA DEL POTRERO]]/TablaAforos[[#This Row],[NUMERO VACAS LOTE]]/TablaAforos[[#This Row],[DIAS OCUPACION]],"")</f>
        <v>60.975609756097562</v>
      </c>
      <c r="L336" s="23">
        <f t="shared" si="30"/>
        <v>2022</v>
      </c>
      <c r="M336" s="23">
        <f t="shared" si="31"/>
        <v>11</v>
      </c>
      <c r="N336" s="23">
        <f t="shared" si="32"/>
        <v>11</v>
      </c>
      <c r="O336" s="23">
        <v>5</v>
      </c>
    </row>
    <row r="337" spans="1:16">
      <c r="A337" s="45">
        <v>44876</v>
      </c>
      <c r="B337" s="20" t="s">
        <v>82</v>
      </c>
      <c r="C337" s="20" t="s">
        <v>87</v>
      </c>
      <c r="D337" s="20">
        <v>66</v>
      </c>
      <c r="E337" s="20">
        <v>2500</v>
      </c>
      <c r="F337" s="20">
        <v>39</v>
      </c>
      <c r="G337" s="20">
        <v>1.5</v>
      </c>
      <c r="H337" s="20">
        <v>1</v>
      </c>
      <c r="I337" s="20">
        <v>29</v>
      </c>
      <c r="J337" s="21">
        <v>69.599999999999994</v>
      </c>
      <c r="K337" s="22">
        <f>IFERROR(TablaAforos[[#This Row],[AREA DEL POTRERO]]/TablaAforos[[#This Row],[NUMERO VACAS LOTE]]/TablaAforos[[#This Row],[DIAS OCUPACION]],"")</f>
        <v>64.102564102564102</v>
      </c>
      <c r="L337" s="23">
        <f t="shared" si="30"/>
        <v>2022</v>
      </c>
      <c r="M337" s="23">
        <f t="shared" si="31"/>
        <v>11</v>
      </c>
      <c r="N337" s="23">
        <f t="shared" si="32"/>
        <v>11</v>
      </c>
      <c r="O337" s="23">
        <v>5</v>
      </c>
    </row>
    <row r="338" spans="1:16">
      <c r="A338" s="45">
        <v>44877</v>
      </c>
      <c r="B338" s="20" t="s">
        <v>81</v>
      </c>
      <c r="C338" s="20">
        <v>1</v>
      </c>
      <c r="D338" s="20">
        <v>62</v>
      </c>
      <c r="E338" s="20">
        <v>2466</v>
      </c>
      <c r="F338" s="20">
        <v>35</v>
      </c>
      <c r="G338" s="20">
        <v>2</v>
      </c>
      <c r="H338" s="20">
        <v>1</v>
      </c>
      <c r="I338" s="20">
        <v>29</v>
      </c>
      <c r="J338" s="21">
        <v>122</v>
      </c>
      <c r="K338" s="22">
        <f>IFERROR(TablaAforos[[#This Row],[AREA DEL POTRERO]]/TablaAforos[[#This Row],[NUMERO VACAS LOTE]]/TablaAforos[[#This Row],[DIAS OCUPACION]],"")</f>
        <v>70.457142857142856</v>
      </c>
      <c r="L338" s="23">
        <f t="shared" si="30"/>
        <v>2022</v>
      </c>
      <c r="M338" s="23">
        <f t="shared" si="31"/>
        <v>11</v>
      </c>
      <c r="N338" s="23">
        <f t="shared" si="32"/>
        <v>12</v>
      </c>
      <c r="O338" s="23">
        <v>5</v>
      </c>
    </row>
    <row r="339" spans="1:16">
      <c r="A339" s="45">
        <v>44877</v>
      </c>
      <c r="B339" s="20" t="s">
        <v>81</v>
      </c>
      <c r="C339" s="20">
        <v>2</v>
      </c>
      <c r="D339" s="20">
        <v>16</v>
      </c>
      <c r="E339" s="20">
        <v>2327</v>
      </c>
      <c r="F339" s="20">
        <v>30</v>
      </c>
      <c r="G339" s="20">
        <v>2.2000000000000002</v>
      </c>
      <c r="H339" s="20">
        <v>1</v>
      </c>
      <c r="I339" s="20">
        <v>29</v>
      </c>
      <c r="J339" s="21">
        <v>130</v>
      </c>
      <c r="K339" s="22">
        <f>IFERROR(TablaAforos[[#This Row],[AREA DEL POTRERO]]/TablaAforos[[#This Row],[NUMERO VACAS LOTE]]/TablaAforos[[#This Row],[DIAS OCUPACION]],"")</f>
        <v>77.566666666666663</v>
      </c>
      <c r="L339" s="23">
        <f t="shared" si="30"/>
        <v>2022</v>
      </c>
      <c r="M339" s="23">
        <f t="shared" si="31"/>
        <v>11</v>
      </c>
      <c r="N339" s="23">
        <f t="shared" si="32"/>
        <v>12</v>
      </c>
      <c r="O339" s="23">
        <v>5</v>
      </c>
    </row>
    <row r="340" spans="1:16">
      <c r="A340" s="45">
        <v>44877</v>
      </c>
      <c r="B340" s="20" t="s">
        <v>82</v>
      </c>
      <c r="C340" s="20" t="s">
        <v>86</v>
      </c>
      <c r="D340" s="20">
        <v>18</v>
      </c>
      <c r="E340" s="20">
        <v>2500</v>
      </c>
      <c r="F340" s="20">
        <v>39</v>
      </c>
      <c r="G340" s="20">
        <v>1.7</v>
      </c>
      <c r="H340" s="20">
        <v>1</v>
      </c>
      <c r="I340" s="20">
        <v>29</v>
      </c>
      <c r="J340" s="21">
        <v>81.7</v>
      </c>
      <c r="K340" s="22">
        <f>IFERROR(TablaAforos[[#This Row],[AREA DEL POTRERO]]/TablaAforos[[#This Row],[NUMERO VACAS LOTE]]/TablaAforos[[#This Row],[DIAS OCUPACION]],"")</f>
        <v>64.102564102564102</v>
      </c>
      <c r="L340" s="23">
        <f t="shared" si="30"/>
        <v>2022</v>
      </c>
      <c r="M340" s="23">
        <f t="shared" si="31"/>
        <v>11</v>
      </c>
      <c r="N340" s="23">
        <f t="shared" si="32"/>
        <v>12</v>
      </c>
      <c r="O340" s="23">
        <v>5</v>
      </c>
    </row>
    <row r="341" spans="1:16">
      <c r="A341" s="45">
        <v>44877</v>
      </c>
      <c r="B341" s="20" t="s">
        <v>82</v>
      </c>
      <c r="C341" s="20" t="s">
        <v>87</v>
      </c>
      <c r="D341" s="20">
        <v>68</v>
      </c>
      <c r="E341" s="20">
        <v>2500</v>
      </c>
      <c r="F341" s="20">
        <v>42</v>
      </c>
      <c r="G341" s="20">
        <v>1.7</v>
      </c>
      <c r="H341" s="20">
        <v>1</v>
      </c>
      <c r="I341" s="20">
        <v>29</v>
      </c>
      <c r="J341" s="21">
        <v>77.2</v>
      </c>
      <c r="K341" s="22">
        <f>IFERROR(TablaAforos[[#This Row],[AREA DEL POTRERO]]/TablaAforos[[#This Row],[NUMERO VACAS LOTE]]/TablaAforos[[#This Row],[DIAS OCUPACION]],"")</f>
        <v>59.523809523809526</v>
      </c>
      <c r="L341" s="23">
        <f t="shared" si="30"/>
        <v>2022</v>
      </c>
      <c r="M341" s="23">
        <f t="shared" si="31"/>
        <v>11</v>
      </c>
      <c r="N341" s="23">
        <f t="shared" si="32"/>
        <v>12</v>
      </c>
      <c r="O341" s="23">
        <v>5</v>
      </c>
    </row>
    <row r="342" spans="1:16">
      <c r="A342" s="45">
        <v>44878</v>
      </c>
      <c r="B342" s="20" t="s">
        <v>81</v>
      </c>
      <c r="C342" s="20">
        <v>1</v>
      </c>
      <c r="D342" s="20">
        <v>63</v>
      </c>
      <c r="E342" s="20">
        <v>2548</v>
      </c>
      <c r="F342" s="20">
        <v>35</v>
      </c>
      <c r="G342" s="20">
        <v>2.1</v>
      </c>
      <c r="H342" s="20">
        <v>1</v>
      </c>
      <c r="I342" s="20">
        <v>29</v>
      </c>
      <c r="J342" s="21">
        <v>134</v>
      </c>
      <c r="K342" s="22">
        <f>IFERROR(TablaAforos[[#This Row],[AREA DEL POTRERO]]/TablaAforos[[#This Row],[NUMERO VACAS LOTE]]/TablaAforos[[#This Row],[DIAS OCUPACION]],"")</f>
        <v>72.8</v>
      </c>
      <c r="L342" s="23">
        <f t="shared" si="30"/>
        <v>2022</v>
      </c>
      <c r="M342" s="23">
        <f t="shared" si="31"/>
        <v>11</v>
      </c>
      <c r="N342" s="23">
        <f t="shared" si="32"/>
        <v>13</v>
      </c>
      <c r="O342" s="23">
        <v>5</v>
      </c>
    </row>
    <row r="343" spans="1:16">
      <c r="A343" s="45">
        <v>44878</v>
      </c>
      <c r="B343" s="20" t="s">
        <v>81</v>
      </c>
      <c r="C343" s="20">
        <v>2</v>
      </c>
      <c r="D343" s="20">
        <v>71</v>
      </c>
      <c r="E343" s="20">
        <v>2184</v>
      </c>
      <c r="F343" s="20">
        <v>30</v>
      </c>
      <c r="G343" s="20">
        <v>1.8</v>
      </c>
      <c r="H343" s="20">
        <v>1</v>
      </c>
      <c r="I343" s="20">
        <v>29</v>
      </c>
      <c r="J343" s="21">
        <v>102</v>
      </c>
      <c r="K343" s="22">
        <f>IFERROR(TablaAforos[[#This Row],[AREA DEL POTRERO]]/TablaAforos[[#This Row],[NUMERO VACAS LOTE]]/TablaAforos[[#This Row],[DIAS OCUPACION]],"")</f>
        <v>72.8</v>
      </c>
      <c r="L343" s="23">
        <f t="shared" si="30"/>
        <v>2022</v>
      </c>
      <c r="M343" s="23">
        <f t="shared" si="31"/>
        <v>11</v>
      </c>
      <c r="N343" s="23">
        <f t="shared" si="32"/>
        <v>13</v>
      </c>
      <c r="O343" s="23">
        <v>5</v>
      </c>
    </row>
    <row r="344" spans="1:16">
      <c r="A344" s="45">
        <v>44878</v>
      </c>
      <c r="B344" s="20" t="s">
        <v>82</v>
      </c>
      <c r="C344" s="20" t="s">
        <v>86</v>
      </c>
      <c r="D344" s="20">
        <v>19</v>
      </c>
      <c r="E344" s="20">
        <v>2500</v>
      </c>
      <c r="F344" s="20">
        <v>39</v>
      </c>
      <c r="G344" s="20">
        <v>1.7</v>
      </c>
      <c r="H344" s="20">
        <v>1</v>
      </c>
      <c r="I344" s="20">
        <v>29</v>
      </c>
      <c r="J344" s="21">
        <v>83.2</v>
      </c>
      <c r="K344" s="22">
        <f>IFERROR(TablaAforos[[#This Row],[AREA DEL POTRERO]]/TablaAforos[[#This Row],[NUMERO VACAS LOTE]]/TablaAforos[[#This Row],[DIAS OCUPACION]],"")</f>
        <v>64.102564102564102</v>
      </c>
      <c r="L344" s="23">
        <f t="shared" si="30"/>
        <v>2022</v>
      </c>
      <c r="M344" s="23">
        <f t="shared" si="31"/>
        <v>11</v>
      </c>
      <c r="N344" s="23">
        <f t="shared" si="32"/>
        <v>13</v>
      </c>
      <c r="O344" s="23">
        <v>5</v>
      </c>
    </row>
    <row r="345" spans="1:16">
      <c r="A345" s="45">
        <v>44878</v>
      </c>
      <c r="B345" s="20" t="s">
        <v>82</v>
      </c>
      <c r="C345" s="20" t="s">
        <v>87</v>
      </c>
      <c r="D345" s="20">
        <v>69</v>
      </c>
      <c r="E345" s="20">
        <v>2500</v>
      </c>
      <c r="F345" s="20">
        <v>42</v>
      </c>
      <c r="G345" s="20">
        <v>1.9</v>
      </c>
      <c r="H345" s="20">
        <v>1</v>
      </c>
      <c r="I345" s="20">
        <v>29</v>
      </c>
      <c r="J345" s="21">
        <v>85.3</v>
      </c>
      <c r="K345" s="22">
        <f>IFERROR(TablaAforos[[#This Row],[AREA DEL POTRERO]]/TablaAforos[[#This Row],[NUMERO VACAS LOTE]]/TablaAforos[[#This Row],[DIAS OCUPACION]],"")</f>
        <v>59.523809523809526</v>
      </c>
      <c r="L345" s="23">
        <f t="shared" si="30"/>
        <v>2022</v>
      </c>
      <c r="M345" s="23">
        <f t="shared" si="31"/>
        <v>11</v>
      </c>
      <c r="N345" s="23">
        <f t="shared" si="32"/>
        <v>13</v>
      </c>
      <c r="O345" s="23">
        <v>5</v>
      </c>
    </row>
    <row r="346" spans="1:16">
      <c r="A346" s="45">
        <v>44878</v>
      </c>
      <c r="B346" s="20" t="s">
        <v>88</v>
      </c>
      <c r="C346" s="20">
        <v>1</v>
      </c>
      <c r="D346" s="20">
        <v>3</v>
      </c>
      <c r="E346" s="20">
        <v>13391</v>
      </c>
      <c r="F346" s="20">
        <v>37</v>
      </c>
      <c r="G346" s="20">
        <v>1.6</v>
      </c>
      <c r="H346" s="20">
        <v>3</v>
      </c>
      <c r="J346" s="21">
        <v>110</v>
      </c>
      <c r="K346" s="22">
        <f>IFERROR(TablaAforos[[#This Row],[AREA DEL POTRERO]]/TablaAforos[[#This Row],[NUMERO VACAS LOTE]]/TablaAforos[[#This Row],[DIAS OCUPACION]],"")</f>
        <v>120.63963963963964</v>
      </c>
      <c r="L346" s="23">
        <f t="shared" si="30"/>
        <v>2022</v>
      </c>
      <c r="M346" s="23">
        <f t="shared" si="31"/>
        <v>11</v>
      </c>
      <c r="N346" s="23">
        <f t="shared" si="32"/>
        <v>13</v>
      </c>
      <c r="O346" s="37">
        <v>5</v>
      </c>
      <c r="P346" s="37"/>
    </row>
    <row r="347" spans="1:16">
      <c r="A347" s="45">
        <v>44879</v>
      </c>
      <c r="B347" s="20" t="s">
        <v>81</v>
      </c>
      <c r="C347" s="20">
        <v>1</v>
      </c>
      <c r="D347" s="20">
        <v>64</v>
      </c>
      <c r="E347" s="20">
        <v>2303</v>
      </c>
      <c r="F347" s="20">
        <v>35</v>
      </c>
      <c r="G347" s="20">
        <v>2.2000000000000002</v>
      </c>
      <c r="H347" s="20">
        <v>1</v>
      </c>
      <c r="I347" s="20">
        <v>29</v>
      </c>
      <c r="J347" s="21">
        <v>125</v>
      </c>
      <c r="K347" s="22">
        <f>IFERROR(TablaAforos[[#This Row],[AREA DEL POTRERO]]/TablaAforos[[#This Row],[NUMERO VACAS LOTE]]/TablaAforos[[#This Row],[DIAS OCUPACION]],"")</f>
        <v>65.8</v>
      </c>
      <c r="L347" s="23">
        <f t="shared" si="30"/>
        <v>2022</v>
      </c>
      <c r="M347" s="23">
        <f t="shared" si="31"/>
        <v>11</v>
      </c>
      <c r="N347" s="23">
        <f t="shared" si="32"/>
        <v>14</v>
      </c>
      <c r="O347" s="23">
        <v>5</v>
      </c>
    </row>
    <row r="348" spans="1:16">
      <c r="A348" s="45">
        <v>44879</v>
      </c>
      <c r="B348" s="20" t="s">
        <v>81</v>
      </c>
      <c r="C348" s="20">
        <v>2</v>
      </c>
      <c r="D348" s="20">
        <v>81</v>
      </c>
      <c r="E348" s="20">
        <v>2191</v>
      </c>
      <c r="F348" s="20">
        <v>30</v>
      </c>
      <c r="G348" s="20">
        <v>2.1</v>
      </c>
      <c r="H348" s="20">
        <v>1</v>
      </c>
      <c r="I348" s="20">
        <v>29</v>
      </c>
      <c r="J348" s="21">
        <v>149</v>
      </c>
      <c r="K348" s="22">
        <f>IFERROR(TablaAforos[[#This Row],[AREA DEL POTRERO]]/TablaAforos[[#This Row],[NUMERO VACAS LOTE]]/TablaAforos[[#This Row],[DIAS OCUPACION]],"")</f>
        <v>73.033333333333331</v>
      </c>
      <c r="L348" s="23">
        <f t="shared" si="30"/>
        <v>2022</v>
      </c>
      <c r="M348" s="23">
        <f t="shared" si="31"/>
        <v>11</v>
      </c>
      <c r="N348" s="23">
        <f t="shared" si="32"/>
        <v>14</v>
      </c>
      <c r="O348" s="23">
        <v>5</v>
      </c>
    </row>
    <row r="349" spans="1:16">
      <c r="A349" s="45">
        <v>44879</v>
      </c>
      <c r="B349" s="20" t="s">
        <v>82</v>
      </c>
      <c r="C349" s="20" t="s">
        <v>86</v>
      </c>
      <c r="D349" s="20">
        <v>20</v>
      </c>
      <c r="E349" s="20">
        <v>2500</v>
      </c>
      <c r="F349" s="20">
        <v>39</v>
      </c>
      <c r="G349" s="20">
        <v>1.4</v>
      </c>
      <c r="H349" s="20">
        <v>1</v>
      </c>
      <c r="I349" s="20">
        <v>29</v>
      </c>
      <c r="J349" s="21">
        <v>65.900000000000006</v>
      </c>
      <c r="K349" s="22">
        <f>IFERROR(TablaAforos[[#This Row],[AREA DEL POTRERO]]/TablaAforos[[#This Row],[NUMERO VACAS LOTE]]/TablaAforos[[#This Row],[DIAS OCUPACION]],"")</f>
        <v>64.102564102564102</v>
      </c>
      <c r="L349" s="23">
        <f t="shared" si="30"/>
        <v>2022</v>
      </c>
      <c r="M349" s="23">
        <f t="shared" si="31"/>
        <v>11</v>
      </c>
      <c r="N349" s="23">
        <f t="shared" si="32"/>
        <v>14</v>
      </c>
      <c r="O349" s="23">
        <v>5</v>
      </c>
    </row>
    <row r="350" spans="1:16">
      <c r="A350" s="45">
        <v>44879</v>
      </c>
      <c r="B350" s="20" t="s">
        <v>82</v>
      </c>
      <c r="C350" s="20" t="s">
        <v>87</v>
      </c>
      <c r="D350" s="20">
        <v>27</v>
      </c>
      <c r="E350" s="20">
        <v>2500</v>
      </c>
      <c r="F350" s="20">
        <v>42</v>
      </c>
      <c r="G350" s="20">
        <v>1.8</v>
      </c>
      <c r="H350" s="20">
        <v>1</v>
      </c>
      <c r="I350" s="20">
        <v>29</v>
      </c>
      <c r="J350" s="21">
        <v>80.400000000000006</v>
      </c>
      <c r="K350" s="22">
        <f>IFERROR(TablaAforos[[#This Row],[AREA DEL POTRERO]]/TablaAforos[[#This Row],[NUMERO VACAS LOTE]]/TablaAforos[[#This Row],[DIAS OCUPACION]],"")</f>
        <v>59.523809523809526</v>
      </c>
      <c r="L350" s="23">
        <f t="shared" si="30"/>
        <v>2022</v>
      </c>
      <c r="M350" s="23">
        <f t="shared" si="31"/>
        <v>11</v>
      </c>
      <c r="N350" s="23">
        <f t="shared" si="32"/>
        <v>14</v>
      </c>
      <c r="O350" s="23">
        <v>5</v>
      </c>
    </row>
    <row r="351" spans="1:16">
      <c r="A351" s="45">
        <v>44880</v>
      </c>
      <c r="B351" s="20" t="s">
        <v>81</v>
      </c>
      <c r="C351" s="20">
        <v>1</v>
      </c>
      <c r="D351" s="20">
        <v>133</v>
      </c>
      <c r="E351" s="20">
        <v>5415</v>
      </c>
      <c r="F351" s="20">
        <v>35</v>
      </c>
      <c r="G351" s="20">
        <v>1.8</v>
      </c>
      <c r="H351" s="20">
        <v>1.5</v>
      </c>
      <c r="I351" s="20">
        <v>29</v>
      </c>
      <c r="J351" s="21">
        <v>146</v>
      </c>
      <c r="K351" s="22">
        <f>IFERROR(TablaAforos[[#This Row],[AREA DEL POTRERO]]/TablaAforos[[#This Row],[NUMERO VACAS LOTE]]/TablaAforos[[#This Row],[DIAS OCUPACION]],"")</f>
        <v>103.14285714285715</v>
      </c>
      <c r="L351" s="23">
        <f t="shared" si="30"/>
        <v>2022</v>
      </c>
      <c r="M351" s="23">
        <f t="shared" si="31"/>
        <v>11</v>
      </c>
      <c r="N351" s="23">
        <f t="shared" si="32"/>
        <v>15</v>
      </c>
      <c r="O351" s="23">
        <v>5</v>
      </c>
    </row>
    <row r="352" spans="1:16">
      <c r="A352" s="45">
        <v>44880</v>
      </c>
      <c r="B352" s="20" t="s">
        <v>81</v>
      </c>
      <c r="C352" s="20">
        <v>2</v>
      </c>
      <c r="D352" s="20">
        <v>79</v>
      </c>
      <c r="E352" s="20">
        <v>2750</v>
      </c>
      <c r="F352" s="20">
        <v>30</v>
      </c>
      <c r="G352" s="20">
        <v>1.7</v>
      </c>
      <c r="H352" s="20">
        <v>1</v>
      </c>
      <c r="I352" s="20">
        <v>29</v>
      </c>
      <c r="J352" s="21">
        <v>94.8</v>
      </c>
      <c r="K352" s="22">
        <f>IFERROR(TablaAforos[[#This Row],[AREA DEL POTRERO]]/TablaAforos[[#This Row],[NUMERO VACAS LOTE]]/TablaAforos[[#This Row],[DIAS OCUPACION]],"")</f>
        <v>91.666666666666671</v>
      </c>
      <c r="L352" s="23">
        <f t="shared" si="30"/>
        <v>2022</v>
      </c>
      <c r="M352" s="23">
        <f t="shared" si="31"/>
        <v>11</v>
      </c>
      <c r="N352" s="23">
        <f t="shared" si="32"/>
        <v>15</v>
      </c>
      <c r="O352" s="23">
        <v>5</v>
      </c>
    </row>
    <row r="353" spans="1:16">
      <c r="A353" s="45">
        <v>44880</v>
      </c>
      <c r="B353" s="20" t="s">
        <v>82</v>
      </c>
      <c r="C353" s="20" t="s">
        <v>86</v>
      </c>
      <c r="D353" s="20">
        <v>21</v>
      </c>
      <c r="E353" s="20">
        <v>2500</v>
      </c>
      <c r="F353" s="20">
        <v>39</v>
      </c>
      <c r="G353" s="20">
        <v>1.8</v>
      </c>
      <c r="H353" s="20">
        <v>1</v>
      </c>
      <c r="I353" s="20">
        <v>29</v>
      </c>
      <c r="J353" s="21">
        <v>90.9</v>
      </c>
      <c r="K353" s="22">
        <f>IFERROR(TablaAforos[[#This Row],[AREA DEL POTRERO]]/TablaAforos[[#This Row],[NUMERO VACAS LOTE]]/TablaAforos[[#This Row],[DIAS OCUPACION]],"")</f>
        <v>64.102564102564102</v>
      </c>
      <c r="L353" s="23">
        <f t="shared" si="30"/>
        <v>2022</v>
      </c>
      <c r="M353" s="23">
        <f t="shared" si="31"/>
        <v>11</v>
      </c>
      <c r="N353" s="23">
        <f t="shared" si="32"/>
        <v>15</v>
      </c>
      <c r="O353" s="23">
        <v>5</v>
      </c>
    </row>
    <row r="354" spans="1:16">
      <c r="A354" s="45">
        <v>44880</v>
      </c>
      <c r="B354" s="20" t="s">
        <v>82</v>
      </c>
      <c r="C354" s="20" t="s">
        <v>87</v>
      </c>
      <c r="D354" s="20">
        <v>26</v>
      </c>
      <c r="E354" s="20">
        <v>2500</v>
      </c>
      <c r="F354" s="20">
        <v>42</v>
      </c>
      <c r="G354" s="20">
        <v>1.2</v>
      </c>
      <c r="H354" s="20">
        <v>1</v>
      </c>
      <c r="I354" s="20">
        <v>29</v>
      </c>
      <c r="J354" s="21">
        <v>57.6</v>
      </c>
      <c r="K354" s="22">
        <f>IFERROR(TablaAforos[[#This Row],[AREA DEL POTRERO]]/TablaAforos[[#This Row],[NUMERO VACAS LOTE]]/TablaAforos[[#This Row],[DIAS OCUPACION]],"")</f>
        <v>59.523809523809526</v>
      </c>
      <c r="L354" s="23">
        <f t="shared" si="30"/>
        <v>2022</v>
      </c>
      <c r="M354" s="23">
        <f t="shared" si="31"/>
        <v>11</v>
      </c>
      <c r="N354" s="23">
        <f t="shared" si="32"/>
        <v>15</v>
      </c>
      <c r="O354" s="23">
        <v>5</v>
      </c>
    </row>
    <row r="355" spans="1:16">
      <c r="A355" s="45">
        <v>44881</v>
      </c>
      <c r="B355" s="20" t="s">
        <v>81</v>
      </c>
      <c r="C355" s="20">
        <v>2</v>
      </c>
      <c r="D355" s="20">
        <v>77</v>
      </c>
      <c r="E355" s="20">
        <v>2066</v>
      </c>
      <c r="F355" s="20">
        <v>30</v>
      </c>
      <c r="G355" s="20">
        <v>1.9</v>
      </c>
      <c r="H355" s="20">
        <v>1</v>
      </c>
      <c r="I355" s="20">
        <v>29</v>
      </c>
      <c r="J355" s="21">
        <v>101</v>
      </c>
      <c r="K355" s="22">
        <f>IFERROR(TablaAforos[[#This Row],[AREA DEL POTRERO]]/TablaAforos[[#This Row],[NUMERO VACAS LOTE]]/TablaAforos[[#This Row],[DIAS OCUPACION]],"")</f>
        <v>68.86666666666666</v>
      </c>
      <c r="L355" s="23">
        <f t="shared" si="30"/>
        <v>2022</v>
      </c>
      <c r="M355" s="23">
        <f t="shared" si="31"/>
        <v>11</v>
      </c>
      <c r="N355" s="23">
        <f t="shared" si="32"/>
        <v>16</v>
      </c>
      <c r="O355" s="23">
        <v>5</v>
      </c>
    </row>
    <row r="356" spans="1:16">
      <c r="A356" s="45">
        <v>44881</v>
      </c>
      <c r="B356" s="20" t="s">
        <v>82</v>
      </c>
      <c r="C356" s="20" t="s">
        <v>86</v>
      </c>
      <c r="D356" s="20">
        <v>22</v>
      </c>
      <c r="E356" s="20">
        <v>2500</v>
      </c>
      <c r="F356" s="20">
        <v>39</v>
      </c>
      <c r="G356" s="20">
        <v>1.4</v>
      </c>
      <c r="H356" s="20">
        <v>1</v>
      </c>
      <c r="I356" s="20">
        <v>29</v>
      </c>
      <c r="J356" s="21">
        <v>84.6</v>
      </c>
      <c r="K356" s="22">
        <f>IFERROR(TablaAforos[[#This Row],[AREA DEL POTRERO]]/TablaAforos[[#This Row],[NUMERO VACAS LOTE]]/TablaAforos[[#This Row],[DIAS OCUPACION]],"")</f>
        <v>64.102564102564102</v>
      </c>
      <c r="L356" s="23">
        <f t="shared" si="30"/>
        <v>2022</v>
      </c>
      <c r="M356" s="23">
        <f t="shared" si="31"/>
        <v>11</v>
      </c>
      <c r="N356" s="23">
        <f t="shared" si="32"/>
        <v>16</v>
      </c>
      <c r="O356" s="23">
        <v>5</v>
      </c>
    </row>
    <row r="357" spans="1:16">
      <c r="A357" s="45">
        <v>44881</v>
      </c>
      <c r="B357" s="20" t="s">
        <v>82</v>
      </c>
      <c r="C357" s="20" t="s">
        <v>87</v>
      </c>
      <c r="J357" s="21"/>
      <c r="K357" s="22" t="str">
        <f>IFERROR(TablaAforos[[#This Row],[AREA DEL POTRERO]]/TablaAforos[[#This Row],[NUMERO VACAS LOTE]]/TablaAforos[[#This Row],[DIAS OCUPACION]],"")</f>
        <v/>
      </c>
      <c r="L357" s="23">
        <f t="shared" si="30"/>
        <v>2022</v>
      </c>
      <c r="M357" s="23">
        <f t="shared" si="31"/>
        <v>11</v>
      </c>
      <c r="N357" s="23">
        <f t="shared" si="32"/>
        <v>16</v>
      </c>
      <c r="O357" s="23">
        <v>5</v>
      </c>
    </row>
    <row r="358" spans="1:16">
      <c r="A358" s="45">
        <v>44881</v>
      </c>
      <c r="B358" s="20" t="s">
        <v>88</v>
      </c>
      <c r="C358" s="20">
        <v>1</v>
      </c>
      <c r="D358" s="20" t="s">
        <v>47</v>
      </c>
      <c r="E358" s="20">
        <v>28900</v>
      </c>
      <c r="F358" s="20">
        <v>37</v>
      </c>
      <c r="G358" s="20">
        <v>1.5</v>
      </c>
      <c r="H358" s="20">
        <v>10</v>
      </c>
      <c r="I358" s="20">
        <v>20</v>
      </c>
      <c r="J358" s="21">
        <v>83.5</v>
      </c>
      <c r="K358" s="22">
        <f>IFERROR(TablaAforos[[#This Row],[AREA DEL POTRERO]]/TablaAforos[[#This Row],[NUMERO VACAS LOTE]]/TablaAforos[[#This Row],[DIAS OCUPACION]],"")</f>
        <v>78.108108108108098</v>
      </c>
      <c r="L358" s="23">
        <f t="shared" si="30"/>
        <v>2022</v>
      </c>
      <c r="M358" s="23">
        <f t="shared" si="31"/>
        <v>11</v>
      </c>
      <c r="N358" s="23">
        <f t="shared" si="32"/>
        <v>16</v>
      </c>
      <c r="O358" s="37">
        <v>5</v>
      </c>
      <c r="P358" s="37"/>
    </row>
    <row r="359" spans="1:16">
      <c r="A359" s="45">
        <v>44882</v>
      </c>
      <c r="B359" s="20" t="s">
        <v>81</v>
      </c>
      <c r="C359" s="20">
        <v>1</v>
      </c>
      <c r="D359" s="20">
        <v>66</v>
      </c>
      <c r="E359" s="20">
        <v>2177</v>
      </c>
      <c r="F359" s="20">
        <v>35</v>
      </c>
      <c r="G359" s="20">
        <v>1.7</v>
      </c>
      <c r="H359" s="20">
        <v>1</v>
      </c>
      <c r="I359" s="20">
        <v>29</v>
      </c>
      <c r="J359" s="21">
        <v>81.599999999999994</v>
      </c>
      <c r="K359" s="22">
        <f>IFERROR(TablaAforos[[#This Row],[AREA DEL POTRERO]]/TablaAforos[[#This Row],[NUMERO VACAS LOTE]]/TablaAforos[[#This Row],[DIAS OCUPACION]],"")</f>
        <v>62.2</v>
      </c>
      <c r="L359" s="23">
        <f t="shared" ref="L359:L420" si="33">YEAR(A359)</f>
        <v>2022</v>
      </c>
      <c r="M359" s="23">
        <f t="shared" ref="M359:M420" si="34">MONTH(A359)</f>
        <v>11</v>
      </c>
      <c r="N359" s="23">
        <f t="shared" ref="N359:N420" si="35">DAY(A359)</f>
        <v>17</v>
      </c>
      <c r="O359" s="23">
        <v>5</v>
      </c>
    </row>
    <row r="360" spans="1:16">
      <c r="A360" s="45">
        <v>44882</v>
      </c>
      <c r="B360" s="20" t="s">
        <v>81</v>
      </c>
      <c r="C360" s="20">
        <v>2</v>
      </c>
      <c r="D360" s="20">
        <v>76</v>
      </c>
      <c r="E360" s="20">
        <v>2562</v>
      </c>
      <c r="F360" s="20">
        <v>30</v>
      </c>
      <c r="G360" s="20">
        <v>1.6</v>
      </c>
      <c r="H360" s="20">
        <v>1</v>
      </c>
      <c r="I360" s="20">
        <v>29</v>
      </c>
      <c r="J360" s="21">
        <v>106</v>
      </c>
      <c r="K360" s="22">
        <f>IFERROR(TablaAforos[[#This Row],[AREA DEL POTRERO]]/TablaAforos[[#This Row],[NUMERO VACAS LOTE]]/TablaAforos[[#This Row],[DIAS OCUPACION]],"")</f>
        <v>85.4</v>
      </c>
      <c r="L360" s="23">
        <f t="shared" si="33"/>
        <v>2022</v>
      </c>
      <c r="M360" s="23">
        <f t="shared" si="34"/>
        <v>11</v>
      </c>
      <c r="N360" s="23">
        <f t="shared" si="35"/>
        <v>17</v>
      </c>
      <c r="O360" s="23">
        <v>5</v>
      </c>
    </row>
    <row r="361" spans="1:16">
      <c r="A361" s="45">
        <v>44882</v>
      </c>
      <c r="B361" s="20" t="s">
        <v>82</v>
      </c>
      <c r="C361" s="20" t="s">
        <v>86</v>
      </c>
      <c r="D361" s="20">
        <v>23</v>
      </c>
      <c r="E361" s="20">
        <v>2500</v>
      </c>
      <c r="F361" s="20">
        <v>39</v>
      </c>
      <c r="G361" s="20">
        <v>1.3</v>
      </c>
      <c r="H361" s="20">
        <v>1</v>
      </c>
      <c r="I361" s="20">
        <v>29</v>
      </c>
      <c r="J361" s="21">
        <v>65.400000000000006</v>
      </c>
      <c r="K361" s="22">
        <f>IFERROR(TablaAforos[[#This Row],[AREA DEL POTRERO]]/TablaAforos[[#This Row],[NUMERO VACAS LOTE]]/TablaAforos[[#This Row],[DIAS OCUPACION]],"")</f>
        <v>64.102564102564102</v>
      </c>
      <c r="L361" s="23">
        <f t="shared" si="33"/>
        <v>2022</v>
      </c>
      <c r="M361" s="23">
        <f t="shared" si="34"/>
        <v>11</v>
      </c>
      <c r="N361" s="23">
        <f t="shared" si="35"/>
        <v>17</v>
      </c>
      <c r="O361" s="23">
        <v>5</v>
      </c>
    </row>
    <row r="362" spans="1:16">
      <c r="A362" s="45">
        <v>44882</v>
      </c>
      <c r="B362" s="20" t="s">
        <v>82</v>
      </c>
      <c r="C362" s="20" t="s">
        <v>87</v>
      </c>
      <c r="J362" s="21"/>
      <c r="K362" s="22" t="str">
        <f>IFERROR(TablaAforos[[#This Row],[AREA DEL POTRERO]]/TablaAforos[[#This Row],[NUMERO VACAS LOTE]]/TablaAforos[[#This Row],[DIAS OCUPACION]],"")</f>
        <v/>
      </c>
      <c r="L362" s="23">
        <f t="shared" si="33"/>
        <v>2022</v>
      </c>
      <c r="M362" s="23">
        <f t="shared" si="34"/>
        <v>11</v>
      </c>
      <c r="N362" s="23">
        <f t="shared" si="35"/>
        <v>17</v>
      </c>
      <c r="O362" s="23">
        <v>5</v>
      </c>
    </row>
    <row r="363" spans="1:16">
      <c r="A363" s="45">
        <v>44883</v>
      </c>
      <c r="B363" s="20" t="s">
        <v>81</v>
      </c>
      <c r="C363" s="20">
        <v>1</v>
      </c>
      <c r="D363" s="20">
        <v>67</v>
      </c>
      <c r="E363" s="20">
        <v>2485</v>
      </c>
      <c r="F363" s="20">
        <v>35</v>
      </c>
      <c r="G363" s="20">
        <v>1.5</v>
      </c>
      <c r="H363" s="20">
        <v>1</v>
      </c>
      <c r="I363" s="20">
        <v>29</v>
      </c>
      <c r="J363" s="21">
        <v>83.1</v>
      </c>
      <c r="K363" s="22">
        <f>IFERROR(TablaAforos[[#This Row],[AREA DEL POTRERO]]/TablaAforos[[#This Row],[NUMERO VACAS LOTE]]/TablaAforos[[#This Row],[DIAS OCUPACION]],"")</f>
        <v>71</v>
      </c>
      <c r="L363" s="23">
        <f t="shared" si="33"/>
        <v>2022</v>
      </c>
      <c r="M363" s="23">
        <f t="shared" si="34"/>
        <v>11</v>
      </c>
      <c r="N363" s="23">
        <f t="shared" si="35"/>
        <v>18</v>
      </c>
      <c r="O363" s="23">
        <v>5</v>
      </c>
    </row>
    <row r="364" spans="1:16">
      <c r="A364" s="45">
        <v>44883</v>
      </c>
      <c r="B364" s="20" t="s">
        <v>81</v>
      </c>
      <c r="C364" s="20">
        <v>2</v>
      </c>
      <c r="D364" s="20">
        <v>75</v>
      </c>
      <c r="E364" s="20">
        <v>1385</v>
      </c>
      <c r="F364" s="20">
        <v>34</v>
      </c>
      <c r="G364" s="20">
        <v>1.8</v>
      </c>
      <c r="H364" s="20">
        <v>0.5</v>
      </c>
      <c r="I364" s="20">
        <v>29</v>
      </c>
      <c r="J364" s="21">
        <v>111</v>
      </c>
      <c r="K364" s="22">
        <f>IFERROR(TablaAforos[[#This Row],[AREA DEL POTRERO]]/TablaAforos[[#This Row],[NUMERO VACAS LOTE]]/TablaAforos[[#This Row],[DIAS OCUPACION]],"")</f>
        <v>81.470588235294116</v>
      </c>
      <c r="L364" s="23">
        <f t="shared" si="33"/>
        <v>2022</v>
      </c>
      <c r="M364" s="23">
        <f t="shared" si="34"/>
        <v>11</v>
      </c>
      <c r="N364" s="23">
        <f t="shared" si="35"/>
        <v>18</v>
      </c>
      <c r="O364" s="23">
        <v>5</v>
      </c>
    </row>
    <row r="365" spans="1:16">
      <c r="A365" s="45">
        <v>44883</v>
      </c>
      <c r="B365" s="20" t="s">
        <v>82</v>
      </c>
      <c r="C365" s="20" t="s">
        <v>86</v>
      </c>
      <c r="D365" s="20">
        <v>24</v>
      </c>
      <c r="E365" s="20">
        <v>2500</v>
      </c>
      <c r="F365" s="20">
        <v>39</v>
      </c>
      <c r="G365" s="20">
        <v>1.2</v>
      </c>
      <c r="H365" s="20">
        <v>1</v>
      </c>
      <c r="I365" s="20">
        <v>29</v>
      </c>
      <c r="J365" s="21">
        <v>61.1</v>
      </c>
      <c r="K365" s="22">
        <f>IFERROR(TablaAforos[[#This Row],[AREA DEL POTRERO]]/TablaAforos[[#This Row],[NUMERO VACAS LOTE]]/TablaAforos[[#This Row],[DIAS OCUPACION]],"")</f>
        <v>64.102564102564102</v>
      </c>
      <c r="L365" s="23">
        <f t="shared" si="33"/>
        <v>2022</v>
      </c>
      <c r="M365" s="23">
        <f t="shared" si="34"/>
        <v>11</v>
      </c>
      <c r="N365" s="23">
        <f t="shared" si="35"/>
        <v>18</v>
      </c>
      <c r="O365" s="23">
        <v>5</v>
      </c>
    </row>
    <row r="366" spans="1:16">
      <c r="A366" s="45">
        <v>44884</v>
      </c>
      <c r="B366" s="20" t="s">
        <v>81</v>
      </c>
      <c r="C366" s="20">
        <v>1</v>
      </c>
      <c r="D366" s="20">
        <v>69</v>
      </c>
      <c r="E366" s="20">
        <v>2218</v>
      </c>
      <c r="F366" s="20">
        <v>35</v>
      </c>
      <c r="G366" s="20">
        <v>1.6</v>
      </c>
      <c r="H366" s="20">
        <v>1</v>
      </c>
      <c r="I366" s="20">
        <v>29</v>
      </c>
      <c r="J366" s="21">
        <v>80.3</v>
      </c>
      <c r="K366" s="22">
        <f>IFERROR(TablaAforos[[#This Row],[AREA DEL POTRERO]]/TablaAforos[[#This Row],[NUMERO VACAS LOTE]]/TablaAforos[[#This Row],[DIAS OCUPACION]],"")</f>
        <v>63.371428571428574</v>
      </c>
      <c r="L366" s="23">
        <f t="shared" si="33"/>
        <v>2022</v>
      </c>
      <c r="M366" s="23">
        <f t="shared" si="34"/>
        <v>11</v>
      </c>
      <c r="N366" s="23">
        <f t="shared" si="35"/>
        <v>19</v>
      </c>
      <c r="O366" s="23">
        <v>5</v>
      </c>
    </row>
    <row r="367" spans="1:16">
      <c r="A367" s="45">
        <v>44884</v>
      </c>
      <c r="B367" s="20" t="s">
        <v>81</v>
      </c>
      <c r="C367" s="20">
        <v>2</v>
      </c>
      <c r="D367" s="20">
        <v>78</v>
      </c>
      <c r="E367" s="20">
        <v>1779</v>
      </c>
      <c r="F367" s="20">
        <v>36</v>
      </c>
      <c r="G367" s="20">
        <v>1.6</v>
      </c>
      <c r="H367" s="20">
        <v>1</v>
      </c>
      <c r="I367" s="20">
        <v>29</v>
      </c>
      <c r="J367" s="21">
        <v>62.4</v>
      </c>
      <c r="K367" s="22">
        <f>IFERROR(TablaAforos[[#This Row],[AREA DEL POTRERO]]/TablaAforos[[#This Row],[NUMERO VACAS LOTE]]/TablaAforos[[#This Row],[DIAS OCUPACION]],"")</f>
        <v>49.416666666666664</v>
      </c>
      <c r="L367" s="23">
        <f t="shared" si="33"/>
        <v>2022</v>
      </c>
      <c r="M367" s="23">
        <f t="shared" si="34"/>
        <v>11</v>
      </c>
      <c r="N367" s="23">
        <f t="shared" si="35"/>
        <v>19</v>
      </c>
      <c r="O367" s="23">
        <v>5</v>
      </c>
    </row>
    <row r="368" spans="1:16">
      <c r="A368" s="45">
        <v>44884</v>
      </c>
      <c r="B368" s="20" t="s">
        <v>82</v>
      </c>
      <c r="C368" s="20" t="s">
        <v>86</v>
      </c>
      <c r="D368" s="20">
        <v>25</v>
      </c>
      <c r="E368" s="20">
        <v>2500</v>
      </c>
      <c r="F368" s="20">
        <v>39</v>
      </c>
      <c r="G368" s="20">
        <v>1.2</v>
      </c>
      <c r="H368" s="20">
        <v>1</v>
      </c>
      <c r="I368" s="20">
        <v>29</v>
      </c>
      <c r="J368" s="21">
        <v>73.599999999999994</v>
      </c>
      <c r="K368" s="22">
        <f>IFERROR(TablaAforos[[#This Row],[AREA DEL POTRERO]]/TablaAforos[[#This Row],[NUMERO VACAS LOTE]]/TablaAforos[[#This Row],[DIAS OCUPACION]],"")</f>
        <v>64.102564102564102</v>
      </c>
      <c r="L368" s="23">
        <f t="shared" si="33"/>
        <v>2022</v>
      </c>
      <c r="M368" s="23">
        <f t="shared" si="34"/>
        <v>11</v>
      </c>
      <c r="N368" s="23">
        <f t="shared" si="35"/>
        <v>19</v>
      </c>
      <c r="O368" s="23">
        <v>5</v>
      </c>
    </row>
    <row r="369" spans="1:17">
      <c r="A369" s="45">
        <v>44885</v>
      </c>
      <c r="B369" s="20" t="s">
        <v>81</v>
      </c>
      <c r="C369" s="20">
        <v>1</v>
      </c>
      <c r="D369" s="20">
        <v>70</v>
      </c>
      <c r="E369" s="20">
        <v>2175</v>
      </c>
      <c r="F369" s="20">
        <v>35</v>
      </c>
      <c r="G369" s="20">
        <v>1.8</v>
      </c>
      <c r="H369" s="20">
        <v>1</v>
      </c>
      <c r="I369" s="20">
        <v>29</v>
      </c>
      <c r="J369" s="21">
        <v>110</v>
      </c>
      <c r="K369" s="22">
        <f>IFERROR(TablaAforos[[#This Row],[AREA DEL POTRERO]]/TablaAforos[[#This Row],[NUMERO VACAS LOTE]]/TablaAforos[[#This Row],[DIAS OCUPACION]],"")</f>
        <v>62.142857142857146</v>
      </c>
      <c r="L369" s="23">
        <f t="shared" si="33"/>
        <v>2022</v>
      </c>
      <c r="M369" s="23">
        <f t="shared" si="34"/>
        <v>11</v>
      </c>
      <c r="N369" s="23">
        <f t="shared" si="35"/>
        <v>20</v>
      </c>
      <c r="O369" s="23">
        <v>5</v>
      </c>
    </row>
    <row r="370" spans="1:17">
      <c r="A370" s="45">
        <v>44885</v>
      </c>
      <c r="B370" s="20" t="s">
        <v>81</v>
      </c>
      <c r="C370" s="20">
        <v>2</v>
      </c>
      <c r="D370" s="20">
        <v>80</v>
      </c>
      <c r="E370" s="20">
        <v>2349</v>
      </c>
      <c r="F370" s="20">
        <v>36</v>
      </c>
      <c r="G370" s="20">
        <v>1.5</v>
      </c>
      <c r="H370" s="20">
        <v>1</v>
      </c>
      <c r="I370" s="20">
        <v>29</v>
      </c>
      <c r="J370" s="21">
        <v>80.8</v>
      </c>
      <c r="K370" s="22">
        <f>IFERROR(TablaAforos[[#This Row],[AREA DEL POTRERO]]/TablaAforos[[#This Row],[NUMERO VACAS LOTE]]/TablaAforos[[#This Row],[DIAS OCUPACION]],"")</f>
        <v>65.25</v>
      </c>
      <c r="L370" s="23">
        <f t="shared" si="33"/>
        <v>2022</v>
      </c>
      <c r="M370" s="23">
        <f t="shared" si="34"/>
        <v>11</v>
      </c>
      <c r="N370" s="23">
        <f t="shared" si="35"/>
        <v>20</v>
      </c>
      <c r="O370" s="23">
        <v>5</v>
      </c>
    </row>
    <row r="371" spans="1:17">
      <c r="A371" s="45">
        <v>44885</v>
      </c>
      <c r="B371" s="20" t="s">
        <v>82</v>
      </c>
      <c r="C371" s="20" t="s">
        <v>86</v>
      </c>
      <c r="D371" s="20">
        <v>26</v>
      </c>
      <c r="E371" s="20">
        <v>2500</v>
      </c>
      <c r="F371" s="20">
        <v>39</v>
      </c>
      <c r="G371" s="20">
        <v>1.2</v>
      </c>
      <c r="H371" s="20">
        <v>1</v>
      </c>
      <c r="I371" s="20">
        <v>29</v>
      </c>
      <c r="J371" s="21">
        <v>62</v>
      </c>
      <c r="K371" s="22">
        <f>IFERROR(TablaAforos[[#This Row],[AREA DEL POTRERO]]/TablaAforos[[#This Row],[NUMERO VACAS LOTE]]/TablaAforos[[#This Row],[DIAS OCUPACION]],"")</f>
        <v>64.102564102564102</v>
      </c>
      <c r="L371" s="23">
        <f t="shared" si="33"/>
        <v>2022</v>
      </c>
      <c r="M371" s="23">
        <f t="shared" si="34"/>
        <v>11</v>
      </c>
      <c r="N371" s="23">
        <f t="shared" si="35"/>
        <v>20</v>
      </c>
      <c r="O371" s="23">
        <v>5</v>
      </c>
    </row>
    <row r="372" spans="1:17">
      <c r="A372" s="45">
        <v>44885</v>
      </c>
      <c r="B372" s="20" t="s">
        <v>82</v>
      </c>
      <c r="C372" s="20" t="s">
        <v>87</v>
      </c>
      <c r="D372" s="20">
        <v>44</v>
      </c>
      <c r="E372" s="20">
        <v>12727</v>
      </c>
      <c r="F372" s="20">
        <v>42</v>
      </c>
      <c r="G372" s="20">
        <v>1.3</v>
      </c>
      <c r="H372" s="20">
        <v>3.5</v>
      </c>
      <c r="I372" s="20">
        <v>29</v>
      </c>
      <c r="J372" s="21">
        <v>84.4</v>
      </c>
      <c r="K372" s="22">
        <f>IFERROR(TablaAforos[[#This Row],[AREA DEL POTRERO]]/TablaAforos[[#This Row],[NUMERO VACAS LOTE]]/TablaAforos[[#This Row],[DIAS OCUPACION]],"")</f>
        <v>86.578231292517003</v>
      </c>
      <c r="L372" s="23">
        <f t="shared" si="33"/>
        <v>2022</v>
      </c>
      <c r="M372" s="23">
        <f t="shared" si="34"/>
        <v>11</v>
      </c>
      <c r="N372" s="23">
        <f t="shared" si="35"/>
        <v>20</v>
      </c>
      <c r="O372" s="23">
        <v>5</v>
      </c>
    </row>
    <row r="373" spans="1:17">
      <c r="A373" s="45">
        <v>44886</v>
      </c>
      <c r="B373" s="20" t="s">
        <v>81</v>
      </c>
      <c r="C373" s="20">
        <v>1</v>
      </c>
      <c r="D373" s="20">
        <v>59</v>
      </c>
      <c r="E373" s="20">
        <v>2452</v>
      </c>
      <c r="F373" s="20">
        <v>35</v>
      </c>
      <c r="G373" s="20">
        <v>1.8</v>
      </c>
      <c r="H373" s="20">
        <v>1</v>
      </c>
      <c r="I373" s="20">
        <v>29</v>
      </c>
      <c r="J373" s="21">
        <v>98.8</v>
      </c>
      <c r="K373" s="22">
        <f>IFERROR(TablaAforos[[#This Row],[AREA DEL POTRERO]]/TablaAforos[[#This Row],[NUMERO VACAS LOTE]]/TablaAforos[[#This Row],[DIAS OCUPACION]],"")</f>
        <v>70.057142857142864</v>
      </c>
      <c r="L373" s="23">
        <f t="shared" si="33"/>
        <v>2022</v>
      </c>
      <c r="M373" s="23">
        <f t="shared" si="34"/>
        <v>11</v>
      </c>
      <c r="N373" s="23">
        <f t="shared" si="35"/>
        <v>21</v>
      </c>
      <c r="O373" s="23">
        <v>5</v>
      </c>
    </row>
    <row r="374" spans="1:17">
      <c r="A374" s="45">
        <v>44886</v>
      </c>
      <c r="B374" s="20" t="s">
        <v>81</v>
      </c>
      <c r="C374" s="20">
        <v>2</v>
      </c>
      <c r="D374" s="20">
        <v>82</v>
      </c>
      <c r="E374" s="20">
        <v>2804</v>
      </c>
      <c r="F374" s="20">
        <v>36</v>
      </c>
      <c r="G374" s="20">
        <v>1.8</v>
      </c>
      <c r="H374" s="20">
        <v>1</v>
      </c>
      <c r="I374" s="20">
        <v>29</v>
      </c>
      <c r="J374" s="21">
        <v>112</v>
      </c>
      <c r="K374" s="22">
        <f>IFERROR(TablaAforos[[#This Row],[AREA DEL POTRERO]]/TablaAforos[[#This Row],[NUMERO VACAS LOTE]]/TablaAforos[[#This Row],[DIAS OCUPACION]],"")</f>
        <v>77.888888888888886</v>
      </c>
      <c r="L374" s="23">
        <f t="shared" si="33"/>
        <v>2022</v>
      </c>
      <c r="M374" s="23">
        <f t="shared" si="34"/>
        <v>11</v>
      </c>
      <c r="N374" s="23">
        <f t="shared" si="35"/>
        <v>21</v>
      </c>
      <c r="O374" s="23">
        <v>5</v>
      </c>
    </row>
    <row r="375" spans="1:17">
      <c r="A375" s="45">
        <v>44886</v>
      </c>
      <c r="B375" s="20" t="s">
        <v>82</v>
      </c>
      <c r="C375" s="20" t="s">
        <v>86</v>
      </c>
      <c r="D375" s="20">
        <v>31</v>
      </c>
      <c r="E375" s="20">
        <v>6348</v>
      </c>
      <c r="F375" s="20">
        <v>39</v>
      </c>
      <c r="G375" s="20">
        <v>1.8</v>
      </c>
      <c r="H375" s="20">
        <v>2</v>
      </c>
      <c r="I375" s="20">
        <v>29</v>
      </c>
      <c r="J375" s="21">
        <v>110</v>
      </c>
      <c r="K375" s="22">
        <f>IFERROR(TablaAforos[[#This Row],[AREA DEL POTRERO]]/TablaAforos[[#This Row],[NUMERO VACAS LOTE]]/TablaAforos[[#This Row],[DIAS OCUPACION]],"")</f>
        <v>81.384615384615387</v>
      </c>
      <c r="L375" s="23">
        <f t="shared" si="33"/>
        <v>2022</v>
      </c>
      <c r="M375" s="23">
        <f t="shared" si="34"/>
        <v>11</v>
      </c>
      <c r="N375" s="23">
        <f t="shared" si="35"/>
        <v>21</v>
      </c>
      <c r="O375" s="23">
        <v>5</v>
      </c>
    </row>
    <row r="376" spans="1:17">
      <c r="A376" s="46">
        <v>44886</v>
      </c>
      <c r="B376" s="34" t="s">
        <v>85</v>
      </c>
      <c r="C376" s="34">
        <v>2</v>
      </c>
      <c r="D376" s="34">
        <v>14</v>
      </c>
      <c r="E376" s="34">
        <v>14521</v>
      </c>
      <c r="F376" s="34">
        <v>41</v>
      </c>
      <c r="G376" s="34">
        <v>1.3</v>
      </c>
      <c r="H376" s="34">
        <v>4</v>
      </c>
      <c r="I376" s="34">
        <v>29</v>
      </c>
      <c r="J376" s="35">
        <v>92.3</v>
      </c>
      <c r="K376" s="36">
        <f>IFERROR(TablaAforos[[#This Row],[AREA DEL POTRERO]]/TablaAforos[[#This Row],[NUMERO VACAS LOTE]]/TablaAforos[[#This Row],[DIAS OCUPACION]],"")</f>
        <v>88.542682926829272</v>
      </c>
      <c r="L376" s="37">
        <f>YEAR(A376)</f>
        <v>2022</v>
      </c>
      <c r="M376" s="37">
        <f>MONTH(A376)</f>
        <v>11</v>
      </c>
      <c r="N376" s="37">
        <f>DAY(A376)</f>
        <v>21</v>
      </c>
      <c r="O376" s="37">
        <v>5</v>
      </c>
      <c r="P376" s="37"/>
      <c r="Q376" s="34"/>
    </row>
    <row r="377" spans="1:17">
      <c r="A377" s="45">
        <v>44887</v>
      </c>
      <c r="B377" s="20" t="s">
        <v>81</v>
      </c>
      <c r="C377" s="20">
        <v>1</v>
      </c>
      <c r="D377" s="20">
        <v>58</v>
      </c>
      <c r="E377" s="20">
        <v>2292</v>
      </c>
      <c r="F377" s="20">
        <v>36</v>
      </c>
      <c r="G377" s="20">
        <v>1.7</v>
      </c>
      <c r="H377" s="20">
        <v>1</v>
      </c>
      <c r="I377" s="20">
        <v>29</v>
      </c>
      <c r="J377" s="21">
        <v>87.9</v>
      </c>
      <c r="K377" s="22">
        <f>IFERROR(TablaAforos[[#This Row],[AREA DEL POTRERO]]/TablaAforos[[#This Row],[NUMERO VACAS LOTE]]/TablaAforos[[#This Row],[DIAS OCUPACION]],"")</f>
        <v>63.666666666666664</v>
      </c>
      <c r="L377" s="23">
        <f t="shared" si="33"/>
        <v>2022</v>
      </c>
      <c r="M377" s="23">
        <f t="shared" si="34"/>
        <v>11</v>
      </c>
      <c r="N377" s="23">
        <f t="shared" si="35"/>
        <v>22</v>
      </c>
      <c r="O377" s="23">
        <v>5</v>
      </c>
    </row>
    <row r="378" spans="1:17">
      <c r="A378" s="45">
        <v>44887</v>
      </c>
      <c r="B378" s="20" t="s">
        <v>81</v>
      </c>
      <c r="C378" s="20">
        <v>2</v>
      </c>
      <c r="D378" s="20">
        <v>84</v>
      </c>
      <c r="E378" s="20">
        <v>1943</v>
      </c>
      <c r="F378" s="20">
        <v>33</v>
      </c>
      <c r="G378" s="20">
        <v>1.4</v>
      </c>
      <c r="H378" s="20">
        <v>1</v>
      </c>
      <c r="I378" s="20">
        <v>29</v>
      </c>
      <c r="J378" s="21">
        <v>124</v>
      </c>
      <c r="K378" s="22">
        <f>IFERROR(TablaAforos[[#This Row],[AREA DEL POTRERO]]/TablaAforos[[#This Row],[NUMERO VACAS LOTE]]/TablaAforos[[#This Row],[DIAS OCUPACION]],"")</f>
        <v>58.878787878787875</v>
      </c>
      <c r="L378" s="23">
        <f t="shared" si="33"/>
        <v>2022</v>
      </c>
      <c r="M378" s="23">
        <f t="shared" si="34"/>
        <v>11</v>
      </c>
      <c r="N378" s="23">
        <f t="shared" si="35"/>
        <v>22</v>
      </c>
      <c r="O378" s="23">
        <v>5</v>
      </c>
    </row>
    <row r="379" spans="1:17">
      <c r="A379" s="46">
        <v>44887</v>
      </c>
      <c r="B379" s="34" t="s">
        <v>85</v>
      </c>
      <c r="C379" s="34">
        <v>1</v>
      </c>
      <c r="D379" s="34">
        <v>20</v>
      </c>
      <c r="E379" s="34">
        <v>11028</v>
      </c>
      <c r="F379" s="34">
        <v>27</v>
      </c>
      <c r="G379" s="34">
        <v>1.1000000000000001</v>
      </c>
      <c r="H379" s="34">
        <v>4</v>
      </c>
      <c r="I379" s="34">
        <v>29</v>
      </c>
      <c r="J379" s="35">
        <v>105</v>
      </c>
      <c r="K379" s="36">
        <f>IFERROR(TablaAforos[[#This Row],[AREA DEL POTRERO]]/TablaAforos[[#This Row],[NUMERO VACAS LOTE]]/TablaAforos[[#This Row],[DIAS OCUPACION]],"")</f>
        <v>102.11111111111111</v>
      </c>
      <c r="L379" s="37">
        <f>YEAR(A379)</f>
        <v>2022</v>
      </c>
      <c r="M379" s="37">
        <f>MONTH(A379)</f>
        <v>11</v>
      </c>
      <c r="N379" s="37">
        <f>DAY(A379)</f>
        <v>22</v>
      </c>
      <c r="O379" s="37">
        <v>5</v>
      </c>
      <c r="P379" s="37"/>
      <c r="Q379" s="34"/>
    </row>
    <row r="380" spans="1:17">
      <c r="A380" s="45">
        <v>44888</v>
      </c>
      <c r="B380" s="20" t="s">
        <v>81</v>
      </c>
      <c r="C380" s="20">
        <v>1</v>
      </c>
      <c r="D380" s="20">
        <v>57</v>
      </c>
      <c r="E380" s="20">
        <v>2162</v>
      </c>
      <c r="F380" s="20">
        <v>35</v>
      </c>
      <c r="G380" s="20">
        <v>1.7</v>
      </c>
      <c r="H380" s="20">
        <v>1</v>
      </c>
      <c r="I380" s="20">
        <v>29</v>
      </c>
      <c r="J380" s="21">
        <v>77.5</v>
      </c>
      <c r="K380" s="22">
        <f>IFERROR(TablaAforos[[#This Row],[AREA DEL POTRERO]]/TablaAforos[[#This Row],[NUMERO VACAS LOTE]]/TablaAforos[[#This Row],[DIAS OCUPACION]],"")</f>
        <v>61.771428571428572</v>
      </c>
      <c r="L380" s="23">
        <f t="shared" si="33"/>
        <v>2022</v>
      </c>
      <c r="M380" s="23">
        <f t="shared" si="34"/>
        <v>11</v>
      </c>
      <c r="N380" s="23">
        <f t="shared" si="35"/>
        <v>23</v>
      </c>
      <c r="O380" s="23">
        <v>5</v>
      </c>
    </row>
    <row r="381" spans="1:17">
      <c r="A381" s="45">
        <v>44888</v>
      </c>
      <c r="B381" s="20" t="s">
        <v>81</v>
      </c>
      <c r="C381" s="20">
        <v>2</v>
      </c>
      <c r="D381" s="20">
        <v>86</v>
      </c>
      <c r="E381" s="20">
        <v>2224</v>
      </c>
      <c r="F381" s="20">
        <v>33</v>
      </c>
      <c r="H381" s="20">
        <v>1</v>
      </c>
      <c r="I381" s="20">
        <v>29</v>
      </c>
      <c r="J381" s="21"/>
      <c r="K381" s="22">
        <f>IFERROR(TablaAforos[[#This Row],[AREA DEL POTRERO]]/TablaAforos[[#This Row],[NUMERO VACAS LOTE]]/TablaAforos[[#This Row],[DIAS OCUPACION]],"")</f>
        <v>67.393939393939391</v>
      </c>
      <c r="L381" s="23">
        <f t="shared" si="33"/>
        <v>2022</v>
      </c>
      <c r="M381" s="23">
        <f t="shared" si="34"/>
        <v>11</v>
      </c>
      <c r="N381" s="23">
        <f t="shared" si="35"/>
        <v>23</v>
      </c>
      <c r="O381" s="23">
        <v>5</v>
      </c>
    </row>
    <row r="382" spans="1:17">
      <c r="A382" s="45">
        <v>44888</v>
      </c>
      <c r="B382" s="20" t="s">
        <v>82</v>
      </c>
      <c r="C382" s="20" t="s">
        <v>86</v>
      </c>
      <c r="D382" s="20">
        <v>30</v>
      </c>
      <c r="E382" s="20">
        <v>12578</v>
      </c>
      <c r="F382" s="20">
        <v>39</v>
      </c>
      <c r="G382" s="20">
        <v>1.5</v>
      </c>
      <c r="H382" s="20">
        <v>4</v>
      </c>
      <c r="I382" s="20">
        <v>29</v>
      </c>
      <c r="J382" s="21">
        <v>95.5</v>
      </c>
      <c r="K382" s="22">
        <f>IFERROR(TablaAforos[[#This Row],[AREA DEL POTRERO]]/TablaAforos[[#This Row],[NUMERO VACAS LOTE]]/TablaAforos[[#This Row],[DIAS OCUPACION]],"")</f>
        <v>80.628205128205124</v>
      </c>
      <c r="L382" s="23">
        <f t="shared" si="33"/>
        <v>2022</v>
      </c>
      <c r="M382" s="23">
        <f t="shared" si="34"/>
        <v>11</v>
      </c>
      <c r="N382" s="23">
        <f t="shared" si="35"/>
        <v>23</v>
      </c>
      <c r="O382" s="23">
        <v>5</v>
      </c>
    </row>
    <row r="383" spans="1:17">
      <c r="A383" s="45">
        <v>44889</v>
      </c>
      <c r="B383" s="20" t="s">
        <v>81</v>
      </c>
      <c r="C383" s="20">
        <v>1</v>
      </c>
      <c r="D383" s="20">
        <v>56</v>
      </c>
      <c r="E383" s="20">
        <v>2292</v>
      </c>
      <c r="F383" s="20">
        <v>35</v>
      </c>
      <c r="G383" s="20">
        <v>1.4</v>
      </c>
      <c r="H383" s="20">
        <v>1</v>
      </c>
      <c r="I383" s="20">
        <v>29</v>
      </c>
      <c r="J383" s="21">
        <v>64.7</v>
      </c>
      <c r="K383" s="22">
        <f>IFERROR(TablaAforos[[#This Row],[AREA DEL POTRERO]]/TablaAforos[[#This Row],[NUMERO VACAS LOTE]]/TablaAforos[[#This Row],[DIAS OCUPACION]],"")</f>
        <v>65.48571428571428</v>
      </c>
      <c r="L383" s="23">
        <f t="shared" si="33"/>
        <v>2022</v>
      </c>
      <c r="M383" s="23">
        <f t="shared" si="34"/>
        <v>11</v>
      </c>
      <c r="N383" s="23">
        <f t="shared" si="35"/>
        <v>24</v>
      </c>
      <c r="O383" s="23">
        <v>5</v>
      </c>
    </row>
    <row r="384" spans="1:17">
      <c r="A384" s="45">
        <v>44889</v>
      </c>
      <c r="B384" s="20" t="s">
        <v>81</v>
      </c>
      <c r="C384" s="20">
        <v>2</v>
      </c>
      <c r="D384" s="20">
        <v>85</v>
      </c>
      <c r="E384" s="20">
        <v>2219</v>
      </c>
      <c r="F384" s="20">
        <v>34</v>
      </c>
      <c r="H384" s="20">
        <v>1</v>
      </c>
      <c r="I384" s="20">
        <v>29</v>
      </c>
      <c r="J384" s="21"/>
      <c r="K384" s="22">
        <f>IFERROR(TablaAforos[[#This Row],[AREA DEL POTRERO]]/TablaAforos[[#This Row],[NUMERO VACAS LOTE]]/TablaAforos[[#This Row],[DIAS OCUPACION]],"")</f>
        <v>65.264705882352942</v>
      </c>
      <c r="L384" s="23">
        <f t="shared" si="33"/>
        <v>2022</v>
      </c>
      <c r="M384" s="23">
        <f t="shared" si="34"/>
        <v>11</v>
      </c>
      <c r="N384" s="23">
        <f t="shared" si="35"/>
        <v>24</v>
      </c>
      <c r="O384" s="23">
        <v>5</v>
      </c>
    </row>
    <row r="385" spans="1:16">
      <c r="A385" s="45">
        <v>44889</v>
      </c>
      <c r="B385" s="20" t="s">
        <v>82</v>
      </c>
      <c r="C385" s="20">
        <v>2</v>
      </c>
      <c r="D385" s="20">
        <v>46</v>
      </c>
      <c r="E385" s="20">
        <v>2500</v>
      </c>
      <c r="F385" s="20">
        <v>41</v>
      </c>
      <c r="J385" s="21"/>
      <c r="K385" s="22" t="str">
        <f>IFERROR(TablaAforos[[#This Row],[AREA DEL POTRERO]]/TablaAforos[[#This Row],[NUMERO VACAS LOTE]]/TablaAforos[[#This Row],[DIAS OCUPACION]],"")</f>
        <v/>
      </c>
      <c r="L385" s="23">
        <f t="shared" si="33"/>
        <v>2022</v>
      </c>
      <c r="M385" s="23">
        <f t="shared" si="34"/>
        <v>11</v>
      </c>
      <c r="N385" s="23">
        <f t="shared" si="35"/>
        <v>24</v>
      </c>
      <c r="O385" s="23">
        <v>5</v>
      </c>
    </row>
    <row r="386" spans="1:16">
      <c r="A386" s="45">
        <v>44889</v>
      </c>
      <c r="B386" s="20" t="s">
        <v>88</v>
      </c>
      <c r="C386" s="20">
        <v>1</v>
      </c>
      <c r="D386" s="20">
        <v>4</v>
      </c>
      <c r="E386" s="20">
        <v>12239</v>
      </c>
      <c r="F386" s="20">
        <v>40</v>
      </c>
      <c r="G386" s="20">
        <v>1.6</v>
      </c>
      <c r="H386" s="20">
        <v>4</v>
      </c>
      <c r="I386" s="20">
        <v>23</v>
      </c>
      <c r="J386" s="21">
        <v>95.2</v>
      </c>
      <c r="K386" s="22">
        <f>IFERROR(TablaAforos[[#This Row],[AREA DEL POTRERO]]/TablaAforos[[#This Row],[NUMERO VACAS LOTE]]/TablaAforos[[#This Row],[DIAS OCUPACION]],"")</f>
        <v>76.493750000000006</v>
      </c>
      <c r="L386" s="23">
        <f t="shared" si="33"/>
        <v>2022</v>
      </c>
      <c r="M386" s="23">
        <f t="shared" si="34"/>
        <v>11</v>
      </c>
      <c r="N386" s="23">
        <f t="shared" si="35"/>
        <v>24</v>
      </c>
      <c r="O386" s="37">
        <v>5</v>
      </c>
      <c r="P386" s="37"/>
    </row>
    <row r="387" spans="1:16">
      <c r="A387" s="45">
        <v>44890</v>
      </c>
      <c r="B387" s="20" t="s">
        <v>81</v>
      </c>
      <c r="C387" s="20">
        <v>1</v>
      </c>
      <c r="D387" s="20">
        <v>54</v>
      </c>
      <c r="E387" s="20">
        <v>2377</v>
      </c>
      <c r="F387" s="20">
        <v>35</v>
      </c>
      <c r="G387" s="20">
        <v>1.8</v>
      </c>
      <c r="H387" s="20">
        <v>1</v>
      </c>
      <c r="I387" s="20">
        <v>28</v>
      </c>
      <c r="J387" s="21">
        <v>95.8</v>
      </c>
      <c r="K387" s="22">
        <f>IFERROR(TablaAforos[[#This Row],[AREA DEL POTRERO]]/TablaAforos[[#This Row],[NUMERO VACAS LOTE]]/TablaAforos[[#This Row],[DIAS OCUPACION]],"")</f>
        <v>67.914285714285711</v>
      </c>
      <c r="L387" s="23">
        <f t="shared" si="33"/>
        <v>2022</v>
      </c>
      <c r="M387" s="23">
        <f t="shared" si="34"/>
        <v>11</v>
      </c>
      <c r="N387" s="23">
        <f t="shared" si="35"/>
        <v>25</v>
      </c>
      <c r="O387" s="23">
        <v>5</v>
      </c>
    </row>
    <row r="388" spans="1:16">
      <c r="A388" s="45">
        <v>44890</v>
      </c>
      <c r="B388" s="20" t="s">
        <v>81</v>
      </c>
      <c r="C388" s="20">
        <v>2</v>
      </c>
      <c r="D388" s="20">
        <v>87</v>
      </c>
      <c r="E388" s="20">
        <v>3351</v>
      </c>
      <c r="F388" s="20">
        <v>33</v>
      </c>
      <c r="G388" s="20">
        <v>1.6</v>
      </c>
      <c r="H388" s="20">
        <v>1</v>
      </c>
      <c r="I388" s="20">
        <v>29</v>
      </c>
      <c r="J388" s="21">
        <v>120</v>
      </c>
      <c r="K388" s="22">
        <f>IFERROR(TablaAforos[[#This Row],[AREA DEL POTRERO]]/TablaAforos[[#This Row],[NUMERO VACAS LOTE]]/TablaAforos[[#This Row],[DIAS OCUPACION]],"")</f>
        <v>101.54545454545455</v>
      </c>
      <c r="L388" s="23">
        <f t="shared" si="33"/>
        <v>2022</v>
      </c>
      <c r="M388" s="23">
        <f t="shared" si="34"/>
        <v>11</v>
      </c>
      <c r="N388" s="23">
        <f t="shared" si="35"/>
        <v>25</v>
      </c>
      <c r="O388" s="23">
        <v>5</v>
      </c>
    </row>
    <row r="389" spans="1:16">
      <c r="A389" s="45">
        <v>44890</v>
      </c>
      <c r="B389" s="20" t="s">
        <v>82</v>
      </c>
      <c r="C389" s="20">
        <v>2</v>
      </c>
      <c r="D389" s="20">
        <v>45</v>
      </c>
      <c r="E389" s="20">
        <v>2500</v>
      </c>
      <c r="J389" s="21"/>
      <c r="K389" s="22" t="str">
        <f>IFERROR(TablaAforos[[#This Row],[AREA DEL POTRERO]]/TablaAforos[[#This Row],[NUMERO VACAS LOTE]]/TablaAforos[[#This Row],[DIAS OCUPACION]],"")</f>
        <v/>
      </c>
      <c r="L389" s="23">
        <f t="shared" si="33"/>
        <v>2022</v>
      </c>
      <c r="M389" s="23">
        <f t="shared" si="34"/>
        <v>11</v>
      </c>
      <c r="N389" s="23">
        <f t="shared" si="35"/>
        <v>25</v>
      </c>
      <c r="O389" s="23">
        <v>5</v>
      </c>
    </row>
    <row r="390" spans="1:16">
      <c r="A390" s="45">
        <v>44891</v>
      </c>
      <c r="B390" s="20" t="s">
        <v>81</v>
      </c>
      <c r="C390" s="20">
        <v>1</v>
      </c>
      <c r="D390" s="20">
        <v>23</v>
      </c>
      <c r="E390" s="20">
        <v>1935</v>
      </c>
      <c r="F390" s="20">
        <v>35</v>
      </c>
      <c r="G390" s="20">
        <v>1.9</v>
      </c>
      <c r="H390" s="20">
        <v>1</v>
      </c>
      <c r="I390" s="20">
        <v>29</v>
      </c>
      <c r="J390" s="21">
        <v>81.7</v>
      </c>
      <c r="K390" s="22">
        <f>IFERROR(TablaAforos[[#This Row],[AREA DEL POTRERO]]/TablaAforos[[#This Row],[NUMERO VACAS LOTE]]/TablaAforos[[#This Row],[DIAS OCUPACION]],"")</f>
        <v>55.285714285714285</v>
      </c>
      <c r="L390" s="23">
        <f t="shared" si="33"/>
        <v>2022</v>
      </c>
      <c r="M390" s="23">
        <f t="shared" si="34"/>
        <v>11</v>
      </c>
      <c r="N390" s="23">
        <f t="shared" si="35"/>
        <v>26</v>
      </c>
      <c r="O390" s="23">
        <v>5</v>
      </c>
    </row>
    <row r="391" spans="1:16">
      <c r="A391" s="45">
        <v>44891</v>
      </c>
      <c r="B391" s="20" t="s">
        <v>81</v>
      </c>
      <c r="C391" s="20">
        <v>2</v>
      </c>
      <c r="D391" s="20">
        <v>83</v>
      </c>
      <c r="E391" s="20">
        <v>3369</v>
      </c>
      <c r="J391" s="21"/>
      <c r="K391" s="22" t="str">
        <f>IFERROR(TablaAforos[[#This Row],[AREA DEL POTRERO]]/TablaAforos[[#This Row],[NUMERO VACAS LOTE]]/TablaAforos[[#This Row],[DIAS OCUPACION]],"")</f>
        <v/>
      </c>
      <c r="L391" s="23">
        <f t="shared" si="33"/>
        <v>2022</v>
      </c>
      <c r="M391" s="23">
        <f t="shared" si="34"/>
        <v>11</v>
      </c>
      <c r="N391" s="23">
        <f t="shared" si="35"/>
        <v>26</v>
      </c>
      <c r="O391" s="23">
        <v>5</v>
      </c>
    </row>
    <row r="392" spans="1:16">
      <c r="A392" s="45">
        <v>44891</v>
      </c>
      <c r="B392" s="20" t="s">
        <v>82</v>
      </c>
      <c r="C392" s="20">
        <v>2</v>
      </c>
      <c r="D392" s="20">
        <v>47</v>
      </c>
      <c r="E392" s="20">
        <v>2500</v>
      </c>
      <c r="F392" s="20">
        <v>41</v>
      </c>
      <c r="G392" s="20">
        <v>1.4</v>
      </c>
      <c r="H392" s="20">
        <v>1</v>
      </c>
      <c r="I392" s="20">
        <v>29</v>
      </c>
      <c r="J392" s="21">
        <v>66.8</v>
      </c>
      <c r="K392" s="22">
        <f>IFERROR(TablaAforos[[#This Row],[AREA DEL POTRERO]]/TablaAforos[[#This Row],[NUMERO VACAS LOTE]]/TablaAforos[[#This Row],[DIAS OCUPACION]],"")</f>
        <v>60.975609756097562</v>
      </c>
      <c r="L392" s="23">
        <f t="shared" si="33"/>
        <v>2022</v>
      </c>
      <c r="M392" s="23">
        <f t="shared" si="34"/>
        <v>11</v>
      </c>
      <c r="N392" s="23">
        <f t="shared" si="35"/>
        <v>26</v>
      </c>
      <c r="O392" s="23">
        <v>5</v>
      </c>
    </row>
    <row r="393" spans="1:16">
      <c r="A393" s="45">
        <v>44892</v>
      </c>
      <c r="B393" s="20" t="s">
        <v>81</v>
      </c>
      <c r="C393" s="20">
        <v>1</v>
      </c>
      <c r="D393" s="20">
        <v>14</v>
      </c>
      <c r="E393" s="20">
        <v>2247</v>
      </c>
      <c r="F393" s="20">
        <v>35</v>
      </c>
      <c r="G393" s="20">
        <v>1.8</v>
      </c>
      <c r="H393" s="20">
        <v>1</v>
      </c>
      <c r="I393" s="20">
        <v>29</v>
      </c>
      <c r="J393" s="21">
        <v>88.1</v>
      </c>
      <c r="K393" s="22">
        <f>IFERROR(TablaAforos[[#This Row],[AREA DEL POTRERO]]/TablaAforos[[#This Row],[NUMERO VACAS LOTE]]/TablaAforos[[#This Row],[DIAS OCUPACION]],"")</f>
        <v>64.2</v>
      </c>
      <c r="L393" s="23">
        <f t="shared" si="33"/>
        <v>2022</v>
      </c>
      <c r="M393" s="23">
        <f t="shared" si="34"/>
        <v>11</v>
      </c>
      <c r="N393" s="23">
        <f t="shared" si="35"/>
        <v>27</v>
      </c>
      <c r="O393" s="23">
        <v>5</v>
      </c>
    </row>
    <row r="394" spans="1:16">
      <c r="A394" s="45">
        <v>44892</v>
      </c>
      <c r="B394" s="20" t="s">
        <v>81</v>
      </c>
      <c r="C394" s="20">
        <v>2</v>
      </c>
      <c r="D394" s="20">
        <v>37</v>
      </c>
      <c r="E394" s="20">
        <v>2058</v>
      </c>
      <c r="F394" s="20">
        <v>36</v>
      </c>
      <c r="G394" s="20">
        <v>2.1</v>
      </c>
      <c r="H394" s="20">
        <v>0.5</v>
      </c>
      <c r="I394" s="20">
        <v>29</v>
      </c>
      <c r="J394" s="21">
        <v>182</v>
      </c>
      <c r="K394" s="22">
        <f>IFERROR(TablaAforos[[#This Row],[AREA DEL POTRERO]]/TablaAforos[[#This Row],[NUMERO VACAS LOTE]]/TablaAforos[[#This Row],[DIAS OCUPACION]],"")</f>
        <v>114.33333333333333</v>
      </c>
      <c r="L394" s="23">
        <f t="shared" si="33"/>
        <v>2022</v>
      </c>
      <c r="M394" s="23">
        <f t="shared" si="34"/>
        <v>11</v>
      </c>
      <c r="N394" s="23">
        <f t="shared" si="35"/>
        <v>27</v>
      </c>
      <c r="O394" s="23">
        <v>5</v>
      </c>
    </row>
    <row r="395" spans="1:16">
      <c r="A395" s="45">
        <v>44892</v>
      </c>
      <c r="B395" s="20" t="s">
        <v>82</v>
      </c>
      <c r="C395" s="20" t="s">
        <v>87</v>
      </c>
      <c r="D395" s="20">
        <v>48</v>
      </c>
      <c r="E395" s="20">
        <v>2500</v>
      </c>
      <c r="F395" s="20">
        <v>42</v>
      </c>
      <c r="G395" s="20">
        <v>1.5</v>
      </c>
      <c r="H395" s="20">
        <v>1</v>
      </c>
      <c r="I395" s="20">
        <v>29</v>
      </c>
      <c r="J395" s="21">
        <v>68.3</v>
      </c>
      <c r="K395" s="22">
        <f>IFERROR(TablaAforos[[#This Row],[AREA DEL POTRERO]]/TablaAforos[[#This Row],[NUMERO VACAS LOTE]]/TablaAforos[[#This Row],[DIAS OCUPACION]],"")</f>
        <v>59.523809523809526</v>
      </c>
      <c r="L395" s="23">
        <f t="shared" si="33"/>
        <v>2022</v>
      </c>
      <c r="M395" s="23">
        <f t="shared" si="34"/>
        <v>11</v>
      </c>
      <c r="N395" s="23">
        <f t="shared" si="35"/>
        <v>27</v>
      </c>
      <c r="O395" s="23">
        <v>5</v>
      </c>
    </row>
    <row r="396" spans="1:16">
      <c r="A396" s="45">
        <v>44892</v>
      </c>
      <c r="B396" s="20" t="s">
        <v>85</v>
      </c>
      <c r="C396" s="20">
        <v>1</v>
      </c>
      <c r="D396" s="20">
        <v>20</v>
      </c>
      <c r="E396" s="20">
        <v>9553</v>
      </c>
      <c r="F396" s="20">
        <v>27</v>
      </c>
      <c r="G396" s="20">
        <v>1.4</v>
      </c>
      <c r="H396" s="20">
        <v>4</v>
      </c>
      <c r="I396" s="20">
        <v>29</v>
      </c>
      <c r="J396" s="21">
        <v>97.5</v>
      </c>
      <c r="K396" s="22">
        <f>IFERROR(TablaAforos[[#This Row],[AREA DEL POTRERO]]/TablaAforos[[#This Row],[NUMERO VACAS LOTE]]/TablaAforos[[#This Row],[DIAS OCUPACION]],"")</f>
        <v>88.453703703703709</v>
      </c>
      <c r="L396" s="23">
        <f t="shared" si="33"/>
        <v>2022</v>
      </c>
      <c r="M396" s="23">
        <f t="shared" si="34"/>
        <v>11</v>
      </c>
      <c r="N396" s="23">
        <f t="shared" si="35"/>
        <v>27</v>
      </c>
      <c r="O396" s="37">
        <v>5</v>
      </c>
      <c r="P396" s="37"/>
    </row>
    <row r="397" spans="1:16">
      <c r="A397" s="45">
        <v>44892</v>
      </c>
      <c r="B397" s="20" t="s">
        <v>88</v>
      </c>
      <c r="C397" s="20">
        <v>1</v>
      </c>
      <c r="D397" s="20">
        <v>5</v>
      </c>
      <c r="E397" s="20">
        <v>7715</v>
      </c>
      <c r="F397" s="20">
        <v>40</v>
      </c>
      <c r="G397" s="20">
        <v>1.4</v>
      </c>
      <c r="H397" s="20">
        <v>2</v>
      </c>
      <c r="I397" s="20">
        <v>28</v>
      </c>
      <c r="J397" s="21">
        <v>103</v>
      </c>
      <c r="K397" s="22">
        <f>IFERROR(TablaAforos[[#This Row],[AREA DEL POTRERO]]/TablaAforos[[#This Row],[NUMERO VACAS LOTE]]/TablaAforos[[#This Row],[DIAS OCUPACION]],"")</f>
        <v>96.4375</v>
      </c>
      <c r="L397" s="23">
        <f t="shared" si="33"/>
        <v>2022</v>
      </c>
      <c r="M397" s="23">
        <f t="shared" si="34"/>
        <v>11</v>
      </c>
      <c r="N397" s="23">
        <f t="shared" si="35"/>
        <v>27</v>
      </c>
      <c r="O397" s="37">
        <v>5</v>
      </c>
      <c r="P397" s="37"/>
    </row>
    <row r="398" spans="1:16">
      <c r="A398" s="45">
        <v>44893</v>
      </c>
      <c r="B398" s="20" t="s">
        <v>81</v>
      </c>
      <c r="C398" s="20">
        <v>1</v>
      </c>
      <c r="D398" s="20">
        <v>6</v>
      </c>
      <c r="E398" s="20">
        <v>2442</v>
      </c>
      <c r="F398" s="20">
        <v>35</v>
      </c>
      <c r="G398" s="20">
        <v>1.6</v>
      </c>
      <c r="H398" s="20">
        <v>1</v>
      </c>
      <c r="I398" s="20">
        <v>29</v>
      </c>
      <c r="J398" s="21">
        <v>83.7</v>
      </c>
      <c r="K398" s="22">
        <f>IFERROR(TablaAforos[[#This Row],[AREA DEL POTRERO]]/TablaAforos[[#This Row],[NUMERO VACAS LOTE]]/TablaAforos[[#This Row],[DIAS OCUPACION]],"")</f>
        <v>69.771428571428572</v>
      </c>
      <c r="L398" s="23">
        <f t="shared" si="33"/>
        <v>2022</v>
      </c>
      <c r="M398" s="23">
        <f t="shared" si="34"/>
        <v>11</v>
      </c>
      <c r="N398" s="23">
        <f t="shared" si="35"/>
        <v>28</v>
      </c>
      <c r="O398" s="23">
        <v>5</v>
      </c>
    </row>
    <row r="399" spans="1:16">
      <c r="A399" s="45">
        <v>44893</v>
      </c>
      <c r="B399" s="20" t="s">
        <v>81</v>
      </c>
      <c r="C399" s="20">
        <v>2</v>
      </c>
      <c r="D399" s="20">
        <v>38</v>
      </c>
      <c r="E399" s="20">
        <v>1430</v>
      </c>
      <c r="F399" s="20">
        <v>36</v>
      </c>
      <c r="G399" s="20">
        <v>1.7</v>
      </c>
      <c r="H399" s="20">
        <v>0.5</v>
      </c>
      <c r="I399" s="20">
        <v>29</v>
      </c>
      <c r="J399" s="21">
        <v>103</v>
      </c>
      <c r="K399" s="22">
        <f>IFERROR(TablaAforos[[#This Row],[AREA DEL POTRERO]]/TablaAforos[[#This Row],[NUMERO VACAS LOTE]]/TablaAforos[[#This Row],[DIAS OCUPACION]],"")</f>
        <v>79.444444444444443</v>
      </c>
      <c r="L399" s="23">
        <f t="shared" si="33"/>
        <v>2022</v>
      </c>
      <c r="M399" s="23">
        <f t="shared" si="34"/>
        <v>11</v>
      </c>
      <c r="N399" s="23">
        <f t="shared" si="35"/>
        <v>28</v>
      </c>
      <c r="O399" s="23">
        <v>5</v>
      </c>
    </row>
    <row r="400" spans="1:16">
      <c r="A400" s="45">
        <v>44893</v>
      </c>
      <c r="B400" s="20" t="s">
        <v>82</v>
      </c>
      <c r="C400" s="20" t="s">
        <v>86</v>
      </c>
      <c r="D400" s="20">
        <v>33</v>
      </c>
      <c r="E400" s="20">
        <v>6323</v>
      </c>
      <c r="F400" s="20">
        <v>39</v>
      </c>
      <c r="G400" s="20">
        <v>1.4</v>
      </c>
      <c r="H400" s="20">
        <v>2</v>
      </c>
      <c r="I400" s="20">
        <v>29</v>
      </c>
      <c r="J400" s="21">
        <v>80.7</v>
      </c>
      <c r="K400" s="22">
        <f>IFERROR(TablaAforos[[#This Row],[AREA DEL POTRERO]]/TablaAforos[[#This Row],[NUMERO VACAS LOTE]]/TablaAforos[[#This Row],[DIAS OCUPACION]],"")</f>
        <v>81.064102564102569</v>
      </c>
      <c r="L400" s="23">
        <f t="shared" si="33"/>
        <v>2022</v>
      </c>
      <c r="M400" s="23">
        <f t="shared" si="34"/>
        <v>11</v>
      </c>
      <c r="N400" s="23">
        <f t="shared" si="35"/>
        <v>28</v>
      </c>
      <c r="O400" s="23">
        <v>5</v>
      </c>
    </row>
    <row r="401" spans="1:16">
      <c r="A401" s="45">
        <v>44893</v>
      </c>
      <c r="B401" s="20" t="s">
        <v>82</v>
      </c>
      <c r="C401" s="20" t="s">
        <v>87</v>
      </c>
      <c r="D401" s="20">
        <v>49</v>
      </c>
      <c r="E401" s="20">
        <v>2500</v>
      </c>
      <c r="F401" s="20">
        <v>42</v>
      </c>
      <c r="G401" s="20">
        <v>1.7</v>
      </c>
      <c r="H401" s="20">
        <v>1</v>
      </c>
      <c r="I401" s="20">
        <v>29</v>
      </c>
      <c r="J401" s="21">
        <v>78.099999999999994</v>
      </c>
      <c r="K401" s="22">
        <f>IFERROR(TablaAforos[[#This Row],[AREA DEL POTRERO]]/TablaAforos[[#This Row],[NUMERO VACAS LOTE]]/TablaAforos[[#This Row],[DIAS OCUPACION]],"")</f>
        <v>59.523809523809526</v>
      </c>
      <c r="L401" s="23">
        <f t="shared" si="33"/>
        <v>2022</v>
      </c>
      <c r="M401" s="23">
        <f t="shared" si="34"/>
        <v>11</v>
      </c>
      <c r="N401" s="23">
        <f t="shared" si="35"/>
        <v>28</v>
      </c>
      <c r="O401" s="23">
        <v>5</v>
      </c>
    </row>
    <row r="402" spans="1:16">
      <c r="A402" s="45">
        <v>44894</v>
      </c>
      <c r="B402" s="20" t="s">
        <v>81</v>
      </c>
      <c r="C402" s="20">
        <v>1</v>
      </c>
      <c r="D402" s="20">
        <v>5</v>
      </c>
      <c r="E402" s="20">
        <v>2550</v>
      </c>
      <c r="F402" s="20">
        <v>35</v>
      </c>
      <c r="G402" s="20">
        <v>1.9</v>
      </c>
      <c r="H402" s="20">
        <v>1</v>
      </c>
      <c r="I402" s="20">
        <v>29</v>
      </c>
      <c r="J402" s="21">
        <v>106</v>
      </c>
      <c r="K402" s="22">
        <f>IFERROR(TablaAforos[[#This Row],[AREA DEL POTRERO]]/TablaAforos[[#This Row],[NUMERO VACAS LOTE]]/TablaAforos[[#This Row],[DIAS OCUPACION]],"")</f>
        <v>72.857142857142861</v>
      </c>
      <c r="L402" s="23">
        <f t="shared" si="33"/>
        <v>2022</v>
      </c>
      <c r="M402" s="23">
        <f t="shared" si="34"/>
        <v>11</v>
      </c>
      <c r="N402" s="23">
        <f t="shared" si="35"/>
        <v>29</v>
      </c>
      <c r="O402" s="23">
        <v>5</v>
      </c>
    </row>
    <row r="403" spans="1:16">
      <c r="A403" s="45">
        <v>44894</v>
      </c>
      <c r="B403" s="20" t="s">
        <v>81</v>
      </c>
      <c r="C403" s="20">
        <v>2</v>
      </c>
      <c r="D403" s="20">
        <v>40</v>
      </c>
      <c r="E403" s="20">
        <v>1867</v>
      </c>
      <c r="F403" s="20">
        <v>38</v>
      </c>
      <c r="G403" s="20">
        <v>1.9</v>
      </c>
      <c r="H403" s="20">
        <v>0.5</v>
      </c>
      <c r="I403" s="20">
        <v>29</v>
      </c>
      <c r="J403" s="21">
        <v>152</v>
      </c>
      <c r="K403" s="22">
        <f>IFERROR(TablaAforos[[#This Row],[AREA DEL POTRERO]]/TablaAforos[[#This Row],[NUMERO VACAS LOTE]]/TablaAforos[[#This Row],[DIAS OCUPACION]],"")</f>
        <v>98.263157894736835</v>
      </c>
      <c r="L403" s="23">
        <f t="shared" si="33"/>
        <v>2022</v>
      </c>
      <c r="M403" s="23">
        <f t="shared" si="34"/>
        <v>11</v>
      </c>
      <c r="N403" s="23">
        <f t="shared" si="35"/>
        <v>29</v>
      </c>
      <c r="O403" s="23">
        <v>5</v>
      </c>
    </row>
    <row r="404" spans="1:16">
      <c r="A404" s="45">
        <v>44894</v>
      </c>
      <c r="B404" s="20" t="s">
        <v>81</v>
      </c>
      <c r="C404" s="20">
        <v>2</v>
      </c>
      <c r="D404" s="20">
        <v>41</v>
      </c>
      <c r="E404" s="20">
        <v>2524</v>
      </c>
      <c r="F404" s="20">
        <v>39</v>
      </c>
      <c r="G404" s="20">
        <v>1.4</v>
      </c>
      <c r="H404" s="20">
        <v>0.5</v>
      </c>
      <c r="I404" s="20">
        <v>29</v>
      </c>
      <c r="J404" s="21">
        <v>144</v>
      </c>
      <c r="K404" s="22">
        <f>IFERROR(TablaAforos[[#This Row],[AREA DEL POTRERO]]/TablaAforos[[#This Row],[NUMERO VACAS LOTE]]/TablaAforos[[#This Row],[DIAS OCUPACION]],"")</f>
        <v>129.43589743589743</v>
      </c>
      <c r="L404" s="23">
        <f t="shared" si="33"/>
        <v>2022</v>
      </c>
      <c r="M404" s="23">
        <f t="shared" si="34"/>
        <v>11</v>
      </c>
      <c r="N404" s="23">
        <f t="shared" si="35"/>
        <v>29</v>
      </c>
      <c r="O404" s="23">
        <v>5</v>
      </c>
    </row>
    <row r="405" spans="1:16">
      <c r="A405" s="45">
        <v>44894</v>
      </c>
      <c r="B405" s="20" t="s">
        <v>82</v>
      </c>
      <c r="C405" s="20" t="s">
        <v>87</v>
      </c>
      <c r="D405" s="20">
        <v>50</v>
      </c>
      <c r="E405" s="20">
        <v>2500</v>
      </c>
      <c r="F405" s="20">
        <v>42</v>
      </c>
      <c r="G405" s="20">
        <v>1.5</v>
      </c>
      <c r="H405" s="20">
        <v>1</v>
      </c>
      <c r="I405" s="20">
        <v>29</v>
      </c>
      <c r="J405" s="21">
        <v>68.8</v>
      </c>
      <c r="K405" s="22">
        <f>IFERROR(TablaAforos[[#This Row],[AREA DEL POTRERO]]/TablaAforos[[#This Row],[NUMERO VACAS LOTE]]/TablaAforos[[#This Row],[DIAS OCUPACION]],"")</f>
        <v>59.523809523809526</v>
      </c>
      <c r="L405" s="23">
        <f t="shared" si="33"/>
        <v>2022</v>
      </c>
      <c r="M405" s="23">
        <f t="shared" si="34"/>
        <v>11</v>
      </c>
      <c r="N405" s="23">
        <f t="shared" si="35"/>
        <v>29</v>
      </c>
      <c r="O405" s="23">
        <v>5</v>
      </c>
    </row>
    <row r="406" spans="1:16">
      <c r="A406" s="45">
        <v>44894</v>
      </c>
      <c r="B406" s="20" t="s">
        <v>88</v>
      </c>
      <c r="C406" s="20">
        <v>1</v>
      </c>
      <c r="D406" s="20">
        <v>6</v>
      </c>
      <c r="E406" s="20">
        <v>6263</v>
      </c>
      <c r="F406" s="20">
        <v>40</v>
      </c>
      <c r="G406" s="20">
        <v>1.3</v>
      </c>
      <c r="H406" s="20">
        <v>2</v>
      </c>
      <c r="I406" s="20">
        <v>25</v>
      </c>
      <c r="J406" s="21">
        <v>80.400000000000006</v>
      </c>
      <c r="K406" s="22">
        <f>IFERROR(TablaAforos[[#This Row],[AREA DEL POTRERO]]/TablaAforos[[#This Row],[NUMERO VACAS LOTE]]/TablaAforos[[#This Row],[DIAS OCUPACION]],"")</f>
        <v>78.287499999999994</v>
      </c>
      <c r="L406" s="23">
        <f t="shared" si="33"/>
        <v>2022</v>
      </c>
      <c r="M406" s="23">
        <f t="shared" si="34"/>
        <v>11</v>
      </c>
      <c r="N406" s="23">
        <f t="shared" si="35"/>
        <v>29</v>
      </c>
      <c r="O406" s="37">
        <v>5</v>
      </c>
      <c r="P406" s="37"/>
    </row>
    <row r="407" spans="1:16">
      <c r="A407" s="45">
        <v>44895</v>
      </c>
      <c r="B407" s="20" t="s">
        <v>81</v>
      </c>
      <c r="C407" s="20">
        <v>2</v>
      </c>
      <c r="D407" s="20">
        <v>42</v>
      </c>
      <c r="E407" s="20">
        <v>2723</v>
      </c>
      <c r="F407" s="20">
        <v>39</v>
      </c>
      <c r="G407" s="20">
        <v>1.8</v>
      </c>
      <c r="H407" s="20">
        <v>0.5</v>
      </c>
      <c r="I407" s="20">
        <v>29</v>
      </c>
      <c r="J407" s="21">
        <v>204</v>
      </c>
      <c r="K407" s="22">
        <f>IFERROR(TablaAforos[[#This Row],[AREA DEL POTRERO]]/TablaAforos[[#This Row],[NUMERO VACAS LOTE]]/TablaAforos[[#This Row],[DIAS OCUPACION]],"")</f>
        <v>139.64102564102564</v>
      </c>
      <c r="L407" s="23">
        <f t="shared" si="33"/>
        <v>2022</v>
      </c>
      <c r="M407" s="23">
        <f t="shared" si="34"/>
        <v>11</v>
      </c>
      <c r="N407" s="23">
        <f t="shared" si="35"/>
        <v>30</v>
      </c>
      <c r="O407" s="23">
        <v>5</v>
      </c>
    </row>
    <row r="408" spans="1:16">
      <c r="A408" s="45">
        <v>44895</v>
      </c>
      <c r="B408" s="20" t="s">
        <v>81</v>
      </c>
      <c r="C408" s="20">
        <v>1</v>
      </c>
      <c r="D408" s="20">
        <v>4</v>
      </c>
      <c r="E408" s="20">
        <v>2935</v>
      </c>
      <c r="F408" s="20">
        <v>35</v>
      </c>
      <c r="G408" s="20">
        <v>1.8</v>
      </c>
      <c r="H408" s="20">
        <v>1</v>
      </c>
      <c r="I408" s="20">
        <v>27</v>
      </c>
      <c r="J408" s="21">
        <v>114</v>
      </c>
      <c r="K408" s="22">
        <f>IFERROR(TablaAforos[[#This Row],[AREA DEL POTRERO]]/TablaAforos[[#This Row],[NUMERO VACAS LOTE]]/TablaAforos[[#This Row],[DIAS OCUPACION]],"")</f>
        <v>83.857142857142861</v>
      </c>
      <c r="L408" s="23">
        <f t="shared" si="33"/>
        <v>2022</v>
      </c>
      <c r="M408" s="23">
        <f t="shared" si="34"/>
        <v>11</v>
      </c>
      <c r="N408" s="23">
        <f t="shared" si="35"/>
        <v>30</v>
      </c>
      <c r="O408" s="23">
        <v>5</v>
      </c>
    </row>
    <row r="409" spans="1:16">
      <c r="A409" s="45">
        <v>44895</v>
      </c>
      <c r="B409" s="20" t="s">
        <v>81</v>
      </c>
      <c r="C409" s="20">
        <v>2</v>
      </c>
      <c r="D409" s="20">
        <v>33</v>
      </c>
      <c r="E409" s="20">
        <v>2131</v>
      </c>
      <c r="F409" s="20">
        <v>38</v>
      </c>
      <c r="G409" s="20">
        <v>1.9</v>
      </c>
      <c r="H409" s="20">
        <v>1</v>
      </c>
      <c r="I409" s="20">
        <v>27</v>
      </c>
      <c r="J409" s="21">
        <v>79.900000000000006</v>
      </c>
      <c r="K409" s="22">
        <f>IFERROR(TablaAforos[[#This Row],[AREA DEL POTRERO]]/TablaAforos[[#This Row],[NUMERO VACAS LOTE]]/TablaAforos[[#This Row],[DIAS OCUPACION]],"")</f>
        <v>56.078947368421055</v>
      </c>
      <c r="L409" s="23">
        <f t="shared" si="33"/>
        <v>2022</v>
      </c>
      <c r="M409" s="23">
        <f t="shared" si="34"/>
        <v>11</v>
      </c>
      <c r="N409" s="23">
        <f t="shared" si="35"/>
        <v>30</v>
      </c>
      <c r="O409" s="23">
        <v>5</v>
      </c>
    </row>
    <row r="410" spans="1:16">
      <c r="A410" s="45">
        <v>44895</v>
      </c>
      <c r="B410" s="20" t="s">
        <v>82</v>
      </c>
      <c r="C410" s="20" t="s">
        <v>86</v>
      </c>
      <c r="D410" s="20">
        <v>1</v>
      </c>
      <c r="E410" s="20">
        <v>2500</v>
      </c>
      <c r="F410" s="20">
        <v>39</v>
      </c>
      <c r="G410" s="20">
        <v>1.6</v>
      </c>
      <c r="H410" s="20">
        <v>1</v>
      </c>
      <c r="I410" s="20">
        <v>31</v>
      </c>
      <c r="J410" s="21">
        <v>79.900000000000006</v>
      </c>
      <c r="K410" s="22">
        <f>IFERROR(TablaAforos[[#This Row],[AREA DEL POTRERO]]/TablaAforos[[#This Row],[NUMERO VACAS LOTE]]/TablaAforos[[#This Row],[DIAS OCUPACION]],"")</f>
        <v>64.102564102564102</v>
      </c>
      <c r="L410" s="23">
        <f t="shared" si="33"/>
        <v>2022</v>
      </c>
      <c r="M410" s="23">
        <f t="shared" si="34"/>
        <v>11</v>
      </c>
      <c r="N410" s="23">
        <f t="shared" si="35"/>
        <v>30</v>
      </c>
      <c r="O410" s="23">
        <v>5</v>
      </c>
    </row>
    <row r="411" spans="1:16">
      <c r="A411" s="45">
        <v>44895</v>
      </c>
      <c r="B411" s="20" t="s">
        <v>82</v>
      </c>
      <c r="C411" s="20" t="s">
        <v>87</v>
      </c>
      <c r="D411" s="20">
        <v>51</v>
      </c>
      <c r="E411" s="20">
        <v>2500</v>
      </c>
      <c r="F411" s="20">
        <v>42</v>
      </c>
      <c r="G411" s="20">
        <v>1.3</v>
      </c>
      <c r="H411" s="20">
        <v>1</v>
      </c>
      <c r="I411" s="20">
        <v>29</v>
      </c>
      <c r="J411" s="21">
        <v>59.4</v>
      </c>
      <c r="K411" s="22">
        <f>IFERROR(TablaAforos[[#This Row],[AREA DEL POTRERO]]/TablaAforos[[#This Row],[NUMERO VACAS LOTE]]/TablaAforos[[#This Row],[DIAS OCUPACION]],"")</f>
        <v>59.523809523809526</v>
      </c>
      <c r="L411" s="23">
        <f t="shared" si="33"/>
        <v>2022</v>
      </c>
      <c r="M411" s="23">
        <f t="shared" si="34"/>
        <v>11</v>
      </c>
      <c r="N411" s="23">
        <f t="shared" si="35"/>
        <v>30</v>
      </c>
      <c r="O411" s="23">
        <v>5</v>
      </c>
    </row>
    <row r="412" spans="1:16">
      <c r="A412" s="45">
        <v>44895</v>
      </c>
      <c r="B412" s="20" t="s">
        <v>88</v>
      </c>
      <c r="C412" s="20">
        <v>1</v>
      </c>
      <c r="D412" s="20">
        <v>9</v>
      </c>
      <c r="F412" s="20">
        <v>40</v>
      </c>
      <c r="H412" s="20">
        <v>2</v>
      </c>
      <c r="J412" s="21"/>
      <c r="K412" s="22">
        <f>IFERROR(TablaAforos[[#This Row],[AREA DEL POTRERO]]/TablaAforos[[#This Row],[NUMERO VACAS LOTE]]/TablaAforos[[#This Row],[DIAS OCUPACION]],"")</f>
        <v>0</v>
      </c>
      <c r="L412" s="23">
        <f t="shared" si="33"/>
        <v>2022</v>
      </c>
      <c r="M412" s="23">
        <f t="shared" si="34"/>
        <v>11</v>
      </c>
      <c r="N412" s="23">
        <f t="shared" si="35"/>
        <v>30</v>
      </c>
      <c r="O412" s="37">
        <v>5</v>
      </c>
      <c r="P412" s="37"/>
    </row>
    <row r="413" spans="1:16">
      <c r="A413" s="45">
        <v>44896</v>
      </c>
      <c r="B413" s="20" t="s">
        <v>81</v>
      </c>
      <c r="C413" s="20">
        <v>1</v>
      </c>
      <c r="D413" s="20">
        <v>3</v>
      </c>
      <c r="E413" s="20">
        <v>2161</v>
      </c>
      <c r="F413" s="20">
        <v>35</v>
      </c>
      <c r="G413" s="20">
        <v>1.9</v>
      </c>
      <c r="H413" s="20">
        <v>1</v>
      </c>
      <c r="I413" s="20">
        <v>27</v>
      </c>
      <c r="J413" s="21">
        <v>89.4</v>
      </c>
      <c r="K413" s="22">
        <f>IFERROR(TablaAforos[[#This Row],[AREA DEL POTRERO]]/TablaAforos[[#This Row],[NUMERO VACAS LOTE]]/TablaAforos[[#This Row],[DIAS OCUPACION]],"")</f>
        <v>61.74285714285714</v>
      </c>
      <c r="L413" s="23">
        <f t="shared" si="33"/>
        <v>2022</v>
      </c>
      <c r="M413" s="23">
        <f t="shared" si="34"/>
        <v>12</v>
      </c>
      <c r="N413" s="23">
        <f t="shared" si="35"/>
        <v>1</v>
      </c>
      <c r="O413" s="23">
        <v>5</v>
      </c>
    </row>
    <row r="414" spans="1:16">
      <c r="A414" s="45">
        <v>44896</v>
      </c>
      <c r="B414" s="20" t="s">
        <v>81</v>
      </c>
      <c r="C414" s="20">
        <v>2</v>
      </c>
      <c r="D414" s="20">
        <v>34</v>
      </c>
      <c r="E414" s="20">
        <v>2536</v>
      </c>
      <c r="F414" s="20">
        <v>38</v>
      </c>
      <c r="G414" s="20">
        <v>1.7</v>
      </c>
      <c r="H414" s="20">
        <v>1</v>
      </c>
      <c r="I414" s="20">
        <v>27</v>
      </c>
      <c r="J414" s="21">
        <v>86.1</v>
      </c>
      <c r="K414" s="22">
        <f>IFERROR(TablaAforos[[#This Row],[AREA DEL POTRERO]]/TablaAforos[[#This Row],[NUMERO VACAS LOTE]]/TablaAforos[[#This Row],[DIAS OCUPACION]],"")</f>
        <v>66.736842105263165</v>
      </c>
      <c r="L414" s="23">
        <f t="shared" si="33"/>
        <v>2022</v>
      </c>
      <c r="M414" s="23">
        <f t="shared" si="34"/>
        <v>12</v>
      </c>
      <c r="N414" s="23">
        <f t="shared" si="35"/>
        <v>1</v>
      </c>
      <c r="O414" s="23">
        <v>5</v>
      </c>
    </row>
    <row r="415" spans="1:16">
      <c r="A415" s="45">
        <v>44896</v>
      </c>
      <c r="B415" s="20" t="s">
        <v>82</v>
      </c>
      <c r="C415" s="20" t="s">
        <v>86</v>
      </c>
      <c r="D415" s="20">
        <v>2</v>
      </c>
      <c r="E415" s="20">
        <v>2500</v>
      </c>
      <c r="F415" s="20">
        <v>39</v>
      </c>
      <c r="G415" s="20">
        <v>1.6</v>
      </c>
      <c r="H415" s="20">
        <v>1</v>
      </c>
      <c r="I415" s="20">
        <v>29</v>
      </c>
      <c r="J415" s="21">
        <v>80.3</v>
      </c>
      <c r="K415" s="22">
        <f>IFERROR(TablaAforos[[#This Row],[AREA DEL POTRERO]]/TablaAforos[[#This Row],[NUMERO VACAS LOTE]]/TablaAforos[[#This Row],[DIAS OCUPACION]],"")</f>
        <v>64.102564102564102</v>
      </c>
      <c r="L415" s="23">
        <f t="shared" si="33"/>
        <v>2022</v>
      </c>
      <c r="M415" s="23">
        <f t="shared" si="34"/>
        <v>12</v>
      </c>
      <c r="N415" s="23">
        <f t="shared" si="35"/>
        <v>1</v>
      </c>
      <c r="O415" s="23">
        <v>5</v>
      </c>
    </row>
    <row r="416" spans="1:16">
      <c r="A416" s="45">
        <v>44896</v>
      </c>
      <c r="B416" s="20" t="s">
        <v>82</v>
      </c>
      <c r="C416" s="20" t="s">
        <v>87</v>
      </c>
      <c r="D416" s="20">
        <v>52</v>
      </c>
      <c r="E416" s="20">
        <v>2500</v>
      </c>
      <c r="F416" s="20">
        <v>42</v>
      </c>
      <c r="G416" s="20">
        <v>1.3</v>
      </c>
      <c r="H416" s="20">
        <v>1</v>
      </c>
      <c r="I416" s="20">
        <v>29</v>
      </c>
      <c r="J416" s="21">
        <v>61.2</v>
      </c>
      <c r="K416" s="22">
        <f>IFERROR(TablaAforos[[#This Row],[AREA DEL POTRERO]]/TablaAforos[[#This Row],[NUMERO VACAS LOTE]]/TablaAforos[[#This Row],[DIAS OCUPACION]],"")</f>
        <v>59.523809523809526</v>
      </c>
      <c r="L416" s="23">
        <f t="shared" si="33"/>
        <v>2022</v>
      </c>
      <c r="M416" s="23">
        <f t="shared" si="34"/>
        <v>12</v>
      </c>
      <c r="N416" s="23">
        <f t="shared" si="35"/>
        <v>1</v>
      </c>
      <c r="O416" s="23">
        <v>5</v>
      </c>
    </row>
    <row r="417" spans="1:16">
      <c r="A417" s="45">
        <v>44896</v>
      </c>
      <c r="B417" s="20" t="s">
        <v>85</v>
      </c>
      <c r="C417" s="20">
        <v>1</v>
      </c>
      <c r="D417" s="20">
        <v>16</v>
      </c>
      <c r="E417" s="20">
        <v>9892</v>
      </c>
      <c r="F417" s="20">
        <v>27</v>
      </c>
      <c r="G417" s="20">
        <v>1.4</v>
      </c>
      <c r="H417" s="20">
        <v>4.5</v>
      </c>
      <c r="I417" s="20">
        <v>26</v>
      </c>
      <c r="J417" s="21">
        <v>90.4</v>
      </c>
      <c r="K417" s="22">
        <f>IFERROR(TablaAforos[[#This Row],[AREA DEL POTRERO]]/TablaAforos[[#This Row],[NUMERO VACAS LOTE]]/TablaAforos[[#This Row],[DIAS OCUPACION]],"")</f>
        <v>81.415637860082313</v>
      </c>
      <c r="L417" s="23">
        <f t="shared" si="33"/>
        <v>2022</v>
      </c>
      <c r="M417" s="23">
        <f t="shared" si="34"/>
        <v>12</v>
      </c>
      <c r="N417" s="23">
        <f t="shared" si="35"/>
        <v>1</v>
      </c>
      <c r="O417" s="37">
        <v>5</v>
      </c>
      <c r="P417" s="37"/>
    </row>
    <row r="418" spans="1:16">
      <c r="A418" s="45">
        <v>44896</v>
      </c>
      <c r="B418" s="20" t="s">
        <v>85</v>
      </c>
      <c r="C418" s="20">
        <v>2</v>
      </c>
      <c r="D418" s="20">
        <v>17</v>
      </c>
      <c r="E418" s="20">
        <v>5803</v>
      </c>
      <c r="F418" s="20">
        <v>42</v>
      </c>
      <c r="G418" s="20">
        <v>1.2</v>
      </c>
      <c r="H418" s="20">
        <v>1.5</v>
      </c>
      <c r="I418" s="20">
        <v>29</v>
      </c>
      <c r="J418" s="21">
        <v>85</v>
      </c>
      <c r="K418" s="22">
        <f>IFERROR(TablaAforos[[#This Row],[AREA DEL POTRERO]]/TablaAforos[[#This Row],[NUMERO VACAS LOTE]]/TablaAforos[[#This Row],[DIAS OCUPACION]],"")</f>
        <v>92.1111111111111</v>
      </c>
      <c r="L418" s="23">
        <f t="shared" si="33"/>
        <v>2022</v>
      </c>
      <c r="M418" s="23">
        <f t="shared" si="34"/>
        <v>12</v>
      </c>
      <c r="N418" s="23">
        <f t="shared" si="35"/>
        <v>1</v>
      </c>
      <c r="O418" s="37">
        <v>5</v>
      </c>
      <c r="P418" s="37"/>
    </row>
    <row r="419" spans="1:16">
      <c r="A419" s="45">
        <v>44897</v>
      </c>
      <c r="B419" s="20" t="s">
        <v>81</v>
      </c>
      <c r="C419" s="20">
        <v>1</v>
      </c>
      <c r="D419" s="20">
        <v>2</v>
      </c>
      <c r="E419" s="20">
        <v>2458</v>
      </c>
      <c r="F419" s="20">
        <v>35</v>
      </c>
      <c r="G419" s="20">
        <v>1.7</v>
      </c>
      <c r="H419" s="20">
        <v>1</v>
      </c>
      <c r="I419" s="20">
        <v>27</v>
      </c>
      <c r="J419" s="21">
        <v>94.3</v>
      </c>
      <c r="K419" s="22">
        <f>IFERROR(TablaAforos[[#This Row],[AREA DEL POTRERO]]/TablaAforos[[#This Row],[NUMERO VACAS LOTE]]/TablaAforos[[#This Row],[DIAS OCUPACION]],"")</f>
        <v>70.228571428571428</v>
      </c>
      <c r="L419" s="23">
        <f t="shared" si="33"/>
        <v>2022</v>
      </c>
      <c r="M419" s="23">
        <f t="shared" si="34"/>
        <v>12</v>
      </c>
      <c r="N419" s="23">
        <f t="shared" si="35"/>
        <v>2</v>
      </c>
      <c r="O419" s="23">
        <v>5</v>
      </c>
    </row>
    <row r="420" spans="1:16">
      <c r="A420" s="45">
        <v>44897</v>
      </c>
      <c r="B420" s="20" t="s">
        <v>81</v>
      </c>
      <c r="C420" s="20">
        <v>2</v>
      </c>
      <c r="D420" s="20">
        <v>35</v>
      </c>
      <c r="E420" s="20">
        <v>2357</v>
      </c>
      <c r="F420" s="20">
        <v>38</v>
      </c>
      <c r="G420" s="20">
        <v>1.4</v>
      </c>
      <c r="H420" s="20">
        <v>1</v>
      </c>
      <c r="I420" s="20">
        <v>27</v>
      </c>
      <c r="J420" s="21">
        <v>66.5</v>
      </c>
      <c r="K420" s="22">
        <f>IFERROR(TablaAforos[[#This Row],[AREA DEL POTRERO]]/TablaAforos[[#This Row],[NUMERO VACAS LOTE]]/TablaAforos[[#This Row],[DIAS OCUPACION]],"")</f>
        <v>62.026315789473685</v>
      </c>
      <c r="L420" s="23">
        <f t="shared" si="33"/>
        <v>2022</v>
      </c>
      <c r="M420" s="23">
        <f t="shared" si="34"/>
        <v>12</v>
      </c>
      <c r="N420" s="23">
        <f t="shared" si="35"/>
        <v>2</v>
      </c>
      <c r="O420" s="23">
        <v>5</v>
      </c>
    </row>
    <row r="421" spans="1:16">
      <c r="A421" s="45">
        <v>44897</v>
      </c>
      <c r="B421" s="20" t="s">
        <v>82</v>
      </c>
      <c r="C421" s="20" t="s">
        <v>86</v>
      </c>
      <c r="D421" s="20">
        <v>3</v>
      </c>
      <c r="E421" s="20">
        <v>2500</v>
      </c>
      <c r="F421" s="20">
        <v>39</v>
      </c>
      <c r="G421" s="20">
        <v>1.7</v>
      </c>
      <c r="H421" s="20">
        <v>1</v>
      </c>
      <c r="I421" s="20">
        <v>29</v>
      </c>
      <c r="J421" s="21">
        <v>84.6</v>
      </c>
      <c r="K421" s="22">
        <f>IFERROR(TablaAforos[[#This Row],[AREA DEL POTRERO]]/TablaAforos[[#This Row],[NUMERO VACAS LOTE]]/TablaAforos[[#This Row],[DIAS OCUPACION]],"")</f>
        <v>64.102564102564102</v>
      </c>
      <c r="L421" s="23">
        <f t="shared" ref="L421:L488" si="36">YEAR(A421)</f>
        <v>2022</v>
      </c>
      <c r="M421" s="23">
        <f t="shared" ref="M421:M488" si="37">MONTH(A421)</f>
        <v>12</v>
      </c>
      <c r="N421" s="23">
        <f t="shared" ref="N421:N488" si="38">DAY(A421)</f>
        <v>2</v>
      </c>
      <c r="O421" s="23">
        <v>5</v>
      </c>
    </row>
    <row r="422" spans="1:16">
      <c r="A422" s="45">
        <v>44897</v>
      </c>
      <c r="B422" s="20" t="s">
        <v>82</v>
      </c>
      <c r="C422" s="20" t="s">
        <v>87</v>
      </c>
      <c r="D422" s="20">
        <v>53</v>
      </c>
      <c r="E422" s="20">
        <v>2500</v>
      </c>
      <c r="F422" s="20">
        <v>42</v>
      </c>
      <c r="G422" s="20">
        <v>1.3</v>
      </c>
      <c r="H422" s="20">
        <v>1</v>
      </c>
      <c r="I422" s="20">
        <v>29</v>
      </c>
      <c r="J422" s="21">
        <v>58</v>
      </c>
      <c r="K422" s="22">
        <f>IFERROR(TablaAforos[[#This Row],[AREA DEL POTRERO]]/TablaAforos[[#This Row],[NUMERO VACAS LOTE]]/TablaAforos[[#This Row],[DIAS OCUPACION]],"")</f>
        <v>59.523809523809526</v>
      </c>
      <c r="L422" s="23">
        <f t="shared" si="36"/>
        <v>2022</v>
      </c>
      <c r="M422" s="23">
        <f t="shared" si="37"/>
        <v>12</v>
      </c>
      <c r="N422" s="23">
        <f t="shared" si="38"/>
        <v>2</v>
      </c>
      <c r="O422" s="23">
        <v>5</v>
      </c>
    </row>
    <row r="423" spans="1:16">
      <c r="A423" s="45">
        <v>44897</v>
      </c>
      <c r="B423" s="20" t="s">
        <v>88</v>
      </c>
      <c r="C423" s="20">
        <v>1</v>
      </c>
      <c r="D423" s="20">
        <v>2</v>
      </c>
      <c r="E423" s="20">
        <v>10000</v>
      </c>
      <c r="F423" s="20">
        <v>40</v>
      </c>
      <c r="G423" s="20">
        <v>1.4</v>
      </c>
      <c r="H423" s="20">
        <v>3</v>
      </c>
      <c r="I423" s="20">
        <v>26</v>
      </c>
      <c r="J423" s="21">
        <v>91.9</v>
      </c>
      <c r="K423" s="22">
        <f>IFERROR(TablaAforos[[#This Row],[AREA DEL POTRERO]]/TablaAforos[[#This Row],[NUMERO VACAS LOTE]]/TablaAforos[[#This Row],[DIAS OCUPACION]],"")</f>
        <v>83.333333333333329</v>
      </c>
      <c r="L423" s="23">
        <f t="shared" si="36"/>
        <v>2022</v>
      </c>
      <c r="M423" s="23">
        <f t="shared" si="37"/>
        <v>12</v>
      </c>
      <c r="N423" s="23">
        <f t="shared" si="38"/>
        <v>2</v>
      </c>
      <c r="O423" s="37">
        <v>5</v>
      </c>
      <c r="P423" s="37"/>
    </row>
    <row r="424" spans="1:16">
      <c r="A424" s="45">
        <v>44898</v>
      </c>
      <c r="B424" s="20" t="s">
        <v>81</v>
      </c>
      <c r="C424" s="20">
        <v>1</v>
      </c>
      <c r="D424" s="20">
        <v>1</v>
      </c>
      <c r="E424" s="20">
        <v>1160</v>
      </c>
      <c r="F424" s="20">
        <v>35</v>
      </c>
      <c r="G424" s="20">
        <v>1.7</v>
      </c>
      <c r="H424" s="20">
        <v>0.5</v>
      </c>
      <c r="I424" s="20">
        <v>28</v>
      </c>
      <c r="J424" s="21">
        <v>86</v>
      </c>
      <c r="K424" s="22">
        <f>IFERROR(TablaAforos[[#This Row],[AREA DEL POTRERO]]/TablaAforos[[#This Row],[NUMERO VACAS LOTE]]/TablaAforos[[#This Row],[DIAS OCUPACION]],"")</f>
        <v>66.285714285714292</v>
      </c>
      <c r="L424" s="23">
        <f t="shared" si="36"/>
        <v>2022</v>
      </c>
      <c r="M424" s="23">
        <f t="shared" si="37"/>
        <v>12</v>
      </c>
      <c r="N424" s="23">
        <f t="shared" si="38"/>
        <v>3</v>
      </c>
      <c r="O424" s="23">
        <v>5</v>
      </c>
    </row>
    <row r="425" spans="1:16">
      <c r="A425" s="45">
        <v>44898</v>
      </c>
      <c r="B425" s="20" t="s">
        <v>81</v>
      </c>
      <c r="C425" s="20">
        <v>2</v>
      </c>
      <c r="D425" s="20">
        <v>30</v>
      </c>
      <c r="E425" s="20">
        <v>2037</v>
      </c>
      <c r="F425" s="20">
        <v>40</v>
      </c>
      <c r="G425" s="20">
        <v>1.4</v>
      </c>
      <c r="H425" s="20">
        <v>1</v>
      </c>
      <c r="I425" s="20">
        <v>30</v>
      </c>
      <c r="J425" s="21">
        <v>55.8</v>
      </c>
      <c r="K425" s="22">
        <f>IFERROR(TablaAforos[[#This Row],[AREA DEL POTRERO]]/TablaAforos[[#This Row],[NUMERO VACAS LOTE]]/TablaAforos[[#This Row],[DIAS OCUPACION]],"")</f>
        <v>50.924999999999997</v>
      </c>
      <c r="L425" s="23">
        <f t="shared" si="36"/>
        <v>2022</v>
      </c>
      <c r="M425" s="23">
        <f t="shared" si="37"/>
        <v>12</v>
      </c>
      <c r="N425" s="23">
        <f t="shared" si="38"/>
        <v>3</v>
      </c>
      <c r="O425" s="23">
        <v>5</v>
      </c>
    </row>
    <row r="426" spans="1:16">
      <c r="A426" s="45">
        <v>44898</v>
      </c>
      <c r="B426" s="20" t="s">
        <v>82</v>
      </c>
      <c r="C426" s="20" t="s">
        <v>86</v>
      </c>
      <c r="D426" s="20">
        <v>4</v>
      </c>
      <c r="E426" s="20">
        <v>2500</v>
      </c>
      <c r="F426" s="20">
        <v>37</v>
      </c>
      <c r="G426" s="20">
        <v>1.5</v>
      </c>
      <c r="H426" s="20">
        <v>1</v>
      </c>
      <c r="I426" s="20">
        <v>29</v>
      </c>
      <c r="J426" s="21">
        <v>75</v>
      </c>
      <c r="K426" s="22">
        <f>IFERROR(TablaAforos[[#This Row],[AREA DEL POTRERO]]/TablaAforos[[#This Row],[NUMERO VACAS LOTE]]/TablaAforos[[#This Row],[DIAS OCUPACION]],"")</f>
        <v>67.567567567567565</v>
      </c>
      <c r="L426" s="23">
        <f t="shared" si="36"/>
        <v>2022</v>
      </c>
      <c r="M426" s="23">
        <f t="shared" si="37"/>
        <v>12</v>
      </c>
      <c r="N426" s="23">
        <f t="shared" si="38"/>
        <v>3</v>
      </c>
      <c r="O426" s="23">
        <v>5</v>
      </c>
    </row>
    <row r="427" spans="1:16">
      <c r="A427" s="45">
        <v>44898</v>
      </c>
      <c r="B427" s="20" t="s">
        <v>82</v>
      </c>
      <c r="C427" s="20" t="s">
        <v>87</v>
      </c>
      <c r="D427" s="20">
        <v>54</v>
      </c>
      <c r="E427" s="20">
        <v>2500</v>
      </c>
      <c r="F427" s="20">
        <v>42</v>
      </c>
      <c r="G427" s="20">
        <v>1.7</v>
      </c>
      <c r="H427" s="20">
        <v>1</v>
      </c>
      <c r="I427" s="20">
        <v>29</v>
      </c>
      <c r="J427" s="21">
        <v>79</v>
      </c>
      <c r="K427" s="22">
        <f>IFERROR(TablaAforos[[#This Row],[AREA DEL POTRERO]]/TablaAforos[[#This Row],[NUMERO VACAS LOTE]]/TablaAforos[[#This Row],[DIAS OCUPACION]],"")</f>
        <v>59.523809523809526</v>
      </c>
      <c r="L427" s="23">
        <f t="shared" si="36"/>
        <v>2022</v>
      </c>
      <c r="M427" s="23">
        <f t="shared" si="37"/>
        <v>12</v>
      </c>
      <c r="N427" s="23">
        <f t="shared" si="38"/>
        <v>3</v>
      </c>
      <c r="O427" s="23">
        <v>5</v>
      </c>
    </row>
    <row r="428" spans="1:16">
      <c r="A428" s="45">
        <v>44898</v>
      </c>
      <c r="B428" s="20" t="s">
        <v>85</v>
      </c>
      <c r="C428" s="20">
        <v>2</v>
      </c>
      <c r="D428" s="20">
        <v>20</v>
      </c>
      <c r="E428" s="20">
        <v>11028</v>
      </c>
      <c r="J428" s="21"/>
      <c r="K428" s="22" t="str">
        <f>IFERROR(TablaAforos[[#This Row],[AREA DEL POTRERO]]/TablaAforos[[#This Row],[NUMERO VACAS LOTE]]/TablaAforos[[#This Row],[DIAS OCUPACION]],"")</f>
        <v/>
      </c>
      <c r="L428" s="23">
        <f t="shared" si="36"/>
        <v>2022</v>
      </c>
      <c r="M428" s="23">
        <f t="shared" si="37"/>
        <v>12</v>
      </c>
      <c r="N428" s="23">
        <f t="shared" si="38"/>
        <v>3</v>
      </c>
      <c r="O428" s="37">
        <v>5</v>
      </c>
      <c r="P428" s="37"/>
    </row>
    <row r="429" spans="1:16">
      <c r="A429" s="45">
        <v>44899</v>
      </c>
      <c r="B429" s="20" t="s">
        <v>81</v>
      </c>
      <c r="C429" s="20">
        <v>1</v>
      </c>
      <c r="D429" s="20">
        <v>7</v>
      </c>
      <c r="E429" s="20">
        <v>2054</v>
      </c>
      <c r="F429" s="20">
        <v>35</v>
      </c>
      <c r="G429" s="20">
        <v>1.7</v>
      </c>
      <c r="H429" s="20">
        <v>1</v>
      </c>
      <c r="I429" s="20">
        <v>30</v>
      </c>
      <c r="J429" s="21">
        <v>79.2</v>
      </c>
      <c r="K429" s="22">
        <f>IFERROR(TablaAforos[[#This Row],[AREA DEL POTRERO]]/TablaAforos[[#This Row],[NUMERO VACAS LOTE]]/TablaAforos[[#This Row],[DIAS OCUPACION]],"")</f>
        <v>58.685714285714283</v>
      </c>
      <c r="L429" s="23">
        <f t="shared" si="36"/>
        <v>2022</v>
      </c>
      <c r="M429" s="23">
        <f t="shared" si="37"/>
        <v>12</v>
      </c>
      <c r="N429" s="23">
        <f t="shared" si="38"/>
        <v>4</v>
      </c>
      <c r="O429" s="23">
        <v>5</v>
      </c>
    </row>
    <row r="430" spans="1:16">
      <c r="A430" s="45">
        <v>44899</v>
      </c>
      <c r="B430" s="20" t="s">
        <v>81</v>
      </c>
      <c r="C430" s="20">
        <v>2</v>
      </c>
      <c r="D430" s="20">
        <v>31</v>
      </c>
      <c r="E430" s="20">
        <v>2624</v>
      </c>
      <c r="F430" s="20">
        <v>40</v>
      </c>
      <c r="G430" s="20">
        <v>1.3</v>
      </c>
      <c r="H430" s="20">
        <v>1</v>
      </c>
      <c r="I430" s="20">
        <v>27</v>
      </c>
      <c r="J430" s="21">
        <v>65.900000000000006</v>
      </c>
      <c r="K430" s="22">
        <f>IFERROR(TablaAforos[[#This Row],[AREA DEL POTRERO]]/TablaAforos[[#This Row],[NUMERO VACAS LOTE]]/TablaAforos[[#This Row],[DIAS OCUPACION]],"")</f>
        <v>65.599999999999994</v>
      </c>
      <c r="L430" s="23">
        <f t="shared" si="36"/>
        <v>2022</v>
      </c>
      <c r="M430" s="23">
        <f t="shared" si="37"/>
        <v>12</v>
      </c>
      <c r="N430" s="23">
        <f t="shared" si="38"/>
        <v>4</v>
      </c>
      <c r="O430" s="23">
        <v>5</v>
      </c>
    </row>
    <row r="431" spans="1:16">
      <c r="A431" s="45">
        <v>44899</v>
      </c>
      <c r="B431" s="20" t="s">
        <v>82</v>
      </c>
      <c r="C431" s="20" t="s">
        <v>86</v>
      </c>
      <c r="D431" s="20">
        <v>5</v>
      </c>
      <c r="E431" s="20">
        <v>2500</v>
      </c>
      <c r="F431" s="20">
        <v>37</v>
      </c>
      <c r="G431" s="20">
        <v>1.5</v>
      </c>
      <c r="H431" s="20">
        <v>1</v>
      </c>
      <c r="I431" s="20">
        <v>29</v>
      </c>
      <c r="J431" s="21">
        <v>75</v>
      </c>
      <c r="K431" s="22">
        <f>IFERROR(TablaAforos[[#This Row],[AREA DEL POTRERO]]/TablaAforos[[#This Row],[NUMERO VACAS LOTE]]/TablaAforos[[#This Row],[DIAS OCUPACION]],"")</f>
        <v>67.567567567567565</v>
      </c>
      <c r="L431" s="23">
        <f t="shared" si="36"/>
        <v>2022</v>
      </c>
      <c r="M431" s="23">
        <f t="shared" si="37"/>
        <v>12</v>
      </c>
      <c r="N431" s="23">
        <f t="shared" si="38"/>
        <v>4</v>
      </c>
      <c r="O431" s="23">
        <v>5</v>
      </c>
    </row>
    <row r="432" spans="1:16">
      <c r="A432" s="45">
        <v>44899</v>
      </c>
      <c r="B432" s="20" t="s">
        <v>82</v>
      </c>
      <c r="C432" s="20" t="s">
        <v>87</v>
      </c>
      <c r="D432" s="20">
        <v>55</v>
      </c>
      <c r="E432" s="20">
        <v>2500</v>
      </c>
      <c r="F432" s="20">
        <v>42</v>
      </c>
      <c r="G432" s="20">
        <v>1.3</v>
      </c>
      <c r="H432" s="20">
        <v>1</v>
      </c>
      <c r="I432" s="20">
        <v>29</v>
      </c>
      <c r="J432" s="21">
        <v>60.3</v>
      </c>
      <c r="K432" s="22">
        <f>IFERROR(TablaAforos[[#This Row],[AREA DEL POTRERO]]/TablaAforos[[#This Row],[NUMERO VACAS LOTE]]/TablaAforos[[#This Row],[DIAS OCUPACION]],"")</f>
        <v>59.523809523809526</v>
      </c>
      <c r="L432" s="23">
        <f t="shared" si="36"/>
        <v>2022</v>
      </c>
      <c r="M432" s="23">
        <f t="shared" si="37"/>
        <v>12</v>
      </c>
      <c r="N432" s="23">
        <f t="shared" si="38"/>
        <v>4</v>
      </c>
      <c r="O432" s="23">
        <v>5</v>
      </c>
    </row>
    <row r="433" spans="1:16">
      <c r="A433" s="45">
        <v>44899</v>
      </c>
      <c r="B433" s="20" t="s">
        <v>88</v>
      </c>
      <c r="C433" s="20">
        <v>1</v>
      </c>
      <c r="D433" s="20">
        <v>1</v>
      </c>
      <c r="E433" s="20">
        <v>12716</v>
      </c>
      <c r="F433" s="20">
        <v>40</v>
      </c>
      <c r="G433" s="20">
        <v>1.1000000000000001</v>
      </c>
      <c r="H433" s="20">
        <v>3</v>
      </c>
      <c r="I433" s="20">
        <v>25</v>
      </c>
      <c r="J433" s="21">
        <v>93.8</v>
      </c>
      <c r="K433" s="22">
        <f>IFERROR(TablaAforos[[#This Row],[AREA DEL POTRERO]]/TablaAforos[[#This Row],[NUMERO VACAS LOTE]]/TablaAforos[[#This Row],[DIAS OCUPACION]],"")</f>
        <v>105.96666666666665</v>
      </c>
      <c r="L433" s="23">
        <f>YEAR(A433)</f>
        <v>2022</v>
      </c>
      <c r="M433" s="23">
        <f>MONTH(A433)</f>
        <v>12</v>
      </c>
      <c r="N433" s="23">
        <f>DAY(A433)</f>
        <v>4</v>
      </c>
      <c r="O433" s="37">
        <v>5</v>
      </c>
      <c r="P433" s="37"/>
    </row>
    <row r="434" spans="1:16">
      <c r="A434" s="45">
        <v>44900</v>
      </c>
      <c r="B434" s="20" t="s">
        <v>81</v>
      </c>
      <c r="C434" s="20">
        <v>1</v>
      </c>
      <c r="D434" s="20">
        <v>8</v>
      </c>
      <c r="E434" s="20">
        <v>2211</v>
      </c>
      <c r="F434" s="20">
        <v>35</v>
      </c>
      <c r="G434" s="20">
        <v>1.6</v>
      </c>
      <c r="H434" s="20">
        <v>1</v>
      </c>
      <c r="I434" s="20">
        <v>28</v>
      </c>
      <c r="J434" s="21">
        <v>80.099999999999994</v>
      </c>
      <c r="K434" s="22">
        <f>IFERROR(TablaAforos[[#This Row],[AREA DEL POTRERO]]/TablaAforos[[#This Row],[NUMERO VACAS LOTE]]/TablaAforos[[#This Row],[DIAS OCUPACION]],"")</f>
        <v>63.171428571428571</v>
      </c>
      <c r="L434" s="23">
        <f t="shared" si="36"/>
        <v>2022</v>
      </c>
      <c r="M434" s="23">
        <f t="shared" si="37"/>
        <v>12</v>
      </c>
      <c r="N434" s="23">
        <f t="shared" si="38"/>
        <v>5</v>
      </c>
      <c r="O434" s="23">
        <v>5</v>
      </c>
    </row>
    <row r="435" spans="1:16">
      <c r="A435" s="45">
        <v>44900</v>
      </c>
      <c r="B435" s="20" t="s">
        <v>81</v>
      </c>
      <c r="C435" s="20">
        <v>2</v>
      </c>
      <c r="D435" s="20">
        <v>29</v>
      </c>
      <c r="E435" s="20">
        <v>1925</v>
      </c>
      <c r="F435" s="20">
        <v>35</v>
      </c>
      <c r="G435" s="20">
        <v>1.4</v>
      </c>
      <c r="H435" s="20">
        <v>1</v>
      </c>
      <c r="I435" s="20">
        <v>29</v>
      </c>
      <c r="J435" s="21">
        <v>54.8</v>
      </c>
      <c r="K435" s="22">
        <f>IFERROR(TablaAforos[[#This Row],[AREA DEL POTRERO]]/TablaAforos[[#This Row],[NUMERO VACAS LOTE]]/TablaAforos[[#This Row],[DIAS OCUPACION]],"")</f>
        <v>55</v>
      </c>
      <c r="L435" s="23">
        <f t="shared" si="36"/>
        <v>2022</v>
      </c>
      <c r="M435" s="23">
        <f t="shared" si="37"/>
        <v>12</v>
      </c>
      <c r="N435" s="23">
        <f t="shared" si="38"/>
        <v>5</v>
      </c>
      <c r="O435" s="23">
        <v>5</v>
      </c>
    </row>
    <row r="436" spans="1:16">
      <c r="A436" s="45">
        <v>44900</v>
      </c>
      <c r="B436" s="20" t="s">
        <v>82</v>
      </c>
      <c r="C436" s="20" t="s">
        <v>86</v>
      </c>
      <c r="D436" s="20">
        <v>6</v>
      </c>
      <c r="E436" s="20">
        <v>2500</v>
      </c>
      <c r="F436" s="20">
        <v>37</v>
      </c>
      <c r="G436" s="20">
        <v>1.4</v>
      </c>
      <c r="H436" s="20">
        <v>1</v>
      </c>
      <c r="I436" s="20">
        <v>29</v>
      </c>
      <c r="J436" s="21">
        <v>71.5</v>
      </c>
      <c r="K436" s="22">
        <f>IFERROR(TablaAforos[[#This Row],[AREA DEL POTRERO]]/TablaAforos[[#This Row],[NUMERO VACAS LOTE]]/TablaAforos[[#This Row],[DIAS OCUPACION]],"")</f>
        <v>67.567567567567565</v>
      </c>
      <c r="L436" s="23">
        <f t="shared" si="36"/>
        <v>2022</v>
      </c>
      <c r="M436" s="23">
        <f t="shared" si="37"/>
        <v>12</v>
      </c>
      <c r="N436" s="23">
        <f t="shared" si="38"/>
        <v>5</v>
      </c>
      <c r="O436" s="23">
        <v>5</v>
      </c>
    </row>
    <row r="437" spans="1:16">
      <c r="A437" s="45">
        <v>44900</v>
      </c>
      <c r="B437" s="20" t="s">
        <v>82</v>
      </c>
      <c r="C437" s="20" t="s">
        <v>87</v>
      </c>
      <c r="D437" s="20">
        <v>56</v>
      </c>
      <c r="E437" s="20">
        <v>2500</v>
      </c>
      <c r="F437" s="20">
        <v>42</v>
      </c>
      <c r="G437" s="20">
        <v>0.9</v>
      </c>
      <c r="H437" s="20">
        <v>1</v>
      </c>
      <c r="I437" s="20">
        <v>29</v>
      </c>
      <c r="J437" s="21">
        <v>40.6</v>
      </c>
      <c r="K437" s="22">
        <f>IFERROR(TablaAforos[[#This Row],[AREA DEL POTRERO]]/TablaAforos[[#This Row],[NUMERO VACAS LOTE]]/TablaAforos[[#This Row],[DIAS OCUPACION]],"")</f>
        <v>59.523809523809526</v>
      </c>
      <c r="L437" s="23">
        <f t="shared" si="36"/>
        <v>2022</v>
      </c>
      <c r="M437" s="23">
        <f t="shared" si="37"/>
        <v>12</v>
      </c>
      <c r="N437" s="23">
        <f t="shared" si="38"/>
        <v>5</v>
      </c>
      <c r="O437" s="23">
        <v>5</v>
      </c>
    </row>
    <row r="438" spans="1:16">
      <c r="A438" s="45">
        <v>44900</v>
      </c>
      <c r="B438" s="20" t="s">
        <v>85</v>
      </c>
      <c r="C438" s="20">
        <v>1</v>
      </c>
      <c r="D438" s="20">
        <v>15</v>
      </c>
      <c r="E438" s="20">
        <v>9994</v>
      </c>
      <c r="F438" s="20">
        <v>27</v>
      </c>
      <c r="G438" s="20">
        <v>1.3</v>
      </c>
      <c r="H438" s="20">
        <v>4</v>
      </c>
      <c r="I438" s="20">
        <v>26</v>
      </c>
      <c r="J438" s="21">
        <v>90.9</v>
      </c>
      <c r="K438" s="22">
        <f>IFERROR(TablaAforos[[#This Row],[AREA DEL POTRERO]]/TablaAforos[[#This Row],[NUMERO VACAS LOTE]]/TablaAforos[[#This Row],[DIAS OCUPACION]],"")</f>
        <v>92.537037037037038</v>
      </c>
      <c r="L438" s="23">
        <f t="shared" si="36"/>
        <v>2022</v>
      </c>
      <c r="M438" s="23">
        <f t="shared" si="37"/>
        <v>12</v>
      </c>
      <c r="N438" s="23">
        <f t="shared" si="38"/>
        <v>5</v>
      </c>
      <c r="O438" s="37">
        <v>5</v>
      </c>
      <c r="P438" s="37"/>
    </row>
    <row r="439" spans="1:16">
      <c r="A439" s="45">
        <v>44901</v>
      </c>
      <c r="B439" s="20" t="s">
        <v>81</v>
      </c>
      <c r="C439" s="20">
        <v>1</v>
      </c>
      <c r="D439" s="20">
        <v>10</v>
      </c>
      <c r="E439" s="20">
        <v>2317</v>
      </c>
      <c r="F439" s="20">
        <v>35</v>
      </c>
      <c r="G439" s="20">
        <v>1.5</v>
      </c>
      <c r="H439" s="20">
        <v>1</v>
      </c>
      <c r="I439" s="20">
        <v>29</v>
      </c>
      <c r="J439" s="21">
        <v>78</v>
      </c>
      <c r="K439" s="22">
        <f>IFERROR(TablaAforos[[#This Row],[AREA DEL POTRERO]]/TablaAforos[[#This Row],[NUMERO VACAS LOTE]]/TablaAforos[[#This Row],[DIAS OCUPACION]],"")</f>
        <v>66.2</v>
      </c>
      <c r="L439" s="23">
        <f t="shared" si="36"/>
        <v>2022</v>
      </c>
      <c r="M439" s="23">
        <f t="shared" si="37"/>
        <v>12</v>
      </c>
      <c r="N439" s="23">
        <f t="shared" si="38"/>
        <v>6</v>
      </c>
      <c r="O439" s="23">
        <v>5</v>
      </c>
    </row>
    <row r="440" spans="1:16">
      <c r="A440" s="45">
        <v>44901</v>
      </c>
      <c r="B440" s="20" t="s">
        <v>81</v>
      </c>
      <c r="C440" s="20">
        <v>2</v>
      </c>
      <c r="D440" s="20">
        <v>28</v>
      </c>
      <c r="E440" s="20">
        <v>2234</v>
      </c>
      <c r="F440" s="20">
        <v>35</v>
      </c>
      <c r="G440" s="20">
        <v>1.5</v>
      </c>
      <c r="H440" s="20">
        <v>1</v>
      </c>
      <c r="I440" s="20">
        <v>29</v>
      </c>
      <c r="J440" s="21">
        <v>66.599999999999994</v>
      </c>
      <c r="K440" s="22">
        <f>IFERROR(TablaAforos[[#This Row],[AREA DEL POTRERO]]/TablaAforos[[#This Row],[NUMERO VACAS LOTE]]/TablaAforos[[#This Row],[DIAS OCUPACION]],"")</f>
        <v>63.828571428571429</v>
      </c>
      <c r="L440" s="23">
        <f t="shared" si="36"/>
        <v>2022</v>
      </c>
      <c r="M440" s="23">
        <f t="shared" si="37"/>
        <v>12</v>
      </c>
      <c r="N440" s="23">
        <f t="shared" si="38"/>
        <v>6</v>
      </c>
      <c r="O440" s="23">
        <v>5</v>
      </c>
    </row>
    <row r="441" spans="1:16">
      <c r="A441" s="45">
        <v>44901</v>
      </c>
      <c r="B441" s="20" t="s">
        <v>82</v>
      </c>
      <c r="C441" s="20" t="s">
        <v>86</v>
      </c>
      <c r="D441" s="20">
        <v>7</v>
      </c>
      <c r="E441" s="20">
        <v>2500</v>
      </c>
      <c r="F441" s="20">
        <v>37</v>
      </c>
      <c r="G441" s="20">
        <v>1.1000000000000001</v>
      </c>
      <c r="H441" s="20">
        <v>1</v>
      </c>
      <c r="I441" s="20">
        <v>29</v>
      </c>
      <c r="J441" s="21">
        <v>55.7</v>
      </c>
      <c r="K441" s="22">
        <f>IFERROR(TablaAforos[[#This Row],[AREA DEL POTRERO]]/TablaAforos[[#This Row],[NUMERO VACAS LOTE]]/TablaAforos[[#This Row],[DIAS OCUPACION]],"")</f>
        <v>67.567567567567565</v>
      </c>
      <c r="L441" s="23">
        <f t="shared" si="36"/>
        <v>2022</v>
      </c>
      <c r="M441" s="23">
        <f t="shared" si="37"/>
        <v>12</v>
      </c>
      <c r="N441" s="23">
        <f t="shared" si="38"/>
        <v>6</v>
      </c>
      <c r="O441" s="23">
        <v>5</v>
      </c>
    </row>
    <row r="442" spans="1:16">
      <c r="A442" s="45">
        <v>44901</v>
      </c>
      <c r="B442" s="20" t="s">
        <v>82</v>
      </c>
      <c r="C442" s="20" t="s">
        <v>87</v>
      </c>
      <c r="D442" s="20">
        <v>57</v>
      </c>
      <c r="E442" s="20">
        <v>2500</v>
      </c>
      <c r="F442" s="20">
        <v>42</v>
      </c>
      <c r="G442" s="20">
        <v>1.3</v>
      </c>
      <c r="H442" s="20">
        <v>1</v>
      </c>
      <c r="I442" s="20">
        <v>29</v>
      </c>
      <c r="J442" s="21">
        <v>58</v>
      </c>
      <c r="K442" s="22">
        <f>IFERROR(TablaAforos[[#This Row],[AREA DEL POTRERO]]/TablaAforos[[#This Row],[NUMERO VACAS LOTE]]/TablaAforos[[#This Row],[DIAS OCUPACION]],"")</f>
        <v>59.523809523809526</v>
      </c>
      <c r="L442" s="23">
        <f t="shared" si="36"/>
        <v>2022</v>
      </c>
      <c r="M442" s="23">
        <f t="shared" si="37"/>
        <v>12</v>
      </c>
      <c r="N442" s="23">
        <f t="shared" si="38"/>
        <v>6</v>
      </c>
      <c r="O442" s="23">
        <v>5</v>
      </c>
    </row>
    <row r="443" spans="1:16">
      <c r="A443" s="45">
        <v>44902</v>
      </c>
      <c r="B443" s="20" t="s">
        <v>81</v>
      </c>
      <c r="C443" s="20">
        <v>1</v>
      </c>
      <c r="D443" s="20">
        <v>11</v>
      </c>
      <c r="E443" s="20">
        <v>2272</v>
      </c>
      <c r="F443" s="20">
        <v>35</v>
      </c>
      <c r="G443" s="20">
        <v>1.4</v>
      </c>
      <c r="H443" s="20">
        <v>1</v>
      </c>
      <c r="I443" s="20">
        <v>29</v>
      </c>
      <c r="J443" s="21">
        <v>70.099999999999994</v>
      </c>
      <c r="K443" s="22">
        <f>IFERROR(TablaAforos[[#This Row],[AREA DEL POTRERO]]/TablaAforos[[#This Row],[NUMERO VACAS LOTE]]/TablaAforos[[#This Row],[DIAS OCUPACION]],"")</f>
        <v>64.914285714285711</v>
      </c>
      <c r="L443" s="23">
        <f t="shared" si="36"/>
        <v>2022</v>
      </c>
      <c r="M443" s="23">
        <f t="shared" si="37"/>
        <v>12</v>
      </c>
      <c r="N443" s="23">
        <f t="shared" si="38"/>
        <v>7</v>
      </c>
      <c r="O443" s="23">
        <v>5</v>
      </c>
    </row>
    <row r="444" spans="1:16">
      <c r="A444" s="45">
        <v>44902</v>
      </c>
      <c r="B444" s="20" t="s">
        <v>81</v>
      </c>
      <c r="C444" s="20">
        <v>2</v>
      </c>
      <c r="D444" s="20">
        <v>27</v>
      </c>
      <c r="E444" s="20">
        <v>2312</v>
      </c>
      <c r="F444" s="20">
        <v>35</v>
      </c>
      <c r="G444" s="20">
        <v>1.6</v>
      </c>
      <c r="H444" s="20">
        <v>1</v>
      </c>
      <c r="I444" s="20">
        <v>29</v>
      </c>
      <c r="J444" s="21">
        <v>74.7</v>
      </c>
      <c r="K444" s="22">
        <f>IFERROR(TablaAforos[[#This Row],[AREA DEL POTRERO]]/TablaAforos[[#This Row],[NUMERO VACAS LOTE]]/TablaAforos[[#This Row],[DIAS OCUPACION]],"")</f>
        <v>66.057142857142864</v>
      </c>
      <c r="L444" s="23">
        <f t="shared" si="36"/>
        <v>2022</v>
      </c>
      <c r="M444" s="23">
        <f t="shared" si="37"/>
        <v>12</v>
      </c>
      <c r="N444" s="23">
        <f t="shared" si="38"/>
        <v>7</v>
      </c>
      <c r="O444" s="23">
        <v>5</v>
      </c>
    </row>
    <row r="445" spans="1:16">
      <c r="A445" s="45">
        <v>44902</v>
      </c>
      <c r="B445" s="20" t="s">
        <v>82</v>
      </c>
      <c r="C445" s="20" t="s">
        <v>86</v>
      </c>
      <c r="D445" s="20">
        <v>8</v>
      </c>
      <c r="E445" s="20">
        <v>2500</v>
      </c>
      <c r="F445" s="20">
        <v>37</v>
      </c>
      <c r="G445" s="20">
        <v>2</v>
      </c>
      <c r="H445" s="20">
        <v>1</v>
      </c>
      <c r="I445" s="20">
        <v>29</v>
      </c>
      <c r="J445" s="21">
        <v>101</v>
      </c>
      <c r="K445" s="22">
        <f>IFERROR(TablaAforos[[#This Row],[AREA DEL POTRERO]]/TablaAforos[[#This Row],[NUMERO VACAS LOTE]]/TablaAforos[[#This Row],[DIAS OCUPACION]],"")</f>
        <v>67.567567567567565</v>
      </c>
      <c r="L445" s="23">
        <f t="shared" si="36"/>
        <v>2022</v>
      </c>
      <c r="M445" s="23">
        <f t="shared" si="37"/>
        <v>12</v>
      </c>
      <c r="N445" s="23">
        <f t="shared" si="38"/>
        <v>7</v>
      </c>
      <c r="O445" s="23">
        <v>5</v>
      </c>
    </row>
    <row r="446" spans="1:16">
      <c r="A446" s="45">
        <v>44902</v>
      </c>
      <c r="B446" s="20" t="s">
        <v>82</v>
      </c>
      <c r="C446" s="20" t="s">
        <v>87</v>
      </c>
      <c r="D446" s="20">
        <v>58</v>
      </c>
      <c r="E446" s="20">
        <v>2500</v>
      </c>
      <c r="F446" s="20">
        <v>42</v>
      </c>
      <c r="G446" s="20">
        <v>1.1000000000000001</v>
      </c>
      <c r="H446" s="20">
        <v>1</v>
      </c>
      <c r="I446" s="20">
        <v>29</v>
      </c>
      <c r="J446" s="21">
        <v>52.2</v>
      </c>
      <c r="K446" s="22">
        <f>IFERROR(TablaAforos[[#This Row],[AREA DEL POTRERO]]/TablaAforos[[#This Row],[NUMERO VACAS LOTE]]/TablaAforos[[#This Row],[DIAS OCUPACION]],"")</f>
        <v>59.523809523809526</v>
      </c>
      <c r="L446" s="23">
        <f t="shared" si="36"/>
        <v>2022</v>
      </c>
      <c r="M446" s="23">
        <f t="shared" si="37"/>
        <v>12</v>
      </c>
      <c r="N446" s="23">
        <f t="shared" si="38"/>
        <v>7</v>
      </c>
      <c r="O446" s="23">
        <v>5</v>
      </c>
    </row>
    <row r="447" spans="1:16">
      <c r="A447" s="45">
        <v>44902</v>
      </c>
      <c r="B447" s="20" t="s">
        <v>88</v>
      </c>
      <c r="C447" s="20">
        <v>1</v>
      </c>
      <c r="D447" s="20">
        <v>3</v>
      </c>
      <c r="E447" s="20">
        <v>13391</v>
      </c>
      <c r="F447" s="20">
        <v>40</v>
      </c>
      <c r="G447" s="20">
        <v>1.5</v>
      </c>
      <c r="H447" s="20">
        <v>4</v>
      </c>
      <c r="I447" s="20">
        <v>24</v>
      </c>
      <c r="J447" s="21">
        <v>96.7</v>
      </c>
      <c r="K447" s="22">
        <f>IFERROR(TablaAforos[[#This Row],[AREA DEL POTRERO]]/TablaAforos[[#This Row],[NUMERO VACAS LOTE]]/TablaAforos[[#This Row],[DIAS OCUPACION]],"")</f>
        <v>83.693749999999994</v>
      </c>
      <c r="L447" s="23">
        <f t="shared" si="36"/>
        <v>2022</v>
      </c>
      <c r="M447" s="23">
        <f t="shared" si="37"/>
        <v>12</v>
      </c>
      <c r="N447" s="23">
        <f t="shared" si="38"/>
        <v>7</v>
      </c>
      <c r="O447" s="37">
        <v>5</v>
      </c>
      <c r="P447" s="37"/>
    </row>
    <row r="448" spans="1:16">
      <c r="A448" s="45">
        <v>44903</v>
      </c>
      <c r="B448" s="20" t="s">
        <v>81</v>
      </c>
      <c r="C448" s="20">
        <v>1</v>
      </c>
      <c r="D448" s="20">
        <v>12</v>
      </c>
      <c r="E448" s="20">
        <v>2121</v>
      </c>
      <c r="F448" s="20">
        <v>35</v>
      </c>
      <c r="G448" s="20">
        <v>1.5</v>
      </c>
      <c r="H448" s="20">
        <v>1</v>
      </c>
      <c r="I448" s="20">
        <v>29</v>
      </c>
      <c r="J448" s="21">
        <v>70.900000000000006</v>
      </c>
      <c r="K448" s="22">
        <f>IFERROR(TablaAforos[[#This Row],[AREA DEL POTRERO]]/TablaAforos[[#This Row],[NUMERO VACAS LOTE]]/TablaAforos[[#This Row],[DIAS OCUPACION]],"")</f>
        <v>60.6</v>
      </c>
      <c r="L448" s="23">
        <f t="shared" si="36"/>
        <v>2022</v>
      </c>
      <c r="M448" s="23">
        <f t="shared" si="37"/>
        <v>12</v>
      </c>
      <c r="N448" s="23">
        <f t="shared" si="38"/>
        <v>8</v>
      </c>
      <c r="O448" s="23">
        <v>5</v>
      </c>
    </row>
    <row r="449" spans="1:17">
      <c r="A449" s="45">
        <v>44903</v>
      </c>
      <c r="B449" s="20" t="s">
        <v>81</v>
      </c>
      <c r="C449" s="20">
        <v>2</v>
      </c>
      <c r="D449" s="20">
        <v>26</v>
      </c>
      <c r="E449" s="20">
        <v>2142</v>
      </c>
      <c r="F449" s="20">
        <v>40</v>
      </c>
      <c r="G449" s="20">
        <v>1.4</v>
      </c>
      <c r="H449" s="20">
        <v>1</v>
      </c>
      <c r="I449" s="20">
        <v>29</v>
      </c>
      <c r="J449" s="21">
        <v>56.6</v>
      </c>
      <c r="K449" s="22">
        <f>IFERROR(TablaAforos[[#This Row],[AREA DEL POTRERO]]/TablaAforos[[#This Row],[NUMERO VACAS LOTE]]/TablaAforos[[#This Row],[DIAS OCUPACION]],"")</f>
        <v>53.55</v>
      </c>
      <c r="L449" s="23">
        <f t="shared" si="36"/>
        <v>2022</v>
      </c>
      <c r="M449" s="23">
        <f t="shared" si="37"/>
        <v>12</v>
      </c>
      <c r="N449" s="23">
        <f t="shared" si="38"/>
        <v>8</v>
      </c>
      <c r="O449" s="23">
        <v>5</v>
      </c>
    </row>
    <row r="450" spans="1:17">
      <c r="A450" s="45">
        <v>44903</v>
      </c>
      <c r="B450" s="20" t="s">
        <v>81</v>
      </c>
      <c r="C450" s="20">
        <v>2</v>
      </c>
      <c r="D450" s="20">
        <v>15</v>
      </c>
      <c r="E450" s="20">
        <v>2908</v>
      </c>
      <c r="F450" s="20">
        <v>34</v>
      </c>
      <c r="G450" s="20">
        <v>1.6</v>
      </c>
      <c r="H450" s="20">
        <v>1</v>
      </c>
      <c r="I450" s="20">
        <v>27</v>
      </c>
      <c r="J450" s="21">
        <v>105</v>
      </c>
      <c r="K450" s="22">
        <f>IFERROR(TablaAforos[[#This Row],[AREA DEL POTRERO]]/TablaAforos[[#This Row],[NUMERO VACAS LOTE]]/TablaAforos[[#This Row],[DIAS OCUPACION]],"")</f>
        <v>85.529411764705884</v>
      </c>
      <c r="L450" s="23">
        <f>YEAR(A450)</f>
        <v>2022</v>
      </c>
      <c r="M450" s="23">
        <f>MONTH(A450)</f>
        <v>12</v>
      </c>
      <c r="N450" s="23">
        <f>DAY(A450)</f>
        <v>8</v>
      </c>
      <c r="O450" s="23">
        <v>5</v>
      </c>
    </row>
    <row r="451" spans="1:17">
      <c r="A451" s="45">
        <v>44903</v>
      </c>
      <c r="B451" s="20" t="s">
        <v>82</v>
      </c>
      <c r="C451" s="20" t="s">
        <v>86</v>
      </c>
      <c r="D451" s="20">
        <v>9</v>
      </c>
      <c r="E451" s="20">
        <v>2500</v>
      </c>
      <c r="F451" s="20">
        <v>37</v>
      </c>
      <c r="G451" s="20">
        <v>1.3</v>
      </c>
      <c r="H451" s="20">
        <v>1</v>
      </c>
      <c r="I451" s="20">
        <v>29</v>
      </c>
      <c r="J451" s="21">
        <v>69.400000000000006</v>
      </c>
      <c r="K451" s="22">
        <f>IFERROR(TablaAforos[[#This Row],[AREA DEL POTRERO]]/TablaAforos[[#This Row],[NUMERO VACAS LOTE]]/TablaAforos[[#This Row],[DIAS OCUPACION]],"")</f>
        <v>67.567567567567565</v>
      </c>
      <c r="L451" s="23">
        <f t="shared" si="36"/>
        <v>2022</v>
      </c>
      <c r="M451" s="23">
        <f t="shared" si="37"/>
        <v>12</v>
      </c>
      <c r="N451" s="23">
        <f t="shared" si="38"/>
        <v>8</v>
      </c>
      <c r="O451" s="23">
        <v>5</v>
      </c>
    </row>
    <row r="452" spans="1:17">
      <c r="A452" s="45">
        <v>44903</v>
      </c>
      <c r="B452" s="20" t="s">
        <v>82</v>
      </c>
      <c r="C452" s="20" t="s">
        <v>87</v>
      </c>
      <c r="D452" s="20">
        <v>59</v>
      </c>
      <c r="E452" s="20">
        <v>2500</v>
      </c>
      <c r="F452" s="20">
        <v>42</v>
      </c>
      <c r="G452" s="20">
        <v>1.6</v>
      </c>
      <c r="H452" s="20">
        <v>1</v>
      </c>
      <c r="I452" s="20">
        <v>29</v>
      </c>
      <c r="J452" s="21">
        <v>72.8</v>
      </c>
      <c r="K452" s="22">
        <f>IFERROR(TablaAforos[[#This Row],[AREA DEL POTRERO]]/TablaAforos[[#This Row],[NUMERO VACAS LOTE]]/TablaAforos[[#This Row],[DIAS OCUPACION]],"")</f>
        <v>59.523809523809526</v>
      </c>
      <c r="L452" s="23">
        <f t="shared" si="36"/>
        <v>2022</v>
      </c>
      <c r="M452" s="23">
        <f t="shared" si="37"/>
        <v>12</v>
      </c>
      <c r="N452" s="23">
        <f t="shared" si="38"/>
        <v>8</v>
      </c>
      <c r="O452" s="23">
        <v>5</v>
      </c>
    </row>
    <row r="453" spans="1:17">
      <c r="A453" s="46">
        <v>44903</v>
      </c>
      <c r="B453" s="34" t="s">
        <v>85</v>
      </c>
      <c r="C453" s="34">
        <v>1</v>
      </c>
      <c r="D453" s="34">
        <v>14</v>
      </c>
      <c r="E453" s="34">
        <v>8982</v>
      </c>
      <c r="F453" s="34">
        <v>27</v>
      </c>
      <c r="G453" s="34">
        <v>1.1000000000000001</v>
      </c>
      <c r="H453" s="34">
        <v>3</v>
      </c>
      <c r="I453" s="34">
        <v>23</v>
      </c>
      <c r="J453" s="35">
        <v>91.5</v>
      </c>
      <c r="K453" s="36">
        <f>IFERROR(TablaAforos[[#This Row],[AREA DEL POTRERO]]/TablaAforos[[#This Row],[NUMERO VACAS LOTE]]/TablaAforos[[#This Row],[DIAS OCUPACION]],"")</f>
        <v>110.8888888888889</v>
      </c>
      <c r="L453" s="37">
        <f>YEAR(A453)</f>
        <v>2022</v>
      </c>
      <c r="M453" s="37">
        <f>MONTH(A453)</f>
        <v>12</v>
      </c>
      <c r="N453" s="37">
        <f>DAY(A453)</f>
        <v>8</v>
      </c>
      <c r="O453" s="37">
        <v>5</v>
      </c>
      <c r="P453" s="37"/>
      <c r="Q453" s="34"/>
    </row>
    <row r="454" spans="1:17">
      <c r="A454" s="45">
        <v>44904</v>
      </c>
      <c r="B454" s="20" t="s">
        <v>81</v>
      </c>
      <c r="C454" s="20">
        <v>1</v>
      </c>
      <c r="D454" s="20">
        <v>60</v>
      </c>
      <c r="E454" s="20">
        <v>2393</v>
      </c>
      <c r="F454" s="20">
        <v>35</v>
      </c>
      <c r="G454" s="20">
        <v>1.6</v>
      </c>
      <c r="H454" s="20">
        <v>1</v>
      </c>
      <c r="I454" s="20">
        <v>29</v>
      </c>
      <c r="J454" s="21">
        <v>82.6</v>
      </c>
      <c r="K454" s="22">
        <f>IFERROR(TablaAforos[[#This Row],[AREA DEL POTRERO]]/TablaAforos[[#This Row],[NUMERO VACAS LOTE]]/TablaAforos[[#This Row],[DIAS OCUPACION]],"")</f>
        <v>68.371428571428567</v>
      </c>
      <c r="L454" s="23">
        <f t="shared" si="36"/>
        <v>2022</v>
      </c>
      <c r="M454" s="23">
        <f t="shared" si="37"/>
        <v>12</v>
      </c>
      <c r="N454" s="23">
        <f t="shared" si="38"/>
        <v>9</v>
      </c>
      <c r="O454" s="23">
        <v>5</v>
      </c>
    </row>
    <row r="455" spans="1:17">
      <c r="A455" s="45">
        <v>44904</v>
      </c>
      <c r="B455" s="20" t="s">
        <v>81</v>
      </c>
      <c r="C455" s="20">
        <v>2</v>
      </c>
      <c r="D455" s="20">
        <v>16</v>
      </c>
      <c r="E455" s="20">
        <v>2321</v>
      </c>
      <c r="F455" s="20">
        <v>34</v>
      </c>
      <c r="G455" s="20">
        <v>1.5</v>
      </c>
      <c r="H455" s="20">
        <v>1</v>
      </c>
      <c r="I455" s="20">
        <v>27</v>
      </c>
      <c r="J455" s="21">
        <v>77</v>
      </c>
      <c r="K455" s="22">
        <f>IFERROR(TablaAforos[[#This Row],[AREA DEL POTRERO]]/TablaAforos[[#This Row],[NUMERO VACAS LOTE]]/TablaAforos[[#This Row],[DIAS OCUPACION]],"")</f>
        <v>68.264705882352942</v>
      </c>
      <c r="L455" s="23">
        <f t="shared" si="36"/>
        <v>2022</v>
      </c>
      <c r="M455" s="23">
        <f t="shared" si="37"/>
        <v>12</v>
      </c>
      <c r="N455" s="23">
        <f t="shared" si="38"/>
        <v>9</v>
      </c>
      <c r="O455" s="23">
        <v>5</v>
      </c>
    </row>
    <row r="456" spans="1:17">
      <c r="A456" s="45">
        <v>44904</v>
      </c>
      <c r="B456" s="20" t="s">
        <v>82</v>
      </c>
      <c r="C456" s="20" t="s">
        <v>86</v>
      </c>
      <c r="D456" s="20">
        <v>10</v>
      </c>
      <c r="E456" s="20">
        <v>2500</v>
      </c>
      <c r="F456" s="20">
        <v>37</v>
      </c>
      <c r="G456" s="20">
        <v>2.2000000000000002</v>
      </c>
      <c r="H456" s="20">
        <v>1</v>
      </c>
      <c r="I456" s="20">
        <v>29</v>
      </c>
      <c r="J456" s="21">
        <v>115</v>
      </c>
      <c r="K456" s="22">
        <f>IFERROR(TablaAforos[[#This Row],[AREA DEL POTRERO]]/TablaAforos[[#This Row],[NUMERO VACAS LOTE]]/TablaAforos[[#This Row],[DIAS OCUPACION]],"")</f>
        <v>67.567567567567565</v>
      </c>
      <c r="L456" s="23">
        <f t="shared" si="36"/>
        <v>2022</v>
      </c>
      <c r="M456" s="23">
        <f t="shared" si="37"/>
        <v>12</v>
      </c>
      <c r="N456" s="23">
        <f t="shared" si="38"/>
        <v>9</v>
      </c>
      <c r="O456" s="23">
        <v>5</v>
      </c>
    </row>
    <row r="457" spans="1:17">
      <c r="A457" s="45">
        <v>44904</v>
      </c>
      <c r="B457" s="20" t="s">
        <v>82</v>
      </c>
      <c r="C457" s="20" t="s">
        <v>87</v>
      </c>
      <c r="D457" s="20">
        <v>60</v>
      </c>
      <c r="E457" s="20">
        <v>2500</v>
      </c>
      <c r="F457" s="20">
        <v>42</v>
      </c>
      <c r="G457" s="20">
        <v>1.8</v>
      </c>
      <c r="H457" s="20">
        <v>1</v>
      </c>
      <c r="I457" s="20">
        <v>29</v>
      </c>
      <c r="J457" s="21">
        <v>84.4</v>
      </c>
      <c r="K457" s="22">
        <f>IFERROR(TablaAforos[[#This Row],[AREA DEL POTRERO]]/TablaAforos[[#This Row],[NUMERO VACAS LOTE]]/TablaAforos[[#This Row],[DIAS OCUPACION]],"")</f>
        <v>59.523809523809526</v>
      </c>
      <c r="L457" s="23">
        <f t="shared" si="36"/>
        <v>2022</v>
      </c>
      <c r="M457" s="23">
        <f t="shared" si="37"/>
        <v>12</v>
      </c>
      <c r="N457" s="23">
        <f t="shared" si="38"/>
        <v>9</v>
      </c>
      <c r="O457" s="23">
        <v>5</v>
      </c>
    </row>
    <row r="458" spans="1:17">
      <c r="A458" s="45">
        <v>44904</v>
      </c>
      <c r="B458" s="20" t="s">
        <v>85</v>
      </c>
      <c r="C458" s="20">
        <v>2</v>
      </c>
      <c r="D458" s="20">
        <v>11</v>
      </c>
      <c r="E458" s="20">
        <v>13687</v>
      </c>
      <c r="F458" s="20">
        <v>42</v>
      </c>
      <c r="G458" s="20">
        <v>1.3</v>
      </c>
      <c r="H458" s="20">
        <v>3.5</v>
      </c>
      <c r="I458" s="20">
        <v>29</v>
      </c>
      <c r="J458" s="21">
        <v>95.7</v>
      </c>
      <c r="K458" s="22">
        <f>IFERROR(TablaAforos[[#This Row],[AREA DEL POTRERO]]/TablaAforos[[#This Row],[NUMERO VACAS LOTE]]/TablaAforos[[#This Row],[DIAS OCUPACION]],"")</f>
        <v>93.10884353741497</v>
      </c>
      <c r="L458" s="23">
        <f t="shared" si="36"/>
        <v>2022</v>
      </c>
      <c r="M458" s="23">
        <f t="shared" si="37"/>
        <v>12</v>
      </c>
      <c r="N458" s="23">
        <f t="shared" si="38"/>
        <v>9</v>
      </c>
      <c r="O458" s="37">
        <v>5</v>
      </c>
      <c r="P458" s="37"/>
    </row>
    <row r="459" spans="1:17">
      <c r="A459" s="45">
        <v>44905</v>
      </c>
      <c r="B459" s="20" t="s">
        <v>81</v>
      </c>
      <c r="C459" s="20">
        <v>1</v>
      </c>
      <c r="D459" s="20">
        <v>61</v>
      </c>
      <c r="E459" s="20">
        <v>2668</v>
      </c>
      <c r="F459" s="20">
        <v>35</v>
      </c>
      <c r="G459" s="20">
        <v>1.6</v>
      </c>
      <c r="H459" s="20">
        <v>1</v>
      </c>
      <c r="I459" s="20">
        <v>29</v>
      </c>
      <c r="J459" s="21">
        <v>92</v>
      </c>
      <c r="K459" s="22">
        <f>IFERROR(TablaAforos[[#This Row],[AREA DEL POTRERO]]/TablaAforos[[#This Row],[NUMERO VACAS LOTE]]/TablaAforos[[#This Row],[DIAS OCUPACION]],"")</f>
        <v>76.228571428571428</v>
      </c>
      <c r="L459" s="23">
        <f t="shared" si="36"/>
        <v>2022</v>
      </c>
      <c r="M459" s="23">
        <f t="shared" si="37"/>
        <v>12</v>
      </c>
      <c r="N459" s="23">
        <f t="shared" si="38"/>
        <v>10</v>
      </c>
      <c r="O459" s="23">
        <v>5</v>
      </c>
    </row>
    <row r="460" spans="1:17">
      <c r="A460" s="45">
        <v>44905</v>
      </c>
      <c r="B460" s="20" t="s">
        <v>81</v>
      </c>
      <c r="C460" s="20">
        <v>2</v>
      </c>
      <c r="D460" s="20">
        <v>71</v>
      </c>
      <c r="E460" s="20">
        <v>2184</v>
      </c>
      <c r="F460" s="20">
        <v>34</v>
      </c>
      <c r="G460" s="20">
        <v>1.5</v>
      </c>
      <c r="H460" s="20">
        <v>1</v>
      </c>
      <c r="I460" s="20">
        <v>27</v>
      </c>
      <c r="J460" s="21">
        <v>73.2</v>
      </c>
      <c r="K460" s="22">
        <f>IFERROR(TablaAforos[[#This Row],[AREA DEL POTRERO]]/TablaAforos[[#This Row],[NUMERO VACAS LOTE]]/TablaAforos[[#This Row],[DIAS OCUPACION]],"")</f>
        <v>64.235294117647058</v>
      </c>
      <c r="L460" s="23">
        <f t="shared" si="36"/>
        <v>2022</v>
      </c>
      <c r="M460" s="23">
        <f t="shared" si="37"/>
        <v>12</v>
      </c>
      <c r="N460" s="23">
        <f t="shared" si="38"/>
        <v>10</v>
      </c>
      <c r="O460" s="23">
        <v>5</v>
      </c>
    </row>
    <row r="461" spans="1:17">
      <c r="A461" s="45">
        <v>44905</v>
      </c>
      <c r="B461" s="20" t="s">
        <v>82</v>
      </c>
      <c r="C461" s="20" t="s">
        <v>86</v>
      </c>
      <c r="D461" s="20">
        <v>11</v>
      </c>
      <c r="E461" s="20">
        <v>2500</v>
      </c>
      <c r="F461" s="20">
        <v>38</v>
      </c>
      <c r="G461" s="20">
        <v>1.6</v>
      </c>
      <c r="H461" s="20">
        <v>1</v>
      </c>
      <c r="I461" s="20">
        <v>29</v>
      </c>
      <c r="J461" s="21">
        <v>82.1</v>
      </c>
      <c r="K461" s="22">
        <f>IFERROR(TablaAforos[[#This Row],[AREA DEL POTRERO]]/TablaAforos[[#This Row],[NUMERO VACAS LOTE]]/TablaAforos[[#This Row],[DIAS OCUPACION]],"")</f>
        <v>65.78947368421052</v>
      </c>
      <c r="L461" s="23">
        <f t="shared" si="36"/>
        <v>2022</v>
      </c>
      <c r="M461" s="23">
        <f t="shared" si="37"/>
        <v>12</v>
      </c>
      <c r="N461" s="23">
        <f t="shared" si="38"/>
        <v>10</v>
      </c>
      <c r="O461" s="23">
        <v>5</v>
      </c>
    </row>
    <row r="462" spans="1:17">
      <c r="A462" s="45">
        <v>44905</v>
      </c>
      <c r="B462" s="20" t="s">
        <v>82</v>
      </c>
      <c r="C462" s="20" t="s">
        <v>87</v>
      </c>
      <c r="D462" s="20">
        <v>61</v>
      </c>
      <c r="E462" s="20">
        <v>2500</v>
      </c>
      <c r="F462" s="20">
        <v>42</v>
      </c>
      <c r="G462" s="20">
        <v>1.5</v>
      </c>
      <c r="H462" s="20">
        <v>1</v>
      </c>
      <c r="I462" s="20">
        <v>29</v>
      </c>
      <c r="J462" s="21">
        <v>70.5</v>
      </c>
      <c r="K462" s="22">
        <f>IFERROR(TablaAforos[[#This Row],[AREA DEL POTRERO]]/TablaAforos[[#This Row],[NUMERO VACAS LOTE]]/TablaAforos[[#This Row],[DIAS OCUPACION]],"")</f>
        <v>59.523809523809526</v>
      </c>
      <c r="L462" s="23">
        <f t="shared" si="36"/>
        <v>2022</v>
      </c>
      <c r="M462" s="23">
        <f t="shared" si="37"/>
        <v>12</v>
      </c>
      <c r="N462" s="23">
        <f t="shared" si="38"/>
        <v>10</v>
      </c>
      <c r="O462" s="23">
        <v>5</v>
      </c>
    </row>
    <row r="463" spans="1:17">
      <c r="A463" s="45">
        <v>44905</v>
      </c>
      <c r="B463" s="20" t="s">
        <v>88</v>
      </c>
      <c r="C463" s="20">
        <v>1</v>
      </c>
      <c r="D463" s="20">
        <v>7</v>
      </c>
      <c r="E463" s="20">
        <v>13123</v>
      </c>
      <c r="F463" s="20">
        <v>40</v>
      </c>
      <c r="G463" s="20">
        <v>1.2</v>
      </c>
      <c r="H463" s="20">
        <v>10</v>
      </c>
      <c r="I463" s="20">
        <v>24</v>
      </c>
      <c r="J463" s="21">
        <v>79.400000000000006</v>
      </c>
      <c r="K463" s="22">
        <f>IFERROR(TablaAforos[[#This Row],[AREA DEL POTRERO]]/TablaAforos[[#This Row],[NUMERO VACAS LOTE]]/TablaAforos[[#This Row],[DIAS OCUPACION]],"")</f>
        <v>32.807499999999997</v>
      </c>
      <c r="L463" s="23">
        <f t="shared" si="36"/>
        <v>2022</v>
      </c>
      <c r="M463" s="23">
        <f t="shared" si="37"/>
        <v>12</v>
      </c>
      <c r="N463" s="23">
        <f t="shared" si="38"/>
        <v>10</v>
      </c>
      <c r="O463" s="37">
        <v>5</v>
      </c>
      <c r="P463" s="37"/>
    </row>
    <row r="464" spans="1:17">
      <c r="A464" s="45">
        <v>44906</v>
      </c>
      <c r="B464" s="20" t="s">
        <v>81</v>
      </c>
      <c r="C464" s="20">
        <v>1</v>
      </c>
      <c r="D464" s="20">
        <v>62</v>
      </c>
      <c r="E464" s="20">
        <v>2873</v>
      </c>
      <c r="F464" s="20">
        <v>35</v>
      </c>
      <c r="G464" s="20">
        <v>1.5</v>
      </c>
      <c r="H464" s="20">
        <v>1</v>
      </c>
      <c r="I464" s="20">
        <v>29</v>
      </c>
      <c r="J464" s="21">
        <v>101</v>
      </c>
      <c r="K464" s="22">
        <f>IFERROR(TablaAforos[[#This Row],[AREA DEL POTRERO]]/TablaAforos[[#This Row],[NUMERO VACAS LOTE]]/TablaAforos[[#This Row],[DIAS OCUPACION]],"")</f>
        <v>82.085714285714289</v>
      </c>
      <c r="L464" s="23">
        <f t="shared" si="36"/>
        <v>2022</v>
      </c>
      <c r="M464" s="23">
        <f t="shared" si="37"/>
        <v>12</v>
      </c>
      <c r="N464" s="23">
        <f t="shared" si="38"/>
        <v>11</v>
      </c>
      <c r="O464" s="23">
        <v>5</v>
      </c>
    </row>
    <row r="465" spans="1:15">
      <c r="A465" s="45">
        <v>44906</v>
      </c>
      <c r="B465" s="20" t="s">
        <v>81</v>
      </c>
      <c r="C465" s="20">
        <v>2</v>
      </c>
      <c r="D465" s="20">
        <v>81</v>
      </c>
      <c r="E465" s="20">
        <v>2191</v>
      </c>
      <c r="F465" s="20">
        <v>34</v>
      </c>
      <c r="G465" s="20">
        <v>1.4</v>
      </c>
      <c r="H465" s="20">
        <v>1</v>
      </c>
      <c r="I465" s="20">
        <v>27</v>
      </c>
      <c r="J465" s="21">
        <v>70.099999999999994</v>
      </c>
      <c r="K465" s="22">
        <f>IFERROR(TablaAforos[[#This Row],[AREA DEL POTRERO]]/TablaAforos[[#This Row],[NUMERO VACAS LOTE]]/TablaAforos[[#This Row],[DIAS OCUPACION]],"")</f>
        <v>64.441176470588232</v>
      </c>
      <c r="L465" s="23">
        <f t="shared" si="36"/>
        <v>2022</v>
      </c>
      <c r="M465" s="23">
        <f t="shared" si="37"/>
        <v>12</v>
      </c>
      <c r="N465" s="23">
        <f t="shared" si="38"/>
        <v>11</v>
      </c>
      <c r="O465" s="23">
        <v>5</v>
      </c>
    </row>
    <row r="466" spans="1:15">
      <c r="A466" s="45">
        <v>44906</v>
      </c>
      <c r="B466" s="20" t="s">
        <v>82</v>
      </c>
      <c r="C466" s="20" t="s">
        <v>86</v>
      </c>
      <c r="D466" s="20">
        <v>12</v>
      </c>
      <c r="E466" s="20">
        <v>2500</v>
      </c>
      <c r="F466" s="20">
        <v>38</v>
      </c>
      <c r="G466" s="20">
        <v>1.6</v>
      </c>
      <c r="H466" s="20">
        <v>1</v>
      </c>
      <c r="I466" s="20">
        <v>29</v>
      </c>
      <c r="J466" s="21">
        <v>82.4</v>
      </c>
      <c r="K466" s="22">
        <f>IFERROR(TablaAforos[[#This Row],[AREA DEL POTRERO]]/TablaAforos[[#This Row],[NUMERO VACAS LOTE]]/TablaAforos[[#This Row],[DIAS OCUPACION]],"")</f>
        <v>65.78947368421052</v>
      </c>
      <c r="L466" s="23">
        <f t="shared" si="36"/>
        <v>2022</v>
      </c>
      <c r="M466" s="23">
        <f t="shared" si="37"/>
        <v>12</v>
      </c>
      <c r="N466" s="23">
        <f t="shared" si="38"/>
        <v>11</v>
      </c>
      <c r="O466" s="23">
        <v>5</v>
      </c>
    </row>
    <row r="467" spans="1:15">
      <c r="A467" s="45">
        <v>44906</v>
      </c>
      <c r="B467" s="20" t="s">
        <v>82</v>
      </c>
      <c r="C467" s="20" t="s">
        <v>87</v>
      </c>
      <c r="D467" s="20">
        <v>62</v>
      </c>
      <c r="E467" s="20">
        <v>2500</v>
      </c>
      <c r="F467" s="20">
        <v>42</v>
      </c>
      <c r="G467" s="20">
        <v>1.2</v>
      </c>
      <c r="H467" s="20">
        <v>1</v>
      </c>
      <c r="I467" s="20">
        <v>29</v>
      </c>
      <c r="J467" s="21">
        <v>56.3</v>
      </c>
      <c r="K467" s="22">
        <f>IFERROR(TablaAforos[[#This Row],[AREA DEL POTRERO]]/TablaAforos[[#This Row],[NUMERO VACAS LOTE]]/TablaAforos[[#This Row],[DIAS OCUPACION]],"")</f>
        <v>59.523809523809526</v>
      </c>
      <c r="L467" s="23">
        <f t="shared" si="36"/>
        <v>2022</v>
      </c>
      <c r="M467" s="23">
        <f t="shared" si="37"/>
        <v>12</v>
      </c>
      <c r="N467" s="23">
        <f t="shared" si="38"/>
        <v>11</v>
      </c>
      <c r="O467" s="23">
        <v>5</v>
      </c>
    </row>
    <row r="468" spans="1:15">
      <c r="A468" s="45">
        <v>44907</v>
      </c>
      <c r="B468" s="20" t="s">
        <v>81</v>
      </c>
      <c r="C468" s="20">
        <v>1</v>
      </c>
      <c r="D468" s="20">
        <v>63</v>
      </c>
      <c r="E468" s="20">
        <v>2859</v>
      </c>
      <c r="F468" s="20">
        <v>35</v>
      </c>
      <c r="G468" s="20">
        <v>1.7</v>
      </c>
      <c r="H468" s="20">
        <v>1</v>
      </c>
      <c r="I468" s="20">
        <v>29</v>
      </c>
      <c r="J468" s="21">
        <v>110</v>
      </c>
      <c r="K468" s="22">
        <f>IFERROR(TablaAforos[[#This Row],[AREA DEL POTRERO]]/TablaAforos[[#This Row],[NUMERO VACAS LOTE]]/TablaAforos[[#This Row],[DIAS OCUPACION]],"")</f>
        <v>81.685714285714283</v>
      </c>
      <c r="L468" s="23">
        <f t="shared" si="36"/>
        <v>2022</v>
      </c>
      <c r="M468" s="23">
        <f t="shared" si="37"/>
        <v>12</v>
      </c>
      <c r="N468" s="23">
        <f t="shared" si="38"/>
        <v>12</v>
      </c>
      <c r="O468" s="23">
        <v>5</v>
      </c>
    </row>
    <row r="469" spans="1:15">
      <c r="A469" s="45">
        <v>44907</v>
      </c>
      <c r="B469" s="20" t="s">
        <v>81</v>
      </c>
      <c r="C469" s="20">
        <v>2</v>
      </c>
      <c r="D469" s="20">
        <v>79</v>
      </c>
      <c r="E469" s="20">
        <v>2750</v>
      </c>
      <c r="F469" s="20">
        <v>35</v>
      </c>
      <c r="G469" s="20">
        <v>1.8</v>
      </c>
      <c r="H469" s="20">
        <v>1</v>
      </c>
      <c r="I469" s="20">
        <v>27</v>
      </c>
      <c r="J469" s="21">
        <v>102</v>
      </c>
      <c r="K469" s="22">
        <f>IFERROR(TablaAforos[[#This Row],[AREA DEL POTRERO]]/TablaAforos[[#This Row],[NUMERO VACAS LOTE]]/TablaAforos[[#This Row],[DIAS OCUPACION]],"")</f>
        <v>78.571428571428569</v>
      </c>
      <c r="L469" s="23">
        <f t="shared" si="36"/>
        <v>2022</v>
      </c>
      <c r="M469" s="23">
        <f t="shared" si="37"/>
        <v>12</v>
      </c>
      <c r="N469" s="23">
        <f t="shared" si="38"/>
        <v>12</v>
      </c>
      <c r="O469" s="23">
        <v>5</v>
      </c>
    </row>
    <row r="470" spans="1:15">
      <c r="A470" s="45">
        <v>44907</v>
      </c>
      <c r="B470" s="20" t="s">
        <v>82</v>
      </c>
      <c r="C470" s="20" t="s">
        <v>86</v>
      </c>
      <c r="D470" s="20">
        <v>14</v>
      </c>
      <c r="E470" s="20">
        <v>2500</v>
      </c>
      <c r="F470" s="20">
        <v>38</v>
      </c>
      <c r="G470" s="20">
        <v>1.4</v>
      </c>
      <c r="H470" s="20">
        <v>1</v>
      </c>
      <c r="I470" s="20">
        <v>34</v>
      </c>
      <c r="J470" s="21">
        <v>71.5</v>
      </c>
      <c r="K470" s="22">
        <f>IFERROR(TablaAforos[[#This Row],[AREA DEL POTRERO]]/TablaAforos[[#This Row],[NUMERO VACAS LOTE]]/TablaAforos[[#This Row],[DIAS OCUPACION]],"")</f>
        <v>65.78947368421052</v>
      </c>
      <c r="L470" s="23">
        <f t="shared" si="36"/>
        <v>2022</v>
      </c>
      <c r="M470" s="23">
        <f t="shared" si="37"/>
        <v>12</v>
      </c>
      <c r="N470" s="23">
        <f t="shared" si="38"/>
        <v>12</v>
      </c>
      <c r="O470" s="23">
        <v>5</v>
      </c>
    </row>
    <row r="471" spans="1:15">
      <c r="A471" s="45">
        <v>44907</v>
      </c>
      <c r="B471" s="20" t="s">
        <v>82</v>
      </c>
      <c r="C471" s="20" t="s">
        <v>87</v>
      </c>
      <c r="D471" s="20">
        <v>65</v>
      </c>
      <c r="E471" s="20">
        <v>2500</v>
      </c>
      <c r="F471" s="20">
        <v>42</v>
      </c>
      <c r="G471" s="20">
        <v>1.4</v>
      </c>
      <c r="H471" s="20">
        <v>1</v>
      </c>
      <c r="I471" s="20">
        <v>32</v>
      </c>
      <c r="J471" s="21">
        <v>65.2</v>
      </c>
      <c r="K471" s="22">
        <f>IFERROR(TablaAforos[[#This Row],[AREA DEL POTRERO]]/TablaAforos[[#This Row],[NUMERO VACAS LOTE]]/TablaAforos[[#This Row],[DIAS OCUPACION]],"")</f>
        <v>59.523809523809526</v>
      </c>
      <c r="L471" s="23">
        <f t="shared" si="36"/>
        <v>2022</v>
      </c>
      <c r="M471" s="23">
        <f t="shared" si="37"/>
        <v>12</v>
      </c>
      <c r="N471" s="23">
        <f t="shared" si="38"/>
        <v>12</v>
      </c>
      <c r="O471" s="23">
        <v>5</v>
      </c>
    </row>
    <row r="472" spans="1:15">
      <c r="A472" s="45">
        <v>44908</v>
      </c>
      <c r="B472" s="20" t="s">
        <v>81</v>
      </c>
      <c r="C472" s="20">
        <v>1</v>
      </c>
      <c r="D472" s="20">
        <v>64</v>
      </c>
      <c r="E472" s="20">
        <v>2523</v>
      </c>
      <c r="F472" s="20">
        <v>35</v>
      </c>
      <c r="G472" s="20">
        <v>1.6</v>
      </c>
      <c r="H472" s="20">
        <v>1</v>
      </c>
      <c r="I472" s="20">
        <v>29</v>
      </c>
      <c r="J472" s="21">
        <v>90.8</v>
      </c>
      <c r="K472" s="22">
        <f>IFERROR(TablaAforos[[#This Row],[AREA DEL POTRERO]]/TablaAforos[[#This Row],[NUMERO VACAS LOTE]]/TablaAforos[[#This Row],[DIAS OCUPACION]],"")</f>
        <v>72.085714285714289</v>
      </c>
      <c r="L472" s="23">
        <f t="shared" si="36"/>
        <v>2022</v>
      </c>
      <c r="M472" s="23">
        <f t="shared" si="37"/>
        <v>12</v>
      </c>
      <c r="N472" s="23">
        <f t="shared" si="38"/>
        <v>13</v>
      </c>
      <c r="O472" s="23">
        <v>5</v>
      </c>
    </row>
    <row r="473" spans="1:15">
      <c r="A473" s="45">
        <v>44908</v>
      </c>
      <c r="B473" s="20" t="s">
        <v>81</v>
      </c>
      <c r="C473" s="20">
        <v>2</v>
      </c>
      <c r="D473" s="20">
        <v>77</v>
      </c>
      <c r="E473" s="20">
        <v>2066</v>
      </c>
      <c r="F473" s="20">
        <v>35</v>
      </c>
      <c r="G473" s="20">
        <v>1.6</v>
      </c>
      <c r="H473" s="20">
        <v>1</v>
      </c>
      <c r="I473" s="20">
        <v>27</v>
      </c>
      <c r="J473" s="21">
        <v>73.5</v>
      </c>
      <c r="K473" s="22">
        <f>IFERROR(TablaAforos[[#This Row],[AREA DEL POTRERO]]/TablaAforos[[#This Row],[NUMERO VACAS LOTE]]/TablaAforos[[#This Row],[DIAS OCUPACION]],"")</f>
        <v>59.028571428571432</v>
      </c>
      <c r="L473" s="23">
        <f t="shared" si="36"/>
        <v>2022</v>
      </c>
      <c r="M473" s="23">
        <f t="shared" si="37"/>
        <v>12</v>
      </c>
      <c r="N473" s="23">
        <f t="shared" si="38"/>
        <v>13</v>
      </c>
      <c r="O473" s="23">
        <v>5</v>
      </c>
    </row>
    <row r="474" spans="1:15">
      <c r="A474" s="45">
        <v>44908</v>
      </c>
      <c r="B474" s="20" t="s">
        <v>82</v>
      </c>
      <c r="C474" s="20" t="s">
        <v>86</v>
      </c>
      <c r="D474" s="20">
        <v>15</v>
      </c>
      <c r="E474" s="20">
        <v>2500</v>
      </c>
      <c r="F474" s="20">
        <v>38</v>
      </c>
      <c r="G474" s="20">
        <v>1.3</v>
      </c>
      <c r="H474" s="20">
        <v>1</v>
      </c>
      <c r="I474" s="20">
        <v>34</v>
      </c>
      <c r="J474" s="21">
        <v>66.099999999999994</v>
      </c>
      <c r="K474" s="22">
        <f>IFERROR(TablaAforos[[#This Row],[AREA DEL POTRERO]]/TablaAforos[[#This Row],[NUMERO VACAS LOTE]]/TablaAforos[[#This Row],[DIAS OCUPACION]],"")</f>
        <v>65.78947368421052</v>
      </c>
      <c r="L474" s="23">
        <f t="shared" si="36"/>
        <v>2022</v>
      </c>
      <c r="M474" s="23">
        <f t="shared" si="37"/>
        <v>12</v>
      </c>
      <c r="N474" s="23">
        <f t="shared" si="38"/>
        <v>13</v>
      </c>
      <c r="O474" s="23">
        <v>5</v>
      </c>
    </row>
    <row r="475" spans="1:15">
      <c r="A475" s="45">
        <v>44908</v>
      </c>
      <c r="B475" s="20" t="s">
        <v>82</v>
      </c>
      <c r="C475" s="20" t="s">
        <v>87</v>
      </c>
      <c r="D475" s="20">
        <v>64</v>
      </c>
      <c r="E475" s="20">
        <v>2500</v>
      </c>
      <c r="F475" s="20">
        <v>42</v>
      </c>
      <c r="G475" s="20">
        <v>1.4</v>
      </c>
      <c r="H475" s="20">
        <v>1</v>
      </c>
      <c r="I475" s="20">
        <v>34</v>
      </c>
      <c r="J475" s="21">
        <v>62.5</v>
      </c>
      <c r="K475" s="22">
        <f>IFERROR(TablaAforos[[#This Row],[AREA DEL POTRERO]]/TablaAforos[[#This Row],[NUMERO VACAS LOTE]]/TablaAforos[[#This Row],[DIAS OCUPACION]],"")</f>
        <v>59.523809523809526</v>
      </c>
      <c r="L475" s="23">
        <f t="shared" si="36"/>
        <v>2022</v>
      </c>
      <c r="M475" s="23">
        <f t="shared" si="37"/>
        <v>12</v>
      </c>
      <c r="N475" s="23">
        <f t="shared" si="38"/>
        <v>13</v>
      </c>
      <c r="O475" s="23">
        <v>5</v>
      </c>
    </row>
    <row r="476" spans="1:15">
      <c r="A476" s="45">
        <v>44909</v>
      </c>
      <c r="B476" s="20" t="s">
        <v>81</v>
      </c>
      <c r="C476" s="20">
        <v>1</v>
      </c>
      <c r="D476" s="20">
        <v>133</v>
      </c>
      <c r="E476" s="20">
        <v>5415</v>
      </c>
      <c r="F476" s="20">
        <v>35</v>
      </c>
      <c r="G476" s="20">
        <v>1.5</v>
      </c>
      <c r="H476" s="20">
        <v>1.5</v>
      </c>
      <c r="I476" s="20">
        <v>29</v>
      </c>
      <c r="J476" s="21">
        <v>121</v>
      </c>
      <c r="K476" s="22">
        <f>IFERROR(TablaAforos[[#This Row],[AREA DEL POTRERO]]/TablaAforos[[#This Row],[NUMERO VACAS LOTE]]/TablaAforos[[#This Row],[DIAS OCUPACION]],"")</f>
        <v>103.14285714285715</v>
      </c>
      <c r="L476" s="23">
        <f t="shared" si="36"/>
        <v>2022</v>
      </c>
      <c r="M476" s="23">
        <f t="shared" si="37"/>
        <v>12</v>
      </c>
      <c r="N476" s="23">
        <f t="shared" si="38"/>
        <v>14</v>
      </c>
      <c r="O476" s="23">
        <v>5</v>
      </c>
    </row>
    <row r="477" spans="1:15">
      <c r="A477" s="45">
        <v>44909</v>
      </c>
      <c r="B477" s="20" t="s">
        <v>81</v>
      </c>
      <c r="C477" s="20">
        <v>2</v>
      </c>
      <c r="D477" s="20">
        <v>76</v>
      </c>
      <c r="E477" s="20">
        <v>2562</v>
      </c>
      <c r="F477" s="20">
        <v>37</v>
      </c>
      <c r="G477" s="20">
        <v>1.2</v>
      </c>
      <c r="H477" s="20">
        <v>1</v>
      </c>
      <c r="I477" s="20">
        <v>27</v>
      </c>
      <c r="J477" s="21">
        <v>67</v>
      </c>
      <c r="K477" s="22">
        <f>IFERROR(TablaAforos[[#This Row],[AREA DEL POTRERO]]/TablaAforos[[#This Row],[NUMERO VACAS LOTE]]/TablaAforos[[#This Row],[DIAS OCUPACION]],"")</f>
        <v>69.243243243243242</v>
      </c>
      <c r="L477" s="23">
        <f t="shared" si="36"/>
        <v>2022</v>
      </c>
      <c r="M477" s="23">
        <f t="shared" si="37"/>
        <v>12</v>
      </c>
      <c r="N477" s="23">
        <f t="shared" si="38"/>
        <v>14</v>
      </c>
      <c r="O477" s="23">
        <v>5</v>
      </c>
    </row>
    <row r="478" spans="1:15">
      <c r="A478" s="45">
        <v>44909</v>
      </c>
      <c r="B478" s="20" t="s">
        <v>82</v>
      </c>
      <c r="C478" s="20" t="s">
        <v>86</v>
      </c>
      <c r="D478" s="20">
        <v>15</v>
      </c>
      <c r="E478" s="20">
        <v>2500</v>
      </c>
      <c r="F478" s="20">
        <v>38</v>
      </c>
      <c r="G478" s="20">
        <v>1.4</v>
      </c>
      <c r="H478" s="20">
        <v>1</v>
      </c>
      <c r="I478" s="20">
        <v>34</v>
      </c>
      <c r="J478" s="21">
        <v>71.5</v>
      </c>
      <c r="K478" s="22">
        <f>IFERROR(TablaAforos[[#This Row],[AREA DEL POTRERO]]/TablaAforos[[#This Row],[NUMERO VACAS LOTE]]/TablaAforos[[#This Row],[DIAS OCUPACION]],"")</f>
        <v>65.78947368421052</v>
      </c>
      <c r="L478" s="23">
        <f t="shared" si="36"/>
        <v>2022</v>
      </c>
      <c r="M478" s="23">
        <f t="shared" si="37"/>
        <v>12</v>
      </c>
      <c r="N478" s="23">
        <f t="shared" si="38"/>
        <v>14</v>
      </c>
      <c r="O478" s="23">
        <v>5</v>
      </c>
    </row>
    <row r="479" spans="1:15">
      <c r="A479" s="45">
        <v>44909</v>
      </c>
      <c r="B479" s="20" t="s">
        <v>82</v>
      </c>
      <c r="C479" s="20" t="s">
        <v>87</v>
      </c>
      <c r="D479" s="20">
        <v>66</v>
      </c>
      <c r="E479" s="20">
        <v>2500</v>
      </c>
      <c r="F479" s="20">
        <v>42</v>
      </c>
      <c r="G479" s="20">
        <v>1.4</v>
      </c>
      <c r="H479" s="20">
        <v>1</v>
      </c>
      <c r="I479" s="20">
        <v>33</v>
      </c>
      <c r="J479" s="21">
        <v>66.5</v>
      </c>
      <c r="K479" s="22">
        <f>IFERROR(TablaAforos[[#This Row],[AREA DEL POTRERO]]/TablaAforos[[#This Row],[NUMERO VACAS LOTE]]/TablaAforos[[#This Row],[DIAS OCUPACION]],"")</f>
        <v>59.523809523809526</v>
      </c>
      <c r="L479" s="23">
        <f t="shared" si="36"/>
        <v>2022</v>
      </c>
      <c r="M479" s="23">
        <f t="shared" si="37"/>
        <v>12</v>
      </c>
      <c r="N479" s="23">
        <f t="shared" si="38"/>
        <v>14</v>
      </c>
      <c r="O479" s="23">
        <v>5</v>
      </c>
    </row>
    <row r="480" spans="1:15">
      <c r="A480" s="45">
        <v>44910</v>
      </c>
      <c r="B480" s="20" t="s">
        <v>81</v>
      </c>
      <c r="C480" s="20">
        <v>2</v>
      </c>
      <c r="D480" s="20">
        <v>75</v>
      </c>
      <c r="E480" s="20">
        <v>1385</v>
      </c>
      <c r="F480" s="20">
        <v>37</v>
      </c>
      <c r="H480" s="20">
        <v>1</v>
      </c>
      <c r="I480" s="20">
        <v>26</v>
      </c>
      <c r="J480" s="21"/>
      <c r="K480" s="22">
        <f>IFERROR(TablaAforos[[#This Row],[AREA DEL POTRERO]]/TablaAforos[[#This Row],[NUMERO VACAS LOTE]]/TablaAforos[[#This Row],[DIAS OCUPACION]],"")</f>
        <v>37.432432432432435</v>
      </c>
      <c r="L480" s="23">
        <f t="shared" si="36"/>
        <v>2022</v>
      </c>
      <c r="M480" s="23">
        <f t="shared" si="37"/>
        <v>12</v>
      </c>
      <c r="N480" s="23">
        <f t="shared" si="38"/>
        <v>15</v>
      </c>
      <c r="O480" s="23">
        <v>5</v>
      </c>
    </row>
    <row r="481" spans="1:17">
      <c r="A481" s="45">
        <v>44910</v>
      </c>
      <c r="B481" s="20" t="s">
        <v>82</v>
      </c>
      <c r="C481" s="20">
        <v>1</v>
      </c>
      <c r="D481" s="20">
        <v>17</v>
      </c>
      <c r="E481" s="20">
        <v>2500</v>
      </c>
      <c r="F481" s="20">
        <v>38</v>
      </c>
      <c r="G481" s="20">
        <v>1.3</v>
      </c>
      <c r="H481" s="20">
        <v>1</v>
      </c>
      <c r="I481" s="20">
        <v>34</v>
      </c>
      <c r="J481" s="21">
        <v>68.099999999999994</v>
      </c>
      <c r="K481" s="22">
        <f>IFERROR(TablaAforos[[#This Row],[AREA DEL POTRERO]]/TablaAforos[[#This Row],[NUMERO VACAS LOTE]]/TablaAforos[[#This Row],[DIAS OCUPACION]],"")</f>
        <v>65.78947368421052</v>
      </c>
      <c r="L481" s="23">
        <f t="shared" si="36"/>
        <v>2022</v>
      </c>
      <c r="M481" s="23">
        <f t="shared" si="37"/>
        <v>12</v>
      </c>
      <c r="N481" s="23">
        <f t="shared" si="38"/>
        <v>15</v>
      </c>
      <c r="O481" s="23">
        <v>5</v>
      </c>
    </row>
    <row r="482" spans="1:17">
      <c r="A482" s="45">
        <v>44910</v>
      </c>
      <c r="B482" s="20" t="s">
        <v>82</v>
      </c>
      <c r="C482" s="20">
        <v>2</v>
      </c>
      <c r="D482" s="20">
        <v>68</v>
      </c>
      <c r="E482" s="20">
        <v>2500</v>
      </c>
      <c r="F482" s="20">
        <v>40</v>
      </c>
      <c r="G482" s="20">
        <v>1.2</v>
      </c>
      <c r="H482" s="20">
        <v>1</v>
      </c>
      <c r="I482" s="20">
        <v>33</v>
      </c>
      <c r="J482" s="21">
        <v>56.7</v>
      </c>
      <c r="K482" s="22">
        <f>IFERROR(TablaAforos[[#This Row],[AREA DEL POTRERO]]/TablaAforos[[#This Row],[NUMERO VACAS LOTE]]/TablaAforos[[#This Row],[DIAS OCUPACION]],"")</f>
        <v>62.5</v>
      </c>
      <c r="L482" s="23">
        <f t="shared" si="36"/>
        <v>2022</v>
      </c>
      <c r="M482" s="23">
        <f t="shared" si="37"/>
        <v>12</v>
      </c>
      <c r="N482" s="23">
        <f t="shared" si="38"/>
        <v>15</v>
      </c>
      <c r="O482" s="23">
        <v>5</v>
      </c>
    </row>
    <row r="483" spans="1:17">
      <c r="A483" s="46">
        <v>44910</v>
      </c>
      <c r="B483" s="34" t="s">
        <v>88</v>
      </c>
      <c r="C483" s="34">
        <v>1</v>
      </c>
      <c r="D483" s="34">
        <v>7</v>
      </c>
      <c r="E483" s="34">
        <v>13348</v>
      </c>
      <c r="F483" s="34">
        <v>40</v>
      </c>
      <c r="G483" s="34">
        <v>1.2</v>
      </c>
      <c r="H483" s="34">
        <v>4</v>
      </c>
      <c r="I483" s="34">
        <v>24</v>
      </c>
      <c r="J483" s="35">
        <v>77.599999999999994</v>
      </c>
      <c r="K483" s="36">
        <f>IFERROR(TablaAforos[[#This Row],[AREA DEL POTRERO]]/TablaAforos[[#This Row],[NUMERO VACAS LOTE]]/TablaAforos[[#This Row],[DIAS OCUPACION]],"")</f>
        <v>83.424999999999997</v>
      </c>
      <c r="L483" s="37">
        <f>YEAR(A483)</f>
        <v>2022</v>
      </c>
      <c r="M483" s="37">
        <f>MONTH(A483)</f>
        <v>12</v>
      </c>
      <c r="N483" s="37">
        <f>DAY(A483)</f>
        <v>15</v>
      </c>
      <c r="O483" s="37">
        <v>5</v>
      </c>
      <c r="P483" s="37"/>
      <c r="Q483" s="34"/>
    </row>
    <row r="484" spans="1:17">
      <c r="A484" s="45">
        <v>44911</v>
      </c>
      <c r="B484" s="20" t="s">
        <v>81</v>
      </c>
      <c r="C484" s="20">
        <v>1</v>
      </c>
      <c r="D484" s="20">
        <v>66</v>
      </c>
      <c r="E484" s="20">
        <v>2177</v>
      </c>
      <c r="F484" s="20">
        <v>35</v>
      </c>
      <c r="G484" s="20">
        <v>1.4</v>
      </c>
      <c r="H484" s="20">
        <v>1</v>
      </c>
      <c r="I484" s="20">
        <v>29</v>
      </c>
      <c r="J484" s="21">
        <v>68.099999999999994</v>
      </c>
      <c r="K484" s="22">
        <f>IFERROR(TablaAforos[[#This Row],[AREA DEL POTRERO]]/TablaAforos[[#This Row],[NUMERO VACAS LOTE]]/TablaAforos[[#This Row],[DIAS OCUPACION]],"")</f>
        <v>62.2</v>
      </c>
      <c r="L484" s="23">
        <f t="shared" si="36"/>
        <v>2022</v>
      </c>
      <c r="M484" s="23">
        <f t="shared" si="37"/>
        <v>12</v>
      </c>
      <c r="N484" s="23">
        <f t="shared" si="38"/>
        <v>16</v>
      </c>
      <c r="O484" s="23">
        <v>5</v>
      </c>
    </row>
    <row r="485" spans="1:17">
      <c r="A485" s="45">
        <v>44911</v>
      </c>
      <c r="B485" s="20" t="s">
        <v>81</v>
      </c>
      <c r="C485" s="20">
        <v>2</v>
      </c>
      <c r="D485" s="20">
        <v>78</v>
      </c>
      <c r="E485" s="20">
        <v>1779</v>
      </c>
      <c r="F485" s="20">
        <v>37</v>
      </c>
      <c r="G485" s="20">
        <v>1.1000000000000001</v>
      </c>
      <c r="H485" s="20">
        <v>1</v>
      </c>
      <c r="I485" s="20">
        <v>26</v>
      </c>
      <c r="J485" s="21">
        <v>42.2</v>
      </c>
      <c r="K485" s="22">
        <f>IFERROR(TablaAforos[[#This Row],[AREA DEL POTRERO]]/TablaAforos[[#This Row],[NUMERO VACAS LOTE]]/TablaAforos[[#This Row],[DIAS OCUPACION]],"")</f>
        <v>48.081081081081081</v>
      </c>
      <c r="L485" s="23">
        <f t="shared" si="36"/>
        <v>2022</v>
      </c>
      <c r="M485" s="23">
        <f t="shared" si="37"/>
        <v>12</v>
      </c>
      <c r="N485" s="23">
        <f t="shared" si="38"/>
        <v>16</v>
      </c>
      <c r="O485" s="23">
        <v>5</v>
      </c>
    </row>
    <row r="486" spans="1:17">
      <c r="A486" s="45">
        <v>44911</v>
      </c>
      <c r="B486" s="20" t="s">
        <v>82</v>
      </c>
      <c r="C486" s="20" t="s">
        <v>86</v>
      </c>
      <c r="D486" s="20">
        <v>18</v>
      </c>
      <c r="E486" s="20">
        <v>2500</v>
      </c>
      <c r="F486" s="20">
        <v>38</v>
      </c>
      <c r="G486" s="20">
        <v>1.6</v>
      </c>
      <c r="H486" s="20">
        <v>1</v>
      </c>
      <c r="I486" s="20">
        <v>34</v>
      </c>
      <c r="J486" s="21">
        <v>79.900000000000006</v>
      </c>
      <c r="K486" s="22">
        <f>IFERROR(TablaAforos[[#This Row],[AREA DEL POTRERO]]/TablaAforos[[#This Row],[NUMERO VACAS LOTE]]/TablaAforos[[#This Row],[DIAS OCUPACION]],"")</f>
        <v>65.78947368421052</v>
      </c>
      <c r="L486" s="23">
        <f t="shared" si="36"/>
        <v>2022</v>
      </c>
      <c r="M486" s="23">
        <f t="shared" si="37"/>
        <v>12</v>
      </c>
      <c r="N486" s="23">
        <f t="shared" si="38"/>
        <v>16</v>
      </c>
      <c r="O486" s="23">
        <v>5</v>
      </c>
    </row>
    <row r="487" spans="1:17">
      <c r="A487" s="45">
        <v>44911</v>
      </c>
      <c r="B487" s="20" t="s">
        <v>82</v>
      </c>
      <c r="C487" s="20" t="s">
        <v>87</v>
      </c>
      <c r="D487" s="20">
        <v>69</v>
      </c>
      <c r="E487" s="20">
        <v>2500</v>
      </c>
      <c r="F487" s="20">
        <v>40</v>
      </c>
      <c r="G487" s="20">
        <v>1.2</v>
      </c>
      <c r="H487" s="20">
        <v>1</v>
      </c>
      <c r="I487" s="20">
        <v>33</v>
      </c>
      <c r="J487" s="21">
        <v>59.5</v>
      </c>
      <c r="K487" s="22">
        <f>IFERROR(TablaAforos[[#This Row],[AREA DEL POTRERO]]/TablaAforos[[#This Row],[NUMERO VACAS LOTE]]/TablaAforos[[#This Row],[DIAS OCUPACION]],"")</f>
        <v>62.5</v>
      </c>
      <c r="L487" s="23">
        <f t="shared" si="36"/>
        <v>2022</v>
      </c>
      <c r="M487" s="23">
        <f t="shared" si="37"/>
        <v>12</v>
      </c>
      <c r="N487" s="23">
        <f t="shared" si="38"/>
        <v>16</v>
      </c>
      <c r="O487" s="23">
        <v>5</v>
      </c>
    </row>
    <row r="488" spans="1:17">
      <c r="A488" s="45">
        <v>44912</v>
      </c>
      <c r="B488" s="20" t="s">
        <v>81</v>
      </c>
      <c r="C488" s="20">
        <v>1</v>
      </c>
      <c r="D488" s="20">
        <v>67</v>
      </c>
      <c r="E488" s="20">
        <v>2485</v>
      </c>
      <c r="F488" s="20">
        <v>35</v>
      </c>
      <c r="G488" s="20">
        <v>1.9</v>
      </c>
      <c r="H488" s="20">
        <v>1</v>
      </c>
      <c r="I488" s="20">
        <v>29</v>
      </c>
      <c r="J488" s="21">
        <v>104</v>
      </c>
      <c r="K488" s="22">
        <f>IFERROR(TablaAforos[[#This Row],[AREA DEL POTRERO]]/TablaAforos[[#This Row],[NUMERO VACAS LOTE]]/TablaAforos[[#This Row],[DIAS OCUPACION]],"")</f>
        <v>71</v>
      </c>
      <c r="L488" s="23">
        <f t="shared" si="36"/>
        <v>2022</v>
      </c>
      <c r="M488" s="23">
        <f t="shared" si="37"/>
        <v>12</v>
      </c>
      <c r="N488" s="23">
        <f t="shared" si="38"/>
        <v>17</v>
      </c>
      <c r="O488" s="23">
        <v>5</v>
      </c>
    </row>
    <row r="489" spans="1:17">
      <c r="A489" s="45">
        <v>44912</v>
      </c>
      <c r="B489" s="20" t="s">
        <v>81</v>
      </c>
      <c r="C489" s="20">
        <v>2</v>
      </c>
      <c r="D489" s="20">
        <v>80</v>
      </c>
      <c r="E489" s="20">
        <v>2349</v>
      </c>
      <c r="F489" s="20">
        <v>37</v>
      </c>
      <c r="G489" s="20">
        <v>1.2</v>
      </c>
      <c r="H489" s="20">
        <v>1</v>
      </c>
      <c r="I489" s="20">
        <v>27</v>
      </c>
      <c r="J489" s="21">
        <v>59</v>
      </c>
      <c r="K489" s="22">
        <f>IFERROR(TablaAforos[[#This Row],[AREA DEL POTRERO]]/TablaAforos[[#This Row],[NUMERO VACAS LOTE]]/TablaAforos[[#This Row],[DIAS OCUPACION]],"")</f>
        <v>63.486486486486484</v>
      </c>
      <c r="L489" s="23">
        <f t="shared" ref="L489:L554" si="39">YEAR(A489)</f>
        <v>2022</v>
      </c>
      <c r="M489" s="23">
        <f t="shared" ref="M489:M554" si="40">MONTH(A489)</f>
        <v>12</v>
      </c>
      <c r="N489" s="23">
        <f t="shared" ref="N489:N554" si="41">DAY(A489)</f>
        <v>17</v>
      </c>
      <c r="O489" s="23">
        <v>5</v>
      </c>
    </row>
    <row r="490" spans="1:17">
      <c r="A490" s="45">
        <v>44912</v>
      </c>
      <c r="B490" s="20" t="s">
        <v>82</v>
      </c>
      <c r="C490" s="20" t="s">
        <v>86</v>
      </c>
      <c r="D490" s="20">
        <v>19</v>
      </c>
      <c r="E490" s="20">
        <v>2500</v>
      </c>
      <c r="F490" s="20">
        <v>38</v>
      </c>
      <c r="G490" s="20">
        <v>1.5</v>
      </c>
      <c r="H490" s="20">
        <v>1</v>
      </c>
      <c r="I490" s="20">
        <v>34</v>
      </c>
      <c r="J490" s="21">
        <v>77</v>
      </c>
      <c r="K490" s="22">
        <f>IFERROR(TablaAforos[[#This Row],[AREA DEL POTRERO]]/TablaAforos[[#This Row],[NUMERO VACAS LOTE]]/TablaAforos[[#This Row],[DIAS OCUPACION]],"")</f>
        <v>65.78947368421052</v>
      </c>
      <c r="L490" s="23">
        <f t="shared" si="39"/>
        <v>2022</v>
      </c>
      <c r="M490" s="23">
        <f t="shared" si="40"/>
        <v>12</v>
      </c>
      <c r="N490" s="23">
        <f t="shared" si="41"/>
        <v>17</v>
      </c>
      <c r="O490" s="23">
        <v>5</v>
      </c>
    </row>
    <row r="491" spans="1:17">
      <c r="A491" s="45">
        <v>44912</v>
      </c>
      <c r="B491" s="20" t="s">
        <v>82</v>
      </c>
      <c r="C491" s="20" t="s">
        <v>87</v>
      </c>
      <c r="D491" s="20">
        <v>70</v>
      </c>
      <c r="E491" s="20">
        <v>2500</v>
      </c>
      <c r="F491" s="20">
        <v>40</v>
      </c>
      <c r="G491" s="20">
        <v>2</v>
      </c>
      <c r="H491" s="20">
        <v>1</v>
      </c>
      <c r="I491" s="20">
        <v>29</v>
      </c>
      <c r="J491" s="21">
        <v>94.2</v>
      </c>
      <c r="K491" s="22">
        <f>IFERROR(TablaAforos[[#This Row],[AREA DEL POTRERO]]/TablaAforos[[#This Row],[NUMERO VACAS LOTE]]/TablaAforos[[#This Row],[DIAS OCUPACION]],"")</f>
        <v>62.5</v>
      </c>
      <c r="L491" s="23">
        <f t="shared" si="39"/>
        <v>2022</v>
      </c>
      <c r="M491" s="23">
        <f t="shared" si="40"/>
        <v>12</v>
      </c>
      <c r="N491" s="23">
        <f t="shared" si="41"/>
        <v>17</v>
      </c>
      <c r="O491" s="23">
        <v>5</v>
      </c>
    </row>
    <row r="492" spans="1:17">
      <c r="A492" s="45">
        <v>44913</v>
      </c>
      <c r="B492" s="20" t="s">
        <v>81</v>
      </c>
      <c r="C492" s="20">
        <v>1</v>
      </c>
      <c r="D492" s="20">
        <v>68</v>
      </c>
      <c r="E492" s="20">
        <v>1128</v>
      </c>
      <c r="F492" s="20">
        <v>35</v>
      </c>
      <c r="G492" s="20">
        <v>1.9</v>
      </c>
      <c r="H492" s="20">
        <v>0.5</v>
      </c>
      <c r="I492" s="20">
        <v>29</v>
      </c>
      <c r="J492" s="21">
        <v>96.6</v>
      </c>
      <c r="K492" s="22">
        <f>IFERROR(TablaAforos[[#This Row],[AREA DEL POTRERO]]/TablaAforos[[#This Row],[NUMERO VACAS LOTE]]/TablaAforos[[#This Row],[DIAS OCUPACION]],"")</f>
        <v>64.457142857142856</v>
      </c>
      <c r="L492" s="23">
        <f t="shared" si="39"/>
        <v>2022</v>
      </c>
      <c r="M492" s="23">
        <f t="shared" si="40"/>
        <v>12</v>
      </c>
      <c r="N492" s="23">
        <f t="shared" si="41"/>
        <v>18</v>
      </c>
      <c r="O492" s="23">
        <v>5</v>
      </c>
    </row>
    <row r="493" spans="1:17">
      <c r="A493" s="45">
        <v>44913</v>
      </c>
      <c r="B493" s="20" t="s">
        <v>81</v>
      </c>
      <c r="C493" s="20">
        <v>2</v>
      </c>
      <c r="D493" s="20">
        <v>82</v>
      </c>
      <c r="E493" s="20">
        <v>2804</v>
      </c>
      <c r="F493" s="20">
        <v>37</v>
      </c>
      <c r="G493" s="20">
        <v>1.4</v>
      </c>
      <c r="H493" s="20">
        <v>1</v>
      </c>
      <c r="I493" s="20">
        <v>27</v>
      </c>
      <c r="J493" s="21">
        <v>83.6</v>
      </c>
      <c r="K493" s="22">
        <f>IFERROR(TablaAforos[[#This Row],[AREA DEL POTRERO]]/TablaAforos[[#This Row],[NUMERO VACAS LOTE]]/TablaAforos[[#This Row],[DIAS OCUPACION]],"")</f>
        <v>75.78378378378379</v>
      </c>
      <c r="L493" s="23">
        <f t="shared" si="39"/>
        <v>2022</v>
      </c>
      <c r="M493" s="23">
        <f t="shared" si="40"/>
        <v>12</v>
      </c>
      <c r="N493" s="23">
        <f t="shared" si="41"/>
        <v>18</v>
      </c>
      <c r="O493" s="23">
        <v>5</v>
      </c>
    </row>
    <row r="494" spans="1:17">
      <c r="A494" s="45">
        <v>44913</v>
      </c>
      <c r="B494" s="20" t="s">
        <v>82</v>
      </c>
      <c r="C494" s="20" t="s">
        <v>86</v>
      </c>
      <c r="D494" s="20">
        <v>20</v>
      </c>
      <c r="E494" s="20">
        <v>2500</v>
      </c>
      <c r="F494" s="20">
        <v>38</v>
      </c>
      <c r="G494" s="20">
        <v>1.5</v>
      </c>
      <c r="H494" s="20">
        <v>1</v>
      </c>
      <c r="I494" s="20">
        <v>34</v>
      </c>
      <c r="J494" s="21">
        <v>74.5</v>
      </c>
      <c r="K494" s="22">
        <f>IFERROR(TablaAforos[[#This Row],[AREA DEL POTRERO]]/TablaAforos[[#This Row],[NUMERO VACAS LOTE]]/TablaAforos[[#This Row],[DIAS OCUPACION]],"")</f>
        <v>65.78947368421052</v>
      </c>
      <c r="L494" s="23">
        <f t="shared" si="39"/>
        <v>2022</v>
      </c>
      <c r="M494" s="23">
        <f t="shared" si="40"/>
        <v>12</v>
      </c>
      <c r="N494" s="23">
        <f t="shared" si="41"/>
        <v>18</v>
      </c>
      <c r="O494" s="23">
        <v>5</v>
      </c>
    </row>
    <row r="495" spans="1:17">
      <c r="A495" s="45">
        <v>44913</v>
      </c>
      <c r="B495" s="20" t="s">
        <v>85</v>
      </c>
      <c r="C495" s="20">
        <v>1</v>
      </c>
      <c r="D495" s="20">
        <v>20</v>
      </c>
      <c r="E495" s="20">
        <v>11028</v>
      </c>
      <c r="F495" s="20">
        <v>30</v>
      </c>
      <c r="G495" s="20">
        <v>1.2</v>
      </c>
      <c r="H495" s="20">
        <v>4</v>
      </c>
      <c r="I495" s="20">
        <v>20</v>
      </c>
      <c r="J495" s="21">
        <v>87.5</v>
      </c>
      <c r="K495" s="22">
        <f>IFERROR(TablaAforos[[#This Row],[AREA DEL POTRERO]]/TablaAforos[[#This Row],[NUMERO VACAS LOTE]]/TablaAforos[[#This Row],[DIAS OCUPACION]],"")</f>
        <v>91.9</v>
      </c>
      <c r="L495" s="23">
        <f t="shared" si="39"/>
        <v>2022</v>
      </c>
      <c r="M495" s="23">
        <f t="shared" si="40"/>
        <v>12</v>
      </c>
      <c r="N495" s="23">
        <f t="shared" si="41"/>
        <v>18</v>
      </c>
      <c r="O495" s="37">
        <v>5</v>
      </c>
      <c r="P495" s="37"/>
    </row>
    <row r="496" spans="1:17">
      <c r="A496" s="45">
        <v>44914</v>
      </c>
      <c r="B496" s="20" t="s">
        <v>81</v>
      </c>
      <c r="C496" s="20">
        <v>1</v>
      </c>
      <c r="D496" s="20">
        <v>59</v>
      </c>
      <c r="E496" s="20">
        <v>2452</v>
      </c>
      <c r="F496" s="20">
        <v>35</v>
      </c>
      <c r="G496" s="20">
        <v>1.5</v>
      </c>
      <c r="H496" s="20">
        <v>1</v>
      </c>
      <c r="I496" s="20">
        <v>28</v>
      </c>
      <c r="J496" s="21">
        <v>82</v>
      </c>
      <c r="K496" s="22">
        <f>IFERROR(TablaAforos[[#This Row],[AREA DEL POTRERO]]/TablaAforos[[#This Row],[NUMERO VACAS LOTE]]/TablaAforos[[#This Row],[DIAS OCUPACION]],"")</f>
        <v>70.057142857142864</v>
      </c>
      <c r="L496" s="23">
        <f t="shared" si="39"/>
        <v>2022</v>
      </c>
      <c r="M496" s="23">
        <f t="shared" si="40"/>
        <v>12</v>
      </c>
      <c r="N496" s="23">
        <f t="shared" si="41"/>
        <v>19</v>
      </c>
      <c r="O496" s="23">
        <v>5</v>
      </c>
    </row>
    <row r="497" spans="1:16">
      <c r="A497" s="45">
        <v>44914</v>
      </c>
      <c r="B497" s="20" t="s">
        <v>81</v>
      </c>
      <c r="C497" s="20">
        <v>2</v>
      </c>
      <c r="D497" s="20">
        <v>84</v>
      </c>
      <c r="E497" s="20">
        <v>1943</v>
      </c>
      <c r="F497" s="20">
        <v>37</v>
      </c>
      <c r="G497" s="20">
        <v>1.2</v>
      </c>
      <c r="H497" s="20">
        <v>1</v>
      </c>
      <c r="I497" s="20">
        <v>29</v>
      </c>
      <c r="J497" s="21">
        <v>94.5</v>
      </c>
      <c r="K497" s="22">
        <f>IFERROR(TablaAforos[[#This Row],[AREA DEL POTRERO]]/TablaAforos[[#This Row],[NUMERO VACAS LOTE]]/TablaAforos[[#This Row],[DIAS OCUPACION]],"")</f>
        <v>52.513513513513516</v>
      </c>
      <c r="L497" s="23">
        <f t="shared" si="39"/>
        <v>2022</v>
      </c>
      <c r="M497" s="23">
        <f t="shared" si="40"/>
        <v>12</v>
      </c>
      <c r="N497" s="23">
        <f t="shared" si="41"/>
        <v>19</v>
      </c>
      <c r="O497" s="23">
        <v>5</v>
      </c>
    </row>
    <row r="498" spans="1:16">
      <c r="A498" s="45">
        <v>44914</v>
      </c>
      <c r="B498" s="20" t="s">
        <v>82</v>
      </c>
      <c r="C498" s="20" t="s">
        <v>86</v>
      </c>
      <c r="D498" s="20">
        <v>21</v>
      </c>
      <c r="E498" s="20">
        <v>2500</v>
      </c>
      <c r="F498" s="20">
        <v>38</v>
      </c>
      <c r="G498" s="20">
        <v>1.4</v>
      </c>
      <c r="H498" s="20">
        <v>1</v>
      </c>
      <c r="I498" s="20">
        <v>34</v>
      </c>
      <c r="J498" s="21">
        <v>72.5</v>
      </c>
      <c r="K498" s="22">
        <f>IFERROR(TablaAforos[[#This Row],[AREA DEL POTRERO]]/TablaAforos[[#This Row],[NUMERO VACAS LOTE]]/TablaAforos[[#This Row],[DIAS OCUPACION]],"")</f>
        <v>65.78947368421052</v>
      </c>
      <c r="L498" s="23">
        <f t="shared" si="39"/>
        <v>2022</v>
      </c>
      <c r="M498" s="23">
        <f t="shared" si="40"/>
        <v>12</v>
      </c>
      <c r="N498" s="23">
        <f t="shared" si="41"/>
        <v>19</v>
      </c>
      <c r="O498" s="23">
        <v>5</v>
      </c>
    </row>
    <row r="499" spans="1:16">
      <c r="A499" s="45">
        <v>44914</v>
      </c>
      <c r="B499" s="20" t="s">
        <v>82</v>
      </c>
      <c r="C499" s="20" t="s">
        <v>87</v>
      </c>
      <c r="D499" s="20">
        <v>63</v>
      </c>
      <c r="E499" s="20">
        <v>2500</v>
      </c>
      <c r="F499" s="20">
        <v>40</v>
      </c>
      <c r="G499" s="20">
        <v>1.3</v>
      </c>
      <c r="H499" s="20">
        <v>1</v>
      </c>
      <c r="I499" s="20">
        <v>34</v>
      </c>
      <c r="J499" s="21">
        <v>64.2</v>
      </c>
      <c r="K499" s="22">
        <f>IFERROR(TablaAforos[[#This Row],[AREA DEL POTRERO]]/TablaAforos[[#This Row],[NUMERO VACAS LOTE]]/TablaAforos[[#This Row],[DIAS OCUPACION]],"")</f>
        <v>62.5</v>
      </c>
      <c r="L499" s="23">
        <f t="shared" si="39"/>
        <v>2022</v>
      </c>
      <c r="M499" s="23">
        <f t="shared" si="40"/>
        <v>12</v>
      </c>
      <c r="N499" s="23">
        <f t="shared" si="41"/>
        <v>19</v>
      </c>
      <c r="O499" s="23">
        <v>5</v>
      </c>
    </row>
    <row r="500" spans="1:16">
      <c r="A500" s="45">
        <v>44914</v>
      </c>
      <c r="B500" s="20" t="s">
        <v>88</v>
      </c>
      <c r="C500" s="20">
        <v>1</v>
      </c>
      <c r="D500" s="20">
        <v>4</v>
      </c>
      <c r="E500" s="20">
        <v>12239</v>
      </c>
      <c r="F500" s="20">
        <v>40</v>
      </c>
      <c r="G500" s="20">
        <v>1.2</v>
      </c>
      <c r="H500" s="20">
        <v>3</v>
      </c>
      <c r="I500" s="20">
        <v>26</v>
      </c>
      <c r="J500" s="21">
        <v>93.3</v>
      </c>
      <c r="K500" s="22">
        <f>IFERROR(TablaAforos[[#This Row],[AREA DEL POTRERO]]/TablaAforos[[#This Row],[NUMERO VACAS LOTE]]/TablaAforos[[#This Row],[DIAS OCUPACION]],"")</f>
        <v>101.99166666666667</v>
      </c>
      <c r="L500" s="23">
        <f t="shared" si="39"/>
        <v>2022</v>
      </c>
      <c r="M500" s="23">
        <f t="shared" si="40"/>
        <v>12</v>
      </c>
      <c r="N500" s="23">
        <f t="shared" si="41"/>
        <v>19</v>
      </c>
      <c r="O500" s="37">
        <v>5</v>
      </c>
      <c r="P500" s="37"/>
    </row>
    <row r="501" spans="1:16">
      <c r="A501" s="45">
        <v>44915</v>
      </c>
      <c r="B501" s="20" t="s">
        <v>81</v>
      </c>
      <c r="C501" s="20">
        <v>1</v>
      </c>
      <c r="D501" s="20">
        <v>58</v>
      </c>
      <c r="E501" s="20">
        <v>2292</v>
      </c>
      <c r="F501" s="20">
        <v>35</v>
      </c>
      <c r="G501" s="20">
        <v>1.4</v>
      </c>
      <c r="H501" s="20">
        <v>1</v>
      </c>
      <c r="I501" s="20">
        <v>28</v>
      </c>
      <c r="J501" s="21">
        <v>72.2</v>
      </c>
      <c r="K501" s="22">
        <f>IFERROR(TablaAforos[[#This Row],[AREA DEL POTRERO]]/TablaAforos[[#This Row],[NUMERO VACAS LOTE]]/TablaAforos[[#This Row],[DIAS OCUPACION]],"")</f>
        <v>65.48571428571428</v>
      </c>
      <c r="L501" s="23">
        <f t="shared" si="39"/>
        <v>2022</v>
      </c>
      <c r="M501" s="23">
        <f t="shared" si="40"/>
        <v>12</v>
      </c>
      <c r="N501" s="23">
        <f t="shared" si="41"/>
        <v>20</v>
      </c>
      <c r="O501" s="23">
        <v>5</v>
      </c>
    </row>
    <row r="502" spans="1:16">
      <c r="A502" s="45">
        <v>44915</v>
      </c>
      <c r="B502" s="20" t="s">
        <v>81</v>
      </c>
      <c r="C502" s="20">
        <v>2</v>
      </c>
      <c r="D502" s="20">
        <v>86</v>
      </c>
      <c r="E502" s="20">
        <v>2224</v>
      </c>
      <c r="F502" s="20">
        <v>37</v>
      </c>
      <c r="G502" s="20">
        <v>1.3</v>
      </c>
      <c r="H502" s="20">
        <v>1</v>
      </c>
      <c r="I502" s="20">
        <v>27</v>
      </c>
      <c r="J502" s="21">
        <v>60.4</v>
      </c>
      <c r="K502" s="22">
        <f>IFERROR(TablaAforos[[#This Row],[AREA DEL POTRERO]]/TablaAforos[[#This Row],[NUMERO VACAS LOTE]]/TablaAforos[[#This Row],[DIAS OCUPACION]],"")</f>
        <v>60.108108108108105</v>
      </c>
      <c r="L502" s="23">
        <f t="shared" si="39"/>
        <v>2022</v>
      </c>
      <c r="M502" s="23">
        <f t="shared" si="40"/>
        <v>12</v>
      </c>
      <c r="N502" s="23">
        <f t="shared" si="41"/>
        <v>20</v>
      </c>
      <c r="O502" s="23">
        <v>5</v>
      </c>
    </row>
    <row r="503" spans="1:16">
      <c r="A503" s="45">
        <v>44915</v>
      </c>
      <c r="B503" s="20" t="s">
        <v>82</v>
      </c>
      <c r="C503" s="20" t="s">
        <v>86</v>
      </c>
      <c r="D503" s="20">
        <v>22</v>
      </c>
      <c r="E503" s="20">
        <v>2500</v>
      </c>
      <c r="F503" s="20">
        <v>38</v>
      </c>
      <c r="G503" s="20">
        <v>1.5</v>
      </c>
      <c r="H503" s="20">
        <v>1</v>
      </c>
      <c r="I503" s="20">
        <v>34</v>
      </c>
      <c r="J503" s="21">
        <v>78</v>
      </c>
      <c r="K503" s="22">
        <f>IFERROR(TablaAforos[[#This Row],[AREA DEL POTRERO]]/TablaAforos[[#This Row],[NUMERO VACAS LOTE]]/TablaAforos[[#This Row],[DIAS OCUPACION]],"")</f>
        <v>65.78947368421052</v>
      </c>
      <c r="L503" s="23">
        <f t="shared" si="39"/>
        <v>2022</v>
      </c>
      <c r="M503" s="23">
        <f t="shared" si="40"/>
        <v>12</v>
      </c>
      <c r="N503" s="23">
        <f t="shared" si="41"/>
        <v>20</v>
      </c>
      <c r="O503" s="23">
        <v>5</v>
      </c>
    </row>
    <row r="504" spans="1:16">
      <c r="A504" s="45">
        <v>44916</v>
      </c>
      <c r="B504" s="20" t="s">
        <v>81</v>
      </c>
      <c r="C504" s="20">
        <v>1</v>
      </c>
      <c r="D504" s="20">
        <v>57</v>
      </c>
      <c r="E504" s="20">
        <v>2162</v>
      </c>
      <c r="F504" s="20">
        <v>35</v>
      </c>
      <c r="G504" s="20">
        <v>1.3</v>
      </c>
      <c r="H504" s="20">
        <v>1</v>
      </c>
      <c r="I504" s="20">
        <v>28</v>
      </c>
      <c r="J504" s="21">
        <v>62.1</v>
      </c>
      <c r="K504" s="22">
        <f>IFERROR(TablaAforos[[#This Row],[AREA DEL POTRERO]]/TablaAforos[[#This Row],[NUMERO VACAS LOTE]]/TablaAforos[[#This Row],[DIAS OCUPACION]],"")</f>
        <v>61.771428571428572</v>
      </c>
      <c r="L504" s="23">
        <f t="shared" si="39"/>
        <v>2022</v>
      </c>
      <c r="M504" s="23">
        <f t="shared" si="40"/>
        <v>12</v>
      </c>
      <c r="N504" s="23">
        <f t="shared" si="41"/>
        <v>21</v>
      </c>
      <c r="O504" s="23">
        <v>5</v>
      </c>
    </row>
    <row r="505" spans="1:16">
      <c r="A505" s="45">
        <v>44916</v>
      </c>
      <c r="B505" s="20" t="s">
        <v>81</v>
      </c>
      <c r="C505" s="20">
        <v>2</v>
      </c>
      <c r="D505" s="20">
        <v>85</v>
      </c>
      <c r="E505" s="20">
        <v>2219</v>
      </c>
      <c r="F505" s="20">
        <v>37</v>
      </c>
      <c r="G505" s="20">
        <v>1.4</v>
      </c>
      <c r="H505" s="20">
        <v>1</v>
      </c>
      <c r="I505" s="20">
        <v>26</v>
      </c>
      <c r="J505" s="21">
        <v>64.3</v>
      </c>
      <c r="K505" s="22">
        <f>IFERROR(TablaAforos[[#This Row],[AREA DEL POTRERO]]/TablaAforos[[#This Row],[NUMERO VACAS LOTE]]/TablaAforos[[#This Row],[DIAS OCUPACION]],"")</f>
        <v>59.972972972972975</v>
      </c>
      <c r="L505" s="23">
        <f t="shared" si="39"/>
        <v>2022</v>
      </c>
      <c r="M505" s="23">
        <f t="shared" si="40"/>
        <v>12</v>
      </c>
      <c r="N505" s="23">
        <f t="shared" si="41"/>
        <v>21</v>
      </c>
      <c r="O505" s="23">
        <v>5</v>
      </c>
    </row>
    <row r="506" spans="1:16">
      <c r="A506" s="45">
        <v>44916</v>
      </c>
      <c r="B506" s="20" t="s">
        <v>82</v>
      </c>
      <c r="C506" s="20" t="s">
        <v>86</v>
      </c>
      <c r="D506" s="20">
        <v>23</v>
      </c>
      <c r="E506" s="20">
        <v>2500</v>
      </c>
      <c r="F506" s="20">
        <v>38</v>
      </c>
      <c r="G506" s="20">
        <v>0.5</v>
      </c>
      <c r="H506" s="20">
        <v>1</v>
      </c>
      <c r="I506" s="20">
        <v>34</v>
      </c>
      <c r="J506" s="21">
        <v>78.5</v>
      </c>
      <c r="K506" s="22">
        <f>IFERROR(TablaAforos[[#This Row],[AREA DEL POTRERO]]/TablaAforos[[#This Row],[NUMERO VACAS LOTE]]/TablaAforos[[#This Row],[DIAS OCUPACION]],"")</f>
        <v>65.78947368421052</v>
      </c>
      <c r="L506" s="23">
        <f t="shared" si="39"/>
        <v>2022</v>
      </c>
      <c r="M506" s="23">
        <f t="shared" si="40"/>
        <v>12</v>
      </c>
      <c r="N506" s="23">
        <f t="shared" si="41"/>
        <v>21</v>
      </c>
      <c r="O506" s="23">
        <v>5</v>
      </c>
    </row>
    <row r="507" spans="1:16">
      <c r="A507" s="45">
        <v>44916</v>
      </c>
      <c r="B507" s="20" t="s">
        <v>88</v>
      </c>
      <c r="C507" s="20">
        <v>1</v>
      </c>
      <c r="D507" s="20">
        <v>9</v>
      </c>
      <c r="F507" s="20">
        <v>40</v>
      </c>
      <c r="H507" s="20">
        <v>1</v>
      </c>
      <c r="I507" s="20">
        <v>24</v>
      </c>
      <c r="J507" s="21"/>
      <c r="K507" s="22">
        <f>IFERROR(TablaAforos[[#This Row],[AREA DEL POTRERO]]/TablaAforos[[#This Row],[NUMERO VACAS LOTE]]/TablaAforos[[#This Row],[DIAS OCUPACION]],"")</f>
        <v>0</v>
      </c>
      <c r="L507" s="23">
        <f t="shared" si="39"/>
        <v>2022</v>
      </c>
      <c r="M507" s="23">
        <f t="shared" si="40"/>
        <v>12</v>
      </c>
      <c r="N507" s="23">
        <f t="shared" si="41"/>
        <v>21</v>
      </c>
      <c r="O507" s="37">
        <v>5</v>
      </c>
      <c r="P507" s="37"/>
    </row>
    <row r="508" spans="1:16">
      <c r="A508" s="45">
        <v>44917</v>
      </c>
      <c r="B508" s="20" t="s">
        <v>81</v>
      </c>
      <c r="C508" s="20">
        <v>1</v>
      </c>
      <c r="D508" s="20">
        <v>56</v>
      </c>
      <c r="E508" s="20">
        <v>2083</v>
      </c>
      <c r="F508" s="20">
        <v>35</v>
      </c>
      <c r="G508" s="20">
        <v>1.5</v>
      </c>
      <c r="H508" s="20">
        <v>1</v>
      </c>
      <c r="I508" s="20">
        <v>28</v>
      </c>
      <c r="J508" s="21">
        <v>70.5</v>
      </c>
      <c r="K508" s="22">
        <f>IFERROR(TablaAforos[[#This Row],[AREA DEL POTRERO]]/TablaAforos[[#This Row],[NUMERO VACAS LOTE]]/TablaAforos[[#This Row],[DIAS OCUPACION]],"")</f>
        <v>59.514285714285712</v>
      </c>
      <c r="L508" s="23">
        <f t="shared" si="39"/>
        <v>2022</v>
      </c>
      <c r="M508" s="23">
        <f t="shared" si="40"/>
        <v>12</v>
      </c>
      <c r="N508" s="23">
        <f t="shared" si="41"/>
        <v>22</v>
      </c>
      <c r="O508" s="23">
        <v>5</v>
      </c>
    </row>
    <row r="509" spans="1:16">
      <c r="A509" s="45">
        <v>44917</v>
      </c>
      <c r="B509" s="20" t="s">
        <v>81</v>
      </c>
      <c r="C509" s="20">
        <v>2</v>
      </c>
      <c r="D509" s="20">
        <v>87</v>
      </c>
      <c r="E509" s="20">
        <v>3351</v>
      </c>
      <c r="F509" s="20">
        <v>37</v>
      </c>
      <c r="G509" s="20">
        <v>2</v>
      </c>
      <c r="H509" s="20">
        <v>1</v>
      </c>
      <c r="I509" s="20">
        <v>28</v>
      </c>
      <c r="J509" s="21">
        <v>141</v>
      </c>
      <c r="K509" s="22">
        <f>IFERROR(TablaAforos[[#This Row],[AREA DEL POTRERO]]/TablaAforos[[#This Row],[NUMERO VACAS LOTE]]/TablaAforos[[#This Row],[DIAS OCUPACION]],"")</f>
        <v>90.567567567567565</v>
      </c>
      <c r="L509" s="23">
        <f t="shared" si="39"/>
        <v>2022</v>
      </c>
      <c r="M509" s="23">
        <f t="shared" si="40"/>
        <v>12</v>
      </c>
      <c r="N509" s="23">
        <f t="shared" si="41"/>
        <v>22</v>
      </c>
      <c r="O509" s="23">
        <v>5</v>
      </c>
    </row>
    <row r="510" spans="1:16">
      <c r="A510" s="45">
        <v>44917</v>
      </c>
      <c r="B510" s="20" t="s">
        <v>82</v>
      </c>
      <c r="C510" s="20" t="s">
        <v>86</v>
      </c>
      <c r="D510" s="20">
        <v>25</v>
      </c>
      <c r="E510" s="20">
        <v>2500</v>
      </c>
      <c r="F510" s="20">
        <v>38</v>
      </c>
      <c r="G510" s="20">
        <v>1.5</v>
      </c>
      <c r="H510" s="20">
        <v>1</v>
      </c>
      <c r="I510" s="20">
        <v>33</v>
      </c>
      <c r="J510" s="21">
        <v>75</v>
      </c>
      <c r="K510" s="22">
        <f>IFERROR(TablaAforos[[#This Row],[AREA DEL POTRERO]]/TablaAforos[[#This Row],[NUMERO VACAS LOTE]]/TablaAforos[[#This Row],[DIAS OCUPACION]],"")</f>
        <v>65.78947368421052</v>
      </c>
      <c r="L510" s="23">
        <f t="shared" si="39"/>
        <v>2022</v>
      </c>
      <c r="M510" s="23">
        <f t="shared" si="40"/>
        <v>12</v>
      </c>
      <c r="N510" s="23">
        <f t="shared" si="41"/>
        <v>22</v>
      </c>
      <c r="O510" s="23">
        <v>5</v>
      </c>
    </row>
    <row r="511" spans="1:16">
      <c r="A511" s="45">
        <v>44917</v>
      </c>
      <c r="B511" s="20" t="s">
        <v>82</v>
      </c>
      <c r="C511" s="20" t="s">
        <v>87</v>
      </c>
      <c r="D511" s="20">
        <v>44</v>
      </c>
      <c r="E511" s="20">
        <v>12727</v>
      </c>
      <c r="F511" s="20">
        <v>40</v>
      </c>
      <c r="G511" s="20">
        <v>1.3</v>
      </c>
      <c r="H511" s="20">
        <v>3.5</v>
      </c>
      <c r="I511" s="20">
        <v>29</v>
      </c>
      <c r="J511" s="21">
        <v>94.8</v>
      </c>
      <c r="K511" s="22">
        <f>IFERROR(TablaAforos[[#This Row],[AREA DEL POTRERO]]/TablaAforos[[#This Row],[NUMERO VACAS LOTE]]/TablaAforos[[#This Row],[DIAS OCUPACION]],"")</f>
        <v>90.907142857142858</v>
      </c>
      <c r="L511" s="23">
        <f t="shared" si="39"/>
        <v>2022</v>
      </c>
      <c r="M511" s="23">
        <f t="shared" si="40"/>
        <v>12</v>
      </c>
      <c r="N511" s="23">
        <f t="shared" si="41"/>
        <v>22</v>
      </c>
      <c r="O511" s="23">
        <v>5</v>
      </c>
    </row>
    <row r="512" spans="1:16">
      <c r="A512" s="45">
        <v>44918</v>
      </c>
      <c r="B512" s="20" t="s">
        <v>81</v>
      </c>
      <c r="C512" s="20">
        <v>1</v>
      </c>
      <c r="D512" s="20">
        <v>55</v>
      </c>
      <c r="E512" s="20">
        <v>2377</v>
      </c>
      <c r="F512" s="20">
        <v>35</v>
      </c>
      <c r="G512" s="20">
        <v>1.5</v>
      </c>
      <c r="H512" s="20">
        <v>1</v>
      </c>
      <c r="I512" s="20">
        <v>28</v>
      </c>
      <c r="J512" s="21">
        <v>78.400000000000006</v>
      </c>
      <c r="K512" s="22">
        <f>IFERROR(TablaAforos[[#This Row],[AREA DEL POTRERO]]/TablaAforos[[#This Row],[NUMERO VACAS LOTE]]/TablaAforos[[#This Row],[DIAS OCUPACION]],"")</f>
        <v>67.914285714285711</v>
      </c>
      <c r="L512" s="23">
        <f t="shared" si="39"/>
        <v>2022</v>
      </c>
      <c r="M512" s="23">
        <f t="shared" si="40"/>
        <v>12</v>
      </c>
      <c r="N512" s="23">
        <f t="shared" si="41"/>
        <v>23</v>
      </c>
      <c r="O512" s="23">
        <v>5</v>
      </c>
    </row>
    <row r="513" spans="1:17">
      <c r="A513" s="45">
        <v>44918</v>
      </c>
      <c r="B513" s="20" t="s">
        <v>81</v>
      </c>
      <c r="C513" s="20">
        <v>2</v>
      </c>
      <c r="D513" s="20">
        <v>88</v>
      </c>
      <c r="E513" s="20">
        <v>2092</v>
      </c>
      <c r="F513" s="20">
        <v>37</v>
      </c>
      <c r="G513" s="20">
        <v>1.7</v>
      </c>
      <c r="H513" s="20">
        <v>1</v>
      </c>
      <c r="I513" s="20">
        <v>30</v>
      </c>
      <c r="J513" s="21">
        <v>72.099999999999994</v>
      </c>
      <c r="K513" s="22">
        <f>IFERROR(TablaAforos[[#This Row],[AREA DEL POTRERO]]/TablaAforos[[#This Row],[NUMERO VACAS LOTE]]/TablaAforos[[#This Row],[DIAS OCUPACION]],"")</f>
        <v>56.54054054054054</v>
      </c>
      <c r="L513" s="23">
        <f t="shared" si="39"/>
        <v>2022</v>
      </c>
      <c r="M513" s="23">
        <f t="shared" si="40"/>
        <v>12</v>
      </c>
      <c r="N513" s="23">
        <f t="shared" si="41"/>
        <v>23</v>
      </c>
      <c r="O513" s="23">
        <v>5</v>
      </c>
    </row>
    <row r="514" spans="1:17">
      <c r="A514" s="45">
        <v>44918</v>
      </c>
      <c r="B514" s="20" t="s">
        <v>82</v>
      </c>
      <c r="C514" s="20" t="s">
        <v>86</v>
      </c>
      <c r="D514" s="20">
        <v>26</v>
      </c>
      <c r="E514" s="20">
        <v>2500</v>
      </c>
      <c r="F514" s="20">
        <v>38</v>
      </c>
      <c r="G514" s="20">
        <v>1.3</v>
      </c>
      <c r="H514" s="20">
        <v>1</v>
      </c>
      <c r="I514" s="20">
        <v>33</v>
      </c>
      <c r="J514" s="21">
        <v>67.2</v>
      </c>
      <c r="K514" s="22">
        <f>IFERROR(TablaAforos[[#This Row],[AREA DEL POTRERO]]/TablaAforos[[#This Row],[NUMERO VACAS LOTE]]/TablaAforos[[#This Row],[DIAS OCUPACION]],"")</f>
        <v>65.78947368421052</v>
      </c>
      <c r="L514" s="23">
        <f t="shared" si="39"/>
        <v>2022</v>
      </c>
      <c r="M514" s="23">
        <f t="shared" si="40"/>
        <v>12</v>
      </c>
      <c r="N514" s="23">
        <f t="shared" si="41"/>
        <v>23</v>
      </c>
      <c r="O514" s="23">
        <v>5</v>
      </c>
    </row>
    <row r="515" spans="1:17">
      <c r="A515" s="46">
        <v>44918</v>
      </c>
      <c r="B515" s="34" t="s">
        <v>88</v>
      </c>
      <c r="C515" s="34">
        <v>1</v>
      </c>
      <c r="D515" s="34">
        <v>5</v>
      </c>
      <c r="E515" s="34">
        <v>7715</v>
      </c>
      <c r="F515" s="34">
        <v>41</v>
      </c>
      <c r="G515" s="34">
        <v>1.3</v>
      </c>
      <c r="H515" s="34">
        <v>2</v>
      </c>
      <c r="I515" s="34">
        <v>24</v>
      </c>
      <c r="J515" s="35">
        <v>93.1</v>
      </c>
      <c r="K515" s="36">
        <f>IFERROR(TablaAforos[[#This Row],[AREA DEL POTRERO]]/TablaAforos[[#This Row],[NUMERO VACAS LOTE]]/TablaAforos[[#This Row],[DIAS OCUPACION]],"")</f>
        <v>94.08536585365853</v>
      </c>
      <c r="L515" s="37">
        <f>YEAR(A515)</f>
        <v>2022</v>
      </c>
      <c r="M515" s="37">
        <f>MONTH(A515)</f>
        <v>12</v>
      </c>
      <c r="N515" s="37">
        <f>DAY(A515)</f>
        <v>23</v>
      </c>
      <c r="O515" s="37">
        <v>5</v>
      </c>
      <c r="P515" s="37"/>
      <c r="Q515" s="34"/>
    </row>
    <row r="516" spans="1:17">
      <c r="A516" s="45">
        <v>44919</v>
      </c>
      <c r="B516" s="20" t="s">
        <v>81</v>
      </c>
      <c r="C516" s="20">
        <v>1</v>
      </c>
      <c r="D516" s="20">
        <v>54</v>
      </c>
      <c r="E516" s="20">
        <v>2522</v>
      </c>
      <c r="F516" s="20">
        <v>35</v>
      </c>
      <c r="G516" s="20">
        <v>1.5</v>
      </c>
      <c r="H516" s="20">
        <v>1</v>
      </c>
      <c r="I516" s="20">
        <v>28</v>
      </c>
      <c r="J516" s="21">
        <v>83.2</v>
      </c>
      <c r="K516" s="22">
        <f>IFERROR(TablaAforos[[#This Row],[AREA DEL POTRERO]]/TablaAforos[[#This Row],[NUMERO VACAS LOTE]]/TablaAforos[[#This Row],[DIAS OCUPACION]],"")</f>
        <v>72.057142857142864</v>
      </c>
      <c r="L516" s="23">
        <f t="shared" si="39"/>
        <v>2022</v>
      </c>
      <c r="M516" s="23">
        <f t="shared" si="40"/>
        <v>12</v>
      </c>
      <c r="N516" s="23">
        <f t="shared" si="41"/>
        <v>24</v>
      </c>
      <c r="O516" s="23">
        <v>5</v>
      </c>
    </row>
    <row r="517" spans="1:17">
      <c r="A517" s="46">
        <v>44919</v>
      </c>
      <c r="B517" s="34" t="s">
        <v>81</v>
      </c>
      <c r="C517" s="34">
        <v>2</v>
      </c>
      <c r="D517" s="34">
        <v>89</v>
      </c>
      <c r="E517" s="34"/>
      <c r="F517" s="34"/>
      <c r="G517" s="34"/>
      <c r="H517" s="34"/>
      <c r="I517" s="34"/>
      <c r="J517" s="35"/>
      <c r="K517" s="36" t="str">
        <f>IFERROR(TablaAforos[[#This Row],[AREA DEL POTRERO]]/TablaAforos[[#This Row],[NUMERO VACAS LOTE]]/TablaAforos[[#This Row],[DIAS OCUPACION]],"")</f>
        <v/>
      </c>
      <c r="L517" s="37">
        <f>YEAR(A517)</f>
        <v>2022</v>
      </c>
      <c r="M517" s="37">
        <f>MONTH(A517)</f>
        <v>12</v>
      </c>
      <c r="N517" s="37">
        <f>DAY(A517)</f>
        <v>24</v>
      </c>
      <c r="O517" s="23">
        <v>5</v>
      </c>
      <c r="Q517" s="34"/>
    </row>
    <row r="518" spans="1:17">
      <c r="A518" s="45">
        <v>44919</v>
      </c>
      <c r="B518" s="20" t="s">
        <v>82</v>
      </c>
      <c r="C518" s="20" t="s">
        <v>86</v>
      </c>
      <c r="D518" s="20">
        <v>27</v>
      </c>
      <c r="E518" s="20">
        <v>2500</v>
      </c>
      <c r="F518" s="20">
        <v>38</v>
      </c>
      <c r="G518" s="20">
        <v>1.4</v>
      </c>
      <c r="H518" s="20">
        <v>1</v>
      </c>
      <c r="I518" s="20">
        <v>29</v>
      </c>
      <c r="J518" s="21">
        <v>69.099999999999994</v>
      </c>
      <c r="K518" s="22">
        <f>IFERROR(TablaAforos[[#This Row],[AREA DEL POTRERO]]/TablaAforos[[#This Row],[NUMERO VACAS LOTE]]/TablaAforos[[#This Row],[DIAS OCUPACION]],"")</f>
        <v>65.78947368421052</v>
      </c>
      <c r="L518" s="23">
        <f t="shared" si="39"/>
        <v>2022</v>
      </c>
      <c r="M518" s="23">
        <f t="shared" si="40"/>
        <v>12</v>
      </c>
      <c r="N518" s="23">
        <f t="shared" si="41"/>
        <v>24</v>
      </c>
      <c r="O518" s="23">
        <v>5</v>
      </c>
    </row>
    <row r="519" spans="1:17">
      <c r="A519" s="45">
        <v>44920</v>
      </c>
      <c r="B519" s="20" t="s">
        <v>81</v>
      </c>
      <c r="C519" s="20">
        <v>1</v>
      </c>
      <c r="D519" s="20">
        <v>53</v>
      </c>
      <c r="E519" s="20">
        <v>1935</v>
      </c>
      <c r="F519" s="20">
        <v>35</v>
      </c>
      <c r="G519" s="20">
        <v>1.4</v>
      </c>
      <c r="H519" s="20">
        <v>1</v>
      </c>
      <c r="I519" s="20">
        <v>29</v>
      </c>
      <c r="J519" s="21">
        <v>59.7</v>
      </c>
      <c r="K519" s="22">
        <f>IFERROR(TablaAforos[[#This Row],[AREA DEL POTRERO]]/TablaAforos[[#This Row],[NUMERO VACAS LOTE]]/TablaAforos[[#This Row],[DIAS OCUPACION]],"")</f>
        <v>55.285714285714285</v>
      </c>
      <c r="L519" s="23">
        <f t="shared" si="39"/>
        <v>2022</v>
      </c>
      <c r="M519" s="23">
        <f t="shared" si="40"/>
        <v>12</v>
      </c>
      <c r="N519" s="23">
        <f t="shared" si="41"/>
        <v>25</v>
      </c>
      <c r="O519" s="23">
        <v>5</v>
      </c>
    </row>
    <row r="520" spans="1:17">
      <c r="A520" s="45">
        <v>44920</v>
      </c>
      <c r="B520" s="20" t="s">
        <v>81</v>
      </c>
      <c r="C520" s="20">
        <v>2</v>
      </c>
      <c r="D520" s="20">
        <v>83</v>
      </c>
      <c r="J520" s="21"/>
      <c r="K520" s="22" t="str">
        <f>IFERROR(TablaAforos[[#This Row],[AREA DEL POTRERO]]/TablaAforos[[#This Row],[NUMERO VACAS LOTE]]/TablaAforos[[#This Row],[DIAS OCUPACION]],"")</f>
        <v/>
      </c>
      <c r="L520" s="23">
        <f t="shared" si="39"/>
        <v>2022</v>
      </c>
      <c r="M520" s="23">
        <f t="shared" si="40"/>
        <v>12</v>
      </c>
      <c r="N520" s="23">
        <f t="shared" si="41"/>
        <v>25</v>
      </c>
      <c r="O520" s="23">
        <v>5</v>
      </c>
    </row>
    <row r="521" spans="1:17">
      <c r="A521" s="45">
        <v>44920</v>
      </c>
      <c r="B521" s="20" t="s">
        <v>82</v>
      </c>
      <c r="C521" s="20" t="s">
        <v>86</v>
      </c>
      <c r="D521" s="20">
        <v>29</v>
      </c>
      <c r="E521" s="20">
        <v>2500</v>
      </c>
      <c r="F521" s="20">
        <v>38</v>
      </c>
      <c r="H521" s="20">
        <v>1</v>
      </c>
      <c r="I521" s="20">
        <v>29</v>
      </c>
      <c r="J521" s="21"/>
      <c r="K521" s="22">
        <f>IFERROR(TablaAforos[[#This Row],[AREA DEL POTRERO]]/TablaAforos[[#This Row],[NUMERO VACAS LOTE]]/TablaAforos[[#This Row],[DIAS OCUPACION]],"")</f>
        <v>65.78947368421052</v>
      </c>
      <c r="L521" s="23">
        <f t="shared" si="39"/>
        <v>2022</v>
      </c>
      <c r="M521" s="23">
        <f t="shared" si="40"/>
        <v>12</v>
      </c>
      <c r="N521" s="23">
        <f t="shared" si="41"/>
        <v>25</v>
      </c>
      <c r="O521" s="23">
        <v>5</v>
      </c>
    </row>
    <row r="522" spans="1:17">
      <c r="A522" s="45">
        <v>44920</v>
      </c>
      <c r="B522" s="20" t="s">
        <v>88</v>
      </c>
      <c r="C522" s="20">
        <v>1</v>
      </c>
      <c r="D522" s="20">
        <v>10</v>
      </c>
      <c r="F522" s="20">
        <v>41</v>
      </c>
      <c r="J522" s="21"/>
      <c r="K522" s="22" t="str">
        <f>IFERROR(TablaAforos[[#This Row],[AREA DEL POTRERO]]/TablaAforos[[#This Row],[NUMERO VACAS LOTE]]/TablaAforos[[#This Row],[DIAS OCUPACION]],"")</f>
        <v/>
      </c>
      <c r="L522" s="23">
        <f t="shared" si="39"/>
        <v>2022</v>
      </c>
      <c r="M522" s="23">
        <f t="shared" si="40"/>
        <v>12</v>
      </c>
      <c r="N522" s="23">
        <f t="shared" si="41"/>
        <v>25</v>
      </c>
      <c r="O522" s="37">
        <v>5</v>
      </c>
      <c r="P522" s="37"/>
    </row>
    <row r="523" spans="1:17">
      <c r="A523" s="45">
        <v>44921</v>
      </c>
      <c r="B523" s="20" t="s">
        <v>81</v>
      </c>
      <c r="C523" s="20">
        <v>1</v>
      </c>
      <c r="D523" s="20">
        <v>14</v>
      </c>
      <c r="E523" s="20">
        <v>2247</v>
      </c>
      <c r="F523" s="20">
        <v>36</v>
      </c>
      <c r="G523" s="20">
        <v>1.4</v>
      </c>
      <c r="H523" s="20">
        <v>1</v>
      </c>
      <c r="I523" s="20">
        <v>29</v>
      </c>
      <c r="J523" s="21">
        <v>67.400000000000006</v>
      </c>
      <c r="K523" s="22">
        <f>IFERROR(TablaAforos[[#This Row],[AREA DEL POTRERO]]/TablaAforos[[#This Row],[NUMERO VACAS LOTE]]/TablaAforos[[#This Row],[DIAS OCUPACION]],"")</f>
        <v>62.416666666666664</v>
      </c>
      <c r="L523" s="23">
        <f t="shared" si="39"/>
        <v>2022</v>
      </c>
      <c r="M523" s="23">
        <f t="shared" si="40"/>
        <v>12</v>
      </c>
      <c r="N523" s="23">
        <f t="shared" si="41"/>
        <v>26</v>
      </c>
      <c r="O523" s="23">
        <v>5</v>
      </c>
    </row>
    <row r="524" spans="1:17">
      <c r="A524" s="45">
        <v>44921</v>
      </c>
      <c r="B524" s="20" t="s">
        <v>81</v>
      </c>
      <c r="C524" s="20">
        <v>2</v>
      </c>
      <c r="D524" s="20" t="s">
        <v>77</v>
      </c>
      <c r="E524" s="20">
        <v>1662</v>
      </c>
      <c r="F524" s="20">
        <v>32</v>
      </c>
      <c r="G524" s="20">
        <v>1.6</v>
      </c>
      <c r="H524" s="20">
        <v>1</v>
      </c>
      <c r="I524" s="20">
        <v>28</v>
      </c>
      <c r="J524" s="21">
        <v>129</v>
      </c>
      <c r="K524" s="22">
        <f>IFERROR(TablaAforos[[#This Row],[AREA DEL POTRERO]]/TablaAforos[[#This Row],[NUMERO VACAS LOTE]]/TablaAforos[[#This Row],[DIAS OCUPACION]],"")</f>
        <v>51.9375</v>
      </c>
      <c r="L524" s="23">
        <f t="shared" si="39"/>
        <v>2022</v>
      </c>
      <c r="M524" s="23">
        <f t="shared" si="40"/>
        <v>12</v>
      </c>
      <c r="N524" s="23">
        <f t="shared" si="41"/>
        <v>26</v>
      </c>
      <c r="O524" s="23">
        <v>5</v>
      </c>
    </row>
    <row r="525" spans="1:17">
      <c r="A525" s="45">
        <v>44921</v>
      </c>
      <c r="B525" s="20" t="s">
        <v>82</v>
      </c>
      <c r="C525" s="20" t="s">
        <v>86</v>
      </c>
      <c r="D525" s="20">
        <v>31</v>
      </c>
      <c r="E525" s="20">
        <v>6348</v>
      </c>
      <c r="F525" s="20">
        <v>38</v>
      </c>
      <c r="G525" s="20">
        <v>1.3</v>
      </c>
      <c r="H525" s="20">
        <v>2</v>
      </c>
      <c r="I525" s="20">
        <v>35</v>
      </c>
      <c r="J525" s="21">
        <v>85.2</v>
      </c>
      <c r="K525" s="22">
        <f>IFERROR(TablaAforos[[#This Row],[AREA DEL POTRERO]]/TablaAforos[[#This Row],[NUMERO VACAS LOTE]]/TablaAforos[[#This Row],[DIAS OCUPACION]],"")</f>
        <v>83.526315789473685</v>
      </c>
      <c r="L525" s="23">
        <f t="shared" si="39"/>
        <v>2022</v>
      </c>
      <c r="M525" s="23">
        <f t="shared" si="40"/>
        <v>12</v>
      </c>
      <c r="N525" s="23">
        <f t="shared" si="41"/>
        <v>26</v>
      </c>
      <c r="O525" s="23">
        <v>5</v>
      </c>
    </row>
    <row r="526" spans="1:17">
      <c r="A526" s="45">
        <v>44922</v>
      </c>
      <c r="B526" s="20" t="s">
        <v>81</v>
      </c>
      <c r="C526" s="20">
        <v>1</v>
      </c>
      <c r="D526" s="20">
        <v>6</v>
      </c>
      <c r="E526" s="20">
        <v>2442</v>
      </c>
      <c r="F526" s="20">
        <v>36</v>
      </c>
      <c r="G526" s="20">
        <v>1.4</v>
      </c>
      <c r="H526" s="20">
        <v>1</v>
      </c>
      <c r="I526" s="20">
        <v>22</v>
      </c>
      <c r="J526" s="21">
        <v>72.8</v>
      </c>
      <c r="K526" s="22">
        <f>IFERROR(TablaAforos[[#This Row],[AREA DEL POTRERO]]/TablaAforos[[#This Row],[NUMERO VACAS LOTE]]/TablaAforos[[#This Row],[DIAS OCUPACION]],"")</f>
        <v>67.833333333333329</v>
      </c>
      <c r="L526" s="23">
        <f t="shared" si="39"/>
        <v>2022</v>
      </c>
      <c r="M526" s="23">
        <f t="shared" si="40"/>
        <v>12</v>
      </c>
      <c r="N526" s="23">
        <f t="shared" si="41"/>
        <v>27</v>
      </c>
      <c r="O526" s="23">
        <v>5</v>
      </c>
    </row>
    <row r="527" spans="1:17">
      <c r="A527" s="45">
        <v>44922</v>
      </c>
      <c r="B527" s="20" t="s">
        <v>81</v>
      </c>
      <c r="C527" s="20">
        <v>2</v>
      </c>
      <c r="D527" s="20" t="s">
        <v>78</v>
      </c>
      <c r="E527" s="20">
        <v>1648</v>
      </c>
      <c r="F527" s="20">
        <v>32</v>
      </c>
      <c r="G527" s="20">
        <v>1.1000000000000001</v>
      </c>
      <c r="H527" s="20">
        <v>1</v>
      </c>
      <c r="I527" s="20">
        <v>28</v>
      </c>
      <c r="J527" s="21">
        <v>91.4</v>
      </c>
      <c r="K527" s="22">
        <f>IFERROR(TablaAforos[[#This Row],[AREA DEL POTRERO]]/TablaAforos[[#This Row],[NUMERO VACAS LOTE]]/TablaAforos[[#This Row],[DIAS OCUPACION]],"")</f>
        <v>51.5</v>
      </c>
      <c r="L527" s="23">
        <f t="shared" si="39"/>
        <v>2022</v>
      </c>
      <c r="M527" s="23">
        <f t="shared" si="40"/>
        <v>12</v>
      </c>
      <c r="N527" s="23">
        <f t="shared" si="41"/>
        <v>27</v>
      </c>
      <c r="O527" s="23">
        <v>5</v>
      </c>
    </row>
    <row r="528" spans="1:17">
      <c r="A528" s="45">
        <v>44922</v>
      </c>
      <c r="B528" s="20" t="s">
        <v>88</v>
      </c>
      <c r="C528" s="20">
        <v>1</v>
      </c>
      <c r="D528" s="20">
        <v>2</v>
      </c>
      <c r="E528" s="20">
        <v>10000</v>
      </c>
      <c r="F528" s="20">
        <v>42</v>
      </c>
      <c r="H528" s="20">
        <v>3</v>
      </c>
      <c r="I528" s="20">
        <v>25</v>
      </c>
      <c r="J528" s="21"/>
      <c r="K528" s="22">
        <f>IFERROR(TablaAforos[[#This Row],[AREA DEL POTRERO]]/TablaAforos[[#This Row],[NUMERO VACAS LOTE]]/TablaAforos[[#This Row],[DIAS OCUPACION]],"")</f>
        <v>79.365079365079367</v>
      </c>
      <c r="L528" s="23">
        <f t="shared" si="39"/>
        <v>2022</v>
      </c>
      <c r="M528" s="23">
        <f t="shared" si="40"/>
        <v>12</v>
      </c>
      <c r="N528" s="23">
        <f t="shared" si="41"/>
        <v>27</v>
      </c>
      <c r="O528" s="37">
        <v>5</v>
      </c>
      <c r="P528" s="37"/>
    </row>
    <row r="529" spans="1:17">
      <c r="A529" s="45">
        <v>44923</v>
      </c>
      <c r="B529" s="20" t="s">
        <v>81</v>
      </c>
      <c r="C529" s="20">
        <v>1</v>
      </c>
      <c r="D529" s="20">
        <v>5</v>
      </c>
      <c r="E529" s="20">
        <v>2550</v>
      </c>
      <c r="F529" s="20">
        <v>36</v>
      </c>
      <c r="G529" s="20">
        <v>1.4</v>
      </c>
      <c r="H529" s="20">
        <v>1</v>
      </c>
      <c r="J529" s="21">
        <v>77</v>
      </c>
      <c r="K529" s="22">
        <f>IFERROR(TablaAforos[[#This Row],[AREA DEL POTRERO]]/TablaAforos[[#This Row],[NUMERO VACAS LOTE]]/TablaAforos[[#This Row],[DIAS OCUPACION]],"")</f>
        <v>70.833333333333329</v>
      </c>
      <c r="L529" s="23">
        <f t="shared" si="39"/>
        <v>2022</v>
      </c>
      <c r="M529" s="23">
        <f t="shared" si="40"/>
        <v>12</v>
      </c>
      <c r="N529" s="23">
        <f t="shared" si="41"/>
        <v>28</v>
      </c>
      <c r="O529" s="23">
        <v>5</v>
      </c>
    </row>
    <row r="530" spans="1:17">
      <c r="A530" s="45">
        <v>44923</v>
      </c>
      <c r="B530" s="20" t="s">
        <v>81</v>
      </c>
      <c r="C530" s="20">
        <v>2</v>
      </c>
      <c r="D530" s="20">
        <v>41</v>
      </c>
      <c r="E530" s="20">
        <v>2524</v>
      </c>
      <c r="F530" s="20">
        <v>32</v>
      </c>
      <c r="G530" s="20">
        <v>1.5</v>
      </c>
      <c r="H530" s="20">
        <v>1</v>
      </c>
      <c r="I530" s="20">
        <v>28</v>
      </c>
      <c r="J530" s="21">
        <v>89.3</v>
      </c>
      <c r="K530" s="22">
        <f>IFERROR(TablaAforos[[#This Row],[AREA DEL POTRERO]]/TablaAforos[[#This Row],[NUMERO VACAS LOTE]]/TablaAforos[[#This Row],[DIAS OCUPACION]],"")</f>
        <v>78.875</v>
      </c>
      <c r="L530" s="23">
        <f t="shared" si="39"/>
        <v>2022</v>
      </c>
      <c r="M530" s="23">
        <f t="shared" si="40"/>
        <v>12</v>
      </c>
      <c r="N530" s="23">
        <f t="shared" si="41"/>
        <v>28</v>
      </c>
      <c r="O530" s="23">
        <v>5</v>
      </c>
    </row>
    <row r="531" spans="1:17">
      <c r="A531" s="45">
        <v>44923</v>
      </c>
      <c r="B531" s="20" t="s">
        <v>82</v>
      </c>
      <c r="C531" s="20" t="s">
        <v>86</v>
      </c>
      <c r="D531" s="20">
        <v>30</v>
      </c>
      <c r="E531" s="20">
        <v>12578</v>
      </c>
      <c r="F531" s="20">
        <v>38</v>
      </c>
      <c r="G531" s="20">
        <v>1.4</v>
      </c>
      <c r="H531" s="20">
        <v>4</v>
      </c>
      <c r="I531" s="20">
        <v>35</v>
      </c>
      <c r="J531" s="21">
        <v>92.5</v>
      </c>
      <c r="K531" s="22">
        <f>IFERROR(TablaAforos[[#This Row],[AREA DEL POTRERO]]/TablaAforos[[#This Row],[NUMERO VACAS LOTE]]/TablaAforos[[#This Row],[DIAS OCUPACION]],"")</f>
        <v>82.75</v>
      </c>
      <c r="L531" s="23">
        <f t="shared" si="39"/>
        <v>2022</v>
      </c>
      <c r="M531" s="23">
        <f t="shared" si="40"/>
        <v>12</v>
      </c>
      <c r="N531" s="23">
        <f t="shared" si="41"/>
        <v>28</v>
      </c>
      <c r="O531" s="23">
        <v>5</v>
      </c>
    </row>
    <row r="532" spans="1:17">
      <c r="A532" s="45">
        <v>44923</v>
      </c>
      <c r="B532" s="20" t="s">
        <v>82</v>
      </c>
      <c r="C532" s="20" t="s">
        <v>87</v>
      </c>
      <c r="D532" s="20">
        <v>46</v>
      </c>
      <c r="E532" s="20">
        <v>2500</v>
      </c>
      <c r="F532" s="20">
        <v>43</v>
      </c>
      <c r="G532" s="20">
        <v>0.9</v>
      </c>
      <c r="H532" s="20">
        <v>1</v>
      </c>
      <c r="I532" s="20">
        <v>34</v>
      </c>
      <c r="J532" s="21">
        <v>40.799999999999997</v>
      </c>
      <c r="K532" s="22">
        <f>IFERROR(TablaAforos[[#This Row],[AREA DEL POTRERO]]/TablaAforos[[#This Row],[NUMERO VACAS LOTE]]/TablaAforos[[#This Row],[DIAS OCUPACION]],"")</f>
        <v>58.139534883720927</v>
      </c>
      <c r="L532" s="23">
        <f t="shared" si="39"/>
        <v>2022</v>
      </c>
      <c r="M532" s="23">
        <f t="shared" si="40"/>
        <v>12</v>
      </c>
      <c r="N532" s="23">
        <f t="shared" si="41"/>
        <v>28</v>
      </c>
      <c r="O532" s="23">
        <v>5</v>
      </c>
    </row>
    <row r="533" spans="1:17">
      <c r="A533" s="45">
        <v>44924</v>
      </c>
      <c r="B533" s="20" t="s">
        <v>81</v>
      </c>
      <c r="C533" s="20">
        <v>1</v>
      </c>
      <c r="D533" s="20">
        <v>4</v>
      </c>
      <c r="E533" s="20">
        <v>2935</v>
      </c>
      <c r="F533" s="20">
        <v>36</v>
      </c>
      <c r="G533" s="20">
        <v>1.6</v>
      </c>
      <c r="H533" s="20">
        <v>1</v>
      </c>
      <c r="I533" s="20">
        <v>29</v>
      </c>
      <c r="J533" s="21">
        <v>99.1</v>
      </c>
      <c r="K533" s="22">
        <f>IFERROR(TablaAforos[[#This Row],[AREA DEL POTRERO]]/TablaAforos[[#This Row],[NUMERO VACAS LOTE]]/TablaAforos[[#This Row],[DIAS OCUPACION]],"")</f>
        <v>81.527777777777771</v>
      </c>
      <c r="L533" s="23">
        <f t="shared" si="39"/>
        <v>2022</v>
      </c>
      <c r="M533" s="23">
        <f t="shared" si="40"/>
        <v>12</v>
      </c>
      <c r="N533" s="23">
        <f t="shared" si="41"/>
        <v>29</v>
      </c>
      <c r="O533" s="23">
        <v>5</v>
      </c>
    </row>
    <row r="534" spans="1:17">
      <c r="A534" s="45">
        <v>44924</v>
      </c>
      <c r="B534" s="20" t="s">
        <v>81</v>
      </c>
      <c r="C534" s="20">
        <v>2</v>
      </c>
      <c r="D534" s="20">
        <v>33</v>
      </c>
      <c r="E534" s="20">
        <v>2131</v>
      </c>
      <c r="F534" s="20">
        <v>33</v>
      </c>
      <c r="G534" s="20">
        <v>1.6</v>
      </c>
      <c r="H534" s="20">
        <v>1</v>
      </c>
      <c r="I534" s="20">
        <v>29</v>
      </c>
      <c r="J534" s="21">
        <v>79.400000000000006</v>
      </c>
      <c r="K534" s="22">
        <f>IFERROR(TablaAforos[[#This Row],[AREA DEL POTRERO]]/TablaAforos[[#This Row],[NUMERO VACAS LOTE]]/TablaAforos[[#This Row],[DIAS OCUPACION]],"")</f>
        <v>64.575757575757578</v>
      </c>
      <c r="L534" s="23">
        <f t="shared" si="39"/>
        <v>2022</v>
      </c>
      <c r="M534" s="23">
        <f t="shared" si="40"/>
        <v>12</v>
      </c>
      <c r="N534" s="23">
        <f t="shared" si="41"/>
        <v>29</v>
      </c>
      <c r="O534" s="23">
        <v>5</v>
      </c>
    </row>
    <row r="535" spans="1:17">
      <c r="A535" s="46">
        <v>44924</v>
      </c>
      <c r="B535" s="34" t="s">
        <v>82</v>
      </c>
      <c r="C535" s="34" t="s">
        <v>87</v>
      </c>
      <c r="D535" s="34">
        <v>45</v>
      </c>
      <c r="E535" s="34">
        <v>2500</v>
      </c>
      <c r="F535" s="34">
        <v>43</v>
      </c>
      <c r="G535" s="34">
        <v>1.1000000000000001</v>
      </c>
      <c r="H535" s="34">
        <v>1</v>
      </c>
      <c r="I535" s="34">
        <v>34</v>
      </c>
      <c r="J535" s="35">
        <v>48.8</v>
      </c>
      <c r="K535" s="36">
        <f>IFERROR(TablaAforos[[#This Row],[AREA DEL POTRERO]]/TablaAforos[[#This Row],[NUMERO VACAS LOTE]]/TablaAforos[[#This Row],[DIAS OCUPACION]],"")</f>
        <v>58.139534883720927</v>
      </c>
      <c r="L535" s="37">
        <f>YEAR(A535)</f>
        <v>2022</v>
      </c>
      <c r="M535" s="37">
        <f>MONTH(A535)</f>
        <v>12</v>
      </c>
      <c r="N535" s="37">
        <f>DAY(A535)</f>
        <v>29</v>
      </c>
      <c r="O535" s="23">
        <v>5</v>
      </c>
      <c r="Q535" s="34"/>
    </row>
    <row r="536" spans="1:17">
      <c r="A536" s="45">
        <v>44925</v>
      </c>
      <c r="B536" s="20" t="s">
        <v>81</v>
      </c>
      <c r="C536" s="20">
        <v>1</v>
      </c>
      <c r="D536" s="20">
        <v>3</v>
      </c>
      <c r="E536" s="20">
        <v>2161</v>
      </c>
      <c r="F536" s="20">
        <v>36</v>
      </c>
      <c r="G536" s="20">
        <v>1.4</v>
      </c>
      <c r="H536" s="20">
        <v>1</v>
      </c>
      <c r="I536" s="20">
        <v>29</v>
      </c>
      <c r="J536" s="21">
        <v>80.5</v>
      </c>
      <c r="K536" s="22">
        <f>IFERROR(TablaAforos[[#This Row],[AREA DEL POTRERO]]/TablaAforos[[#This Row],[NUMERO VACAS LOTE]]/TablaAforos[[#This Row],[DIAS OCUPACION]],"")</f>
        <v>60.027777777777779</v>
      </c>
      <c r="L536" s="23">
        <f t="shared" si="39"/>
        <v>2022</v>
      </c>
      <c r="M536" s="23">
        <f t="shared" si="40"/>
        <v>12</v>
      </c>
      <c r="N536" s="23">
        <f t="shared" si="41"/>
        <v>30</v>
      </c>
      <c r="O536" s="23">
        <v>5</v>
      </c>
    </row>
    <row r="537" spans="1:17">
      <c r="A537" s="45">
        <v>44925</v>
      </c>
      <c r="B537" s="20" t="s">
        <v>81</v>
      </c>
      <c r="C537" s="20">
        <v>2</v>
      </c>
      <c r="D537" s="20">
        <v>34</v>
      </c>
      <c r="E537" s="20">
        <v>2536</v>
      </c>
      <c r="F537" s="20">
        <v>33</v>
      </c>
      <c r="G537" s="20">
        <v>1.5</v>
      </c>
      <c r="H537" s="20">
        <v>1</v>
      </c>
      <c r="I537" s="20">
        <v>29</v>
      </c>
      <c r="J537" s="21">
        <v>91.6</v>
      </c>
      <c r="K537" s="22">
        <f>IFERROR(TablaAforos[[#This Row],[AREA DEL POTRERO]]/TablaAforos[[#This Row],[NUMERO VACAS LOTE]]/TablaAforos[[#This Row],[DIAS OCUPACION]],"")</f>
        <v>76.848484848484844</v>
      </c>
      <c r="L537" s="23">
        <f t="shared" si="39"/>
        <v>2022</v>
      </c>
      <c r="M537" s="23">
        <f t="shared" si="40"/>
        <v>12</v>
      </c>
      <c r="N537" s="23">
        <f t="shared" si="41"/>
        <v>30</v>
      </c>
      <c r="O537" s="23">
        <v>5</v>
      </c>
    </row>
    <row r="538" spans="1:17">
      <c r="A538" s="45">
        <v>44195</v>
      </c>
      <c r="B538" s="20" t="s">
        <v>82</v>
      </c>
      <c r="C538" s="20" t="s">
        <v>87</v>
      </c>
      <c r="D538" s="20">
        <v>47</v>
      </c>
      <c r="E538" s="20">
        <v>2500</v>
      </c>
      <c r="F538" s="20">
        <v>43</v>
      </c>
      <c r="G538" s="20">
        <v>0.9</v>
      </c>
      <c r="H538" s="20">
        <v>1</v>
      </c>
      <c r="I538" s="20">
        <v>34</v>
      </c>
      <c r="J538" s="21">
        <v>42</v>
      </c>
      <c r="K538" s="22">
        <f>IFERROR(TablaAforos[[#This Row],[AREA DEL POTRERO]]/TablaAforos[[#This Row],[NUMERO VACAS LOTE]]/TablaAforos[[#This Row],[DIAS OCUPACION]],"")</f>
        <v>58.139534883720927</v>
      </c>
      <c r="L538" s="23">
        <f t="shared" si="39"/>
        <v>2020</v>
      </c>
      <c r="M538" s="23">
        <f t="shared" si="40"/>
        <v>12</v>
      </c>
      <c r="N538" s="23">
        <f t="shared" si="41"/>
        <v>30</v>
      </c>
      <c r="O538" s="23">
        <v>5</v>
      </c>
    </row>
    <row r="539" spans="1:17">
      <c r="A539" s="46">
        <v>44925</v>
      </c>
      <c r="B539" s="34" t="s">
        <v>88</v>
      </c>
      <c r="C539" s="34">
        <v>1</v>
      </c>
      <c r="D539" s="34">
        <v>1</v>
      </c>
      <c r="E539" s="34">
        <v>12716</v>
      </c>
      <c r="F539" s="34">
        <v>42</v>
      </c>
      <c r="G539" s="34">
        <v>1.2</v>
      </c>
      <c r="H539" s="34">
        <v>3</v>
      </c>
      <c r="I539" s="34">
        <v>26</v>
      </c>
      <c r="J539" s="35">
        <v>93.9</v>
      </c>
      <c r="K539" s="36">
        <f>IFERROR(TablaAforos[[#This Row],[AREA DEL POTRERO]]/TablaAforos[[#This Row],[NUMERO VACAS LOTE]]/TablaAforos[[#This Row],[DIAS OCUPACION]],"")</f>
        <v>100.92063492063492</v>
      </c>
      <c r="L539" s="37">
        <f>YEAR(A539)</f>
        <v>2022</v>
      </c>
      <c r="M539" s="37">
        <f>MONTH(A539)</f>
        <v>12</v>
      </c>
      <c r="N539" s="37">
        <f>DAY(A539)</f>
        <v>30</v>
      </c>
      <c r="O539" s="37">
        <v>5</v>
      </c>
      <c r="P539" s="37"/>
      <c r="Q539" s="34"/>
    </row>
    <row r="540" spans="1:17">
      <c r="A540" s="45">
        <v>44926</v>
      </c>
      <c r="B540" s="20" t="s">
        <v>81</v>
      </c>
      <c r="C540" s="20">
        <v>1</v>
      </c>
      <c r="D540" s="20">
        <v>2</v>
      </c>
      <c r="E540" s="20">
        <v>2458</v>
      </c>
      <c r="F540" s="20">
        <v>36</v>
      </c>
      <c r="G540" s="20">
        <v>1.4</v>
      </c>
      <c r="H540" s="20">
        <v>1</v>
      </c>
      <c r="I540" s="20">
        <v>29</v>
      </c>
      <c r="J540" s="21">
        <v>72.7</v>
      </c>
      <c r="K540" s="22">
        <f>IFERROR(TablaAforos[[#This Row],[AREA DEL POTRERO]]/TablaAforos[[#This Row],[NUMERO VACAS LOTE]]/TablaAforos[[#This Row],[DIAS OCUPACION]],"")</f>
        <v>68.277777777777771</v>
      </c>
      <c r="L540" s="23">
        <f t="shared" si="39"/>
        <v>2022</v>
      </c>
      <c r="M540" s="23">
        <f t="shared" si="40"/>
        <v>12</v>
      </c>
      <c r="N540" s="23">
        <f t="shared" si="41"/>
        <v>31</v>
      </c>
      <c r="O540" s="23">
        <v>5</v>
      </c>
    </row>
    <row r="541" spans="1:17">
      <c r="A541" s="45">
        <v>44926</v>
      </c>
      <c r="B541" s="20" t="s">
        <v>81</v>
      </c>
      <c r="C541" s="20">
        <v>2</v>
      </c>
      <c r="D541" s="20">
        <v>35</v>
      </c>
      <c r="E541" s="20">
        <v>2357</v>
      </c>
      <c r="F541" s="20">
        <v>33</v>
      </c>
      <c r="G541" s="20">
        <v>1.2</v>
      </c>
      <c r="H541" s="20">
        <v>1</v>
      </c>
      <c r="I541" s="20">
        <v>29</v>
      </c>
      <c r="J541" s="21">
        <v>63.7</v>
      </c>
      <c r="K541" s="22">
        <f>IFERROR(TablaAforos[[#This Row],[AREA DEL POTRERO]]/TablaAforos[[#This Row],[NUMERO VACAS LOTE]]/TablaAforos[[#This Row],[DIAS OCUPACION]],"")</f>
        <v>71.424242424242422</v>
      </c>
      <c r="L541" s="23">
        <f t="shared" si="39"/>
        <v>2022</v>
      </c>
      <c r="M541" s="23">
        <f t="shared" si="40"/>
        <v>12</v>
      </c>
      <c r="N541" s="23">
        <f t="shared" si="41"/>
        <v>31</v>
      </c>
      <c r="O541" s="23">
        <v>5</v>
      </c>
    </row>
    <row r="542" spans="1:17">
      <c r="A542" s="45">
        <v>44926</v>
      </c>
      <c r="B542" s="20" t="s">
        <v>82</v>
      </c>
      <c r="C542" s="20" t="s">
        <v>87</v>
      </c>
      <c r="D542" s="20">
        <v>48</v>
      </c>
      <c r="E542" s="20">
        <v>2500</v>
      </c>
      <c r="F542" s="20">
        <v>43</v>
      </c>
      <c r="G542" s="20">
        <v>1.2</v>
      </c>
      <c r="H542" s="20">
        <v>1</v>
      </c>
      <c r="I542" s="20">
        <v>34</v>
      </c>
      <c r="J542" s="21">
        <v>52.3</v>
      </c>
      <c r="K542" s="22">
        <f>IFERROR(TablaAforos[[#This Row],[AREA DEL POTRERO]]/TablaAforos[[#This Row],[NUMERO VACAS LOTE]]/TablaAforos[[#This Row],[DIAS OCUPACION]],"")</f>
        <v>58.139534883720927</v>
      </c>
      <c r="L542" s="23">
        <f t="shared" si="39"/>
        <v>2022</v>
      </c>
      <c r="M542" s="23">
        <f t="shared" si="40"/>
        <v>12</v>
      </c>
      <c r="N542" s="23">
        <f t="shared" si="41"/>
        <v>31</v>
      </c>
      <c r="O542" s="23">
        <v>5</v>
      </c>
    </row>
    <row r="543" spans="1:17">
      <c r="A543" s="45">
        <v>44927</v>
      </c>
      <c r="B543" s="20" t="s">
        <v>81</v>
      </c>
      <c r="C543" s="20">
        <v>1</v>
      </c>
      <c r="D543" s="43">
        <v>1</v>
      </c>
      <c r="E543" s="20">
        <v>1160</v>
      </c>
      <c r="F543" s="20">
        <v>36</v>
      </c>
      <c r="G543" s="20">
        <v>1.8</v>
      </c>
      <c r="H543" s="20">
        <v>1</v>
      </c>
      <c r="I543" s="20">
        <v>28</v>
      </c>
      <c r="J543" s="21">
        <v>89.4</v>
      </c>
      <c r="K543" s="22">
        <f>IFERROR(TablaAforos[[#This Row],[AREA DEL POTRERO]]/TablaAforos[[#This Row],[NUMERO VACAS LOTE]]/TablaAforos[[#This Row],[DIAS OCUPACION]],"")</f>
        <v>32.222222222222221</v>
      </c>
      <c r="L543" s="23">
        <f t="shared" si="39"/>
        <v>2023</v>
      </c>
      <c r="M543" s="23">
        <f t="shared" si="40"/>
        <v>1</v>
      </c>
      <c r="N543" s="23">
        <f t="shared" si="41"/>
        <v>1</v>
      </c>
      <c r="O543" s="23">
        <v>5</v>
      </c>
    </row>
    <row r="544" spans="1:17">
      <c r="A544" s="45">
        <v>44927</v>
      </c>
      <c r="B544" s="20" t="s">
        <v>81</v>
      </c>
      <c r="C544" s="20">
        <v>1</v>
      </c>
      <c r="D544" s="20">
        <v>7</v>
      </c>
      <c r="E544" s="20">
        <v>2054</v>
      </c>
      <c r="F544" s="20">
        <v>36</v>
      </c>
      <c r="G544" s="20">
        <v>1.6</v>
      </c>
      <c r="H544" s="20">
        <v>1</v>
      </c>
      <c r="I544" s="20">
        <v>27</v>
      </c>
      <c r="J544" s="21">
        <v>68.900000000000006</v>
      </c>
      <c r="K544" s="22">
        <f>IFERROR(TablaAforos[[#This Row],[AREA DEL POTRERO]]/TablaAforos[[#This Row],[NUMERO VACAS LOTE]]/TablaAforos[[#This Row],[DIAS OCUPACION]],"")</f>
        <v>57.055555555555557</v>
      </c>
      <c r="L544" s="23">
        <f t="shared" si="39"/>
        <v>2023</v>
      </c>
      <c r="M544" s="23">
        <f t="shared" si="40"/>
        <v>1</v>
      </c>
      <c r="N544" s="23">
        <f t="shared" si="41"/>
        <v>1</v>
      </c>
      <c r="O544" s="23">
        <v>5</v>
      </c>
    </row>
    <row r="545" spans="1:17">
      <c r="A545" s="45">
        <v>44927</v>
      </c>
      <c r="B545" s="20" t="s">
        <v>81</v>
      </c>
      <c r="C545" s="20">
        <v>2</v>
      </c>
      <c r="D545" s="20">
        <v>36</v>
      </c>
      <c r="E545" s="20">
        <v>3103</v>
      </c>
      <c r="F545" s="20">
        <v>33</v>
      </c>
      <c r="G545" s="20">
        <v>1.5</v>
      </c>
      <c r="H545" s="20">
        <v>1</v>
      </c>
      <c r="I545" s="20">
        <v>30</v>
      </c>
      <c r="J545" s="21">
        <v>111</v>
      </c>
      <c r="K545" s="22">
        <f>IFERROR(TablaAforos[[#This Row],[AREA DEL POTRERO]]/TablaAforos[[#This Row],[NUMERO VACAS LOTE]]/TablaAforos[[#This Row],[DIAS OCUPACION]],"")</f>
        <v>94.030303030303031</v>
      </c>
      <c r="L545" s="23">
        <f t="shared" si="39"/>
        <v>2023</v>
      </c>
      <c r="M545" s="23">
        <f t="shared" si="40"/>
        <v>1</v>
      </c>
      <c r="N545" s="23">
        <f t="shared" si="41"/>
        <v>1</v>
      </c>
      <c r="O545" s="23">
        <v>5</v>
      </c>
    </row>
    <row r="546" spans="1:17">
      <c r="A546" s="45">
        <v>44927</v>
      </c>
      <c r="B546" s="20" t="s">
        <v>82</v>
      </c>
      <c r="C546" s="20" t="s">
        <v>87</v>
      </c>
      <c r="D546" s="20">
        <v>49</v>
      </c>
      <c r="E546" s="20">
        <v>2500</v>
      </c>
      <c r="F546" s="20">
        <v>43</v>
      </c>
      <c r="G546" s="20">
        <v>1.3</v>
      </c>
      <c r="H546" s="20">
        <v>1</v>
      </c>
      <c r="I546" s="20">
        <v>34</v>
      </c>
      <c r="J546" s="21">
        <v>60.2</v>
      </c>
      <c r="K546" s="22">
        <f>IFERROR(TablaAforos[[#This Row],[AREA DEL POTRERO]]/TablaAforos[[#This Row],[NUMERO VACAS LOTE]]/TablaAforos[[#This Row],[DIAS OCUPACION]],"")</f>
        <v>58.139534883720927</v>
      </c>
      <c r="L546" s="23">
        <f t="shared" si="39"/>
        <v>2023</v>
      </c>
      <c r="M546" s="23">
        <f t="shared" si="40"/>
        <v>1</v>
      </c>
      <c r="N546" s="23">
        <f t="shared" si="41"/>
        <v>1</v>
      </c>
      <c r="O546" s="23">
        <v>5</v>
      </c>
    </row>
    <row r="547" spans="1:17">
      <c r="A547" s="46">
        <v>44927</v>
      </c>
      <c r="B547" s="34" t="s">
        <v>85</v>
      </c>
      <c r="C547" s="34">
        <v>1</v>
      </c>
      <c r="D547" s="34">
        <v>14</v>
      </c>
      <c r="E547" s="34">
        <v>8982</v>
      </c>
      <c r="F547" s="34">
        <v>30</v>
      </c>
      <c r="G547" s="34">
        <v>1.3</v>
      </c>
      <c r="H547" s="34">
        <v>3</v>
      </c>
      <c r="I547" s="34">
        <v>23</v>
      </c>
      <c r="J547" s="35">
        <v>99.6</v>
      </c>
      <c r="K547" s="36">
        <f>IFERROR(TablaAforos[[#This Row],[AREA DEL POTRERO]]/TablaAforos[[#This Row],[NUMERO VACAS LOTE]]/TablaAforos[[#This Row],[DIAS OCUPACION]],"")</f>
        <v>99.8</v>
      </c>
      <c r="L547" s="37">
        <f>YEAR(A547)</f>
        <v>2023</v>
      </c>
      <c r="M547" s="37">
        <f>MONTH(A547)</f>
        <v>1</v>
      </c>
      <c r="N547" s="37">
        <f>DAY(A547)</f>
        <v>1</v>
      </c>
      <c r="O547" s="37">
        <v>5</v>
      </c>
      <c r="P547" s="37"/>
      <c r="Q547" s="34"/>
    </row>
    <row r="548" spans="1:17">
      <c r="A548" s="45">
        <v>44928</v>
      </c>
      <c r="B548" s="20" t="s">
        <v>81</v>
      </c>
      <c r="C548" s="20">
        <v>1</v>
      </c>
      <c r="D548" s="20">
        <v>8</v>
      </c>
      <c r="E548" s="20">
        <v>2211</v>
      </c>
      <c r="F548" s="20">
        <v>36</v>
      </c>
      <c r="G548" s="20">
        <v>1.5</v>
      </c>
      <c r="H548" s="20">
        <v>1</v>
      </c>
      <c r="I548" s="20">
        <v>28</v>
      </c>
      <c r="J548" s="21">
        <v>70.5</v>
      </c>
      <c r="K548" s="22">
        <f>IFERROR(TablaAforos[[#This Row],[AREA DEL POTRERO]]/TablaAforos[[#This Row],[NUMERO VACAS LOTE]]/TablaAforos[[#This Row],[DIAS OCUPACION]],"")</f>
        <v>61.416666666666664</v>
      </c>
      <c r="L548" s="23">
        <f t="shared" si="39"/>
        <v>2023</v>
      </c>
      <c r="M548" s="23">
        <f t="shared" si="40"/>
        <v>1</v>
      </c>
      <c r="N548" s="23">
        <f t="shared" si="41"/>
        <v>2</v>
      </c>
      <c r="O548" s="23">
        <v>5</v>
      </c>
    </row>
    <row r="549" spans="1:17">
      <c r="A549" s="45">
        <v>44928</v>
      </c>
      <c r="B549" s="20" t="s">
        <v>81</v>
      </c>
      <c r="C549" s="20">
        <v>2</v>
      </c>
      <c r="D549" s="20">
        <v>30</v>
      </c>
      <c r="E549" s="20">
        <v>2037</v>
      </c>
      <c r="F549" s="20">
        <v>35</v>
      </c>
      <c r="G549" s="20">
        <v>1.3</v>
      </c>
      <c r="H549" s="20">
        <v>1</v>
      </c>
      <c r="I549" s="20">
        <v>29</v>
      </c>
      <c r="J549" s="21">
        <v>59</v>
      </c>
      <c r="K549" s="22">
        <f>IFERROR(TablaAforos[[#This Row],[AREA DEL POTRERO]]/TablaAforos[[#This Row],[NUMERO VACAS LOTE]]/TablaAforos[[#This Row],[DIAS OCUPACION]],"")</f>
        <v>58.2</v>
      </c>
      <c r="L549" s="23">
        <f t="shared" si="39"/>
        <v>2023</v>
      </c>
      <c r="M549" s="23">
        <f t="shared" si="40"/>
        <v>1</v>
      </c>
      <c r="N549" s="23">
        <f t="shared" si="41"/>
        <v>2</v>
      </c>
      <c r="O549" s="23">
        <v>5</v>
      </c>
    </row>
    <row r="550" spans="1:17">
      <c r="A550" s="45">
        <v>44928</v>
      </c>
      <c r="B550" s="20" t="s">
        <v>82</v>
      </c>
      <c r="C550" s="20" t="s">
        <v>86</v>
      </c>
      <c r="D550" s="20">
        <v>1</v>
      </c>
      <c r="E550" s="20">
        <v>2500</v>
      </c>
      <c r="F550" s="20">
        <v>42</v>
      </c>
      <c r="G550" s="20">
        <v>1.6</v>
      </c>
      <c r="H550" s="20">
        <v>1</v>
      </c>
      <c r="I550" s="20">
        <v>33</v>
      </c>
      <c r="J550" s="21">
        <v>73.2</v>
      </c>
      <c r="K550" s="22">
        <f>IFERROR(TablaAforos[[#This Row],[AREA DEL POTRERO]]/TablaAforos[[#This Row],[NUMERO VACAS LOTE]]/TablaAforos[[#This Row],[DIAS OCUPACION]],"")</f>
        <v>59.523809523809526</v>
      </c>
      <c r="L550" s="23">
        <f t="shared" si="39"/>
        <v>2023</v>
      </c>
      <c r="M550" s="23">
        <f t="shared" si="40"/>
        <v>1</v>
      </c>
      <c r="N550" s="23">
        <f t="shared" si="41"/>
        <v>2</v>
      </c>
      <c r="O550" s="23">
        <v>5</v>
      </c>
    </row>
    <row r="551" spans="1:17">
      <c r="A551" s="45">
        <v>44928</v>
      </c>
      <c r="B551" s="20" t="s">
        <v>82</v>
      </c>
      <c r="C551" s="20" t="s">
        <v>87</v>
      </c>
      <c r="D551" s="20">
        <v>50</v>
      </c>
      <c r="E551" s="20">
        <v>2500</v>
      </c>
      <c r="F551" s="20">
        <v>43</v>
      </c>
      <c r="G551" s="20">
        <v>1.4</v>
      </c>
      <c r="H551" s="20">
        <v>1</v>
      </c>
      <c r="I551" s="20">
        <v>34</v>
      </c>
      <c r="J551" s="21">
        <v>62.8</v>
      </c>
      <c r="K551" s="22">
        <f>IFERROR(TablaAforos[[#This Row],[AREA DEL POTRERO]]/TablaAforos[[#This Row],[NUMERO VACAS LOTE]]/TablaAforos[[#This Row],[DIAS OCUPACION]],"")</f>
        <v>58.139534883720927</v>
      </c>
      <c r="L551" s="23">
        <f t="shared" si="39"/>
        <v>2023</v>
      </c>
      <c r="M551" s="23">
        <f t="shared" si="40"/>
        <v>1</v>
      </c>
      <c r="N551" s="23">
        <f t="shared" si="41"/>
        <v>2</v>
      </c>
      <c r="O551" s="23">
        <v>5</v>
      </c>
    </row>
    <row r="552" spans="1:17">
      <c r="A552" s="45">
        <v>44928</v>
      </c>
      <c r="B552" s="20" t="s">
        <v>85</v>
      </c>
      <c r="C552" s="20">
        <v>1</v>
      </c>
      <c r="D552" s="20">
        <v>14</v>
      </c>
      <c r="E552" s="20">
        <v>4091</v>
      </c>
      <c r="F552" s="20">
        <v>30</v>
      </c>
      <c r="G552" s="20">
        <v>1.1000000000000001</v>
      </c>
      <c r="H552" s="20">
        <v>1</v>
      </c>
      <c r="I552" s="20">
        <v>29</v>
      </c>
      <c r="J552" s="21"/>
      <c r="K552" s="22">
        <f>IFERROR(TablaAforos[[#This Row],[AREA DEL POTRERO]]/TablaAforos[[#This Row],[NUMERO VACAS LOTE]]/TablaAforos[[#This Row],[DIAS OCUPACION]],"")</f>
        <v>136.36666666666667</v>
      </c>
      <c r="L552" s="23">
        <f t="shared" si="39"/>
        <v>2023</v>
      </c>
      <c r="M552" s="23">
        <f t="shared" si="40"/>
        <v>1</v>
      </c>
      <c r="N552" s="23">
        <f t="shared" si="41"/>
        <v>2</v>
      </c>
      <c r="O552" s="37">
        <v>5</v>
      </c>
      <c r="P552" s="37"/>
    </row>
    <row r="553" spans="1:17">
      <c r="A553" s="46">
        <v>44928</v>
      </c>
      <c r="B553" s="34" t="s">
        <v>88</v>
      </c>
      <c r="C553" s="34">
        <v>1</v>
      </c>
      <c r="D553" s="34">
        <v>3</v>
      </c>
      <c r="E553" s="34">
        <v>13391</v>
      </c>
      <c r="F553" s="34">
        <v>42</v>
      </c>
      <c r="G553" s="34">
        <v>1.4</v>
      </c>
      <c r="H553" s="34">
        <v>3.5</v>
      </c>
      <c r="I553" s="34">
        <v>25</v>
      </c>
      <c r="J553" s="35">
        <v>96.3</v>
      </c>
      <c r="K553" s="36">
        <f>IFERROR(TablaAforos[[#This Row],[AREA DEL POTRERO]]/TablaAforos[[#This Row],[NUMERO VACAS LOTE]]/TablaAforos[[#This Row],[DIAS OCUPACION]],"")</f>
        <v>91.095238095238088</v>
      </c>
      <c r="L553" s="37">
        <f>YEAR(A553)</f>
        <v>2023</v>
      </c>
      <c r="M553" s="37">
        <f>MONTH(A553)</f>
        <v>1</v>
      </c>
      <c r="N553" s="37">
        <f>DAY(A553)</f>
        <v>2</v>
      </c>
      <c r="O553" s="37">
        <v>5</v>
      </c>
      <c r="P553" s="37"/>
      <c r="Q553" s="34"/>
    </row>
    <row r="554" spans="1:17">
      <c r="A554" s="45">
        <v>44929</v>
      </c>
      <c r="B554" s="20" t="s">
        <v>81</v>
      </c>
      <c r="C554" s="20">
        <v>1</v>
      </c>
      <c r="D554" s="20">
        <v>9</v>
      </c>
      <c r="E554" s="20">
        <v>2169</v>
      </c>
      <c r="F554" s="20">
        <v>36</v>
      </c>
      <c r="G554" s="20">
        <v>1.4</v>
      </c>
      <c r="H554" s="20">
        <v>1</v>
      </c>
      <c r="I554" s="20">
        <v>28</v>
      </c>
      <c r="J554" s="21">
        <v>65.5</v>
      </c>
      <c r="K554" s="22">
        <f>IFERROR(TablaAforos[[#This Row],[AREA DEL POTRERO]]/TablaAforos[[#This Row],[NUMERO VACAS LOTE]]/TablaAforos[[#This Row],[DIAS OCUPACION]],"")</f>
        <v>60.25</v>
      </c>
      <c r="L554" s="23">
        <f t="shared" si="39"/>
        <v>2023</v>
      </c>
      <c r="M554" s="23">
        <f t="shared" si="40"/>
        <v>1</v>
      </c>
      <c r="N554" s="23">
        <f t="shared" si="41"/>
        <v>3</v>
      </c>
      <c r="O554" s="23">
        <v>5</v>
      </c>
    </row>
    <row r="555" spans="1:17">
      <c r="A555" s="45">
        <v>44929</v>
      </c>
      <c r="B555" s="20" t="s">
        <v>81</v>
      </c>
      <c r="C555" s="20">
        <v>2</v>
      </c>
      <c r="D555" s="20">
        <v>31</v>
      </c>
      <c r="E555" s="20">
        <v>2624</v>
      </c>
      <c r="F555" s="20">
        <v>35</v>
      </c>
      <c r="G555" s="20">
        <v>1.1000000000000001</v>
      </c>
      <c r="H555" s="20">
        <v>1</v>
      </c>
      <c r="I555" s="20">
        <v>29</v>
      </c>
      <c r="J555" s="21">
        <v>58.5</v>
      </c>
      <c r="K555" s="22">
        <f>IFERROR(TablaAforos[[#This Row],[AREA DEL POTRERO]]/TablaAforos[[#This Row],[NUMERO VACAS LOTE]]/TablaAforos[[#This Row],[DIAS OCUPACION]],"")</f>
        <v>74.971428571428575</v>
      </c>
      <c r="L555" s="23">
        <f t="shared" ref="L555:L628" si="42">YEAR(A555)</f>
        <v>2023</v>
      </c>
      <c r="M555" s="23">
        <f t="shared" ref="M555:M628" si="43">MONTH(A555)</f>
        <v>1</v>
      </c>
      <c r="N555" s="23">
        <f t="shared" ref="N555:N628" si="44">DAY(A555)</f>
        <v>3</v>
      </c>
      <c r="O555" s="23">
        <v>5</v>
      </c>
    </row>
    <row r="556" spans="1:17">
      <c r="A556" s="45">
        <v>44929</v>
      </c>
      <c r="B556" s="20" t="s">
        <v>82</v>
      </c>
      <c r="C556" s="20" t="s">
        <v>86</v>
      </c>
      <c r="D556" s="20">
        <v>2</v>
      </c>
      <c r="E556" s="20">
        <v>2500</v>
      </c>
      <c r="F556" s="20">
        <v>42</v>
      </c>
      <c r="G556" s="20">
        <v>1.7</v>
      </c>
      <c r="H556" s="20">
        <v>1</v>
      </c>
      <c r="I556" s="20">
        <v>33</v>
      </c>
      <c r="J556" s="21">
        <v>75.900000000000006</v>
      </c>
      <c r="K556" s="22">
        <f>IFERROR(TablaAforos[[#This Row],[AREA DEL POTRERO]]/TablaAforos[[#This Row],[NUMERO VACAS LOTE]]/TablaAforos[[#This Row],[DIAS OCUPACION]],"")</f>
        <v>59.523809523809526</v>
      </c>
      <c r="L556" s="23">
        <f t="shared" si="42"/>
        <v>2023</v>
      </c>
      <c r="M556" s="23">
        <f t="shared" si="43"/>
        <v>1</v>
      </c>
      <c r="N556" s="23">
        <f t="shared" si="44"/>
        <v>3</v>
      </c>
      <c r="O556" s="23">
        <v>5</v>
      </c>
    </row>
    <row r="557" spans="1:17">
      <c r="A557" s="45">
        <v>44929</v>
      </c>
      <c r="B557" s="20" t="s">
        <v>82</v>
      </c>
      <c r="C557" s="20" t="s">
        <v>87</v>
      </c>
      <c r="D557" s="20">
        <v>51</v>
      </c>
      <c r="E557" s="20">
        <v>2500</v>
      </c>
      <c r="F557" s="20">
        <v>43</v>
      </c>
      <c r="G557" s="20">
        <v>1.4</v>
      </c>
      <c r="H557" s="20">
        <v>1</v>
      </c>
      <c r="I557" s="20">
        <v>34</v>
      </c>
      <c r="J557" s="21">
        <v>62.8</v>
      </c>
      <c r="K557" s="22">
        <f>IFERROR(TablaAforos[[#This Row],[AREA DEL POTRERO]]/TablaAforos[[#This Row],[NUMERO VACAS LOTE]]/TablaAforos[[#This Row],[DIAS OCUPACION]],"")</f>
        <v>58.139534883720927</v>
      </c>
      <c r="L557" s="23">
        <f t="shared" si="42"/>
        <v>2023</v>
      </c>
      <c r="M557" s="23">
        <f t="shared" si="43"/>
        <v>1</v>
      </c>
      <c r="N557" s="23">
        <f t="shared" si="44"/>
        <v>3</v>
      </c>
      <c r="O557" s="23">
        <v>5</v>
      </c>
    </row>
    <row r="558" spans="1:17">
      <c r="A558" s="45">
        <v>44929</v>
      </c>
      <c r="B558" s="20" t="s">
        <v>85</v>
      </c>
      <c r="C558" s="20">
        <v>1</v>
      </c>
      <c r="D558" s="20">
        <v>14</v>
      </c>
      <c r="E558" s="20">
        <v>8767</v>
      </c>
      <c r="F558" s="20">
        <v>30</v>
      </c>
      <c r="G558" s="20">
        <v>1.2</v>
      </c>
      <c r="H558" s="20">
        <v>3</v>
      </c>
      <c r="I558" s="20">
        <v>29</v>
      </c>
      <c r="J558" s="21">
        <v>91.3</v>
      </c>
      <c r="K558" s="22">
        <f>IFERROR(TablaAforos[[#This Row],[AREA DEL POTRERO]]/TablaAforos[[#This Row],[NUMERO VACAS LOTE]]/TablaAforos[[#This Row],[DIAS OCUPACION]],"")</f>
        <v>97.411111111111111</v>
      </c>
      <c r="L558" s="23">
        <f>YEAR(A558)</f>
        <v>2023</v>
      </c>
      <c r="M558" s="23">
        <f>MONTH(A558)</f>
        <v>1</v>
      </c>
      <c r="N558" s="23">
        <f>DAY(A558)</f>
        <v>3</v>
      </c>
      <c r="O558" s="37">
        <v>5</v>
      </c>
      <c r="P558" s="37"/>
    </row>
    <row r="559" spans="1:17">
      <c r="A559" s="45">
        <v>44930</v>
      </c>
      <c r="B559" s="20" t="s">
        <v>81</v>
      </c>
      <c r="C559" s="20">
        <v>1</v>
      </c>
      <c r="D559" s="20">
        <v>10</v>
      </c>
      <c r="E559" s="20">
        <v>2317</v>
      </c>
      <c r="F559" s="20">
        <v>37</v>
      </c>
      <c r="G559" s="20">
        <v>1.5</v>
      </c>
      <c r="H559" s="20">
        <v>1</v>
      </c>
      <c r="I559" s="20">
        <v>29</v>
      </c>
      <c r="J559" s="21">
        <v>72.900000000000006</v>
      </c>
      <c r="K559" s="22">
        <f>IFERROR(TablaAforos[[#This Row],[AREA DEL POTRERO]]/TablaAforos[[#This Row],[NUMERO VACAS LOTE]]/TablaAforos[[#This Row],[DIAS OCUPACION]],"")</f>
        <v>62.621621621621621</v>
      </c>
      <c r="L559" s="23">
        <f t="shared" si="42"/>
        <v>2023</v>
      </c>
      <c r="M559" s="23">
        <f t="shared" si="43"/>
        <v>1</v>
      </c>
      <c r="N559" s="23">
        <f t="shared" si="44"/>
        <v>4</v>
      </c>
      <c r="O559" s="23">
        <v>5</v>
      </c>
    </row>
    <row r="560" spans="1:17">
      <c r="A560" s="45">
        <v>44930</v>
      </c>
      <c r="B560" s="20" t="s">
        <v>81</v>
      </c>
      <c r="C560" s="20">
        <v>2</v>
      </c>
      <c r="D560" s="20">
        <v>29</v>
      </c>
      <c r="E560" s="20">
        <v>1925</v>
      </c>
      <c r="F560" s="20">
        <v>34</v>
      </c>
      <c r="G560" s="20">
        <v>1.2</v>
      </c>
      <c r="H560" s="20">
        <v>1</v>
      </c>
      <c r="I560" s="20">
        <v>28</v>
      </c>
      <c r="J560" s="21">
        <v>54.4</v>
      </c>
      <c r="K560" s="22">
        <f>IFERROR(TablaAforos[[#This Row],[AREA DEL POTRERO]]/TablaAforos[[#This Row],[NUMERO VACAS LOTE]]/TablaAforos[[#This Row],[DIAS OCUPACION]],"")</f>
        <v>56.617647058823529</v>
      </c>
      <c r="L560" s="23">
        <f t="shared" si="42"/>
        <v>2023</v>
      </c>
      <c r="M560" s="23">
        <f t="shared" si="43"/>
        <v>1</v>
      </c>
      <c r="N560" s="23">
        <f t="shared" si="44"/>
        <v>4</v>
      </c>
      <c r="O560" s="23">
        <v>5</v>
      </c>
    </row>
    <row r="561" spans="1:17">
      <c r="A561" s="45">
        <v>44930</v>
      </c>
      <c r="B561" s="20" t="s">
        <v>82</v>
      </c>
      <c r="C561" s="20" t="s">
        <v>86</v>
      </c>
      <c r="D561" s="20">
        <v>3</v>
      </c>
      <c r="E561" s="20">
        <v>2500</v>
      </c>
      <c r="F561" s="20">
        <v>42</v>
      </c>
      <c r="G561" s="20">
        <v>1.5</v>
      </c>
      <c r="H561" s="20">
        <v>1</v>
      </c>
      <c r="I561" s="20">
        <v>32</v>
      </c>
      <c r="J561" s="21">
        <v>67.400000000000006</v>
      </c>
      <c r="K561" s="22">
        <f>IFERROR(TablaAforos[[#This Row],[AREA DEL POTRERO]]/TablaAforos[[#This Row],[NUMERO VACAS LOTE]]/TablaAforos[[#This Row],[DIAS OCUPACION]],"")</f>
        <v>59.523809523809526</v>
      </c>
      <c r="L561" s="23">
        <f t="shared" si="42"/>
        <v>2023</v>
      </c>
      <c r="M561" s="23">
        <f t="shared" si="43"/>
        <v>1</v>
      </c>
      <c r="N561" s="23">
        <f t="shared" si="44"/>
        <v>4</v>
      </c>
      <c r="O561" s="23">
        <v>5</v>
      </c>
    </row>
    <row r="562" spans="1:17">
      <c r="A562" s="45">
        <v>44930</v>
      </c>
      <c r="B562" s="20" t="s">
        <v>82</v>
      </c>
      <c r="C562" s="20" t="s">
        <v>87</v>
      </c>
      <c r="D562" s="20">
        <v>52</v>
      </c>
      <c r="E562" s="20">
        <v>2500</v>
      </c>
      <c r="F562" s="20">
        <v>43</v>
      </c>
      <c r="G562" s="20">
        <v>1.4</v>
      </c>
      <c r="H562" s="20">
        <v>1</v>
      </c>
      <c r="I562" s="20">
        <v>33</v>
      </c>
      <c r="J562" s="21">
        <v>61.9</v>
      </c>
      <c r="K562" s="22">
        <f>IFERROR(TablaAforos[[#This Row],[AREA DEL POTRERO]]/TablaAforos[[#This Row],[NUMERO VACAS LOTE]]/TablaAforos[[#This Row],[DIAS OCUPACION]],"")</f>
        <v>58.139534883720927</v>
      </c>
      <c r="L562" s="23">
        <f>YEAR(A562)</f>
        <v>2023</v>
      </c>
      <c r="M562" s="23">
        <f>MONTH(A562)</f>
        <v>1</v>
      </c>
      <c r="N562" s="23">
        <f>DAY(A562)</f>
        <v>4</v>
      </c>
      <c r="O562" s="23">
        <v>5</v>
      </c>
    </row>
    <row r="563" spans="1:17">
      <c r="A563" s="46">
        <v>44931</v>
      </c>
      <c r="B563" s="34" t="s">
        <v>81</v>
      </c>
      <c r="C563" s="34">
        <v>1</v>
      </c>
      <c r="D563" s="34">
        <v>11</v>
      </c>
      <c r="E563" s="34">
        <v>2272</v>
      </c>
      <c r="F563" s="34">
        <v>37</v>
      </c>
      <c r="G563" s="34">
        <v>1.3</v>
      </c>
      <c r="H563" s="34">
        <v>1</v>
      </c>
      <c r="I563" s="34">
        <v>28</v>
      </c>
      <c r="J563" s="35">
        <v>62.5</v>
      </c>
      <c r="K563" s="36">
        <f>IFERROR(TablaAforos[[#This Row],[AREA DEL POTRERO]]/TablaAforos[[#This Row],[NUMERO VACAS LOTE]]/TablaAforos[[#This Row],[DIAS OCUPACION]],"")</f>
        <v>61.405405405405403</v>
      </c>
      <c r="L563" s="37">
        <f>YEAR(A563)</f>
        <v>2023</v>
      </c>
      <c r="M563" s="37">
        <f>MONTH(A563)</f>
        <v>1</v>
      </c>
      <c r="N563" s="37">
        <f>DAY(A563)</f>
        <v>5</v>
      </c>
      <c r="O563" s="23">
        <v>5</v>
      </c>
      <c r="Q563" s="34"/>
    </row>
    <row r="564" spans="1:17">
      <c r="A564" s="46">
        <v>44931</v>
      </c>
      <c r="B564" s="34" t="s">
        <v>81</v>
      </c>
      <c r="C564" s="34">
        <v>2</v>
      </c>
      <c r="D564" s="34">
        <v>28</v>
      </c>
      <c r="E564" s="34">
        <v>2234</v>
      </c>
      <c r="F564" s="34">
        <v>35</v>
      </c>
      <c r="G564" s="34">
        <v>1.3</v>
      </c>
      <c r="H564" s="34">
        <v>1</v>
      </c>
      <c r="I564" s="34">
        <v>29</v>
      </c>
      <c r="J564" s="35">
        <v>68.5</v>
      </c>
      <c r="K564" s="36">
        <f>IFERROR(TablaAforos[[#This Row],[AREA DEL POTRERO]]/TablaAforos[[#This Row],[NUMERO VACAS LOTE]]/TablaAforos[[#This Row],[DIAS OCUPACION]],"")</f>
        <v>63.828571428571429</v>
      </c>
      <c r="L564" s="37">
        <f>YEAR(A564)</f>
        <v>2023</v>
      </c>
      <c r="M564" s="37">
        <f>MONTH(A564)</f>
        <v>1</v>
      </c>
      <c r="N564" s="37">
        <f>DAY(A564)</f>
        <v>5</v>
      </c>
      <c r="O564" s="23">
        <v>5</v>
      </c>
      <c r="Q564" s="34"/>
    </row>
    <row r="565" spans="1:17">
      <c r="A565" s="45">
        <v>44931</v>
      </c>
      <c r="B565" s="20" t="s">
        <v>82</v>
      </c>
      <c r="C565" s="20" t="s">
        <v>86</v>
      </c>
      <c r="D565" s="20">
        <v>4</v>
      </c>
      <c r="E565" s="20">
        <v>2500</v>
      </c>
      <c r="F565" s="20">
        <v>42</v>
      </c>
      <c r="G565" s="20">
        <v>1.6</v>
      </c>
      <c r="H565" s="20">
        <v>1</v>
      </c>
      <c r="I565" s="20">
        <v>32</v>
      </c>
      <c r="J565" s="21">
        <v>74.099999999999994</v>
      </c>
      <c r="K565" s="22">
        <f>IFERROR(TablaAforos[[#This Row],[AREA DEL POTRERO]]/TablaAforos[[#This Row],[NUMERO VACAS LOTE]]/TablaAforos[[#This Row],[DIAS OCUPACION]],"")</f>
        <v>59.523809523809526</v>
      </c>
      <c r="L565" s="23">
        <f t="shared" si="42"/>
        <v>2023</v>
      </c>
      <c r="M565" s="23">
        <f t="shared" si="43"/>
        <v>1</v>
      </c>
      <c r="N565" s="23">
        <f t="shared" si="44"/>
        <v>5</v>
      </c>
      <c r="O565" s="23">
        <v>5</v>
      </c>
    </row>
    <row r="566" spans="1:17">
      <c r="A566" s="45">
        <v>44931</v>
      </c>
      <c r="B566" s="20" t="s">
        <v>82</v>
      </c>
      <c r="C566" s="20" t="s">
        <v>87</v>
      </c>
      <c r="D566" s="20">
        <v>53</v>
      </c>
      <c r="E566" s="20">
        <v>2500</v>
      </c>
      <c r="F566" s="20">
        <v>43</v>
      </c>
      <c r="G566" s="20">
        <v>1.6</v>
      </c>
      <c r="H566" s="20">
        <v>1</v>
      </c>
      <c r="I566" s="20">
        <v>33</v>
      </c>
      <c r="J566" s="21">
        <v>70.599999999999994</v>
      </c>
      <c r="K566" s="22">
        <f>IFERROR(TablaAforos[[#This Row],[AREA DEL POTRERO]]/TablaAforos[[#This Row],[NUMERO VACAS LOTE]]/TablaAforos[[#This Row],[DIAS OCUPACION]],"")</f>
        <v>58.139534883720927</v>
      </c>
      <c r="L566" s="23">
        <f t="shared" si="42"/>
        <v>2023</v>
      </c>
      <c r="M566" s="23">
        <f t="shared" si="43"/>
        <v>1</v>
      </c>
      <c r="N566" s="23">
        <f t="shared" si="44"/>
        <v>5</v>
      </c>
      <c r="O566" s="23">
        <v>5</v>
      </c>
    </row>
    <row r="567" spans="1:17">
      <c r="A567" s="45">
        <v>44931</v>
      </c>
      <c r="B567" s="20" t="s">
        <v>88</v>
      </c>
      <c r="C567" s="20">
        <v>1</v>
      </c>
      <c r="D567" s="20">
        <v>7</v>
      </c>
      <c r="E567" s="20">
        <v>13123</v>
      </c>
      <c r="F567" s="20">
        <v>42</v>
      </c>
      <c r="G567" s="20">
        <v>1.1000000000000001</v>
      </c>
      <c r="H567" s="20">
        <v>3</v>
      </c>
      <c r="I567" s="20">
        <v>25</v>
      </c>
      <c r="J567" s="21">
        <v>89.8</v>
      </c>
      <c r="K567" s="22">
        <f>IFERROR(TablaAforos[[#This Row],[AREA DEL POTRERO]]/TablaAforos[[#This Row],[NUMERO VACAS LOTE]]/TablaAforos[[#This Row],[DIAS OCUPACION]],"")</f>
        <v>104.15079365079366</v>
      </c>
      <c r="L567" s="23">
        <f t="shared" si="42"/>
        <v>2023</v>
      </c>
      <c r="M567" s="23">
        <f t="shared" si="43"/>
        <v>1</v>
      </c>
      <c r="N567" s="23">
        <f t="shared" si="44"/>
        <v>5</v>
      </c>
      <c r="O567" s="37">
        <v>5</v>
      </c>
      <c r="P567" s="37"/>
    </row>
    <row r="568" spans="1:17">
      <c r="A568" s="45">
        <v>44932</v>
      </c>
      <c r="B568" s="20" t="s">
        <v>81</v>
      </c>
      <c r="C568" s="20">
        <v>1</v>
      </c>
      <c r="D568" s="20">
        <v>12</v>
      </c>
      <c r="E568" s="20">
        <v>2121</v>
      </c>
      <c r="F568" s="20">
        <v>37</v>
      </c>
      <c r="G568" s="20">
        <v>1.6</v>
      </c>
      <c r="H568" s="20">
        <v>1</v>
      </c>
      <c r="I568" s="20">
        <v>28</v>
      </c>
      <c r="J568" s="21">
        <v>70.099999999999994</v>
      </c>
      <c r="K568" s="22">
        <f>IFERROR(TablaAforos[[#This Row],[AREA DEL POTRERO]]/TablaAforos[[#This Row],[NUMERO VACAS LOTE]]/TablaAforos[[#This Row],[DIAS OCUPACION]],"")</f>
        <v>57.324324324324323</v>
      </c>
      <c r="L568" s="23">
        <f t="shared" si="42"/>
        <v>2023</v>
      </c>
      <c r="M568" s="23">
        <f t="shared" si="43"/>
        <v>1</v>
      </c>
      <c r="N568" s="23">
        <f t="shared" si="44"/>
        <v>6</v>
      </c>
      <c r="O568" s="23">
        <v>5</v>
      </c>
    </row>
    <row r="569" spans="1:17">
      <c r="A569" s="45">
        <v>44932</v>
      </c>
      <c r="B569" s="20" t="s">
        <v>81</v>
      </c>
      <c r="C569" s="20">
        <v>2</v>
      </c>
      <c r="D569" s="20">
        <v>27</v>
      </c>
      <c r="E569" s="20">
        <v>2312</v>
      </c>
      <c r="F569" s="20">
        <v>37</v>
      </c>
      <c r="G569" s="20">
        <v>1.4</v>
      </c>
      <c r="H569" s="20">
        <v>1</v>
      </c>
      <c r="I569" s="20">
        <v>29</v>
      </c>
      <c r="J569" s="21">
        <v>69.400000000000006</v>
      </c>
      <c r="K569" s="22">
        <f>IFERROR(TablaAforos[[#This Row],[AREA DEL POTRERO]]/TablaAforos[[#This Row],[NUMERO VACAS LOTE]]/TablaAforos[[#This Row],[DIAS OCUPACION]],"")</f>
        <v>62.486486486486484</v>
      </c>
      <c r="L569" s="23">
        <f t="shared" si="42"/>
        <v>2023</v>
      </c>
      <c r="M569" s="23">
        <f t="shared" si="43"/>
        <v>1</v>
      </c>
      <c r="N569" s="23">
        <f t="shared" si="44"/>
        <v>6</v>
      </c>
      <c r="O569" s="23">
        <v>5</v>
      </c>
    </row>
    <row r="570" spans="1:17">
      <c r="A570" s="45">
        <v>44932</v>
      </c>
      <c r="B570" s="20" t="s">
        <v>82</v>
      </c>
      <c r="C570" s="20" t="s">
        <v>86</v>
      </c>
      <c r="D570" s="20">
        <v>5</v>
      </c>
      <c r="E570" s="20">
        <v>2500</v>
      </c>
      <c r="F570" s="20">
        <v>42</v>
      </c>
      <c r="G570" s="20">
        <v>1.5</v>
      </c>
      <c r="H570" s="20">
        <v>1</v>
      </c>
      <c r="I570" s="20">
        <v>32</v>
      </c>
      <c r="J570" s="21">
        <v>71</v>
      </c>
      <c r="K570" s="22">
        <f>IFERROR(TablaAforos[[#This Row],[AREA DEL POTRERO]]/TablaAforos[[#This Row],[NUMERO VACAS LOTE]]/TablaAforos[[#This Row],[DIAS OCUPACION]],"")</f>
        <v>59.523809523809526</v>
      </c>
      <c r="L570" s="23">
        <f t="shared" si="42"/>
        <v>2023</v>
      </c>
      <c r="M570" s="23">
        <f t="shared" si="43"/>
        <v>1</v>
      </c>
      <c r="N570" s="23">
        <f t="shared" si="44"/>
        <v>6</v>
      </c>
      <c r="O570" s="23">
        <v>5</v>
      </c>
    </row>
    <row r="571" spans="1:17">
      <c r="A571" s="45">
        <v>44932</v>
      </c>
      <c r="B571" s="20" t="s">
        <v>82</v>
      </c>
      <c r="C571" s="20" t="s">
        <v>87</v>
      </c>
      <c r="D571" s="20">
        <v>54</v>
      </c>
      <c r="E571" s="20">
        <v>2500</v>
      </c>
      <c r="F571" s="20">
        <v>43</v>
      </c>
      <c r="G571" s="20">
        <v>1.3</v>
      </c>
      <c r="H571" s="20">
        <v>1</v>
      </c>
      <c r="I571" s="20">
        <v>33</v>
      </c>
      <c r="J571" s="21">
        <v>60.2</v>
      </c>
      <c r="K571" s="22">
        <f>IFERROR(TablaAforos[[#This Row],[AREA DEL POTRERO]]/TablaAforos[[#This Row],[NUMERO VACAS LOTE]]/TablaAforos[[#This Row],[DIAS OCUPACION]],"")</f>
        <v>58.139534883720927</v>
      </c>
      <c r="L571" s="23">
        <f t="shared" si="42"/>
        <v>2023</v>
      </c>
      <c r="M571" s="23">
        <f t="shared" si="43"/>
        <v>1</v>
      </c>
      <c r="N571" s="23">
        <f t="shared" si="44"/>
        <v>6</v>
      </c>
      <c r="O571" s="23">
        <v>5</v>
      </c>
    </row>
    <row r="572" spans="1:17">
      <c r="A572" s="45">
        <v>44933</v>
      </c>
      <c r="B572" s="20" t="s">
        <v>81</v>
      </c>
      <c r="C572" s="20">
        <v>1</v>
      </c>
      <c r="D572" s="20">
        <v>60</v>
      </c>
      <c r="E572" s="20">
        <v>2393</v>
      </c>
      <c r="F572" s="20">
        <v>37</v>
      </c>
      <c r="G572" s="20">
        <v>1.5</v>
      </c>
      <c r="H572" s="20">
        <v>1</v>
      </c>
      <c r="I572" s="20">
        <v>28</v>
      </c>
      <c r="J572" s="21">
        <v>73.7</v>
      </c>
      <c r="K572" s="22">
        <f>IFERROR(TablaAforos[[#This Row],[AREA DEL POTRERO]]/TablaAforos[[#This Row],[NUMERO VACAS LOTE]]/TablaAforos[[#This Row],[DIAS OCUPACION]],"")</f>
        <v>64.675675675675677</v>
      </c>
      <c r="L572" s="23">
        <f t="shared" si="42"/>
        <v>2023</v>
      </c>
      <c r="M572" s="23">
        <f t="shared" si="43"/>
        <v>1</v>
      </c>
      <c r="N572" s="23">
        <f t="shared" si="44"/>
        <v>7</v>
      </c>
      <c r="O572" s="23">
        <v>5</v>
      </c>
    </row>
    <row r="573" spans="1:17">
      <c r="A573" s="45">
        <v>44933</v>
      </c>
      <c r="B573" s="20" t="s">
        <v>81</v>
      </c>
      <c r="C573" s="20">
        <v>2</v>
      </c>
      <c r="D573" s="20">
        <v>26</v>
      </c>
      <c r="E573" s="20">
        <v>2142</v>
      </c>
      <c r="F573" s="20">
        <v>37</v>
      </c>
      <c r="G573" s="20">
        <v>1.5</v>
      </c>
      <c r="H573" s="20">
        <v>1</v>
      </c>
      <c r="I573" s="20">
        <v>30</v>
      </c>
      <c r="J573" s="21">
        <v>66.400000000000006</v>
      </c>
      <c r="K573" s="22">
        <f>IFERROR(TablaAforos[[#This Row],[AREA DEL POTRERO]]/TablaAforos[[#This Row],[NUMERO VACAS LOTE]]/TablaAforos[[#This Row],[DIAS OCUPACION]],"")</f>
        <v>57.891891891891895</v>
      </c>
      <c r="L573" s="23">
        <f t="shared" si="42"/>
        <v>2023</v>
      </c>
      <c r="M573" s="23">
        <f t="shared" si="43"/>
        <v>1</v>
      </c>
      <c r="N573" s="23">
        <f t="shared" si="44"/>
        <v>7</v>
      </c>
      <c r="O573" s="23">
        <v>5</v>
      </c>
    </row>
    <row r="574" spans="1:17">
      <c r="A574" s="46">
        <v>44933</v>
      </c>
      <c r="B574" s="34" t="s">
        <v>82</v>
      </c>
      <c r="C574" s="34" t="s">
        <v>86</v>
      </c>
      <c r="D574" s="34">
        <v>6</v>
      </c>
      <c r="E574" s="34">
        <v>2500</v>
      </c>
      <c r="F574" s="34">
        <v>42</v>
      </c>
      <c r="G574" s="34"/>
      <c r="H574" s="34">
        <v>1</v>
      </c>
      <c r="I574" s="34">
        <v>32</v>
      </c>
      <c r="J574" s="35"/>
      <c r="K574" s="36">
        <f>IFERROR(TablaAforos[[#This Row],[AREA DEL POTRERO]]/TablaAforos[[#This Row],[NUMERO VACAS LOTE]]/TablaAforos[[#This Row],[DIAS OCUPACION]],"")</f>
        <v>59.523809523809526</v>
      </c>
      <c r="L574" s="37">
        <f>YEAR(A574)</f>
        <v>2023</v>
      </c>
      <c r="M574" s="37">
        <f>MONTH(A574)</f>
        <v>1</v>
      </c>
      <c r="N574" s="37">
        <f>DAY(A574)</f>
        <v>7</v>
      </c>
      <c r="O574" s="23">
        <v>5</v>
      </c>
      <c r="Q574" s="34"/>
    </row>
    <row r="575" spans="1:17">
      <c r="A575" s="45">
        <v>44933</v>
      </c>
      <c r="B575" s="20" t="s">
        <v>82</v>
      </c>
      <c r="C575" s="20" t="s">
        <v>87</v>
      </c>
      <c r="D575" s="20">
        <v>55</v>
      </c>
      <c r="E575" s="20">
        <v>2500</v>
      </c>
      <c r="F575" s="20">
        <v>43</v>
      </c>
      <c r="G575" s="20">
        <v>1.4</v>
      </c>
      <c r="H575" s="20">
        <v>1</v>
      </c>
      <c r="I575" s="20">
        <v>33</v>
      </c>
      <c r="J575" s="21">
        <v>65</v>
      </c>
      <c r="K575" s="22">
        <f>IFERROR(TablaAforos[[#This Row],[AREA DEL POTRERO]]/TablaAforos[[#This Row],[NUMERO VACAS LOTE]]/TablaAforos[[#This Row],[DIAS OCUPACION]],"")</f>
        <v>58.139534883720927</v>
      </c>
      <c r="L575" s="23">
        <f t="shared" si="42"/>
        <v>2023</v>
      </c>
      <c r="M575" s="23">
        <f t="shared" si="43"/>
        <v>1</v>
      </c>
      <c r="N575" s="23">
        <f t="shared" si="44"/>
        <v>7</v>
      </c>
      <c r="O575" s="23">
        <v>5</v>
      </c>
    </row>
    <row r="576" spans="1:17">
      <c r="A576" s="45">
        <v>44934</v>
      </c>
      <c r="B576" s="20" t="s">
        <v>81</v>
      </c>
      <c r="C576" s="20">
        <v>1</v>
      </c>
      <c r="D576" s="20">
        <v>61</v>
      </c>
      <c r="E576" s="20">
        <v>2668</v>
      </c>
      <c r="F576" s="20">
        <v>37</v>
      </c>
      <c r="G576" s="20">
        <v>1.5</v>
      </c>
      <c r="H576" s="20">
        <v>1</v>
      </c>
      <c r="I576" s="20">
        <v>28</v>
      </c>
      <c r="J576" s="21">
        <v>85.4</v>
      </c>
      <c r="K576" s="22">
        <f>IFERROR(TablaAforos[[#This Row],[AREA DEL POTRERO]]/TablaAforos[[#This Row],[NUMERO VACAS LOTE]]/TablaAforos[[#This Row],[DIAS OCUPACION]],"")</f>
        <v>72.108108108108112</v>
      </c>
      <c r="L576" s="23">
        <f t="shared" si="42"/>
        <v>2023</v>
      </c>
      <c r="M576" s="23">
        <f t="shared" si="43"/>
        <v>1</v>
      </c>
      <c r="N576" s="23">
        <f t="shared" si="44"/>
        <v>8</v>
      </c>
      <c r="O576" s="23">
        <v>5</v>
      </c>
    </row>
    <row r="577" spans="1:17">
      <c r="A577" s="45">
        <v>44934</v>
      </c>
      <c r="B577" s="20" t="s">
        <v>81</v>
      </c>
      <c r="C577" s="20">
        <v>2</v>
      </c>
      <c r="D577" s="20">
        <v>15</v>
      </c>
      <c r="E577" s="20">
        <v>2908</v>
      </c>
      <c r="F577" s="20">
        <v>37</v>
      </c>
      <c r="G577" s="20">
        <v>1.6</v>
      </c>
      <c r="H577" s="20">
        <v>1</v>
      </c>
      <c r="I577" s="20">
        <v>30</v>
      </c>
      <c r="J577" s="21">
        <v>97.3</v>
      </c>
      <c r="K577" s="22">
        <f>IFERROR(TablaAforos[[#This Row],[AREA DEL POTRERO]]/TablaAforos[[#This Row],[NUMERO VACAS LOTE]]/TablaAforos[[#This Row],[DIAS OCUPACION]],"")</f>
        <v>78.594594594594597</v>
      </c>
      <c r="L577" s="23">
        <f t="shared" si="42"/>
        <v>2023</v>
      </c>
      <c r="M577" s="23">
        <f t="shared" si="43"/>
        <v>1</v>
      </c>
      <c r="N577" s="23">
        <f t="shared" si="44"/>
        <v>8</v>
      </c>
      <c r="O577" s="23">
        <v>5</v>
      </c>
    </row>
    <row r="578" spans="1:17">
      <c r="A578" s="45">
        <v>44934</v>
      </c>
      <c r="B578" s="20" t="s">
        <v>82</v>
      </c>
      <c r="C578" s="20" t="s">
        <v>86</v>
      </c>
      <c r="D578" s="20">
        <v>7</v>
      </c>
      <c r="E578" s="20">
        <v>2500</v>
      </c>
      <c r="F578" s="20">
        <v>42</v>
      </c>
      <c r="G578" s="20">
        <v>1.6</v>
      </c>
      <c r="H578" s="20">
        <v>1</v>
      </c>
      <c r="I578" s="20">
        <v>32</v>
      </c>
      <c r="J578" s="21">
        <v>71.900000000000006</v>
      </c>
      <c r="K578" s="22">
        <f>IFERROR(TablaAforos[[#This Row],[AREA DEL POTRERO]]/TablaAforos[[#This Row],[NUMERO VACAS LOTE]]/TablaAforos[[#This Row],[DIAS OCUPACION]],"")</f>
        <v>59.523809523809526</v>
      </c>
      <c r="L578" s="23">
        <f t="shared" si="42"/>
        <v>2023</v>
      </c>
      <c r="M578" s="23">
        <f t="shared" si="43"/>
        <v>1</v>
      </c>
      <c r="N578" s="23">
        <f t="shared" si="44"/>
        <v>8</v>
      </c>
      <c r="O578" s="23">
        <v>5</v>
      </c>
    </row>
    <row r="579" spans="1:17">
      <c r="A579" s="45">
        <v>44934</v>
      </c>
      <c r="B579" s="20" t="s">
        <v>82</v>
      </c>
      <c r="C579" s="20" t="s">
        <v>87</v>
      </c>
      <c r="D579" s="20">
        <v>56</v>
      </c>
      <c r="E579" s="20">
        <v>2500</v>
      </c>
      <c r="F579" s="20">
        <v>43</v>
      </c>
      <c r="G579" s="20">
        <v>1.5</v>
      </c>
      <c r="H579" s="20">
        <v>1</v>
      </c>
      <c r="I579" s="20">
        <v>33</v>
      </c>
      <c r="J579" s="21">
        <v>65.400000000000006</v>
      </c>
      <c r="K579" s="22">
        <f>IFERROR(TablaAforos[[#This Row],[AREA DEL POTRERO]]/TablaAforos[[#This Row],[NUMERO VACAS LOTE]]/TablaAforos[[#This Row],[DIAS OCUPACION]],"")</f>
        <v>58.139534883720927</v>
      </c>
      <c r="L579" s="23">
        <f t="shared" si="42"/>
        <v>2023</v>
      </c>
      <c r="M579" s="23">
        <f t="shared" si="43"/>
        <v>1</v>
      </c>
      <c r="N579" s="23">
        <f t="shared" si="44"/>
        <v>8</v>
      </c>
      <c r="O579" s="23">
        <v>5</v>
      </c>
    </row>
    <row r="580" spans="1:17">
      <c r="A580" s="45">
        <v>44935</v>
      </c>
      <c r="B580" s="20" t="s">
        <v>81</v>
      </c>
      <c r="C580" s="20">
        <v>1</v>
      </c>
      <c r="D580" s="20">
        <v>62</v>
      </c>
      <c r="E580" s="20">
        <v>2873</v>
      </c>
      <c r="F580" s="20">
        <v>37</v>
      </c>
      <c r="G580" s="20">
        <v>1.5</v>
      </c>
      <c r="H580" s="20">
        <v>1</v>
      </c>
      <c r="I580" s="20">
        <v>28</v>
      </c>
      <c r="J580" s="21">
        <v>89.7</v>
      </c>
      <c r="K580" s="22">
        <f>IFERROR(TablaAforos[[#This Row],[AREA DEL POTRERO]]/TablaAforos[[#This Row],[NUMERO VACAS LOTE]]/TablaAforos[[#This Row],[DIAS OCUPACION]],"")</f>
        <v>77.648648648648646</v>
      </c>
      <c r="L580" s="23">
        <f t="shared" si="42"/>
        <v>2023</v>
      </c>
      <c r="M580" s="23">
        <f t="shared" si="43"/>
        <v>1</v>
      </c>
      <c r="N580" s="23">
        <f t="shared" si="44"/>
        <v>9</v>
      </c>
      <c r="O580" s="23">
        <v>5</v>
      </c>
    </row>
    <row r="581" spans="1:17">
      <c r="A581" s="45">
        <v>44935</v>
      </c>
      <c r="B581" s="20" t="s">
        <v>81</v>
      </c>
      <c r="C581" s="20">
        <v>2</v>
      </c>
      <c r="D581" s="20">
        <v>16</v>
      </c>
      <c r="E581" s="20">
        <v>2327</v>
      </c>
      <c r="F581" s="20">
        <v>37</v>
      </c>
      <c r="G581" s="20">
        <v>1.6</v>
      </c>
      <c r="H581" s="20">
        <v>1</v>
      </c>
      <c r="I581" s="20">
        <v>30</v>
      </c>
      <c r="J581" s="21">
        <v>77.8</v>
      </c>
      <c r="K581" s="22">
        <f>IFERROR(TablaAforos[[#This Row],[AREA DEL POTRERO]]/TablaAforos[[#This Row],[NUMERO VACAS LOTE]]/TablaAforos[[#This Row],[DIAS OCUPACION]],"")</f>
        <v>62.891891891891895</v>
      </c>
      <c r="L581" s="23">
        <f t="shared" si="42"/>
        <v>2023</v>
      </c>
      <c r="M581" s="23">
        <f t="shared" si="43"/>
        <v>1</v>
      </c>
      <c r="N581" s="23">
        <f t="shared" si="44"/>
        <v>9</v>
      </c>
      <c r="O581" s="23">
        <v>5</v>
      </c>
    </row>
    <row r="582" spans="1:17">
      <c r="A582" s="45">
        <v>44935</v>
      </c>
      <c r="B582" s="20" t="s">
        <v>82</v>
      </c>
      <c r="C582" s="20" t="s">
        <v>86</v>
      </c>
      <c r="D582" s="20">
        <v>8</v>
      </c>
      <c r="E582" s="20">
        <v>2500</v>
      </c>
      <c r="F582" s="20">
        <v>42</v>
      </c>
      <c r="G582" s="20">
        <v>1.5</v>
      </c>
      <c r="H582" s="20">
        <v>1</v>
      </c>
      <c r="I582" s="20">
        <v>32</v>
      </c>
      <c r="J582" s="21">
        <v>68.3</v>
      </c>
      <c r="K582" s="22">
        <f>IFERROR(TablaAforos[[#This Row],[AREA DEL POTRERO]]/TablaAforos[[#This Row],[NUMERO VACAS LOTE]]/TablaAforos[[#This Row],[DIAS OCUPACION]],"")</f>
        <v>59.523809523809526</v>
      </c>
      <c r="L582" s="23">
        <f t="shared" si="42"/>
        <v>2023</v>
      </c>
      <c r="M582" s="23">
        <f t="shared" si="43"/>
        <v>1</v>
      </c>
      <c r="N582" s="23">
        <f t="shared" si="44"/>
        <v>9</v>
      </c>
      <c r="O582" s="23">
        <v>5</v>
      </c>
    </row>
    <row r="583" spans="1:17">
      <c r="A583" s="45">
        <v>44935</v>
      </c>
      <c r="B583" s="20" t="s">
        <v>82</v>
      </c>
      <c r="C583" s="20" t="s">
        <v>87</v>
      </c>
      <c r="D583" s="20">
        <v>57</v>
      </c>
      <c r="E583" s="20">
        <v>2500</v>
      </c>
      <c r="F583" s="20">
        <v>43</v>
      </c>
      <c r="G583" s="20">
        <v>1.5</v>
      </c>
      <c r="H583" s="20">
        <v>1</v>
      </c>
      <c r="I583" s="20">
        <v>33</v>
      </c>
      <c r="J583" s="21">
        <v>67.599999999999994</v>
      </c>
      <c r="K583" s="22">
        <f>IFERROR(TablaAforos[[#This Row],[AREA DEL POTRERO]]/TablaAforos[[#This Row],[NUMERO VACAS LOTE]]/TablaAforos[[#This Row],[DIAS OCUPACION]],"")</f>
        <v>58.139534883720927</v>
      </c>
      <c r="L583" s="23">
        <f t="shared" si="42"/>
        <v>2023</v>
      </c>
      <c r="M583" s="23">
        <f t="shared" si="43"/>
        <v>1</v>
      </c>
      <c r="N583" s="23">
        <f t="shared" si="44"/>
        <v>9</v>
      </c>
      <c r="O583" s="23">
        <v>5</v>
      </c>
    </row>
    <row r="584" spans="1:17">
      <c r="A584" s="45">
        <v>44935</v>
      </c>
      <c r="B584" s="20" t="s">
        <v>85</v>
      </c>
      <c r="C584" s="20">
        <v>1</v>
      </c>
      <c r="D584" s="20">
        <v>20</v>
      </c>
      <c r="E584" s="20">
        <v>11028</v>
      </c>
      <c r="F584" s="20">
        <v>29</v>
      </c>
      <c r="G584" s="20">
        <v>1.2</v>
      </c>
      <c r="H584" s="20">
        <v>3.5</v>
      </c>
      <c r="I584" s="20">
        <v>22</v>
      </c>
      <c r="J584" s="21">
        <v>98.6</v>
      </c>
      <c r="K584" s="22">
        <f>IFERROR(TablaAforos[[#This Row],[AREA DEL POTRERO]]/TablaAforos[[#This Row],[NUMERO VACAS LOTE]]/TablaAforos[[#This Row],[DIAS OCUPACION]],"")</f>
        <v>108.65024630541872</v>
      </c>
      <c r="L584" s="23">
        <f>YEAR(A584)</f>
        <v>2023</v>
      </c>
      <c r="M584" s="23">
        <f>MONTH(A584)</f>
        <v>1</v>
      </c>
      <c r="N584" s="23">
        <f>DAY(A584)</f>
        <v>9</v>
      </c>
      <c r="O584" s="37">
        <v>5</v>
      </c>
      <c r="P584" s="37"/>
    </row>
    <row r="585" spans="1:17">
      <c r="A585" s="45">
        <v>44936</v>
      </c>
      <c r="B585" s="20" t="s">
        <v>81</v>
      </c>
      <c r="C585" s="20">
        <v>1</v>
      </c>
      <c r="D585" s="20">
        <v>63</v>
      </c>
      <c r="E585" s="20">
        <v>2859</v>
      </c>
      <c r="F585" s="20">
        <v>37</v>
      </c>
      <c r="G585" s="20">
        <v>1.7</v>
      </c>
      <c r="H585" s="20">
        <v>1</v>
      </c>
      <c r="I585" s="20">
        <v>28</v>
      </c>
      <c r="J585" s="21">
        <v>89.7</v>
      </c>
      <c r="K585" s="22">
        <f>IFERROR(TablaAforos[[#This Row],[AREA DEL POTRERO]]/TablaAforos[[#This Row],[NUMERO VACAS LOTE]]/TablaAforos[[#This Row],[DIAS OCUPACION]],"")</f>
        <v>77.270270270270274</v>
      </c>
      <c r="L585" s="23">
        <f t="shared" si="42"/>
        <v>2023</v>
      </c>
      <c r="M585" s="23">
        <f t="shared" si="43"/>
        <v>1</v>
      </c>
      <c r="N585" s="23">
        <f t="shared" si="44"/>
        <v>10</v>
      </c>
      <c r="O585" s="23">
        <v>5</v>
      </c>
    </row>
    <row r="586" spans="1:17">
      <c r="A586" s="45">
        <v>44936</v>
      </c>
      <c r="B586" s="20" t="s">
        <v>81</v>
      </c>
      <c r="C586" s="20">
        <v>2</v>
      </c>
      <c r="D586" s="20">
        <v>79</v>
      </c>
      <c r="E586" s="20">
        <v>2750</v>
      </c>
      <c r="F586" s="20">
        <v>37</v>
      </c>
      <c r="G586" s="20">
        <v>1.5</v>
      </c>
      <c r="H586" s="20">
        <v>1</v>
      </c>
      <c r="I586" s="20">
        <v>30</v>
      </c>
      <c r="J586" s="21">
        <v>85.8</v>
      </c>
      <c r="K586" s="22">
        <f>IFERROR(TablaAforos[[#This Row],[AREA DEL POTRERO]]/TablaAforos[[#This Row],[NUMERO VACAS LOTE]]/TablaAforos[[#This Row],[DIAS OCUPACION]],"")</f>
        <v>74.324324324324323</v>
      </c>
      <c r="L586" s="23">
        <f t="shared" si="42"/>
        <v>2023</v>
      </c>
      <c r="M586" s="23">
        <f t="shared" si="43"/>
        <v>1</v>
      </c>
      <c r="N586" s="23">
        <f t="shared" si="44"/>
        <v>10</v>
      </c>
      <c r="O586" s="23">
        <v>5</v>
      </c>
    </row>
    <row r="587" spans="1:17">
      <c r="A587" s="45">
        <v>44936</v>
      </c>
      <c r="B587" s="20" t="s">
        <v>82</v>
      </c>
      <c r="C587" s="20" t="s">
        <v>86</v>
      </c>
      <c r="D587" s="20">
        <v>9</v>
      </c>
      <c r="E587" s="20">
        <v>2500</v>
      </c>
      <c r="F587" s="20">
        <v>42</v>
      </c>
      <c r="G587" s="20">
        <v>1.3</v>
      </c>
      <c r="H587" s="20">
        <v>1</v>
      </c>
      <c r="I587" s="20">
        <v>32</v>
      </c>
      <c r="J587" s="21">
        <v>61.6</v>
      </c>
      <c r="K587" s="22">
        <f>IFERROR(TablaAforos[[#This Row],[AREA DEL POTRERO]]/TablaAforos[[#This Row],[NUMERO VACAS LOTE]]/TablaAforos[[#This Row],[DIAS OCUPACION]],"")</f>
        <v>59.523809523809526</v>
      </c>
      <c r="L587" s="23">
        <f t="shared" si="42"/>
        <v>2023</v>
      </c>
      <c r="M587" s="23">
        <f t="shared" si="43"/>
        <v>1</v>
      </c>
      <c r="N587" s="23">
        <f t="shared" si="44"/>
        <v>10</v>
      </c>
      <c r="O587" s="23">
        <v>5</v>
      </c>
    </row>
    <row r="588" spans="1:17">
      <c r="A588" s="45">
        <v>44936</v>
      </c>
      <c r="B588" s="20" t="s">
        <v>82</v>
      </c>
      <c r="C588" s="20" t="s">
        <v>87</v>
      </c>
      <c r="D588" s="20">
        <v>58</v>
      </c>
      <c r="E588" s="20">
        <v>2500</v>
      </c>
      <c r="F588" s="20">
        <v>43</v>
      </c>
      <c r="G588" s="20">
        <v>1.3</v>
      </c>
      <c r="H588" s="20">
        <v>1</v>
      </c>
      <c r="I588" s="20">
        <v>33</v>
      </c>
      <c r="J588" s="21">
        <v>60.2</v>
      </c>
      <c r="K588" s="22">
        <f>IFERROR(TablaAforos[[#This Row],[AREA DEL POTRERO]]/TablaAforos[[#This Row],[NUMERO VACAS LOTE]]/TablaAforos[[#This Row],[DIAS OCUPACION]],"")</f>
        <v>58.139534883720927</v>
      </c>
      <c r="L588" s="23">
        <f t="shared" si="42"/>
        <v>2023</v>
      </c>
      <c r="M588" s="23">
        <f t="shared" si="43"/>
        <v>1</v>
      </c>
      <c r="N588" s="23">
        <f t="shared" si="44"/>
        <v>10</v>
      </c>
      <c r="O588" s="23">
        <v>5</v>
      </c>
    </row>
    <row r="589" spans="1:17">
      <c r="A589" s="46">
        <v>44936</v>
      </c>
      <c r="B589" s="34" t="s">
        <v>88</v>
      </c>
      <c r="C589" s="34">
        <v>1</v>
      </c>
      <c r="D589" s="34">
        <v>7</v>
      </c>
      <c r="E589" s="34">
        <v>15484</v>
      </c>
      <c r="F589" s="34">
        <v>42</v>
      </c>
      <c r="G589" s="34">
        <v>1.2</v>
      </c>
      <c r="H589" s="34">
        <v>4</v>
      </c>
      <c r="I589" s="34">
        <v>25</v>
      </c>
      <c r="J589" s="35">
        <v>89.1</v>
      </c>
      <c r="K589" s="36">
        <f>IFERROR(TablaAforos[[#This Row],[AREA DEL POTRERO]]/TablaAforos[[#This Row],[NUMERO VACAS LOTE]]/TablaAforos[[#This Row],[DIAS OCUPACION]],"")</f>
        <v>92.166666666666671</v>
      </c>
      <c r="L589" s="37">
        <f>YEAR(A589)</f>
        <v>2023</v>
      </c>
      <c r="M589" s="37">
        <f>MONTH(A589)</f>
        <v>1</v>
      </c>
      <c r="N589" s="37">
        <f>DAY(A589)</f>
        <v>10</v>
      </c>
      <c r="O589" s="37">
        <v>5</v>
      </c>
      <c r="P589" s="37"/>
      <c r="Q589" s="34"/>
    </row>
    <row r="590" spans="1:17">
      <c r="A590" s="45">
        <v>44937</v>
      </c>
      <c r="B590" s="20" t="s">
        <v>81</v>
      </c>
      <c r="C590" s="20">
        <v>1</v>
      </c>
      <c r="D590" s="20">
        <v>64</v>
      </c>
      <c r="E590" s="20">
        <v>2523</v>
      </c>
      <c r="F590" s="20">
        <v>37</v>
      </c>
      <c r="H590" s="20">
        <v>1</v>
      </c>
      <c r="I590" s="20">
        <v>28</v>
      </c>
      <c r="J590" s="21"/>
      <c r="K590" s="22">
        <f>IFERROR(TablaAforos[[#This Row],[AREA DEL POTRERO]]/TablaAforos[[#This Row],[NUMERO VACAS LOTE]]/TablaAforos[[#This Row],[DIAS OCUPACION]],"")</f>
        <v>68.189189189189193</v>
      </c>
      <c r="L590" s="23">
        <f t="shared" si="42"/>
        <v>2023</v>
      </c>
      <c r="M590" s="23">
        <f t="shared" si="43"/>
        <v>1</v>
      </c>
      <c r="N590" s="23">
        <f t="shared" si="44"/>
        <v>11</v>
      </c>
      <c r="O590" s="23">
        <v>5</v>
      </c>
    </row>
    <row r="591" spans="1:17">
      <c r="A591" s="45">
        <v>44937</v>
      </c>
      <c r="B591" s="20" t="s">
        <v>81</v>
      </c>
      <c r="C591" s="20">
        <v>2</v>
      </c>
      <c r="D591" s="20">
        <v>81</v>
      </c>
      <c r="E591" s="20">
        <v>2191</v>
      </c>
      <c r="F591" s="20">
        <v>37</v>
      </c>
      <c r="H591" s="20">
        <v>1</v>
      </c>
      <c r="I591" s="20">
        <v>30</v>
      </c>
      <c r="J591" s="21"/>
      <c r="K591" s="22">
        <f>IFERROR(TablaAforos[[#This Row],[AREA DEL POTRERO]]/TablaAforos[[#This Row],[NUMERO VACAS LOTE]]/TablaAforos[[#This Row],[DIAS OCUPACION]],"")</f>
        <v>59.216216216216218</v>
      </c>
      <c r="L591" s="23">
        <f t="shared" si="42"/>
        <v>2023</v>
      </c>
      <c r="M591" s="23">
        <f t="shared" si="43"/>
        <v>1</v>
      </c>
      <c r="N591" s="23">
        <f t="shared" si="44"/>
        <v>11</v>
      </c>
      <c r="O591" s="23">
        <v>5</v>
      </c>
    </row>
    <row r="592" spans="1:17">
      <c r="A592" s="45">
        <v>44937</v>
      </c>
      <c r="B592" s="20" t="s">
        <v>82</v>
      </c>
      <c r="C592" s="20" t="s">
        <v>86</v>
      </c>
      <c r="D592" s="20">
        <v>10</v>
      </c>
      <c r="E592" s="20">
        <v>2500</v>
      </c>
      <c r="F592" s="20">
        <v>42</v>
      </c>
      <c r="G592" s="20">
        <v>1.3</v>
      </c>
      <c r="H592" s="20">
        <v>1</v>
      </c>
      <c r="I592" s="20">
        <v>32</v>
      </c>
      <c r="J592" s="21">
        <v>60.3</v>
      </c>
      <c r="K592" s="22">
        <f>IFERROR(TablaAforos[[#This Row],[AREA DEL POTRERO]]/TablaAforos[[#This Row],[NUMERO VACAS LOTE]]/TablaAforos[[#This Row],[DIAS OCUPACION]],"")</f>
        <v>59.523809523809526</v>
      </c>
      <c r="L592" s="23">
        <f t="shared" si="42"/>
        <v>2023</v>
      </c>
      <c r="M592" s="23">
        <f t="shared" si="43"/>
        <v>1</v>
      </c>
      <c r="N592" s="23">
        <f t="shared" si="44"/>
        <v>11</v>
      </c>
      <c r="O592" s="23">
        <v>5</v>
      </c>
    </row>
    <row r="593" spans="1:17">
      <c r="A593" s="45">
        <v>44937</v>
      </c>
      <c r="B593" s="20" t="s">
        <v>82</v>
      </c>
      <c r="C593" s="20" t="s">
        <v>87</v>
      </c>
      <c r="J593" s="21"/>
      <c r="K593" s="22" t="str">
        <f>IFERROR(TablaAforos[[#This Row],[AREA DEL POTRERO]]/TablaAforos[[#This Row],[NUMERO VACAS LOTE]]/TablaAforos[[#This Row],[DIAS OCUPACION]],"")</f>
        <v/>
      </c>
      <c r="L593" s="23">
        <f t="shared" si="42"/>
        <v>2023</v>
      </c>
      <c r="M593" s="23">
        <f t="shared" si="43"/>
        <v>1</v>
      </c>
      <c r="N593" s="23">
        <f t="shared" si="44"/>
        <v>11</v>
      </c>
      <c r="O593" s="23">
        <v>5</v>
      </c>
    </row>
    <row r="594" spans="1:17">
      <c r="A594" s="45">
        <v>44938</v>
      </c>
      <c r="B594" s="20" t="s">
        <v>81</v>
      </c>
      <c r="C594" s="20">
        <v>1</v>
      </c>
      <c r="D594" s="20">
        <v>133</v>
      </c>
      <c r="E594" s="20">
        <v>5415</v>
      </c>
      <c r="F594" s="20">
        <v>35</v>
      </c>
      <c r="H594" s="20">
        <v>1.5</v>
      </c>
      <c r="I594" s="20">
        <v>28</v>
      </c>
      <c r="J594" s="21"/>
      <c r="K594" s="22">
        <f>IFERROR(TablaAforos[[#This Row],[AREA DEL POTRERO]]/TablaAforos[[#This Row],[NUMERO VACAS LOTE]]/TablaAforos[[#This Row],[DIAS OCUPACION]],"")</f>
        <v>103.14285714285715</v>
      </c>
      <c r="L594" s="23">
        <f t="shared" si="42"/>
        <v>2023</v>
      </c>
      <c r="M594" s="23">
        <f t="shared" si="43"/>
        <v>1</v>
      </c>
      <c r="N594" s="23">
        <f t="shared" si="44"/>
        <v>12</v>
      </c>
      <c r="O594" s="23">
        <v>5</v>
      </c>
    </row>
    <row r="595" spans="1:17">
      <c r="A595" s="45">
        <v>44938</v>
      </c>
      <c r="B595" s="20" t="s">
        <v>81</v>
      </c>
      <c r="C595" s="20">
        <v>2</v>
      </c>
      <c r="D595" s="20">
        <v>71</v>
      </c>
      <c r="E595" s="20">
        <v>2184</v>
      </c>
      <c r="F595" s="20">
        <v>36</v>
      </c>
      <c r="H595" s="20">
        <v>1</v>
      </c>
      <c r="I595" s="20">
        <v>28</v>
      </c>
      <c r="J595" s="21"/>
      <c r="K595" s="22">
        <f>IFERROR(TablaAforos[[#This Row],[AREA DEL POTRERO]]/TablaAforos[[#This Row],[NUMERO VACAS LOTE]]/TablaAforos[[#This Row],[DIAS OCUPACION]],"")</f>
        <v>60.666666666666664</v>
      </c>
      <c r="L595" s="23">
        <f t="shared" si="42"/>
        <v>2023</v>
      </c>
      <c r="M595" s="23">
        <f t="shared" si="43"/>
        <v>1</v>
      </c>
      <c r="N595" s="23">
        <f t="shared" si="44"/>
        <v>12</v>
      </c>
      <c r="O595" s="23">
        <v>5</v>
      </c>
    </row>
    <row r="596" spans="1:17">
      <c r="A596" s="45">
        <v>44939</v>
      </c>
      <c r="B596" s="20" t="s">
        <v>81</v>
      </c>
      <c r="C596" s="20">
        <v>2</v>
      </c>
      <c r="D596" s="20">
        <v>77</v>
      </c>
      <c r="E596" s="20">
        <v>2066</v>
      </c>
      <c r="F596" s="20">
        <v>36</v>
      </c>
      <c r="H596" s="20">
        <v>1</v>
      </c>
      <c r="I596" s="20">
        <v>30</v>
      </c>
      <c r="J596" s="21"/>
      <c r="K596" s="22">
        <f>IFERROR(TablaAforos[[#This Row],[AREA DEL POTRERO]]/TablaAforos[[#This Row],[NUMERO VACAS LOTE]]/TablaAforos[[#This Row],[DIAS OCUPACION]],"")</f>
        <v>57.388888888888886</v>
      </c>
      <c r="L596" s="23">
        <f t="shared" si="42"/>
        <v>2023</v>
      </c>
      <c r="M596" s="23">
        <f t="shared" si="43"/>
        <v>1</v>
      </c>
      <c r="N596" s="23">
        <f t="shared" si="44"/>
        <v>13</v>
      </c>
      <c r="O596" s="23">
        <v>5</v>
      </c>
    </row>
    <row r="597" spans="1:17">
      <c r="A597" s="45">
        <v>44940</v>
      </c>
      <c r="B597" s="20" t="s">
        <v>81</v>
      </c>
      <c r="C597" s="20">
        <v>1</v>
      </c>
      <c r="D597" s="20">
        <v>66</v>
      </c>
      <c r="E597" s="20">
        <v>2177</v>
      </c>
      <c r="F597" s="20">
        <v>35</v>
      </c>
      <c r="H597" s="20">
        <v>1</v>
      </c>
      <c r="I597" s="20">
        <v>28</v>
      </c>
      <c r="J597" s="21"/>
      <c r="K597" s="22">
        <f>IFERROR(TablaAforos[[#This Row],[AREA DEL POTRERO]]/TablaAforos[[#This Row],[NUMERO VACAS LOTE]]/TablaAforos[[#This Row],[DIAS OCUPACION]],"")</f>
        <v>62.2</v>
      </c>
      <c r="L597" s="23">
        <f t="shared" si="42"/>
        <v>2023</v>
      </c>
      <c r="M597" s="23">
        <f t="shared" si="43"/>
        <v>1</v>
      </c>
      <c r="N597" s="23">
        <f t="shared" si="44"/>
        <v>14</v>
      </c>
      <c r="O597" s="23">
        <v>5</v>
      </c>
    </row>
    <row r="598" spans="1:17">
      <c r="A598" s="45">
        <v>44940</v>
      </c>
      <c r="B598" s="20" t="s">
        <v>81</v>
      </c>
      <c r="C598" s="20">
        <v>2</v>
      </c>
      <c r="D598" s="20">
        <v>76</v>
      </c>
      <c r="E598" s="20">
        <v>2562</v>
      </c>
      <c r="F598" s="20">
        <v>36</v>
      </c>
      <c r="H598" s="20">
        <v>1</v>
      </c>
      <c r="I598" s="20">
        <v>30</v>
      </c>
      <c r="J598" s="21"/>
      <c r="K598" s="22">
        <f>IFERROR(TablaAforos[[#This Row],[AREA DEL POTRERO]]/TablaAforos[[#This Row],[NUMERO VACAS LOTE]]/TablaAforos[[#This Row],[DIAS OCUPACION]],"")</f>
        <v>71.166666666666671</v>
      </c>
      <c r="L598" s="23">
        <f t="shared" si="42"/>
        <v>2023</v>
      </c>
      <c r="M598" s="23">
        <f t="shared" si="43"/>
        <v>1</v>
      </c>
      <c r="N598" s="23">
        <f t="shared" si="44"/>
        <v>14</v>
      </c>
      <c r="O598" s="23">
        <v>5</v>
      </c>
    </row>
    <row r="599" spans="1:17">
      <c r="A599" s="45">
        <v>44941</v>
      </c>
      <c r="B599" s="20" t="s">
        <v>81</v>
      </c>
      <c r="C599" s="20">
        <v>1</v>
      </c>
      <c r="D599" s="20">
        <v>67</v>
      </c>
      <c r="E599" s="20">
        <v>2485</v>
      </c>
      <c r="F599" s="20">
        <v>35</v>
      </c>
      <c r="H599" s="20">
        <v>1</v>
      </c>
      <c r="I599" s="20">
        <v>28</v>
      </c>
      <c r="J599" s="21"/>
      <c r="K599" s="22">
        <f>IFERROR(TablaAforos[[#This Row],[AREA DEL POTRERO]]/TablaAforos[[#This Row],[NUMERO VACAS LOTE]]/TablaAforos[[#This Row],[DIAS OCUPACION]],"")</f>
        <v>71</v>
      </c>
      <c r="L599" s="23">
        <f t="shared" si="42"/>
        <v>2023</v>
      </c>
      <c r="M599" s="23">
        <f t="shared" si="43"/>
        <v>1</v>
      </c>
      <c r="N599" s="23">
        <f t="shared" si="44"/>
        <v>15</v>
      </c>
      <c r="O599" s="23">
        <v>5</v>
      </c>
    </row>
    <row r="600" spans="1:17">
      <c r="A600" s="45">
        <v>44941</v>
      </c>
      <c r="B600" s="20" t="s">
        <v>81</v>
      </c>
      <c r="C600" s="20">
        <v>2</v>
      </c>
      <c r="D600" s="20">
        <v>75</v>
      </c>
      <c r="E600" s="20">
        <v>1385</v>
      </c>
      <c r="F600" s="20">
        <v>36</v>
      </c>
      <c r="H600" s="20">
        <v>0.5</v>
      </c>
      <c r="I600" s="20">
        <v>29</v>
      </c>
      <c r="J600" s="21"/>
      <c r="K600" s="22">
        <f>IFERROR(TablaAforos[[#This Row],[AREA DEL POTRERO]]/TablaAforos[[#This Row],[NUMERO VACAS LOTE]]/TablaAforos[[#This Row],[DIAS OCUPACION]],"")</f>
        <v>76.944444444444443</v>
      </c>
      <c r="L600" s="23">
        <f t="shared" si="42"/>
        <v>2023</v>
      </c>
      <c r="M600" s="23">
        <f t="shared" si="43"/>
        <v>1</v>
      </c>
      <c r="N600" s="23">
        <f t="shared" si="44"/>
        <v>15</v>
      </c>
      <c r="O600" s="23">
        <v>5</v>
      </c>
    </row>
    <row r="601" spans="1:17">
      <c r="A601" s="45">
        <v>44942</v>
      </c>
      <c r="B601" s="20" t="s">
        <v>81</v>
      </c>
      <c r="C601" s="20">
        <v>1</v>
      </c>
      <c r="D601" s="20">
        <v>69</v>
      </c>
      <c r="E601" s="20">
        <v>2218</v>
      </c>
      <c r="F601" s="20">
        <v>39</v>
      </c>
      <c r="H601" s="20">
        <v>1</v>
      </c>
      <c r="I601" s="20">
        <v>29</v>
      </c>
      <c r="J601" s="21"/>
      <c r="K601" s="22">
        <f>IFERROR(TablaAforos[[#This Row],[AREA DEL POTRERO]]/TablaAforos[[#This Row],[NUMERO VACAS LOTE]]/TablaAforos[[#This Row],[DIAS OCUPACION]],"")</f>
        <v>56.871794871794869</v>
      </c>
      <c r="L601" s="23">
        <f t="shared" si="42"/>
        <v>2023</v>
      </c>
      <c r="M601" s="23">
        <f t="shared" si="43"/>
        <v>1</v>
      </c>
      <c r="N601" s="23">
        <f t="shared" si="44"/>
        <v>16</v>
      </c>
      <c r="O601" s="23">
        <v>5</v>
      </c>
    </row>
    <row r="602" spans="1:17">
      <c r="A602" s="45">
        <v>44942</v>
      </c>
      <c r="B602" s="20" t="s">
        <v>81</v>
      </c>
      <c r="C602" s="20">
        <v>2</v>
      </c>
      <c r="D602" s="20">
        <v>78</v>
      </c>
      <c r="E602" s="20">
        <v>1779</v>
      </c>
      <c r="F602" s="20">
        <v>39</v>
      </c>
      <c r="H602" s="20">
        <v>1</v>
      </c>
      <c r="I602" s="20">
        <v>31</v>
      </c>
      <c r="J602" s="21"/>
      <c r="K602" s="22">
        <f>IFERROR(TablaAforos[[#This Row],[AREA DEL POTRERO]]/TablaAforos[[#This Row],[NUMERO VACAS LOTE]]/TablaAforos[[#This Row],[DIAS OCUPACION]],"")</f>
        <v>45.615384615384613</v>
      </c>
      <c r="L602" s="23">
        <f t="shared" si="42"/>
        <v>2023</v>
      </c>
      <c r="M602" s="23">
        <f t="shared" si="43"/>
        <v>1</v>
      </c>
      <c r="N602" s="23">
        <f t="shared" si="44"/>
        <v>16</v>
      </c>
      <c r="O602" s="23">
        <v>5</v>
      </c>
    </row>
    <row r="603" spans="1:17">
      <c r="A603" s="46">
        <v>44942</v>
      </c>
      <c r="B603" s="34" t="s">
        <v>82</v>
      </c>
      <c r="C603" s="34" t="s">
        <v>87</v>
      </c>
      <c r="D603" s="34">
        <v>64</v>
      </c>
      <c r="E603" s="34">
        <v>2500</v>
      </c>
      <c r="F603" s="34">
        <v>43</v>
      </c>
      <c r="G603" s="34">
        <v>1.5</v>
      </c>
      <c r="H603" s="34">
        <v>1</v>
      </c>
      <c r="I603" s="34">
        <v>33</v>
      </c>
      <c r="J603" s="35">
        <v>68.900000000000006</v>
      </c>
      <c r="K603" s="36">
        <f>IFERROR(TablaAforos[[#This Row],[AREA DEL POTRERO]]/TablaAforos[[#This Row],[NUMERO VACAS LOTE]]/TablaAforos[[#This Row],[DIAS OCUPACION]],"")</f>
        <v>58.139534883720927</v>
      </c>
      <c r="L603" s="37">
        <f>YEAR(A603)</f>
        <v>2023</v>
      </c>
      <c r="M603" s="37">
        <f>MONTH(A603)</f>
        <v>1</v>
      </c>
      <c r="N603" s="37">
        <f>DAY(A603)</f>
        <v>16</v>
      </c>
      <c r="O603" s="23">
        <v>5</v>
      </c>
      <c r="Q603" s="34"/>
    </row>
    <row r="604" spans="1:17">
      <c r="A604" s="46">
        <v>44942</v>
      </c>
      <c r="B604" s="34" t="s">
        <v>85</v>
      </c>
      <c r="C604" s="34">
        <v>1</v>
      </c>
      <c r="D604" s="34">
        <v>15</v>
      </c>
      <c r="E604" s="34">
        <v>9998</v>
      </c>
      <c r="F604" s="34">
        <v>30</v>
      </c>
      <c r="G604" s="34"/>
      <c r="H604" s="34"/>
      <c r="I604" s="34"/>
      <c r="J604" s="35"/>
      <c r="K604" s="36" t="str">
        <f>IFERROR(TablaAforos[[#This Row],[AREA DEL POTRERO]]/TablaAforos[[#This Row],[NUMERO VACAS LOTE]]/TablaAforos[[#This Row],[DIAS OCUPACION]],"")</f>
        <v/>
      </c>
      <c r="L604" s="37">
        <f>YEAR(A604)</f>
        <v>2023</v>
      </c>
      <c r="M604" s="37">
        <f>MONTH(A604)</f>
        <v>1</v>
      </c>
      <c r="N604" s="37">
        <f>DAY(A604)</f>
        <v>16</v>
      </c>
      <c r="O604" s="37">
        <v>5</v>
      </c>
      <c r="P604" s="37"/>
      <c r="Q604" s="34"/>
    </row>
    <row r="605" spans="1:17">
      <c r="A605" s="45">
        <v>44943</v>
      </c>
      <c r="B605" s="20" t="s">
        <v>81</v>
      </c>
      <c r="C605" s="20">
        <v>1</v>
      </c>
      <c r="D605" s="20">
        <v>70</v>
      </c>
      <c r="E605" s="20">
        <v>2762</v>
      </c>
      <c r="F605" s="20">
        <v>39</v>
      </c>
      <c r="G605" s="20">
        <v>1.6</v>
      </c>
      <c r="H605" s="20">
        <v>1</v>
      </c>
      <c r="I605" s="20">
        <v>29</v>
      </c>
      <c r="J605" s="21">
        <v>88.2</v>
      </c>
      <c r="K605" s="22">
        <f>IFERROR(TablaAforos[[#This Row],[AREA DEL POTRERO]]/TablaAforos[[#This Row],[NUMERO VACAS LOTE]]/TablaAforos[[#This Row],[DIAS OCUPACION]],"")</f>
        <v>70.820512820512818</v>
      </c>
      <c r="L605" s="23">
        <f t="shared" si="42"/>
        <v>2023</v>
      </c>
      <c r="M605" s="23">
        <f t="shared" si="43"/>
        <v>1</v>
      </c>
      <c r="N605" s="23">
        <f t="shared" si="44"/>
        <v>17</v>
      </c>
      <c r="O605" s="23">
        <v>5</v>
      </c>
    </row>
    <row r="606" spans="1:17">
      <c r="A606" s="45">
        <v>44943</v>
      </c>
      <c r="B606" s="20" t="s">
        <v>81</v>
      </c>
      <c r="C606" s="20">
        <v>2</v>
      </c>
      <c r="D606" s="20">
        <v>80</v>
      </c>
      <c r="E606" s="20">
        <v>2218</v>
      </c>
      <c r="F606" s="20">
        <v>33</v>
      </c>
      <c r="H606" s="20">
        <v>1</v>
      </c>
      <c r="I606" s="20">
        <v>30</v>
      </c>
      <c r="J606" s="21"/>
      <c r="K606" s="22">
        <f>IFERROR(TablaAforos[[#This Row],[AREA DEL POTRERO]]/TablaAforos[[#This Row],[NUMERO VACAS LOTE]]/TablaAforos[[#This Row],[DIAS OCUPACION]],"")</f>
        <v>67.212121212121218</v>
      </c>
      <c r="L606" s="23">
        <f t="shared" si="42"/>
        <v>2023</v>
      </c>
      <c r="M606" s="23">
        <f t="shared" si="43"/>
        <v>1</v>
      </c>
      <c r="N606" s="23">
        <f t="shared" si="44"/>
        <v>17</v>
      </c>
      <c r="O606" s="23">
        <v>5</v>
      </c>
    </row>
    <row r="607" spans="1:17">
      <c r="A607" s="45">
        <v>44943</v>
      </c>
      <c r="B607" s="20" t="s">
        <v>82</v>
      </c>
      <c r="C607" s="20" t="s">
        <v>86</v>
      </c>
      <c r="D607" s="20">
        <v>18</v>
      </c>
      <c r="E607" s="20">
        <v>2500</v>
      </c>
      <c r="F607" s="20">
        <v>44</v>
      </c>
      <c r="G607" s="20">
        <v>1.3</v>
      </c>
      <c r="H607" s="20">
        <v>1</v>
      </c>
      <c r="I607" s="20">
        <v>31</v>
      </c>
      <c r="J607" s="21">
        <v>55.4</v>
      </c>
      <c r="K607" s="22">
        <f>IFERROR(TablaAforos[[#This Row],[AREA DEL POTRERO]]/TablaAforos[[#This Row],[NUMERO VACAS LOTE]]/TablaAforos[[#This Row],[DIAS OCUPACION]],"")</f>
        <v>56.81818181818182</v>
      </c>
      <c r="L607" s="23">
        <f t="shared" si="42"/>
        <v>2023</v>
      </c>
      <c r="M607" s="23">
        <f t="shared" si="43"/>
        <v>1</v>
      </c>
      <c r="N607" s="23">
        <f t="shared" si="44"/>
        <v>17</v>
      </c>
      <c r="O607" s="23">
        <v>5</v>
      </c>
    </row>
    <row r="608" spans="1:17">
      <c r="A608" s="45">
        <v>44943</v>
      </c>
      <c r="B608" s="20" t="s">
        <v>82</v>
      </c>
      <c r="C608" s="20" t="s">
        <v>87</v>
      </c>
      <c r="D608" s="20">
        <v>66</v>
      </c>
      <c r="E608" s="20">
        <v>2500</v>
      </c>
      <c r="F608" s="20">
        <v>43</v>
      </c>
      <c r="G608" s="20">
        <v>1.4</v>
      </c>
      <c r="H608" s="20">
        <v>1</v>
      </c>
      <c r="I608" s="20">
        <v>33</v>
      </c>
      <c r="J608" s="21">
        <v>64.099999999999994</v>
      </c>
      <c r="K608" s="22">
        <f>IFERROR(TablaAforos[[#This Row],[AREA DEL POTRERO]]/TablaAforos[[#This Row],[NUMERO VACAS LOTE]]/TablaAforos[[#This Row],[DIAS OCUPACION]],"")</f>
        <v>58.139534883720927</v>
      </c>
      <c r="L608" s="23">
        <f t="shared" si="42"/>
        <v>2023</v>
      </c>
      <c r="M608" s="23">
        <f t="shared" si="43"/>
        <v>1</v>
      </c>
      <c r="N608" s="23">
        <f t="shared" si="44"/>
        <v>17</v>
      </c>
      <c r="O608" s="23">
        <v>5</v>
      </c>
    </row>
    <row r="609" spans="1:17">
      <c r="A609" s="46">
        <v>44943</v>
      </c>
      <c r="B609" s="34" t="s">
        <v>88</v>
      </c>
      <c r="C609" s="34">
        <v>1</v>
      </c>
      <c r="D609" s="34">
        <v>5</v>
      </c>
      <c r="E609" s="34">
        <v>7715</v>
      </c>
      <c r="F609" s="34">
        <v>47</v>
      </c>
      <c r="G609" s="34">
        <v>1</v>
      </c>
      <c r="H609" s="34">
        <v>2</v>
      </c>
      <c r="I609" s="34">
        <v>26</v>
      </c>
      <c r="J609" s="35">
        <v>64</v>
      </c>
      <c r="K609" s="36">
        <f>IFERROR(TablaAforos[[#This Row],[AREA DEL POTRERO]]/TablaAforos[[#This Row],[NUMERO VACAS LOTE]]/TablaAforos[[#This Row],[DIAS OCUPACION]],"")</f>
        <v>82.074468085106389</v>
      </c>
      <c r="L609" s="37">
        <f>YEAR(A609)</f>
        <v>2023</v>
      </c>
      <c r="M609" s="37">
        <f>MONTH(A609)</f>
        <v>1</v>
      </c>
      <c r="N609" s="37">
        <f>DAY(A609)</f>
        <v>17</v>
      </c>
      <c r="O609" s="37">
        <v>5</v>
      </c>
      <c r="P609" s="37"/>
      <c r="Q609" s="34"/>
    </row>
    <row r="610" spans="1:17">
      <c r="A610" s="45">
        <v>44944</v>
      </c>
      <c r="B610" s="20" t="s">
        <v>81</v>
      </c>
      <c r="C610" s="20">
        <v>1</v>
      </c>
      <c r="D610" s="20">
        <v>59</v>
      </c>
      <c r="E610" s="20">
        <v>2452</v>
      </c>
      <c r="F610" s="20">
        <v>39</v>
      </c>
      <c r="G610" s="20">
        <v>1.7</v>
      </c>
      <c r="H610" s="20">
        <v>1</v>
      </c>
      <c r="I610" s="20">
        <v>29</v>
      </c>
      <c r="J610" s="21">
        <v>84.4</v>
      </c>
      <c r="K610" s="22">
        <f>IFERROR(TablaAforos[[#This Row],[AREA DEL POTRERO]]/TablaAforos[[#This Row],[NUMERO VACAS LOTE]]/TablaAforos[[#This Row],[DIAS OCUPACION]],"")</f>
        <v>62.871794871794869</v>
      </c>
      <c r="L610" s="23">
        <f t="shared" si="42"/>
        <v>2023</v>
      </c>
      <c r="M610" s="23">
        <f t="shared" si="43"/>
        <v>1</v>
      </c>
      <c r="N610" s="23">
        <f t="shared" si="44"/>
        <v>18</v>
      </c>
      <c r="O610" s="23">
        <v>5</v>
      </c>
    </row>
    <row r="611" spans="1:17">
      <c r="A611" s="45">
        <v>44944</v>
      </c>
      <c r="B611" s="20" t="s">
        <v>81</v>
      </c>
      <c r="C611" s="20">
        <v>2</v>
      </c>
      <c r="D611" s="20">
        <v>82</v>
      </c>
      <c r="E611" s="20">
        <v>2804</v>
      </c>
      <c r="F611" s="20">
        <v>32</v>
      </c>
      <c r="G611" s="20">
        <v>1.6</v>
      </c>
      <c r="H611" s="20">
        <v>1</v>
      </c>
      <c r="I611" s="20">
        <v>30</v>
      </c>
      <c r="J611" s="21">
        <v>106</v>
      </c>
      <c r="K611" s="22">
        <f>IFERROR(TablaAforos[[#This Row],[AREA DEL POTRERO]]/TablaAforos[[#This Row],[NUMERO VACAS LOTE]]/TablaAforos[[#This Row],[DIAS OCUPACION]],"")</f>
        <v>87.625</v>
      </c>
      <c r="L611" s="23">
        <f t="shared" si="42"/>
        <v>2023</v>
      </c>
      <c r="M611" s="23">
        <f t="shared" si="43"/>
        <v>1</v>
      </c>
      <c r="N611" s="23">
        <f t="shared" si="44"/>
        <v>18</v>
      </c>
      <c r="O611" s="23">
        <v>5</v>
      </c>
    </row>
    <row r="612" spans="1:17">
      <c r="A612" s="45">
        <v>44944</v>
      </c>
      <c r="B612" s="20" t="s">
        <v>82</v>
      </c>
      <c r="C612" s="20" t="s">
        <v>86</v>
      </c>
      <c r="D612" s="20">
        <v>19</v>
      </c>
      <c r="E612" s="20">
        <v>2500</v>
      </c>
      <c r="F612" s="20">
        <v>44</v>
      </c>
      <c r="G612" s="20">
        <v>1.3</v>
      </c>
      <c r="H612" s="20">
        <v>1</v>
      </c>
      <c r="I612" s="20">
        <v>31</v>
      </c>
      <c r="J612" s="21">
        <v>58</v>
      </c>
      <c r="K612" s="22">
        <f>IFERROR(TablaAforos[[#This Row],[AREA DEL POTRERO]]/TablaAforos[[#This Row],[NUMERO VACAS LOTE]]/TablaAforos[[#This Row],[DIAS OCUPACION]],"")</f>
        <v>56.81818181818182</v>
      </c>
      <c r="L612" s="23">
        <f t="shared" si="42"/>
        <v>2023</v>
      </c>
      <c r="M612" s="23">
        <f t="shared" si="43"/>
        <v>1</v>
      </c>
      <c r="N612" s="23">
        <f t="shared" si="44"/>
        <v>18</v>
      </c>
      <c r="O612" s="23">
        <v>5</v>
      </c>
    </row>
    <row r="613" spans="1:17">
      <c r="A613" s="45">
        <v>44944</v>
      </c>
      <c r="B613" s="20" t="s">
        <v>82</v>
      </c>
      <c r="C613" s="20" t="s">
        <v>87</v>
      </c>
      <c r="D613" s="20">
        <v>68</v>
      </c>
      <c r="E613" s="20">
        <v>2500</v>
      </c>
      <c r="F613" s="20">
        <v>43</v>
      </c>
      <c r="G613" s="20">
        <v>1.4</v>
      </c>
      <c r="H613" s="20">
        <v>1</v>
      </c>
      <c r="I613" s="20">
        <v>33</v>
      </c>
      <c r="J613" s="21">
        <v>64.5</v>
      </c>
      <c r="K613" s="22">
        <f>IFERROR(TablaAforos[[#This Row],[AREA DEL POTRERO]]/TablaAforos[[#This Row],[NUMERO VACAS LOTE]]/TablaAforos[[#This Row],[DIAS OCUPACION]],"")</f>
        <v>58.139534883720927</v>
      </c>
      <c r="L613" s="23">
        <f t="shared" si="42"/>
        <v>2023</v>
      </c>
      <c r="M613" s="23">
        <f t="shared" si="43"/>
        <v>1</v>
      </c>
      <c r="N613" s="23">
        <f t="shared" si="44"/>
        <v>18</v>
      </c>
      <c r="O613" s="23">
        <v>5</v>
      </c>
    </row>
    <row r="614" spans="1:17">
      <c r="A614" s="45">
        <v>44945</v>
      </c>
      <c r="B614" s="20" t="s">
        <v>81</v>
      </c>
      <c r="C614" s="20">
        <v>1</v>
      </c>
      <c r="D614" s="20">
        <v>58</v>
      </c>
      <c r="E614" s="20">
        <v>2292</v>
      </c>
      <c r="F614" s="20">
        <v>39</v>
      </c>
      <c r="G614" s="20">
        <v>1.7</v>
      </c>
      <c r="H614" s="20">
        <v>1</v>
      </c>
      <c r="I614" s="20">
        <v>29</v>
      </c>
      <c r="J614" s="21">
        <v>78.5</v>
      </c>
      <c r="K614" s="22">
        <f>IFERROR(TablaAforos[[#This Row],[AREA DEL POTRERO]]/TablaAforos[[#This Row],[NUMERO VACAS LOTE]]/TablaAforos[[#This Row],[DIAS OCUPACION]],"")</f>
        <v>58.769230769230766</v>
      </c>
      <c r="L614" s="23">
        <f t="shared" si="42"/>
        <v>2023</v>
      </c>
      <c r="M614" s="23">
        <f t="shared" si="43"/>
        <v>1</v>
      </c>
      <c r="N614" s="23">
        <f t="shared" si="44"/>
        <v>19</v>
      </c>
      <c r="O614" s="23">
        <v>5</v>
      </c>
    </row>
    <row r="615" spans="1:17">
      <c r="A615" s="45">
        <v>44945</v>
      </c>
      <c r="B615" s="20" t="s">
        <v>81</v>
      </c>
      <c r="C615" s="20">
        <v>2</v>
      </c>
      <c r="D615" s="20">
        <v>84</v>
      </c>
      <c r="E615" s="20">
        <v>1943</v>
      </c>
      <c r="F615" s="20">
        <v>32</v>
      </c>
      <c r="G615" s="20">
        <v>1.2</v>
      </c>
      <c r="H615" s="20">
        <v>1</v>
      </c>
      <c r="I615" s="20">
        <v>30</v>
      </c>
      <c r="J615" s="21">
        <v>56.9</v>
      </c>
      <c r="K615" s="22">
        <f>IFERROR(TablaAforos[[#This Row],[AREA DEL POTRERO]]/TablaAforos[[#This Row],[NUMERO VACAS LOTE]]/TablaAforos[[#This Row],[DIAS OCUPACION]],"")</f>
        <v>60.71875</v>
      </c>
      <c r="L615" s="23">
        <f t="shared" si="42"/>
        <v>2023</v>
      </c>
      <c r="M615" s="23">
        <f t="shared" si="43"/>
        <v>1</v>
      </c>
      <c r="N615" s="23">
        <f t="shared" si="44"/>
        <v>19</v>
      </c>
      <c r="O615" s="23">
        <v>5</v>
      </c>
    </row>
    <row r="616" spans="1:17">
      <c r="A616" s="45">
        <v>44945</v>
      </c>
      <c r="B616" s="20" t="s">
        <v>82</v>
      </c>
      <c r="C616" s="20" t="s">
        <v>86</v>
      </c>
      <c r="D616" s="20">
        <v>20</v>
      </c>
      <c r="E616" s="20">
        <v>2500</v>
      </c>
      <c r="F616" s="20">
        <v>44</v>
      </c>
      <c r="G616" s="20">
        <v>1.4</v>
      </c>
      <c r="H616" s="20">
        <v>1</v>
      </c>
      <c r="I616" s="20">
        <v>31</v>
      </c>
      <c r="J616" s="21">
        <v>60.1</v>
      </c>
      <c r="K616" s="22">
        <f>IFERROR(TablaAforos[[#This Row],[AREA DEL POTRERO]]/TablaAforos[[#This Row],[NUMERO VACAS LOTE]]/TablaAforos[[#This Row],[DIAS OCUPACION]],"")</f>
        <v>56.81818181818182</v>
      </c>
      <c r="L616" s="23">
        <f t="shared" si="42"/>
        <v>2023</v>
      </c>
      <c r="M616" s="23">
        <f t="shared" si="43"/>
        <v>1</v>
      </c>
      <c r="N616" s="23">
        <f t="shared" si="44"/>
        <v>19</v>
      </c>
      <c r="O616" s="23">
        <v>5</v>
      </c>
    </row>
    <row r="617" spans="1:17">
      <c r="A617" s="45">
        <v>44945</v>
      </c>
      <c r="B617" s="20" t="s">
        <v>82</v>
      </c>
      <c r="C617" s="20" t="s">
        <v>87</v>
      </c>
      <c r="J617" s="21"/>
      <c r="K617" s="22" t="str">
        <f>IFERROR(TablaAforos[[#This Row],[AREA DEL POTRERO]]/TablaAforos[[#This Row],[NUMERO VACAS LOTE]]/TablaAforos[[#This Row],[DIAS OCUPACION]],"")</f>
        <v/>
      </c>
      <c r="L617" s="23">
        <f t="shared" si="42"/>
        <v>2023</v>
      </c>
      <c r="M617" s="23">
        <f t="shared" si="43"/>
        <v>1</v>
      </c>
      <c r="N617" s="23">
        <f t="shared" si="44"/>
        <v>19</v>
      </c>
      <c r="O617" s="23">
        <v>5</v>
      </c>
    </row>
    <row r="618" spans="1:17">
      <c r="A618" s="46">
        <v>44945</v>
      </c>
      <c r="B618" s="34" t="s">
        <v>88</v>
      </c>
      <c r="C618" s="34">
        <v>1</v>
      </c>
      <c r="D618" s="34">
        <v>6</v>
      </c>
      <c r="E618" s="34">
        <v>6263</v>
      </c>
      <c r="F618" s="34">
        <v>47</v>
      </c>
      <c r="G618" s="34">
        <v>1.3</v>
      </c>
      <c r="H618" s="34">
        <v>2</v>
      </c>
      <c r="I618" s="34">
        <v>26</v>
      </c>
      <c r="J618" s="35">
        <v>65</v>
      </c>
      <c r="K618" s="36">
        <f>IFERROR(TablaAforos[[#This Row],[AREA DEL POTRERO]]/TablaAforos[[#This Row],[NUMERO VACAS LOTE]]/TablaAforos[[#This Row],[DIAS OCUPACION]],"")</f>
        <v>66.627659574468083</v>
      </c>
      <c r="L618" s="37">
        <f>YEAR(A618)</f>
        <v>2023</v>
      </c>
      <c r="M618" s="37">
        <f>MONTH(A618)</f>
        <v>1</v>
      </c>
      <c r="N618" s="37">
        <f>DAY(A618)</f>
        <v>19</v>
      </c>
      <c r="O618" s="37">
        <v>5</v>
      </c>
      <c r="P618" s="37"/>
      <c r="Q618" s="34"/>
    </row>
    <row r="619" spans="1:17">
      <c r="A619" s="45">
        <v>44946</v>
      </c>
      <c r="B619" s="20" t="s">
        <v>81</v>
      </c>
      <c r="C619" s="20">
        <v>1</v>
      </c>
      <c r="D619" s="20">
        <v>57</v>
      </c>
      <c r="E619" s="20">
        <v>2162</v>
      </c>
      <c r="F619" s="20">
        <v>39</v>
      </c>
      <c r="G619" s="20">
        <v>1.5</v>
      </c>
      <c r="H619" s="20">
        <v>1</v>
      </c>
      <c r="I619" s="20">
        <v>39</v>
      </c>
      <c r="J619" s="21">
        <v>64</v>
      </c>
      <c r="K619" s="22">
        <f>IFERROR(TablaAforos[[#This Row],[AREA DEL POTRERO]]/TablaAforos[[#This Row],[NUMERO VACAS LOTE]]/TablaAforos[[#This Row],[DIAS OCUPACION]],"")</f>
        <v>55.435897435897438</v>
      </c>
      <c r="L619" s="23">
        <f t="shared" si="42"/>
        <v>2023</v>
      </c>
      <c r="M619" s="23">
        <f t="shared" si="43"/>
        <v>1</v>
      </c>
      <c r="N619" s="23">
        <f t="shared" si="44"/>
        <v>20</v>
      </c>
      <c r="O619" s="23">
        <v>5</v>
      </c>
    </row>
    <row r="620" spans="1:17">
      <c r="A620" s="45">
        <v>44946</v>
      </c>
      <c r="B620" s="20" t="s">
        <v>81</v>
      </c>
      <c r="C620" s="20">
        <v>2</v>
      </c>
      <c r="D620" s="20">
        <v>86</v>
      </c>
      <c r="E620" s="20">
        <v>2224</v>
      </c>
      <c r="F620" s="20">
        <v>32</v>
      </c>
      <c r="G620" s="20">
        <v>1.4</v>
      </c>
      <c r="H620" s="20">
        <v>1</v>
      </c>
      <c r="I620" s="20">
        <v>30</v>
      </c>
      <c r="J620" s="21">
        <v>73.5</v>
      </c>
      <c r="K620" s="22">
        <f>IFERROR(TablaAforos[[#This Row],[AREA DEL POTRERO]]/TablaAforos[[#This Row],[NUMERO VACAS LOTE]]/TablaAforos[[#This Row],[DIAS OCUPACION]],"")</f>
        <v>69.5</v>
      </c>
      <c r="L620" s="23">
        <f t="shared" si="42"/>
        <v>2023</v>
      </c>
      <c r="M620" s="23">
        <f t="shared" si="43"/>
        <v>1</v>
      </c>
      <c r="N620" s="23">
        <f t="shared" si="44"/>
        <v>20</v>
      </c>
      <c r="O620" s="23">
        <v>5</v>
      </c>
    </row>
    <row r="621" spans="1:17">
      <c r="A621" s="45">
        <v>44946</v>
      </c>
      <c r="B621" s="20" t="s">
        <v>82</v>
      </c>
      <c r="C621" s="20" t="s">
        <v>86</v>
      </c>
      <c r="D621" s="20">
        <v>21</v>
      </c>
      <c r="E621" s="20">
        <v>2500</v>
      </c>
      <c r="F621" s="20">
        <v>44</v>
      </c>
      <c r="G621" s="20">
        <v>1.5</v>
      </c>
      <c r="H621" s="20">
        <v>1</v>
      </c>
      <c r="I621" s="20">
        <v>31</v>
      </c>
      <c r="J621" s="21">
        <v>63.9</v>
      </c>
      <c r="K621" s="22">
        <f>IFERROR(TablaAforos[[#This Row],[AREA DEL POTRERO]]/TablaAforos[[#This Row],[NUMERO VACAS LOTE]]/TablaAforos[[#This Row],[DIAS OCUPACION]],"")</f>
        <v>56.81818181818182</v>
      </c>
      <c r="L621" s="23">
        <f t="shared" si="42"/>
        <v>2023</v>
      </c>
      <c r="M621" s="23">
        <f t="shared" si="43"/>
        <v>1</v>
      </c>
      <c r="N621" s="23">
        <f t="shared" si="44"/>
        <v>20</v>
      </c>
      <c r="O621" s="23">
        <v>5</v>
      </c>
    </row>
    <row r="622" spans="1:17">
      <c r="A622" s="45">
        <v>44946</v>
      </c>
      <c r="B622" s="20" t="s">
        <v>82</v>
      </c>
      <c r="C622" s="20" t="s">
        <v>87</v>
      </c>
      <c r="D622" s="20">
        <v>70</v>
      </c>
      <c r="E622" s="20">
        <v>2500</v>
      </c>
      <c r="F622" s="20">
        <v>42</v>
      </c>
      <c r="G622" s="20">
        <v>1.4</v>
      </c>
      <c r="H622" s="20">
        <v>1</v>
      </c>
      <c r="I622" s="20">
        <v>30</v>
      </c>
      <c r="J622" s="21">
        <v>65.2</v>
      </c>
      <c r="K622" s="22">
        <f>IFERROR(TablaAforos[[#This Row],[AREA DEL POTRERO]]/TablaAforos[[#This Row],[NUMERO VACAS LOTE]]/TablaAforos[[#This Row],[DIAS OCUPACION]],"")</f>
        <v>59.523809523809526</v>
      </c>
      <c r="L622" s="23">
        <f t="shared" si="42"/>
        <v>2023</v>
      </c>
      <c r="M622" s="23">
        <f t="shared" si="43"/>
        <v>1</v>
      </c>
      <c r="N622" s="23">
        <f t="shared" si="44"/>
        <v>20</v>
      </c>
      <c r="O622" s="23">
        <v>5</v>
      </c>
    </row>
    <row r="623" spans="1:17">
      <c r="A623" s="45">
        <v>44947</v>
      </c>
      <c r="B623" s="20" t="s">
        <v>81</v>
      </c>
      <c r="C623" s="20">
        <v>1</v>
      </c>
      <c r="D623" s="20">
        <v>56</v>
      </c>
      <c r="E623" s="20">
        <v>2083</v>
      </c>
      <c r="F623" s="20">
        <v>39</v>
      </c>
      <c r="G623" s="20">
        <v>1.3</v>
      </c>
      <c r="H623" s="20">
        <v>1</v>
      </c>
      <c r="I623" s="20">
        <v>29</v>
      </c>
      <c r="J623" s="21">
        <v>52.5</v>
      </c>
      <c r="K623" s="22">
        <f>IFERROR(TablaAforos[[#This Row],[AREA DEL POTRERO]]/TablaAforos[[#This Row],[NUMERO VACAS LOTE]]/TablaAforos[[#This Row],[DIAS OCUPACION]],"")</f>
        <v>53.410256410256409</v>
      </c>
      <c r="L623" s="23">
        <f t="shared" si="42"/>
        <v>2023</v>
      </c>
      <c r="M623" s="23">
        <f t="shared" si="43"/>
        <v>1</v>
      </c>
      <c r="N623" s="23">
        <f t="shared" si="44"/>
        <v>21</v>
      </c>
      <c r="O623" s="23">
        <v>5</v>
      </c>
    </row>
    <row r="624" spans="1:17">
      <c r="A624" s="45">
        <v>44947</v>
      </c>
      <c r="B624" s="20" t="s">
        <v>81</v>
      </c>
      <c r="C624" s="20">
        <v>2</v>
      </c>
      <c r="D624" s="20">
        <v>85</v>
      </c>
      <c r="E624" s="20">
        <v>2219</v>
      </c>
      <c r="F624" s="20">
        <v>32</v>
      </c>
      <c r="G624" s="20">
        <v>1.5</v>
      </c>
      <c r="H624" s="20">
        <v>1</v>
      </c>
      <c r="I624" s="20">
        <v>30</v>
      </c>
      <c r="J624" s="21">
        <v>79.099999999999994</v>
      </c>
      <c r="K624" s="22">
        <f>IFERROR(TablaAforos[[#This Row],[AREA DEL POTRERO]]/TablaAforos[[#This Row],[NUMERO VACAS LOTE]]/TablaAforos[[#This Row],[DIAS OCUPACION]],"")</f>
        <v>69.34375</v>
      </c>
      <c r="L624" s="23">
        <f t="shared" si="42"/>
        <v>2023</v>
      </c>
      <c r="M624" s="23">
        <f t="shared" si="43"/>
        <v>1</v>
      </c>
      <c r="N624" s="23">
        <f t="shared" si="44"/>
        <v>21</v>
      </c>
      <c r="O624" s="23">
        <v>5</v>
      </c>
    </row>
    <row r="625" spans="1:17">
      <c r="A625" s="45">
        <v>44947</v>
      </c>
      <c r="B625" s="20" t="s">
        <v>82</v>
      </c>
      <c r="C625" s="20" t="s">
        <v>86</v>
      </c>
      <c r="D625" s="20">
        <v>22</v>
      </c>
      <c r="E625" s="20">
        <v>2500</v>
      </c>
      <c r="F625" s="20">
        <v>44</v>
      </c>
      <c r="G625" s="20">
        <v>1.7</v>
      </c>
      <c r="H625" s="20">
        <v>1</v>
      </c>
      <c r="I625" s="20">
        <v>31</v>
      </c>
      <c r="J625" s="21">
        <v>75</v>
      </c>
      <c r="K625" s="22">
        <f>IFERROR(TablaAforos[[#This Row],[AREA DEL POTRERO]]/TablaAforos[[#This Row],[NUMERO VACAS LOTE]]/TablaAforos[[#This Row],[DIAS OCUPACION]],"")</f>
        <v>56.81818181818182</v>
      </c>
      <c r="L625" s="23">
        <f t="shared" si="42"/>
        <v>2023</v>
      </c>
      <c r="M625" s="23">
        <f t="shared" si="43"/>
        <v>1</v>
      </c>
      <c r="N625" s="23">
        <f t="shared" si="44"/>
        <v>21</v>
      </c>
      <c r="O625" s="23">
        <v>5</v>
      </c>
    </row>
    <row r="626" spans="1:17">
      <c r="A626" s="45">
        <v>44947</v>
      </c>
      <c r="B626" s="20" t="s">
        <v>82</v>
      </c>
      <c r="C626" s="20" t="s">
        <v>87</v>
      </c>
      <c r="D626" s="20">
        <v>63</v>
      </c>
      <c r="E626" s="20">
        <v>2500</v>
      </c>
      <c r="J626" s="21"/>
      <c r="K626" s="22" t="str">
        <f>IFERROR(TablaAforos[[#This Row],[AREA DEL POTRERO]]/TablaAforos[[#This Row],[NUMERO VACAS LOTE]]/TablaAforos[[#This Row],[DIAS OCUPACION]],"")</f>
        <v/>
      </c>
      <c r="L626" s="23">
        <f t="shared" si="42"/>
        <v>2023</v>
      </c>
      <c r="M626" s="23">
        <f t="shared" si="43"/>
        <v>1</v>
      </c>
      <c r="N626" s="23">
        <f t="shared" si="44"/>
        <v>21</v>
      </c>
      <c r="O626" s="23">
        <v>5</v>
      </c>
    </row>
    <row r="627" spans="1:17">
      <c r="A627" s="45">
        <v>44948</v>
      </c>
      <c r="B627" s="20" t="s">
        <v>81</v>
      </c>
      <c r="C627" s="20">
        <v>1</v>
      </c>
      <c r="D627" s="20">
        <v>55</v>
      </c>
      <c r="E627" s="20">
        <v>2377</v>
      </c>
      <c r="F627" s="20">
        <v>39</v>
      </c>
      <c r="G627" s="20">
        <v>1.5</v>
      </c>
      <c r="H627" s="20">
        <v>1</v>
      </c>
      <c r="I627" s="20">
        <v>29</v>
      </c>
      <c r="J627" s="21">
        <v>70.900000000000006</v>
      </c>
      <c r="K627" s="22">
        <f>IFERROR(TablaAforos[[#This Row],[AREA DEL POTRERO]]/TablaAforos[[#This Row],[NUMERO VACAS LOTE]]/TablaAforos[[#This Row],[DIAS OCUPACION]],"")</f>
        <v>60.948717948717949</v>
      </c>
      <c r="L627" s="23">
        <f t="shared" si="42"/>
        <v>2023</v>
      </c>
      <c r="M627" s="23">
        <f t="shared" si="43"/>
        <v>1</v>
      </c>
      <c r="N627" s="23">
        <f t="shared" si="44"/>
        <v>22</v>
      </c>
      <c r="O627" s="23">
        <v>5</v>
      </c>
    </row>
    <row r="628" spans="1:17">
      <c r="A628" s="45">
        <v>44948</v>
      </c>
      <c r="B628" s="20" t="s">
        <v>81</v>
      </c>
      <c r="C628" s="20">
        <v>2</v>
      </c>
      <c r="D628" s="20">
        <v>87</v>
      </c>
      <c r="E628" s="20">
        <v>3351</v>
      </c>
      <c r="F628" s="20">
        <v>32</v>
      </c>
      <c r="G628" s="20">
        <v>1.4</v>
      </c>
      <c r="H628" s="20">
        <v>1</v>
      </c>
      <c r="I628" s="20">
        <v>30</v>
      </c>
      <c r="J628" s="21">
        <v>115</v>
      </c>
      <c r="K628" s="22">
        <f>IFERROR(TablaAforos[[#This Row],[AREA DEL POTRERO]]/TablaAforos[[#This Row],[NUMERO VACAS LOTE]]/TablaAforos[[#This Row],[DIAS OCUPACION]],"")</f>
        <v>104.71875</v>
      </c>
      <c r="L628" s="23">
        <f t="shared" si="42"/>
        <v>2023</v>
      </c>
      <c r="M628" s="23">
        <f t="shared" si="43"/>
        <v>1</v>
      </c>
      <c r="N628" s="23">
        <f t="shared" si="44"/>
        <v>22</v>
      </c>
      <c r="O628" s="23">
        <v>5</v>
      </c>
    </row>
    <row r="629" spans="1:17">
      <c r="A629" s="45">
        <v>44948</v>
      </c>
      <c r="B629" s="20" t="s">
        <v>82</v>
      </c>
      <c r="C629" s="20" t="s">
        <v>86</v>
      </c>
      <c r="D629" s="20">
        <v>23</v>
      </c>
      <c r="E629" s="20">
        <v>2500</v>
      </c>
      <c r="F629" s="20">
        <v>44</v>
      </c>
      <c r="G629" s="20">
        <v>1.8</v>
      </c>
      <c r="H629" s="20">
        <v>1</v>
      </c>
      <c r="I629" s="20">
        <v>30</v>
      </c>
      <c r="J629" s="21">
        <v>76.7</v>
      </c>
      <c r="K629" s="22">
        <f>IFERROR(TablaAforos[[#This Row],[AREA DEL POTRERO]]/TablaAforos[[#This Row],[NUMERO VACAS LOTE]]/TablaAforos[[#This Row],[DIAS OCUPACION]],"")</f>
        <v>56.81818181818182</v>
      </c>
      <c r="L629" s="23">
        <f t="shared" ref="L629:L639" si="45">YEAR(A629)</f>
        <v>2023</v>
      </c>
      <c r="M629" s="23">
        <f t="shared" ref="M629:M639" si="46">MONTH(A629)</f>
        <v>1</v>
      </c>
      <c r="N629" s="23">
        <f t="shared" ref="N629:N639" si="47">DAY(A629)</f>
        <v>22</v>
      </c>
      <c r="O629" s="23">
        <v>5</v>
      </c>
    </row>
    <row r="630" spans="1:17">
      <c r="A630" s="45">
        <v>44948</v>
      </c>
      <c r="B630" s="20" t="s">
        <v>82</v>
      </c>
      <c r="C630" s="20" t="s">
        <v>87</v>
      </c>
      <c r="D630" s="20">
        <v>28</v>
      </c>
      <c r="E630" s="20">
        <v>2500</v>
      </c>
      <c r="F630" s="20">
        <v>42</v>
      </c>
      <c r="G630" s="20">
        <v>1.3</v>
      </c>
      <c r="H630" s="20">
        <v>1</v>
      </c>
      <c r="I630" s="20">
        <v>30</v>
      </c>
      <c r="J630" s="21">
        <v>60.7</v>
      </c>
      <c r="K630" s="22">
        <f>IFERROR(TablaAforos[[#This Row],[AREA DEL POTRERO]]/TablaAforos[[#This Row],[NUMERO VACAS LOTE]]/TablaAforos[[#This Row],[DIAS OCUPACION]],"")</f>
        <v>59.523809523809526</v>
      </c>
      <c r="L630" s="23">
        <f t="shared" si="45"/>
        <v>2023</v>
      </c>
      <c r="M630" s="23">
        <f t="shared" si="46"/>
        <v>1</v>
      </c>
      <c r="N630" s="23">
        <f t="shared" si="47"/>
        <v>22</v>
      </c>
      <c r="O630" s="23">
        <v>5</v>
      </c>
    </row>
    <row r="631" spans="1:17">
      <c r="A631" s="45">
        <v>44949</v>
      </c>
      <c r="B631" s="20" t="s">
        <v>81</v>
      </c>
      <c r="C631" s="20">
        <v>1</v>
      </c>
      <c r="D631" s="20">
        <v>54</v>
      </c>
      <c r="E631" s="20">
        <v>2522</v>
      </c>
      <c r="F631" s="20">
        <v>39</v>
      </c>
      <c r="G631" s="20">
        <v>1.7</v>
      </c>
      <c r="H631" s="20">
        <v>1</v>
      </c>
      <c r="I631" s="20">
        <v>29</v>
      </c>
      <c r="J631" s="21">
        <v>82.9</v>
      </c>
      <c r="K631" s="22">
        <f>IFERROR(TablaAforos[[#This Row],[AREA DEL POTRERO]]/TablaAforos[[#This Row],[NUMERO VACAS LOTE]]/TablaAforos[[#This Row],[DIAS OCUPACION]],"")</f>
        <v>64.666666666666671</v>
      </c>
      <c r="L631" s="23">
        <f t="shared" si="45"/>
        <v>2023</v>
      </c>
      <c r="M631" s="23">
        <f t="shared" si="46"/>
        <v>1</v>
      </c>
      <c r="N631" s="23">
        <f t="shared" si="47"/>
        <v>23</v>
      </c>
      <c r="O631" s="23">
        <v>5</v>
      </c>
    </row>
    <row r="632" spans="1:17">
      <c r="A632" s="45">
        <v>44949</v>
      </c>
      <c r="B632" s="20" t="s">
        <v>81</v>
      </c>
      <c r="C632" s="20">
        <v>2</v>
      </c>
      <c r="D632" s="20">
        <v>88</v>
      </c>
      <c r="E632" s="20">
        <v>2092</v>
      </c>
      <c r="F632" s="20">
        <v>32</v>
      </c>
      <c r="G632" s="20">
        <v>0.9</v>
      </c>
      <c r="H632" s="20">
        <v>1</v>
      </c>
      <c r="I632" s="20">
        <v>30</v>
      </c>
      <c r="J632" s="21">
        <v>47.9</v>
      </c>
      <c r="K632" s="22">
        <f>IFERROR(TablaAforos[[#This Row],[AREA DEL POTRERO]]/TablaAforos[[#This Row],[NUMERO VACAS LOTE]]/TablaAforos[[#This Row],[DIAS OCUPACION]],"")</f>
        <v>65.375</v>
      </c>
      <c r="L632" s="23">
        <f t="shared" si="45"/>
        <v>2023</v>
      </c>
      <c r="M632" s="23">
        <f t="shared" si="46"/>
        <v>1</v>
      </c>
      <c r="N632" s="23">
        <f t="shared" si="47"/>
        <v>23</v>
      </c>
      <c r="O632" s="23">
        <v>5</v>
      </c>
    </row>
    <row r="633" spans="1:17">
      <c r="A633" s="45">
        <v>44949</v>
      </c>
      <c r="B633" s="20" t="s">
        <v>82</v>
      </c>
      <c r="C633" s="20" t="s">
        <v>86</v>
      </c>
      <c r="D633" s="20">
        <v>24</v>
      </c>
      <c r="E633" s="20">
        <v>2500</v>
      </c>
      <c r="F633" s="20">
        <v>44</v>
      </c>
      <c r="G633" s="20">
        <v>1.8</v>
      </c>
      <c r="H633" s="20">
        <v>1</v>
      </c>
      <c r="I633" s="20">
        <v>30</v>
      </c>
      <c r="J633" s="21">
        <v>78.8</v>
      </c>
      <c r="K633" s="22">
        <f>IFERROR(TablaAforos[[#This Row],[AREA DEL POTRERO]]/TablaAforos[[#This Row],[NUMERO VACAS LOTE]]/TablaAforos[[#This Row],[DIAS OCUPACION]],"")</f>
        <v>56.81818181818182</v>
      </c>
      <c r="L633" s="23">
        <f t="shared" si="45"/>
        <v>2023</v>
      </c>
      <c r="M633" s="23">
        <f t="shared" si="46"/>
        <v>1</v>
      </c>
      <c r="N633" s="23">
        <f t="shared" si="47"/>
        <v>23</v>
      </c>
      <c r="O633" s="23">
        <v>5</v>
      </c>
    </row>
    <row r="634" spans="1:17">
      <c r="A634" s="45">
        <v>44949</v>
      </c>
      <c r="B634" s="20" t="s">
        <v>82</v>
      </c>
      <c r="C634" s="20" t="s">
        <v>87</v>
      </c>
      <c r="D634" s="20">
        <v>27</v>
      </c>
      <c r="E634" s="20">
        <v>2500</v>
      </c>
      <c r="F634" s="20">
        <v>42</v>
      </c>
      <c r="G634" s="20">
        <v>1.1000000000000001</v>
      </c>
      <c r="H634" s="20">
        <v>1</v>
      </c>
      <c r="I634" s="20">
        <v>31</v>
      </c>
      <c r="J634" s="21">
        <v>50.9</v>
      </c>
      <c r="K634" s="22">
        <f>IFERROR(TablaAforos[[#This Row],[AREA DEL POTRERO]]/TablaAforos[[#This Row],[NUMERO VACAS LOTE]]/TablaAforos[[#This Row],[DIAS OCUPACION]],"")</f>
        <v>59.523809523809526</v>
      </c>
      <c r="L634" s="23">
        <f t="shared" si="45"/>
        <v>2023</v>
      </c>
      <c r="M634" s="23">
        <f t="shared" si="46"/>
        <v>1</v>
      </c>
      <c r="N634" s="23">
        <f t="shared" si="47"/>
        <v>23</v>
      </c>
      <c r="O634" s="23">
        <v>5</v>
      </c>
    </row>
    <row r="635" spans="1:17">
      <c r="A635" s="45">
        <v>44950</v>
      </c>
      <c r="B635" s="20" t="s">
        <v>81</v>
      </c>
      <c r="C635" s="20">
        <v>1</v>
      </c>
      <c r="D635" s="20">
        <v>53</v>
      </c>
      <c r="E635" s="20">
        <v>1935</v>
      </c>
      <c r="F635" s="20">
        <v>39</v>
      </c>
      <c r="G635" s="20">
        <v>1.6</v>
      </c>
      <c r="H635" s="20">
        <v>1</v>
      </c>
      <c r="I635" s="20">
        <v>29</v>
      </c>
      <c r="J635" s="21">
        <v>61.8</v>
      </c>
      <c r="K635" s="22">
        <f>IFERROR(TablaAforos[[#This Row],[AREA DEL POTRERO]]/TablaAforos[[#This Row],[NUMERO VACAS LOTE]]/TablaAforos[[#This Row],[DIAS OCUPACION]],"")</f>
        <v>49.615384615384613</v>
      </c>
      <c r="L635" s="23">
        <f t="shared" si="45"/>
        <v>2023</v>
      </c>
      <c r="M635" s="23">
        <f t="shared" si="46"/>
        <v>1</v>
      </c>
      <c r="N635" s="23">
        <f t="shared" si="47"/>
        <v>24</v>
      </c>
      <c r="O635" s="23">
        <v>5</v>
      </c>
    </row>
    <row r="636" spans="1:17">
      <c r="A636" s="45">
        <v>44950</v>
      </c>
      <c r="B636" s="20" t="s">
        <v>81</v>
      </c>
      <c r="C636" s="20">
        <v>2</v>
      </c>
      <c r="D636" s="20">
        <v>89</v>
      </c>
      <c r="E636" s="20">
        <v>2476</v>
      </c>
      <c r="J636" s="21"/>
      <c r="K636" s="22" t="str">
        <f>IFERROR(TablaAforos[[#This Row],[AREA DEL POTRERO]]/TablaAforos[[#This Row],[NUMERO VACAS LOTE]]/TablaAforos[[#This Row],[DIAS OCUPACION]],"")</f>
        <v/>
      </c>
      <c r="L636" s="23">
        <f t="shared" si="45"/>
        <v>2023</v>
      </c>
      <c r="M636" s="23">
        <f t="shared" si="46"/>
        <v>1</v>
      </c>
      <c r="N636" s="23">
        <f t="shared" si="47"/>
        <v>24</v>
      </c>
      <c r="O636" s="23">
        <v>5</v>
      </c>
    </row>
    <row r="637" spans="1:17">
      <c r="A637" s="47">
        <v>44950</v>
      </c>
      <c r="B637" s="48" t="s">
        <v>82</v>
      </c>
      <c r="C637" s="48" t="s">
        <v>86</v>
      </c>
      <c r="D637" s="48">
        <v>25</v>
      </c>
      <c r="E637" s="48">
        <v>2500</v>
      </c>
      <c r="F637" s="48">
        <v>44</v>
      </c>
      <c r="G637" s="48">
        <v>1.5</v>
      </c>
      <c r="H637" s="48">
        <v>1</v>
      </c>
      <c r="I637" s="48">
        <v>32</v>
      </c>
      <c r="J637" s="49">
        <v>64.8</v>
      </c>
      <c r="K637" s="50">
        <f>IFERROR(TablaAforos[[#This Row],[AREA DEL POTRERO]]/TablaAforos[[#This Row],[NUMERO VACAS LOTE]]/TablaAforos[[#This Row],[DIAS OCUPACION]],"")</f>
        <v>56.81818181818182</v>
      </c>
      <c r="L637" s="51">
        <f>YEAR(A637)</f>
        <v>2023</v>
      </c>
      <c r="M637" s="51">
        <f>MONTH(A637)</f>
        <v>1</v>
      </c>
      <c r="N637" s="51">
        <f>DAY(A637)</f>
        <v>24</v>
      </c>
      <c r="O637" s="23">
        <v>5</v>
      </c>
      <c r="Q637" s="48"/>
    </row>
    <row r="638" spans="1:17">
      <c r="A638" s="47">
        <v>44950</v>
      </c>
      <c r="B638" s="48" t="s">
        <v>82</v>
      </c>
      <c r="C638" s="48" t="s">
        <v>87</v>
      </c>
      <c r="D638" s="48">
        <v>43</v>
      </c>
      <c r="E638" s="48">
        <v>8325</v>
      </c>
      <c r="F638" s="48">
        <v>38</v>
      </c>
      <c r="G638" s="48">
        <v>1.2</v>
      </c>
      <c r="H638" s="48">
        <v>1</v>
      </c>
      <c r="I638" s="48">
        <v>29</v>
      </c>
      <c r="J638" s="49">
        <v>98.5</v>
      </c>
      <c r="K638" s="50">
        <f>IFERROR(TablaAforos[[#This Row],[AREA DEL POTRERO]]/TablaAforos[[#This Row],[NUMERO VACAS LOTE]]/TablaAforos[[#This Row],[DIAS OCUPACION]],"")</f>
        <v>219.07894736842104</v>
      </c>
      <c r="L638" s="51">
        <f>YEAR(A638)</f>
        <v>2023</v>
      </c>
      <c r="M638" s="51">
        <f>MONTH(A638)</f>
        <v>1</v>
      </c>
      <c r="N638" s="51">
        <f>DAY(A638)</f>
        <v>24</v>
      </c>
      <c r="O638" s="23">
        <v>5</v>
      </c>
      <c r="Q638" s="48"/>
    </row>
    <row r="639" spans="1:17">
      <c r="A639" s="45">
        <v>44950</v>
      </c>
      <c r="B639" s="20" t="s">
        <v>88</v>
      </c>
      <c r="C639" s="20">
        <v>1</v>
      </c>
      <c r="D639" s="20">
        <v>1</v>
      </c>
      <c r="E639" s="20">
        <v>12716</v>
      </c>
      <c r="F639" s="20">
        <v>41</v>
      </c>
      <c r="G639" s="20">
        <v>1.1000000000000001</v>
      </c>
      <c r="H639" s="20">
        <v>3</v>
      </c>
      <c r="I639" s="20">
        <v>24</v>
      </c>
      <c r="J639" s="21">
        <v>89.9</v>
      </c>
      <c r="K639" s="22">
        <f>IFERROR(TablaAforos[[#This Row],[AREA DEL POTRERO]]/TablaAforos[[#This Row],[NUMERO VACAS LOTE]]/TablaAforos[[#This Row],[DIAS OCUPACION]],"")</f>
        <v>103.3821138211382</v>
      </c>
      <c r="L639" s="23">
        <f t="shared" si="45"/>
        <v>2023</v>
      </c>
      <c r="M639" s="23">
        <f t="shared" si="46"/>
        <v>1</v>
      </c>
      <c r="N639" s="23">
        <f t="shared" si="47"/>
        <v>24</v>
      </c>
      <c r="O639" s="37">
        <v>5</v>
      </c>
      <c r="P639" s="37"/>
    </row>
    <row r="640" spans="1:17">
      <c r="A640" s="47">
        <v>44951</v>
      </c>
      <c r="B640" s="48" t="s">
        <v>81</v>
      </c>
      <c r="C640" s="48">
        <v>1</v>
      </c>
      <c r="D640" s="48">
        <v>14</v>
      </c>
      <c r="E640" s="48">
        <v>2247</v>
      </c>
      <c r="F640" s="48">
        <v>39</v>
      </c>
      <c r="G640" s="48">
        <v>1.5</v>
      </c>
      <c r="H640" s="48">
        <v>1</v>
      </c>
      <c r="I640" s="48">
        <v>29</v>
      </c>
      <c r="J640" s="49">
        <v>68.3</v>
      </c>
      <c r="K640" s="50">
        <f>IFERROR(TablaAforos[[#This Row],[AREA DEL POTRERO]]/TablaAforos[[#This Row],[NUMERO VACAS LOTE]]/TablaAforos[[#This Row],[DIAS OCUPACION]],"")</f>
        <v>57.615384615384613</v>
      </c>
      <c r="L640" s="51">
        <f t="shared" ref="L640:L645" si="48">YEAR(A640)</f>
        <v>2023</v>
      </c>
      <c r="M640" s="51">
        <f t="shared" ref="M640:M645" si="49">MONTH(A640)</f>
        <v>1</v>
      </c>
      <c r="N640" s="51">
        <f t="shared" ref="N640:N645" si="50">DAY(A640)</f>
        <v>25</v>
      </c>
      <c r="O640" s="23">
        <v>5</v>
      </c>
      <c r="Q640" s="48"/>
    </row>
    <row r="641" spans="1:17">
      <c r="A641" s="47">
        <v>44951</v>
      </c>
      <c r="B641" s="48" t="s">
        <v>82</v>
      </c>
      <c r="C641" s="48" t="s">
        <v>86</v>
      </c>
      <c r="D641" s="48">
        <v>26</v>
      </c>
      <c r="E641" s="48">
        <v>2500</v>
      </c>
      <c r="F641" s="48">
        <v>42</v>
      </c>
      <c r="G641" s="48">
        <v>0.9</v>
      </c>
      <c r="H641" s="48">
        <v>1</v>
      </c>
      <c r="I641" s="48">
        <v>32</v>
      </c>
      <c r="J641" s="49">
        <v>44.4</v>
      </c>
      <c r="K641" s="50">
        <f>IFERROR(TablaAforos[[#This Row],[AREA DEL POTRERO]]/TablaAforos[[#This Row],[NUMERO VACAS LOTE]]/TablaAforos[[#This Row],[DIAS OCUPACION]],"")</f>
        <v>59.523809523809526</v>
      </c>
      <c r="L641" s="51">
        <f t="shared" si="48"/>
        <v>2023</v>
      </c>
      <c r="M641" s="51">
        <f t="shared" si="49"/>
        <v>1</v>
      </c>
      <c r="N641" s="51">
        <f t="shared" si="50"/>
        <v>25</v>
      </c>
      <c r="O641" s="23">
        <v>5</v>
      </c>
      <c r="Q641" s="48"/>
    </row>
    <row r="642" spans="1:17">
      <c r="A642" s="47">
        <v>44951</v>
      </c>
      <c r="B642" s="48" t="s">
        <v>82</v>
      </c>
      <c r="C642" s="48" t="s">
        <v>87</v>
      </c>
      <c r="D642" s="48">
        <v>44</v>
      </c>
      <c r="E642" s="48">
        <v>12727</v>
      </c>
      <c r="F642" s="48">
        <v>42</v>
      </c>
      <c r="G642" s="48">
        <v>1.4</v>
      </c>
      <c r="H642" s="48">
        <v>3.5</v>
      </c>
      <c r="I642" s="48">
        <v>34</v>
      </c>
      <c r="J642" s="49">
        <v>94.2</v>
      </c>
      <c r="K642" s="50">
        <f>IFERROR(TablaAforos[[#This Row],[AREA DEL POTRERO]]/TablaAforos[[#This Row],[NUMERO VACAS LOTE]]/TablaAforos[[#This Row],[DIAS OCUPACION]],"")</f>
        <v>86.578231292517003</v>
      </c>
      <c r="L642" s="51">
        <f t="shared" si="48"/>
        <v>2023</v>
      </c>
      <c r="M642" s="51">
        <f t="shared" si="49"/>
        <v>1</v>
      </c>
      <c r="N642" s="51">
        <f t="shared" si="50"/>
        <v>25</v>
      </c>
      <c r="O642" s="23">
        <v>5</v>
      </c>
      <c r="Q642" s="48"/>
    </row>
    <row r="643" spans="1:17">
      <c r="A643" s="47">
        <v>44952</v>
      </c>
      <c r="B643" s="48" t="s">
        <v>81</v>
      </c>
      <c r="C643" s="48">
        <v>1</v>
      </c>
      <c r="D643" s="48">
        <v>6</v>
      </c>
      <c r="E643" s="48">
        <v>2442</v>
      </c>
      <c r="F643" s="48">
        <v>39</v>
      </c>
      <c r="G643" s="48">
        <v>1.5</v>
      </c>
      <c r="H643" s="48">
        <v>1</v>
      </c>
      <c r="I643" s="48">
        <v>29</v>
      </c>
      <c r="J643" s="49">
        <v>73.7</v>
      </c>
      <c r="K643" s="50">
        <f>IFERROR(TablaAforos[[#This Row],[AREA DEL POTRERO]]/TablaAforos[[#This Row],[NUMERO VACAS LOTE]]/TablaAforos[[#This Row],[DIAS OCUPACION]],"")</f>
        <v>62.615384615384613</v>
      </c>
      <c r="L643" s="51">
        <f t="shared" si="48"/>
        <v>2023</v>
      </c>
      <c r="M643" s="51">
        <f t="shared" si="49"/>
        <v>1</v>
      </c>
      <c r="N643" s="51">
        <f t="shared" si="50"/>
        <v>26</v>
      </c>
      <c r="O643" s="23">
        <v>5</v>
      </c>
      <c r="Q643" s="48"/>
    </row>
    <row r="644" spans="1:17">
      <c r="A644" s="47">
        <v>44952</v>
      </c>
      <c r="B644" s="48" t="s">
        <v>81</v>
      </c>
      <c r="C644" s="48">
        <v>2</v>
      </c>
      <c r="D644" s="48">
        <v>83</v>
      </c>
      <c r="E644" s="48">
        <v>3369</v>
      </c>
      <c r="F644" s="48">
        <v>32</v>
      </c>
      <c r="G644" s="48">
        <v>2</v>
      </c>
      <c r="H644" s="48">
        <v>1</v>
      </c>
      <c r="I644" s="48">
        <v>31</v>
      </c>
      <c r="J644" s="49">
        <v>160</v>
      </c>
      <c r="K644" s="50">
        <f>IFERROR(TablaAforos[[#This Row],[AREA DEL POTRERO]]/TablaAforos[[#This Row],[NUMERO VACAS LOTE]]/TablaAforos[[#This Row],[DIAS OCUPACION]],"")</f>
        <v>105.28125</v>
      </c>
      <c r="L644" s="51">
        <f t="shared" si="48"/>
        <v>2023</v>
      </c>
      <c r="M644" s="51">
        <f t="shared" si="49"/>
        <v>1</v>
      </c>
      <c r="N644" s="51">
        <f t="shared" si="50"/>
        <v>26</v>
      </c>
      <c r="O644" s="23">
        <v>5</v>
      </c>
      <c r="Q644" s="48"/>
    </row>
    <row r="645" spans="1:17">
      <c r="A645" s="47">
        <v>44952</v>
      </c>
      <c r="B645" s="48" t="s">
        <v>82</v>
      </c>
      <c r="C645" s="48" t="s">
        <v>86</v>
      </c>
      <c r="D645" s="48">
        <v>29</v>
      </c>
      <c r="E645" s="48">
        <v>2500</v>
      </c>
      <c r="F645" s="48">
        <v>42</v>
      </c>
      <c r="G645" s="48">
        <v>0.9</v>
      </c>
      <c r="H645" s="48">
        <v>1</v>
      </c>
      <c r="I645" s="48">
        <v>29</v>
      </c>
      <c r="J645" s="49">
        <v>43.8</v>
      </c>
      <c r="K645" s="50">
        <f>IFERROR(TablaAforos[[#This Row],[AREA DEL POTRERO]]/TablaAforos[[#This Row],[NUMERO VACAS LOTE]]/TablaAforos[[#This Row],[DIAS OCUPACION]],"")</f>
        <v>59.523809523809526</v>
      </c>
      <c r="L645" s="51">
        <f t="shared" si="48"/>
        <v>2023</v>
      </c>
      <c r="M645" s="51">
        <f t="shared" si="49"/>
        <v>1</v>
      </c>
      <c r="N645" s="51">
        <f t="shared" si="50"/>
        <v>26</v>
      </c>
      <c r="O645" s="23">
        <v>5</v>
      </c>
      <c r="Q645" s="48"/>
    </row>
    <row r="646" spans="1:17">
      <c r="A646" s="47">
        <v>44953</v>
      </c>
      <c r="B646" s="48" t="s">
        <v>81</v>
      </c>
      <c r="C646" s="48">
        <v>1</v>
      </c>
      <c r="D646" s="48">
        <v>5</v>
      </c>
      <c r="E646" s="48">
        <v>2550</v>
      </c>
      <c r="F646" s="48">
        <v>39</v>
      </c>
      <c r="G646" s="48">
        <v>1.5</v>
      </c>
      <c r="H646" s="48">
        <v>1</v>
      </c>
      <c r="I646" s="48">
        <v>29</v>
      </c>
      <c r="J646" s="49">
        <v>78</v>
      </c>
      <c r="K646" s="50">
        <f>IFERROR(TablaAforos[[#This Row],[AREA DEL POTRERO]]/TablaAforos[[#This Row],[NUMERO VACAS LOTE]]/TablaAforos[[#This Row],[DIAS OCUPACION]],"")</f>
        <v>65.384615384615387</v>
      </c>
      <c r="L646" s="51">
        <f t="shared" ref="L646:L655" si="51">YEAR(A646)</f>
        <v>2023</v>
      </c>
      <c r="M646" s="51">
        <f t="shared" ref="M646:M655" si="52">MONTH(A646)</f>
        <v>1</v>
      </c>
      <c r="N646" s="51">
        <f t="shared" ref="N646:N655" si="53">DAY(A646)</f>
        <v>27</v>
      </c>
      <c r="O646" s="23">
        <v>5</v>
      </c>
      <c r="Q646" s="48"/>
    </row>
    <row r="647" spans="1:17">
      <c r="A647" s="47">
        <v>44953</v>
      </c>
      <c r="B647" s="48" t="s">
        <v>81</v>
      </c>
      <c r="C647" s="48">
        <v>2</v>
      </c>
      <c r="D647" s="48">
        <v>37</v>
      </c>
      <c r="E647" s="48">
        <v>2058</v>
      </c>
      <c r="F647" s="48">
        <v>32</v>
      </c>
      <c r="G647" s="48">
        <v>1.7</v>
      </c>
      <c r="H647" s="48">
        <v>0.5</v>
      </c>
      <c r="I647" s="48">
        <v>31</v>
      </c>
      <c r="J647" s="49">
        <v>170</v>
      </c>
      <c r="K647" s="50">
        <f>IFERROR(TablaAforos[[#This Row],[AREA DEL POTRERO]]/TablaAforos[[#This Row],[NUMERO VACAS LOTE]]/TablaAforos[[#This Row],[DIAS OCUPACION]],"")</f>
        <v>128.625</v>
      </c>
      <c r="L647" s="51">
        <f t="shared" si="51"/>
        <v>2023</v>
      </c>
      <c r="M647" s="51">
        <f t="shared" si="52"/>
        <v>1</v>
      </c>
      <c r="N647" s="51">
        <f t="shared" si="53"/>
        <v>27</v>
      </c>
      <c r="O647" s="23">
        <v>5</v>
      </c>
      <c r="Q647" s="48"/>
    </row>
    <row r="648" spans="1:17">
      <c r="A648" s="47">
        <v>44953</v>
      </c>
      <c r="B648" s="48" t="s">
        <v>81</v>
      </c>
      <c r="C648" s="48">
        <v>2</v>
      </c>
      <c r="D648" s="48">
        <v>39</v>
      </c>
      <c r="E648" s="48">
        <v>1266</v>
      </c>
      <c r="F648" s="48">
        <v>32</v>
      </c>
      <c r="G648" s="48">
        <v>1.7</v>
      </c>
      <c r="H648" s="48">
        <v>0.5</v>
      </c>
      <c r="I648" s="48">
        <v>31</v>
      </c>
      <c r="J648" s="49">
        <v>106</v>
      </c>
      <c r="K648" s="50">
        <f>IFERROR(TablaAforos[[#This Row],[AREA DEL POTRERO]]/TablaAforos[[#This Row],[NUMERO VACAS LOTE]]/TablaAforos[[#This Row],[DIAS OCUPACION]],"")</f>
        <v>79.125</v>
      </c>
      <c r="L648" s="51">
        <f t="shared" si="51"/>
        <v>2023</v>
      </c>
      <c r="M648" s="51">
        <f t="shared" si="52"/>
        <v>1</v>
      </c>
      <c r="N648" s="51">
        <f t="shared" si="53"/>
        <v>27</v>
      </c>
      <c r="O648" s="23">
        <v>5</v>
      </c>
      <c r="Q648" s="48"/>
    </row>
    <row r="649" spans="1:17">
      <c r="A649" s="47">
        <v>44953</v>
      </c>
      <c r="B649" s="48" t="s">
        <v>82</v>
      </c>
      <c r="C649" s="48" t="s">
        <v>86</v>
      </c>
      <c r="D649" s="48">
        <v>34</v>
      </c>
      <c r="E649" s="48">
        <v>2057</v>
      </c>
      <c r="F649" s="48">
        <v>42</v>
      </c>
      <c r="G649" s="48">
        <v>1.4</v>
      </c>
      <c r="H649" s="48">
        <v>1</v>
      </c>
      <c r="I649" s="48">
        <v>29</v>
      </c>
      <c r="J649" s="49">
        <v>64.3</v>
      </c>
      <c r="K649" s="50">
        <f>IFERROR(TablaAforos[[#This Row],[AREA DEL POTRERO]]/TablaAforos[[#This Row],[NUMERO VACAS LOTE]]/TablaAforos[[#This Row],[DIAS OCUPACION]],"")</f>
        <v>48.976190476190474</v>
      </c>
      <c r="L649" s="51">
        <f t="shared" si="51"/>
        <v>2023</v>
      </c>
      <c r="M649" s="51">
        <f t="shared" si="52"/>
        <v>1</v>
      </c>
      <c r="N649" s="51">
        <f t="shared" si="53"/>
        <v>27</v>
      </c>
      <c r="O649" s="23">
        <v>5</v>
      </c>
      <c r="Q649" s="48"/>
    </row>
    <row r="650" spans="1:17">
      <c r="A650" s="47">
        <v>44953</v>
      </c>
      <c r="B650" s="48" t="s">
        <v>88</v>
      </c>
      <c r="C650" s="48">
        <v>1</v>
      </c>
      <c r="D650" s="48">
        <v>3</v>
      </c>
      <c r="E650" s="48">
        <v>13391</v>
      </c>
      <c r="F650" s="48">
        <v>38</v>
      </c>
      <c r="G650" s="48">
        <v>1.2</v>
      </c>
      <c r="H650" s="48">
        <v>3.5</v>
      </c>
      <c r="I650" s="48">
        <v>25</v>
      </c>
      <c r="J650" s="49">
        <v>93.6</v>
      </c>
      <c r="K650" s="50">
        <f>IFERROR(TablaAforos[[#This Row],[AREA DEL POTRERO]]/TablaAforos[[#This Row],[NUMERO VACAS LOTE]]/TablaAforos[[#This Row],[DIAS OCUPACION]],"")</f>
        <v>100.68421052631579</v>
      </c>
      <c r="L650" s="51">
        <f>YEAR(A650)</f>
        <v>2023</v>
      </c>
      <c r="M650" s="51">
        <f>MONTH(A650)</f>
        <v>1</v>
      </c>
      <c r="N650" s="51">
        <f>DAY(A650)</f>
        <v>27</v>
      </c>
      <c r="O650" s="37">
        <v>5</v>
      </c>
      <c r="P650" s="37"/>
      <c r="Q650" s="48"/>
    </row>
    <row r="651" spans="1:17">
      <c r="A651" s="47">
        <v>44953</v>
      </c>
      <c r="B651" s="48" t="s">
        <v>85</v>
      </c>
      <c r="C651" s="48">
        <v>1</v>
      </c>
      <c r="D651" s="48">
        <v>14</v>
      </c>
      <c r="E651" s="48">
        <v>8982</v>
      </c>
      <c r="F651" s="48">
        <v>30</v>
      </c>
      <c r="G651" s="48">
        <v>1.2</v>
      </c>
      <c r="H651" s="48">
        <v>3</v>
      </c>
      <c r="I651" s="48">
        <v>26</v>
      </c>
      <c r="J651" s="49">
        <v>93.6</v>
      </c>
      <c r="K651" s="50">
        <f>IFERROR(TablaAforos[[#This Row],[AREA DEL POTRERO]]/TablaAforos[[#This Row],[NUMERO VACAS LOTE]]/TablaAforos[[#This Row],[DIAS OCUPACION]],"")</f>
        <v>99.8</v>
      </c>
      <c r="L651" s="51">
        <f>YEAR(A651)</f>
        <v>2023</v>
      </c>
      <c r="M651" s="51">
        <f>MONTH(A651)</f>
        <v>1</v>
      </c>
      <c r="N651" s="51">
        <f>DAY(A651)</f>
        <v>27</v>
      </c>
      <c r="O651" s="37">
        <v>5</v>
      </c>
      <c r="P651" s="37"/>
      <c r="Q651" s="48"/>
    </row>
    <row r="652" spans="1:17">
      <c r="A652" s="47">
        <v>44954</v>
      </c>
      <c r="B652" s="48" t="s">
        <v>81</v>
      </c>
      <c r="C652" s="48">
        <v>1</v>
      </c>
      <c r="D652" s="48">
        <v>4</v>
      </c>
      <c r="E652" s="48">
        <v>2935</v>
      </c>
      <c r="F652" s="48">
        <v>39</v>
      </c>
      <c r="G652" s="48">
        <v>1.7</v>
      </c>
      <c r="H652" s="48">
        <v>1</v>
      </c>
      <c r="I652" s="48">
        <v>29</v>
      </c>
      <c r="J652" s="49">
        <v>96</v>
      </c>
      <c r="K652" s="50">
        <f>IFERROR(TablaAforos[[#This Row],[AREA DEL POTRERO]]/TablaAforos[[#This Row],[NUMERO VACAS LOTE]]/TablaAforos[[#This Row],[DIAS OCUPACION]],"")</f>
        <v>75.256410256410263</v>
      </c>
      <c r="L652" s="51">
        <f t="shared" si="51"/>
        <v>2023</v>
      </c>
      <c r="M652" s="51">
        <f t="shared" si="52"/>
        <v>1</v>
      </c>
      <c r="N652" s="51">
        <f t="shared" si="53"/>
        <v>28</v>
      </c>
      <c r="O652" s="23">
        <v>5</v>
      </c>
      <c r="Q652" s="48"/>
    </row>
    <row r="653" spans="1:17">
      <c r="A653" s="47">
        <v>44954</v>
      </c>
      <c r="B653" s="48" t="s">
        <v>81</v>
      </c>
      <c r="C653" s="48">
        <v>2</v>
      </c>
      <c r="D653" s="48">
        <v>40</v>
      </c>
      <c r="E653" s="48">
        <v>1867</v>
      </c>
      <c r="F653" s="48">
        <v>32</v>
      </c>
      <c r="G653" s="48">
        <v>1.2</v>
      </c>
      <c r="H653" s="48">
        <v>0.5</v>
      </c>
      <c r="I653" s="48">
        <v>31</v>
      </c>
      <c r="J653" s="49">
        <v>106</v>
      </c>
      <c r="K653" s="50">
        <f>IFERROR(TablaAforos[[#This Row],[AREA DEL POTRERO]]/TablaAforos[[#This Row],[NUMERO VACAS LOTE]]/TablaAforos[[#This Row],[DIAS OCUPACION]],"")</f>
        <v>116.6875</v>
      </c>
      <c r="L653" s="51">
        <f t="shared" si="51"/>
        <v>2023</v>
      </c>
      <c r="M653" s="51">
        <f t="shared" si="52"/>
        <v>1</v>
      </c>
      <c r="N653" s="51">
        <f t="shared" si="53"/>
        <v>28</v>
      </c>
      <c r="O653" s="23">
        <v>5</v>
      </c>
      <c r="Q653" s="48"/>
    </row>
    <row r="654" spans="1:17">
      <c r="A654" s="47">
        <v>44954</v>
      </c>
      <c r="B654" s="48" t="s">
        <v>81</v>
      </c>
      <c r="C654" s="48">
        <v>2</v>
      </c>
      <c r="D654" s="48">
        <v>38</v>
      </c>
      <c r="E654" s="48">
        <v>1430</v>
      </c>
      <c r="F654" s="48">
        <v>32</v>
      </c>
      <c r="G654" s="48">
        <v>1.3</v>
      </c>
      <c r="H654" s="48">
        <v>0.5</v>
      </c>
      <c r="I654" s="48">
        <v>31</v>
      </c>
      <c r="J654" s="49">
        <v>89.8</v>
      </c>
      <c r="K654" s="50">
        <f>IFERROR(TablaAforos[[#This Row],[AREA DEL POTRERO]]/TablaAforos[[#This Row],[NUMERO VACAS LOTE]]/TablaAforos[[#This Row],[DIAS OCUPACION]],"")</f>
        <v>89.375</v>
      </c>
      <c r="L654" s="51">
        <f t="shared" si="51"/>
        <v>2023</v>
      </c>
      <c r="M654" s="51">
        <f t="shared" si="52"/>
        <v>1</v>
      </c>
      <c r="N654" s="51">
        <f t="shared" si="53"/>
        <v>28</v>
      </c>
      <c r="O654" s="23">
        <v>5</v>
      </c>
      <c r="Q654" s="48"/>
    </row>
    <row r="655" spans="1:17">
      <c r="A655" s="47">
        <v>44954</v>
      </c>
      <c r="B655" s="48" t="s">
        <v>82</v>
      </c>
      <c r="C655" s="48" t="s">
        <v>86</v>
      </c>
      <c r="D655" s="48">
        <v>31</v>
      </c>
      <c r="E655" s="48">
        <v>6348</v>
      </c>
      <c r="F655" s="48">
        <v>42</v>
      </c>
      <c r="G655" s="48">
        <v>2</v>
      </c>
      <c r="H655" s="48">
        <v>3</v>
      </c>
      <c r="I655" s="48">
        <v>32</v>
      </c>
      <c r="J655" s="49">
        <v>92</v>
      </c>
      <c r="K655" s="50">
        <f>IFERROR(TablaAforos[[#This Row],[AREA DEL POTRERO]]/TablaAforos[[#This Row],[NUMERO VACAS LOTE]]/TablaAforos[[#This Row],[DIAS OCUPACION]],"")</f>
        <v>50.38095238095238</v>
      </c>
      <c r="L655" s="51">
        <f t="shared" si="51"/>
        <v>2023</v>
      </c>
      <c r="M655" s="51">
        <f t="shared" si="52"/>
        <v>1</v>
      </c>
      <c r="N655" s="51">
        <f t="shared" si="53"/>
        <v>28</v>
      </c>
      <c r="O655" s="23">
        <v>5</v>
      </c>
      <c r="Q655" s="48"/>
    </row>
    <row r="656" spans="1:17">
      <c r="A656" s="47">
        <v>44955</v>
      </c>
      <c r="B656" s="48" t="s">
        <v>81</v>
      </c>
      <c r="C656" s="48">
        <v>1</v>
      </c>
      <c r="D656" s="48">
        <v>3</v>
      </c>
      <c r="E656" s="48">
        <v>2161</v>
      </c>
      <c r="F656" s="48">
        <v>39</v>
      </c>
      <c r="G656" s="48">
        <v>1.8</v>
      </c>
      <c r="H656" s="48">
        <v>1</v>
      </c>
      <c r="I656" s="48">
        <v>29</v>
      </c>
      <c r="J656" s="49">
        <v>98.3</v>
      </c>
      <c r="K656" s="50">
        <f>IFERROR(TablaAforos[[#This Row],[AREA DEL POTRERO]]/TablaAforos[[#This Row],[NUMERO VACAS LOTE]]/TablaAforos[[#This Row],[DIAS OCUPACION]],"")</f>
        <v>55.410256410256409</v>
      </c>
      <c r="L656" s="51">
        <f t="shared" ref="L656:L663" si="54">YEAR(A656)</f>
        <v>2023</v>
      </c>
      <c r="M656" s="51">
        <f t="shared" ref="M656:M663" si="55">MONTH(A656)</f>
        <v>1</v>
      </c>
      <c r="N656" s="51">
        <f t="shared" ref="N656:N663" si="56">DAY(A656)</f>
        <v>29</v>
      </c>
      <c r="O656" s="23">
        <v>5</v>
      </c>
      <c r="Q656" s="48"/>
    </row>
    <row r="657" spans="1:17">
      <c r="A657" s="47">
        <v>44955</v>
      </c>
      <c r="B657" s="48" t="s">
        <v>81</v>
      </c>
      <c r="C657" s="48">
        <v>2</v>
      </c>
      <c r="D657" s="48">
        <v>41</v>
      </c>
      <c r="E657" s="48">
        <v>2524</v>
      </c>
      <c r="F657" s="48">
        <v>32</v>
      </c>
      <c r="G657" s="48">
        <v>1.6</v>
      </c>
      <c r="H657" s="48">
        <v>0.5</v>
      </c>
      <c r="I657" s="48">
        <v>31</v>
      </c>
      <c r="J657" s="49">
        <v>190</v>
      </c>
      <c r="K657" s="50">
        <f>IFERROR(TablaAforos[[#This Row],[AREA DEL POTRERO]]/TablaAforos[[#This Row],[NUMERO VACAS LOTE]]/TablaAforos[[#This Row],[DIAS OCUPACION]],"")</f>
        <v>157.75</v>
      </c>
      <c r="L657" s="51">
        <f t="shared" si="54"/>
        <v>2023</v>
      </c>
      <c r="M657" s="51">
        <f t="shared" si="55"/>
        <v>1</v>
      </c>
      <c r="N657" s="51">
        <f t="shared" si="56"/>
        <v>29</v>
      </c>
      <c r="O657" s="23">
        <v>5</v>
      </c>
      <c r="Q657" s="48"/>
    </row>
    <row r="658" spans="1:17">
      <c r="A658" s="47">
        <v>44955</v>
      </c>
      <c r="B658" s="48" t="s">
        <v>81</v>
      </c>
      <c r="C658" s="48">
        <v>2</v>
      </c>
      <c r="D658" s="48">
        <v>42</v>
      </c>
      <c r="E658" s="48">
        <v>2723</v>
      </c>
      <c r="F658" s="48">
        <v>32</v>
      </c>
      <c r="G658" s="48">
        <v>0.9</v>
      </c>
      <c r="H658" s="48">
        <v>0.5</v>
      </c>
      <c r="I658" s="48">
        <v>29</v>
      </c>
      <c r="J658" s="49">
        <v>126</v>
      </c>
      <c r="K658" s="50">
        <f>IFERROR(TablaAforos[[#This Row],[AREA DEL POTRERO]]/TablaAforos[[#This Row],[NUMERO VACAS LOTE]]/TablaAforos[[#This Row],[DIAS OCUPACION]],"")</f>
        <v>170.1875</v>
      </c>
      <c r="L658" s="51">
        <f t="shared" si="54"/>
        <v>2023</v>
      </c>
      <c r="M658" s="51">
        <f t="shared" si="55"/>
        <v>1</v>
      </c>
      <c r="N658" s="51">
        <f t="shared" si="56"/>
        <v>29</v>
      </c>
      <c r="O658" s="23">
        <v>5</v>
      </c>
      <c r="Q658" s="48"/>
    </row>
    <row r="659" spans="1:17">
      <c r="A659" s="47">
        <v>44956</v>
      </c>
      <c r="B659" s="48" t="s">
        <v>81</v>
      </c>
      <c r="C659" s="48">
        <v>1</v>
      </c>
      <c r="D659" s="48">
        <v>2</v>
      </c>
      <c r="E659" s="48">
        <v>2458</v>
      </c>
      <c r="F659" s="48">
        <v>39</v>
      </c>
      <c r="G659" s="48">
        <v>1.6</v>
      </c>
      <c r="H659" s="48">
        <v>1</v>
      </c>
      <c r="I659" s="48">
        <v>29</v>
      </c>
      <c r="J659" s="49">
        <v>94.2</v>
      </c>
      <c r="K659" s="50">
        <f>IFERROR(TablaAforos[[#This Row],[AREA DEL POTRERO]]/TablaAforos[[#This Row],[NUMERO VACAS LOTE]]/TablaAforos[[#This Row],[DIAS OCUPACION]],"")</f>
        <v>63.025641025641029</v>
      </c>
      <c r="L659" s="51">
        <f t="shared" si="54"/>
        <v>2023</v>
      </c>
      <c r="M659" s="51">
        <f t="shared" si="55"/>
        <v>1</v>
      </c>
      <c r="N659" s="51">
        <f t="shared" si="56"/>
        <v>30</v>
      </c>
      <c r="O659" s="23">
        <v>5</v>
      </c>
      <c r="Q659" s="48"/>
    </row>
    <row r="660" spans="1:17">
      <c r="A660" s="47">
        <v>44956</v>
      </c>
      <c r="B660" s="48" t="s">
        <v>81</v>
      </c>
      <c r="C660" s="48">
        <v>2</v>
      </c>
      <c r="D660" s="48">
        <v>44</v>
      </c>
      <c r="E660" s="48">
        <v>2411</v>
      </c>
      <c r="F660" s="48">
        <v>32</v>
      </c>
      <c r="G660" s="48">
        <v>1.1000000000000001</v>
      </c>
      <c r="H660" s="48">
        <v>0.5</v>
      </c>
      <c r="I660" s="48">
        <v>29</v>
      </c>
      <c r="J660" s="49">
        <v>129</v>
      </c>
      <c r="K660" s="50">
        <f>IFERROR(TablaAforos[[#This Row],[AREA DEL POTRERO]]/TablaAforos[[#This Row],[NUMERO VACAS LOTE]]/TablaAforos[[#This Row],[DIAS OCUPACION]],"")</f>
        <v>150.6875</v>
      </c>
      <c r="L660" s="51">
        <f t="shared" si="54"/>
        <v>2023</v>
      </c>
      <c r="M660" s="51">
        <f t="shared" si="55"/>
        <v>1</v>
      </c>
      <c r="N660" s="51">
        <f t="shared" si="56"/>
        <v>30</v>
      </c>
      <c r="O660" s="23">
        <v>5</v>
      </c>
      <c r="Q660" s="48"/>
    </row>
    <row r="661" spans="1:17">
      <c r="A661" s="47">
        <v>44956</v>
      </c>
      <c r="B661" s="48" t="s">
        <v>81</v>
      </c>
      <c r="C661" s="48">
        <v>2</v>
      </c>
      <c r="D661" s="48">
        <v>33</v>
      </c>
      <c r="E661" s="48"/>
      <c r="F661" s="48"/>
      <c r="G661" s="48"/>
      <c r="H661" s="48"/>
      <c r="I661" s="48"/>
      <c r="J661" s="49"/>
      <c r="K661" s="50" t="str">
        <f>IFERROR(TablaAforos[[#This Row],[AREA DEL POTRERO]]/TablaAforos[[#This Row],[NUMERO VACAS LOTE]]/TablaAforos[[#This Row],[DIAS OCUPACION]],"")</f>
        <v/>
      </c>
      <c r="L661" s="51">
        <f t="shared" si="54"/>
        <v>2023</v>
      </c>
      <c r="M661" s="51">
        <f t="shared" si="55"/>
        <v>1</v>
      </c>
      <c r="N661" s="51">
        <f t="shared" si="56"/>
        <v>30</v>
      </c>
      <c r="O661" s="23">
        <v>5</v>
      </c>
      <c r="Q661" s="48"/>
    </row>
    <row r="662" spans="1:17">
      <c r="A662" s="47">
        <v>44956</v>
      </c>
      <c r="B662" s="48" t="s">
        <v>82</v>
      </c>
      <c r="C662" s="48" t="s">
        <v>86</v>
      </c>
      <c r="D662" s="48">
        <v>30</v>
      </c>
      <c r="E662" s="48">
        <v>12578</v>
      </c>
      <c r="F662" s="48">
        <v>42</v>
      </c>
      <c r="G662" s="48">
        <v>1.3</v>
      </c>
      <c r="H662" s="48">
        <v>4</v>
      </c>
      <c r="I662" s="48">
        <v>32</v>
      </c>
      <c r="J662" s="49">
        <v>78.8</v>
      </c>
      <c r="K662" s="50">
        <f>IFERROR(TablaAforos[[#This Row],[AREA DEL POTRERO]]/TablaAforos[[#This Row],[NUMERO VACAS LOTE]]/TablaAforos[[#This Row],[DIAS OCUPACION]],"")</f>
        <v>74.86904761904762</v>
      </c>
      <c r="L662" s="51">
        <f>YEAR(A662)</f>
        <v>2023</v>
      </c>
      <c r="M662" s="51">
        <f>MONTH(A662)</f>
        <v>1</v>
      </c>
      <c r="N662" s="51">
        <f>DAY(A662)</f>
        <v>30</v>
      </c>
      <c r="O662" s="23">
        <v>5</v>
      </c>
      <c r="Q662" s="48"/>
    </row>
    <row r="663" spans="1:17">
      <c r="A663" s="47">
        <v>44956</v>
      </c>
      <c r="B663" s="48" t="s">
        <v>85</v>
      </c>
      <c r="C663" s="48">
        <v>1</v>
      </c>
      <c r="D663" s="48">
        <v>14</v>
      </c>
      <c r="E663" s="48">
        <v>4091</v>
      </c>
      <c r="F663" s="48">
        <v>30</v>
      </c>
      <c r="G663" s="48">
        <v>1.2</v>
      </c>
      <c r="H663" s="48">
        <v>1.5</v>
      </c>
      <c r="I663" s="48">
        <v>28</v>
      </c>
      <c r="J663" s="49">
        <v>87.3</v>
      </c>
      <c r="K663" s="50">
        <f>IFERROR(TablaAforos[[#This Row],[AREA DEL POTRERO]]/TablaAforos[[#This Row],[NUMERO VACAS LOTE]]/TablaAforos[[#This Row],[DIAS OCUPACION]],"")</f>
        <v>90.911111111111111</v>
      </c>
      <c r="L663" s="51">
        <f t="shared" si="54"/>
        <v>2023</v>
      </c>
      <c r="M663" s="51">
        <f t="shared" si="55"/>
        <v>1</v>
      </c>
      <c r="N663" s="51">
        <f t="shared" si="56"/>
        <v>30</v>
      </c>
      <c r="O663" s="37">
        <v>5</v>
      </c>
      <c r="P663" s="37"/>
      <c r="Q663" s="48"/>
    </row>
    <row r="664" spans="1:17">
      <c r="A664" s="47">
        <v>44956</v>
      </c>
      <c r="B664" s="48" t="s">
        <v>88</v>
      </c>
      <c r="C664" s="48">
        <v>1</v>
      </c>
      <c r="D664" s="48">
        <v>7</v>
      </c>
      <c r="E664" s="48">
        <v>13123</v>
      </c>
      <c r="F664" s="48">
        <v>41</v>
      </c>
      <c r="G664" s="48">
        <v>1.3</v>
      </c>
      <c r="H664" s="48">
        <v>3.5</v>
      </c>
      <c r="I664" s="48">
        <v>25</v>
      </c>
      <c r="J664" s="49">
        <v>90.5</v>
      </c>
      <c r="K664" s="50">
        <f>IFERROR(TablaAforos[[#This Row],[AREA DEL POTRERO]]/TablaAforos[[#This Row],[NUMERO VACAS LOTE]]/TablaAforos[[#This Row],[DIAS OCUPACION]],"")</f>
        <v>91.449477351916372</v>
      </c>
      <c r="L664" s="51">
        <f>YEAR(A664)</f>
        <v>2023</v>
      </c>
      <c r="M664" s="51">
        <f>MONTH(A664)</f>
        <v>1</v>
      </c>
      <c r="N664" s="51">
        <f>DAY(A664)</f>
        <v>30</v>
      </c>
      <c r="O664" s="37">
        <v>5</v>
      </c>
      <c r="P664" s="37"/>
      <c r="Q664" s="48"/>
    </row>
    <row r="665" spans="1:17">
      <c r="A665" s="47">
        <v>44957</v>
      </c>
      <c r="B665" s="48" t="s">
        <v>81</v>
      </c>
      <c r="C665" s="48">
        <v>1</v>
      </c>
      <c r="D665" s="48">
        <v>1</v>
      </c>
      <c r="E665" s="48">
        <v>1160</v>
      </c>
      <c r="F665" s="48">
        <v>39</v>
      </c>
      <c r="G665" s="48">
        <v>1.9</v>
      </c>
      <c r="H665" s="48">
        <v>0.5</v>
      </c>
      <c r="I665" s="48">
        <v>30</v>
      </c>
      <c r="J665" s="49">
        <v>84.8</v>
      </c>
      <c r="K665" s="50">
        <f>IFERROR(TablaAforos[[#This Row],[AREA DEL POTRERO]]/TablaAforos[[#This Row],[NUMERO VACAS LOTE]]/TablaAforos[[#This Row],[DIAS OCUPACION]],"")</f>
        <v>59.487179487179489</v>
      </c>
      <c r="L665" s="51">
        <f t="shared" ref="L665:L671" si="57">YEAR(A665)</f>
        <v>2023</v>
      </c>
      <c r="M665" s="51">
        <f t="shared" ref="M665:M671" si="58">MONTH(A665)</f>
        <v>1</v>
      </c>
      <c r="N665" s="51">
        <f t="shared" ref="N665:N671" si="59">DAY(A665)</f>
        <v>31</v>
      </c>
      <c r="O665" s="23">
        <v>5</v>
      </c>
      <c r="Q665" s="48"/>
    </row>
    <row r="666" spans="1:17">
      <c r="A666" s="47">
        <v>44957</v>
      </c>
      <c r="B666" s="48" t="s">
        <v>81</v>
      </c>
      <c r="C666" s="48">
        <v>2</v>
      </c>
      <c r="D666" s="48">
        <v>34</v>
      </c>
      <c r="E666" s="48">
        <v>2536</v>
      </c>
      <c r="F666" s="48">
        <v>33</v>
      </c>
      <c r="G666" s="48">
        <v>2</v>
      </c>
      <c r="H666" s="48">
        <v>1</v>
      </c>
      <c r="I666" s="48">
        <v>31</v>
      </c>
      <c r="J666" s="49">
        <v>119</v>
      </c>
      <c r="K666" s="50">
        <f>IFERROR(TablaAforos[[#This Row],[AREA DEL POTRERO]]/TablaAforos[[#This Row],[NUMERO VACAS LOTE]]/TablaAforos[[#This Row],[DIAS OCUPACION]],"")</f>
        <v>76.848484848484844</v>
      </c>
      <c r="L666" s="51">
        <f t="shared" si="57"/>
        <v>2023</v>
      </c>
      <c r="M666" s="51">
        <f t="shared" si="58"/>
        <v>1</v>
      </c>
      <c r="N666" s="51">
        <f t="shared" si="59"/>
        <v>31</v>
      </c>
      <c r="O666" s="23">
        <v>5</v>
      </c>
      <c r="Q666" s="48"/>
    </row>
    <row r="667" spans="1:17">
      <c r="A667" s="47">
        <v>44957</v>
      </c>
      <c r="B667" s="48" t="s">
        <v>82</v>
      </c>
      <c r="C667" s="48" t="s">
        <v>87</v>
      </c>
      <c r="D667" s="48">
        <v>46</v>
      </c>
      <c r="E667" s="48">
        <v>2500</v>
      </c>
      <c r="F667" s="48">
        <v>42</v>
      </c>
      <c r="G667" s="48">
        <v>1.4</v>
      </c>
      <c r="H667" s="48">
        <v>1</v>
      </c>
      <c r="I667" s="48">
        <v>33</v>
      </c>
      <c r="J667" s="49">
        <v>64.7</v>
      </c>
      <c r="K667" s="50">
        <f>IFERROR(TablaAforos[[#This Row],[AREA DEL POTRERO]]/TablaAforos[[#This Row],[NUMERO VACAS LOTE]]/TablaAforos[[#This Row],[DIAS OCUPACION]],"")</f>
        <v>59.523809523809526</v>
      </c>
      <c r="L667" s="51">
        <f t="shared" si="57"/>
        <v>2023</v>
      </c>
      <c r="M667" s="51">
        <f t="shared" si="58"/>
        <v>1</v>
      </c>
      <c r="N667" s="51">
        <f t="shared" si="59"/>
        <v>31</v>
      </c>
      <c r="O667" s="51">
        <v>9</v>
      </c>
      <c r="P667" s="51"/>
      <c r="Q667" s="48"/>
    </row>
    <row r="668" spans="1:17">
      <c r="A668" s="47">
        <v>44957</v>
      </c>
      <c r="B668" s="48" t="s">
        <v>85</v>
      </c>
      <c r="C668" s="48">
        <v>1</v>
      </c>
      <c r="D668" s="48">
        <v>14</v>
      </c>
      <c r="E668" s="48">
        <v>8767</v>
      </c>
      <c r="F668" s="48">
        <v>30</v>
      </c>
      <c r="G668" s="48">
        <v>1.3</v>
      </c>
      <c r="H668" s="48">
        <v>3</v>
      </c>
      <c r="I668" s="48">
        <v>29</v>
      </c>
      <c r="J668" s="49">
        <v>102</v>
      </c>
      <c r="K668" s="50">
        <f>IFERROR(TablaAforos[[#This Row],[AREA DEL POTRERO]]/TablaAforos[[#This Row],[NUMERO VACAS LOTE]]/TablaAforos[[#This Row],[DIAS OCUPACION]],"")</f>
        <v>97.411111111111111</v>
      </c>
      <c r="L668" s="51">
        <f t="shared" si="57"/>
        <v>2023</v>
      </c>
      <c r="M668" s="51">
        <f t="shared" si="58"/>
        <v>1</v>
      </c>
      <c r="N668" s="51">
        <f t="shared" si="59"/>
        <v>31</v>
      </c>
      <c r="O668" s="37">
        <v>5</v>
      </c>
      <c r="P668" s="37"/>
      <c r="Q668" s="48"/>
    </row>
    <row r="669" spans="1:17">
      <c r="A669" s="47">
        <v>44958</v>
      </c>
      <c r="B669" s="20" t="s">
        <v>81</v>
      </c>
      <c r="C669" s="20">
        <v>1</v>
      </c>
      <c r="D669" s="48">
        <v>8</v>
      </c>
      <c r="E669" s="48">
        <v>2211</v>
      </c>
      <c r="F669" s="48">
        <v>39</v>
      </c>
      <c r="G669" s="48"/>
      <c r="H669" s="48"/>
      <c r="I669" s="48"/>
      <c r="J669" s="49"/>
      <c r="K669" s="50" t="str">
        <f>IFERROR(TablaAforos[[#This Row],[AREA DEL POTRERO]]/TablaAforos[[#This Row],[NUMERO VACAS LOTE]]/TablaAforos[[#This Row],[DIAS OCUPACION]],"")</f>
        <v/>
      </c>
      <c r="L669" s="51">
        <f t="shared" si="57"/>
        <v>2023</v>
      </c>
      <c r="M669" s="51">
        <f t="shared" si="58"/>
        <v>2</v>
      </c>
      <c r="N669" s="51">
        <f t="shared" si="59"/>
        <v>1</v>
      </c>
      <c r="O669" s="23">
        <v>5</v>
      </c>
      <c r="Q669" s="48"/>
    </row>
    <row r="670" spans="1:17">
      <c r="A670" s="45">
        <v>44958</v>
      </c>
      <c r="B670" s="20" t="s">
        <v>81</v>
      </c>
      <c r="C670" s="20">
        <v>2</v>
      </c>
      <c r="D670" s="20">
        <v>35</v>
      </c>
      <c r="E670" s="20">
        <v>2357</v>
      </c>
      <c r="F670" s="20">
        <v>33</v>
      </c>
      <c r="G670" s="20">
        <v>1.6</v>
      </c>
      <c r="H670" s="20">
        <v>1</v>
      </c>
      <c r="I670" s="20">
        <v>31</v>
      </c>
      <c r="J670" s="21">
        <v>89.5</v>
      </c>
      <c r="K670" s="22">
        <f>IFERROR(TablaAforos[[#This Row],[AREA DEL POTRERO]]/TablaAforos[[#This Row],[NUMERO VACAS LOTE]]/TablaAforos[[#This Row],[DIAS OCUPACION]],"")</f>
        <v>71.424242424242422</v>
      </c>
      <c r="L670" s="23">
        <f t="shared" si="57"/>
        <v>2023</v>
      </c>
      <c r="M670" s="23">
        <f t="shared" si="58"/>
        <v>2</v>
      </c>
      <c r="N670" s="23">
        <f t="shared" si="59"/>
        <v>1</v>
      </c>
      <c r="O670" s="23">
        <v>5</v>
      </c>
    </row>
    <row r="671" spans="1:17">
      <c r="A671" s="45">
        <v>44958</v>
      </c>
      <c r="B671" s="20" t="s">
        <v>82</v>
      </c>
      <c r="C671" s="20" t="s">
        <v>87</v>
      </c>
      <c r="D671" s="20">
        <v>45</v>
      </c>
      <c r="E671" s="20">
        <v>2500</v>
      </c>
      <c r="F671" s="20">
        <v>42</v>
      </c>
      <c r="G671" s="20">
        <v>1.1000000000000001</v>
      </c>
      <c r="H671" s="20">
        <v>1</v>
      </c>
      <c r="I671" s="20">
        <v>33</v>
      </c>
      <c r="J671" s="21">
        <v>50.4</v>
      </c>
      <c r="K671" s="22">
        <f>IFERROR(TablaAforos[[#This Row],[AREA DEL POTRERO]]/TablaAforos[[#This Row],[NUMERO VACAS LOTE]]/TablaAforos[[#This Row],[DIAS OCUPACION]],"")</f>
        <v>59.523809523809526</v>
      </c>
      <c r="L671" s="23">
        <f t="shared" si="57"/>
        <v>2023</v>
      </c>
      <c r="M671" s="23">
        <f t="shared" si="58"/>
        <v>2</v>
      </c>
      <c r="N671" s="23">
        <f t="shared" si="59"/>
        <v>1</v>
      </c>
      <c r="O671" s="23">
        <v>9</v>
      </c>
    </row>
    <row r="672" spans="1:17">
      <c r="A672" s="45">
        <v>44959</v>
      </c>
      <c r="B672" s="20" t="s">
        <v>81</v>
      </c>
      <c r="C672" s="20">
        <v>1</v>
      </c>
      <c r="D672" s="20">
        <v>9</v>
      </c>
      <c r="E672" s="20">
        <v>2169</v>
      </c>
      <c r="F672" s="20">
        <v>32</v>
      </c>
      <c r="G672" s="20">
        <v>1.5</v>
      </c>
      <c r="H672" s="20">
        <v>2</v>
      </c>
      <c r="I672" s="20">
        <v>29</v>
      </c>
      <c r="J672" s="21">
        <v>76.3</v>
      </c>
      <c r="K672" s="22">
        <f>IFERROR(TablaAforos[[#This Row],[AREA DEL POTRERO]]/TablaAforos[[#This Row],[NUMERO VACAS LOTE]]/TablaAforos[[#This Row],[DIAS OCUPACION]],"")</f>
        <v>33.890625</v>
      </c>
      <c r="L672" s="23">
        <f t="shared" ref="L672:L685" si="60">YEAR(A672)</f>
        <v>2023</v>
      </c>
      <c r="M672" s="23">
        <f t="shared" ref="M672:M685" si="61">MONTH(A672)</f>
        <v>2</v>
      </c>
      <c r="N672" s="23">
        <f t="shared" ref="N672:N685" si="62">DAY(A672)</f>
        <v>2</v>
      </c>
      <c r="O672" s="23">
        <v>5</v>
      </c>
    </row>
    <row r="673" spans="1:17">
      <c r="A673" s="45">
        <v>44959</v>
      </c>
      <c r="B673" s="20" t="s">
        <v>81</v>
      </c>
      <c r="C673" s="20">
        <v>2</v>
      </c>
      <c r="D673" s="20">
        <v>36</v>
      </c>
      <c r="E673" s="20">
        <v>3103</v>
      </c>
      <c r="F673" s="20">
        <v>33</v>
      </c>
      <c r="G673" s="20">
        <v>0.8</v>
      </c>
      <c r="H673" s="20">
        <v>1</v>
      </c>
      <c r="I673" s="20">
        <v>31</v>
      </c>
      <c r="J673" s="21">
        <v>62.8</v>
      </c>
      <c r="K673" s="22">
        <f>IFERROR(TablaAforos[[#This Row],[AREA DEL POTRERO]]/TablaAforos[[#This Row],[NUMERO VACAS LOTE]]/TablaAforos[[#This Row],[DIAS OCUPACION]],"")</f>
        <v>94.030303030303031</v>
      </c>
      <c r="L673" s="23">
        <f t="shared" si="60"/>
        <v>2023</v>
      </c>
      <c r="M673" s="23">
        <f t="shared" si="61"/>
        <v>2</v>
      </c>
      <c r="N673" s="23">
        <f t="shared" si="62"/>
        <v>2</v>
      </c>
      <c r="O673" s="23">
        <v>5</v>
      </c>
    </row>
    <row r="674" spans="1:17">
      <c r="A674" s="45">
        <v>44959</v>
      </c>
      <c r="B674" s="20" t="s">
        <v>82</v>
      </c>
      <c r="C674" s="20" t="s">
        <v>86</v>
      </c>
      <c r="D674" s="20">
        <v>1</v>
      </c>
      <c r="E674" s="20">
        <v>2500</v>
      </c>
      <c r="F674" s="20">
        <v>40</v>
      </c>
      <c r="G674" s="20">
        <v>1.2</v>
      </c>
      <c r="H674" s="20">
        <v>1</v>
      </c>
      <c r="I674" s="20">
        <v>30</v>
      </c>
      <c r="J674" s="21">
        <v>57.7</v>
      </c>
      <c r="K674" s="22">
        <f>IFERROR(TablaAforos[[#This Row],[AREA DEL POTRERO]]/TablaAforos[[#This Row],[NUMERO VACAS LOTE]]/TablaAforos[[#This Row],[DIAS OCUPACION]],"")</f>
        <v>62.5</v>
      </c>
      <c r="L674" s="23">
        <f t="shared" si="60"/>
        <v>2023</v>
      </c>
      <c r="M674" s="23">
        <f t="shared" si="61"/>
        <v>2</v>
      </c>
      <c r="N674" s="23">
        <f t="shared" si="62"/>
        <v>2</v>
      </c>
      <c r="O674" s="23">
        <v>9</v>
      </c>
    </row>
    <row r="675" spans="1:17">
      <c r="A675" s="45">
        <v>44959</v>
      </c>
      <c r="B675" s="20" t="s">
        <v>82</v>
      </c>
      <c r="C675" s="20" t="s">
        <v>87</v>
      </c>
      <c r="D675" s="20">
        <v>47</v>
      </c>
      <c r="E675" s="20">
        <v>2500</v>
      </c>
      <c r="F675" s="20">
        <v>42</v>
      </c>
      <c r="G675" s="20">
        <v>1.1000000000000001</v>
      </c>
      <c r="H675" s="20">
        <v>1</v>
      </c>
      <c r="I675" s="20">
        <v>33</v>
      </c>
      <c r="J675" s="21">
        <v>51.3</v>
      </c>
      <c r="K675" s="22">
        <f>IFERROR(TablaAforos[[#This Row],[AREA DEL POTRERO]]/TablaAforos[[#This Row],[NUMERO VACAS LOTE]]/TablaAforos[[#This Row],[DIAS OCUPACION]],"")</f>
        <v>59.523809523809526</v>
      </c>
      <c r="L675" s="23">
        <f t="shared" si="60"/>
        <v>2023</v>
      </c>
      <c r="M675" s="23">
        <f t="shared" si="61"/>
        <v>2</v>
      </c>
      <c r="N675" s="23">
        <f t="shared" si="62"/>
        <v>2</v>
      </c>
      <c r="O675" s="23">
        <v>9</v>
      </c>
    </row>
    <row r="676" spans="1:17">
      <c r="A676" s="47">
        <v>44960</v>
      </c>
      <c r="B676" s="48" t="s">
        <v>81</v>
      </c>
      <c r="C676" s="48">
        <v>1</v>
      </c>
      <c r="D676" s="48">
        <v>10</v>
      </c>
      <c r="E676" s="48">
        <v>2317</v>
      </c>
      <c r="F676" s="48">
        <v>32</v>
      </c>
      <c r="G676" s="48">
        <v>1.8</v>
      </c>
      <c r="H676" s="48">
        <v>1</v>
      </c>
      <c r="I676" s="48">
        <v>29</v>
      </c>
      <c r="J676" s="49">
        <v>100</v>
      </c>
      <c r="K676" s="50">
        <f>IFERROR(TablaAforos[[#This Row],[AREA DEL POTRERO]]/TablaAforos[[#This Row],[NUMERO VACAS LOTE]]/TablaAforos[[#This Row],[DIAS OCUPACION]],"")</f>
        <v>72.40625</v>
      </c>
      <c r="L676" s="51">
        <f t="shared" si="60"/>
        <v>2023</v>
      </c>
      <c r="M676" s="51">
        <f t="shared" si="61"/>
        <v>2</v>
      </c>
      <c r="N676" s="51">
        <f t="shared" si="62"/>
        <v>3</v>
      </c>
      <c r="O676" s="23">
        <v>5</v>
      </c>
      <c r="Q676" s="48"/>
    </row>
    <row r="677" spans="1:17">
      <c r="A677" s="47">
        <v>44960</v>
      </c>
      <c r="B677" s="48" t="s">
        <v>81</v>
      </c>
      <c r="C677" s="48">
        <v>2</v>
      </c>
      <c r="D677" s="48">
        <v>30</v>
      </c>
      <c r="E677" s="48">
        <v>2037</v>
      </c>
      <c r="F677" s="48">
        <v>33</v>
      </c>
      <c r="G677" s="48">
        <v>1.4</v>
      </c>
      <c r="H677" s="48">
        <v>1</v>
      </c>
      <c r="I677" s="48">
        <v>31</v>
      </c>
      <c r="J677" s="49">
        <v>69</v>
      </c>
      <c r="K677" s="50">
        <f>IFERROR(TablaAforos[[#This Row],[AREA DEL POTRERO]]/TablaAforos[[#This Row],[NUMERO VACAS LOTE]]/TablaAforos[[#This Row],[DIAS OCUPACION]],"")</f>
        <v>61.727272727272727</v>
      </c>
      <c r="L677" s="51">
        <f t="shared" si="60"/>
        <v>2023</v>
      </c>
      <c r="M677" s="51">
        <f t="shared" si="61"/>
        <v>2</v>
      </c>
      <c r="N677" s="51">
        <f t="shared" si="62"/>
        <v>3</v>
      </c>
      <c r="O677" s="23">
        <v>5</v>
      </c>
      <c r="Q677" s="48"/>
    </row>
    <row r="678" spans="1:17">
      <c r="A678" s="47">
        <v>44960</v>
      </c>
      <c r="B678" s="48" t="s">
        <v>82</v>
      </c>
      <c r="C678" s="48" t="s">
        <v>86</v>
      </c>
      <c r="D678" s="48">
        <v>2</v>
      </c>
      <c r="E678" s="48">
        <v>2500</v>
      </c>
      <c r="F678" s="48">
        <v>40</v>
      </c>
      <c r="G678" s="48">
        <v>1.4</v>
      </c>
      <c r="H678" s="48">
        <v>1</v>
      </c>
      <c r="I678" s="48">
        <v>30</v>
      </c>
      <c r="J678" s="49">
        <v>68</v>
      </c>
      <c r="K678" s="50">
        <f>IFERROR(TablaAforos[[#This Row],[AREA DEL POTRERO]]/TablaAforos[[#This Row],[NUMERO VACAS LOTE]]/TablaAforos[[#This Row],[DIAS OCUPACION]],"")</f>
        <v>62.5</v>
      </c>
      <c r="L678" s="51">
        <f t="shared" si="60"/>
        <v>2023</v>
      </c>
      <c r="M678" s="51">
        <f t="shared" si="61"/>
        <v>2</v>
      </c>
      <c r="N678" s="51">
        <f t="shared" si="62"/>
        <v>3</v>
      </c>
      <c r="O678" s="51">
        <v>9</v>
      </c>
      <c r="P678" s="51"/>
      <c r="Q678" s="48"/>
    </row>
    <row r="679" spans="1:17">
      <c r="A679" s="47">
        <v>44960</v>
      </c>
      <c r="B679" s="48" t="s">
        <v>82</v>
      </c>
      <c r="C679" s="48" t="s">
        <v>87</v>
      </c>
      <c r="D679" s="48">
        <v>48</v>
      </c>
      <c r="E679" s="48">
        <v>2500</v>
      </c>
      <c r="F679" s="48">
        <v>42</v>
      </c>
      <c r="G679" s="48">
        <v>1.2</v>
      </c>
      <c r="H679" s="48">
        <v>1</v>
      </c>
      <c r="I679" s="48">
        <v>33</v>
      </c>
      <c r="J679" s="49">
        <v>54.5</v>
      </c>
      <c r="K679" s="50">
        <f>IFERROR(TablaAforos[[#This Row],[AREA DEL POTRERO]]/TablaAforos[[#This Row],[NUMERO VACAS LOTE]]/TablaAforos[[#This Row],[DIAS OCUPACION]],"")</f>
        <v>59.523809523809526</v>
      </c>
      <c r="L679" s="51">
        <f t="shared" si="60"/>
        <v>2023</v>
      </c>
      <c r="M679" s="51">
        <f t="shared" si="61"/>
        <v>2</v>
      </c>
      <c r="N679" s="51">
        <f t="shared" si="62"/>
        <v>3</v>
      </c>
      <c r="O679" s="51">
        <v>9</v>
      </c>
      <c r="P679" s="51"/>
      <c r="Q679" s="48"/>
    </row>
    <row r="680" spans="1:17">
      <c r="A680" s="47">
        <v>44961</v>
      </c>
      <c r="B680" s="48" t="s">
        <v>81</v>
      </c>
      <c r="C680" s="48">
        <v>1</v>
      </c>
      <c r="D680" s="48">
        <v>12</v>
      </c>
      <c r="E680" s="48">
        <v>2121</v>
      </c>
      <c r="F680" s="48">
        <v>32</v>
      </c>
      <c r="G680" s="48"/>
      <c r="H680" s="48">
        <v>1</v>
      </c>
      <c r="I680" s="48">
        <v>29</v>
      </c>
      <c r="J680" s="49"/>
      <c r="K680" s="50">
        <f>IFERROR(TablaAforos[[#This Row],[AREA DEL POTRERO]]/TablaAforos[[#This Row],[NUMERO VACAS LOTE]]/TablaAforos[[#This Row],[DIAS OCUPACION]],"")</f>
        <v>66.28125</v>
      </c>
      <c r="L680" s="51">
        <f t="shared" si="60"/>
        <v>2023</v>
      </c>
      <c r="M680" s="51">
        <f t="shared" si="61"/>
        <v>2</v>
      </c>
      <c r="N680" s="51">
        <f t="shared" si="62"/>
        <v>4</v>
      </c>
      <c r="O680" s="23">
        <v>5</v>
      </c>
      <c r="Q680" s="48"/>
    </row>
    <row r="681" spans="1:17">
      <c r="A681" s="47">
        <v>44961</v>
      </c>
      <c r="B681" s="48" t="s">
        <v>81</v>
      </c>
      <c r="C681" s="48">
        <v>2</v>
      </c>
      <c r="D681" s="48">
        <v>31</v>
      </c>
      <c r="E681" s="48">
        <v>2624</v>
      </c>
      <c r="F681" s="48">
        <v>33</v>
      </c>
      <c r="G681" s="48">
        <v>1</v>
      </c>
      <c r="H681" s="48">
        <v>1</v>
      </c>
      <c r="I681" s="48">
        <v>31</v>
      </c>
      <c r="J681" s="49">
        <v>64.400000000000006</v>
      </c>
      <c r="K681" s="50">
        <f>IFERROR(TablaAforos[[#This Row],[AREA DEL POTRERO]]/TablaAforos[[#This Row],[NUMERO VACAS LOTE]]/TablaAforos[[#This Row],[DIAS OCUPACION]],"")</f>
        <v>79.515151515151516</v>
      </c>
      <c r="L681" s="51">
        <f t="shared" si="60"/>
        <v>2023</v>
      </c>
      <c r="M681" s="51">
        <f t="shared" si="61"/>
        <v>2</v>
      </c>
      <c r="N681" s="51">
        <f t="shared" si="62"/>
        <v>4</v>
      </c>
      <c r="O681" s="23">
        <v>5</v>
      </c>
      <c r="Q681" s="48"/>
    </row>
    <row r="682" spans="1:17">
      <c r="A682" s="47">
        <v>44961</v>
      </c>
      <c r="B682" s="48" t="s">
        <v>82</v>
      </c>
      <c r="C682" s="48" t="s">
        <v>86</v>
      </c>
      <c r="D682" s="48">
        <v>3</v>
      </c>
      <c r="E682" s="48">
        <v>2500</v>
      </c>
      <c r="F682" s="48">
        <v>40</v>
      </c>
      <c r="G682" s="48">
        <v>1.2</v>
      </c>
      <c r="H682" s="48">
        <v>1</v>
      </c>
      <c r="I682" s="48">
        <v>30</v>
      </c>
      <c r="J682" s="49">
        <v>56.7</v>
      </c>
      <c r="K682" s="50">
        <f>IFERROR(TablaAforos[[#This Row],[AREA DEL POTRERO]]/TablaAforos[[#This Row],[NUMERO VACAS LOTE]]/TablaAforos[[#This Row],[DIAS OCUPACION]],"")</f>
        <v>62.5</v>
      </c>
      <c r="L682" s="51">
        <f t="shared" si="60"/>
        <v>2023</v>
      </c>
      <c r="M682" s="51">
        <f t="shared" si="61"/>
        <v>2</v>
      </c>
      <c r="N682" s="51">
        <f t="shared" si="62"/>
        <v>4</v>
      </c>
      <c r="O682" s="51">
        <v>9</v>
      </c>
      <c r="P682" s="51"/>
      <c r="Q682" s="48"/>
    </row>
    <row r="683" spans="1:17">
      <c r="A683" s="47">
        <v>44961</v>
      </c>
      <c r="B683" s="48" t="s">
        <v>82</v>
      </c>
      <c r="C683" s="48" t="s">
        <v>87</v>
      </c>
      <c r="D683" s="48">
        <v>49</v>
      </c>
      <c r="E683" s="48">
        <v>2500</v>
      </c>
      <c r="F683" s="48">
        <v>42</v>
      </c>
      <c r="G683" s="48">
        <v>1.2</v>
      </c>
      <c r="H683" s="48">
        <v>1</v>
      </c>
      <c r="I683" s="48">
        <v>33</v>
      </c>
      <c r="J683" s="49">
        <v>54</v>
      </c>
      <c r="K683" s="50">
        <f>IFERROR(TablaAforos[[#This Row],[AREA DEL POTRERO]]/TablaAforos[[#This Row],[NUMERO VACAS LOTE]]/TablaAforos[[#This Row],[DIAS OCUPACION]],"")</f>
        <v>59.523809523809526</v>
      </c>
      <c r="L683" s="51">
        <f t="shared" si="60"/>
        <v>2023</v>
      </c>
      <c r="M683" s="51">
        <f t="shared" si="61"/>
        <v>2</v>
      </c>
      <c r="N683" s="51">
        <f t="shared" si="62"/>
        <v>4</v>
      </c>
      <c r="O683" s="51">
        <v>9</v>
      </c>
      <c r="P683" s="51"/>
      <c r="Q683" s="48"/>
    </row>
    <row r="684" spans="1:17">
      <c r="A684" s="47">
        <v>44962</v>
      </c>
      <c r="B684" s="48" t="s">
        <v>81</v>
      </c>
      <c r="C684" s="48">
        <v>1</v>
      </c>
      <c r="D684" s="48">
        <v>60</v>
      </c>
      <c r="E684" s="48">
        <v>2393</v>
      </c>
      <c r="F684" s="48">
        <v>32</v>
      </c>
      <c r="G684" s="48">
        <v>1.4</v>
      </c>
      <c r="H684" s="48">
        <v>1</v>
      </c>
      <c r="I684" s="48">
        <v>28</v>
      </c>
      <c r="J684" s="49">
        <v>80.2</v>
      </c>
      <c r="K684" s="50">
        <f>IFERROR(TablaAforos[[#This Row],[AREA DEL POTRERO]]/TablaAforos[[#This Row],[NUMERO VACAS LOTE]]/TablaAforos[[#This Row],[DIAS OCUPACION]],"")</f>
        <v>74.78125</v>
      </c>
      <c r="L684" s="51">
        <f t="shared" si="60"/>
        <v>2023</v>
      </c>
      <c r="M684" s="51">
        <f t="shared" si="61"/>
        <v>2</v>
      </c>
      <c r="N684" s="51">
        <f t="shared" si="62"/>
        <v>5</v>
      </c>
      <c r="O684" s="51">
        <v>9</v>
      </c>
      <c r="P684" s="51"/>
      <c r="Q684" s="48"/>
    </row>
    <row r="685" spans="1:17">
      <c r="A685" s="47">
        <v>44962</v>
      </c>
      <c r="B685" s="48" t="s">
        <v>81</v>
      </c>
      <c r="C685" s="48">
        <v>2</v>
      </c>
      <c r="D685" s="48">
        <v>29</v>
      </c>
      <c r="E685" s="48">
        <v>1925</v>
      </c>
      <c r="F685" s="48">
        <v>33</v>
      </c>
      <c r="G685" s="48">
        <v>1.2</v>
      </c>
      <c r="H685" s="48">
        <v>1</v>
      </c>
      <c r="I685" s="48">
        <v>31</v>
      </c>
      <c r="J685" s="49">
        <v>54.7</v>
      </c>
      <c r="K685" s="50">
        <f>IFERROR(TablaAforos[[#This Row],[AREA DEL POTRERO]]/TablaAforos[[#This Row],[NUMERO VACAS LOTE]]/TablaAforos[[#This Row],[DIAS OCUPACION]],"")</f>
        <v>58.333333333333336</v>
      </c>
      <c r="L685" s="51">
        <f t="shared" si="60"/>
        <v>2023</v>
      </c>
      <c r="M685" s="51">
        <f t="shared" si="61"/>
        <v>2</v>
      </c>
      <c r="N685" s="51">
        <f t="shared" si="62"/>
        <v>5</v>
      </c>
      <c r="O685" s="51">
        <v>9</v>
      </c>
      <c r="P685" s="51"/>
      <c r="Q685" s="48"/>
    </row>
    <row r="686" spans="1:17">
      <c r="A686" s="45">
        <v>44962</v>
      </c>
      <c r="B686" s="20" t="s">
        <v>82</v>
      </c>
      <c r="C686" s="20" t="s">
        <v>86</v>
      </c>
      <c r="D686" s="20">
        <v>4</v>
      </c>
      <c r="E686" s="20">
        <v>2500</v>
      </c>
      <c r="F686" s="20">
        <v>40</v>
      </c>
      <c r="G686" s="20">
        <v>1.5</v>
      </c>
      <c r="H686" s="20">
        <v>1</v>
      </c>
      <c r="I686" s="20">
        <v>30</v>
      </c>
      <c r="J686" s="21">
        <v>70.3</v>
      </c>
      <c r="K686" s="22">
        <f>IFERROR(TablaAforos[[#This Row],[AREA DEL POTRERO]]/TablaAforos[[#This Row],[NUMERO VACAS LOTE]]/TablaAforos[[#This Row],[DIAS OCUPACION]],"")</f>
        <v>62.5</v>
      </c>
      <c r="L686" s="23">
        <f t="shared" ref="L686:L700" si="63">YEAR(A686)</f>
        <v>2023</v>
      </c>
      <c r="M686" s="23">
        <f t="shared" ref="M686:M700" si="64">MONTH(A686)</f>
        <v>2</v>
      </c>
      <c r="N686" s="23">
        <f t="shared" ref="N686:N700" si="65">DAY(A686)</f>
        <v>5</v>
      </c>
      <c r="O686" s="23">
        <v>9</v>
      </c>
    </row>
    <row r="687" spans="1:17">
      <c r="A687" s="45">
        <v>44962</v>
      </c>
      <c r="B687" s="20" t="s">
        <v>85</v>
      </c>
      <c r="C687" s="20">
        <v>1</v>
      </c>
      <c r="D687" s="20">
        <v>20</v>
      </c>
      <c r="E687" s="20">
        <v>11028</v>
      </c>
      <c r="F687" s="20">
        <v>30</v>
      </c>
      <c r="G687" s="20">
        <v>1.3</v>
      </c>
      <c r="H687" s="20">
        <v>4</v>
      </c>
      <c r="I687" s="20">
        <v>26</v>
      </c>
      <c r="J687" s="21">
        <v>94.4</v>
      </c>
      <c r="K687" s="22">
        <f>IFERROR(TablaAforos[[#This Row],[AREA DEL POTRERO]]/TablaAforos[[#This Row],[NUMERO VACAS LOTE]]/TablaAforos[[#This Row],[DIAS OCUPACION]],"")</f>
        <v>91.9</v>
      </c>
      <c r="L687" s="23">
        <f t="shared" si="63"/>
        <v>2023</v>
      </c>
      <c r="M687" s="23">
        <f t="shared" si="64"/>
        <v>2</v>
      </c>
      <c r="N687" s="23">
        <f t="shared" si="65"/>
        <v>5</v>
      </c>
      <c r="O687" s="37">
        <v>5</v>
      </c>
      <c r="P687" s="37"/>
    </row>
    <row r="688" spans="1:17">
      <c r="A688" s="45">
        <v>44962</v>
      </c>
      <c r="B688" s="20" t="s">
        <v>88</v>
      </c>
      <c r="C688" s="20">
        <v>1</v>
      </c>
      <c r="D688" s="20">
        <v>7</v>
      </c>
      <c r="E688" s="20">
        <v>15848</v>
      </c>
      <c r="F688" s="20">
        <v>41</v>
      </c>
      <c r="H688" s="20">
        <v>5</v>
      </c>
      <c r="I688" s="20">
        <v>25</v>
      </c>
      <c r="J688" s="21"/>
      <c r="K688" s="22">
        <f>IFERROR(TablaAforos[[#This Row],[AREA DEL POTRERO]]/TablaAforos[[#This Row],[NUMERO VACAS LOTE]]/TablaAforos[[#This Row],[DIAS OCUPACION]],"")</f>
        <v>77.307317073170736</v>
      </c>
      <c r="L688" s="23">
        <f t="shared" si="63"/>
        <v>2023</v>
      </c>
      <c r="M688" s="23">
        <f t="shared" si="64"/>
        <v>2</v>
      </c>
      <c r="N688" s="23">
        <f t="shared" si="65"/>
        <v>5</v>
      </c>
      <c r="O688" s="37">
        <v>5</v>
      </c>
      <c r="P688" s="37"/>
    </row>
    <row r="689" spans="1:17">
      <c r="A689" s="45">
        <v>44963</v>
      </c>
      <c r="B689" s="20" t="s">
        <v>81</v>
      </c>
      <c r="C689" s="20">
        <v>1</v>
      </c>
      <c r="D689" s="20">
        <v>61</v>
      </c>
      <c r="E689" s="20">
        <v>2668</v>
      </c>
      <c r="F689" s="20">
        <v>32</v>
      </c>
      <c r="G689" s="20">
        <v>1.3</v>
      </c>
      <c r="H689" s="20">
        <v>1</v>
      </c>
      <c r="I689" s="20">
        <v>28</v>
      </c>
      <c r="J689" s="21">
        <v>81.3</v>
      </c>
      <c r="K689" s="22">
        <f>IFERROR(TablaAforos[[#This Row],[AREA DEL POTRERO]]/TablaAforos[[#This Row],[NUMERO VACAS LOTE]]/TablaAforos[[#This Row],[DIAS OCUPACION]],"")</f>
        <v>83.375</v>
      </c>
      <c r="L689" s="23">
        <f t="shared" si="63"/>
        <v>2023</v>
      </c>
      <c r="M689" s="23">
        <f t="shared" si="64"/>
        <v>2</v>
      </c>
      <c r="N689" s="23">
        <f t="shared" si="65"/>
        <v>6</v>
      </c>
      <c r="O689" s="51">
        <v>9</v>
      </c>
      <c r="P689" s="51"/>
    </row>
    <row r="690" spans="1:17">
      <c r="A690" s="45">
        <v>44963</v>
      </c>
      <c r="B690" s="20" t="s">
        <v>81</v>
      </c>
      <c r="C690" s="20">
        <v>2</v>
      </c>
      <c r="D690" s="20">
        <v>28</v>
      </c>
      <c r="E690" s="20">
        <v>2234</v>
      </c>
      <c r="F690" s="20">
        <v>32</v>
      </c>
      <c r="G690" s="20">
        <v>1.5</v>
      </c>
      <c r="H690" s="20">
        <v>1</v>
      </c>
      <c r="I690" s="20">
        <v>31</v>
      </c>
      <c r="J690" s="21">
        <v>82.7</v>
      </c>
      <c r="K690" s="22">
        <f>IFERROR(TablaAforos[[#This Row],[AREA DEL POTRERO]]/TablaAforos[[#This Row],[NUMERO VACAS LOTE]]/TablaAforos[[#This Row],[DIAS OCUPACION]],"")</f>
        <v>69.8125</v>
      </c>
      <c r="L690" s="23">
        <f t="shared" si="63"/>
        <v>2023</v>
      </c>
      <c r="M690" s="23">
        <f t="shared" si="64"/>
        <v>2</v>
      </c>
      <c r="N690" s="23">
        <f t="shared" si="65"/>
        <v>6</v>
      </c>
      <c r="O690" s="51">
        <v>9</v>
      </c>
      <c r="P690" s="51"/>
    </row>
    <row r="691" spans="1:17">
      <c r="A691" s="45">
        <v>44963</v>
      </c>
      <c r="B691" s="20" t="s">
        <v>82</v>
      </c>
      <c r="C691" s="20" t="s">
        <v>107</v>
      </c>
      <c r="D691" s="20">
        <v>5</v>
      </c>
      <c r="E691" s="20">
        <v>2500</v>
      </c>
      <c r="F691" s="20">
        <v>40</v>
      </c>
      <c r="G691" s="20">
        <v>1.3</v>
      </c>
      <c r="H691" s="20">
        <v>1</v>
      </c>
      <c r="I691" s="20">
        <v>30</v>
      </c>
      <c r="J691" s="21">
        <v>60.9</v>
      </c>
      <c r="K691" s="22">
        <f>IFERROR(TablaAforos[[#This Row],[AREA DEL POTRERO]]/TablaAforos[[#This Row],[NUMERO VACAS LOTE]]/TablaAforos[[#This Row],[DIAS OCUPACION]],"")</f>
        <v>62.5</v>
      </c>
      <c r="L691" s="23">
        <f t="shared" si="63"/>
        <v>2023</v>
      </c>
      <c r="M691" s="23">
        <f t="shared" si="64"/>
        <v>2</v>
      </c>
      <c r="N691" s="23">
        <f t="shared" si="65"/>
        <v>6</v>
      </c>
      <c r="O691" s="23">
        <v>9</v>
      </c>
    </row>
    <row r="692" spans="1:17">
      <c r="A692" s="45">
        <v>44963</v>
      </c>
      <c r="B692" s="20" t="s">
        <v>82</v>
      </c>
      <c r="C692" s="20" t="s">
        <v>87</v>
      </c>
      <c r="D692" s="20">
        <v>50</v>
      </c>
      <c r="E692" s="20">
        <v>2500</v>
      </c>
      <c r="F692" s="20">
        <v>40</v>
      </c>
      <c r="G692" s="20">
        <v>1.4</v>
      </c>
      <c r="H692" s="20">
        <v>1</v>
      </c>
      <c r="I692" s="20">
        <v>34</v>
      </c>
      <c r="J692" s="21">
        <v>66.099999999999994</v>
      </c>
      <c r="K692" s="22">
        <f>IFERROR(TablaAforos[[#This Row],[AREA DEL POTRERO]]/TablaAforos[[#This Row],[NUMERO VACAS LOTE]]/TablaAforos[[#This Row],[DIAS OCUPACION]],"")</f>
        <v>62.5</v>
      </c>
      <c r="L692" s="23">
        <f t="shared" si="63"/>
        <v>2023</v>
      </c>
      <c r="M692" s="23">
        <f t="shared" si="64"/>
        <v>2</v>
      </c>
      <c r="N692" s="23">
        <f t="shared" si="65"/>
        <v>6</v>
      </c>
      <c r="O692" s="23">
        <v>9</v>
      </c>
    </row>
    <row r="693" spans="1:17">
      <c r="A693" s="45">
        <v>44964</v>
      </c>
      <c r="B693" s="20" t="s">
        <v>81</v>
      </c>
      <c r="C693" s="20">
        <v>1</v>
      </c>
      <c r="D693" s="20">
        <v>62</v>
      </c>
      <c r="E693" s="20">
        <v>2873</v>
      </c>
      <c r="F693" s="20">
        <v>32</v>
      </c>
      <c r="G693" s="20">
        <v>1.2</v>
      </c>
      <c r="H693" s="20">
        <v>1</v>
      </c>
      <c r="I693" s="20">
        <v>28</v>
      </c>
      <c r="J693" s="21">
        <v>86.2</v>
      </c>
      <c r="K693" s="22">
        <f>IFERROR(TablaAforos[[#This Row],[AREA DEL POTRERO]]/TablaAforos[[#This Row],[NUMERO VACAS LOTE]]/TablaAforos[[#This Row],[DIAS OCUPACION]],"")</f>
        <v>89.78125</v>
      </c>
      <c r="L693" s="23">
        <f t="shared" si="63"/>
        <v>2023</v>
      </c>
      <c r="M693" s="23">
        <f t="shared" si="64"/>
        <v>2</v>
      </c>
      <c r="N693" s="23">
        <f t="shared" si="65"/>
        <v>7</v>
      </c>
      <c r="O693" s="51">
        <v>9</v>
      </c>
      <c r="P693" s="51"/>
    </row>
    <row r="694" spans="1:17">
      <c r="A694" s="45">
        <v>44964</v>
      </c>
      <c r="B694" s="20" t="s">
        <v>81</v>
      </c>
      <c r="C694" s="20">
        <v>2</v>
      </c>
      <c r="D694" s="20">
        <v>27</v>
      </c>
      <c r="E694" s="20">
        <v>2312</v>
      </c>
      <c r="F694" s="20">
        <v>32</v>
      </c>
      <c r="G694" s="20">
        <v>1.7</v>
      </c>
      <c r="H694" s="20">
        <v>1</v>
      </c>
      <c r="I694" s="20">
        <v>31</v>
      </c>
      <c r="J694" s="21">
        <v>95.9</v>
      </c>
      <c r="K694" s="22">
        <f>IFERROR(TablaAforos[[#This Row],[AREA DEL POTRERO]]/TablaAforos[[#This Row],[NUMERO VACAS LOTE]]/TablaAforos[[#This Row],[DIAS OCUPACION]],"")</f>
        <v>72.25</v>
      </c>
      <c r="L694" s="23">
        <f t="shared" si="63"/>
        <v>2023</v>
      </c>
      <c r="M694" s="23">
        <f t="shared" si="64"/>
        <v>2</v>
      </c>
      <c r="N694" s="23">
        <f t="shared" si="65"/>
        <v>7</v>
      </c>
      <c r="O694" s="51">
        <v>9</v>
      </c>
      <c r="P694" s="51"/>
    </row>
    <row r="695" spans="1:17">
      <c r="A695" s="45">
        <v>44964</v>
      </c>
      <c r="B695" s="20" t="s">
        <v>82</v>
      </c>
      <c r="C695" s="20" t="s">
        <v>86</v>
      </c>
      <c r="D695" s="20">
        <v>6</v>
      </c>
      <c r="E695" s="20">
        <v>2500</v>
      </c>
      <c r="F695" s="20">
        <v>40</v>
      </c>
      <c r="G695" s="20">
        <v>1.1000000000000001</v>
      </c>
      <c r="H695" s="20">
        <v>1</v>
      </c>
      <c r="I695" s="20">
        <v>30</v>
      </c>
      <c r="J695" s="21">
        <v>55.8</v>
      </c>
      <c r="K695" s="22">
        <f>IFERROR(TablaAforos[[#This Row],[AREA DEL POTRERO]]/TablaAforos[[#This Row],[NUMERO VACAS LOTE]]/TablaAforos[[#This Row],[DIAS OCUPACION]],"")</f>
        <v>62.5</v>
      </c>
      <c r="L695" s="23">
        <f t="shared" si="63"/>
        <v>2023</v>
      </c>
      <c r="M695" s="23">
        <f t="shared" si="64"/>
        <v>2</v>
      </c>
      <c r="N695" s="23">
        <f t="shared" si="65"/>
        <v>7</v>
      </c>
      <c r="O695" s="23">
        <v>9</v>
      </c>
    </row>
    <row r="696" spans="1:17">
      <c r="A696" s="45">
        <v>44964</v>
      </c>
      <c r="B696" s="20" t="s">
        <v>82</v>
      </c>
      <c r="C696" s="20" t="s">
        <v>87</v>
      </c>
      <c r="D696" s="20">
        <v>51</v>
      </c>
      <c r="E696" s="20">
        <v>2500</v>
      </c>
      <c r="F696" s="20">
        <v>40</v>
      </c>
      <c r="G696" s="20">
        <v>1.4</v>
      </c>
      <c r="H696" s="20">
        <v>1</v>
      </c>
      <c r="I696" s="20">
        <v>34</v>
      </c>
      <c r="J696" s="21">
        <v>68.900000000000006</v>
      </c>
      <c r="K696" s="22">
        <f>IFERROR(TablaAforos[[#This Row],[AREA DEL POTRERO]]/TablaAforos[[#This Row],[NUMERO VACAS LOTE]]/TablaAforos[[#This Row],[DIAS OCUPACION]],"")</f>
        <v>62.5</v>
      </c>
      <c r="L696" s="23">
        <f t="shared" si="63"/>
        <v>2023</v>
      </c>
      <c r="M696" s="23">
        <f t="shared" si="64"/>
        <v>2</v>
      </c>
      <c r="N696" s="23">
        <f t="shared" si="65"/>
        <v>7</v>
      </c>
      <c r="O696" s="23">
        <v>9</v>
      </c>
    </row>
    <row r="697" spans="1:17">
      <c r="A697" s="45">
        <v>44965</v>
      </c>
      <c r="B697" s="20" t="s">
        <v>81</v>
      </c>
      <c r="C697" s="20">
        <v>1</v>
      </c>
      <c r="D697" s="20">
        <v>63</v>
      </c>
      <c r="E697" s="20">
        <v>2859</v>
      </c>
      <c r="F697" s="20">
        <v>32</v>
      </c>
      <c r="G697" s="20">
        <v>1.5</v>
      </c>
      <c r="H697" s="20">
        <v>1</v>
      </c>
      <c r="I697" s="20">
        <v>28</v>
      </c>
      <c r="J697" s="21">
        <v>104</v>
      </c>
      <c r="K697" s="22">
        <f>IFERROR(TablaAforos[[#This Row],[AREA DEL POTRERO]]/TablaAforos[[#This Row],[NUMERO VACAS LOTE]]/TablaAforos[[#This Row],[DIAS OCUPACION]],"")</f>
        <v>89.34375</v>
      </c>
      <c r="L697" s="23">
        <f t="shared" si="63"/>
        <v>2023</v>
      </c>
      <c r="M697" s="23">
        <f t="shared" si="64"/>
        <v>2</v>
      </c>
      <c r="N697" s="23">
        <f t="shared" si="65"/>
        <v>8</v>
      </c>
      <c r="O697" s="51">
        <v>9</v>
      </c>
      <c r="P697" s="51"/>
    </row>
    <row r="698" spans="1:17">
      <c r="A698" s="45">
        <v>44965</v>
      </c>
      <c r="B698" s="20" t="s">
        <v>81</v>
      </c>
      <c r="C698" s="20">
        <v>2</v>
      </c>
      <c r="D698" s="20">
        <v>26</v>
      </c>
      <c r="E698" s="20">
        <v>2142</v>
      </c>
      <c r="F698" s="20">
        <v>32</v>
      </c>
      <c r="G698" s="20">
        <v>1.2</v>
      </c>
      <c r="H698" s="20">
        <v>1</v>
      </c>
      <c r="I698" s="20">
        <v>31</v>
      </c>
      <c r="J698" s="21">
        <v>60.7</v>
      </c>
      <c r="K698" s="22">
        <f>IFERROR(TablaAforos[[#This Row],[AREA DEL POTRERO]]/TablaAforos[[#This Row],[NUMERO VACAS LOTE]]/TablaAforos[[#This Row],[DIAS OCUPACION]],"")</f>
        <v>66.9375</v>
      </c>
      <c r="L698" s="23">
        <f t="shared" si="63"/>
        <v>2023</v>
      </c>
      <c r="M698" s="23">
        <f t="shared" si="64"/>
        <v>2</v>
      </c>
      <c r="N698" s="23">
        <f t="shared" si="65"/>
        <v>8</v>
      </c>
      <c r="O698" s="51">
        <v>9</v>
      </c>
      <c r="P698" s="51"/>
    </row>
    <row r="699" spans="1:17">
      <c r="A699" s="45">
        <v>44965</v>
      </c>
      <c r="B699" s="20" t="s">
        <v>82</v>
      </c>
      <c r="C699" s="20" t="s">
        <v>86</v>
      </c>
      <c r="D699" s="20">
        <v>7</v>
      </c>
      <c r="E699" s="20">
        <v>2500</v>
      </c>
      <c r="F699" s="20">
        <v>40</v>
      </c>
      <c r="G699" s="20">
        <v>1.4</v>
      </c>
      <c r="H699" s="20">
        <v>1</v>
      </c>
      <c r="I699" s="20">
        <v>30</v>
      </c>
      <c r="J699" s="21">
        <v>67.5</v>
      </c>
      <c r="K699" s="22">
        <f>IFERROR(TablaAforos[[#This Row],[AREA DEL POTRERO]]/TablaAforos[[#This Row],[NUMERO VACAS LOTE]]/TablaAforos[[#This Row],[DIAS OCUPACION]],"")</f>
        <v>62.5</v>
      </c>
      <c r="L699" s="23">
        <f t="shared" si="63"/>
        <v>2023</v>
      </c>
      <c r="M699" s="23">
        <f t="shared" si="64"/>
        <v>2</v>
      </c>
      <c r="N699" s="23">
        <f t="shared" si="65"/>
        <v>8</v>
      </c>
      <c r="O699" s="23">
        <v>9</v>
      </c>
    </row>
    <row r="700" spans="1:17">
      <c r="A700" s="45">
        <v>44965</v>
      </c>
      <c r="B700" s="20" t="s">
        <v>82</v>
      </c>
      <c r="C700" s="20" t="s">
        <v>87</v>
      </c>
      <c r="D700" s="20">
        <v>52</v>
      </c>
      <c r="E700" s="20">
        <v>2500</v>
      </c>
      <c r="F700" s="20">
        <v>40</v>
      </c>
      <c r="G700" s="20">
        <v>1.3</v>
      </c>
      <c r="H700" s="20">
        <v>1</v>
      </c>
      <c r="I700" s="20">
        <v>34</v>
      </c>
      <c r="J700" s="21">
        <v>64.2</v>
      </c>
      <c r="K700" s="22">
        <f>IFERROR(TablaAforos[[#This Row],[AREA DEL POTRERO]]/TablaAforos[[#This Row],[NUMERO VACAS LOTE]]/TablaAforos[[#This Row],[DIAS OCUPACION]],"")</f>
        <v>62.5</v>
      </c>
      <c r="L700" s="23">
        <f t="shared" si="63"/>
        <v>2023</v>
      </c>
      <c r="M700" s="23">
        <f t="shared" si="64"/>
        <v>2</v>
      </c>
      <c r="N700" s="23">
        <f t="shared" si="65"/>
        <v>8</v>
      </c>
      <c r="O700" s="23">
        <v>9</v>
      </c>
    </row>
    <row r="701" spans="1:17">
      <c r="A701" s="47">
        <v>44966</v>
      </c>
      <c r="B701" s="48" t="s">
        <v>81</v>
      </c>
      <c r="C701" s="48">
        <v>1</v>
      </c>
      <c r="D701" s="48">
        <v>64</v>
      </c>
      <c r="E701" s="48">
        <v>2523</v>
      </c>
      <c r="F701" s="48">
        <v>32</v>
      </c>
      <c r="G701" s="48">
        <v>1.4</v>
      </c>
      <c r="H701" s="48">
        <v>1</v>
      </c>
      <c r="I701" s="48">
        <v>28</v>
      </c>
      <c r="J701" s="49">
        <v>85.7</v>
      </c>
      <c r="K701" s="50">
        <f>IFERROR(TablaAforos[[#This Row],[AREA DEL POTRERO]]/TablaAforos[[#This Row],[NUMERO VACAS LOTE]]/TablaAforos[[#This Row],[DIAS OCUPACION]],"")</f>
        <v>78.84375</v>
      </c>
      <c r="L701" s="51">
        <f t="shared" ref="L701:L707" si="66">YEAR(A701)</f>
        <v>2023</v>
      </c>
      <c r="M701" s="51">
        <f t="shared" ref="M701:M707" si="67">MONTH(A701)</f>
        <v>2</v>
      </c>
      <c r="N701" s="51">
        <f t="shared" ref="N701:N707" si="68">DAY(A701)</f>
        <v>9</v>
      </c>
      <c r="O701" s="51">
        <v>9</v>
      </c>
      <c r="P701" s="51"/>
      <c r="Q701" s="48"/>
    </row>
    <row r="702" spans="1:17">
      <c r="A702" s="47">
        <v>44966</v>
      </c>
      <c r="B702" s="48" t="s">
        <v>81</v>
      </c>
      <c r="C702" s="48">
        <v>2</v>
      </c>
      <c r="D702" s="48">
        <v>15</v>
      </c>
      <c r="E702" s="48">
        <v>2908</v>
      </c>
      <c r="F702" s="48">
        <v>32</v>
      </c>
      <c r="G702" s="48">
        <v>1.4</v>
      </c>
      <c r="H702" s="48">
        <v>1</v>
      </c>
      <c r="I702" s="48">
        <v>31</v>
      </c>
      <c r="J702" s="49">
        <v>100</v>
      </c>
      <c r="K702" s="50">
        <f>IFERROR(TablaAforos[[#This Row],[AREA DEL POTRERO]]/TablaAforos[[#This Row],[NUMERO VACAS LOTE]]/TablaAforos[[#This Row],[DIAS OCUPACION]],"")</f>
        <v>90.875</v>
      </c>
      <c r="L702" s="51">
        <f t="shared" si="66"/>
        <v>2023</v>
      </c>
      <c r="M702" s="51">
        <f t="shared" si="67"/>
        <v>2</v>
      </c>
      <c r="N702" s="51">
        <f t="shared" si="68"/>
        <v>9</v>
      </c>
      <c r="O702" s="51">
        <v>9</v>
      </c>
      <c r="P702" s="51"/>
      <c r="Q702" s="48"/>
    </row>
    <row r="703" spans="1:17">
      <c r="A703" s="47">
        <v>44966</v>
      </c>
      <c r="B703" s="48" t="s">
        <v>82</v>
      </c>
      <c r="C703" s="48" t="s">
        <v>86</v>
      </c>
      <c r="D703" s="48">
        <v>8</v>
      </c>
      <c r="E703" s="48">
        <v>2500</v>
      </c>
      <c r="F703" s="48">
        <v>40</v>
      </c>
      <c r="G703" s="48">
        <v>1.3</v>
      </c>
      <c r="H703" s="48">
        <v>1</v>
      </c>
      <c r="I703" s="48">
        <v>30</v>
      </c>
      <c r="J703" s="49">
        <v>64.2</v>
      </c>
      <c r="K703" s="50">
        <f>IFERROR(TablaAforos[[#This Row],[AREA DEL POTRERO]]/TablaAforos[[#This Row],[NUMERO VACAS LOTE]]/TablaAforos[[#This Row],[DIAS OCUPACION]],"")</f>
        <v>62.5</v>
      </c>
      <c r="L703" s="51">
        <f t="shared" si="66"/>
        <v>2023</v>
      </c>
      <c r="M703" s="51">
        <f t="shared" si="67"/>
        <v>2</v>
      </c>
      <c r="N703" s="51">
        <f t="shared" si="68"/>
        <v>9</v>
      </c>
      <c r="O703" s="51">
        <v>9</v>
      </c>
      <c r="P703" s="51"/>
      <c r="Q703" s="48"/>
    </row>
    <row r="704" spans="1:17">
      <c r="A704" s="47">
        <v>44966</v>
      </c>
      <c r="B704" s="48" t="s">
        <v>82</v>
      </c>
      <c r="C704" s="48" t="s">
        <v>87</v>
      </c>
      <c r="D704" s="48">
        <v>53</v>
      </c>
      <c r="E704" s="48">
        <v>2500</v>
      </c>
      <c r="F704" s="48">
        <v>40</v>
      </c>
      <c r="G704" s="48">
        <v>1.2</v>
      </c>
      <c r="H704" s="48">
        <v>1</v>
      </c>
      <c r="I704" s="48">
        <v>34</v>
      </c>
      <c r="J704" s="49">
        <v>56.3</v>
      </c>
      <c r="K704" s="50">
        <f>IFERROR(TablaAforos[[#This Row],[AREA DEL POTRERO]]/TablaAforos[[#This Row],[NUMERO VACAS LOTE]]/TablaAforos[[#This Row],[DIAS OCUPACION]],"")</f>
        <v>62.5</v>
      </c>
      <c r="L704" s="51">
        <f t="shared" si="66"/>
        <v>2023</v>
      </c>
      <c r="M704" s="51">
        <f t="shared" si="67"/>
        <v>2</v>
      </c>
      <c r="N704" s="51">
        <f t="shared" si="68"/>
        <v>9</v>
      </c>
      <c r="O704" s="51">
        <v>9</v>
      </c>
      <c r="P704" s="51"/>
      <c r="Q704" s="48"/>
    </row>
    <row r="705" spans="1:17">
      <c r="A705" s="47">
        <v>44966</v>
      </c>
      <c r="B705" s="48" t="s">
        <v>88</v>
      </c>
      <c r="C705" s="48">
        <v>1</v>
      </c>
      <c r="D705" s="48">
        <v>4</v>
      </c>
      <c r="E705" s="48">
        <v>12239</v>
      </c>
      <c r="F705" s="48">
        <v>39</v>
      </c>
      <c r="G705" s="48">
        <v>1.2</v>
      </c>
      <c r="H705" s="48">
        <v>3</v>
      </c>
      <c r="I705" s="48">
        <v>25</v>
      </c>
      <c r="J705" s="49">
        <v>96.5</v>
      </c>
      <c r="K705" s="50">
        <f>IFERROR(TablaAforos[[#This Row],[AREA DEL POTRERO]]/TablaAforos[[#This Row],[NUMERO VACAS LOTE]]/TablaAforos[[#This Row],[DIAS OCUPACION]],"")</f>
        <v>104.6068376068376</v>
      </c>
      <c r="L705" s="51">
        <f t="shared" si="66"/>
        <v>2023</v>
      </c>
      <c r="M705" s="51">
        <f t="shared" si="67"/>
        <v>2</v>
      </c>
      <c r="N705" s="51">
        <f t="shared" si="68"/>
        <v>9</v>
      </c>
      <c r="O705" s="37">
        <v>5</v>
      </c>
      <c r="P705" s="37"/>
      <c r="Q705" s="48"/>
    </row>
    <row r="706" spans="1:17">
      <c r="A706" s="45">
        <v>44967</v>
      </c>
      <c r="B706" s="20" t="s">
        <v>81</v>
      </c>
      <c r="C706" s="20">
        <v>1</v>
      </c>
      <c r="D706" s="20">
        <v>133</v>
      </c>
      <c r="E706" s="20">
        <v>5415</v>
      </c>
      <c r="F706" s="20">
        <v>32</v>
      </c>
      <c r="G706" s="20">
        <v>1.1000000000000001</v>
      </c>
      <c r="H706" s="20">
        <v>1.5</v>
      </c>
      <c r="I706" s="20">
        <v>28</v>
      </c>
      <c r="J706" s="21">
        <v>99.8</v>
      </c>
      <c r="K706" s="22">
        <f>IFERROR(TablaAforos[[#This Row],[AREA DEL POTRERO]]/TablaAforos[[#This Row],[NUMERO VACAS LOTE]]/TablaAforos[[#This Row],[DIAS OCUPACION]],"")</f>
        <v>112.8125</v>
      </c>
      <c r="L706" s="23">
        <f t="shared" si="66"/>
        <v>2023</v>
      </c>
      <c r="M706" s="23">
        <f t="shared" si="67"/>
        <v>2</v>
      </c>
      <c r="N706" s="23">
        <f t="shared" si="68"/>
        <v>10</v>
      </c>
      <c r="O706" s="51">
        <v>9</v>
      </c>
      <c r="P706" s="51"/>
    </row>
    <row r="707" spans="1:17">
      <c r="A707" s="45">
        <v>44967</v>
      </c>
      <c r="B707" s="20" t="s">
        <v>81</v>
      </c>
      <c r="C707" s="20">
        <v>2</v>
      </c>
      <c r="D707" s="20">
        <v>16</v>
      </c>
      <c r="E707" s="20">
        <v>2327</v>
      </c>
      <c r="F707" s="20">
        <v>33</v>
      </c>
      <c r="G707" s="20">
        <v>1.5</v>
      </c>
      <c r="H707" s="20">
        <v>1</v>
      </c>
      <c r="I707" s="20">
        <v>31</v>
      </c>
      <c r="J707" s="21">
        <v>79.900000000000006</v>
      </c>
      <c r="K707" s="22">
        <f>IFERROR(TablaAforos[[#This Row],[AREA DEL POTRERO]]/TablaAforos[[#This Row],[NUMERO VACAS LOTE]]/TablaAforos[[#This Row],[DIAS OCUPACION]],"")</f>
        <v>70.515151515151516</v>
      </c>
      <c r="L707" s="23">
        <f t="shared" si="66"/>
        <v>2023</v>
      </c>
      <c r="M707" s="23">
        <f t="shared" si="67"/>
        <v>2</v>
      </c>
      <c r="N707" s="23">
        <f t="shared" si="68"/>
        <v>10</v>
      </c>
      <c r="O707" s="51">
        <v>9</v>
      </c>
      <c r="P707" s="51"/>
    </row>
    <row r="708" spans="1:17">
      <c r="A708" s="45">
        <v>44967</v>
      </c>
      <c r="B708" s="20" t="s">
        <v>82</v>
      </c>
      <c r="C708" s="20" t="s">
        <v>86</v>
      </c>
      <c r="D708" s="20">
        <v>9</v>
      </c>
      <c r="E708" s="20">
        <v>2500</v>
      </c>
      <c r="F708" s="20">
        <v>40</v>
      </c>
      <c r="G708" s="20">
        <v>1.1000000000000001</v>
      </c>
      <c r="H708" s="20">
        <v>1</v>
      </c>
      <c r="I708" s="20">
        <v>30</v>
      </c>
      <c r="J708" s="21">
        <v>54.4</v>
      </c>
      <c r="K708" s="22">
        <f>IFERROR(TablaAforos[[#This Row],[AREA DEL POTRERO]]/TablaAforos[[#This Row],[NUMERO VACAS LOTE]]/TablaAforos[[#This Row],[DIAS OCUPACION]],"")</f>
        <v>62.5</v>
      </c>
      <c r="L708" s="23">
        <f t="shared" ref="L708:L711" si="69">YEAR(A708)</f>
        <v>2023</v>
      </c>
      <c r="M708" s="23">
        <f t="shared" ref="M708:M711" si="70">MONTH(A708)</f>
        <v>2</v>
      </c>
      <c r="N708" s="23">
        <f t="shared" ref="N708:N711" si="71">DAY(A708)</f>
        <v>10</v>
      </c>
      <c r="O708" s="23">
        <v>9</v>
      </c>
    </row>
    <row r="709" spans="1:17">
      <c r="A709" s="45">
        <v>44967</v>
      </c>
      <c r="B709" s="20" t="s">
        <v>82</v>
      </c>
      <c r="C709" s="20" t="s">
        <v>87</v>
      </c>
      <c r="D709" s="20">
        <v>54</v>
      </c>
      <c r="E709" s="20">
        <v>2500</v>
      </c>
      <c r="F709" s="20">
        <v>40</v>
      </c>
      <c r="G709" s="20">
        <v>1.2</v>
      </c>
      <c r="H709" s="20">
        <v>1</v>
      </c>
      <c r="I709" s="20">
        <v>34</v>
      </c>
      <c r="J709" s="21">
        <v>56.7</v>
      </c>
      <c r="K709" s="22">
        <f>IFERROR(TablaAforos[[#This Row],[AREA DEL POTRERO]]/TablaAforos[[#This Row],[NUMERO VACAS LOTE]]/TablaAforos[[#This Row],[DIAS OCUPACION]],"")</f>
        <v>62.5</v>
      </c>
      <c r="L709" s="23">
        <f t="shared" si="69"/>
        <v>2023</v>
      </c>
      <c r="M709" s="23">
        <f t="shared" si="70"/>
        <v>2</v>
      </c>
      <c r="N709" s="23">
        <f t="shared" si="71"/>
        <v>10</v>
      </c>
      <c r="O709" s="23">
        <v>9</v>
      </c>
    </row>
    <row r="710" spans="1:17">
      <c r="A710" s="47">
        <v>44967</v>
      </c>
      <c r="B710" s="48" t="s">
        <v>85</v>
      </c>
      <c r="C710" s="48">
        <v>1</v>
      </c>
      <c r="D710" s="48">
        <v>15</v>
      </c>
      <c r="E710" s="48"/>
      <c r="F710" s="48"/>
      <c r="G710" s="48"/>
      <c r="H710" s="48"/>
      <c r="I710" s="48"/>
      <c r="J710" s="49"/>
      <c r="K710" s="50" t="str">
        <f>IFERROR(TablaAforos[[#This Row],[AREA DEL POTRERO]]/TablaAforos[[#This Row],[NUMERO VACAS LOTE]]/TablaAforos[[#This Row],[DIAS OCUPACION]],"")</f>
        <v/>
      </c>
      <c r="L710" s="51">
        <f>YEAR(A710)</f>
        <v>2023</v>
      </c>
      <c r="M710" s="51">
        <f>MONTH(A710)</f>
        <v>2</v>
      </c>
      <c r="N710" s="51">
        <f>DAY(A710)</f>
        <v>10</v>
      </c>
      <c r="O710" s="37">
        <v>5</v>
      </c>
      <c r="P710" s="37"/>
      <c r="Q710" s="48"/>
    </row>
    <row r="711" spans="1:17">
      <c r="A711" s="45">
        <v>44968</v>
      </c>
      <c r="B711" s="20" t="s">
        <v>81</v>
      </c>
      <c r="C711" s="20">
        <v>2</v>
      </c>
      <c r="D711" s="20">
        <v>81</v>
      </c>
      <c r="E711" s="20">
        <v>2191</v>
      </c>
      <c r="F711" s="20">
        <v>33</v>
      </c>
      <c r="G711" s="20">
        <v>1.3</v>
      </c>
      <c r="H711" s="20">
        <v>1</v>
      </c>
      <c r="I711" s="20">
        <v>30</v>
      </c>
      <c r="J711" s="21">
        <v>68.2</v>
      </c>
      <c r="K711" s="22">
        <f>IFERROR(TablaAforos[[#This Row],[AREA DEL POTRERO]]/TablaAforos[[#This Row],[NUMERO VACAS LOTE]]/TablaAforos[[#This Row],[DIAS OCUPACION]],"")</f>
        <v>66.393939393939391</v>
      </c>
      <c r="L711" s="23">
        <f t="shared" si="69"/>
        <v>2023</v>
      </c>
      <c r="M711" s="23">
        <f t="shared" si="70"/>
        <v>2</v>
      </c>
      <c r="N711" s="23">
        <f t="shared" si="71"/>
        <v>11</v>
      </c>
      <c r="O711" s="51">
        <v>9</v>
      </c>
      <c r="P711" s="51"/>
    </row>
    <row r="712" spans="1:17">
      <c r="A712" s="45">
        <v>44968</v>
      </c>
      <c r="B712" s="20" t="s">
        <v>82</v>
      </c>
      <c r="C712" s="20" t="s">
        <v>86</v>
      </c>
      <c r="D712" s="20">
        <v>10</v>
      </c>
      <c r="E712" s="20">
        <v>2500</v>
      </c>
      <c r="F712" s="20">
        <v>40</v>
      </c>
      <c r="G712" s="20">
        <v>1.2</v>
      </c>
      <c r="H712" s="20">
        <v>1</v>
      </c>
      <c r="I712" s="20">
        <v>30</v>
      </c>
      <c r="J712" s="21">
        <v>56.7</v>
      </c>
      <c r="K712" s="22">
        <f>IFERROR(TablaAforos[[#This Row],[AREA DEL POTRERO]]/TablaAforos[[#This Row],[NUMERO VACAS LOTE]]/TablaAforos[[#This Row],[DIAS OCUPACION]],"")</f>
        <v>62.5</v>
      </c>
      <c r="L712" s="23">
        <f t="shared" ref="L712:L728" si="72">YEAR(A712)</f>
        <v>2023</v>
      </c>
      <c r="M712" s="23">
        <f t="shared" ref="M712:M728" si="73">MONTH(A712)</f>
        <v>2</v>
      </c>
      <c r="N712" s="23">
        <f t="shared" ref="N712:N728" si="74">DAY(A712)</f>
        <v>11</v>
      </c>
      <c r="O712" s="23">
        <v>9</v>
      </c>
    </row>
    <row r="713" spans="1:17">
      <c r="A713" s="45">
        <v>44968</v>
      </c>
      <c r="B713" s="20" t="s">
        <v>82</v>
      </c>
      <c r="C713" s="20" t="s">
        <v>87</v>
      </c>
      <c r="D713" s="20">
        <v>55</v>
      </c>
      <c r="E713" s="20">
        <v>2500</v>
      </c>
      <c r="F713" s="20">
        <v>40</v>
      </c>
      <c r="G713" s="20">
        <v>1.2</v>
      </c>
      <c r="H713" s="20">
        <v>1</v>
      </c>
      <c r="I713" s="20">
        <v>34</v>
      </c>
      <c r="J713" s="21">
        <v>58.1</v>
      </c>
      <c r="K713" s="22">
        <f>IFERROR(TablaAforos[[#This Row],[AREA DEL POTRERO]]/TablaAforos[[#This Row],[NUMERO VACAS LOTE]]/TablaAforos[[#This Row],[DIAS OCUPACION]],"")</f>
        <v>62.5</v>
      </c>
      <c r="L713" s="23">
        <f t="shared" si="72"/>
        <v>2023</v>
      </c>
      <c r="M713" s="23">
        <f t="shared" si="73"/>
        <v>2</v>
      </c>
      <c r="N713" s="23">
        <f t="shared" si="74"/>
        <v>11</v>
      </c>
      <c r="O713" s="23">
        <v>9</v>
      </c>
    </row>
    <row r="714" spans="1:17">
      <c r="A714" s="45">
        <v>44969</v>
      </c>
      <c r="B714" s="20" t="s">
        <v>81</v>
      </c>
      <c r="C714" s="20">
        <v>1</v>
      </c>
      <c r="D714" s="20">
        <v>66</v>
      </c>
      <c r="E714" s="20">
        <v>2177</v>
      </c>
      <c r="F714" s="20">
        <v>32</v>
      </c>
      <c r="G714" s="20">
        <v>1.1000000000000001</v>
      </c>
      <c r="H714" s="20">
        <v>1</v>
      </c>
      <c r="I714" s="20">
        <v>28</v>
      </c>
      <c r="J714" s="21">
        <v>57.1</v>
      </c>
      <c r="K714" s="22">
        <f>IFERROR(TablaAforos[[#This Row],[AREA DEL POTRERO]]/TablaAforos[[#This Row],[NUMERO VACAS LOTE]]/TablaAforos[[#This Row],[DIAS OCUPACION]],"")</f>
        <v>68.03125</v>
      </c>
      <c r="L714" s="23">
        <f t="shared" si="72"/>
        <v>2023</v>
      </c>
      <c r="M714" s="23">
        <f t="shared" si="73"/>
        <v>2</v>
      </c>
      <c r="N714" s="23">
        <f t="shared" si="74"/>
        <v>12</v>
      </c>
      <c r="O714" s="51">
        <v>9</v>
      </c>
      <c r="P714" s="51"/>
      <c r="Q714" s="68"/>
    </row>
    <row r="715" spans="1:17">
      <c r="A715" s="45">
        <v>44969</v>
      </c>
      <c r="B715" s="20" t="s">
        <v>81</v>
      </c>
      <c r="C715" s="20">
        <v>2</v>
      </c>
      <c r="D715" s="20">
        <v>71</v>
      </c>
      <c r="E715" s="20">
        <v>2184</v>
      </c>
      <c r="F715" s="20">
        <v>33</v>
      </c>
      <c r="G715" s="20">
        <v>1.3</v>
      </c>
      <c r="H715" s="20">
        <v>1</v>
      </c>
      <c r="I715" s="20">
        <v>30</v>
      </c>
      <c r="J715" s="21">
        <v>68.5</v>
      </c>
      <c r="K715" s="22">
        <f>IFERROR(TablaAforos[[#This Row],[AREA DEL POTRERO]]/TablaAforos[[#This Row],[NUMERO VACAS LOTE]]/TablaAforos[[#This Row],[DIAS OCUPACION]],"")</f>
        <v>66.181818181818187</v>
      </c>
      <c r="L715" s="23">
        <f t="shared" si="72"/>
        <v>2023</v>
      </c>
      <c r="M715" s="23">
        <f t="shared" si="73"/>
        <v>2</v>
      </c>
      <c r="N715" s="23">
        <f t="shared" si="74"/>
        <v>12</v>
      </c>
      <c r="O715" s="51">
        <v>9</v>
      </c>
      <c r="P715" s="51"/>
      <c r="Q715" s="68"/>
    </row>
    <row r="716" spans="1:17">
      <c r="A716" s="45">
        <v>44969</v>
      </c>
      <c r="B716" s="20" t="s">
        <v>82</v>
      </c>
      <c r="C716" s="20" t="s">
        <v>86</v>
      </c>
      <c r="D716" s="20">
        <v>11</v>
      </c>
      <c r="E716" s="20">
        <v>2500</v>
      </c>
      <c r="F716" s="20">
        <v>40</v>
      </c>
      <c r="G716" s="20">
        <v>1</v>
      </c>
      <c r="H716" s="20">
        <v>1</v>
      </c>
      <c r="I716" s="20">
        <v>32</v>
      </c>
      <c r="J716" s="21">
        <v>51.1</v>
      </c>
      <c r="K716" s="22">
        <f>IFERROR(TablaAforos[[#This Row],[AREA DEL POTRERO]]/TablaAforos[[#This Row],[NUMERO VACAS LOTE]]/TablaAforos[[#This Row],[DIAS OCUPACION]],"")</f>
        <v>62.5</v>
      </c>
      <c r="L716" s="23">
        <f t="shared" si="72"/>
        <v>2023</v>
      </c>
      <c r="M716" s="23">
        <f t="shared" si="73"/>
        <v>2</v>
      </c>
      <c r="N716" s="23">
        <f t="shared" si="74"/>
        <v>12</v>
      </c>
    </row>
    <row r="717" spans="1:17">
      <c r="A717" s="45">
        <v>44969</v>
      </c>
      <c r="B717" s="20" t="s">
        <v>82</v>
      </c>
      <c r="C717" s="20" t="s">
        <v>87</v>
      </c>
      <c r="D717" s="20">
        <v>56</v>
      </c>
      <c r="E717" s="20">
        <v>2500</v>
      </c>
      <c r="F717" s="20">
        <v>41</v>
      </c>
      <c r="G717" s="20">
        <v>1</v>
      </c>
      <c r="H717" s="20">
        <v>1</v>
      </c>
      <c r="I717" s="20">
        <v>34</v>
      </c>
      <c r="J717" s="21">
        <v>49.4</v>
      </c>
      <c r="K717" s="22">
        <f>IFERROR(TablaAforos[[#This Row],[AREA DEL POTRERO]]/TablaAforos[[#This Row],[NUMERO VACAS LOTE]]/TablaAforos[[#This Row],[DIAS OCUPACION]],"")</f>
        <v>60.975609756097562</v>
      </c>
      <c r="L717" s="23">
        <f t="shared" si="72"/>
        <v>2023</v>
      </c>
      <c r="M717" s="23">
        <f t="shared" si="73"/>
        <v>2</v>
      </c>
      <c r="N717" s="23">
        <f t="shared" si="74"/>
        <v>12</v>
      </c>
      <c r="O717" s="23">
        <v>9</v>
      </c>
    </row>
    <row r="718" spans="1:17">
      <c r="A718" s="45">
        <v>44970</v>
      </c>
      <c r="B718" s="20" t="s">
        <v>81</v>
      </c>
      <c r="C718" s="20">
        <v>1</v>
      </c>
      <c r="D718" s="20">
        <v>67</v>
      </c>
      <c r="E718" s="20">
        <v>2485</v>
      </c>
      <c r="F718" s="20">
        <v>32</v>
      </c>
      <c r="G718" s="20">
        <v>1.4</v>
      </c>
      <c r="H718" s="20">
        <v>1</v>
      </c>
      <c r="I718" s="20">
        <v>28</v>
      </c>
      <c r="J718" s="21">
        <v>82.7</v>
      </c>
      <c r="K718" s="22">
        <f>IFERROR(TablaAforos[[#This Row],[AREA DEL POTRERO]]/TablaAforos[[#This Row],[NUMERO VACAS LOTE]]/TablaAforos[[#This Row],[DIAS OCUPACION]],"")</f>
        <v>77.65625</v>
      </c>
      <c r="L718" s="23">
        <f t="shared" si="72"/>
        <v>2023</v>
      </c>
      <c r="M718" s="23">
        <f t="shared" si="73"/>
        <v>2</v>
      </c>
      <c r="N718" s="23">
        <f t="shared" si="74"/>
        <v>13</v>
      </c>
      <c r="O718" s="51">
        <v>9</v>
      </c>
      <c r="P718" s="51"/>
    </row>
    <row r="719" spans="1:17">
      <c r="A719" s="45">
        <v>44970</v>
      </c>
      <c r="B719" s="20" t="s">
        <v>81</v>
      </c>
      <c r="C719" s="20">
        <v>2</v>
      </c>
      <c r="D719" s="20">
        <v>78</v>
      </c>
      <c r="J719" s="21"/>
      <c r="K719" s="22" t="str">
        <f>IFERROR(TablaAforos[[#This Row],[AREA DEL POTRERO]]/TablaAforos[[#This Row],[NUMERO VACAS LOTE]]/TablaAforos[[#This Row],[DIAS OCUPACION]],"")</f>
        <v/>
      </c>
      <c r="L719" s="23">
        <f t="shared" si="72"/>
        <v>2023</v>
      </c>
      <c r="M719" s="23">
        <f t="shared" si="73"/>
        <v>2</v>
      </c>
      <c r="N719" s="23">
        <f t="shared" si="74"/>
        <v>13</v>
      </c>
      <c r="O719" s="51">
        <v>9</v>
      </c>
      <c r="P719" s="51"/>
    </row>
    <row r="720" spans="1:17">
      <c r="A720" s="45">
        <v>44970</v>
      </c>
      <c r="B720" s="20" t="s">
        <v>82</v>
      </c>
      <c r="C720" s="20" t="s">
        <v>86</v>
      </c>
      <c r="D720" s="20">
        <v>12</v>
      </c>
      <c r="E720" s="20">
        <v>2500</v>
      </c>
      <c r="F720" s="20">
        <v>40</v>
      </c>
      <c r="G720" s="20">
        <v>1</v>
      </c>
      <c r="H720" s="20">
        <v>1</v>
      </c>
      <c r="I720" s="20">
        <v>32</v>
      </c>
      <c r="J720" s="21">
        <v>48.3</v>
      </c>
      <c r="K720" s="22">
        <f>IFERROR(TablaAforos[[#This Row],[AREA DEL POTRERO]]/TablaAforos[[#This Row],[NUMERO VACAS LOTE]]/TablaAforos[[#This Row],[DIAS OCUPACION]],"")</f>
        <v>62.5</v>
      </c>
      <c r="L720" s="23">
        <f t="shared" si="72"/>
        <v>2023</v>
      </c>
      <c r="M720" s="23">
        <f t="shared" si="73"/>
        <v>2</v>
      </c>
      <c r="N720" s="23">
        <f t="shared" si="74"/>
        <v>13</v>
      </c>
      <c r="O720" s="23">
        <v>8</v>
      </c>
    </row>
    <row r="721" spans="1:19">
      <c r="A721" s="45">
        <v>44970</v>
      </c>
      <c r="B721" s="20" t="s">
        <v>82</v>
      </c>
      <c r="C721" s="20" t="s">
        <v>87</v>
      </c>
      <c r="D721" s="20">
        <v>57</v>
      </c>
      <c r="E721" s="20">
        <v>2500</v>
      </c>
      <c r="F721" s="20">
        <v>41</v>
      </c>
      <c r="G721" s="20">
        <v>1.2</v>
      </c>
      <c r="H721" s="20">
        <v>1</v>
      </c>
      <c r="I721" s="20">
        <v>34</v>
      </c>
      <c r="J721" s="21">
        <v>59</v>
      </c>
      <c r="K721" s="22">
        <f>IFERROR(TablaAforos[[#This Row],[AREA DEL POTRERO]]/TablaAforos[[#This Row],[NUMERO VACAS LOTE]]/TablaAforos[[#This Row],[DIAS OCUPACION]],"")</f>
        <v>60.975609756097562</v>
      </c>
      <c r="L721" s="23">
        <f t="shared" si="72"/>
        <v>2023</v>
      </c>
      <c r="M721" s="23">
        <f t="shared" si="73"/>
        <v>2</v>
      </c>
      <c r="N721" s="23">
        <f t="shared" si="74"/>
        <v>13</v>
      </c>
      <c r="O721" s="23">
        <v>9</v>
      </c>
    </row>
    <row r="722" spans="1:19">
      <c r="A722" s="45">
        <v>44971</v>
      </c>
      <c r="B722" s="20" t="s">
        <v>81</v>
      </c>
      <c r="C722" s="20">
        <v>1</v>
      </c>
      <c r="D722" s="20">
        <v>69</v>
      </c>
      <c r="E722" s="20">
        <v>2218</v>
      </c>
      <c r="F722" s="20">
        <v>38</v>
      </c>
      <c r="G722" s="20">
        <v>1.2</v>
      </c>
      <c r="H722" s="20">
        <v>1</v>
      </c>
      <c r="I722" s="20">
        <v>28</v>
      </c>
      <c r="J722" s="21">
        <v>53</v>
      </c>
      <c r="K722" s="22">
        <f>IFERROR(TablaAforos[[#This Row],[AREA DEL POTRERO]]/TablaAforos[[#This Row],[NUMERO VACAS LOTE]]/TablaAforos[[#This Row],[DIAS OCUPACION]],"")</f>
        <v>58.368421052631582</v>
      </c>
      <c r="L722" s="23">
        <f t="shared" si="72"/>
        <v>2023</v>
      </c>
      <c r="M722" s="23">
        <f t="shared" si="73"/>
        <v>2</v>
      </c>
      <c r="N722" s="23">
        <f t="shared" si="74"/>
        <v>14</v>
      </c>
      <c r="O722" s="51">
        <v>9</v>
      </c>
      <c r="P722" s="51"/>
    </row>
    <row r="723" spans="1:19">
      <c r="A723" s="45">
        <v>44971</v>
      </c>
      <c r="B723" s="20" t="s">
        <v>81</v>
      </c>
      <c r="C723" s="20">
        <v>2</v>
      </c>
      <c r="D723" s="20">
        <v>77</v>
      </c>
      <c r="E723" s="20">
        <v>2066</v>
      </c>
      <c r="F723" s="20">
        <v>32</v>
      </c>
      <c r="G723" s="20">
        <v>1.4</v>
      </c>
      <c r="H723" s="20">
        <v>1</v>
      </c>
      <c r="I723" s="20">
        <v>31</v>
      </c>
      <c r="J723" s="21">
        <v>68.3</v>
      </c>
      <c r="K723" s="22">
        <f>IFERROR(TablaAforos[[#This Row],[AREA DEL POTRERO]]/TablaAforos[[#This Row],[NUMERO VACAS LOTE]]/TablaAforos[[#This Row],[DIAS OCUPACION]],"")</f>
        <v>64.5625</v>
      </c>
      <c r="L723" s="23">
        <f t="shared" si="72"/>
        <v>2023</v>
      </c>
      <c r="M723" s="23">
        <f t="shared" si="73"/>
        <v>2</v>
      </c>
      <c r="N723" s="23">
        <f t="shared" si="74"/>
        <v>14</v>
      </c>
      <c r="O723" s="51">
        <v>9</v>
      </c>
      <c r="P723" s="51"/>
    </row>
    <row r="724" spans="1:19">
      <c r="A724" s="45">
        <v>44971</v>
      </c>
      <c r="B724" s="20" t="s">
        <v>82</v>
      </c>
      <c r="C724" s="20" t="s">
        <v>107</v>
      </c>
      <c r="D724" s="20">
        <v>33</v>
      </c>
      <c r="E724" s="20">
        <v>6323</v>
      </c>
      <c r="F724" s="20">
        <v>40</v>
      </c>
      <c r="G724" s="20">
        <v>1.2</v>
      </c>
      <c r="H724" s="20">
        <v>1.5</v>
      </c>
      <c r="I724" s="20">
        <v>29</v>
      </c>
      <c r="J724" s="21">
        <v>101</v>
      </c>
      <c r="K724" s="22">
        <f>IFERROR(TablaAforos[[#This Row],[AREA DEL POTRERO]]/TablaAforos[[#This Row],[NUMERO VACAS LOTE]]/TablaAforos[[#This Row],[DIAS OCUPACION]],"")</f>
        <v>105.38333333333333</v>
      </c>
      <c r="L724" s="23">
        <f t="shared" si="72"/>
        <v>2023</v>
      </c>
      <c r="M724" s="23">
        <f t="shared" si="73"/>
        <v>2</v>
      </c>
      <c r="N724" s="23">
        <f t="shared" si="74"/>
        <v>14</v>
      </c>
      <c r="O724" s="23">
        <v>8</v>
      </c>
    </row>
    <row r="725" spans="1:19">
      <c r="A725" s="45">
        <v>44971</v>
      </c>
      <c r="B725" s="20" t="s">
        <v>82</v>
      </c>
      <c r="C725" s="20" t="s">
        <v>87</v>
      </c>
      <c r="D725" s="20">
        <v>58</v>
      </c>
      <c r="E725" s="20">
        <v>2500</v>
      </c>
      <c r="F725" s="20">
        <v>41</v>
      </c>
      <c r="G725" s="20">
        <v>1.2</v>
      </c>
      <c r="H725" s="20">
        <v>1</v>
      </c>
      <c r="I725" s="20">
        <v>34</v>
      </c>
      <c r="J725" s="21">
        <v>55.8</v>
      </c>
      <c r="K725" s="22">
        <f>IFERROR(TablaAforos[[#This Row],[AREA DEL POTRERO]]/TablaAforos[[#This Row],[NUMERO VACAS LOTE]]/TablaAforos[[#This Row],[DIAS OCUPACION]],"")</f>
        <v>60.975609756097562</v>
      </c>
      <c r="L725" s="23">
        <f t="shared" si="72"/>
        <v>2023</v>
      </c>
      <c r="M725" s="23">
        <f t="shared" si="73"/>
        <v>2</v>
      </c>
      <c r="N725" s="23">
        <f t="shared" si="74"/>
        <v>14</v>
      </c>
      <c r="O725" s="23">
        <v>9</v>
      </c>
    </row>
    <row r="726" spans="1:19">
      <c r="A726" s="45">
        <v>44972</v>
      </c>
      <c r="B726" s="20" t="s">
        <v>81</v>
      </c>
      <c r="C726" s="20">
        <v>1</v>
      </c>
      <c r="D726" s="20">
        <v>70</v>
      </c>
      <c r="E726" s="20">
        <v>2762</v>
      </c>
      <c r="F726" s="20">
        <v>38</v>
      </c>
      <c r="G726" s="20">
        <v>1.4</v>
      </c>
      <c r="H726" s="20">
        <v>1</v>
      </c>
      <c r="I726" s="20">
        <v>28</v>
      </c>
      <c r="J726" s="21">
        <v>78</v>
      </c>
      <c r="K726" s="22">
        <f>IFERROR(TablaAforos[[#This Row],[AREA DEL POTRERO]]/TablaAforos[[#This Row],[NUMERO VACAS LOTE]]/TablaAforos[[#This Row],[DIAS OCUPACION]],"")</f>
        <v>72.684210526315795</v>
      </c>
      <c r="L726" s="23">
        <f t="shared" si="72"/>
        <v>2023</v>
      </c>
      <c r="M726" s="23">
        <f t="shared" si="73"/>
        <v>2</v>
      </c>
      <c r="N726" s="23">
        <f t="shared" si="74"/>
        <v>15</v>
      </c>
      <c r="O726" s="51">
        <v>9</v>
      </c>
      <c r="P726" s="51"/>
    </row>
    <row r="727" spans="1:19">
      <c r="A727" s="45">
        <v>44972</v>
      </c>
      <c r="B727" s="20" t="s">
        <v>81</v>
      </c>
      <c r="C727" s="20">
        <v>2</v>
      </c>
      <c r="D727" s="20">
        <v>76</v>
      </c>
      <c r="E727" s="20">
        <v>2562</v>
      </c>
      <c r="F727" s="20">
        <v>32</v>
      </c>
      <c r="G727" s="20">
        <v>1.5</v>
      </c>
      <c r="H727" s="20">
        <v>1</v>
      </c>
      <c r="I727" s="20">
        <v>31</v>
      </c>
      <c r="J727" s="21">
        <v>94.3</v>
      </c>
      <c r="K727" s="22">
        <f>IFERROR(TablaAforos[[#This Row],[AREA DEL POTRERO]]/TablaAforos[[#This Row],[NUMERO VACAS LOTE]]/TablaAforos[[#This Row],[DIAS OCUPACION]],"")</f>
        <v>80.0625</v>
      </c>
      <c r="L727" s="23">
        <f t="shared" si="72"/>
        <v>2023</v>
      </c>
      <c r="M727" s="23">
        <f t="shared" si="73"/>
        <v>2</v>
      </c>
      <c r="N727" s="23">
        <f t="shared" si="74"/>
        <v>15</v>
      </c>
      <c r="O727" s="51">
        <v>9</v>
      </c>
      <c r="P727" s="51"/>
    </row>
    <row r="728" spans="1:19">
      <c r="A728" s="45">
        <v>44972</v>
      </c>
      <c r="B728" s="20" t="s">
        <v>82</v>
      </c>
      <c r="C728" s="20" t="s">
        <v>87</v>
      </c>
      <c r="D728" s="20">
        <v>59</v>
      </c>
      <c r="E728" s="20">
        <v>2500</v>
      </c>
      <c r="F728" s="20">
        <v>41</v>
      </c>
      <c r="G728" s="20">
        <v>1.1000000000000001</v>
      </c>
      <c r="H728" s="20">
        <v>1</v>
      </c>
      <c r="I728" s="20">
        <v>34</v>
      </c>
      <c r="J728" s="21">
        <v>53</v>
      </c>
      <c r="K728" s="22">
        <f>IFERROR(TablaAforos[[#This Row],[AREA DEL POTRERO]]/TablaAforos[[#This Row],[NUMERO VACAS LOTE]]/TablaAforos[[#This Row],[DIAS OCUPACION]],"")</f>
        <v>60.975609756097562</v>
      </c>
      <c r="L728" s="23">
        <f t="shared" si="72"/>
        <v>2023</v>
      </c>
      <c r="M728" s="23">
        <f t="shared" si="73"/>
        <v>2</v>
      </c>
      <c r="N728" s="23">
        <f t="shared" si="74"/>
        <v>15</v>
      </c>
      <c r="O728" s="23">
        <v>9</v>
      </c>
    </row>
    <row r="729" spans="1:19">
      <c r="A729" s="47">
        <v>44973</v>
      </c>
      <c r="B729" s="48" t="s">
        <v>81</v>
      </c>
      <c r="C729" s="48">
        <v>1</v>
      </c>
      <c r="D729" s="48">
        <v>59</v>
      </c>
      <c r="E729" s="48">
        <v>2452</v>
      </c>
      <c r="F729" s="48">
        <v>38</v>
      </c>
      <c r="G729" s="48">
        <v>1.7</v>
      </c>
      <c r="H729" s="48">
        <v>1</v>
      </c>
      <c r="I729" s="48">
        <v>28</v>
      </c>
      <c r="J729" s="49">
        <v>82.3</v>
      </c>
      <c r="K729" s="50">
        <f>IFERROR(TablaAforos[[#This Row],[AREA DEL POTRERO]]/TablaAforos[[#This Row],[NUMERO VACAS LOTE]]/TablaAforos[[#This Row],[DIAS OCUPACION]],"")</f>
        <v>64.526315789473685</v>
      </c>
      <c r="L729" s="51">
        <f t="shared" ref="L729:L747" si="75">YEAR(A729)</f>
        <v>2023</v>
      </c>
      <c r="M729" s="51">
        <f t="shared" ref="M729:M747" si="76">MONTH(A729)</f>
        <v>2</v>
      </c>
      <c r="N729" s="51">
        <f t="shared" ref="N729:N747" si="77">DAY(A729)</f>
        <v>16</v>
      </c>
      <c r="O729" s="51">
        <v>9</v>
      </c>
      <c r="P729" s="51"/>
      <c r="Q729" s="48"/>
    </row>
    <row r="730" spans="1:19">
      <c r="A730" s="47">
        <v>44973</v>
      </c>
      <c r="B730" s="48" t="s">
        <v>81</v>
      </c>
      <c r="C730" s="48">
        <v>2</v>
      </c>
      <c r="D730" s="48">
        <v>75</v>
      </c>
      <c r="E730" s="48">
        <v>1385</v>
      </c>
      <c r="F730" s="48">
        <v>33</v>
      </c>
      <c r="G730" s="48">
        <v>1.7</v>
      </c>
      <c r="H730" s="48">
        <v>0.5</v>
      </c>
      <c r="I730" s="48">
        <v>31</v>
      </c>
      <c r="J730" s="49">
        <v>111</v>
      </c>
      <c r="K730" s="50">
        <f>IFERROR(TablaAforos[[#This Row],[AREA DEL POTRERO]]/TablaAforos[[#This Row],[NUMERO VACAS LOTE]]/TablaAforos[[#This Row],[DIAS OCUPACION]],"")</f>
        <v>83.939393939393938</v>
      </c>
      <c r="L730" s="51">
        <f t="shared" si="75"/>
        <v>2023</v>
      </c>
      <c r="M730" s="51">
        <f t="shared" si="76"/>
        <v>2</v>
      </c>
      <c r="N730" s="51">
        <f t="shared" si="77"/>
        <v>16</v>
      </c>
      <c r="O730" s="51">
        <v>9</v>
      </c>
      <c r="P730" s="51"/>
      <c r="Q730" s="48"/>
    </row>
    <row r="731" spans="1:19">
      <c r="A731" s="47">
        <v>44973</v>
      </c>
      <c r="B731" s="48" t="s">
        <v>82</v>
      </c>
      <c r="C731" s="48" t="s">
        <v>87</v>
      </c>
      <c r="D731" s="48">
        <v>60</v>
      </c>
      <c r="E731" s="48">
        <v>2500</v>
      </c>
      <c r="F731" s="48">
        <v>41</v>
      </c>
      <c r="G731" s="48">
        <v>1.4</v>
      </c>
      <c r="H731" s="48">
        <v>1</v>
      </c>
      <c r="I731" s="48">
        <v>29</v>
      </c>
      <c r="J731" s="49">
        <v>69.400000000000006</v>
      </c>
      <c r="K731" s="50">
        <f>IFERROR(TablaAforos[[#This Row],[AREA DEL POTRERO]]/TablaAforos[[#This Row],[NUMERO VACAS LOTE]]/TablaAforos[[#This Row],[DIAS OCUPACION]],"")</f>
        <v>60.975609756097562</v>
      </c>
      <c r="L731" s="51">
        <f t="shared" si="75"/>
        <v>2023</v>
      </c>
      <c r="M731" s="51">
        <f t="shared" si="76"/>
        <v>2</v>
      </c>
      <c r="N731" s="51">
        <f t="shared" si="77"/>
        <v>16</v>
      </c>
      <c r="O731" s="51">
        <v>8</v>
      </c>
      <c r="P731" s="51"/>
      <c r="Q731" s="48"/>
    </row>
    <row r="732" spans="1:19">
      <c r="A732" s="47">
        <v>44974</v>
      </c>
      <c r="B732" s="48" t="s">
        <v>81</v>
      </c>
      <c r="C732" s="48">
        <v>1</v>
      </c>
      <c r="D732" s="48">
        <v>58</v>
      </c>
      <c r="E732" s="48">
        <v>2292</v>
      </c>
      <c r="F732" s="48">
        <v>38</v>
      </c>
      <c r="G732" s="48">
        <v>1.4</v>
      </c>
      <c r="H732" s="48">
        <v>1</v>
      </c>
      <c r="I732" s="48">
        <v>28</v>
      </c>
      <c r="J732" s="49">
        <v>66</v>
      </c>
      <c r="K732" s="50">
        <f>IFERROR(TablaAforos[[#This Row],[AREA DEL POTRERO]]/TablaAforos[[#This Row],[NUMERO VACAS LOTE]]/TablaAforos[[#This Row],[DIAS OCUPACION]],"")</f>
        <v>60.315789473684212</v>
      </c>
      <c r="L732" s="51">
        <f t="shared" si="75"/>
        <v>2023</v>
      </c>
      <c r="M732" s="51">
        <f t="shared" si="76"/>
        <v>2</v>
      </c>
      <c r="N732" s="51">
        <f t="shared" si="77"/>
        <v>17</v>
      </c>
      <c r="O732" s="51">
        <v>9</v>
      </c>
      <c r="P732" s="51"/>
      <c r="Q732" s="48"/>
    </row>
    <row r="733" spans="1:19">
      <c r="A733" s="47">
        <v>44974</v>
      </c>
      <c r="B733" s="48" t="s">
        <v>81</v>
      </c>
      <c r="C733" s="48">
        <v>2</v>
      </c>
      <c r="D733" s="48">
        <v>78</v>
      </c>
      <c r="E733" s="48">
        <v>1779</v>
      </c>
      <c r="F733" s="48">
        <v>33</v>
      </c>
      <c r="G733" s="48">
        <v>1.7</v>
      </c>
      <c r="H733" s="48">
        <v>1</v>
      </c>
      <c r="I733" s="48">
        <v>31</v>
      </c>
      <c r="J733" s="49">
        <v>71.2</v>
      </c>
      <c r="K733" s="50">
        <f>IFERROR(TablaAforos[[#This Row],[AREA DEL POTRERO]]/TablaAforos[[#This Row],[NUMERO VACAS LOTE]]/TablaAforos[[#This Row],[DIAS OCUPACION]],"")</f>
        <v>53.909090909090907</v>
      </c>
      <c r="L733" s="51">
        <f t="shared" si="75"/>
        <v>2023</v>
      </c>
      <c r="M733" s="51">
        <f t="shared" si="76"/>
        <v>2</v>
      </c>
      <c r="N733" s="51">
        <f t="shared" si="77"/>
        <v>17</v>
      </c>
      <c r="O733" s="51">
        <v>9</v>
      </c>
      <c r="P733" s="51"/>
      <c r="Q733" s="48"/>
      <c r="S733" s="69"/>
    </row>
    <row r="734" spans="1:19">
      <c r="A734" s="47">
        <v>44973</v>
      </c>
      <c r="B734" s="48" t="s">
        <v>82</v>
      </c>
      <c r="C734" s="48" t="s">
        <v>86</v>
      </c>
      <c r="D734" s="48">
        <v>14</v>
      </c>
      <c r="E734" s="48">
        <v>2500</v>
      </c>
      <c r="F734" s="48">
        <v>39</v>
      </c>
      <c r="G734" s="48">
        <v>1.7</v>
      </c>
      <c r="H734" s="48">
        <v>1</v>
      </c>
      <c r="I734" s="48">
        <v>29</v>
      </c>
      <c r="J734" s="49">
        <v>84.1</v>
      </c>
      <c r="K734" s="50">
        <f>IFERROR(TablaAforos[[#This Row],[AREA DEL POTRERO]]/TablaAforos[[#This Row],[NUMERO VACAS LOTE]]/TablaAforos[[#This Row],[DIAS OCUPACION]],"")</f>
        <v>64.102564102564102</v>
      </c>
      <c r="L734" s="51">
        <f>YEAR(A734)</f>
        <v>2023</v>
      </c>
      <c r="M734" s="51">
        <f>MONTH(A734)</f>
        <v>2</v>
      </c>
      <c r="N734" s="51">
        <f>DAY(A734)</f>
        <v>16</v>
      </c>
      <c r="O734" s="51">
        <v>8</v>
      </c>
      <c r="P734" s="51"/>
      <c r="Q734" s="48"/>
      <c r="S734" s="69"/>
    </row>
    <row r="735" spans="1:19">
      <c r="A735" s="47">
        <v>44974</v>
      </c>
      <c r="B735" s="48" t="s">
        <v>82</v>
      </c>
      <c r="C735" s="48" t="s">
        <v>87</v>
      </c>
      <c r="D735" s="48">
        <v>61</v>
      </c>
      <c r="E735" s="48">
        <v>2500</v>
      </c>
      <c r="F735" s="48">
        <v>41</v>
      </c>
      <c r="G735" s="48">
        <v>1.3</v>
      </c>
      <c r="H735" s="48">
        <v>1</v>
      </c>
      <c r="I735" s="48">
        <v>29</v>
      </c>
      <c r="J735" s="49">
        <v>59.9</v>
      </c>
      <c r="K735" s="50">
        <f>IFERROR(TablaAforos[[#This Row],[AREA DEL POTRERO]]/TablaAforos[[#This Row],[NUMERO VACAS LOTE]]/TablaAforos[[#This Row],[DIAS OCUPACION]],"")</f>
        <v>60.975609756097562</v>
      </c>
      <c r="L735" s="51">
        <f t="shared" si="75"/>
        <v>2023</v>
      </c>
      <c r="M735" s="51">
        <f t="shared" si="76"/>
        <v>2</v>
      </c>
      <c r="N735" s="51">
        <f t="shared" si="77"/>
        <v>17</v>
      </c>
      <c r="O735" s="51">
        <v>8</v>
      </c>
      <c r="P735" s="51"/>
      <c r="Q735" s="48"/>
      <c r="S735" s="69"/>
    </row>
    <row r="736" spans="1:19">
      <c r="A736" s="47">
        <v>44975</v>
      </c>
      <c r="B736" s="48" t="s">
        <v>81</v>
      </c>
      <c r="C736" s="48">
        <v>1</v>
      </c>
      <c r="D736" s="48">
        <v>57</v>
      </c>
      <c r="E736" s="48">
        <v>2162</v>
      </c>
      <c r="F736" s="48">
        <v>38</v>
      </c>
      <c r="G736" s="48">
        <v>1.1000000000000001</v>
      </c>
      <c r="H736" s="48">
        <v>1</v>
      </c>
      <c r="I736" s="48">
        <v>28</v>
      </c>
      <c r="J736" s="49">
        <v>50.4</v>
      </c>
      <c r="K736" s="50">
        <f>IFERROR(TablaAforos[[#This Row],[AREA DEL POTRERO]]/TablaAforos[[#This Row],[NUMERO VACAS LOTE]]/TablaAforos[[#This Row],[DIAS OCUPACION]],"")</f>
        <v>56.89473684210526</v>
      </c>
      <c r="L736" s="51">
        <f t="shared" si="75"/>
        <v>2023</v>
      </c>
      <c r="M736" s="51">
        <f t="shared" si="76"/>
        <v>2</v>
      </c>
      <c r="N736" s="51">
        <f t="shared" si="77"/>
        <v>18</v>
      </c>
      <c r="O736" s="51">
        <v>9</v>
      </c>
      <c r="P736" s="51"/>
      <c r="Q736" s="48"/>
    </row>
    <row r="737" spans="1:17">
      <c r="A737" s="47">
        <v>44975</v>
      </c>
      <c r="B737" s="48" t="s">
        <v>81</v>
      </c>
      <c r="C737" s="48">
        <v>2</v>
      </c>
      <c r="D737" s="48">
        <v>80</v>
      </c>
      <c r="E737" s="48">
        <v>2349</v>
      </c>
      <c r="F737" s="48">
        <v>33</v>
      </c>
      <c r="G737" s="48">
        <v>1.2</v>
      </c>
      <c r="H737" s="48">
        <v>1</v>
      </c>
      <c r="I737" s="48">
        <v>31</v>
      </c>
      <c r="J737" s="49">
        <v>67.8</v>
      </c>
      <c r="K737" s="50">
        <f>IFERROR(TablaAforos[[#This Row],[AREA DEL POTRERO]]/TablaAforos[[#This Row],[NUMERO VACAS LOTE]]/TablaAforos[[#This Row],[DIAS OCUPACION]],"")</f>
        <v>71.181818181818187</v>
      </c>
      <c r="L737" s="51">
        <f t="shared" si="75"/>
        <v>2023</v>
      </c>
      <c r="M737" s="51">
        <f t="shared" si="76"/>
        <v>2</v>
      </c>
      <c r="N737" s="51">
        <f t="shared" si="77"/>
        <v>18</v>
      </c>
      <c r="O737" s="51">
        <v>9</v>
      </c>
      <c r="P737" s="51"/>
      <c r="Q737" s="48"/>
    </row>
    <row r="738" spans="1:17">
      <c r="A738" s="47">
        <v>44975</v>
      </c>
      <c r="B738" s="48" t="s">
        <v>82</v>
      </c>
      <c r="C738" s="48" t="s">
        <v>87</v>
      </c>
      <c r="D738" s="48">
        <v>62</v>
      </c>
      <c r="E738" s="48">
        <v>2500</v>
      </c>
      <c r="F738" s="48">
        <v>38</v>
      </c>
      <c r="G738" s="48">
        <v>1.3</v>
      </c>
      <c r="H738" s="48">
        <v>1</v>
      </c>
      <c r="I738" s="48">
        <v>29</v>
      </c>
      <c r="J738" s="49">
        <v>67.099999999999994</v>
      </c>
      <c r="K738" s="50">
        <f>IFERROR(TablaAforos[[#This Row],[AREA DEL POTRERO]]/TablaAforos[[#This Row],[NUMERO VACAS LOTE]]/TablaAforos[[#This Row],[DIAS OCUPACION]],"")</f>
        <v>65.78947368421052</v>
      </c>
      <c r="L738" s="51">
        <f t="shared" si="75"/>
        <v>2023</v>
      </c>
      <c r="M738" s="51">
        <f t="shared" si="76"/>
        <v>2</v>
      </c>
      <c r="N738" s="51">
        <f t="shared" si="77"/>
        <v>18</v>
      </c>
      <c r="O738" s="51">
        <v>8</v>
      </c>
      <c r="P738" s="51"/>
      <c r="Q738" s="48"/>
    </row>
    <row r="739" spans="1:17">
      <c r="A739" s="47">
        <v>44975</v>
      </c>
      <c r="B739" s="48" t="s">
        <v>82</v>
      </c>
      <c r="C739" s="48" t="s">
        <v>86</v>
      </c>
      <c r="D739" s="48">
        <v>15</v>
      </c>
      <c r="E739" s="48">
        <v>2500</v>
      </c>
      <c r="F739" s="48">
        <v>39</v>
      </c>
      <c r="G739" s="48">
        <v>1.7</v>
      </c>
      <c r="H739" s="48">
        <v>1</v>
      </c>
      <c r="I739" s="48">
        <v>29</v>
      </c>
      <c r="J739" s="49">
        <v>86.1</v>
      </c>
      <c r="K739" s="50">
        <f>IFERROR(TablaAforos[[#This Row],[AREA DEL POTRERO]]/TablaAforos[[#This Row],[NUMERO VACAS LOTE]]/TablaAforos[[#This Row],[DIAS OCUPACION]],"")</f>
        <v>64.102564102564102</v>
      </c>
      <c r="L739" s="51">
        <f t="shared" si="75"/>
        <v>2023</v>
      </c>
      <c r="M739" s="51">
        <f t="shared" si="76"/>
        <v>2</v>
      </c>
      <c r="N739" s="51">
        <f t="shared" si="77"/>
        <v>18</v>
      </c>
      <c r="O739" s="51">
        <v>8</v>
      </c>
      <c r="P739" s="51"/>
      <c r="Q739" s="48"/>
    </row>
    <row r="740" spans="1:17">
      <c r="A740" s="47">
        <v>44976</v>
      </c>
      <c r="B740" s="48" t="s">
        <v>81</v>
      </c>
      <c r="C740" s="48">
        <v>1</v>
      </c>
      <c r="D740" s="48">
        <v>56</v>
      </c>
      <c r="E740" s="48">
        <v>2083</v>
      </c>
      <c r="F740" s="48">
        <v>38</v>
      </c>
      <c r="G740" s="48">
        <v>1.2</v>
      </c>
      <c r="H740" s="48">
        <v>1</v>
      </c>
      <c r="I740" s="48">
        <v>28</v>
      </c>
      <c r="J740" s="49">
        <v>53</v>
      </c>
      <c r="K740" s="50">
        <f>IFERROR(TablaAforos[[#This Row],[AREA DEL POTRERO]]/TablaAforos[[#This Row],[NUMERO VACAS LOTE]]/TablaAforos[[#This Row],[DIAS OCUPACION]],"")</f>
        <v>54.815789473684212</v>
      </c>
      <c r="L740" s="51">
        <f t="shared" si="75"/>
        <v>2023</v>
      </c>
      <c r="M740" s="51">
        <f t="shared" si="76"/>
        <v>2</v>
      </c>
      <c r="N740" s="51">
        <f t="shared" si="77"/>
        <v>19</v>
      </c>
      <c r="O740" s="51">
        <v>9</v>
      </c>
      <c r="P740" s="51"/>
      <c r="Q740" s="48"/>
    </row>
    <row r="741" spans="1:17">
      <c r="A741" s="47">
        <v>44976</v>
      </c>
      <c r="B741" s="48" t="s">
        <v>81</v>
      </c>
      <c r="C741" s="48">
        <v>2</v>
      </c>
      <c r="D741" s="48">
        <v>82</v>
      </c>
      <c r="E741" s="48">
        <v>2804</v>
      </c>
      <c r="F741" s="48">
        <v>33</v>
      </c>
      <c r="G741" s="48">
        <v>1.3</v>
      </c>
      <c r="H741" s="48">
        <v>1</v>
      </c>
      <c r="I741" s="48">
        <v>31</v>
      </c>
      <c r="J741" s="49">
        <v>84.1</v>
      </c>
      <c r="K741" s="50">
        <f>IFERROR(TablaAforos[[#This Row],[AREA DEL POTRERO]]/TablaAforos[[#This Row],[NUMERO VACAS LOTE]]/TablaAforos[[#This Row],[DIAS OCUPACION]],"")</f>
        <v>84.969696969696969</v>
      </c>
      <c r="L741" s="51">
        <f t="shared" si="75"/>
        <v>2023</v>
      </c>
      <c r="M741" s="51">
        <f t="shared" si="76"/>
        <v>2</v>
      </c>
      <c r="N741" s="51">
        <f t="shared" si="77"/>
        <v>19</v>
      </c>
      <c r="O741" s="51">
        <v>9</v>
      </c>
      <c r="P741" s="51"/>
      <c r="Q741" s="48"/>
    </row>
    <row r="742" spans="1:17">
      <c r="A742" s="47">
        <v>44976</v>
      </c>
      <c r="B742" s="48" t="s">
        <v>82</v>
      </c>
      <c r="C742" s="48" t="s">
        <v>86</v>
      </c>
      <c r="D742" s="48">
        <v>16</v>
      </c>
      <c r="E742" s="48">
        <v>2500</v>
      </c>
      <c r="F742" s="48">
        <v>39</v>
      </c>
      <c r="G742" s="48">
        <v>1.2</v>
      </c>
      <c r="H742" s="48">
        <v>1</v>
      </c>
      <c r="I742" s="48">
        <v>29</v>
      </c>
      <c r="J742" s="49">
        <v>60.6</v>
      </c>
      <c r="K742" s="50">
        <f>IFERROR(TablaAforos[[#This Row],[AREA DEL POTRERO]]/TablaAforos[[#This Row],[NUMERO VACAS LOTE]]/TablaAforos[[#This Row],[DIAS OCUPACION]],"")</f>
        <v>64.102564102564102</v>
      </c>
      <c r="L742" s="51">
        <f t="shared" si="75"/>
        <v>2023</v>
      </c>
      <c r="M742" s="51">
        <f t="shared" si="76"/>
        <v>2</v>
      </c>
      <c r="N742" s="51">
        <f t="shared" si="77"/>
        <v>19</v>
      </c>
      <c r="O742" s="51">
        <v>8</v>
      </c>
      <c r="P742" s="51"/>
      <c r="Q742" s="48"/>
    </row>
    <row r="743" spans="1:17">
      <c r="A743" s="47">
        <v>44976</v>
      </c>
      <c r="B743" s="48" t="s">
        <v>82</v>
      </c>
      <c r="C743" s="48" t="s">
        <v>87</v>
      </c>
      <c r="D743" s="48">
        <v>65</v>
      </c>
      <c r="E743" s="48">
        <v>2500</v>
      </c>
      <c r="F743" s="48">
        <v>38</v>
      </c>
      <c r="G743" s="48">
        <v>1.1000000000000001</v>
      </c>
      <c r="H743" s="48">
        <v>1</v>
      </c>
      <c r="I743" s="48">
        <v>29</v>
      </c>
      <c r="J743" s="49">
        <v>48</v>
      </c>
      <c r="K743" s="50">
        <f>IFERROR(TablaAforos[[#This Row],[AREA DEL POTRERO]]/TablaAforos[[#This Row],[NUMERO VACAS LOTE]]/TablaAforos[[#This Row],[DIAS OCUPACION]],"")</f>
        <v>65.78947368421052</v>
      </c>
      <c r="L743" s="51">
        <f t="shared" si="75"/>
        <v>2023</v>
      </c>
      <c r="M743" s="51">
        <f t="shared" si="76"/>
        <v>2</v>
      </c>
      <c r="N743" s="51">
        <f t="shared" si="77"/>
        <v>19</v>
      </c>
      <c r="O743" s="51">
        <v>8</v>
      </c>
      <c r="P743" s="51"/>
      <c r="Q743" s="48"/>
    </row>
    <row r="744" spans="1:17">
      <c r="A744" s="47">
        <v>44977</v>
      </c>
      <c r="B744" s="48" t="s">
        <v>81</v>
      </c>
      <c r="C744" s="48">
        <v>1</v>
      </c>
      <c r="D744" s="48">
        <v>55</v>
      </c>
      <c r="E744" s="48">
        <v>2377</v>
      </c>
      <c r="F744" s="48">
        <v>38</v>
      </c>
      <c r="G744" s="48">
        <v>1.1000000000000001</v>
      </c>
      <c r="H744" s="48">
        <v>1</v>
      </c>
      <c r="I744" s="48">
        <v>28</v>
      </c>
      <c r="J744" s="49">
        <v>53</v>
      </c>
      <c r="K744" s="50">
        <f>IFERROR(TablaAforos[[#This Row],[AREA DEL POTRERO]]/TablaAforos[[#This Row],[NUMERO VACAS LOTE]]/TablaAforos[[#This Row],[DIAS OCUPACION]],"")</f>
        <v>62.55263157894737</v>
      </c>
      <c r="L744" s="51">
        <f t="shared" si="75"/>
        <v>2023</v>
      </c>
      <c r="M744" s="51">
        <f t="shared" si="76"/>
        <v>2</v>
      </c>
      <c r="N744" s="51">
        <f t="shared" si="77"/>
        <v>20</v>
      </c>
      <c r="O744" s="51">
        <v>9</v>
      </c>
      <c r="P744" s="51"/>
      <c r="Q744" s="48"/>
    </row>
    <row r="745" spans="1:17">
      <c r="A745" s="47">
        <v>44977</v>
      </c>
      <c r="B745" s="48" t="s">
        <v>81</v>
      </c>
      <c r="C745" s="48">
        <v>2</v>
      </c>
      <c r="D745" s="48">
        <v>84</v>
      </c>
      <c r="E745" s="48">
        <v>1943</v>
      </c>
      <c r="F745" s="48">
        <v>33</v>
      </c>
      <c r="G745" s="48">
        <v>1.3</v>
      </c>
      <c r="H745" s="48">
        <v>1</v>
      </c>
      <c r="I745" s="48">
        <v>31</v>
      </c>
      <c r="J745" s="49">
        <v>60.5</v>
      </c>
      <c r="K745" s="50">
        <f>IFERROR(TablaAforos[[#This Row],[AREA DEL POTRERO]]/TablaAforos[[#This Row],[NUMERO VACAS LOTE]]/TablaAforos[[#This Row],[DIAS OCUPACION]],"")</f>
        <v>58.878787878787875</v>
      </c>
      <c r="L745" s="51">
        <f t="shared" si="75"/>
        <v>2023</v>
      </c>
      <c r="M745" s="51">
        <f t="shared" si="76"/>
        <v>2</v>
      </c>
      <c r="N745" s="51">
        <f t="shared" si="77"/>
        <v>20</v>
      </c>
      <c r="O745" s="51">
        <v>9</v>
      </c>
      <c r="P745" s="51"/>
      <c r="Q745" s="48"/>
    </row>
    <row r="746" spans="1:17">
      <c r="A746" s="47">
        <v>44977</v>
      </c>
      <c r="B746" s="48" t="s">
        <v>82</v>
      </c>
      <c r="C746" s="48" t="s">
        <v>86</v>
      </c>
      <c r="D746" s="48">
        <v>17</v>
      </c>
      <c r="E746" s="48">
        <v>2500</v>
      </c>
      <c r="F746" s="48">
        <v>39</v>
      </c>
      <c r="G746" s="48">
        <v>1.3</v>
      </c>
      <c r="H746" s="48">
        <v>1</v>
      </c>
      <c r="I746" s="48">
        <v>29</v>
      </c>
      <c r="J746" s="49">
        <v>62.5</v>
      </c>
      <c r="K746" s="50">
        <f>IFERROR(TablaAforos[[#This Row],[AREA DEL POTRERO]]/TablaAforos[[#This Row],[NUMERO VACAS LOTE]]/TablaAforos[[#This Row],[DIAS OCUPACION]],"")</f>
        <v>64.102564102564102</v>
      </c>
      <c r="L746" s="51">
        <f t="shared" si="75"/>
        <v>2023</v>
      </c>
      <c r="M746" s="51">
        <f t="shared" si="76"/>
        <v>2</v>
      </c>
      <c r="N746" s="51">
        <f t="shared" si="77"/>
        <v>20</v>
      </c>
      <c r="O746" s="51">
        <v>8</v>
      </c>
      <c r="P746" s="51"/>
      <c r="Q746" s="48"/>
    </row>
    <row r="747" spans="1:17">
      <c r="A747" s="47">
        <v>44977</v>
      </c>
      <c r="B747" s="48" t="s">
        <v>82</v>
      </c>
      <c r="C747" s="48" t="s">
        <v>87</v>
      </c>
      <c r="D747" s="48">
        <v>64</v>
      </c>
      <c r="E747" s="48">
        <v>2500</v>
      </c>
      <c r="F747" s="48">
        <v>38</v>
      </c>
      <c r="G747" s="48">
        <v>1.1000000000000001</v>
      </c>
      <c r="H747" s="48">
        <v>1</v>
      </c>
      <c r="I747" s="48">
        <v>29</v>
      </c>
      <c r="J747" s="49">
        <v>54.8</v>
      </c>
      <c r="K747" s="50">
        <f>IFERROR(TablaAforos[[#This Row],[AREA DEL POTRERO]]/TablaAforos[[#This Row],[NUMERO VACAS LOTE]]/TablaAforos[[#This Row],[DIAS OCUPACION]],"")</f>
        <v>65.78947368421052</v>
      </c>
      <c r="L747" s="51">
        <f t="shared" si="75"/>
        <v>2023</v>
      </c>
      <c r="M747" s="51">
        <f t="shared" si="76"/>
        <v>2</v>
      </c>
      <c r="N747" s="51">
        <f t="shared" si="77"/>
        <v>20</v>
      </c>
      <c r="O747" s="51">
        <v>8</v>
      </c>
      <c r="P747" s="51"/>
      <c r="Q747" s="48"/>
    </row>
    <row r="748" spans="1:17">
      <c r="A748" s="47">
        <v>44978</v>
      </c>
      <c r="B748" s="48" t="s">
        <v>81</v>
      </c>
      <c r="C748" s="48">
        <v>1</v>
      </c>
      <c r="D748" s="48">
        <v>54</v>
      </c>
      <c r="E748" s="48">
        <v>2522</v>
      </c>
      <c r="F748" s="48">
        <v>38</v>
      </c>
      <c r="G748" s="48">
        <v>1.2</v>
      </c>
      <c r="H748" s="48">
        <v>1</v>
      </c>
      <c r="I748" s="48">
        <v>28</v>
      </c>
      <c r="J748" s="49">
        <v>61.7</v>
      </c>
      <c r="K748" s="50">
        <f>IFERROR(TablaAforos[[#This Row],[AREA DEL POTRERO]]/TablaAforos[[#This Row],[NUMERO VACAS LOTE]]/TablaAforos[[#This Row],[DIAS OCUPACION]],"")</f>
        <v>66.368421052631575</v>
      </c>
      <c r="L748" s="51">
        <f t="shared" ref="L748:L753" si="78">YEAR(A748)</f>
        <v>2023</v>
      </c>
      <c r="M748" s="51">
        <f t="shared" ref="M748:M753" si="79">MONTH(A748)</f>
        <v>2</v>
      </c>
      <c r="N748" s="51">
        <f t="shared" ref="N748:N753" si="80">DAY(A748)</f>
        <v>21</v>
      </c>
      <c r="O748" s="51">
        <v>9</v>
      </c>
      <c r="P748" s="51"/>
      <c r="Q748" s="48"/>
    </row>
    <row r="749" spans="1:17">
      <c r="A749" s="47">
        <v>44978</v>
      </c>
      <c r="B749" s="48" t="s">
        <v>81</v>
      </c>
      <c r="C749" s="48">
        <v>2</v>
      </c>
      <c r="D749" s="48">
        <v>86</v>
      </c>
      <c r="E749" s="48">
        <v>2224</v>
      </c>
      <c r="F749" s="48">
        <v>33</v>
      </c>
      <c r="G749" s="48">
        <v>1.2</v>
      </c>
      <c r="H749" s="48">
        <v>1</v>
      </c>
      <c r="I749" s="48">
        <v>31</v>
      </c>
      <c r="J749" s="49">
        <v>64.2</v>
      </c>
      <c r="K749" s="50">
        <f>IFERROR(TablaAforos[[#This Row],[AREA DEL POTRERO]]/TablaAforos[[#This Row],[NUMERO VACAS LOTE]]/TablaAforos[[#This Row],[DIAS OCUPACION]],"")</f>
        <v>67.393939393939391</v>
      </c>
      <c r="L749" s="51">
        <f t="shared" si="78"/>
        <v>2023</v>
      </c>
      <c r="M749" s="51">
        <f t="shared" si="79"/>
        <v>2</v>
      </c>
      <c r="N749" s="51">
        <f t="shared" si="80"/>
        <v>21</v>
      </c>
      <c r="O749" s="51">
        <v>9</v>
      </c>
      <c r="P749" s="51"/>
      <c r="Q749" s="48"/>
    </row>
    <row r="750" spans="1:17">
      <c r="A750" s="47">
        <v>44978</v>
      </c>
      <c r="B750" s="48" t="s">
        <v>82</v>
      </c>
      <c r="C750" s="48" t="s">
        <v>86</v>
      </c>
      <c r="D750" s="48">
        <v>18</v>
      </c>
      <c r="E750" s="48">
        <v>2500</v>
      </c>
      <c r="F750" s="48">
        <v>39</v>
      </c>
      <c r="G750" s="48">
        <v>1.4</v>
      </c>
      <c r="H750" s="48">
        <v>1</v>
      </c>
      <c r="I750" s="48">
        <v>34</v>
      </c>
      <c r="J750" s="49">
        <v>67.8</v>
      </c>
      <c r="K750" s="50">
        <f>IFERROR(TablaAforos[[#This Row],[AREA DEL POTRERO]]/TablaAforos[[#This Row],[NUMERO VACAS LOTE]]/TablaAforos[[#This Row],[DIAS OCUPACION]],"")</f>
        <v>64.102564102564102</v>
      </c>
      <c r="L750" s="51">
        <f t="shared" si="78"/>
        <v>2023</v>
      </c>
      <c r="M750" s="51">
        <f t="shared" si="79"/>
        <v>2</v>
      </c>
      <c r="N750" s="51">
        <f t="shared" si="80"/>
        <v>21</v>
      </c>
      <c r="O750" s="51">
        <v>8</v>
      </c>
      <c r="P750" s="51"/>
      <c r="Q750" s="48"/>
    </row>
    <row r="751" spans="1:17">
      <c r="A751" s="47">
        <v>44978</v>
      </c>
      <c r="B751" s="48" t="s">
        <v>82</v>
      </c>
      <c r="C751" s="48" t="s">
        <v>87</v>
      </c>
      <c r="D751" s="48">
        <v>66</v>
      </c>
      <c r="E751" s="48">
        <v>2500</v>
      </c>
      <c r="F751" s="48">
        <v>38</v>
      </c>
      <c r="G751" s="48">
        <v>1.1000000000000001</v>
      </c>
      <c r="H751" s="48">
        <v>1</v>
      </c>
      <c r="I751" s="48">
        <v>29</v>
      </c>
      <c r="J751" s="49">
        <v>54.8</v>
      </c>
      <c r="K751" s="50">
        <f>IFERROR(TablaAforos[[#This Row],[AREA DEL POTRERO]]/TablaAforos[[#This Row],[NUMERO VACAS LOTE]]/TablaAforos[[#This Row],[DIAS OCUPACION]],"")</f>
        <v>65.78947368421052</v>
      </c>
      <c r="L751" s="51">
        <f t="shared" si="78"/>
        <v>2023</v>
      </c>
      <c r="M751" s="51">
        <f t="shared" si="79"/>
        <v>2</v>
      </c>
      <c r="N751" s="51">
        <f t="shared" si="80"/>
        <v>21</v>
      </c>
      <c r="O751" s="51">
        <v>8</v>
      </c>
      <c r="P751" s="51"/>
      <c r="Q751" s="48"/>
    </row>
    <row r="752" spans="1:17">
      <c r="A752" s="47">
        <v>44979</v>
      </c>
      <c r="B752" s="48" t="s">
        <v>81</v>
      </c>
      <c r="C752" s="48">
        <v>1</v>
      </c>
      <c r="D752" s="48">
        <v>53</v>
      </c>
      <c r="E752" s="48">
        <v>1935</v>
      </c>
      <c r="F752" s="48">
        <v>38</v>
      </c>
      <c r="G752" s="48">
        <v>1.5</v>
      </c>
      <c r="H752" s="48">
        <v>1</v>
      </c>
      <c r="I752" s="48">
        <v>28</v>
      </c>
      <c r="J752" s="49">
        <v>58</v>
      </c>
      <c r="K752" s="50">
        <f>IFERROR(TablaAforos[[#This Row],[AREA DEL POTRERO]]/TablaAforos[[#This Row],[NUMERO VACAS LOTE]]/TablaAforos[[#This Row],[DIAS OCUPACION]],"")</f>
        <v>50.921052631578945</v>
      </c>
      <c r="L752" s="51">
        <f t="shared" si="78"/>
        <v>2023</v>
      </c>
      <c r="M752" s="51">
        <f t="shared" si="79"/>
        <v>2</v>
      </c>
      <c r="N752" s="51">
        <f t="shared" si="80"/>
        <v>22</v>
      </c>
      <c r="O752" s="51">
        <v>9</v>
      </c>
      <c r="P752" s="51"/>
      <c r="Q752" s="48"/>
    </row>
    <row r="753" spans="1:17">
      <c r="A753" s="47">
        <v>44979</v>
      </c>
      <c r="B753" s="48" t="s">
        <v>81</v>
      </c>
      <c r="C753" s="48">
        <v>2</v>
      </c>
      <c r="D753" s="48">
        <v>85</v>
      </c>
      <c r="E753" s="48">
        <v>2219</v>
      </c>
      <c r="F753" s="48">
        <v>36</v>
      </c>
      <c r="G753" s="48">
        <v>1.2</v>
      </c>
      <c r="H753" s="48">
        <v>1</v>
      </c>
      <c r="I753" s="48">
        <v>31</v>
      </c>
      <c r="J753" s="49">
        <v>65.099999999999994</v>
      </c>
      <c r="K753" s="50">
        <f>IFERROR(TablaAforos[[#This Row],[AREA DEL POTRERO]]/TablaAforos[[#This Row],[NUMERO VACAS LOTE]]/TablaAforos[[#This Row],[DIAS OCUPACION]],"")</f>
        <v>61.638888888888886</v>
      </c>
      <c r="L753" s="51">
        <f t="shared" si="78"/>
        <v>2023</v>
      </c>
      <c r="M753" s="51">
        <f t="shared" si="79"/>
        <v>2</v>
      </c>
      <c r="N753" s="51">
        <f t="shared" si="80"/>
        <v>22</v>
      </c>
      <c r="O753" s="51">
        <v>9</v>
      </c>
      <c r="P753" s="51"/>
      <c r="Q753" s="48"/>
    </row>
    <row r="754" spans="1:17">
      <c r="A754" s="47">
        <v>44979</v>
      </c>
      <c r="B754" s="48" t="s">
        <v>82</v>
      </c>
      <c r="C754" s="48" t="s">
        <v>86</v>
      </c>
      <c r="D754" s="48">
        <v>19</v>
      </c>
      <c r="E754" s="48">
        <v>2500</v>
      </c>
      <c r="F754" s="48">
        <v>39</v>
      </c>
      <c r="G754" s="48">
        <v>1.5</v>
      </c>
      <c r="H754" s="48">
        <v>1</v>
      </c>
      <c r="I754" s="48">
        <v>34</v>
      </c>
      <c r="J754" s="49">
        <v>76.400000000000006</v>
      </c>
      <c r="K754" s="50">
        <f>IFERROR(TablaAforos[[#This Row],[AREA DEL POTRERO]]/TablaAforos[[#This Row],[NUMERO VACAS LOTE]]/TablaAforos[[#This Row],[DIAS OCUPACION]],"")</f>
        <v>64.102564102564102</v>
      </c>
      <c r="L754" s="51">
        <f t="shared" ref="L754:L756" si="81">YEAR(A754)</f>
        <v>2023</v>
      </c>
      <c r="M754" s="51">
        <f t="shared" ref="M754:M756" si="82">MONTH(A754)</f>
        <v>2</v>
      </c>
      <c r="N754" s="51">
        <f t="shared" ref="N754:N756" si="83">DAY(A754)</f>
        <v>22</v>
      </c>
      <c r="O754" s="51">
        <v>8</v>
      </c>
      <c r="P754" s="51"/>
      <c r="Q754" s="48"/>
    </row>
    <row r="755" spans="1:17">
      <c r="A755" s="47">
        <v>44979</v>
      </c>
      <c r="B755" s="48" t="s">
        <v>82</v>
      </c>
      <c r="C755" s="48" t="s">
        <v>87</v>
      </c>
      <c r="D755" s="48">
        <v>68</v>
      </c>
      <c r="E755" s="48">
        <v>2500</v>
      </c>
      <c r="F755" s="48">
        <v>40</v>
      </c>
      <c r="G755" s="48">
        <v>1.2</v>
      </c>
      <c r="H755" s="48">
        <v>1</v>
      </c>
      <c r="I755" s="48">
        <v>34</v>
      </c>
      <c r="J755" s="49">
        <v>57.2</v>
      </c>
      <c r="K755" s="50">
        <f>IFERROR(TablaAforos[[#This Row],[AREA DEL POTRERO]]/TablaAforos[[#This Row],[NUMERO VACAS LOTE]]/TablaAforos[[#This Row],[DIAS OCUPACION]],"")</f>
        <v>62.5</v>
      </c>
      <c r="L755" s="51">
        <f t="shared" si="81"/>
        <v>2023</v>
      </c>
      <c r="M755" s="51">
        <f t="shared" si="82"/>
        <v>2</v>
      </c>
      <c r="N755" s="51">
        <f t="shared" si="83"/>
        <v>22</v>
      </c>
      <c r="O755" s="51">
        <v>8</v>
      </c>
      <c r="P755" s="51"/>
      <c r="Q755" s="48"/>
    </row>
    <row r="756" spans="1:17">
      <c r="A756" s="47">
        <v>44979</v>
      </c>
      <c r="B756" s="48" t="s">
        <v>88</v>
      </c>
      <c r="C756" s="48">
        <v>1</v>
      </c>
      <c r="D756" s="48">
        <v>2</v>
      </c>
      <c r="E756" s="48">
        <v>12226</v>
      </c>
      <c r="F756" s="48">
        <v>41</v>
      </c>
      <c r="G756" s="48">
        <v>1.3</v>
      </c>
      <c r="H756" s="48">
        <v>3</v>
      </c>
      <c r="I756" s="48">
        <v>31</v>
      </c>
      <c r="J756" s="49">
        <v>96.8</v>
      </c>
      <c r="K756" s="50">
        <f>IFERROR(TablaAforos[[#This Row],[AREA DEL POTRERO]]/TablaAforos[[#This Row],[NUMERO VACAS LOTE]]/TablaAforos[[#This Row],[DIAS OCUPACION]],"")</f>
        <v>99.39837398373983</v>
      </c>
      <c r="L756" s="51">
        <f t="shared" si="81"/>
        <v>2023</v>
      </c>
      <c r="M756" s="51">
        <f t="shared" si="82"/>
        <v>2</v>
      </c>
      <c r="N756" s="51">
        <f t="shared" si="83"/>
        <v>22</v>
      </c>
      <c r="O756" s="37">
        <v>5</v>
      </c>
      <c r="P756" s="37"/>
      <c r="Q756" s="48"/>
    </row>
    <row r="757" spans="1:17">
      <c r="A757" s="47">
        <v>44980</v>
      </c>
      <c r="B757" s="48" t="s">
        <v>81</v>
      </c>
      <c r="C757" s="48">
        <v>1</v>
      </c>
      <c r="D757" s="48">
        <v>14</v>
      </c>
      <c r="E757" s="48">
        <v>2247</v>
      </c>
      <c r="F757" s="48">
        <v>38</v>
      </c>
      <c r="G757" s="48">
        <v>1.1000000000000001</v>
      </c>
      <c r="H757" s="48">
        <v>1</v>
      </c>
      <c r="I757" s="48">
        <v>28</v>
      </c>
      <c r="J757" s="49">
        <v>48.8</v>
      </c>
      <c r="K757" s="50">
        <f>IFERROR(TablaAforos[[#This Row],[AREA DEL POTRERO]]/TablaAforos[[#This Row],[NUMERO VACAS LOTE]]/TablaAforos[[#This Row],[DIAS OCUPACION]],"")</f>
        <v>59.131578947368418</v>
      </c>
      <c r="L757" s="51">
        <f t="shared" ref="L757:L764" si="84">YEAR(A757)</f>
        <v>2023</v>
      </c>
      <c r="M757" s="51">
        <f t="shared" ref="M757:M764" si="85">MONTH(A757)</f>
        <v>2</v>
      </c>
      <c r="N757" s="51">
        <f t="shared" ref="N757:N764" si="86">DAY(A757)</f>
        <v>23</v>
      </c>
      <c r="O757" s="51">
        <v>9</v>
      </c>
      <c r="P757" s="51"/>
      <c r="Q757" s="48"/>
    </row>
    <row r="758" spans="1:17">
      <c r="A758" s="47">
        <v>44980</v>
      </c>
      <c r="B758" s="48" t="s">
        <v>81</v>
      </c>
      <c r="C758" s="48">
        <v>2</v>
      </c>
      <c r="D758" s="48">
        <v>87</v>
      </c>
      <c r="E758" s="48">
        <v>3351</v>
      </c>
      <c r="F758" s="48">
        <v>36</v>
      </c>
      <c r="G758" s="48">
        <v>1.2</v>
      </c>
      <c r="H758" s="48">
        <v>1</v>
      </c>
      <c r="I758" s="48">
        <v>31</v>
      </c>
      <c r="J758" s="49">
        <v>85.2</v>
      </c>
      <c r="K758" s="50">
        <f>IFERROR(TablaAforos[[#This Row],[AREA DEL POTRERO]]/TablaAforos[[#This Row],[NUMERO VACAS LOTE]]/TablaAforos[[#This Row],[DIAS OCUPACION]],"")</f>
        <v>93.083333333333329</v>
      </c>
      <c r="L758" s="51">
        <f t="shared" si="84"/>
        <v>2023</v>
      </c>
      <c r="M758" s="51">
        <f t="shared" si="85"/>
        <v>2</v>
      </c>
      <c r="N758" s="51">
        <f t="shared" si="86"/>
        <v>23</v>
      </c>
      <c r="O758" s="51">
        <v>9</v>
      </c>
      <c r="P758" s="51"/>
      <c r="Q758" s="48"/>
    </row>
    <row r="759" spans="1:17">
      <c r="A759" s="47">
        <v>44980</v>
      </c>
      <c r="B759" s="48" t="s">
        <v>82</v>
      </c>
      <c r="C759" s="48" t="s">
        <v>86</v>
      </c>
      <c r="D759" s="48">
        <v>20</v>
      </c>
      <c r="E759" s="48">
        <v>2500</v>
      </c>
      <c r="F759" s="48">
        <v>39</v>
      </c>
      <c r="G759" s="48">
        <v>1.6</v>
      </c>
      <c r="H759" s="48">
        <v>1</v>
      </c>
      <c r="I759" s="48">
        <v>34</v>
      </c>
      <c r="J759" s="49">
        <v>77.400000000000006</v>
      </c>
      <c r="K759" s="50">
        <f>IFERROR(TablaAforos[[#This Row],[AREA DEL POTRERO]]/TablaAforos[[#This Row],[NUMERO VACAS LOTE]]/TablaAforos[[#This Row],[DIAS OCUPACION]],"")</f>
        <v>64.102564102564102</v>
      </c>
      <c r="L759" s="51">
        <f t="shared" si="84"/>
        <v>2023</v>
      </c>
      <c r="M759" s="51">
        <f t="shared" si="85"/>
        <v>2</v>
      </c>
      <c r="N759" s="51">
        <f t="shared" si="86"/>
        <v>23</v>
      </c>
      <c r="O759" s="51">
        <v>8</v>
      </c>
      <c r="P759" s="51"/>
      <c r="Q759" s="48"/>
    </row>
    <row r="760" spans="1:17">
      <c r="A760" s="47">
        <v>44980</v>
      </c>
      <c r="B760" s="48" t="s">
        <v>82</v>
      </c>
      <c r="C760" s="48" t="s">
        <v>87</v>
      </c>
      <c r="D760" s="48">
        <v>69</v>
      </c>
      <c r="E760" s="48">
        <v>2500</v>
      </c>
      <c r="F760" s="48">
        <v>40</v>
      </c>
      <c r="G760" s="48">
        <v>1.1000000000000001</v>
      </c>
      <c r="H760" s="48">
        <v>1</v>
      </c>
      <c r="I760" s="48">
        <v>34</v>
      </c>
      <c r="J760" s="49">
        <v>54.8</v>
      </c>
      <c r="K760" s="50">
        <f>IFERROR(TablaAforos[[#This Row],[AREA DEL POTRERO]]/TablaAforos[[#This Row],[NUMERO VACAS LOTE]]/TablaAforos[[#This Row],[DIAS OCUPACION]],"")</f>
        <v>62.5</v>
      </c>
      <c r="L760" s="51">
        <f t="shared" si="84"/>
        <v>2023</v>
      </c>
      <c r="M760" s="51">
        <f t="shared" si="85"/>
        <v>2</v>
      </c>
      <c r="N760" s="51">
        <f t="shared" si="86"/>
        <v>23</v>
      </c>
      <c r="O760" s="51">
        <v>8</v>
      </c>
      <c r="P760" s="51"/>
      <c r="Q760" s="48"/>
    </row>
    <row r="761" spans="1:17">
      <c r="A761" s="47">
        <v>44981</v>
      </c>
      <c r="B761" s="48" t="s">
        <v>81</v>
      </c>
      <c r="C761" s="48">
        <v>1</v>
      </c>
      <c r="D761" s="48">
        <v>6</v>
      </c>
      <c r="E761" s="48">
        <v>2442</v>
      </c>
      <c r="F761" s="48">
        <v>38</v>
      </c>
      <c r="G761" s="48">
        <v>1</v>
      </c>
      <c r="H761" s="48">
        <v>1</v>
      </c>
      <c r="I761" s="48">
        <v>28</v>
      </c>
      <c r="J761" s="49">
        <v>52.5</v>
      </c>
      <c r="K761" s="50">
        <f>IFERROR(TablaAforos[[#This Row],[AREA DEL POTRERO]]/TablaAforos[[#This Row],[NUMERO VACAS LOTE]]/TablaAforos[[#This Row],[DIAS OCUPACION]],"")</f>
        <v>64.263157894736835</v>
      </c>
      <c r="L761" s="51">
        <f t="shared" si="84"/>
        <v>2023</v>
      </c>
      <c r="M761" s="51">
        <f t="shared" si="85"/>
        <v>2</v>
      </c>
      <c r="N761" s="51">
        <f t="shared" si="86"/>
        <v>24</v>
      </c>
      <c r="O761" s="51">
        <v>9</v>
      </c>
      <c r="P761" s="51"/>
      <c r="Q761" s="48"/>
    </row>
    <row r="762" spans="1:17">
      <c r="A762" s="47">
        <v>44981</v>
      </c>
      <c r="B762" s="48" t="s">
        <v>81</v>
      </c>
      <c r="C762" s="48">
        <v>2</v>
      </c>
      <c r="D762" s="48">
        <v>88</v>
      </c>
      <c r="E762" s="48">
        <v>2092</v>
      </c>
      <c r="F762" s="48">
        <v>36</v>
      </c>
      <c r="G762" s="48">
        <v>1.4</v>
      </c>
      <c r="H762" s="48">
        <v>1</v>
      </c>
      <c r="I762" s="48">
        <v>31</v>
      </c>
      <c r="J762" s="49">
        <v>61</v>
      </c>
      <c r="K762" s="50">
        <f>IFERROR(TablaAforos[[#This Row],[AREA DEL POTRERO]]/TablaAforos[[#This Row],[NUMERO VACAS LOTE]]/TablaAforos[[#This Row],[DIAS OCUPACION]],"")</f>
        <v>58.111111111111114</v>
      </c>
      <c r="L762" s="51">
        <f t="shared" si="84"/>
        <v>2023</v>
      </c>
      <c r="M762" s="51">
        <f t="shared" si="85"/>
        <v>2</v>
      </c>
      <c r="N762" s="51">
        <f t="shared" si="86"/>
        <v>24</v>
      </c>
      <c r="O762" s="51">
        <v>9</v>
      </c>
      <c r="P762" s="51"/>
      <c r="Q762" s="48"/>
    </row>
    <row r="763" spans="1:17">
      <c r="A763" s="47">
        <v>44981</v>
      </c>
      <c r="B763" s="48" t="s">
        <v>82</v>
      </c>
      <c r="C763" s="48" t="s">
        <v>86</v>
      </c>
      <c r="D763" s="48">
        <v>21</v>
      </c>
      <c r="E763" s="48">
        <v>2500</v>
      </c>
      <c r="F763" s="48">
        <v>40</v>
      </c>
      <c r="G763" s="48">
        <v>1.2</v>
      </c>
      <c r="H763" s="48">
        <v>1</v>
      </c>
      <c r="I763" s="48">
        <v>34</v>
      </c>
      <c r="J763" s="49">
        <v>56.3</v>
      </c>
      <c r="K763" s="50">
        <f>IFERROR(TablaAforos[[#This Row],[AREA DEL POTRERO]]/TablaAforos[[#This Row],[NUMERO VACAS LOTE]]/TablaAforos[[#This Row],[DIAS OCUPACION]],"")</f>
        <v>62.5</v>
      </c>
      <c r="L763" s="51">
        <f t="shared" si="84"/>
        <v>2023</v>
      </c>
      <c r="M763" s="51">
        <f t="shared" si="85"/>
        <v>2</v>
      </c>
      <c r="N763" s="51">
        <f t="shared" si="86"/>
        <v>24</v>
      </c>
      <c r="O763" s="51">
        <v>8</v>
      </c>
      <c r="P763" s="51"/>
      <c r="Q763" s="48"/>
    </row>
    <row r="764" spans="1:17">
      <c r="A764" s="47">
        <v>44981</v>
      </c>
      <c r="B764" s="48" t="s">
        <v>82</v>
      </c>
      <c r="C764" s="48" t="s">
        <v>87</v>
      </c>
      <c r="D764" s="48">
        <v>70</v>
      </c>
      <c r="E764" s="48">
        <v>2500</v>
      </c>
      <c r="F764" s="48">
        <v>40</v>
      </c>
      <c r="G764" s="48">
        <v>1.2</v>
      </c>
      <c r="H764" s="48">
        <v>1</v>
      </c>
      <c r="I764" s="48">
        <v>34</v>
      </c>
      <c r="J764" s="49">
        <v>57.2</v>
      </c>
      <c r="K764" s="50">
        <f>IFERROR(TablaAforos[[#This Row],[AREA DEL POTRERO]]/TablaAforos[[#This Row],[NUMERO VACAS LOTE]]/TablaAforos[[#This Row],[DIAS OCUPACION]],"")</f>
        <v>62.5</v>
      </c>
      <c r="L764" s="51">
        <f t="shared" si="84"/>
        <v>2023</v>
      </c>
      <c r="M764" s="51">
        <f t="shared" si="85"/>
        <v>2</v>
      </c>
      <c r="N764" s="51">
        <f t="shared" si="86"/>
        <v>24</v>
      </c>
      <c r="O764" s="51">
        <v>8</v>
      </c>
      <c r="P764" s="51"/>
      <c r="Q764" s="48"/>
    </row>
    <row r="765" spans="1:17">
      <c r="A765" s="47">
        <v>44982</v>
      </c>
      <c r="B765" s="48" t="s">
        <v>81</v>
      </c>
      <c r="C765" s="48">
        <v>1</v>
      </c>
      <c r="D765" s="48">
        <v>5</v>
      </c>
      <c r="E765" s="48">
        <v>2550</v>
      </c>
      <c r="F765" s="48">
        <v>38</v>
      </c>
      <c r="G765" s="48">
        <v>1.2</v>
      </c>
      <c r="H765" s="48">
        <v>1</v>
      </c>
      <c r="I765" s="48">
        <v>28</v>
      </c>
      <c r="J765" s="49">
        <v>61.4</v>
      </c>
      <c r="K765" s="50">
        <f>IFERROR(TablaAforos[[#This Row],[AREA DEL POTRERO]]/TablaAforos[[#This Row],[NUMERO VACAS LOTE]]/TablaAforos[[#This Row],[DIAS OCUPACION]],"")</f>
        <v>67.10526315789474</v>
      </c>
      <c r="L765" s="51">
        <f t="shared" ref="L765:L770" si="87">YEAR(A765)</f>
        <v>2023</v>
      </c>
      <c r="M765" s="51">
        <f t="shared" ref="M765:M770" si="88">MONTH(A765)</f>
        <v>2</v>
      </c>
      <c r="N765" s="51">
        <f t="shared" ref="N765:N770" si="89">DAY(A765)</f>
        <v>25</v>
      </c>
      <c r="O765" s="51">
        <v>9</v>
      </c>
      <c r="P765" s="51"/>
      <c r="Q765" s="48"/>
    </row>
    <row r="766" spans="1:17">
      <c r="A766" s="47">
        <v>44982</v>
      </c>
      <c r="B766" s="48" t="s">
        <v>81</v>
      </c>
      <c r="C766" s="48">
        <v>2</v>
      </c>
      <c r="D766" s="48">
        <v>89</v>
      </c>
      <c r="E766" s="48">
        <v>2476</v>
      </c>
      <c r="F766" s="48">
        <v>36</v>
      </c>
      <c r="G766" s="48">
        <v>0.9</v>
      </c>
      <c r="H766" s="48">
        <v>1</v>
      </c>
      <c r="I766" s="48">
        <v>31</v>
      </c>
      <c r="J766" s="49">
        <v>50.9</v>
      </c>
      <c r="K766" s="50">
        <f>IFERROR(TablaAforos[[#This Row],[AREA DEL POTRERO]]/TablaAforos[[#This Row],[NUMERO VACAS LOTE]]/TablaAforos[[#This Row],[DIAS OCUPACION]],"")</f>
        <v>68.777777777777771</v>
      </c>
      <c r="L766" s="51">
        <f t="shared" si="87"/>
        <v>2023</v>
      </c>
      <c r="M766" s="51">
        <f t="shared" si="88"/>
        <v>2</v>
      </c>
      <c r="N766" s="51">
        <f t="shared" si="89"/>
        <v>25</v>
      </c>
      <c r="O766" s="51">
        <v>9</v>
      </c>
      <c r="P766" s="51"/>
      <c r="Q766" s="48"/>
    </row>
    <row r="767" spans="1:17">
      <c r="A767" s="47">
        <v>44982</v>
      </c>
      <c r="B767" s="48" t="s">
        <v>82</v>
      </c>
      <c r="C767" s="48" t="s">
        <v>86</v>
      </c>
      <c r="D767" s="48">
        <v>22</v>
      </c>
      <c r="E767" s="48">
        <v>2500</v>
      </c>
      <c r="F767" s="48">
        <v>40</v>
      </c>
      <c r="G767" s="48">
        <v>1.5</v>
      </c>
      <c r="H767" s="48">
        <v>1</v>
      </c>
      <c r="I767" s="48">
        <v>34</v>
      </c>
      <c r="J767" s="49">
        <v>73.099999999999994</v>
      </c>
      <c r="K767" s="50">
        <f>IFERROR(TablaAforos[[#This Row],[AREA DEL POTRERO]]/TablaAforos[[#This Row],[NUMERO VACAS LOTE]]/TablaAforos[[#This Row],[DIAS OCUPACION]],"")</f>
        <v>62.5</v>
      </c>
      <c r="L767" s="51">
        <f t="shared" si="87"/>
        <v>2023</v>
      </c>
      <c r="M767" s="51">
        <f t="shared" si="88"/>
        <v>2</v>
      </c>
      <c r="N767" s="51">
        <f t="shared" si="89"/>
        <v>25</v>
      </c>
      <c r="O767" s="51">
        <v>9</v>
      </c>
      <c r="P767" s="51"/>
      <c r="Q767" s="48"/>
    </row>
    <row r="768" spans="1:17">
      <c r="A768" s="47">
        <v>44982</v>
      </c>
      <c r="B768" s="48" t="s">
        <v>82</v>
      </c>
      <c r="C768" s="48" t="s">
        <v>87</v>
      </c>
      <c r="D768" s="48">
        <v>28</v>
      </c>
      <c r="E768" s="48">
        <v>2500</v>
      </c>
      <c r="F768" s="48">
        <v>40</v>
      </c>
      <c r="G768" s="48">
        <v>0.9</v>
      </c>
      <c r="H768" s="48">
        <v>1</v>
      </c>
      <c r="I768" s="48">
        <v>33</v>
      </c>
      <c r="J768" s="49">
        <v>44.6</v>
      </c>
      <c r="K768" s="50">
        <f>IFERROR(TablaAforos[[#This Row],[AREA DEL POTRERO]]/TablaAforos[[#This Row],[NUMERO VACAS LOTE]]/TablaAforos[[#This Row],[DIAS OCUPACION]],"")</f>
        <v>62.5</v>
      </c>
      <c r="L768" s="51">
        <f t="shared" si="87"/>
        <v>2023</v>
      </c>
      <c r="M768" s="51">
        <f t="shared" si="88"/>
        <v>2</v>
      </c>
      <c r="N768" s="51">
        <f t="shared" si="89"/>
        <v>25</v>
      </c>
      <c r="O768" s="51">
        <v>8</v>
      </c>
      <c r="P768" s="51"/>
      <c r="Q768" s="48"/>
    </row>
    <row r="769" spans="1:17">
      <c r="A769" s="47">
        <v>44983</v>
      </c>
      <c r="B769" s="48" t="s">
        <v>81</v>
      </c>
      <c r="C769" s="48">
        <v>1</v>
      </c>
      <c r="D769" s="48">
        <v>4</v>
      </c>
      <c r="E769" s="48">
        <v>2935</v>
      </c>
      <c r="F769" s="48">
        <v>38</v>
      </c>
      <c r="G769" s="48">
        <v>1.2</v>
      </c>
      <c r="H769" s="48">
        <v>1</v>
      </c>
      <c r="I769" s="48">
        <v>28</v>
      </c>
      <c r="J769" s="49">
        <v>70.7</v>
      </c>
      <c r="K769" s="50">
        <f>IFERROR(TablaAforos[[#This Row],[AREA DEL POTRERO]]/TablaAforos[[#This Row],[NUMERO VACAS LOTE]]/TablaAforos[[#This Row],[DIAS OCUPACION]],"")</f>
        <v>77.236842105263165</v>
      </c>
      <c r="L769" s="51">
        <f t="shared" si="87"/>
        <v>2023</v>
      </c>
      <c r="M769" s="51">
        <f t="shared" si="88"/>
        <v>2</v>
      </c>
      <c r="N769" s="51">
        <f t="shared" si="89"/>
        <v>26</v>
      </c>
      <c r="O769" s="51">
        <v>9</v>
      </c>
      <c r="P769" s="51"/>
      <c r="Q769" s="48"/>
    </row>
    <row r="770" spans="1:17">
      <c r="A770" s="47">
        <v>44983</v>
      </c>
      <c r="B770" s="48" t="s">
        <v>81</v>
      </c>
      <c r="C770" s="48">
        <v>2</v>
      </c>
      <c r="D770" s="48">
        <v>83</v>
      </c>
      <c r="E770" s="48">
        <v>3369</v>
      </c>
      <c r="F770" s="48">
        <v>36</v>
      </c>
      <c r="G770" s="48">
        <v>1</v>
      </c>
      <c r="H770" s="48">
        <v>1</v>
      </c>
      <c r="I770" s="48">
        <v>30</v>
      </c>
      <c r="J770" s="49">
        <v>69.3</v>
      </c>
      <c r="K770" s="50">
        <f>IFERROR(TablaAforos[[#This Row],[AREA DEL POTRERO]]/TablaAforos[[#This Row],[NUMERO VACAS LOTE]]/TablaAforos[[#This Row],[DIAS OCUPACION]],"")</f>
        <v>93.583333333333329</v>
      </c>
      <c r="L770" s="51">
        <f t="shared" si="87"/>
        <v>2023</v>
      </c>
      <c r="M770" s="51">
        <f t="shared" si="88"/>
        <v>2</v>
      </c>
      <c r="N770" s="51">
        <f t="shared" si="89"/>
        <v>26</v>
      </c>
      <c r="O770" s="51">
        <v>9</v>
      </c>
      <c r="P770" s="51"/>
      <c r="Q770" s="48"/>
    </row>
    <row r="771" spans="1:17">
      <c r="A771" s="47">
        <v>44983</v>
      </c>
      <c r="B771" s="48" t="s">
        <v>82</v>
      </c>
      <c r="C771" s="48" t="s">
        <v>86</v>
      </c>
      <c r="D771" s="48">
        <v>23</v>
      </c>
      <c r="E771" s="48">
        <v>2500</v>
      </c>
      <c r="F771" s="48">
        <v>40</v>
      </c>
      <c r="G771" s="48">
        <v>1.5</v>
      </c>
      <c r="H771" s="48">
        <v>1</v>
      </c>
      <c r="I771" s="48">
        <v>34</v>
      </c>
      <c r="J771" s="49">
        <v>71.3</v>
      </c>
      <c r="K771" s="50">
        <f>IFERROR(TablaAforos[[#This Row],[AREA DEL POTRERO]]/TablaAforos[[#This Row],[NUMERO VACAS LOTE]]/TablaAforos[[#This Row],[DIAS OCUPACION]],"")</f>
        <v>62.5</v>
      </c>
      <c r="L771" s="51">
        <f t="shared" ref="L771:L773" si="90">YEAR(A771)</f>
        <v>2023</v>
      </c>
      <c r="M771" s="51">
        <f t="shared" ref="M771:M773" si="91">MONTH(A771)</f>
        <v>2</v>
      </c>
      <c r="N771" s="51">
        <f t="shared" ref="N771:N773" si="92">DAY(A771)</f>
        <v>26</v>
      </c>
      <c r="O771" s="51">
        <v>8</v>
      </c>
      <c r="P771" s="51"/>
      <c r="Q771" s="48"/>
    </row>
    <row r="772" spans="1:17">
      <c r="A772" s="47">
        <v>44983</v>
      </c>
      <c r="B772" s="48" t="s">
        <v>82</v>
      </c>
      <c r="C772" s="48" t="s">
        <v>87</v>
      </c>
      <c r="D772" s="48">
        <v>27</v>
      </c>
      <c r="E772" s="48">
        <v>2500</v>
      </c>
      <c r="F772" s="48">
        <v>40</v>
      </c>
      <c r="G772" s="48">
        <v>1.3</v>
      </c>
      <c r="H772" s="48">
        <v>1</v>
      </c>
      <c r="I772" s="48">
        <v>33</v>
      </c>
      <c r="J772" s="49">
        <v>62.8</v>
      </c>
      <c r="K772" s="50">
        <f>IFERROR(TablaAforos[[#This Row],[AREA DEL POTRERO]]/TablaAforos[[#This Row],[NUMERO VACAS LOTE]]/TablaAforos[[#This Row],[DIAS OCUPACION]],"")</f>
        <v>62.5</v>
      </c>
      <c r="L772" s="51">
        <f t="shared" si="90"/>
        <v>2023</v>
      </c>
      <c r="M772" s="51">
        <f t="shared" si="91"/>
        <v>2</v>
      </c>
      <c r="N772" s="51">
        <f t="shared" si="92"/>
        <v>26</v>
      </c>
      <c r="O772" s="51">
        <v>8</v>
      </c>
      <c r="P772" s="51"/>
      <c r="Q772" s="48"/>
    </row>
    <row r="773" spans="1:17">
      <c r="A773" s="47">
        <v>44983</v>
      </c>
      <c r="B773" s="48" t="s">
        <v>88</v>
      </c>
      <c r="C773" s="48">
        <v>1</v>
      </c>
      <c r="D773" s="48">
        <v>1</v>
      </c>
      <c r="E773" s="48">
        <v>12716</v>
      </c>
      <c r="F773" s="48">
        <v>42</v>
      </c>
      <c r="G773" s="48">
        <v>1.3</v>
      </c>
      <c r="H773" s="48">
        <v>3.5</v>
      </c>
      <c r="I773" s="48">
        <v>32</v>
      </c>
      <c r="J773" s="49">
        <v>90.2</v>
      </c>
      <c r="K773" s="50">
        <f>IFERROR(TablaAforos[[#This Row],[AREA DEL POTRERO]]/TablaAforos[[#This Row],[NUMERO VACAS LOTE]]/TablaAforos[[#This Row],[DIAS OCUPACION]],"")</f>
        <v>86.503401360544217</v>
      </c>
      <c r="L773" s="51">
        <f t="shared" si="90"/>
        <v>2023</v>
      </c>
      <c r="M773" s="51">
        <f t="shared" si="91"/>
        <v>2</v>
      </c>
      <c r="N773" s="51">
        <f t="shared" si="92"/>
        <v>26</v>
      </c>
      <c r="O773" s="37">
        <v>5</v>
      </c>
      <c r="P773" s="37"/>
      <c r="Q773" s="48"/>
    </row>
    <row r="774" spans="1:17">
      <c r="A774" s="47">
        <v>44984</v>
      </c>
      <c r="B774" s="48" t="s">
        <v>81</v>
      </c>
      <c r="C774" s="48">
        <v>1</v>
      </c>
      <c r="D774" s="48">
        <v>3</v>
      </c>
      <c r="E774" s="48">
        <v>2161</v>
      </c>
      <c r="F774" s="48">
        <v>37</v>
      </c>
      <c r="G774" s="48">
        <v>1.4</v>
      </c>
      <c r="H774" s="48">
        <v>1</v>
      </c>
      <c r="I774" s="48">
        <v>28</v>
      </c>
      <c r="J774" s="49">
        <v>63.1</v>
      </c>
      <c r="K774" s="50">
        <f>IFERROR(TablaAforos[[#This Row],[AREA DEL POTRERO]]/TablaAforos[[#This Row],[NUMERO VACAS LOTE]]/TablaAforos[[#This Row],[DIAS OCUPACION]],"")</f>
        <v>58.405405405405403</v>
      </c>
      <c r="L774" s="51">
        <f>YEAR(A774)</f>
        <v>2023</v>
      </c>
      <c r="M774" s="51">
        <f>MONTH(A774)</f>
        <v>2</v>
      </c>
      <c r="N774" s="51">
        <f>DAY(A774)</f>
        <v>27</v>
      </c>
      <c r="O774" s="51">
        <v>9</v>
      </c>
      <c r="P774" s="51"/>
      <c r="Q774" s="48"/>
    </row>
    <row r="775" spans="1:17">
      <c r="A775" s="47">
        <v>44984</v>
      </c>
      <c r="B775" s="48" t="s">
        <v>81</v>
      </c>
      <c r="C775" s="48">
        <v>2</v>
      </c>
      <c r="D775" s="48">
        <v>37</v>
      </c>
      <c r="E775" s="48">
        <v>2058</v>
      </c>
      <c r="F775" s="48">
        <v>30</v>
      </c>
      <c r="G775" s="48">
        <v>1.6</v>
      </c>
      <c r="H775" s="48">
        <v>0.5</v>
      </c>
      <c r="I775" s="48">
        <v>30</v>
      </c>
      <c r="J775" s="49">
        <v>174</v>
      </c>
      <c r="K775" s="50">
        <f>IFERROR(TablaAforos[[#This Row],[AREA DEL POTRERO]]/TablaAforos[[#This Row],[NUMERO VACAS LOTE]]/TablaAforos[[#This Row],[DIAS OCUPACION]],"")</f>
        <v>137.19999999999999</v>
      </c>
      <c r="L775" s="51">
        <f>YEAR(A775)</f>
        <v>2023</v>
      </c>
      <c r="M775" s="51">
        <f>MONTH(A775)</f>
        <v>2</v>
      </c>
      <c r="N775" s="51">
        <f>DAY(A775)</f>
        <v>27</v>
      </c>
      <c r="O775" s="51">
        <v>9</v>
      </c>
      <c r="P775" s="51"/>
      <c r="Q775" s="48"/>
    </row>
    <row r="776" spans="1:17">
      <c r="A776" s="47">
        <v>44984</v>
      </c>
      <c r="B776" s="48" t="s">
        <v>82</v>
      </c>
      <c r="C776" s="48" t="s">
        <v>86</v>
      </c>
      <c r="D776" s="48">
        <v>24</v>
      </c>
      <c r="E776" s="48">
        <v>2500</v>
      </c>
      <c r="F776" s="48">
        <v>40</v>
      </c>
      <c r="G776" s="48">
        <v>1.9</v>
      </c>
      <c r="H776" s="48">
        <v>1</v>
      </c>
      <c r="I776" s="48">
        <v>34</v>
      </c>
      <c r="J776" s="49">
        <v>90.9</v>
      </c>
      <c r="K776" s="50">
        <f>IFERROR(TablaAforos[[#This Row],[AREA DEL POTRERO]]/TablaAforos[[#This Row],[NUMERO VACAS LOTE]]/TablaAforos[[#This Row],[DIAS OCUPACION]],"")</f>
        <v>62.5</v>
      </c>
      <c r="L776" s="51">
        <f t="shared" ref="L776:L779" si="93">YEAR(A776)</f>
        <v>2023</v>
      </c>
      <c r="M776" s="51">
        <f t="shared" ref="M776:M779" si="94">MONTH(A776)</f>
        <v>2</v>
      </c>
      <c r="N776" s="51">
        <f t="shared" ref="N776:N779" si="95">DAY(A776)</f>
        <v>27</v>
      </c>
      <c r="O776" s="51">
        <v>8</v>
      </c>
      <c r="P776" s="51"/>
      <c r="Q776" s="48"/>
    </row>
    <row r="777" spans="1:17">
      <c r="A777" s="47">
        <v>44984</v>
      </c>
      <c r="B777" s="48" t="s">
        <v>82</v>
      </c>
      <c r="C777" s="48" t="s">
        <v>87</v>
      </c>
      <c r="D777" s="48">
        <v>43</v>
      </c>
      <c r="E777" s="48">
        <v>8325</v>
      </c>
      <c r="F777" s="48">
        <v>40</v>
      </c>
      <c r="G777" s="48">
        <v>1</v>
      </c>
      <c r="H777" s="48">
        <v>2</v>
      </c>
      <c r="I777" s="48">
        <v>33</v>
      </c>
      <c r="J777" s="49">
        <v>80.400000000000006</v>
      </c>
      <c r="K777" s="50">
        <f>IFERROR(TablaAforos[[#This Row],[AREA DEL POTRERO]]/TablaAforos[[#This Row],[NUMERO VACAS LOTE]]/TablaAforos[[#This Row],[DIAS OCUPACION]],"")</f>
        <v>104.0625</v>
      </c>
      <c r="L777" s="51">
        <f t="shared" si="93"/>
        <v>2023</v>
      </c>
      <c r="M777" s="51">
        <f t="shared" si="94"/>
        <v>2</v>
      </c>
      <c r="N777" s="51">
        <f t="shared" si="95"/>
        <v>27</v>
      </c>
      <c r="O777" s="51">
        <v>8</v>
      </c>
      <c r="P777" s="51"/>
      <c r="Q777" s="48"/>
    </row>
    <row r="778" spans="1:17">
      <c r="A778" s="47">
        <v>44985</v>
      </c>
      <c r="B778" s="48" t="s">
        <v>81</v>
      </c>
      <c r="C778" s="48">
        <v>1</v>
      </c>
      <c r="D778" s="48">
        <v>2</v>
      </c>
      <c r="E778" s="48">
        <v>2458</v>
      </c>
      <c r="F778" s="48">
        <v>37</v>
      </c>
      <c r="G778" s="48">
        <v>1.6</v>
      </c>
      <c r="H778" s="48">
        <v>1</v>
      </c>
      <c r="I778" s="48">
        <v>28</v>
      </c>
      <c r="J778" s="49">
        <v>77.599999999999994</v>
      </c>
      <c r="K778" s="50">
        <f>IFERROR(TablaAforos[[#This Row],[AREA DEL POTRERO]]/TablaAforos[[#This Row],[NUMERO VACAS LOTE]]/TablaAforos[[#This Row],[DIAS OCUPACION]],"")</f>
        <v>66.432432432432435</v>
      </c>
      <c r="L778" s="51">
        <f t="shared" si="93"/>
        <v>2023</v>
      </c>
      <c r="M778" s="51">
        <f t="shared" si="94"/>
        <v>2</v>
      </c>
      <c r="N778" s="51">
        <f t="shared" si="95"/>
        <v>28</v>
      </c>
      <c r="O778" s="51">
        <v>9</v>
      </c>
      <c r="P778" s="51"/>
      <c r="Q778" s="48"/>
    </row>
    <row r="779" spans="1:17">
      <c r="A779" s="47">
        <v>44985</v>
      </c>
      <c r="B779" s="48" t="s">
        <v>81</v>
      </c>
      <c r="C779" s="48">
        <v>2</v>
      </c>
      <c r="D779" s="48">
        <v>39</v>
      </c>
      <c r="E779" s="48">
        <v>1266</v>
      </c>
      <c r="F779" s="48">
        <v>30</v>
      </c>
      <c r="G779" s="48">
        <v>1.4</v>
      </c>
      <c r="H779" s="48">
        <v>0.5</v>
      </c>
      <c r="I779" s="48">
        <v>31</v>
      </c>
      <c r="J779" s="49">
        <v>90.5</v>
      </c>
      <c r="K779" s="50">
        <f>IFERROR(TablaAforos[[#This Row],[AREA DEL POTRERO]]/TablaAforos[[#This Row],[NUMERO VACAS LOTE]]/TablaAforos[[#This Row],[DIAS OCUPACION]],"")</f>
        <v>84.4</v>
      </c>
      <c r="L779" s="51">
        <f t="shared" si="93"/>
        <v>2023</v>
      </c>
      <c r="M779" s="51">
        <f t="shared" si="94"/>
        <v>2</v>
      </c>
      <c r="N779" s="51">
        <f t="shared" si="95"/>
        <v>28</v>
      </c>
      <c r="O779" s="51">
        <v>9</v>
      </c>
      <c r="P779" s="51"/>
      <c r="Q779" s="48"/>
    </row>
    <row r="780" spans="1:17">
      <c r="A780" s="47">
        <v>44985</v>
      </c>
      <c r="B780" s="48" t="s">
        <v>82</v>
      </c>
      <c r="C780" s="48" t="s">
        <v>86</v>
      </c>
      <c r="D780" s="48">
        <v>25</v>
      </c>
      <c r="E780" s="48">
        <v>2500</v>
      </c>
      <c r="F780" s="48">
        <v>40</v>
      </c>
      <c r="G780" s="48">
        <v>1.7</v>
      </c>
      <c r="H780" s="48">
        <v>1</v>
      </c>
      <c r="I780" s="48">
        <v>34</v>
      </c>
      <c r="J780" s="49">
        <v>79.7</v>
      </c>
      <c r="K780" s="50">
        <f>IFERROR(TablaAforos[[#This Row],[AREA DEL POTRERO]]/TablaAforos[[#This Row],[NUMERO VACAS LOTE]]/TablaAforos[[#This Row],[DIAS OCUPACION]],"")</f>
        <v>62.5</v>
      </c>
      <c r="L780" s="51">
        <f t="shared" ref="L780" si="96">YEAR(A780)</f>
        <v>2023</v>
      </c>
      <c r="M780" s="51">
        <f t="shared" ref="M780" si="97">MONTH(A780)</f>
        <v>2</v>
      </c>
      <c r="N780" s="51">
        <f t="shared" ref="N780" si="98">DAY(A780)</f>
        <v>28</v>
      </c>
      <c r="O780" s="51">
        <v>9</v>
      </c>
      <c r="P780" s="51"/>
      <c r="Q780" s="48"/>
    </row>
    <row r="781" spans="1:17">
      <c r="A781" s="47">
        <v>44986</v>
      </c>
      <c r="B781" s="48" t="s">
        <v>81</v>
      </c>
      <c r="C781" s="48">
        <v>1</v>
      </c>
      <c r="D781" s="48">
        <v>7</v>
      </c>
      <c r="E781" s="48">
        <v>2054</v>
      </c>
      <c r="F781" s="48">
        <v>37</v>
      </c>
      <c r="G781" s="48">
        <v>1.8</v>
      </c>
      <c r="H781" s="48">
        <v>1</v>
      </c>
      <c r="I781" s="48">
        <v>31</v>
      </c>
      <c r="J781" s="49">
        <v>74.900000000000006</v>
      </c>
      <c r="K781" s="50">
        <f>IFERROR(TablaAforos[[#This Row],[AREA DEL POTRERO]]/TablaAforos[[#This Row],[NUMERO VACAS LOTE]]/TablaAforos[[#This Row],[DIAS OCUPACION]],"")</f>
        <v>55.513513513513516</v>
      </c>
      <c r="L781" s="51">
        <f t="shared" ref="L781:L788" si="99">YEAR(A781)</f>
        <v>2023</v>
      </c>
      <c r="M781" s="51">
        <f t="shared" ref="M781:M788" si="100">MONTH(A781)</f>
        <v>3</v>
      </c>
      <c r="N781" s="51">
        <f t="shared" ref="N781:N788" si="101">DAY(A781)</f>
        <v>1</v>
      </c>
      <c r="O781" s="51">
        <v>9</v>
      </c>
      <c r="P781" s="51"/>
      <c r="Q781" s="48"/>
    </row>
    <row r="782" spans="1:17">
      <c r="A782" s="47">
        <v>44986</v>
      </c>
      <c r="B782" s="48" t="s">
        <v>81</v>
      </c>
      <c r="C782" s="48">
        <v>2</v>
      </c>
      <c r="D782" s="48">
        <v>41</v>
      </c>
      <c r="E782" s="48">
        <v>2524</v>
      </c>
      <c r="F782" s="48">
        <v>30</v>
      </c>
      <c r="G782" s="48">
        <v>1.8</v>
      </c>
      <c r="H782" s="48">
        <v>1</v>
      </c>
      <c r="I782" s="48">
        <v>31</v>
      </c>
      <c r="J782" s="49">
        <v>114</v>
      </c>
      <c r="K782" s="50">
        <f>IFERROR(TablaAforos[[#This Row],[AREA DEL POTRERO]]/TablaAforos[[#This Row],[NUMERO VACAS LOTE]]/TablaAforos[[#This Row],[DIAS OCUPACION]],"")</f>
        <v>84.13333333333334</v>
      </c>
      <c r="L782" s="51">
        <f t="shared" si="99"/>
        <v>2023</v>
      </c>
      <c r="M782" s="51">
        <f t="shared" si="100"/>
        <v>3</v>
      </c>
      <c r="N782" s="51">
        <f t="shared" si="101"/>
        <v>1</v>
      </c>
      <c r="O782" s="51">
        <v>9</v>
      </c>
      <c r="P782" s="51"/>
      <c r="Q782" s="48"/>
    </row>
    <row r="783" spans="1:17">
      <c r="A783" s="47">
        <v>44986</v>
      </c>
      <c r="B783" s="48" t="s">
        <v>82</v>
      </c>
      <c r="C783" s="48" t="s">
        <v>86</v>
      </c>
      <c r="D783" s="48">
        <v>26</v>
      </c>
      <c r="E783" s="48">
        <v>2500</v>
      </c>
      <c r="F783" s="48">
        <v>40</v>
      </c>
      <c r="G783" s="48">
        <v>1.8</v>
      </c>
      <c r="H783" s="48">
        <v>1</v>
      </c>
      <c r="I783" s="48">
        <v>34</v>
      </c>
      <c r="J783" s="49">
        <v>86.3</v>
      </c>
      <c r="K783" s="50">
        <f>IFERROR(TablaAforos[[#This Row],[AREA DEL POTRERO]]/TablaAforos[[#This Row],[NUMERO VACAS LOTE]]/TablaAforos[[#This Row],[DIAS OCUPACION]],"")</f>
        <v>62.5</v>
      </c>
      <c r="L783" s="51">
        <f t="shared" si="99"/>
        <v>2023</v>
      </c>
      <c r="M783" s="51">
        <f t="shared" si="100"/>
        <v>3</v>
      </c>
      <c r="N783" s="51">
        <f t="shared" si="101"/>
        <v>1</v>
      </c>
      <c r="O783" s="51">
        <v>8</v>
      </c>
      <c r="P783" s="51"/>
      <c r="Q783" s="48"/>
    </row>
    <row r="784" spans="1:17">
      <c r="A784" s="47">
        <v>44986</v>
      </c>
      <c r="B784" s="48" t="s">
        <v>82</v>
      </c>
      <c r="C784" s="48" t="s">
        <v>87</v>
      </c>
      <c r="D784" s="48">
        <v>44</v>
      </c>
      <c r="E784" s="48">
        <v>12727</v>
      </c>
      <c r="F784" s="48">
        <v>40</v>
      </c>
      <c r="G784" s="48">
        <v>1</v>
      </c>
      <c r="H784" s="48">
        <v>3</v>
      </c>
      <c r="I784" s="48">
        <v>34</v>
      </c>
      <c r="J784" s="49">
        <v>85.1</v>
      </c>
      <c r="K784" s="50">
        <f>IFERROR(TablaAforos[[#This Row],[AREA DEL POTRERO]]/TablaAforos[[#This Row],[NUMERO VACAS LOTE]]/TablaAforos[[#This Row],[DIAS OCUPACION]],"")</f>
        <v>106.05833333333334</v>
      </c>
      <c r="L784" s="51">
        <f>YEAR(A784)</f>
        <v>2023</v>
      </c>
      <c r="M784" s="51">
        <f>MONTH(A784)</f>
        <v>3</v>
      </c>
      <c r="N784" s="51">
        <f>DAY(A784)</f>
        <v>1</v>
      </c>
      <c r="O784" s="51">
        <v>8</v>
      </c>
      <c r="P784" s="51"/>
      <c r="Q784" s="48"/>
    </row>
    <row r="785" spans="1:17">
      <c r="A785" s="47">
        <v>44987</v>
      </c>
      <c r="B785" s="48" t="s">
        <v>81</v>
      </c>
      <c r="C785" s="48">
        <v>1</v>
      </c>
      <c r="D785" s="48">
        <v>8</v>
      </c>
      <c r="E785" s="48">
        <v>2211</v>
      </c>
      <c r="F785" s="48">
        <v>37</v>
      </c>
      <c r="G785" s="48">
        <v>1.7</v>
      </c>
      <c r="H785" s="48">
        <v>1</v>
      </c>
      <c r="I785" s="48">
        <v>31</v>
      </c>
      <c r="J785" s="49">
        <v>77.5</v>
      </c>
      <c r="K785" s="50">
        <f>IFERROR(TablaAforos[[#This Row],[AREA DEL POTRERO]]/TablaAforos[[#This Row],[NUMERO VACAS LOTE]]/TablaAforos[[#This Row],[DIAS OCUPACION]],"")</f>
        <v>59.756756756756758</v>
      </c>
      <c r="L785" s="51">
        <f t="shared" si="99"/>
        <v>2023</v>
      </c>
      <c r="M785" s="51">
        <f t="shared" si="100"/>
        <v>3</v>
      </c>
      <c r="N785" s="51">
        <f t="shared" si="101"/>
        <v>2</v>
      </c>
      <c r="O785" s="51">
        <v>9</v>
      </c>
      <c r="P785" s="51"/>
      <c r="Q785" s="48"/>
    </row>
    <row r="786" spans="1:17">
      <c r="A786" s="47">
        <v>44987</v>
      </c>
      <c r="B786" s="48" t="s">
        <v>81</v>
      </c>
      <c r="C786" s="48">
        <v>2</v>
      </c>
      <c r="D786" s="48">
        <v>42</v>
      </c>
      <c r="E786" s="48">
        <v>2723</v>
      </c>
      <c r="F786" s="48">
        <v>30</v>
      </c>
      <c r="G786" s="48">
        <v>1.7</v>
      </c>
      <c r="H786" s="48">
        <v>1</v>
      </c>
      <c r="I786" s="48">
        <v>31</v>
      </c>
      <c r="J786" s="49">
        <v>118</v>
      </c>
      <c r="K786" s="50">
        <f>IFERROR(TablaAforos[[#This Row],[AREA DEL POTRERO]]/TablaAforos[[#This Row],[NUMERO VACAS LOTE]]/TablaAforos[[#This Row],[DIAS OCUPACION]],"")</f>
        <v>90.766666666666666</v>
      </c>
      <c r="L786" s="51">
        <f t="shared" si="99"/>
        <v>2023</v>
      </c>
      <c r="M786" s="51">
        <f t="shared" si="100"/>
        <v>3</v>
      </c>
      <c r="N786" s="51">
        <f t="shared" si="101"/>
        <v>2</v>
      </c>
      <c r="O786" s="51">
        <v>9</v>
      </c>
      <c r="P786" s="51"/>
      <c r="Q786" s="48"/>
    </row>
    <row r="787" spans="1:17">
      <c r="A787" s="47">
        <v>44987</v>
      </c>
      <c r="B787" s="48" t="s">
        <v>82</v>
      </c>
      <c r="C787" s="48" t="s">
        <v>107</v>
      </c>
      <c r="D787" s="48">
        <v>29</v>
      </c>
      <c r="E787" s="48">
        <v>2500</v>
      </c>
      <c r="F787" s="48">
        <v>40</v>
      </c>
      <c r="G787" s="48">
        <v>1.8</v>
      </c>
      <c r="H787" s="48">
        <v>1</v>
      </c>
      <c r="I787" s="48">
        <v>34</v>
      </c>
      <c r="J787" s="49">
        <v>87.7</v>
      </c>
      <c r="K787" s="50">
        <f>IFERROR(TablaAforos[[#This Row],[AREA DEL POTRERO]]/TablaAforos[[#This Row],[NUMERO VACAS LOTE]]/TablaAforos[[#This Row],[DIAS OCUPACION]],"")</f>
        <v>62.5</v>
      </c>
      <c r="L787" s="51">
        <f t="shared" si="99"/>
        <v>2023</v>
      </c>
      <c r="M787" s="51">
        <f t="shared" si="100"/>
        <v>3</v>
      </c>
      <c r="N787" s="51">
        <f t="shared" si="101"/>
        <v>2</v>
      </c>
      <c r="O787" s="51">
        <v>8</v>
      </c>
      <c r="P787" s="51"/>
      <c r="Q787" s="48"/>
    </row>
    <row r="788" spans="1:17">
      <c r="A788" s="47">
        <v>44987</v>
      </c>
      <c r="B788" s="48" t="s">
        <v>88</v>
      </c>
      <c r="C788" s="48">
        <v>1</v>
      </c>
      <c r="D788" s="48">
        <v>3</v>
      </c>
      <c r="E788" s="48">
        <v>13391</v>
      </c>
      <c r="F788" s="48">
        <v>42</v>
      </c>
      <c r="G788" s="48">
        <v>1.8</v>
      </c>
      <c r="H788" s="48">
        <v>3</v>
      </c>
      <c r="I788" s="48">
        <v>33</v>
      </c>
      <c r="J788" s="49">
        <v>99.1</v>
      </c>
      <c r="K788" s="50">
        <f>IFERROR(TablaAforos[[#This Row],[AREA DEL POTRERO]]/TablaAforos[[#This Row],[NUMERO VACAS LOTE]]/TablaAforos[[#This Row],[DIAS OCUPACION]],"")</f>
        <v>106.27777777777777</v>
      </c>
      <c r="L788" s="51">
        <f t="shared" si="99"/>
        <v>2023</v>
      </c>
      <c r="M788" s="51">
        <f t="shared" si="100"/>
        <v>3</v>
      </c>
      <c r="N788" s="51">
        <f t="shared" si="101"/>
        <v>2</v>
      </c>
      <c r="O788" s="37">
        <v>5</v>
      </c>
      <c r="P788" s="37"/>
      <c r="Q788" s="48"/>
    </row>
    <row r="789" spans="1:17">
      <c r="A789" s="47">
        <v>44988</v>
      </c>
      <c r="B789" s="48" t="s">
        <v>81</v>
      </c>
      <c r="C789" s="48">
        <v>1</v>
      </c>
      <c r="D789" s="48">
        <v>9</v>
      </c>
      <c r="E789" s="48">
        <v>2169</v>
      </c>
      <c r="F789" s="48">
        <v>37</v>
      </c>
      <c r="G789" s="48">
        <v>1.4</v>
      </c>
      <c r="H789" s="48">
        <v>1</v>
      </c>
      <c r="I789" s="48">
        <v>31</v>
      </c>
      <c r="J789" s="49">
        <v>64.599999999999994</v>
      </c>
      <c r="K789" s="50">
        <f>IFERROR(TablaAforos[[#This Row],[AREA DEL POTRERO]]/TablaAforos[[#This Row],[NUMERO VACAS LOTE]]/TablaAforos[[#This Row],[DIAS OCUPACION]],"")</f>
        <v>58.621621621621621</v>
      </c>
      <c r="L789" s="51">
        <f t="shared" ref="L789:L797" si="102">YEAR(A789)</f>
        <v>2023</v>
      </c>
      <c r="M789" s="51">
        <f t="shared" ref="M789:M797" si="103">MONTH(A789)</f>
        <v>3</v>
      </c>
      <c r="N789" s="51">
        <f t="shared" ref="N789:N797" si="104">DAY(A789)</f>
        <v>3</v>
      </c>
      <c r="O789" s="51">
        <v>9</v>
      </c>
      <c r="P789" s="51"/>
      <c r="Q789" s="48"/>
    </row>
    <row r="790" spans="1:17">
      <c r="A790" s="47">
        <v>44988</v>
      </c>
      <c r="B790" s="48" t="s">
        <v>81</v>
      </c>
      <c r="C790" s="48">
        <v>2</v>
      </c>
      <c r="D790" s="48">
        <v>33</v>
      </c>
      <c r="E790" s="48">
        <v>2131</v>
      </c>
      <c r="F790" s="48">
        <v>33</v>
      </c>
      <c r="G790" s="48">
        <v>1.8</v>
      </c>
      <c r="H790" s="48">
        <v>1</v>
      </c>
      <c r="I790" s="48">
        <v>31</v>
      </c>
      <c r="J790" s="49">
        <v>98.6</v>
      </c>
      <c r="K790" s="50">
        <f>IFERROR(TablaAforos[[#This Row],[AREA DEL POTRERO]]/TablaAforos[[#This Row],[NUMERO VACAS LOTE]]/TablaAforos[[#This Row],[DIAS OCUPACION]],"")</f>
        <v>64.575757575757578</v>
      </c>
      <c r="L790" s="51">
        <f t="shared" si="102"/>
        <v>2023</v>
      </c>
      <c r="M790" s="51">
        <f t="shared" si="103"/>
        <v>3</v>
      </c>
      <c r="N790" s="51">
        <f t="shared" si="104"/>
        <v>3</v>
      </c>
      <c r="O790" s="51">
        <v>9</v>
      </c>
      <c r="P790" s="51"/>
      <c r="Q790" s="48"/>
    </row>
    <row r="791" spans="1:17">
      <c r="A791" s="47">
        <v>44988</v>
      </c>
      <c r="B791" s="48" t="s">
        <v>82</v>
      </c>
      <c r="C791" s="48" t="s">
        <v>86</v>
      </c>
      <c r="D791" s="48">
        <v>34</v>
      </c>
      <c r="E791" s="48">
        <v>2057</v>
      </c>
      <c r="F791" s="48">
        <v>40</v>
      </c>
      <c r="G791" s="48">
        <v>1.4</v>
      </c>
      <c r="H791" s="48">
        <v>1</v>
      </c>
      <c r="I791" s="48">
        <v>34</v>
      </c>
      <c r="J791" s="49">
        <v>57.1</v>
      </c>
      <c r="K791" s="50">
        <f>IFERROR(TablaAforos[[#This Row],[AREA DEL POTRERO]]/TablaAforos[[#This Row],[NUMERO VACAS LOTE]]/TablaAforos[[#This Row],[DIAS OCUPACION]],"")</f>
        <v>51.424999999999997</v>
      </c>
      <c r="L791" s="51">
        <f t="shared" si="102"/>
        <v>2023</v>
      </c>
      <c r="M791" s="51">
        <f t="shared" si="103"/>
        <v>3</v>
      </c>
      <c r="N791" s="51">
        <f t="shared" si="104"/>
        <v>3</v>
      </c>
      <c r="O791" s="51">
        <v>8</v>
      </c>
      <c r="P791" s="51"/>
      <c r="Q791" s="48"/>
    </row>
    <row r="792" spans="1:17">
      <c r="A792" s="47">
        <v>44989</v>
      </c>
      <c r="B792" s="48" t="s">
        <v>81</v>
      </c>
      <c r="C792" s="48">
        <v>1</v>
      </c>
      <c r="D792" s="48">
        <v>10</v>
      </c>
      <c r="E792" s="48">
        <v>2317</v>
      </c>
      <c r="F792" s="48">
        <v>37</v>
      </c>
      <c r="G792" s="48">
        <v>1.7</v>
      </c>
      <c r="H792" s="48">
        <v>1</v>
      </c>
      <c r="I792" s="48">
        <v>31</v>
      </c>
      <c r="J792" s="49">
        <v>80.3</v>
      </c>
      <c r="K792" s="50">
        <f>IFERROR(TablaAforos[[#This Row],[AREA DEL POTRERO]]/TablaAforos[[#This Row],[NUMERO VACAS LOTE]]/TablaAforos[[#This Row],[DIAS OCUPACION]],"")</f>
        <v>62.621621621621621</v>
      </c>
      <c r="L792" s="51">
        <f t="shared" si="102"/>
        <v>2023</v>
      </c>
      <c r="M792" s="51">
        <f t="shared" si="103"/>
        <v>3</v>
      </c>
      <c r="N792" s="51">
        <f t="shared" si="104"/>
        <v>4</v>
      </c>
      <c r="O792" s="51">
        <v>9</v>
      </c>
      <c r="P792" s="51"/>
      <c r="Q792" s="48"/>
    </row>
    <row r="793" spans="1:17">
      <c r="A793" s="47">
        <v>44989</v>
      </c>
      <c r="B793" s="48" t="s">
        <v>81</v>
      </c>
      <c r="C793" s="48">
        <v>2</v>
      </c>
      <c r="D793" s="48">
        <v>34</v>
      </c>
      <c r="E793" s="48">
        <v>2536</v>
      </c>
      <c r="F793" s="48">
        <v>33</v>
      </c>
      <c r="G793" s="48">
        <v>1.6</v>
      </c>
      <c r="H793" s="48">
        <v>1</v>
      </c>
      <c r="I793" s="48">
        <v>32</v>
      </c>
      <c r="J793" s="49">
        <v>87.9</v>
      </c>
      <c r="K793" s="50">
        <f>IFERROR(TablaAforos[[#This Row],[AREA DEL POTRERO]]/TablaAforos[[#This Row],[NUMERO VACAS LOTE]]/TablaAforos[[#This Row],[DIAS OCUPACION]],"")</f>
        <v>76.848484848484844</v>
      </c>
      <c r="L793" s="51">
        <f t="shared" si="102"/>
        <v>2023</v>
      </c>
      <c r="M793" s="51">
        <f t="shared" si="103"/>
        <v>3</v>
      </c>
      <c r="N793" s="51">
        <f t="shared" si="104"/>
        <v>4</v>
      </c>
      <c r="O793" s="51">
        <v>9</v>
      </c>
      <c r="P793" s="51"/>
      <c r="Q793" s="48"/>
    </row>
    <row r="794" spans="1:17">
      <c r="A794" s="47">
        <v>44989</v>
      </c>
      <c r="B794" s="48" t="s">
        <v>82</v>
      </c>
      <c r="C794" s="48" t="s">
        <v>86</v>
      </c>
      <c r="D794" s="48">
        <v>30</v>
      </c>
      <c r="E794" s="48">
        <v>12578</v>
      </c>
      <c r="F794" s="48">
        <v>40</v>
      </c>
      <c r="G794" s="48">
        <v>1.2</v>
      </c>
      <c r="H794" s="48">
        <v>3.5</v>
      </c>
      <c r="I794" s="48">
        <v>34</v>
      </c>
      <c r="J794" s="49">
        <v>84.9</v>
      </c>
      <c r="K794" s="50">
        <f>IFERROR(TablaAforos[[#This Row],[AREA DEL POTRERO]]/TablaAforos[[#This Row],[NUMERO VACAS LOTE]]/TablaAforos[[#This Row],[DIAS OCUPACION]],"")</f>
        <v>89.842857142857142</v>
      </c>
      <c r="L794" s="51">
        <f t="shared" si="102"/>
        <v>2023</v>
      </c>
      <c r="M794" s="51">
        <f t="shared" si="103"/>
        <v>3</v>
      </c>
      <c r="N794" s="51">
        <f t="shared" si="104"/>
        <v>4</v>
      </c>
      <c r="O794" s="51">
        <v>8</v>
      </c>
      <c r="P794" s="51"/>
      <c r="Q794" s="48"/>
    </row>
    <row r="795" spans="1:17">
      <c r="A795" s="47">
        <v>44989</v>
      </c>
      <c r="B795" s="48" t="s">
        <v>82</v>
      </c>
      <c r="C795" s="48" t="s">
        <v>87</v>
      </c>
      <c r="D795" s="48">
        <v>46</v>
      </c>
      <c r="E795" s="48">
        <v>2500</v>
      </c>
      <c r="F795" s="48">
        <v>40</v>
      </c>
      <c r="G795" s="48">
        <v>1.1000000000000001</v>
      </c>
      <c r="H795" s="48">
        <v>1</v>
      </c>
      <c r="I795" s="48">
        <v>34</v>
      </c>
      <c r="J795" s="49">
        <v>51.6</v>
      </c>
      <c r="K795" s="50">
        <f>IFERROR(TablaAforos[[#This Row],[AREA DEL POTRERO]]/TablaAforos[[#This Row],[NUMERO VACAS LOTE]]/TablaAforos[[#This Row],[DIAS OCUPACION]],"")</f>
        <v>62.5</v>
      </c>
      <c r="L795" s="51">
        <f>YEAR(A795)</f>
        <v>2023</v>
      </c>
      <c r="M795" s="51">
        <f>MONTH(A795)</f>
        <v>3</v>
      </c>
      <c r="N795" s="51">
        <f>DAY(A795)</f>
        <v>4</v>
      </c>
      <c r="O795" s="51">
        <v>8</v>
      </c>
      <c r="P795" s="51"/>
      <c r="Q795" s="48"/>
    </row>
    <row r="796" spans="1:17">
      <c r="A796" s="47">
        <v>44990</v>
      </c>
      <c r="B796" s="48" t="s">
        <v>81</v>
      </c>
      <c r="C796" s="48">
        <v>1</v>
      </c>
      <c r="D796" s="48">
        <v>11</v>
      </c>
      <c r="E796" s="48">
        <v>2272</v>
      </c>
      <c r="F796" s="48">
        <v>37</v>
      </c>
      <c r="G796" s="48">
        <v>1.1000000000000001</v>
      </c>
      <c r="H796" s="48">
        <v>1</v>
      </c>
      <c r="I796" s="48">
        <v>30</v>
      </c>
      <c r="J796" s="49">
        <v>54.8</v>
      </c>
      <c r="K796" s="50">
        <f>IFERROR(TablaAforos[[#This Row],[AREA DEL POTRERO]]/TablaAforos[[#This Row],[NUMERO VACAS LOTE]]/TablaAforos[[#This Row],[DIAS OCUPACION]],"")</f>
        <v>61.405405405405403</v>
      </c>
      <c r="L796" s="51">
        <f t="shared" si="102"/>
        <v>2023</v>
      </c>
      <c r="M796" s="51">
        <f t="shared" si="103"/>
        <v>3</v>
      </c>
      <c r="N796" s="51">
        <f t="shared" si="104"/>
        <v>5</v>
      </c>
      <c r="O796" s="51">
        <v>9</v>
      </c>
      <c r="P796" s="51"/>
      <c r="Q796" s="48"/>
    </row>
    <row r="797" spans="1:17">
      <c r="A797" s="47">
        <v>44990</v>
      </c>
      <c r="B797" s="48" t="s">
        <v>81</v>
      </c>
      <c r="C797" s="48">
        <v>2</v>
      </c>
      <c r="D797" s="48">
        <v>35</v>
      </c>
      <c r="E797" s="48">
        <v>2357</v>
      </c>
      <c r="F797" s="48">
        <v>33</v>
      </c>
      <c r="G797" s="48">
        <v>1.6</v>
      </c>
      <c r="H797" s="48">
        <v>1</v>
      </c>
      <c r="I797" s="48">
        <v>34</v>
      </c>
      <c r="J797" s="49">
        <v>87.9</v>
      </c>
      <c r="K797" s="50">
        <f>IFERROR(TablaAforos[[#This Row],[AREA DEL POTRERO]]/TablaAforos[[#This Row],[NUMERO VACAS LOTE]]/TablaAforos[[#This Row],[DIAS OCUPACION]],"")</f>
        <v>71.424242424242422</v>
      </c>
      <c r="L797" s="51">
        <f t="shared" si="102"/>
        <v>2023</v>
      </c>
      <c r="M797" s="51">
        <f t="shared" si="103"/>
        <v>3</v>
      </c>
      <c r="N797" s="51">
        <f t="shared" si="104"/>
        <v>5</v>
      </c>
      <c r="O797" s="51">
        <v>9</v>
      </c>
      <c r="P797" s="51"/>
      <c r="Q797" s="48"/>
    </row>
    <row r="798" spans="1:17">
      <c r="A798" s="47">
        <v>44990</v>
      </c>
      <c r="B798" s="48" t="s">
        <v>82</v>
      </c>
      <c r="C798" s="48" t="s">
        <v>87</v>
      </c>
      <c r="D798" s="48">
        <v>45</v>
      </c>
      <c r="E798" s="48">
        <v>2500</v>
      </c>
      <c r="F798" s="48">
        <v>40</v>
      </c>
      <c r="G798" s="48">
        <v>1.4</v>
      </c>
      <c r="H798" s="48">
        <v>1</v>
      </c>
      <c r="I798" s="48">
        <v>34</v>
      </c>
      <c r="J798" s="49">
        <v>80</v>
      </c>
      <c r="K798" s="50">
        <f>IFERROR(TablaAforos[[#This Row],[AREA DEL POTRERO]]/TablaAforos[[#This Row],[NUMERO VACAS LOTE]]/TablaAforos[[#This Row],[DIAS OCUPACION]],"")</f>
        <v>62.5</v>
      </c>
      <c r="L798" s="51">
        <f t="shared" ref="L798:L799" si="105">YEAR(A798)</f>
        <v>2023</v>
      </c>
      <c r="M798" s="51">
        <f t="shared" ref="M798:M799" si="106">MONTH(A798)</f>
        <v>3</v>
      </c>
      <c r="N798" s="51">
        <f t="shared" ref="N798:N799" si="107">DAY(A798)</f>
        <v>5</v>
      </c>
      <c r="O798" s="51">
        <v>8</v>
      </c>
      <c r="P798" s="51"/>
      <c r="Q798" s="48"/>
    </row>
    <row r="799" spans="1:17">
      <c r="A799" s="47">
        <v>44990</v>
      </c>
      <c r="B799" s="48" t="s">
        <v>88</v>
      </c>
      <c r="C799" s="48">
        <v>1</v>
      </c>
      <c r="D799" s="48">
        <v>7</v>
      </c>
      <c r="E799" s="48">
        <v>13123</v>
      </c>
      <c r="F799" s="48">
        <v>42</v>
      </c>
      <c r="G799" s="48">
        <v>1.2</v>
      </c>
      <c r="H799" s="48">
        <v>3</v>
      </c>
      <c r="I799" s="48">
        <v>33</v>
      </c>
      <c r="J799" s="49">
        <v>99.2</v>
      </c>
      <c r="K799" s="50">
        <f>IFERROR(TablaAforos[[#This Row],[AREA DEL POTRERO]]/TablaAforos[[#This Row],[NUMERO VACAS LOTE]]/TablaAforos[[#This Row],[DIAS OCUPACION]],"")</f>
        <v>104.15079365079366</v>
      </c>
      <c r="L799" s="51">
        <f t="shared" si="105"/>
        <v>2023</v>
      </c>
      <c r="M799" s="51">
        <f t="shared" si="106"/>
        <v>3</v>
      </c>
      <c r="N799" s="51">
        <f t="shared" si="107"/>
        <v>5</v>
      </c>
      <c r="O799" s="37">
        <v>5</v>
      </c>
      <c r="P799" s="37"/>
      <c r="Q799" s="48"/>
    </row>
    <row r="800" spans="1:17">
      <c r="A800" s="47">
        <v>44991</v>
      </c>
      <c r="B800" s="48" t="s">
        <v>81</v>
      </c>
      <c r="C800" s="48">
        <v>1</v>
      </c>
      <c r="D800" s="48">
        <v>12</v>
      </c>
      <c r="E800" s="48">
        <v>2121</v>
      </c>
      <c r="F800" s="48">
        <v>37</v>
      </c>
      <c r="G800" s="48">
        <v>1.9</v>
      </c>
      <c r="H800" s="48">
        <v>1</v>
      </c>
      <c r="I800" s="48">
        <v>28</v>
      </c>
      <c r="J800" s="49"/>
      <c r="K800" s="50">
        <f>IFERROR(TablaAforos[[#This Row],[AREA DEL POTRERO]]/TablaAforos[[#This Row],[NUMERO VACAS LOTE]]/TablaAforos[[#This Row],[DIAS OCUPACION]],"")</f>
        <v>57.324324324324323</v>
      </c>
      <c r="L800" s="51">
        <f t="shared" ref="L800:L805" si="108">YEAR(A800)</f>
        <v>2023</v>
      </c>
      <c r="M800" s="51">
        <f t="shared" ref="M800:M805" si="109">MONTH(A800)</f>
        <v>3</v>
      </c>
      <c r="N800" s="51">
        <f t="shared" ref="N800:N805" si="110">DAY(A800)</f>
        <v>6</v>
      </c>
      <c r="O800" s="51">
        <v>9</v>
      </c>
      <c r="P800" s="51"/>
      <c r="Q800" s="48"/>
    </row>
    <row r="801" spans="1:17">
      <c r="A801" s="47">
        <v>44991</v>
      </c>
      <c r="B801" s="48" t="s">
        <v>81</v>
      </c>
      <c r="C801" s="48">
        <v>2</v>
      </c>
      <c r="D801" s="48">
        <v>36</v>
      </c>
      <c r="E801" s="48"/>
      <c r="F801" s="48"/>
      <c r="G801" s="48"/>
      <c r="H801" s="48"/>
      <c r="I801" s="48"/>
      <c r="J801" s="49"/>
      <c r="K801" s="50" t="str">
        <f>IFERROR(TablaAforos[[#This Row],[AREA DEL POTRERO]]/TablaAforos[[#This Row],[NUMERO VACAS LOTE]]/TablaAforos[[#This Row],[DIAS OCUPACION]],"")</f>
        <v/>
      </c>
      <c r="L801" s="51">
        <f t="shared" si="108"/>
        <v>2023</v>
      </c>
      <c r="M801" s="51">
        <f t="shared" si="109"/>
        <v>3</v>
      </c>
      <c r="N801" s="51">
        <f t="shared" si="110"/>
        <v>6</v>
      </c>
      <c r="O801" s="51">
        <v>9</v>
      </c>
      <c r="P801" s="51"/>
      <c r="Q801" s="48"/>
    </row>
    <row r="802" spans="1:17">
      <c r="A802" s="47">
        <v>44992</v>
      </c>
      <c r="B802" s="48" t="s">
        <v>81</v>
      </c>
      <c r="C802" s="48">
        <v>1</v>
      </c>
      <c r="D802" s="48">
        <v>60</v>
      </c>
      <c r="E802" s="48">
        <v>2393</v>
      </c>
      <c r="F802" s="48">
        <v>37</v>
      </c>
      <c r="G802" s="48">
        <v>1.6</v>
      </c>
      <c r="H802" s="48">
        <v>1</v>
      </c>
      <c r="I802" s="48">
        <v>30</v>
      </c>
      <c r="J802" s="49">
        <v>81.5</v>
      </c>
      <c r="K802" s="50">
        <f>IFERROR(TablaAforos[[#This Row],[AREA DEL POTRERO]]/TablaAforos[[#This Row],[NUMERO VACAS LOTE]]/TablaAforos[[#This Row],[DIAS OCUPACION]],"")</f>
        <v>64.675675675675677</v>
      </c>
      <c r="L802" s="51">
        <f t="shared" si="108"/>
        <v>2023</v>
      </c>
      <c r="M802" s="51">
        <f t="shared" si="109"/>
        <v>3</v>
      </c>
      <c r="N802" s="51">
        <f t="shared" si="110"/>
        <v>7</v>
      </c>
      <c r="O802" s="51">
        <v>9</v>
      </c>
      <c r="P802" s="51"/>
      <c r="Q802" s="48"/>
    </row>
    <row r="803" spans="1:17">
      <c r="A803" s="47">
        <v>44992</v>
      </c>
      <c r="B803" s="48" t="s">
        <v>81</v>
      </c>
      <c r="C803" s="48">
        <v>2</v>
      </c>
      <c r="D803" s="48">
        <v>30</v>
      </c>
      <c r="E803" s="48">
        <v>2037</v>
      </c>
      <c r="F803" s="48">
        <v>33</v>
      </c>
      <c r="G803" s="48">
        <v>1.4</v>
      </c>
      <c r="H803" s="48">
        <v>1</v>
      </c>
      <c r="I803" s="48">
        <v>32</v>
      </c>
      <c r="J803" s="49">
        <v>68.099999999999994</v>
      </c>
      <c r="K803" s="50">
        <f>IFERROR(TablaAforos[[#This Row],[AREA DEL POTRERO]]/TablaAforos[[#This Row],[NUMERO VACAS LOTE]]/TablaAforos[[#This Row],[DIAS OCUPACION]],"")</f>
        <v>61.727272727272727</v>
      </c>
      <c r="L803" s="51">
        <f t="shared" si="108"/>
        <v>2023</v>
      </c>
      <c r="M803" s="51">
        <f t="shared" si="109"/>
        <v>3</v>
      </c>
      <c r="N803" s="51">
        <f t="shared" si="110"/>
        <v>7</v>
      </c>
      <c r="O803" s="51">
        <v>9</v>
      </c>
      <c r="P803" s="51"/>
      <c r="Q803" s="48"/>
    </row>
    <row r="804" spans="1:17">
      <c r="A804" s="47">
        <v>44993</v>
      </c>
      <c r="B804" s="48" t="s">
        <v>81</v>
      </c>
      <c r="C804" s="48">
        <v>1</v>
      </c>
      <c r="D804" s="48">
        <v>61</v>
      </c>
      <c r="E804" s="48">
        <v>2668</v>
      </c>
      <c r="F804" s="48">
        <v>37</v>
      </c>
      <c r="G804" s="48">
        <v>1.7</v>
      </c>
      <c r="H804" s="48">
        <v>1</v>
      </c>
      <c r="I804" s="48">
        <v>30</v>
      </c>
      <c r="J804" s="49">
        <v>91.9</v>
      </c>
      <c r="K804" s="50">
        <f>IFERROR(TablaAforos[[#This Row],[AREA DEL POTRERO]]/TablaAforos[[#This Row],[NUMERO VACAS LOTE]]/TablaAforos[[#This Row],[DIAS OCUPACION]],"")</f>
        <v>72.108108108108112</v>
      </c>
      <c r="L804" s="51">
        <f t="shared" si="108"/>
        <v>2023</v>
      </c>
      <c r="M804" s="51">
        <f t="shared" si="109"/>
        <v>3</v>
      </c>
      <c r="N804" s="51">
        <f t="shared" si="110"/>
        <v>8</v>
      </c>
      <c r="O804" s="51">
        <v>9</v>
      </c>
      <c r="P804" s="51"/>
      <c r="Q804" s="48"/>
    </row>
    <row r="805" spans="1:17">
      <c r="A805" s="47">
        <v>44993</v>
      </c>
      <c r="B805" s="48" t="s">
        <v>81</v>
      </c>
      <c r="C805" s="48">
        <v>2</v>
      </c>
      <c r="D805" s="48">
        <v>31</v>
      </c>
      <c r="E805" s="48">
        <v>2624</v>
      </c>
      <c r="F805" s="48">
        <v>33</v>
      </c>
      <c r="G805" s="48">
        <v>0.8</v>
      </c>
      <c r="H805" s="48">
        <v>1</v>
      </c>
      <c r="I805" s="48">
        <v>32</v>
      </c>
      <c r="J805" s="49">
        <v>56.2</v>
      </c>
      <c r="K805" s="50">
        <f>IFERROR(TablaAforos[[#This Row],[AREA DEL POTRERO]]/TablaAforos[[#This Row],[NUMERO VACAS LOTE]]/TablaAforos[[#This Row],[DIAS OCUPACION]],"")</f>
        <v>79.515151515151516</v>
      </c>
      <c r="L805" s="51">
        <f t="shared" si="108"/>
        <v>2023</v>
      </c>
      <c r="M805" s="51">
        <f t="shared" si="109"/>
        <v>3</v>
      </c>
      <c r="N805" s="51">
        <f t="shared" si="110"/>
        <v>8</v>
      </c>
      <c r="O805" s="51">
        <v>9</v>
      </c>
      <c r="P805" s="51"/>
      <c r="Q805" s="48"/>
    </row>
    <row r="806" spans="1:17">
      <c r="A806" s="47">
        <v>44994</v>
      </c>
      <c r="B806" s="48" t="s">
        <v>81</v>
      </c>
      <c r="C806" s="48">
        <v>1</v>
      </c>
      <c r="D806" s="48">
        <v>62</v>
      </c>
      <c r="E806" s="48"/>
      <c r="F806" s="48"/>
      <c r="G806" s="48"/>
      <c r="H806" s="48"/>
      <c r="I806" s="48"/>
      <c r="J806" s="49"/>
      <c r="K806" s="50" t="str">
        <f>IFERROR(TablaAforos[[#This Row],[AREA DEL POTRERO]]/TablaAforos[[#This Row],[NUMERO VACAS LOTE]]/TablaAforos[[#This Row],[DIAS OCUPACION]],"")</f>
        <v/>
      </c>
      <c r="L806" s="51">
        <f>YEAR(A806)</f>
        <v>2023</v>
      </c>
      <c r="M806" s="51">
        <f>MONTH(A806)</f>
        <v>3</v>
      </c>
      <c r="N806" s="51">
        <f>DAY(A806)</f>
        <v>9</v>
      </c>
      <c r="O806" s="51">
        <v>9</v>
      </c>
      <c r="P806" s="51"/>
      <c r="Q806" s="48"/>
    </row>
    <row r="807" spans="1:17">
      <c r="A807" s="47">
        <v>44994</v>
      </c>
      <c r="B807" s="48" t="s">
        <v>81</v>
      </c>
      <c r="C807" s="48">
        <v>2</v>
      </c>
      <c r="D807" s="48">
        <v>29</v>
      </c>
      <c r="E807" s="48"/>
      <c r="F807" s="48"/>
      <c r="G807" s="48"/>
      <c r="H807" s="48"/>
      <c r="I807" s="48"/>
      <c r="J807" s="49"/>
      <c r="K807" s="50" t="str">
        <f>IFERROR(TablaAforos[[#This Row],[AREA DEL POTRERO]]/TablaAforos[[#This Row],[NUMERO VACAS LOTE]]/TablaAforos[[#This Row],[DIAS OCUPACION]],"")</f>
        <v/>
      </c>
      <c r="L807" s="51">
        <f>YEAR(A807)</f>
        <v>2023</v>
      </c>
      <c r="M807" s="51">
        <f>MONTH(A807)</f>
        <v>3</v>
      </c>
      <c r="N807" s="51">
        <f>DAY(A807)</f>
        <v>9</v>
      </c>
      <c r="O807" s="51">
        <v>9</v>
      </c>
      <c r="P807" s="51"/>
      <c r="Q807" s="48"/>
    </row>
    <row r="808" spans="1:17">
      <c r="A808" s="47">
        <v>44994</v>
      </c>
      <c r="B808" s="48" t="s">
        <v>82</v>
      </c>
      <c r="C808" s="48" t="s">
        <v>86</v>
      </c>
      <c r="D808" s="48">
        <v>35</v>
      </c>
      <c r="E808" s="48">
        <v>2500</v>
      </c>
      <c r="F808" s="48">
        <v>40</v>
      </c>
      <c r="G808" s="48">
        <v>2.2999999999999998</v>
      </c>
      <c r="H808" s="48">
        <v>1</v>
      </c>
      <c r="I808" s="48">
        <v>29</v>
      </c>
      <c r="J808" s="49">
        <v>111</v>
      </c>
      <c r="K808" s="50">
        <f>IFERROR(TablaAforos[[#This Row],[AREA DEL POTRERO]]/TablaAforos[[#This Row],[NUMERO VACAS LOTE]]/TablaAforos[[#This Row],[DIAS OCUPACION]],"")</f>
        <v>62.5</v>
      </c>
      <c r="L808" s="51">
        <f t="shared" ref="L808:L809" si="111">YEAR(A808)</f>
        <v>2023</v>
      </c>
      <c r="M808" s="51">
        <f t="shared" ref="M808:M809" si="112">MONTH(A808)</f>
        <v>3</v>
      </c>
      <c r="N808" s="51">
        <f t="shared" ref="N808:N809" si="113">DAY(A808)</f>
        <v>9</v>
      </c>
      <c r="O808" s="51">
        <v>8</v>
      </c>
      <c r="P808" s="51"/>
      <c r="Q808" s="48"/>
    </row>
    <row r="809" spans="1:17">
      <c r="A809" s="47">
        <v>44994</v>
      </c>
      <c r="B809" s="48" t="s">
        <v>82</v>
      </c>
      <c r="C809" s="48" t="s">
        <v>87</v>
      </c>
      <c r="D809" s="48">
        <v>50</v>
      </c>
      <c r="E809" s="48">
        <v>2500</v>
      </c>
      <c r="F809" s="48">
        <v>41</v>
      </c>
      <c r="G809" s="48">
        <v>2.2000000000000002</v>
      </c>
      <c r="H809" s="48">
        <v>1</v>
      </c>
      <c r="I809" s="48">
        <v>31</v>
      </c>
      <c r="J809" s="49">
        <v>101</v>
      </c>
      <c r="K809" s="50">
        <f>IFERROR(TablaAforos[[#This Row],[AREA DEL POTRERO]]/TablaAforos[[#This Row],[NUMERO VACAS LOTE]]/TablaAforos[[#This Row],[DIAS OCUPACION]],"")</f>
        <v>60.975609756097562</v>
      </c>
      <c r="L809" s="51">
        <f t="shared" si="111"/>
        <v>2023</v>
      </c>
      <c r="M809" s="51">
        <f t="shared" si="112"/>
        <v>3</v>
      </c>
      <c r="N809" s="51">
        <f t="shared" si="113"/>
        <v>9</v>
      </c>
      <c r="O809" s="51">
        <v>8</v>
      </c>
      <c r="P809" s="51"/>
      <c r="Q809" s="48"/>
    </row>
    <row r="810" spans="1:17">
      <c r="A810" s="47">
        <v>44995</v>
      </c>
      <c r="B810" s="48" t="s">
        <v>81</v>
      </c>
      <c r="C810" s="48">
        <v>1</v>
      </c>
      <c r="D810" s="48">
        <v>63</v>
      </c>
      <c r="E810" s="48"/>
      <c r="F810" s="48"/>
      <c r="G810" s="48"/>
      <c r="H810" s="48"/>
      <c r="I810" s="48"/>
      <c r="J810" s="49"/>
      <c r="K810" s="50" t="str">
        <f>IFERROR(TablaAforos[[#This Row],[AREA DEL POTRERO]]/TablaAforos[[#This Row],[NUMERO VACAS LOTE]]/TablaAforos[[#This Row],[DIAS OCUPACION]],"")</f>
        <v/>
      </c>
      <c r="L810" s="51">
        <f>YEAR(A810)</f>
        <v>2023</v>
      </c>
      <c r="M810" s="51">
        <f>MONTH(A810)</f>
        <v>3</v>
      </c>
      <c r="N810" s="51">
        <f>DAY(A810)</f>
        <v>10</v>
      </c>
      <c r="O810" s="51">
        <v>9</v>
      </c>
      <c r="P810" s="51"/>
      <c r="Q810" s="48"/>
    </row>
    <row r="811" spans="1:17">
      <c r="A811" s="47">
        <v>44995</v>
      </c>
      <c r="B811" s="48" t="s">
        <v>81</v>
      </c>
      <c r="C811" s="48">
        <v>2</v>
      </c>
      <c r="D811" s="48">
        <v>28</v>
      </c>
      <c r="E811" s="48"/>
      <c r="F811" s="48"/>
      <c r="G811" s="48"/>
      <c r="H811" s="48"/>
      <c r="I811" s="48"/>
      <c r="J811" s="49"/>
      <c r="K811" s="50" t="str">
        <f>IFERROR(TablaAforos[[#This Row],[AREA DEL POTRERO]]/TablaAforos[[#This Row],[NUMERO VACAS LOTE]]/TablaAforos[[#This Row],[DIAS OCUPACION]],"")</f>
        <v/>
      </c>
      <c r="L811" s="51">
        <f>YEAR(A811)</f>
        <v>2023</v>
      </c>
      <c r="M811" s="51">
        <f>MONTH(A811)</f>
        <v>3</v>
      </c>
      <c r="N811" s="51">
        <f>DAY(A811)</f>
        <v>10</v>
      </c>
      <c r="O811" s="51">
        <v>9</v>
      </c>
      <c r="P811" s="51"/>
      <c r="Q811" s="48"/>
    </row>
    <row r="812" spans="1:17">
      <c r="A812" s="47">
        <v>44995</v>
      </c>
      <c r="B812" s="48" t="s">
        <v>82</v>
      </c>
      <c r="C812" s="48" t="s">
        <v>86</v>
      </c>
      <c r="D812" s="48">
        <v>1</v>
      </c>
      <c r="E812" s="48">
        <v>2500</v>
      </c>
      <c r="F812" s="48">
        <v>40</v>
      </c>
      <c r="G812" s="48">
        <v>2.2999999999999998</v>
      </c>
      <c r="H812" s="48">
        <v>1</v>
      </c>
      <c r="I812" s="48">
        <v>36</v>
      </c>
      <c r="J812" s="49">
        <v>111</v>
      </c>
      <c r="K812" s="50">
        <f>IFERROR(TablaAforos[[#This Row],[AREA DEL POTRERO]]/TablaAforos[[#This Row],[NUMERO VACAS LOTE]]/TablaAforos[[#This Row],[DIAS OCUPACION]],"")</f>
        <v>62.5</v>
      </c>
      <c r="L812" s="51">
        <f t="shared" ref="L812:L813" si="114">YEAR(A812)</f>
        <v>2023</v>
      </c>
      <c r="M812" s="51">
        <f t="shared" ref="M812:M813" si="115">MONTH(A812)</f>
        <v>3</v>
      </c>
      <c r="N812" s="51">
        <f t="shared" ref="N812:N813" si="116">DAY(A812)</f>
        <v>10</v>
      </c>
      <c r="O812" s="51">
        <v>8</v>
      </c>
      <c r="P812" s="51"/>
      <c r="Q812" s="48"/>
    </row>
    <row r="813" spans="1:17">
      <c r="A813" s="47">
        <v>44995</v>
      </c>
      <c r="B813" s="48" t="s">
        <v>82</v>
      </c>
      <c r="C813" s="48" t="s">
        <v>87</v>
      </c>
      <c r="D813" s="48">
        <v>51</v>
      </c>
      <c r="E813" s="48">
        <v>2500</v>
      </c>
      <c r="F813" s="48">
        <v>41</v>
      </c>
      <c r="G813" s="48">
        <v>1.6</v>
      </c>
      <c r="H813" s="48">
        <v>1</v>
      </c>
      <c r="I813" s="48">
        <v>31</v>
      </c>
      <c r="J813" s="49">
        <v>75.900000000000006</v>
      </c>
      <c r="K813" s="50">
        <f>IFERROR(TablaAforos[[#This Row],[AREA DEL POTRERO]]/TablaAforos[[#This Row],[NUMERO VACAS LOTE]]/TablaAforos[[#This Row],[DIAS OCUPACION]],"")</f>
        <v>60.975609756097562</v>
      </c>
      <c r="L813" s="51">
        <f t="shared" si="114"/>
        <v>2023</v>
      </c>
      <c r="M813" s="51">
        <f t="shared" si="115"/>
        <v>3</v>
      </c>
      <c r="N813" s="51">
        <f t="shared" si="116"/>
        <v>10</v>
      </c>
      <c r="O813" s="51">
        <v>8</v>
      </c>
      <c r="P813" s="51"/>
      <c r="Q813" s="48"/>
    </row>
    <row r="814" spans="1:17">
      <c r="A814" s="47">
        <v>44996</v>
      </c>
      <c r="B814" s="48" t="s">
        <v>81</v>
      </c>
      <c r="C814" s="48">
        <v>1</v>
      </c>
      <c r="D814" s="48">
        <v>64</v>
      </c>
      <c r="E814" s="48"/>
      <c r="F814" s="48"/>
      <c r="G814" s="48"/>
      <c r="H814" s="48"/>
      <c r="I814" s="48"/>
      <c r="J814" s="49"/>
      <c r="K814" s="50" t="str">
        <f>IFERROR(TablaAforos[[#This Row],[AREA DEL POTRERO]]/TablaAforos[[#This Row],[NUMERO VACAS LOTE]]/TablaAforos[[#This Row],[DIAS OCUPACION]],"")</f>
        <v/>
      </c>
      <c r="L814" s="51">
        <f>YEAR(A814)</f>
        <v>2023</v>
      </c>
      <c r="M814" s="51">
        <f>MONTH(A814)</f>
        <v>3</v>
      </c>
      <c r="N814" s="51">
        <f>DAY(A814)</f>
        <v>11</v>
      </c>
      <c r="O814" s="51">
        <v>9</v>
      </c>
      <c r="P814" s="51"/>
      <c r="Q814" s="48"/>
    </row>
    <row r="815" spans="1:17">
      <c r="A815" s="47">
        <v>44996</v>
      </c>
      <c r="B815" s="48" t="s">
        <v>81</v>
      </c>
      <c r="C815" s="48">
        <v>2</v>
      </c>
      <c r="D815" s="48">
        <v>27</v>
      </c>
      <c r="E815" s="48"/>
      <c r="F815" s="48"/>
      <c r="G815" s="48"/>
      <c r="H815" s="48"/>
      <c r="I815" s="48"/>
      <c r="J815" s="49"/>
      <c r="K815" s="50" t="str">
        <f>IFERROR(TablaAforos[[#This Row],[AREA DEL POTRERO]]/TablaAforos[[#This Row],[NUMERO VACAS LOTE]]/TablaAforos[[#This Row],[DIAS OCUPACION]],"")</f>
        <v/>
      </c>
      <c r="L815" s="51">
        <f>YEAR(A815)</f>
        <v>2023</v>
      </c>
      <c r="M815" s="51">
        <f>MONTH(A815)</f>
        <v>3</v>
      </c>
      <c r="N815" s="51">
        <f>DAY(A815)</f>
        <v>11</v>
      </c>
      <c r="O815" s="51">
        <v>9</v>
      </c>
      <c r="P815" s="51"/>
      <c r="Q815" s="48"/>
    </row>
    <row r="816" spans="1:17">
      <c r="A816" s="47">
        <v>44996</v>
      </c>
      <c r="B816" s="48" t="s">
        <v>82</v>
      </c>
      <c r="C816" s="48" t="s">
        <v>86</v>
      </c>
      <c r="D816" s="48">
        <v>2</v>
      </c>
      <c r="E816" s="48">
        <v>2500</v>
      </c>
      <c r="F816" s="48">
        <v>40</v>
      </c>
      <c r="G816" s="48">
        <v>2.2000000000000002</v>
      </c>
      <c r="H816" s="48">
        <v>1</v>
      </c>
      <c r="I816" s="48">
        <v>35</v>
      </c>
      <c r="J816" s="49">
        <v>105</v>
      </c>
      <c r="K816" s="50">
        <f>IFERROR(TablaAforos[[#This Row],[AREA DEL POTRERO]]/TablaAforos[[#This Row],[NUMERO VACAS LOTE]]/TablaAforos[[#This Row],[DIAS OCUPACION]],"")</f>
        <v>62.5</v>
      </c>
      <c r="L816" s="51">
        <f t="shared" ref="L816:L817" si="117">YEAR(A816)</f>
        <v>2023</v>
      </c>
      <c r="M816" s="51">
        <f t="shared" ref="M816:M817" si="118">MONTH(A816)</f>
        <v>3</v>
      </c>
      <c r="N816" s="51">
        <f t="shared" ref="N816:N817" si="119">DAY(A816)</f>
        <v>11</v>
      </c>
      <c r="O816" s="51">
        <v>8</v>
      </c>
      <c r="P816" s="51"/>
      <c r="Q816" s="48"/>
    </row>
    <row r="817" spans="1:17">
      <c r="A817" s="47">
        <v>44996</v>
      </c>
      <c r="B817" s="48" t="s">
        <v>82</v>
      </c>
      <c r="C817" s="48" t="s">
        <v>87</v>
      </c>
      <c r="D817" s="48">
        <v>52</v>
      </c>
      <c r="E817" s="48">
        <v>2500</v>
      </c>
      <c r="F817" s="48">
        <v>41</v>
      </c>
      <c r="G817" s="48">
        <v>1.7</v>
      </c>
      <c r="H817" s="48">
        <v>1</v>
      </c>
      <c r="I817" s="48">
        <v>31</v>
      </c>
      <c r="J817" s="49">
        <v>78.2</v>
      </c>
      <c r="K817" s="50">
        <f>IFERROR(TablaAforos[[#This Row],[AREA DEL POTRERO]]/TablaAforos[[#This Row],[NUMERO VACAS LOTE]]/TablaAforos[[#This Row],[DIAS OCUPACION]],"")</f>
        <v>60.975609756097562</v>
      </c>
      <c r="L817" s="51">
        <f t="shared" si="117"/>
        <v>2023</v>
      </c>
      <c r="M817" s="51">
        <f t="shared" si="118"/>
        <v>3</v>
      </c>
      <c r="N817" s="51">
        <f t="shared" si="119"/>
        <v>11</v>
      </c>
      <c r="O817" s="51">
        <v>8</v>
      </c>
      <c r="P817" s="51"/>
      <c r="Q817" s="48"/>
    </row>
    <row r="818" spans="1:17">
      <c r="A818" s="47">
        <v>44997</v>
      </c>
      <c r="B818" s="48" t="s">
        <v>81</v>
      </c>
      <c r="C818" s="48">
        <v>1</v>
      </c>
      <c r="D818" s="48">
        <v>133</v>
      </c>
      <c r="E818" s="48"/>
      <c r="F818" s="48"/>
      <c r="G818" s="48"/>
      <c r="H818" s="48"/>
      <c r="I818" s="48"/>
      <c r="J818" s="49"/>
      <c r="K818" s="50" t="str">
        <f>IFERROR(TablaAforos[[#This Row],[AREA DEL POTRERO]]/TablaAforos[[#This Row],[NUMERO VACAS LOTE]]/TablaAforos[[#This Row],[DIAS OCUPACION]],"")</f>
        <v/>
      </c>
      <c r="L818" s="51">
        <f>YEAR(A818)</f>
        <v>2023</v>
      </c>
      <c r="M818" s="51">
        <f>MONTH(A818)</f>
        <v>3</v>
      </c>
      <c r="N818" s="51">
        <f>DAY(A818)</f>
        <v>12</v>
      </c>
      <c r="O818" s="51">
        <v>9</v>
      </c>
      <c r="P818" s="51"/>
      <c r="Q818" s="48"/>
    </row>
    <row r="819" spans="1:17">
      <c r="A819" s="47">
        <v>44997</v>
      </c>
      <c r="B819" s="48" t="s">
        <v>81</v>
      </c>
      <c r="C819" s="48">
        <v>2</v>
      </c>
      <c r="D819" s="48">
        <v>26</v>
      </c>
      <c r="E819" s="48"/>
      <c r="F819" s="48"/>
      <c r="G819" s="48"/>
      <c r="H819" s="48"/>
      <c r="I819" s="48"/>
      <c r="J819" s="49"/>
      <c r="K819" s="50" t="str">
        <f>IFERROR(TablaAforos[[#This Row],[AREA DEL POTRERO]]/TablaAforos[[#This Row],[NUMERO VACAS LOTE]]/TablaAforos[[#This Row],[DIAS OCUPACION]],"")</f>
        <v/>
      </c>
      <c r="L819" s="51">
        <f>YEAR(A819)</f>
        <v>2023</v>
      </c>
      <c r="M819" s="51">
        <f>MONTH(A819)</f>
        <v>3</v>
      </c>
      <c r="N819" s="51">
        <f>DAY(A819)</f>
        <v>12</v>
      </c>
      <c r="O819" s="51">
        <v>9</v>
      </c>
      <c r="P819" s="51"/>
      <c r="Q819" s="48"/>
    </row>
    <row r="820" spans="1:17">
      <c r="A820" s="47">
        <v>44997</v>
      </c>
      <c r="B820" s="48" t="s">
        <v>82</v>
      </c>
      <c r="C820" s="48" t="s">
        <v>86</v>
      </c>
      <c r="D820" s="48">
        <v>3</v>
      </c>
      <c r="E820" s="48">
        <v>2500</v>
      </c>
      <c r="F820" s="48">
        <v>40</v>
      </c>
      <c r="G820" s="48">
        <v>2.1</v>
      </c>
      <c r="H820" s="48">
        <v>1</v>
      </c>
      <c r="I820" s="48">
        <v>38</v>
      </c>
      <c r="J820" s="49">
        <v>101</v>
      </c>
      <c r="K820" s="50">
        <f>IFERROR(TablaAforos[[#This Row],[AREA DEL POTRERO]]/TablaAforos[[#This Row],[NUMERO VACAS LOTE]]/TablaAforos[[#This Row],[DIAS OCUPACION]],"")</f>
        <v>62.5</v>
      </c>
      <c r="L820" s="51">
        <f t="shared" ref="L820:L821" si="120">YEAR(A820)</f>
        <v>2023</v>
      </c>
      <c r="M820" s="51">
        <f t="shared" ref="M820:M821" si="121">MONTH(A820)</f>
        <v>3</v>
      </c>
      <c r="N820" s="51">
        <f t="shared" ref="N820:N821" si="122">DAY(A820)</f>
        <v>12</v>
      </c>
      <c r="O820" s="51">
        <v>8</v>
      </c>
      <c r="P820" s="51"/>
      <c r="Q820" s="48"/>
    </row>
    <row r="821" spans="1:17">
      <c r="A821" s="47">
        <v>44997</v>
      </c>
      <c r="B821" s="48" t="s">
        <v>82</v>
      </c>
      <c r="C821" s="48" t="s">
        <v>87</v>
      </c>
      <c r="D821" s="48"/>
      <c r="E821" s="48"/>
      <c r="F821" s="48"/>
      <c r="G821" s="48"/>
      <c r="H821" s="48"/>
      <c r="I821" s="48"/>
      <c r="J821" s="49"/>
      <c r="K821" s="50" t="str">
        <f>IFERROR(TablaAforos[[#This Row],[AREA DEL POTRERO]]/TablaAforos[[#This Row],[NUMERO VACAS LOTE]]/TablaAforos[[#This Row],[DIAS OCUPACION]],"")</f>
        <v/>
      </c>
      <c r="L821" s="51">
        <f t="shared" si="120"/>
        <v>2023</v>
      </c>
      <c r="M821" s="51">
        <f t="shared" si="121"/>
        <v>3</v>
      </c>
      <c r="N821" s="51">
        <f t="shared" si="122"/>
        <v>12</v>
      </c>
      <c r="O821" s="51">
        <v>8</v>
      </c>
      <c r="P821" s="51"/>
      <c r="Q821" s="48"/>
    </row>
    <row r="822" spans="1:17">
      <c r="A822" s="47">
        <v>44998</v>
      </c>
      <c r="B822" s="48" t="s">
        <v>81</v>
      </c>
      <c r="C822" s="48">
        <v>2</v>
      </c>
      <c r="D822" s="48">
        <v>16</v>
      </c>
      <c r="E822" s="48"/>
      <c r="F822" s="48"/>
      <c r="G822" s="48"/>
      <c r="H822" s="48"/>
      <c r="I822" s="48"/>
      <c r="J822" s="49"/>
      <c r="K822" s="50" t="str">
        <f>IFERROR(TablaAforos[[#This Row],[AREA DEL POTRERO]]/TablaAforos[[#This Row],[NUMERO VACAS LOTE]]/TablaAforos[[#This Row],[DIAS OCUPACION]],"")</f>
        <v/>
      </c>
      <c r="L822" s="51">
        <f>YEAR(A822)</f>
        <v>2023</v>
      </c>
      <c r="M822" s="51">
        <f>MONTH(A822)</f>
        <v>3</v>
      </c>
      <c r="N822" s="51">
        <f>DAY(A822)</f>
        <v>13</v>
      </c>
      <c r="O822" s="51">
        <v>9</v>
      </c>
      <c r="P822" s="51"/>
      <c r="Q822" s="48"/>
    </row>
    <row r="823" spans="1:17">
      <c r="A823" s="47">
        <v>44999</v>
      </c>
      <c r="B823" s="48" t="s">
        <v>81</v>
      </c>
      <c r="C823" s="48">
        <v>1</v>
      </c>
      <c r="D823" s="48">
        <v>67</v>
      </c>
      <c r="E823" s="48"/>
      <c r="F823" s="48"/>
      <c r="G823" s="48"/>
      <c r="H823" s="48"/>
      <c r="I823" s="48"/>
      <c r="J823" s="49"/>
      <c r="K823" s="50" t="str">
        <f>IFERROR(TablaAforos[[#This Row],[AREA DEL POTRERO]]/TablaAforos[[#This Row],[NUMERO VACAS LOTE]]/TablaAforos[[#This Row],[DIAS OCUPACION]],"")</f>
        <v/>
      </c>
      <c r="L823" s="51">
        <f>YEAR(A823)</f>
        <v>2023</v>
      </c>
      <c r="M823" s="51">
        <f>MONTH(A823)</f>
        <v>3</v>
      </c>
      <c r="N823" s="51">
        <f>DAY(A823)</f>
        <v>14</v>
      </c>
      <c r="O823" s="51">
        <v>9</v>
      </c>
      <c r="P823" s="51"/>
      <c r="Q823" s="48"/>
    </row>
    <row r="824" spans="1:17">
      <c r="A824" s="47">
        <v>44999</v>
      </c>
      <c r="B824" s="48" t="s">
        <v>81</v>
      </c>
      <c r="C824" s="48">
        <v>2</v>
      </c>
      <c r="D824" s="48">
        <v>71</v>
      </c>
      <c r="E824" s="48"/>
      <c r="F824" s="48"/>
      <c r="G824" s="48"/>
      <c r="H824" s="48"/>
      <c r="I824" s="48"/>
      <c r="J824" s="49"/>
      <c r="K824" s="50" t="str">
        <f>IFERROR(TablaAforos[[#This Row],[AREA DEL POTRERO]]/TablaAforos[[#This Row],[NUMERO VACAS LOTE]]/TablaAforos[[#This Row],[DIAS OCUPACION]],"")</f>
        <v/>
      </c>
      <c r="L824" s="51">
        <f>YEAR(A824)</f>
        <v>2023</v>
      </c>
      <c r="M824" s="51">
        <f>MONTH(A824)</f>
        <v>3</v>
      </c>
      <c r="N824" s="51">
        <f>DAY(A824)</f>
        <v>14</v>
      </c>
      <c r="O824" s="51">
        <v>9</v>
      </c>
      <c r="P824" s="51"/>
      <c r="Q824" s="48"/>
    </row>
    <row r="825" spans="1:17">
      <c r="A825" s="47">
        <v>45000</v>
      </c>
      <c r="B825" s="48" t="s">
        <v>88</v>
      </c>
      <c r="C825" s="48">
        <v>1</v>
      </c>
      <c r="D825" s="48">
        <v>4</v>
      </c>
      <c r="E825" s="48">
        <v>12239</v>
      </c>
      <c r="F825" s="48">
        <v>42</v>
      </c>
      <c r="G825" s="48">
        <v>1.5</v>
      </c>
      <c r="H825" s="48">
        <v>3.5</v>
      </c>
      <c r="I825" s="48">
        <v>34</v>
      </c>
      <c r="J825" s="49">
        <v>94.5</v>
      </c>
      <c r="K825" s="50">
        <f>IFERROR(TablaAforos[[#This Row],[AREA DEL POTRERO]]/TablaAforos[[#This Row],[NUMERO VACAS LOTE]]/TablaAforos[[#This Row],[DIAS OCUPACION]],"")</f>
        <v>83.258503401360556</v>
      </c>
      <c r="L825" s="51">
        <f t="shared" ref="L825:L826" si="123">YEAR(A825)</f>
        <v>2023</v>
      </c>
      <c r="M825" s="51">
        <f t="shared" ref="M825:M826" si="124">MONTH(A825)</f>
        <v>3</v>
      </c>
      <c r="N825" s="51">
        <f t="shared" ref="N825:N826" si="125">DAY(A825)</f>
        <v>15</v>
      </c>
      <c r="O825" s="37">
        <v>5</v>
      </c>
      <c r="P825" s="37"/>
      <c r="Q825" s="48"/>
    </row>
    <row r="826" spans="1:17">
      <c r="A826" s="47">
        <v>45001</v>
      </c>
      <c r="B826" s="48" t="s">
        <v>81</v>
      </c>
      <c r="C826" s="48">
        <v>1</v>
      </c>
      <c r="D826" s="48">
        <v>68</v>
      </c>
      <c r="E826" s="48">
        <v>2218</v>
      </c>
      <c r="F826" s="48">
        <v>37</v>
      </c>
      <c r="G826" s="48">
        <v>1.6</v>
      </c>
      <c r="H826" s="48">
        <v>1</v>
      </c>
      <c r="I826" s="48">
        <v>32</v>
      </c>
      <c r="J826" s="49">
        <v>75.5</v>
      </c>
      <c r="K826" s="50">
        <f>IFERROR(TablaAforos[[#This Row],[AREA DEL POTRERO]]/TablaAforos[[#This Row],[NUMERO VACAS LOTE]]/TablaAforos[[#This Row],[DIAS OCUPACION]],"")</f>
        <v>59.945945945945944</v>
      </c>
      <c r="L826" s="51">
        <f t="shared" si="123"/>
        <v>2023</v>
      </c>
      <c r="M826" s="51">
        <f t="shared" si="124"/>
        <v>3</v>
      </c>
      <c r="N826" s="51">
        <f t="shared" si="125"/>
        <v>16</v>
      </c>
      <c r="O826" s="51">
        <v>9</v>
      </c>
      <c r="P826" s="51"/>
      <c r="Q826" s="48"/>
    </row>
    <row r="827" spans="1:17">
      <c r="A827" s="47">
        <v>45001</v>
      </c>
      <c r="B827" s="48" t="s">
        <v>81</v>
      </c>
      <c r="C827" s="48">
        <v>2</v>
      </c>
      <c r="D827" s="48">
        <v>81</v>
      </c>
      <c r="E827" s="48">
        <v>2191</v>
      </c>
      <c r="F827" s="48">
        <v>36</v>
      </c>
      <c r="G827" s="48">
        <v>1.8</v>
      </c>
      <c r="H827" s="48">
        <v>1</v>
      </c>
      <c r="I827" s="48">
        <v>33</v>
      </c>
      <c r="J827" s="49">
        <v>85.4</v>
      </c>
      <c r="K827" s="50">
        <f>IFERROR(TablaAforos[[#This Row],[AREA DEL POTRERO]]/TablaAforos[[#This Row],[NUMERO VACAS LOTE]]/TablaAforos[[#This Row],[DIAS OCUPACION]],"")</f>
        <v>60.861111111111114</v>
      </c>
      <c r="L827" s="51">
        <f t="shared" ref="L827:L828" si="126">YEAR(A827)</f>
        <v>2023</v>
      </c>
      <c r="M827" s="51">
        <f t="shared" ref="M827:M828" si="127">MONTH(A827)</f>
        <v>3</v>
      </c>
      <c r="N827" s="51">
        <f t="shared" ref="N827:N828" si="128">DAY(A827)</f>
        <v>16</v>
      </c>
      <c r="O827" s="51">
        <v>9</v>
      </c>
      <c r="P827" s="51"/>
      <c r="Q827" s="48"/>
    </row>
    <row r="828" spans="1:17">
      <c r="A828" s="47">
        <v>45001</v>
      </c>
      <c r="B828" s="48" t="s">
        <v>82</v>
      </c>
      <c r="C828" s="48" t="s">
        <v>86</v>
      </c>
      <c r="D828" s="48">
        <v>8</v>
      </c>
      <c r="E828" s="48">
        <v>2500</v>
      </c>
      <c r="F828" s="48">
        <v>40</v>
      </c>
      <c r="G828" s="48">
        <v>1.9</v>
      </c>
      <c r="H828" s="48">
        <v>1</v>
      </c>
      <c r="I828" s="48">
        <v>35</v>
      </c>
      <c r="J828" s="49">
        <v>92.3</v>
      </c>
      <c r="K828" s="50">
        <f>IFERROR(TablaAforos[[#This Row],[AREA DEL POTRERO]]/TablaAforos[[#This Row],[NUMERO VACAS LOTE]]/TablaAforos[[#This Row],[DIAS OCUPACION]],"")</f>
        <v>62.5</v>
      </c>
      <c r="L828" s="51">
        <f t="shared" si="126"/>
        <v>2023</v>
      </c>
      <c r="M828" s="51">
        <f t="shared" si="127"/>
        <v>3</v>
      </c>
      <c r="N828" s="51">
        <f t="shared" si="128"/>
        <v>16</v>
      </c>
      <c r="O828" s="51">
        <v>8</v>
      </c>
      <c r="P828" s="51"/>
      <c r="Q828" s="48"/>
    </row>
    <row r="829" spans="1:17">
      <c r="A829" s="47">
        <v>45001</v>
      </c>
      <c r="B829" s="48" t="s">
        <v>82</v>
      </c>
      <c r="C829" s="48" t="s">
        <v>87</v>
      </c>
      <c r="D829" s="48">
        <v>57</v>
      </c>
      <c r="E829" s="48">
        <v>2500</v>
      </c>
      <c r="F829" s="48">
        <v>41</v>
      </c>
      <c r="G829" s="48">
        <v>1.6</v>
      </c>
      <c r="H829" s="48">
        <v>1</v>
      </c>
      <c r="I829" s="48">
        <v>32</v>
      </c>
      <c r="J829" s="49">
        <v>77.3</v>
      </c>
      <c r="K829" s="50">
        <f>IFERROR(TablaAforos[[#This Row],[AREA DEL POTRERO]]/TablaAforos[[#This Row],[NUMERO VACAS LOTE]]/TablaAforos[[#This Row],[DIAS OCUPACION]],"")</f>
        <v>60.975609756097562</v>
      </c>
      <c r="L829" s="51">
        <f t="shared" ref="L829:L835" si="129">YEAR(A829)</f>
        <v>2023</v>
      </c>
      <c r="M829" s="51">
        <f t="shared" ref="M829:M835" si="130">MONTH(A829)</f>
        <v>3</v>
      </c>
      <c r="N829" s="51">
        <f t="shared" ref="N829:N835" si="131">DAY(A829)</f>
        <v>16</v>
      </c>
      <c r="O829" s="51">
        <v>8</v>
      </c>
      <c r="P829" s="51"/>
      <c r="Q829" s="48"/>
    </row>
    <row r="830" spans="1:17">
      <c r="A830" s="47">
        <v>45002</v>
      </c>
      <c r="B830" s="48" t="s">
        <v>81</v>
      </c>
      <c r="C830" s="48">
        <v>1</v>
      </c>
      <c r="D830" s="48">
        <v>70</v>
      </c>
      <c r="E830" s="48">
        <v>2762</v>
      </c>
      <c r="F830" s="48">
        <v>37</v>
      </c>
      <c r="G830" s="48">
        <v>1.8</v>
      </c>
      <c r="H830" s="48">
        <v>1</v>
      </c>
      <c r="I830" s="48">
        <v>32</v>
      </c>
      <c r="J830" s="49">
        <v>101</v>
      </c>
      <c r="K830" s="50">
        <f>IFERROR(TablaAforos[[#This Row],[AREA DEL POTRERO]]/TablaAforos[[#This Row],[NUMERO VACAS LOTE]]/TablaAforos[[#This Row],[DIAS OCUPACION]],"")</f>
        <v>74.648648648648646</v>
      </c>
      <c r="L830" s="51">
        <f t="shared" si="129"/>
        <v>2023</v>
      </c>
      <c r="M830" s="51">
        <f t="shared" si="130"/>
        <v>3</v>
      </c>
      <c r="N830" s="51">
        <f t="shared" si="131"/>
        <v>17</v>
      </c>
      <c r="O830" s="51">
        <v>9</v>
      </c>
      <c r="P830" s="51"/>
      <c r="Q830" s="48"/>
    </row>
    <row r="831" spans="1:17">
      <c r="A831" s="47">
        <v>45002</v>
      </c>
      <c r="B831" s="48" t="s">
        <v>81</v>
      </c>
      <c r="C831" s="48">
        <v>2</v>
      </c>
      <c r="D831" s="48">
        <v>79</v>
      </c>
      <c r="E831" s="48">
        <v>2750</v>
      </c>
      <c r="F831" s="48">
        <v>38</v>
      </c>
      <c r="G831" s="48">
        <v>1.8</v>
      </c>
      <c r="H831" s="48">
        <v>1</v>
      </c>
      <c r="I831" s="48">
        <v>32</v>
      </c>
      <c r="J831" s="49">
        <v>105</v>
      </c>
      <c r="K831" s="50">
        <f>IFERROR(TablaAforos[[#This Row],[AREA DEL POTRERO]]/TablaAforos[[#This Row],[NUMERO VACAS LOTE]]/TablaAforos[[#This Row],[DIAS OCUPACION]],"")</f>
        <v>72.368421052631575</v>
      </c>
      <c r="L831" s="51">
        <f t="shared" si="129"/>
        <v>2023</v>
      </c>
      <c r="M831" s="51">
        <f t="shared" si="130"/>
        <v>3</v>
      </c>
      <c r="N831" s="51">
        <f t="shared" si="131"/>
        <v>17</v>
      </c>
      <c r="O831" s="51">
        <v>9</v>
      </c>
      <c r="P831" s="51"/>
      <c r="Q831" s="48"/>
    </row>
    <row r="832" spans="1:17">
      <c r="A832" s="47">
        <v>45002</v>
      </c>
      <c r="B832" s="48" t="s">
        <v>82</v>
      </c>
      <c r="C832" s="48" t="s">
        <v>86</v>
      </c>
      <c r="D832" s="48">
        <v>9</v>
      </c>
      <c r="E832" s="48">
        <v>2500</v>
      </c>
      <c r="F832" s="48">
        <v>40</v>
      </c>
      <c r="G832" s="48">
        <v>1.7</v>
      </c>
      <c r="H832" s="48">
        <v>1</v>
      </c>
      <c r="I832" s="48">
        <v>35</v>
      </c>
      <c r="J832" s="49">
        <v>83.4</v>
      </c>
      <c r="K832" s="50">
        <f>IFERROR(TablaAforos[[#This Row],[AREA DEL POTRERO]]/TablaAforos[[#This Row],[NUMERO VACAS LOTE]]/TablaAforos[[#This Row],[DIAS OCUPACION]],"")</f>
        <v>62.5</v>
      </c>
      <c r="L832" s="51">
        <f t="shared" si="129"/>
        <v>2023</v>
      </c>
      <c r="M832" s="51">
        <f t="shared" si="130"/>
        <v>3</v>
      </c>
      <c r="N832" s="51">
        <f t="shared" si="131"/>
        <v>17</v>
      </c>
      <c r="O832" s="51">
        <v>8</v>
      </c>
      <c r="P832" s="51"/>
      <c r="Q832" s="48"/>
    </row>
    <row r="833" spans="1:17">
      <c r="A833" s="47">
        <v>45002</v>
      </c>
      <c r="B833" s="48" t="s">
        <v>82</v>
      </c>
      <c r="C833" s="48" t="s">
        <v>87</v>
      </c>
      <c r="D833" s="48">
        <v>58</v>
      </c>
      <c r="E833" s="48">
        <v>2500</v>
      </c>
      <c r="F833" s="48">
        <v>41</v>
      </c>
      <c r="G833" s="48">
        <v>1.8</v>
      </c>
      <c r="H833" s="48">
        <v>1</v>
      </c>
      <c r="I833" s="48">
        <v>32</v>
      </c>
      <c r="J833" s="49">
        <v>84.6</v>
      </c>
      <c r="K833" s="50">
        <f>IFERROR(TablaAforos[[#This Row],[AREA DEL POTRERO]]/TablaAforos[[#This Row],[NUMERO VACAS LOTE]]/TablaAforos[[#This Row],[DIAS OCUPACION]],"")</f>
        <v>60.975609756097562</v>
      </c>
      <c r="L833" s="51">
        <f t="shared" si="129"/>
        <v>2023</v>
      </c>
      <c r="M833" s="51">
        <f t="shared" si="130"/>
        <v>3</v>
      </c>
      <c r="N833" s="51">
        <f t="shared" si="131"/>
        <v>17</v>
      </c>
      <c r="O833" s="51">
        <v>8</v>
      </c>
      <c r="P833" s="51"/>
      <c r="Q833" s="48"/>
    </row>
    <row r="834" spans="1:17">
      <c r="A834" s="47">
        <v>45003</v>
      </c>
      <c r="B834" s="48" t="s">
        <v>81</v>
      </c>
      <c r="C834" s="48">
        <v>1</v>
      </c>
      <c r="D834" s="48">
        <v>134</v>
      </c>
      <c r="E834" s="48">
        <v>4007</v>
      </c>
      <c r="F834" s="48">
        <v>37</v>
      </c>
      <c r="G834" s="48">
        <v>1.2</v>
      </c>
      <c r="H834" s="48">
        <v>1</v>
      </c>
      <c r="I834" s="48">
        <v>29</v>
      </c>
      <c r="J834" s="49">
        <v>97.5</v>
      </c>
      <c r="K834" s="50">
        <f>IFERROR(TablaAforos[[#This Row],[AREA DEL POTRERO]]/TablaAforos[[#This Row],[NUMERO VACAS LOTE]]/TablaAforos[[#This Row],[DIAS OCUPACION]],"")</f>
        <v>108.29729729729729</v>
      </c>
      <c r="L834" s="51">
        <f t="shared" si="129"/>
        <v>2023</v>
      </c>
      <c r="M834" s="51">
        <f t="shared" si="130"/>
        <v>3</v>
      </c>
      <c r="N834" s="51">
        <f t="shared" si="131"/>
        <v>18</v>
      </c>
      <c r="O834" s="51">
        <v>9</v>
      </c>
      <c r="P834" s="51"/>
      <c r="Q834" s="48"/>
    </row>
    <row r="835" spans="1:17">
      <c r="A835" s="47">
        <v>45003</v>
      </c>
      <c r="B835" s="48" t="s">
        <v>81</v>
      </c>
      <c r="C835" s="48">
        <v>2</v>
      </c>
      <c r="D835" s="48">
        <v>77</v>
      </c>
      <c r="E835" s="48">
        <v>2066</v>
      </c>
      <c r="F835" s="48">
        <v>38</v>
      </c>
      <c r="G835" s="48">
        <v>1.8</v>
      </c>
      <c r="H835" s="48">
        <v>1</v>
      </c>
      <c r="I835" s="48">
        <v>32</v>
      </c>
      <c r="J835" s="49">
        <v>76.7</v>
      </c>
      <c r="K835" s="50">
        <f>IFERROR(TablaAforos[[#This Row],[AREA DEL POTRERO]]/TablaAforos[[#This Row],[NUMERO VACAS LOTE]]/TablaAforos[[#This Row],[DIAS OCUPACION]],"")</f>
        <v>54.368421052631582</v>
      </c>
      <c r="L835" s="51">
        <f t="shared" si="129"/>
        <v>2023</v>
      </c>
      <c r="M835" s="51">
        <f t="shared" si="130"/>
        <v>3</v>
      </c>
      <c r="N835" s="51">
        <f t="shared" si="131"/>
        <v>18</v>
      </c>
      <c r="O835" s="51">
        <v>9</v>
      </c>
      <c r="P835" s="51"/>
      <c r="Q835" s="48"/>
    </row>
    <row r="836" spans="1:17">
      <c r="A836" s="47">
        <v>45003</v>
      </c>
      <c r="B836" s="48" t="s">
        <v>82</v>
      </c>
      <c r="C836" s="48" t="s">
        <v>86</v>
      </c>
      <c r="D836" s="48">
        <v>10</v>
      </c>
      <c r="E836" s="48">
        <v>2500</v>
      </c>
      <c r="F836" s="48">
        <v>40</v>
      </c>
      <c r="G836" s="48">
        <v>1.7</v>
      </c>
      <c r="H836" s="48">
        <v>1</v>
      </c>
      <c r="I836" s="48">
        <v>35</v>
      </c>
      <c r="J836" s="49">
        <v>83</v>
      </c>
      <c r="K836" s="50">
        <f>IFERROR(TablaAforos[[#This Row],[AREA DEL POTRERO]]/TablaAforos[[#This Row],[NUMERO VACAS LOTE]]/TablaAforos[[#This Row],[DIAS OCUPACION]],"")</f>
        <v>62.5</v>
      </c>
      <c r="L836" s="51">
        <f t="shared" ref="L836:L837" si="132">YEAR(A836)</f>
        <v>2023</v>
      </c>
      <c r="M836" s="51">
        <f t="shared" ref="M836:M837" si="133">MONTH(A836)</f>
        <v>3</v>
      </c>
      <c r="N836" s="51">
        <f t="shared" ref="N836:N837" si="134">DAY(A836)</f>
        <v>18</v>
      </c>
      <c r="O836" s="51">
        <v>8</v>
      </c>
      <c r="P836" s="51"/>
      <c r="Q836" s="48"/>
    </row>
    <row r="837" spans="1:17">
      <c r="A837" s="47">
        <v>45003</v>
      </c>
      <c r="B837" s="48" t="s">
        <v>82</v>
      </c>
      <c r="C837" s="48" t="s">
        <v>87</v>
      </c>
      <c r="D837" s="48">
        <v>59</v>
      </c>
      <c r="E837" s="48">
        <v>2500</v>
      </c>
      <c r="F837" s="48">
        <v>41</v>
      </c>
      <c r="G837" s="48">
        <v>1.5</v>
      </c>
      <c r="H837" s="48">
        <v>1</v>
      </c>
      <c r="I837" s="48">
        <v>32</v>
      </c>
      <c r="J837" s="49">
        <v>72.3</v>
      </c>
      <c r="K837" s="50">
        <f>IFERROR(TablaAforos[[#This Row],[AREA DEL POTRERO]]/TablaAforos[[#This Row],[NUMERO VACAS LOTE]]/TablaAforos[[#This Row],[DIAS OCUPACION]],"")</f>
        <v>60.975609756097562</v>
      </c>
      <c r="L837" s="51">
        <f t="shared" si="132"/>
        <v>2023</v>
      </c>
      <c r="M837" s="51">
        <f t="shared" si="133"/>
        <v>3</v>
      </c>
      <c r="N837" s="51">
        <f t="shared" si="134"/>
        <v>18</v>
      </c>
      <c r="O837" s="51">
        <v>8</v>
      </c>
      <c r="P837" s="51"/>
      <c r="Q837" s="48"/>
    </row>
    <row r="838" spans="1:17">
      <c r="A838" s="47">
        <v>45004</v>
      </c>
      <c r="B838" s="48" t="s">
        <v>81</v>
      </c>
      <c r="C838" s="48">
        <v>1</v>
      </c>
      <c r="D838" s="48">
        <v>59</v>
      </c>
      <c r="E838" s="48">
        <v>2452</v>
      </c>
      <c r="F838" s="48">
        <v>37</v>
      </c>
      <c r="G838" s="48">
        <v>1.7</v>
      </c>
      <c r="H838" s="48">
        <v>1</v>
      </c>
      <c r="I838" s="48">
        <v>31</v>
      </c>
      <c r="J838" s="49">
        <v>88</v>
      </c>
      <c r="K838" s="50">
        <f>IFERROR(TablaAforos[[#This Row],[AREA DEL POTRERO]]/TablaAforos[[#This Row],[NUMERO VACAS LOTE]]/TablaAforos[[#This Row],[DIAS OCUPACION]],"")</f>
        <v>66.270270270270274</v>
      </c>
      <c r="L838" s="51">
        <f>YEAR(A838)</f>
        <v>2023</v>
      </c>
      <c r="M838" s="51">
        <f>MONTH(A838)</f>
        <v>3</v>
      </c>
      <c r="N838" s="51">
        <f>DAY(A838)</f>
        <v>19</v>
      </c>
      <c r="O838" s="51">
        <v>9</v>
      </c>
      <c r="P838" s="51"/>
      <c r="Q838" s="48"/>
    </row>
    <row r="839" spans="1:17">
      <c r="A839" s="47">
        <v>45004</v>
      </c>
      <c r="B839" s="48" t="s">
        <v>81</v>
      </c>
      <c r="C839" s="48">
        <v>2</v>
      </c>
      <c r="D839" s="48">
        <v>76</v>
      </c>
      <c r="E839" s="48">
        <v>2562</v>
      </c>
      <c r="F839" s="48">
        <v>38</v>
      </c>
      <c r="G839" s="48">
        <v>1.6</v>
      </c>
      <c r="H839" s="48">
        <v>1</v>
      </c>
      <c r="I839" s="48">
        <v>31</v>
      </c>
      <c r="J839" s="49">
        <v>82.9</v>
      </c>
      <c r="K839" s="50">
        <f>IFERROR(TablaAforos[[#This Row],[AREA DEL POTRERO]]/TablaAforos[[#This Row],[NUMERO VACAS LOTE]]/TablaAforos[[#This Row],[DIAS OCUPACION]],"")</f>
        <v>67.421052631578945</v>
      </c>
      <c r="L839" s="51">
        <f>YEAR(A839)</f>
        <v>2023</v>
      </c>
      <c r="M839" s="51">
        <f>MONTH(A839)</f>
        <v>3</v>
      </c>
      <c r="N839" s="51">
        <f>DAY(A839)</f>
        <v>19</v>
      </c>
      <c r="O839" s="51">
        <v>9</v>
      </c>
      <c r="P839" s="51"/>
      <c r="Q839" s="48"/>
    </row>
    <row r="840" spans="1:17">
      <c r="A840" s="47">
        <v>45004</v>
      </c>
      <c r="B840" s="48" t="s">
        <v>82</v>
      </c>
      <c r="C840" s="48" t="s">
        <v>86</v>
      </c>
      <c r="D840" s="48">
        <v>11</v>
      </c>
      <c r="E840" s="48">
        <v>2500</v>
      </c>
      <c r="F840" s="48">
        <v>40</v>
      </c>
      <c r="G840" s="48">
        <v>1.4</v>
      </c>
      <c r="H840" s="48">
        <v>1</v>
      </c>
      <c r="I840" s="48">
        <v>35</v>
      </c>
      <c r="J840" s="49">
        <v>68</v>
      </c>
      <c r="K840" s="50">
        <f>IFERROR(TablaAforos[[#This Row],[AREA DEL POTRERO]]/TablaAforos[[#This Row],[NUMERO VACAS LOTE]]/TablaAforos[[#This Row],[DIAS OCUPACION]],"")</f>
        <v>62.5</v>
      </c>
      <c r="L840" s="51">
        <f t="shared" ref="L840:L841" si="135">YEAR(A840)</f>
        <v>2023</v>
      </c>
      <c r="M840" s="51">
        <f t="shared" ref="M840:M841" si="136">MONTH(A840)</f>
        <v>3</v>
      </c>
      <c r="N840" s="51">
        <f t="shared" ref="N840:N841" si="137">DAY(A840)</f>
        <v>19</v>
      </c>
      <c r="O840" s="51">
        <v>8</v>
      </c>
      <c r="P840" s="51"/>
      <c r="Q840" s="48"/>
    </row>
    <row r="841" spans="1:17">
      <c r="A841" s="47">
        <v>45004</v>
      </c>
      <c r="B841" s="48" t="s">
        <v>82</v>
      </c>
      <c r="C841" s="48" t="s">
        <v>87</v>
      </c>
      <c r="D841" s="48">
        <v>60</v>
      </c>
      <c r="E841" s="48">
        <v>2500</v>
      </c>
      <c r="F841" s="48">
        <v>40</v>
      </c>
      <c r="G841" s="48">
        <v>1.7</v>
      </c>
      <c r="H841" s="48">
        <v>1</v>
      </c>
      <c r="I841" s="48">
        <v>29</v>
      </c>
      <c r="J841" s="49">
        <v>83</v>
      </c>
      <c r="K841" s="50">
        <f>IFERROR(TablaAforos[[#This Row],[AREA DEL POTRERO]]/TablaAforos[[#This Row],[NUMERO VACAS LOTE]]/TablaAforos[[#This Row],[DIAS OCUPACION]],"")</f>
        <v>62.5</v>
      </c>
      <c r="L841" s="51">
        <f t="shared" si="135"/>
        <v>2023</v>
      </c>
      <c r="M841" s="51">
        <f t="shared" si="136"/>
        <v>3</v>
      </c>
      <c r="N841" s="51">
        <f t="shared" si="137"/>
        <v>19</v>
      </c>
      <c r="O841" s="51">
        <v>8</v>
      </c>
      <c r="P841" s="51"/>
      <c r="Q841" s="48"/>
    </row>
    <row r="842" spans="1:17">
      <c r="A842" s="47">
        <v>45004</v>
      </c>
      <c r="B842" s="48" t="s">
        <v>85</v>
      </c>
      <c r="C842" s="48">
        <v>1</v>
      </c>
      <c r="D842" s="48">
        <v>14</v>
      </c>
      <c r="E842" s="48">
        <v>4091</v>
      </c>
      <c r="F842" s="48">
        <v>30</v>
      </c>
      <c r="G842" s="48">
        <v>1.4</v>
      </c>
      <c r="H842" s="48">
        <v>1.5</v>
      </c>
      <c r="I842" s="48">
        <v>27</v>
      </c>
      <c r="J842" s="49">
        <v>96.1</v>
      </c>
      <c r="K842" s="50">
        <f>IFERROR(TablaAforos[[#This Row],[AREA DEL POTRERO]]/TablaAforos[[#This Row],[NUMERO VACAS LOTE]]/TablaAforos[[#This Row],[DIAS OCUPACION]],"")</f>
        <v>90.911111111111111</v>
      </c>
      <c r="L842" s="51">
        <f>YEAR(A842)</f>
        <v>2023</v>
      </c>
      <c r="M842" s="51">
        <f>MONTH(A842)</f>
        <v>3</v>
      </c>
      <c r="N842" s="51">
        <f>DAY(A842)</f>
        <v>19</v>
      </c>
      <c r="O842" s="37">
        <v>5</v>
      </c>
      <c r="P842" s="37"/>
      <c r="Q842" s="48"/>
    </row>
    <row r="843" spans="1:17">
      <c r="A843" s="47">
        <v>45005</v>
      </c>
      <c r="B843" s="48" t="s">
        <v>81</v>
      </c>
      <c r="C843" s="48">
        <v>1</v>
      </c>
      <c r="D843" s="48">
        <v>58</v>
      </c>
      <c r="E843" s="48">
        <v>2292</v>
      </c>
      <c r="F843" s="48">
        <v>37</v>
      </c>
      <c r="G843" s="48">
        <v>1.8</v>
      </c>
      <c r="H843" s="48">
        <v>1</v>
      </c>
      <c r="I843" s="48">
        <v>31</v>
      </c>
      <c r="J843" s="49">
        <v>87.3</v>
      </c>
      <c r="K843" s="50">
        <f>IFERROR(TablaAforos[[#This Row],[AREA DEL POTRERO]]/TablaAforos[[#This Row],[NUMERO VACAS LOTE]]/TablaAforos[[#This Row],[DIAS OCUPACION]],"")</f>
        <v>61.945945945945944</v>
      </c>
      <c r="L843" s="51">
        <f>YEAR(A843)</f>
        <v>2023</v>
      </c>
      <c r="M843" s="51">
        <f>MONTH(A843)</f>
        <v>3</v>
      </c>
      <c r="N843" s="51">
        <f>DAY(A843)</f>
        <v>20</v>
      </c>
      <c r="O843" s="51">
        <v>9</v>
      </c>
      <c r="P843" s="51"/>
      <c r="Q843" s="48"/>
    </row>
    <row r="844" spans="1:17">
      <c r="A844" s="47">
        <v>45005</v>
      </c>
      <c r="B844" s="48" t="s">
        <v>81</v>
      </c>
      <c r="C844" s="48">
        <v>2</v>
      </c>
      <c r="D844" s="48">
        <v>75</v>
      </c>
      <c r="E844" s="48">
        <v>1385</v>
      </c>
      <c r="F844" s="48">
        <v>41</v>
      </c>
      <c r="G844" s="48">
        <v>1.4</v>
      </c>
      <c r="H844" s="48">
        <v>0.5</v>
      </c>
      <c r="I844" s="48">
        <v>32</v>
      </c>
      <c r="J844" s="49">
        <v>75.5</v>
      </c>
      <c r="K844" s="50">
        <f>IFERROR(TablaAforos[[#This Row],[AREA DEL POTRERO]]/TablaAforos[[#This Row],[NUMERO VACAS LOTE]]/TablaAforos[[#This Row],[DIAS OCUPACION]],"")</f>
        <v>67.560975609756099</v>
      </c>
      <c r="L844" s="51">
        <f>YEAR(A844)</f>
        <v>2023</v>
      </c>
      <c r="M844" s="51">
        <f>MONTH(A844)</f>
        <v>3</v>
      </c>
      <c r="N844" s="51">
        <f>DAY(A844)</f>
        <v>20</v>
      </c>
      <c r="O844" s="51">
        <v>9</v>
      </c>
      <c r="P844" s="51"/>
      <c r="Q844" s="48"/>
    </row>
    <row r="845" spans="1:17">
      <c r="A845" s="47">
        <v>45005</v>
      </c>
      <c r="B845" s="48" t="s">
        <v>82</v>
      </c>
      <c r="C845" s="48" t="s">
        <v>107</v>
      </c>
      <c r="D845" s="48">
        <v>12</v>
      </c>
      <c r="E845" s="48">
        <v>2500</v>
      </c>
      <c r="F845" s="48">
        <v>40</v>
      </c>
      <c r="G845" s="48">
        <v>1.5</v>
      </c>
      <c r="H845" s="48">
        <v>1</v>
      </c>
      <c r="I845" s="48">
        <v>35</v>
      </c>
      <c r="J845" s="49">
        <v>72.2</v>
      </c>
      <c r="K845" s="50">
        <f>IFERROR(TablaAforos[[#This Row],[AREA DEL POTRERO]]/TablaAforos[[#This Row],[NUMERO VACAS LOTE]]/TablaAforos[[#This Row],[DIAS OCUPACION]],"")</f>
        <v>62.5</v>
      </c>
      <c r="L845" s="51">
        <f t="shared" ref="L845:L846" si="138">YEAR(A845)</f>
        <v>2023</v>
      </c>
      <c r="M845" s="51">
        <f t="shared" ref="M845:M846" si="139">MONTH(A845)</f>
        <v>3</v>
      </c>
      <c r="N845" s="51">
        <f t="shared" ref="N845:N846" si="140">DAY(A845)</f>
        <v>20</v>
      </c>
      <c r="O845" s="51">
        <v>8</v>
      </c>
      <c r="P845" s="51"/>
      <c r="Q845" s="48"/>
    </row>
    <row r="846" spans="1:17">
      <c r="A846" s="47">
        <v>45005</v>
      </c>
      <c r="B846" s="48" t="s">
        <v>82</v>
      </c>
      <c r="C846" s="48" t="s">
        <v>87</v>
      </c>
      <c r="D846" s="48">
        <v>61</v>
      </c>
      <c r="E846" s="48">
        <v>2500</v>
      </c>
      <c r="F846" s="48">
        <v>40</v>
      </c>
      <c r="G846" s="48">
        <v>1.3</v>
      </c>
      <c r="H846" s="48">
        <v>1</v>
      </c>
      <c r="I846" s="48">
        <v>31</v>
      </c>
      <c r="J846" s="49">
        <v>64.7</v>
      </c>
      <c r="K846" s="50">
        <f>IFERROR(TablaAforos[[#This Row],[AREA DEL POTRERO]]/TablaAforos[[#This Row],[NUMERO VACAS LOTE]]/TablaAforos[[#This Row],[DIAS OCUPACION]],"")</f>
        <v>62.5</v>
      </c>
      <c r="L846" s="51">
        <f t="shared" si="138"/>
        <v>2023</v>
      </c>
      <c r="M846" s="51">
        <f t="shared" si="139"/>
        <v>3</v>
      </c>
      <c r="N846" s="51">
        <f t="shared" si="140"/>
        <v>20</v>
      </c>
      <c r="O846" s="51">
        <v>8</v>
      </c>
      <c r="P846" s="51"/>
      <c r="Q846" s="48"/>
    </row>
    <row r="847" spans="1:17">
      <c r="A847" s="47">
        <v>45006</v>
      </c>
      <c r="B847" s="48" t="s">
        <v>81</v>
      </c>
      <c r="C847" s="48">
        <v>1</v>
      </c>
      <c r="D847" s="48">
        <v>57</v>
      </c>
      <c r="E847" s="48">
        <v>2162</v>
      </c>
      <c r="F847" s="48">
        <v>37</v>
      </c>
      <c r="G847" s="48">
        <v>1.6</v>
      </c>
      <c r="H847" s="48">
        <v>1</v>
      </c>
      <c r="I847" s="48">
        <v>31</v>
      </c>
      <c r="J847" s="49">
        <v>71.400000000000006</v>
      </c>
      <c r="K847" s="50">
        <f>IFERROR(TablaAforos[[#This Row],[AREA DEL POTRERO]]/TablaAforos[[#This Row],[NUMERO VACAS LOTE]]/TablaAforos[[#This Row],[DIAS OCUPACION]],"")</f>
        <v>58.432432432432435</v>
      </c>
      <c r="L847" s="51">
        <f t="shared" ref="L847:L852" si="141">YEAR(A847)</f>
        <v>2023</v>
      </c>
      <c r="M847" s="51">
        <f t="shared" ref="M847:M852" si="142">MONTH(A847)</f>
        <v>3</v>
      </c>
      <c r="N847" s="51">
        <f t="shared" ref="N847:N852" si="143">DAY(A847)</f>
        <v>21</v>
      </c>
      <c r="O847" s="51">
        <v>9</v>
      </c>
      <c r="P847" s="51"/>
      <c r="Q847" s="48"/>
    </row>
    <row r="848" spans="1:17">
      <c r="A848" s="47">
        <v>45006</v>
      </c>
      <c r="B848" s="48" t="s">
        <v>81</v>
      </c>
      <c r="C848" s="48">
        <v>2</v>
      </c>
      <c r="D848" s="48">
        <v>78</v>
      </c>
      <c r="E848" s="48">
        <v>1779</v>
      </c>
      <c r="F848" s="48">
        <v>41</v>
      </c>
      <c r="G848" s="48">
        <v>1.7</v>
      </c>
      <c r="H848" s="48">
        <v>1</v>
      </c>
      <c r="I848" s="48">
        <v>30</v>
      </c>
      <c r="J848" s="49">
        <v>56.6</v>
      </c>
      <c r="K848" s="50">
        <f>IFERROR(TablaAforos[[#This Row],[AREA DEL POTRERO]]/TablaAforos[[#This Row],[NUMERO VACAS LOTE]]/TablaAforos[[#This Row],[DIAS OCUPACION]],"")</f>
        <v>43.390243902439025</v>
      </c>
      <c r="L848" s="51">
        <f t="shared" si="141"/>
        <v>2023</v>
      </c>
      <c r="M848" s="51">
        <f t="shared" si="142"/>
        <v>3</v>
      </c>
      <c r="N848" s="51">
        <f t="shared" si="143"/>
        <v>21</v>
      </c>
      <c r="O848" s="51">
        <v>9</v>
      </c>
      <c r="P848" s="51"/>
      <c r="Q848" s="48"/>
    </row>
    <row r="849" spans="1:17">
      <c r="A849" s="47">
        <v>45006</v>
      </c>
      <c r="B849" s="48" t="s">
        <v>82</v>
      </c>
      <c r="C849" s="48" t="s">
        <v>86</v>
      </c>
      <c r="D849" s="48">
        <v>33</v>
      </c>
      <c r="E849" s="48">
        <v>6323</v>
      </c>
      <c r="F849" s="48">
        <v>40</v>
      </c>
      <c r="G849" s="48">
        <v>1</v>
      </c>
      <c r="H849" s="48">
        <v>1.5</v>
      </c>
      <c r="I849" s="48">
        <v>35</v>
      </c>
      <c r="J849" s="49">
        <v>85.4</v>
      </c>
      <c r="K849" s="50">
        <f>IFERROR(TablaAforos[[#This Row],[AREA DEL POTRERO]]/TablaAforos[[#This Row],[NUMERO VACAS LOTE]]/TablaAforos[[#This Row],[DIAS OCUPACION]],"")</f>
        <v>105.38333333333333</v>
      </c>
      <c r="L849" s="51">
        <f t="shared" si="141"/>
        <v>2023</v>
      </c>
      <c r="M849" s="51">
        <f t="shared" si="142"/>
        <v>3</v>
      </c>
      <c r="N849" s="51">
        <f t="shared" si="143"/>
        <v>21</v>
      </c>
      <c r="O849" s="51">
        <v>8</v>
      </c>
      <c r="P849" s="51"/>
      <c r="Q849" s="48"/>
    </row>
    <row r="850" spans="1:17">
      <c r="A850" s="47">
        <v>45006</v>
      </c>
      <c r="B850" s="48" t="s">
        <v>82</v>
      </c>
      <c r="C850" s="48" t="s">
        <v>87</v>
      </c>
      <c r="D850" s="48">
        <v>27</v>
      </c>
      <c r="E850" s="48">
        <v>2500</v>
      </c>
      <c r="F850" s="48">
        <v>44</v>
      </c>
      <c r="G850" s="48"/>
      <c r="H850" s="48"/>
      <c r="I850" s="48"/>
      <c r="J850" s="49"/>
      <c r="K850" s="50" t="str">
        <f>IFERROR(TablaAforos[[#This Row],[AREA DEL POTRERO]]/TablaAforos[[#This Row],[NUMERO VACAS LOTE]]/TablaAforos[[#This Row],[DIAS OCUPACION]],"")</f>
        <v/>
      </c>
      <c r="L850" s="51">
        <f t="shared" si="141"/>
        <v>2023</v>
      </c>
      <c r="M850" s="51">
        <f t="shared" si="142"/>
        <v>3</v>
      </c>
      <c r="N850" s="51">
        <f t="shared" si="143"/>
        <v>21</v>
      </c>
      <c r="O850" s="51">
        <v>8</v>
      </c>
      <c r="P850" s="51"/>
      <c r="Q850" s="48"/>
    </row>
    <row r="851" spans="1:17">
      <c r="A851" s="47">
        <v>45007</v>
      </c>
      <c r="B851" s="48" t="s">
        <v>81</v>
      </c>
      <c r="C851" s="48">
        <v>1</v>
      </c>
      <c r="D851" s="48">
        <v>56</v>
      </c>
      <c r="E851" s="48">
        <v>2083</v>
      </c>
      <c r="F851" s="48">
        <v>37</v>
      </c>
      <c r="G851" s="48">
        <v>1</v>
      </c>
      <c r="H851" s="48">
        <v>1.8</v>
      </c>
      <c r="I851" s="48">
        <v>31</v>
      </c>
      <c r="J851" s="49">
        <v>76.8</v>
      </c>
      <c r="K851" s="50">
        <f>IFERROR(TablaAforos[[#This Row],[AREA DEL POTRERO]]/TablaAforos[[#This Row],[NUMERO VACAS LOTE]]/TablaAforos[[#This Row],[DIAS OCUPACION]],"")</f>
        <v>31.276276276276278</v>
      </c>
      <c r="L851" s="51">
        <f t="shared" si="141"/>
        <v>2023</v>
      </c>
      <c r="M851" s="51">
        <f t="shared" si="142"/>
        <v>3</v>
      </c>
      <c r="N851" s="51">
        <f t="shared" si="143"/>
        <v>22</v>
      </c>
      <c r="O851" s="51">
        <v>9</v>
      </c>
      <c r="P851" s="51"/>
      <c r="Q851" s="48"/>
    </row>
    <row r="852" spans="1:17">
      <c r="A852" s="47">
        <v>45007</v>
      </c>
      <c r="B852" s="48" t="s">
        <v>81</v>
      </c>
      <c r="C852" s="48">
        <v>2</v>
      </c>
      <c r="D852" s="48">
        <v>80</v>
      </c>
      <c r="E852" s="48">
        <v>2349</v>
      </c>
      <c r="F852" s="48">
        <v>41</v>
      </c>
      <c r="G852" s="48">
        <v>1.5</v>
      </c>
      <c r="H852" s="48">
        <v>1</v>
      </c>
      <c r="I852" s="48">
        <v>31</v>
      </c>
      <c r="J852" s="49">
        <v>72.3</v>
      </c>
      <c r="K852" s="50">
        <f>IFERROR(TablaAforos[[#This Row],[AREA DEL POTRERO]]/TablaAforos[[#This Row],[NUMERO VACAS LOTE]]/TablaAforos[[#This Row],[DIAS OCUPACION]],"")</f>
        <v>57.292682926829265</v>
      </c>
      <c r="L852" s="51">
        <f t="shared" si="141"/>
        <v>2023</v>
      </c>
      <c r="M852" s="51">
        <f t="shared" si="142"/>
        <v>3</v>
      </c>
      <c r="N852" s="51">
        <f t="shared" si="143"/>
        <v>22</v>
      </c>
      <c r="O852" s="51">
        <v>9</v>
      </c>
      <c r="P852" s="51"/>
      <c r="Q852" s="48"/>
    </row>
    <row r="853" spans="1:17">
      <c r="A853" s="47">
        <v>45007</v>
      </c>
      <c r="B853" s="48" t="s">
        <v>82</v>
      </c>
      <c r="C853" s="48" t="s">
        <v>87</v>
      </c>
      <c r="D853" s="48">
        <v>28</v>
      </c>
      <c r="E853" s="48">
        <v>2500</v>
      </c>
      <c r="F853" s="48">
        <v>44</v>
      </c>
      <c r="G853" s="48">
        <v>1.7</v>
      </c>
      <c r="H853" s="48">
        <v>1</v>
      </c>
      <c r="I853" s="48">
        <v>25</v>
      </c>
      <c r="J853" s="49">
        <v>75.900000000000006</v>
      </c>
      <c r="K853" s="50">
        <f>IFERROR(TablaAforos[[#This Row],[AREA DEL POTRERO]]/TablaAforos[[#This Row],[NUMERO VACAS LOTE]]/TablaAforos[[#This Row],[DIAS OCUPACION]],"")</f>
        <v>56.81818181818182</v>
      </c>
      <c r="L853" s="51">
        <f t="shared" ref="L853:L859" si="144">YEAR(A853)</f>
        <v>2023</v>
      </c>
      <c r="M853" s="51">
        <f t="shared" ref="M853:M859" si="145">MONTH(A853)</f>
        <v>3</v>
      </c>
      <c r="N853" s="51">
        <f t="shared" ref="N853:N859" si="146">DAY(A853)</f>
        <v>22</v>
      </c>
      <c r="O853" s="51">
        <v>8</v>
      </c>
      <c r="P853" s="51"/>
      <c r="Q853" s="48"/>
    </row>
    <row r="854" spans="1:17">
      <c r="A854" s="47">
        <v>45008</v>
      </c>
      <c r="B854" s="48" t="s">
        <v>81</v>
      </c>
      <c r="C854" s="48">
        <v>1</v>
      </c>
      <c r="D854" s="48">
        <v>55</v>
      </c>
      <c r="E854" s="48">
        <v>2377</v>
      </c>
      <c r="F854" s="48">
        <v>37</v>
      </c>
      <c r="G854" s="48">
        <v>1.9</v>
      </c>
      <c r="H854" s="48">
        <v>1</v>
      </c>
      <c r="I854" s="48">
        <v>31</v>
      </c>
      <c r="J854" s="49">
        <v>95.9</v>
      </c>
      <c r="K854" s="50">
        <f>IFERROR(TablaAforos[[#This Row],[AREA DEL POTRERO]]/TablaAforos[[#This Row],[NUMERO VACAS LOTE]]/TablaAforos[[#This Row],[DIAS OCUPACION]],"")</f>
        <v>64.243243243243242</v>
      </c>
      <c r="L854" s="51">
        <f t="shared" si="144"/>
        <v>2023</v>
      </c>
      <c r="M854" s="51">
        <f t="shared" si="145"/>
        <v>3</v>
      </c>
      <c r="N854" s="51">
        <f t="shared" si="146"/>
        <v>23</v>
      </c>
      <c r="O854" s="51">
        <v>9</v>
      </c>
      <c r="P854" s="51"/>
      <c r="Q854" s="48"/>
    </row>
    <row r="855" spans="1:17">
      <c r="A855" s="47">
        <v>45008</v>
      </c>
      <c r="B855" s="48" t="s">
        <v>81</v>
      </c>
      <c r="C855" s="48">
        <v>2</v>
      </c>
      <c r="D855" s="48">
        <v>82</v>
      </c>
      <c r="E855" s="48">
        <v>2804</v>
      </c>
      <c r="F855" s="48">
        <v>41</v>
      </c>
      <c r="G855" s="48">
        <v>1.4</v>
      </c>
      <c r="H855" s="48">
        <v>1</v>
      </c>
      <c r="I855" s="48">
        <v>32</v>
      </c>
      <c r="J855" s="49">
        <v>73.900000000000006</v>
      </c>
      <c r="K855" s="50">
        <f>IFERROR(TablaAforos[[#This Row],[AREA DEL POTRERO]]/TablaAforos[[#This Row],[NUMERO VACAS LOTE]]/TablaAforos[[#This Row],[DIAS OCUPACION]],"")</f>
        <v>68.390243902439025</v>
      </c>
      <c r="L855" s="51">
        <f t="shared" si="144"/>
        <v>2023</v>
      </c>
      <c r="M855" s="51">
        <f t="shared" si="145"/>
        <v>3</v>
      </c>
      <c r="N855" s="51">
        <f t="shared" si="146"/>
        <v>23</v>
      </c>
      <c r="O855" s="51">
        <v>9</v>
      </c>
      <c r="P855" s="51"/>
      <c r="Q855" s="48"/>
    </row>
    <row r="856" spans="1:17">
      <c r="A856" s="47">
        <v>45008</v>
      </c>
      <c r="B856" s="48" t="s">
        <v>82</v>
      </c>
      <c r="C856" s="48" t="s">
        <v>87</v>
      </c>
      <c r="D856" s="48">
        <v>62</v>
      </c>
      <c r="E856" s="48">
        <v>2500</v>
      </c>
      <c r="F856" s="48">
        <v>44</v>
      </c>
      <c r="G856" s="48">
        <v>1.4</v>
      </c>
      <c r="H856" s="48">
        <v>1</v>
      </c>
      <c r="I856" s="48">
        <v>33</v>
      </c>
      <c r="J856" s="49">
        <v>63.5</v>
      </c>
      <c r="K856" s="50">
        <f>IFERROR(TablaAforos[[#This Row],[AREA DEL POTRERO]]/TablaAforos[[#This Row],[NUMERO VACAS LOTE]]/TablaAforos[[#This Row],[DIAS OCUPACION]],"")</f>
        <v>56.81818181818182</v>
      </c>
      <c r="L856" s="51">
        <f t="shared" si="144"/>
        <v>2023</v>
      </c>
      <c r="M856" s="51">
        <f t="shared" si="145"/>
        <v>3</v>
      </c>
      <c r="N856" s="51">
        <f t="shared" si="146"/>
        <v>23</v>
      </c>
      <c r="O856" s="51">
        <v>8</v>
      </c>
      <c r="P856" s="51"/>
      <c r="Q856" s="48"/>
    </row>
    <row r="857" spans="1:17">
      <c r="A857" s="98">
        <v>45008</v>
      </c>
      <c r="B857" s="99" t="s">
        <v>82</v>
      </c>
      <c r="C857" s="99" t="s">
        <v>86</v>
      </c>
      <c r="D857" s="99">
        <v>14</v>
      </c>
      <c r="E857" s="99">
        <v>2500</v>
      </c>
      <c r="F857" s="99">
        <v>40</v>
      </c>
      <c r="G857" s="99">
        <v>1.3</v>
      </c>
      <c r="H857" s="99">
        <v>1</v>
      </c>
      <c r="I857" s="99">
        <v>34</v>
      </c>
      <c r="J857" s="100">
        <v>64.2</v>
      </c>
      <c r="K857" s="101">
        <f>IFERROR(TablaAforos[[#This Row],[AREA DEL POTRERO]]/TablaAforos[[#This Row],[NUMERO VACAS LOTE]]/TablaAforos[[#This Row],[DIAS OCUPACION]],"")</f>
        <v>62.5</v>
      </c>
      <c r="L857" s="102">
        <f>YEAR(A857)</f>
        <v>2023</v>
      </c>
      <c r="M857" s="102">
        <f>MONTH(A857)</f>
        <v>3</v>
      </c>
      <c r="N857" s="102">
        <f>DAY(A857)</f>
        <v>23</v>
      </c>
      <c r="O857" s="51">
        <v>8</v>
      </c>
      <c r="P857" s="51"/>
      <c r="Q857" s="99"/>
    </row>
    <row r="858" spans="1:17">
      <c r="A858" s="47">
        <v>45009</v>
      </c>
      <c r="B858" s="48" t="s">
        <v>81</v>
      </c>
      <c r="C858" s="48">
        <v>1</v>
      </c>
      <c r="D858" s="48">
        <v>54</v>
      </c>
      <c r="E858" s="48">
        <v>2522</v>
      </c>
      <c r="F858" s="48">
        <v>37</v>
      </c>
      <c r="G858" s="48">
        <v>2</v>
      </c>
      <c r="H858" s="48">
        <v>1</v>
      </c>
      <c r="I858" s="48">
        <v>31</v>
      </c>
      <c r="J858" s="49">
        <v>103</v>
      </c>
      <c r="K858" s="50">
        <f>IFERROR(TablaAforos[[#This Row],[AREA DEL POTRERO]]/TablaAforos[[#This Row],[NUMERO VACAS LOTE]]/TablaAforos[[#This Row],[DIAS OCUPACION]],"")</f>
        <v>68.162162162162161</v>
      </c>
      <c r="L858" s="51">
        <f t="shared" si="144"/>
        <v>2023</v>
      </c>
      <c r="M858" s="51">
        <f t="shared" si="145"/>
        <v>3</v>
      </c>
      <c r="N858" s="51">
        <f t="shared" si="146"/>
        <v>24</v>
      </c>
      <c r="O858" s="51">
        <v>9</v>
      </c>
      <c r="P858" s="51"/>
      <c r="Q858" s="48"/>
    </row>
    <row r="859" spans="1:17">
      <c r="A859" s="47">
        <v>45009</v>
      </c>
      <c r="B859" s="48" t="s">
        <v>81</v>
      </c>
      <c r="C859" s="48">
        <v>2</v>
      </c>
      <c r="D859" s="48">
        <v>84</v>
      </c>
      <c r="E859" s="48">
        <v>1943</v>
      </c>
      <c r="F859" s="48">
        <v>41</v>
      </c>
      <c r="G859" s="48">
        <v>1.3</v>
      </c>
      <c r="H859" s="48">
        <v>1</v>
      </c>
      <c r="I859" s="48">
        <v>32</v>
      </c>
      <c r="J859" s="49">
        <v>48.3</v>
      </c>
      <c r="K859" s="50">
        <f>IFERROR(TablaAforos[[#This Row],[AREA DEL POTRERO]]/TablaAforos[[#This Row],[NUMERO VACAS LOTE]]/TablaAforos[[#This Row],[DIAS OCUPACION]],"")</f>
        <v>47.390243902439025</v>
      </c>
      <c r="L859" s="51">
        <f t="shared" si="144"/>
        <v>2023</v>
      </c>
      <c r="M859" s="51">
        <f t="shared" si="145"/>
        <v>3</v>
      </c>
      <c r="N859" s="51">
        <f t="shared" si="146"/>
        <v>24</v>
      </c>
      <c r="O859" s="51">
        <v>9</v>
      </c>
      <c r="P859" s="51"/>
      <c r="Q859" s="48"/>
    </row>
    <row r="860" spans="1:17">
      <c r="A860" s="98">
        <v>45009</v>
      </c>
      <c r="B860" s="99" t="s">
        <v>82</v>
      </c>
      <c r="C860" s="99" t="s">
        <v>86</v>
      </c>
      <c r="D860" s="99">
        <v>15</v>
      </c>
      <c r="E860" s="99">
        <v>2500</v>
      </c>
      <c r="F860" s="99">
        <v>40</v>
      </c>
      <c r="G860" s="99">
        <v>1.4</v>
      </c>
      <c r="H860" s="99">
        <v>1</v>
      </c>
      <c r="I860" s="99">
        <v>34</v>
      </c>
      <c r="J860" s="100">
        <v>69.8</v>
      </c>
      <c r="K860" s="101">
        <f>IFERROR(TablaAforos[[#This Row],[AREA DEL POTRERO]]/TablaAforos[[#This Row],[NUMERO VACAS LOTE]]/TablaAforos[[#This Row],[DIAS OCUPACION]],"")</f>
        <v>62.5</v>
      </c>
      <c r="L860" s="102">
        <f>YEAR(A860)</f>
        <v>2023</v>
      </c>
      <c r="M860" s="102">
        <f>MONTH(A860)</f>
        <v>3</v>
      </c>
      <c r="N860" s="102">
        <f>DAY(A860)</f>
        <v>24</v>
      </c>
      <c r="O860" s="51">
        <v>8</v>
      </c>
      <c r="P860" s="51"/>
      <c r="Q860" s="99"/>
    </row>
    <row r="861" spans="1:17">
      <c r="A861" s="93">
        <v>45009</v>
      </c>
      <c r="B861" s="94" t="s">
        <v>82</v>
      </c>
      <c r="C861" s="94" t="s">
        <v>87</v>
      </c>
      <c r="D861" s="94">
        <v>63</v>
      </c>
      <c r="E861" s="94">
        <v>2500</v>
      </c>
      <c r="F861" s="94">
        <v>44</v>
      </c>
      <c r="G861" s="94">
        <v>1.5</v>
      </c>
      <c r="H861" s="94">
        <v>1</v>
      </c>
      <c r="I861" s="94">
        <v>29</v>
      </c>
      <c r="J861" s="95">
        <v>66.900000000000006</v>
      </c>
      <c r="K861" s="96">
        <f>IFERROR(TablaAforos[[#This Row],[AREA DEL POTRERO]]/TablaAforos[[#This Row],[NUMERO VACAS LOTE]]/TablaAforos[[#This Row],[DIAS OCUPACION]],"")</f>
        <v>56.81818181818182</v>
      </c>
      <c r="L861" s="97">
        <f t="shared" ref="L861:L867" si="147">YEAR(A861)</f>
        <v>2023</v>
      </c>
      <c r="M861" s="97">
        <f t="shared" ref="M861:M867" si="148">MONTH(A861)</f>
        <v>3</v>
      </c>
      <c r="N861" s="97">
        <f t="shared" ref="N861:N867" si="149">DAY(A861)</f>
        <v>24</v>
      </c>
      <c r="O861" s="51">
        <v>8</v>
      </c>
      <c r="P861" s="51"/>
      <c r="Q861" s="94"/>
    </row>
    <row r="862" spans="1:17">
      <c r="A862" s="93">
        <v>45010</v>
      </c>
      <c r="B862" s="94" t="s">
        <v>81</v>
      </c>
      <c r="C862" s="94">
        <v>1</v>
      </c>
      <c r="D862" s="94">
        <v>53</v>
      </c>
      <c r="E862" s="94">
        <v>1935</v>
      </c>
      <c r="F862" s="94">
        <v>37</v>
      </c>
      <c r="G862" s="94">
        <v>1.8</v>
      </c>
      <c r="H862" s="94">
        <v>1</v>
      </c>
      <c r="I862" s="94">
        <v>31</v>
      </c>
      <c r="J862" s="95">
        <v>73.3</v>
      </c>
      <c r="K862" s="96">
        <f>IFERROR(TablaAforos[[#This Row],[AREA DEL POTRERO]]/TablaAforos[[#This Row],[NUMERO VACAS LOTE]]/TablaAforos[[#This Row],[DIAS OCUPACION]],"")</f>
        <v>52.297297297297298</v>
      </c>
      <c r="L862" s="97">
        <f t="shared" si="147"/>
        <v>2023</v>
      </c>
      <c r="M862" s="97">
        <f t="shared" si="148"/>
        <v>3</v>
      </c>
      <c r="N862" s="97">
        <f t="shared" si="149"/>
        <v>25</v>
      </c>
      <c r="O862" s="51">
        <v>9</v>
      </c>
      <c r="P862" s="51"/>
      <c r="Q862" s="94"/>
    </row>
    <row r="863" spans="1:17">
      <c r="A863" s="93">
        <v>45010</v>
      </c>
      <c r="B863" s="94" t="s">
        <v>81</v>
      </c>
      <c r="C863" s="94">
        <v>1</v>
      </c>
      <c r="D863" s="94">
        <v>86</v>
      </c>
      <c r="E863" s="94">
        <v>2224</v>
      </c>
      <c r="F863" s="94">
        <v>41</v>
      </c>
      <c r="G863" s="94">
        <v>1.2</v>
      </c>
      <c r="H863" s="94">
        <v>1</v>
      </c>
      <c r="I863" s="94">
        <v>32</v>
      </c>
      <c r="J863" s="95">
        <v>52.5</v>
      </c>
      <c r="K863" s="96">
        <f>IFERROR(TablaAforos[[#This Row],[AREA DEL POTRERO]]/TablaAforos[[#This Row],[NUMERO VACAS LOTE]]/TablaAforos[[#This Row],[DIAS OCUPACION]],"")</f>
        <v>54.243902439024389</v>
      </c>
      <c r="L863" s="97">
        <f t="shared" si="147"/>
        <v>2023</v>
      </c>
      <c r="M863" s="97">
        <f t="shared" si="148"/>
        <v>3</v>
      </c>
      <c r="N863" s="97">
        <f t="shared" si="149"/>
        <v>25</v>
      </c>
      <c r="O863" s="51">
        <v>9</v>
      </c>
      <c r="P863" s="51"/>
      <c r="Q863" s="94"/>
    </row>
    <row r="864" spans="1:17">
      <c r="A864" s="93">
        <v>45010</v>
      </c>
      <c r="B864" s="94" t="s">
        <v>82</v>
      </c>
      <c r="C864" s="94" t="s">
        <v>86</v>
      </c>
      <c r="D864" s="94">
        <v>16</v>
      </c>
      <c r="E864" s="94">
        <v>2500</v>
      </c>
      <c r="F864" s="94">
        <v>40</v>
      </c>
      <c r="G864" s="94">
        <v>2.2999999999999998</v>
      </c>
      <c r="H864" s="94">
        <v>1</v>
      </c>
      <c r="I864" s="94">
        <v>34</v>
      </c>
      <c r="J864" s="95">
        <v>108</v>
      </c>
      <c r="K864" s="96">
        <f>IFERROR(TablaAforos[[#This Row],[AREA DEL POTRERO]]/TablaAforos[[#This Row],[NUMERO VACAS LOTE]]/TablaAforos[[#This Row],[DIAS OCUPACION]],"")</f>
        <v>62.5</v>
      </c>
      <c r="L864" s="97">
        <f t="shared" si="147"/>
        <v>2023</v>
      </c>
      <c r="M864" s="97">
        <f t="shared" si="148"/>
        <v>3</v>
      </c>
      <c r="N864" s="97">
        <f t="shared" si="149"/>
        <v>25</v>
      </c>
      <c r="O864" s="51">
        <v>8</v>
      </c>
      <c r="P864" s="51"/>
      <c r="Q864" s="94"/>
    </row>
    <row r="865" spans="1:17">
      <c r="A865" s="93">
        <v>45010</v>
      </c>
      <c r="B865" s="94" t="s">
        <v>82</v>
      </c>
      <c r="C865" s="94" t="s">
        <v>87</v>
      </c>
      <c r="D865" s="94">
        <v>65</v>
      </c>
      <c r="E865" s="94">
        <v>2500</v>
      </c>
      <c r="F865" s="94">
        <v>44</v>
      </c>
      <c r="G865" s="94">
        <v>1.5</v>
      </c>
      <c r="H865" s="94">
        <v>1</v>
      </c>
      <c r="I865" s="94">
        <v>29</v>
      </c>
      <c r="J865" s="95">
        <v>65.2</v>
      </c>
      <c r="K865" s="96">
        <f>IFERROR(TablaAforos[[#This Row],[AREA DEL POTRERO]]/TablaAforos[[#This Row],[NUMERO VACAS LOTE]]/TablaAforos[[#This Row],[DIAS OCUPACION]],"")</f>
        <v>56.81818181818182</v>
      </c>
      <c r="L865" s="97">
        <f t="shared" si="147"/>
        <v>2023</v>
      </c>
      <c r="M865" s="97">
        <f t="shared" si="148"/>
        <v>3</v>
      </c>
      <c r="N865" s="97">
        <f t="shared" si="149"/>
        <v>25</v>
      </c>
      <c r="O865" s="51">
        <v>8</v>
      </c>
      <c r="P865" s="51"/>
      <c r="Q865" s="94"/>
    </row>
    <row r="866" spans="1:17">
      <c r="A866" s="93">
        <v>45011</v>
      </c>
      <c r="B866" s="94" t="s">
        <v>81</v>
      </c>
      <c r="C866" s="94">
        <v>1</v>
      </c>
      <c r="D866" s="94">
        <v>14</v>
      </c>
      <c r="E866" s="94">
        <v>2247</v>
      </c>
      <c r="F866" s="94">
        <v>37</v>
      </c>
      <c r="G866" s="94">
        <v>1.4</v>
      </c>
      <c r="H866" s="94">
        <v>1</v>
      </c>
      <c r="I866" s="94">
        <v>31</v>
      </c>
      <c r="J866" s="95">
        <v>65.099999999999994</v>
      </c>
      <c r="K866" s="96">
        <f>IFERROR(TablaAforos[[#This Row],[AREA DEL POTRERO]]/TablaAforos[[#This Row],[NUMERO VACAS LOTE]]/TablaAforos[[#This Row],[DIAS OCUPACION]],"")</f>
        <v>60.729729729729726</v>
      </c>
      <c r="L866" s="97">
        <f t="shared" si="147"/>
        <v>2023</v>
      </c>
      <c r="M866" s="97">
        <f t="shared" si="148"/>
        <v>3</v>
      </c>
      <c r="N866" s="97">
        <f t="shared" si="149"/>
        <v>26</v>
      </c>
      <c r="O866" s="51">
        <v>9</v>
      </c>
      <c r="P866" s="51"/>
      <c r="Q866" s="94"/>
    </row>
    <row r="867" spans="1:17">
      <c r="A867" s="93">
        <v>45011</v>
      </c>
      <c r="B867" s="94" t="s">
        <v>81</v>
      </c>
      <c r="C867" s="94">
        <v>2</v>
      </c>
      <c r="D867" s="94">
        <v>85</v>
      </c>
      <c r="E867" s="94">
        <v>2219</v>
      </c>
      <c r="F867" s="94">
        <v>41</v>
      </c>
      <c r="G867" s="94">
        <v>1.1000000000000001</v>
      </c>
      <c r="H867" s="94">
        <v>1</v>
      </c>
      <c r="I867" s="94">
        <v>32</v>
      </c>
      <c r="J867" s="95">
        <v>45.9</v>
      </c>
      <c r="K867" s="96">
        <f>IFERROR(TablaAforos[[#This Row],[AREA DEL POTRERO]]/TablaAforos[[#This Row],[NUMERO VACAS LOTE]]/TablaAforos[[#This Row],[DIAS OCUPACION]],"")</f>
        <v>54.121951219512198</v>
      </c>
      <c r="L867" s="97">
        <f t="shared" si="147"/>
        <v>2023</v>
      </c>
      <c r="M867" s="97">
        <f t="shared" si="148"/>
        <v>3</v>
      </c>
      <c r="N867" s="97">
        <f t="shared" si="149"/>
        <v>26</v>
      </c>
      <c r="O867" s="51">
        <v>9</v>
      </c>
      <c r="P867" s="51"/>
      <c r="Q867" s="94"/>
    </row>
    <row r="868" spans="1:17">
      <c r="A868" s="93">
        <v>45011</v>
      </c>
      <c r="B868" s="94" t="s">
        <v>82</v>
      </c>
      <c r="C868" s="94" t="s">
        <v>86</v>
      </c>
      <c r="D868" s="94">
        <v>17</v>
      </c>
      <c r="E868" s="94">
        <v>2500</v>
      </c>
      <c r="F868" s="94">
        <v>40</v>
      </c>
      <c r="G868" s="94">
        <v>1.9</v>
      </c>
      <c r="H868" s="94">
        <v>1</v>
      </c>
      <c r="I868" s="94">
        <v>34</v>
      </c>
      <c r="J868" s="95">
        <v>89.1</v>
      </c>
      <c r="K868" s="96">
        <f>IFERROR(TablaAforos[[#This Row],[AREA DEL POTRERO]]/TablaAforos[[#This Row],[NUMERO VACAS LOTE]]/TablaAforos[[#This Row],[DIAS OCUPACION]],"")</f>
        <v>62.5</v>
      </c>
      <c r="L868" s="97">
        <f t="shared" ref="L868:L869" si="150">YEAR(A868)</f>
        <v>2023</v>
      </c>
      <c r="M868" s="97">
        <f t="shared" ref="M868:M869" si="151">MONTH(A868)</f>
        <v>3</v>
      </c>
      <c r="N868" s="97">
        <f t="shared" ref="N868:N869" si="152">DAY(A868)</f>
        <v>26</v>
      </c>
      <c r="O868" s="51">
        <v>8</v>
      </c>
      <c r="P868" s="51"/>
      <c r="Q868" s="94"/>
    </row>
    <row r="869" spans="1:17">
      <c r="A869" s="93">
        <v>45011</v>
      </c>
      <c r="B869" s="94" t="s">
        <v>82</v>
      </c>
      <c r="C869" s="94" t="s">
        <v>87</v>
      </c>
      <c r="D869" s="94">
        <v>64</v>
      </c>
      <c r="E869" s="94">
        <v>2500</v>
      </c>
      <c r="F869" s="94">
        <v>44</v>
      </c>
      <c r="G869" s="94">
        <v>1.5</v>
      </c>
      <c r="H869" s="94">
        <v>1</v>
      </c>
      <c r="I869" s="94">
        <v>29</v>
      </c>
      <c r="J869" s="95">
        <v>65.2</v>
      </c>
      <c r="K869" s="96">
        <f>IFERROR(TablaAforos[[#This Row],[AREA DEL POTRERO]]/TablaAforos[[#This Row],[NUMERO VACAS LOTE]]/TablaAforos[[#This Row],[DIAS OCUPACION]],"")</f>
        <v>56.81818181818182</v>
      </c>
      <c r="L869" s="97">
        <f t="shared" si="150"/>
        <v>2023</v>
      </c>
      <c r="M869" s="97">
        <f t="shared" si="151"/>
        <v>3</v>
      </c>
      <c r="N869" s="97">
        <f t="shared" si="152"/>
        <v>26</v>
      </c>
      <c r="O869" s="51">
        <v>8</v>
      </c>
      <c r="P869" s="51"/>
      <c r="Q869" s="94"/>
    </row>
    <row r="870" spans="1:17">
      <c r="A870" s="98">
        <v>45011</v>
      </c>
      <c r="B870" s="99" t="s">
        <v>85</v>
      </c>
      <c r="C870" s="99">
        <v>1</v>
      </c>
      <c r="D870" s="99">
        <v>20</v>
      </c>
      <c r="E870" s="99">
        <v>11028</v>
      </c>
      <c r="F870" s="99">
        <v>30</v>
      </c>
      <c r="G870" s="99">
        <v>1.3</v>
      </c>
      <c r="H870" s="99">
        <v>4</v>
      </c>
      <c r="I870" s="99">
        <v>25</v>
      </c>
      <c r="J870" s="100">
        <v>92.4</v>
      </c>
      <c r="K870" s="101">
        <f>IFERROR(TablaAforos[[#This Row],[AREA DEL POTRERO]]/TablaAforos[[#This Row],[NUMERO VACAS LOTE]]/TablaAforos[[#This Row],[DIAS OCUPACION]],"")</f>
        <v>91.9</v>
      </c>
      <c r="L870" s="102">
        <f>YEAR(A870)</f>
        <v>2023</v>
      </c>
      <c r="M870" s="102">
        <f>MONTH(A870)</f>
        <v>3</v>
      </c>
      <c r="N870" s="102">
        <f>DAY(A870)</f>
        <v>26</v>
      </c>
      <c r="O870" s="37">
        <v>5</v>
      </c>
      <c r="P870" s="37"/>
      <c r="Q870" s="99"/>
    </row>
    <row r="871" spans="1:17">
      <c r="A871" s="93">
        <v>45012</v>
      </c>
      <c r="B871" s="20" t="s">
        <v>81</v>
      </c>
      <c r="C871" s="20">
        <v>1</v>
      </c>
      <c r="D871" s="20">
        <v>6</v>
      </c>
      <c r="E871" s="20">
        <v>2442</v>
      </c>
      <c r="F871" s="20">
        <v>37</v>
      </c>
      <c r="G871" s="20">
        <v>1.8</v>
      </c>
      <c r="H871" s="20">
        <v>1</v>
      </c>
      <c r="I871" s="20">
        <v>31</v>
      </c>
      <c r="J871" s="21">
        <v>92.6</v>
      </c>
      <c r="K871" s="22">
        <f>IFERROR(TablaAforos[[#This Row],[AREA DEL POTRERO]]/TablaAforos[[#This Row],[NUMERO VACAS LOTE]]/TablaAforos[[#This Row],[DIAS OCUPACION]],"")</f>
        <v>66</v>
      </c>
      <c r="L871" s="23">
        <f>YEAR(A871)</f>
        <v>2023</v>
      </c>
      <c r="M871" s="23">
        <f>MONTH(A871)</f>
        <v>3</v>
      </c>
      <c r="N871" s="23">
        <f>DAY(A871)</f>
        <v>27</v>
      </c>
      <c r="O871" s="51">
        <v>9</v>
      </c>
      <c r="P871" s="51"/>
    </row>
    <row r="872" spans="1:17">
      <c r="A872" s="93">
        <v>45012</v>
      </c>
      <c r="B872" s="20" t="s">
        <v>81</v>
      </c>
      <c r="C872" s="20">
        <v>2</v>
      </c>
      <c r="D872" s="20">
        <v>87</v>
      </c>
      <c r="E872" s="20">
        <v>3351</v>
      </c>
      <c r="F872" s="20">
        <v>41</v>
      </c>
      <c r="G872" s="20">
        <v>1.2</v>
      </c>
      <c r="H872" s="20">
        <v>1</v>
      </c>
      <c r="I872" s="20">
        <v>32</v>
      </c>
      <c r="J872" s="21">
        <v>76.599999999999994</v>
      </c>
      <c r="K872" s="22">
        <f>IFERROR(TablaAforos[[#This Row],[AREA DEL POTRERO]]/TablaAforos[[#This Row],[NUMERO VACAS LOTE]]/TablaAforos[[#This Row],[DIAS OCUPACION]],"")</f>
        <v>81.731707317073173</v>
      </c>
      <c r="L872" s="23">
        <f>YEAR(A872)</f>
        <v>2023</v>
      </c>
      <c r="M872" s="23">
        <f>MONTH(A872)</f>
        <v>3</v>
      </c>
      <c r="N872" s="23">
        <f>DAY(A872)</f>
        <v>27</v>
      </c>
      <c r="O872" s="51">
        <v>9</v>
      </c>
      <c r="P872" s="51"/>
    </row>
    <row r="873" spans="1:17">
      <c r="A873" s="98">
        <v>45012</v>
      </c>
      <c r="B873" s="99" t="s">
        <v>82</v>
      </c>
      <c r="C873" s="99" t="s">
        <v>86</v>
      </c>
      <c r="D873" s="99">
        <v>18</v>
      </c>
      <c r="E873" s="99">
        <v>2500</v>
      </c>
      <c r="F873" s="99">
        <v>40</v>
      </c>
      <c r="G873" s="99">
        <v>1.9</v>
      </c>
      <c r="H873" s="99">
        <v>1</v>
      </c>
      <c r="I873" s="99">
        <v>34</v>
      </c>
      <c r="J873" s="100">
        <v>89.1</v>
      </c>
      <c r="K873" s="101">
        <f>IFERROR(TablaAforos[[#This Row],[AREA DEL POTRERO]]/TablaAforos[[#This Row],[NUMERO VACAS LOTE]]/TablaAforos[[#This Row],[DIAS OCUPACION]],"")</f>
        <v>62.5</v>
      </c>
      <c r="L873" s="102">
        <f>YEAR(A873)</f>
        <v>2023</v>
      </c>
      <c r="M873" s="102">
        <f>MONTH(A873)</f>
        <v>3</v>
      </c>
      <c r="N873" s="102">
        <f>DAY(A873)</f>
        <v>27</v>
      </c>
      <c r="O873" s="51">
        <v>8</v>
      </c>
      <c r="P873" s="51"/>
      <c r="Q873" s="99"/>
    </row>
    <row r="874" spans="1:17">
      <c r="A874" s="98">
        <v>45012</v>
      </c>
      <c r="B874" s="99" t="s">
        <v>82</v>
      </c>
      <c r="C874" s="99" t="s">
        <v>87</v>
      </c>
      <c r="D874" s="99">
        <v>66</v>
      </c>
      <c r="E874" s="99">
        <v>2500</v>
      </c>
      <c r="F874" s="99">
        <v>44</v>
      </c>
      <c r="G874" s="99">
        <v>1.5</v>
      </c>
      <c r="H874" s="99">
        <v>1</v>
      </c>
      <c r="I874" s="99">
        <v>29</v>
      </c>
      <c r="J874" s="100">
        <v>66.900000000000006</v>
      </c>
      <c r="K874" s="101">
        <f>IFERROR(TablaAforos[[#This Row],[AREA DEL POTRERO]]/TablaAforos[[#This Row],[NUMERO VACAS LOTE]]/TablaAforos[[#This Row],[DIAS OCUPACION]],"")</f>
        <v>56.81818181818182</v>
      </c>
      <c r="L874" s="102">
        <f>YEAR(A874)</f>
        <v>2023</v>
      </c>
      <c r="M874" s="102">
        <f>MONTH(A874)</f>
        <v>3</v>
      </c>
      <c r="N874" s="102">
        <f>DAY(A874)</f>
        <v>27</v>
      </c>
      <c r="O874" s="51">
        <v>8</v>
      </c>
      <c r="P874" s="51"/>
      <c r="Q874" s="99"/>
    </row>
    <row r="875" spans="1:17">
      <c r="A875" s="93">
        <v>45013</v>
      </c>
      <c r="B875" s="20" t="s">
        <v>81</v>
      </c>
      <c r="C875" s="20">
        <v>1</v>
      </c>
      <c r="D875" s="20">
        <v>5</v>
      </c>
      <c r="E875" s="20">
        <v>2550</v>
      </c>
      <c r="F875" s="20">
        <v>37</v>
      </c>
      <c r="G875" s="20">
        <v>1.6</v>
      </c>
      <c r="H875" s="20">
        <v>1</v>
      </c>
      <c r="I875" s="20">
        <v>31</v>
      </c>
      <c r="J875" s="21">
        <v>85.3</v>
      </c>
      <c r="K875" s="22">
        <f>IFERROR(TablaAforos[[#This Row],[AREA DEL POTRERO]]/TablaAforos[[#This Row],[NUMERO VACAS LOTE]]/TablaAforos[[#This Row],[DIAS OCUPACION]],"")</f>
        <v>68.918918918918919</v>
      </c>
      <c r="L875" s="23">
        <f t="shared" ref="L875:L876" si="153">YEAR(A875)</f>
        <v>2023</v>
      </c>
      <c r="M875" s="23">
        <f t="shared" ref="M875:M876" si="154">MONTH(A875)</f>
        <v>3</v>
      </c>
      <c r="N875" s="23">
        <f t="shared" ref="N875:N876" si="155">DAY(A875)</f>
        <v>28</v>
      </c>
      <c r="O875" s="51">
        <v>9</v>
      </c>
      <c r="P875" s="51"/>
    </row>
    <row r="876" spans="1:17">
      <c r="A876" s="93">
        <v>45013</v>
      </c>
      <c r="B876" s="20" t="s">
        <v>81</v>
      </c>
      <c r="C876" s="20">
        <v>2</v>
      </c>
      <c r="D876" s="20">
        <v>88</v>
      </c>
      <c r="E876" s="20">
        <v>2092</v>
      </c>
      <c r="F876" s="20">
        <v>41</v>
      </c>
      <c r="G876" s="20">
        <v>1.2</v>
      </c>
      <c r="H876" s="20">
        <v>1</v>
      </c>
      <c r="I876" s="20">
        <v>32</v>
      </c>
      <c r="J876" s="21">
        <v>49</v>
      </c>
      <c r="K876" s="22">
        <f>IFERROR(TablaAforos[[#This Row],[AREA DEL POTRERO]]/TablaAforos[[#This Row],[NUMERO VACAS LOTE]]/TablaAforos[[#This Row],[DIAS OCUPACION]],"")</f>
        <v>51.024390243902438</v>
      </c>
      <c r="L876" s="23">
        <f t="shared" si="153"/>
        <v>2023</v>
      </c>
      <c r="M876" s="23">
        <f t="shared" si="154"/>
        <v>3</v>
      </c>
      <c r="N876" s="23">
        <f t="shared" si="155"/>
        <v>28</v>
      </c>
      <c r="O876" s="51">
        <v>9</v>
      </c>
      <c r="P876" s="51"/>
    </row>
    <row r="877" spans="1:17">
      <c r="A877" s="93">
        <v>45013</v>
      </c>
      <c r="B877" s="99" t="s">
        <v>82</v>
      </c>
      <c r="C877" s="99" t="s">
        <v>86</v>
      </c>
      <c r="D877" s="99">
        <v>19</v>
      </c>
      <c r="E877" s="99">
        <v>2500</v>
      </c>
      <c r="F877" s="99">
        <v>40</v>
      </c>
      <c r="G877" s="99">
        <v>1.6</v>
      </c>
      <c r="H877" s="99">
        <v>1</v>
      </c>
      <c r="I877" s="99">
        <v>34</v>
      </c>
      <c r="J877" s="100">
        <v>75.5</v>
      </c>
      <c r="K877" s="101">
        <f>IFERROR(TablaAforos[[#This Row],[AREA DEL POTRERO]]/TablaAforos[[#This Row],[NUMERO VACAS LOTE]]/TablaAforos[[#This Row],[DIAS OCUPACION]],"")</f>
        <v>62.5</v>
      </c>
      <c r="L877" s="102">
        <f t="shared" ref="L877:L878" si="156">YEAR(A877)</f>
        <v>2023</v>
      </c>
      <c r="M877" s="102">
        <f t="shared" ref="M877:M878" si="157">MONTH(A877)</f>
        <v>3</v>
      </c>
      <c r="N877" s="102">
        <f t="shared" ref="N877:N878" si="158">DAY(A877)</f>
        <v>28</v>
      </c>
      <c r="O877" s="51">
        <v>8</v>
      </c>
      <c r="P877" s="51"/>
      <c r="Q877" s="99"/>
    </row>
    <row r="878" spans="1:17">
      <c r="A878" s="93">
        <v>45013</v>
      </c>
      <c r="B878" s="99" t="s">
        <v>82</v>
      </c>
      <c r="C878" s="99" t="s">
        <v>87</v>
      </c>
      <c r="D878" s="99">
        <v>67</v>
      </c>
      <c r="E878" s="99">
        <v>2500</v>
      </c>
      <c r="F878" s="99">
        <v>44</v>
      </c>
      <c r="G878" s="99">
        <v>1.4</v>
      </c>
      <c r="H878" s="99">
        <v>1</v>
      </c>
      <c r="I878" s="99">
        <v>29</v>
      </c>
      <c r="J878" s="100">
        <v>61.8</v>
      </c>
      <c r="K878" s="101">
        <f>IFERROR(TablaAforos[[#This Row],[AREA DEL POTRERO]]/TablaAforos[[#This Row],[NUMERO VACAS LOTE]]/TablaAforos[[#This Row],[DIAS OCUPACION]],"")</f>
        <v>56.81818181818182</v>
      </c>
      <c r="L878" s="102">
        <f t="shared" si="156"/>
        <v>2023</v>
      </c>
      <c r="M878" s="102">
        <f t="shared" si="157"/>
        <v>3</v>
      </c>
      <c r="N878" s="102">
        <f t="shared" si="158"/>
        <v>28</v>
      </c>
      <c r="O878" s="51">
        <v>8</v>
      </c>
      <c r="P878" s="51"/>
      <c r="Q878" s="99"/>
    </row>
    <row r="879" spans="1:17">
      <c r="A879" s="98">
        <v>45013</v>
      </c>
      <c r="B879" s="99" t="s">
        <v>88</v>
      </c>
      <c r="C879" s="99">
        <v>1</v>
      </c>
      <c r="D879" s="99">
        <v>1</v>
      </c>
      <c r="E879" s="99">
        <v>12716</v>
      </c>
      <c r="F879" s="99">
        <v>38</v>
      </c>
      <c r="G879" s="99">
        <v>1.7</v>
      </c>
      <c r="H879" s="99">
        <v>4.5</v>
      </c>
      <c r="I879" s="99">
        <v>30</v>
      </c>
      <c r="J879" s="100">
        <v>94.8</v>
      </c>
      <c r="K879" s="101">
        <f>IFERROR(TablaAforos[[#This Row],[AREA DEL POTRERO]]/TablaAforos[[#This Row],[NUMERO VACAS LOTE]]/TablaAforos[[#This Row],[DIAS OCUPACION]],"")</f>
        <v>74.362573099415215</v>
      </c>
      <c r="L879" s="102">
        <f>YEAR(A879)</f>
        <v>2023</v>
      </c>
      <c r="M879" s="102">
        <f>MONTH(A879)</f>
        <v>3</v>
      </c>
      <c r="N879" s="102">
        <f>DAY(A879)</f>
        <v>28</v>
      </c>
      <c r="O879" s="37">
        <v>5</v>
      </c>
      <c r="P879" s="37"/>
      <c r="Q879" s="99"/>
    </row>
    <row r="880" spans="1:17">
      <c r="A880" s="93">
        <v>45014</v>
      </c>
      <c r="B880" s="99" t="s">
        <v>81</v>
      </c>
      <c r="C880" s="99">
        <v>1</v>
      </c>
      <c r="D880" s="99">
        <v>4</v>
      </c>
      <c r="E880" s="99">
        <v>2935</v>
      </c>
      <c r="F880" s="99">
        <v>37</v>
      </c>
      <c r="G880" s="99">
        <v>2</v>
      </c>
      <c r="H880" s="99">
        <v>1</v>
      </c>
      <c r="I880" s="99">
        <v>31</v>
      </c>
      <c r="J880" s="100">
        <v>121</v>
      </c>
      <c r="K880" s="101">
        <f>IFERROR(TablaAforos[[#This Row],[AREA DEL POTRERO]]/TablaAforos[[#This Row],[NUMERO VACAS LOTE]]/TablaAforos[[#This Row],[DIAS OCUPACION]],"")</f>
        <v>79.324324324324323</v>
      </c>
      <c r="L880" s="102">
        <f>YEAR(A880)</f>
        <v>2023</v>
      </c>
      <c r="M880" s="102">
        <f>MONTH(A880)</f>
        <v>3</v>
      </c>
      <c r="N880" s="102">
        <f>DAY(A880)</f>
        <v>29</v>
      </c>
      <c r="O880" s="51">
        <v>9</v>
      </c>
      <c r="P880" s="51"/>
      <c r="Q880" s="99"/>
    </row>
    <row r="881" spans="1:17">
      <c r="A881" s="98">
        <v>45014</v>
      </c>
      <c r="B881" s="99" t="s">
        <v>81</v>
      </c>
      <c r="C881" s="99">
        <v>2</v>
      </c>
      <c r="D881" s="99">
        <v>89</v>
      </c>
      <c r="E881" s="99">
        <v>2476</v>
      </c>
      <c r="F881" s="99">
        <v>43</v>
      </c>
      <c r="G881" s="99"/>
      <c r="H881" s="99">
        <v>1</v>
      </c>
      <c r="I881" s="99"/>
      <c r="J881" s="100"/>
      <c r="K881" s="101">
        <f>IFERROR(TablaAforos[[#This Row],[AREA DEL POTRERO]]/TablaAforos[[#This Row],[NUMERO VACAS LOTE]]/TablaAforos[[#This Row],[DIAS OCUPACION]],"")</f>
        <v>57.581395348837212</v>
      </c>
      <c r="L881" s="102">
        <f>YEAR(A881)</f>
        <v>2023</v>
      </c>
      <c r="M881" s="102">
        <f>MONTH(A881)</f>
        <v>3</v>
      </c>
      <c r="N881" s="102">
        <f>DAY(A881)</f>
        <v>29</v>
      </c>
      <c r="O881" s="51">
        <v>9</v>
      </c>
      <c r="P881" s="51"/>
      <c r="Q881" s="99"/>
    </row>
    <row r="882" spans="1:17">
      <c r="A882" s="93">
        <v>45014</v>
      </c>
      <c r="B882" s="99" t="s">
        <v>82</v>
      </c>
      <c r="C882" s="99" t="s">
        <v>86</v>
      </c>
      <c r="D882" s="99">
        <v>20</v>
      </c>
      <c r="E882" s="99">
        <v>2500</v>
      </c>
      <c r="F882" s="99">
        <v>40</v>
      </c>
      <c r="G882" s="99">
        <v>1.2</v>
      </c>
      <c r="H882" s="99">
        <v>1</v>
      </c>
      <c r="I882" s="99">
        <v>34</v>
      </c>
      <c r="J882" s="100">
        <v>57.2</v>
      </c>
      <c r="K882" s="101">
        <f>IFERROR(TablaAforos[[#This Row],[AREA DEL POTRERO]]/TablaAforos[[#This Row],[NUMERO VACAS LOTE]]/TablaAforos[[#This Row],[DIAS OCUPACION]],"")</f>
        <v>62.5</v>
      </c>
      <c r="L882" s="102">
        <f t="shared" ref="L882:L883" si="159">YEAR(A882)</f>
        <v>2023</v>
      </c>
      <c r="M882" s="102">
        <f t="shared" ref="M882:M883" si="160">MONTH(A882)</f>
        <v>3</v>
      </c>
      <c r="N882" s="102">
        <f t="shared" ref="N882:N883" si="161">DAY(A882)</f>
        <v>29</v>
      </c>
      <c r="O882" s="51">
        <v>8</v>
      </c>
      <c r="P882" s="51"/>
      <c r="Q882" s="99"/>
    </row>
    <row r="883" spans="1:17">
      <c r="A883" s="98">
        <v>45014</v>
      </c>
      <c r="B883" s="99" t="s">
        <v>82</v>
      </c>
      <c r="C883" s="99" t="s">
        <v>87</v>
      </c>
      <c r="D883" s="99">
        <v>69</v>
      </c>
      <c r="E883" s="99">
        <v>2500</v>
      </c>
      <c r="F883" s="99">
        <v>44</v>
      </c>
      <c r="G883" s="99">
        <v>1.3</v>
      </c>
      <c r="H883" s="99">
        <v>1</v>
      </c>
      <c r="I883" s="99">
        <v>34</v>
      </c>
      <c r="J883" s="100">
        <v>57.5</v>
      </c>
      <c r="K883" s="101">
        <f>IFERROR(TablaAforos[[#This Row],[AREA DEL POTRERO]]/TablaAforos[[#This Row],[NUMERO VACAS LOTE]]/TablaAforos[[#This Row],[DIAS OCUPACION]],"")</f>
        <v>56.81818181818182</v>
      </c>
      <c r="L883" s="102">
        <f t="shared" si="159"/>
        <v>2023</v>
      </c>
      <c r="M883" s="102">
        <f t="shared" si="160"/>
        <v>3</v>
      </c>
      <c r="N883" s="102">
        <f t="shared" si="161"/>
        <v>29</v>
      </c>
      <c r="O883" s="51">
        <v>8</v>
      </c>
      <c r="P883" s="51"/>
      <c r="Q883" s="99"/>
    </row>
    <row r="884" spans="1:17">
      <c r="A884" s="98">
        <v>45015</v>
      </c>
      <c r="B884" s="99" t="s">
        <v>81</v>
      </c>
      <c r="C884" s="99">
        <v>1</v>
      </c>
      <c r="D884" s="99">
        <v>3</v>
      </c>
      <c r="E884" s="99">
        <v>2161</v>
      </c>
      <c r="F884" s="99">
        <v>37</v>
      </c>
      <c r="G884" s="99">
        <v>1.8</v>
      </c>
      <c r="H884" s="99">
        <v>1</v>
      </c>
      <c r="I884" s="99">
        <v>31</v>
      </c>
      <c r="J884" s="100">
        <v>80.2</v>
      </c>
      <c r="K884" s="101">
        <f>IFERROR(TablaAforos[[#This Row],[AREA DEL POTRERO]]/TablaAforos[[#This Row],[NUMERO VACAS LOTE]]/TablaAforos[[#This Row],[DIAS OCUPACION]],"")</f>
        <v>58.405405405405403</v>
      </c>
      <c r="L884" s="102">
        <f>YEAR(A884)</f>
        <v>2023</v>
      </c>
      <c r="M884" s="102">
        <f>MONTH(A884)</f>
        <v>3</v>
      </c>
      <c r="N884" s="102">
        <f>DAY(A884)</f>
        <v>30</v>
      </c>
      <c r="O884" s="51">
        <v>9</v>
      </c>
      <c r="P884" s="51"/>
      <c r="Q884" s="99"/>
    </row>
    <row r="885" spans="1:17">
      <c r="A885" s="98">
        <v>45015</v>
      </c>
      <c r="B885" s="99" t="s">
        <v>81</v>
      </c>
      <c r="C885" s="99">
        <v>2</v>
      </c>
      <c r="D885" s="99">
        <v>90</v>
      </c>
      <c r="E885" s="99">
        <v>2328</v>
      </c>
      <c r="F885" s="99">
        <v>43</v>
      </c>
      <c r="G885" s="99"/>
      <c r="H885" s="99">
        <v>1</v>
      </c>
      <c r="I885" s="99"/>
      <c r="J885" s="100"/>
      <c r="K885" s="101">
        <f>IFERROR(TablaAforos[[#This Row],[AREA DEL POTRERO]]/TablaAforos[[#This Row],[NUMERO VACAS LOTE]]/TablaAforos[[#This Row],[DIAS OCUPACION]],"")</f>
        <v>54.139534883720927</v>
      </c>
      <c r="L885" s="102">
        <f>YEAR(A885)</f>
        <v>2023</v>
      </c>
      <c r="M885" s="102">
        <f>MONTH(A885)</f>
        <v>3</v>
      </c>
      <c r="N885" s="102">
        <f>DAY(A885)</f>
        <v>30</v>
      </c>
      <c r="O885" s="51">
        <v>9</v>
      </c>
      <c r="P885" s="51"/>
      <c r="Q885" s="99"/>
    </row>
    <row r="886" spans="1:17">
      <c r="A886" s="98">
        <v>45015</v>
      </c>
      <c r="B886" s="99" t="s">
        <v>82</v>
      </c>
      <c r="C886" s="99" t="s">
        <v>86</v>
      </c>
      <c r="D886" s="99">
        <v>21</v>
      </c>
      <c r="E886" s="99">
        <v>2500</v>
      </c>
      <c r="F886" s="99">
        <v>40</v>
      </c>
      <c r="G886" s="99">
        <v>1.8</v>
      </c>
      <c r="H886" s="99">
        <v>1</v>
      </c>
      <c r="I886" s="99">
        <v>34</v>
      </c>
      <c r="J886" s="100">
        <v>86.3</v>
      </c>
      <c r="K886" s="101">
        <f>IFERROR(TablaAforos[[#This Row],[AREA DEL POTRERO]]/TablaAforos[[#This Row],[NUMERO VACAS LOTE]]/TablaAforos[[#This Row],[DIAS OCUPACION]],"")</f>
        <v>62.5</v>
      </c>
      <c r="L886" s="102">
        <f t="shared" ref="L886:L887" si="162">YEAR(A886)</f>
        <v>2023</v>
      </c>
      <c r="M886" s="102">
        <f t="shared" ref="M886:M887" si="163">MONTH(A886)</f>
        <v>3</v>
      </c>
      <c r="N886" s="102">
        <f t="shared" ref="N886:N887" si="164">DAY(A886)</f>
        <v>30</v>
      </c>
      <c r="O886" s="51">
        <v>8</v>
      </c>
      <c r="P886" s="51"/>
      <c r="Q886" s="99"/>
    </row>
    <row r="887" spans="1:17">
      <c r="A887" s="98">
        <v>45015</v>
      </c>
      <c r="B887" s="99" t="s">
        <v>82</v>
      </c>
      <c r="C887" s="99" t="s">
        <v>87</v>
      </c>
      <c r="D887" s="99">
        <v>70</v>
      </c>
      <c r="E887" s="99">
        <v>2500</v>
      </c>
      <c r="F887" s="99">
        <v>43</v>
      </c>
      <c r="G887" s="99"/>
      <c r="H887" s="99"/>
      <c r="I887" s="99"/>
      <c r="J887" s="100"/>
      <c r="K887" s="101" t="str">
        <f>IFERROR(TablaAforos[[#This Row],[AREA DEL POTRERO]]/TablaAforos[[#This Row],[NUMERO VACAS LOTE]]/TablaAforos[[#This Row],[DIAS OCUPACION]],"")</f>
        <v/>
      </c>
      <c r="L887" s="102">
        <f t="shared" si="162"/>
        <v>2023</v>
      </c>
      <c r="M887" s="102">
        <f t="shared" si="163"/>
        <v>3</v>
      </c>
      <c r="N887" s="102">
        <f t="shared" si="164"/>
        <v>30</v>
      </c>
      <c r="O887" s="51">
        <v>8</v>
      </c>
      <c r="P887" s="51"/>
      <c r="Q887" s="99"/>
    </row>
    <row r="888" spans="1:17">
      <c r="A888" s="114">
        <v>45016</v>
      </c>
      <c r="B888" s="115" t="s">
        <v>81</v>
      </c>
      <c r="C888" s="115">
        <v>1</v>
      </c>
      <c r="D888" s="115">
        <v>2</v>
      </c>
      <c r="E888" s="115">
        <v>2458</v>
      </c>
      <c r="F888" s="115">
        <v>37</v>
      </c>
      <c r="G888" s="115">
        <v>1.9</v>
      </c>
      <c r="H888" s="115">
        <v>1</v>
      </c>
      <c r="I888" s="115">
        <v>31</v>
      </c>
      <c r="J888" s="116">
        <v>96.7</v>
      </c>
      <c r="K888" s="117">
        <f>IFERROR(TablaAforos[[#This Row],[AREA DEL POTRERO]]/TablaAforos[[#This Row],[NUMERO VACAS LOTE]]/TablaAforos[[#This Row],[DIAS OCUPACION]],"")</f>
        <v>66.432432432432435</v>
      </c>
      <c r="L888" s="118">
        <f t="shared" ref="L888:L893" si="165">YEAR(A888)</f>
        <v>2023</v>
      </c>
      <c r="M888" s="118">
        <f t="shared" ref="M888:M893" si="166">MONTH(A888)</f>
        <v>3</v>
      </c>
      <c r="N888" s="118">
        <f t="shared" ref="N888:N893" si="167">DAY(A888)</f>
        <v>31</v>
      </c>
      <c r="O888" s="51">
        <v>9</v>
      </c>
      <c r="P888" s="51"/>
      <c r="Q888" s="115"/>
    </row>
    <row r="889" spans="1:17">
      <c r="A889" s="114">
        <v>45016</v>
      </c>
      <c r="B889" s="115" t="s">
        <v>81</v>
      </c>
      <c r="C889" s="115">
        <v>2</v>
      </c>
      <c r="D889" s="115">
        <v>83</v>
      </c>
      <c r="E889" s="115">
        <v>3369</v>
      </c>
      <c r="F889" s="115">
        <v>43</v>
      </c>
      <c r="G889" s="115">
        <v>1.6</v>
      </c>
      <c r="H889" s="115">
        <v>1</v>
      </c>
      <c r="I889" s="115">
        <v>33</v>
      </c>
      <c r="J889" s="116">
        <v>98.7</v>
      </c>
      <c r="K889" s="117">
        <f>IFERROR(TablaAforos[[#This Row],[AREA DEL POTRERO]]/TablaAforos[[#This Row],[NUMERO VACAS LOTE]]/TablaAforos[[#This Row],[DIAS OCUPACION]],"")</f>
        <v>78.348837209302332</v>
      </c>
      <c r="L889" s="118">
        <f t="shared" si="165"/>
        <v>2023</v>
      </c>
      <c r="M889" s="118">
        <f t="shared" si="166"/>
        <v>3</v>
      </c>
      <c r="N889" s="118">
        <f t="shared" si="167"/>
        <v>31</v>
      </c>
      <c r="O889" s="51">
        <v>9</v>
      </c>
      <c r="P889" s="51"/>
      <c r="Q889" s="115"/>
    </row>
    <row r="890" spans="1:17">
      <c r="A890" s="114">
        <v>45016</v>
      </c>
      <c r="B890" s="115" t="s">
        <v>82</v>
      </c>
      <c r="C890" s="115" t="s">
        <v>86</v>
      </c>
      <c r="D890" s="115">
        <v>22</v>
      </c>
      <c r="E890" s="115">
        <v>2500</v>
      </c>
      <c r="F890" s="115">
        <v>41</v>
      </c>
      <c r="G890" s="115">
        <v>2</v>
      </c>
      <c r="H890" s="115">
        <v>1</v>
      </c>
      <c r="I890" s="115">
        <v>34</v>
      </c>
      <c r="J890" s="116">
        <v>95.6</v>
      </c>
      <c r="K890" s="117">
        <f>IFERROR(TablaAforos[[#This Row],[AREA DEL POTRERO]]/TablaAforos[[#This Row],[NUMERO VACAS LOTE]]/TablaAforos[[#This Row],[DIAS OCUPACION]],"")</f>
        <v>60.975609756097562</v>
      </c>
      <c r="L890" s="118">
        <f t="shared" si="165"/>
        <v>2023</v>
      </c>
      <c r="M890" s="118">
        <f t="shared" si="166"/>
        <v>3</v>
      </c>
      <c r="N890" s="118">
        <f t="shared" si="167"/>
        <v>31</v>
      </c>
      <c r="O890" s="51">
        <v>8</v>
      </c>
      <c r="P890" s="51"/>
      <c r="Q890" s="115"/>
    </row>
    <row r="891" spans="1:17">
      <c r="A891" s="114">
        <v>45016</v>
      </c>
      <c r="B891" s="115" t="s">
        <v>82</v>
      </c>
      <c r="C891" s="115" t="s">
        <v>87</v>
      </c>
      <c r="D891" s="115">
        <v>43</v>
      </c>
      <c r="E891" s="115">
        <v>8325</v>
      </c>
      <c r="F891" s="115">
        <v>43</v>
      </c>
      <c r="G891" s="115">
        <v>1.2</v>
      </c>
      <c r="H891" s="115">
        <v>1</v>
      </c>
      <c r="I891" s="115">
        <v>32</v>
      </c>
      <c r="J891" s="116">
        <v>89.3</v>
      </c>
      <c r="K891" s="117">
        <f>IFERROR(TablaAforos[[#This Row],[AREA DEL POTRERO]]/TablaAforos[[#This Row],[NUMERO VACAS LOTE]]/TablaAforos[[#This Row],[DIAS OCUPACION]],"")</f>
        <v>193.6046511627907</v>
      </c>
      <c r="L891" s="118">
        <f t="shared" si="165"/>
        <v>2023</v>
      </c>
      <c r="M891" s="118">
        <f t="shared" si="166"/>
        <v>3</v>
      </c>
      <c r="N891" s="118">
        <f t="shared" si="167"/>
        <v>31</v>
      </c>
      <c r="O891" s="51">
        <v>8</v>
      </c>
      <c r="P891" s="51"/>
      <c r="Q891" s="115"/>
    </row>
    <row r="892" spans="1:17">
      <c r="A892" s="114">
        <v>45017</v>
      </c>
      <c r="B892" s="115" t="s">
        <v>81</v>
      </c>
      <c r="C892" s="115">
        <v>1</v>
      </c>
      <c r="D892" s="115">
        <v>7</v>
      </c>
      <c r="E892" s="115">
        <v>2054</v>
      </c>
      <c r="F892" s="115">
        <v>37</v>
      </c>
      <c r="G892" s="115">
        <v>1.8</v>
      </c>
      <c r="H892" s="115">
        <v>1</v>
      </c>
      <c r="I892" s="115">
        <v>30</v>
      </c>
      <c r="J892" s="116">
        <v>77.900000000000006</v>
      </c>
      <c r="K892" s="117">
        <f>IFERROR(TablaAforos[[#This Row],[AREA DEL POTRERO]]/TablaAforos[[#This Row],[NUMERO VACAS LOTE]]/TablaAforos[[#This Row],[DIAS OCUPACION]],"")</f>
        <v>55.513513513513516</v>
      </c>
      <c r="L892" s="118">
        <f t="shared" si="165"/>
        <v>2023</v>
      </c>
      <c r="M892" s="118">
        <f t="shared" si="166"/>
        <v>4</v>
      </c>
      <c r="N892" s="118">
        <f t="shared" si="167"/>
        <v>1</v>
      </c>
      <c r="O892" s="51">
        <v>9</v>
      </c>
      <c r="P892" s="51"/>
      <c r="Q892" s="115"/>
    </row>
    <row r="893" spans="1:17">
      <c r="A893" s="114">
        <v>45017</v>
      </c>
      <c r="B893" s="115" t="s">
        <v>81</v>
      </c>
      <c r="C893" s="115">
        <v>2</v>
      </c>
      <c r="D893" s="115">
        <v>37</v>
      </c>
      <c r="E893" s="115">
        <v>2058</v>
      </c>
      <c r="F893" s="115">
        <v>43</v>
      </c>
      <c r="G893" s="115">
        <v>1.9</v>
      </c>
      <c r="H893" s="115">
        <v>0.5</v>
      </c>
      <c r="I893" s="115">
        <v>33</v>
      </c>
      <c r="J893" s="116">
        <v>139</v>
      </c>
      <c r="K893" s="117">
        <f>IFERROR(TablaAforos[[#This Row],[AREA DEL POTRERO]]/TablaAforos[[#This Row],[NUMERO VACAS LOTE]]/TablaAforos[[#This Row],[DIAS OCUPACION]],"")</f>
        <v>95.720930232558146</v>
      </c>
      <c r="L893" s="118">
        <f t="shared" si="165"/>
        <v>2023</v>
      </c>
      <c r="M893" s="118">
        <f t="shared" si="166"/>
        <v>4</v>
      </c>
      <c r="N893" s="118">
        <f t="shared" si="167"/>
        <v>1</v>
      </c>
      <c r="O893" s="51">
        <v>9</v>
      </c>
      <c r="P893" s="51"/>
      <c r="Q893" s="115"/>
    </row>
    <row r="894" spans="1:17">
      <c r="A894" s="114">
        <v>45017</v>
      </c>
      <c r="B894" s="115" t="s">
        <v>82</v>
      </c>
      <c r="C894" s="115" t="s">
        <v>86</v>
      </c>
      <c r="D894" s="115">
        <v>23</v>
      </c>
      <c r="E894" s="115">
        <v>2500</v>
      </c>
      <c r="F894" s="115">
        <v>42</v>
      </c>
      <c r="G894" s="115">
        <v>2.1</v>
      </c>
      <c r="H894" s="115">
        <v>1</v>
      </c>
      <c r="I894" s="115">
        <v>33</v>
      </c>
      <c r="J894" s="116">
        <v>96</v>
      </c>
      <c r="K894" s="117">
        <f>IFERROR(TablaAforos[[#This Row],[AREA DEL POTRERO]]/TablaAforos[[#This Row],[NUMERO VACAS LOTE]]/TablaAforos[[#This Row],[DIAS OCUPACION]],"")</f>
        <v>59.523809523809526</v>
      </c>
      <c r="L894" s="118">
        <f t="shared" ref="L894" si="168">YEAR(A894)</f>
        <v>2023</v>
      </c>
      <c r="M894" s="118">
        <f t="shared" ref="M894" si="169">MONTH(A894)</f>
        <v>4</v>
      </c>
      <c r="N894" s="118">
        <f t="shared" ref="N894" si="170">DAY(A894)</f>
        <v>1</v>
      </c>
      <c r="O894" s="51">
        <v>8</v>
      </c>
      <c r="P894" s="51"/>
      <c r="Q894" s="115"/>
    </row>
    <row r="895" spans="1:17">
      <c r="A895" s="135">
        <v>45017</v>
      </c>
      <c r="B895" s="136" t="s">
        <v>88</v>
      </c>
      <c r="C895" s="136">
        <v>1</v>
      </c>
      <c r="D895" s="136">
        <v>3</v>
      </c>
      <c r="E895" s="136">
        <v>13391</v>
      </c>
      <c r="F895" s="136">
        <v>38</v>
      </c>
      <c r="G895" s="136">
        <v>1.2</v>
      </c>
      <c r="H895" s="136">
        <v>3.5</v>
      </c>
      <c r="I895" s="136">
        <v>30</v>
      </c>
      <c r="J895" s="137">
        <v>95.1</v>
      </c>
      <c r="K895" s="138">
        <f>IFERROR(TablaAforos[[#This Row],[AREA DEL POTRERO]]/TablaAforos[[#This Row],[NUMERO VACAS LOTE]]/TablaAforos[[#This Row],[DIAS OCUPACION]],"")</f>
        <v>100.68421052631579</v>
      </c>
      <c r="L895" s="139">
        <f t="shared" ref="L895:L904" si="171">YEAR(A895)</f>
        <v>2023</v>
      </c>
      <c r="M895" s="139">
        <f t="shared" ref="M895:M904" si="172">MONTH(A895)</f>
        <v>4</v>
      </c>
      <c r="N895" s="139">
        <f t="shared" ref="N895:N904" si="173">DAY(A895)</f>
        <v>1</v>
      </c>
      <c r="O895" s="37">
        <v>5</v>
      </c>
      <c r="P895" s="37"/>
      <c r="Q895" s="136"/>
    </row>
    <row r="896" spans="1:17">
      <c r="A896" s="135">
        <v>45018</v>
      </c>
      <c r="B896" s="136" t="s">
        <v>81</v>
      </c>
      <c r="C896" s="136">
        <v>1</v>
      </c>
      <c r="D896" s="136">
        <v>8</v>
      </c>
      <c r="E896" s="136">
        <v>2211</v>
      </c>
      <c r="F896" s="136">
        <v>37</v>
      </c>
      <c r="G896" s="136">
        <v>1.5</v>
      </c>
      <c r="H896" s="136">
        <v>1</v>
      </c>
      <c r="I896" s="136">
        <v>30</v>
      </c>
      <c r="J896" s="137">
        <v>71.3</v>
      </c>
      <c r="K896" s="138">
        <f>IFERROR(TablaAforos[[#This Row],[AREA DEL POTRERO]]/TablaAforos[[#This Row],[NUMERO VACAS LOTE]]/TablaAforos[[#This Row],[DIAS OCUPACION]],"")</f>
        <v>59.756756756756758</v>
      </c>
      <c r="L896" s="139">
        <f t="shared" si="171"/>
        <v>2023</v>
      </c>
      <c r="M896" s="139">
        <f t="shared" si="172"/>
        <v>4</v>
      </c>
      <c r="N896" s="139">
        <f t="shared" si="173"/>
        <v>2</v>
      </c>
      <c r="O896" s="51">
        <v>9</v>
      </c>
      <c r="P896" s="51"/>
      <c r="Q896" s="136"/>
    </row>
    <row r="897" spans="1:17">
      <c r="A897" s="135">
        <v>45018</v>
      </c>
      <c r="B897" s="136" t="s">
        <v>81</v>
      </c>
      <c r="C897" s="136">
        <v>2</v>
      </c>
      <c r="D897" s="136">
        <v>40</v>
      </c>
      <c r="E897" s="136">
        <v>1867</v>
      </c>
      <c r="F897" s="136">
        <v>43</v>
      </c>
      <c r="G897" s="136">
        <v>1.5</v>
      </c>
      <c r="H897" s="136">
        <v>0.5</v>
      </c>
      <c r="I897" s="136">
        <v>33</v>
      </c>
      <c r="J897" s="137">
        <v>104</v>
      </c>
      <c r="K897" s="138">
        <f>IFERROR(TablaAforos[[#This Row],[AREA DEL POTRERO]]/TablaAforos[[#This Row],[NUMERO VACAS LOTE]]/TablaAforos[[#This Row],[DIAS OCUPACION]],"")</f>
        <v>86.837209302325576</v>
      </c>
      <c r="L897" s="139">
        <f t="shared" si="171"/>
        <v>2023</v>
      </c>
      <c r="M897" s="139">
        <f t="shared" si="172"/>
        <v>4</v>
      </c>
      <c r="N897" s="139">
        <f t="shared" si="173"/>
        <v>2</v>
      </c>
      <c r="O897" s="51">
        <v>9</v>
      </c>
      <c r="P897" s="51"/>
      <c r="Q897" s="136"/>
    </row>
    <row r="898" spans="1:17">
      <c r="A898" s="135">
        <v>45018</v>
      </c>
      <c r="B898" s="136" t="s">
        <v>82</v>
      </c>
      <c r="C898" s="136" t="s">
        <v>86</v>
      </c>
      <c r="D898" s="136">
        <v>24</v>
      </c>
      <c r="E898" s="136">
        <v>2500</v>
      </c>
      <c r="F898" s="136">
        <v>42</v>
      </c>
      <c r="G898" s="136">
        <v>1.5</v>
      </c>
      <c r="H898" s="136">
        <v>1</v>
      </c>
      <c r="I898" s="136">
        <v>33</v>
      </c>
      <c r="J898" s="137">
        <v>67.900000000000006</v>
      </c>
      <c r="K898" s="138">
        <f>IFERROR(TablaAforos[[#This Row],[AREA DEL POTRERO]]/TablaAforos[[#This Row],[NUMERO VACAS LOTE]]/TablaAforos[[#This Row],[DIAS OCUPACION]],"")</f>
        <v>59.523809523809526</v>
      </c>
      <c r="L898" s="139">
        <f t="shared" si="171"/>
        <v>2023</v>
      </c>
      <c r="M898" s="139">
        <f t="shared" si="172"/>
        <v>4</v>
      </c>
      <c r="N898" s="139">
        <f t="shared" si="173"/>
        <v>2</v>
      </c>
      <c r="O898" s="51">
        <v>8</v>
      </c>
      <c r="P898" s="51"/>
      <c r="Q898" s="136"/>
    </row>
    <row r="899" spans="1:17">
      <c r="A899" s="135">
        <v>45019</v>
      </c>
      <c r="B899" s="136" t="s">
        <v>81</v>
      </c>
      <c r="C899" s="136">
        <v>1</v>
      </c>
      <c r="D899" s="136">
        <v>9</v>
      </c>
      <c r="E899" s="136">
        <v>2169</v>
      </c>
      <c r="F899" s="136">
        <v>37</v>
      </c>
      <c r="G899" s="136">
        <v>1.9</v>
      </c>
      <c r="H899" s="136">
        <v>1</v>
      </c>
      <c r="I899" s="136">
        <v>30</v>
      </c>
      <c r="J899" s="137">
        <v>83.5</v>
      </c>
      <c r="K899" s="138">
        <f>IFERROR(TablaAforos[[#This Row],[AREA DEL POTRERO]]/TablaAforos[[#This Row],[NUMERO VACAS LOTE]]/TablaAforos[[#This Row],[DIAS OCUPACION]],"")</f>
        <v>58.621621621621621</v>
      </c>
      <c r="L899" s="139">
        <f t="shared" si="171"/>
        <v>2023</v>
      </c>
      <c r="M899" s="139">
        <f t="shared" si="172"/>
        <v>4</v>
      </c>
      <c r="N899" s="139">
        <f t="shared" si="173"/>
        <v>3</v>
      </c>
      <c r="O899" s="51">
        <v>9</v>
      </c>
      <c r="P899" s="51"/>
      <c r="Q899" s="136"/>
    </row>
    <row r="900" spans="1:17">
      <c r="A900" s="135">
        <v>45019</v>
      </c>
      <c r="B900" s="136" t="s">
        <v>81</v>
      </c>
      <c r="C900" s="136">
        <v>2</v>
      </c>
      <c r="D900" s="136">
        <v>41</v>
      </c>
      <c r="E900" s="136">
        <v>2524</v>
      </c>
      <c r="F900" s="136">
        <v>38</v>
      </c>
      <c r="G900" s="136">
        <v>1.8</v>
      </c>
      <c r="H900" s="136">
        <v>1</v>
      </c>
      <c r="I900" s="136">
        <v>33</v>
      </c>
      <c r="J900" s="137">
        <v>92.2</v>
      </c>
      <c r="K900" s="138">
        <f>IFERROR(TablaAforos[[#This Row],[AREA DEL POTRERO]]/TablaAforos[[#This Row],[NUMERO VACAS LOTE]]/TablaAforos[[#This Row],[DIAS OCUPACION]],"")</f>
        <v>66.421052631578945</v>
      </c>
      <c r="L900" s="139">
        <f t="shared" si="171"/>
        <v>2023</v>
      </c>
      <c r="M900" s="139">
        <f t="shared" si="172"/>
        <v>4</v>
      </c>
      <c r="N900" s="139">
        <f t="shared" si="173"/>
        <v>3</v>
      </c>
      <c r="O900" s="51">
        <v>9</v>
      </c>
      <c r="P900" s="51"/>
      <c r="Q900" s="136"/>
    </row>
    <row r="901" spans="1:17">
      <c r="A901" s="135">
        <v>45019</v>
      </c>
      <c r="B901" s="136" t="s">
        <v>82</v>
      </c>
      <c r="C901" s="136" t="s">
        <v>86</v>
      </c>
      <c r="D901" s="136">
        <v>25</v>
      </c>
      <c r="E901" s="136">
        <v>2500</v>
      </c>
      <c r="F901" s="136">
        <v>42</v>
      </c>
      <c r="G901" s="136">
        <v>2.9</v>
      </c>
      <c r="H901" s="136">
        <v>1</v>
      </c>
      <c r="I901" s="136">
        <v>34</v>
      </c>
      <c r="J901" s="137">
        <v>130</v>
      </c>
      <c r="K901" s="138">
        <f>IFERROR(TablaAforos[[#This Row],[AREA DEL POTRERO]]/TablaAforos[[#This Row],[NUMERO VACAS LOTE]]/TablaAforos[[#This Row],[DIAS OCUPACION]],"")</f>
        <v>59.523809523809526</v>
      </c>
      <c r="L901" s="139">
        <f t="shared" si="171"/>
        <v>2023</v>
      </c>
      <c r="M901" s="139">
        <f t="shared" si="172"/>
        <v>4</v>
      </c>
      <c r="N901" s="139">
        <f t="shared" si="173"/>
        <v>3</v>
      </c>
      <c r="O901" s="51">
        <v>8</v>
      </c>
      <c r="P901" s="51"/>
      <c r="Q901" s="136"/>
    </row>
    <row r="902" spans="1:17">
      <c r="A902" s="135">
        <v>45019</v>
      </c>
      <c r="B902" s="136" t="s">
        <v>82</v>
      </c>
      <c r="C902" s="136" t="s">
        <v>87</v>
      </c>
      <c r="D902" s="136">
        <v>44</v>
      </c>
      <c r="E902" s="136">
        <v>12727</v>
      </c>
      <c r="F902" s="136">
        <v>43</v>
      </c>
      <c r="G902" s="136">
        <v>1.4</v>
      </c>
      <c r="H902" s="136">
        <v>3</v>
      </c>
      <c r="I902" s="136">
        <v>31</v>
      </c>
      <c r="J902" s="137">
        <v>88.8</v>
      </c>
      <c r="K902" s="138">
        <f>IFERROR(TablaAforos[[#This Row],[AREA DEL POTRERO]]/TablaAforos[[#This Row],[NUMERO VACAS LOTE]]/TablaAforos[[#This Row],[DIAS OCUPACION]],"")</f>
        <v>98.658914728682177</v>
      </c>
      <c r="L902" s="139">
        <f>YEAR(A902)</f>
        <v>2023</v>
      </c>
      <c r="M902" s="139">
        <f>MONTH(A902)</f>
        <v>4</v>
      </c>
      <c r="N902" s="139">
        <f>DAY(A902)</f>
        <v>3</v>
      </c>
      <c r="O902" s="51">
        <v>8</v>
      </c>
      <c r="P902" s="51"/>
      <c r="Q902" s="136"/>
    </row>
    <row r="903" spans="1:17">
      <c r="A903" s="135">
        <v>45020</v>
      </c>
      <c r="B903" s="136" t="s">
        <v>81</v>
      </c>
      <c r="C903" s="136">
        <v>1</v>
      </c>
      <c r="D903" s="136">
        <v>10</v>
      </c>
      <c r="E903" s="136">
        <v>2317</v>
      </c>
      <c r="F903" s="136">
        <v>37</v>
      </c>
      <c r="G903" s="136">
        <v>1.8</v>
      </c>
      <c r="H903" s="136">
        <v>1</v>
      </c>
      <c r="I903" s="136">
        <v>30</v>
      </c>
      <c r="J903" s="137">
        <v>85.5</v>
      </c>
      <c r="K903" s="138">
        <f>IFERROR(TablaAforos[[#This Row],[AREA DEL POTRERO]]/TablaAforos[[#This Row],[NUMERO VACAS LOTE]]/TablaAforos[[#This Row],[DIAS OCUPACION]],"")</f>
        <v>62.621621621621621</v>
      </c>
      <c r="L903" s="139">
        <f t="shared" si="171"/>
        <v>2023</v>
      </c>
      <c r="M903" s="139">
        <f t="shared" si="172"/>
        <v>4</v>
      </c>
      <c r="N903" s="139">
        <f t="shared" si="173"/>
        <v>4</v>
      </c>
      <c r="O903" s="51">
        <v>9</v>
      </c>
      <c r="P903" s="51"/>
      <c r="Q903" s="136"/>
    </row>
    <row r="904" spans="1:17">
      <c r="A904" s="135">
        <v>45020</v>
      </c>
      <c r="B904" s="136" t="s">
        <v>81</v>
      </c>
      <c r="C904" s="136">
        <v>2</v>
      </c>
      <c r="D904" s="136">
        <v>33</v>
      </c>
      <c r="E904" s="136">
        <v>2131</v>
      </c>
      <c r="F904" s="136">
        <v>38</v>
      </c>
      <c r="G904" s="136">
        <v>1.9</v>
      </c>
      <c r="H904" s="136">
        <v>1</v>
      </c>
      <c r="I904" s="136">
        <v>31</v>
      </c>
      <c r="J904" s="137">
        <v>81.2</v>
      </c>
      <c r="K904" s="138">
        <f>IFERROR(TablaAforos[[#This Row],[AREA DEL POTRERO]]/TablaAforos[[#This Row],[NUMERO VACAS LOTE]]/TablaAforos[[#This Row],[DIAS OCUPACION]],"")</f>
        <v>56.078947368421055</v>
      </c>
      <c r="L904" s="139">
        <f t="shared" si="171"/>
        <v>2023</v>
      </c>
      <c r="M904" s="139">
        <f t="shared" si="172"/>
        <v>4</v>
      </c>
      <c r="N904" s="139">
        <f t="shared" si="173"/>
        <v>4</v>
      </c>
      <c r="O904" s="51">
        <v>9</v>
      </c>
      <c r="P904" s="51"/>
      <c r="Q904" s="136"/>
    </row>
    <row r="905" spans="1:17">
      <c r="A905" s="135">
        <v>45020</v>
      </c>
      <c r="B905" s="136" t="s">
        <v>82</v>
      </c>
      <c r="C905" s="136" t="s">
        <v>86</v>
      </c>
      <c r="D905" s="136">
        <v>26</v>
      </c>
      <c r="E905" s="136">
        <v>2500</v>
      </c>
      <c r="F905" s="136">
        <v>40</v>
      </c>
      <c r="G905" s="136">
        <v>1.7</v>
      </c>
      <c r="H905" s="136">
        <v>1</v>
      </c>
      <c r="I905" s="136">
        <v>33</v>
      </c>
      <c r="J905" s="137">
        <v>82.5</v>
      </c>
      <c r="K905" s="138">
        <f>IFERROR(TablaAforos[[#This Row],[AREA DEL POTRERO]]/TablaAforos[[#This Row],[NUMERO VACAS LOTE]]/TablaAforos[[#This Row],[DIAS OCUPACION]],"")</f>
        <v>62.5</v>
      </c>
      <c r="L905" s="139">
        <f>YEAR(A905)</f>
        <v>2023</v>
      </c>
      <c r="M905" s="139">
        <f>MONTH(A905)</f>
        <v>4</v>
      </c>
      <c r="N905" s="139">
        <f>DAY(A905)</f>
        <v>4</v>
      </c>
      <c r="O905" s="51">
        <v>8</v>
      </c>
      <c r="P905" s="51"/>
      <c r="Q905" s="136"/>
    </row>
    <row r="906" spans="1:17">
      <c r="A906" s="135">
        <v>45020</v>
      </c>
      <c r="B906" s="136" t="s">
        <v>85</v>
      </c>
      <c r="C906" s="136">
        <v>1</v>
      </c>
      <c r="D906" s="136">
        <v>15</v>
      </c>
      <c r="E906" s="136">
        <v>9992</v>
      </c>
      <c r="F906" s="136">
        <v>30</v>
      </c>
      <c r="G906" s="136">
        <v>1.8</v>
      </c>
      <c r="H906" s="136">
        <v>5</v>
      </c>
      <c r="I906" s="136">
        <v>29</v>
      </c>
      <c r="J906" s="137">
        <v>91.4</v>
      </c>
      <c r="K906" s="138">
        <f>IFERROR(TablaAforos[[#This Row],[AREA DEL POTRERO]]/TablaAforos[[#This Row],[NUMERO VACAS LOTE]]/TablaAforos[[#This Row],[DIAS OCUPACION]],"")</f>
        <v>66.61333333333333</v>
      </c>
      <c r="L906" s="139">
        <f>YEAR(A906)</f>
        <v>2023</v>
      </c>
      <c r="M906" s="139">
        <f>MONTH(A906)</f>
        <v>4</v>
      </c>
      <c r="N906" s="139">
        <f>DAY(A906)</f>
        <v>4</v>
      </c>
      <c r="O906" s="139">
        <v>5</v>
      </c>
      <c r="P906" s="139"/>
      <c r="Q906" s="136"/>
    </row>
    <row r="907" spans="1:17">
      <c r="A907" s="135">
        <v>45021</v>
      </c>
      <c r="B907" s="136" t="s">
        <v>81</v>
      </c>
      <c r="C907" s="136">
        <v>1</v>
      </c>
      <c r="D907" s="136">
        <v>11</v>
      </c>
      <c r="E907" s="136">
        <v>2272</v>
      </c>
      <c r="F907" s="136">
        <v>37</v>
      </c>
      <c r="G907" s="136">
        <v>1.9</v>
      </c>
      <c r="H907" s="136">
        <v>1</v>
      </c>
      <c r="I907" s="136">
        <v>30</v>
      </c>
      <c r="J907" s="137">
        <v>88</v>
      </c>
      <c r="K907" s="138">
        <f>IFERROR(TablaAforos[[#This Row],[AREA DEL POTRERO]]/TablaAforos[[#This Row],[NUMERO VACAS LOTE]]/TablaAforos[[#This Row],[DIAS OCUPACION]],"")</f>
        <v>61.405405405405403</v>
      </c>
      <c r="L907" s="139">
        <f>YEAR(A907)</f>
        <v>2023</v>
      </c>
      <c r="M907" s="139">
        <f>MONTH(A907)</f>
        <v>4</v>
      </c>
      <c r="N907" s="139">
        <f>DAY(A907)</f>
        <v>5</v>
      </c>
      <c r="O907" s="51">
        <v>9</v>
      </c>
      <c r="P907" s="51"/>
      <c r="Q907" s="136"/>
    </row>
    <row r="908" spans="1:17">
      <c r="A908" s="135">
        <v>45021</v>
      </c>
      <c r="B908" s="136" t="s">
        <v>81</v>
      </c>
      <c r="C908" s="136">
        <v>2</v>
      </c>
      <c r="D908" s="136">
        <v>34</v>
      </c>
      <c r="E908" s="136">
        <v>2536</v>
      </c>
      <c r="F908" s="136">
        <v>38</v>
      </c>
      <c r="G908" s="136">
        <v>1.6</v>
      </c>
      <c r="H908" s="136">
        <v>1</v>
      </c>
      <c r="I908" s="136">
        <v>31</v>
      </c>
      <c r="J908" s="137">
        <v>84.1</v>
      </c>
      <c r="K908" s="138">
        <f>IFERROR(TablaAforos[[#This Row],[AREA DEL POTRERO]]/TablaAforos[[#This Row],[NUMERO VACAS LOTE]]/TablaAforos[[#This Row],[DIAS OCUPACION]],"")</f>
        <v>66.736842105263165</v>
      </c>
      <c r="L908" s="139">
        <f>YEAR(A908)</f>
        <v>2023</v>
      </c>
      <c r="M908" s="139">
        <f>MONTH(A908)</f>
        <v>4</v>
      </c>
      <c r="N908" s="139">
        <f>DAY(A908)</f>
        <v>5</v>
      </c>
      <c r="O908" s="51">
        <v>9</v>
      </c>
      <c r="P908" s="51"/>
      <c r="Q908" s="136"/>
    </row>
    <row r="909" spans="1:17">
      <c r="A909" s="135">
        <v>45021</v>
      </c>
      <c r="B909" s="136" t="s">
        <v>82</v>
      </c>
      <c r="C909" s="136" t="s">
        <v>86</v>
      </c>
      <c r="D909" s="136">
        <v>29</v>
      </c>
      <c r="E909" s="136">
        <v>2057</v>
      </c>
      <c r="F909" s="136">
        <v>40</v>
      </c>
      <c r="G909" s="136">
        <v>1.7</v>
      </c>
      <c r="H909" s="136">
        <v>1</v>
      </c>
      <c r="I909" s="136">
        <v>33</v>
      </c>
      <c r="J909" s="137">
        <v>81.599999999999994</v>
      </c>
      <c r="K909" s="138">
        <f>IFERROR(TablaAforos[[#This Row],[AREA DEL POTRERO]]/TablaAforos[[#This Row],[NUMERO VACAS LOTE]]/TablaAforos[[#This Row],[DIAS OCUPACION]],"")</f>
        <v>51.424999999999997</v>
      </c>
      <c r="L909" s="139">
        <f t="shared" ref="L909:L915" si="174">YEAR(A909)</f>
        <v>2023</v>
      </c>
      <c r="M909" s="139">
        <f t="shared" ref="M909:M915" si="175">MONTH(A909)</f>
        <v>4</v>
      </c>
      <c r="N909" s="139">
        <f t="shared" ref="N909:N915" si="176">DAY(A909)</f>
        <v>5</v>
      </c>
      <c r="O909" s="51">
        <v>8</v>
      </c>
      <c r="P909" s="51"/>
      <c r="Q909" s="136"/>
    </row>
    <row r="910" spans="1:17">
      <c r="A910" s="135">
        <v>45021</v>
      </c>
      <c r="B910" s="136" t="s">
        <v>88</v>
      </c>
      <c r="C910" s="136">
        <v>1</v>
      </c>
      <c r="D910" s="136">
        <v>7</v>
      </c>
      <c r="E910" s="136">
        <v>13123</v>
      </c>
      <c r="F910" s="136">
        <v>38</v>
      </c>
      <c r="G910" s="136">
        <v>1.5</v>
      </c>
      <c r="H910" s="136">
        <v>4.5</v>
      </c>
      <c r="I910" s="136">
        <v>30</v>
      </c>
      <c r="J910" s="137">
        <v>90.9</v>
      </c>
      <c r="K910" s="138">
        <f>IFERROR(TablaAforos[[#This Row],[AREA DEL POTRERO]]/TablaAforos[[#This Row],[NUMERO VACAS LOTE]]/TablaAforos[[#This Row],[DIAS OCUPACION]],"")</f>
        <v>76.742690058479539</v>
      </c>
      <c r="L910" s="139">
        <f t="shared" si="174"/>
        <v>2023</v>
      </c>
      <c r="M910" s="139">
        <f t="shared" si="175"/>
        <v>4</v>
      </c>
      <c r="N910" s="139">
        <f t="shared" si="176"/>
        <v>5</v>
      </c>
      <c r="O910" s="37">
        <v>5</v>
      </c>
      <c r="P910" s="37"/>
      <c r="Q910" s="136"/>
    </row>
    <row r="911" spans="1:17">
      <c r="A911" s="135">
        <v>45022</v>
      </c>
      <c r="B911" s="136" t="s">
        <v>81</v>
      </c>
      <c r="C911" s="136">
        <v>1</v>
      </c>
      <c r="D911" s="136">
        <v>12</v>
      </c>
      <c r="E911" s="136">
        <v>2121</v>
      </c>
      <c r="F911" s="136">
        <v>37</v>
      </c>
      <c r="G911" s="136">
        <v>1.5</v>
      </c>
      <c r="H911" s="136">
        <v>1</v>
      </c>
      <c r="I911" s="136">
        <v>30</v>
      </c>
      <c r="J911" s="137">
        <v>64.900000000000006</v>
      </c>
      <c r="K911" s="138">
        <f>IFERROR(TablaAforos[[#This Row],[AREA DEL POTRERO]]/TablaAforos[[#This Row],[NUMERO VACAS LOTE]]/TablaAforos[[#This Row],[DIAS OCUPACION]],"")</f>
        <v>57.324324324324323</v>
      </c>
      <c r="L911" s="139">
        <f t="shared" si="174"/>
        <v>2023</v>
      </c>
      <c r="M911" s="139">
        <f t="shared" si="175"/>
        <v>4</v>
      </c>
      <c r="N911" s="139">
        <f t="shared" si="176"/>
        <v>6</v>
      </c>
      <c r="O911" s="51">
        <v>9</v>
      </c>
      <c r="P911" s="51"/>
      <c r="Q911" s="136"/>
    </row>
    <row r="912" spans="1:17">
      <c r="A912" s="135">
        <v>45022</v>
      </c>
      <c r="B912" s="136" t="s">
        <v>81</v>
      </c>
      <c r="C912" s="136">
        <v>2</v>
      </c>
      <c r="D912" s="136">
        <v>35</v>
      </c>
      <c r="E912" s="136">
        <v>2357</v>
      </c>
      <c r="F912" s="136">
        <v>38</v>
      </c>
      <c r="G912" s="136">
        <v>1.8</v>
      </c>
      <c r="H912" s="136">
        <v>1</v>
      </c>
      <c r="I912" s="136">
        <v>31</v>
      </c>
      <c r="J912" s="137">
        <v>84.2</v>
      </c>
      <c r="K912" s="138">
        <f>IFERROR(TablaAforos[[#This Row],[AREA DEL POTRERO]]/TablaAforos[[#This Row],[NUMERO VACAS LOTE]]/TablaAforos[[#This Row],[DIAS OCUPACION]],"")</f>
        <v>62.026315789473685</v>
      </c>
      <c r="L912" s="139">
        <f t="shared" si="174"/>
        <v>2023</v>
      </c>
      <c r="M912" s="139">
        <f t="shared" si="175"/>
        <v>4</v>
      </c>
      <c r="N912" s="139">
        <f t="shared" si="176"/>
        <v>6</v>
      </c>
      <c r="O912" s="51">
        <v>9</v>
      </c>
      <c r="P912" s="51"/>
      <c r="Q912" s="136"/>
    </row>
    <row r="913" spans="1:17">
      <c r="A913" s="135">
        <v>45022</v>
      </c>
      <c r="B913" s="136" t="s">
        <v>82</v>
      </c>
      <c r="C913" s="136" t="s">
        <v>86</v>
      </c>
      <c r="D913" s="136">
        <v>30</v>
      </c>
      <c r="E913" s="136">
        <v>12578</v>
      </c>
      <c r="F913" s="136">
        <v>40</v>
      </c>
      <c r="G913" s="136">
        <v>1.3</v>
      </c>
      <c r="H913" s="136">
        <v>4</v>
      </c>
      <c r="I913" s="136">
        <v>32</v>
      </c>
      <c r="J913" s="137"/>
      <c r="K913" s="138">
        <f>IFERROR(TablaAforos[[#This Row],[AREA DEL POTRERO]]/TablaAforos[[#This Row],[NUMERO VACAS LOTE]]/TablaAforos[[#This Row],[DIAS OCUPACION]],"")</f>
        <v>78.612499999999997</v>
      </c>
      <c r="L913" s="139">
        <f t="shared" si="174"/>
        <v>2023</v>
      </c>
      <c r="M913" s="139">
        <f t="shared" si="175"/>
        <v>4</v>
      </c>
      <c r="N913" s="139">
        <f t="shared" si="176"/>
        <v>6</v>
      </c>
      <c r="O913" s="51">
        <v>8</v>
      </c>
      <c r="P913" s="51"/>
      <c r="Q913" s="136"/>
    </row>
    <row r="914" spans="1:17">
      <c r="A914" s="135">
        <v>45023</v>
      </c>
      <c r="B914" s="136" t="s">
        <v>81</v>
      </c>
      <c r="C914" s="136">
        <v>1</v>
      </c>
      <c r="D914" s="136">
        <v>60</v>
      </c>
      <c r="E914" s="136">
        <v>2393</v>
      </c>
      <c r="F914" s="136">
        <v>37</v>
      </c>
      <c r="G914" s="136">
        <v>1.5</v>
      </c>
      <c r="H914" s="136">
        <v>1</v>
      </c>
      <c r="I914" s="136">
        <v>30</v>
      </c>
      <c r="J914" s="137">
        <v>75.2</v>
      </c>
      <c r="K914" s="138">
        <f>IFERROR(TablaAforos[[#This Row],[AREA DEL POTRERO]]/TablaAforos[[#This Row],[NUMERO VACAS LOTE]]/TablaAforos[[#This Row],[DIAS OCUPACION]],"")</f>
        <v>64.675675675675677</v>
      </c>
      <c r="L914" s="139">
        <f t="shared" si="174"/>
        <v>2023</v>
      </c>
      <c r="M914" s="139">
        <f t="shared" si="175"/>
        <v>4</v>
      </c>
      <c r="N914" s="139">
        <f t="shared" si="176"/>
        <v>7</v>
      </c>
      <c r="O914" s="51">
        <v>9</v>
      </c>
      <c r="P914" s="51"/>
      <c r="Q914" s="136"/>
    </row>
    <row r="915" spans="1:17">
      <c r="A915" s="135">
        <v>45023</v>
      </c>
      <c r="B915" s="136" t="s">
        <v>81</v>
      </c>
      <c r="C915" s="136">
        <v>2</v>
      </c>
      <c r="D915" s="136">
        <v>36</v>
      </c>
      <c r="E915" s="136">
        <v>3103</v>
      </c>
      <c r="F915" s="136">
        <v>38</v>
      </c>
      <c r="G915" s="136">
        <v>1.8</v>
      </c>
      <c r="H915" s="136">
        <v>1</v>
      </c>
      <c r="I915" s="136">
        <v>31</v>
      </c>
      <c r="J915" s="137">
        <v>115</v>
      </c>
      <c r="K915" s="138">
        <f>IFERROR(TablaAforos[[#This Row],[AREA DEL POTRERO]]/TablaAforos[[#This Row],[NUMERO VACAS LOTE]]/TablaAforos[[#This Row],[DIAS OCUPACION]],"")</f>
        <v>81.65789473684211</v>
      </c>
      <c r="L915" s="139">
        <f t="shared" si="174"/>
        <v>2023</v>
      </c>
      <c r="M915" s="139">
        <f t="shared" si="175"/>
        <v>4</v>
      </c>
      <c r="N915" s="139">
        <f t="shared" si="176"/>
        <v>7</v>
      </c>
      <c r="O915" s="51">
        <v>9</v>
      </c>
      <c r="P915" s="51"/>
      <c r="Q915" s="136"/>
    </row>
    <row r="916" spans="1:17">
      <c r="A916" s="135">
        <v>45024</v>
      </c>
      <c r="B916" s="136" t="s">
        <v>81</v>
      </c>
      <c r="C916" s="136">
        <v>1</v>
      </c>
      <c r="D916" s="136">
        <v>61</v>
      </c>
      <c r="E916" s="136">
        <v>2668</v>
      </c>
      <c r="F916" s="136">
        <v>37</v>
      </c>
      <c r="G916" s="136">
        <v>1.5</v>
      </c>
      <c r="H916" s="136">
        <v>1</v>
      </c>
      <c r="I916" s="136">
        <v>30</v>
      </c>
      <c r="J916" s="137">
        <v>82.2</v>
      </c>
      <c r="K916" s="138">
        <f>IFERROR(TablaAforos[[#This Row],[AREA DEL POTRERO]]/TablaAforos[[#This Row],[NUMERO VACAS LOTE]]/TablaAforos[[#This Row],[DIAS OCUPACION]],"")</f>
        <v>72.108108108108112</v>
      </c>
      <c r="L916" s="139">
        <f t="shared" ref="L916:L917" si="177">YEAR(A916)</f>
        <v>2023</v>
      </c>
      <c r="M916" s="139">
        <f t="shared" ref="M916:M917" si="178">MONTH(A916)</f>
        <v>4</v>
      </c>
      <c r="N916" s="139">
        <f t="shared" ref="N916:N917" si="179">DAY(A916)</f>
        <v>8</v>
      </c>
      <c r="O916" s="51">
        <v>9</v>
      </c>
      <c r="P916" s="51"/>
      <c r="Q916" s="136"/>
    </row>
    <row r="917" spans="1:17">
      <c r="A917" s="135">
        <v>45024</v>
      </c>
      <c r="B917" s="136" t="s">
        <v>81</v>
      </c>
      <c r="C917" s="136">
        <v>2</v>
      </c>
      <c r="D917" s="136">
        <v>30</v>
      </c>
      <c r="E917" s="136">
        <v>2037</v>
      </c>
      <c r="F917" s="136">
        <v>38</v>
      </c>
      <c r="G917" s="136">
        <v>1.8</v>
      </c>
      <c r="H917" s="136">
        <v>1</v>
      </c>
      <c r="I917" s="136">
        <v>31</v>
      </c>
      <c r="J917" s="137">
        <v>74</v>
      </c>
      <c r="K917" s="138">
        <f>IFERROR(TablaAforos[[#This Row],[AREA DEL POTRERO]]/TablaAforos[[#This Row],[NUMERO VACAS LOTE]]/TablaAforos[[#This Row],[DIAS OCUPACION]],"")</f>
        <v>53.60526315789474</v>
      </c>
      <c r="L917" s="139">
        <f t="shared" si="177"/>
        <v>2023</v>
      </c>
      <c r="M917" s="139">
        <f t="shared" si="178"/>
        <v>4</v>
      </c>
      <c r="N917" s="139">
        <f t="shared" si="179"/>
        <v>8</v>
      </c>
      <c r="O917" s="51">
        <v>9</v>
      </c>
      <c r="P917" s="51"/>
      <c r="Q917" s="136"/>
    </row>
    <row r="918" spans="1:17">
      <c r="A918" s="135">
        <v>45024</v>
      </c>
      <c r="B918" s="136" t="s">
        <v>82</v>
      </c>
      <c r="C918" s="136" t="s">
        <v>87</v>
      </c>
      <c r="D918" s="136">
        <v>34</v>
      </c>
      <c r="E918" s="136">
        <v>2057</v>
      </c>
      <c r="F918" s="136">
        <v>43</v>
      </c>
      <c r="G918" s="136">
        <v>2.1</v>
      </c>
      <c r="H918" s="136">
        <v>1</v>
      </c>
      <c r="I918" s="136">
        <v>35</v>
      </c>
      <c r="J918" s="137">
        <v>78.599999999999994</v>
      </c>
      <c r="K918" s="138">
        <f>IFERROR(TablaAforos[[#This Row],[AREA DEL POTRERO]]/TablaAforos[[#This Row],[NUMERO VACAS LOTE]]/TablaAforos[[#This Row],[DIAS OCUPACION]],"")</f>
        <v>47.837209302325583</v>
      </c>
      <c r="L918" s="139">
        <f t="shared" ref="L918" si="180">YEAR(A918)</f>
        <v>2023</v>
      </c>
      <c r="M918" s="139">
        <f t="shared" ref="M918" si="181">MONTH(A918)</f>
        <v>4</v>
      </c>
      <c r="N918" s="139">
        <f t="shared" ref="N918" si="182">DAY(A918)</f>
        <v>8</v>
      </c>
      <c r="O918" s="51">
        <v>8</v>
      </c>
      <c r="P918" s="51"/>
      <c r="Q918" s="136"/>
    </row>
    <row r="919" spans="1:17">
      <c r="A919" s="135">
        <v>45025</v>
      </c>
      <c r="B919" s="136" t="s">
        <v>81</v>
      </c>
      <c r="C919" s="136">
        <v>1</v>
      </c>
      <c r="D919" s="136">
        <v>62</v>
      </c>
      <c r="E919" s="136">
        <v>2873</v>
      </c>
      <c r="F919" s="136">
        <v>37</v>
      </c>
      <c r="G919" s="136">
        <v>1.5</v>
      </c>
      <c r="H919" s="136">
        <v>1</v>
      </c>
      <c r="I919" s="136">
        <v>30</v>
      </c>
      <c r="J919" s="137">
        <v>92.6</v>
      </c>
      <c r="K919" s="138">
        <f>IFERROR(TablaAforos[[#This Row],[AREA DEL POTRERO]]/TablaAforos[[#This Row],[NUMERO VACAS LOTE]]/TablaAforos[[#This Row],[DIAS OCUPACION]],"")</f>
        <v>77.648648648648646</v>
      </c>
      <c r="L919" s="139">
        <f>YEAR(A919)</f>
        <v>2023</v>
      </c>
      <c r="M919" s="139">
        <f>MONTH(A919)</f>
        <v>4</v>
      </c>
      <c r="N919" s="139">
        <f>DAY(A919)</f>
        <v>9</v>
      </c>
      <c r="O919" s="51">
        <v>9</v>
      </c>
      <c r="P919" s="51"/>
      <c r="Q919" s="136"/>
    </row>
    <row r="920" spans="1:17">
      <c r="A920" s="135">
        <v>45025</v>
      </c>
      <c r="B920" s="136" t="s">
        <v>81</v>
      </c>
      <c r="C920" s="136">
        <v>2</v>
      </c>
      <c r="D920" s="136">
        <v>31</v>
      </c>
      <c r="E920" s="136">
        <v>2624</v>
      </c>
      <c r="F920" s="136">
        <v>38</v>
      </c>
      <c r="G920" s="136">
        <v>1.6</v>
      </c>
      <c r="H920" s="136">
        <v>1</v>
      </c>
      <c r="I920" s="136">
        <v>31</v>
      </c>
      <c r="J920" s="137">
        <v>84.9</v>
      </c>
      <c r="K920" s="138">
        <f>IFERROR(TablaAforos[[#This Row],[AREA DEL POTRERO]]/TablaAforos[[#This Row],[NUMERO VACAS LOTE]]/TablaAforos[[#This Row],[DIAS OCUPACION]],"")</f>
        <v>69.05263157894737</v>
      </c>
      <c r="L920" s="139">
        <f>YEAR(A920)</f>
        <v>2023</v>
      </c>
      <c r="M920" s="139">
        <f>MONTH(A920)</f>
        <v>4</v>
      </c>
      <c r="N920" s="139">
        <f>DAY(A920)</f>
        <v>9</v>
      </c>
      <c r="O920" s="51">
        <v>9</v>
      </c>
      <c r="P920" s="51"/>
      <c r="Q920" s="136"/>
    </row>
    <row r="921" spans="1:17">
      <c r="A921" s="135">
        <v>45025</v>
      </c>
      <c r="B921" s="136" t="s">
        <v>82</v>
      </c>
      <c r="C921" s="136" t="s">
        <v>87</v>
      </c>
      <c r="D921" s="136">
        <v>46</v>
      </c>
      <c r="E921" s="136">
        <v>2500</v>
      </c>
      <c r="F921" s="136">
        <v>43</v>
      </c>
      <c r="G921" s="136">
        <v>1.9</v>
      </c>
      <c r="H921" s="136">
        <v>1</v>
      </c>
      <c r="I921" s="136">
        <v>34</v>
      </c>
      <c r="J921" s="137">
        <v>83.3</v>
      </c>
      <c r="K921" s="138">
        <f>IFERROR(TablaAforos[[#This Row],[AREA DEL POTRERO]]/TablaAforos[[#This Row],[NUMERO VACAS LOTE]]/TablaAforos[[#This Row],[DIAS OCUPACION]],"")</f>
        <v>58.139534883720927</v>
      </c>
      <c r="L921" s="139">
        <f t="shared" ref="L921:L922" si="183">YEAR(A921)</f>
        <v>2023</v>
      </c>
      <c r="M921" s="139">
        <f t="shared" ref="M921:M922" si="184">MONTH(A921)</f>
        <v>4</v>
      </c>
      <c r="N921" s="139">
        <f t="shared" ref="N921:N922" si="185">DAY(A921)</f>
        <v>9</v>
      </c>
      <c r="O921" s="51">
        <v>8</v>
      </c>
      <c r="P921" s="51"/>
      <c r="Q921" s="136"/>
    </row>
    <row r="922" spans="1:17">
      <c r="A922" s="135">
        <v>45026</v>
      </c>
      <c r="B922" s="136" t="s">
        <v>81</v>
      </c>
      <c r="C922" s="136">
        <v>1</v>
      </c>
      <c r="D922" s="136">
        <v>63</v>
      </c>
      <c r="E922" s="136">
        <v>2859</v>
      </c>
      <c r="F922" s="136">
        <v>37</v>
      </c>
      <c r="G922" s="136">
        <v>1.8</v>
      </c>
      <c r="H922" s="136">
        <v>1</v>
      </c>
      <c r="I922" s="136">
        <v>30</v>
      </c>
      <c r="J922" s="137">
        <v>106</v>
      </c>
      <c r="K922" s="138">
        <f>IFERROR(TablaAforos[[#This Row],[AREA DEL POTRERO]]/TablaAforos[[#This Row],[NUMERO VACAS LOTE]]/TablaAforos[[#This Row],[DIAS OCUPACION]],"")</f>
        <v>77.270270270270274</v>
      </c>
      <c r="L922" s="139">
        <f t="shared" si="183"/>
        <v>2023</v>
      </c>
      <c r="M922" s="139">
        <f t="shared" si="184"/>
        <v>4</v>
      </c>
      <c r="N922" s="139">
        <f t="shared" si="185"/>
        <v>10</v>
      </c>
      <c r="O922" s="51">
        <v>9</v>
      </c>
      <c r="P922" s="51"/>
      <c r="Q922" s="136"/>
    </row>
    <row r="923" spans="1:17">
      <c r="A923" s="135">
        <v>45026</v>
      </c>
      <c r="B923" s="136" t="s">
        <v>81</v>
      </c>
      <c r="C923" s="136">
        <v>2</v>
      </c>
      <c r="D923" s="136">
        <v>29</v>
      </c>
      <c r="E923" s="136">
        <v>1925</v>
      </c>
      <c r="F923" s="136">
        <v>38</v>
      </c>
      <c r="G923" s="136"/>
      <c r="H923" s="136">
        <v>1</v>
      </c>
      <c r="I923" s="136">
        <v>31</v>
      </c>
      <c r="J923" s="137"/>
      <c r="K923" s="138">
        <f>IFERROR(TablaAforos[[#This Row],[AREA DEL POTRERO]]/TablaAforos[[#This Row],[NUMERO VACAS LOTE]]/TablaAforos[[#This Row],[DIAS OCUPACION]],"")</f>
        <v>50.657894736842103</v>
      </c>
      <c r="L923" s="139">
        <f>YEAR(A923)</f>
        <v>2023</v>
      </c>
      <c r="M923" s="139">
        <f>MONTH(A923)</f>
        <v>4</v>
      </c>
      <c r="N923" s="139">
        <f>DAY(A923)</f>
        <v>10</v>
      </c>
      <c r="O923" s="51">
        <v>9</v>
      </c>
      <c r="P923" s="51"/>
      <c r="Q923" s="136"/>
    </row>
    <row r="924" spans="1:17">
      <c r="A924" s="135">
        <v>45026</v>
      </c>
      <c r="B924" s="136" t="s">
        <v>82</v>
      </c>
      <c r="C924" s="136" t="s">
        <v>87</v>
      </c>
      <c r="D924" s="136">
        <v>47</v>
      </c>
      <c r="E924" s="136">
        <v>2500</v>
      </c>
      <c r="F924" s="136">
        <v>43</v>
      </c>
      <c r="G924" s="136">
        <v>1.8</v>
      </c>
      <c r="H924" s="136">
        <v>1</v>
      </c>
      <c r="I924" s="136">
        <v>34</v>
      </c>
      <c r="J924" s="137">
        <v>81.099999999999994</v>
      </c>
      <c r="K924" s="138">
        <f>IFERROR(TablaAforos[[#This Row],[AREA DEL POTRERO]]/TablaAforos[[#This Row],[NUMERO VACAS LOTE]]/TablaAforos[[#This Row],[DIAS OCUPACION]],"")</f>
        <v>58.139534883720927</v>
      </c>
      <c r="L924" s="139">
        <f t="shared" ref="L924" si="186">YEAR(A924)</f>
        <v>2023</v>
      </c>
      <c r="M924" s="139">
        <f t="shared" ref="M924" si="187">MONTH(A924)</f>
        <v>4</v>
      </c>
      <c r="N924" s="139">
        <f t="shared" ref="N924" si="188">DAY(A924)</f>
        <v>10</v>
      </c>
      <c r="O924" s="51">
        <v>8</v>
      </c>
      <c r="P924" s="51"/>
      <c r="Q924" s="136"/>
    </row>
    <row r="925" spans="1:17">
      <c r="A925" s="135">
        <v>45026</v>
      </c>
      <c r="B925" s="136" t="s">
        <v>88</v>
      </c>
      <c r="C925" s="136">
        <v>1</v>
      </c>
      <c r="D925" s="136">
        <v>7</v>
      </c>
      <c r="E925" s="136">
        <v>15848</v>
      </c>
      <c r="F925" s="136">
        <v>38</v>
      </c>
      <c r="G925" s="136">
        <v>1.5</v>
      </c>
      <c r="H925" s="136">
        <v>5</v>
      </c>
      <c r="I925" s="136">
        <v>30</v>
      </c>
      <c r="J925" s="137">
        <v>99.5</v>
      </c>
      <c r="K925" s="138">
        <f>IFERROR(TablaAforos[[#This Row],[AREA DEL POTRERO]]/TablaAforos[[#This Row],[NUMERO VACAS LOTE]]/TablaAforos[[#This Row],[DIAS OCUPACION]],"")</f>
        <v>83.410526315789468</v>
      </c>
      <c r="L925" s="139">
        <f>YEAR(A925)</f>
        <v>2023</v>
      </c>
      <c r="M925" s="139">
        <f>MONTH(A925)</f>
        <v>4</v>
      </c>
      <c r="N925" s="139">
        <f>DAY(A925)</f>
        <v>10</v>
      </c>
      <c r="O925" s="37">
        <v>5</v>
      </c>
      <c r="P925" s="37"/>
      <c r="Q925" s="136"/>
    </row>
    <row r="926" spans="1:17">
      <c r="A926" s="135">
        <v>45027</v>
      </c>
      <c r="B926" s="136" t="s">
        <v>81</v>
      </c>
      <c r="C926" s="136">
        <v>1</v>
      </c>
      <c r="D926" s="136">
        <v>64</v>
      </c>
      <c r="E926" s="136">
        <v>2523</v>
      </c>
      <c r="F926" s="136">
        <v>37</v>
      </c>
      <c r="G926" s="136">
        <v>1.5</v>
      </c>
      <c r="H926" s="136">
        <v>1</v>
      </c>
      <c r="I926" s="136">
        <v>30</v>
      </c>
      <c r="J926" s="137">
        <v>80.8</v>
      </c>
      <c r="K926" s="138">
        <f>IFERROR(TablaAforos[[#This Row],[AREA DEL POTRERO]]/TablaAforos[[#This Row],[NUMERO VACAS LOTE]]/TablaAforos[[#This Row],[DIAS OCUPACION]],"")</f>
        <v>68.189189189189193</v>
      </c>
      <c r="L926" s="139">
        <f>YEAR(A926)</f>
        <v>2023</v>
      </c>
      <c r="M926" s="139">
        <f>MONTH(A926)</f>
        <v>4</v>
      </c>
      <c r="N926" s="139">
        <f>DAY(A926)</f>
        <v>11</v>
      </c>
      <c r="O926" s="51">
        <v>9</v>
      </c>
      <c r="P926" s="51"/>
      <c r="Q926" s="136"/>
    </row>
    <row r="927" spans="1:17">
      <c r="A927" s="135">
        <v>45027</v>
      </c>
      <c r="B927" s="136" t="s">
        <v>81</v>
      </c>
      <c r="C927" s="136">
        <v>2</v>
      </c>
      <c r="D927" s="136">
        <v>28</v>
      </c>
      <c r="E927" s="136">
        <v>2234</v>
      </c>
      <c r="F927" s="136">
        <v>38</v>
      </c>
      <c r="G927" s="136">
        <v>1.5</v>
      </c>
      <c r="H927" s="136">
        <v>1</v>
      </c>
      <c r="I927" s="136">
        <v>31</v>
      </c>
      <c r="J927" s="137">
        <v>66.099999999999994</v>
      </c>
      <c r="K927" s="138">
        <f>IFERROR(TablaAforos[[#This Row],[AREA DEL POTRERO]]/TablaAforos[[#This Row],[NUMERO VACAS LOTE]]/TablaAforos[[#This Row],[DIAS OCUPACION]],"")</f>
        <v>58.789473684210527</v>
      </c>
      <c r="L927" s="139">
        <f>YEAR(A927)</f>
        <v>2023</v>
      </c>
      <c r="M927" s="139">
        <f>MONTH(A927)</f>
        <v>4</v>
      </c>
      <c r="N927" s="139">
        <f>DAY(A927)</f>
        <v>11</v>
      </c>
      <c r="O927" s="51">
        <v>9</v>
      </c>
      <c r="P927" s="51"/>
      <c r="Q927" s="136"/>
    </row>
    <row r="928" spans="1:17">
      <c r="A928" s="135">
        <v>45027</v>
      </c>
      <c r="B928" s="136" t="s">
        <v>82</v>
      </c>
      <c r="C928" s="136" t="s">
        <v>86</v>
      </c>
      <c r="D928" s="136">
        <v>1</v>
      </c>
      <c r="E928" s="136">
        <v>2500</v>
      </c>
      <c r="F928" s="136">
        <v>41</v>
      </c>
      <c r="G928" s="136">
        <v>1.3</v>
      </c>
      <c r="H928" s="136">
        <v>1</v>
      </c>
      <c r="I928" s="136">
        <v>30</v>
      </c>
      <c r="J928" s="137">
        <v>61.3</v>
      </c>
      <c r="K928" s="138">
        <f>IFERROR(TablaAforos[[#This Row],[AREA DEL POTRERO]]/TablaAforos[[#This Row],[NUMERO VACAS LOTE]]/TablaAforos[[#This Row],[DIAS OCUPACION]],"")</f>
        <v>60.975609756097562</v>
      </c>
      <c r="L928" s="139">
        <f t="shared" ref="L928:L929" si="189">YEAR(A928)</f>
        <v>2023</v>
      </c>
      <c r="M928" s="139">
        <f t="shared" ref="M928:M929" si="190">MONTH(A928)</f>
        <v>4</v>
      </c>
      <c r="N928" s="139">
        <f t="shared" ref="N928:N929" si="191">DAY(A928)</f>
        <v>11</v>
      </c>
      <c r="O928" s="51">
        <v>8</v>
      </c>
      <c r="P928" s="51"/>
      <c r="Q928" s="136"/>
    </row>
    <row r="929" spans="1:17">
      <c r="A929" s="135">
        <v>45027</v>
      </c>
      <c r="B929" s="136" t="s">
        <v>82</v>
      </c>
      <c r="C929" s="136" t="s">
        <v>87</v>
      </c>
      <c r="D929" s="136">
        <v>48</v>
      </c>
      <c r="E929" s="136">
        <v>2500</v>
      </c>
      <c r="F929" s="136">
        <v>43</v>
      </c>
      <c r="G929" s="136">
        <v>1.7</v>
      </c>
      <c r="H929" s="136">
        <v>1</v>
      </c>
      <c r="I929" s="136">
        <v>34</v>
      </c>
      <c r="J929" s="137">
        <v>76.3</v>
      </c>
      <c r="K929" s="138">
        <f>IFERROR(TablaAforos[[#This Row],[AREA DEL POTRERO]]/TablaAforos[[#This Row],[NUMERO VACAS LOTE]]/TablaAforos[[#This Row],[DIAS OCUPACION]],"")</f>
        <v>58.139534883720927</v>
      </c>
      <c r="L929" s="139">
        <f t="shared" si="189"/>
        <v>2023</v>
      </c>
      <c r="M929" s="139">
        <f t="shared" si="190"/>
        <v>4</v>
      </c>
      <c r="N929" s="139">
        <f t="shared" si="191"/>
        <v>11</v>
      </c>
      <c r="O929" s="51">
        <v>8</v>
      </c>
      <c r="P929" s="51"/>
      <c r="Q929" s="136"/>
    </row>
    <row r="930" spans="1:17">
      <c r="A930" s="135">
        <v>45028</v>
      </c>
      <c r="B930" s="136" t="s">
        <v>81</v>
      </c>
      <c r="C930" s="136">
        <v>1</v>
      </c>
      <c r="D930" s="136">
        <v>133</v>
      </c>
      <c r="E930" s="136">
        <v>5415</v>
      </c>
      <c r="F930" s="136">
        <v>37</v>
      </c>
      <c r="G930" s="136">
        <v>1.4</v>
      </c>
      <c r="H930" s="136">
        <v>1.5</v>
      </c>
      <c r="I930" s="136">
        <v>30</v>
      </c>
      <c r="J930" s="137">
        <v>103</v>
      </c>
      <c r="K930" s="138">
        <f>IFERROR(TablaAforos[[#This Row],[AREA DEL POTRERO]]/TablaAforos[[#This Row],[NUMERO VACAS LOTE]]/TablaAforos[[#This Row],[DIAS OCUPACION]],"")</f>
        <v>97.567567567567565</v>
      </c>
      <c r="L930" s="139">
        <f>YEAR(A930)</f>
        <v>2023</v>
      </c>
      <c r="M930" s="139">
        <f>MONTH(A930)</f>
        <v>4</v>
      </c>
      <c r="N930" s="139">
        <f>DAY(A930)</f>
        <v>12</v>
      </c>
      <c r="O930" s="51">
        <v>9</v>
      </c>
      <c r="P930" s="51"/>
      <c r="Q930" s="136"/>
    </row>
    <row r="931" spans="1:17">
      <c r="A931" s="135">
        <v>45028</v>
      </c>
      <c r="B931" s="136" t="s">
        <v>81</v>
      </c>
      <c r="C931" s="136">
        <v>2</v>
      </c>
      <c r="D931" s="136">
        <v>27</v>
      </c>
      <c r="E931" s="136">
        <v>2312</v>
      </c>
      <c r="F931" s="136">
        <v>38</v>
      </c>
      <c r="G931" s="136">
        <v>1.4</v>
      </c>
      <c r="H931" s="136">
        <v>1</v>
      </c>
      <c r="I931" s="136">
        <v>31</v>
      </c>
      <c r="J931" s="137">
        <v>66.599999999999994</v>
      </c>
      <c r="K931" s="138">
        <f>IFERROR(TablaAforos[[#This Row],[AREA DEL POTRERO]]/TablaAforos[[#This Row],[NUMERO VACAS LOTE]]/TablaAforos[[#This Row],[DIAS OCUPACION]],"")</f>
        <v>60.842105263157897</v>
      </c>
      <c r="L931" s="139">
        <f>YEAR(A931)</f>
        <v>2023</v>
      </c>
      <c r="M931" s="139">
        <f>MONTH(A931)</f>
        <v>4</v>
      </c>
      <c r="N931" s="139">
        <f>DAY(A931)</f>
        <v>12</v>
      </c>
      <c r="O931" s="51">
        <v>9</v>
      </c>
      <c r="P931" s="51"/>
      <c r="Q931" s="136"/>
    </row>
    <row r="932" spans="1:17">
      <c r="A932" s="135">
        <v>45028</v>
      </c>
      <c r="B932" s="136" t="s">
        <v>82</v>
      </c>
      <c r="C932" s="136" t="s">
        <v>86</v>
      </c>
      <c r="D932" s="136">
        <v>2</v>
      </c>
      <c r="E932" s="136">
        <v>2500</v>
      </c>
      <c r="F932" s="136">
        <v>41</v>
      </c>
      <c r="G932" s="136">
        <v>1.5</v>
      </c>
      <c r="H932" s="136">
        <v>1.4</v>
      </c>
      <c r="I932" s="136">
        <v>30</v>
      </c>
      <c r="J932" s="137">
        <v>70.900000000000006</v>
      </c>
      <c r="K932" s="138">
        <f>IFERROR(TablaAforos[[#This Row],[AREA DEL POTRERO]]/TablaAforos[[#This Row],[NUMERO VACAS LOTE]]/TablaAforos[[#This Row],[DIAS OCUPACION]],"")</f>
        <v>43.554006968641119</v>
      </c>
      <c r="L932" s="139">
        <f t="shared" ref="L932:L933" si="192">YEAR(A932)</f>
        <v>2023</v>
      </c>
      <c r="M932" s="139">
        <f t="shared" ref="M932:M933" si="193">MONTH(A932)</f>
        <v>4</v>
      </c>
      <c r="N932" s="139">
        <f t="shared" ref="N932:N933" si="194">DAY(A932)</f>
        <v>12</v>
      </c>
      <c r="O932" s="51">
        <v>8</v>
      </c>
      <c r="P932" s="51"/>
      <c r="Q932" s="136"/>
    </row>
    <row r="933" spans="1:17">
      <c r="A933" s="135">
        <v>45028</v>
      </c>
      <c r="B933" s="136" t="s">
        <v>82</v>
      </c>
      <c r="C933" s="136" t="s">
        <v>87</v>
      </c>
      <c r="D933" s="136">
        <v>50</v>
      </c>
      <c r="E933" s="136">
        <v>2500</v>
      </c>
      <c r="F933" s="136">
        <v>39</v>
      </c>
      <c r="G933" s="136">
        <v>1.4</v>
      </c>
      <c r="H933" s="136">
        <v>1</v>
      </c>
      <c r="I933" s="136">
        <v>33</v>
      </c>
      <c r="J933" s="137">
        <v>67.3</v>
      </c>
      <c r="K933" s="138">
        <f>IFERROR(TablaAforos[[#This Row],[AREA DEL POTRERO]]/TablaAforos[[#This Row],[NUMERO VACAS LOTE]]/TablaAforos[[#This Row],[DIAS OCUPACION]],"")</f>
        <v>64.102564102564102</v>
      </c>
      <c r="L933" s="139">
        <f t="shared" si="192"/>
        <v>2023</v>
      </c>
      <c r="M933" s="139">
        <f t="shared" si="193"/>
        <v>4</v>
      </c>
      <c r="N933" s="139">
        <f t="shared" si="194"/>
        <v>12</v>
      </c>
      <c r="O933" s="51">
        <v>8</v>
      </c>
      <c r="P933" s="51"/>
      <c r="Q933" s="136"/>
    </row>
    <row r="934" spans="1:17">
      <c r="A934" s="135">
        <v>45029</v>
      </c>
      <c r="B934" s="136" t="s">
        <v>81</v>
      </c>
      <c r="C934" s="136">
        <v>2</v>
      </c>
      <c r="D934" s="136">
        <v>15</v>
      </c>
      <c r="E934" s="136"/>
      <c r="F934" s="136"/>
      <c r="G934" s="136"/>
      <c r="H934" s="136"/>
      <c r="I934" s="136"/>
      <c r="J934" s="137"/>
      <c r="K934" s="138" t="str">
        <f>IFERROR(TablaAforos[[#This Row],[AREA DEL POTRERO]]/TablaAforos[[#This Row],[NUMERO VACAS LOTE]]/TablaAforos[[#This Row],[DIAS OCUPACION]],"")</f>
        <v/>
      </c>
      <c r="L934" s="139">
        <f>YEAR(A934)</f>
        <v>2023</v>
      </c>
      <c r="M934" s="139">
        <f>MONTH(A934)</f>
        <v>4</v>
      </c>
      <c r="N934" s="139">
        <f>DAY(A934)</f>
        <v>13</v>
      </c>
      <c r="O934" s="139">
        <v>5</v>
      </c>
      <c r="P934" s="139"/>
      <c r="Q934" s="136"/>
    </row>
    <row r="935" spans="1:17">
      <c r="A935" s="135">
        <v>45029</v>
      </c>
      <c r="B935" s="136" t="s">
        <v>82</v>
      </c>
      <c r="C935" s="136" t="s">
        <v>86</v>
      </c>
      <c r="D935" s="136">
        <v>3</v>
      </c>
      <c r="E935" s="136">
        <v>2500</v>
      </c>
      <c r="F935" s="136">
        <v>41</v>
      </c>
      <c r="G935" s="136">
        <v>1.4</v>
      </c>
      <c r="H935" s="136">
        <v>1</v>
      </c>
      <c r="I935" s="136">
        <v>30</v>
      </c>
      <c r="J935" s="137">
        <v>64</v>
      </c>
      <c r="K935" s="138">
        <f>IFERROR(TablaAforos[[#This Row],[AREA DEL POTRERO]]/TablaAforos[[#This Row],[NUMERO VACAS LOTE]]/TablaAforos[[#This Row],[DIAS OCUPACION]],"")</f>
        <v>60.975609756097562</v>
      </c>
      <c r="L935" s="139">
        <f>YEAR(A935)</f>
        <v>2023</v>
      </c>
      <c r="M935" s="139">
        <f>MONTH(A935)</f>
        <v>4</v>
      </c>
      <c r="N935" s="139">
        <f>DAY(A935)</f>
        <v>13</v>
      </c>
      <c r="O935" s="139">
        <v>8</v>
      </c>
      <c r="P935" s="139"/>
      <c r="Q935" s="136"/>
    </row>
    <row r="936" spans="1:17">
      <c r="A936" s="135">
        <v>45029</v>
      </c>
      <c r="B936" s="136" t="s">
        <v>82</v>
      </c>
      <c r="C936" s="136" t="s">
        <v>87</v>
      </c>
      <c r="D936" s="136">
        <v>51</v>
      </c>
      <c r="E936" s="136">
        <v>2500</v>
      </c>
      <c r="F936" s="136">
        <v>39</v>
      </c>
      <c r="G936" s="136">
        <v>1.3</v>
      </c>
      <c r="H936" s="136">
        <v>1</v>
      </c>
      <c r="I936" s="136">
        <v>33</v>
      </c>
      <c r="J936" s="137"/>
      <c r="K936" s="138">
        <f>IFERROR(TablaAforos[[#This Row],[AREA DEL POTRERO]]/TablaAforos[[#This Row],[NUMERO VACAS LOTE]]/TablaAforos[[#This Row],[DIAS OCUPACION]],"")</f>
        <v>64.102564102564102</v>
      </c>
      <c r="L936" s="139">
        <f>YEAR(A936)</f>
        <v>2023</v>
      </c>
      <c r="M936" s="139">
        <f>MONTH(A936)</f>
        <v>4</v>
      </c>
      <c r="N936" s="139">
        <f>DAY(A936)</f>
        <v>13</v>
      </c>
      <c r="O936" s="139">
        <v>8</v>
      </c>
      <c r="P936" s="139"/>
      <c r="Q936" s="136"/>
    </row>
    <row r="937" spans="1:17">
      <c r="A937" s="135">
        <v>45030</v>
      </c>
      <c r="B937" s="136" t="s">
        <v>81</v>
      </c>
      <c r="C937" s="136">
        <v>1</v>
      </c>
      <c r="D937" s="136">
        <v>66</v>
      </c>
      <c r="E937" s="136">
        <v>2177</v>
      </c>
      <c r="F937" s="136">
        <v>37</v>
      </c>
      <c r="G937" s="136">
        <v>1.8</v>
      </c>
      <c r="H937" s="136">
        <v>1</v>
      </c>
      <c r="I937" s="136">
        <v>30</v>
      </c>
      <c r="J937" s="137">
        <v>80.8</v>
      </c>
      <c r="K937" s="138">
        <f>IFERROR(TablaAforos[[#This Row],[AREA DEL POTRERO]]/TablaAforos[[#This Row],[NUMERO VACAS LOTE]]/TablaAforos[[#This Row],[DIAS OCUPACION]],"")</f>
        <v>58.837837837837839</v>
      </c>
      <c r="L937" s="139">
        <f>YEAR(A937)</f>
        <v>2023</v>
      </c>
      <c r="M937" s="139">
        <f>MONTH(A937)</f>
        <v>4</v>
      </c>
      <c r="N937" s="139">
        <f>DAY(A937)</f>
        <v>14</v>
      </c>
      <c r="O937" s="139">
        <v>9</v>
      </c>
      <c r="P937" s="139"/>
      <c r="Q937" s="136"/>
    </row>
    <row r="938" spans="1:17">
      <c r="A938" s="135">
        <v>45030</v>
      </c>
      <c r="B938" s="136" t="s">
        <v>81</v>
      </c>
      <c r="C938" s="136">
        <v>2</v>
      </c>
      <c r="D938" s="136">
        <v>16</v>
      </c>
      <c r="E938" s="136">
        <v>2327</v>
      </c>
      <c r="F938" s="136">
        <v>39</v>
      </c>
      <c r="G938" s="136">
        <v>1.5</v>
      </c>
      <c r="H938" s="136">
        <v>1</v>
      </c>
      <c r="I938" s="136">
        <v>30</v>
      </c>
      <c r="J938" s="137">
        <v>70</v>
      </c>
      <c r="K938" s="138">
        <f>IFERROR(TablaAforos[[#This Row],[AREA DEL POTRERO]]/TablaAforos[[#This Row],[NUMERO VACAS LOTE]]/TablaAforos[[#This Row],[DIAS OCUPACION]],"")</f>
        <v>59.666666666666664</v>
      </c>
      <c r="L938" s="139">
        <f>YEAR(A938)</f>
        <v>2023</v>
      </c>
      <c r="M938" s="139">
        <f>MONTH(A938)</f>
        <v>4</v>
      </c>
      <c r="N938" s="139">
        <f>DAY(A938)</f>
        <v>14</v>
      </c>
      <c r="O938" s="139">
        <v>9</v>
      </c>
      <c r="P938" s="139"/>
      <c r="Q938" s="136"/>
    </row>
    <row r="939" spans="1:17">
      <c r="A939" s="135">
        <v>45030</v>
      </c>
      <c r="B939" s="136" t="s">
        <v>82</v>
      </c>
      <c r="C939" s="136" t="s">
        <v>86</v>
      </c>
      <c r="D939" s="136">
        <v>52</v>
      </c>
      <c r="E939" s="136">
        <v>2500</v>
      </c>
      <c r="F939" s="136">
        <v>39</v>
      </c>
      <c r="G939" s="136">
        <v>1.5</v>
      </c>
      <c r="H939" s="136">
        <v>1</v>
      </c>
      <c r="I939" s="136">
        <v>33</v>
      </c>
      <c r="J939" s="137">
        <v>73.599999999999994</v>
      </c>
      <c r="K939" s="138">
        <f>IFERROR(TablaAforos[[#This Row],[AREA DEL POTRERO]]/TablaAforos[[#This Row],[NUMERO VACAS LOTE]]/TablaAforos[[#This Row],[DIAS OCUPACION]],"")</f>
        <v>64.102564102564102</v>
      </c>
      <c r="L939" s="139">
        <f t="shared" ref="L939:L940" si="195">YEAR(A939)</f>
        <v>2023</v>
      </c>
      <c r="M939" s="139">
        <f t="shared" ref="M939:M940" si="196">MONTH(A939)</f>
        <v>4</v>
      </c>
      <c r="N939" s="139">
        <f t="shared" ref="N939:N940" si="197">DAY(A939)</f>
        <v>14</v>
      </c>
      <c r="O939" s="139">
        <v>8</v>
      </c>
      <c r="P939" s="139"/>
      <c r="Q939" s="136"/>
    </row>
    <row r="940" spans="1:17">
      <c r="A940" s="135">
        <v>45030</v>
      </c>
      <c r="B940" s="136" t="s">
        <v>82</v>
      </c>
      <c r="C940" s="136" t="s">
        <v>87</v>
      </c>
      <c r="D940" s="136">
        <v>52</v>
      </c>
      <c r="E940" s="136">
        <v>2500</v>
      </c>
      <c r="F940" s="136">
        <v>40</v>
      </c>
      <c r="G940" s="136">
        <v>1.5</v>
      </c>
      <c r="H940" s="136">
        <v>1</v>
      </c>
      <c r="I940" s="136">
        <v>30</v>
      </c>
      <c r="J940" s="137">
        <v>73.599999999999994</v>
      </c>
      <c r="K940" s="138">
        <f>IFERROR(TablaAforos[[#This Row],[AREA DEL POTRERO]]/TablaAforos[[#This Row],[NUMERO VACAS LOTE]]/TablaAforos[[#This Row],[DIAS OCUPACION]],"")</f>
        <v>62.5</v>
      </c>
      <c r="L940" s="139">
        <f t="shared" si="195"/>
        <v>2023</v>
      </c>
      <c r="M940" s="139">
        <f t="shared" si="196"/>
        <v>4</v>
      </c>
      <c r="N940" s="139">
        <f t="shared" si="197"/>
        <v>14</v>
      </c>
      <c r="O940" s="139">
        <v>8</v>
      </c>
      <c r="P940" s="139"/>
      <c r="Q940" s="136"/>
    </row>
    <row r="941" spans="1:17">
      <c r="A941" s="135">
        <v>45031</v>
      </c>
      <c r="B941" s="136" t="s">
        <v>81</v>
      </c>
      <c r="C941" s="136">
        <v>1</v>
      </c>
      <c r="D941" s="136">
        <v>67</v>
      </c>
      <c r="E941" s="136">
        <v>2485</v>
      </c>
      <c r="F941" s="136">
        <v>37</v>
      </c>
      <c r="G941" s="136">
        <v>1.3</v>
      </c>
      <c r="H941" s="136">
        <v>1</v>
      </c>
      <c r="I941" s="136">
        <v>30</v>
      </c>
      <c r="J941" s="137">
        <v>66</v>
      </c>
      <c r="K941" s="138">
        <f>IFERROR(TablaAforos[[#This Row],[AREA DEL POTRERO]]/TablaAforos[[#This Row],[NUMERO VACAS LOTE]]/TablaAforos[[#This Row],[DIAS OCUPACION]],"")</f>
        <v>67.162162162162161</v>
      </c>
      <c r="L941" s="139">
        <f>YEAR(A941)</f>
        <v>2023</v>
      </c>
      <c r="M941" s="139">
        <f>MONTH(A941)</f>
        <v>4</v>
      </c>
      <c r="N941" s="139">
        <f>DAY(A941)</f>
        <v>15</v>
      </c>
      <c r="O941" s="139">
        <v>9</v>
      </c>
      <c r="P941" s="139"/>
      <c r="Q941" s="136"/>
    </row>
    <row r="942" spans="1:17">
      <c r="A942" s="135">
        <v>45031</v>
      </c>
      <c r="B942" s="136" t="s">
        <v>81</v>
      </c>
      <c r="C942" s="136">
        <v>2</v>
      </c>
      <c r="D942" s="136">
        <v>71</v>
      </c>
      <c r="E942" s="136">
        <v>2184</v>
      </c>
      <c r="F942" s="136">
        <v>39</v>
      </c>
      <c r="G942" s="136">
        <v>1.6</v>
      </c>
      <c r="H942" s="136">
        <v>1</v>
      </c>
      <c r="I942" s="136">
        <v>30</v>
      </c>
      <c r="J942" s="137">
        <v>96.3</v>
      </c>
      <c r="K942" s="138">
        <f>IFERROR(TablaAforos[[#This Row],[AREA DEL POTRERO]]/TablaAforos[[#This Row],[NUMERO VACAS LOTE]]/TablaAforos[[#This Row],[DIAS OCUPACION]],"")</f>
        <v>56</v>
      </c>
      <c r="L942" s="139">
        <f>YEAR(A942)</f>
        <v>2023</v>
      </c>
      <c r="M942" s="139">
        <f>MONTH(A942)</f>
        <v>4</v>
      </c>
      <c r="N942" s="139">
        <f>DAY(A942)</f>
        <v>15</v>
      </c>
      <c r="O942" s="139">
        <v>9</v>
      </c>
      <c r="P942" s="139"/>
      <c r="Q942" s="136"/>
    </row>
    <row r="943" spans="1:17">
      <c r="A943" s="135">
        <v>45031</v>
      </c>
      <c r="B943" s="136" t="s">
        <v>82</v>
      </c>
      <c r="C943" s="136" t="s">
        <v>86</v>
      </c>
      <c r="D943" s="136">
        <v>5</v>
      </c>
      <c r="E943" s="136">
        <v>2500</v>
      </c>
      <c r="F943" s="136">
        <v>42</v>
      </c>
      <c r="G943" s="136">
        <v>1.4</v>
      </c>
      <c r="H943" s="136">
        <v>1</v>
      </c>
      <c r="I943" s="136">
        <v>30</v>
      </c>
      <c r="J943" s="137">
        <v>63.8</v>
      </c>
      <c r="K943" s="138">
        <f>IFERROR(TablaAforos[[#This Row],[AREA DEL POTRERO]]/TablaAforos[[#This Row],[NUMERO VACAS LOTE]]/TablaAforos[[#This Row],[DIAS OCUPACION]],"")</f>
        <v>59.523809523809526</v>
      </c>
      <c r="L943" s="139">
        <f t="shared" ref="L943:L944" si="198">YEAR(A943)</f>
        <v>2023</v>
      </c>
      <c r="M943" s="139">
        <f t="shared" ref="M943:M944" si="199">MONTH(A943)</f>
        <v>4</v>
      </c>
      <c r="N943" s="139">
        <f t="shared" ref="N943:N944" si="200">DAY(A943)</f>
        <v>15</v>
      </c>
      <c r="O943" s="139">
        <v>8</v>
      </c>
      <c r="P943" s="139"/>
      <c r="Q943" s="136"/>
    </row>
    <row r="944" spans="1:17">
      <c r="A944" s="135">
        <v>45031</v>
      </c>
      <c r="B944" s="136" t="s">
        <v>82</v>
      </c>
      <c r="C944" s="136" t="s">
        <v>87</v>
      </c>
      <c r="D944" s="136">
        <v>53</v>
      </c>
      <c r="E944" s="136">
        <v>2500</v>
      </c>
      <c r="F944" s="136">
        <v>40</v>
      </c>
      <c r="G944" s="136">
        <v>1.5</v>
      </c>
      <c r="H944" s="136">
        <v>1</v>
      </c>
      <c r="I944" s="136">
        <v>30</v>
      </c>
      <c r="J944" s="137">
        <v>72.7</v>
      </c>
      <c r="K944" s="138">
        <f>IFERROR(TablaAforos[[#This Row],[AREA DEL POTRERO]]/TablaAforos[[#This Row],[NUMERO VACAS LOTE]]/TablaAforos[[#This Row],[DIAS OCUPACION]],"")</f>
        <v>62.5</v>
      </c>
      <c r="L944" s="139">
        <f t="shared" si="198"/>
        <v>2023</v>
      </c>
      <c r="M944" s="139">
        <f t="shared" si="199"/>
        <v>4</v>
      </c>
      <c r="N944" s="139">
        <f t="shared" si="200"/>
        <v>15</v>
      </c>
      <c r="O944" s="139">
        <v>8</v>
      </c>
      <c r="P944" s="139"/>
      <c r="Q944" s="136"/>
    </row>
    <row r="945" spans="1:17">
      <c r="A945" s="135">
        <v>45032</v>
      </c>
      <c r="B945" s="136" t="s">
        <v>81</v>
      </c>
      <c r="C945" s="136">
        <v>1</v>
      </c>
      <c r="D945" s="136">
        <v>69</v>
      </c>
      <c r="E945" s="136">
        <v>2218</v>
      </c>
      <c r="F945" s="136">
        <v>37</v>
      </c>
      <c r="G945" s="136">
        <v>1.5</v>
      </c>
      <c r="H945" s="136">
        <v>1</v>
      </c>
      <c r="I945" s="136">
        <v>30</v>
      </c>
      <c r="J945" s="137">
        <v>67.400000000000006</v>
      </c>
      <c r="K945" s="138">
        <f>IFERROR(TablaAforos[[#This Row],[AREA DEL POTRERO]]/TablaAforos[[#This Row],[NUMERO VACAS LOTE]]/TablaAforos[[#This Row],[DIAS OCUPACION]],"")</f>
        <v>59.945945945945944</v>
      </c>
      <c r="L945" s="139">
        <f>YEAR(A945)</f>
        <v>2023</v>
      </c>
      <c r="M945" s="139">
        <f>MONTH(A945)</f>
        <v>4</v>
      </c>
      <c r="N945" s="139">
        <f>DAY(A945)</f>
        <v>16</v>
      </c>
      <c r="O945" s="139">
        <v>9</v>
      </c>
      <c r="P945" s="139"/>
      <c r="Q945" s="136"/>
    </row>
    <row r="946" spans="1:17">
      <c r="A946" s="135">
        <v>45032</v>
      </c>
      <c r="B946" s="136" t="s">
        <v>81</v>
      </c>
      <c r="C946" s="136">
        <v>2</v>
      </c>
      <c r="D946" s="136">
        <v>81</v>
      </c>
      <c r="E946" s="136">
        <v>2191</v>
      </c>
      <c r="F946" s="136">
        <v>39</v>
      </c>
      <c r="G946" s="136">
        <v>1.6</v>
      </c>
      <c r="H946" s="136">
        <v>1</v>
      </c>
      <c r="I946" s="136">
        <v>30</v>
      </c>
      <c r="J946" s="137">
        <v>67.400000000000006</v>
      </c>
      <c r="K946" s="138">
        <f>IFERROR(TablaAforos[[#This Row],[AREA DEL POTRERO]]/TablaAforos[[#This Row],[NUMERO VACAS LOTE]]/TablaAforos[[#This Row],[DIAS OCUPACION]],"")</f>
        <v>56.179487179487182</v>
      </c>
      <c r="L946" s="139">
        <f>YEAR(A946)</f>
        <v>2023</v>
      </c>
      <c r="M946" s="139">
        <f>MONTH(A946)</f>
        <v>4</v>
      </c>
      <c r="N946" s="139">
        <f>DAY(A946)</f>
        <v>16</v>
      </c>
      <c r="O946" s="139">
        <v>9</v>
      </c>
      <c r="P946" s="139"/>
      <c r="Q946" s="136"/>
    </row>
    <row r="947" spans="1:17">
      <c r="A947" s="135">
        <v>45032</v>
      </c>
      <c r="B947" s="136" t="s">
        <v>82</v>
      </c>
      <c r="C947" s="136" t="s">
        <v>86</v>
      </c>
      <c r="D947" s="136">
        <v>6</v>
      </c>
      <c r="E947" s="136">
        <v>2500</v>
      </c>
      <c r="F947" s="136">
        <v>42</v>
      </c>
      <c r="G947" s="136">
        <v>1.6</v>
      </c>
      <c r="H947" s="136">
        <v>1</v>
      </c>
      <c r="I947" s="136">
        <v>30</v>
      </c>
      <c r="J947" s="137">
        <v>71.400000000000006</v>
      </c>
      <c r="K947" s="138">
        <f>IFERROR(TablaAforos[[#This Row],[AREA DEL POTRERO]]/TablaAforos[[#This Row],[NUMERO VACAS LOTE]]/TablaAforos[[#This Row],[DIAS OCUPACION]],"")</f>
        <v>59.523809523809526</v>
      </c>
      <c r="L947" s="139">
        <f t="shared" ref="L947:L949" si="201">YEAR(A947)</f>
        <v>2023</v>
      </c>
      <c r="M947" s="139">
        <f t="shared" ref="M947:M949" si="202">MONTH(A947)</f>
        <v>4</v>
      </c>
      <c r="N947" s="139">
        <f t="shared" ref="N947:N949" si="203">DAY(A947)</f>
        <v>16</v>
      </c>
      <c r="O947" s="139">
        <v>8</v>
      </c>
      <c r="P947" s="139"/>
      <c r="Q947" s="136"/>
    </row>
    <row r="948" spans="1:17">
      <c r="A948" s="135">
        <v>45032</v>
      </c>
      <c r="B948" s="136" t="s">
        <v>82</v>
      </c>
      <c r="C948" s="136" t="s">
        <v>87</v>
      </c>
      <c r="D948" s="136">
        <v>54</v>
      </c>
      <c r="E948" s="136">
        <v>2500</v>
      </c>
      <c r="F948" s="136">
        <v>40</v>
      </c>
      <c r="G948" s="136">
        <v>1.3</v>
      </c>
      <c r="H948" s="136">
        <v>1</v>
      </c>
      <c r="I948" s="136">
        <v>30</v>
      </c>
      <c r="J948" s="137">
        <v>65.2</v>
      </c>
      <c r="K948" s="138">
        <f>IFERROR(TablaAforos[[#This Row],[AREA DEL POTRERO]]/TablaAforos[[#This Row],[NUMERO VACAS LOTE]]/TablaAforos[[#This Row],[DIAS OCUPACION]],"")</f>
        <v>62.5</v>
      </c>
      <c r="L948" s="139">
        <f t="shared" si="201"/>
        <v>2023</v>
      </c>
      <c r="M948" s="139">
        <f t="shared" si="202"/>
        <v>4</v>
      </c>
      <c r="N948" s="139">
        <f t="shared" si="203"/>
        <v>16</v>
      </c>
      <c r="O948" s="139">
        <v>8</v>
      </c>
      <c r="P948" s="139"/>
      <c r="Q948" s="136"/>
    </row>
    <row r="949" spans="1:17">
      <c r="A949" s="135">
        <v>45032</v>
      </c>
      <c r="B949" s="136" t="s">
        <v>88</v>
      </c>
      <c r="C949" s="136">
        <v>1</v>
      </c>
      <c r="D949" s="136">
        <v>4</v>
      </c>
      <c r="E949" s="136">
        <v>12239</v>
      </c>
      <c r="F949" s="136">
        <v>38</v>
      </c>
      <c r="G949" s="136">
        <v>1.7</v>
      </c>
      <c r="H949" s="136">
        <v>4.5</v>
      </c>
      <c r="I949" s="136">
        <v>31</v>
      </c>
      <c r="J949" s="137">
        <v>92.9</v>
      </c>
      <c r="K949" s="138">
        <f>IFERROR(TablaAforos[[#This Row],[AREA DEL POTRERO]]/TablaAforos[[#This Row],[NUMERO VACAS LOTE]]/TablaAforos[[#This Row],[DIAS OCUPACION]],"")</f>
        <v>71.57309941520468</v>
      </c>
      <c r="L949" s="139">
        <f t="shared" si="201"/>
        <v>2023</v>
      </c>
      <c r="M949" s="139">
        <f t="shared" si="202"/>
        <v>4</v>
      </c>
      <c r="N949" s="139">
        <f t="shared" si="203"/>
        <v>16</v>
      </c>
      <c r="O949" s="139">
        <v>9</v>
      </c>
      <c r="P949" s="139"/>
      <c r="Q949" s="136"/>
    </row>
    <row r="950" spans="1:17">
      <c r="A950" s="135">
        <v>45033</v>
      </c>
      <c r="B950" s="136" t="s">
        <v>81</v>
      </c>
      <c r="C950" s="136">
        <v>1</v>
      </c>
      <c r="D950" s="136">
        <v>70</v>
      </c>
      <c r="E950" s="136">
        <v>2762</v>
      </c>
      <c r="F950" s="136">
        <v>37</v>
      </c>
      <c r="G950" s="136">
        <v>1.5</v>
      </c>
      <c r="H950" s="136">
        <v>1</v>
      </c>
      <c r="I950" s="136">
        <v>30</v>
      </c>
      <c r="J950" s="137">
        <v>85.1</v>
      </c>
      <c r="K950" s="138">
        <f>IFERROR(TablaAforos[[#This Row],[AREA DEL POTRERO]]/TablaAforos[[#This Row],[NUMERO VACAS LOTE]]/TablaAforos[[#This Row],[DIAS OCUPACION]],"")</f>
        <v>74.648648648648646</v>
      </c>
      <c r="L950" s="139">
        <f t="shared" ref="L950:L955" si="204">YEAR(A950)</f>
        <v>2023</v>
      </c>
      <c r="M950" s="139">
        <f t="shared" ref="M950:M955" si="205">MONTH(A950)</f>
        <v>4</v>
      </c>
      <c r="N950" s="139">
        <f t="shared" ref="N950:N955" si="206">DAY(A950)</f>
        <v>17</v>
      </c>
      <c r="O950" s="139">
        <v>9</v>
      </c>
      <c r="P950" s="139"/>
      <c r="Q950" s="136"/>
    </row>
    <row r="951" spans="1:17">
      <c r="A951" s="135">
        <v>45033</v>
      </c>
      <c r="B951" s="136" t="s">
        <v>81</v>
      </c>
      <c r="C951" s="136">
        <v>2</v>
      </c>
      <c r="D951" s="136">
        <v>79</v>
      </c>
      <c r="E951" s="136">
        <v>2750</v>
      </c>
      <c r="F951" s="136">
        <v>40</v>
      </c>
      <c r="G951" s="136">
        <v>1.7</v>
      </c>
      <c r="H951" s="136">
        <v>1</v>
      </c>
      <c r="I951" s="136">
        <v>30</v>
      </c>
      <c r="J951" s="137">
        <v>87.7</v>
      </c>
      <c r="K951" s="138">
        <f>IFERROR(TablaAforos[[#This Row],[AREA DEL POTRERO]]/TablaAforos[[#This Row],[NUMERO VACAS LOTE]]/TablaAforos[[#This Row],[DIAS OCUPACION]],"")</f>
        <v>68.75</v>
      </c>
      <c r="L951" s="139">
        <f t="shared" si="204"/>
        <v>2023</v>
      </c>
      <c r="M951" s="139">
        <f t="shared" si="205"/>
        <v>4</v>
      </c>
      <c r="N951" s="139">
        <f t="shared" si="206"/>
        <v>17</v>
      </c>
      <c r="O951" s="139">
        <v>9</v>
      </c>
      <c r="P951" s="139"/>
      <c r="Q951" s="136"/>
    </row>
    <row r="952" spans="1:17">
      <c r="A952" s="135">
        <v>45033</v>
      </c>
      <c r="B952" s="136" t="s">
        <v>82</v>
      </c>
      <c r="C952" s="136" t="s">
        <v>86</v>
      </c>
      <c r="D952" s="136">
        <v>7</v>
      </c>
      <c r="E952" s="136">
        <v>2500</v>
      </c>
      <c r="F952" s="136">
        <v>42</v>
      </c>
      <c r="G952" s="136">
        <v>1.8</v>
      </c>
      <c r="H952" s="136">
        <v>1</v>
      </c>
      <c r="I952" s="136">
        <v>32</v>
      </c>
      <c r="J952" s="137">
        <v>83</v>
      </c>
      <c r="K952" s="138">
        <f>IFERROR(TablaAforos[[#This Row],[AREA DEL POTRERO]]/TablaAforos[[#This Row],[NUMERO VACAS LOTE]]/TablaAforos[[#This Row],[DIAS OCUPACION]],"")</f>
        <v>59.523809523809526</v>
      </c>
      <c r="L952" s="139">
        <f t="shared" si="204"/>
        <v>2023</v>
      </c>
      <c r="M952" s="139">
        <f t="shared" si="205"/>
        <v>4</v>
      </c>
      <c r="N952" s="139">
        <f t="shared" si="206"/>
        <v>17</v>
      </c>
      <c r="O952" s="139">
        <v>8</v>
      </c>
      <c r="P952" s="139"/>
      <c r="Q952" s="136"/>
    </row>
    <row r="953" spans="1:17">
      <c r="A953" s="135">
        <v>45033</v>
      </c>
      <c r="B953" s="136" t="s">
        <v>82</v>
      </c>
      <c r="C953" s="136" t="s">
        <v>87</v>
      </c>
      <c r="D953" s="136">
        <v>55</v>
      </c>
      <c r="E953" s="136">
        <v>2500</v>
      </c>
      <c r="F953" s="136">
        <v>40</v>
      </c>
      <c r="G953" s="136">
        <v>1.5</v>
      </c>
      <c r="H953" s="136">
        <v>1</v>
      </c>
      <c r="I953" s="136">
        <v>30</v>
      </c>
      <c r="J953" s="137">
        <v>70.8</v>
      </c>
      <c r="K953" s="138">
        <f>IFERROR(TablaAforos[[#This Row],[AREA DEL POTRERO]]/TablaAforos[[#This Row],[NUMERO VACAS LOTE]]/TablaAforos[[#This Row],[DIAS OCUPACION]],"")</f>
        <v>62.5</v>
      </c>
      <c r="L953" s="139">
        <f t="shared" si="204"/>
        <v>2023</v>
      </c>
      <c r="M953" s="139">
        <f t="shared" si="205"/>
        <v>4</v>
      </c>
      <c r="N953" s="139">
        <f t="shared" si="206"/>
        <v>17</v>
      </c>
      <c r="O953" s="139">
        <v>8</v>
      </c>
      <c r="P953" s="139"/>
      <c r="Q953" s="136"/>
    </row>
    <row r="954" spans="1:17">
      <c r="A954" s="135">
        <v>45034</v>
      </c>
      <c r="B954" s="136" t="s">
        <v>81</v>
      </c>
      <c r="C954" s="136">
        <v>1</v>
      </c>
      <c r="D954" s="136">
        <v>59</v>
      </c>
      <c r="E954" s="136">
        <v>2452</v>
      </c>
      <c r="F954" s="136">
        <v>37</v>
      </c>
      <c r="G954" s="136">
        <v>1.7</v>
      </c>
      <c r="H954" s="136">
        <v>1</v>
      </c>
      <c r="I954" s="136">
        <v>29</v>
      </c>
      <c r="J954" s="137">
        <v>89</v>
      </c>
      <c r="K954" s="138">
        <f>IFERROR(TablaAforos[[#This Row],[AREA DEL POTRERO]]/TablaAforos[[#This Row],[NUMERO VACAS LOTE]]/TablaAforos[[#This Row],[DIAS OCUPACION]],"")</f>
        <v>66.270270270270274</v>
      </c>
      <c r="L954" s="139">
        <f t="shared" si="204"/>
        <v>2023</v>
      </c>
      <c r="M954" s="139">
        <f t="shared" si="205"/>
        <v>4</v>
      </c>
      <c r="N954" s="139">
        <f t="shared" si="206"/>
        <v>18</v>
      </c>
      <c r="O954" s="139">
        <v>9</v>
      </c>
      <c r="P954" s="139"/>
      <c r="Q954" s="136"/>
    </row>
    <row r="955" spans="1:17">
      <c r="A955" s="135">
        <v>45034</v>
      </c>
      <c r="B955" s="136" t="s">
        <v>81</v>
      </c>
      <c r="C955" s="136">
        <v>2</v>
      </c>
      <c r="D955" s="136">
        <v>77</v>
      </c>
      <c r="E955" s="136">
        <v>2066</v>
      </c>
      <c r="F955" s="136">
        <v>40</v>
      </c>
      <c r="G955" s="136">
        <v>1.5</v>
      </c>
      <c r="H955" s="136">
        <v>1</v>
      </c>
      <c r="I955" s="136">
        <v>29</v>
      </c>
      <c r="J955" s="137">
        <v>61.6</v>
      </c>
      <c r="K955" s="138">
        <f>IFERROR(TablaAforos[[#This Row],[AREA DEL POTRERO]]/TablaAforos[[#This Row],[NUMERO VACAS LOTE]]/TablaAforos[[#This Row],[DIAS OCUPACION]],"")</f>
        <v>51.65</v>
      </c>
      <c r="L955" s="139">
        <f t="shared" si="204"/>
        <v>2023</v>
      </c>
      <c r="M955" s="139">
        <f t="shared" si="205"/>
        <v>4</v>
      </c>
      <c r="N955" s="139">
        <f t="shared" si="206"/>
        <v>18</v>
      </c>
      <c r="O955" s="139">
        <v>9</v>
      </c>
      <c r="P955" s="139"/>
      <c r="Q955" s="136"/>
    </row>
    <row r="956" spans="1:17">
      <c r="A956" s="135">
        <v>45034</v>
      </c>
      <c r="B956" s="136" t="s">
        <v>82</v>
      </c>
      <c r="C956" s="136" t="s">
        <v>86</v>
      </c>
      <c r="D956" s="136">
        <v>8</v>
      </c>
      <c r="E956" s="136">
        <v>2500</v>
      </c>
      <c r="F956" s="136">
        <v>42</v>
      </c>
      <c r="G956" s="136">
        <v>1.6</v>
      </c>
      <c r="H956" s="136">
        <v>1</v>
      </c>
      <c r="I956" s="136">
        <v>32</v>
      </c>
      <c r="J956" s="137">
        <v>74.099999999999994</v>
      </c>
      <c r="K956" s="138">
        <f>IFERROR(TablaAforos[[#This Row],[AREA DEL POTRERO]]/TablaAforos[[#This Row],[NUMERO VACAS LOTE]]/TablaAforos[[#This Row],[DIAS OCUPACION]],"")</f>
        <v>59.523809523809526</v>
      </c>
      <c r="L956" s="139">
        <f t="shared" ref="L956:L957" si="207">YEAR(A956)</f>
        <v>2023</v>
      </c>
      <c r="M956" s="139">
        <f t="shared" ref="M956:M957" si="208">MONTH(A956)</f>
        <v>4</v>
      </c>
      <c r="N956" s="139">
        <f t="shared" ref="N956:N957" si="209">DAY(A956)</f>
        <v>18</v>
      </c>
      <c r="O956" s="139">
        <v>8</v>
      </c>
      <c r="P956" s="139"/>
      <c r="Q956" s="136"/>
    </row>
    <row r="957" spans="1:17">
      <c r="A957" s="135">
        <v>45034</v>
      </c>
      <c r="B957" s="136" t="s">
        <v>82</v>
      </c>
      <c r="C957" s="136" t="s">
        <v>87</v>
      </c>
      <c r="D957" s="136">
        <v>56</v>
      </c>
      <c r="E957" s="136">
        <v>2500</v>
      </c>
      <c r="F957" s="136">
        <v>41</v>
      </c>
      <c r="G957" s="136">
        <v>1.1000000000000001</v>
      </c>
      <c r="H957" s="136">
        <v>1</v>
      </c>
      <c r="I957" s="136">
        <v>33</v>
      </c>
      <c r="J957" s="137">
        <v>52.6</v>
      </c>
      <c r="K957" s="138">
        <f>IFERROR(TablaAforos[[#This Row],[AREA DEL POTRERO]]/TablaAforos[[#This Row],[NUMERO VACAS LOTE]]/TablaAforos[[#This Row],[DIAS OCUPACION]],"")</f>
        <v>60.975609756097562</v>
      </c>
      <c r="L957" s="139">
        <f t="shared" si="207"/>
        <v>2023</v>
      </c>
      <c r="M957" s="139">
        <f t="shared" si="208"/>
        <v>4</v>
      </c>
      <c r="N957" s="139">
        <f t="shared" si="209"/>
        <v>18</v>
      </c>
      <c r="O957" s="139">
        <v>8</v>
      </c>
      <c r="P957" s="139"/>
      <c r="Q957" s="136"/>
    </row>
    <row r="958" spans="1:17">
      <c r="A958" s="135">
        <v>45035</v>
      </c>
      <c r="B958" s="136" t="s">
        <v>81</v>
      </c>
      <c r="C958" s="136">
        <v>1</v>
      </c>
      <c r="D958" s="136">
        <v>58</v>
      </c>
      <c r="E958" s="136">
        <v>2292</v>
      </c>
      <c r="F958" s="136">
        <v>37</v>
      </c>
      <c r="G958" s="136">
        <v>2</v>
      </c>
      <c r="H958" s="136">
        <v>1</v>
      </c>
      <c r="I958" s="136">
        <v>29</v>
      </c>
      <c r="J958" s="137">
        <v>94.8</v>
      </c>
      <c r="K958" s="138">
        <f>IFERROR(TablaAforos[[#This Row],[AREA DEL POTRERO]]/TablaAforos[[#This Row],[NUMERO VACAS LOTE]]/TablaAforos[[#This Row],[DIAS OCUPACION]],"")</f>
        <v>61.945945945945944</v>
      </c>
      <c r="L958" s="139">
        <f t="shared" ref="L958:L960" si="210">YEAR(A958)</f>
        <v>2023</v>
      </c>
      <c r="M958" s="139">
        <f t="shared" ref="M958:M960" si="211">MONTH(A958)</f>
        <v>4</v>
      </c>
      <c r="N958" s="139">
        <f t="shared" ref="N958:N960" si="212">DAY(A958)</f>
        <v>19</v>
      </c>
      <c r="O958" s="139">
        <v>9</v>
      </c>
      <c r="P958" s="139"/>
      <c r="Q958" s="136"/>
    </row>
    <row r="959" spans="1:17">
      <c r="A959" s="135">
        <v>45035</v>
      </c>
      <c r="B959" s="136" t="s">
        <v>81</v>
      </c>
      <c r="C959" s="136">
        <v>2</v>
      </c>
      <c r="D959" s="136">
        <v>76</v>
      </c>
      <c r="E959" s="136">
        <v>2562</v>
      </c>
      <c r="F959" s="136">
        <v>40</v>
      </c>
      <c r="G959" s="136">
        <v>1.4</v>
      </c>
      <c r="H959" s="136">
        <v>1</v>
      </c>
      <c r="I959" s="136">
        <v>30</v>
      </c>
      <c r="J959" s="137">
        <v>70.599999999999994</v>
      </c>
      <c r="K959" s="138">
        <f>IFERROR(TablaAforos[[#This Row],[AREA DEL POTRERO]]/TablaAforos[[#This Row],[NUMERO VACAS LOTE]]/TablaAforos[[#This Row],[DIAS OCUPACION]],"")</f>
        <v>64.05</v>
      </c>
      <c r="L959" s="139">
        <f t="shared" si="210"/>
        <v>2023</v>
      </c>
      <c r="M959" s="139">
        <f t="shared" si="211"/>
        <v>4</v>
      </c>
      <c r="N959" s="139">
        <f t="shared" si="212"/>
        <v>19</v>
      </c>
      <c r="O959" s="139">
        <v>9</v>
      </c>
      <c r="P959" s="139"/>
      <c r="Q959" s="136"/>
    </row>
    <row r="960" spans="1:17">
      <c r="A960" s="135">
        <v>45035</v>
      </c>
      <c r="B960" s="136" t="s">
        <v>82</v>
      </c>
      <c r="C960" s="136" t="s">
        <v>86</v>
      </c>
      <c r="D960" s="136">
        <v>9</v>
      </c>
      <c r="E960" s="136">
        <v>2500</v>
      </c>
      <c r="F960" s="136">
        <v>42</v>
      </c>
      <c r="G960" s="136">
        <v>1.9</v>
      </c>
      <c r="H960" s="136">
        <v>1</v>
      </c>
      <c r="I960" s="136">
        <v>32</v>
      </c>
      <c r="J960" s="137">
        <v>84.8</v>
      </c>
      <c r="K960" s="138">
        <f>IFERROR(TablaAforos[[#This Row],[AREA DEL POTRERO]]/TablaAforos[[#This Row],[NUMERO VACAS LOTE]]/TablaAforos[[#This Row],[DIAS OCUPACION]],"")</f>
        <v>59.523809523809526</v>
      </c>
      <c r="L960" s="139">
        <f t="shared" si="210"/>
        <v>2023</v>
      </c>
      <c r="M960" s="139">
        <f t="shared" si="211"/>
        <v>4</v>
      </c>
      <c r="N960" s="139">
        <f t="shared" si="212"/>
        <v>19</v>
      </c>
      <c r="O960" s="139">
        <v>8</v>
      </c>
      <c r="P960" s="139"/>
      <c r="Q960" s="136"/>
    </row>
    <row r="961" spans="1:17">
      <c r="A961" s="135">
        <v>45035</v>
      </c>
      <c r="B961" s="136" t="s">
        <v>82</v>
      </c>
      <c r="C961" s="136" t="s">
        <v>87</v>
      </c>
      <c r="D961" s="136">
        <v>57</v>
      </c>
      <c r="E961" s="136">
        <v>2500</v>
      </c>
      <c r="F961" s="136">
        <v>41</v>
      </c>
      <c r="G961" s="136">
        <v>1.2</v>
      </c>
      <c r="H961" s="136">
        <v>1</v>
      </c>
      <c r="I961" s="136">
        <v>33</v>
      </c>
      <c r="J961" s="137">
        <v>55.8</v>
      </c>
      <c r="K961" s="138">
        <f>IFERROR(TablaAforos[[#This Row],[AREA DEL POTRERO]]/TablaAforos[[#This Row],[NUMERO VACAS LOTE]]/TablaAforos[[#This Row],[DIAS OCUPACION]],"")</f>
        <v>60.975609756097562</v>
      </c>
      <c r="L961" s="139">
        <f>YEAR(A961)</f>
        <v>2023</v>
      </c>
      <c r="M961" s="139">
        <f>MONTH(A961)</f>
        <v>4</v>
      </c>
      <c r="N961" s="139">
        <f>DAY(A961)</f>
        <v>19</v>
      </c>
      <c r="O961" s="139">
        <v>8</v>
      </c>
      <c r="P961" s="139"/>
      <c r="Q961" s="136"/>
    </row>
    <row r="962" spans="1:17">
      <c r="A962" s="135">
        <v>45036</v>
      </c>
      <c r="B962" s="136" t="s">
        <v>81</v>
      </c>
      <c r="C962" s="136">
        <v>1</v>
      </c>
      <c r="D962" s="136">
        <v>57</v>
      </c>
      <c r="E962" s="136">
        <v>2162</v>
      </c>
      <c r="F962" s="136">
        <v>37</v>
      </c>
      <c r="G962" s="136">
        <v>2.2999999999999998</v>
      </c>
      <c r="H962" s="136">
        <v>1</v>
      </c>
      <c r="I962" s="136">
        <v>29</v>
      </c>
      <c r="J962" s="137">
        <v>103</v>
      </c>
      <c r="K962" s="138">
        <f>IFERROR(TablaAforos[[#This Row],[AREA DEL POTRERO]]/TablaAforos[[#This Row],[NUMERO VACAS LOTE]]/TablaAforos[[#This Row],[DIAS OCUPACION]],"")</f>
        <v>58.432432432432435</v>
      </c>
      <c r="L962" s="139">
        <f t="shared" ref="L962:L964" si="213">YEAR(A962)</f>
        <v>2023</v>
      </c>
      <c r="M962" s="139">
        <f t="shared" ref="M962:M964" si="214">MONTH(A962)</f>
        <v>4</v>
      </c>
      <c r="N962" s="139">
        <f t="shared" ref="N962:N964" si="215">DAY(A962)</f>
        <v>20</v>
      </c>
      <c r="O962" s="139">
        <v>9</v>
      </c>
      <c r="P962" s="139"/>
      <c r="Q962" s="136"/>
    </row>
    <row r="963" spans="1:17">
      <c r="A963" s="135">
        <v>45036</v>
      </c>
      <c r="B963" s="136" t="s">
        <v>81</v>
      </c>
      <c r="C963" s="136">
        <v>2</v>
      </c>
      <c r="D963" s="136">
        <v>75</v>
      </c>
      <c r="E963" s="136">
        <v>1385</v>
      </c>
      <c r="F963" s="136">
        <v>40</v>
      </c>
      <c r="G963" s="136">
        <v>1.3</v>
      </c>
      <c r="H963" s="136">
        <v>0.5</v>
      </c>
      <c r="I963" s="136">
        <v>30</v>
      </c>
      <c r="J963" s="137">
        <v>71.7</v>
      </c>
      <c r="K963" s="138">
        <f>IFERROR(TablaAforos[[#This Row],[AREA DEL POTRERO]]/TablaAforos[[#This Row],[NUMERO VACAS LOTE]]/TablaAforos[[#This Row],[DIAS OCUPACION]],"")</f>
        <v>69.25</v>
      </c>
      <c r="L963" s="139">
        <f t="shared" si="213"/>
        <v>2023</v>
      </c>
      <c r="M963" s="139">
        <f t="shared" si="214"/>
        <v>4</v>
      </c>
      <c r="N963" s="139">
        <f t="shared" si="215"/>
        <v>20</v>
      </c>
      <c r="O963" s="139">
        <v>9</v>
      </c>
      <c r="P963" s="139"/>
      <c r="Q963" s="136"/>
    </row>
    <row r="964" spans="1:17">
      <c r="A964" s="135">
        <v>45036</v>
      </c>
      <c r="B964" s="136" t="s">
        <v>82</v>
      </c>
      <c r="C964" s="136" t="s">
        <v>86</v>
      </c>
      <c r="D964" s="136">
        <v>10</v>
      </c>
      <c r="E964" s="136">
        <v>2500</v>
      </c>
      <c r="F964" s="136">
        <v>43</v>
      </c>
      <c r="G964" s="136">
        <v>1.5</v>
      </c>
      <c r="H964" s="136">
        <v>1</v>
      </c>
      <c r="I964" s="136">
        <v>32</v>
      </c>
      <c r="J964" s="137">
        <v>65.8</v>
      </c>
      <c r="K964" s="138">
        <f>IFERROR(TablaAforos[[#This Row],[AREA DEL POTRERO]]/TablaAforos[[#This Row],[NUMERO VACAS LOTE]]/TablaAforos[[#This Row],[DIAS OCUPACION]],"")</f>
        <v>58.139534883720927</v>
      </c>
      <c r="L964" s="139">
        <f t="shared" si="213"/>
        <v>2023</v>
      </c>
      <c r="M964" s="139">
        <f t="shared" si="214"/>
        <v>4</v>
      </c>
      <c r="N964" s="139">
        <f t="shared" si="215"/>
        <v>20</v>
      </c>
      <c r="O964" s="139">
        <v>8</v>
      </c>
      <c r="P964" s="139"/>
      <c r="Q964" s="136"/>
    </row>
    <row r="965" spans="1:17">
      <c r="A965" s="135">
        <v>45036</v>
      </c>
      <c r="B965" s="136" t="s">
        <v>82</v>
      </c>
      <c r="C965" s="136" t="s">
        <v>87</v>
      </c>
      <c r="D965" s="136">
        <v>58</v>
      </c>
      <c r="E965" s="136">
        <v>2500</v>
      </c>
      <c r="F965" s="136">
        <v>41</v>
      </c>
      <c r="G965" s="136">
        <v>1.6</v>
      </c>
      <c r="H965" s="136">
        <v>1</v>
      </c>
      <c r="I965" s="136">
        <v>33</v>
      </c>
      <c r="J965" s="137">
        <v>74.5</v>
      </c>
      <c r="K965" s="138">
        <f>IFERROR(TablaAforos[[#This Row],[AREA DEL POTRERO]]/TablaAforos[[#This Row],[NUMERO VACAS LOTE]]/TablaAforos[[#This Row],[DIAS OCUPACION]],"")</f>
        <v>60.975609756097562</v>
      </c>
      <c r="L965" s="139">
        <f>YEAR(A965)</f>
        <v>2023</v>
      </c>
      <c r="M965" s="139">
        <f>MONTH(A965)</f>
        <v>4</v>
      </c>
      <c r="N965" s="139">
        <f>DAY(A965)</f>
        <v>20</v>
      </c>
      <c r="O965" s="139">
        <v>8</v>
      </c>
      <c r="P965" s="139"/>
      <c r="Q965" s="136"/>
    </row>
    <row r="966" spans="1:17">
      <c r="A966" s="135">
        <v>45037</v>
      </c>
      <c r="B966" s="136" t="s">
        <v>81</v>
      </c>
      <c r="C966" s="136">
        <v>1</v>
      </c>
      <c r="D966" s="136">
        <v>56</v>
      </c>
      <c r="E966" s="136">
        <v>2083</v>
      </c>
      <c r="F966" s="136">
        <v>37</v>
      </c>
      <c r="G966" s="136">
        <v>2.2000000000000002</v>
      </c>
      <c r="H966" s="136">
        <v>1</v>
      </c>
      <c r="I966" s="136">
        <v>29</v>
      </c>
      <c r="J966" s="137">
        <v>93.7</v>
      </c>
      <c r="K966" s="138">
        <f>IFERROR(TablaAforos[[#This Row],[AREA DEL POTRERO]]/TablaAforos[[#This Row],[NUMERO VACAS LOTE]]/TablaAforos[[#This Row],[DIAS OCUPACION]],"")</f>
        <v>56.297297297297298</v>
      </c>
      <c r="L966" s="139">
        <f>YEAR(A966)</f>
        <v>2023</v>
      </c>
      <c r="M966" s="139">
        <f>MONTH(A966)</f>
        <v>4</v>
      </c>
      <c r="N966" s="139">
        <f>DAY(A966)</f>
        <v>21</v>
      </c>
      <c r="O966" s="139">
        <v>9</v>
      </c>
      <c r="P966" s="139"/>
      <c r="Q966" s="136"/>
    </row>
    <row r="967" spans="1:17">
      <c r="A967" s="135">
        <v>45037</v>
      </c>
      <c r="B967" s="136" t="s">
        <v>81</v>
      </c>
      <c r="C967" s="136">
        <v>2</v>
      </c>
      <c r="D967" s="136">
        <v>78</v>
      </c>
      <c r="E967" s="136">
        <v>1779</v>
      </c>
      <c r="F967" s="136">
        <v>40</v>
      </c>
      <c r="G967" s="136">
        <v>1.6</v>
      </c>
      <c r="H967" s="136">
        <v>1</v>
      </c>
      <c r="I967" s="136">
        <v>30</v>
      </c>
      <c r="J967" s="137">
        <v>55</v>
      </c>
      <c r="K967" s="138">
        <f>IFERROR(TablaAforos[[#This Row],[AREA DEL POTRERO]]/TablaAforos[[#This Row],[NUMERO VACAS LOTE]]/TablaAforos[[#This Row],[DIAS OCUPACION]],"")</f>
        <v>44.475000000000001</v>
      </c>
      <c r="L967" s="139">
        <f>YEAR(A967)</f>
        <v>2023</v>
      </c>
      <c r="M967" s="139">
        <f>MONTH(A967)</f>
        <v>4</v>
      </c>
      <c r="N967" s="139">
        <f>DAY(A967)</f>
        <v>21</v>
      </c>
      <c r="O967" s="139">
        <v>9</v>
      </c>
      <c r="P967" s="139"/>
      <c r="Q967" s="136"/>
    </row>
    <row r="968" spans="1:17">
      <c r="A968" s="135">
        <v>45037</v>
      </c>
      <c r="B968" s="136" t="s">
        <v>82</v>
      </c>
      <c r="C968" s="136" t="s">
        <v>86</v>
      </c>
      <c r="D968" s="136">
        <v>11</v>
      </c>
      <c r="E968" s="136">
        <v>2500</v>
      </c>
      <c r="F968" s="136">
        <v>43</v>
      </c>
      <c r="G968" s="136">
        <v>1.6</v>
      </c>
      <c r="H968" s="136">
        <v>1</v>
      </c>
      <c r="I968" s="136">
        <v>32</v>
      </c>
      <c r="J968" s="137">
        <v>71.5</v>
      </c>
      <c r="K968" s="138">
        <f>IFERROR(TablaAforos[[#This Row],[AREA DEL POTRERO]]/TablaAforos[[#This Row],[NUMERO VACAS LOTE]]/TablaAforos[[#This Row],[DIAS OCUPACION]],"")</f>
        <v>58.139534883720927</v>
      </c>
      <c r="L968" s="139">
        <f t="shared" ref="L968:L969" si="216">YEAR(A968)</f>
        <v>2023</v>
      </c>
      <c r="M968" s="139">
        <f t="shared" ref="M968:M969" si="217">MONTH(A968)</f>
        <v>4</v>
      </c>
      <c r="N968" s="139">
        <f t="shared" ref="N968:N969" si="218">DAY(A968)</f>
        <v>21</v>
      </c>
      <c r="O968" s="139">
        <v>8</v>
      </c>
      <c r="P968" s="139"/>
      <c r="Q968" s="136"/>
    </row>
    <row r="969" spans="1:17">
      <c r="A969" s="135">
        <v>45037</v>
      </c>
      <c r="B969" s="136" t="s">
        <v>82</v>
      </c>
      <c r="C969" s="136" t="s">
        <v>87</v>
      </c>
      <c r="D969" s="136">
        <v>59</v>
      </c>
      <c r="E969" s="136">
        <v>2500</v>
      </c>
      <c r="F969" s="136">
        <v>41</v>
      </c>
      <c r="G969" s="136">
        <v>1.6</v>
      </c>
      <c r="H969" s="136">
        <v>1</v>
      </c>
      <c r="I969" s="136">
        <v>33</v>
      </c>
      <c r="J969" s="137">
        <v>75.900000000000006</v>
      </c>
      <c r="K969" s="138">
        <f>IFERROR(TablaAforos[[#This Row],[AREA DEL POTRERO]]/TablaAforos[[#This Row],[NUMERO VACAS LOTE]]/TablaAforos[[#This Row],[DIAS OCUPACION]],"")</f>
        <v>60.975609756097562</v>
      </c>
      <c r="L969" s="139">
        <f t="shared" si="216"/>
        <v>2023</v>
      </c>
      <c r="M969" s="139">
        <f t="shared" si="217"/>
        <v>4</v>
      </c>
      <c r="N969" s="139">
        <f t="shared" si="218"/>
        <v>21</v>
      </c>
      <c r="O969" s="139">
        <v>8</v>
      </c>
      <c r="P969" s="139"/>
      <c r="Q969" s="136"/>
    </row>
    <row r="970" spans="1:17">
      <c r="A970" s="135">
        <v>45037</v>
      </c>
      <c r="B970" s="136" t="s">
        <v>88</v>
      </c>
      <c r="C970" s="136">
        <v>1</v>
      </c>
      <c r="D970" s="136">
        <v>5</v>
      </c>
      <c r="E970" s="136">
        <v>7715</v>
      </c>
      <c r="F970" s="136">
        <v>38</v>
      </c>
      <c r="G970" s="136">
        <v>1.1000000000000001</v>
      </c>
      <c r="H970" s="136">
        <v>1</v>
      </c>
      <c r="I970" s="136">
        <v>30</v>
      </c>
      <c r="J970" s="137">
        <v>86</v>
      </c>
      <c r="K970" s="138">
        <f>IFERROR(TablaAforos[[#This Row],[AREA DEL POTRERO]]/TablaAforos[[#This Row],[NUMERO VACAS LOTE]]/TablaAforos[[#This Row],[DIAS OCUPACION]],"")</f>
        <v>203.02631578947367</v>
      </c>
      <c r="L970" s="139">
        <f>YEAR(A970)</f>
        <v>2023</v>
      </c>
      <c r="M970" s="139">
        <f>MONTH(A970)</f>
        <v>4</v>
      </c>
      <c r="N970" s="139">
        <f>DAY(A970)</f>
        <v>21</v>
      </c>
      <c r="O970" s="139">
        <v>9</v>
      </c>
      <c r="P970" s="139"/>
      <c r="Q970" s="136"/>
    </row>
    <row r="971" spans="1:17">
      <c r="A971" s="135">
        <v>45038</v>
      </c>
      <c r="B971" s="136" t="s">
        <v>81</v>
      </c>
      <c r="C971" s="136">
        <v>1</v>
      </c>
      <c r="D971" s="136">
        <v>55</v>
      </c>
      <c r="E971" s="136">
        <v>2377</v>
      </c>
      <c r="F971" s="136">
        <v>37</v>
      </c>
      <c r="G971" s="136">
        <v>2</v>
      </c>
      <c r="H971" s="136">
        <v>1</v>
      </c>
      <c r="I971" s="136">
        <v>29</v>
      </c>
      <c r="J971" s="137">
        <v>96.4</v>
      </c>
      <c r="K971" s="138">
        <f>IFERROR(TablaAforos[[#This Row],[AREA DEL POTRERO]]/TablaAforos[[#This Row],[NUMERO VACAS LOTE]]/TablaAforos[[#This Row],[DIAS OCUPACION]],"")</f>
        <v>64.243243243243242</v>
      </c>
      <c r="L971" s="139">
        <f>YEAR(A971)</f>
        <v>2023</v>
      </c>
      <c r="M971" s="139">
        <f>MONTH(A971)</f>
        <v>4</v>
      </c>
      <c r="N971" s="139">
        <f>DAY(A971)</f>
        <v>22</v>
      </c>
      <c r="O971" s="139">
        <v>9</v>
      </c>
      <c r="P971" s="139"/>
      <c r="Q971" s="136"/>
    </row>
    <row r="972" spans="1:17">
      <c r="A972" s="135">
        <v>45038</v>
      </c>
      <c r="B972" s="136" t="s">
        <v>81</v>
      </c>
      <c r="C972" s="136">
        <v>2</v>
      </c>
      <c r="D972" s="136">
        <v>80</v>
      </c>
      <c r="E972" s="136">
        <v>2349</v>
      </c>
      <c r="F972" s="136">
        <v>40</v>
      </c>
      <c r="G972" s="136">
        <v>1.3</v>
      </c>
      <c r="H972" s="136">
        <v>1</v>
      </c>
      <c r="I972" s="136">
        <v>30</v>
      </c>
      <c r="J972" s="137">
        <v>61.2</v>
      </c>
      <c r="K972" s="138">
        <f>IFERROR(TablaAforos[[#This Row],[AREA DEL POTRERO]]/TablaAforos[[#This Row],[NUMERO VACAS LOTE]]/TablaAforos[[#This Row],[DIAS OCUPACION]],"")</f>
        <v>58.725000000000001</v>
      </c>
      <c r="L972" s="139">
        <f>YEAR(A972)</f>
        <v>2023</v>
      </c>
      <c r="M972" s="139">
        <f>MONTH(A972)</f>
        <v>4</v>
      </c>
      <c r="N972" s="139">
        <f>DAY(A972)</f>
        <v>22</v>
      </c>
      <c r="O972" s="139">
        <v>9</v>
      </c>
      <c r="P972" s="139"/>
      <c r="Q972" s="136"/>
    </row>
    <row r="973" spans="1:17">
      <c r="A973" s="135">
        <v>45038</v>
      </c>
      <c r="B973" s="136" t="s">
        <v>82</v>
      </c>
      <c r="C973" s="136" t="s">
        <v>86</v>
      </c>
      <c r="D973" s="136">
        <v>12</v>
      </c>
      <c r="E973" s="136">
        <v>2500</v>
      </c>
      <c r="F973" s="136">
        <v>42</v>
      </c>
      <c r="G973" s="136">
        <v>1.3</v>
      </c>
      <c r="H973" s="136">
        <v>1</v>
      </c>
      <c r="I973" s="136">
        <v>32</v>
      </c>
      <c r="J973" s="137">
        <v>60.2</v>
      </c>
      <c r="K973" s="138">
        <f>IFERROR(TablaAforos[[#This Row],[AREA DEL POTRERO]]/TablaAforos[[#This Row],[NUMERO VACAS LOTE]]/TablaAforos[[#This Row],[DIAS OCUPACION]],"")</f>
        <v>59.523809523809526</v>
      </c>
      <c r="L973" s="139">
        <f t="shared" ref="L973:L974" si="219">YEAR(A973)</f>
        <v>2023</v>
      </c>
      <c r="M973" s="139">
        <f t="shared" ref="M973:M974" si="220">MONTH(A973)</f>
        <v>4</v>
      </c>
      <c r="N973" s="139">
        <f t="shared" ref="N973:N974" si="221">DAY(A973)</f>
        <v>22</v>
      </c>
      <c r="O973" s="139">
        <v>8</v>
      </c>
      <c r="P973" s="139"/>
      <c r="Q973" s="136"/>
    </row>
    <row r="974" spans="1:17">
      <c r="A974" s="135">
        <v>45038</v>
      </c>
      <c r="B974" s="136" t="s">
        <v>82</v>
      </c>
      <c r="C974" s="136" t="s">
        <v>87</v>
      </c>
      <c r="D974" s="136">
        <v>60</v>
      </c>
      <c r="E974" s="136">
        <v>2500</v>
      </c>
      <c r="F974" s="136">
        <v>41</v>
      </c>
      <c r="G974" s="136">
        <v>1.8</v>
      </c>
      <c r="H974" s="136">
        <v>1</v>
      </c>
      <c r="I974" s="136">
        <v>33</v>
      </c>
      <c r="J974" s="137">
        <v>82.8</v>
      </c>
      <c r="K974" s="138">
        <f>IFERROR(TablaAforos[[#This Row],[AREA DEL POTRERO]]/TablaAforos[[#This Row],[NUMERO VACAS LOTE]]/TablaAforos[[#This Row],[DIAS OCUPACION]],"")</f>
        <v>60.975609756097562</v>
      </c>
      <c r="L974" s="139">
        <f t="shared" si="219"/>
        <v>2023</v>
      </c>
      <c r="M974" s="139">
        <f t="shared" si="220"/>
        <v>4</v>
      </c>
      <c r="N974" s="139">
        <f t="shared" si="221"/>
        <v>22</v>
      </c>
      <c r="O974" s="139">
        <v>8</v>
      </c>
      <c r="P974" s="139"/>
      <c r="Q974" s="136"/>
    </row>
    <row r="975" spans="1:17">
      <c r="A975" s="135">
        <v>45039</v>
      </c>
      <c r="B975" s="136" t="s">
        <v>81</v>
      </c>
      <c r="C975" s="136">
        <v>1</v>
      </c>
      <c r="D975" s="136">
        <v>54</v>
      </c>
      <c r="E975" s="136">
        <v>2522</v>
      </c>
      <c r="F975" s="136">
        <v>37</v>
      </c>
      <c r="G975" s="136">
        <v>1.9</v>
      </c>
      <c r="H975" s="136">
        <v>1</v>
      </c>
      <c r="I975" s="136">
        <v>29</v>
      </c>
      <c r="J975" s="137">
        <v>97.1</v>
      </c>
      <c r="K975" s="138">
        <f>IFERROR(TablaAforos[[#This Row],[AREA DEL POTRERO]]/TablaAforos[[#This Row],[NUMERO VACAS LOTE]]/TablaAforos[[#This Row],[DIAS OCUPACION]],"")</f>
        <v>68.162162162162161</v>
      </c>
      <c r="L975" s="139">
        <f>YEAR(A975)</f>
        <v>2023</v>
      </c>
      <c r="M975" s="139">
        <f>MONTH(A975)</f>
        <v>4</v>
      </c>
      <c r="N975" s="139">
        <f>DAY(A975)</f>
        <v>23</v>
      </c>
      <c r="O975" s="139">
        <v>9</v>
      </c>
      <c r="P975" s="139"/>
      <c r="Q975" s="136"/>
    </row>
    <row r="976" spans="1:17">
      <c r="A976" s="135">
        <v>45039</v>
      </c>
      <c r="B976" s="136" t="s">
        <v>81</v>
      </c>
      <c r="C976" s="136">
        <v>2</v>
      </c>
      <c r="D976" s="136">
        <v>82</v>
      </c>
      <c r="E976" s="136">
        <v>2804</v>
      </c>
      <c r="F976" s="136">
        <v>40</v>
      </c>
      <c r="G976" s="136">
        <v>1.3</v>
      </c>
      <c r="H976" s="136">
        <v>1</v>
      </c>
      <c r="I976" s="136">
        <v>30</v>
      </c>
      <c r="J976" s="137">
        <v>72.599999999999994</v>
      </c>
      <c r="K976" s="138">
        <f>IFERROR(TablaAforos[[#This Row],[AREA DEL POTRERO]]/TablaAforos[[#This Row],[NUMERO VACAS LOTE]]/TablaAforos[[#This Row],[DIAS OCUPACION]],"")</f>
        <v>70.099999999999994</v>
      </c>
      <c r="L976" s="139">
        <f>YEAR(A976)</f>
        <v>2023</v>
      </c>
      <c r="M976" s="139">
        <f>MONTH(A976)</f>
        <v>4</v>
      </c>
      <c r="N976" s="139">
        <f>DAY(A976)</f>
        <v>23</v>
      </c>
      <c r="O976" s="139">
        <v>9</v>
      </c>
      <c r="P976" s="139"/>
      <c r="Q976" s="136"/>
    </row>
    <row r="977" spans="1:17" hidden="1">
      <c r="A977" s="135">
        <v>45039</v>
      </c>
      <c r="B977" s="136" t="s">
        <v>82</v>
      </c>
      <c r="C977" s="136"/>
      <c r="D977" s="136"/>
      <c r="E977" s="136"/>
      <c r="F977" s="136"/>
      <c r="G977" s="136"/>
      <c r="H977" s="136"/>
      <c r="I977" s="136"/>
      <c r="J977" s="137"/>
      <c r="K977" s="138" t="str">
        <f>IFERROR(TablaAforos[[#This Row],[AREA DEL POTRERO]]/TablaAforos[[#This Row],[NUMERO VACAS LOTE]]/TablaAforos[[#This Row],[DIAS OCUPACION]],"")</f>
        <v/>
      </c>
      <c r="L977" s="139">
        <f t="shared" ref="L977:L978" si="222">YEAR(A977)</f>
        <v>2023</v>
      </c>
      <c r="M977" s="139">
        <f t="shared" ref="M977:M978" si="223">MONTH(A977)</f>
        <v>4</v>
      </c>
      <c r="N977" s="139">
        <f t="shared" ref="N977:N978" si="224">DAY(A977)</f>
        <v>23</v>
      </c>
      <c r="O977" s="139">
        <v>8</v>
      </c>
      <c r="P977" s="139"/>
      <c r="Q977" s="136"/>
    </row>
    <row r="978" spans="1:17">
      <c r="A978" s="135">
        <v>45039</v>
      </c>
      <c r="B978" s="136" t="s">
        <v>82</v>
      </c>
      <c r="C978" s="136" t="s">
        <v>87</v>
      </c>
      <c r="D978" s="136">
        <v>61</v>
      </c>
      <c r="E978" s="136">
        <v>2500</v>
      </c>
      <c r="F978" s="136">
        <v>41</v>
      </c>
      <c r="G978" s="136">
        <v>1.7</v>
      </c>
      <c r="H978" s="136">
        <v>1</v>
      </c>
      <c r="I978" s="136">
        <v>33</v>
      </c>
      <c r="J978" s="137">
        <v>80.5</v>
      </c>
      <c r="K978" s="138">
        <f>IFERROR(TablaAforos[[#This Row],[AREA DEL POTRERO]]/TablaAforos[[#This Row],[NUMERO VACAS LOTE]]/TablaAforos[[#This Row],[DIAS OCUPACION]],"")</f>
        <v>60.975609756097562</v>
      </c>
      <c r="L978" s="139">
        <f t="shared" si="222"/>
        <v>2023</v>
      </c>
      <c r="M978" s="139">
        <f t="shared" si="223"/>
        <v>4</v>
      </c>
      <c r="N978" s="139">
        <f t="shared" si="224"/>
        <v>23</v>
      </c>
      <c r="O978" s="139">
        <v>8</v>
      </c>
      <c r="P978" s="139"/>
      <c r="Q978" s="136"/>
    </row>
    <row r="979" spans="1:17">
      <c r="A979" s="135">
        <v>45040</v>
      </c>
      <c r="B979" s="136" t="s">
        <v>81</v>
      </c>
      <c r="C979" s="136">
        <v>1</v>
      </c>
      <c r="D979" s="136">
        <v>53</v>
      </c>
      <c r="E979" s="136">
        <v>1935</v>
      </c>
      <c r="F979" s="136">
        <v>37</v>
      </c>
      <c r="G979" s="136">
        <v>1.8</v>
      </c>
      <c r="H979" s="136">
        <v>1</v>
      </c>
      <c r="I979" s="136">
        <v>29</v>
      </c>
      <c r="J979" s="137">
        <v>71.400000000000006</v>
      </c>
      <c r="K979" s="138">
        <f>IFERROR(TablaAforos[[#This Row],[AREA DEL POTRERO]]/TablaAforos[[#This Row],[NUMERO VACAS LOTE]]/TablaAforos[[#This Row],[DIAS OCUPACION]],"")</f>
        <v>52.297297297297298</v>
      </c>
      <c r="L979" s="139">
        <f>YEAR(A979)</f>
        <v>2023</v>
      </c>
      <c r="M979" s="139">
        <f>MONTH(A979)</f>
        <v>4</v>
      </c>
      <c r="N979" s="139">
        <f>DAY(A979)</f>
        <v>24</v>
      </c>
      <c r="O979" s="139">
        <v>9</v>
      </c>
      <c r="P979" s="139"/>
      <c r="Q979" s="136"/>
    </row>
    <row r="980" spans="1:17">
      <c r="A980" s="135">
        <v>45040</v>
      </c>
      <c r="B980" s="136" t="s">
        <v>81</v>
      </c>
      <c r="C980" s="136">
        <v>2</v>
      </c>
      <c r="D980" s="136">
        <v>84</v>
      </c>
      <c r="E980" s="136">
        <v>1943</v>
      </c>
      <c r="F980" s="136">
        <v>40</v>
      </c>
      <c r="G980" s="136">
        <v>1.1000000000000001</v>
      </c>
      <c r="H980" s="136">
        <v>1</v>
      </c>
      <c r="I980" s="136">
        <v>30</v>
      </c>
      <c r="J980" s="137">
        <v>43</v>
      </c>
      <c r="K980" s="138">
        <f>IFERROR(TablaAforos[[#This Row],[AREA DEL POTRERO]]/TablaAforos[[#This Row],[NUMERO VACAS LOTE]]/TablaAforos[[#This Row],[DIAS OCUPACION]],"")</f>
        <v>48.575000000000003</v>
      </c>
      <c r="L980" s="139">
        <f>YEAR(A980)</f>
        <v>2023</v>
      </c>
      <c r="M980" s="139">
        <f>MONTH(A980)</f>
        <v>4</v>
      </c>
      <c r="N980" s="139">
        <f>DAY(A980)</f>
        <v>24</v>
      </c>
      <c r="O980" s="139">
        <v>9</v>
      </c>
      <c r="P980" s="139"/>
      <c r="Q980" s="136"/>
    </row>
    <row r="981" spans="1:17">
      <c r="A981" s="135">
        <v>45040</v>
      </c>
      <c r="B981" s="136" t="s">
        <v>82</v>
      </c>
      <c r="C981" s="136" t="s">
        <v>86</v>
      </c>
      <c r="D981" s="136">
        <v>33</v>
      </c>
      <c r="E981" s="136">
        <v>6323</v>
      </c>
      <c r="F981" s="136">
        <v>43</v>
      </c>
      <c r="G981" s="136">
        <v>1.3</v>
      </c>
      <c r="H981" s="136">
        <v>1.5</v>
      </c>
      <c r="I981" s="136">
        <v>33</v>
      </c>
      <c r="J981" s="137">
        <v>101</v>
      </c>
      <c r="K981" s="138">
        <f>IFERROR(TablaAforos[[#This Row],[AREA DEL POTRERO]]/TablaAforos[[#This Row],[NUMERO VACAS LOTE]]/TablaAforos[[#This Row],[DIAS OCUPACION]],"")</f>
        <v>98.031007751937977</v>
      </c>
      <c r="L981" s="139">
        <f t="shared" ref="L981:L982" si="225">YEAR(A981)</f>
        <v>2023</v>
      </c>
      <c r="M981" s="139">
        <f t="shared" ref="M981:M982" si="226">MONTH(A981)</f>
        <v>4</v>
      </c>
      <c r="N981" s="139">
        <f t="shared" ref="N981:N982" si="227">DAY(A981)</f>
        <v>24</v>
      </c>
      <c r="O981" s="139">
        <v>8</v>
      </c>
      <c r="P981" s="139"/>
      <c r="Q981" s="136"/>
    </row>
    <row r="982" spans="1:17">
      <c r="A982" s="135">
        <v>45040</v>
      </c>
      <c r="B982" s="136" t="s">
        <v>82</v>
      </c>
      <c r="C982" s="136" t="s">
        <v>87</v>
      </c>
      <c r="D982" s="136">
        <v>27</v>
      </c>
      <c r="E982" s="136">
        <v>2500</v>
      </c>
      <c r="F982" s="136">
        <v>41</v>
      </c>
      <c r="G982" s="136">
        <v>1.9</v>
      </c>
      <c r="H982" s="136">
        <v>1</v>
      </c>
      <c r="I982" s="136">
        <v>33</v>
      </c>
      <c r="J982" s="137">
        <v>89.2</v>
      </c>
      <c r="K982" s="138">
        <f>IFERROR(TablaAforos[[#This Row],[AREA DEL POTRERO]]/TablaAforos[[#This Row],[NUMERO VACAS LOTE]]/TablaAforos[[#This Row],[DIAS OCUPACION]],"")</f>
        <v>60.975609756097562</v>
      </c>
      <c r="L982" s="139">
        <f t="shared" si="225"/>
        <v>2023</v>
      </c>
      <c r="M982" s="139">
        <f t="shared" si="226"/>
        <v>4</v>
      </c>
      <c r="N982" s="139">
        <f t="shared" si="227"/>
        <v>24</v>
      </c>
      <c r="O982" s="139">
        <v>8</v>
      </c>
      <c r="P982" s="139"/>
      <c r="Q982" s="136"/>
    </row>
    <row r="983" spans="1:17">
      <c r="A983" s="135">
        <v>45041</v>
      </c>
      <c r="B983" s="136" t="s">
        <v>81</v>
      </c>
      <c r="C983" s="136">
        <v>1</v>
      </c>
      <c r="D983" s="136">
        <v>14</v>
      </c>
      <c r="E983" s="136">
        <v>2247</v>
      </c>
      <c r="F983" s="136">
        <v>37</v>
      </c>
      <c r="G983" s="136">
        <v>1.7</v>
      </c>
      <c r="H983" s="136">
        <v>1</v>
      </c>
      <c r="I983" s="136">
        <v>29</v>
      </c>
      <c r="J983" s="137">
        <v>80.599999999999994</v>
      </c>
      <c r="K983" s="138">
        <f>IFERROR(TablaAforos[[#This Row],[AREA DEL POTRERO]]/TablaAforos[[#This Row],[NUMERO VACAS LOTE]]/TablaAforos[[#This Row],[DIAS OCUPACION]],"")</f>
        <v>60.729729729729726</v>
      </c>
      <c r="L983" s="139">
        <f>YEAR(A983)</f>
        <v>2023</v>
      </c>
      <c r="M983" s="139">
        <f>MONTH(A983)</f>
        <v>4</v>
      </c>
      <c r="N983" s="139">
        <f>DAY(A983)</f>
        <v>25</v>
      </c>
      <c r="O983" s="139">
        <v>9</v>
      </c>
      <c r="P983" s="139"/>
      <c r="Q983" s="136"/>
    </row>
    <row r="984" spans="1:17">
      <c r="A984" s="135">
        <v>45041</v>
      </c>
      <c r="B984" s="136" t="s">
        <v>81</v>
      </c>
      <c r="C984" s="136">
        <v>2</v>
      </c>
      <c r="D984" s="136">
        <v>83</v>
      </c>
      <c r="E984" s="136">
        <v>3369</v>
      </c>
      <c r="F984" s="136">
        <v>40</v>
      </c>
      <c r="G984" s="136">
        <v>1.6</v>
      </c>
      <c r="H984" s="136">
        <v>1</v>
      </c>
      <c r="I984" s="136">
        <v>25</v>
      </c>
      <c r="J984" s="137">
        <v>106</v>
      </c>
      <c r="K984" s="138">
        <f>IFERROR(TablaAforos[[#This Row],[AREA DEL POTRERO]]/TablaAforos[[#This Row],[NUMERO VACAS LOTE]]/TablaAforos[[#This Row],[DIAS OCUPACION]],"")</f>
        <v>84.224999999999994</v>
      </c>
      <c r="L984" s="139">
        <f>YEAR(A984)</f>
        <v>2023</v>
      </c>
      <c r="M984" s="139">
        <f>MONTH(A984)</f>
        <v>4</v>
      </c>
      <c r="N984" s="139">
        <f>DAY(A984)</f>
        <v>25</v>
      </c>
      <c r="O984" s="139">
        <v>9</v>
      </c>
      <c r="P984" s="139"/>
      <c r="Q984" s="136"/>
    </row>
    <row r="985" spans="1:17">
      <c r="A985" s="135">
        <v>45041</v>
      </c>
      <c r="B985" s="136" t="s">
        <v>82</v>
      </c>
      <c r="C985" s="136" t="s">
        <v>87</v>
      </c>
      <c r="D985" s="136">
        <v>28</v>
      </c>
      <c r="E985" s="136">
        <v>2500</v>
      </c>
      <c r="F985" s="136">
        <v>41</v>
      </c>
      <c r="G985" s="136">
        <v>1.9</v>
      </c>
      <c r="H985" s="136">
        <v>1</v>
      </c>
      <c r="I985" s="136">
        <v>33</v>
      </c>
      <c r="J985" s="137">
        <v>90.5</v>
      </c>
      <c r="K985" s="138">
        <f>IFERROR(TablaAforos[[#This Row],[AREA DEL POTRERO]]/TablaAforos[[#This Row],[NUMERO VACAS LOTE]]/TablaAforos[[#This Row],[DIAS OCUPACION]],"")</f>
        <v>60.975609756097562</v>
      </c>
      <c r="L985" s="139">
        <f t="shared" ref="L985:L986" si="228">YEAR(A985)</f>
        <v>2023</v>
      </c>
      <c r="M985" s="139">
        <f t="shared" ref="M985:M986" si="229">MONTH(A985)</f>
        <v>4</v>
      </c>
      <c r="N985" s="139">
        <f t="shared" ref="N985:N986" si="230">DAY(A985)</f>
        <v>25</v>
      </c>
      <c r="O985" s="139">
        <v>8</v>
      </c>
      <c r="P985" s="139"/>
      <c r="Q985" s="136"/>
    </row>
    <row r="986" spans="1:17">
      <c r="A986" s="135">
        <v>45041</v>
      </c>
      <c r="B986" s="136" t="s">
        <v>88</v>
      </c>
      <c r="C986" s="136">
        <v>1</v>
      </c>
      <c r="D986" s="136">
        <v>4</v>
      </c>
      <c r="E986" s="136">
        <v>12226</v>
      </c>
      <c r="F986" s="136">
        <v>37</v>
      </c>
      <c r="G986" s="136">
        <v>1.5</v>
      </c>
      <c r="H986" s="136">
        <v>4</v>
      </c>
      <c r="I986" s="136">
        <v>32</v>
      </c>
      <c r="J986" s="137">
        <v>93.6</v>
      </c>
      <c r="K986" s="138">
        <f>IFERROR(TablaAforos[[#This Row],[AREA DEL POTRERO]]/TablaAforos[[#This Row],[NUMERO VACAS LOTE]]/TablaAforos[[#This Row],[DIAS OCUPACION]],"")</f>
        <v>82.608108108108112</v>
      </c>
      <c r="L986" s="139">
        <f t="shared" si="228"/>
        <v>2023</v>
      </c>
      <c r="M986" s="139">
        <f t="shared" si="229"/>
        <v>4</v>
      </c>
      <c r="N986" s="139">
        <f t="shared" si="230"/>
        <v>25</v>
      </c>
      <c r="O986" s="139">
        <v>9</v>
      </c>
      <c r="P986" s="139"/>
      <c r="Q986" s="136"/>
    </row>
    <row r="987" spans="1:17">
      <c r="A987" s="148">
        <v>45042</v>
      </c>
      <c r="B987" s="149" t="s">
        <v>81</v>
      </c>
      <c r="C987" s="149">
        <v>1</v>
      </c>
      <c r="D987" s="149">
        <v>6</v>
      </c>
      <c r="E987" s="149">
        <v>2442</v>
      </c>
      <c r="F987" s="149">
        <v>37</v>
      </c>
      <c r="G987" s="149">
        <v>1.6</v>
      </c>
      <c r="H987" s="149">
        <v>1</v>
      </c>
      <c r="I987" s="149">
        <v>29</v>
      </c>
      <c r="J987" s="150">
        <v>83.2</v>
      </c>
      <c r="K987" s="151">
        <f>IFERROR(TablaAforos[[#This Row],[AREA DEL POTRERO]]/TablaAforos[[#This Row],[NUMERO VACAS LOTE]]/TablaAforos[[#This Row],[DIAS OCUPACION]],"")</f>
        <v>66</v>
      </c>
      <c r="L987" s="152">
        <f>YEAR(A987)</f>
        <v>2023</v>
      </c>
      <c r="M987" s="152">
        <f>MONTH(A987)</f>
        <v>4</v>
      </c>
      <c r="N987" s="152">
        <f>DAY(A987)</f>
        <v>26</v>
      </c>
      <c r="O987" s="139">
        <v>9</v>
      </c>
      <c r="P987" s="139"/>
      <c r="Q987" s="149"/>
    </row>
    <row r="988" spans="1:17">
      <c r="A988" s="148">
        <v>45042</v>
      </c>
      <c r="B988" s="149" t="s">
        <v>81</v>
      </c>
      <c r="C988" s="149">
        <v>2</v>
      </c>
      <c r="D988" s="149">
        <v>85</v>
      </c>
      <c r="E988" s="149">
        <v>2219</v>
      </c>
      <c r="F988" s="149">
        <v>40</v>
      </c>
      <c r="G988" s="149">
        <v>1.7</v>
      </c>
      <c r="H988" s="149">
        <v>1</v>
      </c>
      <c r="I988" s="149">
        <v>30</v>
      </c>
      <c r="J988" s="150">
        <v>72.400000000000006</v>
      </c>
      <c r="K988" s="151">
        <f>IFERROR(TablaAforos[[#This Row],[AREA DEL POTRERO]]/TablaAforos[[#This Row],[NUMERO VACAS LOTE]]/TablaAforos[[#This Row],[DIAS OCUPACION]],"")</f>
        <v>55.475000000000001</v>
      </c>
      <c r="L988" s="152">
        <f>YEAR(A988)</f>
        <v>2023</v>
      </c>
      <c r="M988" s="152">
        <f>MONTH(A988)</f>
        <v>4</v>
      </c>
      <c r="N988" s="152">
        <f>DAY(A988)</f>
        <v>26</v>
      </c>
      <c r="O988" s="139">
        <v>9</v>
      </c>
      <c r="P988" s="139"/>
      <c r="Q988" s="149"/>
    </row>
    <row r="989" spans="1:17">
      <c r="A989" s="148">
        <v>45042</v>
      </c>
      <c r="B989" s="149" t="s">
        <v>82</v>
      </c>
      <c r="C989" s="149" t="s">
        <v>86</v>
      </c>
      <c r="D989" s="149">
        <v>14</v>
      </c>
      <c r="E989" s="149">
        <v>2500</v>
      </c>
      <c r="F989" s="149">
        <v>42</v>
      </c>
      <c r="G989" s="149">
        <v>2</v>
      </c>
      <c r="H989" s="149">
        <v>1</v>
      </c>
      <c r="I989" s="149">
        <v>33</v>
      </c>
      <c r="J989" s="150">
        <v>92.4</v>
      </c>
      <c r="K989" s="151">
        <f>IFERROR(TablaAforos[[#This Row],[AREA DEL POTRERO]]/TablaAforos[[#This Row],[NUMERO VACAS LOTE]]/TablaAforos[[#This Row],[DIAS OCUPACION]],"")</f>
        <v>59.523809523809526</v>
      </c>
      <c r="L989" s="152">
        <f t="shared" ref="L989:L990" si="231">YEAR(A989)</f>
        <v>2023</v>
      </c>
      <c r="M989" s="152">
        <f t="shared" ref="M989:M990" si="232">MONTH(A989)</f>
        <v>4</v>
      </c>
      <c r="N989" s="152">
        <f t="shared" ref="N989:N990" si="233">DAY(A989)</f>
        <v>26</v>
      </c>
      <c r="O989" s="139">
        <v>8</v>
      </c>
      <c r="P989" s="139"/>
      <c r="Q989" s="149"/>
    </row>
    <row r="990" spans="1:17">
      <c r="A990" s="148">
        <v>45042</v>
      </c>
      <c r="B990" s="149" t="s">
        <v>82</v>
      </c>
      <c r="C990" s="149" t="s">
        <v>87</v>
      </c>
      <c r="D990" s="149">
        <v>62</v>
      </c>
      <c r="E990" s="149">
        <v>2500</v>
      </c>
      <c r="F990" s="149">
        <v>40</v>
      </c>
      <c r="G990" s="149">
        <v>1.7</v>
      </c>
      <c r="H990" s="149">
        <v>1</v>
      </c>
      <c r="I990" s="149">
        <v>33</v>
      </c>
      <c r="J990" s="150">
        <v>83.9</v>
      </c>
      <c r="K990" s="151">
        <f>IFERROR(TablaAforos[[#This Row],[AREA DEL POTRERO]]/TablaAforos[[#This Row],[NUMERO VACAS LOTE]]/TablaAforos[[#This Row],[DIAS OCUPACION]],"")</f>
        <v>62.5</v>
      </c>
      <c r="L990" s="152">
        <f t="shared" si="231"/>
        <v>2023</v>
      </c>
      <c r="M990" s="152">
        <f t="shared" si="232"/>
        <v>4</v>
      </c>
      <c r="N990" s="152">
        <f t="shared" si="233"/>
        <v>26</v>
      </c>
      <c r="O990" s="139">
        <v>8</v>
      </c>
      <c r="P990" s="139"/>
      <c r="Q990" s="149"/>
    </row>
    <row r="991" spans="1:17">
      <c r="A991" s="148">
        <v>45043</v>
      </c>
      <c r="B991" s="149" t="s">
        <v>81</v>
      </c>
      <c r="C991" s="149">
        <v>1</v>
      </c>
      <c r="D991" s="149">
        <v>5</v>
      </c>
      <c r="E991" s="149">
        <v>2550</v>
      </c>
      <c r="F991" s="149">
        <v>37</v>
      </c>
      <c r="G991" s="149">
        <v>1.8</v>
      </c>
      <c r="H991" s="149">
        <v>1</v>
      </c>
      <c r="I991" s="149">
        <v>29</v>
      </c>
      <c r="J991" s="150">
        <v>97.2</v>
      </c>
      <c r="K991" s="151">
        <f>IFERROR(TablaAforos[[#This Row],[AREA DEL POTRERO]]/TablaAforos[[#This Row],[NUMERO VACAS LOTE]]/TablaAforos[[#This Row],[DIAS OCUPACION]],"")</f>
        <v>68.918918918918919</v>
      </c>
      <c r="L991" s="152">
        <f>YEAR(A991)</f>
        <v>2023</v>
      </c>
      <c r="M991" s="152">
        <f>MONTH(A991)</f>
        <v>4</v>
      </c>
      <c r="N991" s="152">
        <f>DAY(A991)</f>
        <v>27</v>
      </c>
      <c r="O991" s="139">
        <v>9</v>
      </c>
      <c r="P991" s="139"/>
      <c r="Q991" s="149"/>
    </row>
    <row r="992" spans="1:17">
      <c r="A992" s="148">
        <v>45043</v>
      </c>
      <c r="B992" s="149" t="s">
        <v>81</v>
      </c>
      <c r="C992" s="149">
        <v>2</v>
      </c>
      <c r="D992" s="149">
        <v>87</v>
      </c>
      <c r="E992" s="149">
        <v>3351</v>
      </c>
      <c r="F992" s="149">
        <v>40</v>
      </c>
      <c r="G992" s="149">
        <v>1.8</v>
      </c>
      <c r="H992" s="149">
        <v>1</v>
      </c>
      <c r="I992" s="149">
        <v>30</v>
      </c>
      <c r="J992" s="150">
        <v>118</v>
      </c>
      <c r="K992" s="151">
        <f>IFERROR(TablaAforos[[#This Row],[AREA DEL POTRERO]]/TablaAforos[[#This Row],[NUMERO VACAS LOTE]]/TablaAforos[[#This Row],[DIAS OCUPACION]],"")</f>
        <v>83.775000000000006</v>
      </c>
      <c r="L992" s="152">
        <f>YEAR(A992)</f>
        <v>2023</v>
      </c>
      <c r="M992" s="152">
        <f>MONTH(A992)</f>
        <v>4</v>
      </c>
      <c r="N992" s="152">
        <f>DAY(A992)</f>
        <v>27</v>
      </c>
      <c r="O992" s="139">
        <v>9</v>
      </c>
      <c r="P992" s="139"/>
      <c r="Q992" s="149"/>
    </row>
    <row r="993" spans="1:17">
      <c r="A993" s="148">
        <v>45043</v>
      </c>
      <c r="B993" s="149" t="s">
        <v>82</v>
      </c>
      <c r="C993" s="149" t="s">
        <v>86</v>
      </c>
      <c r="D993" s="149">
        <v>15</v>
      </c>
      <c r="E993" s="149">
        <v>2500</v>
      </c>
      <c r="F993" s="149">
        <v>42</v>
      </c>
      <c r="G993" s="149">
        <v>1.8</v>
      </c>
      <c r="H993" s="149">
        <v>1</v>
      </c>
      <c r="I993" s="149">
        <v>33</v>
      </c>
      <c r="J993" s="150">
        <v>81.3</v>
      </c>
      <c r="K993" s="151">
        <f>IFERROR(TablaAforos[[#This Row],[AREA DEL POTRERO]]/TablaAforos[[#This Row],[NUMERO VACAS LOTE]]/TablaAforos[[#This Row],[DIAS OCUPACION]],"")</f>
        <v>59.523809523809526</v>
      </c>
      <c r="L993" s="152">
        <f t="shared" ref="L993:L994" si="234">YEAR(A993)</f>
        <v>2023</v>
      </c>
      <c r="M993" s="152">
        <f t="shared" ref="M993:M994" si="235">MONTH(A993)</f>
        <v>4</v>
      </c>
      <c r="N993" s="152">
        <f t="shared" ref="N993:N994" si="236">DAY(A993)</f>
        <v>27</v>
      </c>
      <c r="O993" s="139">
        <v>8</v>
      </c>
      <c r="P993" s="139"/>
      <c r="Q993" s="149"/>
    </row>
    <row r="994" spans="1:17">
      <c r="A994" s="148">
        <v>45043</v>
      </c>
      <c r="B994" s="149" t="s">
        <v>82</v>
      </c>
      <c r="C994" s="149" t="s">
        <v>87</v>
      </c>
      <c r="D994" s="149">
        <v>63</v>
      </c>
      <c r="E994" s="149">
        <v>2500</v>
      </c>
      <c r="F994" s="149">
        <v>40</v>
      </c>
      <c r="G994" s="149">
        <v>1.7</v>
      </c>
      <c r="H994" s="149">
        <v>1</v>
      </c>
      <c r="I994" s="149">
        <v>33</v>
      </c>
      <c r="J994" s="150">
        <v>79.7</v>
      </c>
      <c r="K994" s="151">
        <f>IFERROR(TablaAforos[[#This Row],[AREA DEL POTRERO]]/TablaAforos[[#This Row],[NUMERO VACAS LOTE]]/TablaAforos[[#This Row],[DIAS OCUPACION]],"")</f>
        <v>62.5</v>
      </c>
      <c r="L994" s="152">
        <f t="shared" si="234"/>
        <v>2023</v>
      </c>
      <c r="M994" s="152">
        <f t="shared" si="235"/>
        <v>4</v>
      </c>
      <c r="N994" s="152">
        <f t="shared" si="236"/>
        <v>27</v>
      </c>
      <c r="O994" s="139">
        <v>8</v>
      </c>
      <c r="P994" s="139"/>
      <c r="Q994" s="149"/>
    </row>
    <row r="995" spans="1:17">
      <c r="A995" s="148">
        <v>45044</v>
      </c>
      <c r="B995" s="149" t="s">
        <v>81</v>
      </c>
      <c r="C995" s="149">
        <v>1</v>
      </c>
      <c r="D995" s="149">
        <v>4</v>
      </c>
      <c r="E995" s="149">
        <v>2935</v>
      </c>
      <c r="F995" s="149">
        <v>37</v>
      </c>
      <c r="G995" s="149">
        <v>2</v>
      </c>
      <c r="H995" s="149">
        <v>1</v>
      </c>
      <c r="I995" s="149">
        <v>29</v>
      </c>
      <c r="J995" s="150">
        <v>113</v>
      </c>
      <c r="K995" s="151">
        <f>IFERROR(TablaAforos[[#This Row],[AREA DEL POTRERO]]/TablaAforos[[#This Row],[NUMERO VACAS LOTE]]/TablaAforos[[#This Row],[DIAS OCUPACION]],"")</f>
        <v>79.324324324324323</v>
      </c>
      <c r="L995" s="152">
        <f>YEAR(A995)</f>
        <v>2023</v>
      </c>
      <c r="M995" s="152">
        <f>MONTH(A995)</f>
        <v>4</v>
      </c>
      <c r="N995" s="152">
        <f>DAY(A995)</f>
        <v>28</v>
      </c>
      <c r="O995" s="139">
        <v>9</v>
      </c>
      <c r="P995" s="139"/>
      <c r="Q995" s="149"/>
    </row>
    <row r="996" spans="1:17">
      <c r="A996" s="148">
        <v>45044</v>
      </c>
      <c r="B996" s="149" t="s">
        <v>81</v>
      </c>
      <c r="C996" s="149">
        <v>2</v>
      </c>
      <c r="D996" s="149">
        <v>88</v>
      </c>
      <c r="E996" s="149">
        <v>2092</v>
      </c>
      <c r="F996" s="149">
        <v>40</v>
      </c>
      <c r="G996" s="149">
        <v>1.1000000000000001</v>
      </c>
      <c r="H996" s="149">
        <v>1</v>
      </c>
      <c r="I996" s="149">
        <v>30</v>
      </c>
      <c r="J996" s="150">
        <v>43.2</v>
      </c>
      <c r="K996" s="151">
        <f>IFERROR(TablaAforos[[#This Row],[AREA DEL POTRERO]]/TablaAforos[[#This Row],[NUMERO VACAS LOTE]]/TablaAforos[[#This Row],[DIAS OCUPACION]],"")</f>
        <v>52.3</v>
      </c>
      <c r="L996" s="152">
        <f>YEAR(A996)</f>
        <v>2023</v>
      </c>
      <c r="M996" s="152">
        <f>MONTH(A996)</f>
        <v>4</v>
      </c>
      <c r="N996" s="152">
        <f>DAY(A996)</f>
        <v>28</v>
      </c>
      <c r="O996" s="139">
        <v>9</v>
      </c>
      <c r="P996" s="139"/>
      <c r="Q996" s="149"/>
    </row>
    <row r="997" spans="1:17">
      <c r="A997" s="148">
        <v>45044</v>
      </c>
      <c r="B997" s="149" t="s">
        <v>82</v>
      </c>
      <c r="C997" s="149" t="s">
        <v>86</v>
      </c>
      <c r="D997" s="149">
        <v>16</v>
      </c>
      <c r="E997" s="149">
        <v>2500</v>
      </c>
      <c r="F997" s="149">
        <v>42</v>
      </c>
      <c r="G997" s="149">
        <v>1.8</v>
      </c>
      <c r="H997" s="149">
        <v>1</v>
      </c>
      <c r="I997" s="149">
        <v>33</v>
      </c>
      <c r="J997" s="150">
        <v>83.5</v>
      </c>
      <c r="K997" s="151">
        <f>IFERROR(TablaAforos[[#This Row],[AREA DEL POTRERO]]/TablaAforos[[#This Row],[NUMERO VACAS LOTE]]/TablaAforos[[#This Row],[DIAS OCUPACION]],"")</f>
        <v>59.523809523809526</v>
      </c>
      <c r="L997" s="152">
        <f>YEAR(A997)</f>
        <v>2023</v>
      </c>
      <c r="M997" s="152">
        <f>MONTH(A997)</f>
        <v>4</v>
      </c>
      <c r="N997" s="152">
        <f>DAY(A997)</f>
        <v>28</v>
      </c>
      <c r="O997" s="139">
        <v>8</v>
      </c>
      <c r="P997" s="139"/>
      <c r="Q997" s="149"/>
    </row>
    <row r="998" spans="1:17">
      <c r="A998" s="148">
        <v>45044</v>
      </c>
      <c r="B998" s="149" t="s">
        <v>82</v>
      </c>
      <c r="C998" s="149" t="s">
        <v>87</v>
      </c>
      <c r="D998" s="149">
        <v>64</v>
      </c>
      <c r="E998" s="149">
        <v>2500</v>
      </c>
      <c r="F998" s="149">
        <v>40</v>
      </c>
      <c r="G998" s="149">
        <v>1.8</v>
      </c>
      <c r="H998" s="149">
        <v>1</v>
      </c>
      <c r="I998" s="149">
        <v>33</v>
      </c>
      <c r="J998" s="150">
        <v>87.2</v>
      </c>
      <c r="K998" s="151">
        <f>IFERROR(TablaAforos[[#This Row],[AREA DEL POTRERO]]/TablaAforos[[#This Row],[NUMERO VACAS LOTE]]/TablaAforos[[#This Row],[DIAS OCUPACION]],"")</f>
        <v>62.5</v>
      </c>
      <c r="L998" s="152">
        <f>YEAR(A998)</f>
        <v>2023</v>
      </c>
      <c r="M998" s="152">
        <f>MONTH(A998)</f>
        <v>4</v>
      </c>
      <c r="N998" s="152">
        <f>DAY(A998)</f>
        <v>28</v>
      </c>
      <c r="O998" s="139">
        <v>8</v>
      </c>
      <c r="P998" s="139"/>
      <c r="Q998" s="149"/>
    </row>
    <row r="999" spans="1:17">
      <c r="A999" s="148">
        <v>45045</v>
      </c>
      <c r="B999" s="149" t="s">
        <v>81</v>
      </c>
      <c r="C999" s="149">
        <v>1</v>
      </c>
      <c r="D999" s="149">
        <v>3</v>
      </c>
      <c r="E999" s="149">
        <v>2161</v>
      </c>
      <c r="F999" s="149">
        <v>37</v>
      </c>
      <c r="G999" s="149">
        <v>1.8</v>
      </c>
      <c r="H999" s="149">
        <v>1</v>
      </c>
      <c r="I999" s="149">
        <v>29</v>
      </c>
      <c r="J999" s="150">
        <v>74.8</v>
      </c>
      <c r="K999" s="151">
        <f>IFERROR(TablaAforos[[#This Row],[AREA DEL POTRERO]]/TablaAforos[[#This Row],[NUMERO VACAS LOTE]]/TablaAforos[[#This Row],[DIAS OCUPACION]],"")</f>
        <v>58.405405405405403</v>
      </c>
      <c r="L999" s="152" t="e">
        <f>YEAR(B1000)</f>
        <v>#VALUE!</v>
      </c>
      <c r="M999" s="152" t="e">
        <f>MONTH(B1000)</f>
        <v>#VALUE!</v>
      </c>
      <c r="N999" s="152" t="e">
        <f>DAY(B1000)</f>
        <v>#VALUE!</v>
      </c>
      <c r="O999" s="139">
        <v>9</v>
      </c>
      <c r="P999" s="139"/>
      <c r="Q999" s="149"/>
    </row>
    <row r="1000" spans="1:17">
      <c r="A1000" s="148">
        <v>45045</v>
      </c>
      <c r="B1000" s="148" t="s">
        <v>81</v>
      </c>
      <c r="C1000" s="149">
        <v>2</v>
      </c>
      <c r="D1000" s="149">
        <v>89</v>
      </c>
      <c r="E1000" s="149">
        <v>2476</v>
      </c>
      <c r="F1000" s="149">
        <v>40</v>
      </c>
      <c r="G1000" s="149">
        <v>1</v>
      </c>
      <c r="H1000" s="149">
        <v>1</v>
      </c>
      <c r="I1000" s="149">
        <v>30</v>
      </c>
      <c r="J1000" s="150">
        <v>46.9</v>
      </c>
      <c r="K1000" s="151">
        <f>IFERROR(TablaAforos[[#This Row],[AREA DEL POTRERO]]/TablaAforos[[#This Row],[NUMERO VACAS LOTE]]/TablaAforos[[#This Row],[DIAS OCUPACION]],"")</f>
        <v>61.9</v>
      </c>
      <c r="L1000" s="152">
        <f>YEAR(A1000)</f>
        <v>2023</v>
      </c>
      <c r="M1000" s="152">
        <f>MONTH(A1000)</f>
        <v>4</v>
      </c>
      <c r="N1000" s="152">
        <f>DAY(A1000)</f>
        <v>29</v>
      </c>
      <c r="O1000" s="139">
        <v>9</v>
      </c>
      <c r="P1000" s="139"/>
      <c r="Q1000" s="149"/>
    </row>
    <row r="1001" spans="1:17">
      <c r="A1001" s="148">
        <v>45045</v>
      </c>
      <c r="B1001" s="149" t="s">
        <v>82</v>
      </c>
      <c r="C1001" s="149" t="s">
        <v>86</v>
      </c>
      <c r="D1001" s="149">
        <v>17</v>
      </c>
      <c r="E1001" s="149">
        <v>2500</v>
      </c>
      <c r="F1001" s="149">
        <v>42</v>
      </c>
      <c r="G1001" s="149">
        <v>1.7</v>
      </c>
      <c r="H1001" s="149">
        <v>1</v>
      </c>
      <c r="I1001" s="149">
        <v>33</v>
      </c>
      <c r="J1001" s="150">
        <v>79</v>
      </c>
      <c r="K1001" s="151">
        <f>IFERROR(TablaAforos[[#This Row],[AREA DEL POTRERO]]/TablaAforos[[#This Row],[NUMERO VACAS LOTE]]/TablaAforos[[#This Row],[DIAS OCUPACION]],"")</f>
        <v>59.523809523809526</v>
      </c>
      <c r="L1001" s="152">
        <f>YEAR(A1001)</f>
        <v>2023</v>
      </c>
      <c r="M1001" s="152">
        <f>MONTH(A1001)</f>
        <v>4</v>
      </c>
      <c r="N1001" s="152">
        <f>DAY(A1001)</f>
        <v>29</v>
      </c>
      <c r="O1001" s="139">
        <v>8</v>
      </c>
      <c r="P1001" s="139"/>
      <c r="Q1001" s="149"/>
    </row>
    <row r="1002" spans="1:17">
      <c r="A1002" s="148">
        <v>45045</v>
      </c>
      <c r="B1002" s="149" t="s">
        <v>82</v>
      </c>
      <c r="C1002" s="149" t="s">
        <v>87</v>
      </c>
      <c r="D1002" s="149">
        <v>65</v>
      </c>
      <c r="E1002" s="149">
        <v>2500</v>
      </c>
      <c r="F1002" s="149">
        <v>40</v>
      </c>
      <c r="G1002" s="149">
        <v>1.9</v>
      </c>
      <c r="H1002" s="149">
        <v>1</v>
      </c>
      <c r="I1002" s="149">
        <v>33</v>
      </c>
      <c r="J1002" s="150">
        <v>92.3</v>
      </c>
      <c r="K1002" s="151">
        <f>IFERROR(TablaAforos[[#This Row],[AREA DEL POTRERO]]/TablaAforos[[#This Row],[NUMERO VACAS LOTE]]/TablaAforos[[#This Row],[DIAS OCUPACION]],"")</f>
        <v>62.5</v>
      </c>
      <c r="L1002" s="152">
        <f>YEAR(A1002)</f>
        <v>2023</v>
      </c>
      <c r="M1002" s="152">
        <f>MONTH(A1002)</f>
        <v>4</v>
      </c>
      <c r="N1002" s="152">
        <f>DAY(A1002)</f>
        <v>29</v>
      </c>
      <c r="O1002" s="139">
        <v>8</v>
      </c>
      <c r="P1002" s="139"/>
      <c r="Q1002" s="149"/>
    </row>
    <row r="1003" spans="1:17">
      <c r="A1003" s="148">
        <v>45046</v>
      </c>
      <c r="B1003" s="149" t="s">
        <v>81</v>
      </c>
      <c r="C1003" s="149">
        <v>1</v>
      </c>
      <c r="D1003" s="149">
        <v>2</v>
      </c>
      <c r="E1003" s="149">
        <v>2458</v>
      </c>
      <c r="F1003" s="149">
        <v>37</v>
      </c>
      <c r="G1003" s="149">
        <v>1.7</v>
      </c>
      <c r="H1003" s="149">
        <v>1</v>
      </c>
      <c r="I1003" s="149">
        <v>29</v>
      </c>
      <c r="J1003" s="150">
        <v>79.5</v>
      </c>
      <c r="K1003" s="151">
        <f>IFERROR(TablaAforos[[#This Row],[AREA DEL POTRERO]]/TablaAforos[[#This Row],[NUMERO VACAS LOTE]]/TablaAforos[[#This Row],[DIAS OCUPACION]],"")</f>
        <v>66.432432432432435</v>
      </c>
      <c r="L1003" s="152">
        <f>YEAR(A1003)</f>
        <v>2023</v>
      </c>
      <c r="M1003" s="152">
        <f>MONTH(A1003)</f>
        <v>4</v>
      </c>
      <c r="N1003" s="152">
        <f>DAY(A1003)</f>
        <v>30</v>
      </c>
      <c r="O1003" s="139">
        <v>9</v>
      </c>
      <c r="P1003" s="139"/>
      <c r="Q1003" s="149"/>
    </row>
    <row r="1004" spans="1:17">
      <c r="A1004" s="148">
        <v>45046</v>
      </c>
      <c r="B1004" s="149" t="s">
        <v>81</v>
      </c>
      <c r="C1004" s="149">
        <v>2</v>
      </c>
      <c r="D1004" s="149">
        <v>90</v>
      </c>
      <c r="E1004" s="149">
        <v>2328</v>
      </c>
      <c r="F1004" s="149">
        <v>40</v>
      </c>
      <c r="G1004" s="149">
        <v>1.5</v>
      </c>
      <c r="H1004" s="149">
        <v>1</v>
      </c>
      <c r="I1004" s="149">
        <v>30</v>
      </c>
      <c r="J1004" s="150">
        <v>61.1</v>
      </c>
      <c r="K1004" s="151">
        <f>IFERROR(TablaAforos[[#This Row],[AREA DEL POTRERO]]/TablaAforos[[#This Row],[NUMERO VACAS LOTE]]/TablaAforos[[#This Row],[DIAS OCUPACION]],"")</f>
        <v>58.2</v>
      </c>
      <c r="L1004" s="152">
        <f>YEAR(A1004)</f>
        <v>2023</v>
      </c>
      <c r="M1004" s="152">
        <f>MONTH(A1004)</f>
        <v>4</v>
      </c>
      <c r="N1004" s="152">
        <f>DAY(A1004)</f>
        <v>30</v>
      </c>
      <c r="O1004" s="139">
        <v>9</v>
      </c>
      <c r="P1004" s="139"/>
      <c r="Q1004" s="149"/>
    </row>
    <row r="1005" spans="1:17">
      <c r="A1005" s="148">
        <v>45046</v>
      </c>
      <c r="B1005" s="149" t="s">
        <v>82</v>
      </c>
      <c r="C1005" s="149" t="s">
        <v>86</v>
      </c>
      <c r="D1005" s="149">
        <v>18</v>
      </c>
      <c r="E1005" s="149">
        <v>2500</v>
      </c>
      <c r="F1005" s="149">
        <v>40</v>
      </c>
      <c r="G1005" s="149">
        <v>1.9</v>
      </c>
      <c r="H1005" s="149">
        <v>1</v>
      </c>
      <c r="I1005" s="149">
        <v>33</v>
      </c>
      <c r="J1005" s="150">
        <v>92.3</v>
      </c>
      <c r="K1005" s="151">
        <f>IFERROR(TablaAforos[[#This Row],[AREA DEL POTRERO]]/TablaAforos[[#This Row],[NUMERO VACAS LOTE]]/TablaAforos[[#This Row],[DIAS OCUPACION]],"")</f>
        <v>62.5</v>
      </c>
      <c r="L1005" s="152">
        <f t="shared" ref="L1005:L1006" si="237">YEAR(A1005)</f>
        <v>2023</v>
      </c>
      <c r="M1005" s="152">
        <f t="shared" ref="M1005:M1006" si="238">MONTH(A1005)</f>
        <v>4</v>
      </c>
      <c r="N1005" s="152">
        <f t="shared" ref="N1005:N1006" si="239">DAY(A1005)</f>
        <v>30</v>
      </c>
      <c r="O1005" s="139">
        <v>8</v>
      </c>
      <c r="P1005" s="139"/>
      <c r="Q1005" s="149"/>
    </row>
    <row r="1006" spans="1:17">
      <c r="A1006" s="148">
        <v>45046</v>
      </c>
      <c r="B1006" s="149" t="s">
        <v>82</v>
      </c>
      <c r="C1006" s="149" t="s">
        <v>87</v>
      </c>
      <c r="D1006" s="149">
        <v>66</v>
      </c>
      <c r="E1006" s="149">
        <v>2500</v>
      </c>
      <c r="F1006" s="149">
        <v>40</v>
      </c>
      <c r="G1006" s="149">
        <v>2.1</v>
      </c>
      <c r="H1006" s="149">
        <v>1</v>
      </c>
      <c r="I1006" s="149">
        <v>33</v>
      </c>
      <c r="J1006" s="150">
        <v>99.8</v>
      </c>
      <c r="K1006" s="151">
        <f>IFERROR(TablaAforos[[#This Row],[AREA DEL POTRERO]]/TablaAforos[[#This Row],[NUMERO VACAS LOTE]]/TablaAforos[[#This Row],[DIAS OCUPACION]],"")</f>
        <v>62.5</v>
      </c>
      <c r="L1006" s="152">
        <f t="shared" si="237"/>
        <v>2023</v>
      </c>
      <c r="M1006" s="152">
        <f t="shared" si="238"/>
        <v>4</v>
      </c>
      <c r="N1006" s="152">
        <f t="shared" si="239"/>
        <v>30</v>
      </c>
      <c r="O1006" s="139">
        <v>8</v>
      </c>
      <c r="P1006" s="139"/>
      <c r="Q1006" s="149"/>
    </row>
    <row r="1007" spans="1:17">
      <c r="A1007" s="148">
        <v>45046</v>
      </c>
      <c r="B1007" s="149" t="s">
        <v>88</v>
      </c>
      <c r="C1007" s="149">
        <v>1</v>
      </c>
      <c r="D1007" s="149">
        <v>1</v>
      </c>
      <c r="E1007" s="149">
        <v>12716</v>
      </c>
      <c r="F1007" s="149">
        <v>35</v>
      </c>
      <c r="G1007" s="149">
        <v>1.6</v>
      </c>
      <c r="H1007" s="149">
        <v>4.5</v>
      </c>
      <c r="I1007" s="149">
        <v>32</v>
      </c>
      <c r="J1007" s="150">
        <v>97.5</v>
      </c>
      <c r="K1007" s="151">
        <f>IFERROR(TablaAforos[[#This Row],[AREA DEL POTRERO]]/TablaAforos[[#This Row],[NUMERO VACAS LOTE]]/TablaAforos[[#This Row],[DIAS OCUPACION]],"")</f>
        <v>80.736507936507934</v>
      </c>
      <c r="L1007" s="152">
        <f t="shared" ref="L1007:L1013" si="240">YEAR(A1007)</f>
        <v>2023</v>
      </c>
      <c r="M1007" s="152">
        <f t="shared" ref="M1007:M1013" si="241">MONTH(A1007)</f>
        <v>4</v>
      </c>
      <c r="N1007" s="152">
        <f t="shared" ref="N1007:N1013" si="242">DAY(A1007)</f>
        <v>30</v>
      </c>
      <c r="O1007" s="152">
        <v>8</v>
      </c>
      <c r="P1007" s="152"/>
      <c r="Q1007" s="149"/>
    </row>
    <row r="1008" spans="1:17">
      <c r="A1008" s="148">
        <v>45047</v>
      </c>
      <c r="B1008" s="149" t="s">
        <v>81</v>
      </c>
      <c r="C1008" s="149">
        <v>1</v>
      </c>
      <c r="D1008" s="149">
        <v>7</v>
      </c>
      <c r="E1008" s="149">
        <v>2054</v>
      </c>
      <c r="F1008" s="149">
        <v>37</v>
      </c>
      <c r="G1008" s="149">
        <v>1.9</v>
      </c>
      <c r="H1008" s="149">
        <v>1</v>
      </c>
      <c r="I1008" s="149">
        <v>30</v>
      </c>
      <c r="J1008" s="150">
        <v>80.400000000000006</v>
      </c>
      <c r="K1008" s="151">
        <f>IFERROR(TablaAforos[[#This Row],[AREA DEL POTRERO]]/TablaAforos[[#This Row],[NUMERO VACAS LOTE]]/TablaAforos[[#This Row],[DIAS OCUPACION]],"")</f>
        <v>55.513513513513516</v>
      </c>
      <c r="L1008" s="152">
        <f t="shared" si="240"/>
        <v>2023</v>
      </c>
      <c r="M1008" s="152">
        <f t="shared" si="241"/>
        <v>5</v>
      </c>
      <c r="N1008" s="152">
        <f t="shared" si="242"/>
        <v>1</v>
      </c>
      <c r="O1008" s="139">
        <v>9</v>
      </c>
      <c r="P1008" s="139"/>
      <c r="Q1008" s="149"/>
    </row>
    <row r="1009" spans="1:17">
      <c r="A1009" s="148">
        <v>45047</v>
      </c>
      <c r="B1009" s="149" t="s">
        <v>81</v>
      </c>
      <c r="C1009" s="149">
        <v>2</v>
      </c>
      <c r="D1009" s="149">
        <v>37</v>
      </c>
      <c r="E1009" s="149">
        <v>2058</v>
      </c>
      <c r="F1009" s="149">
        <v>41</v>
      </c>
      <c r="G1009" s="149">
        <v>1.9</v>
      </c>
      <c r="H1009" s="149">
        <v>1</v>
      </c>
      <c r="I1009" s="149">
        <v>30</v>
      </c>
      <c r="J1009" s="150">
        <v>73</v>
      </c>
      <c r="K1009" s="151">
        <f>IFERROR(TablaAforos[[#This Row],[AREA DEL POTRERO]]/TablaAforos[[#This Row],[NUMERO VACAS LOTE]]/TablaAforos[[#This Row],[DIAS OCUPACION]],"")</f>
        <v>50.195121951219512</v>
      </c>
      <c r="L1009" s="152">
        <f t="shared" si="240"/>
        <v>2023</v>
      </c>
      <c r="M1009" s="152">
        <f t="shared" si="241"/>
        <v>5</v>
      </c>
      <c r="N1009" s="152">
        <f t="shared" si="242"/>
        <v>1</v>
      </c>
      <c r="O1009" s="139">
        <v>9</v>
      </c>
      <c r="P1009" s="139"/>
      <c r="Q1009" s="149"/>
    </row>
    <row r="1010" spans="1:17">
      <c r="A1010" s="148">
        <v>45047</v>
      </c>
      <c r="B1010" s="149" t="s">
        <v>82</v>
      </c>
      <c r="C1010" s="149" t="s">
        <v>86</v>
      </c>
      <c r="D1010" s="149">
        <v>19</v>
      </c>
      <c r="E1010" s="149">
        <v>2500</v>
      </c>
      <c r="F1010" s="149">
        <v>40</v>
      </c>
      <c r="G1010" s="149">
        <v>1.9</v>
      </c>
      <c r="H1010" s="149">
        <v>1</v>
      </c>
      <c r="I1010" s="149">
        <v>33</v>
      </c>
      <c r="J1010" s="150">
        <v>89.1</v>
      </c>
      <c r="K1010" s="151">
        <f>IFERROR(TablaAforos[[#This Row],[AREA DEL POTRERO]]/TablaAforos[[#This Row],[NUMERO VACAS LOTE]]/TablaAforos[[#This Row],[DIAS OCUPACION]],"")</f>
        <v>62.5</v>
      </c>
      <c r="L1010" s="152">
        <f t="shared" si="240"/>
        <v>2023</v>
      </c>
      <c r="M1010" s="152">
        <f t="shared" si="241"/>
        <v>5</v>
      </c>
      <c r="N1010" s="152">
        <f t="shared" si="242"/>
        <v>1</v>
      </c>
      <c r="O1010" s="139">
        <v>8</v>
      </c>
      <c r="P1010" s="139"/>
      <c r="Q1010" s="149"/>
    </row>
    <row r="1011" spans="1:17">
      <c r="A1011" s="148">
        <v>45047</v>
      </c>
      <c r="B1011" s="149" t="s">
        <v>82</v>
      </c>
      <c r="C1011" s="149" t="s">
        <v>87</v>
      </c>
      <c r="D1011" s="149">
        <v>67</v>
      </c>
      <c r="E1011" s="149">
        <v>2500</v>
      </c>
      <c r="F1011" s="149">
        <v>40</v>
      </c>
      <c r="G1011" s="149">
        <v>1.7</v>
      </c>
      <c r="H1011" s="149">
        <v>1</v>
      </c>
      <c r="I1011" s="149">
        <v>33</v>
      </c>
      <c r="J1011" s="150">
        <v>82</v>
      </c>
      <c r="K1011" s="151">
        <f>IFERROR(TablaAforos[[#This Row],[AREA DEL POTRERO]]/TablaAforos[[#This Row],[NUMERO VACAS LOTE]]/TablaAforos[[#This Row],[DIAS OCUPACION]],"")</f>
        <v>62.5</v>
      </c>
      <c r="L1011" s="152">
        <f t="shared" si="240"/>
        <v>2023</v>
      </c>
      <c r="M1011" s="152">
        <f t="shared" si="241"/>
        <v>5</v>
      </c>
      <c r="N1011" s="152">
        <f t="shared" si="242"/>
        <v>1</v>
      </c>
      <c r="O1011" s="139">
        <v>8</v>
      </c>
      <c r="P1011" s="139"/>
      <c r="Q1011" s="149"/>
    </row>
    <row r="1012" spans="1:17">
      <c r="A1012" s="148">
        <v>45048</v>
      </c>
      <c r="B1012" s="149" t="s">
        <v>81</v>
      </c>
      <c r="C1012" s="149">
        <v>1</v>
      </c>
      <c r="D1012" s="149">
        <v>8</v>
      </c>
      <c r="E1012" s="149">
        <v>2211</v>
      </c>
      <c r="F1012" s="149">
        <v>37</v>
      </c>
      <c r="G1012" s="149">
        <v>2.2000000000000002</v>
      </c>
      <c r="H1012" s="149">
        <v>1</v>
      </c>
      <c r="I1012" s="149">
        <v>30</v>
      </c>
      <c r="J1012" s="150">
        <v>99.5</v>
      </c>
      <c r="K1012" s="151">
        <f>IFERROR(TablaAforos[[#This Row],[AREA DEL POTRERO]]/TablaAforos[[#This Row],[NUMERO VACAS LOTE]]/TablaAforos[[#This Row],[DIAS OCUPACION]],"")</f>
        <v>59.756756756756758</v>
      </c>
      <c r="L1012" s="152">
        <f t="shared" si="240"/>
        <v>2023</v>
      </c>
      <c r="M1012" s="152">
        <f t="shared" si="241"/>
        <v>5</v>
      </c>
      <c r="N1012" s="152">
        <f t="shared" si="242"/>
        <v>2</v>
      </c>
      <c r="O1012" s="139">
        <v>9</v>
      </c>
      <c r="P1012" s="139"/>
      <c r="Q1012" s="149"/>
    </row>
    <row r="1013" spans="1:17">
      <c r="A1013" s="148">
        <v>45048</v>
      </c>
      <c r="B1013" s="149" t="s">
        <v>81</v>
      </c>
      <c r="C1013" s="149">
        <v>2</v>
      </c>
      <c r="D1013" s="149">
        <v>38</v>
      </c>
      <c r="E1013" s="149">
        <v>2500</v>
      </c>
      <c r="F1013" s="149">
        <v>41</v>
      </c>
      <c r="G1013" s="149">
        <v>2.2999999999999998</v>
      </c>
      <c r="H1013" s="149">
        <v>1</v>
      </c>
      <c r="I1013" s="149">
        <v>30</v>
      </c>
      <c r="J1013" s="150">
        <v>107</v>
      </c>
      <c r="K1013" s="151">
        <f>IFERROR(TablaAforos[[#This Row],[AREA DEL POTRERO]]/TablaAforos[[#This Row],[NUMERO VACAS LOTE]]/TablaAforos[[#This Row],[DIAS OCUPACION]],"")</f>
        <v>60.975609756097562</v>
      </c>
      <c r="L1013" s="152">
        <f t="shared" si="240"/>
        <v>2023</v>
      </c>
      <c r="M1013" s="152">
        <f t="shared" si="241"/>
        <v>5</v>
      </c>
      <c r="N1013" s="152">
        <f t="shared" si="242"/>
        <v>2</v>
      </c>
      <c r="O1013" s="139">
        <v>9</v>
      </c>
      <c r="P1013" s="139"/>
      <c r="Q1013" s="149"/>
    </row>
    <row r="1014" spans="1:17">
      <c r="A1014" s="148">
        <v>45048</v>
      </c>
      <c r="B1014" s="149" t="s">
        <v>82</v>
      </c>
      <c r="C1014" s="149" t="s">
        <v>86</v>
      </c>
      <c r="D1014" s="149">
        <v>20</v>
      </c>
      <c r="E1014" s="149">
        <v>2500</v>
      </c>
      <c r="F1014" s="149">
        <v>40</v>
      </c>
      <c r="G1014" s="149">
        <v>1.5</v>
      </c>
      <c r="H1014" s="149">
        <v>1</v>
      </c>
      <c r="I1014" s="149">
        <v>33</v>
      </c>
      <c r="J1014" s="150">
        <v>74.099999999999994</v>
      </c>
      <c r="K1014" s="151">
        <f>IFERROR(TablaAforos[[#This Row],[AREA DEL POTRERO]]/TablaAforos[[#This Row],[NUMERO VACAS LOTE]]/TablaAforos[[#This Row],[DIAS OCUPACION]],"")</f>
        <v>62.5</v>
      </c>
      <c r="L1014" s="152">
        <f t="shared" ref="L1014:L1015" si="243">YEAR(A1014)</f>
        <v>2023</v>
      </c>
      <c r="M1014" s="152">
        <f t="shared" ref="M1014:M1015" si="244">MONTH(A1014)</f>
        <v>5</v>
      </c>
      <c r="N1014" s="152">
        <f t="shared" ref="N1014:N1015" si="245">DAY(A1014)</f>
        <v>2</v>
      </c>
      <c r="O1014" s="139">
        <v>8</v>
      </c>
      <c r="P1014" s="139"/>
      <c r="Q1014" s="149"/>
    </row>
    <row r="1015" spans="1:17">
      <c r="A1015" s="148">
        <v>45048</v>
      </c>
      <c r="B1015" s="149" t="s">
        <v>82</v>
      </c>
      <c r="C1015" s="149" t="s">
        <v>87</v>
      </c>
      <c r="D1015" s="149">
        <v>69</v>
      </c>
      <c r="E1015" s="149">
        <v>2500</v>
      </c>
      <c r="F1015" s="149">
        <v>42</v>
      </c>
      <c r="G1015" s="149">
        <v>2.1</v>
      </c>
      <c r="H1015" s="149">
        <v>1</v>
      </c>
      <c r="I1015" s="149">
        <v>33</v>
      </c>
      <c r="J1015" s="150">
        <v>93.8</v>
      </c>
      <c r="K1015" s="151">
        <f>IFERROR(TablaAforos[[#This Row],[AREA DEL POTRERO]]/TablaAforos[[#This Row],[NUMERO VACAS LOTE]]/TablaAforos[[#This Row],[DIAS OCUPACION]],"")</f>
        <v>59.523809523809526</v>
      </c>
      <c r="L1015" s="152">
        <f t="shared" si="243"/>
        <v>2023</v>
      </c>
      <c r="M1015" s="152">
        <f t="shared" si="244"/>
        <v>5</v>
      </c>
      <c r="N1015" s="152">
        <f t="shared" si="245"/>
        <v>2</v>
      </c>
      <c r="O1015" s="139">
        <v>8</v>
      </c>
      <c r="P1015" s="139"/>
      <c r="Q1015" s="149"/>
    </row>
    <row r="1016" spans="1:17">
      <c r="A1016" s="148">
        <v>45049</v>
      </c>
      <c r="B1016" s="149" t="s">
        <v>81</v>
      </c>
      <c r="C1016" s="149">
        <v>1</v>
      </c>
      <c r="D1016" s="149">
        <v>9</v>
      </c>
      <c r="E1016" s="149">
        <v>2169</v>
      </c>
      <c r="F1016" s="149">
        <v>37</v>
      </c>
      <c r="G1016" s="149">
        <v>1.9</v>
      </c>
      <c r="H1016" s="149">
        <v>1</v>
      </c>
      <c r="I1016" s="149">
        <v>30</v>
      </c>
      <c r="J1016" s="150">
        <v>84.9</v>
      </c>
      <c r="K1016" s="151">
        <f>IFERROR(TablaAforos[[#This Row],[AREA DEL POTRERO]]/TablaAforos[[#This Row],[NUMERO VACAS LOTE]]/TablaAforos[[#This Row],[DIAS OCUPACION]],"")</f>
        <v>58.621621621621621</v>
      </c>
      <c r="L1016" s="152">
        <f>YEAR(A1016)</f>
        <v>2023</v>
      </c>
      <c r="M1016" s="152">
        <f>MONTH(A1016)</f>
        <v>5</v>
      </c>
      <c r="N1016" s="152">
        <f>DAY(A1016)</f>
        <v>3</v>
      </c>
      <c r="O1016" s="139">
        <v>9</v>
      </c>
      <c r="P1016" s="139"/>
      <c r="Q1016" s="149"/>
    </row>
    <row r="1017" spans="1:17">
      <c r="A1017" s="148">
        <v>45049</v>
      </c>
      <c r="B1017" s="149" t="s">
        <v>81</v>
      </c>
      <c r="C1017" s="149">
        <v>2</v>
      </c>
      <c r="D1017" s="149">
        <v>41</v>
      </c>
      <c r="E1017" s="149">
        <v>2524</v>
      </c>
      <c r="F1017" s="149">
        <v>40</v>
      </c>
      <c r="G1017" s="149">
        <v>1.8</v>
      </c>
      <c r="H1017" s="149">
        <v>1</v>
      </c>
      <c r="I1017" s="149">
        <v>30</v>
      </c>
      <c r="J1017" s="150">
        <v>79.2</v>
      </c>
      <c r="K1017" s="151">
        <f>IFERROR(TablaAforos[[#This Row],[AREA DEL POTRERO]]/TablaAforos[[#This Row],[NUMERO VACAS LOTE]]/TablaAforos[[#This Row],[DIAS OCUPACION]],"")</f>
        <v>63.1</v>
      </c>
      <c r="L1017" s="152">
        <f>YEAR(A1017)</f>
        <v>2023</v>
      </c>
      <c r="M1017" s="152">
        <f>MONTH(A1017)</f>
        <v>5</v>
      </c>
      <c r="N1017" s="152">
        <f>DAY(A1017)</f>
        <v>3</v>
      </c>
      <c r="O1017" s="139">
        <v>9</v>
      </c>
      <c r="P1017" s="139"/>
      <c r="Q1017" s="149"/>
    </row>
    <row r="1018" spans="1:17">
      <c r="A1018" s="148">
        <v>45049</v>
      </c>
      <c r="B1018" s="149" t="s">
        <v>82</v>
      </c>
      <c r="C1018" s="149" t="s">
        <v>86</v>
      </c>
      <c r="D1018" s="149">
        <v>21</v>
      </c>
      <c r="E1018" s="149">
        <v>2500</v>
      </c>
      <c r="F1018" s="149">
        <v>41</v>
      </c>
      <c r="G1018" s="149">
        <v>1.8</v>
      </c>
      <c r="H1018" s="149">
        <v>1</v>
      </c>
      <c r="I1018" s="149">
        <v>33</v>
      </c>
      <c r="J1018" s="150">
        <v>85.1</v>
      </c>
      <c r="K1018" s="151">
        <f>IFERROR(TablaAforos[[#This Row],[AREA DEL POTRERO]]/TablaAforos[[#This Row],[NUMERO VACAS LOTE]]/TablaAforos[[#This Row],[DIAS OCUPACION]],"")</f>
        <v>60.975609756097562</v>
      </c>
      <c r="L1018" s="152">
        <f t="shared" ref="L1018:L1019" si="246">YEAR(A1018)</f>
        <v>2023</v>
      </c>
      <c r="M1018" s="152">
        <f t="shared" ref="M1018:M1019" si="247">MONTH(A1018)</f>
        <v>5</v>
      </c>
      <c r="N1018" s="152">
        <f t="shared" ref="N1018:N1019" si="248">DAY(A1018)</f>
        <v>3</v>
      </c>
      <c r="O1018" s="139">
        <v>8</v>
      </c>
      <c r="P1018" s="139"/>
      <c r="Q1018" s="149"/>
    </row>
    <row r="1019" spans="1:17">
      <c r="A1019" s="148">
        <v>45049</v>
      </c>
      <c r="B1019" s="149" t="s">
        <v>82</v>
      </c>
      <c r="C1019" s="149" t="s">
        <v>87</v>
      </c>
      <c r="D1019" s="149">
        <v>70</v>
      </c>
      <c r="E1019" s="149">
        <v>2500</v>
      </c>
      <c r="F1019" s="149">
        <v>42</v>
      </c>
      <c r="G1019" s="149">
        <v>1.7</v>
      </c>
      <c r="H1019" s="149">
        <v>1</v>
      </c>
      <c r="I1019" s="149">
        <v>33</v>
      </c>
      <c r="J1019" s="150">
        <v>79</v>
      </c>
      <c r="K1019" s="151">
        <f>IFERROR(TablaAforos[[#This Row],[AREA DEL POTRERO]]/TablaAforos[[#This Row],[NUMERO VACAS LOTE]]/TablaAforos[[#This Row],[DIAS OCUPACION]],"")</f>
        <v>59.523809523809526</v>
      </c>
      <c r="L1019" s="152">
        <f t="shared" si="246"/>
        <v>2023</v>
      </c>
      <c r="M1019" s="152">
        <f t="shared" si="247"/>
        <v>5</v>
      </c>
      <c r="N1019" s="152">
        <f t="shared" si="248"/>
        <v>3</v>
      </c>
      <c r="O1019" s="139">
        <v>8</v>
      </c>
      <c r="P1019" s="139"/>
      <c r="Q1019" s="149"/>
    </row>
    <row r="1020" spans="1:17">
      <c r="A1020" s="148">
        <v>45050</v>
      </c>
      <c r="B1020" s="149" t="s">
        <v>81</v>
      </c>
      <c r="C1020" s="149">
        <v>1</v>
      </c>
      <c r="D1020" s="149">
        <v>10</v>
      </c>
      <c r="E1020" s="149"/>
      <c r="F1020" s="149"/>
      <c r="G1020" s="149"/>
      <c r="H1020" s="149"/>
      <c r="I1020" s="149"/>
      <c r="J1020" s="150"/>
      <c r="K1020" s="151" t="str">
        <f>IFERROR(TablaAforos[[#This Row],[AREA DEL POTRERO]]/TablaAforos[[#This Row],[NUMERO VACAS LOTE]]/TablaAforos[[#This Row],[DIAS OCUPACION]],"")</f>
        <v/>
      </c>
      <c r="L1020" s="152">
        <f t="shared" ref="L1020:L1027" si="249">YEAR(A1020)</f>
        <v>2023</v>
      </c>
      <c r="M1020" s="152">
        <f t="shared" ref="M1020:M1027" si="250">MONTH(A1020)</f>
        <v>5</v>
      </c>
      <c r="N1020" s="152">
        <f t="shared" ref="N1020:N1027" si="251">DAY(A1020)</f>
        <v>4</v>
      </c>
      <c r="O1020" s="139">
        <v>9</v>
      </c>
      <c r="P1020" s="139"/>
      <c r="Q1020" s="149"/>
    </row>
    <row r="1021" spans="1:17">
      <c r="A1021" s="148">
        <v>45050</v>
      </c>
      <c r="B1021" s="149" t="s">
        <v>81</v>
      </c>
      <c r="C1021" s="149">
        <v>2</v>
      </c>
      <c r="D1021" s="149">
        <v>42</v>
      </c>
      <c r="E1021" s="149">
        <v>2723</v>
      </c>
      <c r="F1021" s="149">
        <v>43</v>
      </c>
      <c r="G1021" s="149">
        <v>2</v>
      </c>
      <c r="H1021" s="149">
        <v>1</v>
      </c>
      <c r="I1021" s="149">
        <v>32</v>
      </c>
      <c r="J1021" s="150">
        <v>95.5</v>
      </c>
      <c r="K1021" s="151">
        <f>IFERROR(TablaAforos[[#This Row],[AREA DEL POTRERO]]/TablaAforos[[#This Row],[NUMERO VACAS LOTE]]/TablaAforos[[#This Row],[DIAS OCUPACION]],"")</f>
        <v>63.325581395348834</v>
      </c>
      <c r="L1021" s="152">
        <f t="shared" si="249"/>
        <v>2023</v>
      </c>
      <c r="M1021" s="152">
        <f t="shared" si="250"/>
        <v>5</v>
      </c>
      <c r="N1021" s="152">
        <f t="shared" si="251"/>
        <v>4</v>
      </c>
      <c r="O1021" s="139">
        <v>9</v>
      </c>
      <c r="P1021" s="139"/>
      <c r="Q1021" s="149"/>
    </row>
    <row r="1022" spans="1:17">
      <c r="A1022" s="148">
        <v>45050</v>
      </c>
      <c r="B1022" s="149" t="s">
        <v>82</v>
      </c>
      <c r="C1022" s="149" t="s">
        <v>86</v>
      </c>
      <c r="D1022" s="149">
        <v>22</v>
      </c>
      <c r="E1022" s="149">
        <v>2500</v>
      </c>
      <c r="F1022" s="149">
        <v>41</v>
      </c>
      <c r="G1022" s="149">
        <v>2.4</v>
      </c>
      <c r="H1022" s="149">
        <v>1</v>
      </c>
      <c r="I1022" s="149">
        <v>33</v>
      </c>
      <c r="J1022" s="150">
        <v>111</v>
      </c>
      <c r="K1022" s="151">
        <f>IFERROR(TablaAforos[[#This Row],[AREA DEL POTRERO]]/TablaAforos[[#This Row],[NUMERO VACAS LOTE]]/TablaAforos[[#This Row],[DIAS OCUPACION]],"")</f>
        <v>60.975609756097562</v>
      </c>
      <c r="L1022" s="152">
        <f t="shared" si="249"/>
        <v>2023</v>
      </c>
      <c r="M1022" s="152">
        <f t="shared" si="250"/>
        <v>5</v>
      </c>
      <c r="N1022" s="152">
        <f t="shared" si="251"/>
        <v>4</v>
      </c>
      <c r="O1022" s="139">
        <v>8</v>
      </c>
      <c r="P1022" s="139"/>
      <c r="Q1022" s="149"/>
    </row>
    <row r="1023" spans="1:17">
      <c r="A1023" s="148">
        <v>45050</v>
      </c>
      <c r="B1023" s="149" t="s">
        <v>82</v>
      </c>
      <c r="C1023" s="149" t="s">
        <v>87</v>
      </c>
      <c r="D1023" s="149">
        <v>43</v>
      </c>
      <c r="E1023" s="149">
        <v>8325</v>
      </c>
      <c r="F1023" s="149">
        <v>42</v>
      </c>
      <c r="G1023" s="149">
        <v>1.7</v>
      </c>
      <c r="H1023" s="149">
        <v>3</v>
      </c>
      <c r="I1023" s="149">
        <v>34</v>
      </c>
      <c r="J1023" s="150">
        <v>84.7</v>
      </c>
      <c r="K1023" s="151">
        <f>IFERROR(TablaAforos[[#This Row],[AREA DEL POTRERO]]/TablaAforos[[#This Row],[NUMERO VACAS LOTE]]/TablaAforos[[#This Row],[DIAS OCUPACION]],"")</f>
        <v>66.071428571428569</v>
      </c>
      <c r="L1023" s="152">
        <f t="shared" si="249"/>
        <v>2023</v>
      </c>
      <c r="M1023" s="152">
        <f t="shared" si="250"/>
        <v>5</v>
      </c>
      <c r="N1023" s="152">
        <f t="shared" si="251"/>
        <v>4</v>
      </c>
      <c r="O1023" s="139">
        <v>8</v>
      </c>
      <c r="P1023" s="139"/>
      <c r="Q1023" s="149"/>
    </row>
    <row r="1024" spans="1:17">
      <c r="A1024" s="148">
        <v>45051</v>
      </c>
      <c r="B1024" s="149" t="s">
        <v>81</v>
      </c>
      <c r="C1024" s="149">
        <v>1</v>
      </c>
      <c r="D1024" s="149">
        <v>11</v>
      </c>
      <c r="E1024" s="149">
        <v>2272</v>
      </c>
      <c r="F1024" s="149">
        <v>30</v>
      </c>
      <c r="G1024" s="149">
        <v>1.8</v>
      </c>
      <c r="H1024" s="149">
        <v>1</v>
      </c>
      <c r="I1024" s="149">
        <v>30</v>
      </c>
      <c r="J1024" s="150">
        <v>82.9</v>
      </c>
      <c r="K1024" s="151">
        <f>IFERROR(TablaAforos[[#This Row],[AREA DEL POTRERO]]/TablaAforos[[#This Row],[NUMERO VACAS LOTE]]/TablaAforos[[#This Row],[DIAS OCUPACION]],"")</f>
        <v>75.733333333333334</v>
      </c>
      <c r="L1024" s="152">
        <f t="shared" si="249"/>
        <v>2023</v>
      </c>
      <c r="M1024" s="152">
        <f t="shared" si="250"/>
        <v>5</v>
      </c>
      <c r="N1024" s="152">
        <f t="shared" si="251"/>
        <v>5</v>
      </c>
      <c r="O1024" s="139">
        <v>9</v>
      </c>
      <c r="P1024" s="139"/>
      <c r="Q1024" s="149"/>
    </row>
    <row r="1025" spans="1:17">
      <c r="A1025" s="148">
        <v>45051</v>
      </c>
      <c r="B1025" s="149" t="s">
        <v>81</v>
      </c>
      <c r="C1025" s="149">
        <v>2</v>
      </c>
      <c r="D1025" s="149">
        <v>33</v>
      </c>
      <c r="E1025" s="149">
        <v>2131</v>
      </c>
      <c r="F1025" s="149">
        <v>44</v>
      </c>
      <c r="G1025" s="149">
        <v>1.8</v>
      </c>
      <c r="H1025" s="149">
        <v>1</v>
      </c>
      <c r="I1025" s="149">
        <v>31</v>
      </c>
      <c r="J1025" s="150">
        <v>67.599999999999994</v>
      </c>
      <c r="K1025" s="151">
        <f>IFERROR(TablaAforos[[#This Row],[AREA DEL POTRERO]]/TablaAforos[[#This Row],[NUMERO VACAS LOTE]]/TablaAforos[[#This Row],[DIAS OCUPACION]],"")</f>
        <v>48.43181818181818</v>
      </c>
      <c r="L1025" s="152">
        <f t="shared" si="249"/>
        <v>2023</v>
      </c>
      <c r="M1025" s="152">
        <f t="shared" si="250"/>
        <v>5</v>
      </c>
      <c r="N1025" s="152">
        <f t="shared" si="251"/>
        <v>5</v>
      </c>
      <c r="O1025" s="139">
        <v>9</v>
      </c>
      <c r="P1025" s="139"/>
      <c r="Q1025" s="149"/>
    </row>
    <row r="1026" spans="1:17">
      <c r="A1026" s="148">
        <v>45051</v>
      </c>
      <c r="B1026" s="149" t="s">
        <v>82</v>
      </c>
      <c r="C1026" s="149" t="s">
        <v>86</v>
      </c>
      <c r="D1026" s="149">
        <v>23</v>
      </c>
      <c r="E1026" s="149">
        <v>2500</v>
      </c>
      <c r="F1026" s="149">
        <v>41</v>
      </c>
      <c r="G1026" s="149">
        <v>1.8</v>
      </c>
      <c r="H1026" s="149">
        <v>1</v>
      </c>
      <c r="I1026" s="149">
        <v>33</v>
      </c>
      <c r="J1026" s="150">
        <v>85.1</v>
      </c>
      <c r="K1026" s="151">
        <f>IFERROR(TablaAforos[[#This Row],[AREA DEL POTRERO]]/TablaAforos[[#This Row],[NUMERO VACAS LOTE]]/TablaAforos[[#This Row],[DIAS OCUPACION]],"")</f>
        <v>60.975609756097562</v>
      </c>
      <c r="L1026" s="152">
        <f t="shared" si="249"/>
        <v>2023</v>
      </c>
      <c r="M1026" s="152">
        <f t="shared" si="250"/>
        <v>5</v>
      </c>
      <c r="N1026" s="152">
        <f t="shared" si="251"/>
        <v>5</v>
      </c>
      <c r="O1026" s="139">
        <v>8</v>
      </c>
      <c r="P1026" s="139"/>
      <c r="Q1026" s="149"/>
    </row>
    <row r="1027" spans="1:17">
      <c r="A1027" s="148">
        <v>45051</v>
      </c>
      <c r="B1027" s="149" t="s">
        <v>82</v>
      </c>
      <c r="C1027" s="149" t="s">
        <v>87</v>
      </c>
      <c r="D1027" s="149">
        <v>43</v>
      </c>
      <c r="E1027" s="149">
        <v>8325</v>
      </c>
      <c r="F1027" s="149">
        <v>42</v>
      </c>
      <c r="G1027" s="149">
        <v>1.5</v>
      </c>
      <c r="H1027" s="149">
        <v>4</v>
      </c>
      <c r="I1027" s="149">
        <v>34</v>
      </c>
      <c r="J1027" s="150">
        <v>90.3</v>
      </c>
      <c r="K1027" s="151">
        <f>IFERROR(TablaAforos[[#This Row],[AREA DEL POTRERO]]/TablaAforos[[#This Row],[NUMERO VACAS LOTE]]/TablaAforos[[#This Row],[DIAS OCUPACION]],"")</f>
        <v>49.553571428571431</v>
      </c>
      <c r="L1027" s="152">
        <f t="shared" si="249"/>
        <v>2023</v>
      </c>
      <c r="M1027" s="152">
        <f t="shared" si="250"/>
        <v>5</v>
      </c>
      <c r="N1027" s="152">
        <f t="shared" si="251"/>
        <v>5</v>
      </c>
      <c r="O1027" s="139">
        <v>8</v>
      </c>
      <c r="P1027" s="139"/>
      <c r="Q1027" s="149"/>
    </row>
    <row r="1028" spans="1:17">
      <c r="A1028" s="148">
        <v>45051</v>
      </c>
      <c r="B1028" s="149" t="s">
        <v>88</v>
      </c>
      <c r="C1028" s="149">
        <v>1</v>
      </c>
      <c r="D1028" s="149">
        <v>3</v>
      </c>
      <c r="E1028" s="149">
        <v>13391</v>
      </c>
      <c r="F1028" s="149">
        <v>36</v>
      </c>
      <c r="G1028" s="149">
        <v>1.7</v>
      </c>
      <c r="H1028" s="149">
        <v>5</v>
      </c>
      <c r="I1028" s="149">
        <v>34</v>
      </c>
      <c r="J1028" s="150">
        <v>96.5</v>
      </c>
      <c r="K1028" s="151">
        <f>IFERROR(TablaAforos[[#This Row],[AREA DEL POTRERO]]/TablaAforos[[#This Row],[NUMERO VACAS LOTE]]/TablaAforos[[#This Row],[DIAS OCUPACION]],"")</f>
        <v>74.394444444444446</v>
      </c>
      <c r="L1028" s="152">
        <f t="shared" ref="L1028:L1033" si="252">YEAR(A1028)</f>
        <v>2023</v>
      </c>
      <c r="M1028" s="152">
        <f t="shared" ref="M1028:M1033" si="253">MONTH(A1028)</f>
        <v>5</v>
      </c>
      <c r="N1028" s="152">
        <f t="shared" ref="N1028:N1033" si="254">DAY(A1028)</f>
        <v>5</v>
      </c>
      <c r="O1028" s="152">
        <v>8</v>
      </c>
      <c r="P1028" s="152"/>
      <c r="Q1028" s="149"/>
    </row>
    <row r="1029" spans="1:17">
      <c r="A1029" s="148">
        <v>45052</v>
      </c>
      <c r="B1029" s="149" t="s">
        <v>81</v>
      </c>
      <c r="C1029" s="149">
        <v>1</v>
      </c>
      <c r="D1029" s="149">
        <v>12</v>
      </c>
      <c r="E1029" s="149">
        <v>2121</v>
      </c>
      <c r="F1029" s="149">
        <v>37</v>
      </c>
      <c r="G1029" s="149">
        <v>2</v>
      </c>
      <c r="H1029" s="149">
        <v>1</v>
      </c>
      <c r="I1029" s="149">
        <v>30</v>
      </c>
      <c r="J1029" s="150">
        <v>86.4</v>
      </c>
      <c r="K1029" s="151">
        <f>IFERROR(TablaAforos[[#This Row],[AREA DEL POTRERO]]/TablaAforos[[#This Row],[NUMERO VACAS LOTE]]/TablaAforos[[#This Row],[DIAS OCUPACION]],"")</f>
        <v>57.324324324324323</v>
      </c>
      <c r="L1029" s="152">
        <f t="shared" si="252"/>
        <v>2023</v>
      </c>
      <c r="M1029" s="152">
        <f t="shared" si="253"/>
        <v>5</v>
      </c>
      <c r="N1029" s="152">
        <f t="shared" si="254"/>
        <v>6</v>
      </c>
      <c r="O1029" s="139">
        <v>9</v>
      </c>
      <c r="P1029" s="139"/>
      <c r="Q1029" s="149"/>
    </row>
    <row r="1030" spans="1:17">
      <c r="A1030" s="148">
        <v>45052</v>
      </c>
      <c r="B1030" s="149" t="s">
        <v>81</v>
      </c>
      <c r="C1030" s="149">
        <v>2</v>
      </c>
      <c r="D1030" s="149">
        <v>34</v>
      </c>
      <c r="E1030" s="149">
        <v>2536</v>
      </c>
      <c r="F1030" s="149">
        <v>44</v>
      </c>
      <c r="G1030" s="149">
        <v>1.8</v>
      </c>
      <c r="H1030" s="149">
        <v>1</v>
      </c>
      <c r="I1030" s="149">
        <v>31</v>
      </c>
      <c r="J1030" s="150">
        <v>80.5</v>
      </c>
      <c r="K1030" s="151">
        <f>IFERROR(TablaAforos[[#This Row],[AREA DEL POTRERO]]/TablaAforos[[#This Row],[NUMERO VACAS LOTE]]/TablaAforos[[#This Row],[DIAS OCUPACION]],"")</f>
        <v>57.636363636363633</v>
      </c>
      <c r="L1030" s="152">
        <f t="shared" si="252"/>
        <v>2023</v>
      </c>
      <c r="M1030" s="152">
        <f t="shared" si="253"/>
        <v>5</v>
      </c>
      <c r="N1030" s="152">
        <f t="shared" si="254"/>
        <v>6</v>
      </c>
      <c r="O1030" s="139">
        <v>9</v>
      </c>
      <c r="P1030" s="139"/>
      <c r="Q1030" s="149"/>
    </row>
    <row r="1031" spans="1:17">
      <c r="A1031" s="148">
        <v>45052</v>
      </c>
      <c r="B1031" s="149" t="s">
        <v>82</v>
      </c>
      <c r="C1031" s="149" t="s">
        <v>87</v>
      </c>
      <c r="D1031" s="149">
        <v>24</v>
      </c>
      <c r="E1031" s="149">
        <v>2500</v>
      </c>
      <c r="F1031" s="149">
        <v>41</v>
      </c>
      <c r="G1031" s="149">
        <v>2.2000000000000002</v>
      </c>
      <c r="H1031" s="149">
        <v>1</v>
      </c>
      <c r="I1031" s="149">
        <v>34</v>
      </c>
      <c r="J1031" s="150">
        <v>104</v>
      </c>
      <c r="K1031" s="151">
        <f>IFERROR(TablaAforos[[#This Row],[AREA DEL POTRERO]]/TablaAforos[[#This Row],[NUMERO VACAS LOTE]]/TablaAforos[[#This Row],[DIAS OCUPACION]],"")</f>
        <v>60.975609756097562</v>
      </c>
      <c r="L1031" s="152">
        <f t="shared" si="252"/>
        <v>2023</v>
      </c>
      <c r="M1031" s="152">
        <f t="shared" si="253"/>
        <v>5</v>
      </c>
      <c r="N1031" s="152">
        <f t="shared" si="254"/>
        <v>6</v>
      </c>
      <c r="O1031" s="139">
        <v>8</v>
      </c>
      <c r="P1031" s="139"/>
      <c r="Q1031" s="149"/>
    </row>
    <row r="1032" spans="1:17">
      <c r="A1032" s="148">
        <v>45053</v>
      </c>
      <c r="B1032" s="149" t="s">
        <v>81</v>
      </c>
      <c r="C1032" s="149">
        <v>1</v>
      </c>
      <c r="D1032" s="149">
        <v>60</v>
      </c>
      <c r="E1032" s="149">
        <v>2393</v>
      </c>
      <c r="F1032" s="149">
        <v>37</v>
      </c>
      <c r="G1032" s="149">
        <v>1.6</v>
      </c>
      <c r="H1032" s="149">
        <v>1</v>
      </c>
      <c r="I1032" s="149">
        <v>30</v>
      </c>
      <c r="J1032" s="150">
        <v>80</v>
      </c>
      <c r="K1032" s="151">
        <f>IFERROR(TablaAforos[[#This Row],[AREA DEL POTRERO]]/TablaAforos[[#This Row],[NUMERO VACAS LOTE]]/TablaAforos[[#This Row],[DIAS OCUPACION]],"")</f>
        <v>64.675675675675677</v>
      </c>
      <c r="L1032" s="152">
        <f t="shared" si="252"/>
        <v>2023</v>
      </c>
      <c r="M1032" s="152">
        <f t="shared" si="253"/>
        <v>5</v>
      </c>
      <c r="N1032" s="152">
        <f t="shared" si="254"/>
        <v>7</v>
      </c>
      <c r="O1032" s="139">
        <v>9</v>
      </c>
      <c r="P1032" s="139"/>
      <c r="Q1032" s="149"/>
    </row>
    <row r="1033" spans="1:17">
      <c r="A1033" s="148">
        <v>45053</v>
      </c>
      <c r="B1033" s="149" t="s">
        <v>81</v>
      </c>
      <c r="C1033" s="149">
        <v>2</v>
      </c>
      <c r="D1033" s="149">
        <v>35</v>
      </c>
      <c r="E1033" s="149">
        <v>2357</v>
      </c>
      <c r="F1033" s="149">
        <v>44</v>
      </c>
      <c r="G1033" s="149">
        <v>1.7</v>
      </c>
      <c r="H1033" s="149">
        <v>1</v>
      </c>
      <c r="I1033" s="149">
        <v>31</v>
      </c>
      <c r="J1033" s="150">
        <v>70.7</v>
      </c>
      <c r="K1033" s="151">
        <f>IFERROR(TablaAforos[[#This Row],[AREA DEL POTRERO]]/TablaAforos[[#This Row],[NUMERO VACAS LOTE]]/TablaAforos[[#This Row],[DIAS OCUPACION]],"")</f>
        <v>53.56818181818182</v>
      </c>
      <c r="L1033" s="152">
        <f t="shared" si="252"/>
        <v>2023</v>
      </c>
      <c r="M1033" s="152">
        <f t="shared" si="253"/>
        <v>5</v>
      </c>
      <c r="N1033" s="152">
        <f t="shared" si="254"/>
        <v>7</v>
      </c>
      <c r="O1033" s="139">
        <v>9</v>
      </c>
      <c r="P1033" s="139"/>
      <c r="Q1033" s="149"/>
    </row>
    <row r="1034" spans="1:17">
      <c r="A1034" s="148">
        <v>45053</v>
      </c>
      <c r="B1034" s="149" t="s">
        <v>82</v>
      </c>
      <c r="C1034" s="149" t="s">
        <v>86</v>
      </c>
      <c r="D1034" s="149">
        <v>44</v>
      </c>
      <c r="E1034" s="149">
        <v>12727</v>
      </c>
      <c r="F1034" s="149">
        <v>42</v>
      </c>
      <c r="G1034" s="149">
        <v>1.5</v>
      </c>
      <c r="H1034" s="149">
        <v>4</v>
      </c>
      <c r="I1034" s="149">
        <v>34</v>
      </c>
      <c r="J1034" s="150">
        <v>90.3</v>
      </c>
      <c r="K1034" s="151">
        <f>IFERROR(TablaAforos[[#This Row],[AREA DEL POTRERO]]/TablaAforos[[#This Row],[NUMERO VACAS LOTE]]/TablaAforos[[#This Row],[DIAS OCUPACION]],"")</f>
        <v>75.75595238095238</v>
      </c>
      <c r="L1034" s="152">
        <f>YEAR(A1034)</f>
        <v>2023</v>
      </c>
      <c r="M1034" s="152">
        <f>MONTH(A1034)</f>
        <v>5</v>
      </c>
      <c r="N1034" s="152">
        <f>DAY(A1034)</f>
        <v>7</v>
      </c>
      <c r="O1034" s="139">
        <v>8</v>
      </c>
      <c r="P1034" s="139"/>
      <c r="Q1034" s="149"/>
    </row>
    <row r="1035" spans="1:17">
      <c r="A1035" s="148">
        <v>45053</v>
      </c>
      <c r="B1035" s="149" t="s">
        <v>82</v>
      </c>
      <c r="C1035" s="149" t="s">
        <v>87</v>
      </c>
      <c r="D1035" s="149">
        <v>25</v>
      </c>
      <c r="E1035" s="149">
        <v>2500</v>
      </c>
      <c r="F1035" s="149">
        <v>41</v>
      </c>
      <c r="G1035" s="149">
        <v>2.2000000000000002</v>
      </c>
      <c r="H1035" s="149">
        <v>1</v>
      </c>
      <c r="I1035" s="149">
        <v>34</v>
      </c>
      <c r="J1035" s="150">
        <v>102</v>
      </c>
      <c r="K1035" s="151">
        <f>IFERROR(TablaAforos[[#This Row],[AREA DEL POTRERO]]/TablaAforos[[#This Row],[NUMERO VACAS LOTE]]/TablaAforos[[#This Row],[DIAS OCUPACION]],"")</f>
        <v>60.975609756097562</v>
      </c>
      <c r="L1035" s="152">
        <f>YEAR(A1035)</f>
        <v>2023</v>
      </c>
      <c r="M1035" s="152">
        <f>MONTH(A1035)</f>
        <v>5</v>
      </c>
      <c r="N1035" s="152">
        <f>DAY(A1035)</f>
        <v>7</v>
      </c>
      <c r="O1035" s="139">
        <v>8</v>
      </c>
      <c r="P1035" s="139"/>
      <c r="Q1035" s="149"/>
    </row>
    <row r="1036" spans="1:17">
      <c r="A1036" s="148">
        <v>45054</v>
      </c>
      <c r="B1036" s="20" t="s">
        <v>81</v>
      </c>
      <c r="C1036" s="149">
        <v>1</v>
      </c>
      <c r="D1036" s="149">
        <v>61</v>
      </c>
      <c r="E1036" s="149">
        <v>2688</v>
      </c>
      <c r="F1036" s="149">
        <v>37</v>
      </c>
      <c r="G1036" s="149">
        <v>2</v>
      </c>
      <c r="H1036" s="149">
        <v>1</v>
      </c>
      <c r="I1036" s="149">
        <v>30</v>
      </c>
      <c r="J1036" s="150">
        <v>112</v>
      </c>
      <c r="K1036" s="151">
        <f>IFERROR(TablaAforos[[#This Row],[AREA DEL POTRERO]]/TablaAforos[[#This Row],[NUMERO VACAS LOTE]]/TablaAforos[[#This Row],[DIAS OCUPACION]],"")</f>
        <v>72.648648648648646</v>
      </c>
      <c r="L1036" s="152">
        <f>YEAR(A1036)</f>
        <v>2023</v>
      </c>
      <c r="M1036" s="152">
        <f>MONTH(A1036)</f>
        <v>5</v>
      </c>
      <c r="N1036" s="152">
        <f>DAY(A1036)</f>
        <v>8</v>
      </c>
      <c r="O1036" s="139">
        <v>9</v>
      </c>
      <c r="P1036" s="139"/>
      <c r="Q1036" s="149"/>
    </row>
    <row r="1037" spans="1:17">
      <c r="A1037" s="148">
        <v>45054</v>
      </c>
      <c r="B1037" s="20" t="s">
        <v>81</v>
      </c>
      <c r="C1037" s="149">
        <v>2</v>
      </c>
      <c r="D1037" s="149">
        <v>36</v>
      </c>
      <c r="E1037" s="149">
        <v>3101</v>
      </c>
      <c r="F1037" s="149">
        <v>40</v>
      </c>
      <c r="G1037" s="149">
        <v>1.5</v>
      </c>
      <c r="H1037" s="149">
        <v>1</v>
      </c>
      <c r="I1037" s="149">
        <v>31</v>
      </c>
      <c r="J1037" s="150">
        <v>90.8</v>
      </c>
      <c r="K1037" s="151">
        <f>IFERROR(TablaAforos[[#This Row],[AREA DEL POTRERO]]/TablaAforos[[#This Row],[NUMERO VACAS LOTE]]/TablaAforos[[#This Row],[DIAS OCUPACION]],"")</f>
        <v>77.525000000000006</v>
      </c>
      <c r="L1037" s="152">
        <f>YEAR(A1037)</f>
        <v>2023</v>
      </c>
      <c r="M1037" s="152">
        <f>MONTH(A1037)</f>
        <v>5</v>
      </c>
      <c r="N1037" s="152">
        <f>DAY(A1037)</f>
        <v>8</v>
      </c>
      <c r="O1037" s="139">
        <v>9</v>
      </c>
      <c r="P1037" s="139"/>
      <c r="Q1037" s="149"/>
    </row>
    <row r="1038" spans="1:17">
      <c r="A1038" s="148">
        <v>45054</v>
      </c>
      <c r="B1038" s="20" t="s">
        <v>82</v>
      </c>
      <c r="C1038" s="20" t="s">
        <v>86</v>
      </c>
      <c r="D1038" s="20">
        <v>26</v>
      </c>
      <c r="E1038" s="20">
        <v>2500</v>
      </c>
      <c r="F1038" s="20">
        <v>41</v>
      </c>
      <c r="G1038" s="20">
        <v>1.8</v>
      </c>
      <c r="H1038" s="20">
        <v>1</v>
      </c>
      <c r="I1038" s="20">
        <v>34</v>
      </c>
      <c r="J1038" s="21">
        <v>84.6</v>
      </c>
      <c r="K1038" s="22">
        <f>IFERROR(TablaAforos[[#This Row],[AREA DEL POTRERO]]/TablaAforos[[#This Row],[NUMERO VACAS LOTE]]/TablaAforos[[#This Row],[DIAS OCUPACION]],"")</f>
        <v>60.975609756097562</v>
      </c>
      <c r="L1038" s="23">
        <f t="shared" ref="L1038" si="255">YEAR(A1038)</f>
        <v>2023</v>
      </c>
      <c r="M1038" s="23">
        <f t="shared" ref="M1038" si="256">MONTH(A1038)</f>
        <v>5</v>
      </c>
      <c r="N1038" s="23">
        <f t="shared" ref="N1038" si="257">DAY(A1038)</f>
        <v>8</v>
      </c>
      <c r="O1038" s="139">
        <v>8</v>
      </c>
      <c r="P1038" s="139"/>
    </row>
    <row r="1039" spans="1:17">
      <c r="A1039" s="45">
        <v>45055</v>
      </c>
      <c r="B1039" s="20" t="s">
        <v>81</v>
      </c>
      <c r="C1039" s="20">
        <v>1</v>
      </c>
      <c r="D1039" s="20">
        <v>62</v>
      </c>
      <c r="E1039" s="20">
        <v>2873</v>
      </c>
      <c r="F1039" s="20">
        <v>37</v>
      </c>
      <c r="G1039" s="20">
        <v>2</v>
      </c>
      <c r="H1039" s="20">
        <v>1</v>
      </c>
      <c r="I1039" s="20">
        <v>30</v>
      </c>
      <c r="J1039" s="21">
        <v>118</v>
      </c>
      <c r="K1039" s="22">
        <f>IFERROR(TablaAforos[[#This Row],[AREA DEL POTRERO]]/TablaAforos[[#This Row],[NUMERO VACAS LOTE]]/TablaAforos[[#This Row],[DIAS OCUPACION]],"")</f>
        <v>77.648648648648646</v>
      </c>
      <c r="L1039" s="23">
        <f t="shared" ref="L1039:L1044" si="258">YEAR(A1039)</f>
        <v>2023</v>
      </c>
      <c r="M1039" s="23">
        <f t="shared" ref="M1039:M1044" si="259">MONTH(A1039)</f>
        <v>5</v>
      </c>
      <c r="N1039" s="23">
        <f t="shared" ref="N1039:N1044" si="260">DAY(A1039)</f>
        <v>9</v>
      </c>
      <c r="O1039" s="139">
        <v>9</v>
      </c>
      <c r="P1039" s="139"/>
    </row>
    <row r="1040" spans="1:17">
      <c r="A1040" s="45">
        <v>45055</v>
      </c>
      <c r="B1040" s="20" t="s">
        <v>81</v>
      </c>
      <c r="C1040" s="20">
        <v>2</v>
      </c>
      <c r="D1040" s="20">
        <v>30</v>
      </c>
      <c r="E1040" s="20">
        <v>2037</v>
      </c>
      <c r="F1040" s="20">
        <v>40</v>
      </c>
      <c r="G1040" s="20">
        <v>1.7</v>
      </c>
      <c r="H1040" s="20">
        <v>1</v>
      </c>
      <c r="I1040" s="20">
        <v>31</v>
      </c>
      <c r="J1040" s="21">
        <v>66.099999999999994</v>
      </c>
      <c r="K1040" s="22">
        <f>IFERROR(TablaAforos[[#This Row],[AREA DEL POTRERO]]/TablaAforos[[#This Row],[NUMERO VACAS LOTE]]/TablaAforos[[#This Row],[DIAS OCUPACION]],"")</f>
        <v>50.924999999999997</v>
      </c>
      <c r="L1040" s="23">
        <f t="shared" si="258"/>
        <v>2023</v>
      </c>
      <c r="M1040" s="23">
        <f t="shared" si="259"/>
        <v>5</v>
      </c>
      <c r="N1040" s="23">
        <f t="shared" si="260"/>
        <v>9</v>
      </c>
      <c r="O1040" s="139">
        <v>9</v>
      </c>
      <c r="P1040" s="139"/>
    </row>
    <row r="1041" spans="1:17">
      <c r="A1041" s="45">
        <v>45055</v>
      </c>
      <c r="B1041" s="20" t="s">
        <v>82</v>
      </c>
      <c r="C1041" s="20" t="s">
        <v>86</v>
      </c>
      <c r="D1041" s="20">
        <v>29</v>
      </c>
      <c r="E1041" s="20">
        <v>2500</v>
      </c>
      <c r="F1041" s="20">
        <v>41</v>
      </c>
      <c r="G1041" s="20">
        <v>1.8</v>
      </c>
      <c r="H1041" s="20">
        <v>1</v>
      </c>
      <c r="I1041" s="20">
        <v>34</v>
      </c>
      <c r="J1041" s="21">
        <v>83.2</v>
      </c>
      <c r="K1041" s="22">
        <f>IFERROR(TablaAforos[[#This Row],[AREA DEL POTRERO]]/TablaAforos[[#This Row],[NUMERO VACAS LOTE]]/TablaAforos[[#This Row],[DIAS OCUPACION]],"")</f>
        <v>60.975609756097562</v>
      </c>
      <c r="L1041" s="23">
        <f t="shared" si="258"/>
        <v>2023</v>
      </c>
      <c r="M1041" s="23">
        <f t="shared" si="259"/>
        <v>5</v>
      </c>
      <c r="N1041" s="23">
        <f t="shared" si="260"/>
        <v>9</v>
      </c>
      <c r="O1041" s="139">
        <v>8</v>
      </c>
      <c r="P1041" s="139"/>
    </row>
    <row r="1042" spans="1:17">
      <c r="A1042" s="148">
        <v>45055</v>
      </c>
      <c r="B1042" s="149" t="s">
        <v>88</v>
      </c>
      <c r="C1042" s="149">
        <v>1</v>
      </c>
      <c r="D1042" s="149">
        <v>7</v>
      </c>
      <c r="E1042" s="149">
        <v>13123</v>
      </c>
      <c r="F1042" s="149">
        <v>36</v>
      </c>
      <c r="G1042" s="149">
        <v>1.6</v>
      </c>
      <c r="H1042" s="149">
        <v>5</v>
      </c>
      <c r="I1042" s="149">
        <v>34</v>
      </c>
      <c r="J1042" s="150">
        <v>89.7</v>
      </c>
      <c r="K1042" s="151">
        <f>IFERROR(TablaAforos[[#This Row],[AREA DEL POTRERO]]/TablaAforos[[#This Row],[NUMERO VACAS LOTE]]/TablaAforos[[#This Row],[DIAS OCUPACION]],"")</f>
        <v>72.905555555555551</v>
      </c>
      <c r="L1042" s="152">
        <f t="shared" si="258"/>
        <v>2023</v>
      </c>
      <c r="M1042" s="152">
        <f t="shared" si="259"/>
        <v>5</v>
      </c>
      <c r="N1042" s="152">
        <f t="shared" si="260"/>
        <v>9</v>
      </c>
      <c r="O1042" s="152">
        <v>8</v>
      </c>
      <c r="P1042" s="152"/>
      <c r="Q1042" s="149"/>
    </row>
    <row r="1043" spans="1:17">
      <c r="A1043" s="148">
        <v>45056</v>
      </c>
      <c r="B1043" s="149" t="s">
        <v>81</v>
      </c>
      <c r="C1043" s="149">
        <v>1</v>
      </c>
      <c r="D1043" s="149">
        <v>63</v>
      </c>
      <c r="E1043" s="149">
        <v>2859</v>
      </c>
      <c r="F1043" s="149">
        <v>37</v>
      </c>
      <c r="G1043" s="149">
        <v>2</v>
      </c>
      <c r="H1043" s="149">
        <v>1</v>
      </c>
      <c r="I1043" s="149">
        <v>30</v>
      </c>
      <c r="J1043" s="150">
        <v>120</v>
      </c>
      <c r="K1043" s="151">
        <f>IFERROR(TablaAforos[[#This Row],[AREA DEL POTRERO]]/TablaAforos[[#This Row],[NUMERO VACAS LOTE]]/TablaAforos[[#This Row],[DIAS OCUPACION]],"")</f>
        <v>77.270270270270274</v>
      </c>
      <c r="L1043" s="152">
        <f t="shared" si="258"/>
        <v>2023</v>
      </c>
      <c r="M1043" s="152">
        <f t="shared" si="259"/>
        <v>5</v>
      </c>
      <c r="N1043" s="152">
        <f t="shared" si="260"/>
        <v>10</v>
      </c>
      <c r="O1043" s="139">
        <v>9</v>
      </c>
      <c r="P1043" s="139"/>
      <c r="Q1043" s="149"/>
    </row>
    <row r="1044" spans="1:17">
      <c r="A1044" s="148">
        <v>45056</v>
      </c>
      <c r="B1044" s="149" t="s">
        <v>81</v>
      </c>
      <c r="C1044" s="149">
        <v>2</v>
      </c>
      <c r="D1044" s="149">
        <v>31</v>
      </c>
      <c r="E1044" s="149">
        <v>2624</v>
      </c>
      <c r="F1044" s="149">
        <v>40</v>
      </c>
      <c r="G1044" s="149">
        <v>1.3</v>
      </c>
      <c r="H1044" s="149">
        <v>1</v>
      </c>
      <c r="I1044" s="149">
        <v>31</v>
      </c>
      <c r="J1044" s="150">
        <v>66.900000000000006</v>
      </c>
      <c r="K1044" s="151">
        <f>IFERROR(TablaAforos[[#This Row],[AREA DEL POTRERO]]/TablaAforos[[#This Row],[NUMERO VACAS LOTE]]/TablaAforos[[#This Row],[DIAS OCUPACION]],"")</f>
        <v>65.599999999999994</v>
      </c>
      <c r="L1044" s="152">
        <f t="shared" si="258"/>
        <v>2023</v>
      </c>
      <c r="M1044" s="152">
        <f t="shared" si="259"/>
        <v>5</v>
      </c>
      <c r="N1044" s="152">
        <f t="shared" si="260"/>
        <v>10</v>
      </c>
      <c r="O1044" s="139">
        <v>9</v>
      </c>
      <c r="P1044" s="139"/>
      <c r="Q1044" s="149"/>
    </row>
    <row r="1045" spans="1:17">
      <c r="A1045" s="148">
        <v>45056</v>
      </c>
      <c r="B1045" s="149" t="s">
        <v>82</v>
      </c>
      <c r="C1045" s="149" t="s">
        <v>86</v>
      </c>
      <c r="D1045" s="149">
        <v>30</v>
      </c>
      <c r="E1045" s="149">
        <v>12578</v>
      </c>
      <c r="F1045" s="149">
        <v>40</v>
      </c>
      <c r="G1045" s="149">
        <v>1.8</v>
      </c>
      <c r="H1045" s="149">
        <v>4.5</v>
      </c>
      <c r="I1045" s="149">
        <v>34</v>
      </c>
      <c r="J1045" s="150">
        <v>95.9</v>
      </c>
      <c r="K1045" s="151">
        <f>IFERROR(TablaAforos[[#This Row],[AREA DEL POTRERO]]/TablaAforos[[#This Row],[NUMERO VACAS LOTE]]/TablaAforos[[#This Row],[DIAS OCUPACION]],"")</f>
        <v>69.87777777777778</v>
      </c>
      <c r="L1045" s="152">
        <f t="shared" ref="L1045" si="261">YEAR(A1045)</f>
        <v>2023</v>
      </c>
      <c r="M1045" s="152">
        <f t="shared" ref="M1045" si="262">MONTH(A1045)</f>
        <v>5</v>
      </c>
      <c r="N1045" s="152">
        <f t="shared" ref="N1045" si="263">DAY(A1045)</f>
        <v>10</v>
      </c>
      <c r="O1045" s="139">
        <v>8</v>
      </c>
      <c r="P1045" s="139"/>
      <c r="Q1045" s="149"/>
    </row>
    <row r="1046" spans="1:17">
      <c r="A1046" s="148">
        <v>45056</v>
      </c>
      <c r="B1046" s="149" t="s">
        <v>85</v>
      </c>
      <c r="C1046" s="149">
        <v>1</v>
      </c>
      <c r="D1046" s="149">
        <v>14</v>
      </c>
      <c r="E1046" s="149">
        <v>8982</v>
      </c>
      <c r="F1046" s="149">
        <v>30</v>
      </c>
      <c r="G1046" s="149">
        <v>1.1000000000000001</v>
      </c>
      <c r="H1046" s="149">
        <v>2.5</v>
      </c>
      <c r="I1046" s="149">
        <v>28</v>
      </c>
      <c r="J1046" s="150">
        <v>99.7</v>
      </c>
      <c r="K1046" s="151">
        <f>IFERROR(TablaAforos[[#This Row],[AREA DEL POTRERO]]/TablaAforos[[#This Row],[NUMERO VACAS LOTE]]/TablaAforos[[#This Row],[DIAS OCUPACION]],"")</f>
        <v>119.75999999999999</v>
      </c>
      <c r="L1046" s="152">
        <f t="shared" ref="L1046:L1061" si="264">YEAR(A1046)</f>
        <v>2023</v>
      </c>
      <c r="M1046" s="152">
        <f t="shared" ref="M1046:M1061" si="265">MONTH(A1046)</f>
        <v>5</v>
      </c>
      <c r="N1046" s="152">
        <f t="shared" ref="N1046:N1061" si="266">DAY(A1046)</f>
        <v>10</v>
      </c>
      <c r="O1046" s="152">
        <v>8</v>
      </c>
      <c r="P1046" s="152"/>
      <c r="Q1046" s="149"/>
    </row>
    <row r="1047" spans="1:17">
      <c r="A1047" s="148">
        <v>45057</v>
      </c>
      <c r="B1047" s="149" t="s">
        <v>81</v>
      </c>
      <c r="C1047" s="149">
        <v>1</v>
      </c>
      <c r="D1047" s="149">
        <v>64</v>
      </c>
      <c r="E1047" s="149">
        <v>2523</v>
      </c>
      <c r="F1047" s="149">
        <v>37</v>
      </c>
      <c r="G1047" s="149">
        <v>2.2000000000000002</v>
      </c>
      <c r="H1047" s="149">
        <v>1</v>
      </c>
      <c r="I1047" s="149">
        <v>30</v>
      </c>
      <c r="J1047" s="150">
        <v>108</v>
      </c>
      <c r="K1047" s="151">
        <f>IFERROR(TablaAforos[[#This Row],[AREA DEL POTRERO]]/TablaAforos[[#This Row],[NUMERO VACAS LOTE]]/TablaAforos[[#This Row],[DIAS OCUPACION]],"")</f>
        <v>68.189189189189193</v>
      </c>
      <c r="L1047" s="152">
        <f t="shared" si="264"/>
        <v>2023</v>
      </c>
      <c r="M1047" s="152">
        <f t="shared" si="265"/>
        <v>5</v>
      </c>
      <c r="N1047" s="152">
        <f t="shared" si="266"/>
        <v>11</v>
      </c>
      <c r="O1047" s="139">
        <v>9</v>
      </c>
      <c r="P1047" s="139"/>
      <c r="Q1047" s="149"/>
    </row>
    <row r="1048" spans="1:17">
      <c r="A1048" s="148">
        <v>45057</v>
      </c>
      <c r="B1048" s="149" t="s">
        <v>81</v>
      </c>
      <c r="C1048" s="149">
        <v>2</v>
      </c>
      <c r="D1048" s="149">
        <v>29</v>
      </c>
      <c r="E1048" s="149">
        <v>1925</v>
      </c>
      <c r="F1048" s="149">
        <v>40</v>
      </c>
      <c r="G1048" s="149">
        <v>1.7</v>
      </c>
      <c r="H1048" s="149">
        <v>1</v>
      </c>
      <c r="I1048" s="149">
        <v>31</v>
      </c>
      <c r="J1048" s="150">
        <v>61.4</v>
      </c>
      <c r="K1048" s="151">
        <f>IFERROR(TablaAforos[[#This Row],[AREA DEL POTRERO]]/TablaAforos[[#This Row],[NUMERO VACAS LOTE]]/TablaAforos[[#This Row],[DIAS OCUPACION]],"")</f>
        <v>48.125</v>
      </c>
      <c r="L1048" s="152">
        <f t="shared" si="264"/>
        <v>2023</v>
      </c>
      <c r="M1048" s="152">
        <f t="shared" si="265"/>
        <v>5</v>
      </c>
      <c r="N1048" s="152">
        <f t="shared" si="266"/>
        <v>11</v>
      </c>
      <c r="O1048" s="139">
        <v>9</v>
      </c>
      <c r="P1048" s="139"/>
      <c r="Q1048" s="149"/>
    </row>
    <row r="1049" spans="1:17">
      <c r="A1049" s="148">
        <v>45058</v>
      </c>
      <c r="B1049" s="149" t="s">
        <v>81</v>
      </c>
      <c r="C1049" s="149">
        <v>1</v>
      </c>
      <c r="D1049" s="149">
        <v>133</v>
      </c>
      <c r="E1049" s="149">
        <v>5415</v>
      </c>
      <c r="F1049" s="149">
        <v>39</v>
      </c>
      <c r="G1049" s="149">
        <v>1.8</v>
      </c>
      <c r="H1049" s="149">
        <v>1.5</v>
      </c>
      <c r="I1049" s="149">
        <v>30</v>
      </c>
      <c r="J1049" s="150">
        <v>126</v>
      </c>
      <c r="K1049" s="151">
        <f>IFERROR(TablaAforos[[#This Row],[AREA DEL POTRERO]]/TablaAforos[[#This Row],[NUMERO VACAS LOTE]]/TablaAforos[[#This Row],[DIAS OCUPACION]],"")</f>
        <v>92.564102564102555</v>
      </c>
      <c r="L1049" s="152">
        <f t="shared" si="264"/>
        <v>2023</v>
      </c>
      <c r="M1049" s="152">
        <f t="shared" si="265"/>
        <v>5</v>
      </c>
      <c r="N1049" s="152">
        <f t="shared" si="266"/>
        <v>12</v>
      </c>
      <c r="O1049" s="139">
        <v>9</v>
      </c>
      <c r="P1049" s="139"/>
      <c r="Q1049" s="149"/>
    </row>
    <row r="1050" spans="1:17">
      <c r="A1050" s="148">
        <v>45058</v>
      </c>
      <c r="B1050" s="149" t="s">
        <v>81</v>
      </c>
      <c r="C1050" s="149">
        <v>2</v>
      </c>
      <c r="D1050" s="149">
        <v>28</v>
      </c>
      <c r="E1050" s="149">
        <v>2234</v>
      </c>
      <c r="F1050" s="149">
        <v>37</v>
      </c>
      <c r="G1050" s="149">
        <v>1.7</v>
      </c>
      <c r="H1050" s="149">
        <v>1</v>
      </c>
      <c r="I1050" s="149">
        <v>31</v>
      </c>
      <c r="J1050" s="150">
        <v>78.8</v>
      </c>
      <c r="K1050" s="151">
        <f>IFERROR(TablaAforos[[#This Row],[AREA DEL POTRERO]]/TablaAforos[[#This Row],[NUMERO VACAS LOTE]]/TablaAforos[[#This Row],[DIAS OCUPACION]],"")</f>
        <v>60.378378378378379</v>
      </c>
      <c r="L1050" s="152">
        <f t="shared" si="264"/>
        <v>2023</v>
      </c>
      <c r="M1050" s="152">
        <f t="shared" si="265"/>
        <v>5</v>
      </c>
      <c r="N1050" s="152">
        <f t="shared" si="266"/>
        <v>12</v>
      </c>
      <c r="O1050" s="139">
        <v>9</v>
      </c>
      <c r="P1050" s="139"/>
      <c r="Q1050" s="149"/>
    </row>
    <row r="1051" spans="1:17">
      <c r="A1051" s="148">
        <v>45058</v>
      </c>
      <c r="B1051" s="149" t="s">
        <v>82</v>
      </c>
      <c r="C1051" s="149" t="s">
        <v>87</v>
      </c>
      <c r="D1051" s="149">
        <v>45</v>
      </c>
      <c r="E1051" s="149">
        <v>2500</v>
      </c>
      <c r="F1051" s="149">
        <v>42</v>
      </c>
      <c r="G1051" s="149">
        <v>2.4</v>
      </c>
      <c r="H1051" s="149">
        <v>1</v>
      </c>
      <c r="I1051" s="149">
        <v>34</v>
      </c>
      <c r="J1051" s="150">
        <v>108</v>
      </c>
      <c r="K1051" s="151">
        <f>IFERROR(TablaAforos[[#This Row],[AREA DEL POTRERO]]/TablaAforos[[#This Row],[NUMERO VACAS LOTE]]/TablaAforos[[#This Row],[DIAS OCUPACION]],"")</f>
        <v>59.523809523809526</v>
      </c>
      <c r="L1051" s="152">
        <f t="shared" si="264"/>
        <v>2023</v>
      </c>
      <c r="M1051" s="152">
        <f t="shared" si="265"/>
        <v>5</v>
      </c>
      <c r="N1051" s="152">
        <f t="shared" si="266"/>
        <v>12</v>
      </c>
      <c r="O1051" s="139">
        <v>8</v>
      </c>
      <c r="P1051" s="139"/>
      <c r="Q1051" s="149"/>
    </row>
    <row r="1052" spans="1:17">
      <c r="A1052" s="148">
        <v>45059</v>
      </c>
      <c r="B1052" s="149" t="s">
        <v>81</v>
      </c>
      <c r="C1052" s="149">
        <v>2</v>
      </c>
      <c r="D1052" s="149">
        <v>27</v>
      </c>
      <c r="E1052" s="149">
        <v>2312</v>
      </c>
      <c r="F1052" s="149">
        <v>37</v>
      </c>
      <c r="G1052" s="149">
        <v>1.5</v>
      </c>
      <c r="H1052" s="149">
        <v>1</v>
      </c>
      <c r="I1052" s="149">
        <v>31</v>
      </c>
      <c r="J1052" s="150">
        <v>73.599999999999994</v>
      </c>
      <c r="K1052" s="151">
        <f>IFERROR(TablaAforos[[#This Row],[AREA DEL POTRERO]]/TablaAforos[[#This Row],[NUMERO VACAS LOTE]]/TablaAforos[[#This Row],[DIAS OCUPACION]],"")</f>
        <v>62.486486486486484</v>
      </c>
      <c r="L1052" s="152">
        <f t="shared" si="264"/>
        <v>2023</v>
      </c>
      <c r="M1052" s="152">
        <f t="shared" si="265"/>
        <v>5</v>
      </c>
      <c r="N1052" s="152">
        <f t="shared" si="266"/>
        <v>13</v>
      </c>
      <c r="O1052" s="139">
        <v>9</v>
      </c>
      <c r="P1052" s="139"/>
      <c r="Q1052" s="149"/>
    </row>
    <row r="1053" spans="1:17">
      <c r="A1053" s="148">
        <v>45059</v>
      </c>
      <c r="B1053" s="149" t="s">
        <v>82</v>
      </c>
      <c r="C1053" s="149" t="s">
        <v>87</v>
      </c>
      <c r="D1053" s="149">
        <v>47</v>
      </c>
      <c r="E1053" s="149">
        <v>2500</v>
      </c>
      <c r="F1053" s="149">
        <v>42</v>
      </c>
      <c r="G1053" s="149">
        <v>1.9</v>
      </c>
      <c r="H1053" s="149">
        <v>1</v>
      </c>
      <c r="I1053" s="149">
        <v>33</v>
      </c>
      <c r="J1053" s="150">
        <v>88.4</v>
      </c>
      <c r="K1053" s="151">
        <f>IFERROR(TablaAforos[[#This Row],[AREA DEL POTRERO]]/TablaAforos[[#This Row],[NUMERO VACAS LOTE]]/TablaAforos[[#This Row],[DIAS OCUPACION]],"")</f>
        <v>59.523809523809526</v>
      </c>
      <c r="L1053" s="152">
        <f t="shared" si="264"/>
        <v>2023</v>
      </c>
      <c r="M1053" s="152">
        <f t="shared" si="265"/>
        <v>5</v>
      </c>
      <c r="N1053" s="152">
        <f t="shared" si="266"/>
        <v>13</v>
      </c>
      <c r="O1053" s="139">
        <v>8</v>
      </c>
      <c r="P1053" s="139"/>
      <c r="Q1053" s="149"/>
    </row>
    <row r="1054" spans="1:17">
      <c r="A1054" s="148">
        <v>45059</v>
      </c>
      <c r="B1054" s="149" t="s">
        <v>85</v>
      </c>
      <c r="C1054" s="149">
        <v>1</v>
      </c>
      <c r="D1054" s="149">
        <v>14</v>
      </c>
      <c r="E1054" s="149">
        <v>4091</v>
      </c>
      <c r="F1054" s="149">
        <v>30</v>
      </c>
      <c r="G1054" s="149">
        <v>1.6</v>
      </c>
      <c r="H1054" s="149">
        <v>2</v>
      </c>
      <c r="I1054" s="149">
        <v>28</v>
      </c>
      <c r="J1054" s="150">
        <v>85.4</v>
      </c>
      <c r="K1054" s="151">
        <f>IFERROR(TablaAforos[[#This Row],[AREA DEL POTRERO]]/TablaAforos[[#This Row],[NUMERO VACAS LOTE]]/TablaAforos[[#This Row],[DIAS OCUPACION]],"")</f>
        <v>68.183333333333337</v>
      </c>
      <c r="L1054" s="152">
        <f>YEAR(A1054)</f>
        <v>2023</v>
      </c>
      <c r="M1054" s="152">
        <f>MONTH(A1054)</f>
        <v>5</v>
      </c>
      <c r="N1054" s="152">
        <f>DAY(A1054)</f>
        <v>13</v>
      </c>
      <c r="O1054" s="152">
        <v>9</v>
      </c>
      <c r="P1054" s="152"/>
      <c r="Q1054" s="149"/>
    </row>
    <row r="1055" spans="1:17">
      <c r="A1055" s="148">
        <v>45060</v>
      </c>
      <c r="B1055" s="149" t="s">
        <v>81</v>
      </c>
      <c r="C1055" s="149">
        <v>1</v>
      </c>
      <c r="D1055" s="149">
        <v>66</v>
      </c>
      <c r="E1055" s="149">
        <v>2177</v>
      </c>
      <c r="F1055" s="149">
        <v>39</v>
      </c>
      <c r="G1055" s="149">
        <v>1.8</v>
      </c>
      <c r="H1055" s="149">
        <v>1</v>
      </c>
      <c r="I1055" s="149">
        <v>30</v>
      </c>
      <c r="J1055" s="150">
        <v>75.8</v>
      </c>
      <c r="K1055" s="151">
        <f>IFERROR(TablaAforos[[#This Row],[AREA DEL POTRERO]]/TablaAforos[[#This Row],[NUMERO VACAS LOTE]]/TablaAforos[[#This Row],[DIAS OCUPACION]],"")</f>
        <v>55.820512820512818</v>
      </c>
      <c r="L1055" s="152">
        <f t="shared" si="264"/>
        <v>2023</v>
      </c>
      <c r="M1055" s="152">
        <f t="shared" si="265"/>
        <v>5</v>
      </c>
      <c r="N1055" s="152">
        <f t="shared" si="266"/>
        <v>14</v>
      </c>
      <c r="O1055" s="139">
        <v>9</v>
      </c>
      <c r="P1055" s="139"/>
      <c r="Q1055" s="149"/>
    </row>
    <row r="1056" spans="1:17">
      <c r="A1056" s="148">
        <v>45060</v>
      </c>
      <c r="B1056" s="149" t="s">
        <v>81</v>
      </c>
      <c r="C1056" s="149">
        <v>2</v>
      </c>
      <c r="D1056" s="149">
        <v>26</v>
      </c>
      <c r="E1056" s="149">
        <v>2142</v>
      </c>
      <c r="F1056" s="149">
        <v>37</v>
      </c>
      <c r="G1056" s="149">
        <v>1.8</v>
      </c>
      <c r="H1056" s="149">
        <v>1</v>
      </c>
      <c r="I1056" s="149">
        <v>31</v>
      </c>
      <c r="J1056" s="150">
        <v>78.2</v>
      </c>
      <c r="K1056" s="151">
        <f>IFERROR(TablaAforos[[#This Row],[AREA DEL POTRERO]]/TablaAforos[[#This Row],[NUMERO VACAS LOTE]]/TablaAforos[[#This Row],[DIAS OCUPACION]],"")</f>
        <v>57.891891891891895</v>
      </c>
      <c r="L1056" s="152">
        <f t="shared" si="264"/>
        <v>2023</v>
      </c>
      <c r="M1056" s="152">
        <f t="shared" si="265"/>
        <v>5</v>
      </c>
      <c r="N1056" s="152">
        <f t="shared" si="266"/>
        <v>14</v>
      </c>
      <c r="O1056" s="139">
        <v>9</v>
      </c>
      <c r="P1056" s="139"/>
      <c r="Q1056" s="149"/>
    </row>
    <row r="1057" spans="1:17">
      <c r="A1057" s="148">
        <v>45060</v>
      </c>
      <c r="B1057" s="149" t="s">
        <v>82</v>
      </c>
      <c r="C1057" s="149" t="s">
        <v>87</v>
      </c>
      <c r="D1057" s="149">
        <v>48</v>
      </c>
      <c r="E1057" s="149">
        <v>2500</v>
      </c>
      <c r="F1057" s="149">
        <v>42</v>
      </c>
      <c r="G1057" s="149">
        <v>1.8</v>
      </c>
      <c r="H1057" s="149">
        <v>1</v>
      </c>
      <c r="I1057" s="149">
        <v>33</v>
      </c>
      <c r="J1057" s="150">
        <v>82.1</v>
      </c>
      <c r="K1057" s="151">
        <f>IFERROR(TablaAforos[[#This Row],[AREA DEL POTRERO]]/TablaAforos[[#This Row],[NUMERO VACAS LOTE]]/TablaAforos[[#This Row],[DIAS OCUPACION]],"")</f>
        <v>59.523809523809526</v>
      </c>
      <c r="L1057" s="152">
        <f t="shared" si="264"/>
        <v>2023</v>
      </c>
      <c r="M1057" s="152">
        <f t="shared" si="265"/>
        <v>5</v>
      </c>
      <c r="N1057" s="152">
        <f t="shared" si="266"/>
        <v>14</v>
      </c>
      <c r="O1057" s="139">
        <v>8</v>
      </c>
      <c r="P1057" s="139"/>
      <c r="Q1057" s="149"/>
    </row>
    <row r="1058" spans="1:17">
      <c r="A1058" s="148">
        <v>45061</v>
      </c>
      <c r="B1058" s="149" t="s">
        <v>81</v>
      </c>
      <c r="C1058" s="149">
        <v>1</v>
      </c>
      <c r="D1058" s="149">
        <v>67</v>
      </c>
      <c r="E1058" s="149">
        <v>2485</v>
      </c>
      <c r="F1058" s="149">
        <v>39</v>
      </c>
      <c r="G1058" s="149">
        <v>1.1000000000000001</v>
      </c>
      <c r="H1058" s="149">
        <v>1</v>
      </c>
      <c r="I1058" s="149">
        <v>30</v>
      </c>
      <c r="J1058" s="150">
        <v>56.9</v>
      </c>
      <c r="K1058" s="151">
        <f>IFERROR(TablaAforos[[#This Row],[AREA DEL POTRERO]]/TablaAforos[[#This Row],[NUMERO VACAS LOTE]]/TablaAforos[[#This Row],[DIAS OCUPACION]],"")</f>
        <v>63.717948717948715</v>
      </c>
      <c r="L1058" s="152">
        <f t="shared" si="264"/>
        <v>2023</v>
      </c>
      <c r="M1058" s="152">
        <f t="shared" si="265"/>
        <v>5</v>
      </c>
      <c r="N1058" s="152">
        <f t="shared" si="266"/>
        <v>15</v>
      </c>
      <c r="O1058" s="139">
        <v>9</v>
      </c>
      <c r="P1058" s="139"/>
      <c r="Q1058" s="149"/>
    </row>
    <row r="1059" spans="1:17">
      <c r="A1059" s="148">
        <v>45061</v>
      </c>
      <c r="B1059" s="149" t="s">
        <v>81</v>
      </c>
      <c r="C1059" s="149">
        <v>2</v>
      </c>
      <c r="D1059" s="149">
        <v>15</v>
      </c>
      <c r="E1059" s="149">
        <v>2908</v>
      </c>
      <c r="F1059" s="149">
        <v>38</v>
      </c>
      <c r="G1059" s="149">
        <v>1.8</v>
      </c>
      <c r="H1059" s="149">
        <v>1</v>
      </c>
      <c r="I1059" s="149">
        <v>32</v>
      </c>
      <c r="J1059" s="150">
        <v>104</v>
      </c>
      <c r="K1059" s="151">
        <f>IFERROR(TablaAforos[[#This Row],[AREA DEL POTRERO]]/TablaAforos[[#This Row],[NUMERO VACAS LOTE]]/TablaAforos[[#This Row],[DIAS OCUPACION]],"")</f>
        <v>76.526315789473685</v>
      </c>
      <c r="L1059" s="152">
        <f t="shared" si="264"/>
        <v>2023</v>
      </c>
      <c r="M1059" s="152">
        <f t="shared" si="265"/>
        <v>5</v>
      </c>
      <c r="N1059" s="152">
        <f t="shared" si="266"/>
        <v>15</v>
      </c>
      <c r="O1059" s="139">
        <v>9</v>
      </c>
      <c r="P1059" s="139"/>
      <c r="Q1059" s="149"/>
    </row>
    <row r="1060" spans="1:17">
      <c r="A1060" s="148">
        <v>45061</v>
      </c>
      <c r="B1060" s="149" t="s">
        <v>82</v>
      </c>
      <c r="C1060" s="149" t="s">
        <v>86</v>
      </c>
      <c r="D1060" s="149">
        <v>1</v>
      </c>
      <c r="E1060" s="149">
        <v>2500</v>
      </c>
      <c r="F1060" s="149">
        <v>40</v>
      </c>
      <c r="G1060" s="149">
        <v>2.2999999999999998</v>
      </c>
      <c r="H1060" s="149">
        <v>1</v>
      </c>
      <c r="I1060" s="149">
        <v>35</v>
      </c>
      <c r="J1060" s="150">
        <v>112</v>
      </c>
      <c r="K1060" s="151">
        <f>IFERROR(TablaAforos[[#This Row],[AREA DEL POTRERO]]/TablaAforos[[#This Row],[NUMERO VACAS LOTE]]/TablaAforos[[#This Row],[DIAS OCUPACION]],"")</f>
        <v>62.5</v>
      </c>
      <c r="L1060" s="152">
        <f>YEAR(A1060)</f>
        <v>2023</v>
      </c>
      <c r="M1060" s="152">
        <f>MONTH(A1060)</f>
        <v>5</v>
      </c>
      <c r="N1060" s="152">
        <f>DAY(A1060)</f>
        <v>15</v>
      </c>
      <c r="O1060" s="139">
        <v>8</v>
      </c>
      <c r="P1060" s="139"/>
      <c r="Q1060" s="149"/>
    </row>
    <row r="1061" spans="1:17">
      <c r="A1061" s="148">
        <v>45061</v>
      </c>
      <c r="B1061" s="149" t="s">
        <v>82</v>
      </c>
      <c r="C1061" s="149" t="s">
        <v>87</v>
      </c>
      <c r="D1061" s="149">
        <v>49</v>
      </c>
      <c r="E1061" s="149">
        <v>2500</v>
      </c>
      <c r="F1061" s="149">
        <v>42</v>
      </c>
      <c r="G1061" s="149">
        <v>1.7</v>
      </c>
      <c r="H1061" s="149">
        <v>1</v>
      </c>
      <c r="I1061" s="149">
        <v>33</v>
      </c>
      <c r="J1061" s="150">
        <v>79.900000000000006</v>
      </c>
      <c r="K1061" s="151">
        <f>IFERROR(TablaAforos[[#This Row],[AREA DEL POTRERO]]/TablaAforos[[#This Row],[NUMERO VACAS LOTE]]/TablaAforos[[#This Row],[DIAS OCUPACION]],"")</f>
        <v>59.523809523809526</v>
      </c>
      <c r="L1061" s="152">
        <f t="shared" si="264"/>
        <v>2023</v>
      </c>
      <c r="M1061" s="152">
        <f t="shared" si="265"/>
        <v>5</v>
      </c>
      <c r="N1061" s="152">
        <f t="shared" si="266"/>
        <v>15</v>
      </c>
      <c r="O1061" s="139">
        <v>8</v>
      </c>
      <c r="P1061" s="139"/>
      <c r="Q1061" s="149"/>
    </row>
    <row r="1062" spans="1:17">
      <c r="A1062" s="148">
        <v>45062</v>
      </c>
      <c r="B1062" s="153" t="s">
        <v>81</v>
      </c>
      <c r="C1062" s="149">
        <v>1</v>
      </c>
      <c r="D1062" s="149">
        <v>69</v>
      </c>
      <c r="E1062" s="149">
        <v>2218</v>
      </c>
      <c r="F1062" s="149">
        <v>39</v>
      </c>
      <c r="G1062" s="149">
        <v>1.5</v>
      </c>
      <c r="H1062" s="149">
        <v>1</v>
      </c>
      <c r="I1062" s="149">
        <v>30</v>
      </c>
      <c r="J1062" s="150">
        <v>65.3</v>
      </c>
      <c r="K1062" s="151">
        <f>IFERROR(TablaAforos[[#This Row],[AREA DEL POTRERO]]/TablaAforos[[#This Row],[NUMERO VACAS LOTE]]/TablaAforos[[#This Row],[DIAS OCUPACION]],"")</f>
        <v>56.871794871794869</v>
      </c>
      <c r="L1062" s="152">
        <f>YEAR(A1062)</f>
        <v>2023</v>
      </c>
      <c r="M1062" s="152">
        <f>MONTH(A1062)</f>
        <v>5</v>
      </c>
      <c r="N1062" s="152">
        <f>DAY(A1062)</f>
        <v>16</v>
      </c>
      <c r="O1062" s="139">
        <v>9</v>
      </c>
      <c r="P1062" s="139"/>
      <c r="Q1062" s="149"/>
    </row>
    <row r="1063" spans="1:17">
      <c r="A1063" s="148">
        <v>45062</v>
      </c>
      <c r="B1063" s="149" t="s">
        <v>81</v>
      </c>
      <c r="C1063" s="149">
        <v>2</v>
      </c>
      <c r="D1063" s="149">
        <v>16</v>
      </c>
      <c r="E1063" s="149">
        <v>2327</v>
      </c>
      <c r="F1063" s="149">
        <v>38</v>
      </c>
      <c r="G1063" s="149">
        <v>1.9</v>
      </c>
      <c r="H1063" s="149">
        <v>1</v>
      </c>
      <c r="I1063" s="149">
        <v>32</v>
      </c>
      <c r="J1063" s="150">
        <v>87.7</v>
      </c>
      <c r="K1063" s="151">
        <f>IFERROR(TablaAforos[[#This Row],[AREA DEL POTRERO]]/TablaAforos[[#This Row],[NUMERO VACAS LOTE]]/TablaAforos[[#This Row],[DIAS OCUPACION]],"")</f>
        <v>61.236842105263158</v>
      </c>
      <c r="L1063" s="152">
        <f>YEAR(A1063)</f>
        <v>2023</v>
      </c>
      <c r="M1063" s="152">
        <f>MONTH(A1063)</f>
        <v>5</v>
      </c>
      <c r="N1063" s="152">
        <f>DAY(A1063)</f>
        <v>16</v>
      </c>
      <c r="O1063" s="139">
        <v>9</v>
      </c>
      <c r="P1063" s="139"/>
      <c r="Q1063" s="149"/>
    </row>
    <row r="1064" spans="1:17">
      <c r="A1064" s="148">
        <v>45062</v>
      </c>
      <c r="B1064" s="149" t="s">
        <v>82</v>
      </c>
      <c r="C1064" s="149" t="s">
        <v>86</v>
      </c>
      <c r="D1064" s="149">
        <v>2</v>
      </c>
      <c r="E1064" s="149">
        <v>2500</v>
      </c>
      <c r="F1064" s="149">
        <v>40</v>
      </c>
      <c r="G1064" s="149">
        <v>1.7</v>
      </c>
      <c r="H1064" s="149">
        <v>1</v>
      </c>
      <c r="I1064" s="149">
        <v>35</v>
      </c>
      <c r="J1064" s="150">
        <v>79.7</v>
      </c>
      <c r="K1064" s="151">
        <f>IFERROR(TablaAforos[[#This Row],[AREA DEL POTRERO]]/TablaAforos[[#This Row],[NUMERO VACAS LOTE]]/TablaAforos[[#This Row],[DIAS OCUPACION]],"")</f>
        <v>62.5</v>
      </c>
      <c r="L1064" s="152">
        <f>YEAR(A1064)</f>
        <v>2023</v>
      </c>
      <c r="M1064" s="152">
        <f>MONTH(A1064)</f>
        <v>5</v>
      </c>
      <c r="N1064" s="152">
        <f>DAY(A1064)</f>
        <v>16</v>
      </c>
      <c r="O1064" s="139">
        <v>8</v>
      </c>
      <c r="P1064" s="139"/>
      <c r="Q1064" s="149"/>
    </row>
    <row r="1065" spans="1:17">
      <c r="A1065" s="148">
        <v>45062</v>
      </c>
      <c r="B1065" s="149" t="s">
        <v>82</v>
      </c>
      <c r="C1065" s="149" t="s">
        <v>87</v>
      </c>
      <c r="D1065" s="149">
        <v>50</v>
      </c>
      <c r="E1065" s="149">
        <v>2500</v>
      </c>
      <c r="F1065" s="149">
        <v>42</v>
      </c>
      <c r="G1065" s="149">
        <v>1.9</v>
      </c>
      <c r="H1065" s="149">
        <v>1</v>
      </c>
      <c r="I1065" s="149">
        <v>34</v>
      </c>
      <c r="J1065" s="150">
        <v>84.8</v>
      </c>
      <c r="K1065" s="151">
        <f>IFERROR(TablaAforos[[#This Row],[AREA DEL POTRERO]]/TablaAforos[[#This Row],[NUMERO VACAS LOTE]]/TablaAforos[[#This Row],[DIAS OCUPACION]],"")</f>
        <v>59.523809523809526</v>
      </c>
      <c r="L1065" s="152">
        <f>YEAR(A1065)</f>
        <v>2023</v>
      </c>
      <c r="M1065" s="152">
        <f>MONTH(A1065)</f>
        <v>5</v>
      </c>
      <c r="N1065" s="152">
        <f>DAY(A1065)</f>
        <v>16</v>
      </c>
      <c r="O1065" s="139">
        <v>8</v>
      </c>
      <c r="P1065" s="139"/>
      <c r="Q1065" s="149"/>
    </row>
    <row r="1066" spans="1:17">
      <c r="A1066" s="148">
        <v>45063</v>
      </c>
      <c r="B1066" s="149" t="s">
        <v>81</v>
      </c>
      <c r="C1066" s="149">
        <v>1</v>
      </c>
      <c r="D1066" s="149">
        <v>70</v>
      </c>
      <c r="E1066" s="149">
        <v>2762</v>
      </c>
      <c r="F1066" s="149">
        <v>39</v>
      </c>
      <c r="G1066" s="149">
        <v>1.8</v>
      </c>
      <c r="H1066" s="149">
        <v>1</v>
      </c>
      <c r="I1066" s="149">
        <v>30</v>
      </c>
      <c r="J1066" s="150">
        <v>99.9</v>
      </c>
      <c r="K1066" s="151">
        <f>IFERROR(TablaAforos[[#This Row],[AREA DEL POTRERO]]/TablaAforos[[#This Row],[NUMERO VACAS LOTE]]/TablaAforos[[#This Row],[DIAS OCUPACION]],"")</f>
        <v>70.820512820512818</v>
      </c>
      <c r="L1066" s="152">
        <f t="shared" ref="L1066:L1067" si="267">YEAR(A1066)</f>
        <v>2023</v>
      </c>
      <c r="M1066" s="152">
        <f t="shared" ref="M1066:M1067" si="268">MONTH(A1066)</f>
        <v>5</v>
      </c>
      <c r="N1066" s="152">
        <f t="shared" ref="N1066:N1067" si="269">DAY(A1066)</f>
        <v>17</v>
      </c>
      <c r="O1066" s="139">
        <v>9</v>
      </c>
      <c r="P1066" s="139"/>
      <c r="Q1066" s="149"/>
    </row>
    <row r="1067" spans="1:17">
      <c r="A1067" s="148">
        <v>45063</v>
      </c>
      <c r="B1067" s="149" t="s">
        <v>81</v>
      </c>
      <c r="C1067" s="149">
        <v>2</v>
      </c>
      <c r="D1067" s="149">
        <v>8</v>
      </c>
      <c r="E1067" s="149">
        <v>2191</v>
      </c>
      <c r="F1067" s="149">
        <v>39</v>
      </c>
      <c r="G1067" s="149">
        <v>1.7</v>
      </c>
      <c r="H1067" s="149">
        <v>1</v>
      </c>
      <c r="I1067" s="149">
        <v>31</v>
      </c>
      <c r="J1067" s="150">
        <v>72.900000000000006</v>
      </c>
      <c r="K1067" s="151">
        <f>IFERROR(TablaAforos[[#This Row],[AREA DEL POTRERO]]/TablaAforos[[#This Row],[NUMERO VACAS LOTE]]/TablaAforos[[#This Row],[DIAS OCUPACION]],"")</f>
        <v>56.179487179487182</v>
      </c>
      <c r="L1067" s="152">
        <f t="shared" si="267"/>
        <v>2023</v>
      </c>
      <c r="M1067" s="152">
        <f t="shared" si="268"/>
        <v>5</v>
      </c>
      <c r="N1067" s="152">
        <f t="shared" si="269"/>
        <v>17</v>
      </c>
      <c r="O1067" s="139">
        <v>9</v>
      </c>
      <c r="P1067" s="139"/>
      <c r="Q1067" s="149"/>
    </row>
    <row r="1068" spans="1:17">
      <c r="A1068" s="148">
        <v>45063</v>
      </c>
      <c r="B1068" s="149" t="s">
        <v>82</v>
      </c>
      <c r="C1068" s="149" t="s">
        <v>86</v>
      </c>
      <c r="D1068" s="149">
        <v>3</v>
      </c>
      <c r="E1068" s="149">
        <v>2500</v>
      </c>
      <c r="F1068" s="149">
        <v>40</v>
      </c>
      <c r="G1068" s="149">
        <v>1.8</v>
      </c>
      <c r="H1068" s="149">
        <v>1</v>
      </c>
      <c r="I1068" s="149">
        <v>35</v>
      </c>
      <c r="J1068" s="150">
        <v>88.1</v>
      </c>
      <c r="K1068" s="151">
        <f>IFERROR(TablaAforos[[#This Row],[AREA DEL POTRERO]]/TablaAforos[[#This Row],[NUMERO VACAS LOTE]]/TablaAforos[[#This Row],[DIAS OCUPACION]],"")</f>
        <v>62.5</v>
      </c>
      <c r="L1068" s="152">
        <f t="shared" ref="L1068:L1077" si="270">YEAR(A1068)</f>
        <v>2023</v>
      </c>
      <c r="M1068" s="152">
        <f t="shared" ref="M1068:M1077" si="271">MONTH(A1068)</f>
        <v>5</v>
      </c>
      <c r="N1068" s="152">
        <f t="shared" ref="N1068:N1077" si="272">DAY(A1068)</f>
        <v>17</v>
      </c>
      <c r="O1068" s="139">
        <v>8</v>
      </c>
      <c r="P1068" s="139"/>
      <c r="Q1068" s="149"/>
    </row>
    <row r="1069" spans="1:17">
      <c r="A1069" s="148">
        <v>45063</v>
      </c>
      <c r="B1069" s="149" t="s">
        <v>82</v>
      </c>
      <c r="C1069" s="149" t="s">
        <v>87</v>
      </c>
      <c r="D1069" s="149">
        <v>51</v>
      </c>
      <c r="E1069" s="149">
        <v>2500</v>
      </c>
      <c r="F1069" s="149">
        <v>42</v>
      </c>
      <c r="G1069" s="149">
        <v>1.7</v>
      </c>
      <c r="H1069" s="149">
        <v>1</v>
      </c>
      <c r="I1069" s="149">
        <v>34</v>
      </c>
      <c r="J1069" s="150">
        <v>77.7</v>
      </c>
      <c r="K1069" s="151">
        <f>IFERROR(TablaAforos[[#This Row],[AREA DEL POTRERO]]/TablaAforos[[#This Row],[NUMERO VACAS LOTE]]/TablaAforos[[#This Row],[DIAS OCUPACION]],"")</f>
        <v>59.523809523809526</v>
      </c>
      <c r="L1069" s="152">
        <f t="shared" si="270"/>
        <v>2023</v>
      </c>
      <c r="M1069" s="152">
        <f t="shared" si="271"/>
        <v>5</v>
      </c>
      <c r="N1069" s="152">
        <f t="shared" si="272"/>
        <v>17</v>
      </c>
      <c r="O1069" s="139">
        <v>8</v>
      </c>
      <c r="P1069" s="139"/>
      <c r="Q1069" s="149"/>
    </row>
    <row r="1070" spans="1:17">
      <c r="A1070" s="148">
        <v>45063</v>
      </c>
      <c r="B1070" s="149" t="s">
        <v>85</v>
      </c>
      <c r="C1070" s="149">
        <v>1</v>
      </c>
      <c r="D1070" s="149">
        <v>14</v>
      </c>
      <c r="E1070" s="149">
        <v>14521</v>
      </c>
      <c r="F1070" s="149">
        <v>30</v>
      </c>
      <c r="G1070" s="149">
        <v>1.2</v>
      </c>
      <c r="H1070" s="149">
        <v>5</v>
      </c>
      <c r="I1070" s="149">
        <v>29</v>
      </c>
      <c r="J1070" s="150">
        <v>92.2</v>
      </c>
      <c r="K1070" s="151">
        <f>IFERROR(TablaAforos[[#This Row],[AREA DEL POTRERO]]/TablaAforos[[#This Row],[NUMERO VACAS LOTE]]/TablaAforos[[#This Row],[DIAS OCUPACION]],"")</f>
        <v>96.806666666666672</v>
      </c>
      <c r="L1070" s="152">
        <f>YEAR(A1070)</f>
        <v>2023</v>
      </c>
      <c r="M1070" s="152">
        <f>MONTH(A1070)</f>
        <v>5</v>
      </c>
      <c r="N1070" s="152">
        <f>DAY(A1070)</f>
        <v>17</v>
      </c>
      <c r="O1070" s="152">
        <v>8</v>
      </c>
      <c r="P1070" s="152"/>
      <c r="Q1070" s="149"/>
    </row>
    <row r="1071" spans="1:17">
      <c r="A1071" s="148">
        <v>45064</v>
      </c>
      <c r="B1071" s="149" t="s">
        <v>81</v>
      </c>
      <c r="C1071" s="149">
        <v>1</v>
      </c>
      <c r="D1071" s="149">
        <v>59</v>
      </c>
      <c r="E1071" s="149">
        <v>2452</v>
      </c>
      <c r="F1071" s="149">
        <v>39</v>
      </c>
      <c r="G1071" s="149">
        <v>2.2999999999999998</v>
      </c>
      <c r="H1071" s="149">
        <v>1</v>
      </c>
      <c r="I1071" s="149">
        <v>30</v>
      </c>
      <c r="J1071" s="150">
        <v>112</v>
      </c>
      <c r="K1071" s="151">
        <f>IFERROR(TablaAforos[[#This Row],[AREA DEL POTRERO]]/TablaAforos[[#This Row],[NUMERO VACAS LOTE]]/TablaAforos[[#This Row],[DIAS OCUPACION]],"")</f>
        <v>62.871794871794869</v>
      </c>
      <c r="L1071" s="152">
        <f t="shared" si="270"/>
        <v>2023</v>
      </c>
      <c r="M1071" s="152">
        <f t="shared" si="271"/>
        <v>5</v>
      </c>
      <c r="N1071" s="152">
        <f t="shared" si="272"/>
        <v>18</v>
      </c>
      <c r="O1071" s="152">
        <v>3</v>
      </c>
      <c r="P1071" s="152"/>
      <c r="Q1071" s="149"/>
    </row>
    <row r="1072" spans="1:17">
      <c r="A1072" s="148">
        <v>45064</v>
      </c>
      <c r="B1072" s="149" t="s">
        <v>81</v>
      </c>
      <c r="C1072" s="149">
        <v>2</v>
      </c>
      <c r="D1072" s="149">
        <v>71</v>
      </c>
      <c r="E1072" s="149">
        <v>2184</v>
      </c>
      <c r="F1072" s="149">
        <v>39</v>
      </c>
      <c r="G1072" s="149">
        <v>1.7</v>
      </c>
      <c r="H1072" s="149">
        <v>1</v>
      </c>
      <c r="I1072" s="149">
        <v>33</v>
      </c>
      <c r="J1072" s="150">
        <v>73.099999999999994</v>
      </c>
      <c r="K1072" s="151">
        <f>IFERROR(TablaAforos[[#This Row],[AREA DEL POTRERO]]/TablaAforos[[#This Row],[NUMERO VACAS LOTE]]/TablaAforos[[#This Row],[DIAS OCUPACION]],"")</f>
        <v>56</v>
      </c>
      <c r="L1072" s="152">
        <f t="shared" si="270"/>
        <v>2023</v>
      </c>
      <c r="M1072" s="152">
        <f t="shared" si="271"/>
        <v>5</v>
      </c>
      <c r="N1072" s="152">
        <f t="shared" si="272"/>
        <v>18</v>
      </c>
      <c r="O1072" s="152">
        <v>9</v>
      </c>
      <c r="P1072" s="152"/>
      <c r="Q1072" s="149"/>
    </row>
    <row r="1073" spans="1:17">
      <c r="A1073" s="148">
        <v>45064</v>
      </c>
      <c r="B1073" s="149" t="s">
        <v>82</v>
      </c>
      <c r="C1073" s="149" t="s">
        <v>86</v>
      </c>
      <c r="D1073" s="149">
        <v>4</v>
      </c>
      <c r="E1073" s="149">
        <v>2500</v>
      </c>
      <c r="F1073" s="149">
        <v>40</v>
      </c>
      <c r="G1073" s="149">
        <v>1.7</v>
      </c>
      <c r="H1073" s="149">
        <v>1</v>
      </c>
      <c r="I1073" s="149">
        <v>34</v>
      </c>
      <c r="J1073" s="150">
        <v>82.5</v>
      </c>
      <c r="K1073" s="151">
        <f>IFERROR(TablaAforos[[#This Row],[AREA DEL POTRERO]]/TablaAforos[[#This Row],[NUMERO VACAS LOTE]]/TablaAforos[[#This Row],[DIAS OCUPACION]],"")</f>
        <v>62.5</v>
      </c>
      <c r="L1073" s="152">
        <f t="shared" si="270"/>
        <v>2023</v>
      </c>
      <c r="M1073" s="152">
        <f t="shared" si="271"/>
        <v>5</v>
      </c>
      <c r="N1073" s="152">
        <f t="shared" si="272"/>
        <v>18</v>
      </c>
      <c r="O1073" s="139">
        <v>8</v>
      </c>
      <c r="P1073" s="139"/>
      <c r="Q1073" s="149"/>
    </row>
    <row r="1074" spans="1:17">
      <c r="A1074" s="148">
        <v>45064</v>
      </c>
      <c r="B1074" s="149" t="s">
        <v>82</v>
      </c>
      <c r="C1074" s="149" t="s">
        <v>87</v>
      </c>
      <c r="D1074" s="149">
        <v>52</v>
      </c>
      <c r="E1074" s="149">
        <v>2500</v>
      </c>
      <c r="F1074" s="149">
        <v>40</v>
      </c>
      <c r="G1074" s="149">
        <v>2</v>
      </c>
      <c r="H1074" s="149">
        <v>1</v>
      </c>
      <c r="I1074" s="149">
        <v>34</v>
      </c>
      <c r="J1074" s="150">
        <v>94.7</v>
      </c>
      <c r="K1074" s="151">
        <f>IFERROR(TablaAforos[[#This Row],[AREA DEL POTRERO]]/TablaAforos[[#This Row],[NUMERO VACAS LOTE]]/TablaAforos[[#This Row],[DIAS OCUPACION]],"")</f>
        <v>62.5</v>
      </c>
      <c r="L1074" s="152">
        <f t="shared" si="270"/>
        <v>2023</v>
      </c>
      <c r="M1074" s="152">
        <f t="shared" si="271"/>
        <v>5</v>
      </c>
      <c r="N1074" s="152">
        <f t="shared" si="272"/>
        <v>18</v>
      </c>
      <c r="O1074" s="139">
        <v>8</v>
      </c>
      <c r="P1074" s="139"/>
      <c r="Q1074" s="149"/>
    </row>
    <row r="1075" spans="1:17">
      <c r="A1075" s="148">
        <v>45064</v>
      </c>
      <c r="B1075" s="149" t="s">
        <v>88</v>
      </c>
      <c r="C1075" s="149">
        <v>1</v>
      </c>
      <c r="D1075" s="149">
        <v>7</v>
      </c>
      <c r="E1075" s="149">
        <v>15848</v>
      </c>
      <c r="F1075" s="149">
        <v>38</v>
      </c>
      <c r="G1075" s="149">
        <v>1.8</v>
      </c>
      <c r="H1075" s="149">
        <v>6</v>
      </c>
      <c r="I1075" s="149">
        <v>38</v>
      </c>
      <c r="J1075" s="150">
        <v>98</v>
      </c>
      <c r="K1075" s="151">
        <f>IFERROR(TablaAforos[[#This Row],[AREA DEL POTRERO]]/TablaAforos[[#This Row],[NUMERO VACAS LOTE]]/TablaAforos[[#This Row],[DIAS OCUPACION]],"")</f>
        <v>69.508771929824562</v>
      </c>
      <c r="L1075" s="152">
        <f>YEAR(A1075)</f>
        <v>2023</v>
      </c>
      <c r="M1075" s="152">
        <f>MONTH(A1075)</f>
        <v>5</v>
      </c>
      <c r="N1075" s="152">
        <f>DAY(A1075)</f>
        <v>18</v>
      </c>
      <c r="O1075" s="152">
        <v>8</v>
      </c>
      <c r="P1075" s="152"/>
      <c r="Q1075" s="149"/>
    </row>
    <row r="1076" spans="1:17">
      <c r="A1076" s="148">
        <v>45065</v>
      </c>
      <c r="B1076" s="149" t="s">
        <v>81</v>
      </c>
      <c r="C1076" s="149">
        <v>1</v>
      </c>
      <c r="D1076" s="149">
        <v>58</v>
      </c>
      <c r="E1076" s="149">
        <v>2292</v>
      </c>
      <c r="F1076" s="149">
        <v>39</v>
      </c>
      <c r="G1076" s="149">
        <v>2.1</v>
      </c>
      <c r="H1076" s="149">
        <v>1</v>
      </c>
      <c r="I1076" s="149">
        <v>30</v>
      </c>
      <c r="J1076" s="150">
        <v>95.6</v>
      </c>
      <c r="K1076" s="151">
        <f>IFERROR(TablaAforos[[#This Row],[AREA DEL POTRERO]]/TablaAforos[[#This Row],[NUMERO VACAS LOTE]]/TablaAforos[[#This Row],[DIAS OCUPACION]],"")</f>
        <v>58.769230769230766</v>
      </c>
      <c r="L1076" s="152">
        <f t="shared" si="270"/>
        <v>2023</v>
      </c>
      <c r="M1076" s="152">
        <f t="shared" si="271"/>
        <v>5</v>
      </c>
      <c r="N1076" s="152">
        <f t="shared" si="272"/>
        <v>19</v>
      </c>
      <c r="O1076" s="152">
        <v>3</v>
      </c>
      <c r="P1076" s="152"/>
      <c r="Q1076" s="149"/>
    </row>
    <row r="1077" spans="1:17">
      <c r="A1077" s="148">
        <v>45065</v>
      </c>
      <c r="B1077" s="153" t="s">
        <v>81</v>
      </c>
      <c r="C1077" s="149">
        <v>2</v>
      </c>
      <c r="D1077" s="149">
        <v>79</v>
      </c>
      <c r="E1077" s="149">
        <v>2750</v>
      </c>
      <c r="F1077" s="149">
        <v>40</v>
      </c>
      <c r="G1077" s="149">
        <v>1.9</v>
      </c>
      <c r="H1077" s="149">
        <v>1</v>
      </c>
      <c r="I1077" s="149">
        <v>32</v>
      </c>
      <c r="J1077" s="150">
        <v>103</v>
      </c>
      <c r="K1077" s="151">
        <f>IFERROR(TablaAforos[[#This Row],[AREA DEL POTRERO]]/TablaAforos[[#This Row],[NUMERO VACAS LOTE]]/TablaAforos[[#This Row],[DIAS OCUPACION]],"")</f>
        <v>68.75</v>
      </c>
      <c r="L1077" s="152">
        <f t="shared" si="270"/>
        <v>2023</v>
      </c>
      <c r="M1077" s="152">
        <f t="shared" si="271"/>
        <v>5</v>
      </c>
      <c r="N1077" s="152">
        <f t="shared" si="272"/>
        <v>19</v>
      </c>
      <c r="O1077" s="152">
        <v>9</v>
      </c>
      <c r="P1077" s="152"/>
      <c r="Q1077" s="149"/>
    </row>
    <row r="1078" spans="1:17">
      <c r="A1078" s="148">
        <v>45065</v>
      </c>
      <c r="B1078" s="149" t="s">
        <v>82</v>
      </c>
      <c r="C1078" s="149" t="s">
        <v>86</v>
      </c>
      <c r="D1078" s="149">
        <v>5</v>
      </c>
      <c r="E1078" s="149">
        <v>2500</v>
      </c>
      <c r="F1078" s="149">
        <v>40</v>
      </c>
      <c r="G1078" s="149">
        <v>1.4</v>
      </c>
      <c r="H1078" s="149">
        <v>1</v>
      </c>
      <c r="I1078" s="149">
        <v>34</v>
      </c>
      <c r="J1078" s="150">
        <v>67</v>
      </c>
      <c r="K1078" s="151">
        <f>IFERROR(TablaAforos[[#This Row],[AREA DEL POTRERO]]/TablaAforos[[#This Row],[NUMERO VACAS LOTE]]/TablaAforos[[#This Row],[DIAS OCUPACION]],"")</f>
        <v>62.5</v>
      </c>
      <c r="L1078" s="152">
        <f t="shared" ref="L1078:L1079" si="273">YEAR(A1078)</f>
        <v>2023</v>
      </c>
      <c r="M1078" s="152">
        <f t="shared" ref="M1078:M1079" si="274">MONTH(A1078)</f>
        <v>5</v>
      </c>
      <c r="N1078" s="152">
        <f t="shared" ref="N1078:N1079" si="275">DAY(A1078)</f>
        <v>19</v>
      </c>
      <c r="O1078" s="139">
        <v>8</v>
      </c>
      <c r="P1078" s="139"/>
      <c r="Q1078" s="149"/>
    </row>
    <row r="1079" spans="1:17">
      <c r="A1079" s="148">
        <v>45065</v>
      </c>
      <c r="B1079" s="149" t="s">
        <v>82</v>
      </c>
      <c r="C1079" s="149" t="s">
        <v>87</v>
      </c>
      <c r="D1079" s="149">
        <v>53</v>
      </c>
      <c r="E1079" s="149">
        <v>2500</v>
      </c>
      <c r="F1079" s="149">
        <v>39</v>
      </c>
      <c r="G1079" s="149">
        <v>2</v>
      </c>
      <c r="H1079" s="149">
        <v>1</v>
      </c>
      <c r="I1079" s="149">
        <v>34</v>
      </c>
      <c r="J1079" s="150">
        <v>98.6</v>
      </c>
      <c r="K1079" s="151">
        <f>IFERROR(TablaAforos[[#This Row],[AREA DEL POTRERO]]/TablaAforos[[#This Row],[NUMERO VACAS LOTE]]/TablaAforos[[#This Row],[DIAS OCUPACION]],"")</f>
        <v>64.102564102564102</v>
      </c>
      <c r="L1079" s="152">
        <f t="shared" si="273"/>
        <v>2023</v>
      </c>
      <c r="M1079" s="152">
        <f t="shared" si="274"/>
        <v>5</v>
      </c>
      <c r="N1079" s="152">
        <f t="shared" si="275"/>
        <v>19</v>
      </c>
      <c r="O1079" s="139">
        <v>8</v>
      </c>
      <c r="P1079" s="139"/>
      <c r="Q1079" s="149"/>
    </row>
    <row r="1080" spans="1:17">
      <c r="A1080" s="148">
        <v>45066</v>
      </c>
      <c r="B1080" s="149" t="s">
        <v>81</v>
      </c>
      <c r="C1080" s="149">
        <v>1</v>
      </c>
      <c r="D1080" s="149">
        <v>57</v>
      </c>
      <c r="E1080" s="149">
        <v>2162</v>
      </c>
      <c r="F1080" s="149">
        <v>39</v>
      </c>
      <c r="G1080" s="149">
        <v>2.1</v>
      </c>
      <c r="H1080" s="149">
        <v>1</v>
      </c>
      <c r="I1080" s="149">
        <v>30</v>
      </c>
      <c r="J1080" s="150">
        <v>88.1</v>
      </c>
      <c r="K1080" s="151">
        <f>IFERROR(TablaAforos[[#This Row],[AREA DEL POTRERO]]/TablaAforos[[#This Row],[NUMERO VACAS LOTE]]/TablaAforos[[#This Row],[DIAS OCUPACION]],"")</f>
        <v>55.435897435897438</v>
      </c>
      <c r="L1080" s="152">
        <f>YEAR(A1080)</f>
        <v>2023</v>
      </c>
      <c r="M1080" s="152">
        <f>MONTH(A1080)</f>
        <v>5</v>
      </c>
      <c r="N1080" s="152">
        <f>DAY(A1080)</f>
        <v>20</v>
      </c>
      <c r="O1080" s="152">
        <v>3</v>
      </c>
      <c r="P1080" s="152"/>
      <c r="Q1080" s="149"/>
    </row>
    <row r="1081" spans="1:17">
      <c r="A1081" s="148">
        <v>45066</v>
      </c>
      <c r="B1081" s="149" t="s">
        <v>81</v>
      </c>
      <c r="C1081" s="149">
        <v>2</v>
      </c>
      <c r="D1081" s="149">
        <v>77</v>
      </c>
      <c r="E1081" s="149">
        <v>2066</v>
      </c>
      <c r="F1081" s="149">
        <v>40</v>
      </c>
      <c r="G1081" s="149">
        <v>1.7</v>
      </c>
      <c r="H1081" s="149">
        <v>1</v>
      </c>
      <c r="I1081" s="149">
        <v>32</v>
      </c>
      <c r="J1081" s="150">
        <v>67</v>
      </c>
      <c r="K1081" s="151">
        <f>IFERROR(TablaAforos[[#This Row],[AREA DEL POTRERO]]/TablaAforos[[#This Row],[NUMERO VACAS LOTE]]/TablaAforos[[#This Row],[DIAS OCUPACION]],"")</f>
        <v>51.65</v>
      </c>
      <c r="L1081" s="152">
        <f>YEAR(A1081)</f>
        <v>2023</v>
      </c>
      <c r="M1081" s="152">
        <f>MONTH(A1081)</f>
        <v>5</v>
      </c>
      <c r="N1081" s="152">
        <f>DAY(A1081)</f>
        <v>20</v>
      </c>
      <c r="O1081" s="152">
        <v>9</v>
      </c>
      <c r="P1081" s="152"/>
      <c r="Q1081" s="149"/>
    </row>
    <row r="1082" spans="1:17">
      <c r="A1082" s="148">
        <v>45066</v>
      </c>
      <c r="B1082" s="149" t="s">
        <v>82</v>
      </c>
      <c r="C1082" s="149" t="s">
        <v>86</v>
      </c>
      <c r="D1082" s="149">
        <v>6</v>
      </c>
      <c r="E1082" s="149">
        <v>2500</v>
      </c>
      <c r="F1082" s="149">
        <v>40</v>
      </c>
      <c r="G1082" s="149">
        <v>1.8</v>
      </c>
      <c r="H1082" s="149">
        <v>1</v>
      </c>
      <c r="I1082" s="149">
        <v>34</v>
      </c>
      <c r="J1082" s="150">
        <v>84.8</v>
      </c>
      <c r="K1082" s="151">
        <f>IFERROR(TablaAforos[[#This Row],[AREA DEL POTRERO]]/TablaAforos[[#This Row],[NUMERO VACAS LOTE]]/TablaAforos[[#This Row],[DIAS OCUPACION]],"")</f>
        <v>62.5</v>
      </c>
      <c r="L1082" s="152">
        <f t="shared" ref="L1082:L1083" si="276">YEAR(A1082)</f>
        <v>2023</v>
      </c>
      <c r="M1082" s="152">
        <f t="shared" ref="M1082:M1083" si="277">MONTH(A1082)</f>
        <v>5</v>
      </c>
      <c r="N1082" s="152">
        <f t="shared" ref="N1082:N1083" si="278">DAY(A1082)</f>
        <v>20</v>
      </c>
      <c r="O1082" s="139">
        <v>8</v>
      </c>
      <c r="P1082" s="139"/>
      <c r="Q1082" s="149"/>
    </row>
    <row r="1083" spans="1:17">
      <c r="A1083" s="148">
        <v>45066</v>
      </c>
      <c r="B1083" s="149" t="s">
        <v>82</v>
      </c>
      <c r="C1083" s="149" t="s">
        <v>87</v>
      </c>
      <c r="D1083" s="149">
        <v>54</v>
      </c>
      <c r="E1083" s="149">
        <v>2500</v>
      </c>
      <c r="F1083" s="149">
        <v>39</v>
      </c>
      <c r="G1083" s="149">
        <v>1.6</v>
      </c>
      <c r="H1083" s="149">
        <v>1</v>
      </c>
      <c r="I1083" s="149">
        <v>34</v>
      </c>
      <c r="J1083" s="150">
        <v>77.900000000000006</v>
      </c>
      <c r="K1083" s="151">
        <f>IFERROR(TablaAforos[[#This Row],[AREA DEL POTRERO]]/TablaAforos[[#This Row],[NUMERO VACAS LOTE]]/TablaAforos[[#This Row],[DIAS OCUPACION]],"")</f>
        <v>64.102564102564102</v>
      </c>
      <c r="L1083" s="152">
        <f t="shared" si="276"/>
        <v>2023</v>
      </c>
      <c r="M1083" s="152">
        <f t="shared" si="277"/>
        <v>5</v>
      </c>
      <c r="N1083" s="152">
        <f t="shared" si="278"/>
        <v>20</v>
      </c>
      <c r="O1083" s="139">
        <v>8</v>
      </c>
      <c r="P1083" s="139"/>
      <c r="Q1083" s="149"/>
    </row>
    <row r="1084" spans="1:17">
      <c r="A1084" s="148">
        <v>45067</v>
      </c>
      <c r="B1084" s="149" t="s">
        <v>81</v>
      </c>
      <c r="C1084" s="149">
        <v>1</v>
      </c>
      <c r="D1084" s="149">
        <v>56</v>
      </c>
      <c r="E1084" s="149">
        <v>2083</v>
      </c>
      <c r="F1084" s="149">
        <v>39</v>
      </c>
      <c r="G1084" s="149">
        <v>2.1</v>
      </c>
      <c r="H1084" s="149">
        <v>1</v>
      </c>
      <c r="I1084" s="149">
        <v>30</v>
      </c>
      <c r="J1084" s="150">
        <v>86.9</v>
      </c>
      <c r="K1084" s="151">
        <f>IFERROR(TablaAforos[[#This Row],[AREA DEL POTRERO]]/TablaAforos[[#This Row],[NUMERO VACAS LOTE]]/TablaAforos[[#This Row],[DIAS OCUPACION]],"")</f>
        <v>53.410256410256409</v>
      </c>
      <c r="L1084" s="152">
        <f>YEAR(A1084)</f>
        <v>2023</v>
      </c>
      <c r="M1084" s="152">
        <f>MONTH(A1084)</f>
        <v>5</v>
      </c>
      <c r="N1084" s="152">
        <f>DAY(A1084)</f>
        <v>21</v>
      </c>
      <c r="O1084" s="152">
        <v>3</v>
      </c>
      <c r="P1084" s="152"/>
      <c r="Q1084" s="149"/>
    </row>
    <row r="1085" spans="1:17">
      <c r="A1085" s="148">
        <v>45067</v>
      </c>
      <c r="B1085" s="149" t="s">
        <v>81</v>
      </c>
      <c r="C1085" s="149">
        <v>2</v>
      </c>
      <c r="D1085" s="149">
        <v>76</v>
      </c>
      <c r="E1085" s="149">
        <v>2562</v>
      </c>
      <c r="F1085" s="149">
        <v>40</v>
      </c>
      <c r="G1085" s="149">
        <v>1.6</v>
      </c>
      <c r="H1085" s="149">
        <v>1</v>
      </c>
      <c r="I1085" s="149">
        <v>32</v>
      </c>
      <c r="J1085" s="150">
        <v>77.8</v>
      </c>
      <c r="K1085" s="151">
        <f>IFERROR(TablaAforos[[#This Row],[AREA DEL POTRERO]]/TablaAforos[[#This Row],[NUMERO VACAS LOTE]]/TablaAforos[[#This Row],[DIAS OCUPACION]],"")</f>
        <v>64.05</v>
      </c>
      <c r="L1085" s="152">
        <f>YEAR(A1085)</f>
        <v>2023</v>
      </c>
      <c r="M1085" s="152">
        <f>MONTH(A1085)</f>
        <v>5</v>
      </c>
      <c r="N1085" s="152">
        <f>DAY(A1085)</f>
        <v>21</v>
      </c>
      <c r="O1085" s="152">
        <v>9</v>
      </c>
      <c r="P1085" s="152"/>
      <c r="Q1085" s="149"/>
    </row>
    <row r="1086" spans="1:17">
      <c r="A1086" s="148">
        <v>45067</v>
      </c>
      <c r="B1086" s="149" t="s">
        <v>82</v>
      </c>
      <c r="C1086" s="149" t="s">
        <v>86</v>
      </c>
      <c r="D1086" s="149">
        <v>7</v>
      </c>
      <c r="E1086" s="149">
        <v>2500</v>
      </c>
      <c r="F1086" s="149">
        <v>40</v>
      </c>
      <c r="G1086" s="149">
        <v>1.8</v>
      </c>
      <c r="H1086" s="149">
        <v>1</v>
      </c>
      <c r="I1086" s="149">
        <v>34</v>
      </c>
      <c r="J1086" s="150">
        <v>85.3</v>
      </c>
      <c r="K1086" s="151">
        <f>IFERROR(TablaAforos[[#This Row],[AREA DEL POTRERO]]/TablaAforos[[#This Row],[NUMERO VACAS LOTE]]/TablaAforos[[#This Row],[DIAS OCUPACION]],"")</f>
        <v>62.5</v>
      </c>
      <c r="L1086" s="152">
        <f t="shared" ref="L1086:L1087" si="279">YEAR(A1086)</f>
        <v>2023</v>
      </c>
      <c r="M1086" s="152">
        <f t="shared" ref="M1086:M1087" si="280">MONTH(A1086)</f>
        <v>5</v>
      </c>
      <c r="N1086" s="152">
        <f t="shared" ref="N1086:N1087" si="281">DAY(A1086)</f>
        <v>21</v>
      </c>
      <c r="O1086" s="139">
        <v>8</v>
      </c>
      <c r="P1086" s="139"/>
      <c r="Q1086" s="149"/>
    </row>
    <row r="1087" spans="1:17">
      <c r="A1087" s="148">
        <v>45067</v>
      </c>
      <c r="B1087" s="149" t="s">
        <v>82</v>
      </c>
      <c r="C1087" s="149" t="s">
        <v>87</v>
      </c>
      <c r="D1087" s="149">
        <v>55</v>
      </c>
      <c r="E1087" s="149">
        <v>2500</v>
      </c>
      <c r="F1087" s="149">
        <v>39</v>
      </c>
      <c r="G1087" s="149">
        <v>1.7</v>
      </c>
      <c r="H1087" s="149">
        <v>1</v>
      </c>
      <c r="I1087" s="149">
        <v>34</v>
      </c>
      <c r="J1087" s="150">
        <v>85.6</v>
      </c>
      <c r="K1087" s="151">
        <f>IFERROR(TablaAforos[[#This Row],[AREA DEL POTRERO]]/TablaAforos[[#This Row],[NUMERO VACAS LOTE]]/TablaAforos[[#This Row],[DIAS OCUPACION]],"")</f>
        <v>64.102564102564102</v>
      </c>
      <c r="L1087" s="152">
        <f t="shared" si="279"/>
        <v>2023</v>
      </c>
      <c r="M1087" s="152">
        <f t="shared" si="280"/>
        <v>5</v>
      </c>
      <c r="N1087" s="152">
        <f t="shared" si="281"/>
        <v>21</v>
      </c>
      <c r="O1087" s="139">
        <v>8</v>
      </c>
      <c r="P1087" s="139"/>
      <c r="Q1087" s="149"/>
    </row>
    <row r="1088" spans="1:17">
      <c r="A1088" s="148">
        <v>45068</v>
      </c>
      <c r="B1088" s="149" t="s">
        <v>81</v>
      </c>
      <c r="C1088" s="149">
        <v>1</v>
      </c>
      <c r="D1088" s="149">
        <v>55</v>
      </c>
      <c r="E1088" s="149">
        <v>2377</v>
      </c>
      <c r="F1088" s="149">
        <v>39</v>
      </c>
      <c r="G1088" s="149">
        <v>2.1</v>
      </c>
      <c r="H1088" s="149">
        <v>1</v>
      </c>
      <c r="I1088" s="149">
        <v>30</v>
      </c>
      <c r="J1088" s="150">
        <v>98.3</v>
      </c>
      <c r="K1088" s="151">
        <f>IFERROR(TablaAforos[[#This Row],[AREA DEL POTRERO]]/TablaAforos[[#This Row],[NUMERO VACAS LOTE]]/TablaAforos[[#This Row],[DIAS OCUPACION]],"")</f>
        <v>60.948717948717949</v>
      </c>
      <c r="L1088" s="152">
        <f>YEAR(A1088)</f>
        <v>2023</v>
      </c>
      <c r="M1088" s="152">
        <f>MONTH(A1088)</f>
        <v>5</v>
      </c>
      <c r="N1088" s="152">
        <f>DAY(A1088)</f>
        <v>22</v>
      </c>
      <c r="O1088" s="152">
        <v>3</v>
      </c>
      <c r="P1088" s="152"/>
      <c r="Q1088" s="149"/>
    </row>
    <row r="1089" spans="1:17">
      <c r="A1089" s="148">
        <v>45068</v>
      </c>
      <c r="B1089" s="149" t="s">
        <v>81</v>
      </c>
      <c r="C1089" s="149">
        <v>2</v>
      </c>
      <c r="D1089" s="149">
        <v>75</v>
      </c>
      <c r="E1089" s="149">
        <v>1385</v>
      </c>
      <c r="F1089" s="149">
        <v>40</v>
      </c>
      <c r="G1089" s="149">
        <v>1.4</v>
      </c>
      <c r="H1089" s="149">
        <v>0.5</v>
      </c>
      <c r="I1089" s="149">
        <v>32</v>
      </c>
      <c r="J1089" s="150">
        <v>76.3</v>
      </c>
      <c r="K1089" s="151">
        <f>IFERROR(TablaAforos[[#This Row],[AREA DEL POTRERO]]/TablaAforos[[#This Row],[NUMERO VACAS LOTE]]/TablaAforos[[#This Row],[DIAS OCUPACION]],"")</f>
        <v>69.25</v>
      </c>
      <c r="L1089" s="152">
        <f>YEAR(A1089)</f>
        <v>2023</v>
      </c>
      <c r="M1089" s="152">
        <f>MONTH(A1089)</f>
        <v>5</v>
      </c>
      <c r="N1089" s="152">
        <f>DAY(A1089)</f>
        <v>22</v>
      </c>
      <c r="O1089" s="152">
        <v>9</v>
      </c>
      <c r="P1089" s="152"/>
      <c r="Q1089" s="149"/>
    </row>
    <row r="1090" spans="1:17">
      <c r="A1090" s="148">
        <v>45068</v>
      </c>
      <c r="B1090" s="149" t="s">
        <v>82</v>
      </c>
      <c r="C1090" s="149" t="s">
        <v>86</v>
      </c>
      <c r="D1090" s="149">
        <v>8</v>
      </c>
      <c r="E1090" s="149">
        <v>2500</v>
      </c>
      <c r="F1090" s="149">
        <v>40</v>
      </c>
      <c r="G1090" s="149">
        <v>1.8</v>
      </c>
      <c r="H1090" s="149">
        <v>1</v>
      </c>
      <c r="I1090" s="149">
        <v>34</v>
      </c>
      <c r="J1090" s="150">
        <v>87.2</v>
      </c>
      <c r="K1090" s="151">
        <f>IFERROR(TablaAforos[[#This Row],[AREA DEL POTRERO]]/TablaAforos[[#This Row],[NUMERO VACAS LOTE]]/TablaAforos[[#This Row],[DIAS OCUPACION]],"")</f>
        <v>62.5</v>
      </c>
      <c r="L1090" s="152">
        <f t="shared" ref="L1090:L1091" si="282">YEAR(A1090)</f>
        <v>2023</v>
      </c>
      <c r="M1090" s="152">
        <f t="shared" ref="M1090:M1091" si="283">MONTH(A1090)</f>
        <v>5</v>
      </c>
      <c r="N1090" s="152">
        <f t="shared" ref="N1090:N1091" si="284">DAY(A1090)</f>
        <v>22</v>
      </c>
      <c r="O1090" s="139">
        <v>8</v>
      </c>
      <c r="P1090" s="139"/>
      <c r="Q1090" s="149"/>
    </row>
    <row r="1091" spans="1:17">
      <c r="A1091" s="148">
        <v>45068</v>
      </c>
      <c r="B1091" s="149" t="s">
        <v>82</v>
      </c>
      <c r="C1091" s="149" t="s">
        <v>87</v>
      </c>
      <c r="D1091" s="149">
        <v>56</v>
      </c>
      <c r="E1091" s="149">
        <v>2500</v>
      </c>
      <c r="F1091" s="149">
        <v>39</v>
      </c>
      <c r="G1091" s="149">
        <v>1.7</v>
      </c>
      <c r="H1091" s="149">
        <v>1</v>
      </c>
      <c r="I1091" s="149">
        <v>34</v>
      </c>
      <c r="J1091" s="150">
        <v>85.1</v>
      </c>
      <c r="K1091" s="151">
        <f>IFERROR(TablaAforos[[#This Row],[AREA DEL POTRERO]]/TablaAforos[[#This Row],[NUMERO VACAS LOTE]]/TablaAforos[[#This Row],[DIAS OCUPACION]],"")</f>
        <v>64.102564102564102</v>
      </c>
      <c r="L1091" s="152">
        <f t="shared" si="282"/>
        <v>2023</v>
      </c>
      <c r="M1091" s="152">
        <f t="shared" si="283"/>
        <v>5</v>
      </c>
      <c r="N1091" s="152">
        <f t="shared" si="284"/>
        <v>22</v>
      </c>
      <c r="O1091" s="139">
        <v>8</v>
      </c>
      <c r="P1091" s="139"/>
      <c r="Q1091" s="149"/>
    </row>
    <row r="1092" spans="1:17">
      <c r="A1092" s="148">
        <v>45068</v>
      </c>
      <c r="B1092" s="149" t="s">
        <v>85</v>
      </c>
      <c r="C1092" s="149">
        <v>1</v>
      </c>
      <c r="D1092" s="149">
        <v>20</v>
      </c>
      <c r="E1092" s="149">
        <v>11028</v>
      </c>
      <c r="F1092" s="149">
        <v>30</v>
      </c>
      <c r="G1092" s="149">
        <v>1.4</v>
      </c>
      <c r="H1092" s="149">
        <v>4</v>
      </c>
      <c r="I1092" s="149">
        <v>30</v>
      </c>
      <c r="J1092" s="150">
        <v>98.6</v>
      </c>
      <c r="K1092" s="151">
        <f>IFERROR(TablaAforos[[#This Row],[AREA DEL POTRERO]]/TablaAforos[[#This Row],[NUMERO VACAS LOTE]]/TablaAforos[[#This Row],[DIAS OCUPACION]],"")</f>
        <v>91.9</v>
      </c>
      <c r="L1092" s="152">
        <f>YEAR(A1092)</f>
        <v>2023</v>
      </c>
      <c r="M1092" s="152">
        <f>MONTH(A1092)</f>
        <v>5</v>
      </c>
      <c r="N1092" s="152">
        <f>DAY(A1092)</f>
        <v>22</v>
      </c>
      <c r="O1092" s="152">
        <v>8</v>
      </c>
      <c r="P1092" s="152"/>
      <c r="Q1092" s="149"/>
    </row>
    <row r="1093" spans="1:17">
      <c r="A1093" s="148">
        <v>45069</v>
      </c>
      <c r="B1093" s="149" t="s">
        <v>81</v>
      </c>
      <c r="C1093" s="149">
        <v>1</v>
      </c>
      <c r="D1093" s="149">
        <v>54</v>
      </c>
      <c r="E1093" s="149">
        <v>2522</v>
      </c>
      <c r="F1093" s="149">
        <v>39</v>
      </c>
      <c r="G1093" s="149">
        <v>1.9</v>
      </c>
      <c r="H1093" s="149">
        <v>1</v>
      </c>
      <c r="I1093" s="149">
        <v>30</v>
      </c>
      <c r="J1093" s="150">
        <v>96</v>
      </c>
      <c r="K1093" s="151">
        <f>IFERROR(TablaAforos[[#This Row],[AREA DEL POTRERO]]/TablaAforos[[#This Row],[NUMERO VACAS LOTE]]/TablaAforos[[#This Row],[DIAS OCUPACION]],"")</f>
        <v>64.666666666666671</v>
      </c>
      <c r="L1093" s="152">
        <f t="shared" ref="L1093:L1101" si="285">YEAR(A1093)</f>
        <v>2023</v>
      </c>
      <c r="M1093" s="152">
        <f t="shared" ref="M1093:M1101" si="286">MONTH(A1093)</f>
        <v>5</v>
      </c>
      <c r="N1093" s="152">
        <f t="shared" ref="N1093:N1101" si="287">DAY(A1093)</f>
        <v>23</v>
      </c>
      <c r="O1093" s="152">
        <v>3</v>
      </c>
      <c r="P1093" s="152"/>
      <c r="Q1093" s="149"/>
    </row>
    <row r="1094" spans="1:17">
      <c r="A1094" s="148">
        <v>45069</v>
      </c>
      <c r="B1094" s="149" t="s">
        <v>81</v>
      </c>
      <c r="C1094" s="149">
        <v>2</v>
      </c>
      <c r="D1094" s="149">
        <v>78</v>
      </c>
      <c r="E1094" s="149">
        <v>1779</v>
      </c>
      <c r="F1094" s="149">
        <v>40</v>
      </c>
      <c r="G1094" s="149">
        <v>1.8</v>
      </c>
      <c r="H1094" s="149">
        <v>1</v>
      </c>
      <c r="I1094" s="149">
        <v>32</v>
      </c>
      <c r="J1094" s="150">
        <v>60.4</v>
      </c>
      <c r="K1094" s="151">
        <f>IFERROR(TablaAforos[[#This Row],[AREA DEL POTRERO]]/TablaAforos[[#This Row],[NUMERO VACAS LOTE]]/TablaAforos[[#This Row],[DIAS OCUPACION]],"")</f>
        <v>44.475000000000001</v>
      </c>
      <c r="L1094" s="152">
        <f t="shared" si="285"/>
        <v>2023</v>
      </c>
      <c r="M1094" s="152">
        <f t="shared" si="286"/>
        <v>5</v>
      </c>
      <c r="N1094" s="152">
        <f t="shared" si="287"/>
        <v>23</v>
      </c>
      <c r="O1094" s="152">
        <v>9</v>
      </c>
      <c r="P1094" s="152"/>
      <c r="Q1094" s="149"/>
    </row>
    <row r="1095" spans="1:17">
      <c r="A1095" s="148">
        <v>45069</v>
      </c>
      <c r="B1095" s="149" t="s">
        <v>82</v>
      </c>
      <c r="C1095" s="149" t="s">
        <v>86</v>
      </c>
      <c r="D1095" s="149">
        <v>9</v>
      </c>
      <c r="E1095" s="149">
        <v>2500</v>
      </c>
      <c r="F1095" s="149">
        <v>40</v>
      </c>
      <c r="G1095" s="149">
        <v>1.7</v>
      </c>
      <c r="H1095" s="149">
        <v>1</v>
      </c>
      <c r="I1095" s="149">
        <v>34</v>
      </c>
      <c r="J1095" s="150">
        <v>82.5</v>
      </c>
      <c r="K1095" s="151">
        <f>IFERROR(TablaAforos[[#This Row],[AREA DEL POTRERO]]/TablaAforos[[#This Row],[NUMERO VACAS LOTE]]/TablaAforos[[#This Row],[DIAS OCUPACION]],"")</f>
        <v>62.5</v>
      </c>
      <c r="L1095" s="152">
        <f t="shared" si="285"/>
        <v>2023</v>
      </c>
      <c r="M1095" s="152">
        <f t="shared" si="286"/>
        <v>5</v>
      </c>
      <c r="N1095" s="152">
        <f t="shared" si="287"/>
        <v>23</v>
      </c>
      <c r="O1095" s="139">
        <v>8</v>
      </c>
      <c r="P1095" s="139"/>
      <c r="Q1095" s="149"/>
    </row>
    <row r="1096" spans="1:17">
      <c r="A1096" s="148">
        <v>45069</v>
      </c>
      <c r="B1096" s="149" t="s">
        <v>82</v>
      </c>
      <c r="C1096" s="149" t="s">
        <v>87</v>
      </c>
      <c r="D1096" s="149">
        <v>57</v>
      </c>
      <c r="E1096" s="149">
        <v>2500</v>
      </c>
      <c r="F1096" s="149">
        <v>39</v>
      </c>
      <c r="G1096" s="149">
        <v>1.5</v>
      </c>
      <c r="H1096" s="149">
        <v>1</v>
      </c>
      <c r="I1096" s="149">
        <v>34</v>
      </c>
      <c r="J1096" s="150">
        <v>76.400000000000006</v>
      </c>
      <c r="K1096" s="151">
        <f>IFERROR(TablaAforos[[#This Row],[AREA DEL POTRERO]]/TablaAforos[[#This Row],[NUMERO VACAS LOTE]]/TablaAforos[[#This Row],[DIAS OCUPACION]],"")</f>
        <v>64.102564102564102</v>
      </c>
      <c r="L1096" s="152">
        <f t="shared" si="285"/>
        <v>2023</v>
      </c>
      <c r="M1096" s="152">
        <f t="shared" si="286"/>
        <v>5</v>
      </c>
      <c r="N1096" s="152">
        <f t="shared" si="287"/>
        <v>23</v>
      </c>
      <c r="O1096" s="139">
        <v>8</v>
      </c>
      <c r="P1096" s="139"/>
      <c r="Q1096" s="149"/>
    </row>
    <row r="1097" spans="1:17">
      <c r="A1097" s="148">
        <v>45069</v>
      </c>
      <c r="B1097" s="149" t="s">
        <v>88</v>
      </c>
      <c r="C1097" s="149">
        <v>1</v>
      </c>
      <c r="D1097" s="149">
        <v>4</v>
      </c>
      <c r="E1097" s="149">
        <v>12239</v>
      </c>
      <c r="F1097" s="149">
        <v>45</v>
      </c>
      <c r="G1097" s="149">
        <v>1.4</v>
      </c>
      <c r="H1097" s="149">
        <v>3.5</v>
      </c>
      <c r="I1097" s="149">
        <v>37</v>
      </c>
      <c r="J1097" s="150">
        <v>97</v>
      </c>
      <c r="K1097" s="151">
        <f>IFERROR(TablaAforos[[#This Row],[AREA DEL POTRERO]]/TablaAforos[[#This Row],[NUMERO VACAS LOTE]]/TablaAforos[[#This Row],[DIAS OCUPACION]],"")</f>
        <v>77.707936507936509</v>
      </c>
      <c r="L1097" s="152">
        <f>YEAR(A1097)</f>
        <v>2023</v>
      </c>
      <c r="M1097" s="152">
        <f>MONTH(A1097)</f>
        <v>5</v>
      </c>
      <c r="N1097" s="152">
        <f>DAY(A1097)</f>
        <v>23</v>
      </c>
      <c r="O1097" s="152">
        <v>8</v>
      </c>
      <c r="P1097" s="152"/>
      <c r="Q1097" s="149"/>
    </row>
    <row r="1098" spans="1:17">
      <c r="A1098" s="148">
        <v>45070</v>
      </c>
      <c r="B1098" s="149" t="s">
        <v>81</v>
      </c>
      <c r="C1098" s="149">
        <v>1</v>
      </c>
      <c r="D1098" s="149">
        <v>53</v>
      </c>
      <c r="E1098" s="149">
        <v>1935</v>
      </c>
      <c r="F1098" s="149">
        <v>39</v>
      </c>
      <c r="G1098" s="149">
        <v>2.2000000000000002</v>
      </c>
      <c r="H1098" s="149">
        <v>1</v>
      </c>
      <c r="I1098" s="149">
        <v>30</v>
      </c>
      <c r="J1098" s="150">
        <v>84.5</v>
      </c>
      <c r="K1098" s="151">
        <f>IFERROR(TablaAforos[[#This Row],[AREA DEL POTRERO]]/TablaAforos[[#This Row],[NUMERO VACAS LOTE]]/TablaAforos[[#This Row],[DIAS OCUPACION]],"")</f>
        <v>49.615384615384613</v>
      </c>
      <c r="L1098" s="152">
        <f t="shared" si="285"/>
        <v>2023</v>
      </c>
      <c r="M1098" s="152">
        <f t="shared" si="286"/>
        <v>5</v>
      </c>
      <c r="N1098" s="152">
        <f t="shared" si="287"/>
        <v>24</v>
      </c>
      <c r="O1098" s="152">
        <v>3</v>
      </c>
      <c r="P1098" s="152"/>
      <c r="Q1098" s="149"/>
    </row>
    <row r="1099" spans="1:17">
      <c r="A1099" s="148">
        <v>45070</v>
      </c>
      <c r="B1099" s="149" t="s">
        <v>81</v>
      </c>
      <c r="C1099" s="149">
        <v>2</v>
      </c>
      <c r="D1099" s="149">
        <v>80</v>
      </c>
      <c r="E1099" s="149">
        <v>2349</v>
      </c>
      <c r="F1099" s="149">
        <v>40</v>
      </c>
      <c r="G1099" s="149">
        <v>1.7</v>
      </c>
      <c r="H1099" s="149">
        <v>1</v>
      </c>
      <c r="I1099" s="149">
        <v>32</v>
      </c>
      <c r="J1099" s="150">
        <v>76.599999999999994</v>
      </c>
      <c r="K1099" s="151">
        <f>IFERROR(TablaAforos[[#This Row],[AREA DEL POTRERO]]/TablaAforos[[#This Row],[NUMERO VACAS LOTE]]/TablaAforos[[#This Row],[DIAS OCUPACION]],"")</f>
        <v>58.725000000000001</v>
      </c>
      <c r="L1099" s="152">
        <f t="shared" si="285"/>
        <v>2023</v>
      </c>
      <c r="M1099" s="152">
        <f t="shared" si="286"/>
        <v>5</v>
      </c>
      <c r="N1099" s="152">
        <f t="shared" si="287"/>
        <v>24</v>
      </c>
      <c r="O1099" s="152">
        <v>9</v>
      </c>
      <c r="P1099" s="152"/>
      <c r="Q1099" s="149"/>
    </row>
    <row r="1100" spans="1:17">
      <c r="A1100" s="148">
        <v>45070</v>
      </c>
      <c r="B1100" s="149" t="s">
        <v>82</v>
      </c>
      <c r="C1100" s="149" t="s">
        <v>86</v>
      </c>
      <c r="D1100" s="149">
        <v>10</v>
      </c>
      <c r="E1100" s="149">
        <v>2500</v>
      </c>
      <c r="F1100" s="149">
        <v>40</v>
      </c>
      <c r="G1100" s="149">
        <v>1.8</v>
      </c>
      <c r="H1100" s="149">
        <v>1</v>
      </c>
      <c r="I1100" s="149">
        <v>34</v>
      </c>
      <c r="J1100" s="150">
        <v>87.7</v>
      </c>
      <c r="K1100" s="151">
        <f>IFERROR(TablaAforos[[#This Row],[AREA DEL POTRERO]]/TablaAforos[[#This Row],[NUMERO VACAS LOTE]]/TablaAforos[[#This Row],[DIAS OCUPACION]],"")</f>
        <v>62.5</v>
      </c>
      <c r="L1100" s="152">
        <f t="shared" si="285"/>
        <v>2023</v>
      </c>
      <c r="M1100" s="152">
        <f t="shared" si="286"/>
        <v>5</v>
      </c>
      <c r="N1100" s="152">
        <f t="shared" si="287"/>
        <v>24</v>
      </c>
      <c r="O1100" s="139">
        <v>8</v>
      </c>
      <c r="P1100" s="139"/>
      <c r="Q1100" s="149"/>
    </row>
    <row r="1101" spans="1:17">
      <c r="A1101" s="148">
        <v>45070</v>
      </c>
      <c r="B1101" s="149" t="s">
        <v>82</v>
      </c>
      <c r="C1101" s="149" t="s">
        <v>87</v>
      </c>
      <c r="D1101" s="149">
        <v>58</v>
      </c>
      <c r="E1101" s="149">
        <v>2500</v>
      </c>
      <c r="F1101" s="149">
        <v>39</v>
      </c>
      <c r="G1101" s="149">
        <v>1.4</v>
      </c>
      <c r="H1101" s="149">
        <v>1</v>
      </c>
      <c r="I1101" s="149">
        <v>34</v>
      </c>
      <c r="J1101" s="150">
        <v>67.8</v>
      </c>
      <c r="K1101" s="151">
        <f>IFERROR(TablaAforos[[#This Row],[AREA DEL POTRERO]]/TablaAforos[[#This Row],[NUMERO VACAS LOTE]]/TablaAforos[[#This Row],[DIAS OCUPACION]],"")</f>
        <v>64.102564102564102</v>
      </c>
      <c r="L1101" s="152">
        <f t="shared" si="285"/>
        <v>2023</v>
      </c>
      <c r="M1101" s="152">
        <f t="shared" si="286"/>
        <v>5</v>
      </c>
      <c r="N1101" s="152">
        <f t="shared" si="287"/>
        <v>24</v>
      </c>
      <c r="O1101" s="139">
        <v>8</v>
      </c>
      <c r="P1101" s="139"/>
      <c r="Q1101" s="149"/>
    </row>
    <row r="1102" spans="1:17">
      <c r="A1102" s="148">
        <v>45071</v>
      </c>
      <c r="B1102" s="149" t="s">
        <v>81</v>
      </c>
      <c r="C1102" s="149">
        <v>1</v>
      </c>
      <c r="D1102" s="149">
        <v>6</v>
      </c>
      <c r="E1102" s="149">
        <v>2442</v>
      </c>
      <c r="F1102" s="149">
        <v>39</v>
      </c>
      <c r="G1102" s="149">
        <v>1.7</v>
      </c>
      <c r="H1102" s="149">
        <v>1</v>
      </c>
      <c r="I1102" s="149">
        <v>29</v>
      </c>
      <c r="J1102" s="150">
        <v>73.5</v>
      </c>
      <c r="K1102" s="151">
        <f>IFERROR(TablaAforos[[#This Row],[AREA DEL POTRERO]]/TablaAforos[[#This Row],[NUMERO VACAS LOTE]]/TablaAforos[[#This Row],[DIAS OCUPACION]],"")</f>
        <v>62.615384615384613</v>
      </c>
      <c r="L1102" s="152">
        <f>YEAR(A1102)</f>
        <v>2023</v>
      </c>
      <c r="M1102" s="152">
        <f>MONTH(A1102)</f>
        <v>5</v>
      </c>
      <c r="N1102" s="152">
        <f>DAY(A1102)</f>
        <v>25</v>
      </c>
      <c r="O1102" s="152">
        <v>9</v>
      </c>
      <c r="P1102" s="152"/>
      <c r="Q1102" s="149"/>
    </row>
    <row r="1103" spans="1:17">
      <c r="A1103" s="148">
        <v>45071</v>
      </c>
      <c r="B1103" s="149" t="s">
        <v>81</v>
      </c>
      <c r="C1103" s="149">
        <v>2</v>
      </c>
      <c r="D1103" s="149">
        <v>82</v>
      </c>
      <c r="E1103" s="149">
        <v>2804</v>
      </c>
      <c r="F1103" s="149">
        <v>40</v>
      </c>
      <c r="G1103" s="149">
        <v>1.8</v>
      </c>
      <c r="H1103" s="149">
        <v>1</v>
      </c>
      <c r="I1103" s="149">
        <v>32</v>
      </c>
      <c r="J1103" s="150">
        <v>98.8</v>
      </c>
      <c r="K1103" s="151">
        <f>IFERROR(TablaAforos[[#This Row],[AREA DEL POTRERO]]/TablaAforos[[#This Row],[NUMERO VACAS LOTE]]/TablaAforos[[#This Row],[DIAS OCUPACION]],"")</f>
        <v>70.099999999999994</v>
      </c>
      <c r="L1103" s="152">
        <f>YEAR(A1103)</f>
        <v>2023</v>
      </c>
      <c r="M1103" s="152">
        <f>MONTH(A1103)</f>
        <v>5</v>
      </c>
      <c r="N1103" s="152">
        <f>DAY(A1103)</f>
        <v>25</v>
      </c>
      <c r="O1103" s="152">
        <v>9</v>
      </c>
      <c r="P1103" s="152"/>
      <c r="Q1103" s="149"/>
    </row>
    <row r="1104" spans="1:17">
      <c r="A1104" s="148">
        <v>45071</v>
      </c>
      <c r="B1104" s="149" t="s">
        <v>82</v>
      </c>
      <c r="C1104" s="149" t="s">
        <v>86</v>
      </c>
      <c r="D1104" s="149">
        <v>11</v>
      </c>
      <c r="E1104" s="149">
        <v>2500</v>
      </c>
      <c r="F1104" s="149">
        <v>40</v>
      </c>
      <c r="G1104" s="149">
        <v>1.8</v>
      </c>
      <c r="H1104" s="149">
        <v>1</v>
      </c>
      <c r="I1104" s="149">
        <v>34</v>
      </c>
      <c r="J1104" s="150">
        <v>85.8</v>
      </c>
      <c r="K1104" s="151">
        <f>IFERROR(TablaAforos[[#This Row],[AREA DEL POTRERO]]/TablaAforos[[#This Row],[NUMERO VACAS LOTE]]/TablaAforos[[#This Row],[DIAS OCUPACION]],"")</f>
        <v>62.5</v>
      </c>
      <c r="L1104" s="152">
        <f t="shared" ref="L1104:L1105" si="288">YEAR(A1104)</f>
        <v>2023</v>
      </c>
      <c r="M1104" s="152">
        <f t="shared" ref="M1104:M1105" si="289">MONTH(A1104)</f>
        <v>5</v>
      </c>
      <c r="N1104" s="152">
        <f t="shared" ref="N1104:N1105" si="290">DAY(A1104)</f>
        <v>25</v>
      </c>
      <c r="O1104" s="139">
        <v>8</v>
      </c>
      <c r="P1104" s="139"/>
      <c r="Q1104" s="149"/>
    </row>
    <row r="1105" spans="1:17">
      <c r="A1105" s="148">
        <v>45071</v>
      </c>
      <c r="B1105" s="149" t="s">
        <v>82</v>
      </c>
      <c r="C1105" s="149" t="s">
        <v>87</v>
      </c>
      <c r="D1105" s="149">
        <v>59</v>
      </c>
      <c r="E1105" s="149">
        <v>2500</v>
      </c>
      <c r="F1105" s="149">
        <v>40</v>
      </c>
      <c r="G1105" s="149">
        <v>2.1</v>
      </c>
      <c r="H1105" s="149">
        <v>1</v>
      </c>
      <c r="I1105" s="149">
        <v>34</v>
      </c>
      <c r="J1105" s="150">
        <v>98.9</v>
      </c>
      <c r="K1105" s="151">
        <f>IFERROR(TablaAforos[[#This Row],[AREA DEL POTRERO]]/TablaAforos[[#This Row],[NUMERO VACAS LOTE]]/TablaAforos[[#This Row],[DIAS OCUPACION]],"")</f>
        <v>62.5</v>
      </c>
      <c r="L1105" s="152">
        <f t="shared" si="288"/>
        <v>2023</v>
      </c>
      <c r="M1105" s="152">
        <f t="shared" si="289"/>
        <v>5</v>
      </c>
      <c r="N1105" s="152">
        <f t="shared" si="290"/>
        <v>25</v>
      </c>
      <c r="O1105" s="139">
        <v>8</v>
      </c>
      <c r="P1105" s="139"/>
      <c r="Q1105" s="149"/>
    </row>
    <row r="1106" spans="1:17">
      <c r="A1106" s="148">
        <v>45072</v>
      </c>
      <c r="B1106" s="149" t="s">
        <v>81</v>
      </c>
      <c r="C1106" s="149">
        <v>1</v>
      </c>
      <c r="D1106" s="149">
        <v>5</v>
      </c>
      <c r="E1106" s="149">
        <v>2550</v>
      </c>
      <c r="F1106" s="149">
        <v>39</v>
      </c>
      <c r="G1106" s="149">
        <v>1.8</v>
      </c>
      <c r="H1106" s="149">
        <v>1</v>
      </c>
      <c r="I1106" s="149">
        <v>29</v>
      </c>
      <c r="J1106" s="150">
        <v>91.7</v>
      </c>
      <c r="K1106" s="151">
        <f>IFERROR(TablaAforos[[#This Row],[AREA DEL POTRERO]]/TablaAforos[[#This Row],[NUMERO VACAS LOTE]]/TablaAforos[[#This Row],[DIAS OCUPACION]],"")</f>
        <v>65.384615384615387</v>
      </c>
      <c r="L1106" s="152">
        <f>YEAR(A1106)</f>
        <v>2023</v>
      </c>
      <c r="M1106" s="152">
        <f>MONTH(A1106)</f>
        <v>5</v>
      </c>
      <c r="N1106" s="152">
        <f>DAY(A1106)</f>
        <v>26</v>
      </c>
      <c r="O1106" s="152">
        <v>9</v>
      </c>
      <c r="P1106" s="152"/>
      <c r="Q1106" s="149"/>
    </row>
    <row r="1107" spans="1:17">
      <c r="A1107" s="148">
        <v>45072</v>
      </c>
      <c r="B1107" s="149" t="s">
        <v>81</v>
      </c>
      <c r="C1107" s="149">
        <v>2</v>
      </c>
      <c r="D1107" s="149">
        <v>84</v>
      </c>
      <c r="E1107" s="149">
        <v>1943</v>
      </c>
      <c r="F1107" s="149">
        <v>40</v>
      </c>
      <c r="G1107" s="149">
        <v>1.7</v>
      </c>
      <c r="H1107" s="149">
        <v>1</v>
      </c>
      <c r="I1107" s="149">
        <v>32</v>
      </c>
      <c r="J1107" s="150">
        <v>64.8</v>
      </c>
      <c r="K1107" s="151">
        <f>IFERROR(TablaAforos[[#This Row],[AREA DEL POTRERO]]/TablaAforos[[#This Row],[NUMERO VACAS LOTE]]/TablaAforos[[#This Row],[DIAS OCUPACION]],"")</f>
        <v>48.575000000000003</v>
      </c>
      <c r="L1107" s="152">
        <f>YEAR(A1107)</f>
        <v>2023</v>
      </c>
      <c r="M1107" s="152">
        <f>MONTH(A1107)</f>
        <v>5</v>
      </c>
      <c r="N1107" s="152">
        <f>DAY(A1107)</f>
        <v>26</v>
      </c>
      <c r="O1107" s="152">
        <v>9</v>
      </c>
      <c r="P1107" s="152"/>
      <c r="Q1107" s="149"/>
    </row>
    <row r="1108" spans="1:17">
      <c r="A1108" s="148">
        <v>45072</v>
      </c>
      <c r="B1108" s="149" t="s">
        <v>82</v>
      </c>
      <c r="C1108" s="149" t="s">
        <v>86</v>
      </c>
      <c r="D1108" s="149">
        <v>33</v>
      </c>
      <c r="E1108" s="149">
        <v>6323</v>
      </c>
      <c r="F1108" s="149">
        <v>41</v>
      </c>
      <c r="G1108" s="149">
        <v>1.8</v>
      </c>
      <c r="H1108" s="149">
        <v>2.5</v>
      </c>
      <c r="I1108" s="149">
        <v>32</v>
      </c>
      <c r="J1108" s="150">
        <v>86.1</v>
      </c>
      <c r="K1108" s="151">
        <f>IFERROR(TablaAforos[[#This Row],[AREA DEL POTRERO]]/TablaAforos[[#This Row],[NUMERO VACAS LOTE]]/TablaAforos[[#This Row],[DIAS OCUPACION]],"")</f>
        <v>61.68780487804878</v>
      </c>
      <c r="L1108" s="152">
        <f t="shared" ref="L1108:L1109" si="291">YEAR(A1108)</f>
        <v>2023</v>
      </c>
      <c r="M1108" s="152">
        <f t="shared" ref="M1108:M1109" si="292">MONTH(A1108)</f>
        <v>5</v>
      </c>
      <c r="N1108" s="152">
        <f t="shared" ref="N1108:N1109" si="293">DAY(A1108)</f>
        <v>26</v>
      </c>
      <c r="O1108" s="139">
        <v>8</v>
      </c>
      <c r="P1108" s="139"/>
      <c r="Q1108" s="149"/>
    </row>
    <row r="1109" spans="1:17">
      <c r="A1109" s="148">
        <v>45072</v>
      </c>
      <c r="B1109" s="149" t="s">
        <v>82</v>
      </c>
      <c r="C1109" s="149" t="s">
        <v>87</v>
      </c>
      <c r="D1109" s="149">
        <v>60</v>
      </c>
      <c r="E1109" s="149">
        <v>2500</v>
      </c>
      <c r="F1109" s="149">
        <v>40</v>
      </c>
      <c r="G1109" s="149">
        <v>2.1</v>
      </c>
      <c r="H1109" s="149">
        <v>1</v>
      </c>
      <c r="I1109" s="149">
        <v>34</v>
      </c>
      <c r="J1109" s="150">
        <v>99.4</v>
      </c>
      <c r="K1109" s="151">
        <f>IFERROR(TablaAforos[[#This Row],[AREA DEL POTRERO]]/TablaAforos[[#This Row],[NUMERO VACAS LOTE]]/TablaAforos[[#This Row],[DIAS OCUPACION]],"")</f>
        <v>62.5</v>
      </c>
      <c r="L1109" s="152">
        <f t="shared" si="291"/>
        <v>2023</v>
      </c>
      <c r="M1109" s="152">
        <f t="shared" si="292"/>
        <v>5</v>
      </c>
      <c r="N1109" s="152">
        <f t="shared" si="293"/>
        <v>26</v>
      </c>
      <c r="O1109" s="139">
        <v>8</v>
      </c>
      <c r="P1109" s="139"/>
      <c r="Q1109" s="149"/>
    </row>
    <row r="1110" spans="1:17">
      <c r="A1110" s="148">
        <v>45072</v>
      </c>
      <c r="B1110" s="149" t="s">
        <v>88</v>
      </c>
      <c r="C1110" s="149">
        <v>1</v>
      </c>
      <c r="D1110" s="149">
        <v>8</v>
      </c>
      <c r="E1110" s="149"/>
      <c r="F1110" s="149">
        <v>45</v>
      </c>
      <c r="G1110" s="149"/>
      <c r="H1110" s="149"/>
      <c r="I1110" s="149"/>
      <c r="J1110" s="150"/>
      <c r="K1110" s="151" t="str">
        <f>IFERROR(TablaAforos[[#This Row],[AREA DEL POTRERO]]/TablaAforos[[#This Row],[NUMERO VACAS LOTE]]/TablaAforos[[#This Row],[DIAS OCUPACION]],"")</f>
        <v/>
      </c>
      <c r="L1110" s="152">
        <f>YEAR(A1110)</f>
        <v>2023</v>
      </c>
      <c r="M1110" s="152">
        <f>MONTH(A1110)</f>
        <v>5</v>
      </c>
      <c r="N1110" s="152">
        <f>DAY(A1110)</f>
        <v>26</v>
      </c>
      <c r="O1110" s="152"/>
      <c r="P1110" s="152"/>
      <c r="Q1110" s="149"/>
    </row>
    <row r="1111" spans="1:17">
      <c r="A1111" s="148">
        <v>45073</v>
      </c>
      <c r="B1111" s="149" t="s">
        <v>81</v>
      </c>
      <c r="C1111" s="149">
        <v>1</v>
      </c>
      <c r="D1111" s="149">
        <v>4</v>
      </c>
      <c r="E1111" s="149">
        <v>2935</v>
      </c>
      <c r="F1111" s="149">
        <v>39</v>
      </c>
      <c r="G1111" s="149">
        <v>1.9</v>
      </c>
      <c r="H1111" s="149">
        <v>1</v>
      </c>
      <c r="I1111" s="149">
        <v>29</v>
      </c>
      <c r="J1111" s="150">
        <v>107</v>
      </c>
      <c r="K1111" s="151">
        <f>IFERROR(TablaAforos[[#This Row],[AREA DEL POTRERO]]/TablaAforos[[#This Row],[NUMERO VACAS LOTE]]/TablaAforos[[#This Row],[DIAS OCUPACION]],"")</f>
        <v>75.256410256410263</v>
      </c>
      <c r="L1111" s="152">
        <f>YEAR(A1111)</f>
        <v>2023</v>
      </c>
      <c r="M1111" s="152">
        <f>MONTH(A1111)</f>
        <v>5</v>
      </c>
      <c r="N1111" s="152">
        <f>DAY(A1111)</f>
        <v>27</v>
      </c>
      <c r="O1111" s="152">
        <v>9</v>
      </c>
      <c r="P1111" s="152"/>
      <c r="Q1111" s="149"/>
    </row>
    <row r="1112" spans="1:17">
      <c r="A1112" s="148">
        <v>45073</v>
      </c>
      <c r="B1112" s="149" t="s">
        <v>81</v>
      </c>
      <c r="C1112" s="149">
        <v>2</v>
      </c>
      <c r="D1112" s="149">
        <v>86</v>
      </c>
      <c r="E1112" s="149">
        <v>2224</v>
      </c>
      <c r="F1112" s="149">
        <v>40</v>
      </c>
      <c r="G1112" s="149">
        <v>1.4</v>
      </c>
      <c r="H1112" s="149">
        <v>1</v>
      </c>
      <c r="I1112" s="149">
        <v>32</v>
      </c>
      <c r="J1112" s="150">
        <v>60.5</v>
      </c>
      <c r="K1112" s="151">
        <f>IFERROR(TablaAforos[[#This Row],[AREA DEL POTRERO]]/TablaAforos[[#This Row],[NUMERO VACAS LOTE]]/TablaAforos[[#This Row],[DIAS OCUPACION]],"")</f>
        <v>55.6</v>
      </c>
      <c r="L1112" s="152">
        <f>YEAR(A1112)</f>
        <v>2023</v>
      </c>
      <c r="M1112" s="152">
        <f>MONTH(A1112)</f>
        <v>5</v>
      </c>
      <c r="N1112" s="152">
        <f>DAY(A1112)</f>
        <v>27</v>
      </c>
      <c r="O1112" s="152">
        <v>9</v>
      </c>
      <c r="P1112" s="152"/>
      <c r="Q1112" s="149"/>
    </row>
    <row r="1113" spans="1:17">
      <c r="A1113" s="148">
        <v>45073</v>
      </c>
      <c r="B1113" s="149" t="s">
        <v>82</v>
      </c>
      <c r="C1113" s="149" t="s">
        <v>87</v>
      </c>
      <c r="D1113" s="149">
        <v>61</v>
      </c>
      <c r="E1113" s="149">
        <v>2500</v>
      </c>
      <c r="F1113" s="149">
        <v>40</v>
      </c>
      <c r="G1113" s="149">
        <v>1.6</v>
      </c>
      <c r="H1113" s="149">
        <v>1</v>
      </c>
      <c r="I1113" s="149">
        <v>34</v>
      </c>
      <c r="J1113" s="150">
        <v>76.900000000000006</v>
      </c>
      <c r="K1113" s="151">
        <f>IFERROR(TablaAforos[[#This Row],[AREA DEL POTRERO]]/TablaAforos[[#This Row],[NUMERO VACAS LOTE]]/TablaAforos[[#This Row],[DIAS OCUPACION]],"")</f>
        <v>62.5</v>
      </c>
      <c r="L1113" s="152">
        <f t="shared" ref="L1113" si="294">YEAR(A1113)</f>
        <v>2023</v>
      </c>
      <c r="M1113" s="152">
        <f t="shared" ref="M1113" si="295">MONTH(A1113)</f>
        <v>5</v>
      </c>
      <c r="N1113" s="152">
        <f t="shared" ref="N1113" si="296">DAY(A1113)</f>
        <v>27</v>
      </c>
      <c r="O1113" s="139">
        <v>8</v>
      </c>
      <c r="P1113" s="139"/>
      <c r="Q1113" s="149"/>
    </row>
    <row r="1114" spans="1:17">
      <c r="A1114" s="148">
        <v>45074</v>
      </c>
      <c r="B1114" s="149" t="s">
        <v>81</v>
      </c>
      <c r="C1114" s="149">
        <v>1</v>
      </c>
      <c r="D1114" s="149">
        <v>3</v>
      </c>
      <c r="E1114" s="149">
        <v>2161</v>
      </c>
      <c r="F1114" s="149">
        <v>39</v>
      </c>
      <c r="G1114" s="149">
        <v>1.6</v>
      </c>
      <c r="H1114" s="149">
        <v>1</v>
      </c>
      <c r="I1114" s="149">
        <v>29</v>
      </c>
      <c r="J1114" s="150">
        <v>68.599999999999994</v>
      </c>
      <c r="K1114" s="151">
        <f>IFERROR(TablaAforos[[#This Row],[AREA DEL POTRERO]]/TablaAforos[[#This Row],[NUMERO VACAS LOTE]]/TablaAforos[[#This Row],[DIAS OCUPACION]],"")</f>
        <v>55.410256410256409</v>
      </c>
      <c r="L1114" s="152">
        <f>YEAR(A1114)</f>
        <v>2023</v>
      </c>
      <c r="M1114" s="152">
        <f>MONTH(A1114)</f>
        <v>5</v>
      </c>
      <c r="N1114" s="152">
        <f>DAY(A1114)</f>
        <v>28</v>
      </c>
      <c r="O1114" s="152">
        <v>9</v>
      </c>
      <c r="P1114" s="152"/>
      <c r="Q1114" s="149"/>
    </row>
    <row r="1115" spans="1:17">
      <c r="A1115" s="148">
        <v>45074</v>
      </c>
      <c r="B1115" s="149" t="s">
        <v>81</v>
      </c>
      <c r="C1115" s="149">
        <v>2</v>
      </c>
      <c r="D1115" s="149">
        <v>85</v>
      </c>
      <c r="E1115" s="149">
        <v>2219</v>
      </c>
      <c r="F1115" s="149">
        <v>40</v>
      </c>
      <c r="G1115" s="149">
        <v>1.4</v>
      </c>
      <c r="H1115" s="149">
        <v>1</v>
      </c>
      <c r="I1115" s="149">
        <v>32</v>
      </c>
      <c r="J1115" s="150">
        <v>61.2</v>
      </c>
      <c r="K1115" s="151">
        <f>IFERROR(TablaAforos[[#This Row],[AREA DEL POTRERO]]/TablaAforos[[#This Row],[NUMERO VACAS LOTE]]/TablaAforos[[#This Row],[DIAS OCUPACION]],"")</f>
        <v>55.475000000000001</v>
      </c>
      <c r="L1115" s="152">
        <f>YEAR(A1115)</f>
        <v>2023</v>
      </c>
      <c r="M1115" s="152">
        <f>MONTH(A1115)</f>
        <v>5</v>
      </c>
      <c r="N1115" s="152">
        <f>DAY(A1115)</f>
        <v>28</v>
      </c>
      <c r="O1115" s="152">
        <v>9</v>
      </c>
      <c r="P1115" s="152"/>
      <c r="Q1115" s="149"/>
    </row>
    <row r="1116" spans="1:17">
      <c r="A1116" s="148">
        <v>45074</v>
      </c>
      <c r="B1116" s="149" t="s">
        <v>82</v>
      </c>
      <c r="C1116" s="149" t="s">
        <v>87</v>
      </c>
      <c r="D1116" s="149">
        <v>27</v>
      </c>
      <c r="E1116" s="149">
        <v>2500</v>
      </c>
      <c r="F1116" s="149">
        <v>40</v>
      </c>
      <c r="G1116" s="149">
        <v>2.1</v>
      </c>
      <c r="H1116" s="149">
        <v>1</v>
      </c>
      <c r="I1116" s="149">
        <v>34</v>
      </c>
      <c r="J1116" s="150">
        <v>103</v>
      </c>
      <c r="K1116" s="151">
        <f>IFERROR(TablaAforos[[#This Row],[AREA DEL POTRERO]]/TablaAforos[[#This Row],[NUMERO VACAS LOTE]]/TablaAforos[[#This Row],[DIAS OCUPACION]],"")</f>
        <v>62.5</v>
      </c>
      <c r="L1116" s="152">
        <f t="shared" ref="L1116" si="297">YEAR(A1116)</f>
        <v>2023</v>
      </c>
      <c r="M1116" s="152">
        <f t="shared" ref="M1116" si="298">MONTH(A1116)</f>
        <v>5</v>
      </c>
      <c r="N1116" s="152">
        <f t="shared" ref="N1116" si="299">DAY(A1116)</f>
        <v>28</v>
      </c>
      <c r="O1116" s="139">
        <v>8</v>
      </c>
      <c r="P1116" s="139"/>
      <c r="Q1116" s="149"/>
    </row>
    <row r="1117" spans="1:17">
      <c r="A1117" s="148">
        <v>45074</v>
      </c>
      <c r="B1117" s="149" t="s">
        <v>88</v>
      </c>
      <c r="C1117" s="149">
        <v>1</v>
      </c>
      <c r="D1117" s="149">
        <v>5</v>
      </c>
      <c r="E1117" s="149">
        <v>7715</v>
      </c>
      <c r="F1117" s="149">
        <v>45</v>
      </c>
      <c r="G1117" s="149">
        <v>1.3</v>
      </c>
      <c r="H1117" s="149">
        <v>2</v>
      </c>
      <c r="I1117" s="149">
        <v>37</v>
      </c>
      <c r="J1117" s="150">
        <v>84.9</v>
      </c>
      <c r="K1117" s="151">
        <f>IFERROR(TablaAforos[[#This Row],[AREA DEL POTRERO]]/TablaAforos[[#This Row],[NUMERO VACAS LOTE]]/TablaAforos[[#This Row],[DIAS OCUPACION]],"")</f>
        <v>85.722222222222229</v>
      </c>
      <c r="L1117" s="152">
        <f t="shared" ref="L1117:L1126" si="300">YEAR(A1117)</f>
        <v>2023</v>
      </c>
      <c r="M1117" s="152">
        <f t="shared" ref="M1117:M1126" si="301">MONTH(A1117)</f>
        <v>5</v>
      </c>
      <c r="N1117" s="152">
        <f t="shared" ref="N1117:N1126" si="302">DAY(A1117)</f>
        <v>28</v>
      </c>
      <c r="O1117" s="152">
        <v>8</v>
      </c>
      <c r="P1117" s="152"/>
      <c r="Q1117" s="149"/>
    </row>
    <row r="1118" spans="1:17">
      <c r="A1118" s="148">
        <v>45075</v>
      </c>
      <c r="B1118" s="149" t="s">
        <v>81</v>
      </c>
      <c r="C1118" s="149">
        <v>1</v>
      </c>
      <c r="D1118" s="149">
        <v>2</v>
      </c>
      <c r="E1118" s="149">
        <v>2458</v>
      </c>
      <c r="F1118" s="149">
        <v>38</v>
      </c>
      <c r="G1118" s="149">
        <v>2</v>
      </c>
      <c r="H1118" s="149">
        <v>1</v>
      </c>
      <c r="I1118" s="149">
        <v>29</v>
      </c>
      <c r="J1118" s="150">
        <v>99</v>
      </c>
      <c r="K1118" s="151">
        <f>IFERROR(TablaAforos[[#This Row],[AREA DEL POTRERO]]/TablaAforos[[#This Row],[NUMERO VACAS LOTE]]/TablaAforos[[#This Row],[DIAS OCUPACION]],"")</f>
        <v>64.684210526315795</v>
      </c>
      <c r="L1118" s="152">
        <f t="shared" si="300"/>
        <v>2023</v>
      </c>
      <c r="M1118" s="152">
        <f t="shared" si="301"/>
        <v>5</v>
      </c>
      <c r="N1118" s="152">
        <f t="shared" si="302"/>
        <v>29</v>
      </c>
      <c r="O1118" s="152">
        <v>9</v>
      </c>
      <c r="P1118" s="152"/>
      <c r="Q1118" s="149"/>
    </row>
    <row r="1119" spans="1:17">
      <c r="A1119" s="148">
        <v>45075</v>
      </c>
      <c r="B1119" s="149" t="s">
        <v>81</v>
      </c>
      <c r="C1119" s="149">
        <v>2</v>
      </c>
      <c r="D1119" s="149">
        <v>83</v>
      </c>
      <c r="E1119" s="149">
        <v>3369</v>
      </c>
      <c r="F1119" s="149">
        <v>40</v>
      </c>
      <c r="G1119" s="149">
        <v>1.4</v>
      </c>
      <c r="H1119" s="149">
        <v>1</v>
      </c>
      <c r="I1119" s="149">
        <v>34</v>
      </c>
      <c r="J1119" s="150">
        <v>93.5</v>
      </c>
      <c r="K1119" s="151">
        <f>IFERROR(TablaAforos[[#This Row],[AREA DEL POTRERO]]/TablaAforos[[#This Row],[NUMERO VACAS LOTE]]/TablaAforos[[#This Row],[DIAS OCUPACION]],"")</f>
        <v>84.224999999999994</v>
      </c>
      <c r="L1119" s="152">
        <f t="shared" si="300"/>
        <v>2023</v>
      </c>
      <c r="M1119" s="152">
        <f t="shared" si="301"/>
        <v>5</v>
      </c>
      <c r="N1119" s="152">
        <f t="shared" si="302"/>
        <v>29</v>
      </c>
      <c r="O1119" s="152">
        <v>9</v>
      </c>
      <c r="P1119" s="152"/>
      <c r="Q1119" s="149"/>
    </row>
    <row r="1120" spans="1:17">
      <c r="A1120" s="148">
        <v>45075</v>
      </c>
      <c r="B1120" s="149" t="s">
        <v>82</v>
      </c>
      <c r="C1120" s="149" t="s">
        <v>86</v>
      </c>
      <c r="D1120" s="149">
        <v>14</v>
      </c>
      <c r="E1120" s="149">
        <v>2500</v>
      </c>
      <c r="F1120" s="149">
        <v>42</v>
      </c>
      <c r="G1120" s="149">
        <v>1.4</v>
      </c>
      <c r="H1120" s="149">
        <v>1</v>
      </c>
      <c r="I1120" s="149">
        <v>33</v>
      </c>
      <c r="J1120" s="150">
        <v>66.5</v>
      </c>
      <c r="K1120" s="151">
        <f>IFERROR(TablaAforos[[#This Row],[AREA DEL POTRERO]]/TablaAforos[[#This Row],[NUMERO VACAS LOTE]]/TablaAforos[[#This Row],[DIAS OCUPACION]],"")</f>
        <v>59.523809523809526</v>
      </c>
      <c r="L1120" s="152">
        <f t="shared" si="300"/>
        <v>2023</v>
      </c>
      <c r="M1120" s="152">
        <f t="shared" si="301"/>
        <v>5</v>
      </c>
      <c r="N1120" s="152">
        <f t="shared" si="302"/>
        <v>29</v>
      </c>
      <c r="O1120" s="152">
        <v>8</v>
      </c>
      <c r="P1120" s="152"/>
      <c r="Q1120" s="149"/>
    </row>
    <row r="1121" spans="1:17">
      <c r="A1121" s="148">
        <v>45075</v>
      </c>
      <c r="B1121" s="149" t="s">
        <v>82</v>
      </c>
      <c r="C1121" s="149" t="s">
        <v>87</v>
      </c>
      <c r="D1121" s="149">
        <v>28</v>
      </c>
      <c r="E1121" s="149">
        <v>2500</v>
      </c>
      <c r="F1121" s="149">
        <v>40</v>
      </c>
      <c r="G1121" s="149">
        <v>1.7</v>
      </c>
      <c r="H1121" s="149">
        <v>1</v>
      </c>
      <c r="I1121" s="149">
        <v>34</v>
      </c>
      <c r="J1121" s="150">
        <v>83.4</v>
      </c>
      <c r="K1121" s="151">
        <f>IFERROR(TablaAforos[[#This Row],[AREA DEL POTRERO]]/TablaAforos[[#This Row],[NUMERO VACAS LOTE]]/TablaAforos[[#This Row],[DIAS OCUPACION]],"")</f>
        <v>62.5</v>
      </c>
      <c r="L1121" s="152">
        <f t="shared" si="300"/>
        <v>2023</v>
      </c>
      <c r="M1121" s="152">
        <f t="shared" si="301"/>
        <v>5</v>
      </c>
      <c r="N1121" s="152">
        <f t="shared" si="302"/>
        <v>29</v>
      </c>
      <c r="O1121" s="152">
        <v>8</v>
      </c>
      <c r="P1121" s="152"/>
      <c r="Q1121" s="149"/>
    </row>
    <row r="1122" spans="1:17">
      <c r="A1122" s="148">
        <v>45076</v>
      </c>
      <c r="B1122" s="149" t="s">
        <v>81</v>
      </c>
      <c r="C1122" s="149">
        <v>1</v>
      </c>
      <c r="D1122" s="149">
        <v>14</v>
      </c>
      <c r="E1122" s="149">
        <v>2054</v>
      </c>
      <c r="F1122" s="149">
        <v>38</v>
      </c>
      <c r="G1122" s="149">
        <v>1.7</v>
      </c>
      <c r="H1122" s="149">
        <v>1</v>
      </c>
      <c r="I1122" s="149">
        <v>29</v>
      </c>
      <c r="J1122" s="150">
        <v>72.599999999999994</v>
      </c>
      <c r="K1122" s="151">
        <f>IFERROR(TablaAforos[[#This Row],[AREA DEL POTRERO]]/TablaAforos[[#This Row],[NUMERO VACAS LOTE]]/TablaAforos[[#This Row],[DIAS OCUPACION]],"")</f>
        <v>54.05263157894737</v>
      </c>
      <c r="L1122" s="152">
        <f t="shared" si="300"/>
        <v>2023</v>
      </c>
      <c r="M1122" s="152">
        <f t="shared" si="301"/>
        <v>5</v>
      </c>
      <c r="N1122" s="152">
        <f t="shared" si="302"/>
        <v>30</v>
      </c>
      <c r="O1122" s="152">
        <v>9</v>
      </c>
      <c r="P1122" s="152"/>
      <c r="Q1122" s="149"/>
    </row>
    <row r="1123" spans="1:17">
      <c r="A1123" s="148">
        <v>45076</v>
      </c>
      <c r="B1123" s="149" t="s">
        <v>81</v>
      </c>
      <c r="C1123" s="149">
        <v>2</v>
      </c>
      <c r="D1123" s="149">
        <v>87</v>
      </c>
      <c r="E1123" s="149">
        <v>3351</v>
      </c>
      <c r="F1123" s="149">
        <v>39</v>
      </c>
      <c r="G1123" s="149">
        <v>1.7</v>
      </c>
      <c r="H1123" s="149">
        <v>1</v>
      </c>
      <c r="I1123" s="149">
        <v>33</v>
      </c>
      <c r="J1123" s="150">
        <v>112</v>
      </c>
      <c r="K1123" s="151">
        <f>IFERROR(TablaAforos[[#This Row],[AREA DEL POTRERO]]/TablaAforos[[#This Row],[NUMERO VACAS LOTE]]/TablaAforos[[#This Row],[DIAS OCUPACION]],"")</f>
        <v>85.92307692307692</v>
      </c>
      <c r="L1123" s="152">
        <f t="shared" si="300"/>
        <v>2023</v>
      </c>
      <c r="M1123" s="152">
        <f t="shared" si="301"/>
        <v>5</v>
      </c>
      <c r="N1123" s="152">
        <f t="shared" si="302"/>
        <v>30</v>
      </c>
      <c r="O1123" s="152">
        <v>9</v>
      </c>
      <c r="P1123" s="152"/>
      <c r="Q1123" s="149"/>
    </row>
    <row r="1124" spans="1:17">
      <c r="A1124" s="148">
        <v>45076</v>
      </c>
      <c r="B1124" s="149" t="s">
        <v>82</v>
      </c>
      <c r="C1124" s="149" t="s">
        <v>86</v>
      </c>
      <c r="D1124" s="149">
        <v>15</v>
      </c>
      <c r="E1124" s="149">
        <v>2500</v>
      </c>
      <c r="F1124" s="149">
        <v>42</v>
      </c>
      <c r="G1124" s="149">
        <v>1.6</v>
      </c>
      <c r="H1124" s="149">
        <v>1</v>
      </c>
      <c r="I1124" s="149">
        <v>33</v>
      </c>
      <c r="J1124" s="150">
        <v>73.7</v>
      </c>
      <c r="K1124" s="151">
        <f>IFERROR(TablaAforos[[#This Row],[AREA DEL POTRERO]]/TablaAforos[[#This Row],[NUMERO VACAS LOTE]]/TablaAforos[[#This Row],[DIAS OCUPACION]],"")</f>
        <v>59.523809523809526</v>
      </c>
      <c r="L1124" s="152">
        <f>YEAR(A1124)</f>
        <v>2023</v>
      </c>
      <c r="M1124" s="152">
        <f>MONTH(A1124)</f>
        <v>5</v>
      </c>
      <c r="N1124" s="152">
        <f>DAY(A1124)</f>
        <v>30</v>
      </c>
      <c r="O1124" s="152">
        <v>8</v>
      </c>
      <c r="P1124" s="152"/>
      <c r="Q1124" s="149"/>
    </row>
    <row r="1125" spans="1:17">
      <c r="A1125" s="148">
        <v>45076</v>
      </c>
      <c r="B1125" s="149" t="s">
        <v>82</v>
      </c>
      <c r="C1125" s="149" t="s">
        <v>87</v>
      </c>
      <c r="D1125" s="149">
        <v>62</v>
      </c>
      <c r="E1125" s="149">
        <v>2500</v>
      </c>
      <c r="F1125" s="149">
        <v>40</v>
      </c>
      <c r="G1125" s="149">
        <v>1.3</v>
      </c>
      <c r="H1125" s="149">
        <v>1</v>
      </c>
      <c r="I1125" s="149">
        <v>34</v>
      </c>
      <c r="J1125" s="150">
        <v>63.8</v>
      </c>
      <c r="K1125" s="151">
        <f>IFERROR(TablaAforos[[#This Row],[AREA DEL POTRERO]]/TablaAforos[[#This Row],[NUMERO VACAS LOTE]]/TablaAforos[[#This Row],[DIAS OCUPACION]],"")</f>
        <v>62.5</v>
      </c>
      <c r="L1125" s="152">
        <f>YEAR(A1125)</f>
        <v>2023</v>
      </c>
      <c r="M1125" s="152">
        <f>MONTH(A1125)</f>
        <v>5</v>
      </c>
      <c r="N1125" s="152">
        <f>DAY(A1125)</f>
        <v>30</v>
      </c>
      <c r="O1125" s="152">
        <v>8</v>
      </c>
      <c r="P1125" s="152"/>
      <c r="Q1125" s="149"/>
    </row>
    <row r="1126" spans="1:17">
      <c r="A1126" s="148">
        <v>45076</v>
      </c>
      <c r="B1126" s="149" t="s">
        <v>88</v>
      </c>
      <c r="C1126" s="149">
        <v>1</v>
      </c>
      <c r="D1126" s="149">
        <v>6</v>
      </c>
      <c r="E1126" s="149">
        <v>6263</v>
      </c>
      <c r="F1126" s="149">
        <v>45</v>
      </c>
      <c r="G1126" s="149">
        <v>1.4</v>
      </c>
      <c r="H1126" s="149">
        <v>2</v>
      </c>
      <c r="I1126" s="149">
        <v>37</v>
      </c>
      <c r="J1126" s="150">
        <v>75.2</v>
      </c>
      <c r="K1126" s="151">
        <f>IFERROR(TablaAforos[[#This Row],[AREA DEL POTRERO]]/TablaAforos[[#This Row],[NUMERO VACAS LOTE]]/TablaAforos[[#This Row],[DIAS OCUPACION]],"")</f>
        <v>69.588888888888889</v>
      </c>
      <c r="L1126" s="152">
        <f t="shared" si="300"/>
        <v>2023</v>
      </c>
      <c r="M1126" s="152">
        <f t="shared" si="301"/>
        <v>5</v>
      </c>
      <c r="N1126" s="152">
        <f t="shared" si="302"/>
        <v>30</v>
      </c>
      <c r="O1126" s="152">
        <v>8</v>
      </c>
      <c r="P1126" s="152"/>
      <c r="Q1126" s="149"/>
    </row>
    <row r="1127" spans="1:17">
      <c r="A1127" s="148">
        <v>45077</v>
      </c>
      <c r="B1127" s="149" t="s">
        <v>81</v>
      </c>
      <c r="C1127" s="149">
        <v>1</v>
      </c>
      <c r="D1127" s="149">
        <v>7</v>
      </c>
      <c r="E1127" s="149">
        <v>2054</v>
      </c>
      <c r="F1127" s="149">
        <v>36</v>
      </c>
      <c r="G1127" s="149">
        <v>1.7</v>
      </c>
      <c r="H1127" s="149">
        <v>1</v>
      </c>
      <c r="I1127" s="149">
        <v>33</v>
      </c>
      <c r="J1127" s="150">
        <v>72.599999999999994</v>
      </c>
      <c r="K1127" s="151">
        <f>IFERROR(TablaAforos[[#This Row],[AREA DEL POTRERO]]/TablaAforos[[#This Row],[NUMERO VACAS LOTE]]/TablaAforos[[#This Row],[DIAS OCUPACION]],"")</f>
        <v>57.055555555555557</v>
      </c>
      <c r="L1127" s="152">
        <f>YEAR(A1127)</f>
        <v>2023</v>
      </c>
      <c r="M1127" s="152">
        <f>MONTH(A1127)</f>
        <v>5</v>
      </c>
      <c r="N1127" s="152">
        <f>DAY(A1127)</f>
        <v>31</v>
      </c>
      <c r="O1127" s="152">
        <v>9</v>
      </c>
      <c r="P1127" s="152"/>
      <c r="Q1127" s="149"/>
    </row>
    <row r="1128" spans="1:17">
      <c r="A1128" s="148">
        <v>45077</v>
      </c>
      <c r="B1128" s="149" t="s">
        <v>81</v>
      </c>
      <c r="C1128" s="149">
        <v>2</v>
      </c>
      <c r="D1128" s="149"/>
      <c r="E1128" s="149"/>
      <c r="F1128" s="149"/>
      <c r="G1128" s="149"/>
      <c r="H1128" s="149"/>
      <c r="I1128" s="149"/>
      <c r="J1128" s="150"/>
      <c r="K1128" s="151" t="str">
        <f>IFERROR(TablaAforos[[#This Row],[AREA DEL POTRERO]]/TablaAforos[[#This Row],[NUMERO VACAS LOTE]]/TablaAforos[[#This Row],[DIAS OCUPACION]],"")</f>
        <v/>
      </c>
      <c r="L1128" s="152">
        <f>YEAR(A1128)</f>
        <v>2023</v>
      </c>
      <c r="M1128" s="152">
        <f>MONTH(A1128)</f>
        <v>5</v>
      </c>
      <c r="N1128" s="152">
        <f>DAY(A1128)</f>
        <v>31</v>
      </c>
      <c r="O1128" s="152">
        <v>9</v>
      </c>
      <c r="P1128" s="152"/>
      <c r="Q1128" s="149"/>
    </row>
    <row r="1129" spans="1:17">
      <c r="A1129" s="148">
        <v>45077</v>
      </c>
      <c r="B1129" s="149" t="s">
        <v>82</v>
      </c>
      <c r="C1129" s="149" t="s">
        <v>86</v>
      </c>
      <c r="D1129" s="149">
        <v>16</v>
      </c>
      <c r="E1129" s="149">
        <v>2500</v>
      </c>
      <c r="F1129" s="149">
        <v>42</v>
      </c>
      <c r="G1129" s="149">
        <v>1.5</v>
      </c>
      <c r="H1129" s="149">
        <v>1</v>
      </c>
      <c r="I1129" s="149">
        <v>33</v>
      </c>
      <c r="J1129" s="150">
        <v>67.900000000000006</v>
      </c>
      <c r="K1129" s="151">
        <f>IFERROR(TablaAforos[[#This Row],[AREA DEL POTRERO]]/TablaAforos[[#This Row],[NUMERO VACAS LOTE]]/TablaAforos[[#This Row],[DIAS OCUPACION]],"")</f>
        <v>59.523809523809526</v>
      </c>
      <c r="L1129" s="152">
        <f t="shared" ref="L1129:L1130" si="303">YEAR(A1129)</f>
        <v>2023</v>
      </c>
      <c r="M1129" s="152">
        <f t="shared" ref="M1129:M1130" si="304">MONTH(A1129)</f>
        <v>5</v>
      </c>
      <c r="N1129" s="152">
        <f t="shared" ref="N1129:N1130" si="305">DAY(A1129)</f>
        <v>31</v>
      </c>
      <c r="O1129" s="152">
        <v>8</v>
      </c>
      <c r="P1129" s="152"/>
      <c r="Q1129" s="149"/>
    </row>
    <row r="1130" spans="1:17">
      <c r="A1130" s="148">
        <v>45077</v>
      </c>
      <c r="B1130" s="149" t="s">
        <v>82</v>
      </c>
      <c r="C1130" s="149" t="s">
        <v>87</v>
      </c>
      <c r="D1130" s="149">
        <v>65</v>
      </c>
      <c r="E1130" s="149">
        <v>2500</v>
      </c>
      <c r="F1130" s="149">
        <v>40</v>
      </c>
      <c r="G1130" s="149">
        <v>1.3</v>
      </c>
      <c r="H1130" s="149">
        <v>1</v>
      </c>
      <c r="I1130" s="149">
        <v>32</v>
      </c>
      <c r="J1130" s="150">
        <v>65.2</v>
      </c>
      <c r="K1130" s="151">
        <f>IFERROR(TablaAforos[[#This Row],[AREA DEL POTRERO]]/TablaAforos[[#This Row],[NUMERO VACAS LOTE]]/TablaAforos[[#This Row],[DIAS OCUPACION]],"")</f>
        <v>62.5</v>
      </c>
      <c r="L1130" s="152">
        <f t="shared" si="303"/>
        <v>2023</v>
      </c>
      <c r="M1130" s="152">
        <f t="shared" si="304"/>
        <v>5</v>
      </c>
      <c r="N1130" s="152">
        <f t="shared" si="305"/>
        <v>31</v>
      </c>
      <c r="O1130" s="152">
        <v>8</v>
      </c>
      <c r="P1130" s="152"/>
      <c r="Q1130" s="149"/>
    </row>
    <row r="1131" spans="1:17">
      <c r="A1131" s="148">
        <v>45078</v>
      </c>
      <c r="B1131" s="149" t="s">
        <v>81</v>
      </c>
      <c r="C1131" s="149">
        <v>1</v>
      </c>
      <c r="D1131" s="149">
        <v>8</v>
      </c>
      <c r="E1131" s="149">
        <v>2211</v>
      </c>
      <c r="F1131" s="149">
        <v>36</v>
      </c>
      <c r="G1131" s="149">
        <v>2.1</v>
      </c>
      <c r="H1131" s="149">
        <v>1</v>
      </c>
      <c r="I1131" s="149">
        <v>30</v>
      </c>
      <c r="J1131" s="150">
        <v>97.2</v>
      </c>
      <c r="K1131" s="151">
        <f>IFERROR(TablaAforos[[#This Row],[AREA DEL POTRERO]]/TablaAforos[[#This Row],[NUMERO VACAS LOTE]]/TablaAforos[[#This Row],[DIAS OCUPACION]],"")</f>
        <v>61.416666666666664</v>
      </c>
      <c r="L1131" s="152">
        <f>YEAR(A1131)</f>
        <v>2023</v>
      </c>
      <c r="M1131" s="152">
        <f>MONTH(A1131)</f>
        <v>6</v>
      </c>
      <c r="N1131" s="152">
        <f>DAY(A1131)</f>
        <v>1</v>
      </c>
      <c r="O1131" s="152">
        <v>9</v>
      </c>
      <c r="P1131" s="152"/>
      <c r="Q1131" s="149"/>
    </row>
    <row r="1132" spans="1:17">
      <c r="A1132" s="148">
        <v>45078</v>
      </c>
      <c r="B1132" s="149" t="s">
        <v>81</v>
      </c>
      <c r="C1132" s="149">
        <v>2</v>
      </c>
      <c r="D1132" s="149"/>
      <c r="E1132" s="149"/>
      <c r="F1132" s="149"/>
      <c r="G1132" s="149"/>
      <c r="H1132" s="149"/>
      <c r="I1132" s="149"/>
      <c r="J1132" s="150"/>
      <c r="K1132" s="151" t="str">
        <f>IFERROR(TablaAforos[[#This Row],[AREA DEL POTRERO]]/TablaAforos[[#This Row],[NUMERO VACAS LOTE]]/TablaAforos[[#This Row],[DIAS OCUPACION]],"")</f>
        <v/>
      </c>
      <c r="L1132" s="152">
        <f>YEAR(A1132)</f>
        <v>2023</v>
      </c>
      <c r="M1132" s="152">
        <f>MONTH(A1132)</f>
        <v>6</v>
      </c>
      <c r="N1132" s="152">
        <f>DAY(A1132)</f>
        <v>1</v>
      </c>
      <c r="O1132" s="152">
        <v>9</v>
      </c>
      <c r="P1132" s="152"/>
      <c r="Q1132" s="149"/>
    </row>
    <row r="1133" spans="1:17">
      <c r="A1133" s="148">
        <v>45078</v>
      </c>
      <c r="B1133" s="149" t="s">
        <v>82</v>
      </c>
      <c r="C1133" s="149" t="s">
        <v>86</v>
      </c>
      <c r="D1133" s="149">
        <v>17</v>
      </c>
      <c r="E1133" s="149">
        <v>2500</v>
      </c>
      <c r="F1133" s="149">
        <v>40</v>
      </c>
      <c r="G1133" s="149">
        <v>2</v>
      </c>
      <c r="H1133" s="149">
        <v>1</v>
      </c>
      <c r="I1133" s="149">
        <v>33</v>
      </c>
      <c r="J1133" s="150">
        <v>98</v>
      </c>
      <c r="K1133" s="151">
        <f>IFERROR(TablaAforos[[#This Row],[AREA DEL POTRERO]]/TablaAforos[[#This Row],[NUMERO VACAS LOTE]]/TablaAforos[[#This Row],[DIAS OCUPACION]],"")</f>
        <v>62.5</v>
      </c>
      <c r="L1133" s="152">
        <f t="shared" ref="L1133:L1135" si="306">YEAR(A1133)</f>
        <v>2023</v>
      </c>
      <c r="M1133" s="152">
        <f t="shared" ref="M1133:M1135" si="307">MONTH(A1133)</f>
        <v>6</v>
      </c>
      <c r="N1133" s="152">
        <f t="shared" ref="N1133:N1135" si="308">DAY(A1133)</f>
        <v>1</v>
      </c>
      <c r="O1133" s="152">
        <v>8</v>
      </c>
      <c r="P1133" s="152"/>
      <c r="Q1133" s="149"/>
    </row>
    <row r="1134" spans="1:17">
      <c r="A1134" s="148">
        <v>45078</v>
      </c>
      <c r="B1134" s="149" t="s">
        <v>82</v>
      </c>
      <c r="C1134" s="149" t="s">
        <v>87</v>
      </c>
      <c r="D1134" s="149">
        <v>64</v>
      </c>
      <c r="E1134" s="149">
        <v>2500</v>
      </c>
      <c r="F1134" s="149">
        <v>40</v>
      </c>
      <c r="G1134" s="149">
        <v>1.8</v>
      </c>
      <c r="H1134" s="149">
        <v>1</v>
      </c>
      <c r="I1134" s="149">
        <v>34</v>
      </c>
      <c r="J1134" s="150">
        <v>88.1</v>
      </c>
      <c r="K1134" s="151">
        <f>IFERROR(TablaAforos[[#This Row],[AREA DEL POTRERO]]/TablaAforos[[#This Row],[NUMERO VACAS LOTE]]/TablaAforos[[#This Row],[DIAS OCUPACION]],"")</f>
        <v>62.5</v>
      </c>
      <c r="L1134" s="152">
        <f t="shared" si="306"/>
        <v>2023</v>
      </c>
      <c r="M1134" s="152">
        <f t="shared" si="307"/>
        <v>6</v>
      </c>
      <c r="N1134" s="152">
        <f t="shared" si="308"/>
        <v>1</v>
      </c>
      <c r="O1134" s="152">
        <v>8</v>
      </c>
      <c r="P1134" s="152"/>
      <c r="Q1134" s="149"/>
    </row>
    <row r="1135" spans="1:17">
      <c r="A1135" s="148">
        <v>45078</v>
      </c>
      <c r="B1135" s="149" t="s">
        <v>88</v>
      </c>
      <c r="C1135" s="149">
        <v>1</v>
      </c>
      <c r="D1135" s="149">
        <v>1</v>
      </c>
      <c r="E1135" s="149">
        <v>12716</v>
      </c>
      <c r="F1135" s="149">
        <v>45</v>
      </c>
      <c r="G1135" s="149">
        <v>1.5</v>
      </c>
      <c r="H1135" s="149">
        <v>4</v>
      </c>
      <c r="I1135" s="149">
        <v>32</v>
      </c>
      <c r="J1135" s="150">
        <v>83.7</v>
      </c>
      <c r="K1135" s="151">
        <f>IFERROR(TablaAforos[[#This Row],[AREA DEL POTRERO]]/TablaAforos[[#This Row],[NUMERO VACAS LOTE]]/TablaAforos[[#This Row],[DIAS OCUPACION]],"")</f>
        <v>70.644444444444446</v>
      </c>
      <c r="L1135" s="152">
        <f t="shared" si="306"/>
        <v>2023</v>
      </c>
      <c r="M1135" s="152">
        <f t="shared" si="307"/>
        <v>6</v>
      </c>
      <c r="N1135" s="152">
        <f t="shared" si="308"/>
        <v>1</v>
      </c>
      <c r="O1135" s="152">
        <v>8</v>
      </c>
      <c r="P1135" s="152"/>
      <c r="Q1135" s="149"/>
    </row>
    <row r="1136" spans="1:17">
      <c r="A1136" s="148">
        <v>45079</v>
      </c>
      <c r="B1136" s="149" t="s">
        <v>81</v>
      </c>
      <c r="C1136" s="149">
        <v>1</v>
      </c>
      <c r="D1136" s="149">
        <v>9</v>
      </c>
      <c r="E1136" s="149">
        <v>2169</v>
      </c>
      <c r="F1136" s="149">
        <v>37</v>
      </c>
      <c r="G1136" s="149">
        <v>1.9</v>
      </c>
      <c r="H1136" s="149">
        <v>1</v>
      </c>
      <c r="I1136" s="149">
        <v>29</v>
      </c>
      <c r="J1136" s="150">
        <v>85.3</v>
      </c>
      <c r="K1136" s="151">
        <f>IFERROR(TablaAforos[[#This Row],[AREA DEL POTRERO]]/TablaAforos[[#This Row],[NUMERO VACAS LOTE]]/TablaAforos[[#This Row],[DIAS OCUPACION]],"")</f>
        <v>58.621621621621621</v>
      </c>
      <c r="L1136" s="152">
        <f t="shared" ref="L1136:L1141" si="309">YEAR(A1136)</f>
        <v>2023</v>
      </c>
      <c r="M1136" s="152">
        <f t="shared" ref="M1136:M1141" si="310">MONTH(A1136)</f>
        <v>6</v>
      </c>
      <c r="N1136" s="152">
        <f t="shared" ref="N1136:N1141" si="311">DAY(A1136)</f>
        <v>2</v>
      </c>
      <c r="O1136" s="152">
        <v>9</v>
      </c>
      <c r="P1136" s="152"/>
      <c r="Q1136" s="149"/>
    </row>
    <row r="1137" spans="1:17">
      <c r="A1137" s="148">
        <v>45079</v>
      </c>
      <c r="B1137" s="149" t="s">
        <v>81</v>
      </c>
      <c r="C1137" s="149">
        <v>2</v>
      </c>
      <c r="D1137" s="149">
        <v>88</v>
      </c>
      <c r="E1137" s="149">
        <v>2092</v>
      </c>
      <c r="F1137" s="149">
        <v>34</v>
      </c>
      <c r="G1137" s="149">
        <v>1.9</v>
      </c>
      <c r="H1137" s="149">
        <v>1</v>
      </c>
      <c r="I1137" s="149">
        <v>33</v>
      </c>
      <c r="J1137" s="150">
        <v>80.099999999999994</v>
      </c>
      <c r="K1137" s="151">
        <f>IFERROR(TablaAforos[[#This Row],[AREA DEL POTRERO]]/TablaAforos[[#This Row],[NUMERO VACAS LOTE]]/TablaAforos[[#This Row],[DIAS OCUPACION]],"")</f>
        <v>61.529411764705884</v>
      </c>
      <c r="L1137" s="152">
        <f t="shared" si="309"/>
        <v>2023</v>
      </c>
      <c r="M1137" s="152">
        <f t="shared" si="310"/>
        <v>6</v>
      </c>
      <c r="N1137" s="152">
        <f t="shared" si="311"/>
        <v>2</v>
      </c>
      <c r="O1137" s="152">
        <v>9</v>
      </c>
      <c r="P1137" s="152"/>
      <c r="Q1137" s="149"/>
    </row>
    <row r="1138" spans="1:17">
      <c r="A1138" s="148">
        <v>45079</v>
      </c>
      <c r="B1138" s="149" t="s">
        <v>82</v>
      </c>
      <c r="C1138" s="149" t="s">
        <v>86</v>
      </c>
      <c r="D1138" s="149">
        <v>18</v>
      </c>
      <c r="E1138" s="149">
        <v>2500</v>
      </c>
      <c r="F1138" s="149">
        <v>40</v>
      </c>
      <c r="G1138" s="149">
        <v>1.9</v>
      </c>
      <c r="H1138" s="149">
        <v>1</v>
      </c>
      <c r="I1138" s="149">
        <v>33</v>
      </c>
      <c r="J1138" s="150">
        <v>90.9</v>
      </c>
      <c r="K1138" s="151">
        <f>IFERROR(TablaAforos[[#This Row],[AREA DEL POTRERO]]/TablaAforos[[#This Row],[NUMERO VACAS LOTE]]/TablaAforos[[#This Row],[DIAS OCUPACION]],"")</f>
        <v>62.5</v>
      </c>
      <c r="L1138" s="152">
        <f t="shared" si="309"/>
        <v>2023</v>
      </c>
      <c r="M1138" s="152">
        <f t="shared" si="310"/>
        <v>6</v>
      </c>
      <c r="N1138" s="152">
        <f t="shared" si="311"/>
        <v>2</v>
      </c>
      <c r="O1138" s="152">
        <v>8</v>
      </c>
      <c r="P1138" s="152"/>
      <c r="Q1138" s="149"/>
    </row>
    <row r="1139" spans="1:17">
      <c r="A1139" s="148">
        <v>45079</v>
      </c>
      <c r="B1139" s="149" t="s">
        <v>82</v>
      </c>
      <c r="C1139" s="149" t="s">
        <v>87</v>
      </c>
      <c r="D1139" s="149">
        <v>66</v>
      </c>
      <c r="E1139" s="149">
        <v>2500</v>
      </c>
      <c r="F1139" s="149">
        <v>40</v>
      </c>
      <c r="G1139" s="149">
        <v>1.9</v>
      </c>
      <c r="H1139" s="149">
        <v>1</v>
      </c>
      <c r="I1139" s="149">
        <v>33</v>
      </c>
      <c r="J1139" s="150">
        <v>92.3</v>
      </c>
      <c r="K1139" s="151">
        <f>IFERROR(TablaAforos[[#This Row],[AREA DEL POTRERO]]/TablaAforos[[#This Row],[NUMERO VACAS LOTE]]/TablaAforos[[#This Row],[DIAS OCUPACION]],"")</f>
        <v>62.5</v>
      </c>
      <c r="L1139" s="152">
        <f t="shared" si="309"/>
        <v>2023</v>
      </c>
      <c r="M1139" s="152">
        <f t="shared" si="310"/>
        <v>6</v>
      </c>
      <c r="N1139" s="152">
        <f t="shared" si="311"/>
        <v>2</v>
      </c>
      <c r="O1139" s="152">
        <v>8</v>
      </c>
      <c r="P1139" s="152"/>
      <c r="Q1139" s="149"/>
    </row>
    <row r="1140" spans="1:17">
      <c r="A1140" s="148">
        <v>45080</v>
      </c>
      <c r="B1140" s="149" t="s">
        <v>81</v>
      </c>
      <c r="C1140" s="149">
        <v>1</v>
      </c>
      <c r="D1140" s="149">
        <v>10</v>
      </c>
      <c r="E1140" s="149">
        <v>2317</v>
      </c>
      <c r="F1140" s="149">
        <v>37</v>
      </c>
      <c r="G1140" s="149">
        <v>2</v>
      </c>
      <c r="H1140" s="149">
        <v>1</v>
      </c>
      <c r="I1140" s="149">
        <v>29</v>
      </c>
      <c r="J1140" s="150">
        <v>98.2</v>
      </c>
      <c r="K1140" s="151">
        <f>IFERROR(TablaAforos[[#This Row],[AREA DEL POTRERO]]/TablaAforos[[#This Row],[NUMERO VACAS LOTE]]/TablaAforos[[#This Row],[DIAS OCUPACION]],"")</f>
        <v>62.621621621621621</v>
      </c>
      <c r="L1140" s="152">
        <f t="shared" si="309"/>
        <v>2023</v>
      </c>
      <c r="M1140" s="152">
        <f t="shared" si="310"/>
        <v>6</v>
      </c>
      <c r="N1140" s="152">
        <f t="shared" si="311"/>
        <v>3</v>
      </c>
      <c r="O1140" s="152">
        <v>9</v>
      </c>
      <c r="P1140" s="152"/>
      <c r="Q1140" s="149"/>
    </row>
    <row r="1141" spans="1:17">
      <c r="A1141" s="148">
        <v>45080</v>
      </c>
      <c r="B1141" s="149" t="s">
        <v>81</v>
      </c>
      <c r="C1141" s="149">
        <v>2</v>
      </c>
      <c r="D1141" s="149">
        <v>89</v>
      </c>
      <c r="E1141" s="149">
        <v>2476</v>
      </c>
      <c r="F1141" s="149">
        <v>35</v>
      </c>
      <c r="G1141" s="149">
        <v>1.7</v>
      </c>
      <c r="H1141" s="149">
        <v>1</v>
      </c>
      <c r="I1141" s="149">
        <v>33</v>
      </c>
      <c r="J1141" s="150">
        <v>94.4</v>
      </c>
      <c r="K1141" s="151">
        <f>IFERROR(TablaAforos[[#This Row],[AREA DEL POTRERO]]/TablaAforos[[#This Row],[NUMERO VACAS LOTE]]/TablaAforos[[#This Row],[DIAS OCUPACION]],"")</f>
        <v>70.742857142857147</v>
      </c>
      <c r="L1141" s="152">
        <f t="shared" si="309"/>
        <v>2023</v>
      </c>
      <c r="M1141" s="152">
        <f t="shared" si="310"/>
        <v>6</v>
      </c>
      <c r="N1141" s="152">
        <f t="shared" si="311"/>
        <v>3</v>
      </c>
      <c r="O1141" s="152">
        <v>9</v>
      </c>
      <c r="P1141" s="152"/>
      <c r="Q1141" s="149"/>
    </row>
    <row r="1142" spans="1:17">
      <c r="A1142" s="148">
        <v>45080</v>
      </c>
      <c r="B1142" s="149" t="s">
        <v>82</v>
      </c>
      <c r="C1142" s="149" t="s">
        <v>86</v>
      </c>
      <c r="D1142" s="149">
        <v>19</v>
      </c>
      <c r="E1142" s="149">
        <v>2500</v>
      </c>
      <c r="F1142" s="149">
        <v>40</v>
      </c>
      <c r="G1142" s="149">
        <v>1.9</v>
      </c>
      <c r="H1142" s="149">
        <v>1</v>
      </c>
      <c r="I1142" s="149">
        <v>33</v>
      </c>
      <c r="J1142" s="150">
        <v>89.5</v>
      </c>
      <c r="K1142" s="151">
        <f>IFERROR(TablaAforos[[#This Row],[AREA DEL POTRERO]]/TablaAforos[[#This Row],[NUMERO VACAS LOTE]]/TablaAforos[[#This Row],[DIAS OCUPACION]],"")</f>
        <v>62.5</v>
      </c>
      <c r="L1142" s="152">
        <f t="shared" ref="L1142:L1143" si="312">YEAR(A1142)</f>
        <v>2023</v>
      </c>
      <c r="M1142" s="152">
        <f t="shared" ref="M1142:M1143" si="313">MONTH(A1142)</f>
        <v>6</v>
      </c>
      <c r="N1142" s="152">
        <f t="shared" ref="N1142:N1143" si="314">DAY(A1142)</f>
        <v>3</v>
      </c>
      <c r="O1142" s="152">
        <v>8</v>
      </c>
      <c r="P1142" s="152"/>
      <c r="Q1142" s="149"/>
    </row>
    <row r="1143" spans="1:17">
      <c r="A1143" s="148">
        <v>45080</v>
      </c>
      <c r="B1143" s="149" t="s">
        <v>82</v>
      </c>
      <c r="C1143" s="149" t="s">
        <v>87</v>
      </c>
      <c r="D1143" s="149">
        <v>67</v>
      </c>
      <c r="E1143" s="149">
        <v>2500</v>
      </c>
      <c r="F1143" s="149">
        <v>40</v>
      </c>
      <c r="G1143" s="149">
        <v>1.7</v>
      </c>
      <c r="H1143" s="149">
        <v>1</v>
      </c>
      <c r="I1143" s="149">
        <v>34</v>
      </c>
      <c r="J1143" s="150">
        <v>83.4</v>
      </c>
      <c r="K1143" s="151">
        <f>IFERROR(TablaAforos[[#This Row],[AREA DEL POTRERO]]/TablaAforos[[#This Row],[NUMERO VACAS LOTE]]/TablaAforos[[#This Row],[DIAS OCUPACION]],"")</f>
        <v>62.5</v>
      </c>
      <c r="L1143" s="152">
        <f t="shared" si="312"/>
        <v>2023</v>
      </c>
      <c r="M1143" s="152">
        <f t="shared" si="313"/>
        <v>6</v>
      </c>
      <c r="N1143" s="152">
        <f t="shared" si="314"/>
        <v>3</v>
      </c>
      <c r="O1143" s="152">
        <v>8</v>
      </c>
      <c r="P1143" s="152"/>
      <c r="Q1143" s="149"/>
    </row>
    <row r="1144" spans="1:17">
      <c r="A1144" s="148">
        <v>45080</v>
      </c>
      <c r="B1144" s="149" t="s">
        <v>85</v>
      </c>
      <c r="C1144" s="149">
        <v>1</v>
      </c>
      <c r="D1144" s="149">
        <v>15</v>
      </c>
      <c r="E1144" s="149">
        <v>9998</v>
      </c>
      <c r="F1144" s="149">
        <v>30</v>
      </c>
      <c r="G1144" s="149">
        <v>1.5</v>
      </c>
      <c r="H1144" s="149">
        <v>4</v>
      </c>
      <c r="I1144" s="149">
        <v>31</v>
      </c>
      <c r="J1144" s="150">
        <v>97.5</v>
      </c>
      <c r="K1144" s="151">
        <f>IFERROR(TablaAforos[[#This Row],[AREA DEL POTRERO]]/TablaAforos[[#This Row],[NUMERO VACAS LOTE]]/TablaAforos[[#This Row],[DIAS OCUPACION]],"")</f>
        <v>83.316666666666663</v>
      </c>
      <c r="L1144" s="152">
        <f>YEAR(A1144)</f>
        <v>2023</v>
      </c>
      <c r="M1144" s="152">
        <f>MONTH(A1144)</f>
        <v>6</v>
      </c>
      <c r="N1144" s="152">
        <f>DAY(A1144)</f>
        <v>3</v>
      </c>
      <c r="O1144" s="152">
        <v>8</v>
      </c>
      <c r="P1144" s="152"/>
      <c r="Q1144" s="149"/>
    </row>
    <row r="1145" spans="1:17">
      <c r="A1145" s="148">
        <v>45081</v>
      </c>
      <c r="B1145" s="149" t="s">
        <v>81</v>
      </c>
      <c r="C1145" s="149">
        <v>1</v>
      </c>
      <c r="D1145" s="149">
        <v>11</v>
      </c>
      <c r="E1145" s="149">
        <v>2272</v>
      </c>
      <c r="F1145" s="149">
        <v>37</v>
      </c>
      <c r="G1145" s="149">
        <v>2.2000000000000002</v>
      </c>
      <c r="H1145" s="149">
        <v>1</v>
      </c>
      <c r="I1145" s="149">
        <v>29</v>
      </c>
      <c r="J1145" s="150">
        <v>104</v>
      </c>
      <c r="K1145" s="151">
        <f>IFERROR(TablaAforos[[#This Row],[AREA DEL POTRERO]]/TablaAforos[[#This Row],[NUMERO VACAS LOTE]]/TablaAforos[[#This Row],[DIAS OCUPACION]],"")</f>
        <v>61.405405405405403</v>
      </c>
      <c r="L1145" s="152">
        <f>YEAR(A1145)</f>
        <v>2023</v>
      </c>
      <c r="M1145" s="152">
        <f>MONTH(A1145)</f>
        <v>6</v>
      </c>
      <c r="N1145" s="152">
        <f>DAY(A1145)</f>
        <v>4</v>
      </c>
      <c r="O1145" s="152">
        <v>9</v>
      </c>
      <c r="P1145" s="152"/>
      <c r="Q1145" s="149"/>
    </row>
    <row r="1146" spans="1:17">
      <c r="A1146" s="148">
        <v>45081</v>
      </c>
      <c r="B1146" s="149" t="s">
        <v>81</v>
      </c>
      <c r="C1146" s="149">
        <v>2</v>
      </c>
      <c r="D1146" s="149">
        <v>90</v>
      </c>
      <c r="E1146" s="149">
        <v>2328</v>
      </c>
      <c r="F1146" s="149">
        <v>35</v>
      </c>
      <c r="G1146" s="149">
        <v>1.5</v>
      </c>
      <c r="H1146" s="149">
        <v>1</v>
      </c>
      <c r="I1146" s="149">
        <v>33</v>
      </c>
      <c r="J1146" s="150">
        <v>77.3</v>
      </c>
      <c r="K1146" s="151">
        <f>IFERROR(TablaAforos[[#This Row],[AREA DEL POTRERO]]/TablaAforos[[#This Row],[NUMERO VACAS LOTE]]/TablaAforos[[#This Row],[DIAS OCUPACION]],"")</f>
        <v>66.51428571428572</v>
      </c>
      <c r="L1146" s="152">
        <f>YEAR(A1146)</f>
        <v>2023</v>
      </c>
      <c r="M1146" s="152">
        <f>MONTH(A1146)</f>
        <v>6</v>
      </c>
      <c r="N1146" s="152">
        <f>DAY(A1146)</f>
        <v>4</v>
      </c>
      <c r="O1146" s="152">
        <v>9</v>
      </c>
      <c r="P1146" s="152"/>
      <c r="Q1146" s="149"/>
    </row>
    <row r="1147" spans="1:17">
      <c r="A1147" s="148">
        <v>45081</v>
      </c>
      <c r="B1147" s="149" t="s">
        <v>82</v>
      </c>
      <c r="C1147" s="149" t="s">
        <v>86</v>
      </c>
      <c r="D1147" s="149">
        <v>20</v>
      </c>
      <c r="E1147" s="149">
        <v>2500</v>
      </c>
      <c r="F1147" s="149">
        <v>40</v>
      </c>
      <c r="G1147" s="149">
        <v>1.3</v>
      </c>
      <c r="H1147" s="149">
        <v>1</v>
      </c>
      <c r="I1147" s="149">
        <v>32</v>
      </c>
      <c r="J1147" s="150">
        <v>64.7</v>
      </c>
      <c r="K1147" s="151">
        <f>IFERROR(TablaAforos[[#This Row],[AREA DEL POTRERO]]/TablaAforos[[#This Row],[NUMERO VACAS LOTE]]/TablaAforos[[#This Row],[DIAS OCUPACION]],"")</f>
        <v>62.5</v>
      </c>
      <c r="L1147" s="152">
        <f t="shared" ref="L1147:L1148" si="315">YEAR(A1147)</f>
        <v>2023</v>
      </c>
      <c r="M1147" s="152">
        <f t="shared" ref="M1147:M1148" si="316">MONTH(A1147)</f>
        <v>6</v>
      </c>
      <c r="N1147" s="152">
        <f t="shared" ref="N1147:N1148" si="317">DAY(A1147)</f>
        <v>4</v>
      </c>
      <c r="O1147" s="152">
        <v>8</v>
      </c>
      <c r="P1147" s="152"/>
      <c r="Q1147" s="149"/>
    </row>
    <row r="1148" spans="1:17">
      <c r="A1148" s="148">
        <v>45081</v>
      </c>
      <c r="B1148" s="149" t="s">
        <v>82</v>
      </c>
      <c r="C1148" s="149" t="s">
        <v>87</v>
      </c>
      <c r="D1148" s="149">
        <v>69</v>
      </c>
      <c r="E1148" s="149">
        <v>2500</v>
      </c>
      <c r="F1148" s="149">
        <v>40</v>
      </c>
      <c r="G1148" s="149">
        <v>1.2</v>
      </c>
      <c r="H1148" s="149">
        <v>1</v>
      </c>
      <c r="I1148" s="149">
        <v>32</v>
      </c>
      <c r="J1148" s="150">
        <v>58.6</v>
      </c>
      <c r="K1148" s="151">
        <f>IFERROR(TablaAforos[[#This Row],[AREA DEL POTRERO]]/TablaAforos[[#This Row],[NUMERO VACAS LOTE]]/TablaAforos[[#This Row],[DIAS OCUPACION]],"")</f>
        <v>62.5</v>
      </c>
      <c r="L1148" s="152">
        <f t="shared" si="315"/>
        <v>2023</v>
      </c>
      <c r="M1148" s="152">
        <f t="shared" si="316"/>
        <v>6</v>
      </c>
      <c r="N1148" s="152">
        <f t="shared" si="317"/>
        <v>4</v>
      </c>
      <c r="O1148" s="152">
        <v>8</v>
      </c>
      <c r="P1148" s="152"/>
      <c r="Q1148" s="149"/>
    </row>
    <row r="1149" spans="1:17">
      <c r="A1149" s="148">
        <v>45081</v>
      </c>
      <c r="B1149" s="149" t="s">
        <v>88</v>
      </c>
      <c r="C1149" s="149">
        <v>1</v>
      </c>
      <c r="D1149" s="149">
        <v>2</v>
      </c>
      <c r="E1149" s="149">
        <v>19318</v>
      </c>
      <c r="F1149" s="149">
        <v>49</v>
      </c>
      <c r="G1149" s="149">
        <v>1.7</v>
      </c>
      <c r="H1149" s="149">
        <v>5</v>
      </c>
      <c r="I1149" s="149">
        <v>32</v>
      </c>
      <c r="J1149" s="150">
        <v>95.7</v>
      </c>
      <c r="K1149" s="151">
        <f>IFERROR(TablaAforos[[#This Row],[AREA DEL POTRERO]]/TablaAforos[[#This Row],[NUMERO VACAS LOTE]]/TablaAforos[[#This Row],[DIAS OCUPACION]],"")</f>
        <v>78.848979591836738</v>
      </c>
      <c r="L1149" s="152">
        <f>YEAR(A1149)</f>
        <v>2023</v>
      </c>
      <c r="M1149" s="152">
        <f>MONTH(A1149)</f>
        <v>6</v>
      </c>
      <c r="N1149" s="152">
        <f>DAY(A1149)</f>
        <v>4</v>
      </c>
      <c r="O1149" s="152">
        <v>8</v>
      </c>
      <c r="P1149" s="152"/>
      <c r="Q1149" s="149"/>
    </row>
    <row r="1150" spans="1:17">
      <c r="A1150" s="148">
        <v>45082</v>
      </c>
      <c r="B1150" s="149" t="s">
        <v>81</v>
      </c>
      <c r="C1150" s="149">
        <v>1</v>
      </c>
      <c r="D1150" s="149">
        <v>12</v>
      </c>
      <c r="E1150" s="149">
        <v>2121</v>
      </c>
      <c r="F1150" s="149">
        <v>37</v>
      </c>
      <c r="G1150" s="149">
        <v>1.7</v>
      </c>
      <c r="H1150" s="149">
        <v>1</v>
      </c>
      <c r="I1150" s="149">
        <v>29</v>
      </c>
      <c r="J1150" s="150">
        <v>74.400000000000006</v>
      </c>
      <c r="K1150" s="151">
        <f>IFERROR(TablaAforos[[#This Row],[AREA DEL POTRERO]]/TablaAforos[[#This Row],[NUMERO VACAS LOTE]]/TablaAforos[[#This Row],[DIAS OCUPACION]],"")</f>
        <v>57.324324324324323</v>
      </c>
      <c r="L1150" s="152">
        <f>YEAR(A1150)</f>
        <v>2023</v>
      </c>
      <c r="M1150" s="152">
        <f>MONTH(A1150)</f>
        <v>6</v>
      </c>
      <c r="N1150" s="152">
        <f>DAY(A1150)</f>
        <v>5</v>
      </c>
      <c r="O1150" s="152">
        <v>9</v>
      </c>
      <c r="P1150" s="152"/>
      <c r="Q1150" s="149"/>
    </row>
    <row r="1151" spans="1:17">
      <c r="A1151" s="148">
        <v>45082</v>
      </c>
      <c r="B1151" s="149" t="s">
        <v>81</v>
      </c>
      <c r="C1151" s="149">
        <v>2</v>
      </c>
      <c r="D1151" s="149">
        <v>37</v>
      </c>
      <c r="E1151" s="149">
        <v>2058</v>
      </c>
      <c r="F1151" s="149">
        <v>33</v>
      </c>
      <c r="G1151" s="149">
        <v>1.7</v>
      </c>
      <c r="H1151" s="149">
        <v>0.5</v>
      </c>
      <c r="I1151" s="149">
        <v>34</v>
      </c>
      <c r="J1151" s="150">
        <v>166</v>
      </c>
      <c r="K1151" s="151">
        <f>IFERROR(TablaAforos[[#This Row],[AREA DEL POTRERO]]/TablaAforos[[#This Row],[NUMERO VACAS LOTE]]/TablaAforos[[#This Row],[DIAS OCUPACION]],"")</f>
        <v>124.72727272727273</v>
      </c>
      <c r="L1151" s="152">
        <f>YEAR(A1151)</f>
        <v>2023</v>
      </c>
      <c r="M1151" s="152">
        <f>MONTH(A1151)</f>
        <v>6</v>
      </c>
      <c r="N1151" s="152">
        <f>DAY(A1151)</f>
        <v>5</v>
      </c>
      <c r="O1151" s="152">
        <v>9</v>
      </c>
      <c r="P1151" s="152"/>
      <c r="Q1151" s="149"/>
    </row>
    <row r="1152" spans="1:17">
      <c r="A1152" s="148">
        <v>45082</v>
      </c>
      <c r="B1152" s="149" t="s">
        <v>81</v>
      </c>
      <c r="C1152" s="149">
        <v>2</v>
      </c>
      <c r="D1152" s="149">
        <v>39</v>
      </c>
      <c r="E1152" s="149">
        <v>1266</v>
      </c>
      <c r="F1152" s="149">
        <v>33</v>
      </c>
      <c r="G1152" s="149">
        <v>1.9</v>
      </c>
      <c r="H1152" s="149">
        <v>0.5</v>
      </c>
      <c r="I1152" s="149">
        <v>33</v>
      </c>
      <c r="J1152" s="150">
        <v>114</v>
      </c>
      <c r="K1152" s="151">
        <f>IFERROR(TablaAforos[[#This Row],[AREA DEL POTRERO]]/TablaAforos[[#This Row],[NUMERO VACAS LOTE]]/TablaAforos[[#This Row],[DIAS OCUPACION]],"")</f>
        <v>76.727272727272734</v>
      </c>
      <c r="L1152" s="152">
        <f t="shared" ref="L1152:L1153" si="318">YEAR(A1152)</f>
        <v>2023</v>
      </c>
      <c r="M1152" s="152">
        <f t="shared" ref="M1152:M1153" si="319">MONTH(A1152)</f>
        <v>6</v>
      </c>
      <c r="N1152" s="152">
        <f t="shared" ref="N1152:N1153" si="320">DAY(A1152)</f>
        <v>5</v>
      </c>
      <c r="O1152" s="152">
        <v>9</v>
      </c>
      <c r="P1152" s="152"/>
      <c r="Q1152" s="149"/>
    </row>
    <row r="1153" spans="1:17">
      <c r="A1153" s="148">
        <v>45082</v>
      </c>
      <c r="B1153" s="149" t="s">
        <v>82</v>
      </c>
      <c r="C1153" s="149" t="s">
        <v>86</v>
      </c>
      <c r="D1153" s="149">
        <v>21</v>
      </c>
      <c r="E1153" s="149">
        <v>2500</v>
      </c>
      <c r="F1153" s="149">
        <v>40</v>
      </c>
      <c r="G1153" s="149">
        <v>2.1</v>
      </c>
      <c r="H1153" s="149">
        <v>1</v>
      </c>
      <c r="I1153" s="149">
        <v>32</v>
      </c>
      <c r="J1153" s="150">
        <v>98.4</v>
      </c>
      <c r="K1153" s="151">
        <f>IFERROR(TablaAforos[[#This Row],[AREA DEL POTRERO]]/TablaAforos[[#This Row],[NUMERO VACAS LOTE]]/TablaAforos[[#This Row],[DIAS OCUPACION]],"")</f>
        <v>62.5</v>
      </c>
      <c r="L1153" s="152">
        <f t="shared" si="318"/>
        <v>2023</v>
      </c>
      <c r="M1153" s="152">
        <f t="shared" si="319"/>
        <v>6</v>
      </c>
      <c r="N1153" s="152">
        <f t="shared" si="320"/>
        <v>5</v>
      </c>
      <c r="O1153" s="152">
        <v>8</v>
      </c>
      <c r="P1153" s="152"/>
      <c r="Q1153" s="149"/>
    </row>
    <row r="1154" spans="1:17">
      <c r="A1154" s="148">
        <v>45082</v>
      </c>
      <c r="B1154" s="149" t="s">
        <v>82</v>
      </c>
      <c r="C1154" s="149" t="s">
        <v>87</v>
      </c>
      <c r="D1154" s="149">
        <v>70</v>
      </c>
      <c r="E1154" s="149">
        <v>2500</v>
      </c>
      <c r="F1154" s="149">
        <v>40</v>
      </c>
      <c r="G1154" s="149">
        <v>1.2</v>
      </c>
      <c r="H1154" s="149">
        <v>1</v>
      </c>
      <c r="I1154" s="149">
        <v>32</v>
      </c>
      <c r="J1154" s="150">
        <v>56.3</v>
      </c>
      <c r="K1154" s="151">
        <f>IFERROR(TablaAforos[[#This Row],[AREA DEL POTRERO]]/TablaAforos[[#This Row],[NUMERO VACAS LOTE]]/TablaAforos[[#This Row],[DIAS OCUPACION]],"")</f>
        <v>62.5</v>
      </c>
      <c r="L1154" s="152">
        <f t="shared" ref="L1154:L1159" si="321">YEAR(A1154)</f>
        <v>2023</v>
      </c>
      <c r="M1154" s="152">
        <f t="shared" ref="M1154:M1159" si="322">MONTH(A1154)</f>
        <v>6</v>
      </c>
      <c r="N1154" s="152">
        <f t="shared" ref="N1154:N1159" si="323">DAY(A1154)</f>
        <v>5</v>
      </c>
      <c r="O1154" s="152">
        <v>8</v>
      </c>
      <c r="P1154" s="152"/>
      <c r="Q1154" s="149"/>
    </row>
    <row r="1155" spans="1:17">
      <c r="A1155" s="148">
        <v>45083</v>
      </c>
      <c r="B1155" s="149" t="s">
        <v>81</v>
      </c>
      <c r="C1155" s="149">
        <v>1</v>
      </c>
      <c r="D1155" s="149">
        <v>60</v>
      </c>
      <c r="E1155" s="149">
        <v>2393</v>
      </c>
      <c r="F1155" s="149">
        <v>37</v>
      </c>
      <c r="G1155" s="149">
        <v>2</v>
      </c>
      <c r="H1155" s="149">
        <v>1</v>
      </c>
      <c r="I1155" s="149">
        <v>29</v>
      </c>
      <c r="J1155" s="150">
        <v>99</v>
      </c>
      <c r="K1155" s="151">
        <f>IFERROR(TablaAforos[[#This Row],[AREA DEL POTRERO]]/TablaAforos[[#This Row],[NUMERO VACAS LOTE]]/TablaAforos[[#This Row],[DIAS OCUPACION]],"")</f>
        <v>64.675675675675677</v>
      </c>
      <c r="L1155" s="152">
        <f t="shared" si="321"/>
        <v>2023</v>
      </c>
      <c r="M1155" s="152">
        <f t="shared" si="322"/>
        <v>6</v>
      </c>
      <c r="N1155" s="152">
        <f t="shared" si="323"/>
        <v>6</v>
      </c>
      <c r="O1155" s="152">
        <v>9</v>
      </c>
      <c r="P1155" s="152"/>
      <c r="Q1155" s="149"/>
    </row>
    <row r="1156" spans="1:17">
      <c r="A1156" s="148">
        <v>45083</v>
      </c>
      <c r="B1156" s="149" t="s">
        <v>81</v>
      </c>
      <c r="C1156" s="149">
        <v>2</v>
      </c>
      <c r="D1156" s="149">
        <v>38</v>
      </c>
      <c r="E1156" s="149">
        <v>1430</v>
      </c>
      <c r="F1156" s="149">
        <v>33</v>
      </c>
      <c r="G1156" s="149">
        <v>1.9</v>
      </c>
      <c r="H1156" s="149">
        <v>0.5</v>
      </c>
      <c r="I1156" s="149">
        <v>34</v>
      </c>
      <c r="J1156" s="150">
        <v>129</v>
      </c>
      <c r="K1156" s="151">
        <f>IFERROR(TablaAforos[[#This Row],[AREA DEL POTRERO]]/TablaAforos[[#This Row],[NUMERO VACAS LOTE]]/TablaAforos[[#This Row],[DIAS OCUPACION]],"")</f>
        <v>86.666666666666671</v>
      </c>
      <c r="L1156" s="152">
        <f t="shared" si="321"/>
        <v>2023</v>
      </c>
      <c r="M1156" s="152">
        <f t="shared" si="322"/>
        <v>6</v>
      </c>
      <c r="N1156" s="152">
        <f t="shared" si="323"/>
        <v>6</v>
      </c>
      <c r="O1156" s="152">
        <v>9</v>
      </c>
      <c r="P1156" s="152"/>
      <c r="Q1156" s="149"/>
    </row>
    <row r="1157" spans="1:17">
      <c r="A1157" s="148">
        <v>45083</v>
      </c>
      <c r="B1157" s="149" t="s">
        <v>81</v>
      </c>
      <c r="C1157" s="149">
        <v>2</v>
      </c>
      <c r="D1157" s="149">
        <v>40</v>
      </c>
      <c r="E1157" s="149">
        <v>1867</v>
      </c>
      <c r="F1157" s="149">
        <v>33</v>
      </c>
      <c r="G1157" s="149">
        <v>1.5</v>
      </c>
      <c r="H1157" s="149">
        <v>0.5</v>
      </c>
      <c r="I1157" s="149">
        <v>33</v>
      </c>
      <c r="J1157" s="150">
        <v>133</v>
      </c>
      <c r="K1157" s="151">
        <f>IFERROR(TablaAforos[[#This Row],[AREA DEL POTRERO]]/TablaAforos[[#This Row],[NUMERO VACAS LOTE]]/TablaAforos[[#This Row],[DIAS OCUPACION]],"")</f>
        <v>113.15151515151516</v>
      </c>
      <c r="L1157" s="152">
        <f t="shared" si="321"/>
        <v>2023</v>
      </c>
      <c r="M1157" s="152">
        <f t="shared" si="322"/>
        <v>6</v>
      </c>
      <c r="N1157" s="152">
        <f t="shared" si="323"/>
        <v>6</v>
      </c>
      <c r="O1157" s="152">
        <v>9</v>
      </c>
      <c r="P1157" s="152"/>
      <c r="Q1157" s="149"/>
    </row>
    <row r="1158" spans="1:17">
      <c r="A1158" s="148">
        <v>45083</v>
      </c>
      <c r="B1158" s="149" t="s">
        <v>82</v>
      </c>
      <c r="C1158" s="149" t="s">
        <v>86</v>
      </c>
      <c r="D1158" s="149">
        <v>22</v>
      </c>
      <c r="E1158" s="149">
        <v>2500</v>
      </c>
      <c r="F1158" s="149">
        <v>40</v>
      </c>
      <c r="G1158" s="149">
        <v>1.5</v>
      </c>
      <c r="H1158" s="149">
        <v>1</v>
      </c>
      <c r="I1158" s="149">
        <v>32</v>
      </c>
      <c r="J1158" s="150">
        <v>72.2</v>
      </c>
      <c r="K1158" s="151">
        <f>IFERROR(TablaAforos[[#This Row],[AREA DEL POTRERO]]/TablaAforos[[#This Row],[NUMERO VACAS LOTE]]/TablaAforos[[#This Row],[DIAS OCUPACION]],"")</f>
        <v>62.5</v>
      </c>
      <c r="L1158" s="152">
        <f t="shared" si="321"/>
        <v>2023</v>
      </c>
      <c r="M1158" s="152">
        <f t="shared" si="322"/>
        <v>6</v>
      </c>
      <c r="N1158" s="152">
        <f t="shared" si="323"/>
        <v>6</v>
      </c>
      <c r="O1158" s="152">
        <v>8</v>
      </c>
      <c r="P1158" s="152"/>
      <c r="Q1158" s="149"/>
    </row>
    <row r="1159" spans="1:17">
      <c r="A1159" s="148">
        <v>45083</v>
      </c>
      <c r="B1159" s="149" t="s">
        <v>82</v>
      </c>
      <c r="C1159" s="149" t="s">
        <v>87</v>
      </c>
      <c r="D1159" s="149">
        <v>43</v>
      </c>
      <c r="E1159" s="149">
        <v>8325</v>
      </c>
      <c r="F1159" s="149">
        <v>40</v>
      </c>
      <c r="G1159" s="149">
        <v>2</v>
      </c>
      <c r="H1159" s="149">
        <v>3.5</v>
      </c>
      <c r="I1159" s="149">
        <v>32</v>
      </c>
      <c r="J1159" s="150">
        <v>91.4</v>
      </c>
      <c r="K1159" s="151">
        <f>IFERROR(TablaAforos[[#This Row],[AREA DEL POTRERO]]/TablaAforos[[#This Row],[NUMERO VACAS LOTE]]/TablaAforos[[#This Row],[DIAS OCUPACION]],"")</f>
        <v>59.464285714285715</v>
      </c>
      <c r="L1159" s="152">
        <f t="shared" si="321"/>
        <v>2023</v>
      </c>
      <c r="M1159" s="152">
        <f t="shared" si="322"/>
        <v>6</v>
      </c>
      <c r="N1159" s="152">
        <f t="shared" si="323"/>
        <v>6</v>
      </c>
      <c r="O1159" s="152">
        <v>8</v>
      </c>
      <c r="P1159" s="152"/>
      <c r="Q1159" s="149"/>
    </row>
    <row r="1160" spans="1:17">
      <c r="A1160" s="148">
        <v>45084</v>
      </c>
      <c r="B1160" s="149" t="s">
        <v>81</v>
      </c>
      <c r="C1160" s="149">
        <v>1</v>
      </c>
      <c r="D1160" s="149">
        <v>61</v>
      </c>
      <c r="E1160" s="149">
        <v>2668</v>
      </c>
      <c r="F1160" s="149">
        <v>37</v>
      </c>
      <c r="G1160" s="149">
        <v>1.9</v>
      </c>
      <c r="H1160" s="149">
        <v>1</v>
      </c>
      <c r="I1160" s="149">
        <v>29</v>
      </c>
      <c r="J1160" s="150">
        <v>105</v>
      </c>
      <c r="K1160" s="151">
        <f>IFERROR(TablaAforos[[#This Row],[AREA DEL POTRERO]]/TablaAforos[[#This Row],[NUMERO VACAS LOTE]]/TablaAforos[[#This Row],[DIAS OCUPACION]],"")</f>
        <v>72.108108108108112</v>
      </c>
      <c r="L1160" s="152">
        <f t="shared" ref="L1160:L1177" si="324">YEAR(A1160)</f>
        <v>2023</v>
      </c>
      <c r="M1160" s="152">
        <f t="shared" ref="M1160:M1177" si="325">MONTH(A1160)</f>
        <v>6</v>
      </c>
      <c r="N1160" s="152">
        <f t="shared" ref="N1160:N1177" si="326">DAY(A1160)</f>
        <v>7</v>
      </c>
      <c r="O1160" s="152">
        <v>9</v>
      </c>
      <c r="P1160" s="152"/>
      <c r="Q1160" s="149"/>
    </row>
    <row r="1161" spans="1:17">
      <c r="A1161" s="148">
        <v>45084</v>
      </c>
      <c r="B1161" s="149" t="s">
        <v>81</v>
      </c>
      <c r="C1161" s="149">
        <v>2</v>
      </c>
      <c r="D1161" s="149">
        <v>41</v>
      </c>
      <c r="E1161" s="149">
        <v>2524</v>
      </c>
      <c r="F1161" s="149">
        <v>34</v>
      </c>
      <c r="G1161" s="149">
        <v>1.3</v>
      </c>
      <c r="H1161" s="149">
        <v>1</v>
      </c>
      <c r="I1161" s="149">
        <v>34</v>
      </c>
      <c r="J1161" s="150">
        <v>72.400000000000006</v>
      </c>
      <c r="K1161" s="151">
        <f>IFERROR(TablaAforos[[#This Row],[AREA DEL POTRERO]]/TablaAforos[[#This Row],[NUMERO VACAS LOTE]]/TablaAforos[[#This Row],[DIAS OCUPACION]],"")</f>
        <v>74.235294117647058</v>
      </c>
      <c r="L1161" s="152">
        <f t="shared" si="324"/>
        <v>2023</v>
      </c>
      <c r="M1161" s="152">
        <f t="shared" si="325"/>
        <v>6</v>
      </c>
      <c r="N1161" s="152">
        <f t="shared" si="326"/>
        <v>7</v>
      </c>
      <c r="O1161" s="152">
        <v>9</v>
      </c>
      <c r="P1161" s="152"/>
      <c r="Q1161" s="149"/>
    </row>
    <row r="1162" spans="1:17">
      <c r="A1162" s="148">
        <v>45084</v>
      </c>
      <c r="B1162" s="149" t="s">
        <v>82</v>
      </c>
      <c r="C1162" s="149" t="s">
        <v>86</v>
      </c>
      <c r="D1162" s="149">
        <v>23</v>
      </c>
      <c r="E1162" s="149">
        <v>2500</v>
      </c>
      <c r="F1162" s="149">
        <v>40</v>
      </c>
      <c r="G1162" s="149">
        <v>1.4</v>
      </c>
      <c r="H1162" s="149">
        <v>1</v>
      </c>
      <c r="I1162" s="149">
        <v>32</v>
      </c>
      <c r="J1162" s="150">
        <v>68.900000000000006</v>
      </c>
      <c r="K1162" s="151">
        <f>IFERROR(TablaAforos[[#This Row],[AREA DEL POTRERO]]/TablaAforos[[#This Row],[NUMERO VACAS LOTE]]/TablaAforos[[#This Row],[DIAS OCUPACION]],"")</f>
        <v>62.5</v>
      </c>
      <c r="L1162" s="152">
        <f t="shared" si="324"/>
        <v>2023</v>
      </c>
      <c r="M1162" s="152">
        <f t="shared" si="325"/>
        <v>6</v>
      </c>
      <c r="N1162" s="152">
        <f t="shared" si="326"/>
        <v>7</v>
      </c>
      <c r="O1162" s="152">
        <v>8</v>
      </c>
      <c r="P1162" s="152"/>
      <c r="Q1162" s="149"/>
    </row>
    <row r="1163" spans="1:17">
      <c r="A1163" s="148">
        <v>45085</v>
      </c>
      <c r="B1163" s="149" t="s">
        <v>81</v>
      </c>
      <c r="C1163" s="149">
        <v>1</v>
      </c>
      <c r="D1163" s="149">
        <v>62</v>
      </c>
      <c r="E1163" s="149">
        <v>2873</v>
      </c>
      <c r="F1163" s="149">
        <v>37</v>
      </c>
      <c r="G1163" s="149">
        <v>2</v>
      </c>
      <c r="H1163" s="149">
        <v>1</v>
      </c>
      <c r="I1163" s="149">
        <v>29</v>
      </c>
      <c r="J1163" s="150">
        <v>118</v>
      </c>
      <c r="K1163" s="151">
        <f>IFERROR(TablaAforos[[#This Row],[AREA DEL POTRERO]]/TablaAforos[[#This Row],[NUMERO VACAS LOTE]]/TablaAforos[[#This Row],[DIAS OCUPACION]],"")</f>
        <v>77.648648648648646</v>
      </c>
      <c r="L1163" s="152">
        <f t="shared" si="324"/>
        <v>2023</v>
      </c>
      <c r="M1163" s="152">
        <f t="shared" si="325"/>
        <v>6</v>
      </c>
      <c r="N1163" s="152">
        <f t="shared" si="326"/>
        <v>8</v>
      </c>
      <c r="O1163" s="152">
        <v>9</v>
      </c>
      <c r="P1163" s="152"/>
      <c r="Q1163" s="149"/>
    </row>
    <row r="1164" spans="1:17">
      <c r="A1164" s="148">
        <v>45085</v>
      </c>
      <c r="B1164" s="149" t="s">
        <v>81</v>
      </c>
      <c r="C1164" s="149">
        <v>2</v>
      </c>
      <c r="D1164" s="149">
        <v>33</v>
      </c>
      <c r="E1164" s="149">
        <v>2131</v>
      </c>
      <c r="F1164" s="149">
        <v>34</v>
      </c>
      <c r="G1164" s="149">
        <v>2.1</v>
      </c>
      <c r="H1164" s="149">
        <v>1</v>
      </c>
      <c r="I1164" s="149">
        <v>33</v>
      </c>
      <c r="J1164" s="150">
        <v>101</v>
      </c>
      <c r="K1164" s="151">
        <f>IFERROR(TablaAforos[[#This Row],[AREA DEL POTRERO]]/TablaAforos[[#This Row],[NUMERO VACAS LOTE]]/TablaAforos[[#This Row],[DIAS OCUPACION]],"")</f>
        <v>62.676470588235297</v>
      </c>
      <c r="L1164" s="152">
        <f t="shared" si="324"/>
        <v>2023</v>
      </c>
      <c r="M1164" s="152">
        <f t="shared" si="325"/>
        <v>6</v>
      </c>
      <c r="N1164" s="152">
        <f t="shared" si="326"/>
        <v>8</v>
      </c>
      <c r="O1164" s="152">
        <v>9</v>
      </c>
      <c r="P1164" s="152"/>
      <c r="Q1164" s="149"/>
    </row>
    <row r="1165" spans="1:17">
      <c r="A1165" s="148">
        <v>45085</v>
      </c>
      <c r="B1165" s="149" t="s">
        <v>82</v>
      </c>
      <c r="C1165" s="149" t="s">
        <v>86</v>
      </c>
      <c r="D1165" s="149">
        <v>24</v>
      </c>
      <c r="E1165" s="149">
        <v>2500</v>
      </c>
      <c r="F1165" s="149">
        <v>40</v>
      </c>
      <c r="G1165" s="149">
        <v>2.2999999999999998</v>
      </c>
      <c r="H1165" s="149">
        <v>1</v>
      </c>
      <c r="I1165" s="149">
        <v>32</v>
      </c>
      <c r="J1165" s="150">
        <v>108</v>
      </c>
      <c r="K1165" s="151">
        <f>IFERROR(TablaAforos[[#This Row],[AREA DEL POTRERO]]/TablaAforos[[#This Row],[NUMERO VACAS LOTE]]/TablaAforos[[#This Row],[DIAS OCUPACION]],"")</f>
        <v>62.5</v>
      </c>
      <c r="L1165" s="152">
        <f t="shared" si="324"/>
        <v>2023</v>
      </c>
      <c r="M1165" s="152">
        <f t="shared" si="325"/>
        <v>6</v>
      </c>
      <c r="N1165" s="152">
        <f t="shared" si="326"/>
        <v>8</v>
      </c>
      <c r="O1165" s="152">
        <v>8</v>
      </c>
      <c r="P1165" s="152"/>
      <c r="Q1165" s="149"/>
    </row>
    <row r="1166" spans="1:17">
      <c r="A1166" s="148">
        <v>45085</v>
      </c>
      <c r="B1166" s="149" t="s">
        <v>82</v>
      </c>
      <c r="C1166" s="149" t="s">
        <v>87</v>
      </c>
      <c r="D1166" s="149">
        <v>44</v>
      </c>
      <c r="E1166" s="149">
        <v>12727</v>
      </c>
      <c r="F1166" s="149">
        <v>43</v>
      </c>
      <c r="G1166" s="149">
        <v>1.6</v>
      </c>
      <c r="H1166" s="149">
        <v>5</v>
      </c>
      <c r="I1166" s="149">
        <v>31</v>
      </c>
      <c r="J1166" s="150">
        <v>73.3</v>
      </c>
      <c r="K1166" s="151">
        <f>IFERROR(TablaAforos[[#This Row],[AREA DEL POTRERO]]/TablaAforos[[#This Row],[NUMERO VACAS LOTE]]/TablaAforos[[#This Row],[DIAS OCUPACION]],"")</f>
        <v>59.195348837209302</v>
      </c>
      <c r="L1166" s="152">
        <f>YEAR(A1166)</f>
        <v>2023</v>
      </c>
      <c r="M1166" s="152">
        <f>MONTH(A1166)</f>
        <v>6</v>
      </c>
      <c r="N1166" s="152">
        <f>DAY(A1166)</f>
        <v>8</v>
      </c>
      <c r="O1166" s="152">
        <v>8</v>
      </c>
      <c r="P1166" s="152"/>
      <c r="Q1166" s="149"/>
    </row>
    <row r="1167" spans="1:17">
      <c r="A1167" s="148">
        <v>45085</v>
      </c>
      <c r="B1167" s="149" t="s">
        <v>88</v>
      </c>
      <c r="C1167" s="149">
        <v>1</v>
      </c>
      <c r="D1167" s="149">
        <v>3</v>
      </c>
      <c r="E1167" s="149">
        <v>13391</v>
      </c>
      <c r="F1167" s="149">
        <v>49</v>
      </c>
      <c r="G1167" s="149">
        <v>1.6</v>
      </c>
      <c r="H1167" s="149">
        <v>3.5</v>
      </c>
      <c r="I1167" s="149">
        <v>33</v>
      </c>
      <c r="J1167" s="150">
        <v>94.3</v>
      </c>
      <c r="K1167" s="151">
        <f>IFERROR(TablaAforos[[#This Row],[AREA DEL POTRERO]]/TablaAforos[[#This Row],[NUMERO VACAS LOTE]]/TablaAforos[[#This Row],[DIAS OCUPACION]],"")</f>
        <v>78.08163265306122</v>
      </c>
      <c r="L1167" s="152">
        <f t="shared" si="324"/>
        <v>2023</v>
      </c>
      <c r="M1167" s="152">
        <f t="shared" si="325"/>
        <v>6</v>
      </c>
      <c r="N1167" s="152">
        <f t="shared" si="326"/>
        <v>8</v>
      </c>
      <c r="O1167" s="152">
        <v>8</v>
      </c>
      <c r="P1167" s="152"/>
      <c r="Q1167" s="149"/>
    </row>
    <row r="1168" spans="1:17">
      <c r="A1168" s="148">
        <v>45085</v>
      </c>
      <c r="B1168" s="149" t="s">
        <v>85</v>
      </c>
      <c r="C1168" s="149">
        <v>1</v>
      </c>
      <c r="D1168" s="149">
        <v>16</v>
      </c>
      <c r="E1168" s="149">
        <v>9998</v>
      </c>
      <c r="F1168" s="149">
        <v>30</v>
      </c>
      <c r="G1168" s="149">
        <v>0.8</v>
      </c>
      <c r="H1168" s="149">
        <v>2.5</v>
      </c>
      <c r="I1168" s="149">
        <v>33</v>
      </c>
      <c r="J1168" s="150">
        <v>80.5</v>
      </c>
      <c r="K1168" s="151">
        <f>IFERROR(TablaAforos[[#This Row],[AREA DEL POTRERO]]/TablaAforos[[#This Row],[NUMERO VACAS LOTE]]/TablaAforos[[#This Row],[DIAS OCUPACION]],"")</f>
        <v>133.30666666666667</v>
      </c>
      <c r="L1168" s="152">
        <f>YEAR(A1168)</f>
        <v>2023</v>
      </c>
      <c r="M1168" s="152">
        <f>MONTH(A1168)</f>
        <v>6</v>
      </c>
      <c r="N1168" s="152">
        <f>DAY(A1168)</f>
        <v>8</v>
      </c>
      <c r="O1168" s="152">
        <v>8</v>
      </c>
      <c r="P1168" s="152"/>
      <c r="Q1168" s="149"/>
    </row>
    <row r="1169" spans="1:17">
      <c r="A1169" s="148">
        <v>45086</v>
      </c>
      <c r="B1169" s="149" t="s">
        <v>81</v>
      </c>
      <c r="C1169" s="149">
        <v>1</v>
      </c>
      <c r="D1169" s="149">
        <v>63</v>
      </c>
      <c r="E1169" s="149">
        <v>2859</v>
      </c>
      <c r="F1169" s="149">
        <v>37</v>
      </c>
      <c r="G1169" s="149">
        <v>1.8</v>
      </c>
      <c r="H1169" s="149">
        <v>1</v>
      </c>
      <c r="I1169" s="149">
        <v>29</v>
      </c>
      <c r="J1169" s="150">
        <v>106</v>
      </c>
      <c r="K1169" s="151">
        <f>IFERROR(TablaAforos[[#This Row],[AREA DEL POTRERO]]/TablaAforos[[#This Row],[NUMERO VACAS LOTE]]/TablaAforos[[#This Row],[DIAS OCUPACION]],"")</f>
        <v>77.270270270270274</v>
      </c>
      <c r="L1169" s="152">
        <f t="shared" si="324"/>
        <v>2023</v>
      </c>
      <c r="M1169" s="152">
        <f t="shared" si="325"/>
        <v>6</v>
      </c>
      <c r="N1169" s="152">
        <f t="shared" si="326"/>
        <v>9</v>
      </c>
      <c r="O1169" s="152">
        <v>9</v>
      </c>
      <c r="P1169" s="152"/>
      <c r="Q1169" s="149"/>
    </row>
    <row r="1170" spans="1:17">
      <c r="A1170" s="148">
        <v>45086</v>
      </c>
      <c r="B1170" s="149" t="s">
        <v>81</v>
      </c>
      <c r="C1170" s="149">
        <v>2</v>
      </c>
      <c r="D1170" s="149">
        <v>34</v>
      </c>
      <c r="E1170" s="149">
        <v>2536</v>
      </c>
      <c r="F1170" s="149">
        <v>34</v>
      </c>
      <c r="G1170" s="149">
        <v>2.1</v>
      </c>
      <c r="H1170" s="149">
        <v>1</v>
      </c>
      <c r="I1170" s="149">
        <v>33</v>
      </c>
      <c r="J1170" s="150">
        <v>118</v>
      </c>
      <c r="K1170" s="151">
        <f>IFERROR(TablaAforos[[#This Row],[AREA DEL POTRERO]]/TablaAforos[[#This Row],[NUMERO VACAS LOTE]]/TablaAforos[[#This Row],[DIAS OCUPACION]],"")</f>
        <v>74.588235294117652</v>
      </c>
      <c r="L1170" s="152">
        <f t="shared" si="324"/>
        <v>2023</v>
      </c>
      <c r="M1170" s="152">
        <f t="shared" si="325"/>
        <v>6</v>
      </c>
      <c r="N1170" s="152">
        <f t="shared" si="326"/>
        <v>9</v>
      </c>
      <c r="O1170" s="152">
        <v>9</v>
      </c>
      <c r="P1170" s="152"/>
      <c r="Q1170" s="149"/>
    </row>
    <row r="1171" spans="1:17">
      <c r="A1171" s="148">
        <v>45086</v>
      </c>
      <c r="B1171" s="149" t="s">
        <v>82</v>
      </c>
      <c r="C1171" s="149" t="s">
        <v>86</v>
      </c>
      <c r="D1171" s="149">
        <v>25</v>
      </c>
      <c r="E1171" s="149">
        <v>2500</v>
      </c>
      <c r="F1171" s="149">
        <v>40</v>
      </c>
      <c r="G1171" s="149">
        <v>2.1</v>
      </c>
      <c r="H1171" s="149">
        <v>1</v>
      </c>
      <c r="I1171" s="149">
        <v>32</v>
      </c>
      <c r="J1171" s="150">
        <v>99.4</v>
      </c>
      <c r="K1171" s="151">
        <f>IFERROR(TablaAforos[[#This Row],[AREA DEL POTRERO]]/TablaAforos[[#This Row],[NUMERO VACAS LOTE]]/TablaAforos[[#This Row],[DIAS OCUPACION]],"")</f>
        <v>62.5</v>
      </c>
      <c r="L1171" s="152">
        <f t="shared" si="324"/>
        <v>2023</v>
      </c>
      <c r="M1171" s="152">
        <f t="shared" si="325"/>
        <v>6</v>
      </c>
      <c r="N1171" s="152">
        <f t="shared" si="326"/>
        <v>9</v>
      </c>
      <c r="O1171" s="152">
        <v>8</v>
      </c>
      <c r="P1171" s="152"/>
      <c r="Q1171" s="149"/>
    </row>
    <row r="1172" spans="1:17">
      <c r="A1172" s="148">
        <v>45087</v>
      </c>
      <c r="B1172" s="149" t="s">
        <v>81</v>
      </c>
      <c r="C1172" s="149">
        <v>1</v>
      </c>
      <c r="D1172" s="149">
        <v>64</v>
      </c>
      <c r="E1172" s="149">
        <v>2523</v>
      </c>
      <c r="F1172" s="149">
        <v>37</v>
      </c>
      <c r="G1172" s="149">
        <v>1.8</v>
      </c>
      <c r="H1172" s="149">
        <v>1</v>
      </c>
      <c r="I1172" s="149">
        <v>29</v>
      </c>
      <c r="J1172" s="150">
        <v>93.6</v>
      </c>
      <c r="K1172" s="151">
        <f>IFERROR(TablaAforos[[#This Row],[AREA DEL POTRERO]]/TablaAforos[[#This Row],[NUMERO VACAS LOTE]]/TablaAforos[[#This Row],[DIAS OCUPACION]],"")</f>
        <v>68.189189189189193</v>
      </c>
      <c r="L1172" s="152">
        <f t="shared" si="324"/>
        <v>2023</v>
      </c>
      <c r="M1172" s="152">
        <f t="shared" si="325"/>
        <v>6</v>
      </c>
      <c r="N1172" s="152">
        <f t="shared" si="326"/>
        <v>10</v>
      </c>
      <c r="O1172" s="152">
        <v>9</v>
      </c>
      <c r="P1172" s="152"/>
      <c r="Q1172" s="149"/>
    </row>
    <row r="1173" spans="1:17">
      <c r="A1173" s="148">
        <v>45087</v>
      </c>
      <c r="B1173" s="149" t="s">
        <v>81</v>
      </c>
      <c r="C1173" s="149">
        <v>2</v>
      </c>
      <c r="D1173" s="149">
        <v>35</v>
      </c>
      <c r="E1173" s="149">
        <v>2357</v>
      </c>
      <c r="F1173" s="149">
        <v>34</v>
      </c>
      <c r="G1173" s="149">
        <v>1.8</v>
      </c>
      <c r="H1173" s="149">
        <v>1</v>
      </c>
      <c r="I1173" s="149">
        <v>33</v>
      </c>
      <c r="J1173" s="150">
        <v>94.6</v>
      </c>
      <c r="K1173" s="151">
        <f>IFERROR(TablaAforos[[#This Row],[AREA DEL POTRERO]]/TablaAforos[[#This Row],[NUMERO VACAS LOTE]]/TablaAforos[[#This Row],[DIAS OCUPACION]],"")</f>
        <v>69.32352941176471</v>
      </c>
      <c r="L1173" s="152">
        <f t="shared" si="324"/>
        <v>2023</v>
      </c>
      <c r="M1173" s="152">
        <f t="shared" si="325"/>
        <v>6</v>
      </c>
      <c r="N1173" s="152">
        <f t="shared" si="326"/>
        <v>10</v>
      </c>
      <c r="O1173" s="152">
        <v>9</v>
      </c>
      <c r="P1173" s="152"/>
      <c r="Q1173" s="149"/>
    </row>
    <row r="1174" spans="1:17">
      <c r="A1174" s="148">
        <v>45087</v>
      </c>
      <c r="B1174" s="149" t="s">
        <v>82</v>
      </c>
      <c r="C1174" s="149" t="s">
        <v>86</v>
      </c>
      <c r="D1174" s="149">
        <v>26</v>
      </c>
      <c r="E1174" s="149">
        <v>2500</v>
      </c>
      <c r="F1174" s="149">
        <v>40</v>
      </c>
      <c r="G1174" s="149">
        <v>2.1</v>
      </c>
      <c r="H1174" s="149">
        <v>1</v>
      </c>
      <c r="I1174" s="149">
        <v>32</v>
      </c>
      <c r="J1174" s="150">
        <v>100</v>
      </c>
      <c r="K1174" s="151">
        <f>IFERROR(TablaAforos[[#This Row],[AREA DEL POTRERO]]/TablaAforos[[#This Row],[NUMERO VACAS LOTE]]/TablaAforos[[#This Row],[DIAS OCUPACION]],"")</f>
        <v>62.5</v>
      </c>
      <c r="L1174" s="152">
        <f t="shared" si="324"/>
        <v>2023</v>
      </c>
      <c r="M1174" s="152">
        <f t="shared" si="325"/>
        <v>6</v>
      </c>
      <c r="N1174" s="152">
        <f t="shared" si="326"/>
        <v>10</v>
      </c>
      <c r="O1174" s="152">
        <v>8</v>
      </c>
      <c r="P1174" s="152"/>
      <c r="Q1174" s="149"/>
    </row>
    <row r="1175" spans="1:17">
      <c r="A1175" s="148">
        <v>45088</v>
      </c>
      <c r="B1175" s="149" t="s">
        <v>81</v>
      </c>
      <c r="C1175" s="149">
        <v>1</v>
      </c>
      <c r="D1175" s="149">
        <v>133</v>
      </c>
      <c r="E1175" s="149">
        <v>5415</v>
      </c>
      <c r="F1175" s="149">
        <v>37</v>
      </c>
      <c r="G1175" s="149">
        <v>1.3</v>
      </c>
      <c r="H1175" s="149">
        <v>1</v>
      </c>
      <c r="I1175" s="149">
        <v>29</v>
      </c>
      <c r="J1175" s="150">
        <v>100</v>
      </c>
      <c r="K1175" s="151">
        <f>IFERROR(TablaAforos[[#This Row],[AREA DEL POTRERO]]/TablaAforos[[#This Row],[NUMERO VACAS LOTE]]/TablaAforos[[#This Row],[DIAS OCUPACION]],"")</f>
        <v>146.35135135135135</v>
      </c>
      <c r="L1175" s="152">
        <f t="shared" si="324"/>
        <v>2023</v>
      </c>
      <c r="M1175" s="152">
        <f t="shared" si="325"/>
        <v>6</v>
      </c>
      <c r="N1175" s="152">
        <f t="shared" si="326"/>
        <v>11</v>
      </c>
      <c r="O1175" s="152">
        <v>9</v>
      </c>
      <c r="P1175" s="152"/>
      <c r="Q1175" s="149"/>
    </row>
    <row r="1176" spans="1:17">
      <c r="A1176" s="148">
        <v>45088</v>
      </c>
      <c r="B1176" s="149" t="s">
        <v>81</v>
      </c>
      <c r="C1176" s="149">
        <v>2</v>
      </c>
      <c r="D1176" s="149">
        <v>30</v>
      </c>
      <c r="E1176" s="149">
        <v>3103</v>
      </c>
      <c r="F1176" s="149">
        <v>34</v>
      </c>
      <c r="G1176" s="149">
        <v>1.6</v>
      </c>
      <c r="H1176" s="149">
        <v>1</v>
      </c>
      <c r="I1176" s="149">
        <v>33</v>
      </c>
      <c r="J1176" s="150">
        <v>110</v>
      </c>
      <c r="K1176" s="151">
        <f>IFERROR(TablaAforos[[#This Row],[AREA DEL POTRERO]]/TablaAforos[[#This Row],[NUMERO VACAS LOTE]]/TablaAforos[[#This Row],[DIAS OCUPACION]],"")</f>
        <v>91.264705882352942</v>
      </c>
      <c r="L1176" s="152">
        <f t="shared" si="324"/>
        <v>2023</v>
      </c>
      <c r="M1176" s="152">
        <f t="shared" si="325"/>
        <v>6</v>
      </c>
      <c r="N1176" s="152">
        <f t="shared" si="326"/>
        <v>11</v>
      </c>
      <c r="O1176" s="152">
        <v>9</v>
      </c>
      <c r="P1176" s="152"/>
      <c r="Q1176" s="149"/>
    </row>
    <row r="1177" spans="1:17">
      <c r="A1177" s="148">
        <v>45088</v>
      </c>
      <c r="B1177" s="149" t="s">
        <v>82</v>
      </c>
      <c r="C1177" s="149" t="s">
        <v>86</v>
      </c>
      <c r="D1177" s="149">
        <v>29</v>
      </c>
      <c r="E1177" s="149">
        <v>2500</v>
      </c>
      <c r="F1177" s="149">
        <v>40</v>
      </c>
      <c r="G1177" s="149">
        <v>2.2000000000000002</v>
      </c>
      <c r="H1177" s="149">
        <v>1</v>
      </c>
      <c r="I1177" s="149">
        <v>32</v>
      </c>
      <c r="J1177" s="150">
        <v>104</v>
      </c>
      <c r="K1177" s="151">
        <f>IFERROR(TablaAforos[[#This Row],[AREA DEL POTRERO]]/TablaAforos[[#This Row],[NUMERO VACAS LOTE]]/TablaAforos[[#This Row],[DIAS OCUPACION]],"")</f>
        <v>62.5</v>
      </c>
      <c r="L1177" s="152">
        <f t="shared" si="324"/>
        <v>2023</v>
      </c>
      <c r="M1177" s="152">
        <f t="shared" si="325"/>
        <v>6</v>
      </c>
      <c r="N1177" s="152">
        <f t="shared" si="326"/>
        <v>11</v>
      </c>
      <c r="O1177" s="152">
        <v>8</v>
      </c>
      <c r="P1177" s="152"/>
      <c r="Q1177" s="149"/>
    </row>
    <row r="1178" spans="1:17">
      <c r="A1178" s="148">
        <v>45089</v>
      </c>
      <c r="B1178" s="149" t="s">
        <v>81</v>
      </c>
      <c r="C1178" s="149">
        <v>2</v>
      </c>
      <c r="D1178" s="149">
        <v>31</v>
      </c>
      <c r="E1178" s="149">
        <v>2624</v>
      </c>
      <c r="F1178" s="149">
        <v>40</v>
      </c>
      <c r="G1178" s="149">
        <v>1.3</v>
      </c>
      <c r="H1178" s="149">
        <v>1</v>
      </c>
      <c r="I1178" s="149">
        <v>32</v>
      </c>
      <c r="J1178" s="150">
        <v>68.400000000000006</v>
      </c>
      <c r="K1178" s="151">
        <f>IFERROR(TablaAforos[[#This Row],[AREA DEL POTRERO]]/TablaAforos[[#This Row],[NUMERO VACAS LOTE]]/TablaAforos[[#This Row],[DIAS OCUPACION]],"")</f>
        <v>65.599999999999994</v>
      </c>
      <c r="L1178" s="152">
        <f t="shared" ref="L1178:L1187" si="327">YEAR(A1178)</f>
        <v>2023</v>
      </c>
      <c r="M1178" s="152">
        <f t="shared" ref="M1178:M1187" si="328">MONTH(A1178)</f>
        <v>6</v>
      </c>
      <c r="N1178" s="152">
        <f t="shared" ref="N1178:N1187" si="329">DAY(A1178)</f>
        <v>12</v>
      </c>
      <c r="O1178" s="152">
        <v>9</v>
      </c>
      <c r="P1178" s="152"/>
      <c r="Q1178" s="149"/>
    </row>
    <row r="1179" spans="1:17">
      <c r="A1179" s="148">
        <v>45089</v>
      </c>
      <c r="B1179" s="149" t="s">
        <v>88</v>
      </c>
      <c r="C1179" s="149">
        <v>1</v>
      </c>
      <c r="D1179" s="149">
        <v>7</v>
      </c>
      <c r="E1179" s="149">
        <v>15848</v>
      </c>
      <c r="F1179" s="149">
        <v>48</v>
      </c>
      <c r="G1179" s="149">
        <v>1.5</v>
      </c>
      <c r="H1179" s="149">
        <v>4</v>
      </c>
      <c r="I1179" s="149">
        <v>33</v>
      </c>
      <c r="J1179" s="150">
        <v>98.4</v>
      </c>
      <c r="K1179" s="151">
        <f>IFERROR(TablaAforos[[#This Row],[AREA DEL POTRERO]]/TablaAforos[[#This Row],[NUMERO VACAS LOTE]]/TablaAforos[[#This Row],[DIAS OCUPACION]],"")</f>
        <v>82.541666666666671</v>
      </c>
      <c r="L1179" s="152">
        <f t="shared" si="327"/>
        <v>2023</v>
      </c>
      <c r="M1179" s="152">
        <f t="shared" si="328"/>
        <v>6</v>
      </c>
      <c r="N1179" s="152">
        <f t="shared" si="329"/>
        <v>12</v>
      </c>
      <c r="O1179" s="152">
        <v>5</v>
      </c>
      <c r="P1179" s="152"/>
      <c r="Q1179" s="149"/>
    </row>
    <row r="1180" spans="1:17">
      <c r="A1180" s="148">
        <v>45089</v>
      </c>
      <c r="B1180" s="149" t="s">
        <v>82</v>
      </c>
      <c r="C1180" s="149" t="s">
        <v>86</v>
      </c>
      <c r="D1180" s="149">
        <v>30</v>
      </c>
      <c r="E1180" s="149">
        <v>12578</v>
      </c>
      <c r="F1180" s="149">
        <v>43</v>
      </c>
      <c r="G1180" s="149">
        <v>1.7</v>
      </c>
      <c r="H1180" s="149">
        <v>4</v>
      </c>
      <c r="I1180" s="149">
        <v>32</v>
      </c>
      <c r="J1180" s="150">
        <v>93.8</v>
      </c>
      <c r="K1180" s="151">
        <f>IFERROR(TablaAforos[[#This Row],[AREA DEL POTRERO]]/TablaAforos[[#This Row],[NUMERO VACAS LOTE]]/TablaAforos[[#This Row],[DIAS OCUPACION]],"")</f>
        <v>73.127906976744185</v>
      </c>
      <c r="L1180" s="152">
        <f t="shared" si="327"/>
        <v>2023</v>
      </c>
      <c r="M1180" s="152">
        <f t="shared" si="328"/>
        <v>6</v>
      </c>
      <c r="N1180" s="152">
        <f t="shared" si="329"/>
        <v>12</v>
      </c>
      <c r="O1180" s="152">
        <v>8</v>
      </c>
      <c r="P1180" s="152"/>
      <c r="Q1180" s="149"/>
    </row>
    <row r="1181" spans="1:17">
      <c r="A1181" s="148">
        <v>45090</v>
      </c>
      <c r="B1181" s="149" t="s">
        <v>81</v>
      </c>
      <c r="C1181" s="149">
        <v>1</v>
      </c>
      <c r="D1181" s="149">
        <v>66</v>
      </c>
      <c r="E1181" s="149">
        <v>2177</v>
      </c>
      <c r="F1181" s="149">
        <v>37</v>
      </c>
      <c r="G1181" s="149">
        <v>1.8</v>
      </c>
      <c r="H1181" s="149">
        <v>1</v>
      </c>
      <c r="I1181" s="149">
        <v>29</v>
      </c>
      <c r="J1181" s="150">
        <v>80.8</v>
      </c>
      <c r="K1181" s="151">
        <f>IFERROR(TablaAforos[[#This Row],[AREA DEL POTRERO]]/TablaAforos[[#This Row],[NUMERO VACAS LOTE]]/TablaAforos[[#This Row],[DIAS OCUPACION]],"")</f>
        <v>58.837837837837839</v>
      </c>
      <c r="L1181" s="152">
        <f t="shared" si="327"/>
        <v>2023</v>
      </c>
      <c r="M1181" s="152">
        <f t="shared" si="328"/>
        <v>6</v>
      </c>
      <c r="N1181" s="152">
        <f t="shared" si="329"/>
        <v>13</v>
      </c>
      <c r="O1181" s="152">
        <v>9</v>
      </c>
      <c r="P1181" s="152"/>
      <c r="Q1181" s="149"/>
    </row>
    <row r="1182" spans="1:17">
      <c r="A1182" s="148">
        <v>45090</v>
      </c>
      <c r="B1182" s="149" t="s">
        <v>81</v>
      </c>
      <c r="C1182" s="149">
        <v>2</v>
      </c>
      <c r="D1182" s="149">
        <v>29</v>
      </c>
      <c r="E1182" s="149">
        <v>1925</v>
      </c>
      <c r="F1182" s="149">
        <v>40</v>
      </c>
      <c r="G1182" s="149">
        <v>1.6</v>
      </c>
      <c r="H1182" s="149">
        <v>1</v>
      </c>
      <c r="I1182" s="149">
        <v>32</v>
      </c>
      <c r="J1182" s="150">
        <v>61</v>
      </c>
      <c r="K1182" s="151">
        <f>IFERROR(TablaAforos[[#This Row],[AREA DEL POTRERO]]/TablaAforos[[#This Row],[NUMERO VACAS LOTE]]/TablaAforos[[#This Row],[DIAS OCUPACION]],"")</f>
        <v>48.125</v>
      </c>
      <c r="L1182" s="152">
        <f t="shared" si="327"/>
        <v>2023</v>
      </c>
      <c r="M1182" s="152">
        <f t="shared" si="328"/>
        <v>6</v>
      </c>
      <c r="N1182" s="152">
        <f t="shared" si="329"/>
        <v>13</v>
      </c>
      <c r="O1182" s="152">
        <v>9</v>
      </c>
      <c r="P1182" s="152"/>
      <c r="Q1182" s="149"/>
    </row>
    <row r="1183" spans="1:17">
      <c r="A1183" s="148">
        <v>45091</v>
      </c>
      <c r="B1183" s="149" t="s">
        <v>81</v>
      </c>
      <c r="C1183" s="149">
        <v>1</v>
      </c>
      <c r="D1183" s="149">
        <v>67</v>
      </c>
      <c r="E1183" s="149">
        <v>2485</v>
      </c>
      <c r="F1183" s="149">
        <v>37</v>
      </c>
      <c r="G1183" s="149">
        <v>1.6</v>
      </c>
      <c r="H1183" s="149">
        <v>1</v>
      </c>
      <c r="I1183" s="149">
        <v>29</v>
      </c>
      <c r="J1183" s="150">
        <v>85.1</v>
      </c>
      <c r="K1183" s="151">
        <f>IFERROR(TablaAforos[[#This Row],[AREA DEL POTRERO]]/TablaAforos[[#This Row],[NUMERO VACAS LOTE]]/TablaAforos[[#This Row],[DIAS OCUPACION]],"")</f>
        <v>67.162162162162161</v>
      </c>
      <c r="L1183" s="152">
        <f t="shared" si="327"/>
        <v>2023</v>
      </c>
      <c r="M1183" s="152">
        <f t="shared" si="328"/>
        <v>6</v>
      </c>
      <c r="N1183" s="152">
        <f t="shared" si="329"/>
        <v>14</v>
      </c>
      <c r="O1183" s="152">
        <v>9</v>
      </c>
      <c r="P1183" s="152"/>
      <c r="Q1183" s="149"/>
    </row>
    <row r="1184" spans="1:17">
      <c r="A1184" s="148">
        <v>45091</v>
      </c>
      <c r="B1184" s="149" t="s">
        <v>81</v>
      </c>
      <c r="C1184" s="149">
        <v>2</v>
      </c>
      <c r="D1184" s="149">
        <v>28</v>
      </c>
      <c r="E1184" s="149">
        <v>2431</v>
      </c>
      <c r="F1184" s="149"/>
      <c r="G1184" s="149"/>
      <c r="H1184" s="149"/>
      <c r="I1184" s="149"/>
      <c r="J1184" s="150"/>
      <c r="K1184" s="151" t="str">
        <f>IFERROR(TablaAforos[[#This Row],[AREA DEL POTRERO]]/TablaAforos[[#This Row],[NUMERO VACAS LOTE]]/TablaAforos[[#This Row],[DIAS OCUPACION]],"")</f>
        <v/>
      </c>
      <c r="L1184" s="152">
        <f t="shared" si="327"/>
        <v>2023</v>
      </c>
      <c r="M1184" s="152">
        <f t="shared" si="328"/>
        <v>6</v>
      </c>
      <c r="N1184" s="152">
        <f t="shared" si="329"/>
        <v>14</v>
      </c>
      <c r="O1184" s="152">
        <v>9</v>
      </c>
      <c r="P1184" s="152"/>
      <c r="Q1184" s="149"/>
    </row>
    <row r="1185" spans="1:17">
      <c r="A1185" s="148">
        <v>45091</v>
      </c>
      <c r="B1185" s="149" t="s">
        <v>82</v>
      </c>
      <c r="C1185" s="149" t="s">
        <v>87</v>
      </c>
      <c r="D1185" s="149">
        <v>46</v>
      </c>
      <c r="E1185" s="149">
        <v>2500</v>
      </c>
      <c r="F1185" s="149">
        <v>43</v>
      </c>
      <c r="G1185" s="149">
        <v>1.8</v>
      </c>
      <c r="H1185" s="149">
        <v>1</v>
      </c>
      <c r="I1185" s="149">
        <v>31</v>
      </c>
      <c r="J1185" s="150">
        <v>80.2</v>
      </c>
      <c r="K1185" s="151">
        <f>IFERROR(TablaAforos[[#This Row],[AREA DEL POTRERO]]/TablaAforos[[#This Row],[NUMERO VACAS LOTE]]/TablaAforos[[#This Row],[DIAS OCUPACION]],"")</f>
        <v>58.139534883720927</v>
      </c>
      <c r="L1185" s="152">
        <f t="shared" si="327"/>
        <v>2023</v>
      </c>
      <c r="M1185" s="152">
        <f t="shared" si="328"/>
        <v>6</v>
      </c>
      <c r="N1185" s="152">
        <f t="shared" si="329"/>
        <v>14</v>
      </c>
      <c r="O1185" s="152">
        <v>8</v>
      </c>
      <c r="P1185" s="152"/>
      <c r="Q1185" s="149"/>
    </row>
    <row r="1186" spans="1:17">
      <c r="A1186" s="148">
        <v>45092</v>
      </c>
      <c r="B1186" s="149" t="s">
        <v>81</v>
      </c>
      <c r="C1186" s="149">
        <v>1</v>
      </c>
      <c r="D1186" s="149">
        <v>69</v>
      </c>
      <c r="E1186" s="149"/>
      <c r="F1186" s="149"/>
      <c r="G1186" s="149"/>
      <c r="H1186" s="149"/>
      <c r="I1186" s="149"/>
      <c r="J1186" s="150"/>
      <c r="K1186" s="151" t="str">
        <f>IFERROR(TablaAforos[[#This Row],[AREA DEL POTRERO]]/TablaAforos[[#This Row],[NUMERO VACAS LOTE]]/TablaAforos[[#This Row],[DIAS OCUPACION]],"")</f>
        <v/>
      </c>
      <c r="L1186" s="152">
        <f t="shared" si="327"/>
        <v>2023</v>
      </c>
      <c r="M1186" s="152">
        <f t="shared" si="328"/>
        <v>6</v>
      </c>
      <c r="N1186" s="152">
        <f t="shared" si="329"/>
        <v>15</v>
      </c>
      <c r="O1186" s="152">
        <v>9</v>
      </c>
      <c r="P1186" s="152"/>
      <c r="Q1186" s="149"/>
    </row>
    <row r="1187" spans="1:17">
      <c r="A1187" s="148">
        <v>45092</v>
      </c>
      <c r="B1187" s="149" t="s">
        <v>81</v>
      </c>
      <c r="C1187" s="149">
        <v>2</v>
      </c>
      <c r="D1187" s="149">
        <v>27</v>
      </c>
      <c r="E1187" s="149">
        <v>2312</v>
      </c>
      <c r="F1187" s="149"/>
      <c r="G1187" s="149"/>
      <c r="H1187" s="149"/>
      <c r="I1187" s="149"/>
      <c r="J1187" s="150"/>
      <c r="K1187" s="151" t="str">
        <f>IFERROR(TablaAforos[[#This Row],[AREA DEL POTRERO]]/TablaAforos[[#This Row],[NUMERO VACAS LOTE]]/TablaAforos[[#This Row],[DIAS OCUPACION]],"")</f>
        <v/>
      </c>
      <c r="L1187" s="152">
        <f t="shared" si="327"/>
        <v>2023</v>
      </c>
      <c r="M1187" s="152">
        <f t="shared" si="328"/>
        <v>6</v>
      </c>
      <c r="N1187" s="152">
        <f t="shared" si="329"/>
        <v>15</v>
      </c>
      <c r="O1187" s="152">
        <v>9</v>
      </c>
      <c r="P1187" s="152"/>
      <c r="Q1187" s="149"/>
    </row>
    <row r="1188" spans="1:17">
      <c r="A1188" s="148">
        <v>45092</v>
      </c>
      <c r="B1188" s="149" t="s">
        <v>82</v>
      </c>
      <c r="C1188" s="149" t="s">
        <v>87</v>
      </c>
      <c r="D1188" s="149">
        <v>45</v>
      </c>
      <c r="E1188" s="149">
        <v>2500</v>
      </c>
      <c r="F1188" s="149">
        <v>43</v>
      </c>
      <c r="G1188" s="149">
        <v>1.5</v>
      </c>
      <c r="H1188" s="149">
        <v>1</v>
      </c>
      <c r="I1188" s="149">
        <v>33</v>
      </c>
      <c r="J1188" s="150">
        <v>68</v>
      </c>
      <c r="K1188" s="151">
        <f>IFERROR(TablaAforos[[#This Row],[AREA DEL POTRERO]]/TablaAforos[[#This Row],[NUMERO VACAS LOTE]]/TablaAforos[[#This Row],[DIAS OCUPACION]],"")</f>
        <v>58.139534883720927</v>
      </c>
      <c r="L1188" s="152">
        <f t="shared" ref="L1188" si="330">YEAR(A1188)</f>
        <v>2023</v>
      </c>
      <c r="M1188" s="152">
        <f t="shared" ref="M1188" si="331">MONTH(A1188)</f>
        <v>6</v>
      </c>
      <c r="N1188" s="152">
        <f t="shared" ref="N1188" si="332">DAY(A1188)</f>
        <v>15</v>
      </c>
      <c r="O1188" s="152">
        <v>8</v>
      </c>
      <c r="P1188" s="152"/>
      <c r="Q1188" s="149"/>
    </row>
    <row r="1189" spans="1:17">
      <c r="A1189" s="148">
        <v>45093</v>
      </c>
      <c r="B1189" s="149" t="s">
        <v>81</v>
      </c>
      <c r="C1189" s="149">
        <v>1</v>
      </c>
      <c r="D1189" s="149">
        <v>59</v>
      </c>
      <c r="E1189" s="149">
        <v>2452</v>
      </c>
      <c r="F1189" s="149">
        <v>34</v>
      </c>
      <c r="G1189" s="149">
        <v>1.9</v>
      </c>
      <c r="H1189" s="149">
        <v>1</v>
      </c>
      <c r="I1189" s="149">
        <v>28</v>
      </c>
      <c r="J1189" s="150">
        <v>107</v>
      </c>
      <c r="K1189" s="151">
        <f>IFERROR(TablaAforos[[#This Row],[AREA DEL POTRERO]]/TablaAforos[[#This Row],[NUMERO VACAS LOTE]]/TablaAforos[[#This Row],[DIAS OCUPACION]],"")</f>
        <v>72.117647058823536</v>
      </c>
      <c r="L1189" s="152">
        <f>YEAR(A1189)</f>
        <v>2023</v>
      </c>
      <c r="M1189" s="152">
        <f>MONTH(A1189)</f>
        <v>6</v>
      </c>
      <c r="N1189" s="152">
        <f>DAY(A1189)</f>
        <v>16</v>
      </c>
      <c r="O1189" s="152">
        <v>9</v>
      </c>
      <c r="P1189" s="152"/>
      <c r="Q1189" s="149"/>
    </row>
    <row r="1190" spans="1:17">
      <c r="A1190" s="148">
        <v>45093</v>
      </c>
      <c r="B1190" s="149" t="s">
        <v>81</v>
      </c>
      <c r="C1190" s="149">
        <v>2</v>
      </c>
      <c r="D1190" s="149">
        <v>70</v>
      </c>
      <c r="E1190" s="149"/>
      <c r="F1190" s="149"/>
      <c r="G1190" s="149"/>
      <c r="H1190" s="149"/>
      <c r="I1190" s="149"/>
      <c r="J1190" s="150"/>
      <c r="K1190" s="151" t="str">
        <f>IFERROR(TablaAforos[[#This Row],[AREA DEL POTRERO]]/TablaAforos[[#This Row],[NUMERO VACAS LOTE]]/TablaAforos[[#This Row],[DIAS OCUPACION]],"")</f>
        <v/>
      </c>
      <c r="L1190" s="152">
        <f>YEAR(A1190)</f>
        <v>2023</v>
      </c>
      <c r="M1190" s="152">
        <f>MONTH(A1190)</f>
        <v>6</v>
      </c>
      <c r="N1190" s="152">
        <f>DAY(A1190)</f>
        <v>16</v>
      </c>
      <c r="O1190" s="152">
        <v>9</v>
      </c>
      <c r="P1190" s="152"/>
      <c r="Q1190" s="149"/>
    </row>
    <row r="1191" spans="1:17">
      <c r="A1191" s="148">
        <v>45093</v>
      </c>
      <c r="B1191" s="149" t="s">
        <v>82</v>
      </c>
      <c r="C1191" s="149" t="s">
        <v>86</v>
      </c>
      <c r="D1191" s="149">
        <v>1</v>
      </c>
      <c r="E1191" s="149">
        <v>2500</v>
      </c>
      <c r="F1191" s="149">
        <v>40</v>
      </c>
      <c r="G1191" s="149">
        <v>1.5</v>
      </c>
      <c r="H1191" s="149">
        <v>1</v>
      </c>
      <c r="I1191" s="149">
        <v>31</v>
      </c>
      <c r="J1191" s="150">
        <v>71.7</v>
      </c>
      <c r="K1191" s="151">
        <f>IFERROR(TablaAforos[[#This Row],[AREA DEL POTRERO]]/TablaAforos[[#This Row],[NUMERO VACAS LOTE]]/TablaAforos[[#This Row],[DIAS OCUPACION]],"")</f>
        <v>62.5</v>
      </c>
      <c r="L1191" s="152">
        <f t="shared" ref="L1191:L1192" si="333">YEAR(A1191)</f>
        <v>2023</v>
      </c>
      <c r="M1191" s="152">
        <f t="shared" ref="M1191:M1192" si="334">MONTH(A1191)</f>
        <v>6</v>
      </c>
      <c r="N1191" s="152">
        <f t="shared" ref="N1191:N1192" si="335">DAY(A1191)</f>
        <v>16</v>
      </c>
      <c r="O1191" s="152">
        <v>8</v>
      </c>
      <c r="P1191" s="152"/>
      <c r="Q1191" s="149"/>
    </row>
    <row r="1192" spans="1:17">
      <c r="A1192" s="148">
        <v>45093</v>
      </c>
      <c r="B1192" s="149" t="s">
        <v>82</v>
      </c>
      <c r="C1192" s="149" t="s">
        <v>87</v>
      </c>
      <c r="D1192" s="149">
        <v>48</v>
      </c>
      <c r="E1192" s="149">
        <v>2500</v>
      </c>
      <c r="F1192" s="149">
        <v>43</v>
      </c>
      <c r="G1192" s="149">
        <v>2.4</v>
      </c>
      <c r="H1192" s="149">
        <v>1</v>
      </c>
      <c r="I1192" s="149">
        <v>32</v>
      </c>
      <c r="J1192" s="150">
        <v>108</v>
      </c>
      <c r="K1192" s="151">
        <f>IFERROR(TablaAforos[[#This Row],[AREA DEL POTRERO]]/TablaAforos[[#This Row],[NUMERO VACAS LOTE]]/TablaAforos[[#This Row],[DIAS OCUPACION]],"")</f>
        <v>58.139534883720927</v>
      </c>
      <c r="L1192" s="152">
        <f t="shared" si="333"/>
        <v>2023</v>
      </c>
      <c r="M1192" s="152">
        <f t="shared" si="334"/>
        <v>6</v>
      </c>
      <c r="N1192" s="152">
        <f t="shared" si="335"/>
        <v>16</v>
      </c>
      <c r="O1192" s="152">
        <v>8</v>
      </c>
      <c r="P1192" s="152"/>
      <c r="Q1192" s="149"/>
    </row>
    <row r="1193" spans="1:17">
      <c r="A1193" s="148">
        <v>45094</v>
      </c>
      <c r="B1193" s="149" t="s">
        <v>81</v>
      </c>
      <c r="C1193" s="149">
        <v>1</v>
      </c>
      <c r="D1193" s="149">
        <v>58</v>
      </c>
      <c r="E1193" s="149">
        <v>2292</v>
      </c>
      <c r="F1193" s="149">
        <v>34</v>
      </c>
      <c r="G1193" s="149">
        <v>1.8</v>
      </c>
      <c r="H1193" s="149">
        <v>1</v>
      </c>
      <c r="I1193" s="149">
        <v>28</v>
      </c>
      <c r="J1193" s="150">
        <v>93.5</v>
      </c>
      <c r="K1193" s="151">
        <f>IFERROR(TablaAforos[[#This Row],[AREA DEL POTRERO]]/TablaAforos[[#This Row],[NUMERO VACAS LOTE]]/TablaAforos[[#This Row],[DIAS OCUPACION]],"")</f>
        <v>67.411764705882348</v>
      </c>
      <c r="L1193" s="152">
        <f>YEAR(A1193)</f>
        <v>2023</v>
      </c>
      <c r="M1193" s="152">
        <f>MONTH(A1193)</f>
        <v>6</v>
      </c>
      <c r="N1193" s="152">
        <f>DAY(A1193)</f>
        <v>17</v>
      </c>
      <c r="O1193" s="152">
        <v>3</v>
      </c>
      <c r="P1193" s="152"/>
      <c r="Q1193" s="149"/>
    </row>
    <row r="1194" spans="1:17">
      <c r="A1194" s="148">
        <v>45094</v>
      </c>
      <c r="B1194" s="149" t="s">
        <v>81</v>
      </c>
      <c r="C1194" s="149">
        <v>2</v>
      </c>
      <c r="D1194" s="149">
        <v>26</v>
      </c>
      <c r="E1194" s="149">
        <v>2142</v>
      </c>
      <c r="F1194" s="149">
        <v>38</v>
      </c>
      <c r="G1194" s="149">
        <v>1.5</v>
      </c>
      <c r="H1194" s="149">
        <v>1</v>
      </c>
      <c r="I1194" s="149">
        <v>33</v>
      </c>
      <c r="J1194" s="150">
        <v>63.8</v>
      </c>
      <c r="K1194" s="151">
        <f>IFERROR(TablaAforos[[#This Row],[AREA DEL POTRERO]]/TablaAforos[[#This Row],[NUMERO VACAS LOTE]]/TablaAforos[[#This Row],[DIAS OCUPACION]],"")</f>
        <v>56.368421052631582</v>
      </c>
      <c r="L1194" s="152">
        <f>YEAR(A1194)</f>
        <v>2023</v>
      </c>
      <c r="M1194" s="152">
        <f>MONTH(A1194)</f>
        <v>6</v>
      </c>
      <c r="N1194" s="152">
        <f>DAY(A1194)</f>
        <v>17</v>
      </c>
      <c r="O1194" s="152">
        <v>9</v>
      </c>
      <c r="P1194" s="152"/>
      <c r="Q1194" s="149"/>
    </row>
    <row r="1195" spans="1:17">
      <c r="A1195" s="148">
        <v>45094</v>
      </c>
      <c r="B1195" s="149" t="s">
        <v>82</v>
      </c>
      <c r="C1195" s="149" t="s">
        <v>86</v>
      </c>
      <c r="D1195" s="149">
        <v>2</v>
      </c>
      <c r="E1195" s="149">
        <v>2500</v>
      </c>
      <c r="F1195" s="149">
        <v>40</v>
      </c>
      <c r="G1195" s="149">
        <v>1.9</v>
      </c>
      <c r="H1195" s="149">
        <v>1</v>
      </c>
      <c r="I1195" s="149">
        <v>31</v>
      </c>
      <c r="J1195" s="150">
        <v>89.5</v>
      </c>
      <c r="K1195" s="151">
        <f>IFERROR(TablaAforos[[#This Row],[AREA DEL POTRERO]]/TablaAforos[[#This Row],[NUMERO VACAS LOTE]]/TablaAforos[[#This Row],[DIAS OCUPACION]],"")</f>
        <v>62.5</v>
      </c>
      <c r="L1195" s="152">
        <f t="shared" ref="L1195:L1196" si="336">YEAR(A1195)</f>
        <v>2023</v>
      </c>
      <c r="M1195" s="152">
        <f t="shared" ref="M1195:M1196" si="337">MONTH(A1195)</f>
        <v>6</v>
      </c>
      <c r="N1195" s="152">
        <f t="shared" ref="N1195:N1196" si="338">DAY(A1195)</f>
        <v>17</v>
      </c>
      <c r="O1195" s="152">
        <v>8</v>
      </c>
      <c r="P1195" s="152"/>
      <c r="Q1195" s="149"/>
    </row>
    <row r="1196" spans="1:17">
      <c r="A1196" s="148">
        <v>45094</v>
      </c>
      <c r="B1196" s="149" t="s">
        <v>82</v>
      </c>
      <c r="C1196" s="149" t="s">
        <v>87</v>
      </c>
      <c r="D1196" s="149">
        <v>49</v>
      </c>
      <c r="E1196" s="149">
        <v>2500</v>
      </c>
      <c r="F1196" s="149">
        <v>43</v>
      </c>
      <c r="G1196" s="149">
        <v>1.1000000000000001</v>
      </c>
      <c r="H1196" s="149">
        <v>1</v>
      </c>
      <c r="I1196" s="149">
        <v>32</v>
      </c>
      <c r="J1196" s="150">
        <v>49.3</v>
      </c>
      <c r="K1196" s="151">
        <f>IFERROR(TablaAforos[[#This Row],[AREA DEL POTRERO]]/TablaAforos[[#This Row],[NUMERO VACAS LOTE]]/TablaAforos[[#This Row],[DIAS OCUPACION]],"")</f>
        <v>58.139534883720927</v>
      </c>
      <c r="L1196" s="152">
        <f t="shared" si="336"/>
        <v>2023</v>
      </c>
      <c r="M1196" s="152">
        <f t="shared" si="337"/>
        <v>6</v>
      </c>
      <c r="N1196" s="152">
        <f t="shared" si="338"/>
        <v>17</v>
      </c>
      <c r="O1196" s="152">
        <v>8</v>
      </c>
      <c r="P1196" s="152"/>
      <c r="Q1196" s="149"/>
    </row>
    <row r="1197" spans="1:17">
      <c r="A1197" s="148">
        <v>45095</v>
      </c>
      <c r="B1197" s="149" t="s">
        <v>81</v>
      </c>
      <c r="C1197" s="149">
        <v>1</v>
      </c>
      <c r="D1197" s="149">
        <v>57</v>
      </c>
      <c r="E1197" s="149">
        <v>2162</v>
      </c>
      <c r="F1197" s="149">
        <v>34</v>
      </c>
      <c r="G1197" s="149">
        <v>2.1</v>
      </c>
      <c r="H1197" s="149">
        <v>1</v>
      </c>
      <c r="I1197" s="149">
        <v>28</v>
      </c>
      <c r="J1197" s="150">
        <v>102</v>
      </c>
      <c r="K1197" s="151">
        <f>IFERROR(TablaAforos[[#This Row],[AREA DEL POTRERO]]/TablaAforos[[#This Row],[NUMERO VACAS LOTE]]/TablaAforos[[#This Row],[DIAS OCUPACION]],"")</f>
        <v>63.588235294117645</v>
      </c>
      <c r="L1197" s="152">
        <f>YEAR(A1197)</f>
        <v>2023</v>
      </c>
      <c r="M1197" s="152">
        <f>MONTH(A1197)</f>
        <v>6</v>
      </c>
      <c r="N1197" s="152">
        <f>DAY(A1197)</f>
        <v>18</v>
      </c>
      <c r="O1197" s="152">
        <v>3</v>
      </c>
      <c r="P1197" s="152"/>
      <c r="Q1197" s="149"/>
    </row>
    <row r="1198" spans="1:17">
      <c r="A1198" s="148">
        <v>45095</v>
      </c>
      <c r="B1198" s="149" t="s">
        <v>81</v>
      </c>
      <c r="C1198" s="149">
        <v>2</v>
      </c>
      <c r="D1198" s="149">
        <v>15</v>
      </c>
      <c r="E1198" s="149">
        <v>2908</v>
      </c>
      <c r="F1198" s="149">
        <v>38</v>
      </c>
      <c r="G1198" s="149">
        <v>1.6</v>
      </c>
      <c r="H1198" s="149">
        <v>1</v>
      </c>
      <c r="I1198" s="149">
        <v>33</v>
      </c>
      <c r="J1198" s="150">
        <v>73.5</v>
      </c>
      <c r="K1198" s="151">
        <f>IFERROR(TablaAforos[[#This Row],[AREA DEL POTRERO]]/TablaAforos[[#This Row],[NUMERO VACAS LOTE]]/TablaAforos[[#This Row],[DIAS OCUPACION]],"")</f>
        <v>76.526315789473685</v>
      </c>
      <c r="L1198" s="152">
        <f>YEAR(A1198)</f>
        <v>2023</v>
      </c>
      <c r="M1198" s="152">
        <f>MONTH(A1198)</f>
        <v>6</v>
      </c>
      <c r="N1198" s="152">
        <f>DAY(A1198)</f>
        <v>18</v>
      </c>
      <c r="O1198" s="152">
        <v>9</v>
      </c>
      <c r="P1198" s="152"/>
      <c r="Q1198" s="149"/>
    </row>
    <row r="1199" spans="1:17">
      <c r="A1199" s="148">
        <v>45095</v>
      </c>
      <c r="B1199" s="149" t="s">
        <v>82</v>
      </c>
      <c r="C1199" s="149" t="s">
        <v>86</v>
      </c>
      <c r="D1199" s="149">
        <v>3</v>
      </c>
      <c r="E1199" s="149">
        <v>2500</v>
      </c>
      <c r="F1199" s="149">
        <v>40</v>
      </c>
      <c r="G1199" s="149">
        <v>1.9</v>
      </c>
      <c r="H1199" s="149">
        <v>1</v>
      </c>
      <c r="I1199" s="149">
        <v>31</v>
      </c>
      <c r="J1199" s="150">
        <v>92.3</v>
      </c>
      <c r="K1199" s="151">
        <f>IFERROR(TablaAforos[[#This Row],[AREA DEL POTRERO]]/TablaAforos[[#This Row],[NUMERO VACAS LOTE]]/TablaAforos[[#This Row],[DIAS OCUPACION]],"")</f>
        <v>62.5</v>
      </c>
      <c r="L1199" s="152">
        <f t="shared" ref="L1199:L1200" si="339">YEAR(A1199)</f>
        <v>2023</v>
      </c>
      <c r="M1199" s="152">
        <f t="shared" ref="M1199:M1200" si="340">MONTH(A1199)</f>
        <v>6</v>
      </c>
      <c r="N1199" s="152">
        <f t="shared" ref="N1199:N1200" si="341">DAY(A1199)</f>
        <v>18</v>
      </c>
      <c r="O1199" s="152">
        <v>8</v>
      </c>
      <c r="P1199" s="152"/>
      <c r="Q1199" s="149"/>
    </row>
    <row r="1200" spans="1:17">
      <c r="A1200" s="148">
        <v>45095</v>
      </c>
      <c r="B1200" s="149" t="s">
        <v>82</v>
      </c>
      <c r="C1200" s="149" t="s">
        <v>87</v>
      </c>
      <c r="D1200" s="149">
        <v>50</v>
      </c>
      <c r="E1200" s="149">
        <v>2500</v>
      </c>
      <c r="F1200" s="149">
        <v>43</v>
      </c>
      <c r="G1200" s="149">
        <v>1.2</v>
      </c>
      <c r="H1200" s="149">
        <v>1</v>
      </c>
      <c r="I1200" s="149">
        <v>32</v>
      </c>
      <c r="J1200" s="150">
        <v>54.1</v>
      </c>
      <c r="K1200" s="151">
        <f>IFERROR(TablaAforos[[#This Row],[AREA DEL POTRERO]]/TablaAforos[[#This Row],[NUMERO VACAS LOTE]]/TablaAforos[[#This Row],[DIAS OCUPACION]],"")</f>
        <v>58.139534883720927</v>
      </c>
      <c r="L1200" s="152">
        <f t="shared" si="339"/>
        <v>2023</v>
      </c>
      <c r="M1200" s="152">
        <f t="shared" si="340"/>
        <v>6</v>
      </c>
      <c r="N1200" s="152">
        <f t="shared" si="341"/>
        <v>18</v>
      </c>
      <c r="O1200" s="152">
        <v>8</v>
      </c>
      <c r="P1200" s="152"/>
      <c r="Q1200" s="149"/>
    </row>
    <row r="1201" spans="1:17">
      <c r="A1201" s="165">
        <v>45095</v>
      </c>
      <c r="B1201" s="166" t="s">
        <v>88</v>
      </c>
      <c r="C1201" s="166">
        <v>1</v>
      </c>
      <c r="D1201" s="166">
        <v>7</v>
      </c>
      <c r="E1201" s="166">
        <v>13123</v>
      </c>
      <c r="F1201" s="166">
        <v>48</v>
      </c>
      <c r="G1201" s="166">
        <v>1.3</v>
      </c>
      <c r="H1201" s="166">
        <v>3</v>
      </c>
      <c r="I1201" s="166">
        <v>30</v>
      </c>
      <c r="J1201" s="167">
        <v>94.3</v>
      </c>
      <c r="K1201" s="168">
        <f>IFERROR(TablaAforos[[#This Row],[AREA DEL POTRERO]]/TablaAforos[[#This Row],[NUMERO VACAS LOTE]]/TablaAforos[[#This Row],[DIAS OCUPACION]],"")</f>
        <v>91.131944444444443</v>
      </c>
      <c r="L1201" s="169">
        <f>YEAR(A1201)</f>
        <v>2023</v>
      </c>
      <c r="M1201" s="169">
        <f>MONTH(A1201)</f>
        <v>6</v>
      </c>
      <c r="N1201" s="169">
        <f>DAY(A1201)</f>
        <v>18</v>
      </c>
      <c r="O1201" s="169">
        <v>8</v>
      </c>
      <c r="P1201" s="169"/>
      <c r="Q1201" s="166"/>
    </row>
    <row r="1202" spans="1:17">
      <c r="A1202" s="148">
        <v>45096</v>
      </c>
      <c r="B1202" s="149" t="s">
        <v>81</v>
      </c>
      <c r="C1202" s="149">
        <v>1</v>
      </c>
      <c r="D1202" s="149">
        <v>56</v>
      </c>
      <c r="E1202" s="149">
        <v>2083</v>
      </c>
      <c r="F1202" s="149">
        <v>36</v>
      </c>
      <c r="G1202" s="149"/>
      <c r="H1202" s="149"/>
      <c r="I1202" s="149"/>
      <c r="J1202" s="150"/>
      <c r="K1202" s="151" t="str">
        <f>IFERROR(TablaAforos[[#This Row],[AREA DEL POTRERO]]/TablaAforos[[#This Row],[NUMERO VACAS LOTE]]/TablaAforos[[#This Row],[DIAS OCUPACION]],"")</f>
        <v/>
      </c>
      <c r="L1202" s="152">
        <f>YEAR(A1202)</f>
        <v>2023</v>
      </c>
      <c r="M1202" s="152">
        <f>MONTH(A1202)</f>
        <v>6</v>
      </c>
      <c r="N1202" s="152">
        <f>DAY(A1202)</f>
        <v>19</v>
      </c>
      <c r="O1202" s="152">
        <v>3</v>
      </c>
      <c r="P1202" s="152"/>
      <c r="Q1202" s="149"/>
    </row>
    <row r="1203" spans="1:17">
      <c r="A1203" s="148">
        <v>45096</v>
      </c>
      <c r="B1203" s="149" t="s">
        <v>81</v>
      </c>
      <c r="C1203" s="149">
        <v>2</v>
      </c>
      <c r="D1203" s="149">
        <v>16</v>
      </c>
      <c r="E1203" s="149">
        <v>2327</v>
      </c>
      <c r="F1203" s="149">
        <v>38</v>
      </c>
      <c r="G1203" s="149"/>
      <c r="H1203" s="149"/>
      <c r="I1203" s="149"/>
      <c r="J1203" s="150"/>
      <c r="K1203" s="151" t="str">
        <f>IFERROR(TablaAforos[[#This Row],[AREA DEL POTRERO]]/TablaAforos[[#This Row],[NUMERO VACAS LOTE]]/TablaAforos[[#This Row],[DIAS OCUPACION]],"")</f>
        <v/>
      </c>
      <c r="L1203" s="152">
        <f>YEAR(A1203)</f>
        <v>2023</v>
      </c>
      <c r="M1203" s="152">
        <f>MONTH(A1203)</f>
        <v>6</v>
      </c>
      <c r="N1203" s="152">
        <f>DAY(A1203)</f>
        <v>19</v>
      </c>
      <c r="O1203" s="152">
        <v>9</v>
      </c>
      <c r="P1203" s="152"/>
      <c r="Q1203" s="149"/>
    </row>
    <row r="1204" spans="1:17">
      <c r="A1204" s="148">
        <v>45096</v>
      </c>
      <c r="B1204" s="149" t="s">
        <v>82</v>
      </c>
      <c r="C1204" s="149" t="s">
        <v>86</v>
      </c>
      <c r="D1204" s="149">
        <v>4</v>
      </c>
      <c r="E1204" s="149">
        <v>2500</v>
      </c>
      <c r="F1204" s="149">
        <v>40</v>
      </c>
      <c r="G1204" s="149">
        <v>1.5</v>
      </c>
      <c r="H1204" s="149">
        <v>1</v>
      </c>
      <c r="I1204" s="149">
        <v>31</v>
      </c>
      <c r="J1204" s="150">
        <v>71.7</v>
      </c>
      <c r="K1204" s="151">
        <f>IFERROR(TablaAforos[[#This Row],[AREA DEL POTRERO]]/TablaAforos[[#This Row],[NUMERO VACAS LOTE]]/TablaAforos[[#This Row],[DIAS OCUPACION]],"")</f>
        <v>62.5</v>
      </c>
      <c r="L1204" s="152">
        <f t="shared" ref="L1204:L1205" si="342">YEAR(A1204)</f>
        <v>2023</v>
      </c>
      <c r="M1204" s="152">
        <f t="shared" ref="M1204:M1205" si="343">MONTH(A1204)</f>
        <v>6</v>
      </c>
      <c r="N1204" s="152">
        <f t="shared" ref="N1204:N1205" si="344">DAY(A1204)</f>
        <v>19</v>
      </c>
      <c r="O1204" s="152">
        <v>8</v>
      </c>
      <c r="P1204" s="152"/>
      <c r="Q1204" s="149"/>
    </row>
    <row r="1205" spans="1:17">
      <c r="A1205" s="148">
        <v>45096</v>
      </c>
      <c r="B1205" s="149" t="s">
        <v>82</v>
      </c>
      <c r="C1205" s="149" t="s">
        <v>87</v>
      </c>
      <c r="D1205" s="149">
        <v>51</v>
      </c>
      <c r="E1205" s="149">
        <v>2500</v>
      </c>
      <c r="F1205" s="149">
        <v>43</v>
      </c>
      <c r="G1205" s="149">
        <v>1.3</v>
      </c>
      <c r="H1205" s="149">
        <v>1</v>
      </c>
      <c r="I1205" s="149">
        <v>32</v>
      </c>
      <c r="J1205" s="150">
        <v>57.6</v>
      </c>
      <c r="K1205" s="151">
        <f>IFERROR(TablaAforos[[#This Row],[AREA DEL POTRERO]]/TablaAforos[[#This Row],[NUMERO VACAS LOTE]]/TablaAforos[[#This Row],[DIAS OCUPACION]],"")</f>
        <v>58.139534883720927</v>
      </c>
      <c r="L1205" s="152">
        <f t="shared" si="342"/>
        <v>2023</v>
      </c>
      <c r="M1205" s="152">
        <f t="shared" si="343"/>
        <v>6</v>
      </c>
      <c r="N1205" s="152">
        <f t="shared" si="344"/>
        <v>19</v>
      </c>
      <c r="O1205" s="152">
        <v>8</v>
      </c>
      <c r="P1205" s="152"/>
      <c r="Q1205" s="149"/>
    </row>
    <row r="1206" spans="1:17">
      <c r="A1206" s="165">
        <v>45097</v>
      </c>
      <c r="B1206" s="166" t="s">
        <v>81</v>
      </c>
      <c r="C1206" s="166">
        <v>1</v>
      </c>
      <c r="D1206" s="166">
        <v>55</v>
      </c>
      <c r="E1206" s="166">
        <v>2377</v>
      </c>
      <c r="F1206" s="166">
        <v>36</v>
      </c>
      <c r="G1206" s="166">
        <v>2</v>
      </c>
      <c r="H1206" s="166">
        <v>1</v>
      </c>
      <c r="I1206" s="166">
        <v>28</v>
      </c>
      <c r="J1206" s="167">
        <v>99.5</v>
      </c>
      <c r="K1206" s="168">
        <f>IFERROR(TablaAforos[[#This Row],[AREA DEL POTRERO]]/TablaAforos[[#This Row],[NUMERO VACAS LOTE]]/TablaAforos[[#This Row],[DIAS OCUPACION]],"")</f>
        <v>66.027777777777771</v>
      </c>
      <c r="L1206" s="169">
        <f>YEAR(A1206)</f>
        <v>2023</v>
      </c>
      <c r="M1206" s="169">
        <f>MONTH(A1206)</f>
        <v>6</v>
      </c>
      <c r="N1206" s="169">
        <f>DAY(A1206)</f>
        <v>20</v>
      </c>
      <c r="O1206" s="169">
        <v>3</v>
      </c>
      <c r="P1206" s="169"/>
      <c r="Q1206" s="166"/>
    </row>
    <row r="1207" spans="1:17">
      <c r="A1207" s="165">
        <v>45097</v>
      </c>
      <c r="B1207" s="166" t="s">
        <v>81</v>
      </c>
      <c r="C1207" s="166">
        <v>2</v>
      </c>
      <c r="D1207" s="166">
        <v>71</v>
      </c>
      <c r="E1207" s="166">
        <v>2184</v>
      </c>
      <c r="F1207" s="166">
        <v>42</v>
      </c>
      <c r="G1207" s="166">
        <v>1.6</v>
      </c>
      <c r="H1207" s="166">
        <v>1</v>
      </c>
      <c r="I1207" s="166">
        <v>32</v>
      </c>
      <c r="J1207" s="167">
        <v>64</v>
      </c>
      <c r="K1207" s="168">
        <f>IFERROR(TablaAforos[[#This Row],[AREA DEL POTRERO]]/TablaAforos[[#This Row],[NUMERO VACAS LOTE]]/TablaAforos[[#This Row],[DIAS OCUPACION]],"")</f>
        <v>52</v>
      </c>
      <c r="L1207" s="169">
        <f>YEAR(A1207)</f>
        <v>2023</v>
      </c>
      <c r="M1207" s="169">
        <f>MONTH(A1207)</f>
        <v>6</v>
      </c>
      <c r="N1207" s="169">
        <f>DAY(A1207)</f>
        <v>20</v>
      </c>
      <c r="O1207" s="169">
        <v>9</v>
      </c>
      <c r="P1207" s="169"/>
      <c r="Q1207" s="166"/>
    </row>
    <row r="1208" spans="1:17">
      <c r="A1208" s="165">
        <v>45097</v>
      </c>
      <c r="B1208" s="166" t="s">
        <v>82</v>
      </c>
      <c r="C1208" s="166" t="s">
        <v>86</v>
      </c>
      <c r="D1208" s="166">
        <v>5</v>
      </c>
      <c r="E1208" s="166">
        <v>2500</v>
      </c>
      <c r="F1208" s="166">
        <v>40</v>
      </c>
      <c r="G1208" s="166">
        <v>2</v>
      </c>
      <c r="H1208" s="166">
        <v>1</v>
      </c>
      <c r="I1208" s="166">
        <v>31</v>
      </c>
      <c r="J1208" s="167">
        <v>94.2</v>
      </c>
      <c r="K1208" s="168">
        <f>IFERROR(TablaAforos[[#This Row],[AREA DEL POTRERO]]/TablaAforos[[#This Row],[NUMERO VACAS LOTE]]/TablaAforos[[#This Row],[DIAS OCUPACION]],"")</f>
        <v>62.5</v>
      </c>
      <c r="L1208" s="169">
        <f t="shared" ref="L1208:L1209" si="345">YEAR(A1208)</f>
        <v>2023</v>
      </c>
      <c r="M1208" s="169">
        <f t="shared" ref="M1208:M1209" si="346">MONTH(A1208)</f>
        <v>6</v>
      </c>
      <c r="N1208" s="169">
        <f t="shared" ref="N1208:N1209" si="347">DAY(A1208)</f>
        <v>20</v>
      </c>
      <c r="O1208" s="152">
        <v>8</v>
      </c>
      <c r="P1208" s="152"/>
      <c r="Q1208" s="166"/>
    </row>
    <row r="1209" spans="1:17">
      <c r="A1209" s="165">
        <v>45097</v>
      </c>
      <c r="B1209" s="166" t="s">
        <v>82</v>
      </c>
      <c r="C1209" s="166" t="s">
        <v>87</v>
      </c>
      <c r="D1209" s="166">
        <v>52</v>
      </c>
      <c r="E1209" s="166">
        <v>2500</v>
      </c>
      <c r="F1209" s="166">
        <v>42</v>
      </c>
      <c r="G1209" s="166">
        <v>2.2999999999999998</v>
      </c>
      <c r="H1209" s="166">
        <v>1</v>
      </c>
      <c r="I1209" s="166">
        <v>32</v>
      </c>
      <c r="J1209" s="167">
        <v>103</v>
      </c>
      <c r="K1209" s="168">
        <f>IFERROR(TablaAforos[[#This Row],[AREA DEL POTRERO]]/TablaAforos[[#This Row],[NUMERO VACAS LOTE]]/TablaAforos[[#This Row],[DIAS OCUPACION]],"")</f>
        <v>59.523809523809526</v>
      </c>
      <c r="L1209" s="169">
        <f t="shared" si="345"/>
        <v>2023</v>
      </c>
      <c r="M1209" s="169">
        <f t="shared" si="346"/>
        <v>6</v>
      </c>
      <c r="N1209" s="169">
        <f t="shared" si="347"/>
        <v>20</v>
      </c>
      <c r="O1209" s="152">
        <v>8</v>
      </c>
      <c r="P1209" s="152"/>
      <c r="Q1209" s="166"/>
    </row>
    <row r="1210" spans="1:17">
      <c r="A1210" s="165">
        <v>45098</v>
      </c>
      <c r="B1210" s="166" t="s">
        <v>81</v>
      </c>
      <c r="C1210" s="166">
        <v>1</v>
      </c>
      <c r="D1210" s="166">
        <v>54</v>
      </c>
      <c r="E1210" s="166">
        <v>2522</v>
      </c>
      <c r="F1210" s="166">
        <v>36</v>
      </c>
      <c r="G1210" s="166">
        <v>1.9</v>
      </c>
      <c r="H1210" s="166">
        <v>1</v>
      </c>
      <c r="I1210" s="166">
        <v>28</v>
      </c>
      <c r="J1210" s="167">
        <v>101</v>
      </c>
      <c r="K1210" s="168">
        <f>IFERROR(TablaAforos[[#This Row],[AREA DEL POTRERO]]/TablaAforos[[#This Row],[NUMERO VACAS LOTE]]/TablaAforos[[#This Row],[DIAS OCUPACION]],"")</f>
        <v>70.055555555555557</v>
      </c>
      <c r="L1210" s="169">
        <f>YEAR(A1210)</f>
        <v>2023</v>
      </c>
      <c r="M1210" s="169">
        <f>MONTH(A1210)</f>
        <v>6</v>
      </c>
      <c r="N1210" s="169">
        <f>DAY(A1210)</f>
        <v>21</v>
      </c>
      <c r="O1210" s="169">
        <v>3</v>
      </c>
      <c r="P1210" s="169"/>
      <c r="Q1210" s="166"/>
    </row>
    <row r="1211" spans="1:17">
      <c r="A1211" s="165">
        <v>45098</v>
      </c>
      <c r="B1211" s="166" t="s">
        <v>81</v>
      </c>
      <c r="C1211" s="166">
        <v>2</v>
      </c>
      <c r="D1211" s="166">
        <v>81</v>
      </c>
      <c r="E1211" s="166">
        <v>2191</v>
      </c>
      <c r="F1211" s="166">
        <v>42</v>
      </c>
      <c r="G1211" s="166">
        <v>1.6</v>
      </c>
      <c r="H1211" s="166">
        <v>1</v>
      </c>
      <c r="I1211" s="166">
        <v>34</v>
      </c>
      <c r="J1211" s="167">
        <v>64.599999999999994</v>
      </c>
      <c r="K1211" s="168">
        <f>IFERROR(TablaAforos[[#This Row],[AREA DEL POTRERO]]/TablaAforos[[#This Row],[NUMERO VACAS LOTE]]/TablaAforos[[#This Row],[DIAS OCUPACION]],"")</f>
        <v>52.166666666666664</v>
      </c>
      <c r="L1211" s="169">
        <f>YEAR(A1211)</f>
        <v>2023</v>
      </c>
      <c r="M1211" s="169">
        <f>MONTH(A1211)</f>
        <v>6</v>
      </c>
      <c r="N1211" s="169">
        <f>DAY(A1211)</f>
        <v>21</v>
      </c>
      <c r="O1211" s="169">
        <v>9</v>
      </c>
      <c r="P1211" s="169"/>
      <c r="Q1211" s="166"/>
    </row>
    <row r="1212" spans="1:17">
      <c r="A1212" s="165">
        <v>45098</v>
      </c>
      <c r="B1212" s="166" t="s">
        <v>82</v>
      </c>
      <c r="C1212" s="166" t="s">
        <v>86</v>
      </c>
      <c r="D1212" s="166">
        <v>6</v>
      </c>
      <c r="E1212" s="166">
        <v>2500</v>
      </c>
      <c r="F1212" s="166">
        <v>40</v>
      </c>
      <c r="G1212" s="166">
        <v>1.4</v>
      </c>
      <c r="H1212" s="166">
        <v>1</v>
      </c>
      <c r="I1212" s="166">
        <v>31</v>
      </c>
      <c r="J1212" s="167">
        <v>66.099999999999994</v>
      </c>
      <c r="K1212" s="168">
        <f>IFERROR(TablaAforos[[#This Row],[AREA DEL POTRERO]]/TablaAforos[[#This Row],[NUMERO VACAS LOTE]]/TablaAforos[[#This Row],[DIAS OCUPACION]],"")</f>
        <v>62.5</v>
      </c>
      <c r="L1212" s="169">
        <f t="shared" ref="L1212:L1213" si="348">YEAR(A1212)</f>
        <v>2023</v>
      </c>
      <c r="M1212" s="169">
        <f t="shared" ref="M1212:M1213" si="349">MONTH(A1212)</f>
        <v>6</v>
      </c>
      <c r="N1212" s="169">
        <f t="shared" ref="N1212:N1213" si="350">DAY(A1212)</f>
        <v>21</v>
      </c>
      <c r="O1212" s="152">
        <v>8</v>
      </c>
      <c r="P1212" s="152"/>
      <c r="Q1212" s="166"/>
    </row>
    <row r="1213" spans="1:17">
      <c r="A1213" s="165">
        <v>45098</v>
      </c>
      <c r="B1213" s="166" t="s">
        <v>82</v>
      </c>
      <c r="C1213" s="166" t="s">
        <v>87</v>
      </c>
      <c r="D1213" s="166">
        <v>53</v>
      </c>
      <c r="E1213" s="166">
        <v>2500</v>
      </c>
      <c r="F1213" s="166">
        <v>42</v>
      </c>
      <c r="G1213" s="166">
        <v>3</v>
      </c>
      <c r="H1213" s="166">
        <v>1</v>
      </c>
      <c r="I1213" s="166">
        <v>32</v>
      </c>
      <c r="J1213" s="167">
        <v>136</v>
      </c>
      <c r="K1213" s="168">
        <f>IFERROR(TablaAforos[[#This Row],[AREA DEL POTRERO]]/TablaAforos[[#This Row],[NUMERO VACAS LOTE]]/TablaAforos[[#This Row],[DIAS OCUPACION]],"")</f>
        <v>59.523809523809526</v>
      </c>
      <c r="L1213" s="169">
        <f t="shared" si="348"/>
        <v>2023</v>
      </c>
      <c r="M1213" s="169">
        <f t="shared" si="349"/>
        <v>6</v>
      </c>
      <c r="N1213" s="169">
        <f t="shared" si="350"/>
        <v>21</v>
      </c>
      <c r="O1213" s="152">
        <v>8</v>
      </c>
      <c r="P1213" s="152"/>
      <c r="Q1213" s="166"/>
    </row>
    <row r="1214" spans="1:17">
      <c r="A1214" s="165">
        <v>45098</v>
      </c>
      <c r="B1214" s="166" t="s">
        <v>88</v>
      </c>
      <c r="C1214" s="166">
        <v>1</v>
      </c>
      <c r="D1214" s="166">
        <v>4</v>
      </c>
      <c r="E1214" s="166">
        <v>11400</v>
      </c>
      <c r="F1214" s="166">
        <v>48</v>
      </c>
      <c r="G1214" s="166">
        <v>1.3</v>
      </c>
      <c r="H1214" s="166">
        <v>2.5</v>
      </c>
      <c r="I1214" s="166">
        <v>28</v>
      </c>
      <c r="J1214" s="167">
        <v>94</v>
      </c>
      <c r="K1214" s="168">
        <f>IFERROR(TablaAforos[[#This Row],[AREA DEL POTRERO]]/TablaAforos[[#This Row],[NUMERO VACAS LOTE]]/TablaAforos[[#This Row],[DIAS OCUPACION]],"")</f>
        <v>95</v>
      </c>
      <c r="L1214" s="169">
        <f>YEAR(A1214)</f>
        <v>2023</v>
      </c>
      <c r="M1214" s="169">
        <f>MONTH(A1214)</f>
        <v>6</v>
      </c>
      <c r="N1214" s="169">
        <f>DAY(A1214)</f>
        <v>21</v>
      </c>
      <c r="O1214" s="169">
        <v>8</v>
      </c>
      <c r="P1214" s="169"/>
      <c r="Q1214" s="166"/>
    </row>
    <row r="1215" spans="1:17">
      <c r="A1215" s="165">
        <v>45099</v>
      </c>
      <c r="B1215" s="166" t="s">
        <v>81</v>
      </c>
      <c r="C1215" s="166">
        <v>1</v>
      </c>
      <c r="D1215" s="166">
        <v>53</v>
      </c>
      <c r="E1215" s="166">
        <v>1935</v>
      </c>
      <c r="F1215" s="166">
        <v>36</v>
      </c>
      <c r="G1215" s="166">
        <v>2.1</v>
      </c>
      <c r="H1215" s="166">
        <v>1</v>
      </c>
      <c r="I1215" s="166">
        <v>28</v>
      </c>
      <c r="J1215" s="167">
        <v>87.9</v>
      </c>
      <c r="K1215" s="168">
        <f>IFERROR(TablaAforos[[#This Row],[AREA DEL POTRERO]]/TablaAforos[[#This Row],[NUMERO VACAS LOTE]]/TablaAforos[[#This Row],[DIAS OCUPACION]],"")</f>
        <v>53.75</v>
      </c>
      <c r="L1215" s="169">
        <f>YEAR(A1215)</f>
        <v>2023</v>
      </c>
      <c r="M1215" s="169">
        <f>MONTH(A1215)</f>
        <v>6</v>
      </c>
      <c r="N1215" s="169">
        <f>DAY(A1215)</f>
        <v>22</v>
      </c>
      <c r="O1215" s="169">
        <v>3</v>
      </c>
      <c r="P1215" s="169"/>
      <c r="Q1215" s="166"/>
    </row>
    <row r="1216" spans="1:17">
      <c r="A1216" s="165">
        <v>45099</v>
      </c>
      <c r="B1216" s="166" t="s">
        <v>81</v>
      </c>
      <c r="C1216" s="166">
        <v>2</v>
      </c>
      <c r="D1216" s="166">
        <v>79</v>
      </c>
      <c r="E1216" s="166">
        <v>2750</v>
      </c>
      <c r="F1216" s="166">
        <v>42</v>
      </c>
      <c r="G1216" s="166">
        <v>1.5</v>
      </c>
      <c r="H1216" s="166">
        <v>1</v>
      </c>
      <c r="I1216" s="166">
        <v>33</v>
      </c>
      <c r="J1216" s="167">
        <v>76.099999999999994</v>
      </c>
      <c r="K1216" s="168">
        <f>IFERROR(TablaAforos[[#This Row],[AREA DEL POTRERO]]/TablaAforos[[#This Row],[NUMERO VACAS LOTE]]/TablaAforos[[#This Row],[DIAS OCUPACION]],"")</f>
        <v>65.476190476190482</v>
      </c>
      <c r="L1216" s="169">
        <f>YEAR(A1216)</f>
        <v>2023</v>
      </c>
      <c r="M1216" s="169">
        <f>MONTH(A1216)</f>
        <v>6</v>
      </c>
      <c r="N1216" s="169">
        <f>DAY(A1216)</f>
        <v>22</v>
      </c>
      <c r="O1216" s="169">
        <v>9</v>
      </c>
      <c r="P1216" s="169"/>
      <c r="Q1216" s="166"/>
    </row>
    <row r="1217" spans="1:17">
      <c r="A1217" s="165">
        <v>45099</v>
      </c>
      <c r="B1217" s="166" t="s">
        <v>82</v>
      </c>
      <c r="C1217" s="166" t="s">
        <v>86</v>
      </c>
      <c r="D1217" s="166">
        <v>7</v>
      </c>
      <c r="E1217" s="166">
        <v>2500</v>
      </c>
      <c r="F1217" s="166">
        <v>40</v>
      </c>
      <c r="G1217" s="166">
        <v>1.5</v>
      </c>
      <c r="H1217" s="166">
        <v>1</v>
      </c>
      <c r="I1217" s="166">
        <v>31</v>
      </c>
      <c r="J1217" s="167">
        <v>70.3</v>
      </c>
      <c r="K1217" s="168">
        <f>IFERROR(TablaAforos[[#This Row],[AREA DEL POTRERO]]/TablaAforos[[#This Row],[NUMERO VACAS LOTE]]/TablaAforos[[#This Row],[DIAS OCUPACION]],"")</f>
        <v>62.5</v>
      </c>
      <c r="L1217" s="169">
        <f t="shared" ref="L1217:L1218" si="351">YEAR(A1217)</f>
        <v>2023</v>
      </c>
      <c r="M1217" s="169">
        <f t="shared" ref="M1217:M1218" si="352">MONTH(A1217)</f>
        <v>6</v>
      </c>
      <c r="N1217" s="169">
        <f t="shared" ref="N1217:N1218" si="353">DAY(A1217)</f>
        <v>22</v>
      </c>
      <c r="O1217" s="152">
        <v>8</v>
      </c>
      <c r="P1217" s="152"/>
      <c r="Q1217" s="166"/>
    </row>
    <row r="1218" spans="1:17">
      <c r="A1218" s="165">
        <v>45099</v>
      </c>
      <c r="B1218" s="166" t="s">
        <v>82</v>
      </c>
      <c r="C1218" s="166" t="s">
        <v>87</v>
      </c>
      <c r="D1218" s="166">
        <v>54</v>
      </c>
      <c r="E1218" s="166">
        <v>2500</v>
      </c>
      <c r="F1218" s="166">
        <v>42</v>
      </c>
      <c r="G1218" s="166">
        <v>2</v>
      </c>
      <c r="H1218" s="166">
        <v>1</v>
      </c>
      <c r="I1218" s="166">
        <v>32</v>
      </c>
      <c r="J1218" s="167">
        <v>89.7</v>
      </c>
      <c r="K1218" s="168">
        <f>IFERROR(TablaAforos[[#This Row],[AREA DEL POTRERO]]/TablaAforos[[#This Row],[NUMERO VACAS LOTE]]/TablaAforos[[#This Row],[DIAS OCUPACION]],"")</f>
        <v>59.523809523809526</v>
      </c>
      <c r="L1218" s="169">
        <f t="shared" si="351"/>
        <v>2023</v>
      </c>
      <c r="M1218" s="169">
        <f t="shared" si="352"/>
        <v>6</v>
      </c>
      <c r="N1218" s="169">
        <f t="shared" si="353"/>
        <v>22</v>
      </c>
      <c r="O1218" s="152">
        <v>8</v>
      </c>
      <c r="P1218" s="152"/>
      <c r="Q1218" s="166"/>
    </row>
    <row r="1219" spans="1:17">
      <c r="A1219" s="165">
        <v>45100</v>
      </c>
      <c r="B1219" s="166" t="s">
        <v>81</v>
      </c>
      <c r="C1219" s="166">
        <v>1</v>
      </c>
      <c r="D1219" s="166">
        <v>14</v>
      </c>
      <c r="E1219" s="166">
        <v>2247</v>
      </c>
      <c r="F1219" s="166">
        <v>36</v>
      </c>
      <c r="G1219" s="166">
        <v>1.6</v>
      </c>
      <c r="H1219" s="166">
        <v>1</v>
      </c>
      <c r="I1219" s="166">
        <v>28</v>
      </c>
      <c r="J1219" s="167">
        <v>77.2</v>
      </c>
      <c r="K1219" s="168">
        <f>IFERROR(TablaAforos[[#This Row],[AREA DEL POTRERO]]/TablaAforos[[#This Row],[NUMERO VACAS LOTE]]/TablaAforos[[#This Row],[DIAS OCUPACION]],"")</f>
        <v>62.416666666666664</v>
      </c>
      <c r="L1219" s="169">
        <f>YEAR(A1219)</f>
        <v>2023</v>
      </c>
      <c r="M1219" s="169">
        <f>MONTH(A1219)</f>
        <v>6</v>
      </c>
      <c r="N1219" s="169">
        <f>DAY(A1219)</f>
        <v>23</v>
      </c>
      <c r="O1219" s="169">
        <v>9</v>
      </c>
      <c r="P1219" s="169"/>
      <c r="Q1219" s="166"/>
    </row>
    <row r="1220" spans="1:17">
      <c r="A1220" s="165">
        <v>45100</v>
      </c>
      <c r="B1220" s="166" t="s">
        <v>81</v>
      </c>
      <c r="C1220" s="166">
        <v>2</v>
      </c>
      <c r="D1220" s="166">
        <v>77</v>
      </c>
      <c r="E1220" s="166">
        <v>2066</v>
      </c>
      <c r="F1220" s="166">
        <v>41</v>
      </c>
      <c r="G1220" s="166">
        <v>1.7</v>
      </c>
      <c r="H1220" s="166">
        <v>1</v>
      </c>
      <c r="I1220" s="166">
        <v>33</v>
      </c>
      <c r="J1220" s="167">
        <v>65.8</v>
      </c>
      <c r="K1220" s="168">
        <f>IFERROR(TablaAforos[[#This Row],[AREA DEL POTRERO]]/TablaAforos[[#This Row],[NUMERO VACAS LOTE]]/TablaAforos[[#This Row],[DIAS OCUPACION]],"")</f>
        <v>50.390243902439025</v>
      </c>
      <c r="L1220" s="169">
        <f>YEAR(A1220)</f>
        <v>2023</v>
      </c>
      <c r="M1220" s="169">
        <f>MONTH(A1220)</f>
        <v>6</v>
      </c>
      <c r="N1220" s="169">
        <f>DAY(A1220)</f>
        <v>23</v>
      </c>
      <c r="O1220" s="169">
        <v>9</v>
      </c>
      <c r="P1220" s="169"/>
      <c r="Q1220" s="166"/>
    </row>
    <row r="1221" spans="1:17">
      <c r="A1221" s="165">
        <v>45100</v>
      </c>
      <c r="B1221" s="166" t="s">
        <v>82</v>
      </c>
      <c r="C1221" s="166" t="s">
        <v>86</v>
      </c>
      <c r="D1221" s="166">
        <v>8</v>
      </c>
      <c r="E1221" s="166">
        <v>2500</v>
      </c>
      <c r="F1221" s="166">
        <v>41</v>
      </c>
      <c r="G1221" s="166">
        <v>1.6</v>
      </c>
      <c r="H1221" s="166">
        <v>1</v>
      </c>
      <c r="I1221" s="166">
        <v>31</v>
      </c>
      <c r="J1221" s="167">
        <v>74.099999999999994</v>
      </c>
      <c r="K1221" s="168">
        <f>IFERROR(TablaAforos[[#This Row],[AREA DEL POTRERO]]/TablaAforos[[#This Row],[NUMERO VACAS LOTE]]/TablaAforos[[#This Row],[DIAS OCUPACION]],"")</f>
        <v>60.975609756097562</v>
      </c>
      <c r="L1221" s="169">
        <f t="shared" ref="L1221:L1222" si="354">YEAR(A1221)</f>
        <v>2023</v>
      </c>
      <c r="M1221" s="169">
        <f t="shared" ref="M1221:M1222" si="355">MONTH(A1221)</f>
        <v>6</v>
      </c>
      <c r="N1221" s="169">
        <f t="shared" ref="N1221:N1222" si="356">DAY(A1221)</f>
        <v>23</v>
      </c>
      <c r="O1221" s="152">
        <v>8</v>
      </c>
      <c r="P1221" s="152"/>
      <c r="Q1221" s="166"/>
    </row>
    <row r="1222" spans="1:17">
      <c r="A1222" s="165">
        <v>45100</v>
      </c>
      <c r="B1222" s="166" t="s">
        <v>82</v>
      </c>
      <c r="C1222" s="166" t="s">
        <v>87</v>
      </c>
      <c r="D1222" s="166">
        <v>55</v>
      </c>
      <c r="E1222" s="166">
        <v>2500</v>
      </c>
      <c r="F1222" s="166">
        <v>42</v>
      </c>
      <c r="G1222" s="166"/>
      <c r="H1222" s="166"/>
      <c r="I1222" s="166"/>
      <c r="J1222" s="167"/>
      <c r="K1222" s="168" t="str">
        <f>IFERROR(TablaAforos[[#This Row],[AREA DEL POTRERO]]/TablaAforos[[#This Row],[NUMERO VACAS LOTE]]/TablaAforos[[#This Row],[DIAS OCUPACION]],"")</f>
        <v/>
      </c>
      <c r="L1222" s="169">
        <f t="shared" si="354"/>
        <v>2023</v>
      </c>
      <c r="M1222" s="169">
        <f t="shared" si="355"/>
        <v>6</v>
      </c>
      <c r="N1222" s="169">
        <f t="shared" si="356"/>
        <v>23</v>
      </c>
      <c r="O1222" s="152">
        <v>8</v>
      </c>
      <c r="P1222" s="152"/>
      <c r="Q1222" s="166"/>
    </row>
    <row r="1223" spans="1:17">
      <c r="A1223" s="165">
        <v>45101</v>
      </c>
      <c r="B1223" s="166" t="s">
        <v>81</v>
      </c>
      <c r="C1223" s="166">
        <v>1</v>
      </c>
      <c r="D1223" s="166">
        <v>6</v>
      </c>
      <c r="E1223" s="166">
        <v>2442</v>
      </c>
      <c r="F1223" s="166">
        <v>36</v>
      </c>
      <c r="G1223" s="166">
        <v>1.7</v>
      </c>
      <c r="H1223" s="166">
        <v>1</v>
      </c>
      <c r="I1223" s="166">
        <v>29</v>
      </c>
      <c r="J1223" s="167">
        <v>89</v>
      </c>
      <c r="K1223" s="168">
        <f>IFERROR(TablaAforos[[#This Row],[AREA DEL POTRERO]]/TablaAforos[[#This Row],[NUMERO VACAS LOTE]]/TablaAforos[[#This Row],[DIAS OCUPACION]],"")</f>
        <v>67.833333333333329</v>
      </c>
      <c r="L1223" s="169">
        <f>YEAR(A1223)</f>
        <v>2023</v>
      </c>
      <c r="M1223" s="169">
        <f>MONTH(A1223)</f>
        <v>6</v>
      </c>
      <c r="N1223" s="169">
        <f>DAY(A1223)</f>
        <v>24</v>
      </c>
      <c r="O1223" s="169">
        <v>9</v>
      </c>
      <c r="P1223" s="169"/>
      <c r="Q1223" s="166"/>
    </row>
    <row r="1224" spans="1:17">
      <c r="A1224" s="165">
        <v>45101</v>
      </c>
      <c r="B1224" s="166" t="s">
        <v>81</v>
      </c>
      <c r="C1224" s="166">
        <v>2</v>
      </c>
      <c r="D1224" s="166">
        <v>76</v>
      </c>
      <c r="E1224" s="166">
        <v>2562</v>
      </c>
      <c r="F1224" s="166">
        <v>41</v>
      </c>
      <c r="G1224" s="166">
        <v>1.6</v>
      </c>
      <c r="H1224" s="166">
        <v>1</v>
      </c>
      <c r="I1224" s="166">
        <v>33</v>
      </c>
      <c r="J1224" s="167">
        <v>77.8</v>
      </c>
      <c r="K1224" s="168">
        <f>IFERROR(TablaAforos[[#This Row],[AREA DEL POTRERO]]/TablaAforos[[#This Row],[NUMERO VACAS LOTE]]/TablaAforos[[#This Row],[DIAS OCUPACION]],"")</f>
        <v>62.487804878048777</v>
      </c>
      <c r="L1224" s="169">
        <f>YEAR(A1224)</f>
        <v>2023</v>
      </c>
      <c r="M1224" s="169">
        <f>MONTH(A1224)</f>
        <v>6</v>
      </c>
      <c r="N1224" s="169">
        <f>DAY(A1224)</f>
        <v>24</v>
      </c>
      <c r="O1224" s="169">
        <v>9</v>
      </c>
      <c r="P1224" s="169"/>
      <c r="Q1224" s="166"/>
    </row>
    <row r="1225" spans="1:17">
      <c r="A1225" s="165">
        <v>45101</v>
      </c>
      <c r="B1225" s="166" t="s">
        <v>82</v>
      </c>
      <c r="C1225" s="166" t="s">
        <v>86</v>
      </c>
      <c r="D1225" s="166">
        <v>9</v>
      </c>
      <c r="E1225" s="166">
        <v>2500</v>
      </c>
      <c r="F1225" s="166">
        <v>41</v>
      </c>
      <c r="G1225" s="166">
        <v>1</v>
      </c>
      <c r="H1225" s="166">
        <v>1</v>
      </c>
      <c r="I1225" s="166">
        <v>31</v>
      </c>
      <c r="J1225" s="167">
        <v>48.5</v>
      </c>
      <c r="K1225" s="168">
        <f>IFERROR(TablaAforos[[#This Row],[AREA DEL POTRERO]]/TablaAforos[[#This Row],[NUMERO VACAS LOTE]]/TablaAforos[[#This Row],[DIAS OCUPACION]],"")</f>
        <v>60.975609756097562</v>
      </c>
      <c r="L1225" s="169">
        <f t="shared" ref="L1225:L1226" si="357">YEAR(A1225)</f>
        <v>2023</v>
      </c>
      <c r="M1225" s="169">
        <f t="shared" ref="M1225:M1226" si="358">MONTH(A1225)</f>
        <v>6</v>
      </c>
      <c r="N1225" s="169">
        <f t="shared" ref="N1225:N1226" si="359">DAY(A1225)</f>
        <v>24</v>
      </c>
      <c r="O1225" s="152">
        <v>8</v>
      </c>
      <c r="P1225" s="152"/>
      <c r="Q1225" s="166"/>
    </row>
    <row r="1226" spans="1:17">
      <c r="A1226" s="165">
        <v>45101</v>
      </c>
      <c r="B1226" s="166" t="s">
        <v>82</v>
      </c>
      <c r="C1226" s="166" t="s">
        <v>87</v>
      </c>
      <c r="D1226" s="166">
        <v>56</v>
      </c>
      <c r="E1226" s="166">
        <v>2500</v>
      </c>
      <c r="F1226" s="166">
        <v>42</v>
      </c>
      <c r="G1226" s="166">
        <v>1.6</v>
      </c>
      <c r="H1226" s="166">
        <v>1</v>
      </c>
      <c r="I1226" s="166">
        <v>32</v>
      </c>
      <c r="J1226" s="167">
        <v>72.8</v>
      </c>
      <c r="K1226" s="168">
        <f>IFERROR(TablaAforos[[#This Row],[AREA DEL POTRERO]]/TablaAforos[[#This Row],[NUMERO VACAS LOTE]]/TablaAforos[[#This Row],[DIAS OCUPACION]],"")</f>
        <v>59.523809523809526</v>
      </c>
      <c r="L1226" s="169">
        <f t="shared" si="357"/>
        <v>2023</v>
      </c>
      <c r="M1226" s="169">
        <f t="shared" si="358"/>
        <v>6</v>
      </c>
      <c r="N1226" s="169">
        <f t="shared" si="359"/>
        <v>24</v>
      </c>
      <c r="O1226" s="152">
        <v>8</v>
      </c>
      <c r="P1226" s="152"/>
      <c r="Q1226" s="166"/>
    </row>
    <row r="1227" spans="1:17">
      <c r="A1227" s="165">
        <v>45102</v>
      </c>
      <c r="B1227" s="166" t="s">
        <v>81</v>
      </c>
      <c r="C1227" s="166">
        <v>1</v>
      </c>
      <c r="D1227" s="166">
        <v>5</v>
      </c>
      <c r="E1227" s="166">
        <v>2550</v>
      </c>
      <c r="F1227" s="166">
        <v>36</v>
      </c>
      <c r="G1227" s="166">
        <v>2</v>
      </c>
      <c r="H1227" s="166">
        <v>1</v>
      </c>
      <c r="I1227" s="166">
        <v>29</v>
      </c>
      <c r="J1227" s="167">
        <v>107</v>
      </c>
      <c r="K1227" s="168">
        <f>IFERROR(TablaAforos[[#This Row],[AREA DEL POTRERO]]/TablaAforos[[#This Row],[NUMERO VACAS LOTE]]/TablaAforos[[#This Row],[DIAS OCUPACION]],"")</f>
        <v>70.833333333333329</v>
      </c>
      <c r="L1227" s="169">
        <f t="shared" ref="L1227:L1232" si="360">YEAR(A1227)</f>
        <v>2023</v>
      </c>
      <c r="M1227" s="169">
        <f t="shared" ref="M1227:M1232" si="361">MONTH(A1227)</f>
        <v>6</v>
      </c>
      <c r="N1227" s="169">
        <f t="shared" ref="N1227:N1232" si="362">DAY(A1227)</f>
        <v>25</v>
      </c>
      <c r="O1227" s="169">
        <v>9</v>
      </c>
      <c r="P1227" s="169"/>
      <c r="Q1227" s="166"/>
    </row>
    <row r="1228" spans="1:17">
      <c r="A1228" s="165">
        <v>45102</v>
      </c>
      <c r="B1228" s="166" t="s">
        <v>81</v>
      </c>
      <c r="C1228" s="166">
        <v>2</v>
      </c>
      <c r="D1228" s="166">
        <v>75</v>
      </c>
      <c r="E1228" s="166">
        <v>1385</v>
      </c>
      <c r="F1228" s="166">
        <v>41</v>
      </c>
      <c r="G1228" s="166">
        <v>1</v>
      </c>
      <c r="H1228" s="166">
        <v>0.5</v>
      </c>
      <c r="I1228" s="166">
        <v>33</v>
      </c>
      <c r="J1228" s="167">
        <v>52.7</v>
      </c>
      <c r="K1228" s="168">
        <f>IFERROR(TablaAforos[[#This Row],[AREA DEL POTRERO]]/TablaAforos[[#This Row],[NUMERO VACAS LOTE]]/TablaAforos[[#This Row],[DIAS OCUPACION]],"")</f>
        <v>67.560975609756099</v>
      </c>
      <c r="L1228" s="169">
        <f t="shared" si="360"/>
        <v>2023</v>
      </c>
      <c r="M1228" s="169">
        <f t="shared" si="361"/>
        <v>6</v>
      </c>
      <c r="N1228" s="169">
        <f t="shared" si="362"/>
        <v>25</v>
      </c>
      <c r="O1228" s="169">
        <v>9</v>
      </c>
      <c r="P1228" s="169"/>
      <c r="Q1228" s="166"/>
    </row>
    <row r="1229" spans="1:17">
      <c r="A1229" s="165">
        <v>45102</v>
      </c>
      <c r="B1229" s="166" t="s">
        <v>82</v>
      </c>
      <c r="C1229" s="166" t="s">
        <v>86</v>
      </c>
      <c r="D1229" s="166">
        <v>10</v>
      </c>
      <c r="E1229" s="166">
        <v>2500</v>
      </c>
      <c r="F1229" s="166">
        <v>41</v>
      </c>
      <c r="G1229" s="166">
        <v>1.5</v>
      </c>
      <c r="H1229" s="166">
        <v>1</v>
      </c>
      <c r="I1229" s="166">
        <v>31</v>
      </c>
      <c r="J1229" s="167">
        <v>69.5</v>
      </c>
      <c r="K1229" s="168">
        <f>IFERROR(TablaAforos[[#This Row],[AREA DEL POTRERO]]/TablaAforos[[#This Row],[NUMERO VACAS LOTE]]/TablaAforos[[#This Row],[DIAS OCUPACION]],"")</f>
        <v>60.975609756097562</v>
      </c>
      <c r="L1229" s="169">
        <f t="shared" si="360"/>
        <v>2023</v>
      </c>
      <c r="M1229" s="169">
        <f t="shared" si="361"/>
        <v>6</v>
      </c>
      <c r="N1229" s="169">
        <f t="shared" si="362"/>
        <v>25</v>
      </c>
      <c r="O1229" s="152">
        <v>8</v>
      </c>
      <c r="P1229" s="152"/>
      <c r="Q1229" s="166"/>
    </row>
    <row r="1230" spans="1:17">
      <c r="A1230" s="165">
        <v>45102</v>
      </c>
      <c r="B1230" s="166" t="s">
        <v>82</v>
      </c>
      <c r="C1230" s="166" t="s">
        <v>87</v>
      </c>
      <c r="D1230" s="166">
        <v>57</v>
      </c>
      <c r="E1230" s="166">
        <v>2500</v>
      </c>
      <c r="F1230" s="166">
        <v>42</v>
      </c>
      <c r="G1230" s="166">
        <v>1.4</v>
      </c>
      <c r="H1230" s="166">
        <v>1</v>
      </c>
      <c r="I1230" s="166">
        <v>32</v>
      </c>
      <c r="J1230" s="167">
        <v>64.7</v>
      </c>
      <c r="K1230" s="168">
        <f>IFERROR(TablaAforos[[#This Row],[AREA DEL POTRERO]]/TablaAforos[[#This Row],[NUMERO VACAS LOTE]]/TablaAforos[[#This Row],[DIAS OCUPACION]],"")</f>
        <v>59.523809523809526</v>
      </c>
      <c r="L1230" s="169">
        <f t="shared" si="360"/>
        <v>2023</v>
      </c>
      <c r="M1230" s="169">
        <f t="shared" si="361"/>
        <v>6</v>
      </c>
      <c r="N1230" s="169">
        <f t="shared" si="362"/>
        <v>25</v>
      </c>
      <c r="O1230" s="152">
        <v>8</v>
      </c>
      <c r="P1230" s="152"/>
      <c r="Q1230" s="166"/>
    </row>
    <row r="1231" spans="1:17">
      <c r="A1231" s="165">
        <v>45103</v>
      </c>
      <c r="B1231" s="166" t="s">
        <v>81</v>
      </c>
      <c r="C1231" s="166">
        <v>1</v>
      </c>
      <c r="D1231" s="166">
        <v>4</v>
      </c>
      <c r="E1231" s="166">
        <v>2935</v>
      </c>
      <c r="F1231" s="166">
        <v>36</v>
      </c>
      <c r="G1231" s="166">
        <v>1.6</v>
      </c>
      <c r="H1231" s="166">
        <v>1</v>
      </c>
      <c r="I1231" s="166">
        <v>29</v>
      </c>
      <c r="J1231" s="167">
        <v>98.4</v>
      </c>
      <c r="K1231" s="168">
        <f>IFERROR(TablaAforos[[#This Row],[AREA DEL POTRERO]]/TablaAforos[[#This Row],[NUMERO VACAS LOTE]]/TablaAforos[[#This Row],[DIAS OCUPACION]],"")</f>
        <v>81.527777777777771</v>
      </c>
      <c r="L1231" s="169">
        <f t="shared" si="360"/>
        <v>2023</v>
      </c>
      <c r="M1231" s="169">
        <f t="shared" si="361"/>
        <v>6</v>
      </c>
      <c r="N1231" s="169">
        <f t="shared" si="362"/>
        <v>26</v>
      </c>
      <c r="O1231" s="169">
        <v>9</v>
      </c>
      <c r="P1231" s="169"/>
      <c r="Q1231" s="166"/>
    </row>
    <row r="1232" spans="1:17">
      <c r="A1232" s="165">
        <v>45103</v>
      </c>
      <c r="B1232" s="166" t="s">
        <v>81</v>
      </c>
      <c r="C1232" s="166">
        <v>2</v>
      </c>
      <c r="D1232" s="166">
        <v>78</v>
      </c>
      <c r="E1232" s="166">
        <v>1779</v>
      </c>
      <c r="F1232" s="166">
        <v>41</v>
      </c>
      <c r="G1232" s="166">
        <v>1.8</v>
      </c>
      <c r="H1232" s="166">
        <v>1</v>
      </c>
      <c r="I1232" s="166">
        <v>33</v>
      </c>
      <c r="J1232" s="167">
        <v>59.9</v>
      </c>
      <c r="K1232" s="168">
        <f>IFERROR(TablaAforos[[#This Row],[AREA DEL POTRERO]]/TablaAforos[[#This Row],[NUMERO VACAS LOTE]]/TablaAforos[[#This Row],[DIAS OCUPACION]],"")</f>
        <v>43.390243902439025</v>
      </c>
      <c r="L1232" s="169">
        <f t="shared" si="360"/>
        <v>2023</v>
      </c>
      <c r="M1232" s="169">
        <f t="shared" si="361"/>
        <v>6</v>
      </c>
      <c r="N1232" s="169">
        <f t="shared" si="362"/>
        <v>26</v>
      </c>
      <c r="O1232" s="169">
        <v>9</v>
      </c>
      <c r="P1232" s="169"/>
      <c r="Q1232" s="166"/>
    </row>
    <row r="1233" spans="1:17">
      <c r="A1233" s="165">
        <v>45103</v>
      </c>
      <c r="B1233" s="166" t="s">
        <v>82</v>
      </c>
      <c r="C1233" s="166" t="s">
        <v>86</v>
      </c>
      <c r="D1233" s="166">
        <v>35</v>
      </c>
      <c r="E1233" s="166">
        <v>2500</v>
      </c>
      <c r="F1233" s="166">
        <v>41</v>
      </c>
      <c r="G1233" s="166">
        <v>1.5</v>
      </c>
      <c r="H1233" s="166">
        <v>1</v>
      </c>
      <c r="I1233" s="166">
        <v>31</v>
      </c>
      <c r="J1233" s="167">
        <v>68.599999999999994</v>
      </c>
      <c r="K1233" s="168">
        <f>IFERROR(TablaAforos[[#This Row],[AREA DEL POTRERO]]/TablaAforos[[#This Row],[NUMERO VACAS LOTE]]/TablaAforos[[#This Row],[DIAS OCUPACION]],"")</f>
        <v>60.975609756097562</v>
      </c>
      <c r="L1233" s="169">
        <f t="shared" ref="L1233:L1244" si="363">YEAR(A1233)</f>
        <v>2023</v>
      </c>
      <c r="M1233" s="169">
        <f t="shared" ref="M1233:M1244" si="364">MONTH(A1233)</f>
        <v>6</v>
      </c>
      <c r="N1233" s="169">
        <f t="shared" ref="N1233:N1244" si="365">DAY(A1233)</f>
        <v>26</v>
      </c>
      <c r="O1233" s="152">
        <v>8</v>
      </c>
      <c r="P1233" s="152"/>
      <c r="Q1233" s="166"/>
    </row>
    <row r="1234" spans="1:17">
      <c r="A1234" s="165">
        <v>45103</v>
      </c>
      <c r="B1234" s="166" t="s">
        <v>82</v>
      </c>
      <c r="C1234" s="166" t="s">
        <v>87</v>
      </c>
      <c r="D1234" s="166">
        <v>58</v>
      </c>
      <c r="E1234" s="166">
        <v>2500</v>
      </c>
      <c r="F1234" s="166">
        <v>42</v>
      </c>
      <c r="G1234" s="166">
        <v>1.6</v>
      </c>
      <c r="H1234" s="166">
        <v>1</v>
      </c>
      <c r="I1234" s="166">
        <v>32</v>
      </c>
      <c r="J1234" s="167">
        <v>72.3</v>
      </c>
      <c r="K1234" s="168">
        <f>IFERROR(TablaAforos[[#This Row],[AREA DEL POTRERO]]/TablaAforos[[#This Row],[NUMERO VACAS LOTE]]/TablaAforos[[#This Row],[DIAS OCUPACION]],"")</f>
        <v>59.523809523809526</v>
      </c>
      <c r="L1234" s="169">
        <f t="shared" si="363"/>
        <v>2023</v>
      </c>
      <c r="M1234" s="169">
        <f t="shared" si="364"/>
        <v>6</v>
      </c>
      <c r="N1234" s="169">
        <f t="shared" si="365"/>
        <v>26</v>
      </c>
      <c r="O1234" s="152">
        <v>8</v>
      </c>
      <c r="P1234" s="152"/>
      <c r="Q1234" s="166"/>
    </row>
    <row r="1235" spans="1:17">
      <c r="A1235" s="165">
        <v>45103</v>
      </c>
      <c r="B1235" s="166" t="s">
        <v>88</v>
      </c>
      <c r="C1235" s="166">
        <v>1</v>
      </c>
      <c r="D1235" s="166">
        <v>5</v>
      </c>
      <c r="E1235" s="166">
        <v>8100</v>
      </c>
      <c r="F1235" s="166">
        <v>47</v>
      </c>
      <c r="G1235" s="166">
        <v>1</v>
      </c>
      <c r="H1235" s="166">
        <v>2</v>
      </c>
      <c r="I1235" s="166">
        <v>28</v>
      </c>
      <c r="J1235" s="167">
        <v>72.3</v>
      </c>
      <c r="K1235" s="168">
        <f>IFERROR(TablaAforos[[#This Row],[AREA DEL POTRERO]]/TablaAforos[[#This Row],[NUMERO VACAS LOTE]]/TablaAforos[[#This Row],[DIAS OCUPACION]],"")</f>
        <v>86.170212765957444</v>
      </c>
      <c r="L1235" s="169">
        <f>YEAR(A1235)</f>
        <v>2023</v>
      </c>
      <c r="M1235" s="169">
        <f>MONTH(A1235)</f>
        <v>6</v>
      </c>
      <c r="N1235" s="169">
        <f>DAY(A1235)</f>
        <v>26</v>
      </c>
      <c r="O1235" s="169">
        <v>5</v>
      </c>
      <c r="P1235" s="169"/>
      <c r="Q1235" s="166"/>
    </row>
    <row r="1236" spans="1:17">
      <c r="A1236" s="165">
        <v>45104</v>
      </c>
      <c r="B1236" s="166" t="s">
        <v>81</v>
      </c>
      <c r="C1236" s="166">
        <v>1</v>
      </c>
      <c r="D1236" s="166">
        <v>3</v>
      </c>
      <c r="E1236" s="166">
        <v>2161</v>
      </c>
      <c r="F1236" s="166">
        <v>36</v>
      </c>
      <c r="G1236" s="166">
        <v>1.7</v>
      </c>
      <c r="H1236" s="166">
        <v>1</v>
      </c>
      <c r="I1236" s="166">
        <v>29</v>
      </c>
      <c r="J1236" s="167">
        <v>79.2</v>
      </c>
      <c r="K1236" s="168">
        <f>IFERROR(TablaAforos[[#This Row],[AREA DEL POTRERO]]/TablaAforos[[#This Row],[NUMERO VACAS LOTE]]/TablaAforos[[#This Row],[DIAS OCUPACION]],"")</f>
        <v>60.027777777777779</v>
      </c>
      <c r="L1236" s="169">
        <f t="shared" si="363"/>
        <v>2023</v>
      </c>
      <c r="M1236" s="169">
        <f t="shared" si="364"/>
        <v>6</v>
      </c>
      <c r="N1236" s="169">
        <f t="shared" si="365"/>
        <v>27</v>
      </c>
      <c r="O1236" s="169">
        <v>9</v>
      </c>
      <c r="P1236" s="169"/>
      <c r="Q1236" s="166"/>
    </row>
    <row r="1237" spans="1:17">
      <c r="A1237" s="165">
        <v>45104</v>
      </c>
      <c r="B1237" s="166" t="s">
        <v>81</v>
      </c>
      <c r="C1237" s="166">
        <v>2</v>
      </c>
      <c r="D1237" s="166">
        <v>80</v>
      </c>
      <c r="E1237" s="166">
        <v>2349</v>
      </c>
      <c r="F1237" s="166">
        <v>41</v>
      </c>
      <c r="G1237" s="166">
        <v>1.6</v>
      </c>
      <c r="H1237" s="166">
        <v>1</v>
      </c>
      <c r="I1237" s="166">
        <v>33</v>
      </c>
      <c r="J1237" s="167">
        <v>68.8</v>
      </c>
      <c r="K1237" s="168">
        <f>IFERROR(TablaAforos[[#This Row],[AREA DEL POTRERO]]/TablaAforos[[#This Row],[NUMERO VACAS LOTE]]/TablaAforos[[#This Row],[DIAS OCUPACION]],"")</f>
        <v>57.292682926829265</v>
      </c>
      <c r="L1237" s="169">
        <f t="shared" si="363"/>
        <v>2023</v>
      </c>
      <c r="M1237" s="169">
        <f t="shared" si="364"/>
        <v>6</v>
      </c>
      <c r="N1237" s="169">
        <f t="shared" si="365"/>
        <v>27</v>
      </c>
      <c r="O1237" s="169">
        <v>9</v>
      </c>
      <c r="P1237" s="169"/>
      <c r="Q1237" s="166"/>
    </row>
    <row r="1238" spans="1:17">
      <c r="A1238" s="165">
        <v>45104</v>
      </c>
      <c r="B1238" s="166" t="s">
        <v>82</v>
      </c>
      <c r="C1238" s="166" t="s">
        <v>86</v>
      </c>
      <c r="D1238" s="166">
        <v>33</v>
      </c>
      <c r="E1238" s="166">
        <v>6323</v>
      </c>
      <c r="F1238" s="166">
        <v>41</v>
      </c>
      <c r="G1238" s="166">
        <v>1.1000000000000001</v>
      </c>
      <c r="H1238" s="166">
        <v>1.5</v>
      </c>
      <c r="I1238" s="166">
        <v>31</v>
      </c>
      <c r="J1238" s="167">
        <v>91</v>
      </c>
      <c r="K1238" s="168">
        <f>IFERROR(TablaAforos[[#This Row],[AREA DEL POTRERO]]/TablaAforos[[#This Row],[NUMERO VACAS LOTE]]/TablaAforos[[#This Row],[DIAS OCUPACION]],"")</f>
        <v>102.8130081300813</v>
      </c>
      <c r="L1238" s="169">
        <f t="shared" si="363"/>
        <v>2023</v>
      </c>
      <c r="M1238" s="169">
        <f t="shared" si="364"/>
        <v>6</v>
      </c>
      <c r="N1238" s="169">
        <f t="shared" si="365"/>
        <v>27</v>
      </c>
      <c r="O1238" s="152">
        <v>8</v>
      </c>
      <c r="P1238" s="152"/>
      <c r="Q1238" s="166"/>
    </row>
    <row r="1239" spans="1:17">
      <c r="A1239" s="165">
        <v>45104</v>
      </c>
      <c r="B1239" s="166" t="s">
        <v>82</v>
      </c>
      <c r="C1239" s="166" t="s">
        <v>87</v>
      </c>
      <c r="D1239" s="166">
        <v>59</v>
      </c>
      <c r="E1239" s="166">
        <v>2500</v>
      </c>
      <c r="F1239" s="166">
        <v>42</v>
      </c>
      <c r="G1239" s="166">
        <v>1.7</v>
      </c>
      <c r="H1239" s="166">
        <v>1</v>
      </c>
      <c r="I1239" s="166">
        <v>32</v>
      </c>
      <c r="J1239" s="167">
        <v>79</v>
      </c>
      <c r="K1239" s="168">
        <f>IFERROR(TablaAforos[[#This Row],[AREA DEL POTRERO]]/TablaAforos[[#This Row],[NUMERO VACAS LOTE]]/TablaAforos[[#This Row],[DIAS OCUPACION]],"")</f>
        <v>59.523809523809526</v>
      </c>
      <c r="L1239" s="169">
        <f>YEAR(A1239)</f>
        <v>2023</v>
      </c>
      <c r="M1239" s="169">
        <f>MONTH(A1239)</f>
        <v>6</v>
      </c>
      <c r="N1239" s="169">
        <f>DAY(A1239)</f>
        <v>27</v>
      </c>
      <c r="O1239" s="152">
        <v>8</v>
      </c>
      <c r="P1239" s="152"/>
      <c r="Q1239" s="166"/>
    </row>
    <row r="1240" spans="1:17">
      <c r="A1240" s="165">
        <v>45105</v>
      </c>
      <c r="B1240" s="166" t="s">
        <v>81</v>
      </c>
      <c r="C1240" s="166">
        <v>1</v>
      </c>
      <c r="D1240" s="166">
        <v>2</v>
      </c>
      <c r="E1240" s="166">
        <v>2458</v>
      </c>
      <c r="F1240" s="166">
        <v>36</v>
      </c>
      <c r="G1240" s="166">
        <v>1.7</v>
      </c>
      <c r="H1240" s="166">
        <v>1</v>
      </c>
      <c r="I1240" s="166">
        <v>29</v>
      </c>
      <c r="J1240" s="167">
        <v>87.1</v>
      </c>
      <c r="K1240" s="168">
        <f>IFERROR(TablaAforos[[#This Row],[AREA DEL POTRERO]]/TablaAforos[[#This Row],[NUMERO VACAS LOTE]]/TablaAforos[[#This Row],[DIAS OCUPACION]],"")</f>
        <v>68.277777777777771</v>
      </c>
      <c r="L1240" s="169">
        <f t="shared" si="363"/>
        <v>2023</v>
      </c>
      <c r="M1240" s="169">
        <f t="shared" si="364"/>
        <v>6</v>
      </c>
      <c r="N1240" s="169">
        <f t="shared" si="365"/>
        <v>28</v>
      </c>
      <c r="O1240" s="169">
        <v>9</v>
      </c>
      <c r="P1240" s="169"/>
      <c r="Q1240" s="166"/>
    </row>
    <row r="1241" spans="1:17">
      <c r="A1241" s="165">
        <v>45105</v>
      </c>
      <c r="B1241" s="166" t="s">
        <v>81</v>
      </c>
      <c r="C1241" s="166">
        <v>2</v>
      </c>
      <c r="D1241" s="166">
        <v>82</v>
      </c>
      <c r="E1241" s="166">
        <v>2804</v>
      </c>
      <c r="F1241" s="166">
        <v>41</v>
      </c>
      <c r="G1241" s="166">
        <v>1.8</v>
      </c>
      <c r="H1241" s="166">
        <v>1</v>
      </c>
      <c r="I1241" s="166">
        <v>33</v>
      </c>
      <c r="J1241" s="167">
        <v>94.9</v>
      </c>
      <c r="K1241" s="168">
        <f>IFERROR(TablaAforos[[#This Row],[AREA DEL POTRERO]]/TablaAforos[[#This Row],[NUMERO VACAS LOTE]]/TablaAforos[[#This Row],[DIAS OCUPACION]],"")</f>
        <v>68.390243902439025</v>
      </c>
      <c r="L1241" s="169">
        <f t="shared" si="363"/>
        <v>2023</v>
      </c>
      <c r="M1241" s="169">
        <f t="shared" si="364"/>
        <v>6</v>
      </c>
      <c r="N1241" s="169">
        <f t="shared" si="365"/>
        <v>28</v>
      </c>
      <c r="O1241" s="169">
        <v>9</v>
      </c>
      <c r="P1241" s="169"/>
      <c r="Q1241" s="166"/>
    </row>
    <row r="1242" spans="1:17">
      <c r="A1242" s="165">
        <v>45105</v>
      </c>
      <c r="B1242" s="166" t="s">
        <v>82</v>
      </c>
      <c r="C1242" s="166" t="s">
        <v>87</v>
      </c>
      <c r="D1242" s="166">
        <v>60</v>
      </c>
      <c r="E1242" s="166">
        <v>2500</v>
      </c>
      <c r="F1242" s="166">
        <v>42</v>
      </c>
      <c r="G1242" s="166">
        <v>1.6</v>
      </c>
      <c r="H1242" s="166">
        <v>1</v>
      </c>
      <c r="I1242" s="166">
        <v>32</v>
      </c>
      <c r="J1242" s="167">
        <v>71.400000000000006</v>
      </c>
      <c r="K1242" s="168">
        <f>IFERROR(TablaAforos[[#This Row],[AREA DEL POTRERO]]/TablaAforos[[#This Row],[NUMERO VACAS LOTE]]/TablaAforos[[#This Row],[DIAS OCUPACION]],"")</f>
        <v>59.523809523809526</v>
      </c>
      <c r="L1242" s="169">
        <f t="shared" si="363"/>
        <v>2023</v>
      </c>
      <c r="M1242" s="169">
        <f t="shared" si="364"/>
        <v>6</v>
      </c>
      <c r="N1242" s="169">
        <f t="shared" si="365"/>
        <v>28</v>
      </c>
      <c r="O1242" s="152">
        <v>8</v>
      </c>
      <c r="P1242" s="152"/>
      <c r="Q1242" s="166"/>
    </row>
    <row r="1243" spans="1:17">
      <c r="A1243" s="165">
        <v>45105</v>
      </c>
      <c r="B1243" s="166" t="s">
        <v>88</v>
      </c>
      <c r="C1243" s="166">
        <v>1</v>
      </c>
      <c r="D1243" s="166">
        <v>6</v>
      </c>
      <c r="E1243" s="166">
        <v>6600</v>
      </c>
      <c r="F1243" s="166">
        <v>47</v>
      </c>
      <c r="G1243" s="166">
        <v>1</v>
      </c>
      <c r="H1243" s="166">
        <v>2</v>
      </c>
      <c r="I1243" s="166">
        <v>28</v>
      </c>
      <c r="J1243" s="167">
        <v>72.3</v>
      </c>
      <c r="K1243" s="168">
        <f>IFERROR(TablaAforos[[#This Row],[AREA DEL POTRERO]]/TablaAforos[[#This Row],[NUMERO VACAS LOTE]]/TablaAforos[[#This Row],[DIAS OCUPACION]],"")</f>
        <v>70.212765957446805</v>
      </c>
      <c r="L1243" s="169">
        <f>YEAR(A1243)</f>
        <v>2023</v>
      </c>
      <c r="M1243" s="169">
        <f>MONTH(A1243)</f>
        <v>6</v>
      </c>
      <c r="N1243" s="169">
        <f>DAY(A1243)</f>
        <v>28</v>
      </c>
      <c r="O1243" s="169">
        <v>5</v>
      </c>
      <c r="P1243" s="169"/>
      <c r="Q1243" s="166"/>
    </row>
    <row r="1244" spans="1:17">
      <c r="A1244" s="165">
        <v>45106</v>
      </c>
      <c r="B1244" s="166" t="s">
        <v>81</v>
      </c>
      <c r="C1244" s="166">
        <v>1</v>
      </c>
      <c r="D1244" s="166">
        <v>7</v>
      </c>
      <c r="E1244" s="166">
        <v>2054</v>
      </c>
      <c r="F1244" s="166">
        <v>36</v>
      </c>
      <c r="G1244" s="166">
        <v>1.8</v>
      </c>
      <c r="H1244" s="166">
        <v>1</v>
      </c>
      <c r="I1244" s="166">
        <v>29</v>
      </c>
      <c r="J1244" s="167">
        <v>79.2</v>
      </c>
      <c r="K1244" s="168">
        <f>IFERROR(TablaAforos[[#This Row],[AREA DEL POTRERO]]/TablaAforos[[#This Row],[NUMERO VACAS LOTE]]/TablaAforos[[#This Row],[DIAS OCUPACION]],"")</f>
        <v>57.055555555555557</v>
      </c>
      <c r="L1244" s="169">
        <f t="shared" si="363"/>
        <v>2023</v>
      </c>
      <c r="M1244" s="169">
        <f t="shared" si="364"/>
        <v>6</v>
      </c>
      <c r="N1244" s="169">
        <f t="shared" si="365"/>
        <v>29</v>
      </c>
      <c r="O1244" s="169">
        <v>9</v>
      </c>
      <c r="P1244" s="169"/>
      <c r="Q1244" s="166"/>
    </row>
    <row r="1245" spans="1:17">
      <c r="A1245" s="165">
        <v>45106</v>
      </c>
      <c r="B1245" s="166" t="s">
        <v>81</v>
      </c>
      <c r="C1245" s="166">
        <v>2</v>
      </c>
      <c r="D1245" s="166">
        <v>84</v>
      </c>
      <c r="E1245" s="166">
        <v>1943</v>
      </c>
      <c r="F1245" s="166">
        <v>42</v>
      </c>
      <c r="G1245" s="166">
        <v>1.8</v>
      </c>
      <c r="H1245" s="166">
        <v>1</v>
      </c>
      <c r="I1245" s="166">
        <v>33</v>
      </c>
      <c r="J1245" s="167">
        <v>64.900000000000006</v>
      </c>
      <c r="K1245" s="168">
        <f>IFERROR(TablaAforos[[#This Row],[AREA DEL POTRERO]]/TablaAforos[[#This Row],[NUMERO VACAS LOTE]]/TablaAforos[[#This Row],[DIAS OCUPACION]],"")</f>
        <v>46.261904761904759</v>
      </c>
      <c r="L1245" s="169">
        <f>YEAR(A1245)</f>
        <v>2023</v>
      </c>
      <c r="M1245" s="169">
        <f>MONTH(A1245)</f>
        <v>6</v>
      </c>
      <c r="N1245" s="169">
        <f>DAY(A1245)</f>
        <v>29</v>
      </c>
      <c r="O1245" s="169">
        <v>9</v>
      </c>
      <c r="P1245" s="169"/>
      <c r="Q1245" s="166"/>
    </row>
    <row r="1246" spans="1:17">
      <c r="A1246" s="165">
        <v>45106</v>
      </c>
      <c r="B1246" s="166" t="s">
        <v>82</v>
      </c>
      <c r="C1246" s="166" t="s">
        <v>87</v>
      </c>
      <c r="D1246" s="166">
        <v>27</v>
      </c>
      <c r="E1246" s="166">
        <v>2500</v>
      </c>
      <c r="F1246" s="166">
        <v>45</v>
      </c>
      <c r="G1246" s="166">
        <v>1.4</v>
      </c>
      <c r="H1246" s="166">
        <v>1</v>
      </c>
      <c r="I1246" s="166">
        <v>31</v>
      </c>
      <c r="J1246" s="167">
        <v>59.6</v>
      </c>
      <c r="K1246" s="168">
        <f>IFERROR(TablaAforos[[#This Row],[AREA DEL POTRERO]]/TablaAforos[[#This Row],[NUMERO VACAS LOTE]]/TablaAforos[[#This Row],[DIAS OCUPACION]],"")</f>
        <v>55.555555555555557</v>
      </c>
      <c r="L1246" s="169">
        <f t="shared" ref="L1246" si="366">YEAR(A1246)</f>
        <v>2023</v>
      </c>
      <c r="M1246" s="169">
        <f t="shared" ref="M1246" si="367">MONTH(A1246)</f>
        <v>6</v>
      </c>
      <c r="N1246" s="169">
        <f t="shared" ref="N1246" si="368">DAY(A1246)</f>
        <v>29</v>
      </c>
      <c r="O1246" s="152">
        <v>8</v>
      </c>
      <c r="P1246" s="152"/>
      <c r="Q1246" s="166"/>
    </row>
    <row r="1247" spans="1:17">
      <c r="A1247" s="165">
        <v>45106</v>
      </c>
      <c r="B1247" s="166" t="s">
        <v>88</v>
      </c>
      <c r="C1247" s="166">
        <v>1</v>
      </c>
      <c r="D1247" s="166">
        <v>1</v>
      </c>
      <c r="E1247" s="166">
        <v>13300</v>
      </c>
      <c r="F1247" s="166">
        <v>48</v>
      </c>
      <c r="G1247" s="166">
        <v>1.4</v>
      </c>
      <c r="H1247" s="166">
        <v>3.5</v>
      </c>
      <c r="I1247" s="166">
        <v>28</v>
      </c>
      <c r="J1247" s="167">
        <v>93.3</v>
      </c>
      <c r="K1247" s="168">
        <f>IFERROR(TablaAforos[[#This Row],[AREA DEL POTRERO]]/TablaAforos[[#This Row],[NUMERO VACAS LOTE]]/TablaAforos[[#This Row],[DIAS OCUPACION]],"")</f>
        <v>79.166666666666657</v>
      </c>
      <c r="L1247" s="169">
        <f>YEAR(A1247)</f>
        <v>2023</v>
      </c>
      <c r="M1247" s="169">
        <f>MONTH(A1247)</f>
        <v>6</v>
      </c>
      <c r="N1247" s="169">
        <f>DAY(A1247)</f>
        <v>29</v>
      </c>
      <c r="O1247" s="169">
        <v>8</v>
      </c>
      <c r="P1247" s="169"/>
      <c r="Q1247" s="166"/>
    </row>
    <row r="1248" spans="1:17">
      <c r="A1248" s="165">
        <v>45107</v>
      </c>
      <c r="B1248" s="166" t="s">
        <v>81</v>
      </c>
      <c r="C1248" s="166">
        <v>1</v>
      </c>
      <c r="D1248" s="166">
        <v>8</v>
      </c>
      <c r="E1248" s="166">
        <v>2211</v>
      </c>
      <c r="F1248" s="166">
        <v>36</v>
      </c>
      <c r="G1248" s="166">
        <v>1.8</v>
      </c>
      <c r="H1248" s="166">
        <v>1</v>
      </c>
      <c r="I1248" s="166">
        <v>29</v>
      </c>
      <c r="J1248" s="167">
        <v>84.3</v>
      </c>
      <c r="K1248" s="168">
        <f>IFERROR(TablaAforos[[#This Row],[AREA DEL POTRERO]]/TablaAforos[[#This Row],[NUMERO VACAS LOTE]]/TablaAforos[[#This Row],[DIAS OCUPACION]],"")</f>
        <v>61.416666666666664</v>
      </c>
      <c r="L1248" s="169">
        <f>YEAR(A1248)</f>
        <v>2023</v>
      </c>
      <c r="M1248" s="169">
        <f>MONTH(A1248)</f>
        <v>6</v>
      </c>
      <c r="N1248" s="169">
        <f>DAY(A1248)</f>
        <v>30</v>
      </c>
      <c r="O1248" s="169">
        <v>9</v>
      </c>
      <c r="P1248" s="169"/>
      <c r="Q1248" s="166"/>
    </row>
    <row r="1249" spans="1:17">
      <c r="A1249" s="165">
        <v>45107</v>
      </c>
      <c r="B1249" s="166" t="s">
        <v>81</v>
      </c>
      <c r="C1249" s="166">
        <v>2</v>
      </c>
      <c r="D1249" s="166">
        <v>86</v>
      </c>
      <c r="E1249" s="166">
        <v>2224</v>
      </c>
      <c r="F1249" s="166">
        <v>42</v>
      </c>
      <c r="G1249" s="166">
        <v>1.4</v>
      </c>
      <c r="H1249" s="166">
        <v>1</v>
      </c>
      <c r="I1249" s="166">
        <v>33</v>
      </c>
      <c r="J1249" s="167">
        <v>57.2</v>
      </c>
      <c r="K1249" s="168">
        <f>IFERROR(TablaAforos[[#This Row],[AREA DEL POTRERO]]/TablaAforos[[#This Row],[NUMERO VACAS LOTE]]/TablaAforos[[#This Row],[DIAS OCUPACION]],"")</f>
        <v>52.952380952380949</v>
      </c>
      <c r="L1249" s="169">
        <f>YEAR(A1249)</f>
        <v>2023</v>
      </c>
      <c r="M1249" s="169">
        <f>MONTH(A1249)</f>
        <v>6</v>
      </c>
      <c r="N1249" s="169">
        <f>DAY(A1249)</f>
        <v>30</v>
      </c>
      <c r="O1249" s="169">
        <v>9</v>
      </c>
      <c r="P1249" s="169"/>
      <c r="Q1249" s="166"/>
    </row>
    <row r="1250" spans="1:17">
      <c r="A1250" s="165">
        <v>45107</v>
      </c>
      <c r="B1250" s="166" t="s">
        <v>82</v>
      </c>
      <c r="C1250" s="166" t="s">
        <v>86</v>
      </c>
      <c r="D1250" s="166">
        <v>14</v>
      </c>
      <c r="E1250" s="166">
        <v>2500</v>
      </c>
      <c r="F1250" s="166">
        <v>41</v>
      </c>
      <c r="G1250" s="166">
        <v>1.1000000000000001</v>
      </c>
      <c r="H1250" s="166">
        <v>1</v>
      </c>
      <c r="I1250" s="166">
        <v>31</v>
      </c>
      <c r="J1250" s="167">
        <v>52.6</v>
      </c>
      <c r="K1250" s="168">
        <f>IFERROR(TablaAforos[[#This Row],[AREA DEL POTRERO]]/TablaAforos[[#This Row],[NUMERO VACAS LOTE]]/TablaAforos[[#This Row],[DIAS OCUPACION]],"")</f>
        <v>60.975609756097562</v>
      </c>
      <c r="L1250" s="169">
        <f t="shared" ref="L1250:L1251" si="369">YEAR(A1250)</f>
        <v>2023</v>
      </c>
      <c r="M1250" s="169">
        <f t="shared" ref="M1250:M1251" si="370">MONTH(A1250)</f>
        <v>6</v>
      </c>
      <c r="N1250" s="169">
        <f t="shared" ref="N1250:N1251" si="371">DAY(A1250)</f>
        <v>30</v>
      </c>
      <c r="O1250" s="152">
        <v>8</v>
      </c>
      <c r="P1250" s="152"/>
      <c r="Q1250" s="166"/>
    </row>
    <row r="1251" spans="1:17">
      <c r="A1251" s="165">
        <v>45107</v>
      </c>
      <c r="B1251" s="166" t="s">
        <v>82</v>
      </c>
      <c r="C1251" s="166" t="s">
        <v>87</v>
      </c>
      <c r="D1251" s="166">
        <v>28</v>
      </c>
      <c r="E1251" s="166">
        <v>2500</v>
      </c>
      <c r="F1251" s="166">
        <v>45</v>
      </c>
      <c r="G1251" s="166">
        <v>1.3</v>
      </c>
      <c r="H1251" s="166">
        <v>1</v>
      </c>
      <c r="I1251" s="166">
        <v>31</v>
      </c>
      <c r="J1251" s="167">
        <v>55</v>
      </c>
      <c r="K1251" s="168">
        <f>IFERROR(TablaAforos[[#This Row],[AREA DEL POTRERO]]/TablaAforos[[#This Row],[NUMERO VACAS LOTE]]/TablaAforos[[#This Row],[DIAS OCUPACION]],"")</f>
        <v>55.555555555555557</v>
      </c>
      <c r="L1251" s="169">
        <f t="shared" si="369"/>
        <v>2023</v>
      </c>
      <c r="M1251" s="169">
        <f t="shared" si="370"/>
        <v>6</v>
      </c>
      <c r="N1251" s="169">
        <f t="shared" si="371"/>
        <v>30</v>
      </c>
      <c r="O1251" s="152">
        <v>8</v>
      </c>
      <c r="P1251" s="152"/>
      <c r="Q1251" s="166"/>
    </row>
    <row r="1252" spans="1:17">
      <c r="A1252" s="165">
        <v>45108</v>
      </c>
      <c r="B1252" s="166" t="s">
        <v>81</v>
      </c>
      <c r="C1252" s="166">
        <v>1</v>
      </c>
      <c r="D1252" s="166">
        <v>9</v>
      </c>
      <c r="E1252" s="166">
        <v>2169</v>
      </c>
      <c r="F1252" s="166">
        <v>36</v>
      </c>
      <c r="G1252" s="166">
        <v>1.3</v>
      </c>
      <c r="H1252" s="166">
        <v>1</v>
      </c>
      <c r="I1252" s="166">
        <v>29</v>
      </c>
      <c r="J1252" s="167">
        <v>62.4</v>
      </c>
      <c r="K1252" s="168">
        <f>IFERROR(TablaAforos[[#This Row],[AREA DEL POTRERO]]/TablaAforos[[#This Row],[NUMERO VACAS LOTE]]/TablaAforos[[#This Row],[DIAS OCUPACION]],"")</f>
        <v>60.25</v>
      </c>
      <c r="L1252" s="169">
        <f>YEAR(A1252)</f>
        <v>2023</v>
      </c>
      <c r="M1252" s="169">
        <f>MONTH(A1252)</f>
        <v>7</v>
      </c>
      <c r="N1252" s="169">
        <f>DAY(A1252)</f>
        <v>1</v>
      </c>
      <c r="O1252" s="169">
        <v>9</v>
      </c>
      <c r="P1252" s="169"/>
      <c r="Q1252" s="166"/>
    </row>
    <row r="1253" spans="1:17">
      <c r="A1253" s="165">
        <v>45108</v>
      </c>
      <c r="B1253" s="166" t="s">
        <v>81</v>
      </c>
      <c r="C1253" s="166">
        <v>2</v>
      </c>
      <c r="D1253" s="166">
        <v>85</v>
      </c>
      <c r="E1253" s="166">
        <v>2219</v>
      </c>
      <c r="F1253" s="166">
        <v>37</v>
      </c>
      <c r="G1253" s="166">
        <v>1.4</v>
      </c>
      <c r="H1253" s="166">
        <v>1</v>
      </c>
      <c r="I1253" s="166">
        <v>33</v>
      </c>
      <c r="J1253" s="167">
        <v>67</v>
      </c>
      <c r="K1253" s="168">
        <f>IFERROR(TablaAforos[[#This Row],[AREA DEL POTRERO]]/TablaAforos[[#This Row],[NUMERO VACAS LOTE]]/TablaAforos[[#This Row],[DIAS OCUPACION]],"")</f>
        <v>59.972972972972975</v>
      </c>
      <c r="L1253" s="169">
        <f>YEAR(A1253)</f>
        <v>2023</v>
      </c>
      <c r="M1253" s="169">
        <f>MONTH(A1253)</f>
        <v>7</v>
      </c>
      <c r="N1253" s="169">
        <f>DAY(A1253)</f>
        <v>1</v>
      </c>
      <c r="O1253" s="169">
        <v>9</v>
      </c>
      <c r="P1253" s="169"/>
      <c r="Q1253" s="166"/>
    </row>
    <row r="1254" spans="1:17">
      <c r="A1254" s="165">
        <v>45108</v>
      </c>
      <c r="B1254" s="166" t="s">
        <v>82</v>
      </c>
      <c r="C1254" s="166" t="s">
        <v>86</v>
      </c>
      <c r="D1254" s="166">
        <v>15</v>
      </c>
      <c r="E1254" s="166">
        <v>2500</v>
      </c>
      <c r="F1254" s="166">
        <v>41</v>
      </c>
      <c r="G1254" s="166">
        <v>1.3</v>
      </c>
      <c r="H1254" s="166">
        <v>1</v>
      </c>
      <c r="I1254" s="20">
        <v>31</v>
      </c>
      <c r="J1254" s="167">
        <v>59.9</v>
      </c>
      <c r="K1254" s="168">
        <f>IFERROR(TablaAforos[[#This Row],[AREA DEL POTRERO]]/TablaAforos[[#This Row],[NUMERO VACAS LOTE]]/TablaAforos[[#This Row],[DIAS OCUPACION]],"")</f>
        <v>60.975609756097562</v>
      </c>
      <c r="L1254" s="169">
        <f t="shared" ref="L1254:L1255" si="372">YEAR(A1254)</f>
        <v>2023</v>
      </c>
      <c r="M1254" s="169">
        <f t="shared" ref="M1254:M1255" si="373">MONTH(A1254)</f>
        <v>7</v>
      </c>
      <c r="N1254" s="169">
        <f t="shared" ref="N1254:N1255" si="374">DAY(A1254)</f>
        <v>1</v>
      </c>
      <c r="O1254" s="152">
        <v>8</v>
      </c>
      <c r="P1254" s="152"/>
      <c r="Q1254" s="166"/>
    </row>
    <row r="1255" spans="1:17">
      <c r="A1255" s="165">
        <v>45108</v>
      </c>
      <c r="B1255" s="166" t="s">
        <v>82</v>
      </c>
      <c r="C1255" s="166" t="s">
        <v>87</v>
      </c>
      <c r="D1255" s="166">
        <v>62</v>
      </c>
      <c r="E1255" s="166">
        <v>2500</v>
      </c>
      <c r="F1255" s="166">
        <v>45</v>
      </c>
      <c r="G1255" s="166">
        <v>1.3</v>
      </c>
      <c r="H1255" s="166">
        <v>1</v>
      </c>
      <c r="I1255" s="166">
        <v>31</v>
      </c>
      <c r="J1255" s="167">
        <v>56.3</v>
      </c>
      <c r="K1255" s="168">
        <f>IFERROR(TablaAforos[[#This Row],[AREA DEL POTRERO]]/TablaAforos[[#This Row],[NUMERO VACAS LOTE]]/TablaAforos[[#This Row],[DIAS OCUPACION]],"")</f>
        <v>55.555555555555557</v>
      </c>
      <c r="L1255" s="169">
        <f t="shared" si="372"/>
        <v>2023</v>
      </c>
      <c r="M1255" s="169">
        <f t="shared" si="373"/>
        <v>7</v>
      </c>
      <c r="N1255" s="169">
        <f t="shared" si="374"/>
        <v>1</v>
      </c>
      <c r="O1255" s="152">
        <v>8</v>
      </c>
      <c r="P1255" s="152"/>
      <c r="Q1255" s="166"/>
    </row>
    <row r="1256" spans="1:17">
      <c r="A1256" s="179">
        <v>45109</v>
      </c>
      <c r="B1256" s="180" t="s">
        <v>81</v>
      </c>
      <c r="C1256" s="180">
        <v>1</v>
      </c>
      <c r="D1256" s="180">
        <v>10</v>
      </c>
      <c r="E1256" s="180">
        <v>2317</v>
      </c>
      <c r="F1256" s="180">
        <v>36</v>
      </c>
      <c r="G1256" s="180">
        <v>1.4</v>
      </c>
      <c r="H1256" s="180">
        <v>1</v>
      </c>
      <c r="I1256" s="180">
        <v>29</v>
      </c>
      <c r="J1256" s="181">
        <v>71</v>
      </c>
      <c r="K1256" s="182">
        <f>IFERROR(TablaAforos[[#This Row],[AREA DEL POTRERO]]/TablaAforos[[#This Row],[NUMERO VACAS LOTE]]/TablaAforos[[#This Row],[DIAS OCUPACION]],"")</f>
        <v>64.361111111111114</v>
      </c>
      <c r="L1256" s="183">
        <f>YEAR(A1256)</f>
        <v>2023</v>
      </c>
      <c r="M1256" s="183">
        <f>MONTH(A1256)</f>
        <v>7</v>
      </c>
      <c r="N1256" s="183">
        <f>DAY(A1256)</f>
        <v>2</v>
      </c>
      <c r="O1256" s="183">
        <v>9</v>
      </c>
      <c r="P1256" s="183"/>
      <c r="Q1256" s="180"/>
    </row>
    <row r="1257" spans="1:17">
      <c r="A1257" s="179">
        <v>45109</v>
      </c>
      <c r="B1257" s="180" t="s">
        <v>81</v>
      </c>
      <c r="C1257" s="180">
        <v>2</v>
      </c>
      <c r="D1257" s="180">
        <v>83</v>
      </c>
      <c r="E1257" s="180">
        <v>3369</v>
      </c>
      <c r="F1257" s="180">
        <v>42</v>
      </c>
      <c r="G1257" s="180">
        <v>1.7</v>
      </c>
      <c r="H1257" s="180">
        <v>1</v>
      </c>
      <c r="I1257" s="180">
        <v>32</v>
      </c>
      <c r="J1257" s="181">
        <v>105</v>
      </c>
      <c r="K1257" s="182">
        <f>IFERROR(TablaAforos[[#This Row],[AREA DEL POTRERO]]/TablaAforos[[#This Row],[NUMERO VACAS LOTE]]/TablaAforos[[#This Row],[DIAS OCUPACION]],"")</f>
        <v>80.214285714285708</v>
      </c>
      <c r="L1257" s="183">
        <f>YEAR(A1257)</f>
        <v>2023</v>
      </c>
      <c r="M1257" s="183">
        <f>MONTH(A1257)</f>
        <v>7</v>
      </c>
      <c r="N1257" s="183">
        <f>DAY(A1257)</f>
        <v>2</v>
      </c>
      <c r="O1257" s="183">
        <v>9</v>
      </c>
      <c r="P1257" s="183"/>
      <c r="Q1257" s="180"/>
    </row>
    <row r="1258" spans="1:17">
      <c r="A1258" s="179">
        <v>45109</v>
      </c>
      <c r="B1258" s="180" t="s">
        <v>82</v>
      </c>
      <c r="C1258" s="180" t="s">
        <v>86</v>
      </c>
      <c r="D1258" s="180">
        <v>16</v>
      </c>
      <c r="E1258" s="180">
        <v>2500</v>
      </c>
      <c r="F1258" s="180">
        <v>41</v>
      </c>
      <c r="G1258" s="180">
        <v>1.6</v>
      </c>
      <c r="H1258" s="180">
        <v>1</v>
      </c>
      <c r="I1258" s="180">
        <v>32</v>
      </c>
      <c r="J1258" s="181">
        <v>76.8</v>
      </c>
      <c r="K1258" s="182">
        <f>IFERROR(TablaAforos[[#This Row],[AREA DEL POTRERO]]/TablaAforos[[#This Row],[NUMERO VACAS LOTE]]/TablaAforos[[#This Row],[DIAS OCUPACION]],"")</f>
        <v>60.975609756097562</v>
      </c>
      <c r="L1258" s="183">
        <f t="shared" ref="L1258:L1259" si="375">YEAR(A1258)</f>
        <v>2023</v>
      </c>
      <c r="M1258" s="183">
        <f t="shared" ref="M1258:M1259" si="376">MONTH(A1258)</f>
        <v>7</v>
      </c>
      <c r="N1258" s="183">
        <f t="shared" ref="N1258:N1259" si="377">DAY(A1258)</f>
        <v>2</v>
      </c>
      <c r="O1258" s="152">
        <v>8</v>
      </c>
      <c r="P1258" s="152"/>
      <c r="Q1258" s="180"/>
    </row>
    <row r="1259" spans="1:17">
      <c r="A1259" s="179">
        <v>45109</v>
      </c>
      <c r="B1259" s="180" t="s">
        <v>82</v>
      </c>
      <c r="C1259" s="180" t="s">
        <v>87</v>
      </c>
      <c r="D1259" s="180">
        <v>65</v>
      </c>
      <c r="E1259" s="180">
        <v>2500</v>
      </c>
      <c r="F1259" s="180">
        <v>45</v>
      </c>
      <c r="G1259" s="180">
        <v>1.5</v>
      </c>
      <c r="H1259" s="180">
        <v>1</v>
      </c>
      <c r="I1259" s="180">
        <v>32</v>
      </c>
      <c r="J1259" s="181">
        <v>63.8</v>
      </c>
      <c r="K1259" s="182">
        <f>IFERROR(TablaAforos[[#This Row],[AREA DEL POTRERO]]/TablaAforos[[#This Row],[NUMERO VACAS LOTE]]/TablaAforos[[#This Row],[DIAS OCUPACION]],"")</f>
        <v>55.555555555555557</v>
      </c>
      <c r="L1259" s="183">
        <f t="shared" si="375"/>
        <v>2023</v>
      </c>
      <c r="M1259" s="183">
        <f t="shared" si="376"/>
        <v>7</v>
      </c>
      <c r="N1259" s="183">
        <f t="shared" si="377"/>
        <v>2</v>
      </c>
      <c r="O1259" s="152">
        <v>8</v>
      </c>
      <c r="P1259" s="152"/>
      <c r="Q1259" s="180"/>
    </row>
    <row r="1260" spans="1:17">
      <c r="A1260" s="179">
        <v>45110</v>
      </c>
      <c r="B1260" s="180" t="s">
        <v>81</v>
      </c>
      <c r="C1260" s="180">
        <v>1</v>
      </c>
      <c r="D1260" s="180">
        <v>11</v>
      </c>
      <c r="E1260" s="180">
        <v>2272</v>
      </c>
      <c r="F1260" s="180">
        <v>37</v>
      </c>
      <c r="G1260" s="180">
        <v>1.8</v>
      </c>
      <c r="H1260" s="180">
        <v>1</v>
      </c>
      <c r="I1260" s="180">
        <v>29</v>
      </c>
      <c r="J1260" s="181">
        <v>87</v>
      </c>
      <c r="K1260" s="182">
        <f>IFERROR(TablaAforos[[#This Row],[AREA DEL POTRERO]]/TablaAforos[[#This Row],[NUMERO VACAS LOTE]]/TablaAforos[[#This Row],[DIAS OCUPACION]],"")</f>
        <v>61.405405405405403</v>
      </c>
      <c r="L1260" s="183">
        <f>YEAR(A1260)</f>
        <v>2023</v>
      </c>
      <c r="M1260" s="183">
        <f>MONTH(A1260)</f>
        <v>7</v>
      </c>
      <c r="N1260" s="183">
        <f>DAY(A1260)</f>
        <v>3</v>
      </c>
      <c r="O1260" s="183">
        <v>9</v>
      </c>
      <c r="P1260" s="183"/>
      <c r="Q1260" s="180"/>
    </row>
    <row r="1261" spans="1:17">
      <c r="A1261" s="179">
        <v>45110</v>
      </c>
      <c r="B1261" s="180" t="s">
        <v>81</v>
      </c>
      <c r="C1261" s="180">
        <v>2</v>
      </c>
      <c r="D1261" s="180">
        <v>87</v>
      </c>
      <c r="E1261" s="180">
        <v>3351</v>
      </c>
      <c r="F1261" s="180">
        <v>37</v>
      </c>
      <c r="G1261" s="180">
        <v>1.8</v>
      </c>
      <c r="H1261" s="180">
        <v>1</v>
      </c>
      <c r="I1261" s="180">
        <v>33</v>
      </c>
      <c r="J1261" s="181">
        <v>126</v>
      </c>
      <c r="K1261" s="182">
        <f>IFERROR(TablaAforos[[#This Row],[AREA DEL POTRERO]]/TablaAforos[[#This Row],[NUMERO VACAS LOTE]]/TablaAforos[[#This Row],[DIAS OCUPACION]],"")</f>
        <v>90.567567567567565</v>
      </c>
      <c r="L1261" s="183">
        <f>YEAR(A1261)</f>
        <v>2023</v>
      </c>
      <c r="M1261" s="183">
        <f>MONTH(A1261)</f>
        <v>7</v>
      </c>
      <c r="N1261" s="183">
        <f>DAY(A1261)</f>
        <v>3</v>
      </c>
      <c r="O1261" s="183">
        <v>9</v>
      </c>
      <c r="P1261" s="183"/>
      <c r="Q1261" s="180"/>
    </row>
    <row r="1262" spans="1:17">
      <c r="A1262" s="179">
        <v>45110</v>
      </c>
      <c r="B1262" s="180" t="s">
        <v>82</v>
      </c>
      <c r="C1262" s="180" t="s">
        <v>86</v>
      </c>
      <c r="D1262" s="180">
        <v>17</v>
      </c>
      <c r="E1262" s="180">
        <v>2500</v>
      </c>
      <c r="F1262" s="180">
        <v>41</v>
      </c>
      <c r="G1262" s="180">
        <v>1.4</v>
      </c>
      <c r="H1262" s="180">
        <v>1</v>
      </c>
      <c r="I1262" s="180">
        <v>32</v>
      </c>
      <c r="J1262" s="181">
        <v>66.3</v>
      </c>
      <c r="K1262" s="182">
        <f>IFERROR(TablaAforos[[#This Row],[AREA DEL POTRERO]]/TablaAforos[[#This Row],[NUMERO VACAS LOTE]]/TablaAforos[[#This Row],[DIAS OCUPACION]],"")</f>
        <v>60.975609756097562</v>
      </c>
      <c r="L1262" s="183">
        <f t="shared" ref="L1262:L1264" si="378">YEAR(A1262)</f>
        <v>2023</v>
      </c>
      <c r="M1262" s="183">
        <f t="shared" ref="M1262:M1264" si="379">MONTH(A1262)</f>
        <v>7</v>
      </c>
      <c r="N1262" s="183">
        <f t="shared" ref="N1262:N1264" si="380">DAY(A1262)</f>
        <v>3</v>
      </c>
      <c r="O1262" s="152">
        <v>8</v>
      </c>
      <c r="P1262" s="152"/>
      <c r="Q1262" s="180"/>
    </row>
    <row r="1263" spans="1:17">
      <c r="A1263" s="179">
        <v>45110</v>
      </c>
      <c r="B1263" s="180" t="s">
        <v>82</v>
      </c>
      <c r="C1263" s="180" t="s">
        <v>87</v>
      </c>
      <c r="D1263" s="180">
        <v>64</v>
      </c>
      <c r="E1263" s="180">
        <v>2500</v>
      </c>
      <c r="F1263" s="180">
        <v>45</v>
      </c>
      <c r="G1263" s="180">
        <v>1.2</v>
      </c>
      <c r="H1263" s="180">
        <v>1</v>
      </c>
      <c r="I1263" s="180">
        <v>32</v>
      </c>
      <c r="J1263" s="181">
        <v>50.8</v>
      </c>
      <c r="K1263" s="182">
        <f>IFERROR(TablaAforos[[#This Row],[AREA DEL POTRERO]]/TablaAforos[[#This Row],[NUMERO VACAS LOTE]]/TablaAforos[[#This Row],[DIAS OCUPACION]],"")</f>
        <v>55.555555555555557</v>
      </c>
      <c r="L1263" s="183">
        <f t="shared" si="378"/>
        <v>2023</v>
      </c>
      <c r="M1263" s="183">
        <f t="shared" si="379"/>
        <v>7</v>
      </c>
      <c r="N1263" s="183">
        <f t="shared" si="380"/>
        <v>3</v>
      </c>
      <c r="O1263" s="152">
        <v>8</v>
      </c>
      <c r="P1263" s="152"/>
      <c r="Q1263" s="180"/>
    </row>
    <row r="1264" spans="1:17">
      <c r="A1264" s="179">
        <v>45110</v>
      </c>
      <c r="B1264" s="180" t="s">
        <v>88</v>
      </c>
      <c r="C1264" s="180">
        <v>1</v>
      </c>
      <c r="D1264" s="180">
        <v>2</v>
      </c>
      <c r="E1264" s="180">
        <v>12226</v>
      </c>
      <c r="F1264" s="180">
        <v>44</v>
      </c>
      <c r="G1264" s="180">
        <v>1.7</v>
      </c>
      <c r="H1264" s="180">
        <v>4</v>
      </c>
      <c r="I1264" s="180">
        <v>29</v>
      </c>
      <c r="J1264" s="181">
        <v>88.6</v>
      </c>
      <c r="K1264" s="182">
        <f>IFERROR(TablaAforos[[#This Row],[AREA DEL POTRERO]]/TablaAforos[[#This Row],[NUMERO VACAS LOTE]]/TablaAforos[[#This Row],[DIAS OCUPACION]],"")</f>
        <v>69.465909090909093</v>
      </c>
      <c r="L1264" s="183">
        <f t="shared" si="378"/>
        <v>2023</v>
      </c>
      <c r="M1264" s="183">
        <f t="shared" si="379"/>
        <v>7</v>
      </c>
      <c r="N1264" s="183">
        <f t="shared" si="380"/>
        <v>3</v>
      </c>
      <c r="O1264" s="183">
        <v>8</v>
      </c>
      <c r="P1264" s="183"/>
      <c r="Q1264" s="180"/>
    </row>
    <row r="1265" spans="1:17">
      <c r="A1265" s="179">
        <v>45111</v>
      </c>
      <c r="B1265" s="180" t="s">
        <v>81</v>
      </c>
      <c r="C1265" s="180">
        <v>1</v>
      </c>
      <c r="D1265" s="180">
        <v>12</v>
      </c>
      <c r="E1265" s="180">
        <v>2121</v>
      </c>
      <c r="F1265" s="180">
        <v>37</v>
      </c>
      <c r="G1265" s="180">
        <v>1.8</v>
      </c>
      <c r="H1265" s="180">
        <v>1</v>
      </c>
      <c r="I1265" s="180">
        <v>29</v>
      </c>
      <c r="J1265" s="181">
        <v>77.400000000000006</v>
      </c>
      <c r="K1265" s="182">
        <f>IFERROR(TablaAforos[[#This Row],[AREA DEL POTRERO]]/TablaAforos[[#This Row],[NUMERO VACAS LOTE]]/TablaAforos[[#This Row],[DIAS OCUPACION]],"")</f>
        <v>57.324324324324323</v>
      </c>
      <c r="L1265" s="183">
        <f>YEAR(A1265)</f>
        <v>2023</v>
      </c>
      <c r="M1265" s="183">
        <f>MONTH(A1265)</f>
        <v>7</v>
      </c>
      <c r="N1265" s="183">
        <f>DAY(A1265)</f>
        <v>4</v>
      </c>
      <c r="O1265" s="183">
        <v>9</v>
      </c>
      <c r="P1265" s="183"/>
      <c r="Q1265" s="180"/>
    </row>
    <row r="1266" spans="1:17">
      <c r="A1266" s="179">
        <v>45111</v>
      </c>
      <c r="B1266" s="180" t="s">
        <v>81</v>
      </c>
      <c r="C1266" s="180">
        <v>2</v>
      </c>
      <c r="D1266" s="180">
        <v>88</v>
      </c>
      <c r="E1266" s="180">
        <v>2092</v>
      </c>
      <c r="F1266" s="180">
        <v>33</v>
      </c>
      <c r="G1266" s="180">
        <v>1.9</v>
      </c>
      <c r="H1266" s="180">
        <v>1</v>
      </c>
      <c r="I1266" s="180">
        <v>34</v>
      </c>
      <c r="J1266" s="181">
        <v>92.2</v>
      </c>
      <c r="K1266" s="182">
        <f>IFERROR(TablaAforos[[#This Row],[AREA DEL POTRERO]]/TablaAforos[[#This Row],[NUMERO VACAS LOTE]]/TablaAforos[[#This Row],[DIAS OCUPACION]],"")</f>
        <v>63.393939393939391</v>
      </c>
      <c r="L1266" s="183">
        <f>YEAR(A1266)</f>
        <v>2023</v>
      </c>
      <c r="M1266" s="183">
        <f>MONTH(A1266)</f>
        <v>7</v>
      </c>
      <c r="N1266" s="183">
        <f>DAY(A1266)</f>
        <v>4</v>
      </c>
      <c r="O1266" s="183">
        <v>9</v>
      </c>
      <c r="P1266" s="183"/>
      <c r="Q1266" s="180"/>
    </row>
    <row r="1267" spans="1:17">
      <c r="A1267" s="179">
        <v>45111</v>
      </c>
      <c r="B1267" s="180" t="s">
        <v>82</v>
      </c>
      <c r="C1267" s="180" t="s">
        <v>86</v>
      </c>
      <c r="D1267" s="180">
        <v>18</v>
      </c>
      <c r="E1267" s="180">
        <v>2500</v>
      </c>
      <c r="F1267" s="180">
        <v>41</v>
      </c>
      <c r="G1267" s="180">
        <v>1.8</v>
      </c>
      <c r="H1267" s="180">
        <v>1</v>
      </c>
      <c r="I1267" s="180">
        <v>32</v>
      </c>
      <c r="J1267" s="181">
        <v>86</v>
      </c>
      <c r="K1267" s="182">
        <f>IFERROR(TablaAforos[[#This Row],[AREA DEL POTRERO]]/TablaAforos[[#This Row],[NUMERO VACAS LOTE]]/TablaAforos[[#This Row],[DIAS OCUPACION]],"")</f>
        <v>60.975609756097562</v>
      </c>
      <c r="L1267" s="183">
        <f t="shared" ref="L1267:L1268" si="381">YEAR(A1267)</f>
        <v>2023</v>
      </c>
      <c r="M1267" s="183">
        <f t="shared" ref="M1267:M1268" si="382">MONTH(A1267)</f>
        <v>7</v>
      </c>
      <c r="N1267" s="183">
        <f t="shared" ref="N1267:N1268" si="383">DAY(A1267)</f>
        <v>4</v>
      </c>
      <c r="O1267" s="152">
        <v>8</v>
      </c>
      <c r="P1267" s="152"/>
      <c r="Q1267" s="180"/>
    </row>
    <row r="1268" spans="1:17">
      <c r="A1268" s="179">
        <v>45111</v>
      </c>
      <c r="B1268" s="180" t="s">
        <v>82</v>
      </c>
      <c r="C1268" s="180" t="s">
        <v>87</v>
      </c>
      <c r="D1268" s="180">
        <v>66</v>
      </c>
      <c r="E1268" s="180">
        <v>2500</v>
      </c>
      <c r="F1268" s="180">
        <v>45</v>
      </c>
      <c r="G1268" s="180">
        <v>1.4</v>
      </c>
      <c r="H1268" s="180">
        <v>1</v>
      </c>
      <c r="I1268" s="180">
        <v>32</v>
      </c>
      <c r="J1268" s="181">
        <v>61.7</v>
      </c>
      <c r="K1268" s="182">
        <f>IFERROR(TablaAforos[[#This Row],[AREA DEL POTRERO]]/TablaAforos[[#This Row],[NUMERO VACAS LOTE]]/TablaAforos[[#This Row],[DIAS OCUPACION]],"")</f>
        <v>55.555555555555557</v>
      </c>
      <c r="L1268" s="183">
        <f t="shared" si="381"/>
        <v>2023</v>
      </c>
      <c r="M1268" s="183">
        <f t="shared" si="382"/>
        <v>7</v>
      </c>
      <c r="N1268" s="183">
        <f t="shared" si="383"/>
        <v>4</v>
      </c>
      <c r="O1268" s="152">
        <v>8</v>
      </c>
      <c r="P1268" s="152"/>
      <c r="Q1268" s="180"/>
    </row>
    <row r="1269" spans="1:17">
      <c r="A1269" s="179">
        <v>45112</v>
      </c>
      <c r="B1269" s="180" t="s">
        <v>81</v>
      </c>
      <c r="C1269" s="180">
        <v>1</v>
      </c>
      <c r="D1269" s="180">
        <v>60</v>
      </c>
      <c r="E1269" s="180">
        <v>2393</v>
      </c>
      <c r="F1269" s="180">
        <v>37</v>
      </c>
      <c r="G1269" s="180">
        <v>1.8</v>
      </c>
      <c r="H1269" s="180">
        <v>1</v>
      </c>
      <c r="I1269" s="180">
        <v>29</v>
      </c>
      <c r="J1269" s="181">
        <v>89.3</v>
      </c>
      <c r="K1269" s="182">
        <f>IFERROR(TablaAforos[[#This Row],[AREA DEL POTRERO]]/TablaAforos[[#This Row],[NUMERO VACAS LOTE]]/TablaAforos[[#This Row],[DIAS OCUPACION]],"")</f>
        <v>64.675675675675677</v>
      </c>
      <c r="L1269" s="183">
        <f>YEAR(A1269)</f>
        <v>2023</v>
      </c>
      <c r="M1269" s="183">
        <f>MONTH(A1269)</f>
        <v>7</v>
      </c>
      <c r="N1269" s="183">
        <f>DAY(A1269)</f>
        <v>5</v>
      </c>
      <c r="O1269" s="183">
        <v>9</v>
      </c>
      <c r="P1269" s="183"/>
      <c r="Q1269" s="180"/>
    </row>
    <row r="1270" spans="1:17">
      <c r="A1270" s="179">
        <v>45112</v>
      </c>
      <c r="B1270" s="180" t="s">
        <v>81</v>
      </c>
      <c r="C1270" s="180">
        <v>2</v>
      </c>
      <c r="D1270" s="180">
        <v>89</v>
      </c>
      <c r="E1270" s="180">
        <v>2476</v>
      </c>
      <c r="F1270" s="180">
        <v>33</v>
      </c>
      <c r="G1270" s="180">
        <v>1.8</v>
      </c>
      <c r="H1270" s="180">
        <v>1</v>
      </c>
      <c r="I1270" s="180">
        <v>34</v>
      </c>
      <c r="J1270" s="181">
        <v>102</v>
      </c>
      <c r="K1270" s="182">
        <f>IFERROR(TablaAforos[[#This Row],[AREA DEL POTRERO]]/TablaAforos[[#This Row],[NUMERO VACAS LOTE]]/TablaAforos[[#This Row],[DIAS OCUPACION]],"")</f>
        <v>75.030303030303031</v>
      </c>
      <c r="L1270" s="183">
        <f>YEAR(A1270)</f>
        <v>2023</v>
      </c>
      <c r="M1270" s="183">
        <f>MONTH(A1270)</f>
        <v>7</v>
      </c>
      <c r="N1270" s="183">
        <f>DAY(A1270)</f>
        <v>5</v>
      </c>
      <c r="O1270" s="183">
        <v>9</v>
      </c>
      <c r="P1270" s="183"/>
      <c r="Q1270" s="180"/>
    </row>
    <row r="1271" spans="1:17">
      <c r="A1271" s="179">
        <v>45112</v>
      </c>
      <c r="B1271" s="180" t="s">
        <v>82</v>
      </c>
      <c r="C1271" s="180" t="s">
        <v>86</v>
      </c>
      <c r="D1271" s="180">
        <v>19</v>
      </c>
      <c r="E1271" s="180">
        <v>2500</v>
      </c>
      <c r="F1271" s="180">
        <v>41</v>
      </c>
      <c r="G1271" s="180">
        <v>1.8</v>
      </c>
      <c r="H1271" s="180">
        <v>1</v>
      </c>
      <c r="I1271" s="180">
        <v>32</v>
      </c>
      <c r="J1271" s="181">
        <v>82.3</v>
      </c>
      <c r="K1271" s="182">
        <f>IFERROR(TablaAforos[[#This Row],[AREA DEL POTRERO]]/TablaAforos[[#This Row],[NUMERO VACAS LOTE]]/TablaAforos[[#This Row],[DIAS OCUPACION]],"")</f>
        <v>60.975609756097562</v>
      </c>
      <c r="L1271" s="183">
        <f t="shared" ref="L1271:L1272" si="384">YEAR(A1271)</f>
        <v>2023</v>
      </c>
      <c r="M1271" s="183">
        <f t="shared" ref="M1271:M1272" si="385">MONTH(A1271)</f>
        <v>7</v>
      </c>
      <c r="N1271" s="183">
        <f t="shared" ref="N1271:N1272" si="386">DAY(A1271)</f>
        <v>5</v>
      </c>
      <c r="O1271" s="152">
        <v>8</v>
      </c>
      <c r="P1271" s="152"/>
      <c r="Q1271" s="180"/>
    </row>
    <row r="1272" spans="1:17">
      <c r="A1272" s="179">
        <v>45112</v>
      </c>
      <c r="B1272" s="180" t="s">
        <v>82</v>
      </c>
      <c r="C1272" s="180" t="s">
        <v>87</v>
      </c>
      <c r="D1272" s="180">
        <v>67</v>
      </c>
      <c r="E1272" s="180">
        <v>2500</v>
      </c>
      <c r="F1272" s="180">
        <v>43</v>
      </c>
      <c r="G1272" s="180">
        <v>1.6</v>
      </c>
      <c r="H1272" s="180">
        <v>1</v>
      </c>
      <c r="I1272" s="180">
        <v>32</v>
      </c>
      <c r="J1272" s="181">
        <v>70.599999999999994</v>
      </c>
      <c r="K1272" s="182">
        <f>IFERROR(TablaAforos[[#This Row],[AREA DEL POTRERO]]/TablaAforos[[#This Row],[NUMERO VACAS LOTE]]/TablaAforos[[#This Row],[DIAS OCUPACION]],"")</f>
        <v>58.139534883720927</v>
      </c>
      <c r="L1272" s="183">
        <f t="shared" si="384"/>
        <v>2023</v>
      </c>
      <c r="M1272" s="183">
        <f t="shared" si="385"/>
        <v>7</v>
      </c>
      <c r="N1272" s="183">
        <f t="shared" si="386"/>
        <v>5</v>
      </c>
      <c r="O1272" s="152">
        <v>8</v>
      </c>
      <c r="P1272" s="152"/>
      <c r="Q1272" s="180"/>
    </row>
    <row r="1273" spans="1:17">
      <c r="A1273" s="179">
        <v>45113</v>
      </c>
      <c r="B1273" s="180" t="s">
        <v>81</v>
      </c>
      <c r="C1273" s="180">
        <v>1</v>
      </c>
      <c r="D1273" s="180">
        <v>61</v>
      </c>
      <c r="E1273" s="180">
        <v>2668</v>
      </c>
      <c r="F1273" s="180">
        <v>37</v>
      </c>
      <c r="G1273" s="180">
        <v>1.7</v>
      </c>
      <c r="H1273" s="180">
        <v>1</v>
      </c>
      <c r="I1273" s="180">
        <v>29</v>
      </c>
      <c r="J1273" s="181">
        <v>93</v>
      </c>
      <c r="K1273" s="182">
        <f>IFERROR(TablaAforos[[#This Row],[AREA DEL POTRERO]]/TablaAforos[[#This Row],[NUMERO VACAS LOTE]]/TablaAforos[[#This Row],[DIAS OCUPACION]],"")</f>
        <v>72.108108108108112</v>
      </c>
      <c r="L1273" s="183">
        <f>YEAR(A1273)</f>
        <v>2023</v>
      </c>
      <c r="M1273" s="183">
        <f>MONTH(A1273)</f>
        <v>7</v>
      </c>
      <c r="N1273" s="183">
        <f>DAY(A1273)</f>
        <v>6</v>
      </c>
      <c r="O1273" s="183">
        <v>9</v>
      </c>
      <c r="P1273" s="183"/>
      <c r="Q1273" s="180"/>
    </row>
    <row r="1274" spans="1:17">
      <c r="A1274" s="179">
        <v>45113</v>
      </c>
      <c r="B1274" s="180" t="s">
        <v>81</v>
      </c>
      <c r="C1274" s="180">
        <v>2</v>
      </c>
      <c r="D1274" s="180">
        <v>90</v>
      </c>
      <c r="E1274" s="180">
        <v>2328</v>
      </c>
      <c r="F1274" s="180">
        <v>31</v>
      </c>
      <c r="G1274" s="180"/>
      <c r="H1274" s="180">
        <v>1</v>
      </c>
      <c r="I1274" s="180">
        <v>34</v>
      </c>
      <c r="J1274" s="181"/>
      <c r="K1274" s="182">
        <f>IFERROR(TablaAforos[[#This Row],[AREA DEL POTRERO]]/TablaAforos[[#This Row],[NUMERO VACAS LOTE]]/TablaAforos[[#This Row],[DIAS OCUPACION]],"")</f>
        <v>75.096774193548384</v>
      </c>
      <c r="L1274" s="183">
        <f>YEAR(A1274)</f>
        <v>2023</v>
      </c>
      <c r="M1274" s="183">
        <f>MONTH(A1274)</f>
        <v>7</v>
      </c>
      <c r="N1274" s="183">
        <f>DAY(A1274)</f>
        <v>6</v>
      </c>
      <c r="O1274" s="183">
        <v>9</v>
      </c>
      <c r="P1274" s="183"/>
      <c r="Q1274" s="180"/>
    </row>
    <row r="1275" spans="1:17">
      <c r="A1275" s="179">
        <v>45113</v>
      </c>
      <c r="B1275" s="180" t="s">
        <v>82</v>
      </c>
      <c r="C1275" s="180" t="s">
        <v>86</v>
      </c>
      <c r="D1275" s="180">
        <v>20</v>
      </c>
      <c r="E1275" s="180">
        <v>2500</v>
      </c>
      <c r="F1275" s="180">
        <v>41</v>
      </c>
      <c r="G1275" s="180">
        <v>1.4</v>
      </c>
      <c r="H1275" s="180">
        <v>1</v>
      </c>
      <c r="I1275" s="180">
        <v>32</v>
      </c>
      <c r="J1275" s="181">
        <v>64.900000000000006</v>
      </c>
      <c r="K1275" s="182">
        <f>IFERROR(TablaAforos[[#This Row],[AREA DEL POTRERO]]/TablaAforos[[#This Row],[NUMERO VACAS LOTE]]/TablaAforos[[#This Row],[DIAS OCUPACION]],"")</f>
        <v>60.975609756097562</v>
      </c>
      <c r="L1275" s="183">
        <f t="shared" ref="L1275:L1276" si="387">YEAR(A1275)</f>
        <v>2023</v>
      </c>
      <c r="M1275" s="183">
        <f t="shared" ref="M1275:M1276" si="388">MONTH(A1275)</f>
        <v>7</v>
      </c>
      <c r="N1275" s="183">
        <f t="shared" ref="N1275:N1276" si="389">DAY(A1275)</f>
        <v>6</v>
      </c>
      <c r="O1275" s="152">
        <v>8</v>
      </c>
      <c r="P1275" s="152"/>
      <c r="Q1275" s="180"/>
    </row>
    <row r="1276" spans="1:17">
      <c r="A1276" s="179">
        <v>45113</v>
      </c>
      <c r="B1276" s="180" t="s">
        <v>82</v>
      </c>
      <c r="C1276" s="180" t="s">
        <v>87</v>
      </c>
      <c r="D1276" s="180">
        <v>69</v>
      </c>
      <c r="E1276" s="180">
        <v>2500</v>
      </c>
      <c r="F1276" s="180">
        <v>43</v>
      </c>
      <c r="G1276" s="180">
        <v>1.6</v>
      </c>
      <c r="H1276" s="180">
        <v>1</v>
      </c>
      <c r="I1276" s="180">
        <v>32</v>
      </c>
      <c r="J1276" s="181">
        <v>69.8</v>
      </c>
      <c r="K1276" s="182">
        <f>IFERROR(TablaAforos[[#This Row],[AREA DEL POTRERO]]/TablaAforos[[#This Row],[NUMERO VACAS LOTE]]/TablaAforos[[#This Row],[DIAS OCUPACION]],"")</f>
        <v>58.139534883720927</v>
      </c>
      <c r="L1276" s="183">
        <f t="shared" si="387"/>
        <v>2023</v>
      </c>
      <c r="M1276" s="183">
        <f t="shared" si="388"/>
        <v>7</v>
      </c>
      <c r="N1276" s="183">
        <f t="shared" si="389"/>
        <v>6</v>
      </c>
      <c r="O1276" s="152">
        <v>8</v>
      </c>
      <c r="P1276" s="152"/>
      <c r="Q1276" s="180"/>
    </row>
    <row r="1277" spans="1:17">
      <c r="A1277" s="179">
        <v>45114</v>
      </c>
      <c r="B1277" s="180" t="s">
        <v>81</v>
      </c>
      <c r="C1277" s="180">
        <v>1</v>
      </c>
      <c r="D1277" s="180">
        <v>62</v>
      </c>
      <c r="E1277" s="180">
        <v>2873</v>
      </c>
      <c r="F1277" s="180">
        <v>37</v>
      </c>
      <c r="G1277" s="180">
        <v>1.7</v>
      </c>
      <c r="H1277" s="180">
        <v>1</v>
      </c>
      <c r="I1277" s="180">
        <v>29</v>
      </c>
      <c r="J1277" s="181">
        <v>104</v>
      </c>
      <c r="K1277" s="182">
        <f>IFERROR(TablaAforos[[#This Row],[AREA DEL POTRERO]]/TablaAforos[[#This Row],[NUMERO VACAS LOTE]]/TablaAforos[[#This Row],[DIAS OCUPACION]],"")</f>
        <v>77.648648648648646</v>
      </c>
      <c r="L1277" s="183">
        <f t="shared" ref="L1277:L1282" si="390">YEAR(A1277)</f>
        <v>2023</v>
      </c>
      <c r="M1277" s="183">
        <f t="shared" ref="M1277:M1282" si="391">MONTH(A1277)</f>
        <v>7</v>
      </c>
      <c r="N1277" s="183">
        <f t="shared" ref="N1277:N1282" si="392">DAY(A1277)</f>
        <v>7</v>
      </c>
      <c r="O1277" s="183">
        <v>9</v>
      </c>
      <c r="P1277" s="183"/>
      <c r="Q1277" s="180"/>
    </row>
    <row r="1278" spans="1:17">
      <c r="A1278" s="179">
        <v>45114</v>
      </c>
      <c r="B1278" s="180" t="s">
        <v>81</v>
      </c>
      <c r="C1278" s="180">
        <v>2</v>
      </c>
      <c r="D1278" s="180">
        <v>91</v>
      </c>
      <c r="E1278" s="180">
        <v>2016</v>
      </c>
      <c r="F1278" s="180">
        <v>32</v>
      </c>
      <c r="G1278" s="180">
        <v>1.6</v>
      </c>
      <c r="H1278" s="180">
        <v>1</v>
      </c>
      <c r="I1278" s="180">
        <v>34</v>
      </c>
      <c r="J1278" s="181">
        <v>78.900000000000006</v>
      </c>
      <c r="K1278" s="182">
        <f>IFERROR(TablaAforos[[#This Row],[AREA DEL POTRERO]]/TablaAforos[[#This Row],[NUMERO VACAS LOTE]]/TablaAforos[[#This Row],[DIAS OCUPACION]],"")</f>
        <v>63</v>
      </c>
      <c r="L1278" s="183">
        <f t="shared" si="390"/>
        <v>2023</v>
      </c>
      <c r="M1278" s="183">
        <f t="shared" si="391"/>
        <v>7</v>
      </c>
      <c r="N1278" s="183">
        <f t="shared" si="392"/>
        <v>7</v>
      </c>
      <c r="O1278" s="183">
        <v>9</v>
      </c>
      <c r="P1278" s="183"/>
      <c r="Q1278" s="180"/>
    </row>
    <row r="1279" spans="1:17">
      <c r="A1279" s="179">
        <v>45114</v>
      </c>
      <c r="B1279" s="180" t="s">
        <v>82</v>
      </c>
      <c r="C1279" s="180" t="s">
        <v>86</v>
      </c>
      <c r="D1279" s="180">
        <v>21</v>
      </c>
      <c r="E1279" s="180">
        <v>2500</v>
      </c>
      <c r="F1279" s="180">
        <v>41</v>
      </c>
      <c r="G1279" s="180">
        <v>1.7</v>
      </c>
      <c r="H1279" s="180">
        <v>1</v>
      </c>
      <c r="I1279" s="180">
        <v>32</v>
      </c>
      <c r="J1279" s="181">
        <v>78.2</v>
      </c>
      <c r="K1279" s="182">
        <f>IFERROR(TablaAforos[[#This Row],[AREA DEL POTRERO]]/TablaAforos[[#This Row],[NUMERO VACAS LOTE]]/TablaAforos[[#This Row],[DIAS OCUPACION]],"")</f>
        <v>60.975609756097562</v>
      </c>
      <c r="L1279" s="183">
        <f t="shared" si="390"/>
        <v>2023</v>
      </c>
      <c r="M1279" s="183">
        <f t="shared" si="391"/>
        <v>7</v>
      </c>
      <c r="N1279" s="183">
        <f t="shared" si="392"/>
        <v>7</v>
      </c>
      <c r="O1279" s="152">
        <v>8</v>
      </c>
      <c r="P1279" s="152"/>
      <c r="Q1279" s="180"/>
    </row>
    <row r="1280" spans="1:17">
      <c r="A1280" s="179">
        <v>45114</v>
      </c>
      <c r="B1280" s="180" t="s">
        <v>82</v>
      </c>
      <c r="C1280" s="180" t="s">
        <v>87</v>
      </c>
      <c r="D1280" s="180">
        <v>70</v>
      </c>
      <c r="E1280" s="180">
        <v>2500</v>
      </c>
      <c r="F1280" s="180">
        <v>43</v>
      </c>
      <c r="G1280" s="180">
        <v>1.4</v>
      </c>
      <c r="H1280" s="180">
        <v>1</v>
      </c>
      <c r="I1280" s="180">
        <v>32</v>
      </c>
      <c r="J1280" s="181">
        <v>63.7</v>
      </c>
      <c r="K1280" s="182">
        <f>IFERROR(TablaAforos[[#This Row],[AREA DEL POTRERO]]/TablaAforos[[#This Row],[NUMERO VACAS LOTE]]/TablaAforos[[#This Row],[DIAS OCUPACION]],"")</f>
        <v>58.139534883720927</v>
      </c>
      <c r="L1280" s="183">
        <f t="shared" si="390"/>
        <v>2023</v>
      </c>
      <c r="M1280" s="183">
        <f t="shared" si="391"/>
        <v>7</v>
      </c>
      <c r="N1280" s="183">
        <f t="shared" si="392"/>
        <v>7</v>
      </c>
      <c r="O1280" s="152">
        <v>8</v>
      </c>
      <c r="P1280" s="152"/>
      <c r="Q1280" s="180"/>
    </row>
    <row r="1281" spans="1:17">
      <c r="A1281" s="194">
        <v>45115</v>
      </c>
      <c r="B1281" s="195" t="s">
        <v>81</v>
      </c>
      <c r="C1281" s="195">
        <v>1</v>
      </c>
      <c r="D1281" s="195">
        <v>63</v>
      </c>
      <c r="E1281" s="195">
        <v>2859</v>
      </c>
      <c r="F1281" s="195">
        <v>37</v>
      </c>
      <c r="G1281" s="195">
        <v>1.5</v>
      </c>
      <c r="H1281" s="195">
        <v>1</v>
      </c>
      <c r="I1281" s="195">
        <v>29</v>
      </c>
      <c r="J1281" s="196">
        <v>87.5</v>
      </c>
      <c r="K1281" s="197">
        <f>IFERROR(TablaAforos[[#This Row],[AREA DEL POTRERO]]/TablaAforos[[#This Row],[NUMERO VACAS LOTE]]/TablaAforos[[#This Row],[DIAS OCUPACION]],"")</f>
        <v>77.270270270270274</v>
      </c>
      <c r="L1281" s="198">
        <f t="shared" si="390"/>
        <v>2023</v>
      </c>
      <c r="M1281" s="198">
        <f t="shared" si="391"/>
        <v>7</v>
      </c>
      <c r="N1281" s="198">
        <f t="shared" si="392"/>
        <v>8</v>
      </c>
      <c r="O1281" s="183">
        <v>9</v>
      </c>
      <c r="P1281" s="183"/>
      <c r="Q1281" s="195"/>
    </row>
    <row r="1282" spans="1:17">
      <c r="A1282" s="194">
        <v>45115</v>
      </c>
      <c r="B1282" s="195" t="s">
        <v>81</v>
      </c>
      <c r="C1282" s="195">
        <v>2</v>
      </c>
      <c r="D1282" s="195">
        <v>37</v>
      </c>
      <c r="E1282" s="195">
        <v>2058</v>
      </c>
      <c r="F1282" s="195">
        <v>34</v>
      </c>
      <c r="G1282" s="195">
        <v>1.1000000000000001</v>
      </c>
      <c r="H1282" s="195">
        <v>0.5</v>
      </c>
      <c r="I1282" s="195">
        <v>33</v>
      </c>
      <c r="J1282" s="196">
        <v>103</v>
      </c>
      <c r="K1282" s="197">
        <f>IFERROR(TablaAforos[[#This Row],[AREA DEL POTRERO]]/TablaAforos[[#This Row],[NUMERO VACAS LOTE]]/TablaAforos[[#This Row],[DIAS OCUPACION]],"")</f>
        <v>121.05882352941177</v>
      </c>
      <c r="L1282" s="198">
        <f t="shared" si="390"/>
        <v>2023</v>
      </c>
      <c r="M1282" s="198">
        <f t="shared" si="391"/>
        <v>7</v>
      </c>
      <c r="N1282" s="198">
        <f t="shared" si="392"/>
        <v>8</v>
      </c>
      <c r="O1282" s="183">
        <v>9</v>
      </c>
      <c r="P1282" s="183"/>
      <c r="Q1282" s="195"/>
    </row>
    <row r="1283" spans="1:17">
      <c r="A1283" s="194">
        <v>45115</v>
      </c>
      <c r="B1283" s="195" t="s">
        <v>82</v>
      </c>
      <c r="C1283" s="195" t="s">
        <v>86</v>
      </c>
      <c r="D1283" s="195">
        <v>22</v>
      </c>
      <c r="E1283" s="195">
        <v>2500</v>
      </c>
      <c r="F1283" s="195">
        <v>41</v>
      </c>
      <c r="G1283" s="195">
        <v>2.8</v>
      </c>
      <c r="H1283" s="195">
        <v>1</v>
      </c>
      <c r="I1283" s="195">
        <v>32</v>
      </c>
      <c r="J1283" s="196">
        <v>129</v>
      </c>
      <c r="K1283" s="197">
        <f>IFERROR(TablaAforos[[#This Row],[AREA DEL POTRERO]]/TablaAforos[[#This Row],[NUMERO VACAS LOTE]]/TablaAforos[[#This Row],[DIAS OCUPACION]],"")</f>
        <v>60.975609756097562</v>
      </c>
      <c r="L1283" s="198">
        <f t="shared" ref="L1283:L1285" si="393">YEAR(A1283)</f>
        <v>2023</v>
      </c>
      <c r="M1283" s="198">
        <f t="shared" ref="M1283:M1285" si="394">MONTH(A1283)</f>
        <v>7</v>
      </c>
      <c r="N1283" s="198">
        <f t="shared" ref="N1283:N1285" si="395">DAY(A1283)</f>
        <v>8</v>
      </c>
      <c r="O1283" s="152">
        <v>8</v>
      </c>
      <c r="P1283" s="152"/>
      <c r="Q1283" s="195"/>
    </row>
    <row r="1284" spans="1:17">
      <c r="A1284" s="194">
        <v>45115</v>
      </c>
      <c r="B1284" s="195" t="s">
        <v>82</v>
      </c>
      <c r="C1284" s="195" t="s">
        <v>87</v>
      </c>
      <c r="D1284" s="195">
        <v>43</v>
      </c>
      <c r="E1284" s="195">
        <v>8325</v>
      </c>
      <c r="F1284" s="195">
        <v>43</v>
      </c>
      <c r="G1284" s="195">
        <v>1.3</v>
      </c>
      <c r="H1284" s="195">
        <v>2</v>
      </c>
      <c r="I1284" s="195">
        <v>32</v>
      </c>
      <c r="J1284" s="196">
        <v>94.4</v>
      </c>
      <c r="K1284" s="197">
        <f>IFERROR(TablaAforos[[#This Row],[AREA DEL POTRERO]]/TablaAforos[[#This Row],[NUMERO VACAS LOTE]]/TablaAforos[[#This Row],[DIAS OCUPACION]],"")</f>
        <v>96.802325581395351</v>
      </c>
      <c r="L1284" s="198">
        <f t="shared" si="393"/>
        <v>2023</v>
      </c>
      <c r="M1284" s="198">
        <f t="shared" si="394"/>
        <v>7</v>
      </c>
      <c r="N1284" s="198">
        <f t="shared" si="395"/>
        <v>8</v>
      </c>
      <c r="O1284" s="152">
        <v>8</v>
      </c>
      <c r="P1284" s="152"/>
      <c r="Q1284" s="195"/>
    </row>
    <row r="1285" spans="1:17">
      <c r="A1285" s="194">
        <v>45115</v>
      </c>
      <c r="B1285" s="195" t="s">
        <v>88</v>
      </c>
      <c r="C1285" s="195">
        <v>1</v>
      </c>
      <c r="D1285" s="195">
        <v>3</v>
      </c>
      <c r="E1285" s="195">
        <v>12900</v>
      </c>
      <c r="F1285" s="195">
        <v>45</v>
      </c>
      <c r="G1285" s="195">
        <v>1.4</v>
      </c>
      <c r="H1285" s="195">
        <v>3</v>
      </c>
      <c r="I1285" s="195">
        <v>30</v>
      </c>
      <c r="J1285" s="196">
        <v>100</v>
      </c>
      <c r="K1285" s="197">
        <f>IFERROR(TablaAforos[[#This Row],[AREA DEL POTRERO]]/TablaAforos[[#This Row],[NUMERO VACAS LOTE]]/TablaAforos[[#This Row],[DIAS OCUPACION]],"")</f>
        <v>95.555555555555557</v>
      </c>
      <c r="L1285" s="198">
        <f t="shared" si="393"/>
        <v>2023</v>
      </c>
      <c r="M1285" s="198">
        <f t="shared" si="394"/>
        <v>7</v>
      </c>
      <c r="N1285" s="198">
        <f t="shared" si="395"/>
        <v>8</v>
      </c>
      <c r="O1285" s="198">
        <v>8</v>
      </c>
      <c r="P1285" s="198"/>
      <c r="Q1285" s="195"/>
    </row>
    <row r="1286" spans="1:17">
      <c r="A1286" s="194">
        <v>45116</v>
      </c>
      <c r="B1286" s="195" t="s">
        <v>81</v>
      </c>
      <c r="C1286" s="195">
        <v>1</v>
      </c>
      <c r="D1286" s="195">
        <v>64</v>
      </c>
      <c r="E1286" s="195">
        <v>2523</v>
      </c>
      <c r="F1286" s="195">
        <v>37</v>
      </c>
      <c r="G1286" s="195">
        <v>1.5</v>
      </c>
      <c r="H1286" s="195">
        <v>1</v>
      </c>
      <c r="I1286" s="195">
        <v>29</v>
      </c>
      <c r="J1286" s="196">
        <v>80.8</v>
      </c>
      <c r="K1286" s="197">
        <f>IFERROR(TablaAforos[[#This Row],[AREA DEL POTRERO]]/TablaAforos[[#This Row],[NUMERO VACAS LOTE]]/TablaAforos[[#This Row],[DIAS OCUPACION]],"")</f>
        <v>68.189189189189193</v>
      </c>
      <c r="L1286" s="198">
        <f>YEAR(A1286)</f>
        <v>2023</v>
      </c>
      <c r="M1286" s="198">
        <f>MONTH(A1286)</f>
        <v>7</v>
      </c>
      <c r="N1286" s="198">
        <f>DAY(A1286)</f>
        <v>9</v>
      </c>
      <c r="O1286" s="183">
        <v>9</v>
      </c>
      <c r="P1286" s="183"/>
      <c r="Q1286" s="195"/>
    </row>
    <row r="1287" spans="1:17">
      <c r="A1287" s="194">
        <v>45116</v>
      </c>
      <c r="B1287" s="195" t="s">
        <v>81</v>
      </c>
      <c r="C1287" s="195">
        <v>2</v>
      </c>
      <c r="D1287" s="195">
        <v>38</v>
      </c>
      <c r="E1287" s="195">
        <v>1430</v>
      </c>
      <c r="F1287" s="195">
        <v>34</v>
      </c>
      <c r="G1287" s="195">
        <v>1.1000000000000001</v>
      </c>
      <c r="H1287" s="195">
        <v>0.5</v>
      </c>
      <c r="I1287" s="195">
        <v>33</v>
      </c>
      <c r="J1287" s="196">
        <v>71.900000000000006</v>
      </c>
      <c r="K1287" s="197">
        <f>IFERROR(TablaAforos[[#This Row],[AREA DEL POTRERO]]/TablaAforos[[#This Row],[NUMERO VACAS LOTE]]/TablaAforos[[#This Row],[DIAS OCUPACION]],"")</f>
        <v>84.117647058823536</v>
      </c>
      <c r="L1287" s="198">
        <f>YEAR(A1287)</f>
        <v>2023</v>
      </c>
      <c r="M1287" s="198">
        <f>MONTH(A1287)</f>
        <v>7</v>
      </c>
      <c r="N1287" s="198">
        <f>DAY(A1287)</f>
        <v>9</v>
      </c>
      <c r="O1287" s="183">
        <v>9</v>
      </c>
      <c r="P1287" s="183"/>
      <c r="Q1287" s="195"/>
    </row>
    <row r="1288" spans="1:17">
      <c r="A1288" s="194">
        <v>45116</v>
      </c>
      <c r="B1288" s="195" t="s">
        <v>81</v>
      </c>
      <c r="C1288" s="195">
        <v>2</v>
      </c>
      <c r="D1288" s="195">
        <v>39</v>
      </c>
      <c r="E1288" s="195">
        <v>1266</v>
      </c>
      <c r="F1288" s="195">
        <v>34</v>
      </c>
      <c r="G1288" s="195">
        <v>1.9</v>
      </c>
      <c r="H1288" s="195">
        <v>0.5</v>
      </c>
      <c r="I1288" s="195">
        <v>33</v>
      </c>
      <c r="J1288" s="196">
        <v>110</v>
      </c>
      <c r="K1288" s="197">
        <f>IFERROR(TablaAforos[[#This Row],[AREA DEL POTRERO]]/TablaAforos[[#This Row],[NUMERO VACAS LOTE]]/TablaAforos[[#This Row],[DIAS OCUPACION]],"")</f>
        <v>74.470588235294116</v>
      </c>
      <c r="L1288" s="198">
        <f>YEAR(A1288)</f>
        <v>2023</v>
      </c>
      <c r="M1288" s="198">
        <f>MONTH(A1288)</f>
        <v>7</v>
      </c>
      <c r="N1288" s="198">
        <f>DAY(A1288)</f>
        <v>9</v>
      </c>
      <c r="O1288" s="183">
        <v>9</v>
      </c>
      <c r="P1288" s="183"/>
      <c r="Q1288" s="195"/>
    </row>
    <row r="1289" spans="1:17">
      <c r="A1289" s="194">
        <v>45116</v>
      </c>
      <c r="B1289" s="195" t="s">
        <v>82</v>
      </c>
      <c r="C1289" s="195" t="s">
        <v>86</v>
      </c>
      <c r="D1289" s="195">
        <v>23</v>
      </c>
      <c r="E1289" s="195">
        <v>2500</v>
      </c>
      <c r="F1289" s="195">
        <v>41</v>
      </c>
      <c r="G1289" s="195">
        <v>3</v>
      </c>
      <c r="H1289" s="195">
        <v>1</v>
      </c>
      <c r="I1289" s="195">
        <v>32</v>
      </c>
      <c r="J1289" s="196">
        <v>140</v>
      </c>
      <c r="K1289" s="197">
        <f>IFERROR(TablaAforos[[#This Row],[AREA DEL POTRERO]]/TablaAforos[[#This Row],[NUMERO VACAS LOTE]]/TablaAforos[[#This Row],[DIAS OCUPACION]],"")</f>
        <v>60.975609756097562</v>
      </c>
      <c r="L1289" s="198">
        <f t="shared" ref="L1289" si="396">YEAR(A1289)</f>
        <v>2023</v>
      </c>
      <c r="M1289" s="198">
        <f t="shared" ref="M1289" si="397">MONTH(A1289)</f>
        <v>7</v>
      </c>
      <c r="N1289" s="198">
        <f t="shared" ref="N1289" si="398">DAY(A1289)</f>
        <v>9</v>
      </c>
      <c r="O1289" s="152">
        <v>8</v>
      </c>
      <c r="P1289" s="152"/>
      <c r="Q1289" s="195"/>
    </row>
    <row r="1290" spans="1:17">
      <c r="A1290" s="194">
        <v>45117</v>
      </c>
      <c r="B1290" s="195" t="s">
        <v>81</v>
      </c>
      <c r="C1290" s="195">
        <v>1</v>
      </c>
      <c r="D1290" s="195">
        <v>133</v>
      </c>
      <c r="E1290" s="195">
        <v>5415</v>
      </c>
      <c r="F1290" s="195">
        <v>37</v>
      </c>
      <c r="G1290" s="195">
        <v>1.7</v>
      </c>
      <c r="H1290" s="195">
        <v>1.5</v>
      </c>
      <c r="I1290" s="195">
        <v>29</v>
      </c>
      <c r="J1290" s="196">
        <v>130</v>
      </c>
      <c r="K1290" s="197">
        <f>IFERROR(TablaAforos[[#This Row],[AREA DEL POTRERO]]/TablaAforos[[#This Row],[NUMERO VACAS LOTE]]/TablaAforos[[#This Row],[DIAS OCUPACION]],"")</f>
        <v>97.567567567567565</v>
      </c>
      <c r="L1290" s="198">
        <f>YEAR(A1290)</f>
        <v>2023</v>
      </c>
      <c r="M1290" s="198">
        <f>MONTH(A1290)</f>
        <v>7</v>
      </c>
      <c r="N1290" s="198">
        <f>DAY(A1290)</f>
        <v>10</v>
      </c>
      <c r="O1290" s="183">
        <v>9</v>
      </c>
      <c r="P1290" s="183"/>
      <c r="Q1290" s="195"/>
    </row>
    <row r="1291" spans="1:17">
      <c r="A1291" s="194">
        <v>45117</v>
      </c>
      <c r="B1291" s="195" t="s">
        <v>81</v>
      </c>
      <c r="C1291" s="195">
        <v>2</v>
      </c>
      <c r="D1291" s="195">
        <v>41</v>
      </c>
      <c r="E1291" s="195">
        <v>2524</v>
      </c>
      <c r="F1291" s="195">
        <v>34</v>
      </c>
      <c r="G1291" s="195">
        <v>1.5</v>
      </c>
      <c r="H1291" s="195">
        <v>1</v>
      </c>
      <c r="I1291" s="195">
        <v>33</v>
      </c>
      <c r="J1291" s="196">
        <v>84.1</v>
      </c>
      <c r="K1291" s="197">
        <f>IFERROR(TablaAforos[[#This Row],[AREA DEL POTRERO]]/TablaAforos[[#This Row],[NUMERO VACAS LOTE]]/TablaAforos[[#This Row],[DIAS OCUPACION]],"")</f>
        <v>74.235294117647058</v>
      </c>
      <c r="L1291" s="198">
        <f>YEAR(A1291)</f>
        <v>2023</v>
      </c>
      <c r="M1291" s="198">
        <f>MONTH(A1291)</f>
        <v>7</v>
      </c>
      <c r="N1291" s="198">
        <f>DAY(A1291)</f>
        <v>10</v>
      </c>
      <c r="O1291" s="183">
        <v>9</v>
      </c>
      <c r="P1291" s="183"/>
      <c r="Q1291" s="195"/>
    </row>
    <row r="1292" spans="1:17">
      <c r="A1292" s="194">
        <v>45117</v>
      </c>
      <c r="B1292" s="195" t="s">
        <v>82</v>
      </c>
      <c r="C1292" s="195" t="s">
        <v>86</v>
      </c>
      <c r="D1292" s="195">
        <v>24</v>
      </c>
      <c r="E1292" s="195">
        <v>2500</v>
      </c>
      <c r="F1292" s="195">
        <v>41</v>
      </c>
      <c r="G1292" s="195">
        <v>2.5</v>
      </c>
      <c r="H1292" s="195">
        <v>1</v>
      </c>
      <c r="I1292" s="195">
        <v>32</v>
      </c>
      <c r="J1292" s="196">
        <v>114</v>
      </c>
      <c r="K1292" s="197">
        <f>IFERROR(TablaAforos[[#This Row],[AREA DEL POTRERO]]/TablaAforos[[#This Row],[NUMERO VACAS LOTE]]/TablaAforos[[#This Row],[DIAS OCUPACION]],"")</f>
        <v>60.975609756097562</v>
      </c>
      <c r="L1292" s="198">
        <f t="shared" ref="L1292" si="399">YEAR(A1292)</f>
        <v>2023</v>
      </c>
      <c r="M1292" s="198">
        <f t="shared" ref="M1292" si="400">MONTH(A1292)</f>
        <v>7</v>
      </c>
      <c r="N1292" s="198">
        <f t="shared" ref="N1292" si="401">DAY(A1292)</f>
        <v>10</v>
      </c>
      <c r="O1292" s="152">
        <v>8</v>
      </c>
      <c r="P1292" s="152"/>
      <c r="Q1292" s="195"/>
    </row>
    <row r="1293" spans="1:17">
      <c r="A1293" s="194">
        <v>45118</v>
      </c>
      <c r="B1293" s="195" t="s">
        <v>81</v>
      </c>
      <c r="C1293" s="195">
        <v>2</v>
      </c>
      <c r="D1293" s="195">
        <v>42</v>
      </c>
      <c r="E1293" s="195">
        <v>2723</v>
      </c>
      <c r="F1293" s="195">
        <v>34</v>
      </c>
      <c r="G1293" s="195">
        <v>1.7</v>
      </c>
      <c r="H1293" s="195">
        <v>1</v>
      </c>
      <c r="I1293" s="195">
        <v>32</v>
      </c>
      <c r="J1293" s="196">
        <v>105</v>
      </c>
      <c r="K1293" s="197">
        <f>IFERROR(TablaAforos[[#This Row],[AREA DEL POTRERO]]/TablaAforos[[#This Row],[NUMERO VACAS LOTE]]/TablaAforos[[#This Row],[DIAS OCUPACION]],"")</f>
        <v>80.088235294117652</v>
      </c>
      <c r="L1293" s="198">
        <f>YEAR(A1293)</f>
        <v>2023</v>
      </c>
      <c r="M1293" s="198">
        <f>MONTH(A1293)</f>
        <v>7</v>
      </c>
      <c r="N1293" s="198">
        <f>DAY(A1293)</f>
        <v>11</v>
      </c>
      <c r="O1293" s="183">
        <v>9</v>
      </c>
      <c r="P1293" s="183"/>
      <c r="Q1293" s="195"/>
    </row>
    <row r="1294" spans="1:17">
      <c r="A1294" s="194">
        <v>45118</v>
      </c>
      <c r="B1294" s="195" t="s">
        <v>82</v>
      </c>
      <c r="C1294" s="195" t="s">
        <v>86</v>
      </c>
      <c r="D1294" s="195">
        <v>25</v>
      </c>
      <c r="E1294" s="195">
        <v>2500</v>
      </c>
      <c r="F1294" s="195">
        <v>41</v>
      </c>
      <c r="G1294" s="195">
        <v>3</v>
      </c>
      <c r="H1294" s="195">
        <v>1</v>
      </c>
      <c r="I1294" s="195">
        <v>32</v>
      </c>
      <c r="J1294" s="196">
        <v>137</v>
      </c>
      <c r="K1294" s="197">
        <f>IFERROR(TablaAforos[[#This Row],[AREA DEL POTRERO]]/TablaAforos[[#This Row],[NUMERO VACAS LOTE]]/TablaAforos[[#This Row],[DIAS OCUPACION]],"")</f>
        <v>60.975609756097562</v>
      </c>
      <c r="L1294" s="198">
        <f t="shared" ref="L1294:L1295" si="402">YEAR(A1294)</f>
        <v>2023</v>
      </c>
      <c r="M1294" s="198">
        <f t="shared" ref="M1294:M1295" si="403">MONTH(A1294)</f>
        <v>7</v>
      </c>
      <c r="N1294" s="198">
        <f t="shared" ref="N1294:N1295" si="404">DAY(A1294)</f>
        <v>11</v>
      </c>
      <c r="O1294" s="152">
        <v>8</v>
      </c>
      <c r="P1294" s="152"/>
      <c r="Q1294" s="195"/>
    </row>
    <row r="1295" spans="1:17">
      <c r="A1295" s="194">
        <v>45118</v>
      </c>
      <c r="B1295" s="195" t="s">
        <v>82</v>
      </c>
      <c r="C1295" s="195" t="s">
        <v>87</v>
      </c>
      <c r="D1295" s="195">
        <v>44</v>
      </c>
      <c r="E1295" s="195">
        <v>12727</v>
      </c>
      <c r="F1295" s="195">
        <v>43</v>
      </c>
      <c r="G1295" s="195">
        <v>1</v>
      </c>
      <c r="H1295" s="195">
        <v>2.5</v>
      </c>
      <c r="I1295" s="195">
        <v>33</v>
      </c>
      <c r="J1295" s="196">
        <v>89.7</v>
      </c>
      <c r="K1295" s="197">
        <f>IFERROR(TablaAforos[[#This Row],[AREA DEL POTRERO]]/TablaAforos[[#This Row],[NUMERO VACAS LOTE]]/TablaAforos[[#This Row],[DIAS OCUPACION]],"")</f>
        <v>118.3906976744186</v>
      </c>
      <c r="L1295" s="198">
        <f t="shared" si="402"/>
        <v>2023</v>
      </c>
      <c r="M1295" s="198">
        <f t="shared" si="403"/>
        <v>7</v>
      </c>
      <c r="N1295" s="198">
        <f t="shared" si="404"/>
        <v>11</v>
      </c>
      <c r="O1295" s="152">
        <v>8</v>
      </c>
      <c r="P1295" s="152"/>
      <c r="Q1295" s="195"/>
    </row>
    <row r="1296" spans="1:17">
      <c r="A1296" s="194">
        <v>45118</v>
      </c>
      <c r="B1296" s="195" t="s">
        <v>88</v>
      </c>
      <c r="C1296" s="195">
        <v>1</v>
      </c>
      <c r="D1296" s="195">
        <v>7</v>
      </c>
      <c r="E1296" s="195">
        <v>15848</v>
      </c>
      <c r="F1296" s="195">
        <v>45</v>
      </c>
      <c r="G1296" s="195">
        <v>1.5</v>
      </c>
      <c r="H1296" s="195">
        <v>4.5</v>
      </c>
      <c r="I1296" s="195">
        <v>29</v>
      </c>
      <c r="J1296" s="196">
        <v>91</v>
      </c>
      <c r="K1296" s="197">
        <f>IFERROR(TablaAforos[[#This Row],[AREA DEL POTRERO]]/TablaAforos[[#This Row],[NUMERO VACAS LOTE]]/TablaAforos[[#This Row],[DIAS OCUPACION]],"")</f>
        <v>78.261728395061738</v>
      </c>
      <c r="L1296" s="198">
        <f>YEAR(A1296)</f>
        <v>2023</v>
      </c>
      <c r="M1296" s="198">
        <f>MONTH(A1296)</f>
        <v>7</v>
      </c>
      <c r="N1296" s="198">
        <f>DAY(A1296)</f>
        <v>11</v>
      </c>
      <c r="O1296" s="198">
        <v>5</v>
      </c>
      <c r="P1296" s="198"/>
      <c r="Q1296" s="195"/>
    </row>
    <row r="1297" spans="1:17">
      <c r="A1297" s="194">
        <v>45119</v>
      </c>
      <c r="B1297" s="195" t="s">
        <v>81</v>
      </c>
      <c r="C1297" s="195">
        <v>1</v>
      </c>
      <c r="D1297" s="195">
        <v>66</v>
      </c>
      <c r="E1297" s="195">
        <v>2177</v>
      </c>
      <c r="F1297" s="195">
        <v>37</v>
      </c>
      <c r="G1297" s="195">
        <v>1.9</v>
      </c>
      <c r="H1297" s="195">
        <v>1</v>
      </c>
      <c r="I1297" s="195">
        <v>29</v>
      </c>
      <c r="J1297" s="196">
        <v>86.5</v>
      </c>
      <c r="K1297" s="197">
        <f>IFERROR(TablaAforos[[#This Row],[AREA DEL POTRERO]]/TablaAforos[[#This Row],[NUMERO VACAS LOTE]]/TablaAforos[[#This Row],[DIAS OCUPACION]],"")</f>
        <v>58.837837837837839</v>
      </c>
      <c r="L1297" s="198">
        <f>YEAR(A1297)</f>
        <v>2023</v>
      </c>
      <c r="M1297" s="198">
        <f>MONTH(A1297)</f>
        <v>7</v>
      </c>
      <c r="N1297" s="198">
        <f>DAY(A1297)</f>
        <v>12</v>
      </c>
      <c r="O1297" s="183">
        <v>9</v>
      </c>
      <c r="P1297" s="183"/>
      <c r="Q1297" s="195"/>
    </row>
    <row r="1298" spans="1:17">
      <c r="A1298" s="194">
        <v>45119</v>
      </c>
      <c r="B1298" s="195" t="s">
        <v>81</v>
      </c>
      <c r="C1298" s="195">
        <v>2</v>
      </c>
      <c r="D1298" s="195">
        <v>33</v>
      </c>
      <c r="E1298" s="195">
        <v>2131</v>
      </c>
      <c r="F1298" s="195">
        <v>35</v>
      </c>
      <c r="G1298" s="195">
        <v>1.6</v>
      </c>
      <c r="H1298" s="195">
        <v>1</v>
      </c>
      <c r="I1298" s="195">
        <v>34</v>
      </c>
      <c r="J1298" s="196">
        <v>73.5</v>
      </c>
      <c r="K1298" s="197">
        <f>IFERROR(TablaAforos[[#This Row],[AREA DEL POTRERO]]/TablaAforos[[#This Row],[NUMERO VACAS LOTE]]/TablaAforos[[#This Row],[DIAS OCUPACION]],"")</f>
        <v>60.885714285714286</v>
      </c>
      <c r="L1298" s="198">
        <f>YEAR(A1298)</f>
        <v>2023</v>
      </c>
      <c r="M1298" s="198">
        <f>MONTH(A1298)</f>
        <v>7</v>
      </c>
      <c r="N1298" s="198">
        <f>DAY(A1298)</f>
        <v>12</v>
      </c>
      <c r="O1298" s="183">
        <v>9</v>
      </c>
      <c r="P1298" s="183"/>
      <c r="Q1298" s="195"/>
    </row>
    <row r="1299" spans="1:17">
      <c r="A1299" s="194">
        <v>45119</v>
      </c>
      <c r="B1299" s="195" t="s">
        <v>82</v>
      </c>
      <c r="C1299" s="195" t="s">
        <v>86</v>
      </c>
      <c r="D1299" s="195">
        <v>26</v>
      </c>
      <c r="E1299" s="195">
        <v>2500</v>
      </c>
      <c r="F1299" s="195">
        <v>40</v>
      </c>
      <c r="G1299" s="195">
        <v>1.2</v>
      </c>
      <c r="H1299" s="195">
        <v>1</v>
      </c>
      <c r="I1299" s="195">
        <v>32</v>
      </c>
      <c r="J1299" s="196">
        <v>58.1</v>
      </c>
      <c r="K1299" s="197">
        <f>IFERROR(TablaAforos[[#This Row],[AREA DEL POTRERO]]/TablaAforos[[#This Row],[NUMERO VACAS LOTE]]/TablaAforos[[#This Row],[DIAS OCUPACION]],"")</f>
        <v>62.5</v>
      </c>
      <c r="L1299" s="198">
        <f t="shared" ref="L1299" si="405">YEAR(A1299)</f>
        <v>2023</v>
      </c>
      <c r="M1299" s="198">
        <f t="shared" ref="M1299" si="406">MONTH(A1299)</f>
        <v>7</v>
      </c>
      <c r="N1299" s="198">
        <f t="shared" ref="N1299" si="407">DAY(A1299)</f>
        <v>12</v>
      </c>
      <c r="O1299" s="198"/>
      <c r="P1299" s="198"/>
      <c r="Q1299" s="195"/>
    </row>
    <row r="1300" spans="1:17">
      <c r="A1300" s="194">
        <v>45120</v>
      </c>
      <c r="B1300" s="195" t="s">
        <v>81</v>
      </c>
      <c r="C1300" s="195">
        <v>1</v>
      </c>
      <c r="D1300" s="195">
        <v>67</v>
      </c>
      <c r="E1300" s="195">
        <v>2485</v>
      </c>
      <c r="F1300" s="195">
        <v>37</v>
      </c>
      <c r="G1300" s="195">
        <v>1.3</v>
      </c>
      <c r="H1300" s="195">
        <v>1</v>
      </c>
      <c r="I1300" s="195">
        <v>29</v>
      </c>
      <c r="J1300" s="196">
        <v>70</v>
      </c>
      <c r="K1300" s="197">
        <f>IFERROR(TablaAforos[[#This Row],[AREA DEL POTRERO]]/TablaAforos[[#This Row],[NUMERO VACAS LOTE]]/TablaAforos[[#This Row],[DIAS OCUPACION]],"")</f>
        <v>67.162162162162161</v>
      </c>
      <c r="L1300" s="198">
        <f>YEAR(A1300)</f>
        <v>2023</v>
      </c>
      <c r="M1300" s="198">
        <f>MONTH(A1300)</f>
        <v>7</v>
      </c>
      <c r="N1300" s="198">
        <f>DAY(A1300)</f>
        <v>13</v>
      </c>
      <c r="O1300" s="198"/>
      <c r="P1300" s="198"/>
      <c r="Q1300" s="195"/>
    </row>
    <row r="1301" spans="1:17">
      <c r="A1301" s="194">
        <v>45120</v>
      </c>
      <c r="B1301" s="195" t="s">
        <v>81</v>
      </c>
      <c r="C1301" s="195">
        <v>2</v>
      </c>
      <c r="D1301" s="195">
        <v>34</v>
      </c>
      <c r="E1301" s="195">
        <v>2536</v>
      </c>
      <c r="F1301" s="195">
        <v>35</v>
      </c>
      <c r="G1301" s="195">
        <v>1.7</v>
      </c>
      <c r="H1301" s="195">
        <v>1</v>
      </c>
      <c r="I1301" s="195">
        <v>34</v>
      </c>
      <c r="J1301" s="196">
        <v>92.4</v>
      </c>
      <c r="K1301" s="197">
        <f>IFERROR(TablaAforos[[#This Row],[AREA DEL POTRERO]]/TablaAforos[[#This Row],[NUMERO VACAS LOTE]]/TablaAforos[[#This Row],[DIAS OCUPACION]],"")</f>
        <v>72.457142857142856</v>
      </c>
      <c r="L1301" s="198">
        <f>YEAR(A1301)</f>
        <v>2023</v>
      </c>
      <c r="M1301" s="198">
        <f>MONTH(A1301)</f>
        <v>7</v>
      </c>
      <c r="N1301" s="198">
        <f>DAY(A1301)</f>
        <v>13</v>
      </c>
      <c r="O1301" s="198"/>
      <c r="P1301" s="198"/>
      <c r="Q1301" s="195"/>
    </row>
    <row r="1302" spans="1:17">
      <c r="A1302" s="194">
        <v>45120</v>
      </c>
      <c r="B1302" s="195" t="s">
        <v>82</v>
      </c>
      <c r="C1302" s="195" t="s">
        <v>86</v>
      </c>
      <c r="D1302" s="195">
        <v>29</v>
      </c>
      <c r="E1302" s="195">
        <v>2500</v>
      </c>
      <c r="F1302" s="195">
        <v>40</v>
      </c>
      <c r="G1302" s="195">
        <v>1.3</v>
      </c>
      <c r="H1302" s="195">
        <v>1</v>
      </c>
      <c r="I1302" s="195">
        <v>32</v>
      </c>
      <c r="J1302" s="196">
        <v>60.9</v>
      </c>
      <c r="K1302" s="197">
        <f>IFERROR(TablaAforos[[#This Row],[AREA DEL POTRERO]]/TablaAforos[[#This Row],[NUMERO VACAS LOTE]]/TablaAforos[[#This Row],[DIAS OCUPACION]],"")</f>
        <v>62.5</v>
      </c>
      <c r="L1302" s="198">
        <f t="shared" ref="L1302" si="408">YEAR(A1302)</f>
        <v>2023</v>
      </c>
      <c r="M1302" s="198">
        <f t="shared" ref="M1302" si="409">MONTH(A1302)</f>
        <v>7</v>
      </c>
      <c r="N1302" s="198">
        <f t="shared" ref="N1302" si="410">DAY(A1302)</f>
        <v>13</v>
      </c>
      <c r="O1302" s="198"/>
      <c r="P1302" s="198"/>
      <c r="Q1302" s="195"/>
    </row>
    <row r="1303" spans="1:17">
      <c r="A1303" s="194">
        <v>45121</v>
      </c>
      <c r="B1303" s="195" t="s">
        <v>81</v>
      </c>
      <c r="C1303" s="195">
        <v>1</v>
      </c>
      <c r="D1303" s="195">
        <v>69</v>
      </c>
      <c r="E1303" s="195">
        <v>2218</v>
      </c>
      <c r="F1303" s="195">
        <v>36</v>
      </c>
      <c r="G1303" s="195">
        <v>1.2</v>
      </c>
      <c r="H1303" s="195">
        <v>1</v>
      </c>
      <c r="I1303" s="195">
        <v>29</v>
      </c>
      <c r="J1303" s="196">
        <v>59.6</v>
      </c>
      <c r="K1303" s="197">
        <f>IFERROR(TablaAforos[[#This Row],[AREA DEL POTRERO]]/TablaAforos[[#This Row],[NUMERO VACAS LOTE]]/TablaAforos[[#This Row],[DIAS OCUPACION]],"")</f>
        <v>61.611111111111114</v>
      </c>
      <c r="L1303" s="198">
        <f>YEAR(A1303)</f>
        <v>2023</v>
      </c>
      <c r="M1303" s="198">
        <f>MONTH(A1303)</f>
        <v>7</v>
      </c>
      <c r="N1303" s="198">
        <f>DAY(A1303)</f>
        <v>14</v>
      </c>
      <c r="O1303" s="198"/>
      <c r="P1303" s="198"/>
      <c r="Q1303" s="195"/>
    </row>
    <row r="1304" spans="1:17">
      <c r="A1304" s="194">
        <v>45121</v>
      </c>
      <c r="B1304" s="195" t="s">
        <v>81</v>
      </c>
      <c r="C1304" s="195">
        <v>2</v>
      </c>
      <c r="D1304" s="195">
        <v>35</v>
      </c>
      <c r="E1304" s="195">
        <v>2357</v>
      </c>
      <c r="F1304" s="195">
        <v>35</v>
      </c>
      <c r="G1304" s="195">
        <v>1.1000000000000001</v>
      </c>
      <c r="H1304" s="195">
        <v>1</v>
      </c>
      <c r="I1304" s="195">
        <v>34</v>
      </c>
      <c r="J1304" s="196">
        <v>60.1</v>
      </c>
      <c r="K1304" s="197">
        <f>IFERROR(TablaAforos[[#This Row],[AREA DEL POTRERO]]/TablaAforos[[#This Row],[NUMERO VACAS LOTE]]/TablaAforos[[#This Row],[DIAS OCUPACION]],"")</f>
        <v>67.342857142857142</v>
      </c>
      <c r="L1304" s="198">
        <f>YEAR(A1304)</f>
        <v>2023</v>
      </c>
      <c r="M1304" s="198">
        <f>MONTH(A1304)</f>
        <v>7</v>
      </c>
      <c r="N1304" s="198">
        <f>DAY(A1304)</f>
        <v>14</v>
      </c>
      <c r="O1304" s="198"/>
      <c r="P1304" s="198"/>
      <c r="Q1304" s="195"/>
    </row>
    <row r="1305" spans="1:17">
      <c r="A1305" s="194">
        <v>45121</v>
      </c>
      <c r="B1305" s="195" t="s">
        <v>82</v>
      </c>
      <c r="C1305" s="195" t="s">
        <v>86</v>
      </c>
      <c r="D1305" s="195">
        <v>30</v>
      </c>
      <c r="E1305" s="195">
        <v>12578</v>
      </c>
      <c r="F1305" s="195">
        <v>40</v>
      </c>
      <c r="G1305" s="195">
        <v>1.2</v>
      </c>
      <c r="H1305" s="195">
        <v>3</v>
      </c>
      <c r="I1305" s="195">
        <v>32</v>
      </c>
      <c r="J1305" s="196">
        <v>101</v>
      </c>
      <c r="K1305" s="197">
        <f>IFERROR(TablaAforos[[#This Row],[AREA DEL POTRERO]]/TablaAforos[[#This Row],[NUMERO VACAS LOTE]]/TablaAforos[[#This Row],[DIAS OCUPACION]],"")</f>
        <v>104.81666666666666</v>
      </c>
      <c r="L1305" s="198">
        <f t="shared" ref="L1305" si="411">YEAR(A1305)</f>
        <v>2023</v>
      </c>
      <c r="M1305" s="198">
        <f t="shared" ref="M1305" si="412">MONTH(A1305)</f>
        <v>7</v>
      </c>
      <c r="N1305" s="198">
        <f t="shared" ref="N1305" si="413">DAY(A1305)</f>
        <v>14</v>
      </c>
      <c r="O1305" s="198"/>
      <c r="P1305" s="198"/>
      <c r="Q1305" s="195"/>
    </row>
    <row r="1306" spans="1:17">
      <c r="A1306" s="194">
        <v>45122</v>
      </c>
      <c r="B1306" s="195" t="s">
        <v>81</v>
      </c>
      <c r="C1306" s="195">
        <v>1</v>
      </c>
      <c r="D1306" s="195">
        <v>70</v>
      </c>
      <c r="E1306" s="195">
        <v>2762</v>
      </c>
      <c r="F1306" s="195">
        <v>36</v>
      </c>
      <c r="G1306" s="195">
        <v>1.5</v>
      </c>
      <c r="H1306" s="195">
        <v>1</v>
      </c>
      <c r="I1306" s="195">
        <v>29</v>
      </c>
      <c r="J1306" s="196">
        <v>86.9</v>
      </c>
      <c r="K1306" s="197">
        <f>IFERROR(TablaAforos[[#This Row],[AREA DEL POTRERO]]/TablaAforos[[#This Row],[NUMERO VACAS LOTE]]/TablaAforos[[#This Row],[DIAS OCUPACION]],"")</f>
        <v>76.722222222222229</v>
      </c>
      <c r="L1306" s="198">
        <f>YEAR(A1306)</f>
        <v>2023</v>
      </c>
      <c r="M1306" s="198">
        <f>MONTH(A1306)</f>
        <v>7</v>
      </c>
      <c r="N1306" s="198">
        <f>DAY(A1306)</f>
        <v>15</v>
      </c>
      <c r="O1306" s="198"/>
      <c r="P1306" s="198"/>
      <c r="Q1306" s="195"/>
    </row>
    <row r="1307" spans="1:17">
      <c r="A1307" s="194">
        <v>45122</v>
      </c>
      <c r="B1307" s="195" t="s">
        <v>81</v>
      </c>
      <c r="C1307" s="195">
        <v>2</v>
      </c>
      <c r="D1307" s="195">
        <v>30</v>
      </c>
      <c r="E1307" s="195">
        <v>2037</v>
      </c>
      <c r="F1307" s="195">
        <v>32</v>
      </c>
      <c r="G1307" s="195">
        <v>1.2</v>
      </c>
      <c r="H1307" s="195">
        <v>1</v>
      </c>
      <c r="I1307" s="195">
        <v>34</v>
      </c>
      <c r="J1307" s="196">
        <v>60.2</v>
      </c>
      <c r="K1307" s="197">
        <f>IFERROR(TablaAforos[[#This Row],[AREA DEL POTRERO]]/TablaAforos[[#This Row],[NUMERO VACAS LOTE]]/TablaAforos[[#This Row],[DIAS OCUPACION]],"")</f>
        <v>63.65625</v>
      </c>
      <c r="L1307" s="198">
        <f>YEAR(A1307)</f>
        <v>2023</v>
      </c>
      <c r="M1307" s="198">
        <f>MONTH(A1307)</f>
        <v>7</v>
      </c>
      <c r="N1307" s="198">
        <f>DAY(A1307)</f>
        <v>15</v>
      </c>
      <c r="O1307" s="198"/>
      <c r="P1307" s="198"/>
      <c r="Q1307" s="195"/>
    </row>
    <row r="1308" spans="1:17">
      <c r="A1308" s="194">
        <v>45122</v>
      </c>
      <c r="B1308" s="195" t="s">
        <v>82</v>
      </c>
      <c r="C1308" s="195" t="s">
        <v>87</v>
      </c>
      <c r="D1308" s="195">
        <v>46</v>
      </c>
      <c r="E1308" s="195">
        <v>2500</v>
      </c>
      <c r="F1308" s="195">
        <v>41</v>
      </c>
      <c r="G1308" s="195">
        <v>1</v>
      </c>
      <c r="H1308" s="195">
        <v>1</v>
      </c>
      <c r="I1308" s="195">
        <v>31</v>
      </c>
      <c r="J1308" s="196">
        <v>48.9</v>
      </c>
      <c r="K1308" s="197">
        <f>IFERROR(TablaAforos[[#This Row],[AREA DEL POTRERO]]/TablaAforos[[#This Row],[NUMERO VACAS LOTE]]/TablaAforos[[#This Row],[DIAS OCUPACION]],"")</f>
        <v>60.975609756097562</v>
      </c>
      <c r="L1308" s="198">
        <f t="shared" ref="L1308" si="414">YEAR(A1308)</f>
        <v>2023</v>
      </c>
      <c r="M1308" s="198">
        <f t="shared" ref="M1308" si="415">MONTH(A1308)</f>
        <v>7</v>
      </c>
      <c r="N1308" s="198">
        <f t="shared" ref="N1308" si="416">DAY(A1308)</f>
        <v>15</v>
      </c>
      <c r="O1308" s="198"/>
      <c r="P1308" s="198"/>
      <c r="Q1308" s="195"/>
    </row>
    <row r="1309" spans="1:17">
      <c r="A1309" s="194">
        <v>45123</v>
      </c>
      <c r="B1309" s="195" t="s">
        <v>81</v>
      </c>
      <c r="C1309" s="195">
        <v>1</v>
      </c>
      <c r="D1309" s="195">
        <v>59</v>
      </c>
      <c r="E1309" s="195">
        <v>2452</v>
      </c>
      <c r="F1309" s="195">
        <v>36</v>
      </c>
      <c r="G1309" s="195">
        <v>1.8</v>
      </c>
      <c r="H1309" s="195">
        <v>1</v>
      </c>
      <c r="I1309" s="195">
        <v>30</v>
      </c>
      <c r="J1309" s="196">
        <v>94</v>
      </c>
      <c r="K1309" s="197">
        <f>IFERROR(TablaAforos[[#This Row],[AREA DEL POTRERO]]/TablaAforos[[#This Row],[NUMERO VACAS LOTE]]/TablaAforos[[#This Row],[DIAS OCUPACION]],"")</f>
        <v>68.111111111111114</v>
      </c>
      <c r="L1309" s="198">
        <f>YEAR(A1309)</f>
        <v>2023</v>
      </c>
      <c r="M1309" s="198">
        <f>MONTH(A1309)</f>
        <v>7</v>
      </c>
      <c r="N1309" s="198">
        <f>DAY(A1309)</f>
        <v>16</v>
      </c>
      <c r="O1309" s="198">
        <v>3</v>
      </c>
      <c r="P1309" s="198"/>
      <c r="Q1309" s="195"/>
    </row>
    <row r="1310" spans="1:17">
      <c r="A1310" s="194">
        <v>45123</v>
      </c>
      <c r="B1310" s="195" t="s">
        <v>81</v>
      </c>
      <c r="C1310" s="195">
        <v>2</v>
      </c>
      <c r="D1310" s="195">
        <v>31</v>
      </c>
      <c r="E1310" s="195">
        <v>2624</v>
      </c>
      <c r="F1310" s="195">
        <v>32</v>
      </c>
      <c r="G1310" s="195">
        <v>1</v>
      </c>
      <c r="H1310" s="195">
        <v>1</v>
      </c>
      <c r="I1310" s="195">
        <v>34</v>
      </c>
      <c r="J1310" s="196">
        <v>67</v>
      </c>
      <c r="K1310" s="197">
        <f>IFERROR(TablaAforos[[#This Row],[AREA DEL POTRERO]]/TablaAforos[[#This Row],[NUMERO VACAS LOTE]]/TablaAforos[[#This Row],[DIAS OCUPACION]],"")</f>
        <v>82</v>
      </c>
      <c r="L1310" s="198">
        <f>YEAR(A1310)</f>
        <v>2023</v>
      </c>
      <c r="M1310" s="198">
        <f>MONTH(A1310)</f>
        <v>7</v>
      </c>
      <c r="N1310" s="198">
        <f>DAY(A1310)</f>
        <v>16</v>
      </c>
      <c r="O1310" s="198"/>
      <c r="P1310" s="198"/>
      <c r="Q1310" s="195"/>
    </row>
    <row r="1311" spans="1:17">
      <c r="A1311" s="194">
        <v>45123</v>
      </c>
      <c r="B1311" s="195" t="s">
        <v>82</v>
      </c>
      <c r="C1311" s="195" t="s">
        <v>87</v>
      </c>
      <c r="D1311" s="195">
        <v>45</v>
      </c>
      <c r="E1311" s="195">
        <v>2500</v>
      </c>
      <c r="F1311" s="195">
        <v>41</v>
      </c>
      <c r="G1311" s="195">
        <v>1.1000000000000001</v>
      </c>
      <c r="H1311" s="195">
        <v>1</v>
      </c>
      <c r="I1311" s="195">
        <v>31</v>
      </c>
      <c r="J1311" s="196">
        <v>50.3</v>
      </c>
      <c r="K1311" s="197">
        <f>IFERROR(TablaAforos[[#This Row],[AREA DEL POTRERO]]/TablaAforos[[#This Row],[NUMERO VACAS LOTE]]/TablaAforos[[#This Row],[DIAS OCUPACION]],"")</f>
        <v>60.975609756097562</v>
      </c>
      <c r="L1311" s="198">
        <f t="shared" ref="L1311" si="417">YEAR(A1311)</f>
        <v>2023</v>
      </c>
      <c r="M1311" s="198">
        <f t="shared" ref="M1311" si="418">MONTH(A1311)</f>
        <v>7</v>
      </c>
      <c r="N1311" s="198">
        <f t="shared" ref="N1311" si="419">DAY(A1311)</f>
        <v>16</v>
      </c>
      <c r="O1311" s="198"/>
      <c r="P1311" s="198"/>
      <c r="Q1311" s="195"/>
    </row>
    <row r="1312" spans="1:17">
      <c r="A1312" s="194">
        <v>45124</v>
      </c>
      <c r="B1312" s="195" t="s">
        <v>81</v>
      </c>
      <c r="C1312" s="195">
        <v>1</v>
      </c>
      <c r="D1312" s="195">
        <v>58</v>
      </c>
      <c r="E1312" s="195">
        <v>2292</v>
      </c>
      <c r="F1312" s="195">
        <v>36</v>
      </c>
      <c r="G1312" s="195">
        <v>2</v>
      </c>
      <c r="H1312" s="195">
        <v>1</v>
      </c>
      <c r="I1312" s="195">
        <v>30</v>
      </c>
      <c r="J1312" s="196">
        <v>99.8</v>
      </c>
      <c r="K1312" s="197">
        <f>IFERROR(TablaAforos[[#This Row],[AREA DEL POTRERO]]/TablaAforos[[#This Row],[NUMERO VACAS LOTE]]/TablaAforos[[#This Row],[DIAS OCUPACION]],"")</f>
        <v>63.666666666666664</v>
      </c>
      <c r="L1312" s="198">
        <f t="shared" ref="L1312:L1318" si="420">YEAR(A1312)</f>
        <v>2023</v>
      </c>
      <c r="M1312" s="198">
        <f t="shared" ref="M1312:M1318" si="421">MONTH(A1312)</f>
        <v>7</v>
      </c>
      <c r="N1312" s="198">
        <f t="shared" ref="N1312:N1318" si="422">DAY(A1312)</f>
        <v>17</v>
      </c>
      <c r="O1312" s="198">
        <v>3</v>
      </c>
      <c r="P1312" s="198"/>
      <c r="Q1312" s="195"/>
    </row>
    <row r="1313" spans="1:17">
      <c r="A1313" s="194">
        <v>45124</v>
      </c>
      <c r="B1313" s="195" t="s">
        <v>81</v>
      </c>
      <c r="C1313" s="195">
        <v>2</v>
      </c>
      <c r="D1313" s="195">
        <v>29</v>
      </c>
      <c r="E1313" s="195">
        <v>1925</v>
      </c>
      <c r="F1313" s="195">
        <v>32</v>
      </c>
      <c r="G1313" s="195">
        <v>1.2</v>
      </c>
      <c r="H1313" s="195">
        <v>1</v>
      </c>
      <c r="I1313" s="195">
        <v>34</v>
      </c>
      <c r="J1313" s="196">
        <v>58.2</v>
      </c>
      <c r="K1313" s="197">
        <f>IFERROR(TablaAforos[[#This Row],[AREA DEL POTRERO]]/TablaAforos[[#This Row],[NUMERO VACAS LOTE]]/TablaAforos[[#This Row],[DIAS OCUPACION]],"")</f>
        <v>60.15625</v>
      </c>
      <c r="L1313" s="198">
        <f t="shared" si="420"/>
        <v>2023</v>
      </c>
      <c r="M1313" s="198">
        <f t="shared" si="421"/>
        <v>7</v>
      </c>
      <c r="N1313" s="198">
        <f t="shared" si="422"/>
        <v>17</v>
      </c>
      <c r="O1313" s="198"/>
      <c r="P1313" s="198"/>
      <c r="Q1313" s="195"/>
    </row>
    <row r="1314" spans="1:17">
      <c r="A1314" s="194">
        <v>45124</v>
      </c>
      <c r="B1314" s="195" t="s">
        <v>82</v>
      </c>
      <c r="C1314" s="195" t="s">
        <v>87</v>
      </c>
      <c r="D1314" s="195">
        <v>47</v>
      </c>
      <c r="E1314" s="195">
        <v>2500</v>
      </c>
      <c r="F1314" s="195">
        <v>41</v>
      </c>
      <c r="G1314" s="195">
        <v>0.2</v>
      </c>
      <c r="H1314" s="195">
        <v>1</v>
      </c>
      <c r="I1314" s="195">
        <v>31</v>
      </c>
      <c r="J1314" s="196">
        <v>12.9</v>
      </c>
      <c r="K1314" s="197">
        <f>IFERROR(TablaAforos[[#This Row],[AREA DEL POTRERO]]/TablaAforos[[#This Row],[NUMERO VACAS LOTE]]/TablaAforos[[#This Row],[DIAS OCUPACION]],"")</f>
        <v>60.975609756097562</v>
      </c>
      <c r="L1314" s="198">
        <f t="shared" si="420"/>
        <v>2023</v>
      </c>
      <c r="M1314" s="198">
        <f t="shared" si="421"/>
        <v>7</v>
      </c>
      <c r="N1314" s="198">
        <f t="shared" si="422"/>
        <v>17</v>
      </c>
      <c r="O1314" s="198"/>
      <c r="P1314" s="198"/>
      <c r="Q1314" s="195"/>
    </row>
    <row r="1315" spans="1:17">
      <c r="A1315" s="194">
        <v>45125</v>
      </c>
      <c r="B1315" s="195" t="s">
        <v>81</v>
      </c>
      <c r="C1315" s="195">
        <v>1</v>
      </c>
      <c r="D1315" s="195">
        <v>57</v>
      </c>
      <c r="E1315" s="195">
        <v>2162</v>
      </c>
      <c r="F1315" s="195">
        <v>36</v>
      </c>
      <c r="G1315" s="195">
        <v>1.9</v>
      </c>
      <c r="H1315" s="195">
        <v>1</v>
      </c>
      <c r="I1315" s="195">
        <v>30</v>
      </c>
      <c r="J1315" s="196">
        <v>88.7</v>
      </c>
      <c r="K1315" s="197">
        <f>IFERROR(TablaAforos[[#This Row],[AREA DEL POTRERO]]/TablaAforos[[#This Row],[NUMERO VACAS LOTE]]/TablaAforos[[#This Row],[DIAS OCUPACION]],"")</f>
        <v>60.055555555555557</v>
      </c>
      <c r="L1315" s="198">
        <f t="shared" si="420"/>
        <v>2023</v>
      </c>
      <c r="M1315" s="198">
        <f t="shared" si="421"/>
        <v>7</v>
      </c>
      <c r="N1315" s="198">
        <f t="shared" si="422"/>
        <v>18</v>
      </c>
      <c r="O1315" s="198">
        <v>3</v>
      </c>
      <c r="P1315" s="198"/>
      <c r="Q1315" s="195"/>
    </row>
    <row r="1316" spans="1:17">
      <c r="A1316" s="194">
        <v>45125</v>
      </c>
      <c r="B1316" s="195" t="s">
        <v>81</v>
      </c>
      <c r="C1316" s="195">
        <v>2</v>
      </c>
      <c r="D1316" s="195">
        <v>28</v>
      </c>
      <c r="E1316" s="195">
        <v>2234</v>
      </c>
      <c r="F1316" s="195">
        <v>33</v>
      </c>
      <c r="G1316" s="195">
        <v>1.5</v>
      </c>
      <c r="H1316" s="195">
        <v>1</v>
      </c>
      <c r="I1316" s="195">
        <v>34</v>
      </c>
      <c r="J1316" s="196">
        <v>76.7</v>
      </c>
      <c r="K1316" s="197">
        <f>IFERROR(TablaAforos[[#This Row],[AREA DEL POTRERO]]/TablaAforos[[#This Row],[NUMERO VACAS LOTE]]/TablaAforos[[#This Row],[DIAS OCUPACION]],"")</f>
        <v>67.696969696969703</v>
      </c>
      <c r="L1316" s="198">
        <f t="shared" si="420"/>
        <v>2023</v>
      </c>
      <c r="M1316" s="198">
        <f t="shared" si="421"/>
        <v>7</v>
      </c>
      <c r="N1316" s="198">
        <f t="shared" si="422"/>
        <v>18</v>
      </c>
      <c r="O1316" s="198"/>
      <c r="P1316" s="198"/>
      <c r="Q1316" s="195"/>
    </row>
    <row r="1317" spans="1:17">
      <c r="A1317" s="194">
        <v>45125</v>
      </c>
      <c r="B1317" s="195" t="s">
        <v>82</v>
      </c>
      <c r="C1317" s="195" t="s">
        <v>86</v>
      </c>
      <c r="D1317" s="195">
        <v>1</v>
      </c>
      <c r="E1317" s="195">
        <v>2500</v>
      </c>
      <c r="F1317" s="195">
        <v>40</v>
      </c>
      <c r="G1317" s="195">
        <v>1.7</v>
      </c>
      <c r="H1317" s="195">
        <v>1</v>
      </c>
      <c r="I1317" s="195">
        <v>32</v>
      </c>
      <c r="J1317" s="196">
        <v>81.599999999999994</v>
      </c>
      <c r="K1317" s="197">
        <f>IFERROR(TablaAforos[[#This Row],[AREA DEL POTRERO]]/TablaAforos[[#This Row],[NUMERO VACAS LOTE]]/TablaAforos[[#This Row],[DIAS OCUPACION]],"")</f>
        <v>62.5</v>
      </c>
      <c r="L1317" s="198">
        <f>YEAR(A1317)</f>
        <v>2023</v>
      </c>
      <c r="M1317" s="198">
        <f>MONTH(A1317)</f>
        <v>7</v>
      </c>
      <c r="N1317" s="198">
        <f>DAY(A1317)</f>
        <v>18</v>
      </c>
      <c r="O1317" s="198">
        <v>8</v>
      </c>
      <c r="P1317" s="198"/>
      <c r="Q1317" s="195"/>
    </row>
    <row r="1318" spans="1:17">
      <c r="A1318" s="194">
        <v>45125</v>
      </c>
      <c r="B1318" s="195" t="s">
        <v>82</v>
      </c>
      <c r="C1318" s="195" t="s">
        <v>87</v>
      </c>
      <c r="D1318" s="195">
        <v>48</v>
      </c>
      <c r="E1318" s="195">
        <v>2500</v>
      </c>
      <c r="F1318" s="195">
        <v>41</v>
      </c>
      <c r="G1318" s="195">
        <v>0.9</v>
      </c>
      <c r="H1318" s="195">
        <v>1</v>
      </c>
      <c r="I1318" s="195">
        <v>32</v>
      </c>
      <c r="J1318" s="196">
        <v>45</v>
      </c>
      <c r="K1318" s="197">
        <f>IFERROR(TablaAforos[[#This Row],[AREA DEL POTRERO]]/TablaAforos[[#This Row],[NUMERO VACAS LOTE]]/TablaAforos[[#This Row],[DIAS OCUPACION]],"")</f>
        <v>60.975609756097562</v>
      </c>
      <c r="L1318" s="198">
        <f t="shared" si="420"/>
        <v>2023</v>
      </c>
      <c r="M1318" s="198">
        <f t="shared" si="421"/>
        <v>7</v>
      </c>
      <c r="N1318" s="198">
        <f t="shared" si="422"/>
        <v>18</v>
      </c>
      <c r="O1318" s="198"/>
      <c r="P1318" s="198"/>
      <c r="Q1318" s="195"/>
    </row>
    <row r="1319" spans="1:17">
      <c r="A1319" s="194">
        <v>45125</v>
      </c>
      <c r="B1319" s="195" t="s">
        <v>88</v>
      </c>
      <c r="C1319" s="195">
        <v>1</v>
      </c>
      <c r="D1319" s="195">
        <v>7</v>
      </c>
      <c r="E1319" s="195">
        <v>13123</v>
      </c>
      <c r="F1319" s="195">
        <v>45</v>
      </c>
      <c r="G1319" s="195">
        <v>0.9</v>
      </c>
      <c r="H1319" s="195">
        <v>2.5</v>
      </c>
      <c r="I1319" s="195">
        <v>30</v>
      </c>
      <c r="J1319" s="196">
        <v>85.7</v>
      </c>
      <c r="K1319" s="197">
        <f>IFERROR(TablaAforos[[#This Row],[AREA DEL POTRERO]]/TablaAforos[[#This Row],[NUMERO VACAS LOTE]]/TablaAforos[[#This Row],[DIAS OCUPACION]],"")</f>
        <v>116.64888888888888</v>
      </c>
      <c r="L1319" s="198">
        <f>YEAR(A1319)</f>
        <v>2023</v>
      </c>
      <c r="M1319" s="198">
        <f>MONTH(A1319)</f>
        <v>7</v>
      </c>
      <c r="N1319" s="198">
        <f>DAY(A1319)</f>
        <v>18</v>
      </c>
      <c r="O1319" s="198"/>
      <c r="P1319" s="198"/>
      <c r="Q1319" s="195"/>
    </row>
    <row r="1320" spans="1:17">
      <c r="A1320" s="194">
        <v>45126</v>
      </c>
      <c r="B1320" s="195" t="s">
        <v>81</v>
      </c>
      <c r="C1320" s="195">
        <v>1</v>
      </c>
      <c r="D1320" s="195">
        <v>56</v>
      </c>
      <c r="E1320" s="195">
        <v>2083</v>
      </c>
      <c r="F1320" s="195">
        <v>36</v>
      </c>
      <c r="G1320" s="195">
        <v>1.8</v>
      </c>
      <c r="H1320" s="195">
        <v>1</v>
      </c>
      <c r="I1320" s="195">
        <v>30</v>
      </c>
      <c r="J1320" s="196">
        <v>79.8</v>
      </c>
      <c r="K1320" s="197">
        <f>IFERROR(TablaAforos[[#This Row],[AREA DEL POTRERO]]/TablaAforos[[#This Row],[NUMERO VACAS LOTE]]/TablaAforos[[#This Row],[DIAS OCUPACION]],"")</f>
        <v>57.861111111111114</v>
      </c>
      <c r="L1320" s="198">
        <f>YEAR(A1320)</f>
        <v>2023</v>
      </c>
      <c r="M1320" s="198">
        <f>MONTH(A1320)</f>
        <v>7</v>
      </c>
      <c r="N1320" s="198">
        <f>DAY(A1320)</f>
        <v>19</v>
      </c>
      <c r="O1320" s="198">
        <v>3</v>
      </c>
      <c r="P1320" s="198"/>
      <c r="Q1320" s="195"/>
    </row>
    <row r="1321" spans="1:17">
      <c r="A1321" s="194">
        <v>45126</v>
      </c>
      <c r="B1321" s="195" t="s">
        <v>81</v>
      </c>
      <c r="C1321" s="195">
        <v>2</v>
      </c>
      <c r="D1321" s="195">
        <v>27</v>
      </c>
      <c r="E1321" s="195">
        <v>2312</v>
      </c>
      <c r="F1321" s="195">
        <v>33</v>
      </c>
      <c r="G1321" s="195">
        <v>1.3</v>
      </c>
      <c r="H1321" s="195">
        <v>1</v>
      </c>
      <c r="I1321" s="195">
        <v>34</v>
      </c>
      <c r="J1321" s="196">
        <v>70.400000000000006</v>
      </c>
      <c r="K1321" s="197">
        <f>IFERROR(TablaAforos[[#This Row],[AREA DEL POTRERO]]/TablaAforos[[#This Row],[NUMERO VACAS LOTE]]/TablaAforos[[#This Row],[DIAS OCUPACION]],"")</f>
        <v>70.060606060606062</v>
      </c>
      <c r="L1321" s="198">
        <f>YEAR(A1321)</f>
        <v>2023</v>
      </c>
      <c r="M1321" s="198">
        <f>MONTH(A1321)</f>
        <v>7</v>
      </c>
      <c r="N1321" s="198">
        <f>DAY(A1321)</f>
        <v>19</v>
      </c>
      <c r="O1321" s="198"/>
      <c r="P1321" s="198"/>
      <c r="Q1321" s="195"/>
    </row>
    <row r="1322" spans="1:17">
      <c r="A1322" s="194">
        <v>45126</v>
      </c>
      <c r="B1322" s="195" t="s">
        <v>82</v>
      </c>
      <c r="C1322" s="195" t="s">
        <v>86</v>
      </c>
      <c r="D1322" s="195">
        <v>2</v>
      </c>
      <c r="E1322" s="195">
        <v>2500</v>
      </c>
      <c r="F1322" s="195">
        <v>40</v>
      </c>
      <c r="G1322" s="195">
        <v>1.8</v>
      </c>
      <c r="H1322" s="195">
        <v>1</v>
      </c>
      <c r="I1322" s="195">
        <v>32</v>
      </c>
      <c r="J1322" s="196">
        <v>84.4</v>
      </c>
      <c r="K1322" s="197">
        <f>IFERROR(TablaAforos[[#This Row],[AREA DEL POTRERO]]/TablaAforos[[#This Row],[NUMERO VACAS LOTE]]/TablaAforos[[#This Row],[DIAS OCUPACION]],"")</f>
        <v>62.5</v>
      </c>
      <c r="L1322" s="198">
        <f t="shared" ref="L1322:L1323" si="423">YEAR(A1322)</f>
        <v>2023</v>
      </c>
      <c r="M1322" s="198">
        <f t="shared" ref="M1322:M1323" si="424">MONTH(A1322)</f>
        <v>7</v>
      </c>
      <c r="N1322" s="198">
        <f t="shared" ref="N1322:N1323" si="425">DAY(A1322)</f>
        <v>19</v>
      </c>
      <c r="O1322" s="198">
        <v>9</v>
      </c>
      <c r="P1322" s="198"/>
      <c r="Q1322" s="195"/>
    </row>
    <row r="1323" spans="1:17">
      <c r="A1323" s="194">
        <v>45126</v>
      </c>
      <c r="B1323" s="195" t="s">
        <v>82</v>
      </c>
      <c r="C1323" s="195" t="s">
        <v>87</v>
      </c>
      <c r="D1323" s="195">
        <v>49</v>
      </c>
      <c r="E1323" s="195">
        <v>2500</v>
      </c>
      <c r="F1323" s="195">
        <v>41</v>
      </c>
      <c r="G1323" s="195">
        <v>2</v>
      </c>
      <c r="H1323" s="195">
        <v>1</v>
      </c>
      <c r="I1323" s="195">
        <v>32</v>
      </c>
      <c r="J1323" s="196">
        <v>91.5</v>
      </c>
      <c r="K1323" s="197">
        <f>IFERROR(TablaAforos[[#This Row],[AREA DEL POTRERO]]/TablaAforos[[#This Row],[NUMERO VACAS LOTE]]/TablaAforos[[#This Row],[DIAS OCUPACION]],"")</f>
        <v>60.975609756097562</v>
      </c>
      <c r="L1323" s="198">
        <f t="shared" si="423"/>
        <v>2023</v>
      </c>
      <c r="M1323" s="198">
        <f t="shared" si="424"/>
        <v>7</v>
      </c>
      <c r="N1323" s="198">
        <f t="shared" si="425"/>
        <v>19</v>
      </c>
      <c r="O1323" s="198"/>
      <c r="P1323" s="198"/>
      <c r="Q1323" s="195"/>
    </row>
    <row r="1324" spans="1:17">
      <c r="A1324" s="194">
        <v>45127</v>
      </c>
      <c r="B1324" s="195" t="s">
        <v>81</v>
      </c>
      <c r="C1324" s="195">
        <v>1</v>
      </c>
      <c r="D1324" s="195">
        <v>55</v>
      </c>
      <c r="E1324" s="195">
        <v>2377</v>
      </c>
      <c r="F1324" s="195">
        <v>36</v>
      </c>
      <c r="G1324" s="195">
        <v>2.2000000000000002</v>
      </c>
      <c r="H1324" s="195">
        <v>1</v>
      </c>
      <c r="I1324" s="195">
        <v>30</v>
      </c>
      <c r="J1324" s="196">
        <v>109</v>
      </c>
      <c r="K1324" s="197">
        <f>IFERROR(TablaAforos[[#This Row],[AREA DEL POTRERO]]/TablaAforos[[#This Row],[NUMERO VACAS LOTE]]/TablaAforos[[#This Row],[DIAS OCUPACION]],"")</f>
        <v>66.027777777777771</v>
      </c>
      <c r="L1324" s="198">
        <f>YEAR(A1324)</f>
        <v>2023</v>
      </c>
      <c r="M1324" s="198">
        <f>MONTH(A1324)</f>
        <v>7</v>
      </c>
      <c r="N1324" s="198">
        <f>DAY(A1324)</f>
        <v>20</v>
      </c>
      <c r="O1324" s="198">
        <v>3</v>
      </c>
      <c r="P1324" s="198"/>
      <c r="Q1324" s="195"/>
    </row>
    <row r="1325" spans="1:17">
      <c r="A1325" s="194">
        <v>45127</v>
      </c>
      <c r="B1325" s="195" t="s">
        <v>81</v>
      </c>
      <c r="C1325" s="195">
        <v>2</v>
      </c>
      <c r="D1325" s="195">
        <v>16</v>
      </c>
      <c r="E1325" s="195">
        <v>2327</v>
      </c>
      <c r="F1325" s="195">
        <v>33</v>
      </c>
      <c r="G1325" s="195">
        <v>1.7</v>
      </c>
      <c r="H1325" s="195">
        <v>1</v>
      </c>
      <c r="I1325" s="195">
        <v>32</v>
      </c>
      <c r="J1325" s="196">
        <v>118</v>
      </c>
      <c r="K1325" s="197">
        <f>IFERROR(TablaAforos[[#This Row],[AREA DEL POTRERO]]/TablaAforos[[#This Row],[NUMERO VACAS LOTE]]/TablaAforos[[#This Row],[DIAS OCUPACION]],"")</f>
        <v>70.515151515151516</v>
      </c>
      <c r="L1325" s="198">
        <f>YEAR(A1325)</f>
        <v>2023</v>
      </c>
      <c r="M1325" s="198">
        <f>MONTH(A1325)</f>
        <v>7</v>
      </c>
      <c r="N1325" s="198">
        <f>DAY(A1325)</f>
        <v>20</v>
      </c>
      <c r="O1325" s="198"/>
      <c r="P1325" s="198"/>
      <c r="Q1325" s="195"/>
    </row>
    <row r="1326" spans="1:17">
      <c r="A1326" s="194">
        <v>45127</v>
      </c>
      <c r="B1326" s="195" t="s">
        <v>82</v>
      </c>
      <c r="C1326" s="195" t="s">
        <v>86</v>
      </c>
      <c r="D1326" s="195">
        <v>3</v>
      </c>
      <c r="E1326" s="195">
        <v>2500</v>
      </c>
      <c r="F1326" s="195">
        <v>40</v>
      </c>
      <c r="G1326" s="195">
        <v>1.8</v>
      </c>
      <c r="H1326" s="195">
        <v>1</v>
      </c>
      <c r="I1326" s="195">
        <v>32</v>
      </c>
      <c r="J1326" s="196">
        <v>86.3</v>
      </c>
      <c r="K1326" s="197">
        <f>IFERROR(TablaAforos[[#This Row],[AREA DEL POTRERO]]/TablaAforos[[#This Row],[NUMERO VACAS LOTE]]/TablaAforos[[#This Row],[DIAS OCUPACION]],"")</f>
        <v>62.5</v>
      </c>
      <c r="L1326" s="198">
        <f t="shared" ref="L1326:L1327" si="426">YEAR(A1326)</f>
        <v>2023</v>
      </c>
      <c r="M1326" s="198">
        <f t="shared" ref="M1326:M1327" si="427">MONTH(A1326)</f>
        <v>7</v>
      </c>
      <c r="N1326" s="198">
        <f t="shared" ref="N1326:N1327" si="428">DAY(A1326)</f>
        <v>20</v>
      </c>
      <c r="O1326" s="198">
        <v>9</v>
      </c>
      <c r="P1326" s="198"/>
      <c r="Q1326" s="195"/>
    </row>
    <row r="1327" spans="1:17">
      <c r="A1327" s="194">
        <v>45127</v>
      </c>
      <c r="B1327" s="195" t="s">
        <v>82</v>
      </c>
      <c r="C1327" s="195" t="s">
        <v>87</v>
      </c>
      <c r="D1327" s="195">
        <v>50</v>
      </c>
      <c r="E1327" s="195">
        <v>2500</v>
      </c>
      <c r="F1327" s="195">
        <v>41</v>
      </c>
      <c r="G1327" s="195">
        <v>2.2000000000000002</v>
      </c>
      <c r="H1327" s="195">
        <v>1</v>
      </c>
      <c r="I1327" s="195">
        <v>32</v>
      </c>
      <c r="J1327" s="196">
        <v>101</v>
      </c>
      <c r="K1327" s="197">
        <f>IFERROR(TablaAforos[[#This Row],[AREA DEL POTRERO]]/TablaAforos[[#This Row],[NUMERO VACAS LOTE]]/TablaAforos[[#This Row],[DIAS OCUPACION]],"")</f>
        <v>60.975609756097562</v>
      </c>
      <c r="L1327" s="198">
        <f t="shared" si="426"/>
        <v>2023</v>
      </c>
      <c r="M1327" s="198">
        <f t="shared" si="427"/>
        <v>7</v>
      </c>
      <c r="N1327" s="198">
        <f t="shared" si="428"/>
        <v>20</v>
      </c>
      <c r="O1327" s="198"/>
      <c r="P1327" s="198"/>
      <c r="Q1327" s="195"/>
    </row>
    <row r="1328" spans="1:17">
      <c r="A1328" s="194">
        <v>45128</v>
      </c>
      <c r="B1328" s="195" t="s">
        <v>81</v>
      </c>
      <c r="C1328" s="195">
        <v>1</v>
      </c>
      <c r="D1328" s="195">
        <v>54</v>
      </c>
      <c r="E1328" s="195">
        <v>2522</v>
      </c>
      <c r="F1328" s="195">
        <v>36</v>
      </c>
      <c r="G1328" s="195">
        <v>1.8</v>
      </c>
      <c r="H1328" s="195">
        <v>1</v>
      </c>
      <c r="I1328" s="195">
        <v>30</v>
      </c>
      <c r="J1328" s="196">
        <v>99.3</v>
      </c>
      <c r="K1328" s="197">
        <f>IFERROR(TablaAforos[[#This Row],[AREA DEL POTRERO]]/TablaAforos[[#This Row],[NUMERO VACAS LOTE]]/TablaAforos[[#This Row],[DIAS OCUPACION]],"")</f>
        <v>70.055555555555557</v>
      </c>
      <c r="L1328" s="198">
        <f>YEAR(A1328)</f>
        <v>2023</v>
      </c>
      <c r="M1328" s="198">
        <f>MONTH(A1328)</f>
        <v>7</v>
      </c>
      <c r="N1328" s="198">
        <f>DAY(A1328)</f>
        <v>21</v>
      </c>
      <c r="O1328" s="198">
        <v>3</v>
      </c>
      <c r="P1328" s="198"/>
      <c r="Q1328" s="195"/>
    </row>
    <row r="1329" spans="1:17">
      <c r="A1329" s="194">
        <v>45128</v>
      </c>
      <c r="B1329" s="195" t="s">
        <v>81</v>
      </c>
      <c r="C1329" s="195">
        <v>2</v>
      </c>
      <c r="D1329" s="195">
        <v>15</v>
      </c>
      <c r="E1329" s="195">
        <v>2908</v>
      </c>
      <c r="F1329" s="195">
        <v>33</v>
      </c>
      <c r="G1329" s="195">
        <v>1.7</v>
      </c>
      <c r="H1329" s="195">
        <v>1</v>
      </c>
      <c r="I1329" s="195">
        <v>33</v>
      </c>
      <c r="J1329" s="196">
        <v>118</v>
      </c>
      <c r="K1329" s="197">
        <f>IFERROR(TablaAforos[[#This Row],[AREA DEL POTRERO]]/TablaAforos[[#This Row],[NUMERO VACAS LOTE]]/TablaAforos[[#This Row],[DIAS OCUPACION]],"")</f>
        <v>88.121212121212125</v>
      </c>
      <c r="L1329" s="198">
        <f>YEAR(A1329)</f>
        <v>2023</v>
      </c>
      <c r="M1329" s="198">
        <f>MONTH(A1329)</f>
        <v>7</v>
      </c>
      <c r="N1329" s="198">
        <f>DAY(A1329)</f>
        <v>21</v>
      </c>
      <c r="O1329" s="198"/>
      <c r="P1329" s="198"/>
      <c r="Q1329" s="195"/>
    </row>
    <row r="1330" spans="1:17">
      <c r="A1330" s="194">
        <v>45128</v>
      </c>
      <c r="B1330" s="195" t="s">
        <v>82</v>
      </c>
      <c r="C1330" s="195" t="s">
        <v>86</v>
      </c>
      <c r="D1330" s="195">
        <v>4</v>
      </c>
      <c r="E1330" s="195">
        <v>2500</v>
      </c>
      <c r="F1330" s="195">
        <v>40</v>
      </c>
      <c r="G1330" s="195">
        <v>1.6</v>
      </c>
      <c r="H1330" s="195">
        <v>1</v>
      </c>
      <c r="I1330" s="195">
        <v>32</v>
      </c>
      <c r="J1330" s="196">
        <v>77.8</v>
      </c>
      <c r="K1330" s="197">
        <f>IFERROR(TablaAforos[[#This Row],[AREA DEL POTRERO]]/TablaAforos[[#This Row],[NUMERO VACAS LOTE]]/TablaAforos[[#This Row],[DIAS OCUPACION]],"")</f>
        <v>62.5</v>
      </c>
      <c r="L1330" s="198">
        <f t="shared" ref="L1330:L1331" si="429">YEAR(A1330)</f>
        <v>2023</v>
      </c>
      <c r="M1330" s="198">
        <f t="shared" ref="M1330:M1331" si="430">MONTH(A1330)</f>
        <v>7</v>
      </c>
      <c r="N1330" s="198">
        <f t="shared" ref="N1330:N1331" si="431">DAY(A1330)</f>
        <v>21</v>
      </c>
      <c r="O1330" s="198">
        <v>9</v>
      </c>
      <c r="P1330" s="198"/>
      <c r="Q1330" s="195"/>
    </row>
    <row r="1331" spans="1:17">
      <c r="A1331" s="194">
        <v>45128</v>
      </c>
      <c r="B1331" s="195" t="s">
        <v>82</v>
      </c>
      <c r="C1331" s="195" t="s">
        <v>87</v>
      </c>
      <c r="D1331" s="195">
        <v>51</v>
      </c>
      <c r="E1331" s="195">
        <v>2500</v>
      </c>
      <c r="F1331" s="195">
        <v>41</v>
      </c>
      <c r="G1331" s="195">
        <v>1.8</v>
      </c>
      <c r="H1331" s="195">
        <v>1</v>
      </c>
      <c r="I1331" s="195">
        <v>32</v>
      </c>
      <c r="J1331" s="196">
        <v>86.4</v>
      </c>
      <c r="K1331" s="197">
        <f>IFERROR(TablaAforos[[#This Row],[AREA DEL POTRERO]]/TablaAforos[[#This Row],[NUMERO VACAS LOTE]]/TablaAforos[[#This Row],[DIAS OCUPACION]],"")</f>
        <v>60.975609756097562</v>
      </c>
      <c r="L1331" s="198">
        <f t="shared" si="429"/>
        <v>2023</v>
      </c>
      <c r="M1331" s="198">
        <f t="shared" si="430"/>
        <v>7</v>
      </c>
      <c r="N1331" s="198">
        <f t="shared" si="431"/>
        <v>21</v>
      </c>
      <c r="O1331" s="198"/>
      <c r="P1331" s="198"/>
      <c r="Q1331" s="195"/>
    </row>
    <row r="1332" spans="1:17">
      <c r="A1332" s="194">
        <v>45128</v>
      </c>
      <c r="B1332" s="195" t="s">
        <v>88</v>
      </c>
      <c r="C1332" s="195">
        <v>1</v>
      </c>
      <c r="D1332" s="195">
        <v>4</v>
      </c>
      <c r="E1332" s="195">
        <v>11400</v>
      </c>
      <c r="F1332" s="195">
        <v>42</v>
      </c>
      <c r="G1332" s="195">
        <v>1.3</v>
      </c>
      <c r="H1332" s="195">
        <v>3</v>
      </c>
      <c r="I1332" s="195">
        <v>30</v>
      </c>
      <c r="J1332" s="196">
        <v>90.9</v>
      </c>
      <c r="K1332" s="197">
        <f>IFERROR(TablaAforos[[#This Row],[AREA DEL POTRERO]]/TablaAforos[[#This Row],[NUMERO VACAS LOTE]]/TablaAforos[[#This Row],[DIAS OCUPACION]],"")</f>
        <v>90.476190476190482</v>
      </c>
      <c r="L1332" s="198">
        <f>YEAR(A1332)</f>
        <v>2023</v>
      </c>
      <c r="M1332" s="198">
        <f>MONTH(A1332)</f>
        <v>7</v>
      </c>
      <c r="N1332" s="198">
        <f>DAY(A1332)</f>
        <v>21</v>
      </c>
      <c r="O1332" s="198">
        <v>8</v>
      </c>
      <c r="P1332" s="198"/>
      <c r="Q1332" s="195"/>
    </row>
    <row r="1333" spans="1:17">
      <c r="A1333" s="194">
        <v>45129</v>
      </c>
      <c r="B1333" s="195" t="s">
        <v>81</v>
      </c>
      <c r="C1333" s="195">
        <v>1</v>
      </c>
      <c r="D1333" s="195">
        <v>53</v>
      </c>
      <c r="E1333" s="195">
        <v>1935</v>
      </c>
      <c r="F1333" s="195">
        <v>36</v>
      </c>
      <c r="G1333" s="195">
        <v>2</v>
      </c>
      <c r="H1333" s="195">
        <v>1</v>
      </c>
      <c r="I1333" s="195">
        <v>30</v>
      </c>
      <c r="J1333" s="196">
        <v>83.9</v>
      </c>
      <c r="K1333" s="197">
        <f>IFERROR(TablaAforos[[#This Row],[AREA DEL POTRERO]]/TablaAforos[[#This Row],[NUMERO VACAS LOTE]]/TablaAforos[[#This Row],[DIAS OCUPACION]],"")</f>
        <v>53.75</v>
      </c>
      <c r="L1333" s="198">
        <f>YEAR(A1333)</f>
        <v>2023</v>
      </c>
      <c r="M1333" s="198">
        <f>MONTH(A1333)</f>
        <v>7</v>
      </c>
      <c r="N1333" s="198">
        <f>DAY(A1333)</f>
        <v>22</v>
      </c>
      <c r="O1333" s="198">
        <v>3</v>
      </c>
      <c r="P1333" s="198"/>
      <c r="Q1333" s="195"/>
    </row>
    <row r="1334" spans="1:17">
      <c r="A1334" s="194">
        <v>45129</v>
      </c>
      <c r="B1334" s="195" t="s">
        <v>81</v>
      </c>
      <c r="C1334" s="195">
        <v>2</v>
      </c>
      <c r="D1334" s="195">
        <v>71</v>
      </c>
      <c r="E1334" s="195">
        <v>2184</v>
      </c>
      <c r="F1334" s="195">
        <v>33</v>
      </c>
      <c r="G1334" s="195">
        <v>1.8</v>
      </c>
      <c r="H1334" s="195">
        <v>1</v>
      </c>
      <c r="I1334" s="195">
        <v>32</v>
      </c>
      <c r="J1334" s="196">
        <v>92.8</v>
      </c>
      <c r="K1334" s="197">
        <f>IFERROR(TablaAforos[[#This Row],[AREA DEL POTRERO]]/TablaAforos[[#This Row],[NUMERO VACAS LOTE]]/TablaAforos[[#This Row],[DIAS OCUPACION]],"")</f>
        <v>66.181818181818187</v>
      </c>
      <c r="L1334" s="198">
        <f>YEAR(A1334)</f>
        <v>2023</v>
      </c>
      <c r="M1334" s="198">
        <f>MONTH(A1334)</f>
        <v>7</v>
      </c>
      <c r="N1334" s="198">
        <f>DAY(A1334)</f>
        <v>22</v>
      </c>
      <c r="O1334" s="198">
        <v>9</v>
      </c>
      <c r="P1334" s="198"/>
      <c r="Q1334" s="195"/>
    </row>
    <row r="1335" spans="1:17">
      <c r="A1335" s="194">
        <v>45129</v>
      </c>
      <c r="B1335" s="195" t="s">
        <v>82</v>
      </c>
      <c r="C1335" s="195" t="s">
        <v>86</v>
      </c>
      <c r="D1335" s="195">
        <v>52</v>
      </c>
      <c r="E1335" s="195">
        <v>2500</v>
      </c>
      <c r="F1335" s="195">
        <v>41</v>
      </c>
      <c r="G1335" s="195">
        <v>1.3</v>
      </c>
      <c r="H1335" s="195">
        <v>1</v>
      </c>
      <c r="I1335" s="195">
        <v>32</v>
      </c>
      <c r="J1335" s="196">
        <v>60.8</v>
      </c>
      <c r="K1335" s="197">
        <f>IFERROR(TablaAforos[[#This Row],[AREA DEL POTRERO]]/TablaAforos[[#This Row],[NUMERO VACAS LOTE]]/TablaAforos[[#This Row],[DIAS OCUPACION]],"")</f>
        <v>60.975609756097562</v>
      </c>
      <c r="L1335" s="198">
        <f t="shared" ref="L1335:L1336" si="432">YEAR(A1335)</f>
        <v>2023</v>
      </c>
      <c r="M1335" s="198">
        <f t="shared" ref="M1335:M1336" si="433">MONTH(A1335)</f>
        <v>7</v>
      </c>
      <c r="N1335" s="198">
        <f t="shared" ref="N1335:N1336" si="434">DAY(A1335)</f>
        <v>22</v>
      </c>
      <c r="O1335" s="198">
        <v>8</v>
      </c>
      <c r="P1335" s="198"/>
      <c r="Q1335" s="195"/>
    </row>
    <row r="1336" spans="1:17">
      <c r="A1336" s="194">
        <v>45129</v>
      </c>
      <c r="B1336" s="195" t="s">
        <v>82</v>
      </c>
      <c r="C1336" s="195" t="s">
        <v>87</v>
      </c>
      <c r="D1336" s="195">
        <v>4</v>
      </c>
      <c r="E1336" s="195">
        <v>2500</v>
      </c>
      <c r="F1336" s="195">
        <v>41</v>
      </c>
      <c r="G1336" s="195">
        <v>1.6</v>
      </c>
      <c r="H1336" s="195">
        <v>1</v>
      </c>
      <c r="I1336" s="195">
        <v>32</v>
      </c>
      <c r="J1336" s="196">
        <v>77.8</v>
      </c>
      <c r="K1336" s="197">
        <f>IFERROR(TablaAforos[[#This Row],[AREA DEL POTRERO]]/TablaAforos[[#This Row],[NUMERO VACAS LOTE]]/TablaAforos[[#This Row],[DIAS OCUPACION]],"")</f>
        <v>60.975609756097562</v>
      </c>
      <c r="L1336" s="198">
        <f t="shared" si="432"/>
        <v>2023</v>
      </c>
      <c r="M1336" s="198">
        <f t="shared" si="433"/>
        <v>7</v>
      </c>
      <c r="N1336" s="198">
        <f t="shared" si="434"/>
        <v>22</v>
      </c>
      <c r="O1336" s="198">
        <v>8</v>
      </c>
      <c r="P1336" s="198"/>
      <c r="Q1336" s="195"/>
    </row>
    <row r="1337" spans="1:17">
      <c r="A1337" s="194">
        <v>45130</v>
      </c>
      <c r="B1337" s="195" t="s">
        <v>81</v>
      </c>
      <c r="C1337" s="195">
        <v>1</v>
      </c>
      <c r="D1337" s="195">
        <v>14</v>
      </c>
      <c r="E1337" s="195">
        <v>2247</v>
      </c>
      <c r="F1337" s="195">
        <v>36</v>
      </c>
      <c r="G1337" s="195">
        <v>1.8</v>
      </c>
      <c r="H1337" s="195">
        <v>1</v>
      </c>
      <c r="I1337" s="195">
        <v>30</v>
      </c>
      <c r="J1337" s="196">
        <v>85.2</v>
      </c>
      <c r="K1337" s="197">
        <f>IFERROR(TablaAforos[[#This Row],[AREA DEL POTRERO]]/TablaAforos[[#This Row],[NUMERO VACAS LOTE]]/TablaAforos[[#This Row],[DIAS OCUPACION]],"")</f>
        <v>62.416666666666664</v>
      </c>
      <c r="L1337" s="198">
        <f>YEAR(A1337)</f>
        <v>2023</v>
      </c>
      <c r="M1337" s="198">
        <f>MONTH(A1337)</f>
        <v>7</v>
      </c>
      <c r="N1337" s="198">
        <f>DAY(A1337)</f>
        <v>23</v>
      </c>
      <c r="O1337" s="198">
        <v>9</v>
      </c>
      <c r="P1337" s="198"/>
      <c r="Q1337" s="195"/>
    </row>
    <row r="1338" spans="1:17">
      <c r="A1338" s="194">
        <v>45130</v>
      </c>
      <c r="B1338" s="195" t="s">
        <v>81</v>
      </c>
      <c r="C1338" s="195">
        <v>2</v>
      </c>
      <c r="D1338" s="195">
        <v>81</v>
      </c>
      <c r="E1338" s="195">
        <v>2191</v>
      </c>
      <c r="F1338" s="195">
        <v>33</v>
      </c>
      <c r="G1338" s="195">
        <v>2.1</v>
      </c>
      <c r="H1338" s="195">
        <v>1</v>
      </c>
      <c r="I1338" s="195">
        <v>32</v>
      </c>
      <c r="J1338" s="196">
        <v>107</v>
      </c>
      <c r="K1338" s="197">
        <f>IFERROR(TablaAforos[[#This Row],[AREA DEL POTRERO]]/TablaAforos[[#This Row],[NUMERO VACAS LOTE]]/TablaAforos[[#This Row],[DIAS OCUPACION]],"")</f>
        <v>66.393939393939391</v>
      </c>
      <c r="L1338" s="198">
        <f>YEAR(A1338)</f>
        <v>2023</v>
      </c>
      <c r="M1338" s="198">
        <f>MONTH(A1338)</f>
        <v>7</v>
      </c>
      <c r="N1338" s="198">
        <f>DAY(A1338)</f>
        <v>23</v>
      </c>
      <c r="O1338" s="198">
        <v>9</v>
      </c>
      <c r="P1338" s="198"/>
      <c r="Q1338" s="195"/>
    </row>
    <row r="1339" spans="1:17">
      <c r="A1339" s="194">
        <v>45130</v>
      </c>
      <c r="B1339" s="195" t="s">
        <v>82</v>
      </c>
      <c r="C1339" s="195" t="s">
        <v>86</v>
      </c>
      <c r="D1339" s="195">
        <v>53</v>
      </c>
      <c r="E1339" s="195">
        <v>2500</v>
      </c>
      <c r="F1339" s="195">
        <v>41</v>
      </c>
      <c r="G1339" s="195">
        <v>1.2</v>
      </c>
      <c r="H1339" s="195">
        <v>1</v>
      </c>
      <c r="I1339" s="195">
        <v>32</v>
      </c>
      <c r="J1339" s="196">
        <v>56.3</v>
      </c>
      <c r="K1339" s="197">
        <f>IFERROR(TablaAforos[[#This Row],[AREA DEL POTRERO]]/TablaAforos[[#This Row],[NUMERO VACAS LOTE]]/TablaAforos[[#This Row],[DIAS OCUPACION]],"")</f>
        <v>60.975609756097562</v>
      </c>
      <c r="L1339" s="198">
        <f t="shared" ref="L1339:L1340" si="435">YEAR(A1339)</f>
        <v>2023</v>
      </c>
      <c r="M1339" s="198">
        <f t="shared" ref="M1339:M1340" si="436">MONTH(A1339)</f>
        <v>7</v>
      </c>
      <c r="N1339" s="198">
        <f t="shared" ref="N1339:N1340" si="437">DAY(A1339)</f>
        <v>23</v>
      </c>
      <c r="O1339" s="198">
        <v>8</v>
      </c>
      <c r="P1339" s="198"/>
      <c r="Q1339" s="195"/>
    </row>
    <row r="1340" spans="1:17">
      <c r="A1340" s="194">
        <v>45130</v>
      </c>
      <c r="B1340" s="195" t="s">
        <v>82</v>
      </c>
      <c r="C1340" s="195" t="s">
        <v>87</v>
      </c>
      <c r="D1340" s="195">
        <v>5</v>
      </c>
      <c r="E1340" s="195">
        <v>2500</v>
      </c>
      <c r="F1340" s="195">
        <v>39</v>
      </c>
      <c r="G1340" s="195">
        <v>1.1000000000000001</v>
      </c>
      <c r="H1340" s="195">
        <v>1</v>
      </c>
      <c r="I1340" s="195">
        <v>33</v>
      </c>
      <c r="J1340" s="196">
        <v>56.7</v>
      </c>
      <c r="K1340" s="197">
        <f>IFERROR(TablaAforos[[#This Row],[AREA DEL POTRERO]]/TablaAforos[[#This Row],[NUMERO VACAS LOTE]]/TablaAforos[[#This Row],[DIAS OCUPACION]],"")</f>
        <v>64.102564102564102</v>
      </c>
      <c r="L1340" s="198">
        <f t="shared" si="435"/>
        <v>2023</v>
      </c>
      <c r="M1340" s="198">
        <f t="shared" si="436"/>
        <v>7</v>
      </c>
      <c r="N1340" s="198">
        <f t="shared" si="437"/>
        <v>23</v>
      </c>
      <c r="O1340" s="198">
        <v>8</v>
      </c>
      <c r="P1340" s="198"/>
      <c r="Q1340" s="195"/>
    </row>
    <row r="1341" spans="1:17">
      <c r="A1341" s="194">
        <v>45131</v>
      </c>
      <c r="B1341" s="195" t="s">
        <v>81</v>
      </c>
      <c r="C1341" s="195">
        <v>1</v>
      </c>
      <c r="D1341" s="195">
        <v>6</v>
      </c>
      <c r="E1341" s="195">
        <v>2442</v>
      </c>
      <c r="F1341" s="195">
        <v>36</v>
      </c>
      <c r="G1341" s="195">
        <v>1.7</v>
      </c>
      <c r="H1341" s="195">
        <v>1</v>
      </c>
      <c r="I1341" s="195">
        <v>30</v>
      </c>
      <c r="J1341" s="196">
        <v>88</v>
      </c>
      <c r="K1341" s="197">
        <f>IFERROR(TablaAforos[[#This Row],[AREA DEL POTRERO]]/TablaAforos[[#This Row],[NUMERO VACAS LOTE]]/TablaAforos[[#This Row],[DIAS OCUPACION]],"")</f>
        <v>67.833333333333329</v>
      </c>
      <c r="L1341" s="198">
        <f>YEAR(A1341)</f>
        <v>2023</v>
      </c>
      <c r="M1341" s="198">
        <f>MONTH(A1341)</f>
        <v>7</v>
      </c>
      <c r="N1341" s="198">
        <f>DAY(A1341)</f>
        <v>24</v>
      </c>
      <c r="O1341" s="198">
        <v>9</v>
      </c>
      <c r="P1341" s="198"/>
      <c r="Q1341" s="195"/>
    </row>
    <row r="1342" spans="1:17">
      <c r="A1342" s="194">
        <v>45131</v>
      </c>
      <c r="B1342" s="195" t="s">
        <v>81</v>
      </c>
      <c r="C1342" s="195">
        <v>2</v>
      </c>
      <c r="D1342" s="195">
        <v>79</v>
      </c>
      <c r="E1342" s="195">
        <v>2750</v>
      </c>
      <c r="F1342" s="195">
        <v>33</v>
      </c>
      <c r="G1342" s="195">
        <v>1.9</v>
      </c>
      <c r="H1342" s="195">
        <v>1</v>
      </c>
      <c r="I1342" s="195">
        <v>32</v>
      </c>
      <c r="J1342" s="196">
        <v>124</v>
      </c>
      <c r="K1342" s="197">
        <f>IFERROR(TablaAforos[[#This Row],[AREA DEL POTRERO]]/TablaAforos[[#This Row],[NUMERO VACAS LOTE]]/TablaAforos[[#This Row],[DIAS OCUPACION]],"")</f>
        <v>83.333333333333329</v>
      </c>
      <c r="L1342" s="198">
        <f>YEAR(A1342)</f>
        <v>2023</v>
      </c>
      <c r="M1342" s="198">
        <f>MONTH(A1342)</f>
        <v>7</v>
      </c>
      <c r="N1342" s="198">
        <f>DAY(A1342)</f>
        <v>24</v>
      </c>
      <c r="O1342" s="198">
        <v>9</v>
      </c>
      <c r="P1342" s="198"/>
      <c r="Q1342" s="195"/>
    </row>
    <row r="1343" spans="1:17">
      <c r="A1343" s="194">
        <v>45131</v>
      </c>
      <c r="B1343" s="195" t="s">
        <v>82</v>
      </c>
      <c r="C1343" s="195" t="s">
        <v>86</v>
      </c>
      <c r="D1343" s="195">
        <v>54</v>
      </c>
      <c r="E1343" s="195">
        <v>2500</v>
      </c>
      <c r="F1343" s="195">
        <v>41</v>
      </c>
      <c r="G1343" s="195">
        <v>1.2</v>
      </c>
      <c r="H1343" s="195">
        <v>1</v>
      </c>
      <c r="I1343" s="195">
        <v>32</v>
      </c>
      <c r="J1343" s="196">
        <v>56.3</v>
      </c>
      <c r="K1343" s="197">
        <f>IFERROR(TablaAforos[[#This Row],[AREA DEL POTRERO]]/TablaAforos[[#This Row],[NUMERO VACAS LOTE]]/TablaAforos[[#This Row],[DIAS OCUPACION]],"")</f>
        <v>60.975609756097562</v>
      </c>
      <c r="L1343" s="198">
        <f t="shared" ref="L1343:L1344" si="438">YEAR(A1343)</f>
        <v>2023</v>
      </c>
      <c r="M1343" s="198">
        <f t="shared" ref="M1343:M1344" si="439">MONTH(A1343)</f>
        <v>7</v>
      </c>
      <c r="N1343" s="198">
        <f t="shared" ref="N1343:N1344" si="440">DAY(A1343)</f>
        <v>24</v>
      </c>
      <c r="O1343" s="198">
        <v>8</v>
      </c>
      <c r="P1343" s="198"/>
      <c r="Q1343" s="195"/>
    </row>
    <row r="1344" spans="1:17">
      <c r="A1344" s="194">
        <v>45131</v>
      </c>
      <c r="B1344" s="195" t="s">
        <v>82</v>
      </c>
      <c r="C1344" s="195" t="s">
        <v>87</v>
      </c>
      <c r="D1344" s="195">
        <v>6</v>
      </c>
      <c r="E1344" s="195">
        <v>2500</v>
      </c>
      <c r="F1344" s="195">
        <v>39</v>
      </c>
      <c r="G1344" s="195">
        <v>1.6</v>
      </c>
      <c r="H1344" s="195">
        <v>1</v>
      </c>
      <c r="I1344" s="195">
        <v>33</v>
      </c>
      <c r="J1344" s="196">
        <v>79.8</v>
      </c>
      <c r="K1344" s="197">
        <f>IFERROR(TablaAforos[[#This Row],[AREA DEL POTRERO]]/TablaAforos[[#This Row],[NUMERO VACAS LOTE]]/TablaAforos[[#This Row],[DIAS OCUPACION]],"")</f>
        <v>64.102564102564102</v>
      </c>
      <c r="L1344" s="198">
        <f t="shared" si="438"/>
        <v>2023</v>
      </c>
      <c r="M1344" s="198">
        <f t="shared" si="439"/>
        <v>7</v>
      </c>
      <c r="N1344" s="198">
        <f t="shared" si="440"/>
        <v>24</v>
      </c>
      <c r="O1344" s="198">
        <v>8</v>
      </c>
      <c r="P1344" s="198"/>
      <c r="Q1344" s="195"/>
    </row>
    <row r="1345" spans="1:17">
      <c r="A1345" s="194">
        <v>45132</v>
      </c>
      <c r="B1345" s="195" t="s">
        <v>81</v>
      </c>
      <c r="C1345" s="195">
        <v>1</v>
      </c>
      <c r="D1345" s="195">
        <v>5</v>
      </c>
      <c r="E1345" s="195">
        <v>2550</v>
      </c>
      <c r="F1345" s="195">
        <v>36</v>
      </c>
      <c r="G1345" s="195">
        <v>1.6</v>
      </c>
      <c r="H1345" s="195">
        <v>1</v>
      </c>
      <c r="I1345" s="195">
        <v>30</v>
      </c>
      <c r="J1345" s="196">
        <v>87.7</v>
      </c>
      <c r="K1345" s="197">
        <f>IFERROR(TablaAforos[[#This Row],[AREA DEL POTRERO]]/TablaAforos[[#This Row],[NUMERO VACAS LOTE]]/TablaAforos[[#This Row],[DIAS OCUPACION]],"")</f>
        <v>70.833333333333329</v>
      </c>
      <c r="L1345" s="198">
        <f>YEAR(A1345)</f>
        <v>2023</v>
      </c>
      <c r="M1345" s="198">
        <f>MONTH(A1345)</f>
        <v>7</v>
      </c>
      <c r="N1345" s="198">
        <f>DAY(A1345)</f>
        <v>25</v>
      </c>
      <c r="O1345" s="198">
        <v>9</v>
      </c>
      <c r="P1345" s="198"/>
      <c r="Q1345" s="195"/>
    </row>
    <row r="1346" spans="1:17">
      <c r="A1346" s="194">
        <v>45132</v>
      </c>
      <c r="B1346" s="195" t="s">
        <v>81</v>
      </c>
      <c r="C1346" s="195">
        <v>2</v>
      </c>
      <c r="D1346" s="195">
        <v>77</v>
      </c>
      <c r="E1346" s="195">
        <v>2066</v>
      </c>
      <c r="F1346" s="195">
        <v>33</v>
      </c>
      <c r="G1346" s="195">
        <v>1.8</v>
      </c>
      <c r="H1346" s="195">
        <v>1</v>
      </c>
      <c r="I1346" s="195">
        <v>32</v>
      </c>
      <c r="J1346" s="196">
        <v>84.5</v>
      </c>
      <c r="K1346" s="197">
        <f>IFERROR(TablaAforos[[#This Row],[AREA DEL POTRERO]]/TablaAforos[[#This Row],[NUMERO VACAS LOTE]]/TablaAforos[[#This Row],[DIAS OCUPACION]],"")</f>
        <v>62.606060606060609</v>
      </c>
      <c r="L1346" s="198">
        <f>YEAR(A1346)</f>
        <v>2023</v>
      </c>
      <c r="M1346" s="198">
        <f>MONTH(A1346)</f>
        <v>7</v>
      </c>
      <c r="N1346" s="198">
        <f>DAY(A1346)</f>
        <v>25</v>
      </c>
      <c r="O1346" s="198">
        <v>9</v>
      </c>
      <c r="P1346" s="198"/>
      <c r="Q1346" s="195"/>
    </row>
    <row r="1347" spans="1:17">
      <c r="A1347" s="194">
        <v>45132</v>
      </c>
      <c r="B1347" s="195" t="s">
        <v>82</v>
      </c>
      <c r="C1347" s="195" t="s">
        <v>86</v>
      </c>
      <c r="D1347" s="195">
        <v>7</v>
      </c>
      <c r="E1347" s="195">
        <v>2500</v>
      </c>
      <c r="F1347" s="195">
        <v>41</v>
      </c>
      <c r="G1347" s="195">
        <v>1.2</v>
      </c>
      <c r="H1347" s="195">
        <v>1</v>
      </c>
      <c r="I1347" s="195">
        <v>32</v>
      </c>
      <c r="J1347" s="196">
        <v>54.9</v>
      </c>
      <c r="K1347" s="197">
        <f>IFERROR(TablaAforos[[#This Row],[AREA DEL POTRERO]]/TablaAforos[[#This Row],[NUMERO VACAS LOTE]]/TablaAforos[[#This Row],[DIAS OCUPACION]],"")</f>
        <v>60.975609756097562</v>
      </c>
      <c r="L1347" s="198">
        <f t="shared" ref="L1347:L1348" si="441">YEAR(A1347)</f>
        <v>2023</v>
      </c>
      <c r="M1347" s="198">
        <f t="shared" ref="M1347:M1348" si="442">MONTH(A1347)</f>
        <v>7</v>
      </c>
      <c r="N1347" s="198">
        <f t="shared" ref="N1347:N1348" si="443">DAY(A1347)</f>
        <v>25</v>
      </c>
      <c r="O1347" s="198">
        <v>8</v>
      </c>
      <c r="P1347" s="198"/>
      <c r="Q1347" s="195"/>
    </row>
    <row r="1348" spans="1:17">
      <c r="A1348" s="194">
        <v>45132</v>
      </c>
      <c r="B1348" s="195" t="s">
        <v>82</v>
      </c>
      <c r="C1348" s="195" t="s">
        <v>87</v>
      </c>
      <c r="D1348" s="195">
        <v>55</v>
      </c>
      <c r="E1348" s="195">
        <v>2500</v>
      </c>
      <c r="F1348" s="195">
        <v>39</v>
      </c>
      <c r="G1348" s="195">
        <v>1.1000000000000001</v>
      </c>
      <c r="H1348" s="195">
        <v>1</v>
      </c>
      <c r="I1348" s="195">
        <v>33</v>
      </c>
      <c r="J1348" s="196">
        <v>53.8</v>
      </c>
      <c r="K1348" s="197">
        <f>IFERROR(TablaAforos[[#This Row],[AREA DEL POTRERO]]/TablaAforos[[#This Row],[NUMERO VACAS LOTE]]/TablaAforos[[#This Row],[DIAS OCUPACION]],"")</f>
        <v>64.102564102564102</v>
      </c>
      <c r="L1348" s="198">
        <f t="shared" si="441"/>
        <v>2023</v>
      </c>
      <c r="M1348" s="198">
        <f t="shared" si="442"/>
        <v>7</v>
      </c>
      <c r="N1348" s="198">
        <f t="shared" si="443"/>
        <v>25</v>
      </c>
      <c r="O1348" s="198">
        <v>8</v>
      </c>
      <c r="P1348" s="198"/>
      <c r="Q1348" s="195"/>
    </row>
    <row r="1349" spans="1:17">
      <c r="A1349" s="194">
        <v>45132</v>
      </c>
      <c r="B1349" s="195" t="s">
        <v>88</v>
      </c>
      <c r="C1349" s="195">
        <v>1</v>
      </c>
      <c r="D1349" s="195">
        <v>9</v>
      </c>
      <c r="E1349" s="195">
        <v>8011</v>
      </c>
      <c r="F1349" s="195">
        <v>42</v>
      </c>
      <c r="G1349" s="195">
        <v>1.2</v>
      </c>
      <c r="H1349" s="195">
        <v>2</v>
      </c>
      <c r="I1349" s="195">
        <v>30</v>
      </c>
      <c r="J1349" s="196">
        <v>85.8</v>
      </c>
      <c r="K1349" s="197">
        <f>IFERROR(TablaAforos[[#This Row],[AREA DEL POTRERO]]/TablaAforos[[#This Row],[NUMERO VACAS LOTE]]/TablaAforos[[#This Row],[DIAS OCUPACION]],"")</f>
        <v>95.36904761904762</v>
      </c>
      <c r="L1349" s="198">
        <f>YEAR(A1349)</f>
        <v>2023</v>
      </c>
      <c r="M1349" s="198">
        <f>MONTH(A1349)</f>
        <v>7</v>
      </c>
      <c r="N1349" s="198">
        <f>DAY(A1349)</f>
        <v>25</v>
      </c>
      <c r="O1349" s="198">
        <v>8</v>
      </c>
      <c r="P1349" s="198"/>
      <c r="Q1349" s="195"/>
    </row>
    <row r="1350" spans="1:17">
      <c r="A1350" s="194">
        <v>45133</v>
      </c>
      <c r="B1350" s="195" t="s">
        <v>81</v>
      </c>
      <c r="C1350" s="195">
        <v>1</v>
      </c>
      <c r="D1350" s="195">
        <v>4</v>
      </c>
      <c r="E1350" s="195">
        <v>2935</v>
      </c>
      <c r="F1350" s="195">
        <v>36</v>
      </c>
      <c r="G1350" s="195">
        <v>2</v>
      </c>
      <c r="H1350" s="195">
        <v>1</v>
      </c>
      <c r="I1350" s="195">
        <v>30</v>
      </c>
      <c r="J1350" s="196">
        <v>124</v>
      </c>
      <c r="K1350" s="197">
        <f>IFERROR(TablaAforos[[#This Row],[AREA DEL POTRERO]]/TablaAforos[[#This Row],[NUMERO VACAS LOTE]]/TablaAforos[[#This Row],[DIAS OCUPACION]],"")</f>
        <v>81.527777777777771</v>
      </c>
      <c r="L1350" s="198">
        <f>YEAR(A1350)</f>
        <v>2023</v>
      </c>
      <c r="M1350" s="198">
        <f>MONTH(A1350)</f>
        <v>7</v>
      </c>
      <c r="N1350" s="198">
        <f>DAY(A1350)</f>
        <v>26</v>
      </c>
      <c r="O1350" s="198">
        <v>9</v>
      </c>
      <c r="P1350" s="198"/>
      <c r="Q1350" s="195"/>
    </row>
    <row r="1351" spans="1:17">
      <c r="A1351" s="194">
        <v>45133</v>
      </c>
      <c r="B1351" s="195" t="s">
        <v>81</v>
      </c>
      <c r="C1351" s="195">
        <v>2</v>
      </c>
      <c r="D1351" s="195">
        <v>76</v>
      </c>
      <c r="E1351" s="195">
        <v>2562</v>
      </c>
      <c r="F1351" s="195">
        <v>34</v>
      </c>
      <c r="G1351" s="195">
        <v>1.7</v>
      </c>
      <c r="H1351" s="195">
        <v>1</v>
      </c>
      <c r="I1351" s="195">
        <v>32</v>
      </c>
      <c r="J1351" s="196">
        <v>101</v>
      </c>
      <c r="K1351" s="197">
        <f>IFERROR(TablaAforos[[#This Row],[AREA DEL POTRERO]]/TablaAforos[[#This Row],[NUMERO VACAS LOTE]]/TablaAforos[[#This Row],[DIAS OCUPACION]],"")</f>
        <v>75.352941176470594</v>
      </c>
      <c r="L1351" s="198">
        <f>YEAR(A1351)</f>
        <v>2023</v>
      </c>
      <c r="M1351" s="198">
        <f>MONTH(A1351)</f>
        <v>7</v>
      </c>
      <c r="N1351" s="198">
        <f>DAY(A1351)</f>
        <v>26</v>
      </c>
      <c r="O1351" s="198">
        <v>9</v>
      </c>
      <c r="P1351" s="198"/>
      <c r="Q1351" s="195"/>
    </row>
    <row r="1352" spans="1:17">
      <c r="A1352" s="194">
        <v>45133</v>
      </c>
      <c r="B1352" s="195" t="s">
        <v>82</v>
      </c>
      <c r="C1352" s="195" t="s">
        <v>86</v>
      </c>
      <c r="D1352" s="195">
        <v>8</v>
      </c>
      <c r="E1352" s="195">
        <v>2500</v>
      </c>
      <c r="F1352" s="195">
        <v>42</v>
      </c>
      <c r="G1352" s="195">
        <v>1.8</v>
      </c>
      <c r="H1352" s="195">
        <v>1</v>
      </c>
      <c r="I1352" s="195">
        <v>33</v>
      </c>
      <c r="J1352" s="196">
        <v>82.6</v>
      </c>
      <c r="K1352" s="197">
        <f>IFERROR(TablaAforos[[#This Row],[AREA DEL POTRERO]]/TablaAforos[[#This Row],[NUMERO VACAS LOTE]]/TablaAforos[[#This Row],[DIAS OCUPACION]],"")</f>
        <v>59.523809523809526</v>
      </c>
      <c r="L1352" s="198">
        <f t="shared" ref="L1352:L1353" si="444">YEAR(A1352)</f>
        <v>2023</v>
      </c>
      <c r="M1352" s="198">
        <f t="shared" ref="M1352:M1353" si="445">MONTH(A1352)</f>
        <v>7</v>
      </c>
      <c r="N1352" s="198">
        <f t="shared" ref="N1352:N1353" si="446">DAY(A1352)</f>
        <v>26</v>
      </c>
      <c r="O1352" s="198">
        <v>8</v>
      </c>
      <c r="P1352" s="198"/>
      <c r="Q1352" s="195"/>
    </row>
    <row r="1353" spans="1:17">
      <c r="A1353" s="194">
        <v>45133</v>
      </c>
      <c r="B1353" s="195" t="s">
        <v>82</v>
      </c>
      <c r="C1353" s="195" t="s">
        <v>87</v>
      </c>
      <c r="D1353" s="195">
        <v>56</v>
      </c>
      <c r="E1353" s="195">
        <v>2500</v>
      </c>
      <c r="F1353" s="195">
        <v>36</v>
      </c>
      <c r="G1353" s="195">
        <v>1.2</v>
      </c>
      <c r="H1353" s="195">
        <v>1</v>
      </c>
      <c r="I1353" s="195">
        <v>32</v>
      </c>
      <c r="J1353" s="196">
        <v>62.5</v>
      </c>
      <c r="K1353" s="197">
        <f>IFERROR(TablaAforos[[#This Row],[AREA DEL POTRERO]]/TablaAforos[[#This Row],[NUMERO VACAS LOTE]]/TablaAforos[[#This Row],[DIAS OCUPACION]],"")</f>
        <v>69.444444444444443</v>
      </c>
      <c r="L1353" s="198">
        <f t="shared" si="444"/>
        <v>2023</v>
      </c>
      <c r="M1353" s="198">
        <f t="shared" si="445"/>
        <v>7</v>
      </c>
      <c r="N1353" s="198">
        <f t="shared" si="446"/>
        <v>26</v>
      </c>
      <c r="O1353" s="198">
        <v>8</v>
      </c>
      <c r="P1353" s="198"/>
      <c r="Q1353" s="195"/>
    </row>
    <row r="1354" spans="1:17">
      <c r="A1354" s="194">
        <v>45134</v>
      </c>
      <c r="B1354" s="195" t="s">
        <v>81</v>
      </c>
      <c r="C1354" s="195">
        <v>1</v>
      </c>
      <c r="D1354" s="195">
        <v>3</v>
      </c>
      <c r="E1354" s="195">
        <v>2161</v>
      </c>
      <c r="F1354" s="195">
        <v>36</v>
      </c>
      <c r="G1354" s="195">
        <v>1.7</v>
      </c>
      <c r="H1354" s="195">
        <v>1</v>
      </c>
      <c r="I1354" s="195">
        <v>30</v>
      </c>
      <c r="J1354" s="196">
        <v>77</v>
      </c>
      <c r="K1354" s="197">
        <f>IFERROR(TablaAforos[[#This Row],[AREA DEL POTRERO]]/TablaAforos[[#This Row],[NUMERO VACAS LOTE]]/TablaAforos[[#This Row],[DIAS OCUPACION]],"")</f>
        <v>60.027777777777779</v>
      </c>
      <c r="L1354" s="198">
        <f>YEAR(A1354)</f>
        <v>2023</v>
      </c>
      <c r="M1354" s="198">
        <f>MONTH(A1354)</f>
        <v>7</v>
      </c>
      <c r="N1354" s="198">
        <f>DAY(A1354)</f>
        <v>27</v>
      </c>
      <c r="O1354" s="198">
        <v>9</v>
      </c>
      <c r="P1354" s="198"/>
      <c r="Q1354" s="195"/>
    </row>
    <row r="1355" spans="1:17">
      <c r="A1355" s="194">
        <v>45134</v>
      </c>
      <c r="B1355" s="195" t="s">
        <v>81</v>
      </c>
      <c r="C1355" s="195">
        <v>2</v>
      </c>
      <c r="D1355" s="195">
        <v>75</v>
      </c>
      <c r="E1355" s="195">
        <v>1385</v>
      </c>
      <c r="F1355" s="195">
        <v>34</v>
      </c>
      <c r="G1355" s="195">
        <v>1.8</v>
      </c>
      <c r="H1355" s="195">
        <v>0.5</v>
      </c>
      <c r="I1355" s="195">
        <v>32</v>
      </c>
      <c r="J1355" s="196">
        <v>123</v>
      </c>
      <c r="K1355" s="197">
        <f>IFERROR(TablaAforos[[#This Row],[AREA DEL POTRERO]]/TablaAforos[[#This Row],[NUMERO VACAS LOTE]]/TablaAforos[[#This Row],[DIAS OCUPACION]],"")</f>
        <v>81.470588235294116</v>
      </c>
      <c r="L1355" s="198">
        <f>YEAR(A1355)</f>
        <v>2023</v>
      </c>
      <c r="M1355" s="198">
        <f>MONTH(A1355)</f>
        <v>7</v>
      </c>
      <c r="N1355" s="198">
        <f>DAY(A1355)</f>
        <v>27</v>
      </c>
      <c r="O1355" s="198">
        <v>9</v>
      </c>
      <c r="P1355" s="198"/>
      <c r="Q1355" s="195"/>
    </row>
    <row r="1356" spans="1:17">
      <c r="A1356" s="194">
        <v>45134</v>
      </c>
      <c r="B1356" s="195" t="s">
        <v>82</v>
      </c>
      <c r="C1356" s="195" t="s">
        <v>86</v>
      </c>
      <c r="D1356" s="195">
        <v>9</v>
      </c>
      <c r="E1356" s="195">
        <v>2500</v>
      </c>
      <c r="F1356" s="195">
        <v>42</v>
      </c>
      <c r="G1356" s="195">
        <v>1.5</v>
      </c>
      <c r="H1356" s="195">
        <v>1</v>
      </c>
      <c r="I1356" s="195">
        <v>33</v>
      </c>
      <c r="J1356" s="196">
        <v>69.2</v>
      </c>
      <c r="K1356" s="197">
        <f>IFERROR(TablaAforos[[#This Row],[AREA DEL POTRERO]]/TablaAforos[[#This Row],[NUMERO VACAS LOTE]]/TablaAforos[[#This Row],[DIAS OCUPACION]],"")</f>
        <v>59.523809523809526</v>
      </c>
      <c r="L1356" s="198">
        <f t="shared" ref="L1356:L1358" si="447">YEAR(A1356)</f>
        <v>2023</v>
      </c>
      <c r="M1356" s="198">
        <f t="shared" ref="M1356:M1358" si="448">MONTH(A1356)</f>
        <v>7</v>
      </c>
      <c r="N1356" s="198">
        <f t="shared" ref="N1356:N1358" si="449">DAY(A1356)</f>
        <v>27</v>
      </c>
      <c r="O1356" s="198">
        <v>8</v>
      </c>
      <c r="P1356" s="198"/>
      <c r="Q1356" s="195"/>
    </row>
    <row r="1357" spans="1:17">
      <c r="A1357" s="194">
        <v>45134</v>
      </c>
      <c r="B1357" s="195" t="s">
        <v>82</v>
      </c>
      <c r="C1357" s="195" t="s">
        <v>87</v>
      </c>
      <c r="D1357" s="195">
        <v>57</v>
      </c>
      <c r="E1357" s="195">
        <v>2500</v>
      </c>
      <c r="F1357" s="195">
        <v>36</v>
      </c>
      <c r="G1357" s="195">
        <v>1.2</v>
      </c>
      <c r="H1357" s="195">
        <v>1</v>
      </c>
      <c r="I1357" s="195">
        <v>32</v>
      </c>
      <c r="J1357" s="196">
        <v>64.599999999999994</v>
      </c>
      <c r="K1357" s="197">
        <f>IFERROR(TablaAforos[[#This Row],[AREA DEL POTRERO]]/TablaAforos[[#This Row],[NUMERO VACAS LOTE]]/TablaAforos[[#This Row],[DIAS OCUPACION]],"")</f>
        <v>69.444444444444443</v>
      </c>
      <c r="L1357" s="198">
        <f t="shared" si="447"/>
        <v>2023</v>
      </c>
      <c r="M1357" s="198">
        <f t="shared" si="448"/>
        <v>7</v>
      </c>
      <c r="N1357" s="198">
        <f t="shared" si="449"/>
        <v>27</v>
      </c>
      <c r="O1357" s="198">
        <v>8</v>
      </c>
      <c r="P1357" s="198"/>
      <c r="Q1357" s="195"/>
    </row>
    <row r="1358" spans="1:17">
      <c r="A1358" s="194">
        <v>45134</v>
      </c>
      <c r="B1358" s="195" t="s">
        <v>88</v>
      </c>
      <c r="C1358" s="195">
        <v>1</v>
      </c>
      <c r="D1358" s="195">
        <v>5</v>
      </c>
      <c r="E1358" s="195">
        <v>8100</v>
      </c>
      <c r="F1358" s="195">
        <v>42</v>
      </c>
      <c r="G1358" s="195">
        <v>1.3</v>
      </c>
      <c r="H1358" s="195">
        <v>2</v>
      </c>
      <c r="I1358" s="195">
        <v>31</v>
      </c>
      <c r="J1358" s="196">
        <v>75.7</v>
      </c>
      <c r="K1358" s="197">
        <f>IFERROR(TablaAforos[[#This Row],[AREA DEL POTRERO]]/TablaAforos[[#This Row],[NUMERO VACAS LOTE]]/TablaAforos[[#This Row],[DIAS OCUPACION]],"")</f>
        <v>96.428571428571431</v>
      </c>
      <c r="L1358" s="198">
        <f t="shared" si="447"/>
        <v>2023</v>
      </c>
      <c r="M1358" s="198">
        <f t="shared" si="448"/>
        <v>7</v>
      </c>
      <c r="N1358" s="198">
        <f t="shared" si="449"/>
        <v>27</v>
      </c>
      <c r="O1358" s="198">
        <v>5</v>
      </c>
      <c r="P1358" s="198"/>
      <c r="Q1358" s="195"/>
    </row>
    <row r="1359" spans="1:17">
      <c r="A1359" s="194">
        <v>45135</v>
      </c>
      <c r="B1359" s="195" t="s">
        <v>81</v>
      </c>
      <c r="C1359" s="195">
        <v>1</v>
      </c>
      <c r="D1359" s="195">
        <v>2</v>
      </c>
      <c r="E1359" s="195">
        <v>2458</v>
      </c>
      <c r="F1359" s="195">
        <v>37</v>
      </c>
      <c r="G1359" s="195">
        <v>1.7</v>
      </c>
      <c r="H1359" s="195">
        <v>1</v>
      </c>
      <c r="I1359" s="195">
        <v>30</v>
      </c>
      <c r="J1359" s="196">
        <v>86.2</v>
      </c>
      <c r="K1359" s="197">
        <f>IFERROR(TablaAforos[[#This Row],[AREA DEL POTRERO]]/TablaAforos[[#This Row],[NUMERO VACAS LOTE]]/TablaAforos[[#This Row],[DIAS OCUPACION]],"")</f>
        <v>66.432432432432435</v>
      </c>
      <c r="L1359" s="198">
        <f>YEAR(A1359)</f>
        <v>2023</v>
      </c>
      <c r="M1359" s="198">
        <f>MONTH(A1359)</f>
        <v>7</v>
      </c>
      <c r="N1359" s="198">
        <f>DAY(A1359)</f>
        <v>28</v>
      </c>
      <c r="O1359" s="198">
        <v>9</v>
      </c>
      <c r="P1359" s="198"/>
      <c r="Q1359" s="195"/>
    </row>
    <row r="1360" spans="1:17">
      <c r="A1360" s="194">
        <v>45135</v>
      </c>
      <c r="B1360" s="195" t="s">
        <v>81</v>
      </c>
      <c r="C1360" s="195">
        <v>2</v>
      </c>
      <c r="D1360" s="195">
        <v>78</v>
      </c>
      <c r="E1360" s="195">
        <v>1779</v>
      </c>
      <c r="F1360" s="195">
        <v>34</v>
      </c>
      <c r="G1360" s="195">
        <v>1.5</v>
      </c>
      <c r="H1360" s="195">
        <v>1</v>
      </c>
      <c r="I1360" s="195">
        <v>32</v>
      </c>
      <c r="J1360" s="196">
        <v>58.9</v>
      </c>
      <c r="K1360" s="197">
        <f>IFERROR(TablaAforos[[#This Row],[AREA DEL POTRERO]]/TablaAforos[[#This Row],[NUMERO VACAS LOTE]]/TablaAforos[[#This Row],[DIAS OCUPACION]],"")</f>
        <v>52.323529411764703</v>
      </c>
      <c r="L1360" s="198">
        <f>YEAR(A1360)</f>
        <v>2023</v>
      </c>
      <c r="M1360" s="198">
        <f>MONTH(A1360)</f>
        <v>7</v>
      </c>
      <c r="N1360" s="198">
        <f>DAY(A1360)</f>
        <v>28</v>
      </c>
      <c r="O1360" s="198">
        <v>9</v>
      </c>
      <c r="P1360" s="198"/>
      <c r="Q1360" s="195"/>
    </row>
    <row r="1361" spans="1:17">
      <c r="A1361" s="194">
        <v>45135</v>
      </c>
      <c r="B1361" s="195" t="s">
        <v>82</v>
      </c>
      <c r="C1361" s="195" t="s">
        <v>86</v>
      </c>
      <c r="D1361" s="195">
        <v>10</v>
      </c>
      <c r="E1361" s="195">
        <v>2500</v>
      </c>
      <c r="F1361" s="195">
        <v>42</v>
      </c>
      <c r="G1361" s="195">
        <v>1.1000000000000001</v>
      </c>
      <c r="H1361" s="195">
        <v>1</v>
      </c>
      <c r="I1361" s="195">
        <v>33</v>
      </c>
      <c r="J1361" s="196">
        <v>50.9</v>
      </c>
      <c r="K1361" s="197">
        <f>IFERROR(TablaAforos[[#This Row],[AREA DEL POTRERO]]/TablaAforos[[#This Row],[NUMERO VACAS LOTE]]/TablaAforos[[#This Row],[DIAS OCUPACION]],"")</f>
        <v>59.523809523809526</v>
      </c>
      <c r="L1361" s="198">
        <f t="shared" ref="L1361:L1362" si="450">YEAR(A1361)</f>
        <v>2023</v>
      </c>
      <c r="M1361" s="198">
        <f t="shared" ref="M1361:M1362" si="451">MONTH(A1361)</f>
        <v>7</v>
      </c>
      <c r="N1361" s="198">
        <f t="shared" ref="N1361:N1362" si="452">DAY(A1361)</f>
        <v>28</v>
      </c>
      <c r="O1361" s="198">
        <v>8</v>
      </c>
      <c r="P1361" s="198"/>
      <c r="Q1361" s="195"/>
    </row>
    <row r="1362" spans="1:17">
      <c r="A1362" s="194">
        <v>45135</v>
      </c>
      <c r="B1362" s="195" t="s">
        <v>82</v>
      </c>
      <c r="C1362" s="195" t="s">
        <v>87</v>
      </c>
      <c r="D1362" s="195">
        <v>58</v>
      </c>
      <c r="E1362" s="195">
        <v>2500</v>
      </c>
      <c r="F1362" s="195">
        <v>36</v>
      </c>
      <c r="G1362" s="195">
        <v>1.2</v>
      </c>
      <c r="H1362" s="195">
        <v>1</v>
      </c>
      <c r="I1362" s="195">
        <v>32</v>
      </c>
      <c r="J1362" s="196">
        <v>62.5</v>
      </c>
      <c r="K1362" s="197">
        <f>IFERROR(TablaAforos[[#This Row],[AREA DEL POTRERO]]/TablaAforos[[#This Row],[NUMERO VACAS LOTE]]/TablaAforos[[#This Row],[DIAS OCUPACION]],"")</f>
        <v>69.444444444444443</v>
      </c>
      <c r="L1362" s="198">
        <f t="shared" si="450"/>
        <v>2023</v>
      </c>
      <c r="M1362" s="198">
        <f t="shared" si="451"/>
        <v>7</v>
      </c>
      <c r="N1362" s="198">
        <f t="shared" si="452"/>
        <v>28</v>
      </c>
      <c r="O1362" s="198">
        <v>8</v>
      </c>
      <c r="P1362" s="198"/>
      <c r="Q1362" s="195"/>
    </row>
    <row r="1363" spans="1:17">
      <c r="A1363" s="194">
        <v>45136</v>
      </c>
      <c r="B1363" s="195" t="s">
        <v>81</v>
      </c>
      <c r="C1363" s="195">
        <v>1</v>
      </c>
      <c r="D1363" s="195">
        <v>7</v>
      </c>
      <c r="E1363" s="195">
        <v>2054</v>
      </c>
      <c r="F1363" s="195">
        <v>37</v>
      </c>
      <c r="G1363" s="195">
        <v>1.7</v>
      </c>
      <c r="H1363" s="195">
        <v>1</v>
      </c>
      <c r="I1363" s="195">
        <v>30</v>
      </c>
      <c r="J1363" s="196">
        <v>72</v>
      </c>
      <c r="K1363" s="197">
        <f>IFERROR(TablaAforos[[#This Row],[AREA DEL POTRERO]]/TablaAforos[[#This Row],[NUMERO VACAS LOTE]]/TablaAforos[[#This Row],[DIAS OCUPACION]],"")</f>
        <v>55.513513513513516</v>
      </c>
      <c r="L1363" s="198">
        <f>YEAR(A1363)</f>
        <v>2023</v>
      </c>
      <c r="M1363" s="198">
        <f>MONTH(A1363)</f>
        <v>7</v>
      </c>
      <c r="N1363" s="198">
        <f>DAY(A1363)</f>
        <v>29</v>
      </c>
      <c r="O1363" s="198">
        <v>9</v>
      </c>
      <c r="P1363" s="198"/>
      <c r="Q1363" s="195"/>
    </row>
    <row r="1364" spans="1:17">
      <c r="A1364" s="194">
        <v>45136</v>
      </c>
      <c r="B1364" s="195" t="s">
        <v>81</v>
      </c>
      <c r="C1364" s="195">
        <v>2</v>
      </c>
      <c r="D1364" s="195">
        <v>80</v>
      </c>
      <c r="E1364" s="195">
        <v>2349</v>
      </c>
      <c r="F1364" s="195">
        <v>34</v>
      </c>
      <c r="G1364" s="195">
        <v>1.6</v>
      </c>
      <c r="H1364" s="195">
        <v>1</v>
      </c>
      <c r="I1364" s="195">
        <v>32</v>
      </c>
      <c r="J1364" s="196">
        <v>85</v>
      </c>
      <c r="K1364" s="197">
        <f>IFERROR(TablaAforos[[#This Row],[AREA DEL POTRERO]]/TablaAforos[[#This Row],[NUMERO VACAS LOTE]]/TablaAforos[[#This Row],[DIAS OCUPACION]],"")</f>
        <v>69.088235294117652</v>
      </c>
      <c r="L1364" s="198">
        <f>YEAR(A1364)</f>
        <v>2023</v>
      </c>
      <c r="M1364" s="198">
        <f>MONTH(A1364)</f>
        <v>7</v>
      </c>
      <c r="N1364" s="198">
        <f>DAY(A1364)</f>
        <v>29</v>
      </c>
      <c r="O1364" s="198">
        <v>9</v>
      </c>
      <c r="P1364" s="198"/>
      <c r="Q1364" s="195"/>
    </row>
    <row r="1365" spans="1:17">
      <c r="A1365" s="194">
        <v>45136</v>
      </c>
      <c r="B1365" s="195" t="s">
        <v>82</v>
      </c>
      <c r="C1365" s="195" t="s">
        <v>86</v>
      </c>
      <c r="D1365" s="195">
        <v>11</v>
      </c>
      <c r="E1365" s="195">
        <v>2500</v>
      </c>
      <c r="F1365" s="195">
        <v>42</v>
      </c>
      <c r="G1365" s="195">
        <v>0.8</v>
      </c>
      <c r="H1365" s="195">
        <v>1</v>
      </c>
      <c r="I1365" s="195">
        <v>33</v>
      </c>
      <c r="J1365" s="196">
        <v>39.299999999999997</v>
      </c>
      <c r="K1365" s="197">
        <f>IFERROR(TablaAforos[[#This Row],[AREA DEL POTRERO]]/TablaAforos[[#This Row],[NUMERO VACAS LOTE]]/TablaAforos[[#This Row],[DIAS OCUPACION]],"")</f>
        <v>59.523809523809526</v>
      </c>
      <c r="L1365" s="198">
        <f t="shared" ref="L1365:L1368" si="453">YEAR(A1365)</f>
        <v>2023</v>
      </c>
      <c r="M1365" s="198">
        <f t="shared" ref="M1365:M1368" si="454">MONTH(A1365)</f>
        <v>7</v>
      </c>
      <c r="N1365" s="198">
        <f t="shared" ref="N1365:N1368" si="455">DAY(A1365)</f>
        <v>29</v>
      </c>
      <c r="O1365" s="198">
        <v>8</v>
      </c>
      <c r="P1365" s="198"/>
      <c r="Q1365" s="195"/>
    </row>
    <row r="1366" spans="1:17">
      <c r="A1366" s="194">
        <v>45136</v>
      </c>
      <c r="B1366" s="195" t="s">
        <v>82</v>
      </c>
      <c r="C1366" s="195" t="s">
        <v>87</v>
      </c>
      <c r="D1366" s="195">
        <v>59</v>
      </c>
      <c r="E1366" s="195">
        <v>2500</v>
      </c>
      <c r="F1366" s="195">
        <v>36</v>
      </c>
      <c r="G1366" s="195">
        <v>1</v>
      </c>
      <c r="H1366" s="195">
        <v>1</v>
      </c>
      <c r="I1366" s="195">
        <v>32</v>
      </c>
      <c r="J1366" s="196">
        <v>55.7</v>
      </c>
      <c r="K1366" s="197">
        <f>IFERROR(TablaAforos[[#This Row],[AREA DEL POTRERO]]/TablaAforos[[#This Row],[NUMERO VACAS LOTE]]/TablaAforos[[#This Row],[DIAS OCUPACION]],"")</f>
        <v>69.444444444444443</v>
      </c>
      <c r="L1366" s="198">
        <f t="shared" si="453"/>
        <v>2023</v>
      </c>
      <c r="M1366" s="198">
        <f t="shared" si="454"/>
        <v>7</v>
      </c>
      <c r="N1366" s="198">
        <f t="shared" si="455"/>
        <v>29</v>
      </c>
      <c r="O1366" s="198">
        <v>8</v>
      </c>
      <c r="P1366" s="198"/>
      <c r="Q1366" s="195"/>
    </row>
    <row r="1367" spans="1:17">
      <c r="A1367" s="194">
        <v>45136</v>
      </c>
      <c r="B1367" s="195" t="s">
        <v>88</v>
      </c>
      <c r="C1367" s="195">
        <v>1</v>
      </c>
      <c r="D1367" s="195">
        <v>6</v>
      </c>
      <c r="E1367" s="195">
        <v>6600</v>
      </c>
      <c r="F1367" s="195">
        <v>42</v>
      </c>
      <c r="G1367" s="195">
        <v>1.6</v>
      </c>
      <c r="H1367" s="195">
        <v>2</v>
      </c>
      <c r="I1367" s="195">
        <v>31</v>
      </c>
      <c r="J1367" s="196">
        <v>94.9</v>
      </c>
      <c r="K1367" s="197">
        <f>IFERROR(TablaAforos[[#This Row],[AREA DEL POTRERO]]/TablaAforos[[#This Row],[NUMERO VACAS LOTE]]/TablaAforos[[#This Row],[DIAS OCUPACION]],"")</f>
        <v>78.571428571428569</v>
      </c>
      <c r="L1367" s="198">
        <f t="shared" si="453"/>
        <v>2023</v>
      </c>
      <c r="M1367" s="198">
        <f t="shared" si="454"/>
        <v>7</v>
      </c>
      <c r="N1367" s="198">
        <f t="shared" si="455"/>
        <v>29</v>
      </c>
      <c r="O1367" s="198">
        <v>5</v>
      </c>
      <c r="P1367" s="198"/>
      <c r="Q1367" s="195"/>
    </row>
    <row r="1368" spans="1:17">
      <c r="A1368" s="194">
        <v>45137</v>
      </c>
      <c r="B1368" s="195" t="s">
        <v>81</v>
      </c>
      <c r="C1368" s="195">
        <v>1</v>
      </c>
      <c r="D1368" s="195">
        <v>8</v>
      </c>
      <c r="E1368" s="195">
        <v>2211</v>
      </c>
      <c r="F1368" s="195">
        <v>37</v>
      </c>
      <c r="G1368" s="195">
        <v>1.7</v>
      </c>
      <c r="H1368" s="195">
        <v>1</v>
      </c>
      <c r="I1368" s="195">
        <v>30</v>
      </c>
      <c r="J1368" s="196">
        <v>76.599999999999994</v>
      </c>
      <c r="K1368" s="197">
        <f>IFERROR(TablaAforos[[#This Row],[AREA DEL POTRERO]]/TablaAforos[[#This Row],[NUMERO VACAS LOTE]]/TablaAforos[[#This Row],[DIAS OCUPACION]],"")</f>
        <v>59.756756756756758</v>
      </c>
      <c r="L1368" s="198">
        <f t="shared" si="453"/>
        <v>2023</v>
      </c>
      <c r="M1368" s="198">
        <f t="shared" si="454"/>
        <v>7</v>
      </c>
      <c r="N1368" s="198">
        <f t="shared" si="455"/>
        <v>30</v>
      </c>
      <c r="O1368" s="198">
        <v>9</v>
      </c>
      <c r="P1368" s="198"/>
      <c r="Q1368" s="195"/>
    </row>
    <row r="1369" spans="1:17">
      <c r="A1369" s="194">
        <v>45137</v>
      </c>
      <c r="B1369" s="195" t="s">
        <v>81</v>
      </c>
      <c r="C1369" s="195">
        <v>2</v>
      </c>
      <c r="D1369" s="195">
        <v>82</v>
      </c>
      <c r="E1369" s="195">
        <v>2804</v>
      </c>
      <c r="F1369" s="195">
        <v>34</v>
      </c>
      <c r="G1369" s="195">
        <v>1.5</v>
      </c>
      <c r="H1369" s="195">
        <v>1</v>
      </c>
      <c r="I1369" s="195">
        <v>32</v>
      </c>
      <c r="J1369" s="196">
        <v>94.6</v>
      </c>
      <c r="K1369" s="197">
        <f>IFERROR(TablaAforos[[#This Row],[AREA DEL POTRERO]]/TablaAforos[[#This Row],[NUMERO VACAS LOTE]]/TablaAforos[[#This Row],[DIAS OCUPACION]],"")</f>
        <v>82.470588235294116</v>
      </c>
      <c r="L1369" s="198">
        <f>YEAR(A1369)</f>
        <v>2023</v>
      </c>
      <c r="M1369" s="198">
        <f>MONTH(A1369)</f>
        <v>7</v>
      </c>
      <c r="N1369" s="198">
        <f>DAY(A1369)</f>
        <v>30</v>
      </c>
      <c r="O1369" s="198">
        <v>9</v>
      </c>
      <c r="P1369" s="198"/>
      <c r="Q1369" s="195"/>
    </row>
    <row r="1370" spans="1:17">
      <c r="A1370" s="194">
        <v>45137</v>
      </c>
      <c r="B1370" s="195" t="s">
        <v>82</v>
      </c>
      <c r="C1370" s="195" t="s">
        <v>86</v>
      </c>
      <c r="D1370" s="195">
        <v>12</v>
      </c>
      <c r="E1370" s="195">
        <v>2500</v>
      </c>
      <c r="F1370" s="195">
        <v>42</v>
      </c>
      <c r="G1370" s="195">
        <v>1.1000000000000001</v>
      </c>
      <c r="H1370" s="195">
        <v>1</v>
      </c>
      <c r="I1370" s="195">
        <v>33</v>
      </c>
      <c r="J1370" s="196">
        <v>49.6</v>
      </c>
      <c r="K1370" s="197">
        <f>IFERROR(TablaAforos[[#This Row],[AREA DEL POTRERO]]/TablaAforos[[#This Row],[NUMERO VACAS LOTE]]/TablaAforos[[#This Row],[DIAS OCUPACION]],"")</f>
        <v>59.523809523809526</v>
      </c>
      <c r="L1370" s="198">
        <f t="shared" ref="L1370:L1380" si="456">YEAR(A1370)</f>
        <v>2023</v>
      </c>
      <c r="M1370" s="198">
        <f t="shared" ref="M1370:M1380" si="457">MONTH(A1370)</f>
        <v>7</v>
      </c>
      <c r="N1370" s="198">
        <f t="shared" ref="N1370:N1380" si="458">DAY(A1370)</f>
        <v>30</v>
      </c>
      <c r="O1370" s="198">
        <v>8</v>
      </c>
      <c r="P1370" s="198"/>
      <c r="Q1370" s="195"/>
    </row>
    <row r="1371" spans="1:17">
      <c r="A1371" s="194">
        <v>45137</v>
      </c>
      <c r="B1371" s="195" t="s">
        <v>82</v>
      </c>
      <c r="C1371" s="195" t="s">
        <v>87</v>
      </c>
      <c r="D1371" s="195">
        <v>60</v>
      </c>
      <c r="E1371" s="195">
        <v>2500</v>
      </c>
      <c r="F1371" s="195">
        <v>36</v>
      </c>
      <c r="G1371" s="195">
        <v>1.4</v>
      </c>
      <c r="H1371" s="195">
        <v>1</v>
      </c>
      <c r="I1371" s="195">
        <v>32</v>
      </c>
      <c r="J1371" s="196">
        <v>76</v>
      </c>
      <c r="K1371" s="197">
        <f>IFERROR(TablaAforos[[#This Row],[AREA DEL POTRERO]]/TablaAforos[[#This Row],[NUMERO VACAS LOTE]]/TablaAforos[[#This Row],[DIAS OCUPACION]],"")</f>
        <v>69.444444444444443</v>
      </c>
      <c r="L1371" s="198">
        <f t="shared" si="456"/>
        <v>2023</v>
      </c>
      <c r="M1371" s="198">
        <f t="shared" si="457"/>
        <v>7</v>
      </c>
      <c r="N1371" s="198">
        <f t="shared" si="458"/>
        <v>30</v>
      </c>
      <c r="O1371" s="198">
        <v>8</v>
      </c>
      <c r="P1371" s="198"/>
      <c r="Q1371" s="195"/>
    </row>
    <row r="1372" spans="1:17">
      <c r="A1372" s="194">
        <v>45138</v>
      </c>
      <c r="B1372" s="195" t="s">
        <v>81</v>
      </c>
      <c r="C1372" s="195">
        <v>1</v>
      </c>
      <c r="D1372" s="195">
        <v>9</v>
      </c>
      <c r="E1372" s="195">
        <v>2169</v>
      </c>
      <c r="F1372" s="195">
        <v>37</v>
      </c>
      <c r="G1372" s="195">
        <v>1.6</v>
      </c>
      <c r="H1372" s="195">
        <v>1</v>
      </c>
      <c r="I1372" s="195">
        <v>30</v>
      </c>
      <c r="J1372" s="196">
        <v>73</v>
      </c>
      <c r="K1372" s="197">
        <f>IFERROR(TablaAforos[[#This Row],[AREA DEL POTRERO]]/TablaAforos[[#This Row],[NUMERO VACAS LOTE]]/TablaAforos[[#This Row],[DIAS OCUPACION]],"")</f>
        <v>58.621621621621621</v>
      </c>
      <c r="L1372" s="198">
        <f t="shared" si="456"/>
        <v>2023</v>
      </c>
      <c r="M1372" s="198">
        <f t="shared" si="457"/>
        <v>7</v>
      </c>
      <c r="N1372" s="198">
        <f t="shared" si="458"/>
        <v>31</v>
      </c>
      <c r="O1372" s="198">
        <v>9</v>
      </c>
      <c r="P1372" s="198"/>
      <c r="Q1372" s="195"/>
    </row>
    <row r="1373" spans="1:17">
      <c r="A1373" s="194">
        <v>45138</v>
      </c>
      <c r="B1373" s="195" t="s">
        <v>81</v>
      </c>
      <c r="C1373" s="195">
        <v>2</v>
      </c>
      <c r="D1373" s="195">
        <v>84</v>
      </c>
      <c r="E1373" s="195">
        <v>1943</v>
      </c>
      <c r="F1373" s="195">
        <v>34</v>
      </c>
      <c r="G1373" s="195">
        <v>1.5</v>
      </c>
      <c r="H1373" s="195">
        <v>1</v>
      </c>
      <c r="I1373" s="195">
        <v>32</v>
      </c>
      <c r="J1373" s="196">
        <v>66</v>
      </c>
      <c r="K1373" s="197">
        <f>IFERROR(TablaAforos[[#This Row],[AREA DEL POTRERO]]/TablaAforos[[#This Row],[NUMERO VACAS LOTE]]/TablaAforos[[#This Row],[DIAS OCUPACION]],"")</f>
        <v>57.147058823529413</v>
      </c>
      <c r="L1373" s="198">
        <f t="shared" si="456"/>
        <v>2023</v>
      </c>
      <c r="M1373" s="198">
        <f t="shared" si="457"/>
        <v>7</v>
      </c>
      <c r="N1373" s="198">
        <f t="shared" si="458"/>
        <v>31</v>
      </c>
      <c r="O1373" s="198">
        <v>9</v>
      </c>
      <c r="P1373" s="198"/>
      <c r="Q1373" s="195"/>
    </row>
    <row r="1374" spans="1:17">
      <c r="A1374" s="194">
        <v>45138</v>
      </c>
      <c r="B1374" s="195" t="s">
        <v>82</v>
      </c>
      <c r="C1374" s="195" t="s">
        <v>86</v>
      </c>
      <c r="D1374" s="195">
        <v>13</v>
      </c>
      <c r="E1374" s="195">
        <v>2500</v>
      </c>
      <c r="F1374" s="195">
        <v>42</v>
      </c>
      <c r="G1374" s="195">
        <v>1.5</v>
      </c>
      <c r="H1374" s="195">
        <v>1</v>
      </c>
      <c r="I1374" s="195">
        <v>33</v>
      </c>
      <c r="J1374" s="196">
        <v>67.900000000000006</v>
      </c>
      <c r="K1374" s="197">
        <f>IFERROR(TablaAforos[[#This Row],[AREA DEL POTRERO]]/TablaAforos[[#This Row],[NUMERO VACAS LOTE]]/TablaAforos[[#This Row],[DIAS OCUPACION]],"")</f>
        <v>59.523809523809526</v>
      </c>
      <c r="L1374" s="198">
        <f t="shared" si="456"/>
        <v>2023</v>
      </c>
      <c r="M1374" s="198">
        <f t="shared" si="457"/>
        <v>7</v>
      </c>
      <c r="N1374" s="198">
        <f t="shared" si="458"/>
        <v>31</v>
      </c>
      <c r="O1374" s="198">
        <v>8</v>
      </c>
      <c r="P1374" s="198"/>
      <c r="Q1374" s="195"/>
    </row>
    <row r="1375" spans="1:17">
      <c r="A1375" s="194">
        <v>45138</v>
      </c>
      <c r="B1375" s="195" t="s">
        <v>82</v>
      </c>
      <c r="C1375" s="195" t="s">
        <v>87</v>
      </c>
      <c r="D1375" s="195">
        <v>61</v>
      </c>
      <c r="E1375" s="195">
        <v>2500</v>
      </c>
      <c r="F1375" s="195">
        <v>36</v>
      </c>
      <c r="G1375" s="195">
        <v>1.6</v>
      </c>
      <c r="H1375" s="195">
        <v>1</v>
      </c>
      <c r="I1375" s="195">
        <v>32</v>
      </c>
      <c r="J1375" s="196">
        <v>85.4</v>
      </c>
      <c r="K1375" s="197">
        <f>IFERROR(TablaAforos[[#This Row],[AREA DEL POTRERO]]/TablaAforos[[#This Row],[NUMERO VACAS LOTE]]/TablaAforos[[#This Row],[DIAS OCUPACION]],"")</f>
        <v>69.444444444444443</v>
      </c>
      <c r="L1375" s="198">
        <f t="shared" si="456"/>
        <v>2023</v>
      </c>
      <c r="M1375" s="198">
        <f t="shared" si="457"/>
        <v>7</v>
      </c>
      <c r="N1375" s="198">
        <f t="shared" si="458"/>
        <v>31</v>
      </c>
      <c r="O1375" s="198">
        <v>8</v>
      </c>
      <c r="P1375" s="198"/>
      <c r="Q1375" s="195"/>
    </row>
    <row r="1376" spans="1:17">
      <c r="A1376" s="194">
        <v>45138</v>
      </c>
      <c r="B1376" s="195" t="s">
        <v>88</v>
      </c>
      <c r="C1376" s="195">
        <v>1</v>
      </c>
      <c r="D1376" s="195">
        <v>1</v>
      </c>
      <c r="E1376" s="195">
        <v>13300</v>
      </c>
      <c r="F1376" s="195">
        <v>42</v>
      </c>
      <c r="G1376" s="195">
        <v>1.4</v>
      </c>
      <c r="H1376" s="195">
        <v>3.5</v>
      </c>
      <c r="I1376" s="195">
        <v>32</v>
      </c>
      <c r="J1376" s="196">
        <v>97</v>
      </c>
      <c r="K1376" s="197">
        <f>IFERROR(TablaAforos[[#This Row],[AREA DEL POTRERO]]/TablaAforos[[#This Row],[NUMERO VACAS LOTE]]/TablaAforos[[#This Row],[DIAS OCUPACION]],"")</f>
        <v>90.476190476190482</v>
      </c>
      <c r="L1376" s="198">
        <f>YEAR(A1376)</f>
        <v>2023</v>
      </c>
      <c r="M1376" s="198">
        <f>MONTH(A1376)</f>
        <v>7</v>
      </c>
      <c r="N1376" s="198">
        <f>DAY(A1376)</f>
        <v>31</v>
      </c>
      <c r="O1376" s="198">
        <v>8</v>
      </c>
      <c r="P1376" s="198"/>
      <c r="Q1376" s="195"/>
    </row>
    <row r="1377" spans="1:17">
      <c r="A1377" s="194">
        <v>45139</v>
      </c>
      <c r="B1377" s="195" t="s">
        <v>81</v>
      </c>
      <c r="C1377" s="195">
        <v>1</v>
      </c>
      <c r="D1377" s="195">
        <v>10</v>
      </c>
      <c r="E1377" s="195">
        <v>2317</v>
      </c>
      <c r="F1377" s="195">
        <v>37</v>
      </c>
      <c r="G1377" s="195">
        <v>1.5</v>
      </c>
      <c r="H1377" s="195">
        <v>1</v>
      </c>
      <c r="I1377" s="195">
        <v>29</v>
      </c>
      <c r="J1377" s="196">
        <v>70.400000000000006</v>
      </c>
      <c r="K1377" s="197">
        <f>IFERROR(TablaAforos[[#This Row],[AREA DEL POTRERO]]/TablaAforos[[#This Row],[NUMERO VACAS LOTE]]/TablaAforos[[#This Row],[DIAS OCUPACION]],"")</f>
        <v>62.621621621621621</v>
      </c>
      <c r="L1377" s="198">
        <f t="shared" si="456"/>
        <v>2023</v>
      </c>
      <c r="M1377" s="198">
        <f t="shared" si="457"/>
        <v>8</v>
      </c>
      <c r="N1377" s="198">
        <f t="shared" si="458"/>
        <v>1</v>
      </c>
      <c r="O1377" s="198">
        <v>9</v>
      </c>
      <c r="P1377" s="198"/>
      <c r="Q1377" s="195"/>
    </row>
    <row r="1378" spans="1:17">
      <c r="A1378" s="194">
        <v>45139</v>
      </c>
      <c r="B1378" s="195" t="s">
        <v>81</v>
      </c>
      <c r="C1378" s="195">
        <v>2</v>
      </c>
      <c r="D1378" s="195">
        <v>86</v>
      </c>
      <c r="E1378" s="195">
        <v>2224</v>
      </c>
      <c r="F1378" s="195">
        <v>36</v>
      </c>
      <c r="G1378" s="195">
        <v>1.6</v>
      </c>
      <c r="H1378" s="195">
        <v>1</v>
      </c>
      <c r="I1378" s="195">
        <v>32</v>
      </c>
      <c r="J1378" s="196">
        <v>76.400000000000006</v>
      </c>
      <c r="K1378" s="197">
        <f>IFERROR(TablaAforos[[#This Row],[AREA DEL POTRERO]]/TablaAforos[[#This Row],[NUMERO VACAS LOTE]]/TablaAforos[[#This Row],[DIAS OCUPACION]],"")</f>
        <v>61.777777777777779</v>
      </c>
      <c r="L1378" s="198">
        <f t="shared" si="456"/>
        <v>2023</v>
      </c>
      <c r="M1378" s="198">
        <f t="shared" si="457"/>
        <v>8</v>
      </c>
      <c r="N1378" s="198">
        <f t="shared" si="458"/>
        <v>1</v>
      </c>
      <c r="O1378" s="198">
        <v>9</v>
      </c>
      <c r="P1378" s="198"/>
      <c r="Q1378" s="195"/>
    </row>
    <row r="1379" spans="1:17">
      <c r="A1379" s="194">
        <v>45139</v>
      </c>
      <c r="B1379" s="195" t="s">
        <v>82</v>
      </c>
      <c r="C1379" s="195" t="s">
        <v>86</v>
      </c>
      <c r="D1379" s="195">
        <v>33</v>
      </c>
      <c r="E1379" s="195">
        <v>6323</v>
      </c>
      <c r="F1379" s="195">
        <v>42</v>
      </c>
      <c r="G1379" s="195">
        <v>0.8</v>
      </c>
      <c r="H1379" s="195">
        <v>1</v>
      </c>
      <c r="I1379" s="195">
        <v>34</v>
      </c>
      <c r="J1379" s="196">
        <v>95.5</v>
      </c>
      <c r="K1379" s="197">
        <f>IFERROR(TablaAforos[[#This Row],[AREA DEL POTRERO]]/TablaAforos[[#This Row],[NUMERO VACAS LOTE]]/TablaAforos[[#This Row],[DIAS OCUPACION]],"")</f>
        <v>150.54761904761904</v>
      </c>
      <c r="L1379" s="198">
        <f t="shared" si="456"/>
        <v>2023</v>
      </c>
      <c r="M1379" s="198">
        <f t="shared" si="457"/>
        <v>8</v>
      </c>
      <c r="N1379" s="198">
        <f t="shared" si="458"/>
        <v>1</v>
      </c>
      <c r="O1379" s="198">
        <v>8</v>
      </c>
      <c r="P1379" s="198"/>
      <c r="Q1379" s="195"/>
    </row>
    <row r="1380" spans="1:17">
      <c r="A1380" s="194">
        <v>45139</v>
      </c>
      <c r="B1380" s="195" t="s">
        <v>82</v>
      </c>
      <c r="C1380" s="195" t="s">
        <v>87</v>
      </c>
      <c r="D1380" s="195">
        <v>27</v>
      </c>
      <c r="E1380" s="195">
        <v>2500</v>
      </c>
      <c r="F1380" s="195">
        <v>39</v>
      </c>
      <c r="G1380" s="195">
        <v>2.5</v>
      </c>
      <c r="H1380" s="195">
        <v>1</v>
      </c>
      <c r="I1380" s="195">
        <v>32</v>
      </c>
      <c r="J1380" s="196">
        <v>121</v>
      </c>
      <c r="K1380" s="197">
        <f>IFERROR(TablaAforos[[#This Row],[AREA DEL POTRERO]]/TablaAforos[[#This Row],[NUMERO VACAS LOTE]]/TablaAforos[[#This Row],[DIAS OCUPACION]],"")</f>
        <v>64.102564102564102</v>
      </c>
      <c r="L1380" s="198">
        <f t="shared" si="456"/>
        <v>2023</v>
      </c>
      <c r="M1380" s="198">
        <f t="shared" si="457"/>
        <v>8</v>
      </c>
      <c r="N1380" s="198">
        <f t="shared" si="458"/>
        <v>1</v>
      </c>
      <c r="O1380" s="198">
        <v>8</v>
      </c>
      <c r="P1380" s="198"/>
      <c r="Q1380" s="195"/>
    </row>
    <row r="1381" spans="1:17">
      <c r="A1381" s="194">
        <v>45140</v>
      </c>
      <c r="B1381" s="195" t="s">
        <v>81</v>
      </c>
      <c r="C1381" s="195">
        <v>1</v>
      </c>
      <c r="D1381" s="195">
        <v>11</v>
      </c>
      <c r="E1381" s="195">
        <v>2272</v>
      </c>
      <c r="F1381" s="195">
        <v>37</v>
      </c>
      <c r="G1381" s="195">
        <v>1.9</v>
      </c>
      <c r="H1381" s="195">
        <v>1</v>
      </c>
      <c r="I1381" s="195">
        <v>29</v>
      </c>
      <c r="J1381" s="196">
        <v>87.5</v>
      </c>
      <c r="K1381" s="197">
        <f>IFERROR(TablaAforos[[#This Row],[AREA DEL POTRERO]]/TablaAforos[[#This Row],[NUMERO VACAS LOTE]]/TablaAforos[[#This Row],[DIAS OCUPACION]],"")</f>
        <v>61.405405405405403</v>
      </c>
      <c r="L1381" s="198">
        <f>YEAR(A1381)</f>
        <v>2023</v>
      </c>
      <c r="M1381" s="198">
        <f>MONTH(A1381)</f>
        <v>8</v>
      </c>
      <c r="N1381" s="198">
        <f>DAY(A1381)</f>
        <v>2</v>
      </c>
      <c r="O1381" s="198">
        <v>9</v>
      </c>
      <c r="P1381" s="198"/>
      <c r="Q1381" s="195"/>
    </row>
    <row r="1382" spans="1:17">
      <c r="A1382" s="194">
        <v>45140</v>
      </c>
      <c r="B1382" s="195" t="s">
        <v>81</v>
      </c>
      <c r="C1382" s="195">
        <v>2</v>
      </c>
      <c r="D1382" s="195">
        <v>83</v>
      </c>
      <c r="E1382" s="195">
        <v>3369</v>
      </c>
      <c r="F1382" s="195">
        <v>36</v>
      </c>
      <c r="G1382" s="195">
        <v>1.9</v>
      </c>
      <c r="H1382" s="195">
        <v>1</v>
      </c>
      <c r="I1382" s="195">
        <v>30</v>
      </c>
      <c r="J1382" s="196">
        <v>140</v>
      </c>
      <c r="K1382" s="197">
        <f>IFERROR(TablaAforos[[#This Row],[AREA DEL POTRERO]]/TablaAforos[[#This Row],[NUMERO VACAS LOTE]]/TablaAforos[[#This Row],[DIAS OCUPACION]],"")</f>
        <v>93.583333333333329</v>
      </c>
      <c r="L1382" s="198">
        <f>YEAR(A1382)</f>
        <v>2023</v>
      </c>
      <c r="M1382" s="198">
        <f>MONTH(A1382)</f>
        <v>8</v>
      </c>
      <c r="N1382" s="198">
        <f>DAY(A1382)</f>
        <v>2</v>
      </c>
      <c r="O1382" s="198">
        <v>9</v>
      </c>
      <c r="P1382" s="198"/>
      <c r="Q1382" s="195"/>
    </row>
    <row r="1383" spans="1:17">
      <c r="A1383" s="194">
        <v>45140</v>
      </c>
      <c r="B1383" s="195" t="s">
        <v>82</v>
      </c>
      <c r="C1383" s="195" t="s">
        <v>87</v>
      </c>
      <c r="D1383" s="195">
        <v>28</v>
      </c>
      <c r="E1383" s="195">
        <v>2500</v>
      </c>
      <c r="F1383" s="195">
        <v>39</v>
      </c>
      <c r="G1383" s="195">
        <v>1.3</v>
      </c>
      <c r="H1383" s="195">
        <v>1</v>
      </c>
      <c r="I1383" s="195">
        <v>32</v>
      </c>
      <c r="J1383" s="196">
        <v>66.3</v>
      </c>
      <c r="K1383" s="197">
        <f>IFERROR(TablaAforos[[#This Row],[AREA DEL POTRERO]]/TablaAforos[[#This Row],[NUMERO VACAS LOTE]]/TablaAforos[[#This Row],[DIAS OCUPACION]],"")</f>
        <v>64.102564102564102</v>
      </c>
      <c r="L1383" s="198">
        <f t="shared" ref="L1383" si="459">YEAR(A1383)</f>
        <v>2023</v>
      </c>
      <c r="M1383" s="198">
        <f t="shared" ref="M1383" si="460">MONTH(A1383)</f>
        <v>8</v>
      </c>
      <c r="N1383" s="198">
        <f t="shared" ref="N1383" si="461">DAY(A1383)</f>
        <v>2</v>
      </c>
      <c r="O1383" s="198">
        <v>8</v>
      </c>
      <c r="P1383" s="198"/>
      <c r="Q1383" s="195"/>
    </row>
    <row r="1384" spans="1:17">
      <c r="A1384" s="194">
        <v>45141</v>
      </c>
      <c r="B1384" s="195" t="s">
        <v>81</v>
      </c>
      <c r="C1384" s="195">
        <v>1</v>
      </c>
      <c r="D1384" s="195">
        <v>12</v>
      </c>
      <c r="E1384" s="195">
        <v>2121</v>
      </c>
      <c r="F1384" s="195">
        <v>37</v>
      </c>
      <c r="G1384" s="195">
        <v>1.7</v>
      </c>
      <c r="H1384" s="195">
        <v>1</v>
      </c>
      <c r="I1384" s="195">
        <v>29</v>
      </c>
      <c r="J1384" s="196">
        <v>73.099999999999994</v>
      </c>
      <c r="K1384" s="197">
        <f>IFERROR(TablaAforos[[#This Row],[AREA DEL POTRERO]]/TablaAforos[[#This Row],[NUMERO VACAS LOTE]]/TablaAforos[[#This Row],[DIAS OCUPACION]],"")</f>
        <v>57.324324324324323</v>
      </c>
      <c r="L1384" s="198">
        <f>YEAR(A1384)</f>
        <v>2023</v>
      </c>
      <c r="M1384" s="198">
        <f>MONTH(A1384)</f>
        <v>8</v>
      </c>
      <c r="N1384" s="198">
        <f>DAY(A1384)</f>
        <v>3</v>
      </c>
      <c r="O1384" s="198">
        <v>9</v>
      </c>
      <c r="P1384" s="198"/>
      <c r="Q1384" s="195"/>
    </row>
    <row r="1385" spans="1:17">
      <c r="A1385" s="194">
        <v>45141</v>
      </c>
      <c r="B1385" s="195" t="s">
        <v>81</v>
      </c>
      <c r="C1385" s="195">
        <v>2</v>
      </c>
      <c r="D1385" s="195">
        <v>85</v>
      </c>
      <c r="E1385" s="195">
        <v>2219</v>
      </c>
      <c r="F1385" s="195">
        <v>36</v>
      </c>
      <c r="G1385" s="195">
        <v>1.6</v>
      </c>
      <c r="H1385" s="195">
        <v>1</v>
      </c>
      <c r="I1385" s="195">
        <v>32</v>
      </c>
      <c r="J1385" s="196">
        <v>76.3</v>
      </c>
      <c r="K1385" s="197">
        <f>IFERROR(TablaAforos[[#This Row],[AREA DEL POTRERO]]/TablaAforos[[#This Row],[NUMERO VACAS LOTE]]/TablaAforos[[#This Row],[DIAS OCUPACION]],"")</f>
        <v>61.638888888888886</v>
      </c>
      <c r="L1385" s="198">
        <f>YEAR(A1385)</f>
        <v>2023</v>
      </c>
      <c r="M1385" s="198">
        <f>MONTH(A1385)</f>
        <v>8</v>
      </c>
      <c r="N1385" s="198">
        <f>DAY(A1385)</f>
        <v>3</v>
      </c>
      <c r="O1385" s="198">
        <v>9</v>
      </c>
      <c r="P1385" s="198"/>
      <c r="Q1385" s="195"/>
    </row>
    <row r="1386" spans="1:17">
      <c r="A1386" s="194">
        <v>45141</v>
      </c>
      <c r="B1386" s="195" t="s">
        <v>82</v>
      </c>
      <c r="C1386" s="195" t="s">
        <v>86</v>
      </c>
      <c r="D1386" s="195">
        <v>31</v>
      </c>
      <c r="E1386" s="195">
        <v>6348</v>
      </c>
      <c r="F1386" s="195">
        <v>42</v>
      </c>
      <c r="G1386" s="195">
        <v>2.6</v>
      </c>
      <c r="H1386" s="195">
        <v>1</v>
      </c>
      <c r="I1386" s="195">
        <v>34</v>
      </c>
      <c r="J1386" s="196">
        <v>88.3</v>
      </c>
      <c r="K1386" s="197">
        <f>IFERROR(TablaAforos[[#This Row],[AREA DEL POTRERO]]/TablaAforos[[#This Row],[NUMERO VACAS LOTE]]/TablaAforos[[#This Row],[DIAS OCUPACION]],"")</f>
        <v>151.14285714285714</v>
      </c>
      <c r="L1386" s="198">
        <f t="shared" ref="L1386:L1387" si="462">YEAR(A1386)</f>
        <v>2023</v>
      </c>
      <c r="M1386" s="198">
        <f t="shared" ref="M1386:M1387" si="463">MONTH(A1386)</f>
        <v>8</v>
      </c>
      <c r="N1386" s="198">
        <f t="shared" ref="N1386:N1387" si="464">DAY(A1386)</f>
        <v>3</v>
      </c>
      <c r="O1386" s="198">
        <v>8</v>
      </c>
      <c r="P1386" s="198"/>
      <c r="Q1386" s="195"/>
    </row>
    <row r="1387" spans="1:17">
      <c r="A1387" s="194">
        <v>45141</v>
      </c>
      <c r="B1387" s="195" t="s">
        <v>82</v>
      </c>
      <c r="C1387" s="195" t="s">
        <v>87</v>
      </c>
      <c r="D1387" s="195">
        <v>62</v>
      </c>
      <c r="E1387" s="195">
        <v>2500</v>
      </c>
      <c r="F1387" s="195">
        <v>39</v>
      </c>
      <c r="G1387" s="195">
        <v>2.6</v>
      </c>
      <c r="H1387" s="195">
        <v>1</v>
      </c>
      <c r="I1387" s="195">
        <v>32</v>
      </c>
      <c r="J1387" s="196">
        <v>127</v>
      </c>
      <c r="K1387" s="197">
        <f>IFERROR(TablaAforos[[#This Row],[AREA DEL POTRERO]]/TablaAforos[[#This Row],[NUMERO VACAS LOTE]]/TablaAforos[[#This Row],[DIAS OCUPACION]],"")</f>
        <v>64.102564102564102</v>
      </c>
      <c r="L1387" s="198">
        <f t="shared" si="462"/>
        <v>2023</v>
      </c>
      <c r="M1387" s="198">
        <f t="shared" si="463"/>
        <v>8</v>
      </c>
      <c r="N1387" s="198">
        <f t="shared" si="464"/>
        <v>3</v>
      </c>
      <c r="O1387" s="198">
        <v>8</v>
      </c>
      <c r="P1387" s="198"/>
      <c r="Q1387" s="195"/>
    </row>
    <row r="1388" spans="1:17" hidden="1">
      <c r="A1388" s="194">
        <v>45142</v>
      </c>
      <c r="B1388" s="195" t="s">
        <v>81</v>
      </c>
      <c r="C1388" s="195"/>
      <c r="D1388" s="195">
        <v>60</v>
      </c>
      <c r="E1388" s="195">
        <v>2393</v>
      </c>
      <c r="F1388" s="195">
        <v>37</v>
      </c>
      <c r="G1388" s="195">
        <v>1.7</v>
      </c>
      <c r="H1388" s="195">
        <v>1</v>
      </c>
      <c r="I1388" s="195">
        <v>29</v>
      </c>
      <c r="J1388" s="196">
        <v>82.5</v>
      </c>
      <c r="K1388" s="197">
        <f>IFERROR(TablaAforos[[#This Row],[AREA DEL POTRERO]]/TablaAforos[[#This Row],[NUMERO VACAS LOTE]]/TablaAforos[[#This Row],[DIAS OCUPACION]],"")</f>
        <v>64.675675675675677</v>
      </c>
      <c r="L1388" s="198">
        <f>YEAR(A1388)</f>
        <v>2023</v>
      </c>
      <c r="M1388" s="198">
        <f>MONTH(A1388)</f>
        <v>8</v>
      </c>
      <c r="N1388" s="198">
        <f>DAY(A1388)</f>
        <v>4</v>
      </c>
      <c r="O1388" s="198">
        <v>9</v>
      </c>
      <c r="P1388" s="198"/>
      <c r="Q1388" s="195"/>
    </row>
    <row r="1389" spans="1:17" hidden="1">
      <c r="A1389" s="194">
        <v>45142</v>
      </c>
      <c r="B1389" s="195" t="s">
        <v>81</v>
      </c>
      <c r="C1389" s="195"/>
      <c r="D1389" s="195">
        <v>87</v>
      </c>
      <c r="E1389" s="195">
        <v>3351</v>
      </c>
      <c r="F1389" s="195">
        <v>36</v>
      </c>
      <c r="G1389" s="195">
        <v>1.6</v>
      </c>
      <c r="H1389" s="195">
        <v>1</v>
      </c>
      <c r="I1389" s="195">
        <v>32</v>
      </c>
      <c r="J1389" s="196">
        <v>118</v>
      </c>
      <c r="K1389" s="197">
        <f>IFERROR(TablaAforos[[#This Row],[AREA DEL POTRERO]]/TablaAforos[[#This Row],[NUMERO VACAS LOTE]]/TablaAforos[[#This Row],[DIAS OCUPACION]],"")</f>
        <v>93.083333333333329</v>
      </c>
      <c r="L1389" s="198">
        <f>YEAR(A1389)</f>
        <v>2023</v>
      </c>
      <c r="M1389" s="198">
        <f>MONTH(A1389)</f>
        <v>8</v>
      </c>
      <c r="N1389" s="198">
        <f>DAY(A1389)</f>
        <v>4</v>
      </c>
      <c r="O1389" s="198">
        <v>9</v>
      </c>
      <c r="P1389" s="198"/>
      <c r="Q1389" s="195"/>
    </row>
    <row r="1390" spans="1:17">
      <c r="A1390" s="194">
        <v>45142</v>
      </c>
      <c r="B1390" s="195" t="s">
        <v>82</v>
      </c>
      <c r="C1390" s="195" t="s">
        <v>87</v>
      </c>
      <c r="D1390" s="195">
        <v>65</v>
      </c>
      <c r="E1390" s="195">
        <v>2500</v>
      </c>
      <c r="F1390" s="195">
        <v>39</v>
      </c>
      <c r="G1390" s="195">
        <v>1.8</v>
      </c>
      <c r="H1390" s="195">
        <v>1</v>
      </c>
      <c r="I1390" s="195">
        <v>32</v>
      </c>
      <c r="J1390" s="196">
        <v>90.9</v>
      </c>
      <c r="K1390" s="197">
        <f>IFERROR(TablaAforos[[#This Row],[AREA DEL POTRERO]]/TablaAforos[[#This Row],[NUMERO VACAS LOTE]]/TablaAforos[[#This Row],[DIAS OCUPACION]],"")</f>
        <v>64.102564102564102</v>
      </c>
      <c r="L1390" s="198">
        <f t="shared" ref="L1390" si="465">YEAR(A1390)</f>
        <v>2023</v>
      </c>
      <c r="M1390" s="198">
        <f t="shared" ref="M1390" si="466">MONTH(A1390)</f>
        <v>8</v>
      </c>
      <c r="N1390" s="198">
        <f t="shared" ref="N1390" si="467">DAY(A1390)</f>
        <v>4</v>
      </c>
      <c r="O1390" s="198">
        <v>8</v>
      </c>
      <c r="P1390" s="198"/>
      <c r="Q1390" s="195"/>
    </row>
    <row r="1391" spans="1:17">
      <c r="A1391" s="194">
        <v>45142</v>
      </c>
      <c r="B1391" s="195" t="s">
        <v>88</v>
      </c>
      <c r="C1391" s="195">
        <v>1</v>
      </c>
      <c r="D1391" s="195">
        <v>2</v>
      </c>
      <c r="E1391" s="195">
        <v>19318</v>
      </c>
      <c r="F1391" s="195">
        <v>42</v>
      </c>
      <c r="G1391" s="195">
        <v>1.5</v>
      </c>
      <c r="H1391" s="195">
        <v>3.5</v>
      </c>
      <c r="I1391" s="195">
        <v>31</v>
      </c>
      <c r="J1391" s="196">
        <v>96.7</v>
      </c>
      <c r="K1391" s="197">
        <f>IFERROR(TablaAforos[[#This Row],[AREA DEL POTRERO]]/TablaAforos[[#This Row],[NUMERO VACAS LOTE]]/TablaAforos[[#This Row],[DIAS OCUPACION]],"")</f>
        <v>131.41496598639455</v>
      </c>
      <c r="L1391" s="198">
        <f>YEAR(A1391)</f>
        <v>2023</v>
      </c>
      <c r="M1391" s="198">
        <f>MONTH(A1391)</f>
        <v>8</v>
      </c>
      <c r="N1391" s="198">
        <f>DAY(A1391)</f>
        <v>4</v>
      </c>
      <c r="O1391" s="198">
        <v>8</v>
      </c>
      <c r="P1391" s="198"/>
      <c r="Q1391" s="195"/>
    </row>
    <row r="1392" spans="1:17">
      <c r="A1392" s="194">
        <v>45143</v>
      </c>
      <c r="B1392" s="195" t="s">
        <v>81</v>
      </c>
      <c r="C1392" s="195">
        <v>1</v>
      </c>
      <c r="D1392" s="195">
        <v>61</v>
      </c>
      <c r="E1392" s="195">
        <v>2668</v>
      </c>
      <c r="F1392" s="195">
        <v>37</v>
      </c>
      <c r="G1392" s="195">
        <v>1.5</v>
      </c>
      <c r="H1392" s="195">
        <v>1</v>
      </c>
      <c r="I1392" s="195">
        <v>29</v>
      </c>
      <c r="J1392" s="196">
        <v>81.099999999999994</v>
      </c>
      <c r="K1392" s="197">
        <f>IFERROR(TablaAforos[[#This Row],[AREA DEL POTRERO]]/TablaAforos[[#This Row],[NUMERO VACAS LOTE]]/TablaAforos[[#This Row],[DIAS OCUPACION]],"")</f>
        <v>72.108108108108112</v>
      </c>
      <c r="L1392" s="198">
        <f>YEAR(A1392)</f>
        <v>2023</v>
      </c>
      <c r="M1392" s="198">
        <f>MONTH(A1392)</f>
        <v>8</v>
      </c>
      <c r="N1392" s="198">
        <f>DAY(A1392)</f>
        <v>5</v>
      </c>
      <c r="O1392" s="198">
        <v>9</v>
      </c>
      <c r="P1392" s="198"/>
      <c r="Q1392" s="195"/>
    </row>
    <row r="1393" spans="1:17">
      <c r="A1393" s="194">
        <v>45143</v>
      </c>
      <c r="B1393" s="195" t="s">
        <v>81</v>
      </c>
      <c r="C1393" s="195">
        <v>2</v>
      </c>
      <c r="D1393" s="195">
        <v>88</v>
      </c>
      <c r="E1393" s="195">
        <v>2092</v>
      </c>
      <c r="F1393" s="195">
        <v>38</v>
      </c>
      <c r="G1393" s="195">
        <v>1.7</v>
      </c>
      <c r="H1393" s="195">
        <v>1</v>
      </c>
      <c r="I1393" s="195">
        <v>31</v>
      </c>
      <c r="J1393" s="196">
        <v>72.3</v>
      </c>
      <c r="K1393" s="197">
        <f>IFERROR(TablaAforos[[#This Row],[AREA DEL POTRERO]]/TablaAforos[[#This Row],[NUMERO VACAS LOTE]]/TablaAforos[[#This Row],[DIAS OCUPACION]],"")</f>
        <v>55.05263157894737</v>
      </c>
      <c r="L1393" s="198">
        <f>YEAR(A1393)</f>
        <v>2023</v>
      </c>
      <c r="M1393" s="198">
        <f>MONTH(A1393)</f>
        <v>8</v>
      </c>
      <c r="N1393" s="198">
        <f>DAY(A1393)</f>
        <v>5</v>
      </c>
      <c r="O1393" s="198">
        <v>9</v>
      </c>
      <c r="P1393" s="198"/>
      <c r="Q1393" s="195"/>
    </row>
    <row r="1394" spans="1:17">
      <c r="A1394" s="194">
        <v>45143</v>
      </c>
      <c r="B1394" s="195" t="s">
        <v>82</v>
      </c>
      <c r="C1394" s="195" t="s">
        <v>87</v>
      </c>
      <c r="D1394" s="195">
        <v>64</v>
      </c>
      <c r="E1394" s="195">
        <v>2500</v>
      </c>
      <c r="F1394" s="195">
        <v>39</v>
      </c>
      <c r="G1394" s="195">
        <v>1.7</v>
      </c>
      <c r="H1394" s="195">
        <v>1</v>
      </c>
      <c r="I1394" s="195">
        <v>32</v>
      </c>
      <c r="J1394" s="196">
        <v>85.6</v>
      </c>
      <c r="K1394" s="197">
        <f>IFERROR(TablaAforos[[#This Row],[AREA DEL POTRERO]]/TablaAforos[[#This Row],[NUMERO VACAS LOTE]]/TablaAforos[[#This Row],[DIAS OCUPACION]],"")</f>
        <v>64.102564102564102</v>
      </c>
      <c r="L1394" s="198">
        <f t="shared" ref="L1394" si="468">YEAR(A1394)</f>
        <v>2023</v>
      </c>
      <c r="M1394" s="198">
        <f t="shared" ref="M1394" si="469">MONTH(A1394)</f>
        <v>8</v>
      </c>
      <c r="N1394" s="198">
        <f t="shared" ref="N1394" si="470">DAY(A1394)</f>
        <v>5</v>
      </c>
      <c r="O1394" s="198">
        <v>8</v>
      </c>
      <c r="P1394" s="198"/>
      <c r="Q1394" s="195"/>
    </row>
    <row r="1395" spans="1:17">
      <c r="A1395" s="194">
        <v>45144</v>
      </c>
      <c r="B1395" s="195" t="s">
        <v>81</v>
      </c>
      <c r="C1395" s="195">
        <v>1</v>
      </c>
      <c r="D1395" s="195">
        <v>62</v>
      </c>
      <c r="E1395" s="195">
        <v>2873</v>
      </c>
      <c r="F1395" s="195">
        <v>37</v>
      </c>
      <c r="G1395" s="195">
        <v>1.8</v>
      </c>
      <c r="H1395" s="195">
        <v>1</v>
      </c>
      <c r="I1395" s="195">
        <v>29</v>
      </c>
      <c r="J1395" s="196">
        <v>108</v>
      </c>
      <c r="K1395" s="197">
        <f>IFERROR(TablaAforos[[#This Row],[AREA DEL POTRERO]]/TablaAforos[[#This Row],[NUMERO VACAS LOTE]]/TablaAforos[[#This Row],[DIAS OCUPACION]],"")</f>
        <v>77.648648648648646</v>
      </c>
      <c r="L1395" s="198">
        <f>YEAR(A1395)</f>
        <v>2023</v>
      </c>
      <c r="M1395" s="198">
        <f>MONTH(A1395)</f>
        <v>8</v>
      </c>
      <c r="N1395" s="198">
        <f>DAY(A1395)</f>
        <v>6</v>
      </c>
      <c r="O1395" s="198">
        <v>9</v>
      </c>
      <c r="P1395" s="198"/>
      <c r="Q1395" s="195"/>
    </row>
    <row r="1396" spans="1:17">
      <c r="A1396" s="194">
        <v>45144</v>
      </c>
      <c r="B1396" s="195" t="s">
        <v>81</v>
      </c>
      <c r="C1396" s="195">
        <v>2</v>
      </c>
      <c r="D1396" s="195">
        <v>89</v>
      </c>
      <c r="E1396" s="195">
        <v>2476</v>
      </c>
      <c r="F1396" s="195">
        <v>38</v>
      </c>
      <c r="G1396" s="195">
        <v>1.7</v>
      </c>
      <c r="H1396" s="195">
        <v>1</v>
      </c>
      <c r="I1396" s="195">
        <v>31</v>
      </c>
      <c r="J1396" s="196">
        <v>85.5</v>
      </c>
      <c r="K1396" s="197">
        <f>IFERROR(TablaAforos[[#This Row],[AREA DEL POTRERO]]/TablaAforos[[#This Row],[NUMERO VACAS LOTE]]/TablaAforos[[#This Row],[DIAS OCUPACION]],"")</f>
        <v>65.15789473684211</v>
      </c>
      <c r="L1396" s="198">
        <f>YEAR(A1396)</f>
        <v>2023</v>
      </c>
      <c r="M1396" s="198">
        <f>MONTH(A1396)</f>
        <v>8</v>
      </c>
      <c r="N1396" s="198">
        <f>DAY(A1396)</f>
        <v>6</v>
      </c>
      <c r="O1396" s="198">
        <v>9</v>
      </c>
      <c r="P1396" s="198"/>
      <c r="Q1396" s="195"/>
    </row>
    <row r="1397" spans="1:17">
      <c r="A1397" s="194">
        <v>45144</v>
      </c>
      <c r="B1397" s="195" t="s">
        <v>82</v>
      </c>
      <c r="C1397" s="195" t="s">
        <v>86</v>
      </c>
      <c r="D1397" s="195">
        <v>14</v>
      </c>
      <c r="E1397" s="195">
        <v>2500</v>
      </c>
      <c r="F1397" s="195">
        <v>42</v>
      </c>
      <c r="G1397" s="195">
        <v>1.5</v>
      </c>
      <c r="H1397" s="195">
        <v>1</v>
      </c>
      <c r="I1397" s="195">
        <v>36</v>
      </c>
      <c r="J1397" s="196">
        <v>70.900000000000006</v>
      </c>
      <c r="K1397" s="197">
        <f>IFERROR(TablaAforos[[#This Row],[AREA DEL POTRERO]]/TablaAforos[[#This Row],[NUMERO VACAS LOTE]]/TablaAforos[[#This Row],[DIAS OCUPACION]],"")</f>
        <v>59.523809523809526</v>
      </c>
      <c r="L1397" s="198">
        <f t="shared" ref="L1397:L1398" si="471">YEAR(A1397)</f>
        <v>2023</v>
      </c>
      <c r="M1397" s="198">
        <f t="shared" ref="M1397:M1398" si="472">MONTH(A1397)</f>
        <v>8</v>
      </c>
      <c r="N1397" s="198">
        <f t="shared" ref="N1397:N1398" si="473">DAY(A1397)</f>
        <v>6</v>
      </c>
      <c r="O1397" s="198">
        <v>8</v>
      </c>
      <c r="P1397" s="198"/>
      <c r="Q1397" s="195"/>
    </row>
    <row r="1398" spans="1:17">
      <c r="A1398" s="194">
        <v>45144</v>
      </c>
      <c r="B1398" s="195" t="s">
        <v>82</v>
      </c>
      <c r="C1398" s="195" t="s">
        <v>87</v>
      </c>
      <c r="D1398" s="195">
        <v>66</v>
      </c>
      <c r="E1398" s="195">
        <v>2500</v>
      </c>
      <c r="F1398" s="195">
        <v>39</v>
      </c>
      <c r="G1398" s="195">
        <v>1.6</v>
      </c>
      <c r="H1398" s="195">
        <v>1</v>
      </c>
      <c r="I1398" s="195">
        <v>32</v>
      </c>
      <c r="J1398" s="196">
        <v>80.8</v>
      </c>
      <c r="K1398" s="197">
        <f>IFERROR(TablaAforos[[#This Row],[AREA DEL POTRERO]]/TablaAforos[[#This Row],[NUMERO VACAS LOTE]]/TablaAforos[[#This Row],[DIAS OCUPACION]],"")</f>
        <v>64.102564102564102</v>
      </c>
      <c r="L1398" s="198">
        <f t="shared" si="471"/>
        <v>2023</v>
      </c>
      <c r="M1398" s="198">
        <f t="shared" si="472"/>
        <v>8</v>
      </c>
      <c r="N1398" s="198">
        <f t="shared" si="473"/>
        <v>6</v>
      </c>
      <c r="O1398" s="198">
        <v>8</v>
      </c>
      <c r="P1398" s="198"/>
      <c r="Q1398" s="195"/>
    </row>
    <row r="1399" spans="1:17">
      <c r="A1399" s="194">
        <v>45145</v>
      </c>
      <c r="B1399" s="195" t="s">
        <v>81</v>
      </c>
      <c r="C1399" s="195">
        <v>1</v>
      </c>
      <c r="D1399" s="195">
        <v>63</v>
      </c>
      <c r="E1399" s="195">
        <v>2859</v>
      </c>
      <c r="F1399" s="195">
        <v>37</v>
      </c>
      <c r="G1399" s="195">
        <v>1.7</v>
      </c>
      <c r="H1399" s="195">
        <v>1</v>
      </c>
      <c r="I1399" s="195">
        <v>29</v>
      </c>
      <c r="J1399" s="196">
        <v>101</v>
      </c>
      <c r="K1399" s="197">
        <f>IFERROR(TablaAforos[[#This Row],[AREA DEL POTRERO]]/TablaAforos[[#This Row],[NUMERO VACAS LOTE]]/TablaAforos[[#This Row],[DIAS OCUPACION]],"")</f>
        <v>77.270270270270274</v>
      </c>
      <c r="L1399" s="198">
        <f t="shared" ref="L1399:L1404" si="474">YEAR(A1399)</f>
        <v>2023</v>
      </c>
      <c r="M1399" s="198">
        <f t="shared" ref="M1399:M1404" si="475">MONTH(A1399)</f>
        <v>8</v>
      </c>
      <c r="N1399" s="198">
        <f t="shared" ref="N1399:N1404" si="476">DAY(A1399)</f>
        <v>7</v>
      </c>
      <c r="O1399" s="198">
        <v>9</v>
      </c>
      <c r="P1399" s="198"/>
      <c r="Q1399" s="195"/>
    </row>
    <row r="1400" spans="1:17">
      <c r="A1400" s="194">
        <v>45145</v>
      </c>
      <c r="B1400" s="195" t="s">
        <v>81</v>
      </c>
      <c r="C1400" s="195">
        <v>2</v>
      </c>
      <c r="D1400" s="195">
        <v>90</v>
      </c>
      <c r="E1400" s="195">
        <v>2328</v>
      </c>
      <c r="F1400" s="195">
        <v>37</v>
      </c>
      <c r="G1400" s="195">
        <v>1.6</v>
      </c>
      <c r="H1400" s="195">
        <v>1</v>
      </c>
      <c r="I1400" s="195">
        <v>31</v>
      </c>
      <c r="J1400" s="196">
        <v>79.7</v>
      </c>
      <c r="K1400" s="197">
        <f>IFERROR(TablaAforos[[#This Row],[AREA DEL POTRERO]]/TablaAforos[[#This Row],[NUMERO VACAS LOTE]]/TablaAforos[[#This Row],[DIAS OCUPACION]],"")</f>
        <v>62.918918918918919</v>
      </c>
      <c r="L1400" s="198">
        <f t="shared" si="474"/>
        <v>2023</v>
      </c>
      <c r="M1400" s="198">
        <f t="shared" si="475"/>
        <v>8</v>
      </c>
      <c r="N1400" s="198">
        <f t="shared" si="476"/>
        <v>7</v>
      </c>
      <c r="O1400" s="198">
        <v>9</v>
      </c>
      <c r="P1400" s="198"/>
      <c r="Q1400" s="195"/>
    </row>
    <row r="1401" spans="1:17">
      <c r="A1401" s="194">
        <v>45145</v>
      </c>
      <c r="B1401" s="195" t="s">
        <v>82</v>
      </c>
      <c r="C1401" s="195" t="s">
        <v>86</v>
      </c>
      <c r="D1401" s="195">
        <v>15</v>
      </c>
      <c r="E1401" s="195">
        <v>2500</v>
      </c>
      <c r="F1401" s="195">
        <v>42</v>
      </c>
      <c r="G1401" s="195">
        <v>1.6</v>
      </c>
      <c r="H1401" s="195">
        <v>1</v>
      </c>
      <c r="I1401" s="195">
        <v>36</v>
      </c>
      <c r="J1401" s="196">
        <v>75.5</v>
      </c>
      <c r="K1401" s="197">
        <f>IFERROR(TablaAforos[[#This Row],[AREA DEL POTRERO]]/TablaAforos[[#This Row],[NUMERO VACAS LOTE]]/TablaAforos[[#This Row],[DIAS OCUPACION]],"")</f>
        <v>59.523809523809526</v>
      </c>
      <c r="L1401" s="198">
        <f t="shared" si="474"/>
        <v>2023</v>
      </c>
      <c r="M1401" s="198">
        <f t="shared" si="475"/>
        <v>8</v>
      </c>
      <c r="N1401" s="198">
        <f t="shared" si="476"/>
        <v>7</v>
      </c>
      <c r="O1401" s="198">
        <v>8</v>
      </c>
      <c r="P1401" s="198"/>
      <c r="Q1401" s="195"/>
    </row>
    <row r="1402" spans="1:17">
      <c r="A1402" s="194">
        <v>45146</v>
      </c>
      <c r="B1402" s="195" t="s">
        <v>81</v>
      </c>
      <c r="C1402" s="195">
        <v>1</v>
      </c>
      <c r="D1402" s="195">
        <v>64</v>
      </c>
      <c r="E1402" s="195">
        <v>2523</v>
      </c>
      <c r="F1402" s="195">
        <v>37</v>
      </c>
      <c r="G1402" s="195">
        <v>1.6</v>
      </c>
      <c r="H1402" s="195">
        <v>1</v>
      </c>
      <c r="I1402" s="195">
        <v>37</v>
      </c>
      <c r="J1402" s="196">
        <v>82.8</v>
      </c>
      <c r="K1402" s="197">
        <f>IFERROR(TablaAforos[[#This Row],[AREA DEL POTRERO]]/TablaAforos[[#This Row],[NUMERO VACAS LOTE]]/TablaAforos[[#This Row],[DIAS OCUPACION]],"")</f>
        <v>68.189189189189193</v>
      </c>
      <c r="L1402" s="198">
        <f t="shared" si="474"/>
        <v>2023</v>
      </c>
      <c r="M1402" s="198">
        <f t="shared" si="475"/>
        <v>8</v>
      </c>
      <c r="N1402" s="198">
        <f t="shared" si="476"/>
        <v>8</v>
      </c>
      <c r="O1402" s="198">
        <v>9</v>
      </c>
      <c r="P1402" s="198"/>
      <c r="Q1402" s="195"/>
    </row>
    <row r="1403" spans="1:17">
      <c r="A1403" s="194">
        <v>45146</v>
      </c>
      <c r="B1403" s="195" t="s">
        <v>81</v>
      </c>
      <c r="C1403" s="195">
        <v>2</v>
      </c>
      <c r="D1403" s="195">
        <v>38</v>
      </c>
      <c r="E1403" s="195">
        <v>1430</v>
      </c>
      <c r="F1403" s="195">
        <v>37</v>
      </c>
      <c r="G1403" s="195">
        <v>1.6</v>
      </c>
      <c r="H1403" s="195">
        <v>0.5</v>
      </c>
      <c r="I1403" s="195">
        <v>29</v>
      </c>
      <c r="J1403" s="196">
        <v>96.2</v>
      </c>
      <c r="K1403" s="197">
        <f>IFERROR(TablaAforos[[#This Row],[AREA DEL POTRERO]]/TablaAforos[[#This Row],[NUMERO VACAS LOTE]]/TablaAforos[[#This Row],[DIAS OCUPACION]],"")</f>
        <v>77.297297297297291</v>
      </c>
      <c r="L1403" s="198">
        <f t="shared" si="474"/>
        <v>2023</v>
      </c>
      <c r="M1403" s="198">
        <f t="shared" si="475"/>
        <v>8</v>
      </c>
      <c r="N1403" s="198">
        <f t="shared" si="476"/>
        <v>8</v>
      </c>
      <c r="O1403" s="198">
        <v>9</v>
      </c>
      <c r="P1403" s="198"/>
      <c r="Q1403" s="195"/>
    </row>
    <row r="1404" spans="1:17">
      <c r="A1404" s="194">
        <v>45146</v>
      </c>
      <c r="B1404" s="195" t="s">
        <v>82</v>
      </c>
      <c r="C1404" s="195" t="s">
        <v>86</v>
      </c>
      <c r="D1404" s="195">
        <v>16</v>
      </c>
      <c r="E1404" s="195">
        <v>2500</v>
      </c>
      <c r="F1404" s="195">
        <v>42</v>
      </c>
      <c r="G1404" s="195">
        <v>1.9</v>
      </c>
      <c r="H1404" s="195">
        <v>1</v>
      </c>
      <c r="I1404" s="195">
        <v>36</v>
      </c>
      <c r="J1404" s="196">
        <v>87.3</v>
      </c>
      <c r="K1404" s="197">
        <f>IFERROR(TablaAforos[[#This Row],[AREA DEL POTRERO]]/TablaAforos[[#This Row],[NUMERO VACAS LOTE]]/TablaAforos[[#This Row],[DIAS OCUPACION]],"")</f>
        <v>59.523809523809526</v>
      </c>
      <c r="L1404" s="198">
        <f t="shared" si="474"/>
        <v>2023</v>
      </c>
      <c r="M1404" s="198">
        <f t="shared" si="475"/>
        <v>8</v>
      </c>
      <c r="N1404" s="198">
        <f t="shared" si="476"/>
        <v>8</v>
      </c>
      <c r="O1404" s="198">
        <v>8</v>
      </c>
      <c r="P1404" s="198"/>
      <c r="Q1404" s="195"/>
    </row>
    <row r="1405" spans="1:17">
      <c r="A1405" s="194">
        <v>45146</v>
      </c>
      <c r="B1405" s="195" t="s">
        <v>88</v>
      </c>
      <c r="C1405" s="195">
        <v>1</v>
      </c>
      <c r="D1405" s="195">
        <v>3</v>
      </c>
      <c r="E1405" s="195">
        <v>12900</v>
      </c>
      <c r="F1405" s="195">
        <v>42</v>
      </c>
      <c r="G1405" s="195">
        <v>1.5</v>
      </c>
      <c r="H1405" s="195">
        <v>4</v>
      </c>
      <c r="I1405" s="195">
        <v>30</v>
      </c>
      <c r="J1405" s="196">
        <v>90.4</v>
      </c>
      <c r="K1405" s="197">
        <f>IFERROR(TablaAforos[[#This Row],[AREA DEL POTRERO]]/TablaAforos[[#This Row],[NUMERO VACAS LOTE]]/TablaAforos[[#This Row],[DIAS OCUPACION]],"")</f>
        <v>76.785714285714292</v>
      </c>
      <c r="L1405" s="198">
        <f>YEAR(A1405)</f>
        <v>2023</v>
      </c>
      <c r="M1405" s="198">
        <f>MONTH(A1405)</f>
        <v>8</v>
      </c>
      <c r="N1405" s="198">
        <f>DAY(A1405)</f>
        <v>8</v>
      </c>
      <c r="O1405" s="198">
        <v>8</v>
      </c>
      <c r="P1405" s="198"/>
      <c r="Q1405" s="195"/>
    </row>
    <row r="1406" spans="1:17">
      <c r="A1406" s="194">
        <v>45147</v>
      </c>
      <c r="B1406" s="195" t="s">
        <v>81</v>
      </c>
      <c r="C1406" s="195">
        <v>1</v>
      </c>
      <c r="D1406" s="195">
        <v>133</v>
      </c>
      <c r="E1406" s="195">
        <v>5415</v>
      </c>
      <c r="F1406" s="195">
        <v>37</v>
      </c>
      <c r="G1406" s="195">
        <v>1.7</v>
      </c>
      <c r="H1406" s="195">
        <v>1.5</v>
      </c>
      <c r="I1406" s="195">
        <v>29</v>
      </c>
      <c r="J1406" s="196">
        <v>124</v>
      </c>
      <c r="K1406" s="197">
        <f>IFERROR(TablaAforos[[#This Row],[AREA DEL POTRERO]]/TablaAforos[[#This Row],[NUMERO VACAS LOTE]]/TablaAforos[[#This Row],[DIAS OCUPACION]],"")</f>
        <v>97.567567567567565</v>
      </c>
      <c r="L1406" s="198">
        <f>YEAR(A1406)</f>
        <v>2023</v>
      </c>
      <c r="M1406" s="198">
        <f>MONTH(A1406)</f>
        <v>8</v>
      </c>
      <c r="N1406" s="198">
        <f>DAY(A1406)</f>
        <v>9</v>
      </c>
      <c r="O1406" s="198">
        <v>9</v>
      </c>
      <c r="P1406" s="198"/>
      <c r="Q1406" s="195"/>
    </row>
    <row r="1407" spans="1:17">
      <c r="A1407" s="194">
        <v>45147</v>
      </c>
      <c r="B1407" s="195" t="s">
        <v>81</v>
      </c>
      <c r="C1407" s="195">
        <v>2</v>
      </c>
      <c r="D1407" s="195">
        <v>40</v>
      </c>
      <c r="E1407" s="195">
        <v>1867</v>
      </c>
      <c r="F1407" s="195">
        <v>37</v>
      </c>
      <c r="G1407" s="195">
        <v>1.7</v>
      </c>
      <c r="H1407" s="195">
        <v>1</v>
      </c>
      <c r="I1407" s="195">
        <v>29</v>
      </c>
      <c r="J1407" s="196">
        <v>134</v>
      </c>
      <c r="K1407" s="197">
        <f>IFERROR(TablaAforos[[#This Row],[AREA DEL POTRERO]]/TablaAforos[[#This Row],[NUMERO VACAS LOTE]]/TablaAforos[[#This Row],[DIAS OCUPACION]],"")</f>
        <v>50.45945945945946</v>
      </c>
      <c r="L1407" s="198">
        <f>YEAR(A1407)</f>
        <v>2023</v>
      </c>
      <c r="M1407" s="198">
        <f>MONTH(A1407)</f>
        <v>8</v>
      </c>
      <c r="N1407" s="198">
        <f>DAY(A1407)</f>
        <v>9</v>
      </c>
      <c r="O1407" s="198">
        <v>9</v>
      </c>
      <c r="P1407" s="198"/>
      <c r="Q1407" s="195"/>
    </row>
    <row r="1408" spans="1:17">
      <c r="A1408" s="194">
        <v>45147</v>
      </c>
      <c r="B1408" s="195" t="s">
        <v>81</v>
      </c>
      <c r="C1408" s="195">
        <v>2</v>
      </c>
      <c r="D1408" s="195">
        <v>41</v>
      </c>
      <c r="E1408" s="195">
        <v>2524</v>
      </c>
      <c r="F1408" s="195">
        <v>37</v>
      </c>
      <c r="G1408" s="195">
        <v>1.5</v>
      </c>
      <c r="H1408" s="195">
        <v>1</v>
      </c>
      <c r="I1408" s="195">
        <v>29</v>
      </c>
      <c r="J1408" s="196">
        <v>78.3</v>
      </c>
      <c r="K1408" s="197">
        <f>IFERROR(TablaAforos[[#This Row],[AREA DEL POTRERO]]/TablaAforos[[#This Row],[NUMERO VACAS LOTE]]/TablaAforos[[#This Row],[DIAS OCUPACION]],"")</f>
        <v>68.21621621621621</v>
      </c>
      <c r="L1408" s="198">
        <f>YEAR(A1408)</f>
        <v>2023</v>
      </c>
      <c r="M1408" s="198">
        <f>MONTH(A1408)</f>
        <v>8</v>
      </c>
      <c r="N1408" s="198">
        <f>DAY(A1408)</f>
        <v>9</v>
      </c>
      <c r="O1408" s="198">
        <v>9</v>
      </c>
      <c r="P1408" s="198"/>
      <c r="Q1408" s="195"/>
    </row>
    <row r="1409" spans="1:17">
      <c r="A1409" s="194">
        <v>45147</v>
      </c>
      <c r="B1409" s="195" t="s">
        <v>82</v>
      </c>
      <c r="C1409" s="195" t="s">
        <v>86</v>
      </c>
      <c r="D1409" s="195">
        <v>17</v>
      </c>
      <c r="E1409" s="195">
        <v>2500</v>
      </c>
      <c r="F1409" s="195">
        <v>42</v>
      </c>
      <c r="G1409" s="195">
        <v>1.2</v>
      </c>
      <c r="H1409" s="195">
        <v>1</v>
      </c>
      <c r="I1409" s="195">
        <v>36</v>
      </c>
      <c r="J1409" s="196">
        <v>56.3</v>
      </c>
      <c r="K1409" s="197">
        <f>IFERROR(TablaAforos[[#This Row],[AREA DEL POTRERO]]/TablaAforos[[#This Row],[NUMERO VACAS LOTE]]/TablaAforos[[#This Row],[DIAS OCUPACION]],"")</f>
        <v>59.523809523809526</v>
      </c>
      <c r="L1409" s="198">
        <f t="shared" ref="L1409" si="477">YEAR(A1409)</f>
        <v>2023</v>
      </c>
      <c r="M1409" s="198">
        <f t="shared" ref="M1409" si="478">MONTH(A1409)</f>
        <v>8</v>
      </c>
      <c r="N1409" s="198">
        <f t="shared" ref="N1409" si="479">DAY(A1409)</f>
        <v>9</v>
      </c>
      <c r="O1409" s="198">
        <v>8</v>
      </c>
      <c r="P1409" s="198"/>
      <c r="Q1409" s="195"/>
    </row>
    <row r="1410" spans="1:17">
      <c r="A1410" s="194">
        <v>45148</v>
      </c>
      <c r="B1410" s="195" t="s">
        <v>81</v>
      </c>
      <c r="C1410" s="195">
        <v>2</v>
      </c>
      <c r="D1410" s="195">
        <v>42</v>
      </c>
      <c r="E1410" s="195">
        <v>2723</v>
      </c>
      <c r="F1410" s="195">
        <v>37</v>
      </c>
      <c r="G1410" s="195">
        <v>1.7</v>
      </c>
      <c r="H1410" s="195">
        <v>1</v>
      </c>
      <c r="I1410" s="195">
        <v>29</v>
      </c>
      <c r="J1410" s="196">
        <v>97.7</v>
      </c>
      <c r="K1410" s="197">
        <f>IFERROR(TablaAforos[[#This Row],[AREA DEL POTRERO]]/TablaAforos[[#This Row],[NUMERO VACAS LOTE]]/TablaAforos[[#This Row],[DIAS OCUPACION]],"")</f>
        <v>73.594594594594597</v>
      </c>
      <c r="L1410" s="198">
        <f>YEAR(A1410)</f>
        <v>2023</v>
      </c>
      <c r="M1410" s="198">
        <f>MONTH(A1410)</f>
        <v>8</v>
      </c>
      <c r="N1410" s="198">
        <f>DAY(A1410)</f>
        <v>10</v>
      </c>
      <c r="O1410" s="198">
        <v>9</v>
      </c>
      <c r="P1410" s="198"/>
      <c r="Q1410" s="195"/>
    </row>
    <row r="1411" spans="1:17">
      <c r="A1411" s="194">
        <v>45148</v>
      </c>
      <c r="B1411" s="195" t="s">
        <v>82</v>
      </c>
      <c r="C1411" s="195" t="s">
        <v>86</v>
      </c>
      <c r="D1411" s="195">
        <v>18</v>
      </c>
      <c r="E1411" s="195">
        <v>2500</v>
      </c>
      <c r="F1411" s="195">
        <v>42</v>
      </c>
      <c r="G1411" s="195">
        <v>1.4</v>
      </c>
      <c r="H1411" s="195">
        <v>1</v>
      </c>
      <c r="I1411" s="195">
        <v>36</v>
      </c>
      <c r="J1411" s="196">
        <v>62.9</v>
      </c>
      <c r="K1411" s="197">
        <f>IFERROR(TablaAforos[[#This Row],[AREA DEL POTRERO]]/TablaAforos[[#This Row],[NUMERO VACAS LOTE]]/TablaAforos[[#This Row],[DIAS OCUPACION]],"")</f>
        <v>59.523809523809526</v>
      </c>
      <c r="L1411" s="198">
        <f t="shared" ref="L1411:L1449" si="480">YEAR(A1411)</f>
        <v>2023</v>
      </c>
      <c r="M1411" s="198">
        <f t="shared" ref="M1411:M1449" si="481">MONTH(A1411)</f>
        <v>8</v>
      </c>
      <c r="N1411" s="198">
        <f t="shared" ref="N1411:N1449" si="482">DAY(A1411)</f>
        <v>10</v>
      </c>
      <c r="O1411" s="198">
        <v>8</v>
      </c>
      <c r="P1411" s="198"/>
      <c r="Q1411" s="195"/>
    </row>
    <row r="1412" spans="1:17">
      <c r="A1412" s="194">
        <v>45148</v>
      </c>
      <c r="B1412" s="195" t="s">
        <v>82</v>
      </c>
      <c r="C1412" s="195" t="s">
        <v>87</v>
      </c>
      <c r="D1412" s="195">
        <v>43</v>
      </c>
      <c r="E1412" s="195">
        <v>8325</v>
      </c>
      <c r="F1412" s="195">
        <v>44</v>
      </c>
      <c r="G1412" s="195">
        <v>1.2</v>
      </c>
      <c r="H1412" s="195">
        <v>2</v>
      </c>
      <c r="I1412" s="195">
        <v>32</v>
      </c>
      <c r="J1412" s="196">
        <v>88</v>
      </c>
      <c r="K1412" s="197">
        <f>IFERROR(TablaAforos[[#This Row],[AREA DEL POTRERO]]/TablaAforos[[#This Row],[NUMERO VACAS LOTE]]/TablaAforos[[#This Row],[DIAS OCUPACION]],"")</f>
        <v>94.602272727272734</v>
      </c>
      <c r="L1412" s="198">
        <f>YEAR(A1412)</f>
        <v>2023</v>
      </c>
      <c r="M1412" s="198">
        <f>MONTH(A1412)</f>
        <v>8</v>
      </c>
      <c r="N1412" s="198">
        <f>DAY(A1412)</f>
        <v>10</v>
      </c>
      <c r="O1412" s="198">
        <v>8</v>
      </c>
      <c r="P1412" s="198"/>
      <c r="Q1412" s="195"/>
    </row>
    <row r="1413" spans="1:17">
      <c r="A1413" s="194">
        <v>45149</v>
      </c>
      <c r="B1413" s="195" t="s">
        <v>81</v>
      </c>
      <c r="C1413" s="195">
        <v>1</v>
      </c>
      <c r="D1413" s="195">
        <v>66</v>
      </c>
      <c r="E1413" s="195">
        <v>2177</v>
      </c>
      <c r="F1413" s="195">
        <v>37</v>
      </c>
      <c r="G1413" s="195">
        <v>1.3</v>
      </c>
      <c r="H1413" s="195">
        <v>1</v>
      </c>
      <c r="I1413" s="195">
        <v>29</v>
      </c>
      <c r="J1413" s="196">
        <v>61.3</v>
      </c>
      <c r="K1413" s="197">
        <f>IFERROR(TablaAforos[[#This Row],[AREA DEL POTRERO]]/TablaAforos[[#This Row],[NUMERO VACAS LOTE]]/TablaAforos[[#This Row],[DIAS OCUPACION]],"")</f>
        <v>58.837837837837839</v>
      </c>
      <c r="L1413" s="198">
        <f t="shared" si="480"/>
        <v>2023</v>
      </c>
      <c r="M1413" s="198">
        <f t="shared" si="481"/>
        <v>8</v>
      </c>
      <c r="N1413" s="198">
        <f t="shared" si="482"/>
        <v>11</v>
      </c>
      <c r="O1413" s="198">
        <v>9</v>
      </c>
      <c r="P1413" s="198"/>
      <c r="Q1413" s="195"/>
    </row>
    <row r="1414" spans="1:17">
      <c r="A1414" s="194">
        <v>45149</v>
      </c>
      <c r="B1414" s="195" t="s">
        <v>81</v>
      </c>
      <c r="C1414" s="195">
        <v>2</v>
      </c>
      <c r="D1414" s="195">
        <v>33</v>
      </c>
      <c r="E1414" s="195">
        <v>2131</v>
      </c>
      <c r="F1414" s="195">
        <v>37</v>
      </c>
      <c r="G1414" s="195">
        <v>1.7</v>
      </c>
      <c r="H1414" s="195">
        <v>1</v>
      </c>
      <c r="I1414" s="195">
        <v>29</v>
      </c>
      <c r="J1414" s="196">
        <v>73.2</v>
      </c>
      <c r="K1414" s="197">
        <f>IFERROR(TablaAforos[[#This Row],[AREA DEL POTRERO]]/TablaAforos[[#This Row],[NUMERO VACAS LOTE]]/TablaAforos[[#This Row],[DIAS OCUPACION]],"")</f>
        <v>57.594594594594597</v>
      </c>
      <c r="L1414" s="198">
        <f t="shared" si="480"/>
        <v>2023</v>
      </c>
      <c r="M1414" s="198">
        <f t="shared" si="481"/>
        <v>8</v>
      </c>
      <c r="N1414" s="198">
        <f t="shared" si="482"/>
        <v>11</v>
      </c>
      <c r="O1414" s="198">
        <v>9</v>
      </c>
      <c r="P1414" s="198"/>
      <c r="Q1414" s="195"/>
    </row>
    <row r="1415" spans="1:17">
      <c r="A1415" s="194">
        <v>45149</v>
      </c>
      <c r="B1415" s="195" t="s">
        <v>82</v>
      </c>
      <c r="C1415" s="195" t="s">
        <v>86</v>
      </c>
      <c r="D1415" s="195">
        <v>19</v>
      </c>
      <c r="E1415" s="195">
        <v>2500</v>
      </c>
      <c r="F1415" s="195">
        <v>42</v>
      </c>
      <c r="G1415" s="195">
        <v>1.4</v>
      </c>
      <c r="H1415" s="195">
        <v>1</v>
      </c>
      <c r="I1415" s="195">
        <v>36</v>
      </c>
      <c r="J1415" s="196">
        <v>63.4</v>
      </c>
      <c r="K1415" s="197">
        <f>IFERROR(TablaAforos[[#This Row],[AREA DEL POTRERO]]/TablaAforos[[#This Row],[NUMERO VACAS LOTE]]/TablaAforos[[#This Row],[DIAS OCUPACION]],"")</f>
        <v>59.523809523809526</v>
      </c>
      <c r="L1415" s="198">
        <f t="shared" si="480"/>
        <v>2023</v>
      </c>
      <c r="M1415" s="198">
        <f t="shared" si="481"/>
        <v>8</v>
      </c>
      <c r="N1415" s="198">
        <f t="shared" si="482"/>
        <v>11</v>
      </c>
      <c r="O1415" s="198">
        <v>8</v>
      </c>
      <c r="P1415" s="198"/>
      <c r="Q1415" s="195"/>
    </row>
    <row r="1416" spans="1:17">
      <c r="A1416" s="194">
        <v>45150</v>
      </c>
      <c r="B1416" s="195" t="s">
        <v>81</v>
      </c>
      <c r="C1416" s="195">
        <v>1</v>
      </c>
      <c r="D1416" s="195">
        <v>67</v>
      </c>
      <c r="E1416" s="195">
        <v>2485</v>
      </c>
      <c r="F1416" s="195">
        <v>37</v>
      </c>
      <c r="G1416" s="195">
        <v>1.4</v>
      </c>
      <c r="H1416" s="195">
        <v>1</v>
      </c>
      <c r="I1416" s="195">
        <v>29</v>
      </c>
      <c r="J1416" s="196">
        <v>73</v>
      </c>
      <c r="K1416" s="197">
        <f>IFERROR(TablaAforos[[#This Row],[AREA DEL POTRERO]]/TablaAforos[[#This Row],[NUMERO VACAS LOTE]]/TablaAforos[[#This Row],[DIAS OCUPACION]],"")</f>
        <v>67.162162162162161</v>
      </c>
      <c r="L1416" s="198">
        <f t="shared" si="480"/>
        <v>2023</v>
      </c>
      <c r="M1416" s="198">
        <f t="shared" si="481"/>
        <v>8</v>
      </c>
      <c r="N1416" s="198">
        <f t="shared" si="482"/>
        <v>12</v>
      </c>
      <c r="O1416" s="198">
        <v>9</v>
      </c>
      <c r="P1416" s="198"/>
      <c r="Q1416" s="195"/>
    </row>
    <row r="1417" spans="1:17">
      <c r="A1417" s="194">
        <v>45150</v>
      </c>
      <c r="B1417" s="195" t="s">
        <v>81</v>
      </c>
      <c r="C1417" s="195">
        <v>2</v>
      </c>
      <c r="D1417" s="195">
        <v>34</v>
      </c>
      <c r="E1417" s="195">
        <v>2536</v>
      </c>
      <c r="F1417" s="195">
        <v>38</v>
      </c>
      <c r="G1417" s="195">
        <v>1.6</v>
      </c>
      <c r="H1417" s="195">
        <v>1</v>
      </c>
      <c r="I1417" s="195">
        <v>29</v>
      </c>
      <c r="J1417" s="196">
        <v>81.599999999999994</v>
      </c>
      <c r="K1417" s="197">
        <f>IFERROR(TablaAforos[[#This Row],[AREA DEL POTRERO]]/TablaAforos[[#This Row],[NUMERO VACAS LOTE]]/TablaAforos[[#This Row],[DIAS OCUPACION]],"")</f>
        <v>66.736842105263165</v>
      </c>
      <c r="L1417" s="198">
        <f t="shared" si="480"/>
        <v>2023</v>
      </c>
      <c r="M1417" s="198">
        <f t="shared" si="481"/>
        <v>8</v>
      </c>
      <c r="N1417" s="198">
        <f t="shared" si="482"/>
        <v>12</v>
      </c>
      <c r="O1417" s="198">
        <v>9</v>
      </c>
      <c r="P1417" s="198"/>
      <c r="Q1417" s="195"/>
    </row>
    <row r="1418" spans="1:17">
      <c r="A1418" s="194">
        <v>45150</v>
      </c>
      <c r="B1418" s="195" t="s">
        <v>82</v>
      </c>
      <c r="C1418" s="195" t="s">
        <v>86</v>
      </c>
      <c r="D1418" s="195">
        <v>20</v>
      </c>
      <c r="E1418" s="195">
        <v>25020</v>
      </c>
      <c r="F1418" s="195">
        <v>42</v>
      </c>
      <c r="G1418" s="195">
        <v>1.5</v>
      </c>
      <c r="H1418" s="195">
        <v>1</v>
      </c>
      <c r="I1418" s="195">
        <v>36</v>
      </c>
      <c r="J1418" s="196">
        <v>70.5</v>
      </c>
      <c r="K1418" s="197">
        <f>IFERROR(TablaAforos[[#This Row],[AREA DEL POTRERO]]/TablaAforos[[#This Row],[NUMERO VACAS LOTE]]/TablaAforos[[#This Row],[DIAS OCUPACION]],"")</f>
        <v>595.71428571428567</v>
      </c>
      <c r="L1418" s="198">
        <f t="shared" si="480"/>
        <v>2023</v>
      </c>
      <c r="M1418" s="198">
        <f t="shared" si="481"/>
        <v>8</v>
      </c>
      <c r="N1418" s="198">
        <f t="shared" si="482"/>
        <v>12</v>
      </c>
      <c r="O1418" s="198">
        <v>8</v>
      </c>
      <c r="P1418" s="198"/>
      <c r="Q1418" s="195"/>
    </row>
    <row r="1419" spans="1:17">
      <c r="A1419" s="194">
        <v>45151</v>
      </c>
      <c r="B1419" s="195" t="s">
        <v>81</v>
      </c>
      <c r="C1419" s="195">
        <v>1</v>
      </c>
      <c r="D1419" s="195">
        <v>69</v>
      </c>
      <c r="E1419" s="195">
        <v>2218</v>
      </c>
      <c r="F1419" s="195">
        <v>37</v>
      </c>
      <c r="G1419" s="195">
        <v>1.3</v>
      </c>
      <c r="H1419" s="195">
        <v>1</v>
      </c>
      <c r="I1419" s="195">
        <v>29</v>
      </c>
      <c r="J1419" s="196">
        <v>61.1</v>
      </c>
      <c r="K1419" s="197">
        <f>IFERROR(TablaAforos[[#This Row],[AREA DEL POTRERO]]/TablaAforos[[#This Row],[NUMERO VACAS LOTE]]/TablaAforos[[#This Row],[DIAS OCUPACION]],"")</f>
        <v>59.945945945945944</v>
      </c>
      <c r="L1419" s="198">
        <f t="shared" si="480"/>
        <v>2023</v>
      </c>
      <c r="M1419" s="198">
        <f t="shared" si="481"/>
        <v>8</v>
      </c>
      <c r="N1419" s="198">
        <f t="shared" si="482"/>
        <v>13</v>
      </c>
      <c r="O1419" s="198">
        <v>9</v>
      </c>
      <c r="P1419" s="198"/>
      <c r="Q1419" s="195"/>
    </row>
    <row r="1420" spans="1:17">
      <c r="A1420" s="194">
        <v>45151</v>
      </c>
      <c r="B1420" s="195" t="s">
        <v>81</v>
      </c>
      <c r="C1420" s="195">
        <v>2</v>
      </c>
      <c r="D1420" s="195">
        <v>35</v>
      </c>
      <c r="E1420" s="195">
        <v>2357</v>
      </c>
      <c r="F1420" s="195">
        <v>38</v>
      </c>
      <c r="G1420" s="195">
        <v>1.8</v>
      </c>
      <c r="H1420" s="195">
        <v>1</v>
      </c>
      <c r="I1420" s="195">
        <v>29</v>
      </c>
      <c r="J1420" s="196">
        <v>84.2</v>
      </c>
      <c r="K1420" s="197">
        <f>IFERROR(TablaAforos[[#This Row],[AREA DEL POTRERO]]/TablaAforos[[#This Row],[NUMERO VACAS LOTE]]/TablaAforos[[#This Row],[DIAS OCUPACION]],"")</f>
        <v>62.026315789473685</v>
      </c>
      <c r="L1420" s="198">
        <f t="shared" si="480"/>
        <v>2023</v>
      </c>
      <c r="M1420" s="198">
        <f t="shared" si="481"/>
        <v>8</v>
      </c>
      <c r="N1420" s="198">
        <f t="shared" si="482"/>
        <v>13</v>
      </c>
      <c r="O1420" s="198">
        <v>9</v>
      </c>
      <c r="P1420" s="198"/>
      <c r="Q1420" s="195"/>
    </row>
    <row r="1421" spans="1:17">
      <c r="A1421" s="194">
        <v>45151</v>
      </c>
      <c r="B1421" s="195" t="s">
        <v>82</v>
      </c>
      <c r="C1421" s="195" t="s">
        <v>86</v>
      </c>
      <c r="D1421" s="195">
        <v>21</v>
      </c>
      <c r="E1421" s="195">
        <v>2500</v>
      </c>
      <c r="F1421" s="195">
        <v>42</v>
      </c>
      <c r="G1421" s="195">
        <v>1.2</v>
      </c>
      <c r="H1421" s="195">
        <v>1</v>
      </c>
      <c r="I1421" s="195">
        <v>36</v>
      </c>
      <c r="J1421" s="196">
        <v>57.6</v>
      </c>
      <c r="K1421" s="197">
        <f>IFERROR(TablaAforos[[#This Row],[AREA DEL POTRERO]]/TablaAforos[[#This Row],[NUMERO VACAS LOTE]]/TablaAforos[[#This Row],[DIAS OCUPACION]],"")</f>
        <v>59.523809523809526</v>
      </c>
      <c r="L1421" s="198">
        <f t="shared" si="480"/>
        <v>2023</v>
      </c>
      <c r="M1421" s="198">
        <f t="shared" si="481"/>
        <v>8</v>
      </c>
      <c r="N1421" s="198">
        <f t="shared" si="482"/>
        <v>13</v>
      </c>
      <c r="O1421" s="198">
        <v>8</v>
      </c>
      <c r="P1421" s="198"/>
      <c r="Q1421" s="195"/>
    </row>
    <row r="1422" spans="1:17">
      <c r="A1422" s="194">
        <v>45151</v>
      </c>
      <c r="B1422" s="195" t="s">
        <v>82</v>
      </c>
      <c r="C1422" s="195" t="s">
        <v>87</v>
      </c>
      <c r="D1422" s="195">
        <v>44</v>
      </c>
      <c r="E1422" s="195">
        <v>12727</v>
      </c>
      <c r="F1422" s="195">
        <v>44</v>
      </c>
      <c r="G1422" s="195">
        <v>1.1000000000000001</v>
      </c>
      <c r="H1422" s="195">
        <v>2.5</v>
      </c>
      <c r="I1422" s="195">
        <v>32</v>
      </c>
      <c r="J1422" s="196">
        <v>101</v>
      </c>
      <c r="K1422" s="197">
        <f>IFERROR(TablaAforos[[#This Row],[AREA DEL POTRERO]]/TablaAforos[[#This Row],[NUMERO VACAS LOTE]]/TablaAforos[[#This Row],[DIAS OCUPACION]],"")</f>
        <v>115.7</v>
      </c>
      <c r="L1422" s="198">
        <f>YEAR(A1422)</f>
        <v>2023</v>
      </c>
      <c r="M1422" s="198">
        <f>MONTH(A1422)</f>
        <v>8</v>
      </c>
      <c r="N1422" s="198">
        <f>DAY(A1422)</f>
        <v>13</v>
      </c>
      <c r="O1422" s="198">
        <v>8</v>
      </c>
      <c r="P1422" s="198"/>
      <c r="Q1422" s="195"/>
    </row>
    <row r="1423" spans="1:17">
      <c r="A1423" s="194">
        <v>45151</v>
      </c>
      <c r="B1423" s="195" t="s">
        <v>88</v>
      </c>
      <c r="C1423" s="195">
        <v>1</v>
      </c>
      <c r="D1423" s="195">
        <v>7</v>
      </c>
      <c r="E1423" s="195">
        <v>15848</v>
      </c>
      <c r="F1423" s="195">
        <v>42</v>
      </c>
      <c r="G1423" s="195">
        <v>1.3</v>
      </c>
      <c r="H1423" s="195">
        <v>4</v>
      </c>
      <c r="I1423" s="195">
        <v>32</v>
      </c>
      <c r="J1423" s="196">
        <v>96.9</v>
      </c>
      <c r="K1423" s="197">
        <f>IFERROR(TablaAforos[[#This Row],[AREA DEL POTRERO]]/TablaAforos[[#This Row],[NUMERO VACAS LOTE]]/TablaAforos[[#This Row],[DIAS OCUPACION]],"")</f>
        <v>94.333333333333329</v>
      </c>
      <c r="L1423" s="198">
        <f>YEAR(A1423)</f>
        <v>2023</v>
      </c>
      <c r="M1423" s="198">
        <f>MONTH(A1423)</f>
        <v>8</v>
      </c>
      <c r="N1423" s="198">
        <f>DAY(A1423)</f>
        <v>13</v>
      </c>
      <c r="O1423" s="198">
        <v>5</v>
      </c>
      <c r="P1423" s="198"/>
      <c r="Q1423" s="195"/>
    </row>
    <row r="1424" spans="1:17">
      <c r="A1424" s="194">
        <v>45152</v>
      </c>
      <c r="B1424" s="195" t="s">
        <v>81</v>
      </c>
      <c r="C1424" s="195">
        <v>1</v>
      </c>
      <c r="D1424" s="195">
        <v>59</v>
      </c>
      <c r="E1424" s="195">
        <v>2452</v>
      </c>
      <c r="F1424" s="195">
        <v>37</v>
      </c>
      <c r="G1424" s="195">
        <v>2.1</v>
      </c>
      <c r="H1424" s="195">
        <v>1</v>
      </c>
      <c r="I1424" s="195">
        <v>28</v>
      </c>
      <c r="J1424" s="196">
        <v>106</v>
      </c>
      <c r="K1424" s="197">
        <f>IFERROR(TablaAforos[[#This Row],[AREA DEL POTRERO]]/TablaAforos[[#This Row],[NUMERO VACAS LOTE]]/TablaAforos[[#This Row],[DIAS OCUPACION]],"")</f>
        <v>66.270270270270274</v>
      </c>
      <c r="L1424" s="198">
        <f t="shared" si="480"/>
        <v>2023</v>
      </c>
      <c r="M1424" s="198">
        <f t="shared" si="481"/>
        <v>8</v>
      </c>
      <c r="N1424" s="198">
        <f t="shared" si="482"/>
        <v>14</v>
      </c>
      <c r="O1424" s="198">
        <v>3</v>
      </c>
      <c r="P1424" s="198"/>
      <c r="Q1424" s="195"/>
    </row>
    <row r="1425" spans="1:17">
      <c r="A1425" s="194">
        <v>45152</v>
      </c>
      <c r="B1425" s="195" t="s">
        <v>81</v>
      </c>
      <c r="C1425" s="195">
        <v>2</v>
      </c>
      <c r="D1425" s="195">
        <v>36</v>
      </c>
      <c r="E1425" s="195">
        <v>3103</v>
      </c>
      <c r="F1425" s="195">
        <v>38</v>
      </c>
      <c r="G1425" s="195">
        <v>1.8</v>
      </c>
      <c r="H1425" s="195">
        <v>1</v>
      </c>
      <c r="I1425" s="195">
        <v>29</v>
      </c>
      <c r="J1425" s="196">
        <v>114</v>
      </c>
      <c r="K1425" s="197">
        <f>IFERROR(TablaAforos[[#This Row],[AREA DEL POTRERO]]/TablaAforos[[#This Row],[NUMERO VACAS LOTE]]/TablaAforos[[#This Row],[DIAS OCUPACION]],"")</f>
        <v>81.65789473684211</v>
      </c>
      <c r="L1425" s="198">
        <f t="shared" si="480"/>
        <v>2023</v>
      </c>
      <c r="M1425" s="198">
        <f t="shared" si="481"/>
        <v>8</v>
      </c>
      <c r="N1425" s="198">
        <f t="shared" si="482"/>
        <v>14</v>
      </c>
      <c r="O1425" s="198">
        <v>9</v>
      </c>
      <c r="P1425" s="198"/>
      <c r="Q1425" s="195"/>
    </row>
    <row r="1426" spans="1:17">
      <c r="A1426" s="194">
        <v>45152</v>
      </c>
      <c r="B1426" s="195" t="s">
        <v>82</v>
      </c>
      <c r="C1426" s="195" t="s">
        <v>86</v>
      </c>
      <c r="D1426" s="195">
        <v>22</v>
      </c>
      <c r="E1426" s="195">
        <v>2500</v>
      </c>
      <c r="F1426" s="195">
        <v>42</v>
      </c>
      <c r="G1426" s="195">
        <v>1.7</v>
      </c>
      <c r="H1426" s="195">
        <v>1</v>
      </c>
      <c r="I1426" s="195">
        <v>36</v>
      </c>
      <c r="J1426" s="196">
        <v>77.7</v>
      </c>
      <c r="K1426" s="197">
        <f>IFERROR(TablaAforos[[#This Row],[AREA DEL POTRERO]]/TablaAforos[[#This Row],[NUMERO VACAS LOTE]]/TablaAforos[[#This Row],[DIAS OCUPACION]],"")</f>
        <v>59.523809523809526</v>
      </c>
      <c r="L1426" s="198">
        <f t="shared" si="480"/>
        <v>2023</v>
      </c>
      <c r="M1426" s="198">
        <f t="shared" si="481"/>
        <v>8</v>
      </c>
      <c r="N1426" s="198">
        <f t="shared" si="482"/>
        <v>14</v>
      </c>
      <c r="O1426" s="198">
        <v>8</v>
      </c>
      <c r="P1426" s="198"/>
      <c r="Q1426" s="195"/>
    </row>
    <row r="1427" spans="1:17">
      <c r="A1427" s="194">
        <v>45153</v>
      </c>
      <c r="B1427" s="195" t="s">
        <v>81</v>
      </c>
      <c r="C1427" s="195">
        <v>1</v>
      </c>
      <c r="D1427" s="195">
        <v>58</v>
      </c>
      <c r="E1427" s="195">
        <v>2292</v>
      </c>
      <c r="F1427" s="195">
        <v>37</v>
      </c>
      <c r="G1427" s="195">
        <v>2.1</v>
      </c>
      <c r="H1427" s="195">
        <v>1</v>
      </c>
      <c r="I1427" s="195">
        <v>28</v>
      </c>
      <c r="J1427" s="196">
        <v>99.9</v>
      </c>
      <c r="K1427" s="197">
        <f>IFERROR(TablaAforos[[#This Row],[AREA DEL POTRERO]]/TablaAforos[[#This Row],[NUMERO VACAS LOTE]]/TablaAforos[[#This Row],[DIAS OCUPACION]],"")</f>
        <v>61.945945945945944</v>
      </c>
      <c r="L1427" s="198">
        <f t="shared" si="480"/>
        <v>2023</v>
      </c>
      <c r="M1427" s="198">
        <f t="shared" si="481"/>
        <v>8</v>
      </c>
      <c r="N1427" s="198">
        <f t="shared" si="482"/>
        <v>15</v>
      </c>
      <c r="O1427" s="198">
        <v>3</v>
      </c>
      <c r="P1427" s="198"/>
      <c r="Q1427" s="195"/>
    </row>
    <row r="1428" spans="1:17">
      <c r="A1428" s="194">
        <v>45153</v>
      </c>
      <c r="B1428" s="195" t="s">
        <v>81</v>
      </c>
      <c r="C1428" s="195">
        <v>2</v>
      </c>
      <c r="D1428" s="195">
        <v>30</v>
      </c>
      <c r="E1428" s="195">
        <v>2037</v>
      </c>
      <c r="F1428" s="195">
        <v>39</v>
      </c>
      <c r="G1428" s="195">
        <v>1.5</v>
      </c>
      <c r="H1428" s="195">
        <v>1</v>
      </c>
      <c r="I1428" s="195">
        <v>30</v>
      </c>
      <c r="J1428" s="196">
        <v>62.3</v>
      </c>
      <c r="K1428" s="197">
        <f>IFERROR(TablaAforos[[#This Row],[AREA DEL POTRERO]]/TablaAforos[[#This Row],[NUMERO VACAS LOTE]]/TablaAforos[[#This Row],[DIAS OCUPACION]],"")</f>
        <v>52.230769230769234</v>
      </c>
      <c r="L1428" s="198">
        <f t="shared" si="480"/>
        <v>2023</v>
      </c>
      <c r="M1428" s="198">
        <f t="shared" si="481"/>
        <v>8</v>
      </c>
      <c r="N1428" s="198">
        <f t="shared" si="482"/>
        <v>15</v>
      </c>
      <c r="O1428" s="198">
        <v>9</v>
      </c>
      <c r="P1428" s="198"/>
      <c r="Q1428" s="195"/>
    </row>
    <row r="1429" spans="1:17">
      <c r="A1429" s="194">
        <v>45153</v>
      </c>
      <c r="B1429" s="195" t="s">
        <v>82</v>
      </c>
      <c r="C1429" s="195" t="s">
        <v>86</v>
      </c>
      <c r="D1429" s="195">
        <v>23</v>
      </c>
      <c r="E1429" s="195">
        <v>2500</v>
      </c>
      <c r="F1429" s="195">
        <v>42</v>
      </c>
      <c r="G1429" s="195">
        <v>1.9</v>
      </c>
      <c r="H1429" s="195">
        <v>1</v>
      </c>
      <c r="I1429" s="195">
        <v>36</v>
      </c>
      <c r="J1429" s="196">
        <v>88.8</v>
      </c>
      <c r="K1429" s="197">
        <f>IFERROR(TablaAforos[[#This Row],[AREA DEL POTRERO]]/TablaAforos[[#This Row],[NUMERO VACAS LOTE]]/TablaAforos[[#This Row],[DIAS OCUPACION]],"")</f>
        <v>59.523809523809526</v>
      </c>
      <c r="L1429" s="198">
        <f t="shared" si="480"/>
        <v>2023</v>
      </c>
      <c r="M1429" s="198">
        <f t="shared" si="481"/>
        <v>8</v>
      </c>
      <c r="N1429" s="198">
        <f t="shared" si="482"/>
        <v>15</v>
      </c>
      <c r="O1429" s="198">
        <v>8</v>
      </c>
      <c r="P1429" s="198"/>
      <c r="Q1429" s="195"/>
    </row>
    <row r="1430" spans="1:17">
      <c r="A1430" s="194">
        <v>45154</v>
      </c>
      <c r="B1430" s="195" t="s">
        <v>81</v>
      </c>
      <c r="C1430" s="195">
        <v>1</v>
      </c>
      <c r="D1430" s="195">
        <v>57</v>
      </c>
      <c r="E1430" s="195">
        <v>2162</v>
      </c>
      <c r="F1430" s="195">
        <v>36</v>
      </c>
      <c r="G1430" s="195">
        <v>2</v>
      </c>
      <c r="H1430" s="195">
        <v>1</v>
      </c>
      <c r="I1430" s="195">
        <v>28</v>
      </c>
      <c r="J1430" s="196">
        <v>91</v>
      </c>
      <c r="K1430" s="197">
        <f>IFERROR(TablaAforos[[#This Row],[AREA DEL POTRERO]]/TablaAforos[[#This Row],[NUMERO VACAS LOTE]]/TablaAforos[[#This Row],[DIAS OCUPACION]],"")</f>
        <v>60.055555555555557</v>
      </c>
      <c r="L1430" s="198">
        <f t="shared" si="480"/>
        <v>2023</v>
      </c>
      <c r="M1430" s="198">
        <f t="shared" si="481"/>
        <v>8</v>
      </c>
      <c r="N1430" s="198">
        <f t="shared" si="482"/>
        <v>16</v>
      </c>
      <c r="O1430" s="198">
        <v>3</v>
      </c>
      <c r="P1430" s="198"/>
      <c r="Q1430" s="195"/>
    </row>
    <row r="1431" spans="1:17">
      <c r="A1431" s="194">
        <v>45154</v>
      </c>
      <c r="B1431" s="195" t="s">
        <v>81</v>
      </c>
      <c r="C1431" s="195">
        <v>2</v>
      </c>
      <c r="D1431" s="195">
        <v>31</v>
      </c>
      <c r="E1431" s="195">
        <v>2624</v>
      </c>
      <c r="F1431" s="195">
        <v>39</v>
      </c>
      <c r="G1431" s="195">
        <v>1.2</v>
      </c>
      <c r="H1431" s="195">
        <v>1</v>
      </c>
      <c r="I1431" s="195">
        <v>30</v>
      </c>
      <c r="J1431" s="196">
        <v>63.1</v>
      </c>
      <c r="K1431" s="197">
        <f>IFERROR(TablaAforos[[#This Row],[AREA DEL POTRERO]]/TablaAforos[[#This Row],[NUMERO VACAS LOTE]]/TablaAforos[[#This Row],[DIAS OCUPACION]],"")</f>
        <v>67.282051282051285</v>
      </c>
      <c r="L1431" s="198">
        <f t="shared" si="480"/>
        <v>2023</v>
      </c>
      <c r="M1431" s="198">
        <f t="shared" si="481"/>
        <v>8</v>
      </c>
      <c r="N1431" s="198">
        <f t="shared" si="482"/>
        <v>16</v>
      </c>
      <c r="O1431" s="198">
        <v>9</v>
      </c>
      <c r="P1431" s="198"/>
      <c r="Q1431" s="195"/>
    </row>
    <row r="1432" spans="1:17">
      <c r="A1432" s="194">
        <v>45154</v>
      </c>
      <c r="B1432" s="195" t="s">
        <v>82</v>
      </c>
      <c r="C1432" s="195" t="s">
        <v>86</v>
      </c>
      <c r="D1432" s="195">
        <v>24</v>
      </c>
      <c r="E1432" s="195">
        <v>2500</v>
      </c>
      <c r="F1432" s="195">
        <v>42</v>
      </c>
      <c r="G1432" s="195">
        <v>2</v>
      </c>
      <c r="H1432" s="195">
        <v>1</v>
      </c>
      <c r="I1432" s="195">
        <v>36</v>
      </c>
      <c r="J1432" s="196">
        <v>89.3</v>
      </c>
      <c r="K1432" s="197">
        <f>IFERROR(TablaAforos[[#This Row],[AREA DEL POTRERO]]/TablaAforos[[#This Row],[NUMERO VACAS LOTE]]/TablaAforos[[#This Row],[DIAS OCUPACION]],"")</f>
        <v>59.523809523809526</v>
      </c>
      <c r="L1432" s="198">
        <f t="shared" si="480"/>
        <v>2023</v>
      </c>
      <c r="M1432" s="198">
        <f t="shared" si="481"/>
        <v>8</v>
      </c>
      <c r="N1432" s="198">
        <f t="shared" si="482"/>
        <v>16</v>
      </c>
      <c r="O1432" s="198">
        <v>8</v>
      </c>
      <c r="P1432" s="198"/>
      <c r="Q1432" s="195"/>
    </row>
    <row r="1433" spans="1:17">
      <c r="A1433" s="194">
        <v>45155</v>
      </c>
      <c r="B1433" s="195" t="s">
        <v>81</v>
      </c>
      <c r="C1433" s="195">
        <v>1</v>
      </c>
      <c r="D1433" s="195">
        <v>56</v>
      </c>
      <c r="E1433" s="195">
        <v>2083</v>
      </c>
      <c r="F1433" s="195">
        <v>36</v>
      </c>
      <c r="G1433" s="195">
        <v>2.1</v>
      </c>
      <c r="H1433" s="195">
        <v>1</v>
      </c>
      <c r="I1433" s="195">
        <v>28</v>
      </c>
      <c r="J1433" s="196">
        <v>95</v>
      </c>
      <c r="K1433" s="197">
        <f>IFERROR(TablaAforos[[#This Row],[AREA DEL POTRERO]]/TablaAforos[[#This Row],[NUMERO VACAS LOTE]]/TablaAforos[[#This Row],[DIAS OCUPACION]],"")</f>
        <v>57.861111111111114</v>
      </c>
      <c r="L1433" s="198">
        <f t="shared" si="480"/>
        <v>2023</v>
      </c>
      <c r="M1433" s="198">
        <f t="shared" si="481"/>
        <v>8</v>
      </c>
      <c r="N1433" s="198">
        <f t="shared" si="482"/>
        <v>17</v>
      </c>
      <c r="O1433" s="198">
        <v>3</v>
      </c>
      <c r="P1433" s="198"/>
      <c r="Q1433" s="195"/>
    </row>
    <row r="1434" spans="1:17">
      <c r="A1434" s="194">
        <v>45155</v>
      </c>
      <c r="B1434" s="195" t="s">
        <v>81</v>
      </c>
      <c r="C1434" s="195">
        <v>2</v>
      </c>
      <c r="D1434" s="195">
        <v>29</v>
      </c>
      <c r="E1434" s="195">
        <v>1925</v>
      </c>
      <c r="F1434" s="195">
        <v>38</v>
      </c>
      <c r="G1434" s="195">
        <v>1.4</v>
      </c>
      <c r="H1434" s="195">
        <v>1</v>
      </c>
      <c r="I1434" s="195">
        <v>30</v>
      </c>
      <c r="J1434" s="196">
        <v>53.6</v>
      </c>
      <c r="K1434" s="197">
        <f>IFERROR(TablaAforos[[#This Row],[AREA DEL POTRERO]]/TablaAforos[[#This Row],[NUMERO VACAS LOTE]]/TablaAforos[[#This Row],[DIAS OCUPACION]],"")</f>
        <v>50.657894736842103</v>
      </c>
      <c r="L1434" s="198">
        <f t="shared" si="480"/>
        <v>2023</v>
      </c>
      <c r="M1434" s="198">
        <f t="shared" si="481"/>
        <v>8</v>
      </c>
      <c r="N1434" s="198">
        <f t="shared" si="482"/>
        <v>17</v>
      </c>
      <c r="O1434" s="198">
        <v>9</v>
      </c>
      <c r="P1434" s="198"/>
      <c r="Q1434" s="195"/>
    </row>
    <row r="1435" spans="1:17">
      <c r="A1435" s="194">
        <v>45155</v>
      </c>
      <c r="B1435" s="195" t="s">
        <v>82</v>
      </c>
      <c r="C1435" s="195" t="s">
        <v>86</v>
      </c>
      <c r="D1435" s="195">
        <v>25</v>
      </c>
      <c r="E1435" s="195">
        <v>2500</v>
      </c>
      <c r="F1435" s="195">
        <v>42</v>
      </c>
      <c r="G1435" s="195"/>
      <c r="H1435" s="195"/>
      <c r="I1435" s="195"/>
      <c r="J1435" s="196"/>
      <c r="K1435" s="197" t="str">
        <f>IFERROR(TablaAforos[[#This Row],[AREA DEL POTRERO]]/TablaAforos[[#This Row],[NUMERO VACAS LOTE]]/TablaAforos[[#This Row],[DIAS OCUPACION]],"")</f>
        <v/>
      </c>
      <c r="L1435" s="198">
        <f t="shared" si="480"/>
        <v>2023</v>
      </c>
      <c r="M1435" s="198">
        <f t="shared" si="481"/>
        <v>8</v>
      </c>
      <c r="N1435" s="198">
        <f t="shared" si="482"/>
        <v>17</v>
      </c>
      <c r="O1435" s="198">
        <v>8</v>
      </c>
      <c r="P1435" s="198"/>
      <c r="Q1435" s="195"/>
    </row>
    <row r="1436" spans="1:17">
      <c r="A1436" s="194">
        <v>45156</v>
      </c>
      <c r="B1436" s="195" t="s">
        <v>81</v>
      </c>
      <c r="C1436" s="195">
        <v>1</v>
      </c>
      <c r="D1436" s="195">
        <v>55</v>
      </c>
      <c r="E1436" s="195">
        <v>2377</v>
      </c>
      <c r="F1436" s="195">
        <v>36</v>
      </c>
      <c r="G1436" s="195">
        <v>2.2999999999999998</v>
      </c>
      <c r="H1436" s="195">
        <v>1</v>
      </c>
      <c r="I1436" s="195">
        <v>28</v>
      </c>
      <c r="J1436" s="196">
        <v>116</v>
      </c>
      <c r="K1436" s="197">
        <f>IFERROR(TablaAforos[[#This Row],[AREA DEL POTRERO]]/TablaAforos[[#This Row],[NUMERO VACAS LOTE]]/TablaAforos[[#This Row],[DIAS OCUPACION]],"")</f>
        <v>66.027777777777771</v>
      </c>
      <c r="L1436" s="198">
        <f t="shared" si="480"/>
        <v>2023</v>
      </c>
      <c r="M1436" s="198">
        <f t="shared" si="481"/>
        <v>8</v>
      </c>
      <c r="N1436" s="198">
        <f t="shared" si="482"/>
        <v>18</v>
      </c>
      <c r="O1436" s="198">
        <v>3</v>
      </c>
      <c r="P1436" s="198"/>
      <c r="Q1436" s="195"/>
    </row>
    <row r="1437" spans="1:17">
      <c r="A1437" s="194">
        <v>45156</v>
      </c>
      <c r="B1437" s="195" t="s">
        <v>81</v>
      </c>
      <c r="C1437" s="195">
        <v>2</v>
      </c>
      <c r="D1437" s="195">
        <v>28</v>
      </c>
      <c r="E1437" s="195">
        <v>2234</v>
      </c>
      <c r="F1437" s="195">
        <v>39</v>
      </c>
      <c r="G1437" s="195">
        <v>1.3</v>
      </c>
      <c r="H1437" s="195">
        <v>1</v>
      </c>
      <c r="I1437" s="195">
        <v>30</v>
      </c>
      <c r="J1437" s="196">
        <v>56.3</v>
      </c>
      <c r="K1437" s="197">
        <f>IFERROR(TablaAforos[[#This Row],[AREA DEL POTRERO]]/TablaAforos[[#This Row],[NUMERO VACAS LOTE]]/TablaAforos[[#This Row],[DIAS OCUPACION]],"")</f>
        <v>57.282051282051285</v>
      </c>
      <c r="L1437" s="198">
        <f t="shared" si="480"/>
        <v>2023</v>
      </c>
      <c r="M1437" s="198">
        <f t="shared" si="481"/>
        <v>8</v>
      </c>
      <c r="N1437" s="198">
        <f t="shared" si="482"/>
        <v>18</v>
      </c>
      <c r="O1437" s="198">
        <v>9</v>
      </c>
      <c r="P1437" s="198"/>
      <c r="Q1437" s="195"/>
    </row>
    <row r="1438" spans="1:17">
      <c r="A1438" s="194">
        <v>45156</v>
      </c>
      <c r="B1438" s="195" t="s">
        <v>82</v>
      </c>
      <c r="C1438" s="195" t="s">
        <v>86</v>
      </c>
      <c r="D1438" s="195">
        <v>26</v>
      </c>
      <c r="E1438" s="195">
        <v>2500</v>
      </c>
      <c r="F1438" s="195">
        <v>42</v>
      </c>
      <c r="G1438" s="195">
        <v>2</v>
      </c>
      <c r="H1438" s="195">
        <v>1</v>
      </c>
      <c r="I1438" s="195">
        <v>36</v>
      </c>
      <c r="J1438" s="196">
        <v>92</v>
      </c>
      <c r="K1438" s="197">
        <f>IFERROR(TablaAforos[[#This Row],[AREA DEL POTRERO]]/TablaAforos[[#This Row],[NUMERO VACAS LOTE]]/TablaAforos[[#This Row],[DIAS OCUPACION]],"")</f>
        <v>59.523809523809526</v>
      </c>
      <c r="L1438" s="198">
        <f>YEAR(A1438)</f>
        <v>2023</v>
      </c>
      <c r="M1438" s="198">
        <f>MONTH(A1438)</f>
        <v>8</v>
      </c>
      <c r="N1438" s="198">
        <f>DAY(A1438)</f>
        <v>18</v>
      </c>
      <c r="O1438" s="198">
        <v>8</v>
      </c>
      <c r="P1438" s="198"/>
      <c r="Q1438" s="195"/>
    </row>
    <row r="1439" spans="1:17">
      <c r="A1439" s="194">
        <v>45157</v>
      </c>
      <c r="B1439" s="195" t="s">
        <v>81</v>
      </c>
      <c r="C1439" s="195">
        <v>1</v>
      </c>
      <c r="D1439" s="195">
        <v>54</v>
      </c>
      <c r="E1439" s="195">
        <v>2522</v>
      </c>
      <c r="F1439" s="195">
        <v>36</v>
      </c>
      <c r="G1439" s="195">
        <v>1.8</v>
      </c>
      <c r="H1439" s="195">
        <v>1</v>
      </c>
      <c r="I1439" s="195">
        <v>28</v>
      </c>
      <c r="J1439" s="196">
        <v>96.7</v>
      </c>
      <c r="K1439" s="197">
        <f>IFERROR(TablaAforos[[#This Row],[AREA DEL POTRERO]]/TablaAforos[[#This Row],[NUMERO VACAS LOTE]]/TablaAforos[[#This Row],[DIAS OCUPACION]],"")</f>
        <v>70.055555555555557</v>
      </c>
      <c r="L1439" s="198">
        <f t="shared" si="480"/>
        <v>2023</v>
      </c>
      <c r="M1439" s="198">
        <f t="shared" si="481"/>
        <v>8</v>
      </c>
      <c r="N1439" s="198">
        <f t="shared" si="482"/>
        <v>19</v>
      </c>
      <c r="O1439" s="198">
        <v>3</v>
      </c>
      <c r="P1439" s="198"/>
      <c r="Q1439" s="195"/>
    </row>
    <row r="1440" spans="1:17">
      <c r="A1440" s="194">
        <v>45157</v>
      </c>
      <c r="B1440" s="195" t="s">
        <v>81</v>
      </c>
      <c r="C1440" s="195">
        <v>2</v>
      </c>
      <c r="D1440" s="195">
        <v>27</v>
      </c>
      <c r="E1440" s="195">
        <v>2312</v>
      </c>
      <c r="F1440" s="195">
        <v>39</v>
      </c>
      <c r="G1440" s="195">
        <v>1.4</v>
      </c>
      <c r="H1440" s="195">
        <v>1</v>
      </c>
      <c r="I1440" s="195">
        <v>30</v>
      </c>
      <c r="J1440" s="196">
        <v>65.8</v>
      </c>
      <c r="K1440" s="197">
        <f>IFERROR(TablaAforos[[#This Row],[AREA DEL POTRERO]]/TablaAforos[[#This Row],[NUMERO VACAS LOTE]]/TablaAforos[[#This Row],[DIAS OCUPACION]],"")</f>
        <v>59.282051282051285</v>
      </c>
      <c r="L1440" s="198">
        <f t="shared" si="480"/>
        <v>2023</v>
      </c>
      <c r="M1440" s="198">
        <f t="shared" si="481"/>
        <v>8</v>
      </c>
      <c r="N1440" s="198">
        <f t="shared" si="482"/>
        <v>19</v>
      </c>
      <c r="O1440" s="198">
        <v>9</v>
      </c>
      <c r="P1440" s="198"/>
      <c r="Q1440" s="195"/>
    </row>
    <row r="1441" spans="1:17">
      <c r="A1441" s="194">
        <v>45157</v>
      </c>
      <c r="B1441" s="195" t="s">
        <v>88</v>
      </c>
      <c r="C1441" s="195">
        <v>1</v>
      </c>
      <c r="D1441" s="195">
        <v>7</v>
      </c>
      <c r="E1441" s="195">
        <v>13123</v>
      </c>
      <c r="F1441" s="195">
        <v>42</v>
      </c>
      <c r="G1441" s="195">
        <v>1.4</v>
      </c>
      <c r="H1441" s="195">
        <v>3.5</v>
      </c>
      <c r="I1441" s="195">
        <v>31</v>
      </c>
      <c r="J1441" s="196">
        <v>94.4</v>
      </c>
      <c r="K1441" s="197">
        <f>IFERROR(TablaAforos[[#This Row],[AREA DEL POTRERO]]/TablaAforos[[#This Row],[NUMERO VACAS LOTE]]/TablaAforos[[#This Row],[DIAS OCUPACION]],"")</f>
        <v>89.272108843537424</v>
      </c>
      <c r="L1441" s="198">
        <f>YEAR(A1441)</f>
        <v>2023</v>
      </c>
      <c r="M1441" s="198">
        <f>MONTH(A1441)</f>
        <v>8</v>
      </c>
      <c r="N1441" s="198">
        <f>DAY(A1441)</f>
        <v>19</v>
      </c>
      <c r="O1441" s="198">
        <v>5</v>
      </c>
      <c r="P1441" s="198"/>
      <c r="Q1441" s="195"/>
    </row>
    <row r="1442" spans="1:17">
      <c r="A1442" s="194">
        <v>45157</v>
      </c>
      <c r="B1442" s="195" t="s">
        <v>82</v>
      </c>
      <c r="C1442" s="195" t="s">
        <v>86</v>
      </c>
      <c r="D1442" s="195">
        <v>29</v>
      </c>
      <c r="E1442" s="195">
        <v>2500</v>
      </c>
      <c r="F1442" s="195">
        <v>42</v>
      </c>
      <c r="G1442" s="195">
        <v>1.4</v>
      </c>
      <c r="H1442" s="195">
        <v>1</v>
      </c>
      <c r="I1442" s="195">
        <v>36</v>
      </c>
      <c r="J1442" s="196">
        <v>66.5</v>
      </c>
      <c r="K1442" s="197">
        <f>IFERROR(TablaAforos[[#This Row],[AREA DEL POTRERO]]/TablaAforos[[#This Row],[NUMERO VACAS LOTE]]/TablaAforos[[#This Row],[DIAS OCUPACION]],"")</f>
        <v>59.523809523809526</v>
      </c>
      <c r="L1442" s="198">
        <f>YEAR(A1442)</f>
        <v>2023</v>
      </c>
      <c r="M1442" s="198">
        <f>MONTH(A1442)</f>
        <v>8</v>
      </c>
      <c r="N1442" s="198">
        <f>DAY(A1442)</f>
        <v>19</v>
      </c>
      <c r="O1442" s="198">
        <v>8</v>
      </c>
      <c r="P1442" s="198"/>
      <c r="Q1442" s="195"/>
    </row>
    <row r="1443" spans="1:17">
      <c r="A1443" s="194">
        <v>45157</v>
      </c>
      <c r="B1443" s="195" t="s">
        <v>82</v>
      </c>
      <c r="C1443" s="195" t="s">
        <v>87</v>
      </c>
      <c r="D1443" s="195">
        <v>46</v>
      </c>
      <c r="E1443" s="195">
        <v>2500</v>
      </c>
      <c r="F1443" s="195">
        <v>44</v>
      </c>
      <c r="G1443" s="195">
        <v>1.4</v>
      </c>
      <c r="H1443" s="195">
        <v>1</v>
      </c>
      <c r="I1443" s="195">
        <v>34</v>
      </c>
      <c r="J1443" s="196">
        <v>62.6</v>
      </c>
      <c r="K1443" s="197">
        <f>IFERROR(TablaAforos[[#This Row],[AREA DEL POTRERO]]/TablaAforos[[#This Row],[NUMERO VACAS LOTE]]/TablaAforos[[#This Row],[DIAS OCUPACION]],"")</f>
        <v>56.81818181818182</v>
      </c>
      <c r="L1443" s="198">
        <f>YEAR(A1443)</f>
        <v>2023</v>
      </c>
      <c r="M1443" s="198">
        <f>MONTH(A1443)</f>
        <v>8</v>
      </c>
      <c r="N1443" s="198">
        <f>DAY(A1443)</f>
        <v>19</v>
      </c>
      <c r="O1443" s="198">
        <v>8</v>
      </c>
      <c r="P1443" s="198"/>
      <c r="Q1443" s="195"/>
    </row>
    <row r="1444" spans="1:17">
      <c r="A1444" s="194">
        <v>45158</v>
      </c>
      <c r="B1444" s="195" t="s">
        <v>81</v>
      </c>
      <c r="C1444" s="195">
        <v>1</v>
      </c>
      <c r="D1444" s="195">
        <v>53</v>
      </c>
      <c r="E1444" s="195">
        <v>1935</v>
      </c>
      <c r="F1444" s="195">
        <v>36</v>
      </c>
      <c r="G1444" s="195">
        <v>1.7</v>
      </c>
      <c r="H1444" s="195">
        <v>1</v>
      </c>
      <c r="I1444" s="195">
        <v>28</v>
      </c>
      <c r="J1444" s="196">
        <v>71.400000000000006</v>
      </c>
      <c r="K1444" s="197">
        <f>IFERROR(TablaAforos[[#This Row],[AREA DEL POTRERO]]/TablaAforos[[#This Row],[NUMERO VACAS LOTE]]/TablaAforos[[#This Row],[DIAS OCUPACION]],"")</f>
        <v>53.75</v>
      </c>
      <c r="L1444" s="198">
        <f t="shared" si="480"/>
        <v>2023</v>
      </c>
      <c r="M1444" s="198">
        <f t="shared" si="481"/>
        <v>8</v>
      </c>
      <c r="N1444" s="198">
        <f t="shared" si="482"/>
        <v>20</v>
      </c>
      <c r="O1444" s="198">
        <v>3</v>
      </c>
      <c r="P1444" s="198"/>
      <c r="Q1444" s="195"/>
    </row>
    <row r="1445" spans="1:17">
      <c r="A1445" s="194">
        <v>45158</v>
      </c>
      <c r="B1445" s="195" t="s">
        <v>81</v>
      </c>
      <c r="C1445" s="195">
        <v>2</v>
      </c>
      <c r="D1445" s="195">
        <v>26</v>
      </c>
      <c r="E1445" s="195">
        <v>2142</v>
      </c>
      <c r="F1445" s="195">
        <v>39</v>
      </c>
      <c r="G1445" s="195">
        <v>1.4</v>
      </c>
      <c r="H1445" s="195">
        <v>1</v>
      </c>
      <c r="I1445" s="195">
        <v>30</v>
      </c>
      <c r="J1445" s="196">
        <v>59.7</v>
      </c>
      <c r="K1445" s="197">
        <f>IFERROR(TablaAforos[[#This Row],[AREA DEL POTRERO]]/TablaAforos[[#This Row],[NUMERO VACAS LOTE]]/TablaAforos[[#This Row],[DIAS OCUPACION]],"")</f>
        <v>54.92307692307692</v>
      </c>
      <c r="L1445" s="198">
        <f t="shared" si="480"/>
        <v>2023</v>
      </c>
      <c r="M1445" s="198">
        <f t="shared" si="481"/>
        <v>8</v>
      </c>
      <c r="N1445" s="198">
        <f t="shared" si="482"/>
        <v>20</v>
      </c>
      <c r="O1445" s="198">
        <v>9</v>
      </c>
      <c r="P1445" s="198"/>
      <c r="Q1445" s="195"/>
    </row>
    <row r="1446" spans="1:17">
      <c r="A1446" s="194">
        <v>45158</v>
      </c>
      <c r="B1446" s="195" t="s">
        <v>82</v>
      </c>
      <c r="C1446" s="195" t="s">
        <v>86</v>
      </c>
      <c r="D1446" s="195">
        <v>30</v>
      </c>
      <c r="E1446" s="195">
        <v>12578</v>
      </c>
      <c r="F1446" s="195">
        <v>42</v>
      </c>
      <c r="G1446" s="195">
        <v>0.9</v>
      </c>
      <c r="H1446" s="195">
        <v>1.5</v>
      </c>
      <c r="I1446" s="195">
        <v>36</v>
      </c>
      <c r="J1446" s="196">
        <v>91.9</v>
      </c>
      <c r="K1446" s="197">
        <f>IFERROR(TablaAforos[[#This Row],[AREA DEL POTRERO]]/TablaAforos[[#This Row],[NUMERO VACAS LOTE]]/TablaAforos[[#This Row],[DIAS OCUPACION]],"")</f>
        <v>199.65079365079364</v>
      </c>
      <c r="L1446" s="198">
        <f t="shared" si="480"/>
        <v>2023</v>
      </c>
      <c r="M1446" s="198">
        <f t="shared" si="481"/>
        <v>8</v>
      </c>
      <c r="N1446" s="198">
        <f t="shared" si="482"/>
        <v>20</v>
      </c>
      <c r="O1446" s="198">
        <v>8</v>
      </c>
      <c r="P1446" s="198"/>
      <c r="Q1446" s="195"/>
    </row>
    <row r="1447" spans="1:17">
      <c r="A1447" s="194">
        <v>45158</v>
      </c>
      <c r="B1447" s="195" t="s">
        <v>82</v>
      </c>
      <c r="C1447" s="195" t="s">
        <v>87</v>
      </c>
      <c r="D1447" s="195">
        <v>45</v>
      </c>
      <c r="E1447" s="195">
        <v>2500</v>
      </c>
      <c r="F1447" s="195">
        <v>44</v>
      </c>
      <c r="G1447" s="195">
        <v>1</v>
      </c>
      <c r="H1447" s="195">
        <v>1</v>
      </c>
      <c r="I1447" s="195">
        <v>34</v>
      </c>
      <c r="J1447" s="196">
        <v>46.4</v>
      </c>
      <c r="K1447" s="197">
        <f>IFERROR(TablaAforos[[#This Row],[AREA DEL POTRERO]]/TablaAforos[[#This Row],[NUMERO VACAS LOTE]]/TablaAforos[[#This Row],[DIAS OCUPACION]],"")</f>
        <v>56.81818181818182</v>
      </c>
      <c r="L1447" s="198">
        <f t="shared" si="480"/>
        <v>2023</v>
      </c>
      <c r="M1447" s="198">
        <f t="shared" si="481"/>
        <v>8</v>
      </c>
      <c r="N1447" s="198">
        <f t="shared" si="482"/>
        <v>20</v>
      </c>
      <c r="O1447" s="198">
        <v>8</v>
      </c>
      <c r="P1447" s="198"/>
      <c r="Q1447" s="195"/>
    </row>
    <row r="1448" spans="1:17">
      <c r="A1448" s="194">
        <v>45159</v>
      </c>
      <c r="B1448" s="195" t="s">
        <v>81</v>
      </c>
      <c r="C1448" s="195">
        <v>1</v>
      </c>
      <c r="D1448" s="195">
        <v>14</v>
      </c>
      <c r="E1448" s="195">
        <v>2247</v>
      </c>
      <c r="F1448" s="195">
        <v>36</v>
      </c>
      <c r="G1448" s="195"/>
      <c r="H1448" s="195">
        <v>1</v>
      </c>
      <c r="I1448" s="195">
        <v>28</v>
      </c>
      <c r="J1448" s="196"/>
      <c r="K1448" s="197">
        <f>IFERROR(TablaAforos[[#This Row],[AREA DEL POTRERO]]/TablaAforos[[#This Row],[NUMERO VACAS LOTE]]/TablaAforos[[#This Row],[DIAS OCUPACION]],"")</f>
        <v>62.416666666666664</v>
      </c>
      <c r="L1448" s="198">
        <f t="shared" si="480"/>
        <v>2023</v>
      </c>
      <c r="M1448" s="198">
        <f t="shared" si="481"/>
        <v>8</v>
      </c>
      <c r="N1448" s="198">
        <f t="shared" si="482"/>
        <v>21</v>
      </c>
      <c r="O1448" s="198"/>
      <c r="P1448" s="198"/>
      <c r="Q1448" s="195"/>
    </row>
    <row r="1449" spans="1:17">
      <c r="A1449" s="194">
        <v>45159</v>
      </c>
      <c r="B1449" s="195" t="s">
        <v>81</v>
      </c>
      <c r="C1449" s="195">
        <v>2</v>
      </c>
      <c r="D1449" s="195">
        <v>15</v>
      </c>
      <c r="E1449" s="195">
        <v>2908</v>
      </c>
      <c r="F1449" s="195">
        <v>40</v>
      </c>
      <c r="G1449" s="195"/>
      <c r="H1449" s="195">
        <v>1</v>
      </c>
      <c r="I1449" s="195">
        <v>30</v>
      </c>
      <c r="J1449" s="196"/>
      <c r="K1449" s="197">
        <f>IFERROR(TablaAforos[[#This Row],[AREA DEL POTRERO]]/TablaAforos[[#This Row],[NUMERO VACAS LOTE]]/TablaAforos[[#This Row],[DIAS OCUPACION]],"")</f>
        <v>72.7</v>
      </c>
      <c r="L1449" s="198">
        <f t="shared" si="480"/>
        <v>2023</v>
      </c>
      <c r="M1449" s="198">
        <f t="shared" si="481"/>
        <v>8</v>
      </c>
      <c r="N1449" s="198">
        <f t="shared" si="482"/>
        <v>21</v>
      </c>
      <c r="O1449" s="198"/>
      <c r="P1449" s="198"/>
      <c r="Q1449" s="195"/>
    </row>
    <row r="1450" spans="1:17">
      <c r="A1450" s="194">
        <v>45159</v>
      </c>
      <c r="B1450" s="195" t="s">
        <v>82</v>
      </c>
      <c r="C1450" s="195" t="s">
        <v>87</v>
      </c>
      <c r="D1450" s="195">
        <v>47</v>
      </c>
      <c r="E1450" s="195">
        <v>2500</v>
      </c>
      <c r="F1450" s="195">
        <v>44</v>
      </c>
      <c r="G1450" s="195">
        <v>1</v>
      </c>
      <c r="H1450" s="195">
        <v>1</v>
      </c>
      <c r="I1450" s="195">
        <v>34</v>
      </c>
      <c r="J1450" s="196">
        <v>46.4</v>
      </c>
      <c r="K1450" s="197">
        <f>IFERROR(TablaAforos[[#This Row],[AREA DEL POTRERO]]/TablaAforos[[#This Row],[NUMERO VACAS LOTE]]/TablaAforos[[#This Row],[DIAS OCUPACION]],"")</f>
        <v>56.81818181818182</v>
      </c>
      <c r="L1450" s="198">
        <f t="shared" ref="L1450:L1467" si="483">YEAR(A1450)</f>
        <v>2023</v>
      </c>
      <c r="M1450" s="198">
        <f t="shared" ref="M1450:M1467" si="484">MONTH(A1450)</f>
        <v>8</v>
      </c>
      <c r="N1450" s="198">
        <f t="shared" ref="N1450:N1467" si="485">DAY(A1450)</f>
        <v>21</v>
      </c>
      <c r="O1450" s="198">
        <v>8</v>
      </c>
      <c r="P1450" s="198"/>
      <c r="Q1450" s="195"/>
    </row>
    <row r="1451" spans="1:17">
      <c r="A1451" s="194">
        <v>45160</v>
      </c>
      <c r="B1451" s="195" t="s">
        <v>81</v>
      </c>
      <c r="C1451" s="195">
        <v>1</v>
      </c>
      <c r="D1451" s="195">
        <v>6</v>
      </c>
      <c r="E1451" s="195">
        <v>2442</v>
      </c>
      <c r="F1451" s="195">
        <v>36</v>
      </c>
      <c r="G1451" s="195"/>
      <c r="H1451" s="195">
        <v>1</v>
      </c>
      <c r="I1451" s="195">
        <v>28</v>
      </c>
      <c r="J1451" s="196"/>
      <c r="K1451" s="197">
        <f>IFERROR(TablaAforos[[#This Row],[AREA DEL POTRERO]]/TablaAforos[[#This Row],[NUMERO VACAS LOTE]]/TablaAforos[[#This Row],[DIAS OCUPACION]],"")</f>
        <v>67.833333333333329</v>
      </c>
      <c r="L1451" s="198">
        <f t="shared" si="483"/>
        <v>2023</v>
      </c>
      <c r="M1451" s="198">
        <f t="shared" si="484"/>
        <v>8</v>
      </c>
      <c r="N1451" s="198">
        <f t="shared" si="485"/>
        <v>22</v>
      </c>
      <c r="O1451" s="198"/>
      <c r="P1451" s="198"/>
      <c r="Q1451" s="195"/>
    </row>
    <row r="1452" spans="1:17">
      <c r="A1452" s="194">
        <v>45160</v>
      </c>
      <c r="B1452" s="195" t="s">
        <v>81</v>
      </c>
      <c r="C1452" s="195">
        <v>2</v>
      </c>
      <c r="D1452" s="195">
        <v>16</v>
      </c>
      <c r="E1452" s="195">
        <v>2327</v>
      </c>
      <c r="F1452" s="195">
        <v>40</v>
      </c>
      <c r="G1452" s="195"/>
      <c r="H1452" s="195">
        <v>1</v>
      </c>
      <c r="I1452" s="195">
        <v>32</v>
      </c>
      <c r="J1452" s="196"/>
      <c r="K1452" s="197">
        <f>IFERROR(TablaAforos[[#This Row],[AREA DEL POTRERO]]/TablaAforos[[#This Row],[NUMERO VACAS LOTE]]/TablaAforos[[#This Row],[DIAS OCUPACION]],"")</f>
        <v>58.174999999999997</v>
      </c>
      <c r="L1452" s="198">
        <f t="shared" si="483"/>
        <v>2023</v>
      </c>
      <c r="M1452" s="198">
        <f t="shared" si="484"/>
        <v>8</v>
      </c>
      <c r="N1452" s="198">
        <f t="shared" si="485"/>
        <v>22</v>
      </c>
      <c r="O1452" s="198"/>
      <c r="P1452" s="198"/>
      <c r="Q1452" s="195"/>
    </row>
    <row r="1453" spans="1:17">
      <c r="A1453" s="194">
        <v>45160</v>
      </c>
      <c r="B1453" s="195" t="s">
        <v>82</v>
      </c>
      <c r="C1453" s="195" t="s">
        <v>87</v>
      </c>
      <c r="D1453" s="195">
        <v>48</v>
      </c>
      <c r="E1453" s="195">
        <v>2500</v>
      </c>
      <c r="F1453" s="195">
        <v>44</v>
      </c>
      <c r="G1453" s="195">
        <v>0.6</v>
      </c>
      <c r="H1453" s="195">
        <v>1</v>
      </c>
      <c r="I1453" s="195">
        <v>34</v>
      </c>
      <c r="J1453" s="196">
        <v>26.4</v>
      </c>
      <c r="K1453" s="197">
        <f>IFERROR(TablaAforos[[#This Row],[AREA DEL POTRERO]]/TablaAforos[[#This Row],[NUMERO VACAS LOTE]]/TablaAforos[[#This Row],[DIAS OCUPACION]],"")</f>
        <v>56.81818181818182</v>
      </c>
      <c r="L1453" s="198">
        <f t="shared" si="483"/>
        <v>2023</v>
      </c>
      <c r="M1453" s="198">
        <f t="shared" si="484"/>
        <v>8</v>
      </c>
      <c r="N1453" s="198">
        <f t="shared" si="485"/>
        <v>22</v>
      </c>
      <c r="O1453" s="198">
        <v>8</v>
      </c>
      <c r="P1453" s="198"/>
      <c r="Q1453" s="195"/>
    </row>
    <row r="1454" spans="1:17">
      <c r="A1454" s="194">
        <v>45160</v>
      </c>
      <c r="B1454" s="195" t="s">
        <v>88</v>
      </c>
      <c r="C1454" s="195">
        <v>1</v>
      </c>
      <c r="D1454" s="195">
        <v>4</v>
      </c>
      <c r="E1454" s="195">
        <v>11400</v>
      </c>
      <c r="F1454" s="195">
        <v>42</v>
      </c>
      <c r="G1454" s="195"/>
      <c r="H1454" s="195"/>
      <c r="I1454" s="195">
        <v>31</v>
      </c>
      <c r="J1454" s="196"/>
      <c r="K1454" s="197" t="str">
        <f>IFERROR(TablaAforos[[#This Row],[AREA DEL POTRERO]]/TablaAforos[[#This Row],[NUMERO VACAS LOTE]]/TablaAforos[[#This Row],[DIAS OCUPACION]],"")</f>
        <v/>
      </c>
      <c r="L1454" s="198">
        <f>YEAR(A1454)</f>
        <v>2023</v>
      </c>
      <c r="M1454" s="198">
        <f>MONTH(A1454)</f>
        <v>8</v>
      </c>
      <c r="N1454" s="198">
        <f>DAY(A1454)</f>
        <v>22</v>
      </c>
      <c r="O1454" s="198"/>
      <c r="P1454" s="198"/>
      <c r="Q1454" s="195"/>
    </row>
    <row r="1455" spans="1:17">
      <c r="A1455" s="194">
        <v>45161</v>
      </c>
      <c r="B1455" s="195" t="s">
        <v>81</v>
      </c>
      <c r="C1455" s="195">
        <v>1</v>
      </c>
      <c r="D1455" s="195">
        <v>5</v>
      </c>
      <c r="E1455" s="195">
        <v>2550</v>
      </c>
      <c r="F1455" s="195">
        <v>36</v>
      </c>
      <c r="G1455" s="195">
        <v>1.8</v>
      </c>
      <c r="H1455" s="195">
        <v>1</v>
      </c>
      <c r="I1455" s="195">
        <v>28</v>
      </c>
      <c r="J1455" s="196">
        <v>97.8</v>
      </c>
      <c r="K1455" s="197">
        <f>IFERROR(TablaAforos[[#This Row],[AREA DEL POTRERO]]/TablaAforos[[#This Row],[NUMERO VACAS LOTE]]/TablaAforos[[#This Row],[DIAS OCUPACION]],"")</f>
        <v>70.833333333333329</v>
      </c>
      <c r="L1455" s="198">
        <f t="shared" si="483"/>
        <v>2023</v>
      </c>
      <c r="M1455" s="198">
        <f t="shared" si="484"/>
        <v>8</v>
      </c>
      <c r="N1455" s="198">
        <f t="shared" si="485"/>
        <v>23</v>
      </c>
      <c r="O1455" s="198">
        <v>9</v>
      </c>
      <c r="P1455" s="198"/>
      <c r="Q1455" s="195"/>
    </row>
    <row r="1456" spans="1:17">
      <c r="A1456" s="194">
        <v>45161</v>
      </c>
      <c r="B1456" s="195" t="s">
        <v>81</v>
      </c>
      <c r="C1456" s="195">
        <v>2</v>
      </c>
      <c r="D1456" s="195">
        <v>71</v>
      </c>
      <c r="E1456" s="195">
        <v>2184</v>
      </c>
      <c r="F1456" s="195">
        <v>40</v>
      </c>
      <c r="G1456" s="195">
        <v>1.5</v>
      </c>
      <c r="H1456" s="195">
        <v>1</v>
      </c>
      <c r="I1456" s="195">
        <v>31</v>
      </c>
      <c r="J1456" s="196">
        <v>64.7</v>
      </c>
      <c r="K1456" s="197">
        <f>IFERROR(TablaAforos[[#This Row],[AREA DEL POTRERO]]/TablaAforos[[#This Row],[NUMERO VACAS LOTE]]/TablaAforos[[#This Row],[DIAS OCUPACION]],"")</f>
        <v>54.6</v>
      </c>
      <c r="L1456" s="198">
        <f t="shared" si="483"/>
        <v>2023</v>
      </c>
      <c r="M1456" s="198">
        <f t="shared" si="484"/>
        <v>8</v>
      </c>
      <c r="N1456" s="198">
        <f t="shared" si="485"/>
        <v>23</v>
      </c>
      <c r="O1456" s="198">
        <v>9</v>
      </c>
      <c r="P1456" s="198"/>
      <c r="Q1456" s="195"/>
    </row>
    <row r="1457" spans="1:17">
      <c r="A1457" s="194">
        <v>45161</v>
      </c>
      <c r="B1457" s="195" t="s">
        <v>82</v>
      </c>
      <c r="C1457" s="195" t="s">
        <v>87</v>
      </c>
      <c r="D1457" s="195">
        <v>50</v>
      </c>
      <c r="E1457" s="195">
        <v>2500</v>
      </c>
      <c r="F1457" s="195">
        <v>44</v>
      </c>
      <c r="G1457" s="195"/>
      <c r="H1457" s="195">
        <v>1</v>
      </c>
      <c r="I1457" s="195">
        <v>33</v>
      </c>
      <c r="J1457" s="196"/>
      <c r="K1457" s="197">
        <f>IFERROR(TablaAforos[[#This Row],[AREA DEL POTRERO]]/TablaAforos[[#This Row],[NUMERO VACAS LOTE]]/TablaAforos[[#This Row],[DIAS OCUPACION]],"")</f>
        <v>56.81818181818182</v>
      </c>
      <c r="L1457" s="198">
        <f t="shared" si="483"/>
        <v>2023</v>
      </c>
      <c r="M1457" s="198">
        <f t="shared" si="484"/>
        <v>8</v>
      </c>
      <c r="N1457" s="198">
        <f t="shared" si="485"/>
        <v>23</v>
      </c>
      <c r="O1457" s="198"/>
      <c r="P1457" s="198"/>
      <c r="Q1457" s="195"/>
    </row>
    <row r="1458" spans="1:17">
      <c r="A1458" s="194">
        <v>45162</v>
      </c>
      <c r="B1458" s="195" t="s">
        <v>81</v>
      </c>
      <c r="C1458" s="195">
        <v>1</v>
      </c>
      <c r="D1458" s="195">
        <v>4</v>
      </c>
      <c r="E1458" s="195">
        <v>2935</v>
      </c>
      <c r="F1458" s="195">
        <v>36</v>
      </c>
      <c r="G1458" s="195">
        <v>1.6</v>
      </c>
      <c r="H1458" s="195">
        <v>1</v>
      </c>
      <c r="I1458" s="195">
        <v>28</v>
      </c>
      <c r="J1458" s="196">
        <v>100</v>
      </c>
      <c r="K1458" s="197">
        <f>IFERROR(TablaAforos[[#This Row],[AREA DEL POTRERO]]/TablaAforos[[#This Row],[NUMERO VACAS LOTE]]/TablaAforos[[#This Row],[DIAS OCUPACION]],"")</f>
        <v>81.527777777777771</v>
      </c>
      <c r="L1458" s="198">
        <f t="shared" si="483"/>
        <v>2023</v>
      </c>
      <c r="M1458" s="198">
        <f t="shared" si="484"/>
        <v>8</v>
      </c>
      <c r="N1458" s="198">
        <f t="shared" si="485"/>
        <v>24</v>
      </c>
      <c r="O1458" s="198">
        <v>9</v>
      </c>
      <c r="P1458" s="198"/>
      <c r="Q1458" s="195"/>
    </row>
    <row r="1459" spans="1:17">
      <c r="A1459" s="194">
        <v>45162</v>
      </c>
      <c r="B1459" s="195" t="s">
        <v>81</v>
      </c>
      <c r="C1459" s="195">
        <v>2</v>
      </c>
      <c r="D1459" s="195">
        <v>81</v>
      </c>
      <c r="E1459" s="195">
        <v>2191</v>
      </c>
      <c r="F1459" s="195">
        <v>40</v>
      </c>
      <c r="G1459" s="195">
        <v>1.9</v>
      </c>
      <c r="H1459" s="195">
        <v>1</v>
      </c>
      <c r="I1459" s="195">
        <v>31</v>
      </c>
      <c r="J1459" s="196">
        <v>78.900000000000006</v>
      </c>
      <c r="K1459" s="197">
        <f>IFERROR(TablaAforos[[#This Row],[AREA DEL POTRERO]]/TablaAforos[[#This Row],[NUMERO VACAS LOTE]]/TablaAforos[[#This Row],[DIAS OCUPACION]],"")</f>
        <v>54.774999999999999</v>
      </c>
      <c r="L1459" s="198">
        <f t="shared" si="483"/>
        <v>2023</v>
      </c>
      <c r="M1459" s="198">
        <f t="shared" si="484"/>
        <v>8</v>
      </c>
      <c r="N1459" s="198">
        <f t="shared" si="485"/>
        <v>24</v>
      </c>
      <c r="O1459" s="198">
        <v>9</v>
      </c>
      <c r="P1459" s="198"/>
      <c r="Q1459" s="195"/>
    </row>
    <row r="1460" spans="1:17">
      <c r="A1460" s="194">
        <v>45162</v>
      </c>
      <c r="B1460" s="195" t="s">
        <v>82</v>
      </c>
      <c r="C1460" s="195" t="s">
        <v>86</v>
      </c>
      <c r="D1460" s="195">
        <v>1</v>
      </c>
      <c r="E1460" s="195">
        <v>2500</v>
      </c>
      <c r="F1460" s="195">
        <v>44</v>
      </c>
      <c r="G1460" s="195">
        <v>1.6</v>
      </c>
      <c r="H1460" s="195">
        <v>1</v>
      </c>
      <c r="I1460" s="195">
        <v>36</v>
      </c>
      <c r="J1460" s="196">
        <v>72</v>
      </c>
      <c r="K1460" s="197">
        <f>IFERROR(TablaAforos[[#This Row],[AREA DEL POTRERO]]/TablaAforos[[#This Row],[NUMERO VACAS LOTE]]/TablaAforos[[#This Row],[DIAS OCUPACION]],"")</f>
        <v>56.81818181818182</v>
      </c>
      <c r="L1460" s="198">
        <f t="shared" si="483"/>
        <v>2023</v>
      </c>
      <c r="M1460" s="198">
        <f t="shared" si="484"/>
        <v>8</v>
      </c>
      <c r="N1460" s="198">
        <f t="shared" si="485"/>
        <v>24</v>
      </c>
      <c r="O1460" s="198">
        <v>8</v>
      </c>
      <c r="P1460" s="198"/>
      <c r="Q1460" s="195"/>
    </row>
    <row r="1461" spans="1:17">
      <c r="A1461" s="194">
        <v>45162</v>
      </c>
      <c r="B1461" s="195" t="s">
        <v>82</v>
      </c>
      <c r="C1461" s="195" t="s">
        <v>87</v>
      </c>
      <c r="D1461" s="195">
        <v>51</v>
      </c>
      <c r="E1461" s="195">
        <v>2500</v>
      </c>
      <c r="F1461" s="195">
        <v>45</v>
      </c>
      <c r="G1461" s="195">
        <v>2.2000000000000002</v>
      </c>
      <c r="H1461" s="195">
        <v>1</v>
      </c>
      <c r="I1461" s="195">
        <v>33</v>
      </c>
      <c r="J1461" s="196">
        <v>94.6</v>
      </c>
      <c r="K1461" s="197">
        <f>IFERROR(TablaAforos[[#This Row],[AREA DEL POTRERO]]/TablaAforos[[#This Row],[NUMERO VACAS LOTE]]/TablaAforos[[#This Row],[DIAS OCUPACION]],"")</f>
        <v>55.555555555555557</v>
      </c>
      <c r="L1461" s="198">
        <f t="shared" si="483"/>
        <v>2023</v>
      </c>
      <c r="M1461" s="198">
        <f t="shared" si="484"/>
        <v>8</v>
      </c>
      <c r="N1461" s="198">
        <f t="shared" si="485"/>
        <v>24</v>
      </c>
      <c r="O1461" s="198">
        <v>8</v>
      </c>
      <c r="P1461" s="198"/>
      <c r="Q1461" s="195"/>
    </row>
    <row r="1462" spans="1:17">
      <c r="A1462" s="194">
        <v>45163</v>
      </c>
      <c r="B1462" s="195" t="s">
        <v>81</v>
      </c>
      <c r="C1462" s="195">
        <v>1</v>
      </c>
      <c r="D1462" s="195">
        <v>4</v>
      </c>
      <c r="E1462" s="195">
        <v>2935</v>
      </c>
      <c r="F1462" s="195">
        <v>36</v>
      </c>
      <c r="G1462" s="195">
        <v>1.6</v>
      </c>
      <c r="H1462" s="195">
        <v>1</v>
      </c>
      <c r="I1462" s="195">
        <v>28</v>
      </c>
      <c r="J1462" s="196">
        <v>100</v>
      </c>
      <c r="K1462" s="197">
        <f>IFERROR(TablaAforos[[#This Row],[AREA DEL POTRERO]]/TablaAforos[[#This Row],[NUMERO VACAS LOTE]]/TablaAforos[[#This Row],[DIAS OCUPACION]],"")</f>
        <v>81.527777777777771</v>
      </c>
      <c r="L1462" s="198">
        <f t="shared" si="483"/>
        <v>2023</v>
      </c>
      <c r="M1462" s="198">
        <f t="shared" si="484"/>
        <v>8</v>
      </c>
      <c r="N1462" s="198">
        <f t="shared" si="485"/>
        <v>25</v>
      </c>
      <c r="O1462" s="198">
        <v>9</v>
      </c>
      <c r="P1462" s="198"/>
      <c r="Q1462" s="195"/>
    </row>
    <row r="1463" spans="1:17">
      <c r="A1463" s="194">
        <v>45163</v>
      </c>
      <c r="B1463" s="195" t="s">
        <v>81</v>
      </c>
      <c r="C1463" s="195">
        <v>2</v>
      </c>
      <c r="D1463" s="195">
        <v>79</v>
      </c>
      <c r="E1463" s="195">
        <v>2750</v>
      </c>
      <c r="F1463" s="195">
        <v>41</v>
      </c>
      <c r="G1463" s="195">
        <v>1.8</v>
      </c>
      <c r="H1463" s="195">
        <v>1</v>
      </c>
      <c r="I1463" s="195">
        <v>31</v>
      </c>
      <c r="J1463" s="196">
        <v>91.1</v>
      </c>
      <c r="K1463" s="197">
        <f>IFERROR(TablaAforos[[#This Row],[AREA DEL POTRERO]]/TablaAforos[[#This Row],[NUMERO VACAS LOTE]]/TablaAforos[[#This Row],[DIAS OCUPACION]],"")</f>
        <v>67.073170731707322</v>
      </c>
      <c r="L1463" s="198">
        <f t="shared" si="483"/>
        <v>2023</v>
      </c>
      <c r="M1463" s="198">
        <f t="shared" si="484"/>
        <v>8</v>
      </c>
      <c r="N1463" s="198">
        <f t="shared" si="485"/>
        <v>25</v>
      </c>
      <c r="O1463" s="198">
        <v>9</v>
      </c>
      <c r="P1463" s="198"/>
      <c r="Q1463" s="195"/>
    </row>
    <row r="1464" spans="1:17">
      <c r="A1464" s="194">
        <v>45163</v>
      </c>
      <c r="B1464" s="195" t="s">
        <v>82</v>
      </c>
      <c r="C1464" s="195" t="s">
        <v>86</v>
      </c>
      <c r="D1464" s="195">
        <v>2</v>
      </c>
      <c r="E1464" s="195">
        <v>2500</v>
      </c>
      <c r="F1464" s="195">
        <v>44</v>
      </c>
      <c r="G1464" s="195">
        <v>1.7</v>
      </c>
      <c r="H1464" s="195">
        <v>1</v>
      </c>
      <c r="I1464" s="195">
        <v>36</v>
      </c>
      <c r="J1464" s="196">
        <v>73.3</v>
      </c>
      <c r="K1464" s="197">
        <f>IFERROR(TablaAforos[[#This Row],[AREA DEL POTRERO]]/TablaAforos[[#This Row],[NUMERO VACAS LOTE]]/TablaAforos[[#This Row],[DIAS OCUPACION]],"")</f>
        <v>56.81818181818182</v>
      </c>
      <c r="L1464" s="198">
        <f t="shared" si="483"/>
        <v>2023</v>
      </c>
      <c r="M1464" s="198">
        <f t="shared" si="484"/>
        <v>8</v>
      </c>
      <c r="N1464" s="198">
        <f t="shared" si="485"/>
        <v>25</v>
      </c>
      <c r="O1464" s="198">
        <v>8</v>
      </c>
      <c r="P1464" s="198"/>
      <c r="Q1464" s="195"/>
    </row>
    <row r="1465" spans="1:17">
      <c r="A1465" s="194">
        <v>45163</v>
      </c>
      <c r="B1465" s="195" t="s">
        <v>82</v>
      </c>
      <c r="C1465" s="195" t="s">
        <v>87</v>
      </c>
      <c r="D1465" s="195">
        <v>52</v>
      </c>
      <c r="E1465" s="195">
        <v>2500</v>
      </c>
      <c r="F1465" s="195">
        <v>45</v>
      </c>
      <c r="G1465" s="195">
        <v>1.8</v>
      </c>
      <c r="H1465" s="195">
        <v>1</v>
      </c>
      <c r="I1465" s="195">
        <v>33</v>
      </c>
      <c r="J1465" s="196">
        <v>78.8</v>
      </c>
      <c r="K1465" s="197">
        <f>IFERROR(TablaAforos[[#This Row],[AREA DEL POTRERO]]/TablaAforos[[#This Row],[NUMERO VACAS LOTE]]/TablaAforos[[#This Row],[DIAS OCUPACION]],"")</f>
        <v>55.555555555555557</v>
      </c>
      <c r="L1465" s="198">
        <f t="shared" si="483"/>
        <v>2023</v>
      </c>
      <c r="M1465" s="198">
        <f t="shared" si="484"/>
        <v>8</v>
      </c>
      <c r="N1465" s="198">
        <f t="shared" si="485"/>
        <v>25</v>
      </c>
      <c r="O1465" s="198">
        <v>8</v>
      </c>
      <c r="P1465" s="198"/>
      <c r="Q1465" s="195"/>
    </row>
    <row r="1466" spans="1:17">
      <c r="A1466" s="194">
        <v>45163</v>
      </c>
      <c r="B1466" s="195" t="s">
        <v>88</v>
      </c>
      <c r="C1466" s="195">
        <v>1</v>
      </c>
      <c r="D1466" s="195">
        <v>8</v>
      </c>
      <c r="E1466" s="195">
        <v>12800</v>
      </c>
      <c r="F1466" s="195">
        <v>42</v>
      </c>
      <c r="G1466" s="195">
        <v>1.4</v>
      </c>
      <c r="H1466" s="195">
        <v>2</v>
      </c>
      <c r="I1466" s="195">
        <v>32</v>
      </c>
      <c r="J1466" s="196">
        <v>161</v>
      </c>
      <c r="K1466" s="197">
        <f>IFERROR(TablaAforos[[#This Row],[AREA DEL POTRERO]]/TablaAforos[[#This Row],[NUMERO VACAS LOTE]]/TablaAforos[[#This Row],[DIAS OCUPACION]],"")</f>
        <v>152.38095238095238</v>
      </c>
      <c r="L1466" s="198">
        <f>YEAR(A1466)</f>
        <v>2023</v>
      </c>
      <c r="M1466" s="198">
        <f>MONTH(A1466)</f>
        <v>8</v>
      </c>
      <c r="N1466" s="198">
        <f>DAY(A1466)</f>
        <v>25</v>
      </c>
      <c r="O1466" s="198">
        <v>5</v>
      </c>
      <c r="P1466" s="198"/>
      <c r="Q1466" s="195"/>
    </row>
    <row r="1467" spans="1:17">
      <c r="A1467" s="194">
        <v>45164</v>
      </c>
      <c r="B1467" s="195" t="s">
        <v>81</v>
      </c>
      <c r="C1467" s="195">
        <v>1</v>
      </c>
      <c r="D1467" s="195">
        <v>3</v>
      </c>
      <c r="E1467" s="195">
        <v>2161</v>
      </c>
      <c r="F1467" s="195">
        <v>36</v>
      </c>
      <c r="G1467" s="195">
        <v>1.5</v>
      </c>
      <c r="H1467" s="195">
        <v>1</v>
      </c>
      <c r="I1467" s="195">
        <v>29</v>
      </c>
      <c r="J1467" s="196">
        <v>71.599999999999994</v>
      </c>
      <c r="K1467" s="197">
        <f>IFERROR(TablaAforos[[#This Row],[AREA DEL POTRERO]]/TablaAforos[[#This Row],[NUMERO VACAS LOTE]]/TablaAforos[[#This Row],[DIAS OCUPACION]],"")</f>
        <v>60.027777777777779</v>
      </c>
      <c r="L1467" s="198">
        <f t="shared" si="483"/>
        <v>2023</v>
      </c>
      <c r="M1467" s="198">
        <f t="shared" si="484"/>
        <v>8</v>
      </c>
      <c r="N1467" s="198">
        <f t="shared" si="485"/>
        <v>26</v>
      </c>
      <c r="O1467" s="198">
        <v>9</v>
      </c>
      <c r="P1467" s="198"/>
      <c r="Q1467" s="195"/>
    </row>
    <row r="1468" spans="1:17">
      <c r="A1468" s="194">
        <v>45164</v>
      </c>
      <c r="B1468" s="195" t="s">
        <v>81</v>
      </c>
      <c r="C1468" s="195">
        <v>2</v>
      </c>
      <c r="D1468" s="195">
        <v>77</v>
      </c>
      <c r="E1468" s="195">
        <v>2066</v>
      </c>
      <c r="F1468" s="195">
        <v>41</v>
      </c>
      <c r="G1468" s="195">
        <v>1.8</v>
      </c>
      <c r="H1468" s="195">
        <v>1</v>
      </c>
      <c r="I1468" s="195">
        <v>31</v>
      </c>
      <c r="J1468" s="196">
        <v>69.5</v>
      </c>
      <c r="K1468" s="197">
        <f>IFERROR(TablaAforos[[#This Row],[AREA DEL POTRERO]]/TablaAforos[[#This Row],[NUMERO VACAS LOTE]]/TablaAforos[[#This Row],[DIAS OCUPACION]],"")</f>
        <v>50.390243902439025</v>
      </c>
      <c r="L1468" s="198">
        <f t="shared" ref="L1468:L1490" si="486">YEAR(A1468)</f>
        <v>2023</v>
      </c>
      <c r="M1468" s="198">
        <f t="shared" ref="M1468:M1490" si="487">MONTH(A1468)</f>
        <v>8</v>
      </c>
      <c r="N1468" s="198">
        <f t="shared" ref="N1468:N1490" si="488">DAY(A1468)</f>
        <v>26</v>
      </c>
      <c r="O1468" s="198">
        <v>9</v>
      </c>
      <c r="P1468" s="198"/>
      <c r="Q1468" s="195"/>
    </row>
    <row r="1469" spans="1:17">
      <c r="A1469" s="194">
        <v>45164</v>
      </c>
      <c r="B1469" s="195" t="s">
        <v>82</v>
      </c>
      <c r="C1469" s="195" t="s">
        <v>86</v>
      </c>
      <c r="D1469" s="195">
        <v>3</v>
      </c>
      <c r="E1469" s="195">
        <v>2500</v>
      </c>
      <c r="F1469" s="195">
        <v>44</v>
      </c>
      <c r="G1469" s="195">
        <v>1.4</v>
      </c>
      <c r="H1469" s="195">
        <v>1</v>
      </c>
      <c r="I1469" s="195">
        <v>36</v>
      </c>
      <c r="J1469" s="196">
        <v>61.8</v>
      </c>
      <c r="K1469" s="197">
        <f>IFERROR(TablaAforos[[#This Row],[AREA DEL POTRERO]]/TablaAforos[[#This Row],[NUMERO VACAS LOTE]]/TablaAforos[[#This Row],[DIAS OCUPACION]],"")</f>
        <v>56.81818181818182</v>
      </c>
      <c r="L1469" s="198">
        <f t="shared" si="486"/>
        <v>2023</v>
      </c>
      <c r="M1469" s="198">
        <f t="shared" si="487"/>
        <v>8</v>
      </c>
      <c r="N1469" s="198">
        <f t="shared" si="488"/>
        <v>26</v>
      </c>
      <c r="O1469" s="198">
        <v>8</v>
      </c>
      <c r="P1469" s="198"/>
      <c r="Q1469" s="195"/>
    </row>
    <row r="1470" spans="1:17">
      <c r="A1470" s="194">
        <v>45164</v>
      </c>
      <c r="B1470" s="195" t="s">
        <v>82</v>
      </c>
      <c r="C1470" s="195" t="s">
        <v>87</v>
      </c>
      <c r="D1470" s="195">
        <v>53</v>
      </c>
      <c r="E1470" s="195">
        <v>2500</v>
      </c>
      <c r="F1470" s="195">
        <v>45</v>
      </c>
      <c r="G1470" s="195">
        <v>1.6</v>
      </c>
      <c r="H1470" s="195">
        <v>1</v>
      </c>
      <c r="I1470" s="195">
        <v>33</v>
      </c>
      <c r="J1470" s="196">
        <v>68.8</v>
      </c>
      <c r="K1470" s="197">
        <f>IFERROR(TablaAforos[[#This Row],[AREA DEL POTRERO]]/TablaAforos[[#This Row],[NUMERO VACAS LOTE]]/TablaAforos[[#This Row],[DIAS OCUPACION]],"")</f>
        <v>55.555555555555557</v>
      </c>
      <c r="L1470" s="198">
        <f t="shared" si="486"/>
        <v>2023</v>
      </c>
      <c r="M1470" s="198">
        <f t="shared" si="487"/>
        <v>8</v>
      </c>
      <c r="N1470" s="198">
        <f t="shared" si="488"/>
        <v>26</v>
      </c>
      <c r="O1470" s="198">
        <v>8</v>
      </c>
      <c r="P1470" s="198"/>
      <c r="Q1470" s="195"/>
    </row>
    <row r="1471" spans="1:17">
      <c r="A1471" s="194">
        <v>45165</v>
      </c>
      <c r="B1471" s="195" t="s">
        <v>81</v>
      </c>
      <c r="C1471" s="195">
        <v>1</v>
      </c>
      <c r="D1471" s="195">
        <v>2</v>
      </c>
      <c r="E1471" s="195">
        <v>2458</v>
      </c>
      <c r="F1471" s="195">
        <v>36</v>
      </c>
      <c r="G1471" s="195">
        <v>1.5</v>
      </c>
      <c r="H1471" s="195">
        <v>1</v>
      </c>
      <c r="I1471" s="195">
        <v>29</v>
      </c>
      <c r="J1471" s="196">
        <v>76.8</v>
      </c>
      <c r="K1471" s="197">
        <f>IFERROR(TablaAforos[[#This Row],[AREA DEL POTRERO]]/TablaAforos[[#This Row],[NUMERO VACAS LOTE]]/TablaAforos[[#This Row],[DIAS OCUPACION]],"")</f>
        <v>68.277777777777771</v>
      </c>
      <c r="L1471" s="198">
        <f t="shared" si="486"/>
        <v>2023</v>
      </c>
      <c r="M1471" s="198">
        <f t="shared" si="487"/>
        <v>8</v>
      </c>
      <c r="N1471" s="198">
        <f t="shared" si="488"/>
        <v>27</v>
      </c>
      <c r="O1471" s="198">
        <v>9</v>
      </c>
      <c r="P1471" s="198"/>
      <c r="Q1471" s="195"/>
    </row>
    <row r="1472" spans="1:17">
      <c r="A1472" s="194">
        <v>45165</v>
      </c>
      <c r="B1472" s="195" t="s">
        <v>81</v>
      </c>
      <c r="C1472" s="195">
        <v>2</v>
      </c>
      <c r="D1472" s="195">
        <v>76</v>
      </c>
      <c r="E1472" s="195">
        <v>2562</v>
      </c>
      <c r="F1472" s="195">
        <v>41</v>
      </c>
      <c r="G1472" s="195">
        <v>1.6</v>
      </c>
      <c r="H1472" s="195">
        <v>1</v>
      </c>
      <c r="I1472" s="195">
        <v>31</v>
      </c>
      <c r="J1472" s="196">
        <v>76.400000000000006</v>
      </c>
      <c r="K1472" s="197">
        <f>IFERROR(TablaAforos[[#This Row],[AREA DEL POTRERO]]/TablaAforos[[#This Row],[NUMERO VACAS LOTE]]/TablaAforos[[#This Row],[DIAS OCUPACION]],"")</f>
        <v>62.487804878048777</v>
      </c>
      <c r="L1472" s="198">
        <f t="shared" si="486"/>
        <v>2023</v>
      </c>
      <c r="M1472" s="198">
        <f t="shared" si="487"/>
        <v>8</v>
      </c>
      <c r="N1472" s="198">
        <f t="shared" si="488"/>
        <v>27</v>
      </c>
      <c r="O1472" s="198">
        <v>9</v>
      </c>
      <c r="P1472" s="198"/>
      <c r="Q1472" s="195"/>
    </row>
    <row r="1473" spans="1:17">
      <c r="A1473" s="194">
        <v>45165</v>
      </c>
      <c r="B1473" s="195" t="s">
        <v>82</v>
      </c>
      <c r="C1473" s="195" t="s">
        <v>86</v>
      </c>
      <c r="D1473" s="195">
        <v>4</v>
      </c>
      <c r="E1473" s="195">
        <v>2500</v>
      </c>
      <c r="F1473" s="195">
        <v>42</v>
      </c>
      <c r="G1473" s="195">
        <v>1.2</v>
      </c>
      <c r="H1473" s="195">
        <v>1</v>
      </c>
      <c r="I1473" s="195">
        <v>36</v>
      </c>
      <c r="J1473" s="196">
        <v>53.6</v>
      </c>
      <c r="K1473" s="197">
        <f>IFERROR(TablaAforos[[#This Row],[AREA DEL POTRERO]]/TablaAforos[[#This Row],[NUMERO VACAS LOTE]]/TablaAforos[[#This Row],[DIAS OCUPACION]],"")</f>
        <v>59.523809523809526</v>
      </c>
      <c r="L1473" s="198">
        <f t="shared" si="486"/>
        <v>2023</v>
      </c>
      <c r="M1473" s="198">
        <f t="shared" si="487"/>
        <v>8</v>
      </c>
      <c r="N1473" s="198">
        <f t="shared" si="488"/>
        <v>27</v>
      </c>
      <c r="O1473" s="198">
        <v>8</v>
      </c>
      <c r="P1473" s="198"/>
      <c r="Q1473" s="195"/>
    </row>
    <row r="1474" spans="1:17">
      <c r="A1474" s="194">
        <v>45165</v>
      </c>
      <c r="B1474" s="195" t="s">
        <v>82</v>
      </c>
      <c r="C1474" s="195" t="s">
        <v>87</v>
      </c>
      <c r="D1474" s="195">
        <v>54</v>
      </c>
      <c r="E1474" s="195">
        <v>2500</v>
      </c>
      <c r="F1474" s="195">
        <v>43</v>
      </c>
      <c r="G1474" s="195">
        <v>0.8</v>
      </c>
      <c r="H1474" s="195">
        <v>1</v>
      </c>
      <c r="I1474" s="195">
        <v>33</v>
      </c>
      <c r="J1474" s="196">
        <v>35.1</v>
      </c>
      <c r="K1474" s="197">
        <f>IFERROR(TablaAforos[[#This Row],[AREA DEL POTRERO]]/TablaAforos[[#This Row],[NUMERO VACAS LOTE]]/TablaAforos[[#This Row],[DIAS OCUPACION]],"")</f>
        <v>58.139534883720927</v>
      </c>
      <c r="L1474" s="198">
        <f t="shared" si="486"/>
        <v>2023</v>
      </c>
      <c r="M1474" s="198">
        <f t="shared" si="487"/>
        <v>8</v>
      </c>
      <c r="N1474" s="198">
        <f t="shared" si="488"/>
        <v>27</v>
      </c>
      <c r="O1474" s="198">
        <v>8</v>
      </c>
      <c r="P1474" s="198"/>
      <c r="Q1474" s="195"/>
    </row>
    <row r="1475" spans="1:17">
      <c r="A1475" s="194">
        <v>45166</v>
      </c>
      <c r="B1475" s="195" t="s">
        <v>81</v>
      </c>
      <c r="C1475" s="195">
        <v>1</v>
      </c>
      <c r="D1475" s="195">
        <v>7</v>
      </c>
      <c r="E1475" s="195">
        <v>2054</v>
      </c>
      <c r="F1475" s="195">
        <v>36</v>
      </c>
      <c r="G1475" s="195">
        <v>1.7</v>
      </c>
      <c r="H1475" s="195">
        <v>1</v>
      </c>
      <c r="I1475" s="195">
        <v>29</v>
      </c>
      <c r="J1475" s="196">
        <v>73.599999999999994</v>
      </c>
      <c r="K1475" s="197">
        <f>IFERROR(TablaAforos[[#This Row],[AREA DEL POTRERO]]/TablaAforos[[#This Row],[NUMERO VACAS LOTE]]/TablaAforos[[#This Row],[DIAS OCUPACION]],"")</f>
        <v>57.055555555555557</v>
      </c>
      <c r="L1475" s="198">
        <f t="shared" si="486"/>
        <v>2023</v>
      </c>
      <c r="M1475" s="198">
        <f t="shared" si="487"/>
        <v>8</v>
      </c>
      <c r="N1475" s="198">
        <f t="shared" si="488"/>
        <v>28</v>
      </c>
      <c r="O1475" s="198">
        <v>9</v>
      </c>
      <c r="P1475" s="198"/>
      <c r="Q1475" s="195"/>
    </row>
    <row r="1476" spans="1:17">
      <c r="A1476" s="194">
        <v>45166</v>
      </c>
      <c r="B1476" s="195" t="s">
        <v>81</v>
      </c>
      <c r="C1476" s="195">
        <v>2</v>
      </c>
      <c r="D1476" s="195">
        <v>75</v>
      </c>
      <c r="E1476" s="195">
        <v>1385</v>
      </c>
      <c r="F1476" s="195">
        <v>41</v>
      </c>
      <c r="G1476" s="195">
        <v>1.4</v>
      </c>
      <c r="H1476" s="195">
        <v>0.5</v>
      </c>
      <c r="I1476" s="195">
        <v>31</v>
      </c>
      <c r="J1476" s="196">
        <v>75.3</v>
      </c>
      <c r="K1476" s="197">
        <f>IFERROR(TablaAforos[[#This Row],[AREA DEL POTRERO]]/TablaAforos[[#This Row],[NUMERO VACAS LOTE]]/TablaAforos[[#This Row],[DIAS OCUPACION]],"")</f>
        <v>67.560975609756099</v>
      </c>
      <c r="L1476" s="198">
        <f t="shared" si="486"/>
        <v>2023</v>
      </c>
      <c r="M1476" s="198">
        <f t="shared" si="487"/>
        <v>8</v>
      </c>
      <c r="N1476" s="198">
        <f t="shared" si="488"/>
        <v>28</v>
      </c>
      <c r="O1476" s="198">
        <v>9</v>
      </c>
      <c r="P1476" s="198"/>
      <c r="Q1476" s="195"/>
    </row>
    <row r="1477" spans="1:17">
      <c r="A1477" s="194">
        <v>45166</v>
      </c>
      <c r="B1477" s="195" t="s">
        <v>82</v>
      </c>
      <c r="C1477" s="195" t="s">
        <v>86</v>
      </c>
      <c r="D1477" s="195">
        <v>5</v>
      </c>
      <c r="E1477" s="195">
        <v>2500</v>
      </c>
      <c r="F1477" s="195">
        <v>42</v>
      </c>
      <c r="G1477" s="195">
        <v>1</v>
      </c>
      <c r="H1477" s="195">
        <v>1</v>
      </c>
      <c r="I1477" s="195">
        <v>35</v>
      </c>
      <c r="J1477" s="196">
        <v>47.3</v>
      </c>
      <c r="K1477" s="197">
        <f>IFERROR(TablaAforos[[#This Row],[AREA DEL POTRERO]]/TablaAforos[[#This Row],[NUMERO VACAS LOTE]]/TablaAforos[[#This Row],[DIAS OCUPACION]],"")</f>
        <v>59.523809523809526</v>
      </c>
      <c r="L1477" s="198">
        <f t="shared" si="486"/>
        <v>2023</v>
      </c>
      <c r="M1477" s="198">
        <f t="shared" si="487"/>
        <v>8</v>
      </c>
      <c r="N1477" s="198">
        <f t="shared" si="488"/>
        <v>28</v>
      </c>
      <c r="O1477" s="198">
        <v>8</v>
      </c>
      <c r="P1477" s="198"/>
      <c r="Q1477" s="195"/>
    </row>
    <row r="1478" spans="1:17">
      <c r="A1478" s="194">
        <v>45166</v>
      </c>
      <c r="B1478" s="195" t="s">
        <v>82</v>
      </c>
      <c r="C1478" s="195" t="s">
        <v>87</v>
      </c>
      <c r="D1478" s="195">
        <v>55</v>
      </c>
      <c r="E1478" s="195">
        <v>2500</v>
      </c>
      <c r="F1478" s="195">
        <v>43</v>
      </c>
      <c r="G1478" s="195">
        <v>1.2</v>
      </c>
      <c r="H1478" s="195">
        <v>1</v>
      </c>
      <c r="I1478" s="195">
        <v>33</v>
      </c>
      <c r="J1478" s="196">
        <v>54.1</v>
      </c>
      <c r="K1478" s="197">
        <f>IFERROR(TablaAforos[[#This Row],[AREA DEL POTRERO]]/TablaAforos[[#This Row],[NUMERO VACAS LOTE]]/TablaAforos[[#This Row],[DIAS OCUPACION]],"")</f>
        <v>58.139534883720927</v>
      </c>
      <c r="L1478" s="198">
        <f t="shared" si="486"/>
        <v>2023</v>
      </c>
      <c r="M1478" s="198">
        <f t="shared" si="487"/>
        <v>8</v>
      </c>
      <c r="N1478" s="198">
        <f t="shared" si="488"/>
        <v>28</v>
      </c>
      <c r="O1478" s="198">
        <v>8</v>
      </c>
      <c r="P1478" s="198"/>
      <c r="Q1478" s="195"/>
    </row>
    <row r="1479" spans="1:17">
      <c r="A1479" s="194">
        <v>45166</v>
      </c>
      <c r="B1479" s="195" t="s">
        <v>88</v>
      </c>
      <c r="C1479" s="195">
        <v>1</v>
      </c>
      <c r="D1479" s="195">
        <v>5</v>
      </c>
      <c r="E1479" s="195">
        <v>8100</v>
      </c>
      <c r="F1479" s="195">
        <v>41</v>
      </c>
      <c r="G1479" s="195">
        <v>1.2</v>
      </c>
      <c r="H1479" s="195">
        <v>2</v>
      </c>
      <c r="I1479" s="195">
        <v>31</v>
      </c>
      <c r="J1479" s="196">
        <v>89.6</v>
      </c>
      <c r="K1479" s="197"/>
      <c r="L1479" s="198">
        <f>YEAR(A1479)</f>
        <v>2023</v>
      </c>
      <c r="M1479" s="198">
        <f>MONTH(A1479)</f>
        <v>8</v>
      </c>
      <c r="N1479" s="198">
        <f>DAY(A1479)</f>
        <v>28</v>
      </c>
      <c r="O1479" s="198">
        <v>5</v>
      </c>
      <c r="P1479" s="198"/>
      <c r="Q1479" s="195"/>
    </row>
    <row r="1480" spans="1:17">
      <c r="A1480" s="194">
        <v>45167</v>
      </c>
      <c r="B1480" s="195" t="s">
        <v>81</v>
      </c>
      <c r="C1480" s="195">
        <v>1</v>
      </c>
      <c r="D1480" s="195">
        <v>8</v>
      </c>
      <c r="E1480" s="195">
        <v>2211</v>
      </c>
      <c r="F1480" s="195">
        <v>36</v>
      </c>
      <c r="G1480" s="195">
        <v>1.8</v>
      </c>
      <c r="H1480" s="195">
        <v>1</v>
      </c>
      <c r="I1480" s="195">
        <v>29</v>
      </c>
      <c r="J1480" s="196">
        <v>86.6</v>
      </c>
      <c r="K1480" s="197">
        <f>IFERROR(TablaAforos[[#This Row],[AREA DEL POTRERO]]/TablaAforos[[#This Row],[NUMERO VACAS LOTE]]/TablaAforos[[#This Row],[DIAS OCUPACION]],"")</f>
        <v>61.416666666666664</v>
      </c>
      <c r="L1480" s="198">
        <f t="shared" si="486"/>
        <v>2023</v>
      </c>
      <c r="M1480" s="198">
        <f t="shared" si="487"/>
        <v>8</v>
      </c>
      <c r="N1480" s="198">
        <f t="shared" si="488"/>
        <v>29</v>
      </c>
      <c r="O1480" s="198">
        <v>9</v>
      </c>
      <c r="P1480" s="198"/>
      <c r="Q1480" s="195"/>
    </row>
    <row r="1481" spans="1:17">
      <c r="A1481" s="194">
        <v>45167</v>
      </c>
      <c r="B1481" s="195" t="s">
        <v>81</v>
      </c>
      <c r="C1481" s="195">
        <v>2</v>
      </c>
      <c r="D1481" s="195">
        <v>78</v>
      </c>
      <c r="E1481" s="195">
        <v>1779</v>
      </c>
      <c r="F1481" s="195">
        <v>41</v>
      </c>
      <c r="G1481" s="195">
        <v>1.6</v>
      </c>
      <c r="H1481" s="195">
        <v>1</v>
      </c>
      <c r="I1481" s="195">
        <v>31</v>
      </c>
      <c r="J1481" s="196">
        <v>54</v>
      </c>
      <c r="K1481" s="197">
        <f>IFERROR(TablaAforos[[#This Row],[AREA DEL POTRERO]]/TablaAforos[[#This Row],[NUMERO VACAS LOTE]]/TablaAforos[[#This Row],[DIAS OCUPACION]],"")</f>
        <v>43.390243902439025</v>
      </c>
      <c r="L1481" s="198">
        <f t="shared" si="486"/>
        <v>2023</v>
      </c>
      <c r="M1481" s="198">
        <f t="shared" si="487"/>
        <v>8</v>
      </c>
      <c r="N1481" s="198">
        <f t="shared" si="488"/>
        <v>29</v>
      </c>
      <c r="O1481" s="198">
        <v>9</v>
      </c>
      <c r="P1481" s="198"/>
      <c r="Q1481" s="195"/>
    </row>
    <row r="1482" spans="1:17">
      <c r="A1482" s="194">
        <v>45167</v>
      </c>
      <c r="B1482" s="195" t="s">
        <v>82</v>
      </c>
      <c r="C1482" s="195" t="s">
        <v>86</v>
      </c>
      <c r="D1482" s="195">
        <v>6</v>
      </c>
      <c r="E1482" s="195">
        <v>2500</v>
      </c>
      <c r="F1482" s="195">
        <v>42</v>
      </c>
      <c r="G1482" s="195">
        <v>1.7</v>
      </c>
      <c r="H1482" s="195">
        <v>1</v>
      </c>
      <c r="I1482" s="195">
        <v>35</v>
      </c>
      <c r="J1482" s="196">
        <v>77.7</v>
      </c>
      <c r="K1482" s="197">
        <f>IFERROR(TablaAforos[[#This Row],[AREA DEL POTRERO]]/TablaAforos[[#This Row],[NUMERO VACAS LOTE]]/TablaAforos[[#This Row],[DIAS OCUPACION]],"")</f>
        <v>59.523809523809526</v>
      </c>
      <c r="L1482" s="198">
        <f t="shared" si="486"/>
        <v>2023</v>
      </c>
      <c r="M1482" s="198">
        <f t="shared" si="487"/>
        <v>8</v>
      </c>
      <c r="N1482" s="198">
        <f t="shared" si="488"/>
        <v>29</v>
      </c>
      <c r="O1482" s="198">
        <v>8</v>
      </c>
      <c r="P1482" s="198"/>
      <c r="Q1482" s="195"/>
    </row>
    <row r="1483" spans="1:17">
      <c r="A1483" s="194">
        <v>45167</v>
      </c>
      <c r="B1483" s="195" t="s">
        <v>82</v>
      </c>
      <c r="C1483" s="195" t="s">
        <v>87</v>
      </c>
      <c r="D1483" s="195">
        <v>56</v>
      </c>
      <c r="E1483" s="195">
        <v>2500</v>
      </c>
      <c r="F1483" s="195">
        <v>43</v>
      </c>
      <c r="G1483" s="195">
        <v>1.3</v>
      </c>
      <c r="H1483" s="195">
        <v>1</v>
      </c>
      <c r="I1483" s="195">
        <v>33</v>
      </c>
      <c r="J1483" s="196">
        <v>58.4</v>
      </c>
      <c r="K1483" s="197">
        <f>IFERROR(TablaAforos[[#This Row],[AREA DEL POTRERO]]/TablaAforos[[#This Row],[NUMERO VACAS LOTE]]/TablaAforos[[#This Row],[DIAS OCUPACION]],"")</f>
        <v>58.139534883720927</v>
      </c>
      <c r="L1483" s="198">
        <f t="shared" si="486"/>
        <v>2023</v>
      </c>
      <c r="M1483" s="198">
        <f t="shared" si="487"/>
        <v>8</v>
      </c>
      <c r="N1483" s="198">
        <f t="shared" si="488"/>
        <v>29</v>
      </c>
      <c r="O1483" s="198">
        <v>8</v>
      </c>
      <c r="P1483" s="198"/>
      <c r="Q1483" s="195"/>
    </row>
    <row r="1484" spans="1:17">
      <c r="A1484" s="194">
        <v>45168</v>
      </c>
      <c r="B1484" s="195" t="s">
        <v>81</v>
      </c>
      <c r="C1484" s="195">
        <v>1</v>
      </c>
      <c r="D1484" s="195">
        <v>9</v>
      </c>
      <c r="E1484" s="195">
        <v>2169</v>
      </c>
      <c r="F1484" s="195">
        <v>37</v>
      </c>
      <c r="G1484" s="195">
        <v>2</v>
      </c>
      <c r="H1484" s="195">
        <v>1</v>
      </c>
      <c r="I1484" s="195">
        <v>29</v>
      </c>
      <c r="J1484" s="196">
        <v>87.9</v>
      </c>
      <c r="K1484" s="197">
        <f>IFERROR(TablaAforos[[#This Row],[AREA DEL POTRERO]]/TablaAforos[[#This Row],[NUMERO VACAS LOTE]]/TablaAforos[[#This Row],[DIAS OCUPACION]],"")</f>
        <v>58.621621621621621</v>
      </c>
      <c r="L1484" s="198">
        <f t="shared" si="486"/>
        <v>2023</v>
      </c>
      <c r="M1484" s="198">
        <f t="shared" si="487"/>
        <v>8</v>
      </c>
      <c r="N1484" s="198">
        <f t="shared" si="488"/>
        <v>30</v>
      </c>
      <c r="O1484" s="198">
        <v>9</v>
      </c>
      <c r="P1484" s="198"/>
      <c r="Q1484" s="195"/>
    </row>
    <row r="1485" spans="1:17">
      <c r="A1485" s="194">
        <v>45168</v>
      </c>
      <c r="B1485" s="195" t="s">
        <v>81</v>
      </c>
      <c r="C1485" s="195">
        <v>2</v>
      </c>
      <c r="D1485" s="195">
        <v>80</v>
      </c>
      <c r="E1485" s="195">
        <v>2349</v>
      </c>
      <c r="F1485" s="195">
        <v>41</v>
      </c>
      <c r="G1485" s="195">
        <v>1.8</v>
      </c>
      <c r="H1485" s="195">
        <v>1</v>
      </c>
      <c r="I1485" s="195">
        <v>31</v>
      </c>
      <c r="J1485" s="196">
        <v>79.099999999999994</v>
      </c>
      <c r="K1485" s="197">
        <f>IFERROR(TablaAforos[[#This Row],[AREA DEL POTRERO]]/TablaAforos[[#This Row],[NUMERO VACAS LOTE]]/TablaAforos[[#This Row],[DIAS OCUPACION]],"")</f>
        <v>57.292682926829265</v>
      </c>
      <c r="L1485" s="198">
        <f t="shared" si="486"/>
        <v>2023</v>
      </c>
      <c r="M1485" s="198">
        <f t="shared" si="487"/>
        <v>8</v>
      </c>
      <c r="N1485" s="198">
        <f t="shared" si="488"/>
        <v>30</v>
      </c>
      <c r="O1485" s="198">
        <v>9</v>
      </c>
      <c r="P1485" s="198"/>
      <c r="Q1485" s="195"/>
    </row>
    <row r="1486" spans="1:17">
      <c r="A1486" s="194">
        <v>45168</v>
      </c>
      <c r="B1486" s="195" t="s">
        <v>82</v>
      </c>
      <c r="C1486" s="195" t="s">
        <v>86</v>
      </c>
      <c r="D1486" s="195">
        <v>7</v>
      </c>
      <c r="E1486" s="195">
        <v>2500</v>
      </c>
      <c r="F1486" s="195">
        <v>42</v>
      </c>
      <c r="G1486" s="195">
        <v>1.7</v>
      </c>
      <c r="H1486" s="195">
        <v>1</v>
      </c>
      <c r="I1486" s="195">
        <v>35</v>
      </c>
      <c r="J1486" s="196">
        <v>76.8</v>
      </c>
      <c r="K1486" s="197">
        <f>IFERROR(TablaAforos[[#This Row],[AREA DEL POTRERO]]/TablaAforos[[#This Row],[NUMERO VACAS LOTE]]/TablaAforos[[#This Row],[DIAS OCUPACION]],"")</f>
        <v>59.523809523809526</v>
      </c>
      <c r="L1486" s="198">
        <f t="shared" si="486"/>
        <v>2023</v>
      </c>
      <c r="M1486" s="198">
        <f t="shared" si="487"/>
        <v>8</v>
      </c>
      <c r="N1486" s="198">
        <f t="shared" si="488"/>
        <v>30</v>
      </c>
      <c r="O1486" s="198">
        <v>8</v>
      </c>
      <c r="P1486" s="198"/>
      <c r="Q1486" s="195"/>
    </row>
    <row r="1487" spans="1:17">
      <c r="A1487" s="194">
        <v>45168</v>
      </c>
      <c r="B1487" s="195" t="s">
        <v>82</v>
      </c>
      <c r="C1487" s="195" t="s">
        <v>87</v>
      </c>
      <c r="D1487" s="195">
        <v>57</v>
      </c>
      <c r="E1487" s="195">
        <v>2500</v>
      </c>
      <c r="F1487" s="195">
        <v>43</v>
      </c>
      <c r="G1487" s="195">
        <v>1.3</v>
      </c>
      <c r="H1487" s="195">
        <v>1</v>
      </c>
      <c r="I1487" s="195">
        <v>33</v>
      </c>
      <c r="J1487" s="196">
        <v>60.2</v>
      </c>
      <c r="K1487" s="197">
        <f>IFERROR(TablaAforos[[#This Row],[AREA DEL POTRERO]]/TablaAforos[[#This Row],[NUMERO VACAS LOTE]]/TablaAforos[[#This Row],[DIAS OCUPACION]],"")</f>
        <v>58.139534883720927</v>
      </c>
      <c r="L1487" s="198">
        <f t="shared" si="486"/>
        <v>2023</v>
      </c>
      <c r="M1487" s="198">
        <f t="shared" si="487"/>
        <v>8</v>
      </c>
      <c r="N1487" s="198">
        <f t="shared" si="488"/>
        <v>30</v>
      </c>
      <c r="O1487" s="198">
        <v>8</v>
      </c>
      <c r="P1487" s="198"/>
      <c r="Q1487" s="195"/>
    </row>
    <row r="1488" spans="1:17">
      <c r="A1488" s="194">
        <v>45168</v>
      </c>
      <c r="B1488" s="195" t="s">
        <v>88</v>
      </c>
      <c r="C1488" s="195">
        <v>1</v>
      </c>
      <c r="D1488" s="195">
        <v>6</v>
      </c>
      <c r="E1488" s="195">
        <v>6600</v>
      </c>
      <c r="F1488" s="195">
        <v>41</v>
      </c>
      <c r="G1488" s="195">
        <v>1.3</v>
      </c>
      <c r="H1488" s="195">
        <v>2</v>
      </c>
      <c r="I1488" s="195">
        <v>31</v>
      </c>
      <c r="J1488" s="196">
        <v>81.5</v>
      </c>
      <c r="K1488" s="197">
        <f>IFERROR(TablaAforos[[#This Row],[AREA DEL POTRERO]]/TablaAforos[[#This Row],[NUMERO VACAS LOTE]]/TablaAforos[[#This Row],[DIAS OCUPACION]],"")</f>
        <v>80.487804878048777</v>
      </c>
      <c r="L1488" s="198">
        <f t="shared" si="486"/>
        <v>2023</v>
      </c>
      <c r="M1488" s="198">
        <f t="shared" si="487"/>
        <v>8</v>
      </c>
      <c r="N1488" s="198">
        <f t="shared" si="488"/>
        <v>30</v>
      </c>
      <c r="O1488" s="198">
        <v>5</v>
      </c>
      <c r="P1488" s="198"/>
      <c r="Q1488" s="195"/>
    </row>
    <row r="1489" spans="1:17">
      <c r="A1489" s="194">
        <v>45169</v>
      </c>
      <c r="B1489" s="195" t="s">
        <v>81</v>
      </c>
      <c r="C1489" s="195">
        <v>1</v>
      </c>
      <c r="D1489" s="195">
        <v>10</v>
      </c>
      <c r="E1489" s="195">
        <v>2317</v>
      </c>
      <c r="F1489" s="195">
        <v>37</v>
      </c>
      <c r="G1489" s="195">
        <v>1.9</v>
      </c>
      <c r="H1489" s="195">
        <v>1</v>
      </c>
      <c r="I1489" s="195">
        <v>29</v>
      </c>
      <c r="J1489" s="196">
        <v>91.6</v>
      </c>
      <c r="K1489" s="197">
        <f>IFERROR(TablaAforos[[#This Row],[AREA DEL POTRERO]]/TablaAforos[[#This Row],[NUMERO VACAS LOTE]]/TablaAforos[[#This Row],[DIAS OCUPACION]],"")</f>
        <v>62.621621621621621</v>
      </c>
      <c r="L1489" s="198">
        <f t="shared" si="486"/>
        <v>2023</v>
      </c>
      <c r="M1489" s="198">
        <f t="shared" si="487"/>
        <v>8</v>
      </c>
      <c r="N1489" s="198">
        <f t="shared" si="488"/>
        <v>31</v>
      </c>
      <c r="O1489" s="198">
        <v>9</v>
      </c>
      <c r="P1489" s="198"/>
      <c r="Q1489" s="195"/>
    </row>
    <row r="1490" spans="1:17">
      <c r="A1490" s="194">
        <v>45169</v>
      </c>
      <c r="B1490" s="195" t="s">
        <v>81</v>
      </c>
      <c r="C1490" s="195">
        <v>2</v>
      </c>
      <c r="D1490" s="195">
        <v>82</v>
      </c>
      <c r="E1490" s="195">
        <v>2804</v>
      </c>
      <c r="F1490" s="195">
        <v>36</v>
      </c>
      <c r="G1490" s="195">
        <v>1.4</v>
      </c>
      <c r="H1490" s="195">
        <v>1</v>
      </c>
      <c r="I1490" s="195">
        <v>31</v>
      </c>
      <c r="J1490" s="196">
        <v>83</v>
      </c>
      <c r="K1490" s="197">
        <f>IFERROR(TablaAforos[[#This Row],[AREA DEL POTRERO]]/TablaAforos[[#This Row],[NUMERO VACAS LOTE]]/TablaAforos[[#This Row],[DIAS OCUPACION]],"")</f>
        <v>77.888888888888886</v>
      </c>
      <c r="L1490" s="198">
        <f t="shared" si="486"/>
        <v>2023</v>
      </c>
      <c r="M1490" s="198">
        <f t="shared" si="487"/>
        <v>8</v>
      </c>
      <c r="N1490" s="198">
        <f t="shared" si="488"/>
        <v>31</v>
      </c>
      <c r="O1490" s="198">
        <v>9</v>
      </c>
      <c r="P1490" s="198"/>
      <c r="Q1490" s="195"/>
    </row>
    <row r="1491" spans="1:17">
      <c r="A1491" s="194">
        <v>45169</v>
      </c>
      <c r="B1491" s="195" t="s">
        <v>82</v>
      </c>
      <c r="C1491" s="195" t="s">
        <v>86</v>
      </c>
      <c r="D1491" s="195">
        <v>8</v>
      </c>
      <c r="E1491" s="195">
        <v>2500</v>
      </c>
      <c r="F1491" s="195">
        <v>42</v>
      </c>
      <c r="G1491" s="195">
        <v>1.5</v>
      </c>
      <c r="H1491" s="195">
        <v>1</v>
      </c>
      <c r="I1491" s="195">
        <v>35</v>
      </c>
      <c r="J1491" s="196">
        <v>70.5</v>
      </c>
      <c r="K1491" s="197">
        <f>IFERROR(TablaAforos[[#This Row],[AREA DEL POTRERO]]/TablaAforos[[#This Row],[NUMERO VACAS LOTE]]/TablaAforos[[#This Row],[DIAS OCUPACION]],"")</f>
        <v>59.523809523809526</v>
      </c>
      <c r="L1491" s="198">
        <f t="shared" ref="L1491:L1501" si="489">YEAR(A1491)</f>
        <v>2023</v>
      </c>
      <c r="M1491" s="198">
        <f t="shared" ref="M1491:M1501" si="490">MONTH(A1491)</f>
        <v>8</v>
      </c>
      <c r="N1491" s="198">
        <f t="shared" ref="N1491:N1501" si="491">DAY(A1491)</f>
        <v>31</v>
      </c>
      <c r="O1491" s="198">
        <v>8</v>
      </c>
      <c r="P1491" s="198"/>
      <c r="Q1491" s="195"/>
    </row>
    <row r="1492" spans="1:17">
      <c r="A1492" s="194">
        <v>45169</v>
      </c>
      <c r="B1492" s="195" t="s">
        <v>82</v>
      </c>
      <c r="C1492" s="195" t="s">
        <v>87</v>
      </c>
      <c r="D1492" s="195">
        <v>58</v>
      </c>
      <c r="E1492" s="195">
        <v>2500</v>
      </c>
      <c r="F1492" s="195">
        <v>43</v>
      </c>
      <c r="G1492" s="195">
        <v>1.6</v>
      </c>
      <c r="H1492" s="195">
        <v>1</v>
      </c>
      <c r="I1492" s="195">
        <v>33</v>
      </c>
      <c r="J1492" s="196">
        <v>72.400000000000006</v>
      </c>
      <c r="K1492" s="197">
        <f>IFERROR(TablaAforos[[#This Row],[AREA DEL POTRERO]]/TablaAforos[[#This Row],[NUMERO VACAS LOTE]]/TablaAforos[[#This Row],[DIAS OCUPACION]],"")</f>
        <v>58.139534883720927</v>
      </c>
      <c r="L1492" s="198">
        <f t="shared" si="489"/>
        <v>2023</v>
      </c>
      <c r="M1492" s="198">
        <f t="shared" si="490"/>
        <v>8</v>
      </c>
      <c r="N1492" s="198">
        <f t="shared" si="491"/>
        <v>31</v>
      </c>
      <c r="O1492" s="198">
        <v>8</v>
      </c>
      <c r="P1492" s="198"/>
      <c r="Q1492" s="195"/>
    </row>
    <row r="1493" spans="1:17">
      <c r="A1493" s="194">
        <v>45169</v>
      </c>
      <c r="B1493" s="195" t="s">
        <v>88</v>
      </c>
      <c r="C1493" s="195">
        <v>1</v>
      </c>
      <c r="D1493" s="195">
        <v>1</v>
      </c>
      <c r="E1493" s="195">
        <v>13300</v>
      </c>
      <c r="F1493" s="195">
        <v>42</v>
      </c>
      <c r="G1493" s="195">
        <v>1.6</v>
      </c>
      <c r="H1493" s="195">
        <v>3.5</v>
      </c>
      <c r="I1493" s="195">
        <v>30</v>
      </c>
      <c r="J1493" s="196">
        <v>100</v>
      </c>
      <c r="K1493" s="197">
        <f>IFERROR(TablaAforos[[#This Row],[AREA DEL POTRERO]]/TablaAforos[[#This Row],[NUMERO VACAS LOTE]]/TablaAforos[[#This Row],[DIAS OCUPACION]],"")</f>
        <v>90.476190476190482</v>
      </c>
      <c r="L1493" s="198">
        <f>YEAR(A1493)</f>
        <v>2023</v>
      </c>
      <c r="M1493" s="198">
        <f>MONTH(A1493)</f>
        <v>8</v>
      </c>
      <c r="N1493" s="198">
        <f>DAY(A1493)</f>
        <v>31</v>
      </c>
      <c r="O1493" s="198">
        <v>8</v>
      </c>
      <c r="P1493" s="198"/>
      <c r="Q1493" s="195"/>
    </row>
    <row r="1494" spans="1:17">
      <c r="A1494" s="194">
        <v>45170</v>
      </c>
      <c r="B1494" s="195" t="s">
        <v>81</v>
      </c>
      <c r="C1494" s="195">
        <v>1</v>
      </c>
      <c r="D1494" s="195">
        <v>11</v>
      </c>
      <c r="E1494" s="195">
        <v>2272</v>
      </c>
      <c r="F1494" s="195">
        <v>37</v>
      </c>
      <c r="G1494" s="195">
        <v>2</v>
      </c>
      <c r="H1494" s="195">
        <v>1</v>
      </c>
      <c r="I1494" s="195">
        <v>29</v>
      </c>
      <c r="J1494" s="196">
        <v>95.8</v>
      </c>
      <c r="K1494" s="197">
        <f>IFERROR(TablaAforos[[#This Row],[AREA DEL POTRERO]]/TablaAforos[[#This Row],[NUMERO VACAS LOTE]]/TablaAforos[[#This Row],[DIAS OCUPACION]],"")</f>
        <v>61.405405405405403</v>
      </c>
      <c r="L1494" s="198">
        <f t="shared" si="489"/>
        <v>2023</v>
      </c>
      <c r="M1494" s="198">
        <f t="shared" si="490"/>
        <v>9</v>
      </c>
      <c r="N1494" s="198">
        <f t="shared" si="491"/>
        <v>1</v>
      </c>
      <c r="O1494" s="198">
        <v>9</v>
      </c>
      <c r="P1494" s="198"/>
      <c r="Q1494" s="195"/>
    </row>
    <row r="1495" spans="1:17">
      <c r="A1495" s="194">
        <v>45170</v>
      </c>
      <c r="B1495" s="195" t="s">
        <v>81</v>
      </c>
      <c r="C1495" s="195">
        <v>2</v>
      </c>
      <c r="D1495" s="195">
        <v>84</v>
      </c>
      <c r="E1495" s="195">
        <v>1943</v>
      </c>
      <c r="F1495" s="195">
        <v>36</v>
      </c>
      <c r="G1495" s="195">
        <v>1.6</v>
      </c>
      <c r="H1495" s="195">
        <v>1</v>
      </c>
      <c r="I1495" s="195">
        <v>31</v>
      </c>
      <c r="J1495" s="196">
        <v>64.8</v>
      </c>
      <c r="K1495" s="197">
        <f>IFERROR(TablaAforos[[#This Row],[AREA DEL POTRERO]]/TablaAforos[[#This Row],[NUMERO VACAS LOTE]]/TablaAforos[[#This Row],[DIAS OCUPACION]],"")</f>
        <v>53.972222222222221</v>
      </c>
      <c r="L1495" s="198">
        <f t="shared" si="489"/>
        <v>2023</v>
      </c>
      <c r="M1495" s="198">
        <f t="shared" si="490"/>
        <v>9</v>
      </c>
      <c r="N1495" s="198">
        <f t="shared" si="491"/>
        <v>1</v>
      </c>
      <c r="O1495" s="198">
        <v>9</v>
      </c>
      <c r="P1495" s="198"/>
      <c r="Q1495" s="195"/>
    </row>
    <row r="1496" spans="1:17">
      <c r="A1496" s="194">
        <v>45170</v>
      </c>
      <c r="B1496" s="195" t="s">
        <v>82</v>
      </c>
      <c r="C1496" s="195" t="s">
        <v>86</v>
      </c>
      <c r="D1496" s="195">
        <v>9</v>
      </c>
      <c r="E1496" s="195">
        <v>2500</v>
      </c>
      <c r="F1496" s="195">
        <v>42</v>
      </c>
      <c r="G1496" s="195">
        <v>1.2</v>
      </c>
      <c r="H1496" s="195">
        <v>1</v>
      </c>
      <c r="I1496" s="195">
        <v>35</v>
      </c>
      <c r="J1496" s="196">
        <v>54.9</v>
      </c>
      <c r="K1496" s="197">
        <f>IFERROR(TablaAforos[[#This Row],[AREA DEL POTRERO]]/TablaAforos[[#This Row],[NUMERO VACAS LOTE]]/TablaAforos[[#This Row],[DIAS OCUPACION]],"")</f>
        <v>59.523809523809526</v>
      </c>
      <c r="L1496" s="198">
        <f t="shared" si="489"/>
        <v>2023</v>
      </c>
      <c r="M1496" s="198">
        <f t="shared" si="490"/>
        <v>9</v>
      </c>
      <c r="N1496" s="198">
        <f t="shared" si="491"/>
        <v>1</v>
      </c>
      <c r="O1496" s="198">
        <v>8</v>
      </c>
      <c r="P1496" s="198"/>
      <c r="Q1496" s="195"/>
    </row>
    <row r="1497" spans="1:17">
      <c r="A1497" s="194">
        <v>45170</v>
      </c>
      <c r="B1497" s="195" t="s">
        <v>82</v>
      </c>
      <c r="C1497" s="195" t="s">
        <v>87</v>
      </c>
      <c r="D1497" s="195">
        <v>59</v>
      </c>
      <c r="E1497" s="195">
        <v>2500</v>
      </c>
      <c r="F1497" s="195">
        <v>43</v>
      </c>
      <c r="G1497" s="195">
        <v>1.5</v>
      </c>
      <c r="H1497" s="195">
        <v>1</v>
      </c>
      <c r="I1497" s="195">
        <v>33</v>
      </c>
      <c r="J1497" s="196">
        <v>68.5</v>
      </c>
      <c r="K1497" s="197">
        <f>IFERROR(TablaAforos[[#This Row],[AREA DEL POTRERO]]/TablaAforos[[#This Row],[NUMERO VACAS LOTE]]/TablaAforos[[#This Row],[DIAS OCUPACION]],"")</f>
        <v>58.139534883720927</v>
      </c>
      <c r="L1497" s="198">
        <f t="shared" si="489"/>
        <v>2023</v>
      </c>
      <c r="M1497" s="198">
        <f t="shared" si="490"/>
        <v>9</v>
      </c>
      <c r="N1497" s="198">
        <f t="shared" si="491"/>
        <v>1</v>
      </c>
      <c r="O1497" s="198">
        <v>8</v>
      </c>
      <c r="P1497" s="198"/>
      <c r="Q1497" s="195"/>
    </row>
    <row r="1498" spans="1:17">
      <c r="A1498" s="194">
        <v>45170</v>
      </c>
      <c r="B1498" s="195" t="s">
        <v>85</v>
      </c>
      <c r="C1498" s="195">
        <v>1</v>
      </c>
      <c r="D1498" s="195">
        <v>18</v>
      </c>
      <c r="E1498" s="195">
        <v>2354</v>
      </c>
      <c r="F1498" s="195">
        <v>30</v>
      </c>
      <c r="G1498" s="195">
        <v>0.6</v>
      </c>
      <c r="H1498" s="195">
        <v>1</v>
      </c>
      <c r="I1498" s="195">
        <v>30</v>
      </c>
      <c r="J1498" s="196">
        <v>35.799999999999997</v>
      </c>
      <c r="K1498" s="197">
        <f>IFERROR(TablaAforos[[#This Row],[AREA DEL POTRERO]]/TablaAforos[[#This Row],[NUMERO VACAS LOTE]]/TablaAforos[[#This Row],[DIAS OCUPACION]],"")</f>
        <v>78.466666666666669</v>
      </c>
      <c r="L1498" s="198">
        <f>YEAR(A1498)</f>
        <v>2023</v>
      </c>
      <c r="M1498" s="198">
        <f>MONTH(A1498)</f>
        <v>9</v>
      </c>
      <c r="N1498" s="198">
        <f>DAY(A1498)</f>
        <v>1</v>
      </c>
      <c r="O1498" s="198">
        <v>5</v>
      </c>
      <c r="P1498" s="198"/>
      <c r="Q1498" s="195"/>
    </row>
    <row r="1499" spans="1:17">
      <c r="A1499" s="194">
        <v>45171</v>
      </c>
      <c r="B1499" s="195" t="s">
        <v>81</v>
      </c>
      <c r="C1499" s="195">
        <v>1</v>
      </c>
      <c r="D1499" s="195">
        <v>12</v>
      </c>
      <c r="E1499" s="195">
        <v>2121</v>
      </c>
      <c r="F1499" s="195">
        <v>37</v>
      </c>
      <c r="G1499" s="195">
        <v>1.8</v>
      </c>
      <c r="H1499" s="195">
        <v>1</v>
      </c>
      <c r="I1499" s="195">
        <v>29</v>
      </c>
      <c r="J1499" s="196">
        <v>78.2</v>
      </c>
      <c r="K1499" s="197">
        <f>IFERROR(TablaAforos[[#This Row],[AREA DEL POTRERO]]/TablaAforos[[#This Row],[NUMERO VACAS LOTE]]/TablaAforos[[#This Row],[DIAS OCUPACION]],"")</f>
        <v>57.324324324324323</v>
      </c>
      <c r="L1499" s="198">
        <f t="shared" si="489"/>
        <v>2023</v>
      </c>
      <c r="M1499" s="198">
        <f t="shared" si="490"/>
        <v>9</v>
      </c>
      <c r="N1499" s="198">
        <f t="shared" si="491"/>
        <v>2</v>
      </c>
      <c r="O1499" s="198">
        <v>9</v>
      </c>
      <c r="P1499" s="198"/>
      <c r="Q1499" s="195"/>
    </row>
    <row r="1500" spans="1:17">
      <c r="A1500" s="194">
        <v>45171</v>
      </c>
      <c r="B1500" s="195" t="s">
        <v>81</v>
      </c>
      <c r="C1500" s="195">
        <v>2</v>
      </c>
      <c r="D1500" s="195">
        <v>86</v>
      </c>
      <c r="E1500" s="195">
        <v>2224</v>
      </c>
      <c r="F1500" s="195">
        <v>37</v>
      </c>
      <c r="G1500" s="195">
        <v>1.3</v>
      </c>
      <c r="H1500" s="195">
        <v>1</v>
      </c>
      <c r="I1500" s="195">
        <v>31</v>
      </c>
      <c r="J1500" s="196">
        <v>62.7</v>
      </c>
      <c r="K1500" s="197">
        <f>IFERROR(TablaAforos[[#This Row],[AREA DEL POTRERO]]/TablaAforos[[#This Row],[NUMERO VACAS LOTE]]/TablaAforos[[#This Row],[DIAS OCUPACION]],"")</f>
        <v>60.108108108108105</v>
      </c>
      <c r="L1500" s="198">
        <f t="shared" si="489"/>
        <v>2023</v>
      </c>
      <c r="M1500" s="198">
        <f t="shared" si="490"/>
        <v>9</v>
      </c>
      <c r="N1500" s="198">
        <f t="shared" si="491"/>
        <v>2</v>
      </c>
      <c r="O1500" s="198">
        <v>9</v>
      </c>
      <c r="P1500" s="198"/>
      <c r="Q1500" s="195"/>
    </row>
    <row r="1501" spans="1:17">
      <c r="A1501" s="194">
        <v>45171</v>
      </c>
      <c r="B1501" s="195" t="s">
        <v>82</v>
      </c>
      <c r="C1501" s="195" t="s">
        <v>86</v>
      </c>
      <c r="D1501" s="195">
        <v>10</v>
      </c>
      <c r="E1501" s="195">
        <v>2500</v>
      </c>
      <c r="F1501" s="195">
        <v>41</v>
      </c>
      <c r="G1501" s="195">
        <v>1.4</v>
      </c>
      <c r="H1501" s="195">
        <v>1</v>
      </c>
      <c r="I1501" s="195">
        <v>35</v>
      </c>
      <c r="J1501" s="196">
        <v>66.3</v>
      </c>
      <c r="K1501" s="197">
        <f>IFERROR(TablaAforos[[#This Row],[AREA DEL POTRERO]]/TablaAforos[[#This Row],[NUMERO VACAS LOTE]]/TablaAforos[[#This Row],[DIAS OCUPACION]],"")</f>
        <v>60.975609756097562</v>
      </c>
      <c r="L1501" s="198">
        <f t="shared" si="489"/>
        <v>2023</v>
      </c>
      <c r="M1501" s="198">
        <f t="shared" si="490"/>
        <v>9</v>
      </c>
      <c r="N1501" s="198">
        <f t="shared" si="491"/>
        <v>2</v>
      </c>
      <c r="O1501" s="198">
        <v>8</v>
      </c>
      <c r="P1501" s="198"/>
      <c r="Q1501" s="195"/>
    </row>
    <row r="1502" spans="1:17">
      <c r="A1502" s="194">
        <v>45171</v>
      </c>
      <c r="B1502" s="195" t="s">
        <v>82</v>
      </c>
      <c r="C1502" s="195" t="s">
        <v>87</v>
      </c>
      <c r="D1502" s="195">
        <v>60</v>
      </c>
      <c r="E1502" s="195">
        <v>2500</v>
      </c>
      <c r="F1502" s="195">
        <v>43</v>
      </c>
      <c r="G1502" s="195">
        <v>1.3</v>
      </c>
      <c r="H1502" s="195">
        <v>1</v>
      </c>
      <c r="I1502" s="195">
        <v>33</v>
      </c>
      <c r="J1502" s="196">
        <v>59.3</v>
      </c>
      <c r="K1502" s="197">
        <f>IFERROR(TablaAforos[[#This Row],[AREA DEL POTRERO]]/TablaAforos[[#This Row],[NUMERO VACAS LOTE]]/TablaAforos[[#This Row],[DIAS OCUPACION]],"")</f>
        <v>58.139534883720927</v>
      </c>
      <c r="L1502" s="198">
        <f>YEAR(A1502)</f>
        <v>2023</v>
      </c>
      <c r="M1502" s="198">
        <f>MONTH(A1502)</f>
        <v>9</v>
      </c>
      <c r="N1502" s="198">
        <f>DAY(A1502)</f>
        <v>2</v>
      </c>
      <c r="O1502" s="198">
        <v>8</v>
      </c>
      <c r="P1502" s="198"/>
      <c r="Q1502" s="195"/>
    </row>
    <row r="1503" spans="1:17">
      <c r="A1503" s="194">
        <v>45171</v>
      </c>
      <c r="B1503" s="195" t="s">
        <v>85</v>
      </c>
      <c r="C1503" s="195">
        <v>1</v>
      </c>
      <c r="D1503" s="195">
        <v>17</v>
      </c>
      <c r="E1503" s="195">
        <v>5803</v>
      </c>
      <c r="F1503" s="195">
        <v>30</v>
      </c>
      <c r="G1503" s="195">
        <v>1.4</v>
      </c>
      <c r="H1503" s="195">
        <v>2</v>
      </c>
      <c r="I1503" s="195">
        <v>30</v>
      </c>
      <c r="J1503" s="196">
        <v>105</v>
      </c>
      <c r="K1503" s="197">
        <f>IFERROR(TablaAforos[[#This Row],[AREA DEL POTRERO]]/TablaAforos[[#This Row],[NUMERO VACAS LOTE]]/TablaAforos[[#This Row],[DIAS OCUPACION]],"")</f>
        <v>96.716666666666669</v>
      </c>
      <c r="L1503" s="198">
        <f>YEAR(A1503)</f>
        <v>2023</v>
      </c>
      <c r="M1503" s="198">
        <f>MONTH(A1503)</f>
        <v>9</v>
      </c>
      <c r="N1503" s="198">
        <f>DAY(A1503)</f>
        <v>2</v>
      </c>
      <c r="O1503" s="198">
        <v>5</v>
      </c>
      <c r="P1503" s="198"/>
      <c r="Q1503" s="195"/>
    </row>
    <row r="1504" spans="1:17">
      <c r="A1504" s="194">
        <v>45172</v>
      </c>
      <c r="B1504" s="195" t="s">
        <v>81</v>
      </c>
      <c r="C1504" s="195">
        <v>1</v>
      </c>
      <c r="D1504" s="195">
        <v>60</v>
      </c>
      <c r="E1504" s="195">
        <v>2393</v>
      </c>
      <c r="F1504" s="195">
        <v>37</v>
      </c>
      <c r="G1504" s="195">
        <v>1.6</v>
      </c>
      <c r="H1504" s="195">
        <v>1</v>
      </c>
      <c r="I1504" s="195">
        <v>29</v>
      </c>
      <c r="J1504" s="196">
        <v>80.5</v>
      </c>
      <c r="K1504" s="197">
        <f>IFERROR(TablaAforos[[#This Row],[AREA DEL POTRERO]]/TablaAforos[[#This Row],[NUMERO VACAS LOTE]]/TablaAforos[[#This Row],[DIAS OCUPACION]],"")</f>
        <v>64.675675675675677</v>
      </c>
      <c r="L1504" s="198">
        <f>YEAR(A1504)</f>
        <v>2023</v>
      </c>
      <c r="M1504" s="198">
        <f>MONTH(A1504)</f>
        <v>9</v>
      </c>
      <c r="N1504" s="198">
        <f>DAY(A1504)</f>
        <v>3</v>
      </c>
      <c r="O1504" s="198">
        <v>9</v>
      </c>
      <c r="P1504" s="198"/>
      <c r="Q1504" s="195"/>
    </row>
    <row r="1505" spans="1:17">
      <c r="A1505" s="194">
        <v>45172</v>
      </c>
      <c r="B1505" s="195" t="s">
        <v>81</v>
      </c>
      <c r="C1505" s="195">
        <v>2</v>
      </c>
      <c r="D1505" s="195">
        <v>83</v>
      </c>
      <c r="E1505" s="195">
        <v>3369</v>
      </c>
      <c r="F1505" s="195">
        <v>37</v>
      </c>
      <c r="G1505" s="195">
        <v>1.8</v>
      </c>
      <c r="H1505" s="195">
        <v>1</v>
      </c>
      <c r="I1505" s="195">
        <v>31</v>
      </c>
      <c r="J1505" s="196">
        <v>128</v>
      </c>
      <c r="K1505" s="197">
        <f>IFERROR(TablaAforos[[#This Row],[AREA DEL POTRERO]]/TablaAforos[[#This Row],[NUMERO VACAS LOTE]]/TablaAforos[[#This Row],[DIAS OCUPACION]],"")</f>
        <v>91.054054054054049</v>
      </c>
      <c r="L1505" s="198">
        <f t="shared" ref="L1505:L1582" si="492">YEAR(A1505)</f>
        <v>2023</v>
      </c>
      <c r="M1505" s="198">
        <f t="shared" ref="M1505:M1582" si="493">MONTH(A1505)</f>
        <v>9</v>
      </c>
      <c r="N1505" s="198">
        <f t="shared" ref="N1505:N1582" si="494">DAY(A1505)</f>
        <v>3</v>
      </c>
      <c r="O1505" s="198">
        <v>9</v>
      </c>
      <c r="P1505" s="198"/>
      <c r="Q1505" s="195"/>
    </row>
    <row r="1506" spans="1:17">
      <c r="A1506" s="194">
        <v>45172</v>
      </c>
      <c r="B1506" s="195" t="s">
        <v>82</v>
      </c>
      <c r="C1506" s="195" t="s">
        <v>86</v>
      </c>
      <c r="D1506" s="195">
        <v>11</v>
      </c>
      <c r="E1506" s="195">
        <v>2500</v>
      </c>
      <c r="F1506" s="195">
        <v>41</v>
      </c>
      <c r="G1506" s="195">
        <v>1.4</v>
      </c>
      <c r="H1506" s="195">
        <v>1</v>
      </c>
      <c r="I1506" s="195">
        <v>35</v>
      </c>
      <c r="J1506" s="196">
        <v>64.900000000000006</v>
      </c>
      <c r="K1506" s="197">
        <f>IFERROR(TablaAforos[[#This Row],[AREA DEL POTRERO]]/TablaAforos[[#This Row],[NUMERO VACAS LOTE]]/TablaAforos[[#This Row],[DIAS OCUPACION]],"")</f>
        <v>60.975609756097562</v>
      </c>
      <c r="L1506" s="198">
        <f t="shared" si="492"/>
        <v>2023</v>
      </c>
      <c r="M1506" s="198">
        <f t="shared" si="493"/>
        <v>9</v>
      </c>
      <c r="N1506" s="198">
        <f t="shared" si="494"/>
        <v>3</v>
      </c>
      <c r="O1506" s="198">
        <v>8</v>
      </c>
      <c r="P1506" s="198"/>
      <c r="Q1506" s="195"/>
    </row>
    <row r="1507" spans="1:17">
      <c r="A1507" s="194">
        <v>45172</v>
      </c>
      <c r="B1507" s="195" t="s">
        <v>82</v>
      </c>
      <c r="C1507" s="195" t="s">
        <v>87</v>
      </c>
      <c r="D1507" s="195">
        <v>61</v>
      </c>
      <c r="E1507" s="195">
        <v>2500</v>
      </c>
      <c r="F1507" s="195">
        <v>43</v>
      </c>
      <c r="G1507" s="195">
        <v>1.5</v>
      </c>
      <c r="H1507" s="195">
        <v>1</v>
      </c>
      <c r="I1507" s="195">
        <v>33</v>
      </c>
      <c r="J1507" s="196">
        <v>69.3</v>
      </c>
      <c r="K1507" s="197">
        <f>IFERROR(TablaAforos[[#This Row],[AREA DEL POTRERO]]/TablaAforos[[#This Row],[NUMERO VACAS LOTE]]/TablaAforos[[#This Row],[DIAS OCUPACION]],"")</f>
        <v>58.139534883720927</v>
      </c>
      <c r="L1507" s="198">
        <f t="shared" si="492"/>
        <v>2023</v>
      </c>
      <c r="M1507" s="198">
        <f t="shared" si="493"/>
        <v>9</v>
      </c>
      <c r="N1507" s="198">
        <f t="shared" si="494"/>
        <v>3</v>
      </c>
      <c r="O1507" s="198">
        <v>8</v>
      </c>
      <c r="P1507" s="198"/>
      <c r="Q1507" s="195"/>
    </row>
    <row r="1508" spans="1:17">
      <c r="A1508" s="194">
        <v>45172</v>
      </c>
      <c r="B1508" s="195" t="s">
        <v>88</v>
      </c>
      <c r="C1508" s="195">
        <v>1</v>
      </c>
      <c r="D1508" s="195">
        <v>2</v>
      </c>
      <c r="E1508" s="195">
        <v>12226</v>
      </c>
      <c r="F1508" s="195">
        <v>42</v>
      </c>
      <c r="G1508" s="195">
        <v>1.4</v>
      </c>
      <c r="H1508" s="195">
        <v>3.5</v>
      </c>
      <c r="I1508" s="195">
        <v>29</v>
      </c>
      <c r="J1508" s="196">
        <v>92.9</v>
      </c>
      <c r="K1508" s="197">
        <f>IFERROR(TablaAforos[[#This Row],[AREA DEL POTRERO]]/TablaAforos[[#This Row],[NUMERO VACAS LOTE]]/TablaAforos[[#This Row],[DIAS OCUPACION]],"")</f>
        <v>83.170068027210874</v>
      </c>
      <c r="L1508" s="198">
        <f>YEAR(A1508)</f>
        <v>2023</v>
      </c>
      <c r="M1508" s="198">
        <f>MONTH(A1508)</f>
        <v>9</v>
      </c>
      <c r="N1508" s="198">
        <f>DAY(A1508)</f>
        <v>3</v>
      </c>
      <c r="O1508" s="198">
        <v>8</v>
      </c>
      <c r="P1508" s="198"/>
      <c r="Q1508" s="195"/>
    </row>
    <row r="1509" spans="1:17">
      <c r="A1509" s="194">
        <v>45172</v>
      </c>
      <c r="B1509" s="195" t="s">
        <v>85</v>
      </c>
      <c r="C1509" s="195">
        <v>2</v>
      </c>
      <c r="D1509" s="195">
        <v>9</v>
      </c>
      <c r="E1509" s="195">
        <v>16823</v>
      </c>
      <c r="F1509" s="195">
        <v>44</v>
      </c>
      <c r="G1509" s="195">
        <v>1.4</v>
      </c>
      <c r="H1509" s="195">
        <v>4.5</v>
      </c>
      <c r="I1509" s="195">
        <v>30</v>
      </c>
      <c r="J1509" s="196">
        <v>93</v>
      </c>
      <c r="K1509" s="197">
        <f>IFERROR(TablaAforos[[#This Row],[AREA DEL POTRERO]]/TablaAforos[[#This Row],[NUMERO VACAS LOTE]]/TablaAforos[[#This Row],[DIAS OCUPACION]],"")</f>
        <v>84.964646464646464</v>
      </c>
      <c r="L1509" s="198">
        <f>YEAR(A1509)</f>
        <v>2023</v>
      </c>
      <c r="M1509" s="198">
        <f>MONTH(A1509)</f>
        <v>9</v>
      </c>
      <c r="N1509" s="198">
        <f>DAY(A1509)</f>
        <v>3</v>
      </c>
      <c r="O1509" s="198">
        <v>5</v>
      </c>
      <c r="P1509" s="198"/>
      <c r="Q1509" s="195"/>
    </row>
    <row r="1510" spans="1:17">
      <c r="A1510" s="194">
        <v>45173</v>
      </c>
      <c r="B1510" s="195" t="s">
        <v>81</v>
      </c>
      <c r="C1510" s="195">
        <v>1</v>
      </c>
      <c r="D1510" s="195">
        <v>61</v>
      </c>
      <c r="E1510" s="195">
        <v>2668</v>
      </c>
      <c r="F1510" s="195">
        <v>37</v>
      </c>
      <c r="G1510" s="195">
        <v>1.5</v>
      </c>
      <c r="H1510" s="195">
        <v>1</v>
      </c>
      <c r="I1510" s="195">
        <v>29</v>
      </c>
      <c r="J1510" s="196">
        <v>86</v>
      </c>
      <c r="K1510" s="197">
        <f>IFERROR(TablaAforos[[#This Row],[AREA DEL POTRERO]]/TablaAforos[[#This Row],[NUMERO VACAS LOTE]]/TablaAforos[[#This Row],[DIAS OCUPACION]],"")</f>
        <v>72.108108108108112</v>
      </c>
      <c r="L1510" s="198">
        <f t="shared" si="492"/>
        <v>2023</v>
      </c>
      <c r="M1510" s="198">
        <f t="shared" si="493"/>
        <v>9</v>
      </c>
      <c r="N1510" s="198">
        <f t="shared" si="494"/>
        <v>4</v>
      </c>
      <c r="O1510" s="198">
        <v>8</v>
      </c>
      <c r="P1510" s="198"/>
      <c r="Q1510" s="195"/>
    </row>
    <row r="1511" spans="1:17">
      <c r="A1511" s="194">
        <v>45173</v>
      </c>
      <c r="B1511" s="195" t="s">
        <v>81</v>
      </c>
      <c r="C1511" s="195">
        <v>2</v>
      </c>
      <c r="D1511" s="195">
        <v>85</v>
      </c>
      <c r="E1511" s="195">
        <v>2219</v>
      </c>
      <c r="F1511" s="195">
        <v>37</v>
      </c>
      <c r="G1511" s="195">
        <v>1.4</v>
      </c>
      <c r="H1511" s="195">
        <v>1</v>
      </c>
      <c r="I1511" s="195">
        <v>31</v>
      </c>
      <c r="J1511" s="196">
        <v>65.2</v>
      </c>
      <c r="K1511" s="197">
        <f>IFERROR(TablaAforos[[#This Row],[AREA DEL POTRERO]]/TablaAforos[[#This Row],[NUMERO VACAS LOTE]]/TablaAforos[[#This Row],[DIAS OCUPACION]],"")</f>
        <v>59.972972972972975</v>
      </c>
      <c r="L1511" s="198">
        <f t="shared" si="492"/>
        <v>2023</v>
      </c>
      <c r="M1511" s="198">
        <f t="shared" si="493"/>
        <v>9</v>
      </c>
      <c r="N1511" s="198">
        <f t="shared" si="494"/>
        <v>4</v>
      </c>
      <c r="O1511" s="198">
        <v>9</v>
      </c>
      <c r="P1511" s="198"/>
      <c r="Q1511" s="195"/>
    </row>
    <row r="1512" spans="1:17">
      <c r="A1512" s="194">
        <v>45173</v>
      </c>
      <c r="B1512" s="20" t="s">
        <v>82</v>
      </c>
      <c r="C1512" s="20" t="s">
        <v>86</v>
      </c>
      <c r="D1512" s="195">
        <v>12</v>
      </c>
      <c r="E1512" s="195">
        <v>2500</v>
      </c>
      <c r="F1512" s="195">
        <v>41</v>
      </c>
      <c r="G1512" s="195">
        <v>1.2</v>
      </c>
      <c r="H1512" s="195">
        <v>1</v>
      </c>
      <c r="I1512" s="195">
        <v>35</v>
      </c>
      <c r="J1512" s="196">
        <v>58.5</v>
      </c>
      <c r="K1512" s="197">
        <f>IFERROR(TablaAforos[[#This Row],[AREA DEL POTRERO]]/TablaAforos[[#This Row],[NUMERO VACAS LOTE]]/TablaAforos[[#This Row],[DIAS OCUPACION]],"")</f>
        <v>60.975609756097562</v>
      </c>
      <c r="L1512" s="198">
        <f t="shared" si="492"/>
        <v>2023</v>
      </c>
      <c r="M1512" s="198">
        <f t="shared" si="493"/>
        <v>9</v>
      </c>
      <c r="N1512" s="198">
        <f t="shared" si="494"/>
        <v>4</v>
      </c>
      <c r="O1512" s="198">
        <v>8</v>
      </c>
      <c r="P1512" s="198"/>
      <c r="Q1512" s="195"/>
    </row>
    <row r="1513" spans="1:17">
      <c r="A1513" s="194">
        <v>45173</v>
      </c>
      <c r="B1513" s="195" t="s">
        <v>82</v>
      </c>
      <c r="C1513" s="195" t="s">
        <v>87</v>
      </c>
      <c r="D1513" s="195">
        <v>27</v>
      </c>
      <c r="E1513" s="195">
        <v>2500</v>
      </c>
      <c r="F1513" s="195">
        <v>43</v>
      </c>
      <c r="G1513" s="195">
        <v>1.6</v>
      </c>
      <c r="H1513" s="195">
        <v>1</v>
      </c>
      <c r="I1513" s="195">
        <v>33</v>
      </c>
      <c r="J1513" s="196">
        <v>73.3</v>
      </c>
      <c r="K1513" s="197">
        <f>IFERROR(TablaAforos[[#This Row],[AREA DEL POTRERO]]/TablaAforos[[#This Row],[NUMERO VACAS LOTE]]/TablaAforos[[#This Row],[DIAS OCUPACION]],"")</f>
        <v>58.139534883720927</v>
      </c>
      <c r="L1513" s="198">
        <f t="shared" si="492"/>
        <v>2023</v>
      </c>
      <c r="M1513" s="198">
        <f t="shared" si="493"/>
        <v>9</v>
      </c>
      <c r="N1513" s="198">
        <f t="shared" si="494"/>
        <v>4</v>
      </c>
      <c r="O1513" s="198">
        <v>8</v>
      </c>
      <c r="P1513" s="198"/>
      <c r="Q1513" s="195"/>
    </row>
    <row r="1514" spans="1:17">
      <c r="A1514" s="194">
        <v>45174</v>
      </c>
      <c r="B1514" s="195" t="s">
        <v>81</v>
      </c>
      <c r="C1514" s="195">
        <v>1</v>
      </c>
      <c r="D1514" s="195">
        <v>62</v>
      </c>
      <c r="E1514" s="195">
        <v>2873</v>
      </c>
      <c r="F1514" s="195">
        <v>37</v>
      </c>
      <c r="G1514" s="195">
        <v>1.7</v>
      </c>
      <c r="H1514" s="195">
        <v>1</v>
      </c>
      <c r="I1514" s="195">
        <v>29</v>
      </c>
      <c r="J1514" s="196">
        <v>99</v>
      </c>
      <c r="K1514" s="197">
        <f>IFERROR(TablaAforos[[#This Row],[AREA DEL POTRERO]]/TablaAforos[[#This Row],[NUMERO VACAS LOTE]]/TablaAforos[[#This Row],[DIAS OCUPACION]],"")</f>
        <v>77.648648648648646</v>
      </c>
      <c r="L1514" s="198">
        <f t="shared" si="492"/>
        <v>2023</v>
      </c>
      <c r="M1514" s="198">
        <f t="shared" si="493"/>
        <v>9</v>
      </c>
      <c r="N1514" s="198">
        <f t="shared" si="494"/>
        <v>5</v>
      </c>
      <c r="O1514" s="198">
        <v>9</v>
      </c>
      <c r="P1514" s="198"/>
      <c r="Q1514" s="195"/>
    </row>
    <row r="1515" spans="1:17">
      <c r="A1515" s="194">
        <v>45174</v>
      </c>
      <c r="B1515" s="195" t="s">
        <v>81</v>
      </c>
      <c r="C1515" s="195">
        <v>2</v>
      </c>
      <c r="D1515" s="195">
        <v>87</v>
      </c>
      <c r="E1515" s="195">
        <v>3351</v>
      </c>
      <c r="F1515" s="195">
        <v>37</v>
      </c>
      <c r="G1515" s="195">
        <v>0.8</v>
      </c>
      <c r="H1515" s="195">
        <v>1</v>
      </c>
      <c r="I1515" s="195">
        <v>30</v>
      </c>
      <c r="J1515" s="196">
        <v>58.1</v>
      </c>
      <c r="K1515" s="197">
        <f>IFERROR(TablaAforos[[#This Row],[AREA DEL POTRERO]]/TablaAforos[[#This Row],[NUMERO VACAS LOTE]]/TablaAforos[[#This Row],[DIAS OCUPACION]],"")</f>
        <v>90.567567567567565</v>
      </c>
      <c r="L1515" s="198">
        <f t="shared" si="492"/>
        <v>2023</v>
      </c>
      <c r="M1515" s="198">
        <f t="shared" si="493"/>
        <v>9</v>
      </c>
      <c r="N1515" s="198">
        <f t="shared" si="494"/>
        <v>5</v>
      </c>
      <c r="O1515" s="198">
        <v>8</v>
      </c>
      <c r="P1515" s="198"/>
      <c r="Q1515" s="195"/>
    </row>
    <row r="1516" spans="1:17">
      <c r="A1516" s="194">
        <v>45175</v>
      </c>
      <c r="B1516" s="195" t="s">
        <v>82</v>
      </c>
      <c r="C1516" s="195" t="s">
        <v>86</v>
      </c>
      <c r="D1516" s="195">
        <v>33</v>
      </c>
      <c r="E1516" s="195">
        <v>6323</v>
      </c>
      <c r="F1516" s="195">
        <v>41</v>
      </c>
      <c r="G1516" s="195">
        <v>1</v>
      </c>
      <c r="H1516" s="195">
        <v>1</v>
      </c>
      <c r="I1516" s="195">
        <v>35</v>
      </c>
      <c r="J1516" s="196">
        <v>123</v>
      </c>
      <c r="K1516" s="197">
        <f>IFERROR(TablaAforos[[#This Row],[AREA DEL POTRERO]]/TablaAforos[[#This Row],[NUMERO VACAS LOTE]]/TablaAforos[[#This Row],[DIAS OCUPACION]],"")</f>
        <v>154.21951219512195</v>
      </c>
      <c r="L1516" s="198">
        <f t="shared" si="492"/>
        <v>2023</v>
      </c>
      <c r="M1516" s="198">
        <f t="shared" si="493"/>
        <v>9</v>
      </c>
      <c r="N1516" s="198">
        <f t="shared" si="494"/>
        <v>6</v>
      </c>
      <c r="O1516" s="198">
        <v>8</v>
      </c>
      <c r="P1516" s="198"/>
      <c r="Q1516" s="195"/>
    </row>
    <row r="1517" spans="1:17">
      <c r="A1517" s="194">
        <v>45174</v>
      </c>
      <c r="B1517" s="195" t="s">
        <v>82</v>
      </c>
      <c r="C1517" s="195" t="s">
        <v>87</v>
      </c>
      <c r="D1517" s="195">
        <v>28</v>
      </c>
      <c r="E1517" s="195">
        <v>2500</v>
      </c>
      <c r="F1517" s="195">
        <v>43</v>
      </c>
      <c r="G1517" s="195">
        <v>1.4</v>
      </c>
      <c r="H1517" s="195">
        <v>1</v>
      </c>
      <c r="I1517" s="195">
        <v>33</v>
      </c>
      <c r="J1517" s="196">
        <v>64.5</v>
      </c>
      <c r="K1517" s="197">
        <f>IFERROR(TablaAforos[[#This Row],[AREA DEL POTRERO]]/TablaAforos[[#This Row],[NUMERO VACAS LOTE]]/TablaAforos[[#This Row],[DIAS OCUPACION]],"")</f>
        <v>58.139534883720927</v>
      </c>
      <c r="L1517" s="198">
        <f t="shared" si="492"/>
        <v>2023</v>
      </c>
      <c r="M1517" s="198">
        <f t="shared" si="493"/>
        <v>9</v>
      </c>
      <c r="N1517" s="198">
        <f t="shared" si="494"/>
        <v>5</v>
      </c>
      <c r="O1517" s="198">
        <v>8</v>
      </c>
      <c r="P1517" s="198"/>
      <c r="Q1517" s="195"/>
    </row>
    <row r="1518" spans="1:17">
      <c r="A1518" s="194">
        <v>45175</v>
      </c>
      <c r="B1518" s="195" t="s">
        <v>81</v>
      </c>
      <c r="C1518" s="195">
        <v>1</v>
      </c>
      <c r="D1518" s="195">
        <v>63</v>
      </c>
      <c r="E1518" s="195">
        <v>2859</v>
      </c>
      <c r="F1518" s="195">
        <v>37</v>
      </c>
      <c r="G1518" s="195">
        <v>1.8</v>
      </c>
      <c r="H1518" s="195">
        <v>1</v>
      </c>
      <c r="I1518" s="195">
        <v>29</v>
      </c>
      <c r="J1518" s="196">
        <v>108</v>
      </c>
      <c r="K1518" s="197">
        <f>IFERROR(TablaAforos[[#This Row],[AREA DEL POTRERO]]/TablaAforos[[#This Row],[NUMERO VACAS LOTE]]/TablaAforos[[#This Row],[DIAS OCUPACION]],"")</f>
        <v>77.270270270270274</v>
      </c>
      <c r="L1518" s="198">
        <f t="shared" si="492"/>
        <v>2023</v>
      </c>
      <c r="M1518" s="198">
        <f t="shared" si="493"/>
        <v>9</v>
      </c>
      <c r="N1518" s="198">
        <f t="shared" si="494"/>
        <v>6</v>
      </c>
      <c r="O1518" s="198">
        <v>9</v>
      </c>
      <c r="P1518" s="198"/>
      <c r="Q1518" s="195"/>
    </row>
    <row r="1519" spans="1:17">
      <c r="A1519" s="194">
        <v>45175</v>
      </c>
      <c r="B1519" s="195" t="s">
        <v>81</v>
      </c>
      <c r="C1519" s="195">
        <v>2</v>
      </c>
      <c r="D1519" s="195">
        <v>88</v>
      </c>
      <c r="E1519" s="195">
        <v>2092</v>
      </c>
      <c r="F1519" s="195">
        <v>37</v>
      </c>
      <c r="G1519" s="195">
        <v>1.4</v>
      </c>
      <c r="H1519" s="195">
        <v>1</v>
      </c>
      <c r="I1519" s="195">
        <v>31</v>
      </c>
      <c r="J1519" s="196">
        <v>61.9</v>
      </c>
      <c r="K1519" s="197">
        <f>IFERROR(TablaAforos[[#This Row],[AREA DEL POTRERO]]/TablaAforos[[#This Row],[NUMERO VACAS LOTE]]/TablaAforos[[#This Row],[DIAS OCUPACION]],"")</f>
        <v>56.54054054054054</v>
      </c>
      <c r="L1519" s="198">
        <f t="shared" si="492"/>
        <v>2023</v>
      </c>
      <c r="M1519" s="198">
        <f t="shared" si="493"/>
        <v>9</v>
      </c>
      <c r="N1519" s="198">
        <f t="shared" si="494"/>
        <v>6</v>
      </c>
      <c r="O1519" s="198">
        <v>9</v>
      </c>
      <c r="P1519" s="198"/>
      <c r="Q1519" s="195"/>
    </row>
    <row r="1520" spans="1:17">
      <c r="A1520" s="194">
        <v>45175</v>
      </c>
      <c r="B1520" s="195" t="s">
        <v>82</v>
      </c>
      <c r="C1520" s="195" t="s">
        <v>87</v>
      </c>
      <c r="D1520" s="195">
        <v>62</v>
      </c>
      <c r="E1520" s="195">
        <v>2500</v>
      </c>
      <c r="F1520" s="195">
        <v>43</v>
      </c>
      <c r="G1520" s="195">
        <v>1.6</v>
      </c>
      <c r="H1520" s="195">
        <v>1</v>
      </c>
      <c r="I1520" s="195">
        <v>33</v>
      </c>
      <c r="J1520" s="196">
        <v>73.3</v>
      </c>
      <c r="K1520" s="197">
        <f>IFERROR(TablaAforos[[#This Row],[AREA DEL POTRERO]]/TablaAforos[[#This Row],[NUMERO VACAS LOTE]]/TablaAforos[[#This Row],[DIAS OCUPACION]],"")</f>
        <v>58.139534883720927</v>
      </c>
      <c r="L1520" s="198">
        <f t="shared" si="492"/>
        <v>2023</v>
      </c>
      <c r="M1520" s="198">
        <f t="shared" si="493"/>
        <v>9</v>
      </c>
      <c r="N1520" s="198">
        <f t="shared" si="494"/>
        <v>6</v>
      </c>
      <c r="O1520" s="198">
        <v>8</v>
      </c>
      <c r="P1520" s="198"/>
      <c r="Q1520" s="195"/>
    </row>
    <row r="1521" spans="1:17">
      <c r="A1521" s="194">
        <v>45175</v>
      </c>
      <c r="B1521" s="195" t="s">
        <v>88</v>
      </c>
      <c r="C1521" s="195">
        <v>1</v>
      </c>
      <c r="D1521" s="195">
        <v>3</v>
      </c>
      <c r="E1521" s="195">
        <v>12900</v>
      </c>
      <c r="F1521" s="195">
        <v>42</v>
      </c>
      <c r="G1521" s="195">
        <v>1.5</v>
      </c>
      <c r="H1521" s="195">
        <v>4</v>
      </c>
      <c r="I1521" s="195">
        <v>28</v>
      </c>
      <c r="J1521" s="196">
        <v>90.9</v>
      </c>
      <c r="K1521" s="197">
        <f>IFERROR(TablaAforos[[#This Row],[AREA DEL POTRERO]]/TablaAforos[[#This Row],[NUMERO VACAS LOTE]]/TablaAforos[[#This Row],[DIAS OCUPACION]],"")</f>
        <v>76.785714285714292</v>
      </c>
      <c r="L1521" s="198">
        <f t="shared" si="492"/>
        <v>2023</v>
      </c>
      <c r="M1521" s="198">
        <f t="shared" si="493"/>
        <v>9</v>
      </c>
      <c r="N1521" s="198">
        <f t="shared" si="494"/>
        <v>6</v>
      </c>
      <c r="O1521" s="198">
        <v>5</v>
      </c>
      <c r="P1521" s="198"/>
      <c r="Q1521" s="195"/>
    </row>
    <row r="1522" spans="1:17">
      <c r="A1522" s="194">
        <v>45144</v>
      </c>
      <c r="B1522" s="195" t="s">
        <v>85</v>
      </c>
      <c r="C1522" s="195">
        <v>2</v>
      </c>
      <c r="D1522" s="195">
        <v>8</v>
      </c>
      <c r="E1522" s="195">
        <v>10106</v>
      </c>
      <c r="F1522" s="195">
        <v>44</v>
      </c>
      <c r="G1522" s="195">
        <v>1.5</v>
      </c>
      <c r="H1522" s="195">
        <v>3</v>
      </c>
      <c r="I1522" s="195">
        <v>30</v>
      </c>
      <c r="J1522" s="196">
        <v>87.3</v>
      </c>
      <c r="K1522" s="197">
        <f>IFERROR(TablaAforos[[#This Row],[AREA DEL POTRERO]]/TablaAforos[[#This Row],[NUMERO VACAS LOTE]]/TablaAforos[[#This Row],[DIAS OCUPACION]],"")</f>
        <v>76.560606060606062</v>
      </c>
      <c r="L1522" s="198">
        <f>YEAR(A1522)</f>
        <v>2023</v>
      </c>
      <c r="M1522" s="198">
        <f>MONTH(A1522)</f>
        <v>8</v>
      </c>
      <c r="N1522" s="198">
        <f>DAY(A1522)</f>
        <v>6</v>
      </c>
      <c r="O1522" s="198">
        <v>5</v>
      </c>
      <c r="P1522" s="198"/>
      <c r="Q1522" s="195"/>
    </row>
    <row r="1523" spans="1:17">
      <c r="A1523" s="194">
        <v>45176</v>
      </c>
      <c r="B1523" s="195" t="s">
        <v>81</v>
      </c>
      <c r="C1523" s="195">
        <v>1</v>
      </c>
      <c r="D1523" s="195">
        <v>64</v>
      </c>
      <c r="E1523" s="195">
        <v>2523</v>
      </c>
      <c r="F1523" s="195">
        <v>37</v>
      </c>
      <c r="G1523" s="195">
        <v>1.7</v>
      </c>
      <c r="H1523" s="195">
        <v>1</v>
      </c>
      <c r="I1523" s="195">
        <v>29</v>
      </c>
      <c r="J1523" s="196">
        <v>91</v>
      </c>
      <c r="K1523" s="197">
        <f>IFERROR(TablaAforos[[#This Row],[AREA DEL POTRERO]]/TablaAforos[[#This Row],[NUMERO VACAS LOTE]]/TablaAforos[[#This Row],[DIAS OCUPACION]],"")</f>
        <v>68.189189189189193</v>
      </c>
      <c r="L1523" s="198">
        <f t="shared" si="492"/>
        <v>2023</v>
      </c>
      <c r="M1523" s="198">
        <f t="shared" si="493"/>
        <v>9</v>
      </c>
      <c r="N1523" s="198">
        <f t="shared" si="494"/>
        <v>7</v>
      </c>
      <c r="O1523" s="198">
        <v>9</v>
      </c>
      <c r="P1523" s="198"/>
      <c r="Q1523" s="195"/>
    </row>
    <row r="1524" spans="1:17" ht="21.75" customHeight="1">
      <c r="A1524" s="194">
        <v>45176</v>
      </c>
      <c r="B1524" s="195" t="s">
        <v>81</v>
      </c>
      <c r="C1524" s="195">
        <v>2</v>
      </c>
      <c r="D1524" s="195">
        <v>37</v>
      </c>
      <c r="E1524" s="195">
        <v>2058</v>
      </c>
      <c r="F1524" s="195">
        <v>37</v>
      </c>
      <c r="G1524" s="195">
        <v>1.6</v>
      </c>
      <c r="H1524" s="195">
        <v>0.5</v>
      </c>
      <c r="I1524" s="195">
        <v>30</v>
      </c>
      <c r="J1524" s="196">
        <v>140</v>
      </c>
      <c r="K1524" s="197">
        <f>IFERROR(TablaAforos[[#This Row],[AREA DEL POTRERO]]/TablaAforos[[#This Row],[NUMERO VACAS LOTE]]/TablaAforos[[#This Row],[DIAS OCUPACION]],"")</f>
        <v>111.24324324324324</v>
      </c>
      <c r="L1524" s="198">
        <f t="shared" si="492"/>
        <v>2023</v>
      </c>
      <c r="M1524" s="198">
        <f t="shared" si="493"/>
        <v>9</v>
      </c>
      <c r="N1524" s="198">
        <f t="shared" si="494"/>
        <v>7</v>
      </c>
      <c r="O1524" s="198">
        <v>9</v>
      </c>
      <c r="P1524" s="198"/>
      <c r="Q1524" s="195"/>
    </row>
    <row r="1525" spans="1:17">
      <c r="A1525" s="194">
        <v>45176</v>
      </c>
      <c r="B1525" s="195" t="s">
        <v>81</v>
      </c>
      <c r="C1525" s="195">
        <v>2</v>
      </c>
      <c r="D1525" s="195">
        <v>39</v>
      </c>
      <c r="E1525" s="195">
        <v>1266</v>
      </c>
      <c r="F1525" s="195">
        <v>37</v>
      </c>
      <c r="G1525" s="195">
        <v>1.7</v>
      </c>
      <c r="H1525" s="195">
        <v>0.5</v>
      </c>
      <c r="I1525" s="195">
        <v>29</v>
      </c>
      <c r="J1525" s="196">
        <v>87.3</v>
      </c>
      <c r="K1525" s="197">
        <f>IFERROR(TablaAforos[[#This Row],[AREA DEL POTRERO]]/TablaAforos[[#This Row],[NUMERO VACAS LOTE]]/TablaAforos[[#This Row],[DIAS OCUPACION]],"")</f>
        <v>68.432432432432435</v>
      </c>
      <c r="L1525" s="198">
        <f t="shared" si="492"/>
        <v>2023</v>
      </c>
      <c r="M1525" s="198">
        <f t="shared" si="493"/>
        <v>9</v>
      </c>
      <c r="N1525" s="198">
        <f t="shared" si="494"/>
        <v>7</v>
      </c>
      <c r="O1525" s="198">
        <v>9</v>
      </c>
      <c r="P1525" s="198"/>
      <c r="Q1525" s="195"/>
    </row>
    <row r="1526" spans="1:17">
      <c r="A1526" s="194">
        <v>45176</v>
      </c>
      <c r="B1526" s="195" t="s">
        <v>82</v>
      </c>
      <c r="C1526" s="195" t="s">
        <v>87</v>
      </c>
      <c r="D1526" s="195">
        <v>63</v>
      </c>
      <c r="E1526" s="195">
        <v>2500</v>
      </c>
      <c r="F1526" s="195">
        <v>43</v>
      </c>
      <c r="G1526" s="195">
        <v>1.5</v>
      </c>
      <c r="H1526" s="195">
        <v>1</v>
      </c>
      <c r="I1526" s="195">
        <v>33</v>
      </c>
      <c r="J1526" s="196">
        <v>66.3</v>
      </c>
      <c r="K1526" s="197">
        <f>IFERROR(TablaAforos[[#This Row],[AREA DEL POTRERO]]/TablaAforos[[#This Row],[NUMERO VACAS LOTE]]/TablaAforos[[#This Row],[DIAS OCUPACION]],"")</f>
        <v>58.139534883720927</v>
      </c>
      <c r="L1526" s="198">
        <f t="shared" si="492"/>
        <v>2023</v>
      </c>
      <c r="M1526" s="198">
        <f t="shared" si="493"/>
        <v>9</v>
      </c>
      <c r="N1526" s="198">
        <f t="shared" si="494"/>
        <v>7</v>
      </c>
      <c r="O1526" s="198">
        <v>8</v>
      </c>
      <c r="P1526" s="198"/>
      <c r="Q1526" s="195"/>
    </row>
    <row r="1527" spans="1:17">
      <c r="A1527" s="194">
        <v>45176</v>
      </c>
      <c r="B1527" s="195" t="s">
        <v>82</v>
      </c>
      <c r="C1527" s="195" t="s">
        <v>86</v>
      </c>
      <c r="D1527" s="195">
        <v>14</v>
      </c>
      <c r="E1527" s="195">
        <v>2500</v>
      </c>
      <c r="F1527" s="195">
        <v>40</v>
      </c>
      <c r="G1527" s="195">
        <v>1.2</v>
      </c>
      <c r="H1527" s="195">
        <v>1</v>
      </c>
      <c r="I1527" s="195">
        <v>31</v>
      </c>
      <c r="J1527" s="196">
        <v>58.6</v>
      </c>
      <c r="K1527" s="197">
        <f>IFERROR(TablaAforos[[#This Row],[AREA DEL POTRERO]]/TablaAforos[[#This Row],[NUMERO VACAS LOTE]]/TablaAforos[[#This Row],[DIAS OCUPACION]],"")</f>
        <v>62.5</v>
      </c>
      <c r="L1527" s="198">
        <f>YEAR(A1527)</f>
        <v>2023</v>
      </c>
      <c r="M1527" s="198">
        <f>MONTH(A1527)</f>
        <v>9</v>
      </c>
      <c r="N1527" s="198">
        <f>DAY(A1527)</f>
        <v>7</v>
      </c>
      <c r="O1527" s="198">
        <v>8</v>
      </c>
      <c r="P1527" s="198"/>
      <c r="Q1527" s="195"/>
    </row>
    <row r="1528" spans="1:17">
      <c r="A1528" s="194">
        <v>45177</v>
      </c>
      <c r="B1528" s="195" t="s">
        <v>81</v>
      </c>
      <c r="C1528" s="195">
        <v>1</v>
      </c>
      <c r="D1528" s="195">
        <v>133</v>
      </c>
      <c r="E1528" s="195">
        <v>5415</v>
      </c>
      <c r="F1528" s="195">
        <v>37</v>
      </c>
      <c r="G1528" s="195">
        <v>1.5</v>
      </c>
      <c r="H1528" s="195">
        <v>1.5</v>
      </c>
      <c r="I1528" s="195">
        <v>29</v>
      </c>
      <c r="J1528" s="196">
        <v>113</v>
      </c>
      <c r="K1528" s="197">
        <f>IFERROR(TablaAforos[[#This Row],[AREA DEL POTRERO]]/TablaAforos[[#This Row],[NUMERO VACAS LOTE]]/TablaAforos[[#This Row],[DIAS OCUPACION]],"")</f>
        <v>97.567567567567565</v>
      </c>
      <c r="L1528" s="198">
        <f t="shared" si="492"/>
        <v>2023</v>
      </c>
      <c r="M1528" s="198">
        <f t="shared" si="493"/>
        <v>9</v>
      </c>
      <c r="N1528" s="198">
        <f t="shared" si="494"/>
        <v>8</v>
      </c>
      <c r="O1528" s="198">
        <v>9</v>
      </c>
      <c r="P1528" s="198"/>
      <c r="Q1528" s="195"/>
    </row>
    <row r="1529" spans="1:17">
      <c r="A1529" s="194">
        <v>45177</v>
      </c>
      <c r="B1529" s="195" t="s">
        <v>81</v>
      </c>
      <c r="C1529" s="195">
        <v>2</v>
      </c>
      <c r="D1529" s="195">
        <v>38</v>
      </c>
      <c r="E1529" s="195">
        <v>1430</v>
      </c>
      <c r="F1529" s="195">
        <v>37</v>
      </c>
      <c r="G1529" s="195">
        <v>1.2</v>
      </c>
      <c r="H1529" s="195">
        <v>0.5</v>
      </c>
      <c r="I1529" s="195">
        <v>30</v>
      </c>
      <c r="J1529" s="196">
        <v>71.959999999999994</v>
      </c>
      <c r="K1529" s="197">
        <f>IFERROR(TablaAforos[[#This Row],[AREA DEL POTRERO]]/TablaAforos[[#This Row],[NUMERO VACAS LOTE]]/TablaAforos[[#This Row],[DIAS OCUPACION]],"")</f>
        <v>77.297297297297291</v>
      </c>
      <c r="L1529" s="198">
        <f t="shared" si="492"/>
        <v>2023</v>
      </c>
      <c r="M1529" s="198">
        <f t="shared" si="493"/>
        <v>9</v>
      </c>
      <c r="N1529" s="198">
        <f t="shared" si="494"/>
        <v>8</v>
      </c>
      <c r="O1529" s="198">
        <v>9</v>
      </c>
      <c r="P1529" s="198"/>
      <c r="Q1529" s="195"/>
    </row>
    <row r="1530" spans="1:17">
      <c r="A1530" s="194">
        <v>45177</v>
      </c>
      <c r="B1530" s="195" t="s">
        <v>81</v>
      </c>
      <c r="C1530" s="195">
        <v>2</v>
      </c>
      <c r="D1530" s="195">
        <v>40</v>
      </c>
      <c r="E1530" s="195">
        <v>1867</v>
      </c>
      <c r="F1530" s="195">
        <v>37</v>
      </c>
      <c r="G1530" s="195">
        <v>1.1000000000000001</v>
      </c>
      <c r="H1530" s="195">
        <v>0.5</v>
      </c>
      <c r="I1530" s="195">
        <v>29</v>
      </c>
      <c r="J1530" s="196">
        <v>85.5</v>
      </c>
      <c r="K1530" s="197">
        <f>IFERROR(TablaAforos[[#This Row],[AREA DEL POTRERO]]/TablaAforos[[#This Row],[NUMERO VACAS LOTE]]/TablaAforos[[#This Row],[DIAS OCUPACION]],"")</f>
        <v>100.91891891891892</v>
      </c>
      <c r="L1530" s="198">
        <f>YEAR(A1530)</f>
        <v>2023</v>
      </c>
      <c r="M1530" s="198">
        <f>MONTH(A1530)</f>
        <v>9</v>
      </c>
      <c r="N1530" s="198">
        <f>DAY(A1530)</f>
        <v>8</v>
      </c>
      <c r="O1530" s="198">
        <v>9</v>
      </c>
      <c r="P1530" s="198"/>
      <c r="Q1530" s="195"/>
    </row>
    <row r="1531" spans="1:17">
      <c r="A1531" s="194">
        <v>45177</v>
      </c>
      <c r="B1531" s="195" t="s">
        <v>82</v>
      </c>
      <c r="C1531" s="195" t="s">
        <v>86</v>
      </c>
      <c r="D1531" s="195">
        <v>15</v>
      </c>
      <c r="E1531" s="195">
        <v>2500</v>
      </c>
      <c r="F1531" s="195">
        <v>40</v>
      </c>
      <c r="G1531" s="195">
        <v>1.9</v>
      </c>
      <c r="H1531" s="195">
        <v>1</v>
      </c>
      <c r="I1531" s="195">
        <v>31</v>
      </c>
      <c r="J1531" s="196">
        <v>92.3</v>
      </c>
      <c r="K1531" s="197">
        <f>IFERROR(TablaAforos[[#This Row],[AREA DEL POTRERO]]/TablaAforos[[#This Row],[NUMERO VACAS LOTE]]/TablaAforos[[#This Row],[DIAS OCUPACION]],"")</f>
        <v>62.5</v>
      </c>
      <c r="L1531" s="198">
        <f>YEAR(A1531)</f>
        <v>2023</v>
      </c>
      <c r="M1531" s="198">
        <f>MONTH(A1531)</f>
        <v>9</v>
      </c>
      <c r="N1531" s="198">
        <f>DAY(A1531)</f>
        <v>8</v>
      </c>
      <c r="O1531" s="198">
        <v>8</v>
      </c>
      <c r="P1531" s="198"/>
      <c r="Q1531" s="195"/>
    </row>
    <row r="1532" spans="1:17">
      <c r="A1532" s="194">
        <v>45177</v>
      </c>
      <c r="B1532" s="195" t="s">
        <v>82</v>
      </c>
      <c r="C1532" s="195" t="s">
        <v>87</v>
      </c>
      <c r="D1532" s="195">
        <v>65</v>
      </c>
      <c r="E1532" s="195">
        <v>2500</v>
      </c>
      <c r="F1532" s="195">
        <v>43</v>
      </c>
      <c r="G1532" s="195">
        <v>1.4</v>
      </c>
      <c r="H1532" s="195">
        <v>1</v>
      </c>
      <c r="I1532" s="195">
        <v>34</v>
      </c>
      <c r="J1532" s="196">
        <v>62.8</v>
      </c>
      <c r="K1532" s="197">
        <f>IFERROR(TablaAforos[[#This Row],[AREA DEL POTRERO]]/TablaAforos[[#This Row],[NUMERO VACAS LOTE]]/TablaAforos[[#This Row],[DIAS OCUPACION]],"")</f>
        <v>58.139534883720927</v>
      </c>
      <c r="L1532" s="198">
        <f t="shared" si="492"/>
        <v>2023</v>
      </c>
      <c r="M1532" s="198">
        <f t="shared" si="493"/>
        <v>9</v>
      </c>
      <c r="N1532" s="198">
        <f t="shared" si="494"/>
        <v>8</v>
      </c>
      <c r="O1532" s="198">
        <v>8</v>
      </c>
      <c r="P1532" s="198"/>
      <c r="Q1532" s="195"/>
    </row>
    <row r="1533" spans="1:17">
      <c r="A1533" s="194">
        <v>45178</v>
      </c>
      <c r="B1533" s="195" t="s">
        <v>81</v>
      </c>
      <c r="C1533" s="195">
        <v>2</v>
      </c>
      <c r="D1533" s="195">
        <v>41</v>
      </c>
      <c r="E1533" s="195">
        <v>2524</v>
      </c>
      <c r="F1533" s="195">
        <v>37</v>
      </c>
      <c r="G1533" s="195">
        <v>1.6</v>
      </c>
      <c r="H1533" s="195">
        <v>1</v>
      </c>
      <c r="I1533" s="195">
        <v>30</v>
      </c>
      <c r="J1533" s="196">
        <v>83.9</v>
      </c>
      <c r="K1533" s="197">
        <f>IFERROR(TablaAforos[[#This Row],[AREA DEL POTRERO]]/TablaAforos[[#This Row],[NUMERO VACAS LOTE]]/TablaAforos[[#This Row],[DIAS OCUPACION]],"")</f>
        <v>68.21621621621621</v>
      </c>
      <c r="L1533" s="198">
        <f t="shared" si="492"/>
        <v>2023</v>
      </c>
      <c r="M1533" s="198">
        <f t="shared" si="493"/>
        <v>9</v>
      </c>
      <c r="N1533" s="198">
        <f t="shared" si="494"/>
        <v>9</v>
      </c>
      <c r="O1533" s="198">
        <v>9</v>
      </c>
      <c r="P1533" s="198"/>
      <c r="Q1533" s="195"/>
    </row>
    <row r="1534" spans="1:17">
      <c r="A1534" s="194">
        <v>45178</v>
      </c>
      <c r="B1534" s="195" t="s">
        <v>82</v>
      </c>
      <c r="C1534" s="195" t="s">
        <v>86</v>
      </c>
      <c r="D1534" s="195">
        <v>16</v>
      </c>
      <c r="E1534" s="195">
        <v>2500</v>
      </c>
      <c r="F1534" s="195">
        <v>40</v>
      </c>
      <c r="G1534" s="195">
        <v>1.9</v>
      </c>
      <c r="H1534" s="195">
        <v>1</v>
      </c>
      <c r="I1534" s="195">
        <v>31</v>
      </c>
      <c r="J1534" s="196">
        <v>89.1</v>
      </c>
      <c r="K1534" s="197">
        <f>IFERROR(TablaAforos[[#This Row],[AREA DEL POTRERO]]/TablaAforos[[#This Row],[NUMERO VACAS LOTE]]/TablaAforos[[#This Row],[DIAS OCUPACION]],"")</f>
        <v>62.5</v>
      </c>
      <c r="L1534" s="198">
        <f>YEAR(A1534)</f>
        <v>2023</v>
      </c>
      <c r="M1534" s="198">
        <f>MONTH(A1534)</f>
        <v>9</v>
      </c>
      <c r="N1534" s="198">
        <f>DAY(A1534)</f>
        <v>9</v>
      </c>
      <c r="O1534" s="198">
        <v>8</v>
      </c>
      <c r="P1534" s="198"/>
      <c r="Q1534" s="195"/>
    </row>
    <row r="1535" spans="1:17">
      <c r="A1535" s="194">
        <v>45178</v>
      </c>
      <c r="B1535" s="195" t="s">
        <v>82</v>
      </c>
      <c r="C1535" s="195" t="s">
        <v>87</v>
      </c>
      <c r="D1535" s="195">
        <v>64</v>
      </c>
      <c r="E1535" s="195">
        <v>2500</v>
      </c>
      <c r="F1535" s="195">
        <v>43</v>
      </c>
      <c r="G1535" s="195">
        <v>1.7</v>
      </c>
      <c r="H1535" s="195">
        <v>1</v>
      </c>
      <c r="I1535" s="195">
        <v>34</v>
      </c>
      <c r="J1535" s="196">
        <v>75.900000000000006</v>
      </c>
      <c r="K1535" s="197">
        <f>IFERROR(TablaAforos[[#This Row],[AREA DEL POTRERO]]/TablaAforos[[#This Row],[NUMERO VACAS LOTE]]/TablaAforos[[#This Row],[DIAS OCUPACION]],"")</f>
        <v>58.139534883720927</v>
      </c>
      <c r="L1535" s="198">
        <f t="shared" si="492"/>
        <v>2023</v>
      </c>
      <c r="M1535" s="198">
        <f t="shared" si="493"/>
        <v>9</v>
      </c>
      <c r="N1535" s="198">
        <f t="shared" si="494"/>
        <v>9</v>
      </c>
      <c r="O1535" s="198">
        <v>8</v>
      </c>
      <c r="P1535" s="198"/>
      <c r="Q1535" s="195"/>
    </row>
    <row r="1536" spans="1:17">
      <c r="A1536" s="194">
        <v>45178</v>
      </c>
      <c r="B1536" s="195" t="s">
        <v>88</v>
      </c>
      <c r="C1536" s="195">
        <v>1</v>
      </c>
      <c r="D1536" s="195">
        <v>9</v>
      </c>
      <c r="E1536" s="195">
        <v>8011</v>
      </c>
      <c r="F1536" s="195">
        <v>45</v>
      </c>
      <c r="G1536" s="195">
        <v>1.3</v>
      </c>
      <c r="H1536" s="195">
        <v>2</v>
      </c>
      <c r="I1536" s="195">
        <v>29</v>
      </c>
      <c r="J1536" s="196">
        <v>92.1</v>
      </c>
      <c r="K1536" s="197">
        <f>IFERROR(TablaAforos[[#This Row],[AREA DEL POTRERO]]/TablaAforos[[#This Row],[NUMERO VACAS LOTE]]/TablaAforos[[#This Row],[DIAS OCUPACION]],"")</f>
        <v>89.011111111111106</v>
      </c>
      <c r="L1536" s="198">
        <f>YEAR(A1536)</f>
        <v>2023</v>
      </c>
      <c r="M1536" s="198">
        <f>MONTH(A1536)</f>
        <v>9</v>
      </c>
      <c r="N1536" s="198">
        <f>DAY(A1536)</f>
        <v>9</v>
      </c>
      <c r="O1536" s="198">
        <v>5</v>
      </c>
      <c r="P1536" s="198"/>
      <c r="Q1536" s="195"/>
    </row>
    <row r="1537" spans="1:17">
      <c r="A1537" s="194">
        <v>45179</v>
      </c>
      <c r="B1537" s="195" t="s">
        <v>81</v>
      </c>
      <c r="C1537" s="195">
        <v>1</v>
      </c>
      <c r="D1537" s="195">
        <v>66</v>
      </c>
      <c r="E1537" s="195">
        <v>2177</v>
      </c>
      <c r="F1537" s="195">
        <v>37</v>
      </c>
      <c r="G1537" s="195">
        <v>2.1</v>
      </c>
      <c r="H1537" s="195">
        <v>1</v>
      </c>
      <c r="I1537" s="195">
        <v>29</v>
      </c>
      <c r="J1537" s="196">
        <v>94</v>
      </c>
      <c r="K1537" s="197">
        <f>IFERROR(TablaAforos[[#This Row],[AREA DEL POTRERO]]/TablaAforos[[#This Row],[NUMERO VACAS LOTE]]/TablaAforos[[#This Row],[DIAS OCUPACION]],"")</f>
        <v>58.837837837837839</v>
      </c>
      <c r="L1537" s="198">
        <f t="shared" si="492"/>
        <v>2023</v>
      </c>
      <c r="M1537" s="198">
        <f t="shared" si="493"/>
        <v>9</v>
      </c>
      <c r="N1537" s="198">
        <f t="shared" si="494"/>
        <v>10</v>
      </c>
      <c r="O1537" s="198">
        <v>9</v>
      </c>
      <c r="P1537" s="198"/>
      <c r="Q1537" s="195"/>
    </row>
    <row r="1538" spans="1:17">
      <c r="A1538" s="194">
        <v>45179</v>
      </c>
      <c r="B1538" s="195" t="s">
        <v>81</v>
      </c>
      <c r="C1538" s="195">
        <v>2</v>
      </c>
      <c r="D1538" s="195">
        <v>33</v>
      </c>
      <c r="E1538" s="195">
        <v>2131</v>
      </c>
      <c r="F1538" s="195">
        <v>36</v>
      </c>
      <c r="G1538" s="195">
        <v>1.6</v>
      </c>
      <c r="H1538" s="195">
        <v>1</v>
      </c>
      <c r="I1538" s="195">
        <v>29</v>
      </c>
      <c r="J1538" s="196">
        <v>74.099999999999994</v>
      </c>
      <c r="K1538" s="197">
        <f>IFERROR(TablaAforos[[#This Row],[AREA DEL POTRERO]]/TablaAforos[[#This Row],[NUMERO VACAS LOTE]]/TablaAforos[[#This Row],[DIAS OCUPACION]],"")</f>
        <v>59.194444444444443</v>
      </c>
      <c r="L1538" s="198">
        <f t="shared" si="492"/>
        <v>2023</v>
      </c>
      <c r="M1538" s="198">
        <f t="shared" si="493"/>
        <v>9</v>
      </c>
      <c r="N1538" s="198">
        <f t="shared" si="494"/>
        <v>10</v>
      </c>
      <c r="O1538" s="198">
        <v>9</v>
      </c>
      <c r="P1538" s="198"/>
      <c r="Q1538" s="195"/>
    </row>
    <row r="1539" spans="1:17">
      <c r="A1539" s="194">
        <v>45179</v>
      </c>
      <c r="B1539" s="195" t="s">
        <v>82</v>
      </c>
      <c r="C1539" s="195" t="s">
        <v>86</v>
      </c>
      <c r="D1539" s="195">
        <v>17</v>
      </c>
      <c r="E1539" s="195">
        <v>2500</v>
      </c>
      <c r="F1539" s="195">
        <v>40</v>
      </c>
      <c r="G1539" s="195">
        <v>1.6</v>
      </c>
      <c r="H1539" s="195">
        <v>1</v>
      </c>
      <c r="I1539" s="195">
        <v>31</v>
      </c>
      <c r="J1539" s="196">
        <v>77.3</v>
      </c>
      <c r="K1539" s="197">
        <f>IFERROR(TablaAforos[[#This Row],[AREA DEL POTRERO]]/TablaAforos[[#This Row],[NUMERO VACAS LOTE]]/TablaAforos[[#This Row],[DIAS OCUPACION]],"")</f>
        <v>62.5</v>
      </c>
      <c r="L1539" s="198">
        <f t="shared" si="492"/>
        <v>2023</v>
      </c>
      <c r="M1539" s="198">
        <f t="shared" si="493"/>
        <v>9</v>
      </c>
      <c r="N1539" s="198">
        <f t="shared" si="494"/>
        <v>10</v>
      </c>
      <c r="O1539" s="198">
        <v>8</v>
      </c>
      <c r="P1539" s="198"/>
      <c r="Q1539" s="195"/>
    </row>
    <row r="1540" spans="1:17">
      <c r="A1540" s="194">
        <v>45179</v>
      </c>
      <c r="B1540" s="195" t="s">
        <v>82</v>
      </c>
      <c r="C1540" s="195" t="s">
        <v>87</v>
      </c>
      <c r="D1540" s="195">
        <v>66</v>
      </c>
      <c r="E1540" s="195">
        <v>2500</v>
      </c>
      <c r="F1540" s="195">
        <v>44</v>
      </c>
      <c r="G1540" s="195">
        <v>2</v>
      </c>
      <c r="H1540" s="195">
        <v>1</v>
      </c>
      <c r="I1540" s="195">
        <v>34</v>
      </c>
      <c r="J1540" s="196">
        <v>86.5</v>
      </c>
      <c r="K1540" s="197">
        <f>IFERROR(TablaAforos[[#This Row],[AREA DEL POTRERO]]/TablaAforos[[#This Row],[NUMERO VACAS LOTE]]/TablaAforos[[#This Row],[DIAS OCUPACION]],"")</f>
        <v>56.81818181818182</v>
      </c>
      <c r="L1540" s="198">
        <f>YEAR(A1540)</f>
        <v>2023</v>
      </c>
      <c r="M1540" s="198">
        <f>MONTH(A1540)</f>
        <v>9</v>
      </c>
      <c r="N1540" s="198">
        <f>DAY(A1540)</f>
        <v>10</v>
      </c>
      <c r="O1540" s="198">
        <v>8</v>
      </c>
      <c r="P1540" s="198"/>
      <c r="Q1540" s="195"/>
    </row>
    <row r="1541" spans="1:17">
      <c r="A1541" s="194">
        <v>45179</v>
      </c>
      <c r="B1541" s="195" t="s">
        <v>85</v>
      </c>
      <c r="C1541" s="195">
        <v>2</v>
      </c>
      <c r="D1541" s="195">
        <v>14</v>
      </c>
      <c r="E1541" s="195">
        <v>8982</v>
      </c>
      <c r="F1541" s="195">
        <v>44</v>
      </c>
      <c r="G1541" s="195">
        <v>1.1000000000000001</v>
      </c>
      <c r="H1541" s="195">
        <v>2</v>
      </c>
      <c r="I1541" s="195">
        <v>30</v>
      </c>
      <c r="J1541" s="196">
        <v>90</v>
      </c>
      <c r="K1541" s="197">
        <f>IFERROR(TablaAforos[[#This Row],[AREA DEL POTRERO]]/TablaAforos[[#This Row],[NUMERO VACAS LOTE]]/TablaAforos[[#This Row],[DIAS OCUPACION]],"")</f>
        <v>102.06818181818181</v>
      </c>
      <c r="L1541" s="198">
        <f>YEAR(A1541)</f>
        <v>2023</v>
      </c>
      <c r="M1541" s="198">
        <f>MONTH(A1541)</f>
        <v>9</v>
      </c>
      <c r="N1541" s="198">
        <f>DAY(A1541)</f>
        <v>10</v>
      </c>
      <c r="O1541" s="198">
        <v>8</v>
      </c>
      <c r="P1541" s="198"/>
      <c r="Q1541" s="195"/>
    </row>
    <row r="1542" spans="1:17">
      <c r="A1542" s="194">
        <v>45180</v>
      </c>
      <c r="B1542" s="195" t="s">
        <v>81</v>
      </c>
      <c r="C1542" s="195">
        <v>1</v>
      </c>
      <c r="D1542" s="195">
        <v>67</v>
      </c>
      <c r="E1542" s="195">
        <v>2485</v>
      </c>
      <c r="F1542" s="195">
        <v>37</v>
      </c>
      <c r="G1542" s="195">
        <v>1.5</v>
      </c>
      <c r="H1542" s="195">
        <v>1</v>
      </c>
      <c r="I1542" s="195">
        <v>30</v>
      </c>
      <c r="J1542" s="196">
        <v>78.099999999999994</v>
      </c>
      <c r="K1542" s="197">
        <f>IFERROR(TablaAforos[[#This Row],[AREA DEL POTRERO]]/TablaAforos[[#This Row],[NUMERO VACAS LOTE]]/TablaAforos[[#This Row],[DIAS OCUPACION]],"")</f>
        <v>67.162162162162161</v>
      </c>
      <c r="L1542" s="198">
        <f t="shared" si="492"/>
        <v>2023</v>
      </c>
      <c r="M1542" s="198">
        <f t="shared" si="493"/>
        <v>9</v>
      </c>
      <c r="N1542" s="198">
        <f t="shared" si="494"/>
        <v>11</v>
      </c>
      <c r="O1542" s="198">
        <v>9</v>
      </c>
      <c r="P1542" s="198"/>
      <c r="Q1542" s="195"/>
    </row>
    <row r="1543" spans="1:17">
      <c r="A1543" s="194">
        <v>45180</v>
      </c>
      <c r="B1543" s="195" t="s">
        <v>81</v>
      </c>
      <c r="C1543" s="195">
        <v>2</v>
      </c>
      <c r="D1543" s="195">
        <v>34</v>
      </c>
      <c r="E1543" s="195">
        <v>2536</v>
      </c>
      <c r="F1543" s="195">
        <v>36</v>
      </c>
      <c r="G1543" s="195">
        <v>1.7</v>
      </c>
      <c r="H1543" s="195">
        <v>1</v>
      </c>
      <c r="I1543" s="195">
        <v>29</v>
      </c>
      <c r="J1543" s="196">
        <v>92.5</v>
      </c>
      <c r="K1543" s="197">
        <f>IFERROR(TablaAforos[[#This Row],[AREA DEL POTRERO]]/TablaAforos[[#This Row],[NUMERO VACAS LOTE]]/TablaAforos[[#This Row],[DIAS OCUPACION]],"")</f>
        <v>70.444444444444443</v>
      </c>
      <c r="L1543" s="198">
        <f t="shared" si="492"/>
        <v>2023</v>
      </c>
      <c r="M1543" s="198">
        <f t="shared" si="493"/>
        <v>9</v>
      </c>
      <c r="N1543" s="198">
        <f t="shared" si="494"/>
        <v>11</v>
      </c>
      <c r="O1543" s="198">
        <v>9</v>
      </c>
      <c r="P1543" s="198"/>
      <c r="Q1543" s="195"/>
    </row>
    <row r="1544" spans="1:17">
      <c r="A1544" s="194">
        <v>45180</v>
      </c>
      <c r="B1544" s="195" t="s">
        <v>82</v>
      </c>
      <c r="C1544" s="195" t="s">
        <v>86</v>
      </c>
      <c r="D1544" s="195">
        <v>18</v>
      </c>
      <c r="E1544" s="195">
        <v>2500</v>
      </c>
      <c r="F1544" s="195">
        <v>40</v>
      </c>
      <c r="G1544" s="195">
        <v>1.8</v>
      </c>
      <c r="H1544" s="195">
        <v>1</v>
      </c>
      <c r="I1544" s="195">
        <v>31</v>
      </c>
      <c r="J1544" s="196">
        <v>85.8</v>
      </c>
      <c r="K1544" s="197">
        <f>IFERROR(TablaAforos[[#This Row],[AREA DEL POTRERO]]/TablaAforos[[#This Row],[NUMERO VACAS LOTE]]/TablaAforos[[#This Row],[DIAS OCUPACION]],"")</f>
        <v>62.5</v>
      </c>
      <c r="L1544" s="198">
        <f t="shared" si="492"/>
        <v>2023</v>
      </c>
      <c r="M1544" s="198">
        <f t="shared" si="493"/>
        <v>9</v>
      </c>
      <c r="N1544" s="198">
        <f t="shared" si="494"/>
        <v>11</v>
      </c>
      <c r="O1544" s="198">
        <v>8</v>
      </c>
      <c r="P1544" s="198"/>
      <c r="Q1544" s="195"/>
    </row>
    <row r="1545" spans="1:17">
      <c r="A1545" s="194">
        <v>45180</v>
      </c>
      <c r="B1545" s="195" t="s">
        <v>82</v>
      </c>
      <c r="C1545" s="195" t="s">
        <v>87</v>
      </c>
      <c r="D1545" s="195">
        <v>31</v>
      </c>
      <c r="E1545" s="195">
        <v>6348</v>
      </c>
      <c r="F1545" s="195">
        <v>44</v>
      </c>
      <c r="G1545" s="195">
        <v>1.3</v>
      </c>
      <c r="H1545" s="195">
        <v>1.5</v>
      </c>
      <c r="I1545" s="195">
        <v>38</v>
      </c>
      <c r="J1545" s="196">
        <v>93.8</v>
      </c>
      <c r="K1545" s="197">
        <f>IFERROR(TablaAforos[[#This Row],[AREA DEL POTRERO]]/TablaAforos[[#This Row],[NUMERO VACAS LOTE]]/TablaAforos[[#This Row],[DIAS OCUPACION]],"")</f>
        <v>96.181818181818187</v>
      </c>
      <c r="L1545" s="198">
        <f t="shared" si="492"/>
        <v>2023</v>
      </c>
      <c r="M1545" s="198">
        <f t="shared" si="493"/>
        <v>9</v>
      </c>
      <c r="N1545" s="198">
        <f t="shared" si="494"/>
        <v>11</v>
      </c>
      <c r="O1545" s="198">
        <v>8</v>
      </c>
      <c r="P1545" s="198"/>
      <c r="Q1545" s="195"/>
    </row>
    <row r="1546" spans="1:17">
      <c r="A1546" s="194">
        <v>45180</v>
      </c>
      <c r="B1546" s="195" t="s">
        <v>88</v>
      </c>
      <c r="C1546" s="195">
        <v>1</v>
      </c>
      <c r="D1546" s="195">
        <v>7</v>
      </c>
      <c r="E1546" s="195">
        <v>15848</v>
      </c>
      <c r="F1546" s="195">
        <v>46</v>
      </c>
      <c r="G1546" s="195">
        <v>1.2</v>
      </c>
      <c r="H1546" s="195">
        <v>3</v>
      </c>
      <c r="I1546" s="195">
        <v>28</v>
      </c>
      <c r="J1546" s="196">
        <v>104</v>
      </c>
      <c r="K1546" s="197">
        <f>IFERROR(TablaAforos[[#This Row],[AREA DEL POTRERO]]/TablaAforos[[#This Row],[NUMERO VACAS LOTE]]/TablaAforos[[#This Row],[DIAS OCUPACION]],"")</f>
        <v>114.84057971014494</v>
      </c>
      <c r="L1546" s="198">
        <f>YEAR(A1546)</f>
        <v>2023</v>
      </c>
      <c r="M1546" s="198">
        <f>MONTH(A1546)</f>
        <v>9</v>
      </c>
      <c r="N1546" s="198">
        <f>DAY(A1546)</f>
        <v>11</v>
      </c>
      <c r="O1546" s="198">
        <v>5</v>
      </c>
      <c r="P1546" s="198"/>
      <c r="Q1546" s="195"/>
    </row>
    <row r="1547" spans="1:17">
      <c r="A1547" s="194">
        <v>45181</v>
      </c>
      <c r="B1547" s="195" t="s">
        <v>81</v>
      </c>
      <c r="C1547" s="195">
        <v>1</v>
      </c>
      <c r="D1547" s="195">
        <v>68</v>
      </c>
      <c r="E1547" s="195">
        <v>1180</v>
      </c>
      <c r="F1547" s="195">
        <v>38</v>
      </c>
      <c r="G1547" s="195">
        <v>1.7</v>
      </c>
      <c r="H1547" s="195">
        <v>1</v>
      </c>
      <c r="I1547" s="195">
        <v>29</v>
      </c>
      <c r="J1547" s="196">
        <v>83.6</v>
      </c>
      <c r="K1547" s="197">
        <f>IFERROR(TablaAforos[[#This Row],[AREA DEL POTRERO]]/TablaAforos[[#This Row],[NUMERO VACAS LOTE]]/TablaAforos[[#This Row],[DIAS OCUPACION]],"")</f>
        <v>31.05263157894737</v>
      </c>
      <c r="L1547" s="198">
        <f t="shared" si="492"/>
        <v>2023</v>
      </c>
      <c r="M1547" s="198">
        <f t="shared" si="493"/>
        <v>9</v>
      </c>
      <c r="N1547" s="198">
        <f t="shared" si="494"/>
        <v>12</v>
      </c>
      <c r="O1547" s="198">
        <v>3</v>
      </c>
      <c r="P1547" s="198"/>
      <c r="Q1547" s="195"/>
    </row>
    <row r="1548" spans="1:17">
      <c r="A1548" s="194">
        <v>45181</v>
      </c>
      <c r="B1548" s="195" t="s">
        <v>81</v>
      </c>
      <c r="C1548" s="195">
        <v>2</v>
      </c>
      <c r="D1548" s="195">
        <v>35</v>
      </c>
      <c r="E1548" s="195">
        <v>2357</v>
      </c>
      <c r="F1548" s="195">
        <v>36</v>
      </c>
      <c r="G1548" s="195">
        <v>1.4</v>
      </c>
      <c r="H1548" s="195">
        <v>1</v>
      </c>
      <c r="I1548" s="195">
        <v>29</v>
      </c>
      <c r="J1548" s="196">
        <v>73.2</v>
      </c>
      <c r="K1548" s="197">
        <f>IFERROR(TablaAforos[[#This Row],[AREA DEL POTRERO]]/TablaAforos[[#This Row],[NUMERO VACAS LOTE]]/TablaAforos[[#This Row],[DIAS OCUPACION]],"")</f>
        <v>65.472222222222229</v>
      </c>
      <c r="L1548" s="198">
        <f t="shared" si="492"/>
        <v>2023</v>
      </c>
      <c r="M1548" s="198">
        <f t="shared" si="493"/>
        <v>9</v>
      </c>
      <c r="N1548" s="198">
        <f t="shared" si="494"/>
        <v>12</v>
      </c>
      <c r="O1548" s="198">
        <v>9</v>
      </c>
      <c r="P1548" s="198"/>
      <c r="Q1548" s="195"/>
    </row>
    <row r="1549" spans="1:17">
      <c r="A1549" s="194">
        <v>45181</v>
      </c>
      <c r="B1549" s="195" t="s">
        <v>82</v>
      </c>
      <c r="C1549" s="195" t="s">
        <v>86</v>
      </c>
      <c r="D1549" s="195">
        <v>19</v>
      </c>
      <c r="E1549" s="195">
        <v>2500</v>
      </c>
      <c r="F1549" s="195">
        <v>40</v>
      </c>
      <c r="G1549" s="195">
        <v>1.6</v>
      </c>
      <c r="H1549" s="195">
        <v>1</v>
      </c>
      <c r="I1549" s="195">
        <v>31</v>
      </c>
      <c r="J1549" s="196">
        <v>79.2</v>
      </c>
      <c r="K1549" s="197">
        <f>IFERROR(TablaAforos[[#This Row],[AREA DEL POTRERO]]/TablaAforos[[#This Row],[NUMERO VACAS LOTE]]/TablaAforos[[#This Row],[DIAS OCUPACION]],"")</f>
        <v>62.5</v>
      </c>
      <c r="L1549" s="198">
        <f t="shared" si="492"/>
        <v>2023</v>
      </c>
      <c r="M1549" s="198">
        <f t="shared" si="493"/>
        <v>9</v>
      </c>
      <c r="N1549" s="198">
        <f t="shared" si="494"/>
        <v>12</v>
      </c>
      <c r="O1549" s="198">
        <v>8</v>
      </c>
      <c r="P1549" s="198"/>
      <c r="Q1549" s="195"/>
    </row>
    <row r="1550" spans="1:17">
      <c r="A1550" s="194">
        <v>45181</v>
      </c>
      <c r="B1550" s="195" t="s">
        <v>85</v>
      </c>
      <c r="C1550" s="195">
        <v>2</v>
      </c>
      <c r="D1550" s="202" t="s">
        <v>130</v>
      </c>
      <c r="E1550" s="195">
        <v>4091</v>
      </c>
      <c r="F1550" s="195">
        <v>44</v>
      </c>
      <c r="G1550" s="195">
        <v>1.6</v>
      </c>
      <c r="H1550" s="195">
        <v>1.5</v>
      </c>
      <c r="I1550" s="195">
        <v>30</v>
      </c>
      <c r="J1550" s="196">
        <v>74.400000000000006</v>
      </c>
      <c r="K1550" s="197">
        <f>IFERROR(TablaAforos[[#This Row],[AREA DEL POTRERO]]/TablaAforos[[#This Row],[NUMERO VACAS LOTE]]/TablaAforos[[#This Row],[DIAS OCUPACION]],"")</f>
        <v>61.984848484848492</v>
      </c>
      <c r="L1550" s="198">
        <f t="shared" si="492"/>
        <v>2023</v>
      </c>
      <c r="M1550" s="198">
        <f t="shared" si="493"/>
        <v>9</v>
      </c>
      <c r="N1550" s="198">
        <f t="shared" si="494"/>
        <v>12</v>
      </c>
      <c r="O1550" s="198">
        <v>8</v>
      </c>
      <c r="P1550" s="198"/>
      <c r="Q1550" s="195"/>
    </row>
    <row r="1551" spans="1:17">
      <c r="A1551" s="194">
        <v>45182</v>
      </c>
      <c r="B1551" s="195" t="s">
        <v>81</v>
      </c>
      <c r="C1551" s="195">
        <v>1</v>
      </c>
      <c r="D1551" s="195">
        <v>69</v>
      </c>
      <c r="E1551" s="195">
        <v>2218</v>
      </c>
      <c r="F1551" s="195">
        <v>38</v>
      </c>
      <c r="G1551" s="195">
        <v>1.8</v>
      </c>
      <c r="H1551" s="195">
        <v>1</v>
      </c>
      <c r="I1551" s="195">
        <v>30</v>
      </c>
      <c r="J1551" s="196">
        <v>79.2</v>
      </c>
      <c r="K1551" s="197">
        <f>IFERROR(TablaAforos[[#This Row],[AREA DEL POTRERO]]/TablaAforos[[#This Row],[NUMERO VACAS LOTE]]/TablaAforos[[#This Row],[DIAS OCUPACION]],"")</f>
        <v>58.368421052631582</v>
      </c>
      <c r="L1551" s="198">
        <f t="shared" si="492"/>
        <v>2023</v>
      </c>
      <c r="M1551" s="198">
        <f t="shared" si="493"/>
        <v>9</v>
      </c>
      <c r="N1551" s="198">
        <f t="shared" si="494"/>
        <v>13</v>
      </c>
      <c r="O1551" s="198">
        <v>9</v>
      </c>
      <c r="P1551" s="198"/>
      <c r="Q1551" s="195"/>
    </row>
    <row r="1552" spans="1:17">
      <c r="A1552" s="194">
        <v>45182</v>
      </c>
      <c r="B1552" s="195" t="s">
        <v>81</v>
      </c>
      <c r="C1552" s="195">
        <v>2</v>
      </c>
      <c r="D1552" s="195">
        <v>30</v>
      </c>
      <c r="E1552" s="195">
        <v>2037</v>
      </c>
      <c r="F1552" s="195">
        <v>36</v>
      </c>
      <c r="G1552" s="195">
        <v>1.2</v>
      </c>
      <c r="H1552" s="195">
        <v>1</v>
      </c>
      <c r="I1552" s="195">
        <v>28</v>
      </c>
      <c r="J1552" s="196">
        <v>54.7</v>
      </c>
      <c r="K1552" s="197">
        <f>IFERROR(TablaAforos[[#This Row],[AREA DEL POTRERO]]/TablaAforos[[#This Row],[NUMERO VACAS LOTE]]/TablaAforos[[#This Row],[DIAS OCUPACION]],"")</f>
        <v>56.583333333333336</v>
      </c>
      <c r="L1552" s="198">
        <f>YEAR(A1552)</f>
        <v>2023</v>
      </c>
      <c r="M1552" s="198">
        <f>MONTH(A1552)</f>
        <v>9</v>
      </c>
      <c r="N1552" s="198">
        <f>DAY(A1552)</f>
        <v>13</v>
      </c>
      <c r="O1552" s="198">
        <v>9</v>
      </c>
      <c r="P1552" s="198"/>
      <c r="Q1552" s="195"/>
    </row>
    <row r="1553" spans="1:17">
      <c r="A1553" s="194">
        <v>45182</v>
      </c>
      <c r="B1553" s="195" t="s">
        <v>82</v>
      </c>
      <c r="C1553" s="195" t="s">
        <v>86</v>
      </c>
      <c r="D1553" s="195">
        <v>20</v>
      </c>
      <c r="E1553" s="195">
        <v>2500</v>
      </c>
      <c r="F1553" s="195">
        <v>40</v>
      </c>
      <c r="G1553" s="195">
        <v>1.7</v>
      </c>
      <c r="H1553" s="195">
        <v>1</v>
      </c>
      <c r="I1553" s="195">
        <v>31</v>
      </c>
      <c r="J1553" s="196">
        <v>81.099999999999994</v>
      </c>
      <c r="K1553" s="197">
        <f>IFERROR(TablaAforos[[#This Row],[AREA DEL POTRERO]]/TablaAforos[[#This Row],[NUMERO VACAS LOTE]]/TablaAforos[[#This Row],[DIAS OCUPACION]],"")</f>
        <v>62.5</v>
      </c>
      <c r="L1553" s="198">
        <f t="shared" si="492"/>
        <v>2023</v>
      </c>
      <c r="M1553" s="198">
        <f t="shared" si="493"/>
        <v>9</v>
      </c>
      <c r="N1553" s="198">
        <f t="shared" si="494"/>
        <v>13</v>
      </c>
      <c r="O1553" s="198">
        <v>8</v>
      </c>
      <c r="P1553" s="198"/>
      <c r="Q1553" s="195"/>
    </row>
    <row r="1554" spans="1:17">
      <c r="A1554" s="194">
        <v>45182</v>
      </c>
      <c r="B1554" s="195" t="s">
        <v>85</v>
      </c>
      <c r="C1554" s="195">
        <v>2</v>
      </c>
      <c r="D1554" s="203" t="s">
        <v>131</v>
      </c>
      <c r="E1554" s="195">
        <v>8767</v>
      </c>
      <c r="F1554" s="195">
        <v>44</v>
      </c>
      <c r="G1554" s="195">
        <v>1</v>
      </c>
      <c r="H1554" s="195">
        <v>2</v>
      </c>
      <c r="I1554" s="195">
        <v>30</v>
      </c>
      <c r="J1554" s="196">
        <v>80.7</v>
      </c>
      <c r="K1554" s="197">
        <f>IFERROR(TablaAforos[[#This Row],[AREA DEL POTRERO]]/TablaAforos[[#This Row],[NUMERO VACAS LOTE]]/TablaAforos[[#This Row],[DIAS OCUPACION]],"")</f>
        <v>99.625</v>
      </c>
      <c r="L1554" s="198">
        <f>YEAR(A1554)</f>
        <v>2023</v>
      </c>
      <c r="M1554" s="198">
        <f>MONTH(A1554)</f>
        <v>9</v>
      </c>
      <c r="N1554" s="198">
        <f>DAY(A1554)</f>
        <v>13</v>
      </c>
      <c r="O1554" s="198">
        <v>5</v>
      </c>
      <c r="P1554" s="198"/>
      <c r="Q1554" s="195"/>
    </row>
    <row r="1555" spans="1:17">
      <c r="A1555" s="194">
        <v>45183</v>
      </c>
      <c r="B1555" s="195" t="s">
        <v>81</v>
      </c>
      <c r="C1555" s="195">
        <v>1</v>
      </c>
      <c r="D1555" s="195">
        <v>59</v>
      </c>
      <c r="E1555" s="195">
        <v>2452</v>
      </c>
      <c r="F1555" s="195">
        <v>37</v>
      </c>
      <c r="G1555" s="195">
        <v>1</v>
      </c>
      <c r="H1555" s="195">
        <v>2.2999999999999998</v>
      </c>
      <c r="I1555" s="195">
        <v>30</v>
      </c>
      <c r="J1555" s="196">
        <v>115</v>
      </c>
      <c r="K1555" s="197">
        <f>IFERROR(TablaAforos[[#This Row],[AREA DEL POTRERO]]/TablaAforos[[#This Row],[NUMERO VACAS LOTE]]/TablaAforos[[#This Row],[DIAS OCUPACION]],"")</f>
        <v>28.813160987074035</v>
      </c>
      <c r="L1555" s="198">
        <f t="shared" si="492"/>
        <v>2023</v>
      </c>
      <c r="M1555" s="198">
        <f t="shared" si="493"/>
        <v>9</v>
      </c>
      <c r="N1555" s="198">
        <f t="shared" si="494"/>
        <v>14</v>
      </c>
      <c r="O1555" s="198">
        <v>3</v>
      </c>
      <c r="P1555" s="198"/>
      <c r="Q1555" s="195"/>
    </row>
    <row r="1556" spans="1:17">
      <c r="A1556" s="194">
        <v>45183</v>
      </c>
      <c r="B1556" s="195" t="s">
        <v>81</v>
      </c>
      <c r="C1556" s="195">
        <v>2</v>
      </c>
      <c r="D1556" s="195">
        <v>31</v>
      </c>
      <c r="E1556" s="195">
        <v>2624</v>
      </c>
      <c r="F1556" s="195">
        <v>36</v>
      </c>
      <c r="G1556" s="195">
        <v>1.1000000000000001</v>
      </c>
      <c r="H1556" s="195">
        <v>1</v>
      </c>
      <c r="I1556" s="195">
        <v>28</v>
      </c>
      <c r="J1556" s="196">
        <v>60.7</v>
      </c>
      <c r="K1556" s="197">
        <f>IFERROR(TablaAforos[[#This Row],[AREA DEL POTRERO]]/TablaAforos[[#This Row],[NUMERO VACAS LOTE]]/TablaAforos[[#This Row],[DIAS OCUPACION]],"")</f>
        <v>72.888888888888886</v>
      </c>
      <c r="L1556" s="198">
        <f t="shared" si="492"/>
        <v>2023</v>
      </c>
      <c r="M1556" s="198">
        <f t="shared" si="493"/>
        <v>9</v>
      </c>
      <c r="N1556" s="198">
        <f t="shared" si="494"/>
        <v>14</v>
      </c>
      <c r="O1556" s="198">
        <v>9</v>
      </c>
      <c r="P1556" s="198"/>
      <c r="Q1556" s="195"/>
    </row>
    <row r="1557" spans="1:17">
      <c r="A1557" s="194">
        <v>45183</v>
      </c>
      <c r="B1557" s="195" t="s">
        <v>82</v>
      </c>
      <c r="C1557" s="195" t="s">
        <v>86</v>
      </c>
      <c r="D1557" s="195">
        <v>21</v>
      </c>
      <c r="E1557" s="195">
        <v>2500</v>
      </c>
      <c r="F1557" s="195">
        <v>40</v>
      </c>
      <c r="G1557" s="195">
        <v>1.2</v>
      </c>
      <c r="H1557" s="195">
        <v>1</v>
      </c>
      <c r="I1557" s="195">
        <v>31</v>
      </c>
      <c r="J1557" s="196">
        <v>60.5</v>
      </c>
      <c r="K1557" s="197">
        <f>IFERROR(TablaAforos[[#This Row],[AREA DEL POTRERO]]/TablaAforos[[#This Row],[NUMERO VACAS LOTE]]/TablaAforos[[#This Row],[DIAS OCUPACION]],"")</f>
        <v>62.5</v>
      </c>
      <c r="L1557" s="198">
        <f t="shared" si="492"/>
        <v>2023</v>
      </c>
      <c r="M1557" s="198">
        <f t="shared" si="493"/>
        <v>9</v>
      </c>
      <c r="N1557" s="198">
        <f t="shared" si="494"/>
        <v>14</v>
      </c>
      <c r="O1557" s="198">
        <v>8</v>
      </c>
      <c r="P1557" s="198"/>
      <c r="Q1557" s="195"/>
    </row>
    <row r="1558" spans="1:17">
      <c r="A1558" s="194">
        <v>45183</v>
      </c>
      <c r="B1558" s="195" t="s">
        <v>82</v>
      </c>
      <c r="C1558" s="195" t="s">
        <v>87</v>
      </c>
      <c r="D1558" s="195">
        <v>43</v>
      </c>
      <c r="E1558" s="195">
        <v>8325</v>
      </c>
      <c r="F1558" s="195">
        <v>44</v>
      </c>
      <c r="G1558" s="195">
        <v>1.1000000000000001</v>
      </c>
      <c r="H1558" s="195">
        <v>2</v>
      </c>
      <c r="I1558" s="195">
        <v>34</v>
      </c>
      <c r="J1558" s="196">
        <v>78</v>
      </c>
      <c r="K1558" s="197">
        <f>IFERROR(TablaAforos[[#This Row],[AREA DEL POTRERO]]/TablaAforos[[#This Row],[NUMERO VACAS LOTE]]/TablaAforos[[#This Row],[DIAS OCUPACION]],"")</f>
        <v>94.602272727272734</v>
      </c>
      <c r="L1558" s="198">
        <f>YEAR(A1558)</f>
        <v>2023</v>
      </c>
      <c r="M1558" s="198">
        <f>MONTH(A1558)</f>
        <v>9</v>
      </c>
      <c r="N1558" s="198">
        <f>DAY(A1558)</f>
        <v>14</v>
      </c>
      <c r="O1558" s="198">
        <v>8</v>
      </c>
      <c r="P1558" s="198"/>
      <c r="Q1558" s="195"/>
    </row>
    <row r="1559" spans="1:17">
      <c r="A1559" s="194">
        <v>45184</v>
      </c>
      <c r="B1559" s="195" t="s">
        <v>81</v>
      </c>
      <c r="C1559" s="195">
        <v>1</v>
      </c>
      <c r="D1559" s="195">
        <v>58</v>
      </c>
      <c r="E1559" s="195">
        <v>2292</v>
      </c>
      <c r="F1559" s="195">
        <v>37</v>
      </c>
      <c r="G1559" s="195">
        <v>2.4</v>
      </c>
      <c r="H1559" s="195">
        <v>1</v>
      </c>
      <c r="I1559" s="195">
        <v>30</v>
      </c>
      <c r="J1559" s="196">
        <v>113</v>
      </c>
      <c r="K1559" s="197">
        <f>IFERROR(TablaAforos[[#This Row],[AREA DEL POTRERO]]/TablaAforos[[#This Row],[NUMERO VACAS LOTE]]/TablaAforos[[#This Row],[DIAS OCUPACION]],"")</f>
        <v>61.945945945945944</v>
      </c>
      <c r="L1559" s="198">
        <f t="shared" si="492"/>
        <v>2023</v>
      </c>
      <c r="M1559" s="198">
        <f t="shared" si="493"/>
        <v>9</v>
      </c>
      <c r="N1559" s="198">
        <f t="shared" si="494"/>
        <v>15</v>
      </c>
      <c r="O1559" s="198">
        <v>3</v>
      </c>
      <c r="P1559" s="198"/>
      <c r="Q1559" s="195"/>
    </row>
    <row r="1560" spans="1:17">
      <c r="A1560" s="194">
        <v>45184</v>
      </c>
      <c r="B1560" s="195" t="s">
        <v>81</v>
      </c>
      <c r="C1560" s="195">
        <v>2</v>
      </c>
      <c r="D1560" s="195">
        <v>29</v>
      </c>
      <c r="E1560" s="195">
        <v>1925</v>
      </c>
      <c r="F1560" s="195">
        <v>36</v>
      </c>
      <c r="G1560" s="195">
        <v>1.5</v>
      </c>
      <c r="H1560" s="195">
        <v>1</v>
      </c>
      <c r="I1560" s="195">
        <v>28</v>
      </c>
      <c r="J1560" s="196">
        <v>60.6</v>
      </c>
      <c r="K1560" s="197">
        <f>IFERROR(TablaAforos[[#This Row],[AREA DEL POTRERO]]/TablaAforos[[#This Row],[NUMERO VACAS LOTE]]/TablaAforos[[#This Row],[DIAS OCUPACION]],"")</f>
        <v>53.472222222222221</v>
      </c>
      <c r="L1560" s="198">
        <f t="shared" si="492"/>
        <v>2023</v>
      </c>
      <c r="M1560" s="198">
        <f t="shared" si="493"/>
        <v>9</v>
      </c>
      <c r="N1560" s="198">
        <f t="shared" si="494"/>
        <v>15</v>
      </c>
      <c r="O1560" s="198">
        <v>9</v>
      </c>
      <c r="P1560" s="198"/>
      <c r="Q1560" s="195"/>
    </row>
    <row r="1561" spans="1:17">
      <c r="A1561" s="194">
        <v>45184</v>
      </c>
      <c r="B1561" s="195" t="s">
        <v>82</v>
      </c>
      <c r="C1561" s="195" t="s">
        <v>86</v>
      </c>
      <c r="D1561" s="195">
        <v>22</v>
      </c>
      <c r="E1561" s="195">
        <v>2500</v>
      </c>
      <c r="F1561" s="195">
        <v>42</v>
      </c>
      <c r="G1561" s="195">
        <v>2</v>
      </c>
      <c r="H1561" s="195">
        <v>1</v>
      </c>
      <c r="I1561" s="195">
        <v>31</v>
      </c>
      <c r="J1561" s="196"/>
      <c r="K1561" s="197">
        <f>IFERROR(TablaAforos[[#This Row],[AREA DEL POTRERO]]/TablaAforos[[#This Row],[NUMERO VACAS LOTE]]/TablaAforos[[#This Row],[DIAS OCUPACION]],"")</f>
        <v>59.523809523809526</v>
      </c>
      <c r="L1561" s="198">
        <f t="shared" si="492"/>
        <v>2023</v>
      </c>
      <c r="M1561" s="198">
        <f t="shared" si="493"/>
        <v>9</v>
      </c>
      <c r="N1561" s="198">
        <f t="shared" si="494"/>
        <v>15</v>
      </c>
      <c r="O1561" s="198">
        <v>8</v>
      </c>
      <c r="P1561" s="198"/>
      <c r="Q1561" s="195"/>
    </row>
    <row r="1562" spans="1:17">
      <c r="A1562" s="194">
        <v>45184</v>
      </c>
      <c r="B1562" s="195" t="s">
        <v>85</v>
      </c>
      <c r="C1562" s="195">
        <v>2</v>
      </c>
      <c r="D1562" s="195" t="s">
        <v>132</v>
      </c>
      <c r="E1562" s="195">
        <v>14521</v>
      </c>
      <c r="F1562" s="195">
        <v>37</v>
      </c>
      <c r="G1562" s="195">
        <v>0.9</v>
      </c>
      <c r="H1562" s="195">
        <v>4</v>
      </c>
      <c r="I1562" s="195">
        <v>30</v>
      </c>
      <c r="J1562" s="196">
        <v>82.1</v>
      </c>
      <c r="K1562" s="197">
        <f>IFERROR(TablaAforos[[#This Row],[AREA DEL POTRERO]]/TablaAforos[[#This Row],[NUMERO VACAS LOTE]]/TablaAforos[[#This Row],[DIAS OCUPACION]],"")</f>
        <v>98.11486486486487</v>
      </c>
      <c r="L1562" s="198">
        <f t="shared" si="492"/>
        <v>2023</v>
      </c>
      <c r="M1562" s="198">
        <f t="shared" si="493"/>
        <v>9</v>
      </c>
      <c r="N1562" s="198">
        <f t="shared" si="494"/>
        <v>15</v>
      </c>
      <c r="O1562" s="198">
        <v>5</v>
      </c>
      <c r="P1562" s="198"/>
      <c r="Q1562" s="195"/>
    </row>
    <row r="1563" spans="1:17">
      <c r="A1563" s="194">
        <v>45185</v>
      </c>
      <c r="B1563" s="195" t="s">
        <v>81</v>
      </c>
      <c r="C1563" s="195">
        <v>1</v>
      </c>
      <c r="D1563" s="195">
        <v>57</v>
      </c>
      <c r="E1563" s="195">
        <v>2162</v>
      </c>
      <c r="F1563" s="195">
        <v>37</v>
      </c>
      <c r="G1563" s="195">
        <v>1.9</v>
      </c>
      <c r="H1563" s="195">
        <v>1</v>
      </c>
      <c r="I1563" s="195">
        <v>30</v>
      </c>
      <c r="J1563" s="196">
        <v>85</v>
      </c>
      <c r="K1563" s="197">
        <f>IFERROR(TablaAforos[[#This Row],[AREA DEL POTRERO]]/TablaAforos[[#This Row],[NUMERO VACAS LOTE]]/TablaAforos[[#This Row],[DIAS OCUPACION]],"")</f>
        <v>58.432432432432435</v>
      </c>
      <c r="L1563" s="198">
        <f t="shared" si="492"/>
        <v>2023</v>
      </c>
      <c r="M1563" s="198">
        <f t="shared" si="493"/>
        <v>9</v>
      </c>
      <c r="N1563" s="198">
        <f t="shared" si="494"/>
        <v>16</v>
      </c>
      <c r="O1563" s="198">
        <v>3</v>
      </c>
      <c r="P1563" s="198"/>
      <c r="Q1563" s="195"/>
    </row>
    <row r="1564" spans="1:17">
      <c r="A1564" s="194">
        <v>45185</v>
      </c>
      <c r="B1564" s="195" t="s">
        <v>81</v>
      </c>
      <c r="C1564" s="195">
        <v>2</v>
      </c>
      <c r="D1564" s="195">
        <v>28</v>
      </c>
      <c r="E1564" s="195">
        <v>2234</v>
      </c>
      <c r="F1564" s="195">
        <v>36</v>
      </c>
      <c r="G1564" s="195">
        <v>1.3</v>
      </c>
      <c r="H1564" s="195">
        <v>1</v>
      </c>
      <c r="I1564" s="195">
        <v>28</v>
      </c>
      <c r="J1564" s="196">
        <v>61.4</v>
      </c>
      <c r="K1564" s="197">
        <f>IFERROR(TablaAforos[[#This Row],[AREA DEL POTRERO]]/TablaAforos[[#This Row],[NUMERO VACAS LOTE]]/TablaAforos[[#This Row],[DIAS OCUPACION]],"")</f>
        <v>62.055555555555557</v>
      </c>
      <c r="L1564" s="198">
        <f t="shared" si="492"/>
        <v>2023</v>
      </c>
      <c r="M1564" s="198">
        <f t="shared" si="493"/>
        <v>9</v>
      </c>
      <c r="N1564" s="198">
        <f t="shared" si="494"/>
        <v>16</v>
      </c>
      <c r="O1564" s="198">
        <v>9</v>
      </c>
      <c r="P1564" s="198"/>
      <c r="Q1564" s="195"/>
    </row>
    <row r="1565" spans="1:17">
      <c r="A1565" s="194">
        <v>45185</v>
      </c>
      <c r="B1565" s="195" t="s">
        <v>82</v>
      </c>
      <c r="C1565" s="195" t="s">
        <v>86</v>
      </c>
      <c r="D1565" s="195">
        <v>23</v>
      </c>
      <c r="E1565" s="195">
        <v>2500</v>
      </c>
      <c r="F1565" s="195">
        <v>42</v>
      </c>
      <c r="G1565" s="195">
        <v>1.9</v>
      </c>
      <c r="H1565" s="195">
        <v>1</v>
      </c>
      <c r="I1565" s="195">
        <v>31</v>
      </c>
      <c r="J1565" s="196">
        <v>85.7</v>
      </c>
      <c r="K1565" s="197">
        <f>IFERROR(TablaAforos[[#This Row],[AREA DEL POTRERO]]/TablaAforos[[#This Row],[NUMERO VACAS LOTE]]/TablaAforos[[#This Row],[DIAS OCUPACION]],"")</f>
        <v>59.523809523809526</v>
      </c>
      <c r="L1565" s="198">
        <f t="shared" si="492"/>
        <v>2023</v>
      </c>
      <c r="M1565" s="198">
        <f t="shared" si="493"/>
        <v>9</v>
      </c>
      <c r="N1565" s="198">
        <f t="shared" si="494"/>
        <v>16</v>
      </c>
      <c r="O1565" s="198">
        <v>8</v>
      </c>
      <c r="P1565" s="198"/>
      <c r="Q1565" s="195"/>
    </row>
    <row r="1566" spans="1:17">
      <c r="A1566" s="194">
        <v>45186</v>
      </c>
      <c r="B1566" s="195" t="s">
        <v>81</v>
      </c>
      <c r="C1566" s="195">
        <v>1</v>
      </c>
      <c r="D1566" s="195">
        <v>56</v>
      </c>
      <c r="E1566" s="195">
        <v>2083</v>
      </c>
      <c r="F1566" s="195">
        <v>37</v>
      </c>
      <c r="G1566" s="195">
        <v>2.1</v>
      </c>
      <c r="H1566" s="195">
        <v>1</v>
      </c>
      <c r="I1566" s="195">
        <v>30</v>
      </c>
      <c r="J1566" s="196">
        <v>90.8</v>
      </c>
      <c r="K1566" s="197">
        <f>IFERROR(TablaAforos[[#This Row],[AREA DEL POTRERO]]/TablaAforos[[#This Row],[NUMERO VACAS LOTE]]/TablaAforos[[#This Row],[DIAS OCUPACION]],"")</f>
        <v>56.297297297297298</v>
      </c>
      <c r="L1566" s="198">
        <f t="shared" si="492"/>
        <v>2023</v>
      </c>
      <c r="M1566" s="198">
        <f t="shared" si="493"/>
        <v>9</v>
      </c>
      <c r="N1566" s="198">
        <f t="shared" si="494"/>
        <v>17</v>
      </c>
      <c r="O1566" s="198">
        <v>3</v>
      </c>
      <c r="P1566" s="198"/>
      <c r="Q1566" s="195"/>
    </row>
    <row r="1567" spans="1:17">
      <c r="A1567" s="194">
        <v>45186</v>
      </c>
      <c r="B1567" s="195" t="s">
        <v>81</v>
      </c>
      <c r="C1567" s="195">
        <v>2</v>
      </c>
      <c r="D1567" s="195">
        <v>27</v>
      </c>
      <c r="E1567" s="195">
        <v>2312</v>
      </c>
      <c r="F1567" s="195">
        <v>36</v>
      </c>
      <c r="G1567" s="195">
        <v>1.5</v>
      </c>
      <c r="H1567" s="195">
        <v>1</v>
      </c>
      <c r="I1567" s="195">
        <v>28</v>
      </c>
      <c r="J1567" s="196">
        <v>73.2</v>
      </c>
      <c r="K1567" s="197">
        <f>IFERROR(TablaAforos[[#This Row],[AREA DEL POTRERO]]/TablaAforos[[#This Row],[NUMERO VACAS LOTE]]/TablaAforos[[#This Row],[DIAS OCUPACION]],"")</f>
        <v>64.222222222222229</v>
      </c>
      <c r="L1567" s="198">
        <f t="shared" si="492"/>
        <v>2023</v>
      </c>
      <c r="M1567" s="198">
        <f t="shared" si="493"/>
        <v>9</v>
      </c>
      <c r="N1567" s="198">
        <f t="shared" si="494"/>
        <v>17</v>
      </c>
      <c r="O1567" s="198">
        <v>9</v>
      </c>
      <c r="P1567" s="198"/>
      <c r="Q1567" s="195"/>
    </row>
    <row r="1568" spans="1:17">
      <c r="A1568" s="194">
        <v>45186</v>
      </c>
      <c r="B1568" s="195" t="s">
        <v>82</v>
      </c>
      <c r="C1568" s="195" t="s">
        <v>86</v>
      </c>
      <c r="D1568" s="195">
        <v>24</v>
      </c>
      <c r="E1568" s="195">
        <v>2500</v>
      </c>
      <c r="F1568" s="195">
        <v>42</v>
      </c>
      <c r="G1568" s="195">
        <v>1.9</v>
      </c>
      <c r="H1568" s="195">
        <v>1</v>
      </c>
      <c r="I1568" s="195">
        <v>31</v>
      </c>
      <c r="J1568" s="196">
        <v>85.3</v>
      </c>
      <c r="K1568" s="197">
        <f>IFERROR(TablaAforos[[#This Row],[AREA DEL POTRERO]]/TablaAforos[[#This Row],[NUMERO VACAS LOTE]]/TablaAforos[[#This Row],[DIAS OCUPACION]],"")</f>
        <v>59.523809523809526</v>
      </c>
      <c r="L1568" s="198">
        <f t="shared" si="492"/>
        <v>2023</v>
      </c>
      <c r="M1568" s="198">
        <f t="shared" si="493"/>
        <v>9</v>
      </c>
      <c r="N1568" s="198">
        <f t="shared" si="494"/>
        <v>17</v>
      </c>
      <c r="O1568" s="198">
        <v>8</v>
      </c>
      <c r="P1568" s="198"/>
      <c r="Q1568" s="195"/>
    </row>
    <row r="1569" spans="1:17">
      <c r="A1569" s="194">
        <v>45186</v>
      </c>
      <c r="B1569" s="195" t="s">
        <v>82</v>
      </c>
      <c r="C1569" s="195" t="s">
        <v>87</v>
      </c>
      <c r="D1569" s="195">
        <v>44</v>
      </c>
      <c r="E1569" s="195">
        <v>12727</v>
      </c>
      <c r="F1569" s="195">
        <v>44</v>
      </c>
      <c r="G1569" s="195">
        <v>1.2</v>
      </c>
      <c r="H1569" s="195">
        <v>3</v>
      </c>
      <c r="I1569" s="195">
        <v>34</v>
      </c>
      <c r="J1569" s="196">
        <v>91.1</v>
      </c>
      <c r="K1569" s="197">
        <f>IFERROR(TablaAforos[[#This Row],[AREA DEL POTRERO]]/TablaAforos[[#This Row],[NUMERO VACAS LOTE]]/TablaAforos[[#This Row],[DIAS OCUPACION]],"")</f>
        <v>96.416666666666671</v>
      </c>
      <c r="L1569" s="198">
        <f t="shared" si="492"/>
        <v>2023</v>
      </c>
      <c r="M1569" s="198">
        <f t="shared" si="493"/>
        <v>9</v>
      </c>
      <c r="N1569" s="198">
        <f t="shared" si="494"/>
        <v>17</v>
      </c>
      <c r="O1569" s="198">
        <v>8</v>
      </c>
      <c r="P1569" s="198"/>
      <c r="Q1569" s="195"/>
    </row>
    <row r="1570" spans="1:17">
      <c r="A1570" s="194">
        <v>45186</v>
      </c>
      <c r="B1570" s="195" t="s">
        <v>85</v>
      </c>
      <c r="C1570" s="195">
        <v>1</v>
      </c>
      <c r="D1570" s="195" t="s">
        <v>133</v>
      </c>
      <c r="E1570" s="195">
        <v>9553</v>
      </c>
      <c r="F1570" s="195">
        <v>27</v>
      </c>
      <c r="G1570" s="195">
        <v>0.7</v>
      </c>
      <c r="H1570" s="195">
        <v>2.5</v>
      </c>
      <c r="I1570" s="195">
        <v>30</v>
      </c>
      <c r="J1570" s="196">
        <v>83.2</v>
      </c>
      <c r="K1570" s="197">
        <f>IFERROR(TablaAforos[[#This Row],[AREA DEL POTRERO]]/TablaAforos[[#This Row],[NUMERO VACAS LOTE]]/TablaAforos[[#This Row],[DIAS OCUPACION]],"")</f>
        <v>141.52592592592595</v>
      </c>
      <c r="L1570" s="198">
        <f>YEAR(A1570)</f>
        <v>2023</v>
      </c>
      <c r="M1570" s="198">
        <f>MONTH(A1570)</f>
        <v>9</v>
      </c>
      <c r="N1570" s="198">
        <f>DAY(A1570)</f>
        <v>17</v>
      </c>
      <c r="O1570" s="198">
        <v>8</v>
      </c>
      <c r="P1570" s="198"/>
      <c r="Q1570" s="195"/>
    </row>
    <row r="1571" spans="1:17">
      <c r="A1571" s="194">
        <v>45186</v>
      </c>
      <c r="B1571" s="195" t="s">
        <v>85</v>
      </c>
      <c r="C1571" s="195">
        <v>2</v>
      </c>
      <c r="D1571" s="195">
        <v>4</v>
      </c>
      <c r="E1571" s="195">
        <v>13687</v>
      </c>
      <c r="F1571" s="195">
        <v>37</v>
      </c>
      <c r="G1571" s="195">
        <v>1.2</v>
      </c>
      <c r="H1571" s="195">
        <v>4</v>
      </c>
      <c r="I1571" s="195">
        <v>30</v>
      </c>
      <c r="J1571" s="196">
        <v>88.8</v>
      </c>
      <c r="K1571" s="197">
        <f>IFERROR(TablaAforos[[#This Row],[AREA DEL POTRERO]]/TablaAforos[[#This Row],[NUMERO VACAS LOTE]]/TablaAforos[[#This Row],[DIAS OCUPACION]],"")</f>
        <v>92.479729729729726</v>
      </c>
      <c r="L1571" s="198">
        <f>YEAR(A1571)</f>
        <v>2023</v>
      </c>
      <c r="M1571" s="198">
        <f>MONTH(A1571)</f>
        <v>9</v>
      </c>
      <c r="N1571" s="198">
        <f>DAY(A1571)</f>
        <v>17</v>
      </c>
      <c r="O1571" s="198">
        <v>8</v>
      </c>
      <c r="P1571" s="198"/>
      <c r="Q1571" s="195"/>
    </row>
    <row r="1572" spans="1:17">
      <c r="A1572" s="194">
        <v>45187</v>
      </c>
      <c r="B1572" s="195" t="s">
        <v>81</v>
      </c>
      <c r="C1572" s="195">
        <v>1</v>
      </c>
      <c r="D1572" s="195">
        <v>55</v>
      </c>
      <c r="E1572" s="195">
        <v>2377</v>
      </c>
      <c r="F1572" s="195">
        <v>38</v>
      </c>
      <c r="G1572" s="195">
        <v>2.2000000000000002</v>
      </c>
      <c r="H1572" s="195">
        <v>1</v>
      </c>
      <c r="I1572" s="195">
        <v>30</v>
      </c>
      <c r="J1572" s="196">
        <v>107</v>
      </c>
      <c r="K1572" s="197">
        <f>IFERROR(TablaAforos[[#This Row],[AREA DEL POTRERO]]/TablaAforos[[#This Row],[NUMERO VACAS LOTE]]/TablaAforos[[#This Row],[DIAS OCUPACION]],"")</f>
        <v>62.55263157894737</v>
      </c>
      <c r="L1572" s="198">
        <f t="shared" si="492"/>
        <v>2023</v>
      </c>
      <c r="M1572" s="198">
        <f t="shared" si="493"/>
        <v>9</v>
      </c>
      <c r="N1572" s="198">
        <f t="shared" si="494"/>
        <v>18</v>
      </c>
      <c r="O1572" s="198">
        <v>3</v>
      </c>
      <c r="P1572" s="198"/>
      <c r="Q1572" s="195"/>
    </row>
    <row r="1573" spans="1:17">
      <c r="A1573" s="194">
        <v>45187</v>
      </c>
      <c r="B1573" s="195" t="s">
        <v>81</v>
      </c>
      <c r="C1573" s="195">
        <v>2</v>
      </c>
      <c r="D1573" s="195">
        <v>26</v>
      </c>
      <c r="E1573" s="195">
        <v>2142</v>
      </c>
      <c r="F1573" s="195">
        <v>37</v>
      </c>
      <c r="G1573" s="195">
        <v>1.4</v>
      </c>
      <c r="H1573" s="195">
        <v>1</v>
      </c>
      <c r="I1573" s="195">
        <v>28</v>
      </c>
      <c r="J1573" s="196">
        <v>61.2</v>
      </c>
      <c r="K1573" s="197">
        <f>IFERROR(TablaAforos[[#This Row],[AREA DEL POTRERO]]/TablaAforos[[#This Row],[NUMERO VACAS LOTE]]/TablaAforos[[#This Row],[DIAS OCUPACION]],"")</f>
        <v>57.891891891891895</v>
      </c>
      <c r="L1573" s="198">
        <f>YEAR(A1573)</f>
        <v>2023</v>
      </c>
      <c r="M1573" s="198">
        <f>MONTH(A1573)</f>
        <v>9</v>
      </c>
      <c r="N1573" s="198">
        <f>DAY(A1573)</f>
        <v>18</v>
      </c>
      <c r="O1573" s="198">
        <v>9</v>
      </c>
      <c r="P1573" s="198"/>
      <c r="Q1573" s="195"/>
    </row>
    <row r="1574" spans="1:17">
      <c r="A1574" s="194">
        <v>45187</v>
      </c>
      <c r="B1574" s="195" t="s">
        <v>82</v>
      </c>
      <c r="C1574" s="195" t="s">
        <v>86</v>
      </c>
      <c r="D1574" s="195">
        <v>25</v>
      </c>
      <c r="E1574" s="195">
        <v>2500</v>
      </c>
      <c r="F1574" s="195">
        <v>42</v>
      </c>
      <c r="G1574" s="195">
        <v>2</v>
      </c>
      <c r="H1574" s="195">
        <v>1</v>
      </c>
      <c r="I1574" s="195">
        <v>31</v>
      </c>
      <c r="J1574" s="196">
        <v>89.7</v>
      </c>
      <c r="K1574" s="197">
        <f>IFERROR(TablaAforos[[#This Row],[AREA DEL POTRERO]]/TablaAforos[[#This Row],[NUMERO VACAS LOTE]]/TablaAforos[[#This Row],[DIAS OCUPACION]],"")</f>
        <v>59.523809523809526</v>
      </c>
      <c r="L1574" s="198">
        <f t="shared" si="492"/>
        <v>2023</v>
      </c>
      <c r="M1574" s="198">
        <f t="shared" si="493"/>
        <v>9</v>
      </c>
      <c r="N1574" s="198">
        <f t="shared" si="494"/>
        <v>18</v>
      </c>
      <c r="O1574" s="198">
        <v>8</v>
      </c>
      <c r="P1574" s="198"/>
      <c r="Q1574" s="195"/>
    </row>
    <row r="1575" spans="1:17">
      <c r="A1575" s="194">
        <v>45187</v>
      </c>
      <c r="B1575" s="195" t="s">
        <v>88</v>
      </c>
      <c r="C1575" s="195">
        <v>1</v>
      </c>
      <c r="D1575" s="195">
        <v>7</v>
      </c>
      <c r="E1575" s="195">
        <v>13123</v>
      </c>
      <c r="F1575" s="195">
        <v>43</v>
      </c>
      <c r="G1575" s="195">
        <v>1.5</v>
      </c>
      <c r="H1575" s="195">
        <v>4</v>
      </c>
      <c r="I1575" s="195">
        <v>29</v>
      </c>
      <c r="J1575" s="196">
        <v>83.9</v>
      </c>
      <c r="K1575" s="197">
        <f>IFERROR(TablaAforos[[#This Row],[AREA DEL POTRERO]]/TablaAforos[[#This Row],[NUMERO VACAS LOTE]]/TablaAforos[[#This Row],[DIAS OCUPACION]],"")</f>
        <v>76.29651162790698</v>
      </c>
      <c r="L1575" s="198">
        <f t="shared" si="492"/>
        <v>2023</v>
      </c>
      <c r="M1575" s="198">
        <f t="shared" si="493"/>
        <v>9</v>
      </c>
      <c r="N1575" s="198">
        <f t="shared" si="494"/>
        <v>18</v>
      </c>
      <c r="O1575" s="198">
        <v>8</v>
      </c>
      <c r="P1575" s="198"/>
      <c r="Q1575" s="195"/>
    </row>
    <row r="1576" spans="1:17">
      <c r="A1576" s="194">
        <v>45188</v>
      </c>
      <c r="B1576" s="195" t="s">
        <v>81</v>
      </c>
      <c r="C1576" s="195">
        <v>1</v>
      </c>
      <c r="D1576" s="195">
        <v>54</v>
      </c>
      <c r="E1576" s="195">
        <v>2522</v>
      </c>
      <c r="F1576" s="195">
        <v>38</v>
      </c>
      <c r="G1576" s="195">
        <v>2</v>
      </c>
      <c r="H1576" s="195">
        <v>1</v>
      </c>
      <c r="I1576" s="195">
        <v>30</v>
      </c>
      <c r="J1576" s="196">
        <v>103</v>
      </c>
      <c r="K1576" s="197">
        <f>IFERROR(TablaAforos[[#This Row],[AREA DEL POTRERO]]/TablaAforos[[#This Row],[NUMERO VACAS LOTE]]/TablaAforos[[#This Row],[DIAS OCUPACION]],"")</f>
        <v>66.368421052631575</v>
      </c>
      <c r="L1576" s="198">
        <f t="shared" si="492"/>
        <v>2023</v>
      </c>
      <c r="M1576" s="198">
        <f t="shared" si="493"/>
        <v>9</v>
      </c>
      <c r="N1576" s="198">
        <f t="shared" si="494"/>
        <v>19</v>
      </c>
      <c r="O1576" s="198">
        <v>3</v>
      </c>
      <c r="P1576" s="198"/>
      <c r="Q1576" s="195"/>
    </row>
    <row r="1577" spans="1:17">
      <c r="A1577" s="194">
        <v>45188</v>
      </c>
      <c r="B1577" s="195" t="s">
        <v>81</v>
      </c>
      <c r="C1577" s="195">
        <v>2</v>
      </c>
      <c r="D1577" s="195">
        <v>15</v>
      </c>
      <c r="E1577" s="195">
        <v>2908</v>
      </c>
      <c r="F1577" s="195">
        <v>37</v>
      </c>
      <c r="G1577" s="195">
        <v>1.3</v>
      </c>
      <c r="H1577" s="195">
        <v>1</v>
      </c>
      <c r="I1577" s="195">
        <v>28</v>
      </c>
      <c r="J1577" s="196">
        <v>77.2</v>
      </c>
      <c r="K1577" s="197">
        <f>IFERROR(TablaAforos[[#This Row],[AREA DEL POTRERO]]/TablaAforos[[#This Row],[NUMERO VACAS LOTE]]/TablaAforos[[#This Row],[DIAS OCUPACION]],"")</f>
        <v>78.594594594594597</v>
      </c>
      <c r="L1577" s="198">
        <f t="shared" si="492"/>
        <v>2023</v>
      </c>
      <c r="M1577" s="198">
        <f t="shared" si="493"/>
        <v>9</v>
      </c>
      <c r="N1577" s="198">
        <f t="shared" si="494"/>
        <v>19</v>
      </c>
      <c r="O1577" s="198">
        <v>9</v>
      </c>
      <c r="P1577" s="198"/>
      <c r="Q1577" s="195"/>
    </row>
    <row r="1578" spans="1:17">
      <c r="A1578" s="194">
        <v>45188</v>
      </c>
      <c r="B1578" s="195" t="s">
        <v>82</v>
      </c>
      <c r="C1578" s="195" t="s">
        <v>86</v>
      </c>
      <c r="D1578" s="195">
        <v>26</v>
      </c>
      <c r="E1578" s="195">
        <v>2500</v>
      </c>
      <c r="F1578" s="195">
        <v>42</v>
      </c>
      <c r="G1578" s="195">
        <v>1.6</v>
      </c>
      <c r="H1578" s="195">
        <v>1</v>
      </c>
      <c r="I1578" s="195">
        <v>31</v>
      </c>
      <c r="J1578" s="196">
        <v>72.8</v>
      </c>
      <c r="K1578" s="197">
        <f>IFERROR(TablaAforos[[#This Row],[AREA DEL POTRERO]]/TablaAforos[[#This Row],[NUMERO VACAS LOTE]]/TablaAforos[[#This Row],[DIAS OCUPACION]],"")</f>
        <v>59.523809523809526</v>
      </c>
      <c r="L1578" s="198">
        <f t="shared" si="492"/>
        <v>2023</v>
      </c>
      <c r="M1578" s="198">
        <f t="shared" si="493"/>
        <v>9</v>
      </c>
      <c r="N1578" s="198">
        <f t="shared" si="494"/>
        <v>19</v>
      </c>
      <c r="O1578" s="198">
        <v>8</v>
      </c>
      <c r="P1578" s="198"/>
      <c r="Q1578" s="195"/>
    </row>
    <row r="1579" spans="1:17">
      <c r="A1579" s="194">
        <v>45189</v>
      </c>
      <c r="B1579" s="195" t="s">
        <v>81</v>
      </c>
      <c r="C1579" s="195">
        <v>1</v>
      </c>
      <c r="D1579" s="195">
        <v>53</v>
      </c>
      <c r="E1579" s="195">
        <v>1935</v>
      </c>
      <c r="F1579" s="195">
        <v>36</v>
      </c>
      <c r="G1579" s="195">
        <v>2.1</v>
      </c>
      <c r="H1579" s="195">
        <v>1</v>
      </c>
      <c r="I1579" s="195">
        <v>30</v>
      </c>
      <c r="J1579" s="196">
        <v>87.5</v>
      </c>
      <c r="K1579" s="197">
        <f>IFERROR(TablaAforos[[#This Row],[AREA DEL POTRERO]]/TablaAforos[[#This Row],[NUMERO VACAS LOTE]]/TablaAforos[[#This Row],[DIAS OCUPACION]],"")</f>
        <v>53.75</v>
      </c>
      <c r="L1579" s="198">
        <f t="shared" si="492"/>
        <v>2023</v>
      </c>
      <c r="M1579" s="198">
        <f t="shared" si="493"/>
        <v>9</v>
      </c>
      <c r="N1579" s="198">
        <f t="shared" si="494"/>
        <v>20</v>
      </c>
      <c r="O1579" s="198">
        <v>3</v>
      </c>
      <c r="P1579" s="198"/>
      <c r="Q1579" s="195"/>
    </row>
    <row r="1580" spans="1:17">
      <c r="A1580" s="194">
        <v>45189</v>
      </c>
      <c r="B1580" s="195" t="s">
        <v>81</v>
      </c>
      <c r="C1580" s="195">
        <v>2</v>
      </c>
      <c r="D1580" s="195">
        <v>16</v>
      </c>
      <c r="E1580" s="195">
        <v>2327</v>
      </c>
      <c r="F1580" s="195">
        <v>37</v>
      </c>
      <c r="G1580" s="195">
        <v>1.4</v>
      </c>
      <c r="H1580" s="195">
        <v>1</v>
      </c>
      <c r="I1580" s="195">
        <v>28</v>
      </c>
      <c r="J1580" s="196">
        <v>66.5</v>
      </c>
      <c r="K1580" s="197">
        <f>IFERROR(TablaAforos[[#This Row],[AREA DEL POTRERO]]/TablaAforos[[#This Row],[NUMERO VACAS LOTE]]/TablaAforos[[#This Row],[DIAS OCUPACION]],"")</f>
        <v>62.891891891891895</v>
      </c>
      <c r="L1580" s="198">
        <f t="shared" si="492"/>
        <v>2023</v>
      </c>
      <c r="M1580" s="198">
        <f t="shared" si="493"/>
        <v>9</v>
      </c>
      <c r="N1580" s="198">
        <f t="shared" si="494"/>
        <v>20</v>
      </c>
      <c r="O1580" s="198">
        <v>9</v>
      </c>
      <c r="P1580" s="198"/>
      <c r="Q1580" s="195"/>
    </row>
    <row r="1581" spans="1:17">
      <c r="A1581" s="194">
        <v>45189</v>
      </c>
      <c r="B1581" s="195" t="s">
        <v>82</v>
      </c>
      <c r="C1581" s="195" t="s">
        <v>86</v>
      </c>
      <c r="D1581" s="195">
        <v>29</v>
      </c>
      <c r="E1581" s="195">
        <v>2500</v>
      </c>
      <c r="F1581" s="195">
        <v>42</v>
      </c>
      <c r="G1581" s="195">
        <v>1.8</v>
      </c>
      <c r="H1581" s="195">
        <v>1</v>
      </c>
      <c r="I1581" s="195">
        <v>31</v>
      </c>
      <c r="J1581" s="196">
        <v>80.400000000000006</v>
      </c>
      <c r="K1581" s="197">
        <f>IFERROR(TablaAforos[[#This Row],[AREA DEL POTRERO]]/TablaAforos[[#This Row],[NUMERO VACAS LOTE]]/TablaAforos[[#This Row],[DIAS OCUPACION]],"")</f>
        <v>59.523809523809526</v>
      </c>
      <c r="L1581" s="198">
        <f t="shared" si="492"/>
        <v>2023</v>
      </c>
      <c r="M1581" s="198">
        <f t="shared" si="493"/>
        <v>9</v>
      </c>
      <c r="N1581" s="198">
        <f t="shared" si="494"/>
        <v>20</v>
      </c>
      <c r="O1581" s="198">
        <v>8</v>
      </c>
      <c r="P1581" s="198"/>
      <c r="Q1581" s="195"/>
    </row>
    <row r="1582" spans="1:17">
      <c r="A1582" s="194">
        <v>45190</v>
      </c>
      <c r="B1582" s="195" t="s">
        <v>81</v>
      </c>
      <c r="C1582" s="195">
        <v>1</v>
      </c>
      <c r="D1582" s="195">
        <v>14</v>
      </c>
      <c r="E1582" s="195">
        <v>2247</v>
      </c>
      <c r="F1582" s="195">
        <v>36</v>
      </c>
      <c r="G1582" s="195">
        <v>1.4</v>
      </c>
      <c r="H1582" s="195">
        <v>1</v>
      </c>
      <c r="I1582" s="195">
        <v>30</v>
      </c>
      <c r="J1582" s="196">
        <v>68.8</v>
      </c>
      <c r="K1582" s="197">
        <f>IFERROR(TablaAforos[[#This Row],[AREA DEL POTRERO]]/TablaAforos[[#This Row],[NUMERO VACAS LOTE]]/TablaAforos[[#This Row],[DIAS OCUPACION]],"")</f>
        <v>62.416666666666664</v>
      </c>
      <c r="L1582" s="198">
        <f t="shared" si="492"/>
        <v>2023</v>
      </c>
      <c r="M1582" s="198">
        <f t="shared" si="493"/>
        <v>9</v>
      </c>
      <c r="N1582" s="198">
        <f t="shared" si="494"/>
        <v>21</v>
      </c>
      <c r="O1582" s="198">
        <v>9</v>
      </c>
      <c r="P1582" s="198"/>
      <c r="Q1582" s="195"/>
    </row>
    <row r="1583" spans="1:17">
      <c r="A1583" s="194">
        <v>45190</v>
      </c>
      <c r="B1583" s="195" t="s">
        <v>81</v>
      </c>
      <c r="C1583" s="195">
        <v>2</v>
      </c>
      <c r="D1583" s="195">
        <v>71</v>
      </c>
      <c r="E1583" s="195">
        <v>2184</v>
      </c>
      <c r="F1583" s="195">
        <v>32</v>
      </c>
      <c r="G1583" s="195">
        <v>1.8</v>
      </c>
      <c r="H1583" s="195">
        <v>1</v>
      </c>
      <c r="I1583" s="195">
        <v>28</v>
      </c>
      <c r="J1583" s="196">
        <v>92.6</v>
      </c>
      <c r="K1583" s="197">
        <f>IFERROR(TablaAforos[[#This Row],[AREA DEL POTRERO]]/TablaAforos[[#This Row],[NUMERO VACAS LOTE]]/TablaAforos[[#This Row],[DIAS OCUPACION]],"")</f>
        <v>68.25</v>
      </c>
      <c r="L1583" s="198">
        <f t="shared" ref="L1583:L1675" si="495">YEAR(A1583)</f>
        <v>2023</v>
      </c>
      <c r="M1583" s="198">
        <f t="shared" ref="M1583:M1675" si="496">MONTH(A1583)</f>
        <v>9</v>
      </c>
      <c r="N1583" s="198">
        <f t="shared" ref="N1583:N1675" si="497">DAY(A1583)</f>
        <v>21</v>
      </c>
      <c r="O1583" s="198">
        <v>9</v>
      </c>
      <c r="P1583" s="198"/>
      <c r="Q1583" s="195"/>
    </row>
    <row r="1584" spans="1:17">
      <c r="A1584" s="194">
        <v>45190</v>
      </c>
      <c r="B1584" s="195" t="s">
        <v>82</v>
      </c>
      <c r="C1584" s="195" t="s">
        <v>86</v>
      </c>
      <c r="D1584" s="195">
        <v>1</v>
      </c>
      <c r="E1584" s="195">
        <v>2500</v>
      </c>
      <c r="F1584" s="195">
        <v>42</v>
      </c>
      <c r="G1584" s="195">
        <v>1.6</v>
      </c>
      <c r="H1584" s="195">
        <v>1</v>
      </c>
      <c r="I1584" s="195">
        <v>27</v>
      </c>
      <c r="J1584" s="196">
        <v>75.400000000000006</v>
      </c>
      <c r="K1584" s="197">
        <f>IFERROR(TablaAforos[[#This Row],[AREA DEL POTRERO]]/TablaAforos[[#This Row],[NUMERO VACAS LOTE]]/TablaAforos[[#This Row],[DIAS OCUPACION]],"")</f>
        <v>59.523809523809526</v>
      </c>
      <c r="L1584" s="198">
        <f t="shared" si="495"/>
        <v>2023</v>
      </c>
      <c r="M1584" s="198">
        <f t="shared" si="496"/>
        <v>9</v>
      </c>
      <c r="N1584" s="198">
        <f t="shared" si="497"/>
        <v>21</v>
      </c>
      <c r="O1584" s="198">
        <v>8</v>
      </c>
      <c r="P1584" s="198"/>
      <c r="Q1584" s="195"/>
    </row>
    <row r="1585" spans="1:17">
      <c r="A1585" s="194">
        <v>45190</v>
      </c>
      <c r="B1585" s="195" t="s">
        <v>88</v>
      </c>
      <c r="C1585" s="195">
        <v>1</v>
      </c>
      <c r="D1585" s="195">
        <v>4</v>
      </c>
      <c r="E1585" s="195">
        <v>11400</v>
      </c>
      <c r="F1585" s="195">
        <v>43</v>
      </c>
      <c r="G1585" s="195">
        <v>1.4</v>
      </c>
      <c r="H1585" s="195">
        <v>3</v>
      </c>
      <c r="I1585" s="195">
        <v>29</v>
      </c>
      <c r="J1585" s="196">
        <v>94.1</v>
      </c>
      <c r="K1585" s="197">
        <f>IFERROR(TablaAforos[[#This Row],[AREA DEL POTRERO]]/TablaAforos[[#This Row],[NUMERO VACAS LOTE]]/TablaAforos[[#This Row],[DIAS OCUPACION]],"")</f>
        <v>88.3720930232558</v>
      </c>
      <c r="L1585" s="198">
        <f>YEAR(A1585)</f>
        <v>2023</v>
      </c>
      <c r="M1585" s="198">
        <f>MONTH(A1585)</f>
        <v>9</v>
      </c>
      <c r="N1585" s="198">
        <f>DAY(A1585)</f>
        <v>21</v>
      </c>
      <c r="O1585" s="198">
        <v>8</v>
      </c>
      <c r="P1585" s="198"/>
      <c r="Q1585" s="195"/>
    </row>
    <row r="1586" spans="1:17">
      <c r="A1586" s="194">
        <v>45191</v>
      </c>
      <c r="B1586" s="195" t="s">
        <v>81</v>
      </c>
      <c r="C1586" s="195">
        <v>1</v>
      </c>
      <c r="D1586" s="195">
        <v>6</v>
      </c>
      <c r="E1586" s="195">
        <v>2442</v>
      </c>
      <c r="F1586" s="195">
        <v>36</v>
      </c>
      <c r="G1586" s="195">
        <v>1.7</v>
      </c>
      <c r="H1586" s="195">
        <v>1</v>
      </c>
      <c r="I1586" s="195">
        <v>30</v>
      </c>
      <c r="J1586" s="196">
        <v>89.5</v>
      </c>
      <c r="K1586" s="197">
        <f>IFERROR(TablaAforos[[#This Row],[AREA DEL POTRERO]]/TablaAforos[[#This Row],[NUMERO VACAS LOTE]]/TablaAforos[[#This Row],[DIAS OCUPACION]],"")</f>
        <v>67.833333333333329</v>
      </c>
      <c r="L1586" s="198">
        <f t="shared" si="495"/>
        <v>2023</v>
      </c>
      <c r="M1586" s="198">
        <f t="shared" si="496"/>
        <v>9</v>
      </c>
      <c r="N1586" s="198">
        <f t="shared" si="497"/>
        <v>22</v>
      </c>
      <c r="O1586" s="198">
        <v>9</v>
      </c>
      <c r="P1586" s="198"/>
      <c r="Q1586" s="195"/>
    </row>
    <row r="1587" spans="1:17">
      <c r="A1587" s="194">
        <v>45191</v>
      </c>
      <c r="B1587" s="195" t="s">
        <v>81</v>
      </c>
      <c r="C1587" s="195">
        <v>2</v>
      </c>
      <c r="D1587" s="195">
        <v>81</v>
      </c>
      <c r="E1587" s="195">
        <v>2191</v>
      </c>
      <c r="F1587" s="195">
        <v>32</v>
      </c>
      <c r="G1587" s="195">
        <v>1.5</v>
      </c>
      <c r="H1587" s="195">
        <v>1</v>
      </c>
      <c r="I1587" s="195">
        <v>28</v>
      </c>
      <c r="J1587" s="196">
        <v>80.099999999999994</v>
      </c>
      <c r="K1587" s="197">
        <f>IFERROR(TablaAforos[[#This Row],[AREA DEL POTRERO]]/TablaAforos[[#This Row],[NUMERO VACAS LOTE]]/TablaAforos[[#This Row],[DIAS OCUPACION]],"")</f>
        <v>68.46875</v>
      </c>
      <c r="L1587" s="198">
        <f t="shared" si="495"/>
        <v>2023</v>
      </c>
      <c r="M1587" s="198">
        <f t="shared" si="496"/>
        <v>9</v>
      </c>
      <c r="N1587" s="198">
        <f t="shared" si="497"/>
        <v>22</v>
      </c>
      <c r="O1587" s="198">
        <v>9</v>
      </c>
      <c r="P1587" s="198"/>
      <c r="Q1587" s="195"/>
    </row>
    <row r="1588" spans="1:17">
      <c r="A1588" s="194">
        <v>45191</v>
      </c>
      <c r="B1588" s="195" t="s">
        <v>82</v>
      </c>
      <c r="C1588" s="195" t="s">
        <v>86</v>
      </c>
      <c r="D1588" s="195">
        <v>2</v>
      </c>
      <c r="E1588" s="195">
        <v>2500</v>
      </c>
      <c r="F1588" s="195">
        <v>42</v>
      </c>
      <c r="G1588" s="195">
        <v>1.5</v>
      </c>
      <c r="H1588" s="195">
        <v>1</v>
      </c>
      <c r="I1588" s="195">
        <v>27</v>
      </c>
      <c r="J1588" s="196">
        <v>71</v>
      </c>
      <c r="K1588" s="197">
        <f>IFERROR(TablaAforos[[#This Row],[AREA DEL POTRERO]]/TablaAforos[[#This Row],[NUMERO VACAS LOTE]]/TablaAforos[[#This Row],[DIAS OCUPACION]],"")</f>
        <v>59.523809523809526</v>
      </c>
      <c r="L1588" s="198">
        <f t="shared" si="495"/>
        <v>2023</v>
      </c>
      <c r="M1588" s="198">
        <f t="shared" si="496"/>
        <v>9</v>
      </c>
      <c r="N1588" s="198">
        <f t="shared" si="497"/>
        <v>22</v>
      </c>
      <c r="O1588" s="198">
        <v>8</v>
      </c>
      <c r="P1588" s="198"/>
      <c r="Q1588" s="195"/>
    </row>
    <row r="1589" spans="1:17">
      <c r="A1589" s="194">
        <v>45191</v>
      </c>
      <c r="B1589" s="195" t="s">
        <v>85</v>
      </c>
      <c r="C1589" s="195">
        <v>2</v>
      </c>
      <c r="D1589" s="195">
        <v>12</v>
      </c>
      <c r="E1589" s="195">
        <v>13002</v>
      </c>
      <c r="F1589" s="195">
        <v>37</v>
      </c>
      <c r="G1589" s="195">
        <v>1.3</v>
      </c>
      <c r="H1589" s="195">
        <v>3.5</v>
      </c>
      <c r="I1589" s="195">
        <v>30</v>
      </c>
      <c r="J1589" s="196">
        <v>98.6</v>
      </c>
      <c r="K1589" s="197">
        <f>IFERROR(TablaAforos[[#This Row],[AREA DEL POTRERO]]/TablaAforos[[#This Row],[NUMERO VACAS LOTE]]/TablaAforos[[#This Row],[DIAS OCUPACION]],"")</f>
        <v>100.4015444015444</v>
      </c>
      <c r="L1589" s="198">
        <f>YEAR(A1589)</f>
        <v>2023</v>
      </c>
      <c r="M1589" s="198">
        <f>MONTH(A1589)</f>
        <v>9</v>
      </c>
      <c r="N1589" s="198">
        <f>DAY(A1589)</f>
        <v>22</v>
      </c>
      <c r="O1589" s="198">
        <v>8</v>
      </c>
      <c r="P1589" s="198"/>
      <c r="Q1589" s="195"/>
    </row>
    <row r="1590" spans="1:17">
      <c r="A1590" s="194">
        <v>45192</v>
      </c>
      <c r="B1590" s="195" t="s">
        <v>81</v>
      </c>
      <c r="C1590" s="195">
        <v>1</v>
      </c>
      <c r="D1590" s="195">
        <v>5</v>
      </c>
      <c r="E1590" s="195">
        <v>2550</v>
      </c>
      <c r="F1590" s="195">
        <v>36</v>
      </c>
      <c r="G1590" s="195">
        <v>1.7</v>
      </c>
      <c r="H1590" s="195">
        <v>1</v>
      </c>
      <c r="I1590" s="195">
        <v>30</v>
      </c>
      <c r="J1590" s="196">
        <v>94</v>
      </c>
      <c r="K1590" s="197">
        <f>IFERROR(TablaAforos[[#This Row],[AREA DEL POTRERO]]/TablaAforos[[#This Row],[NUMERO VACAS LOTE]]/TablaAforos[[#This Row],[DIAS OCUPACION]],"")</f>
        <v>70.833333333333329</v>
      </c>
      <c r="L1590" s="198">
        <f t="shared" si="495"/>
        <v>2023</v>
      </c>
      <c r="M1590" s="198">
        <f t="shared" si="496"/>
        <v>9</v>
      </c>
      <c r="N1590" s="198">
        <f t="shared" si="497"/>
        <v>23</v>
      </c>
      <c r="O1590" s="198">
        <v>9</v>
      </c>
      <c r="P1590" s="198"/>
      <c r="Q1590" s="195"/>
    </row>
    <row r="1591" spans="1:17">
      <c r="A1591" s="194">
        <v>45192</v>
      </c>
      <c r="B1591" s="195" t="s">
        <v>81</v>
      </c>
      <c r="C1591" s="195">
        <v>2</v>
      </c>
      <c r="D1591" s="195">
        <v>79</v>
      </c>
      <c r="E1591" s="195">
        <v>2750</v>
      </c>
      <c r="F1591" s="195">
        <v>32</v>
      </c>
      <c r="G1591" s="195">
        <v>1.6</v>
      </c>
      <c r="H1591" s="195">
        <v>1</v>
      </c>
      <c r="I1591" s="195">
        <v>28</v>
      </c>
      <c r="J1591" s="196">
        <v>108</v>
      </c>
      <c r="K1591" s="197">
        <f>IFERROR(TablaAforos[[#This Row],[AREA DEL POTRERO]]/TablaAforos[[#This Row],[NUMERO VACAS LOTE]]/TablaAforos[[#This Row],[DIAS OCUPACION]],"")</f>
        <v>85.9375</v>
      </c>
      <c r="L1591" s="198">
        <f t="shared" si="495"/>
        <v>2023</v>
      </c>
      <c r="M1591" s="198">
        <f t="shared" si="496"/>
        <v>9</v>
      </c>
      <c r="N1591" s="198">
        <f t="shared" si="497"/>
        <v>23</v>
      </c>
      <c r="O1591" s="198">
        <v>9</v>
      </c>
      <c r="P1591" s="198"/>
      <c r="Q1591" s="195"/>
    </row>
    <row r="1592" spans="1:17">
      <c r="A1592" s="194">
        <v>45192</v>
      </c>
      <c r="B1592" s="195" t="s">
        <v>82</v>
      </c>
      <c r="C1592" s="195" t="s">
        <v>86</v>
      </c>
      <c r="D1592" s="195">
        <v>3</v>
      </c>
      <c r="E1592" s="195">
        <v>2500</v>
      </c>
      <c r="F1592" s="195">
        <v>42</v>
      </c>
      <c r="G1592" s="195">
        <v>1.8</v>
      </c>
      <c r="H1592" s="195">
        <v>1</v>
      </c>
      <c r="I1592" s="195">
        <v>27</v>
      </c>
      <c r="J1592" s="196">
        <v>83.5</v>
      </c>
      <c r="K1592" s="197">
        <f>IFERROR(TablaAforos[[#This Row],[AREA DEL POTRERO]]/TablaAforos[[#This Row],[NUMERO VACAS LOTE]]/TablaAforos[[#This Row],[DIAS OCUPACION]],"")</f>
        <v>59.523809523809526</v>
      </c>
      <c r="L1592" s="198">
        <f t="shared" si="495"/>
        <v>2023</v>
      </c>
      <c r="M1592" s="198">
        <f t="shared" si="496"/>
        <v>9</v>
      </c>
      <c r="N1592" s="198">
        <f t="shared" si="497"/>
        <v>23</v>
      </c>
      <c r="O1592" s="198">
        <v>8</v>
      </c>
      <c r="P1592" s="198"/>
      <c r="Q1592" s="195"/>
    </row>
    <row r="1593" spans="1:17">
      <c r="A1593" s="194">
        <v>45192</v>
      </c>
      <c r="B1593" s="195" t="s">
        <v>82</v>
      </c>
      <c r="C1593" s="195" t="s">
        <v>87</v>
      </c>
      <c r="D1593" s="195">
        <v>46</v>
      </c>
      <c r="E1593" s="195">
        <v>2500</v>
      </c>
      <c r="F1593" s="195">
        <v>37</v>
      </c>
      <c r="G1593" s="195">
        <v>1.7</v>
      </c>
      <c r="H1593" s="195">
        <v>1</v>
      </c>
      <c r="I1593" s="195">
        <v>34</v>
      </c>
      <c r="J1593" s="196">
        <v>86.1</v>
      </c>
      <c r="K1593" s="197">
        <f>IFERROR(TablaAforos[[#This Row],[AREA DEL POTRERO]]/TablaAforos[[#This Row],[NUMERO VACAS LOTE]]/TablaAforos[[#This Row],[DIAS OCUPACION]],"")</f>
        <v>67.567567567567565</v>
      </c>
      <c r="L1593" s="198">
        <f>YEAR(A1593)</f>
        <v>2023</v>
      </c>
      <c r="M1593" s="198">
        <f>MONTH(A1593)</f>
        <v>9</v>
      </c>
      <c r="N1593" s="198">
        <f>DAY(A1593)</f>
        <v>23</v>
      </c>
      <c r="O1593" s="198">
        <v>8</v>
      </c>
      <c r="P1593" s="198"/>
      <c r="Q1593" s="195"/>
    </row>
    <row r="1594" spans="1:17">
      <c r="A1594" s="194">
        <v>45193</v>
      </c>
      <c r="B1594" s="204" t="s">
        <v>81</v>
      </c>
      <c r="C1594" s="195">
        <v>1</v>
      </c>
      <c r="D1594" s="195">
        <v>4</v>
      </c>
      <c r="E1594" s="195">
        <v>2935</v>
      </c>
      <c r="F1594" s="195">
        <v>36</v>
      </c>
      <c r="G1594" s="195">
        <v>1.6</v>
      </c>
      <c r="H1594" s="195">
        <v>1</v>
      </c>
      <c r="I1594" s="195">
        <v>30</v>
      </c>
      <c r="J1594" s="196">
        <v>103</v>
      </c>
      <c r="K1594" s="197">
        <f>IFERROR(TablaAforos[[#This Row],[AREA DEL POTRERO]]/TablaAforos[[#This Row],[NUMERO VACAS LOTE]]/TablaAforos[[#This Row],[DIAS OCUPACION]],"")</f>
        <v>81.527777777777771</v>
      </c>
      <c r="L1594" s="198">
        <f t="shared" si="495"/>
        <v>2023</v>
      </c>
      <c r="M1594" s="198">
        <f t="shared" si="496"/>
        <v>9</v>
      </c>
      <c r="N1594" s="198">
        <f t="shared" si="497"/>
        <v>24</v>
      </c>
      <c r="O1594" s="198">
        <v>9</v>
      </c>
      <c r="P1594" s="198"/>
      <c r="Q1594" s="195"/>
    </row>
    <row r="1595" spans="1:17">
      <c r="A1595" s="194">
        <v>45193</v>
      </c>
      <c r="B1595" s="195" t="s">
        <v>81</v>
      </c>
      <c r="C1595" s="195">
        <v>2</v>
      </c>
      <c r="D1595" s="195">
        <v>77</v>
      </c>
      <c r="E1595" s="195">
        <v>2066</v>
      </c>
      <c r="F1595" s="195">
        <v>32</v>
      </c>
      <c r="G1595" s="195">
        <v>1.6</v>
      </c>
      <c r="H1595" s="195">
        <v>1</v>
      </c>
      <c r="I1595" s="195">
        <v>28</v>
      </c>
      <c r="J1595" s="196">
        <v>77.5</v>
      </c>
      <c r="K1595" s="197">
        <f>IFERROR(TablaAforos[[#This Row],[AREA DEL POTRERO]]/TablaAforos[[#This Row],[NUMERO VACAS LOTE]]/TablaAforos[[#This Row],[DIAS OCUPACION]],"")</f>
        <v>64.5625</v>
      </c>
      <c r="L1595" s="198">
        <f t="shared" si="495"/>
        <v>2023</v>
      </c>
      <c r="M1595" s="198">
        <f t="shared" si="496"/>
        <v>9</v>
      </c>
      <c r="N1595" s="198">
        <f t="shared" si="497"/>
        <v>24</v>
      </c>
      <c r="O1595" s="198">
        <v>9</v>
      </c>
      <c r="P1595" s="198"/>
      <c r="Q1595" s="195"/>
    </row>
    <row r="1596" spans="1:17">
      <c r="A1596" s="194">
        <v>45193</v>
      </c>
      <c r="B1596" s="195" t="s">
        <v>82</v>
      </c>
      <c r="C1596" s="195" t="s">
        <v>86</v>
      </c>
      <c r="D1596" s="195">
        <v>4</v>
      </c>
      <c r="E1596" s="195">
        <v>2500</v>
      </c>
      <c r="F1596" s="195">
        <v>42</v>
      </c>
      <c r="G1596" s="195">
        <v>1.6</v>
      </c>
      <c r="H1596" s="195">
        <v>1</v>
      </c>
      <c r="I1596" s="195">
        <v>27</v>
      </c>
      <c r="J1596" s="196">
        <v>71.900000000000006</v>
      </c>
      <c r="K1596" s="197">
        <f>IFERROR(TablaAforos[[#This Row],[AREA DEL POTRERO]]/TablaAforos[[#This Row],[NUMERO VACAS LOTE]]/TablaAforos[[#This Row],[DIAS OCUPACION]],"")</f>
        <v>59.523809523809526</v>
      </c>
      <c r="L1596" s="198">
        <f t="shared" si="495"/>
        <v>2023</v>
      </c>
      <c r="M1596" s="198">
        <f t="shared" si="496"/>
        <v>9</v>
      </c>
      <c r="N1596" s="198">
        <f t="shared" si="497"/>
        <v>24</v>
      </c>
      <c r="O1596" s="198">
        <v>8</v>
      </c>
      <c r="P1596" s="198"/>
      <c r="Q1596" s="195"/>
    </row>
    <row r="1597" spans="1:17">
      <c r="A1597" s="194">
        <v>45193</v>
      </c>
      <c r="B1597" s="195" t="s">
        <v>82</v>
      </c>
      <c r="C1597" s="195" t="s">
        <v>87</v>
      </c>
      <c r="D1597" s="195">
        <v>47</v>
      </c>
      <c r="E1597" s="195">
        <v>2500</v>
      </c>
      <c r="F1597" s="195">
        <v>37</v>
      </c>
      <c r="G1597" s="195">
        <v>0.5</v>
      </c>
      <c r="H1597" s="195">
        <v>1</v>
      </c>
      <c r="I1597" s="195">
        <v>33</v>
      </c>
      <c r="J1597" s="196">
        <v>29.1</v>
      </c>
      <c r="K1597" s="197">
        <f>IFERROR(TablaAforos[[#This Row],[AREA DEL POTRERO]]/TablaAforos[[#This Row],[NUMERO VACAS LOTE]]/TablaAforos[[#This Row],[DIAS OCUPACION]],"")</f>
        <v>67.567567567567565</v>
      </c>
      <c r="L1597" s="198">
        <f>YEAR(A1597)</f>
        <v>2023</v>
      </c>
      <c r="M1597" s="198">
        <f>MONTH(A1597)</f>
        <v>9</v>
      </c>
      <c r="N1597" s="198">
        <f>DAY(A1597)</f>
        <v>24</v>
      </c>
      <c r="O1597" s="198">
        <v>8</v>
      </c>
      <c r="P1597" s="198"/>
      <c r="Q1597" s="195"/>
    </row>
    <row r="1598" spans="1:17">
      <c r="A1598" s="194">
        <v>45193</v>
      </c>
      <c r="B1598" s="195" t="s">
        <v>88</v>
      </c>
      <c r="C1598" s="195">
        <v>1</v>
      </c>
      <c r="D1598" s="195">
        <v>8</v>
      </c>
      <c r="E1598" s="195">
        <v>12800</v>
      </c>
      <c r="F1598" s="195">
        <v>45</v>
      </c>
      <c r="G1598" s="195">
        <v>1.6</v>
      </c>
      <c r="H1598" s="195">
        <v>3.5</v>
      </c>
      <c r="I1598" s="195">
        <v>29</v>
      </c>
      <c r="J1598" s="196">
        <v>102</v>
      </c>
      <c r="K1598" s="197">
        <f>IFERROR(TablaAforos[[#This Row],[AREA DEL POTRERO]]/TablaAforos[[#This Row],[NUMERO VACAS LOTE]]/TablaAforos[[#This Row],[DIAS OCUPACION]],"")</f>
        <v>81.26984126984128</v>
      </c>
      <c r="L1598" s="198">
        <f t="shared" si="495"/>
        <v>2023</v>
      </c>
      <c r="M1598" s="198">
        <f t="shared" si="496"/>
        <v>9</v>
      </c>
      <c r="N1598" s="198">
        <f t="shared" si="497"/>
        <v>24</v>
      </c>
      <c r="O1598" s="198">
        <v>5</v>
      </c>
      <c r="P1598" s="198"/>
      <c r="Q1598" s="195"/>
    </row>
    <row r="1599" spans="1:17">
      <c r="A1599" s="194">
        <v>45194</v>
      </c>
      <c r="B1599" s="195" t="s">
        <v>81</v>
      </c>
      <c r="C1599" s="195">
        <v>1</v>
      </c>
      <c r="D1599" s="195">
        <v>3</v>
      </c>
      <c r="E1599" s="195">
        <v>2161</v>
      </c>
      <c r="F1599" s="195">
        <v>36</v>
      </c>
      <c r="G1599" s="195">
        <v>1.5</v>
      </c>
      <c r="H1599" s="195">
        <v>1</v>
      </c>
      <c r="I1599" s="195">
        <v>29</v>
      </c>
      <c r="J1599" s="196">
        <v>68</v>
      </c>
      <c r="K1599" s="197">
        <f>IFERROR(TablaAforos[[#This Row],[AREA DEL POTRERO]]/TablaAforos[[#This Row],[NUMERO VACAS LOTE]]/TablaAforos[[#This Row],[DIAS OCUPACION]],"")</f>
        <v>60.027777777777779</v>
      </c>
      <c r="L1599" s="198">
        <f t="shared" si="495"/>
        <v>2023</v>
      </c>
      <c r="M1599" s="198">
        <f t="shared" si="496"/>
        <v>9</v>
      </c>
      <c r="N1599" s="198">
        <f t="shared" si="497"/>
        <v>25</v>
      </c>
      <c r="O1599" s="198">
        <v>9</v>
      </c>
      <c r="P1599" s="198"/>
      <c r="Q1599" s="195"/>
    </row>
    <row r="1600" spans="1:17">
      <c r="A1600" s="194">
        <v>45194</v>
      </c>
      <c r="B1600" s="195" t="s">
        <v>81</v>
      </c>
      <c r="C1600" s="195">
        <v>2</v>
      </c>
      <c r="D1600" s="195">
        <v>76</v>
      </c>
      <c r="E1600" s="195">
        <v>2562</v>
      </c>
      <c r="F1600" s="195">
        <v>32</v>
      </c>
      <c r="G1600" s="195">
        <v>1.5</v>
      </c>
      <c r="H1600" s="195">
        <v>1</v>
      </c>
      <c r="I1600" s="195">
        <v>28</v>
      </c>
      <c r="J1600" s="196">
        <v>93.7</v>
      </c>
      <c r="K1600" s="197">
        <f>IFERROR(TablaAforos[[#This Row],[AREA DEL POTRERO]]/TablaAforos[[#This Row],[NUMERO VACAS LOTE]]/TablaAforos[[#This Row],[DIAS OCUPACION]],"")</f>
        <v>80.0625</v>
      </c>
      <c r="L1600" s="198">
        <f t="shared" si="495"/>
        <v>2023</v>
      </c>
      <c r="M1600" s="198">
        <f t="shared" si="496"/>
        <v>9</v>
      </c>
      <c r="N1600" s="198">
        <f t="shared" si="497"/>
        <v>25</v>
      </c>
      <c r="O1600" s="198">
        <v>9</v>
      </c>
      <c r="P1600" s="198"/>
      <c r="Q1600" s="195"/>
    </row>
    <row r="1601" spans="1:17">
      <c r="A1601" s="194">
        <v>45194</v>
      </c>
      <c r="B1601" s="195" t="s">
        <v>82</v>
      </c>
      <c r="C1601" s="195" t="s">
        <v>86</v>
      </c>
      <c r="D1601" s="195">
        <v>5</v>
      </c>
      <c r="E1601" s="195">
        <v>2500</v>
      </c>
      <c r="F1601" s="195">
        <v>42</v>
      </c>
      <c r="G1601" s="195">
        <v>0.2</v>
      </c>
      <c r="H1601" s="195">
        <v>1</v>
      </c>
      <c r="I1601" s="195">
        <v>27</v>
      </c>
      <c r="J1601" s="196">
        <v>13.2</v>
      </c>
      <c r="K1601" s="197">
        <f>IFERROR(TablaAforos[[#This Row],[AREA DEL POTRERO]]/TablaAforos[[#This Row],[NUMERO VACAS LOTE]]/TablaAforos[[#This Row],[DIAS OCUPACION]],"")</f>
        <v>59.523809523809526</v>
      </c>
      <c r="L1601" s="198">
        <f t="shared" si="495"/>
        <v>2023</v>
      </c>
      <c r="M1601" s="198">
        <f t="shared" si="496"/>
        <v>9</v>
      </c>
      <c r="N1601" s="198">
        <f t="shared" si="497"/>
        <v>25</v>
      </c>
      <c r="O1601" s="198">
        <v>8</v>
      </c>
      <c r="P1601" s="198"/>
      <c r="Q1601" s="195"/>
    </row>
    <row r="1602" spans="1:17">
      <c r="A1602" s="194">
        <v>45194</v>
      </c>
      <c r="B1602" s="195" t="s">
        <v>82</v>
      </c>
      <c r="C1602" s="195" t="s">
        <v>87</v>
      </c>
      <c r="D1602" s="195">
        <v>48</v>
      </c>
      <c r="E1602" s="195">
        <v>2500</v>
      </c>
      <c r="F1602" s="195">
        <v>37</v>
      </c>
      <c r="G1602" s="195">
        <v>1.4</v>
      </c>
      <c r="H1602" s="195">
        <v>1</v>
      </c>
      <c r="I1602" s="195">
        <v>33</v>
      </c>
      <c r="J1602" s="196">
        <v>72.5</v>
      </c>
      <c r="K1602" s="197">
        <f>IFERROR(TablaAforos[[#This Row],[AREA DEL POTRERO]]/TablaAforos[[#This Row],[NUMERO VACAS LOTE]]/TablaAforos[[#This Row],[DIAS OCUPACION]],"")</f>
        <v>67.567567567567565</v>
      </c>
      <c r="L1602" s="198">
        <f t="shared" si="495"/>
        <v>2023</v>
      </c>
      <c r="M1602" s="198">
        <f t="shared" si="496"/>
        <v>9</v>
      </c>
      <c r="N1602" s="198">
        <f t="shared" si="497"/>
        <v>25</v>
      </c>
      <c r="O1602" s="198">
        <v>8</v>
      </c>
      <c r="P1602" s="198"/>
      <c r="Q1602" s="195"/>
    </row>
    <row r="1603" spans="1:17">
      <c r="A1603" s="194">
        <v>45194</v>
      </c>
      <c r="B1603" s="195" t="s">
        <v>85</v>
      </c>
      <c r="C1603" s="195">
        <v>1</v>
      </c>
      <c r="D1603" s="195">
        <v>10</v>
      </c>
      <c r="E1603" s="195">
        <v>11523</v>
      </c>
      <c r="F1603" s="195">
        <v>37</v>
      </c>
      <c r="G1603" s="195">
        <v>1.4</v>
      </c>
      <c r="H1603" s="195">
        <v>3.5</v>
      </c>
      <c r="I1603" s="195">
        <v>30</v>
      </c>
      <c r="J1603" s="196">
        <v>96.8</v>
      </c>
      <c r="K1603" s="197">
        <f>IFERROR(TablaAforos[[#This Row],[AREA DEL POTRERO]]/TablaAforos[[#This Row],[NUMERO VACAS LOTE]]/TablaAforos[[#This Row],[DIAS OCUPACION]],"")</f>
        <v>88.980694980694992</v>
      </c>
      <c r="L1603" s="198">
        <f>YEAR(A1603)</f>
        <v>2023</v>
      </c>
      <c r="M1603" s="198">
        <f>MONTH(A1603)</f>
        <v>9</v>
      </c>
      <c r="N1603" s="198">
        <f>DAY(A1603)</f>
        <v>25</v>
      </c>
      <c r="O1603" s="198">
        <v>8</v>
      </c>
      <c r="P1603" s="198"/>
      <c r="Q1603" s="195"/>
    </row>
    <row r="1604" spans="1:17">
      <c r="A1604" s="194">
        <v>45195</v>
      </c>
      <c r="B1604" s="195" t="s">
        <v>81</v>
      </c>
      <c r="C1604" s="195">
        <v>1</v>
      </c>
      <c r="D1604" s="195">
        <v>2</v>
      </c>
      <c r="E1604" s="195">
        <v>2458</v>
      </c>
      <c r="F1604" s="195">
        <v>36</v>
      </c>
      <c r="G1604" s="195">
        <v>1.6</v>
      </c>
      <c r="H1604" s="195">
        <v>1</v>
      </c>
      <c r="I1604" s="195">
        <v>29</v>
      </c>
      <c r="J1604" s="196">
        <v>85.5</v>
      </c>
      <c r="K1604" s="197">
        <f>IFERROR(TablaAforos[[#This Row],[AREA DEL POTRERO]]/TablaAforos[[#This Row],[NUMERO VACAS LOTE]]/TablaAforos[[#This Row],[DIAS OCUPACION]],"")</f>
        <v>68.277777777777771</v>
      </c>
      <c r="L1604" s="198">
        <f t="shared" si="495"/>
        <v>2023</v>
      </c>
      <c r="M1604" s="198">
        <f t="shared" si="496"/>
        <v>9</v>
      </c>
      <c r="N1604" s="198">
        <f t="shared" si="497"/>
        <v>26</v>
      </c>
      <c r="O1604" s="198">
        <v>9</v>
      </c>
      <c r="P1604" s="198"/>
      <c r="Q1604" s="195"/>
    </row>
    <row r="1605" spans="1:17">
      <c r="A1605" s="194">
        <v>45195</v>
      </c>
      <c r="B1605" s="195" t="s">
        <v>81</v>
      </c>
      <c r="C1605" s="195">
        <v>2</v>
      </c>
      <c r="D1605" s="195">
        <v>75</v>
      </c>
      <c r="E1605" s="195">
        <v>1385</v>
      </c>
      <c r="F1605" s="195">
        <v>32</v>
      </c>
      <c r="G1605" s="195">
        <v>1</v>
      </c>
      <c r="H1605" s="195">
        <v>0.5</v>
      </c>
      <c r="I1605" s="195">
        <v>28</v>
      </c>
      <c r="J1605" s="196">
        <v>68.2</v>
      </c>
      <c r="K1605" s="197">
        <f>IFERROR(TablaAforos[[#This Row],[AREA DEL POTRERO]]/TablaAforos[[#This Row],[NUMERO VACAS LOTE]]/TablaAforos[[#This Row],[DIAS OCUPACION]],"")</f>
        <v>86.5625</v>
      </c>
      <c r="L1605" s="198">
        <f t="shared" si="495"/>
        <v>2023</v>
      </c>
      <c r="M1605" s="198">
        <f t="shared" si="496"/>
        <v>9</v>
      </c>
      <c r="N1605" s="198">
        <f t="shared" si="497"/>
        <v>26</v>
      </c>
      <c r="O1605" s="198">
        <v>9</v>
      </c>
      <c r="P1605" s="198"/>
      <c r="Q1605" s="195"/>
    </row>
    <row r="1606" spans="1:17">
      <c r="A1606" s="194">
        <v>45195</v>
      </c>
      <c r="B1606" s="195" t="s">
        <v>82</v>
      </c>
      <c r="C1606" s="195" t="s">
        <v>86</v>
      </c>
      <c r="D1606" s="195">
        <v>6</v>
      </c>
      <c r="E1606" s="195">
        <v>2500</v>
      </c>
      <c r="F1606" s="195">
        <v>42</v>
      </c>
      <c r="G1606" s="195">
        <v>1.3</v>
      </c>
      <c r="H1606" s="195">
        <v>1</v>
      </c>
      <c r="I1606" s="195">
        <v>27</v>
      </c>
      <c r="J1606" s="196">
        <v>61.6</v>
      </c>
      <c r="K1606" s="197">
        <f>IFERROR(TablaAforos[[#This Row],[AREA DEL POTRERO]]/TablaAforos[[#This Row],[NUMERO VACAS LOTE]]/TablaAforos[[#This Row],[DIAS OCUPACION]],"")</f>
        <v>59.523809523809526</v>
      </c>
      <c r="L1606" s="198">
        <f t="shared" si="495"/>
        <v>2023</v>
      </c>
      <c r="M1606" s="198">
        <f t="shared" si="496"/>
        <v>9</v>
      </c>
      <c r="N1606" s="198">
        <f t="shared" si="497"/>
        <v>26</v>
      </c>
      <c r="O1606" s="198">
        <v>8</v>
      </c>
      <c r="P1606" s="198"/>
      <c r="Q1606" s="195"/>
    </row>
    <row r="1607" spans="1:17">
      <c r="A1607" s="194">
        <v>45195</v>
      </c>
      <c r="B1607" s="195" t="s">
        <v>82</v>
      </c>
      <c r="C1607" s="195" t="s">
        <v>87</v>
      </c>
      <c r="D1607" s="195">
        <v>49</v>
      </c>
      <c r="E1607" s="195">
        <v>2500</v>
      </c>
      <c r="F1607" s="195">
        <v>37</v>
      </c>
      <c r="G1607" s="195">
        <v>1</v>
      </c>
      <c r="H1607" s="195">
        <v>1</v>
      </c>
      <c r="I1607" s="195">
        <v>33</v>
      </c>
      <c r="J1607" s="196">
        <v>52.7</v>
      </c>
      <c r="K1607" s="197">
        <f>IFERROR(TablaAforos[[#This Row],[AREA DEL POTRERO]]/TablaAforos[[#This Row],[NUMERO VACAS LOTE]]/TablaAforos[[#This Row],[DIAS OCUPACION]],"")</f>
        <v>67.567567567567565</v>
      </c>
      <c r="L1607" s="198">
        <f t="shared" si="495"/>
        <v>2023</v>
      </c>
      <c r="M1607" s="198">
        <f t="shared" si="496"/>
        <v>9</v>
      </c>
      <c r="N1607" s="198">
        <f t="shared" si="497"/>
        <v>26</v>
      </c>
      <c r="O1607" s="198">
        <v>8</v>
      </c>
      <c r="P1607" s="198"/>
      <c r="Q1607" s="195"/>
    </row>
    <row r="1608" spans="1:17">
      <c r="A1608" s="194">
        <v>45195</v>
      </c>
      <c r="B1608" s="195" t="s">
        <v>88</v>
      </c>
      <c r="C1608" s="195">
        <v>1</v>
      </c>
      <c r="D1608" s="195">
        <v>5</v>
      </c>
      <c r="E1608" s="195">
        <v>8100</v>
      </c>
      <c r="F1608" s="195">
        <v>45</v>
      </c>
      <c r="G1608" s="195">
        <v>1.7</v>
      </c>
      <c r="H1608" s="195">
        <v>2</v>
      </c>
      <c r="I1608" s="195">
        <v>28</v>
      </c>
      <c r="J1608" s="196">
        <v>90.1</v>
      </c>
      <c r="K1608" s="197">
        <f>IFERROR(TablaAforos[[#This Row],[AREA DEL POTRERO]]/TablaAforos[[#This Row],[NUMERO VACAS LOTE]]/TablaAforos[[#This Row],[DIAS OCUPACION]],"")</f>
        <v>90</v>
      </c>
      <c r="L1608" s="198">
        <f t="shared" si="495"/>
        <v>2023</v>
      </c>
      <c r="M1608" s="198">
        <f t="shared" si="496"/>
        <v>9</v>
      </c>
      <c r="N1608" s="198">
        <f t="shared" si="497"/>
        <v>26</v>
      </c>
      <c r="O1608" s="198">
        <v>5</v>
      </c>
      <c r="P1608" s="198"/>
      <c r="Q1608" s="195"/>
    </row>
    <row r="1609" spans="1:17">
      <c r="A1609" s="194">
        <v>45196</v>
      </c>
      <c r="B1609" s="195" t="s">
        <v>81</v>
      </c>
      <c r="C1609" s="195">
        <v>1</v>
      </c>
      <c r="D1609" s="195">
        <v>7</v>
      </c>
      <c r="E1609" s="195">
        <v>2054</v>
      </c>
      <c r="F1609" s="195">
        <v>36</v>
      </c>
      <c r="G1609" s="195">
        <v>1.4</v>
      </c>
      <c r="H1609" s="195">
        <v>1</v>
      </c>
      <c r="I1609" s="195">
        <v>29</v>
      </c>
      <c r="J1609" s="196">
        <v>62</v>
      </c>
      <c r="K1609" s="197">
        <f>IFERROR(TablaAforos[[#This Row],[AREA DEL POTRERO]]/TablaAforos[[#This Row],[NUMERO VACAS LOTE]]/TablaAforos[[#This Row],[DIAS OCUPACION]],"")</f>
        <v>57.055555555555557</v>
      </c>
      <c r="L1609" s="198">
        <f>YEAR(A1609)</f>
        <v>2023</v>
      </c>
      <c r="M1609" s="198">
        <f>MONTH(A1609)</f>
        <v>9</v>
      </c>
      <c r="N1609" s="198">
        <f>DAY(A1609)</f>
        <v>27</v>
      </c>
      <c r="O1609" s="198">
        <v>9</v>
      </c>
      <c r="P1609" s="198"/>
      <c r="Q1609" s="195"/>
    </row>
    <row r="1610" spans="1:17">
      <c r="A1610" s="194">
        <v>45196</v>
      </c>
      <c r="B1610" s="195" t="s">
        <v>81</v>
      </c>
      <c r="C1610" s="195">
        <v>2</v>
      </c>
      <c r="D1610" s="195">
        <v>78</v>
      </c>
      <c r="E1610" s="195">
        <v>1779</v>
      </c>
      <c r="F1610" s="195">
        <v>32</v>
      </c>
      <c r="G1610" s="195">
        <v>1.4</v>
      </c>
      <c r="H1610" s="195">
        <v>1</v>
      </c>
      <c r="I1610" s="195">
        <v>28</v>
      </c>
      <c r="J1610" s="196">
        <v>59.2</v>
      </c>
      <c r="K1610" s="197">
        <f>IFERROR(TablaAforos[[#This Row],[AREA DEL POTRERO]]/TablaAforos[[#This Row],[NUMERO VACAS LOTE]]/TablaAforos[[#This Row],[DIAS OCUPACION]],"")</f>
        <v>55.59375</v>
      </c>
      <c r="L1610" s="198">
        <f t="shared" si="495"/>
        <v>2023</v>
      </c>
      <c r="M1610" s="198">
        <f t="shared" si="496"/>
        <v>9</v>
      </c>
      <c r="N1610" s="198">
        <f t="shared" si="497"/>
        <v>27</v>
      </c>
      <c r="O1610" s="198">
        <v>9</v>
      </c>
      <c r="P1610" s="198"/>
      <c r="Q1610" s="195"/>
    </row>
    <row r="1611" spans="1:17">
      <c r="A1611" s="194">
        <v>45196</v>
      </c>
      <c r="B1611" s="195" t="s">
        <v>82</v>
      </c>
      <c r="C1611" s="195" t="s">
        <v>86</v>
      </c>
      <c r="D1611" s="195">
        <v>7</v>
      </c>
      <c r="E1611" s="195">
        <v>2500</v>
      </c>
      <c r="F1611" s="195">
        <v>42</v>
      </c>
      <c r="G1611" s="195">
        <v>1.4</v>
      </c>
      <c r="H1611" s="195">
        <v>1</v>
      </c>
      <c r="I1611" s="195">
        <v>27</v>
      </c>
      <c r="J1611" s="196">
        <v>66.5</v>
      </c>
      <c r="K1611" s="197">
        <f>IFERROR(TablaAforos[[#This Row],[AREA DEL POTRERO]]/TablaAforos[[#This Row],[NUMERO VACAS LOTE]]/TablaAforos[[#This Row],[DIAS OCUPACION]],"")</f>
        <v>59.523809523809526</v>
      </c>
      <c r="L1611" s="198">
        <f t="shared" si="495"/>
        <v>2023</v>
      </c>
      <c r="M1611" s="198">
        <f t="shared" si="496"/>
        <v>9</v>
      </c>
      <c r="N1611" s="198">
        <f t="shared" si="497"/>
        <v>27</v>
      </c>
      <c r="O1611" s="198">
        <v>8</v>
      </c>
      <c r="P1611" s="198"/>
      <c r="Q1611" s="195"/>
    </row>
    <row r="1612" spans="1:17">
      <c r="A1612" s="194">
        <v>45196</v>
      </c>
      <c r="B1612" s="195" t="s">
        <v>82</v>
      </c>
      <c r="C1612" s="195" t="s">
        <v>87</v>
      </c>
      <c r="D1612" s="195">
        <v>50</v>
      </c>
      <c r="E1612" s="195">
        <v>2500</v>
      </c>
      <c r="F1612" s="195">
        <v>38</v>
      </c>
      <c r="G1612" s="195">
        <v>2.6</v>
      </c>
      <c r="H1612" s="195">
        <v>1</v>
      </c>
      <c r="I1612" s="195">
        <v>34</v>
      </c>
      <c r="J1612" s="196">
        <v>130</v>
      </c>
      <c r="K1612" s="197">
        <f>IFERROR(TablaAforos[[#This Row],[AREA DEL POTRERO]]/TablaAforos[[#This Row],[NUMERO VACAS LOTE]]/TablaAforos[[#This Row],[DIAS OCUPACION]],"")</f>
        <v>65.78947368421052</v>
      </c>
      <c r="L1612" s="198">
        <f t="shared" si="495"/>
        <v>2023</v>
      </c>
      <c r="M1612" s="198">
        <f t="shared" si="496"/>
        <v>9</v>
      </c>
      <c r="N1612" s="198">
        <f t="shared" si="497"/>
        <v>27</v>
      </c>
      <c r="O1612" s="198">
        <v>8</v>
      </c>
      <c r="P1612" s="198"/>
      <c r="Q1612" s="195"/>
    </row>
    <row r="1613" spans="1:17">
      <c r="A1613" s="194">
        <v>45196</v>
      </c>
      <c r="B1613" s="195" t="s">
        <v>85</v>
      </c>
      <c r="C1613" s="195">
        <v>1</v>
      </c>
      <c r="D1613" s="195">
        <v>15</v>
      </c>
      <c r="E1613" s="195">
        <v>9998</v>
      </c>
      <c r="F1613" s="195">
        <v>27</v>
      </c>
      <c r="G1613" s="195">
        <v>1.4</v>
      </c>
      <c r="H1613" s="195">
        <v>4</v>
      </c>
      <c r="I1613" s="195">
        <v>30</v>
      </c>
      <c r="J1613" s="196">
        <v>99.3</v>
      </c>
      <c r="K1613" s="197">
        <f>IFERROR(TablaAforos[[#This Row],[AREA DEL POTRERO]]/TablaAforos[[#This Row],[NUMERO VACAS LOTE]]/TablaAforos[[#This Row],[DIAS OCUPACION]],"")</f>
        <v>92.574074074074076</v>
      </c>
      <c r="L1613" s="198">
        <f>YEAR(A1613)</f>
        <v>2023</v>
      </c>
      <c r="M1613" s="198">
        <f>MONTH(A1613)</f>
        <v>9</v>
      </c>
      <c r="N1613" s="198">
        <f>DAY(A1613)</f>
        <v>27</v>
      </c>
      <c r="O1613" s="198">
        <v>5</v>
      </c>
      <c r="P1613" s="198"/>
      <c r="Q1613" s="195"/>
    </row>
    <row r="1614" spans="1:17">
      <c r="A1614" s="194">
        <v>45197</v>
      </c>
      <c r="B1614" s="195" t="s">
        <v>81</v>
      </c>
      <c r="C1614" s="195">
        <v>1</v>
      </c>
      <c r="D1614" s="195">
        <v>8</v>
      </c>
      <c r="E1614" s="195">
        <v>2211</v>
      </c>
      <c r="F1614" s="195">
        <v>36</v>
      </c>
      <c r="G1614" s="195">
        <v>1.7</v>
      </c>
      <c r="H1614" s="195">
        <v>1</v>
      </c>
      <c r="I1614" s="195">
        <v>29</v>
      </c>
      <c r="J1614" s="196">
        <v>81.5</v>
      </c>
      <c r="K1614" s="197">
        <f>IFERROR(TablaAforos[[#This Row],[AREA DEL POTRERO]]/TablaAforos[[#This Row],[NUMERO VACAS LOTE]]/TablaAforos[[#This Row],[DIAS OCUPACION]],"")</f>
        <v>61.416666666666664</v>
      </c>
      <c r="L1614" s="198">
        <f t="shared" si="495"/>
        <v>2023</v>
      </c>
      <c r="M1614" s="198">
        <f t="shared" si="496"/>
        <v>9</v>
      </c>
      <c r="N1614" s="198">
        <f t="shared" si="497"/>
        <v>28</v>
      </c>
      <c r="O1614" s="198">
        <v>9</v>
      </c>
      <c r="P1614" s="198"/>
      <c r="Q1614" s="195"/>
    </row>
    <row r="1615" spans="1:17">
      <c r="A1615" s="194">
        <v>45197</v>
      </c>
      <c r="B1615" s="195" t="s">
        <v>81</v>
      </c>
      <c r="C1615" s="195">
        <v>2</v>
      </c>
      <c r="D1615" s="195">
        <v>80</v>
      </c>
      <c r="E1615" s="195">
        <v>2349</v>
      </c>
      <c r="F1615" s="195">
        <v>321</v>
      </c>
      <c r="G1615" s="195">
        <v>1.2</v>
      </c>
      <c r="H1615" s="195">
        <v>1</v>
      </c>
      <c r="I1615" s="195">
        <v>28</v>
      </c>
      <c r="J1615" s="196">
        <v>70.5</v>
      </c>
      <c r="K1615" s="197">
        <f>IFERROR(TablaAforos[[#This Row],[AREA DEL POTRERO]]/TablaAforos[[#This Row],[NUMERO VACAS LOTE]]/TablaAforos[[#This Row],[DIAS OCUPACION]],"")</f>
        <v>7.3177570093457946</v>
      </c>
      <c r="L1615" s="198">
        <f>YEAR(A1615)</f>
        <v>2023</v>
      </c>
      <c r="M1615" s="198">
        <f>MONTH(A1615)</f>
        <v>9</v>
      </c>
      <c r="N1615" s="198">
        <f>DAY(A1615)</f>
        <v>28</v>
      </c>
      <c r="O1615" s="198">
        <v>9</v>
      </c>
      <c r="P1615" s="198"/>
      <c r="Q1615" s="195"/>
    </row>
    <row r="1616" spans="1:17">
      <c r="A1616" s="194">
        <v>45197</v>
      </c>
      <c r="B1616" s="195" t="s">
        <v>82</v>
      </c>
      <c r="C1616" s="195" t="s">
        <v>86</v>
      </c>
      <c r="D1616" s="195">
        <v>8</v>
      </c>
      <c r="E1616" s="195">
        <v>2500</v>
      </c>
      <c r="F1616" s="195">
        <v>42</v>
      </c>
      <c r="G1616" s="195">
        <v>1.6</v>
      </c>
      <c r="H1616" s="195">
        <v>1</v>
      </c>
      <c r="I1616" s="195">
        <v>27</v>
      </c>
      <c r="J1616" s="196">
        <v>73.2</v>
      </c>
      <c r="K1616" s="197">
        <f>IFERROR(TablaAforos[[#This Row],[AREA DEL POTRERO]]/TablaAforos[[#This Row],[NUMERO VACAS LOTE]]/TablaAforos[[#This Row],[DIAS OCUPACION]],"")</f>
        <v>59.523809523809526</v>
      </c>
      <c r="L1616" s="198">
        <f t="shared" si="495"/>
        <v>2023</v>
      </c>
      <c r="M1616" s="198">
        <f t="shared" si="496"/>
        <v>9</v>
      </c>
      <c r="N1616" s="198">
        <f t="shared" si="497"/>
        <v>28</v>
      </c>
      <c r="O1616" s="198">
        <v>8</v>
      </c>
      <c r="P1616" s="198"/>
      <c r="Q1616" s="195"/>
    </row>
    <row r="1617" spans="1:17">
      <c r="A1617" s="194">
        <v>45197</v>
      </c>
      <c r="B1617" s="195" t="s">
        <v>82</v>
      </c>
      <c r="C1617" s="195" t="s">
        <v>87</v>
      </c>
      <c r="D1617" s="195">
        <v>51</v>
      </c>
      <c r="E1617" s="195">
        <v>2500</v>
      </c>
      <c r="F1617" s="195">
        <v>38</v>
      </c>
      <c r="G1617" s="195">
        <v>2.7</v>
      </c>
      <c r="H1617" s="195">
        <v>1</v>
      </c>
      <c r="I1617" s="195">
        <v>34</v>
      </c>
      <c r="J1617" s="196">
        <v>133</v>
      </c>
      <c r="K1617" s="197">
        <f>IFERROR(TablaAforos[[#This Row],[AREA DEL POTRERO]]/TablaAforos[[#This Row],[NUMERO VACAS LOTE]]/TablaAforos[[#This Row],[DIAS OCUPACION]],"")</f>
        <v>65.78947368421052</v>
      </c>
      <c r="L1617" s="198">
        <f>YEAR(A1617)</f>
        <v>2023</v>
      </c>
      <c r="M1617" s="198">
        <f>MONTH(A1617)</f>
        <v>9</v>
      </c>
      <c r="N1617" s="198">
        <f>DAY(A1617)</f>
        <v>28</v>
      </c>
      <c r="O1617" s="198">
        <v>8</v>
      </c>
      <c r="P1617" s="198"/>
      <c r="Q1617" s="195"/>
    </row>
    <row r="1618" spans="1:17">
      <c r="A1618" s="194">
        <v>45197</v>
      </c>
      <c r="B1618" s="195" t="s">
        <v>88</v>
      </c>
      <c r="C1618" s="195">
        <v>1</v>
      </c>
      <c r="D1618" s="195">
        <v>6</v>
      </c>
      <c r="E1618" s="195">
        <v>6600</v>
      </c>
      <c r="F1618" s="195">
        <v>45</v>
      </c>
      <c r="G1618" s="195">
        <v>1.3</v>
      </c>
      <c r="H1618" s="195">
        <v>2</v>
      </c>
      <c r="I1618" s="195">
        <v>28</v>
      </c>
      <c r="J1618" s="196">
        <v>84</v>
      </c>
      <c r="K1618" s="197">
        <f>IFERROR(TablaAforos[[#This Row],[AREA DEL POTRERO]]/TablaAforos[[#This Row],[NUMERO VACAS LOTE]]/TablaAforos[[#This Row],[DIAS OCUPACION]],"")</f>
        <v>73.333333333333329</v>
      </c>
      <c r="L1618" s="198">
        <f t="shared" si="495"/>
        <v>2023</v>
      </c>
      <c r="M1618" s="198">
        <f t="shared" si="496"/>
        <v>9</v>
      </c>
      <c r="N1618" s="198">
        <f t="shared" si="497"/>
        <v>28</v>
      </c>
      <c r="O1618" s="198">
        <v>5</v>
      </c>
      <c r="P1618" s="198"/>
      <c r="Q1618" s="195"/>
    </row>
    <row r="1619" spans="1:17">
      <c r="A1619" s="194">
        <v>45197</v>
      </c>
      <c r="B1619" s="195" t="s">
        <v>85</v>
      </c>
      <c r="C1619" s="195">
        <v>2</v>
      </c>
      <c r="D1619" s="195">
        <v>9</v>
      </c>
      <c r="E1619" s="195">
        <v>16823</v>
      </c>
      <c r="F1619" s="195">
        <v>37</v>
      </c>
      <c r="G1619" s="195">
        <v>2</v>
      </c>
      <c r="H1619" s="195">
        <v>7</v>
      </c>
      <c r="I1619" s="195">
        <v>25</v>
      </c>
      <c r="J1619" s="196">
        <v>97.9</v>
      </c>
      <c r="K1619" s="197">
        <f>IFERROR(TablaAforos[[#This Row],[AREA DEL POTRERO]]/TablaAforos[[#This Row],[NUMERO VACAS LOTE]]/TablaAforos[[#This Row],[DIAS OCUPACION]],"")</f>
        <v>64.95366795366796</v>
      </c>
      <c r="L1619" s="198">
        <f>YEAR(A1619)</f>
        <v>2023</v>
      </c>
      <c r="M1619" s="198">
        <f>MONTH(A1619)</f>
        <v>9</v>
      </c>
      <c r="N1619" s="198">
        <f>DAY(A1619)</f>
        <v>28</v>
      </c>
      <c r="O1619" s="198">
        <v>8</v>
      </c>
      <c r="P1619" s="198"/>
      <c r="Q1619" s="195"/>
    </row>
    <row r="1620" spans="1:17">
      <c r="A1620" s="194">
        <v>45198</v>
      </c>
      <c r="B1620" s="195" t="s">
        <v>81</v>
      </c>
      <c r="C1620" s="195">
        <v>1</v>
      </c>
      <c r="D1620" s="195">
        <v>9</v>
      </c>
      <c r="E1620" s="195">
        <v>2169</v>
      </c>
      <c r="F1620" s="195">
        <v>36</v>
      </c>
      <c r="G1620" s="195">
        <v>1.6</v>
      </c>
      <c r="H1620" s="195">
        <v>1</v>
      </c>
      <c r="I1620" s="195">
        <v>29</v>
      </c>
      <c r="J1620" s="196">
        <v>75.900000000000006</v>
      </c>
      <c r="K1620" s="197">
        <f>IFERROR(TablaAforos[[#This Row],[AREA DEL POTRERO]]/TablaAforos[[#This Row],[NUMERO VACAS LOTE]]/TablaAforos[[#This Row],[DIAS OCUPACION]],"")</f>
        <v>60.25</v>
      </c>
      <c r="L1620" s="198">
        <f t="shared" si="495"/>
        <v>2023</v>
      </c>
      <c r="M1620" s="198">
        <f t="shared" si="496"/>
        <v>9</v>
      </c>
      <c r="N1620" s="198">
        <f t="shared" si="497"/>
        <v>29</v>
      </c>
      <c r="O1620" s="198">
        <v>9</v>
      </c>
      <c r="P1620" s="198"/>
      <c r="Q1620" s="195"/>
    </row>
    <row r="1621" spans="1:17">
      <c r="A1621" s="194">
        <v>45198</v>
      </c>
      <c r="B1621" s="195" t="s">
        <v>81</v>
      </c>
      <c r="C1621" s="195">
        <v>2</v>
      </c>
      <c r="D1621" s="195">
        <v>82</v>
      </c>
      <c r="E1621" s="195">
        <v>2804</v>
      </c>
      <c r="F1621" s="195">
        <v>32</v>
      </c>
      <c r="G1621" s="195">
        <v>1.3</v>
      </c>
      <c r="H1621" s="195">
        <v>1</v>
      </c>
      <c r="I1621" s="195">
        <v>28</v>
      </c>
      <c r="J1621" s="196">
        <v>87.4</v>
      </c>
      <c r="K1621" s="197">
        <f>IFERROR(TablaAforos[[#This Row],[AREA DEL POTRERO]]/TablaAforos[[#This Row],[NUMERO VACAS LOTE]]/TablaAforos[[#This Row],[DIAS OCUPACION]],"")</f>
        <v>87.625</v>
      </c>
      <c r="L1621" s="198">
        <f t="shared" si="495"/>
        <v>2023</v>
      </c>
      <c r="M1621" s="198">
        <f t="shared" si="496"/>
        <v>9</v>
      </c>
      <c r="N1621" s="198">
        <f t="shared" si="497"/>
        <v>29</v>
      </c>
      <c r="O1621" s="198">
        <v>9</v>
      </c>
      <c r="P1621" s="198"/>
      <c r="Q1621" s="195"/>
    </row>
    <row r="1622" spans="1:17">
      <c r="A1622" s="194">
        <v>45198</v>
      </c>
      <c r="B1622" s="195" t="s">
        <v>82</v>
      </c>
      <c r="C1622" s="195" t="s">
        <v>86</v>
      </c>
      <c r="D1622" s="195">
        <v>9</v>
      </c>
      <c r="E1622" s="195">
        <v>2500</v>
      </c>
      <c r="F1622" s="195">
        <v>38</v>
      </c>
      <c r="G1622" s="195">
        <v>1.1000000000000001</v>
      </c>
      <c r="H1622" s="195">
        <v>1</v>
      </c>
      <c r="I1622" s="195">
        <v>28</v>
      </c>
      <c r="J1622" s="196">
        <v>58.2</v>
      </c>
      <c r="K1622" s="197">
        <f>IFERROR(TablaAforos[[#This Row],[AREA DEL POTRERO]]/TablaAforos[[#This Row],[NUMERO VACAS LOTE]]/TablaAforos[[#This Row],[DIAS OCUPACION]],"")</f>
        <v>65.78947368421052</v>
      </c>
      <c r="L1622" s="198">
        <f>YEAR(A1622)</f>
        <v>2023</v>
      </c>
      <c r="M1622" s="198">
        <f>MONTH(A1622)</f>
        <v>9</v>
      </c>
      <c r="N1622" s="198">
        <f>DAY(A1622)</f>
        <v>29</v>
      </c>
      <c r="O1622" s="198">
        <v>8</v>
      </c>
      <c r="P1622" s="198"/>
      <c r="Q1622" s="195"/>
    </row>
    <row r="1623" spans="1:17">
      <c r="A1623" s="194">
        <v>45198</v>
      </c>
      <c r="B1623" s="195" t="s">
        <v>82</v>
      </c>
      <c r="C1623" s="195" t="s">
        <v>87</v>
      </c>
      <c r="D1623" s="195">
        <v>52</v>
      </c>
      <c r="E1623" s="195">
        <v>2500</v>
      </c>
      <c r="F1623" s="195">
        <v>38</v>
      </c>
      <c r="G1623" s="195">
        <v>2.2999999999999998</v>
      </c>
      <c r="H1623" s="195">
        <v>1</v>
      </c>
      <c r="I1623" s="195">
        <v>34</v>
      </c>
      <c r="J1623" s="196">
        <v>117</v>
      </c>
      <c r="K1623" s="197">
        <f>IFERROR(TablaAforos[[#This Row],[AREA DEL POTRERO]]/TablaAforos[[#This Row],[NUMERO VACAS LOTE]]/TablaAforos[[#This Row],[DIAS OCUPACION]],"")</f>
        <v>65.78947368421052</v>
      </c>
      <c r="L1623" s="198">
        <f t="shared" si="495"/>
        <v>2023</v>
      </c>
      <c r="M1623" s="198">
        <f t="shared" si="496"/>
        <v>9</v>
      </c>
      <c r="N1623" s="198">
        <f t="shared" si="497"/>
        <v>29</v>
      </c>
      <c r="O1623" s="198">
        <v>8</v>
      </c>
      <c r="P1623" s="198"/>
      <c r="Q1623" s="195"/>
    </row>
    <row r="1624" spans="1:17">
      <c r="A1624" s="194">
        <v>45199</v>
      </c>
      <c r="B1624" s="195" t="s">
        <v>81</v>
      </c>
      <c r="C1624" s="195">
        <v>1</v>
      </c>
      <c r="D1624" s="195">
        <v>10</v>
      </c>
      <c r="E1624" s="195">
        <v>2317</v>
      </c>
      <c r="F1624" s="195">
        <v>36</v>
      </c>
      <c r="G1624" s="195">
        <v>1.7</v>
      </c>
      <c r="H1624" s="195">
        <v>1</v>
      </c>
      <c r="I1624" s="195">
        <v>30</v>
      </c>
      <c r="J1624" s="196">
        <v>86.4</v>
      </c>
      <c r="K1624" s="197">
        <f>IFERROR(TablaAforos[[#This Row],[AREA DEL POTRERO]]/TablaAforos[[#This Row],[NUMERO VACAS LOTE]]/TablaAforos[[#This Row],[DIAS OCUPACION]],"")</f>
        <v>64.361111111111114</v>
      </c>
      <c r="L1624" s="198">
        <f>YEAR(A1624)</f>
        <v>2023</v>
      </c>
      <c r="M1624" s="198">
        <f>MONTH(A1624)</f>
        <v>9</v>
      </c>
      <c r="N1624" s="198">
        <f>DAY(A1624)</f>
        <v>30</v>
      </c>
      <c r="O1624" s="198">
        <v>9</v>
      </c>
      <c r="P1624" s="198"/>
      <c r="Q1624" s="195"/>
    </row>
    <row r="1625" spans="1:17">
      <c r="A1625" s="194">
        <v>45199</v>
      </c>
      <c r="B1625" s="195" t="s">
        <v>81</v>
      </c>
      <c r="C1625" s="195">
        <v>2</v>
      </c>
      <c r="D1625" s="195">
        <v>84</v>
      </c>
      <c r="E1625" s="195">
        <v>1943</v>
      </c>
      <c r="F1625" s="195">
        <v>32</v>
      </c>
      <c r="G1625" s="195">
        <v>1.3</v>
      </c>
      <c r="H1625" s="195">
        <v>1</v>
      </c>
      <c r="I1625" s="195">
        <v>28</v>
      </c>
      <c r="J1625" s="196">
        <v>61.9</v>
      </c>
      <c r="K1625" s="197">
        <f>IFERROR(TablaAforos[[#This Row],[AREA DEL POTRERO]]/TablaAforos[[#This Row],[NUMERO VACAS LOTE]]/TablaAforos[[#This Row],[DIAS OCUPACION]],"")</f>
        <v>60.71875</v>
      </c>
      <c r="L1625" s="198">
        <f t="shared" si="495"/>
        <v>2023</v>
      </c>
      <c r="M1625" s="198">
        <f t="shared" si="496"/>
        <v>9</v>
      </c>
      <c r="N1625" s="198">
        <f t="shared" si="497"/>
        <v>30</v>
      </c>
      <c r="O1625" s="198">
        <v>9</v>
      </c>
      <c r="P1625" s="198"/>
      <c r="Q1625" s="195"/>
    </row>
    <row r="1626" spans="1:17">
      <c r="A1626" s="194">
        <v>45199</v>
      </c>
      <c r="B1626" s="195" t="s">
        <v>82</v>
      </c>
      <c r="C1626" s="195" t="s">
        <v>86</v>
      </c>
      <c r="D1626" s="195">
        <v>10</v>
      </c>
      <c r="E1626" s="195">
        <v>2500</v>
      </c>
      <c r="F1626" s="195">
        <v>38</v>
      </c>
      <c r="G1626" s="195">
        <v>1.3</v>
      </c>
      <c r="H1626" s="195">
        <v>1</v>
      </c>
      <c r="I1626" s="195">
        <v>28</v>
      </c>
      <c r="J1626" s="196">
        <v>68.599999999999994</v>
      </c>
      <c r="K1626" s="197">
        <f>IFERROR(TablaAforos[[#This Row],[AREA DEL POTRERO]]/TablaAforos[[#This Row],[NUMERO VACAS LOTE]]/TablaAforos[[#This Row],[DIAS OCUPACION]],"")</f>
        <v>65.78947368421052</v>
      </c>
      <c r="L1626" s="198">
        <f t="shared" si="495"/>
        <v>2023</v>
      </c>
      <c r="M1626" s="198">
        <f t="shared" si="496"/>
        <v>9</v>
      </c>
      <c r="N1626" s="198">
        <f t="shared" si="497"/>
        <v>30</v>
      </c>
      <c r="O1626" s="198">
        <v>8</v>
      </c>
      <c r="P1626" s="198"/>
      <c r="Q1626" s="195"/>
    </row>
    <row r="1627" spans="1:17">
      <c r="A1627" s="194">
        <v>45199</v>
      </c>
      <c r="B1627" s="195" t="s">
        <v>82</v>
      </c>
      <c r="C1627" s="195" t="s">
        <v>87</v>
      </c>
      <c r="D1627" s="195">
        <v>53</v>
      </c>
      <c r="E1627" s="195">
        <v>2500</v>
      </c>
      <c r="F1627" s="195">
        <v>43</v>
      </c>
      <c r="G1627" s="195">
        <v>1.6</v>
      </c>
      <c r="H1627" s="195">
        <v>1</v>
      </c>
      <c r="I1627" s="195">
        <v>34</v>
      </c>
      <c r="J1627" s="196">
        <v>72.8</v>
      </c>
      <c r="K1627" s="197">
        <f>IFERROR(TablaAforos[[#This Row],[AREA DEL POTRERO]]/TablaAforos[[#This Row],[NUMERO VACAS LOTE]]/TablaAforos[[#This Row],[DIAS OCUPACION]],"")</f>
        <v>58.139534883720927</v>
      </c>
      <c r="L1627" s="198">
        <f t="shared" si="495"/>
        <v>2023</v>
      </c>
      <c r="M1627" s="198">
        <f t="shared" si="496"/>
        <v>9</v>
      </c>
      <c r="N1627" s="198">
        <f t="shared" si="497"/>
        <v>30</v>
      </c>
      <c r="O1627" s="198">
        <v>8</v>
      </c>
      <c r="P1627" s="198"/>
      <c r="Q1627" s="195"/>
    </row>
    <row r="1628" spans="1:17">
      <c r="A1628" s="194">
        <v>45200</v>
      </c>
      <c r="B1628" s="195" t="s">
        <v>81</v>
      </c>
      <c r="C1628" s="195">
        <v>1</v>
      </c>
      <c r="D1628" s="195">
        <v>11</v>
      </c>
      <c r="E1628" s="195">
        <v>2272</v>
      </c>
      <c r="F1628" s="195">
        <v>36</v>
      </c>
      <c r="G1628" s="195">
        <v>1.8</v>
      </c>
      <c r="H1628" s="195">
        <v>1</v>
      </c>
      <c r="I1628" s="195">
        <v>30</v>
      </c>
      <c r="J1628" s="196">
        <v>87.6</v>
      </c>
      <c r="K1628" s="197">
        <f>IFERROR(TablaAforos[[#This Row],[AREA DEL POTRERO]]/TablaAforos[[#This Row],[NUMERO VACAS LOTE]]/TablaAforos[[#This Row],[DIAS OCUPACION]],"")</f>
        <v>63.111111111111114</v>
      </c>
      <c r="L1628" s="198">
        <f t="shared" si="495"/>
        <v>2023</v>
      </c>
      <c r="M1628" s="198">
        <f t="shared" si="496"/>
        <v>10</v>
      </c>
      <c r="N1628" s="198">
        <f t="shared" si="497"/>
        <v>1</v>
      </c>
      <c r="O1628" s="198">
        <v>9</v>
      </c>
      <c r="P1628" s="198"/>
      <c r="Q1628" s="195"/>
    </row>
    <row r="1629" spans="1:17">
      <c r="A1629" s="194">
        <v>45200</v>
      </c>
      <c r="B1629" s="195" t="s">
        <v>81</v>
      </c>
      <c r="C1629" s="195">
        <v>2</v>
      </c>
      <c r="D1629" s="195">
        <v>86</v>
      </c>
      <c r="E1629" s="195">
        <v>2224</v>
      </c>
      <c r="F1629" s="195">
        <v>32</v>
      </c>
      <c r="G1629" s="195">
        <v>1.2</v>
      </c>
      <c r="H1629" s="195">
        <v>1</v>
      </c>
      <c r="I1629" s="195">
        <v>29</v>
      </c>
      <c r="J1629" s="196">
        <v>63.1</v>
      </c>
      <c r="K1629" s="197">
        <f>IFERROR(TablaAforos[[#This Row],[AREA DEL POTRERO]]/TablaAforos[[#This Row],[NUMERO VACAS LOTE]]/TablaAforos[[#This Row],[DIAS OCUPACION]],"")</f>
        <v>69.5</v>
      </c>
      <c r="L1629" s="198">
        <f>YEAR(A1629)</f>
        <v>2023</v>
      </c>
      <c r="M1629" s="198">
        <f>MONTH(A1629)</f>
        <v>10</v>
      </c>
      <c r="N1629" s="198">
        <f>DAY(A1629)</f>
        <v>1</v>
      </c>
      <c r="O1629" s="198">
        <v>9</v>
      </c>
      <c r="P1629" s="198"/>
      <c r="Q1629" s="195"/>
    </row>
    <row r="1630" spans="1:17">
      <c r="A1630" s="194">
        <v>45200</v>
      </c>
      <c r="B1630" s="195" t="s">
        <v>82</v>
      </c>
      <c r="C1630" s="195" t="s">
        <v>86</v>
      </c>
      <c r="D1630" s="195">
        <v>11</v>
      </c>
      <c r="E1630" s="195">
        <v>2500</v>
      </c>
      <c r="F1630" s="195">
        <v>34</v>
      </c>
      <c r="G1630" s="195">
        <v>0.8</v>
      </c>
      <c r="H1630" s="195">
        <v>1</v>
      </c>
      <c r="I1630" s="195">
        <v>28</v>
      </c>
      <c r="J1630" s="196">
        <v>46.8</v>
      </c>
      <c r="K1630" s="197">
        <f>IFERROR(TablaAforos[[#This Row],[AREA DEL POTRERO]]/TablaAforos[[#This Row],[NUMERO VACAS LOTE]]/TablaAforos[[#This Row],[DIAS OCUPACION]],"")</f>
        <v>73.529411764705884</v>
      </c>
      <c r="L1630" s="198">
        <f>YEAR(A1630)</f>
        <v>2023</v>
      </c>
      <c r="M1630" s="198">
        <f>MONTH(A1630)</f>
        <v>10</v>
      </c>
      <c r="N1630" s="198">
        <f>DAY(A1630)</f>
        <v>1</v>
      </c>
      <c r="O1630" s="198">
        <v>8</v>
      </c>
      <c r="P1630" s="198"/>
      <c r="Q1630" s="195"/>
    </row>
    <row r="1631" spans="1:17">
      <c r="A1631" s="194">
        <v>45200</v>
      </c>
      <c r="B1631" s="195" t="s">
        <v>82</v>
      </c>
      <c r="C1631" s="195" t="s">
        <v>87</v>
      </c>
      <c r="D1631" s="195">
        <v>54</v>
      </c>
      <c r="E1631" s="195">
        <v>2500</v>
      </c>
      <c r="F1631" s="195">
        <v>43</v>
      </c>
      <c r="G1631" s="195">
        <v>1.6</v>
      </c>
      <c r="H1631" s="195">
        <v>1</v>
      </c>
      <c r="I1631" s="195">
        <v>34</v>
      </c>
      <c r="J1631" s="196">
        <v>73.3</v>
      </c>
      <c r="K1631" s="197">
        <f>IFERROR(TablaAforos[[#This Row],[AREA DEL POTRERO]]/TablaAforos[[#This Row],[NUMERO VACAS LOTE]]/TablaAforos[[#This Row],[DIAS OCUPACION]],"")</f>
        <v>58.139534883720927</v>
      </c>
      <c r="L1631" s="198">
        <f>YEAR(A1631)</f>
        <v>2023</v>
      </c>
      <c r="M1631" s="198">
        <f>MONTH(A1631)</f>
        <v>10</v>
      </c>
      <c r="N1631" s="198">
        <f>DAY(A1631)</f>
        <v>1</v>
      </c>
      <c r="O1631" s="198">
        <v>8</v>
      </c>
      <c r="P1631" s="198"/>
      <c r="Q1631" s="195"/>
    </row>
    <row r="1632" spans="1:17">
      <c r="A1632" s="194">
        <v>45200</v>
      </c>
      <c r="B1632" s="195" t="s">
        <v>85</v>
      </c>
      <c r="C1632" s="195">
        <v>1</v>
      </c>
      <c r="D1632" s="195">
        <v>16</v>
      </c>
      <c r="E1632" s="195">
        <v>9992</v>
      </c>
      <c r="F1632" s="195">
        <v>27</v>
      </c>
      <c r="G1632" s="195">
        <v>0.9</v>
      </c>
      <c r="H1632" s="195">
        <v>3</v>
      </c>
      <c r="I1632" s="195">
        <v>30</v>
      </c>
      <c r="J1632" s="196">
        <v>89.4</v>
      </c>
      <c r="K1632" s="197">
        <f>IFERROR(TablaAforos[[#This Row],[AREA DEL POTRERO]]/TablaAforos[[#This Row],[NUMERO VACAS LOTE]]/TablaAforos[[#This Row],[DIAS OCUPACION]],"")</f>
        <v>123.35802469135803</v>
      </c>
      <c r="L1632" s="198">
        <f t="shared" si="495"/>
        <v>2023</v>
      </c>
      <c r="M1632" s="198">
        <f t="shared" si="496"/>
        <v>10</v>
      </c>
      <c r="N1632" s="198">
        <f t="shared" si="497"/>
        <v>1</v>
      </c>
      <c r="O1632" s="198">
        <v>5</v>
      </c>
      <c r="P1632" s="198"/>
      <c r="Q1632" s="195"/>
    </row>
    <row r="1633" spans="1:17">
      <c r="A1633" s="194">
        <v>45200</v>
      </c>
      <c r="B1633" s="195" t="s">
        <v>88</v>
      </c>
      <c r="C1633" s="195">
        <v>1</v>
      </c>
      <c r="D1633" s="195">
        <v>1</v>
      </c>
      <c r="E1633" s="195">
        <v>13300</v>
      </c>
      <c r="F1633" s="195">
        <v>45</v>
      </c>
      <c r="G1633" s="195">
        <v>1.3</v>
      </c>
      <c r="H1633" s="195">
        <v>3</v>
      </c>
      <c r="I1633" s="195">
        <v>30</v>
      </c>
      <c r="J1633" s="196">
        <v>97.5</v>
      </c>
      <c r="K1633" s="197">
        <f>IFERROR(TablaAforos[[#This Row],[AREA DEL POTRERO]]/TablaAforos[[#This Row],[NUMERO VACAS LOTE]]/TablaAforos[[#This Row],[DIAS OCUPACION]],"")</f>
        <v>98.518518518518519</v>
      </c>
      <c r="L1633" s="198">
        <f>YEAR(A1633)</f>
        <v>2023</v>
      </c>
      <c r="M1633" s="198">
        <f>MONTH(A1633)</f>
        <v>10</v>
      </c>
      <c r="N1633" s="198">
        <f>DAY(A1633)</f>
        <v>1</v>
      </c>
      <c r="O1633" s="198">
        <v>8</v>
      </c>
      <c r="P1633" s="198"/>
      <c r="Q1633" s="195"/>
    </row>
    <row r="1634" spans="1:17">
      <c r="A1634" s="194">
        <v>45201</v>
      </c>
      <c r="B1634" s="195" t="s">
        <v>81</v>
      </c>
      <c r="C1634" s="195">
        <v>1</v>
      </c>
      <c r="D1634" s="195">
        <v>12</v>
      </c>
      <c r="E1634" s="195">
        <v>2121</v>
      </c>
      <c r="F1634" s="195">
        <v>36</v>
      </c>
      <c r="G1634" s="195">
        <v>1.3</v>
      </c>
      <c r="H1634" s="195">
        <v>1</v>
      </c>
      <c r="I1634" s="195">
        <v>30</v>
      </c>
      <c r="J1634" s="196">
        <v>61.4</v>
      </c>
      <c r="K1634" s="197">
        <f>IFERROR(TablaAforos[[#This Row],[AREA DEL POTRERO]]/TablaAforos[[#This Row],[NUMERO VACAS LOTE]]/TablaAforos[[#This Row],[DIAS OCUPACION]],"")</f>
        <v>58.916666666666664</v>
      </c>
      <c r="L1634" s="198">
        <f>YEAR(A1634)</f>
        <v>2023</v>
      </c>
      <c r="M1634" s="198">
        <f>MONTH(A1634)</f>
        <v>10</v>
      </c>
      <c r="N1634" s="198">
        <f>DAY(A1634)</f>
        <v>2</v>
      </c>
      <c r="O1634" s="198">
        <v>9</v>
      </c>
      <c r="P1634" s="198"/>
      <c r="Q1634" s="195"/>
    </row>
    <row r="1635" spans="1:17">
      <c r="A1635" s="194">
        <v>45201</v>
      </c>
      <c r="B1635" s="195" t="s">
        <v>81</v>
      </c>
      <c r="C1635" s="195">
        <v>2</v>
      </c>
      <c r="D1635" s="195">
        <v>83</v>
      </c>
      <c r="E1635" s="195">
        <v>3369</v>
      </c>
      <c r="F1635" s="195">
        <v>32</v>
      </c>
      <c r="G1635" s="195">
        <v>1.4</v>
      </c>
      <c r="H1635" s="195">
        <v>1</v>
      </c>
      <c r="I1635" s="195">
        <v>29</v>
      </c>
      <c r="J1635" s="196">
        <v>105</v>
      </c>
      <c r="K1635" s="197">
        <f>IFERROR(TablaAforos[[#This Row],[AREA DEL POTRERO]]/TablaAforos[[#This Row],[NUMERO VACAS LOTE]]/TablaAforos[[#This Row],[DIAS OCUPACION]],"")</f>
        <v>105.28125</v>
      </c>
      <c r="L1635" s="198">
        <f>YEAR(A1635)</f>
        <v>2023</v>
      </c>
      <c r="M1635" s="198">
        <f>MONTH(A1635)</f>
        <v>10</v>
      </c>
      <c r="N1635" s="198">
        <f>DAY(A1635)</f>
        <v>2</v>
      </c>
      <c r="O1635" s="198">
        <v>10</v>
      </c>
      <c r="P1635" s="198"/>
      <c r="Q1635" s="195"/>
    </row>
    <row r="1636" spans="1:17">
      <c r="A1636" s="194">
        <v>45201</v>
      </c>
      <c r="B1636" s="195" t="s">
        <v>82</v>
      </c>
      <c r="C1636" s="195" t="s">
        <v>86</v>
      </c>
      <c r="D1636" s="195">
        <v>12</v>
      </c>
      <c r="E1636" s="195">
        <v>2500</v>
      </c>
      <c r="F1636" s="195">
        <v>34</v>
      </c>
      <c r="G1636" s="195">
        <v>1.1000000000000001</v>
      </c>
      <c r="H1636" s="195">
        <v>1</v>
      </c>
      <c r="I1636" s="195">
        <v>28</v>
      </c>
      <c r="J1636" s="196">
        <v>63.4</v>
      </c>
      <c r="K1636" s="197">
        <f>IFERROR(TablaAforos[[#This Row],[AREA DEL POTRERO]]/TablaAforos[[#This Row],[NUMERO VACAS LOTE]]/TablaAforos[[#This Row],[DIAS OCUPACION]],"")</f>
        <v>73.529411764705884</v>
      </c>
      <c r="L1636" s="198">
        <f t="shared" si="495"/>
        <v>2023</v>
      </c>
      <c r="M1636" s="198">
        <f t="shared" si="496"/>
        <v>10</v>
      </c>
      <c r="N1636" s="198">
        <f t="shared" si="497"/>
        <v>2</v>
      </c>
      <c r="O1636" s="198">
        <v>8</v>
      </c>
      <c r="P1636" s="198"/>
      <c r="Q1636" s="195"/>
    </row>
    <row r="1637" spans="1:17">
      <c r="A1637" s="194">
        <v>45201</v>
      </c>
      <c r="B1637" s="195" t="s">
        <v>82</v>
      </c>
      <c r="C1637" s="195" t="s">
        <v>87</v>
      </c>
      <c r="D1637" s="195">
        <v>55</v>
      </c>
      <c r="E1637" s="195">
        <v>2500</v>
      </c>
      <c r="F1637" s="195">
        <v>43</v>
      </c>
      <c r="G1637" s="195">
        <v>1.7</v>
      </c>
      <c r="H1637" s="195">
        <v>1</v>
      </c>
      <c r="I1637" s="195">
        <v>34</v>
      </c>
      <c r="J1637" s="196">
        <v>75.400000000000006</v>
      </c>
      <c r="K1637" s="197">
        <f>IFERROR(TablaAforos[[#This Row],[AREA DEL POTRERO]]/TablaAforos[[#This Row],[NUMERO VACAS LOTE]]/TablaAforos[[#This Row],[DIAS OCUPACION]],"")</f>
        <v>58.139534883720927</v>
      </c>
      <c r="L1637" s="198">
        <f>YEAR(A1637)</f>
        <v>2023</v>
      </c>
      <c r="M1637" s="198">
        <f>MONTH(A1637)</f>
        <v>10</v>
      </c>
      <c r="N1637" s="198">
        <f>DAY(A1637)</f>
        <v>2</v>
      </c>
      <c r="O1637" s="198">
        <v>8</v>
      </c>
      <c r="P1637" s="198"/>
      <c r="Q1637" s="195"/>
    </row>
    <row r="1638" spans="1:17">
      <c r="A1638" s="194">
        <v>45201</v>
      </c>
      <c r="B1638" s="195" t="s">
        <v>85</v>
      </c>
      <c r="C1638" s="195">
        <v>2</v>
      </c>
      <c r="D1638" s="195">
        <v>8</v>
      </c>
      <c r="E1638" s="195">
        <v>10106</v>
      </c>
      <c r="F1638" s="195">
        <v>37</v>
      </c>
      <c r="G1638" s="195">
        <v>0.9</v>
      </c>
      <c r="H1638" s="195">
        <v>2</v>
      </c>
      <c r="I1638" s="195">
        <v>37</v>
      </c>
      <c r="J1638" s="196">
        <v>93.2</v>
      </c>
      <c r="K1638" s="197">
        <f>IFERROR(TablaAforos[[#This Row],[AREA DEL POTRERO]]/TablaAforos[[#This Row],[NUMERO VACAS LOTE]]/TablaAforos[[#This Row],[DIAS OCUPACION]],"")</f>
        <v>136.56756756756758</v>
      </c>
      <c r="L1638" s="198">
        <f>YEAR(A1638)</f>
        <v>2023</v>
      </c>
      <c r="M1638" s="198">
        <f>MONTH(A1638)</f>
        <v>10</v>
      </c>
      <c r="N1638" s="198">
        <f>DAY(A1638)</f>
        <v>2</v>
      </c>
      <c r="O1638" s="198">
        <v>8</v>
      </c>
      <c r="P1638" s="198"/>
      <c r="Q1638" s="195"/>
    </row>
    <row r="1639" spans="1:17">
      <c r="A1639" s="194">
        <v>45202</v>
      </c>
      <c r="B1639" s="195" t="s">
        <v>81</v>
      </c>
      <c r="C1639" s="195">
        <v>1</v>
      </c>
      <c r="D1639" s="195">
        <v>60</v>
      </c>
      <c r="E1639" s="195">
        <v>2393</v>
      </c>
      <c r="F1639" s="195">
        <v>36</v>
      </c>
      <c r="G1639" s="195">
        <v>1.8</v>
      </c>
      <c r="H1639" s="195">
        <v>1</v>
      </c>
      <c r="I1639" s="195">
        <v>30</v>
      </c>
      <c r="J1639" s="196">
        <v>91.2</v>
      </c>
      <c r="K1639" s="197">
        <f>IFERROR(TablaAforos[[#This Row],[AREA DEL POTRERO]]/TablaAforos[[#This Row],[NUMERO VACAS LOTE]]/TablaAforos[[#This Row],[DIAS OCUPACION]],"")</f>
        <v>66.472222222222229</v>
      </c>
      <c r="L1639" s="198">
        <f>YEAR(A1639)</f>
        <v>2023</v>
      </c>
      <c r="M1639" s="198">
        <f>MONTH(A1639)</f>
        <v>10</v>
      </c>
      <c r="N1639" s="198">
        <f>DAY(A1639)</f>
        <v>3</v>
      </c>
      <c r="O1639" s="198">
        <v>9</v>
      </c>
      <c r="P1639" s="198"/>
      <c r="Q1639" s="195"/>
    </row>
    <row r="1640" spans="1:17">
      <c r="A1640" s="194">
        <v>45202</v>
      </c>
      <c r="B1640" s="195" t="s">
        <v>81</v>
      </c>
      <c r="C1640" s="195">
        <v>2</v>
      </c>
      <c r="D1640" s="195">
        <v>85</v>
      </c>
      <c r="E1640" s="195">
        <v>2219</v>
      </c>
      <c r="F1640" s="195">
        <v>32</v>
      </c>
      <c r="G1640" s="195">
        <v>1.2</v>
      </c>
      <c r="H1640" s="195">
        <v>1</v>
      </c>
      <c r="I1640" s="195">
        <v>29</v>
      </c>
      <c r="J1640" s="196">
        <v>65</v>
      </c>
      <c r="K1640" s="197">
        <f>IFERROR(TablaAforos[[#This Row],[AREA DEL POTRERO]]/TablaAforos[[#This Row],[NUMERO VACAS LOTE]]/TablaAforos[[#This Row],[DIAS OCUPACION]],"")</f>
        <v>69.34375</v>
      </c>
      <c r="L1640" s="198">
        <f t="shared" si="495"/>
        <v>2023</v>
      </c>
      <c r="M1640" s="198">
        <f t="shared" si="496"/>
        <v>10</v>
      </c>
      <c r="N1640" s="198">
        <f t="shared" si="497"/>
        <v>3</v>
      </c>
      <c r="O1640" s="198">
        <v>9</v>
      </c>
      <c r="P1640" s="198"/>
      <c r="Q1640" s="195"/>
    </row>
    <row r="1641" spans="1:17">
      <c r="A1641" s="194">
        <v>45202</v>
      </c>
      <c r="B1641" s="195" t="s">
        <v>82</v>
      </c>
      <c r="C1641" s="195" t="s">
        <v>86</v>
      </c>
      <c r="D1641" s="195">
        <v>33</v>
      </c>
      <c r="E1641" s="195">
        <v>6323</v>
      </c>
      <c r="F1641" s="195">
        <v>34</v>
      </c>
      <c r="G1641" s="195">
        <v>1.4</v>
      </c>
      <c r="H1641" s="195">
        <v>2.5</v>
      </c>
      <c r="I1641" s="195">
        <v>27</v>
      </c>
      <c r="J1641" s="196">
        <v>80.900000000000006</v>
      </c>
      <c r="K1641" s="197">
        <f>IFERROR(TablaAforos[[#This Row],[AREA DEL POTRERO]]/TablaAforos[[#This Row],[NUMERO VACAS LOTE]]/TablaAforos[[#This Row],[DIAS OCUPACION]],"")</f>
        <v>74.388235294117649</v>
      </c>
      <c r="L1641" s="198">
        <f t="shared" si="495"/>
        <v>2023</v>
      </c>
      <c r="M1641" s="198">
        <f t="shared" si="496"/>
        <v>10</v>
      </c>
      <c r="N1641" s="198">
        <f t="shared" si="497"/>
        <v>3</v>
      </c>
      <c r="O1641" s="198">
        <v>8</v>
      </c>
      <c r="P1641" s="198"/>
      <c r="Q1641" s="195"/>
    </row>
    <row r="1642" spans="1:17">
      <c r="A1642" s="194">
        <v>45202</v>
      </c>
      <c r="B1642" s="195" t="s">
        <v>82</v>
      </c>
      <c r="C1642" s="195" t="s">
        <v>87</v>
      </c>
      <c r="D1642" s="195">
        <v>56</v>
      </c>
      <c r="E1642" s="195">
        <v>2500</v>
      </c>
      <c r="F1642" s="195">
        <v>43</v>
      </c>
      <c r="G1642" s="195">
        <v>1.8</v>
      </c>
      <c r="H1642" s="195">
        <v>1</v>
      </c>
      <c r="I1642" s="195">
        <v>34</v>
      </c>
      <c r="J1642" s="196">
        <v>81.5</v>
      </c>
      <c r="K1642" s="197">
        <f>IFERROR(TablaAforos[[#This Row],[AREA DEL POTRERO]]/TablaAforos[[#This Row],[NUMERO VACAS LOTE]]/TablaAforos[[#This Row],[DIAS OCUPACION]],"")</f>
        <v>58.139534883720927</v>
      </c>
      <c r="L1642" s="198">
        <f t="shared" si="495"/>
        <v>2023</v>
      </c>
      <c r="M1642" s="198">
        <f t="shared" si="496"/>
        <v>10</v>
      </c>
      <c r="N1642" s="198">
        <f t="shared" si="497"/>
        <v>3</v>
      </c>
      <c r="O1642" s="198">
        <v>8</v>
      </c>
      <c r="P1642" s="198"/>
      <c r="Q1642" s="195"/>
    </row>
    <row r="1643" spans="1:17">
      <c r="A1643" s="194">
        <v>45203</v>
      </c>
      <c r="B1643" s="195" t="s">
        <v>82</v>
      </c>
      <c r="C1643" s="195" t="s">
        <v>86</v>
      </c>
      <c r="D1643" s="195">
        <v>61</v>
      </c>
      <c r="E1643" s="195">
        <v>2500</v>
      </c>
      <c r="F1643" s="195">
        <v>34</v>
      </c>
      <c r="G1643" s="195">
        <v>2</v>
      </c>
      <c r="H1643" s="195">
        <v>1</v>
      </c>
      <c r="I1643" s="195">
        <v>31</v>
      </c>
      <c r="J1643" s="196">
        <v>115</v>
      </c>
      <c r="K1643" s="197">
        <f>IFERROR(TablaAforos[[#This Row],[AREA DEL POTRERO]]/TablaAforos[[#This Row],[NUMERO VACAS LOTE]]/TablaAforos[[#This Row],[DIAS OCUPACION]],"")</f>
        <v>73.529411764705884</v>
      </c>
      <c r="L1643" s="198">
        <f t="shared" si="495"/>
        <v>2023</v>
      </c>
      <c r="M1643" s="198">
        <f t="shared" si="496"/>
        <v>10</v>
      </c>
      <c r="N1643" s="198">
        <f t="shared" si="497"/>
        <v>4</v>
      </c>
      <c r="O1643" s="198">
        <v>8</v>
      </c>
      <c r="P1643" s="198"/>
      <c r="Q1643" s="195"/>
    </row>
    <row r="1644" spans="1:17">
      <c r="A1644" s="194">
        <v>45203</v>
      </c>
      <c r="B1644" s="195" t="s">
        <v>81</v>
      </c>
      <c r="C1644" s="195">
        <v>1</v>
      </c>
      <c r="D1644" s="195">
        <v>61</v>
      </c>
      <c r="E1644" s="195">
        <v>2668</v>
      </c>
      <c r="F1644" s="195">
        <v>36</v>
      </c>
      <c r="G1644" s="195">
        <v>1.9</v>
      </c>
      <c r="H1644" s="195">
        <v>1</v>
      </c>
      <c r="I1644" s="195">
        <v>30</v>
      </c>
      <c r="J1644" s="196">
        <v>106</v>
      </c>
      <c r="K1644" s="197">
        <f>IFERROR(TablaAforos[[#This Row],[AREA DEL POTRERO]]/TablaAforos[[#This Row],[NUMERO VACAS LOTE]]/TablaAforos[[#This Row],[DIAS OCUPACION]],"")</f>
        <v>74.111111111111114</v>
      </c>
      <c r="L1644" s="198">
        <f>YEAR(A1644)</f>
        <v>2023</v>
      </c>
      <c r="M1644" s="198">
        <f>MONTH(A1644)</f>
        <v>10</v>
      </c>
      <c r="N1644" s="198">
        <f>DAY(A1644)</f>
        <v>4</v>
      </c>
      <c r="O1644" s="198">
        <v>9</v>
      </c>
      <c r="P1644" s="198"/>
      <c r="Q1644" s="195"/>
    </row>
    <row r="1645" spans="1:17">
      <c r="A1645" s="194">
        <v>45203</v>
      </c>
      <c r="B1645" s="195" t="s">
        <v>81</v>
      </c>
      <c r="C1645" s="195">
        <v>2</v>
      </c>
      <c r="D1645" s="195">
        <v>87</v>
      </c>
      <c r="E1645" s="195">
        <v>3351</v>
      </c>
      <c r="F1645" s="195">
        <v>32</v>
      </c>
      <c r="G1645" s="195">
        <v>1.5</v>
      </c>
      <c r="H1645" s="195">
        <v>1</v>
      </c>
      <c r="I1645" s="195">
        <v>30</v>
      </c>
      <c r="J1645" s="196">
        <v>123</v>
      </c>
      <c r="K1645" s="197">
        <f>IFERROR(TablaAforos[[#This Row],[AREA DEL POTRERO]]/TablaAforos[[#This Row],[NUMERO VACAS LOTE]]/TablaAforos[[#This Row],[DIAS OCUPACION]],"")</f>
        <v>104.71875</v>
      </c>
      <c r="L1645" s="198">
        <f t="shared" si="495"/>
        <v>2023</v>
      </c>
      <c r="M1645" s="198">
        <f t="shared" si="496"/>
        <v>10</v>
      </c>
      <c r="N1645" s="198">
        <f t="shared" si="497"/>
        <v>4</v>
      </c>
      <c r="O1645" s="198">
        <v>9</v>
      </c>
      <c r="P1645" s="198"/>
      <c r="Q1645" s="195"/>
    </row>
    <row r="1646" spans="1:17">
      <c r="A1646" s="194">
        <v>45203</v>
      </c>
      <c r="B1646" s="195" t="s">
        <v>82</v>
      </c>
      <c r="C1646" s="195" t="s">
        <v>87</v>
      </c>
      <c r="D1646" s="195">
        <v>57</v>
      </c>
      <c r="E1646" s="195">
        <v>2500</v>
      </c>
      <c r="F1646" s="195">
        <v>43</v>
      </c>
      <c r="G1646" s="195">
        <v>1.4</v>
      </c>
      <c r="H1646" s="195">
        <v>1</v>
      </c>
      <c r="I1646" s="195">
        <v>34</v>
      </c>
      <c r="J1646" s="196">
        <v>63.7</v>
      </c>
      <c r="K1646" s="197">
        <f>IFERROR(TablaAforos[[#This Row],[AREA DEL POTRERO]]/TablaAforos[[#This Row],[NUMERO VACAS LOTE]]/TablaAforos[[#This Row],[DIAS OCUPACION]],"")</f>
        <v>58.139534883720927</v>
      </c>
      <c r="L1646" s="198">
        <f t="shared" si="495"/>
        <v>2023</v>
      </c>
      <c r="M1646" s="198">
        <f t="shared" si="496"/>
        <v>10</v>
      </c>
      <c r="N1646" s="198">
        <f t="shared" si="497"/>
        <v>4</v>
      </c>
      <c r="O1646" s="198">
        <v>8</v>
      </c>
      <c r="P1646" s="198"/>
      <c r="Q1646" s="195"/>
    </row>
    <row r="1647" spans="1:17">
      <c r="A1647" s="194">
        <v>45204</v>
      </c>
      <c r="B1647" s="195" t="s">
        <v>81</v>
      </c>
      <c r="C1647" s="195">
        <v>1</v>
      </c>
      <c r="D1647" s="195">
        <v>62</v>
      </c>
      <c r="E1647" s="195">
        <v>2873</v>
      </c>
      <c r="F1647" s="195">
        <v>36</v>
      </c>
      <c r="G1647" s="195">
        <v>2.2000000000000002</v>
      </c>
      <c r="H1647" s="195">
        <v>1</v>
      </c>
      <c r="I1647" s="195">
        <v>30</v>
      </c>
      <c r="J1647" s="196">
        <v>132</v>
      </c>
      <c r="K1647" s="197">
        <f>IFERROR(TablaAforos[[#This Row],[AREA DEL POTRERO]]/TablaAforos[[#This Row],[NUMERO VACAS LOTE]]/TablaAforos[[#This Row],[DIAS OCUPACION]],"")</f>
        <v>79.805555555555557</v>
      </c>
      <c r="L1647" s="198">
        <f t="shared" si="495"/>
        <v>2023</v>
      </c>
      <c r="M1647" s="198">
        <f t="shared" si="496"/>
        <v>10</v>
      </c>
      <c r="N1647" s="198">
        <f t="shared" si="497"/>
        <v>5</v>
      </c>
      <c r="O1647" s="198">
        <v>9</v>
      </c>
      <c r="P1647" s="198"/>
      <c r="Q1647" s="195"/>
    </row>
    <row r="1648" spans="1:17">
      <c r="A1648" s="194">
        <v>45204</v>
      </c>
      <c r="B1648" s="195" t="s">
        <v>81</v>
      </c>
      <c r="C1648" s="195">
        <v>2</v>
      </c>
      <c r="D1648" s="195">
        <v>88</v>
      </c>
      <c r="E1648" s="195">
        <v>2092</v>
      </c>
      <c r="F1648" s="195">
        <v>32</v>
      </c>
      <c r="G1648" s="195">
        <v>1.2</v>
      </c>
      <c r="H1648" s="195">
        <v>1</v>
      </c>
      <c r="I1648" s="195">
        <v>29</v>
      </c>
      <c r="J1648" s="196">
        <v>92.2</v>
      </c>
      <c r="K1648" s="197">
        <f>IFERROR(TablaAforos[[#This Row],[AREA DEL POTRERO]]/TablaAforos[[#This Row],[NUMERO VACAS LOTE]]/TablaAforos[[#This Row],[DIAS OCUPACION]],"")</f>
        <v>65.375</v>
      </c>
      <c r="L1648" s="198">
        <f t="shared" si="495"/>
        <v>2023</v>
      </c>
      <c r="M1648" s="198">
        <f t="shared" si="496"/>
        <v>10</v>
      </c>
      <c r="N1648" s="198">
        <f t="shared" si="497"/>
        <v>5</v>
      </c>
      <c r="O1648" s="198">
        <v>9</v>
      </c>
      <c r="P1648" s="198"/>
      <c r="Q1648" s="195"/>
    </row>
    <row r="1649" spans="1:17">
      <c r="A1649" s="194">
        <v>45204</v>
      </c>
      <c r="B1649" s="195" t="s">
        <v>82</v>
      </c>
      <c r="C1649" s="195" t="s">
        <v>86</v>
      </c>
      <c r="D1649" s="195">
        <v>59</v>
      </c>
      <c r="E1649" s="195">
        <v>2500</v>
      </c>
      <c r="F1649" s="195">
        <v>34</v>
      </c>
      <c r="G1649" s="195">
        <v>1.5</v>
      </c>
      <c r="H1649" s="195">
        <v>1</v>
      </c>
      <c r="I1649" s="195">
        <v>34</v>
      </c>
      <c r="J1649" s="196">
        <v>86.6</v>
      </c>
      <c r="K1649" s="197">
        <f>IFERROR(TablaAforos[[#This Row],[AREA DEL POTRERO]]/TablaAforos[[#This Row],[NUMERO VACAS LOTE]]/TablaAforos[[#This Row],[DIAS OCUPACION]],"")</f>
        <v>73.529411764705884</v>
      </c>
      <c r="L1649" s="198">
        <f t="shared" si="495"/>
        <v>2023</v>
      </c>
      <c r="M1649" s="198">
        <f t="shared" si="496"/>
        <v>10</v>
      </c>
      <c r="N1649" s="198">
        <f t="shared" si="497"/>
        <v>5</v>
      </c>
      <c r="O1649" s="198">
        <v>8</v>
      </c>
      <c r="P1649" s="198"/>
      <c r="Q1649" s="195"/>
    </row>
    <row r="1650" spans="1:17">
      <c r="A1650" s="194">
        <v>45204</v>
      </c>
      <c r="B1650" s="195" t="s">
        <v>88</v>
      </c>
      <c r="C1650" s="195">
        <v>1</v>
      </c>
      <c r="D1650" s="195">
        <v>2</v>
      </c>
      <c r="E1650" s="195">
        <v>12226</v>
      </c>
      <c r="F1650" s="195">
        <v>45</v>
      </c>
      <c r="G1650" s="195">
        <v>1.5</v>
      </c>
      <c r="H1650" s="195">
        <v>3.5</v>
      </c>
      <c r="I1650" s="195">
        <v>32</v>
      </c>
      <c r="J1650" s="196">
        <v>90.2</v>
      </c>
      <c r="K1650" s="197">
        <f>IFERROR(TablaAforos[[#This Row],[AREA DEL POTRERO]]/TablaAforos[[#This Row],[NUMERO VACAS LOTE]]/TablaAforos[[#This Row],[DIAS OCUPACION]],"")</f>
        <v>77.62539682539682</v>
      </c>
      <c r="L1650" s="198">
        <f>YEAR(A1650)</f>
        <v>2023</v>
      </c>
      <c r="M1650" s="198">
        <f>MONTH(A1650)</f>
        <v>10</v>
      </c>
      <c r="N1650" s="198">
        <f>DAY(A1650)</f>
        <v>5</v>
      </c>
      <c r="O1650" s="198">
        <v>8</v>
      </c>
      <c r="P1650" s="198"/>
      <c r="Q1650" s="195"/>
    </row>
    <row r="1651" spans="1:17">
      <c r="A1651" s="194">
        <v>45205</v>
      </c>
      <c r="B1651" s="195" t="s">
        <v>81</v>
      </c>
      <c r="C1651" s="195">
        <v>1</v>
      </c>
      <c r="D1651" s="195">
        <v>63</v>
      </c>
      <c r="E1651" s="195">
        <v>2859</v>
      </c>
      <c r="F1651" s="195">
        <v>36</v>
      </c>
      <c r="G1651" s="195">
        <v>1.8</v>
      </c>
      <c r="H1651" s="195">
        <v>1</v>
      </c>
      <c r="I1651" s="195">
        <v>30</v>
      </c>
      <c r="J1651" s="196">
        <v>112</v>
      </c>
      <c r="K1651" s="197">
        <f>IFERROR(TablaAforos[[#This Row],[AREA DEL POTRERO]]/TablaAforos[[#This Row],[NUMERO VACAS LOTE]]/TablaAforos[[#This Row],[DIAS OCUPACION]],"")</f>
        <v>79.416666666666671</v>
      </c>
      <c r="L1651" s="198">
        <f t="shared" si="495"/>
        <v>2023</v>
      </c>
      <c r="M1651" s="198">
        <f t="shared" si="496"/>
        <v>10</v>
      </c>
      <c r="N1651" s="198">
        <f t="shared" si="497"/>
        <v>6</v>
      </c>
      <c r="O1651" s="198">
        <v>9</v>
      </c>
      <c r="P1651" s="198"/>
      <c r="Q1651" s="195"/>
    </row>
    <row r="1652" spans="1:17">
      <c r="A1652" s="194">
        <v>45205</v>
      </c>
      <c r="B1652" s="195" t="s">
        <v>81</v>
      </c>
      <c r="C1652" s="195">
        <v>2</v>
      </c>
      <c r="D1652" s="195">
        <v>89</v>
      </c>
      <c r="E1652" s="195">
        <v>2476</v>
      </c>
      <c r="F1652" s="195">
        <v>32</v>
      </c>
      <c r="G1652" s="195">
        <v>1.5</v>
      </c>
      <c r="H1652" s="195">
        <v>1</v>
      </c>
      <c r="I1652" s="195">
        <v>29</v>
      </c>
      <c r="J1652" s="196">
        <v>93.7</v>
      </c>
      <c r="K1652" s="197">
        <f>IFERROR(TablaAforos[[#This Row],[AREA DEL POTRERO]]/TablaAforos[[#This Row],[NUMERO VACAS LOTE]]/TablaAforos[[#This Row],[DIAS OCUPACION]],"")</f>
        <v>77.375</v>
      </c>
      <c r="L1652" s="198">
        <f t="shared" si="495"/>
        <v>2023</v>
      </c>
      <c r="M1652" s="198">
        <f t="shared" si="496"/>
        <v>10</v>
      </c>
      <c r="N1652" s="198">
        <f t="shared" si="497"/>
        <v>6</v>
      </c>
      <c r="O1652" s="198">
        <v>9</v>
      </c>
      <c r="P1652" s="198"/>
      <c r="Q1652" s="195"/>
    </row>
    <row r="1653" spans="1:17">
      <c r="A1653" s="194">
        <v>45205</v>
      </c>
      <c r="B1653" s="195" t="s">
        <v>85</v>
      </c>
      <c r="C1653" s="195">
        <v>1</v>
      </c>
      <c r="D1653" s="195">
        <v>17</v>
      </c>
      <c r="E1653" s="195">
        <v>5803</v>
      </c>
      <c r="F1653" s="195">
        <v>27</v>
      </c>
      <c r="G1653" s="195">
        <v>2.8</v>
      </c>
      <c r="H1653" s="195">
        <v>5</v>
      </c>
      <c r="I1653" s="195">
        <v>35</v>
      </c>
      <c r="J1653" s="196">
        <v>93.2</v>
      </c>
      <c r="K1653" s="197">
        <f>IFERROR(TablaAforos[[#This Row],[AREA DEL POTRERO]]/TablaAforos[[#This Row],[NUMERO VACAS LOTE]]/TablaAforos[[#This Row],[DIAS OCUPACION]],"")</f>
        <v>42.985185185185188</v>
      </c>
      <c r="L1653" s="198">
        <f>YEAR(A1653)</f>
        <v>2023</v>
      </c>
      <c r="M1653" s="198">
        <f>MONTH(A1653)</f>
        <v>10</v>
      </c>
      <c r="N1653" s="198">
        <f>DAY(A1653)</f>
        <v>6</v>
      </c>
      <c r="O1653" s="198">
        <v>8</v>
      </c>
      <c r="P1653" s="198"/>
      <c r="Q1653" s="195"/>
    </row>
    <row r="1654" spans="1:17">
      <c r="A1654" s="194">
        <v>45206</v>
      </c>
      <c r="B1654" s="195" t="s">
        <v>81</v>
      </c>
      <c r="C1654" s="195">
        <v>1</v>
      </c>
      <c r="D1654" s="195">
        <v>64</v>
      </c>
      <c r="E1654" s="195">
        <v>2523</v>
      </c>
      <c r="F1654" s="195">
        <v>36</v>
      </c>
      <c r="G1654" s="195">
        <v>2</v>
      </c>
      <c r="H1654" s="195">
        <v>1</v>
      </c>
      <c r="I1654" s="195">
        <v>30</v>
      </c>
      <c r="J1654" s="196">
        <v>106</v>
      </c>
      <c r="K1654" s="197">
        <f>IFERROR(TablaAforos[[#This Row],[AREA DEL POTRERO]]/TablaAforos[[#This Row],[NUMERO VACAS LOTE]]/TablaAforos[[#This Row],[DIAS OCUPACION]],"")</f>
        <v>70.083333333333329</v>
      </c>
      <c r="L1654" s="198">
        <f t="shared" si="495"/>
        <v>2023</v>
      </c>
      <c r="M1654" s="198">
        <f t="shared" si="496"/>
        <v>10</v>
      </c>
      <c r="N1654" s="198">
        <f t="shared" si="497"/>
        <v>7</v>
      </c>
      <c r="O1654" s="198">
        <v>9</v>
      </c>
      <c r="P1654" s="198"/>
      <c r="Q1654" s="195"/>
    </row>
    <row r="1655" spans="1:17">
      <c r="A1655" s="194">
        <v>45206</v>
      </c>
      <c r="B1655" s="195" t="s">
        <v>81</v>
      </c>
      <c r="C1655" s="195">
        <v>2</v>
      </c>
      <c r="D1655" s="195">
        <v>90</v>
      </c>
      <c r="E1655" s="195">
        <v>2328</v>
      </c>
      <c r="F1655" s="195">
        <v>32</v>
      </c>
      <c r="G1655" s="195">
        <v>1.7</v>
      </c>
      <c r="H1655" s="195">
        <v>1</v>
      </c>
      <c r="I1655" s="195">
        <v>30</v>
      </c>
      <c r="J1655" s="196">
        <v>81.2</v>
      </c>
      <c r="K1655" s="197">
        <f>IFERROR(TablaAforos[[#This Row],[AREA DEL POTRERO]]/TablaAforos[[#This Row],[NUMERO VACAS LOTE]]/TablaAforos[[#This Row],[DIAS OCUPACION]],"")</f>
        <v>72.75</v>
      </c>
      <c r="L1655" s="198">
        <f>YEAR(A1655)</f>
        <v>2023</v>
      </c>
      <c r="M1655" s="198">
        <f>MONTH(A1655)</f>
        <v>10</v>
      </c>
      <c r="N1655" s="198">
        <f>DAY(A1655)</f>
        <v>7</v>
      </c>
      <c r="O1655" s="198">
        <v>9</v>
      </c>
      <c r="P1655" s="198"/>
      <c r="Q1655" s="195"/>
    </row>
    <row r="1656" spans="1:17">
      <c r="A1656" s="194">
        <v>45206</v>
      </c>
      <c r="B1656" s="195" t="s">
        <v>82</v>
      </c>
      <c r="C1656" s="195" t="s">
        <v>86</v>
      </c>
      <c r="D1656" s="195">
        <v>33</v>
      </c>
      <c r="E1656" s="195">
        <v>6323</v>
      </c>
      <c r="F1656" s="195">
        <v>34</v>
      </c>
      <c r="G1656" s="195">
        <v>1.6</v>
      </c>
      <c r="H1656" s="195">
        <v>2.5</v>
      </c>
      <c r="I1656" s="195">
        <v>31</v>
      </c>
      <c r="J1656" s="196">
        <v>94.3</v>
      </c>
      <c r="K1656" s="197">
        <f>IFERROR(TablaAforos[[#This Row],[AREA DEL POTRERO]]/TablaAforos[[#This Row],[NUMERO VACAS LOTE]]/TablaAforos[[#This Row],[DIAS OCUPACION]],"")</f>
        <v>74.388235294117649</v>
      </c>
      <c r="L1656" s="198">
        <f t="shared" si="495"/>
        <v>2023</v>
      </c>
      <c r="M1656" s="198">
        <f t="shared" si="496"/>
        <v>10</v>
      </c>
      <c r="N1656" s="198">
        <f t="shared" si="497"/>
        <v>7</v>
      </c>
      <c r="O1656" s="198">
        <v>8</v>
      </c>
      <c r="P1656" s="198"/>
      <c r="Q1656" s="195"/>
    </row>
    <row r="1657" spans="1:17">
      <c r="A1657" s="194">
        <v>45206</v>
      </c>
      <c r="B1657" s="195" t="s">
        <v>82</v>
      </c>
      <c r="C1657" s="195" t="s">
        <v>87</v>
      </c>
      <c r="D1657" s="195">
        <v>58</v>
      </c>
      <c r="E1657" s="195">
        <v>2500</v>
      </c>
      <c r="F1657" s="195">
        <v>34</v>
      </c>
      <c r="G1657" s="195">
        <v>1.7</v>
      </c>
      <c r="H1657" s="195">
        <v>1</v>
      </c>
      <c r="I1657" s="195">
        <v>36</v>
      </c>
      <c r="J1657" s="196">
        <v>96.5</v>
      </c>
      <c r="K1657" s="197">
        <f>IFERROR(TablaAforos[[#This Row],[AREA DEL POTRERO]]/TablaAforos[[#This Row],[NUMERO VACAS LOTE]]/TablaAforos[[#This Row],[DIAS OCUPACION]],"")</f>
        <v>73.529411764705884</v>
      </c>
      <c r="L1657" s="198">
        <f t="shared" ref="L1657" si="498">YEAR(A1657)</f>
        <v>2023</v>
      </c>
      <c r="M1657" s="198">
        <f t="shared" ref="M1657" si="499">MONTH(A1657)</f>
        <v>10</v>
      </c>
      <c r="N1657" s="198">
        <f t="shared" ref="N1657" si="500">DAY(A1657)</f>
        <v>7</v>
      </c>
      <c r="O1657" s="198">
        <v>8</v>
      </c>
      <c r="P1657" s="198"/>
      <c r="Q1657" s="195"/>
    </row>
    <row r="1658" spans="1:17">
      <c r="A1658" s="194">
        <v>45206</v>
      </c>
      <c r="B1658" s="195" t="s">
        <v>85</v>
      </c>
      <c r="C1658" s="195">
        <v>2</v>
      </c>
      <c r="D1658" s="195" t="s">
        <v>134</v>
      </c>
      <c r="E1658" s="195">
        <v>8982</v>
      </c>
      <c r="F1658" s="195">
        <v>37</v>
      </c>
      <c r="G1658" s="195">
        <v>1.5</v>
      </c>
      <c r="H1658" s="195">
        <v>3</v>
      </c>
      <c r="I1658" s="195">
        <v>27</v>
      </c>
      <c r="J1658" s="196">
        <v>92.2</v>
      </c>
      <c r="K1658" s="197">
        <f>IFERROR(TablaAforos[[#This Row],[AREA DEL POTRERO]]/TablaAforos[[#This Row],[NUMERO VACAS LOTE]]/TablaAforos[[#This Row],[DIAS OCUPACION]],"")</f>
        <v>80.918918918918919</v>
      </c>
      <c r="L1658" s="198">
        <f>YEAR(A1658)</f>
        <v>2023</v>
      </c>
      <c r="M1658" s="198">
        <f>MONTH(A1658)</f>
        <v>10</v>
      </c>
      <c r="N1658" s="198">
        <f>DAY(A1658)</f>
        <v>7</v>
      </c>
      <c r="O1658" s="198">
        <v>8</v>
      </c>
      <c r="P1658" s="198"/>
      <c r="Q1658" s="195"/>
    </row>
    <row r="1659" spans="1:17">
      <c r="A1659" s="194">
        <v>45207</v>
      </c>
      <c r="B1659" s="195" t="s">
        <v>81</v>
      </c>
      <c r="C1659" s="195">
        <v>1</v>
      </c>
      <c r="D1659" s="195">
        <v>133</v>
      </c>
      <c r="E1659" s="195">
        <v>5415</v>
      </c>
      <c r="F1659" s="195">
        <v>36</v>
      </c>
      <c r="G1659" s="195">
        <v>1.5</v>
      </c>
      <c r="H1659" s="195">
        <v>1.5</v>
      </c>
      <c r="I1659" s="195">
        <v>30</v>
      </c>
      <c r="J1659" s="196">
        <v>117</v>
      </c>
      <c r="K1659" s="197">
        <f>IFERROR(TablaAforos[[#This Row],[AREA DEL POTRERO]]/TablaAforos[[#This Row],[NUMERO VACAS LOTE]]/TablaAforos[[#This Row],[DIAS OCUPACION]],"")</f>
        <v>100.27777777777777</v>
      </c>
      <c r="L1659" s="198">
        <f t="shared" si="495"/>
        <v>2023</v>
      </c>
      <c r="M1659" s="198">
        <f t="shared" si="496"/>
        <v>10</v>
      </c>
      <c r="N1659" s="198">
        <f t="shared" si="497"/>
        <v>8</v>
      </c>
      <c r="O1659" s="198">
        <v>9</v>
      </c>
      <c r="P1659" s="198"/>
      <c r="Q1659" s="195"/>
    </row>
    <row r="1660" spans="1:17">
      <c r="A1660" s="194">
        <v>45207</v>
      </c>
      <c r="B1660" s="195" t="s">
        <v>81</v>
      </c>
      <c r="C1660" s="195">
        <v>2</v>
      </c>
      <c r="D1660" s="195">
        <v>91</v>
      </c>
      <c r="E1660" s="195">
        <v>2016</v>
      </c>
      <c r="F1660" s="195">
        <v>32</v>
      </c>
      <c r="G1660" s="195">
        <v>1.6</v>
      </c>
      <c r="H1660" s="195">
        <v>1</v>
      </c>
      <c r="I1660" s="195">
        <v>30</v>
      </c>
      <c r="J1660" s="196">
        <v>80.400000000000006</v>
      </c>
      <c r="K1660" s="197">
        <f>IFERROR(TablaAforos[[#This Row],[AREA DEL POTRERO]]/TablaAforos[[#This Row],[NUMERO VACAS LOTE]]/TablaAforos[[#This Row],[DIAS OCUPACION]],"")</f>
        <v>63</v>
      </c>
      <c r="L1660" s="198">
        <f t="shared" si="495"/>
        <v>2023</v>
      </c>
      <c r="M1660" s="198">
        <f t="shared" si="496"/>
        <v>10</v>
      </c>
      <c r="N1660" s="198">
        <f t="shared" si="497"/>
        <v>8</v>
      </c>
      <c r="O1660" s="198">
        <v>9</v>
      </c>
      <c r="P1660" s="198"/>
      <c r="Q1660" s="195"/>
    </row>
    <row r="1661" spans="1:17">
      <c r="A1661" s="194">
        <v>45207</v>
      </c>
      <c r="B1661" s="195" t="s">
        <v>82</v>
      </c>
      <c r="C1661" s="195" t="s">
        <v>87</v>
      </c>
      <c r="D1661" s="195">
        <v>57</v>
      </c>
      <c r="E1661" s="195">
        <v>2500</v>
      </c>
      <c r="F1661" s="195">
        <v>43</v>
      </c>
      <c r="G1661" s="195">
        <v>1.6</v>
      </c>
      <c r="H1661" s="195">
        <v>1</v>
      </c>
      <c r="I1661" s="195">
        <v>38</v>
      </c>
      <c r="J1661" s="196">
        <v>71.900000000000006</v>
      </c>
      <c r="K1661" s="197">
        <f>IFERROR(TablaAforos[[#This Row],[AREA DEL POTRERO]]/TablaAforos[[#This Row],[NUMERO VACAS LOTE]]/TablaAforos[[#This Row],[DIAS OCUPACION]],"")</f>
        <v>58.139534883720927</v>
      </c>
      <c r="L1661" s="198">
        <f t="shared" si="495"/>
        <v>2023</v>
      </c>
      <c r="M1661" s="198">
        <f t="shared" si="496"/>
        <v>10</v>
      </c>
      <c r="N1661" s="198">
        <f t="shared" si="497"/>
        <v>8</v>
      </c>
      <c r="O1661" s="198">
        <v>8</v>
      </c>
      <c r="P1661" s="198"/>
      <c r="Q1661" s="195"/>
    </row>
    <row r="1662" spans="1:17">
      <c r="A1662" s="194">
        <v>45208</v>
      </c>
      <c r="B1662" s="195" t="s">
        <v>81</v>
      </c>
      <c r="C1662" s="195">
        <v>2</v>
      </c>
      <c r="D1662" s="195">
        <v>38</v>
      </c>
      <c r="E1662" s="195">
        <v>1430</v>
      </c>
      <c r="F1662" s="195">
        <v>32</v>
      </c>
      <c r="G1662" s="195">
        <v>2</v>
      </c>
      <c r="H1662" s="195">
        <v>1</v>
      </c>
      <c r="I1662" s="195">
        <v>31</v>
      </c>
      <c r="J1662" s="196">
        <v>95.2</v>
      </c>
      <c r="K1662" s="197">
        <f>IFERROR(TablaAforos[[#This Row],[AREA DEL POTRERO]]/TablaAforos[[#This Row],[NUMERO VACAS LOTE]]/TablaAforos[[#This Row],[DIAS OCUPACION]],"")</f>
        <v>44.6875</v>
      </c>
      <c r="L1662" s="198">
        <f t="shared" si="495"/>
        <v>2023</v>
      </c>
      <c r="M1662" s="198">
        <f t="shared" si="496"/>
        <v>10</v>
      </c>
      <c r="N1662" s="198">
        <f t="shared" si="497"/>
        <v>9</v>
      </c>
      <c r="O1662" s="198">
        <v>9</v>
      </c>
      <c r="P1662" s="198"/>
      <c r="Q1662" s="195"/>
    </row>
    <row r="1663" spans="1:17">
      <c r="A1663" s="194">
        <v>45208</v>
      </c>
      <c r="B1663" s="195" t="s">
        <v>82</v>
      </c>
      <c r="C1663" s="195" t="s">
        <v>86</v>
      </c>
      <c r="D1663" s="195">
        <v>14</v>
      </c>
      <c r="E1663" s="195">
        <v>2500</v>
      </c>
      <c r="F1663" s="195">
        <v>41</v>
      </c>
      <c r="G1663" s="195">
        <v>2.1</v>
      </c>
      <c r="H1663" s="195">
        <v>1</v>
      </c>
      <c r="I1663" s="195">
        <v>32</v>
      </c>
      <c r="J1663" s="196">
        <v>98.8</v>
      </c>
      <c r="K1663" s="197">
        <f>IFERROR(TablaAforos[[#This Row],[AREA DEL POTRERO]]/TablaAforos[[#This Row],[NUMERO VACAS LOTE]]/TablaAforos[[#This Row],[DIAS OCUPACION]],"")</f>
        <v>60.975609756097562</v>
      </c>
      <c r="L1663" s="198">
        <f t="shared" si="495"/>
        <v>2023</v>
      </c>
      <c r="M1663" s="198">
        <f t="shared" si="496"/>
        <v>10</v>
      </c>
      <c r="N1663" s="198">
        <f t="shared" si="497"/>
        <v>9</v>
      </c>
      <c r="O1663" s="198">
        <v>8</v>
      </c>
      <c r="P1663" s="198"/>
      <c r="Q1663" s="195"/>
    </row>
    <row r="1664" spans="1:17">
      <c r="A1664" s="194">
        <v>45208</v>
      </c>
      <c r="B1664" s="195" t="s">
        <v>82</v>
      </c>
      <c r="C1664" s="195" t="s">
        <v>87</v>
      </c>
      <c r="D1664" s="195">
        <v>56</v>
      </c>
      <c r="E1664" s="195">
        <v>2500</v>
      </c>
      <c r="F1664" s="195">
        <v>43</v>
      </c>
      <c r="G1664" s="195">
        <v>1.3</v>
      </c>
      <c r="H1664" s="195">
        <v>1</v>
      </c>
      <c r="I1664" s="195">
        <v>40</v>
      </c>
      <c r="J1664" s="196">
        <v>57.1</v>
      </c>
      <c r="K1664" s="197">
        <f>IFERROR(TablaAforos[[#This Row],[AREA DEL POTRERO]]/TablaAforos[[#This Row],[NUMERO VACAS LOTE]]/TablaAforos[[#This Row],[DIAS OCUPACION]],"")</f>
        <v>58.139534883720927</v>
      </c>
      <c r="L1664" s="198">
        <f t="shared" si="495"/>
        <v>2023</v>
      </c>
      <c r="M1664" s="198">
        <f t="shared" si="496"/>
        <v>10</v>
      </c>
      <c r="N1664" s="198">
        <f t="shared" si="497"/>
        <v>9</v>
      </c>
      <c r="O1664" s="198">
        <v>8</v>
      </c>
      <c r="P1664" s="198"/>
      <c r="Q1664" s="195"/>
    </row>
    <row r="1665" spans="1:17">
      <c r="A1665" s="194">
        <v>45208</v>
      </c>
      <c r="B1665" s="195" t="s">
        <v>85</v>
      </c>
      <c r="C1665" s="195">
        <v>1</v>
      </c>
      <c r="D1665" s="195">
        <v>18</v>
      </c>
      <c r="E1665" s="195">
        <v>2354</v>
      </c>
      <c r="F1665" s="195">
        <v>27</v>
      </c>
      <c r="G1665" s="195">
        <v>2</v>
      </c>
      <c r="H1665" s="195">
        <v>1.5</v>
      </c>
      <c r="I1665" s="195">
        <v>38</v>
      </c>
      <c r="J1665" s="196">
        <v>87.2</v>
      </c>
      <c r="K1665" s="197">
        <f>IFERROR(TablaAforos[[#This Row],[AREA DEL POTRERO]]/TablaAforos[[#This Row],[NUMERO VACAS LOTE]]/TablaAforos[[#This Row],[DIAS OCUPACION]],"")</f>
        <v>58.123456790123463</v>
      </c>
      <c r="L1665" s="198">
        <f>YEAR(A1665)</f>
        <v>2023</v>
      </c>
      <c r="M1665" s="198">
        <f>MONTH(A1665)</f>
        <v>10</v>
      </c>
      <c r="N1665" s="198">
        <f>DAY(A1665)</f>
        <v>9</v>
      </c>
      <c r="O1665" s="198">
        <v>8</v>
      </c>
      <c r="P1665" s="198"/>
      <c r="Q1665" s="195"/>
    </row>
    <row r="1666" spans="1:17">
      <c r="A1666" s="194">
        <v>45208</v>
      </c>
      <c r="B1666" s="195" t="s">
        <v>85</v>
      </c>
      <c r="C1666" s="195">
        <v>2</v>
      </c>
      <c r="D1666" s="195" t="s">
        <v>130</v>
      </c>
      <c r="E1666" s="195">
        <v>4091</v>
      </c>
      <c r="F1666" s="195">
        <v>37</v>
      </c>
      <c r="G1666" s="195">
        <v>1.5</v>
      </c>
      <c r="H1666" s="195">
        <v>1.5</v>
      </c>
      <c r="I1666" s="195">
        <v>27</v>
      </c>
      <c r="J1666" s="196">
        <v>87.3</v>
      </c>
      <c r="K1666" s="197">
        <f>IFERROR(TablaAforos[[#This Row],[AREA DEL POTRERO]]/TablaAforos[[#This Row],[NUMERO VACAS LOTE]]/TablaAforos[[#This Row],[DIAS OCUPACION]],"")</f>
        <v>73.711711711711715</v>
      </c>
      <c r="L1666" s="198">
        <f>YEAR(A1666)</f>
        <v>2023</v>
      </c>
      <c r="M1666" s="198">
        <f>MONTH(A1666)</f>
        <v>10</v>
      </c>
      <c r="N1666" s="198">
        <f>DAY(A1666)</f>
        <v>9</v>
      </c>
      <c r="O1666" s="198">
        <v>8</v>
      </c>
      <c r="P1666" s="198"/>
      <c r="Q1666" s="195"/>
    </row>
    <row r="1667" spans="1:17">
      <c r="A1667" s="194">
        <v>45209</v>
      </c>
      <c r="B1667" s="195" t="s">
        <v>81</v>
      </c>
      <c r="C1667" s="195">
        <v>1</v>
      </c>
      <c r="D1667" s="195">
        <v>66</v>
      </c>
      <c r="E1667" s="195">
        <v>2177</v>
      </c>
      <c r="F1667" s="195">
        <v>35</v>
      </c>
      <c r="G1667" s="195">
        <v>1.7</v>
      </c>
      <c r="H1667" s="195">
        <v>1</v>
      </c>
      <c r="I1667" s="195">
        <v>30</v>
      </c>
      <c r="J1667" s="196">
        <v>83</v>
      </c>
      <c r="K1667" s="197">
        <f>IFERROR(TablaAforos[[#This Row],[AREA DEL POTRERO]]/TablaAforos[[#This Row],[NUMERO VACAS LOTE]]/TablaAforos[[#This Row],[DIAS OCUPACION]],"")</f>
        <v>62.2</v>
      </c>
      <c r="L1667" s="198">
        <f t="shared" si="495"/>
        <v>2023</v>
      </c>
      <c r="M1667" s="198">
        <f t="shared" si="496"/>
        <v>10</v>
      </c>
      <c r="N1667" s="198">
        <f t="shared" si="497"/>
        <v>10</v>
      </c>
      <c r="O1667" s="198">
        <v>9</v>
      </c>
      <c r="P1667" s="198"/>
      <c r="Q1667" s="195"/>
    </row>
    <row r="1668" spans="1:17">
      <c r="A1668" s="194">
        <v>45209</v>
      </c>
      <c r="B1668" s="195" t="s">
        <v>81</v>
      </c>
      <c r="C1668" s="195">
        <v>2</v>
      </c>
      <c r="D1668" s="195">
        <v>41</v>
      </c>
      <c r="E1668" s="195">
        <v>2524</v>
      </c>
      <c r="F1668" s="195">
        <v>32</v>
      </c>
      <c r="G1668" s="195">
        <v>1.6</v>
      </c>
      <c r="H1668" s="195">
        <v>1</v>
      </c>
      <c r="I1668" s="195">
        <v>31</v>
      </c>
      <c r="J1668" s="196">
        <v>95.8</v>
      </c>
      <c r="K1668" s="197">
        <f>IFERROR(TablaAforos[[#This Row],[AREA DEL POTRERO]]/TablaAforos[[#This Row],[NUMERO VACAS LOTE]]/TablaAforos[[#This Row],[DIAS OCUPACION]],"")</f>
        <v>78.875</v>
      </c>
      <c r="L1668" s="198">
        <f t="shared" si="495"/>
        <v>2023</v>
      </c>
      <c r="M1668" s="198">
        <f t="shared" si="496"/>
        <v>10</v>
      </c>
      <c r="N1668" s="198">
        <f t="shared" si="497"/>
        <v>10</v>
      </c>
      <c r="O1668" s="198">
        <v>9</v>
      </c>
      <c r="P1668" s="198"/>
      <c r="Q1668" s="195"/>
    </row>
    <row r="1669" spans="1:17">
      <c r="A1669" s="194">
        <v>45209</v>
      </c>
      <c r="B1669" s="195" t="s">
        <v>82</v>
      </c>
      <c r="C1669" s="195" t="s">
        <v>86</v>
      </c>
      <c r="D1669" s="195">
        <v>15</v>
      </c>
      <c r="E1669" s="195">
        <v>2500</v>
      </c>
      <c r="F1669" s="195">
        <v>41</v>
      </c>
      <c r="G1669" s="195">
        <v>2.4</v>
      </c>
      <c r="H1669" s="195">
        <v>1</v>
      </c>
      <c r="I1669" s="195">
        <v>32</v>
      </c>
      <c r="J1669" s="196">
        <v>113</v>
      </c>
      <c r="K1669" s="197">
        <f>IFERROR(TablaAforos[[#This Row],[AREA DEL POTRERO]]/TablaAforos[[#This Row],[NUMERO VACAS LOTE]]/TablaAforos[[#This Row],[DIAS OCUPACION]],"")</f>
        <v>60.975609756097562</v>
      </c>
      <c r="L1669" s="198">
        <f t="shared" si="495"/>
        <v>2023</v>
      </c>
      <c r="M1669" s="198">
        <f t="shared" si="496"/>
        <v>10</v>
      </c>
      <c r="N1669" s="198">
        <f t="shared" si="497"/>
        <v>10</v>
      </c>
      <c r="O1669" s="198">
        <v>8</v>
      </c>
      <c r="P1669" s="198"/>
      <c r="Q1669" s="195"/>
    </row>
    <row r="1670" spans="1:17">
      <c r="A1670" s="194">
        <v>45209</v>
      </c>
      <c r="B1670" s="195" t="s">
        <v>82</v>
      </c>
      <c r="C1670" s="195" t="s">
        <v>87</v>
      </c>
      <c r="D1670" s="195">
        <v>27</v>
      </c>
      <c r="E1670" s="195">
        <v>2500</v>
      </c>
      <c r="F1670" s="195">
        <v>34</v>
      </c>
      <c r="G1670" s="195">
        <v>2.1</v>
      </c>
      <c r="H1670" s="195">
        <v>1</v>
      </c>
      <c r="I1670" s="195">
        <v>36</v>
      </c>
      <c r="J1670" s="196">
        <v>116</v>
      </c>
      <c r="K1670" s="197">
        <f>IFERROR(TablaAforos[[#This Row],[AREA DEL POTRERO]]/TablaAforos[[#This Row],[NUMERO VACAS LOTE]]/TablaAforos[[#This Row],[DIAS OCUPACION]],"")</f>
        <v>73.529411764705884</v>
      </c>
      <c r="L1670" s="198">
        <f>YEAR(A1670)</f>
        <v>2023</v>
      </c>
      <c r="M1670" s="198">
        <f>MONTH(A1670)</f>
        <v>10</v>
      </c>
      <c r="N1670" s="198">
        <f>DAY(A1670)</f>
        <v>10</v>
      </c>
      <c r="O1670" s="198">
        <v>8</v>
      </c>
      <c r="P1670" s="198"/>
      <c r="Q1670" s="195"/>
    </row>
    <row r="1671" spans="1:17">
      <c r="A1671" s="194">
        <v>45209</v>
      </c>
      <c r="B1671" s="195" t="s">
        <v>88</v>
      </c>
      <c r="C1671" s="195">
        <v>1</v>
      </c>
      <c r="D1671" s="195">
        <v>3</v>
      </c>
      <c r="E1671" s="195">
        <v>12900</v>
      </c>
      <c r="F1671" s="195">
        <v>46</v>
      </c>
      <c r="G1671" s="195">
        <v>1.6</v>
      </c>
      <c r="H1671" s="195">
        <v>3.5</v>
      </c>
      <c r="I1671" s="195">
        <v>34</v>
      </c>
      <c r="J1671" s="196">
        <v>96.8</v>
      </c>
      <c r="K1671" s="197">
        <f>IFERROR(TablaAforos[[#This Row],[AREA DEL POTRERO]]/TablaAforos[[#This Row],[NUMERO VACAS LOTE]]/TablaAforos[[#This Row],[DIAS OCUPACION]],"")</f>
        <v>80.124223602484463</v>
      </c>
      <c r="L1671" s="198">
        <f>YEAR(A1671)</f>
        <v>2023</v>
      </c>
      <c r="M1671" s="198">
        <f>MONTH(A1671)</f>
        <v>10</v>
      </c>
      <c r="N1671" s="198">
        <f>DAY(A1671)</f>
        <v>10</v>
      </c>
      <c r="O1671" s="198">
        <v>8</v>
      </c>
      <c r="P1671" s="198"/>
      <c r="Q1671" s="195"/>
    </row>
    <row r="1672" spans="1:17">
      <c r="A1672" s="194">
        <v>45209</v>
      </c>
      <c r="B1672" s="195" t="s">
        <v>85</v>
      </c>
      <c r="C1672" s="195">
        <v>1</v>
      </c>
      <c r="D1672" s="195" t="s">
        <v>135</v>
      </c>
      <c r="E1672" s="195">
        <v>11028</v>
      </c>
      <c r="F1672" s="195">
        <v>27</v>
      </c>
      <c r="G1672" s="195">
        <v>1.5</v>
      </c>
      <c r="H1672" s="195">
        <v>5</v>
      </c>
      <c r="I1672" s="195">
        <v>27</v>
      </c>
      <c r="J1672" s="196">
        <v>93.1</v>
      </c>
      <c r="K1672" s="197">
        <f>IFERROR(TablaAforos[[#This Row],[AREA DEL POTRERO]]/TablaAforos[[#This Row],[NUMERO VACAS LOTE]]/TablaAforos[[#This Row],[DIAS OCUPACION]],"")</f>
        <v>81.688888888888897</v>
      </c>
      <c r="L1672" s="198">
        <f>YEAR(A1672)</f>
        <v>2023</v>
      </c>
      <c r="M1672" s="198">
        <f>MONTH(A1672)</f>
        <v>10</v>
      </c>
      <c r="N1672" s="198">
        <f>DAY(A1672)</f>
        <v>10</v>
      </c>
      <c r="O1672" s="198">
        <v>8</v>
      </c>
      <c r="P1672" s="198"/>
      <c r="Q1672" s="195"/>
    </row>
    <row r="1673" spans="1:17">
      <c r="A1673" s="194">
        <v>45210</v>
      </c>
      <c r="B1673" s="195" t="s">
        <v>81</v>
      </c>
      <c r="C1673" s="195">
        <v>1</v>
      </c>
      <c r="D1673" s="195">
        <v>67</v>
      </c>
      <c r="E1673" s="195">
        <v>2485</v>
      </c>
      <c r="F1673" s="195">
        <v>35</v>
      </c>
      <c r="G1673" s="195">
        <v>1.7</v>
      </c>
      <c r="H1673" s="195">
        <v>1</v>
      </c>
      <c r="I1673" s="195">
        <v>30</v>
      </c>
      <c r="J1673" s="196">
        <v>92.7</v>
      </c>
      <c r="K1673" s="197">
        <f>IFERROR(TablaAforos[[#This Row],[AREA DEL POTRERO]]/TablaAforos[[#This Row],[NUMERO VACAS LOTE]]/TablaAforos[[#This Row],[DIAS OCUPACION]],"")</f>
        <v>71</v>
      </c>
      <c r="L1673" s="198">
        <f t="shared" si="495"/>
        <v>2023</v>
      </c>
      <c r="M1673" s="198">
        <f t="shared" si="496"/>
        <v>10</v>
      </c>
      <c r="N1673" s="198">
        <f t="shared" si="497"/>
        <v>11</v>
      </c>
      <c r="O1673" s="198">
        <v>9</v>
      </c>
      <c r="P1673" s="198"/>
      <c r="Q1673" s="195"/>
    </row>
    <row r="1674" spans="1:17">
      <c r="A1674" s="194">
        <v>45210</v>
      </c>
      <c r="B1674" s="195" t="s">
        <v>81</v>
      </c>
      <c r="C1674" s="195">
        <v>2</v>
      </c>
      <c r="D1674" s="195">
        <v>33</v>
      </c>
      <c r="E1674" s="195">
        <v>2131</v>
      </c>
      <c r="F1674" s="195">
        <v>32</v>
      </c>
      <c r="G1674" s="195">
        <v>1.9</v>
      </c>
      <c r="H1674" s="195">
        <v>1</v>
      </c>
      <c r="I1674" s="195">
        <v>31</v>
      </c>
      <c r="J1674" s="196">
        <v>94.9</v>
      </c>
      <c r="K1674" s="197">
        <f>IFERROR(TablaAforos[[#This Row],[AREA DEL POTRERO]]/TablaAforos[[#This Row],[NUMERO VACAS LOTE]]/TablaAforos[[#This Row],[DIAS OCUPACION]],"")</f>
        <v>66.59375</v>
      </c>
      <c r="L1674" s="198">
        <f t="shared" si="495"/>
        <v>2023</v>
      </c>
      <c r="M1674" s="198">
        <f t="shared" si="496"/>
        <v>10</v>
      </c>
      <c r="N1674" s="198">
        <f t="shared" si="497"/>
        <v>11</v>
      </c>
      <c r="O1674" s="198">
        <v>9</v>
      </c>
      <c r="P1674" s="198"/>
      <c r="Q1674" s="195"/>
    </row>
    <row r="1675" spans="1:17">
      <c r="A1675" s="194">
        <v>45210</v>
      </c>
      <c r="B1675" s="195" t="s">
        <v>82</v>
      </c>
      <c r="C1675" s="195" t="s">
        <v>86</v>
      </c>
      <c r="D1675" s="195">
        <v>16</v>
      </c>
      <c r="E1675" s="195">
        <v>2500</v>
      </c>
      <c r="F1675" s="195">
        <v>41</v>
      </c>
      <c r="G1675" s="195">
        <v>1.8</v>
      </c>
      <c r="H1675" s="195">
        <v>1</v>
      </c>
      <c r="I1675" s="195">
        <v>32</v>
      </c>
      <c r="J1675" s="196">
        <v>83.7</v>
      </c>
      <c r="K1675" s="197">
        <f>IFERROR(TablaAforos[[#This Row],[AREA DEL POTRERO]]/TablaAforos[[#This Row],[NUMERO VACAS LOTE]]/TablaAforos[[#This Row],[DIAS OCUPACION]],"")</f>
        <v>60.975609756097562</v>
      </c>
      <c r="L1675" s="198">
        <f t="shared" si="495"/>
        <v>2023</v>
      </c>
      <c r="M1675" s="198">
        <f t="shared" si="496"/>
        <v>10</v>
      </c>
      <c r="N1675" s="198">
        <f t="shared" si="497"/>
        <v>11</v>
      </c>
      <c r="O1675" s="198">
        <v>8</v>
      </c>
      <c r="P1675" s="198"/>
      <c r="Q1675" s="195"/>
    </row>
    <row r="1676" spans="1:17">
      <c r="A1676" s="194">
        <v>45210</v>
      </c>
      <c r="B1676" s="195" t="s">
        <v>82</v>
      </c>
      <c r="C1676" s="195" t="s">
        <v>87</v>
      </c>
      <c r="D1676" s="195">
        <v>28</v>
      </c>
      <c r="E1676" s="195">
        <v>2500</v>
      </c>
      <c r="F1676" s="195">
        <v>34</v>
      </c>
      <c r="G1676" s="195">
        <v>1.6</v>
      </c>
      <c r="H1676" s="195">
        <v>1</v>
      </c>
      <c r="I1676" s="195">
        <v>36</v>
      </c>
      <c r="J1676" s="196">
        <v>91.5</v>
      </c>
      <c r="K1676" s="197">
        <f>IFERROR(TablaAforos[[#This Row],[AREA DEL POTRERO]]/TablaAforos[[#This Row],[NUMERO VACAS LOTE]]/TablaAforos[[#This Row],[DIAS OCUPACION]],"")</f>
        <v>73.529411764705884</v>
      </c>
      <c r="L1676" s="198">
        <f t="shared" ref="L1676:L1742" si="501">YEAR(A1676)</f>
        <v>2023</v>
      </c>
      <c r="M1676" s="198">
        <f t="shared" ref="M1676:M1742" si="502">MONTH(A1676)</f>
        <v>10</v>
      </c>
      <c r="N1676" s="198">
        <f t="shared" ref="N1676:N1742" si="503">DAY(A1676)</f>
        <v>11</v>
      </c>
      <c r="O1676" s="198">
        <v>8</v>
      </c>
      <c r="P1676" s="198"/>
      <c r="Q1676" s="195"/>
    </row>
    <row r="1677" spans="1:17">
      <c r="A1677" s="194">
        <v>45210</v>
      </c>
      <c r="B1677" s="195" t="s">
        <v>85</v>
      </c>
      <c r="C1677" s="195">
        <v>2</v>
      </c>
      <c r="D1677" s="195" t="s">
        <v>131</v>
      </c>
      <c r="E1677" s="195">
        <v>8767</v>
      </c>
      <c r="F1677" s="195">
        <v>37</v>
      </c>
      <c r="G1677" s="195">
        <v>1.5</v>
      </c>
      <c r="H1677" s="195">
        <v>3</v>
      </c>
      <c r="I1677" s="195">
        <v>28</v>
      </c>
      <c r="J1677" s="196">
        <v>91.2</v>
      </c>
      <c r="K1677" s="197">
        <f>IFERROR(TablaAforos[[#This Row],[AREA DEL POTRERO]]/TablaAforos[[#This Row],[NUMERO VACAS LOTE]]/TablaAforos[[#This Row],[DIAS OCUPACION]],"")</f>
        <v>78.981981981981974</v>
      </c>
      <c r="L1677" s="198">
        <f>YEAR(A1677)</f>
        <v>2023</v>
      </c>
      <c r="M1677" s="198">
        <f>MONTH(A1677)</f>
        <v>10</v>
      </c>
      <c r="N1677" s="198">
        <f>DAY(A1677)</f>
        <v>11</v>
      </c>
      <c r="O1677" s="198">
        <v>8</v>
      </c>
      <c r="P1677" s="198"/>
      <c r="Q1677" s="195"/>
    </row>
    <row r="1678" spans="1:17">
      <c r="A1678" s="194">
        <v>45211</v>
      </c>
      <c r="B1678" s="195" t="s">
        <v>81</v>
      </c>
      <c r="C1678" s="195">
        <v>1</v>
      </c>
      <c r="D1678" s="195">
        <v>68</v>
      </c>
      <c r="E1678" s="195">
        <v>1180</v>
      </c>
      <c r="F1678" s="195">
        <v>35</v>
      </c>
      <c r="G1678" s="195">
        <v>1.2</v>
      </c>
      <c r="H1678" s="195">
        <v>0.5</v>
      </c>
      <c r="I1678" s="195">
        <v>30</v>
      </c>
      <c r="J1678" s="196">
        <v>64.2</v>
      </c>
      <c r="K1678" s="197">
        <f>IFERROR(TablaAforos[[#This Row],[AREA DEL POTRERO]]/TablaAforos[[#This Row],[NUMERO VACAS LOTE]]/TablaAforos[[#This Row],[DIAS OCUPACION]],"")</f>
        <v>67.428571428571431</v>
      </c>
      <c r="L1678" s="198">
        <f t="shared" si="501"/>
        <v>2023</v>
      </c>
      <c r="M1678" s="198">
        <f t="shared" si="502"/>
        <v>10</v>
      </c>
      <c r="N1678" s="198">
        <f t="shared" si="503"/>
        <v>12</v>
      </c>
      <c r="O1678" s="198">
        <v>9</v>
      </c>
      <c r="P1678" s="198"/>
      <c r="Q1678" s="195"/>
    </row>
    <row r="1679" spans="1:17">
      <c r="A1679" s="194">
        <v>45211</v>
      </c>
      <c r="B1679" s="195" t="s">
        <v>81</v>
      </c>
      <c r="C1679" s="195">
        <v>2</v>
      </c>
      <c r="D1679" s="195">
        <v>34</v>
      </c>
      <c r="E1679" s="195">
        <v>2536</v>
      </c>
      <c r="F1679" s="195">
        <v>33</v>
      </c>
      <c r="G1679" s="195">
        <v>1.9</v>
      </c>
      <c r="H1679" s="195">
        <v>1</v>
      </c>
      <c r="I1679" s="195">
        <v>31</v>
      </c>
      <c r="J1679" s="196">
        <v>111</v>
      </c>
      <c r="K1679" s="197">
        <f>IFERROR(TablaAforos[[#This Row],[AREA DEL POTRERO]]/TablaAforos[[#This Row],[NUMERO VACAS LOTE]]/TablaAforos[[#This Row],[DIAS OCUPACION]],"")</f>
        <v>76.848484848484844</v>
      </c>
      <c r="L1679" s="198">
        <f t="shared" si="501"/>
        <v>2023</v>
      </c>
      <c r="M1679" s="198">
        <f t="shared" si="502"/>
        <v>10</v>
      </c>
      <c r="N1679" s="198">
        <f t="shared" si="503"/>
        <v>12</v>
      </c>
      <c r="O1679" s="198">
        <v>9</v>
      </c>
      <c r="P1679" s="198"/>
      <c r="Q1679" s="195"/>
    </row>
    <row r="1680" spans="1:17">
      <c r="A1680" s="194">
        <v>45211</v>
      </c>
      <c r="B1680" s="195" t="s">
        <v>82</v>
      </c>
      <c r="C1680" s="195" t="s">
        <v>86</v>
      </c>
      <c r="D1680" s="195">
        <v>17</v>
      </c>
      <c r="E1680" s="195">
        <v>2500</v>
      </c>
      <c r="F1680" s="195">
        <v>41</v>
      </c>
      <c r="G1680" s="195">
        <v>1.4</v>
      </c>
      <c r="H1680" s="195">
        <v>1</v>
      </c>
      <c r="I1680" s="195">
        <v>32</v>
      </c>
      <c r="J1680" s="196">
        <v>67.2</v>
      </c>
      <c r="K1680" s="197">
        <f>IFERROR(TablaAforos[[#This Row],[AREA DEL POTRERO]]/TablaAforos[[#This Row],[NUMERO VACAS LOTE]]/TablaAforos[[#This Row],[DIAS OCUPACION]],"")</f>
        <v>60.975609756097562</v>
      </c>
      <c r="L1680" s="198">
        <f t="shared" si="501"/>
        <v>2023</v>
      </c>
      <c r="M1680" s="198">
        <f t="shared" si="502"/>
        <v>10</v>
      </c>
      <c r="N1680" s="198">
        <f t="shared" si="503"/>
        <v>12</v>
      </c>
      <c r="O1680" s="198">
        <v>8</v>
      </c>
      <c r="P1680" s="198"/>
      <c r="Q1680" s="195"/>
    </row>
    <row r="1681" spans="1:17">
      <c r="A1681" s="194">
        <v>45211</v>
      </c>
      <c r="B1681" s="195" t="s">
        <v>82</v>
      </c>
      <c r="C1681" s="195" t="s">
        <v>87</v>
      </c>
      <c r="D1681" s="195">
        <v>62</v>
      </c>
      <c r="E1681" s="195">
        <v>2500</v>
      </c>
      <c r="F1681" s="195">
        <v>34</v>
      </c>
      <c r="G1681" s="195">
        <v>2.2000000000000002</v>
      </c>
      <c r="H1681" s="195">
        <v>1</v>
      </c>
      <c r="I1681" s="195">
        <v>36</v>
      </c>
      <c r="J1681" s="196">
        <v>124</v>
      </c>
      <c r="K1681" s="197">
        <f>IFERROR(TablaAforos[[#This Row],[AREA DEL POTRERO]]/TablaAforos[[#This Row],[NUMERO VACAS LOTE]]/TablaAforos[[#This Row],[DIAS OCUPACION]],"")</f>
        <v>73.529411764705884</v>
      </c>
      <c r="L1681" s="198">
        <f t="shared" si="501"/>
        <v>2023</v>
      </c>
      <c r="M1681" s="198">
        <f t="shared" si="502"/>
        <v>10</v>
      </c>
      <c r="N1681" s="198">
        <f t="shared" si="503"/>
        <v>12</v>
      </c>
      <c r="O1681" s="198">
        <v>8</v>
      </c>
      <c r="P1681" s="198"/>
      <c r="Q1681" s="195"/>
    </row>
    <row r="1682" spans="1:17">
      <c r="A1682" s="194">
        <v>45211</v>
      </c>
      <c r="B1682" s="195" t="s">
        <v>85</v>
      </c>
      <c r="C1682" s="195">
        <v>2</v>
      </c>
      <c r="D1682" s="195" t="s">
        <v>132</v>
      </c>
      <c r="E1682" s="195">
        <v>14521</v>
      </c>
      <c r="F1682" s="195">
        <v>36</v>
      </c>
      <c r="G1682" s="195">
        <v>1.7</v>
      </c>
      <c r="H1682" s="195">
        <v>5.5</v>
      </c>
      <c r="I1682" s="195">
        <v>27</v>
      </c>
      <c r="J1682" s="196">
        <v>97.4</v>
      </c>
      <c r="K1682" s="197">
        <f>IFERROR(TablaAforos[[#This Row],[AREA DEL POTRERO]]/TablaAforos[[#This Row],[NUMERO VACAS LOTE]]/TablaAforos[[#This Row],[DIAS OCUPACION]],"")</f>
        <v>73.338383838383834</v>
      </c>
      <c r="L1682" s="198">
        <f>YEAR(A1682)</f>
        <v>2023</v>
      </c>
      <c r="M1682" s="198">
        <f>MONTH(A1682)</f>
        <v>10</v>
      </c>
      <c r="N1682" s="198">
        <f>DAY(A1682)</f>
        <v>12</v>
      </c>
      <c r="O1682" s="198">
        <v>5</v>
      </c>
      <c r="P1682" s="198"/>
      <c r="Q1682" s="195"/>
    </row>
    <row r="1683" spans="1:17">
      <c r="A1683" s="194">
        <v>45212</v>
      </c>
      <c r="B1683" s="195" t="s">
        <v>81</v>
      </c>
      <c r="C1683" s="195">
        <v>1</v>
      </c>
      <c r="D1683" s="195">
        <v>69</v>
      </c>
      <c r="E1683" s="195">
        <v>2218</v>
      </c>
      <c r="F1683" s="195">
        <v>35</v>
      </c>
      <c r="G1683" s="195">
        <v>1.8</v>
      </c>
      <c r="H1683" s="195">
        <v>1</v>
      </c>
      <c r="I1683" s="195">
        <v>30</v>
      </c>
      <c r="J1683" s="196">
        <v>86</v>
      </c>
      <c r="K1683" s="197">
        <f>IFERROR(TablaAforos[[#This Row],[AREA DEL POTRERO]]/TablaAforos[[#This Row],[NUMERO VACAS LOTE]]/TablaAforos[[#This Row],[DIAS OCUPACION]],"")</f>
        <v>63.371428571428574</v>
      </c>
      <c r="L1683" s="198">
        <f t="shared" si="501"/>
        <v>2023</v>
      </c>
      <c r="M1683" s="198">
        <f t="shared" si="502"/>
        <v>10</v>
      </c>
      <c r="N1683" s="198">
        <f t="shared" si="503"/>
        <v>13</v>
      </c>
      <c r="O1683" s="198">
        <v>9</v>
      </c>
      <c r="P1683" s="198"/>
      <c r="Q1683" s="195"/>
    </row>
    <row r="1684" spans="1:17">
      <c r="A1684" s="194">
        <v>45212</v>
      </c>
      <c r="B1684" s="195" t="s">
        <v>81</v>
      </c>
      <c r="C1684" s="195">
        <v>2</v>
      </c>
      <c r="D1684" s="195">
        <v>35</v>
      </c>
      <c r="E1684" s="195">
        <v>2357</v>
      </c>
      <c r="F1684" s="195">
        <v>33</v>
      </c>
      <c r="G1684" s="195">
        <v>1.4</v>
      </c>
      <c r="H1684" s="195">
        <v>1</v>
      </c>
      <c r="I1684" s="195">
        <v>31</v>
      </c>
      <c r="J1684" s="196">
        <v>76.099999999999994</v>
      </c>
      <c r="K1684" s="197">
        <f>IFERROR(TablaAforos[[#This Row],[AREA DEL POTRERO]]/TablaAforos[[#This Row],[NUMERO VACAS LOTE]]/TablaAforos[[#This Row],[DIAS OCUPACION]],"")</f>
        <v>71.424242424242422</v>
      </c>
      <c r="L1684" s="198">
        <f t="shared" si="501"/>
        <v>2023</v>
      </c>
      <c r="M1684" s="198">
        <f t="shared" si="502"/>
        <v>10</v>
      </c>
      <c r="N1684" s="198">
        <f t="shared" si="503"/>
        <v>13</v>
      </c>
      <c r="O1684" s="198">
        <v>9</v>
      </c>
      <c r="P1684" s="198"/>
      <c r="Q1684" s="195"/>
    </row>
    <row r="1685" spans="1:17">
      <c r="A1685" s="194">
        <v>45212</v>
      </c>
      <c r="B1685" s="195" t="s">
        <v>82</v>
      </c>
      <c r="C1685" s="195" t="s">
        <v>86</v>
      </c>
      <c r="D1685" s="195">
        <v>18</v>
      </c>
      <c r="E1685" s="195">
        <v>2500</v>
      </c>
      <c r="F1685" s="195">
        <v>38</v>
      </c>
      <c r="G1685" s="195">
        <v>2</v>
      </c>
      <c r="H1685" s="195">
        <v>1</v>
      </c>
      <c r="I1685" s="195">
        <v>32</v>
      </c>
      <c r="J1685" s="196">
        <v>103</v>
      </c>
      <c r="K1685" s="197">
        <f>IFERROR(TablaAforos[[#This Row],[AREA DEL POTRERO]]/TablaAforos[[#This Row],[NUMERO VACAS LOTE]]/TablaAforos[[#This Row],[DIAS OCUPACION]],"")</f>
        <v>65.78947368421052</v>
      </c>
      <c r="L1685" s="198">
        <f t="shared" si="501"/>
        <v>2023</v>
      </c>
      <c r="M1685" s="198">
        <f t="shared" si="502"/>
        <v>10</v>
      </c>
      <c r="N1685" s="198">
        <f t="shared" si="503"/>
        <v>13</v>
      </c>
      <c r="O1685" s="198">
        <v>8</v>
      </c>
      <c r="P1685" s="198"/>
      <c r="Q1685" s="195"/>
    </row>
    <row r="1686" spans="1:17">
      <c r="A1686" s="194">
        <v>45212</v>
      </c>
      <c r="B1686" s="195" t="s">
        <v>82</v>
      </c>
      <c r="C1686" s="195" t="s">
        <v>87</v>
      </c>
      <c r="D1686" s="195">
        <v>63</v>
      </c>
      <c r="E1686" s="195">
        <v>2500</v>
      </c>
      <c r="F1686" s="195">
        <v>39</v>
      </c>
      <c r="G1686" s="195">
        <v>2.2999999999999998</v>
      </c>
      <c r="H1686" s="195">
        <v>1</v>
      </c>
      <c r="I1686" s="195">
        <v>36</v>
      </c>
      <c r="J1686" s="196">
        <v>111</v>
      </c>
      <c r="K1686" s="197">
        <f>IFERROR(TablaAforos[[#This Row],[AREA DEL POTRERO]]/TablaAforos[[#This Row],[NUMERO VACAS LOTE]]/TablaAforos[[#This Row],[DIAS OCUPACION]],"")</f>
        <v>64.102564102564102</v>
      </c>
      <c r="L1686" s="198">
        <f t="shared" si="501"/>
        <v>2023</v>
      </c>
      <c r="M1686" s="198">
        <f t="shared" si="502"/>
        <v>10</v>
      </c>
      <c r="N1686" s="198">
        <f t="shared" si="503"/>
        <v>13</v>
      </c>
      <c r="O1686" s="198">
        <v>8</v>
      </c>
      <c r="P1686" s="198"/>
      <c r="Q1686" s="195"/>
    </row>
    <row r="1687" spans="1:17">
      <c r="A1687" s="194">
        <v>45213</v>
      </c>
      <c r="B1687" s="195" t="s">
        <v>81</v>
      </c>
      <c r="C1687" s="195">
        <v>1</v>
      </c>
      <c r="D1687" s="195">
        <v>70</v>
      </c>
      <c r="E1687" s="195">
        <v>2762</v>
      </c>
      <c r="F1687" s="195">
        <v>35</v>
      </c>
      <c r="G1687" s="195">
        <v>1.5</v>
      </c>
      <c r="H1687" s="195">
        <v>1</v>
      </c>
      <c r="I1687" s="195">
        <v>30</v>
      </c>
      <c r="J1687" s="196">
        <v>90</v>
      </c>
      <c r="K1687" s="197">
        <f>IFERROR(TablaAforos[[#This Row],[AREA DEL POTRERO]]/TablaAforos[[#This Row],[NUMERO VACAS LOTE]]/TablaAforos[[#This Row],[DIAS OCUPACION]],"")</f>
        <v>78.914285714285711</v>
      </c>
      <c r="L1687" s="198">
        <f t="shared" si="501"/>
        <v>2023</v>
      </c>
      <c r="M1687" s="198">
        <f t="shared" si="502"/>
        <v>10</v>
      </c>
      <c r="N1687" s="198">
        <f t="shared" si="503"/>
        <v>14</v>
      </c>
      <c r="O1687" s="198">
        <v>9</v>
      </c>
      <c r="P1687" s="198"/>
      <c r="Q1687" s="195"/>
    </row>
    <row r="1688" spans="1:17">
      <c r="A1688" s="194">
        <v>45213</v>
      </c>
      <c r="B1688" s="195" t="s">
        <v>81</v>
      </c>
      <c r="C1688" s="195">
        <v>2</v>
      </c>
      <c r="D1688" s="195">
        <v>30</v>
      </c>
      <c r="E1688" s="195">
        <v>2037</v>
      </c>
      <c r="F1688" s="195">
        <v>32</v>
      </c>
      <c r="G1688" s="195">
        <v>1.5</v>
      </c>
      <c r="H1688" s="195">
        <v>1</v>
      </c>
      <c r="I1688" s="195">
        <v>31</v>
      </c>
      <c r="J1688" s="196">
        <v>74</v>
      </c>
      <c r="K1688" s="197">
        <f>IFERROR(TablaAforos[[#This Row],[AREA DEL POTRERO]]/TablaAforos[[#This Row],[NUMERO VACAS LOTE]]/TablaAforos[[#This Row],[DIAS OCUPACION]],"")</f>
        <v>63.65625</v>
      </c>
      <c r="L1688" s="198">
        <f t="shared" si="501"/>
        <v>2023</v>
      </c>
      <c r="M1688" s="198">
        <f t="shared" si="502"/>
        <v>10</v>
      </c>
      <c r="N1688" s="198">
        <f t="shared" si="503"/>
        <v>14</v>
      </c>
      <c r="O1688" s="198">
        <v>9</v>
      </c>
      <c r="P1688" s="198"/>
      <c r="Q1688" s="195"/>
    </row>
    <row r="1689" spans="1:17">
      <c r="A1689" s="194">
        <v>45213</v>
      </c>
      <c r="B1689" s="195" t="s">
        <v>82</v>
      </c>
      <c r="C1689" s="195" t="s">
        <v>86</v>
      </c>
      <c r="D1689" s="195">
        <v>19</v>
      </c>
      <c r="E1689" s="195">
        <v>2500</v>
      </c>
      <c r="F1689" s="195">
        <v>38</v>
      </c>
      <c r="G1689" s="195">
        <v>1.8</v>
      </c>
      <c r="H1689" s="195">
        <v>1</v>
      </c>
      <c r="I1689" s="195">
        <v>32</v>
      </c>
      <c r="J1689" s="196">
        <v>91.8</v>
      </c>
      <c r="K1689" s="197">
        <f>IFERROR(TablaAforos[[#This Row],[AREA DEL POTRERO]]/TablaAforos[[#This Row],[NUMERO VACAS LOTE]]/TablaAforos[[#This Row],[DIAS OCUPACION]],"")</f>
        <v>65.78947368421052</v>
      </c>
      <c r="L1689" s="198">
        <f t="shared" si="501"/>
        <v>2023</v>
      </c>
      <c r="M1689" s="198">
        <f t="shared" si="502"/>
        <v>10</v>
      </c>
      <c r="N1689" s="198">
        <f t="shared" si="503"/>
        <v>14</v>
      </c>
      <c r="O1689" s="198">
        <v>8</v>
      </c>
      <c r="P1689" s="198"/>
      <c r="Q1689" s="195"/>
    </row>
    <row r="1690" spans="1:17">
      <c r="A1690" s="194">
        <v>45213</v>
      </c>
      <c r="B1690" s="195" t="s">
        <v>82</v>
      </c>
      <c r="C1690" s="195" t="s">
        <v>87</v>
      </c>
      <c r="D1690" s="195">
        <v>65</v>
      </c>
      <c r="E1690" s="195">
        <v>2500</v>
      </c>
      <c r="F1690" s="195">
        <v>39</v>
      </c>
      <c r="G1690" s="195">
        <v>1.9</v>
      </c>
      <c r="H1690" s="195">
        <v>1</v>
      </c>
      <c r="I1690" s="195">
        <v>36</v>
      </c>
      <c r="J1690" s="196">
        <v>93.8</v>
      </c>
      <c r="K1690" s="197">
        <f>IFERROR(TablaAforos[[#This Row],[AREA DEL POTRERO]]/TablaAforos[[#This Row],[NUMERO VACAS LOTE]]/TablaAforos[[#This Row],[DIAS OCUPACION]],"")</f>
        <v>64.102564102564102</v>
      </c>
      <c r="L1690" s="198">
        <f t="shared" si="501"/>
        <v>2023</v>
      </c>
      <c r="M1690" s="198">
        <f t="shared" si="502"/>
        <v>10</v>
      </c>
      <c r="N1690" s="198">
        <f t="shared" si="503"/>
        <v>14</v>
      </c>
      <c r="O1690" s="198">
        <v>8</v>
      </c>
      <c r="P1690" s="198"/>
      <c r="Q1690" s="195"/>
    </row>
    <row r="1691" spans="1:17">
      <c r="A1691" s="194">
        <v>45213</v>
      </c>
      <c r="B1691" s="195" t="s">
        <v>88</v>
      </c>
      <c r="C1691" s="195">
        <v>1</v>
      </c>
      <c r="D1691" s="195">
        <v>7</v>
      </c>
      <c r="E1691" s="195">
        <v>15848</v>
      </c>
      <c r="F1691" s="195">
        <v>46</v>
      </c>
      <c r="G1691" s="195">
        <v>1.4</v>
      </c>
      <c r="H1691" s="195">
        <v>4</v>
      </c>
      <c r="I1691" s="195">
        <v>26</v>
      </c>
      <c r="J1691" s="196">
        <v>94.3</v>
      </c>
      <c r="K1691" s="197">
        <f>IFERROR(TablaAforos[[#This Row],[AREA DEL POTRERO]]/TablaAforos[[#This Row],[NUMERO VACAS LOTE]]/TablaAforos[[#This Row],[DIAS OCUPACION]],"")</f>
        <v>86.130434782608702</v>
      </c>
      <c r="L1691" s="198">
        <f>YEAR(A1691)</f>
        <v>2023</v>
      </c>
      <c r="M1691" s="198">
        <f>MONTH(A1691)</f>
        <v>10</v>
      </c>
      <c r="N1691" s="198">
        <f>DAY(A1691)</f>
        <v>14</v>
      </c>
      <c r="O1691" s="198">
        <v>5</v>
      </c>
      <c r="P1691" s="198"/>
      <c r="Q1691" s="195"/>
    </row>
    <row r="1692" spans="1:17">
      <c r="A1692" s="194">
        <v>45214</v>
      </c>
      <c r="B1692" s="195" t="s">
        <v>81</v>
      </c>
      <c r="C1692" s="195">
        <v>1</v>
      </c>
      <c r="D1692" s="195">
        <v>59</v>
      </c>
      <c r="E1692" s="195">
        <v>2452</v>
      </c>
      <c r="F1692" s="195">
        <v>36</v>
      </c>
      <c r="G1692" s="195">
        <v>2.4</v>
      </c>
      <c r="H1692" s="195">
        <v>1</v>
      </c>
      <c r="I1692" s="195">
        <v>31</v>
      </c>
      <c r="J1692" s="196">
        <v>127</v>
      </c>
      <c r="K1692" s="197">
        <f>IFERROR(TablaAforos[[#This Row],[AREA DEL POTRERO]]/TablaAforos[[#This Row],[NUMERO VACAS LOTE]]/TablaAforos[[#This Row],[DIAS OCUPACION]],"")</f>
        <v>68.111111111111114</v>
      </c>
      <c r="L1692" s="198">
        <f t="shared" si="501"/>
        <v>2023</v>
      </c>
      <c r="M1692" s="198">
        <f t="shared" si="502"/>
        <v>10</v>
      </c>
      <c r="N1692" s="198">
        <f t="shared" si="503"/>
        <v>15</v>
      </c>
      <c r="O1692" s="198">
        <v>3</v>
      </c>
      <c r="P1692" s="198"/>
      <c r="Q1692" s="195"/>
    </row>
    <row r="1693" spans="1:17">
      <c r="A1693" s="194">
        <v>45214</v>
      </c>
      <c r="B1693" s="195" t="s">
        <v>81</v>
      </c>
      <c r="C1693" s="195">
        <v>2</v>
      </c>
      <c r="D1693" s="195">
        <v>31</v>
      </c>
      <c r="E1693" s="195">
        <v>2624</v>
      </c>
      <c r="F1693" s="195">
        <v>32</v>
      </c>
      <c r="G1693" s="195">
        <v>1</v>
      </c>
      <c r="H1693" s="195">
        <v>1</v>
      </c>
      <c r="I1693" s="195">
        <v>31</v>
      </c>
      <c r="J1693" s="196">
        <v>67</v>
      </c>
      <c r="K1693" s="197">
        <f>IFERROR(TablaAforos[[#This Row],[AREA DEL POTRERO]]/TablaAforos[[#This Row],[NUMERO VACAS LOTE]]/TablaAforos[[#This Row],[DIAS OCUPACION]],"")</f>
        <v>82</v>
      </c>
      <c r="L1693" s="198">
        <f t="shared" si="501"/>
        <v>2023</v>
      </c>
      <c r="M1693" s="198">
        <f t="shared" si="502"/>
        <v>10</v>
      </c>
      <c r="N1693" s="198">
        <f t="shared" si="503"/>
        <v>15</v>
      </c>
      <c r="O1693" s="198">
        <v>9</v>
      </c>
      <c r="P1693" s="198"/>
      <c r="Q1693" s="195"/>
    </row>
    <row r="1694" spans="1:17">
      <c r="A1694" s="194">
        <v>45214</v>
      </c>
      <c r="B1694" s="195" t="s">
        <v>82</v>
      </c>
      <c r="C1694" s="195" t="s">
        <v>86</v>
      </c>
      <c r="D1694" s="195">
        <v>20</v>
      </c>
      <c r="E1694" s="195">
        <v>2500</v>
      </c>
      <c r="F1694" s="195">
        <v>38</v>
      </c>
      <c r="G1694" s="195">
        <v>2</v>
      </c>
      <c r="H1694" s="195">
        <v>1</v>
      </c>
      <c r="I1694" s="195">
        <v>32</v>
      </c>
      <c r="J1694" s="196">
        <v>103</v>
      </c>
      <c r="K1694" s="197">
        <f>IFERROR(TablaAforos[[#This Row],[AREA DEL POTRERO]]/TablaAforos[[#This Row],[NUMERO VACAS LOTE]]/TablaAforos[[#This Row],[DIAS OCUPACION]],"")</f>
        <v>65.78947368421052</v>
      </c>
      <c r="L1694" s="198">
        <f t="shared" si="501"/>
        <v>2023</v>
      </c>
      <c r="M1694" s="198">
        <f t="shared" si="502"/>
        <v>10</v>
      </c>
      <c r="N1694" s="198">
        <f t="shared" si="503"/>
        <v>15</v>
      </c>
      <c r="O1694" s="198">
        <v>8</v>
      </c>
      <c r="P1694" s="198"/>
      <c r="Q1694" s="195"/>
    </row>
    <row r="1695" spans="1:17">
      <c r="A1695" s="194">
        <v>45214</v>
      </c>
      <c r="B1695" s="195" t="s">
        <v>82</v>
      </c>
      <c r="C1695" s="195" t="s">
        <v>87</v>
      </c>
      <c r="D1695" s="195">
        <v>64</v>
      </c>
      <c r="E1695" s="195">
        <v>2500</v>
      </c>
      <c r="F1695" s="195">
        <v>39</v>
      </c>
      <c r="G1695" s="195">
        <v>2.2000000000000002</v>
      </c>
      <c r="H1695" s="195">
        <v>1</v>
      </c>
      <c r="I1695" s="195">
        <v>36</v>
      </c>
      <c r="J1695" s="196">
        <v>107</v>
      </c>
      <c r="K1695" s="197">
        <f>IFERROR(TablaAforos[[#This Row],[AREA DEL POTRERO]]/TablaAforos[[#This Row],[NUMERO VACAS LOTE]]/TablaAforos[[#This Row],[DIAS OCUPACION]],"")</f>
        <v>64.102564102564102</v>
      </c>
      <c r="L1695" s="198">
        <f t="shared" si="501"/>
        <v>2023</v>
      </c>
      <c r="M1695" s="198">
        <f t="shared" si="502"/>
        <v>10</v>
      </c>
      <c r="N1695" s="198">
        <f t="shared" si="503"/>
        <v>15</v>
      </c>
      <c r="O1695" s="198">
        <v>8</v>
      </c>
      <c r="P1695" s="198"/>
      <c r="Q1695" s="195"/>
    </row>
    <row r="1696" spans="1:17">
      <c r="A1696" s="194">
        <v>45215</v>
      </c>
      <c r="B1696" s="195" t="s">
        <v>81</v>
      </c>
      <c r="C1696" s="195">
        <v>1</v>
      </c>
      <c r="D1696" s="195">
        <v>58</v>
      </c>
      <c r="E1696" s="195">
        <v>2292</v>
      </c>
      <c r="F1696" s="195">
        <v>36</v>
      </c>
      <c r="G1696" s="195">
        <v>2.4</v>
      </c>
      <c r="H1696" s="195">
        <v>1</v>
      </c>
      <c r="I1696" s="195">
        <v>31</v>
      </c>
      <c r="J1696" s="196">
        <v>118</v>
      </c>
      <c r="K1696" s="197">
        <f>IFERROR(TablaAforos[[#This Row],[AREA DEL POTRERO]]/TablaAforos[[#This Row],[NUMERO VACAS LOTE]]/TablaAforos[[#This Row],[DIAS OCUPACION]],"")</f>
        <v>63.666666666666664</v>
      </c>
      <c r="L1696" s="198">
        <f t="shared" si="501"/>
        <v>2023</v>
      </c>
      <c r="M1696" s="198">
        <f t="shared" si="502"/>
        <v>10</v>
      </c>
      <c r="N1696" s="198">
        <f t="shared" si="503"/>
        <v>16</v>
      </c>
      <c r="O1696" s="198">
        <v>3</v>
      </c>
      <c r="P1696" s="198"/>
      <c r="Q1696" s="195"/>
    </row>
    <row r="1697" spans="1:17">
      <c r="A1697" s="194">
        <v>45215</v>
      </c>
      <c r="B1697" s="195" t="s">
        <v>81</v>
      </c>
      <c r="C1697" s="195">
        <v>1</v>
      </c>
      <c r="D1697" s="195">
        <v>57</v>
      </c>
      <c r="E1697" s="195">
        <v>2162</v>
      </c>
      <c r="F1697" s="195">
        <v>36</v>
      </c>
      <c r="G1697" s="195">
        <v>2.5</v>
      </c>
      <c r="H1697" s="195">
        <v>1</v>
      </c>
      <c r="I1697" s="195">
        <v>30</v>
      </c>
      <c r="J1697" s="196">
        <v>116</v>
      </c>
      <c r="K1697" s="197">
        <f>IFERROR(TablaAforos[[#This Row],[AREA DEL POTRERO]]/TablaAforos[[#This Row],[NUMERO VACAS LOTE]]/TablaAforos[[#This Row],[DIAS OCUPACION]],"")</f>
        <v>60.055555555555557</v>
      </c>
      <c r="L1697" s="198">
        <f>YEAR(A1697)</f>
        <v>2023</v>
      </c>
      <c r="M1697" s="198">
        <f>MONTH(A1697)</f>
        <v>10</v>
      </c>
      <c r="N1697" s="198">
        <f>DAY(A1697)</f>
        <v>16</v>
      </c>
      <c r="O1697" s="198">
        <v>3</v>
      </c>
      <c r="P1697" s="198"/>
      <c r="Q1697" s="195"/>
    </row>
    <row r="1698" spans="1:17">
      <c r="A1698" s="194">
        <v>45215</v>
      </c>
      <c r="B1698" s="195" t="s">
        <v>81</v>
      </c>
      <c r="C1698" s="195">
        <v>2</v>
      </c>
      <c r="D1698" s="195">
        <v>29</v>
      </c>
      <c r="E1698" s="195">
        <v>1925</v>
      </c>
      <c r="F1698" s="195">
        <v>32</v>
      </c>
      <c r="G1698" s="195">
        <v>1.5</v>
      </c>
      <c r="H1698" s="195">
        <v>1</v>
      </c>
      <c r="I1698" s="195">
        <v>31</v>
      </c>
      <c r="J1698" s="196">
        <v>70.400000000000006</v>
      </c>
      <c r="K1698" s="197">
        <f>IFERROR(TablaAforos[[#This Row],[AREA DEL POTRERO]]/TablaAforos[[#This Row],[NUMERO VACAS LOTE]]/TablaAforos[[#This Row],[DIAS OCUPACION]],"")</f>
        <v>60.15625</v>
      </c>
      <c r="L1698" s="198">
        <f t="shared" si="501"/>
        <v>2023</v>
      </c>
      <c r="M1698" s="198">
        <f t="shared" si="502"/>
        <v>10</v>
      </c>
      <c r="N1698" s="198">
        <f t="shared" si="503"/>
        <v>16</v>
      </c>
      <c r="O1698" s="198">
        <v>9</v>
      </c>
      <c r="P1698" s="198"/>
      <c r="Q1698" s="195"/>
    </row>
    <row r="1699" spans="1:17">
      <c r="A1699" s="194">
        <v>45215</v>
      </c>
      <c r="B1699" s="195" t="s">
        <v>82</v>
      </c>
      <c r="C1699" s="195" t="s">
        <v>86</v>
      </c>
      <c r="D1699" s="195">
        <v>21</v>
      </c>
      <c r="E1699" s="195">
        <v>2500</v>
      </c>
      <c r="F1699" s="195">
        <v>38</v>
      </c>
      <c r="G1699" s="195">
        <v>1.7</v>
      </c>
      <c r="H1699" s="195">
        <v>1</v>
      </c>
      <c r="I1699" s="195">
        <v>32</v>
      </c>
      <c r="J1699" s="196" t="s">
        <v>136</v>
      </c>
      <c r="K1699" s="197">
        <f>IFERROR(TablaAforos[[#This Row],[AREA DEL POTRERO]]/TablaAforos[[#This Row],[NUMERO VACAS LOTE]]/TablaAforos[[#This Row],[DIAS OCUPACION]],"")</f>
        <v>65.78947368421052</v>
      </c>
      <c r="L1699" s="198">
        <f t="shared" si="501"/>
        <v>2023</v>
      </c>
      <c r="M1699" s="198">
        <f t="shared" si="502"/>
        <v>10</v>
      </c>
      <c r="N1699" s="198">
        <f t="shared" si="503"/>
        <v>16</v>
      </c>
      <c r="O1699" s="198">
        <v>8</v>
      </c>
      <c r="P1699" s="198"/>
      <c r="Q1699" s="195"/>
    </row>
    <row r="1700" spans="1:17">
      <c r="A1700" s="194">
        <v>45215</v>
      </c>
      <c r="B1700" s="195" t="s">
        <v>82</v>
      </c>
      <c r="C1700" s="195" t="s">
        <v>87</v>
      </c>
      <c r="D1700" s="195">
        <v>66</v>
      </c>
      <c r="E1700" s="195">
        <v>2500</v>
      </c>
      <c r="F1700" s="195">
        <v>39</v>
      </c>
      <c r="G1700" s="195">
        <v>2.7</v>
      </c>
      <c r="H1700" s="195">
        <v>1</v>
      </c>
      <c r="I1700" s="195">
        <v>36</v>
      </c>
      <c r="J1700" s="196">
        <v>133</v>
      </c>
      <c r="K1700" s="197">
        <f>IFERROR(TablaAforos[[#This Row],[AREA DEL POTRERO]]/TablaAforos[[#This Row],[NUMERO VACAS LOTE]]/TablaAforos[[#This Row],[DIAS OCUPACION]],"")</f>
        <v>64.102564102564102</v>
      </c>
      <c r="L1700" s="198">
        <f>YEAR(A1700)</f>
        <v>2023</v>
      </c>
      <c r="M1700" s="198">
        <f>MONTH(A1700)</f>
        <v>10</v>
      </c>
      <c r="N1700" s="198">
        <f>DAY(A1700)</f>
        <v>16</v>
      </c>
      <c r="O1700" s="198">
        <v>8</v>
      </c>
      <c r="P1700" s="198"/>
      <c r="Q1700" s="195"/>
    </row>
    <row r="1701" spans="1:17">
      <c r="A1701" s="194">
        <v>45215</v>
      </c>
      <c r="B1701" s="195" t="s">
        <v>85</v>
      </c>
      <c r="C1701" s="195">
        <v>1</v>
      </c>
      <c r="D1701" s="195" t="s">
        <v>133</v>
      </c>
      <c r="E1701" s="195">
        <v>9553</v>
      </c>
      <c r="F1701" s="195">
        <v>32</v>
      </c>
      <c r="G1701" s="195">
        <v>1.9</v>
      </c>
      <c r="H1701" s="195">
        <v>4.5</v>
      </c>
      <c r="I1701" s="195">
        <v>27</v>
      </c>
      <c r="J1701" s="196">
        <v>96</v>
      </c>
      <c r="K1701" s="197">
        <f>IFERROR(TablaAforos[[#This Row],[AREA DEL POTRERO]]/TablaAforos[[#This Row],[NUMERO VACAS LOTE]]/TablaAforos[[#This Row],[DIAS OCUPACION]],"")</f>
        <v>66.340277777777771</v>
      </c>
      <c r="L1701" s="198">
        <f>YEAR(A1701)</f>
        <v>2023</v>
      </c>
      <c r="M1701" s="198">
        <f>MONTH(A1701)</f>
        <v>10</v>
      </c>
      <c r="N1701" s="198">
        <f>DAY(A1701)</f>
        <v>16</v>
      </c>
      <c r="O1701" s="198">
        <v>8</v>
      </c>
      <c r="P1701" s="198"/>
      <c r="Q1701" s="195"/>
    </row>
    <row r="1702" spans="1:17">
      <c r="A1702" s="194">
        <v>45215</v>
      </c>
      <c r="B1702" s="195" t="s">
        <v>85</v>
      </c>
      <c r="C1702" s="195">
        <v>2</v>
      </c>
      <c r="D1702" s="195">
        <v>4</v>
      </c>
      <c r="E1702" s="195">
        <v>13687</v>
      </c>
      <c r="F1702" s="195">
        <v>36</v>
      </c>
      <c r="G1702" s="195">
        <v>1.4</v>
      </c>
      <c r="H1702" s="195">
        <v>4.5</v>
      </c>
      <c r="I1702" s="195">
        <v>29</v>
      </c>
      <c r="J1702" s="196">
        <v>90</v>
      </c>
      <c r="K1702" s="197">
        <f>IFERROR(TablaAforos[[#This Row],[AREA DEL POTRERO]]/TablaAforos[[#This Row],[NUMERO VACAS LOTE]]/TablaAforos[[#This Row],[DIAS OCUPACION]],"")</f>
        <v>84.487654320987659</v>
      </c>
      <c r="L1702" s="198">
        <f t="shared" si="501"/>
        <v>2023</v>
      </c>
      <c r="M1702" s="198">
        <f t="shared" si="502"/>
        <v>10</v>
      </c>
      <c r="N1702" s="198">
        <f t="shared" si="503"/>
        <v>16</v>
      </c>
      <c r="O1702" s="198">
        <v>8</v>
      </c>
      <c r="P1702" s="198"/>
      <c r="Q1702" s="195"/>
    </row>
    <row r="1703" spans="1:17">
      <c r="A1703" s="194">
        <v>45216</v>
      </c>
      <c r="B1703" s="195" t="s">
        <v>81</v>
      </c>
      <c r="C1703" s="195">
        <v>1</v>
      </c>
      <c r="D1703" s="195">
        <v>56</v>
      </c>
      <c r="E1703" s="195">
        <v>2083</v>
      </c>
      <c r="F1703" s="195">
        <v>36</v>
      </c>
      <c r="G1703" s="195">
        <v>2.2000000000000002</v>
      </c>
      <c r="H1703" s="195">
        <v>1</v>
      </c>
      <c r="I1703" s="195">
        <v>30</v>
      </c>
      <c r="J1703" s="196">
        <v>97.6</v>
      </c>
      <c r="K1703" s="197">
        <f>IFERROR(TablaAforos[[#This Row],[AREA DEL POTRERO]]/TablaAforos[[#This Row],[NUMERO VACAS LOTE]]/TablaAforos[[#This Row],[DIAS OCUPACION]],"")</f>
        <v>57.861111111111114</v>
      </c>
      <c r="L1703" s="198">
        <f t="shared" si="501"/>
        <v>2023</v>
      </c>
      <c r="M1703" s="198">
        <f t="shared" si="502"/>
        <v>10</v>
      </c>
      <c r="N1703" s="198">
        <f t="shared" si="503"/>
        <v>17</v>
      </c>
      <c r="O1703" s="198">
        <v>3</v>
      </c>
      <c r="P1703" s="198"/>
      <c r="Q1703" s="195"/>
    </row>
    <row r="1704" spans="1:17">
      <c r="A1704" s="194">
        <v>45216</v>
      </c>
      <c r="B1704" s="195" t="s">
        <v>81</v>
      </c>
      <c r="C1704" s="195">
        <v>2</v>
      </c>
      <c r="D1704" s="195">
        <v>28</v>
      </c>
      <c r="E1704" s="195">
        <v>2234</v>
      </c>
      <c r="F1704" s="195">
        <v>32</v>
      </c>
      <c r="G1704" s="195">
        <v>1.6</v>
      </c>
      <c r="H1704" s="195">
        <v>1</v>
      </c>
      <c r="I1704" s="195">
        <v>31</v>
      </c>
      <c r="J1704" s="196">
        <v>88</v>
      </c>
      <c r="K1704" s="197">
        <f>IFERROR(TablaAforos[[#This Row],[AREA DEL POTRERO]]/TablaAforos[[#This Row],[NUMERO VACAS LOTE]]/TablaAforos[[#This Row],[DIAS OCUPACION]],"")</f>
        <v>69.8125</v>
      </c>
      <c r="L1704" s="198">
        <f t="shared" si="501"/>
        <v>2023</v>
      </c>
      <c r="M1704" s="198">
        <f t="shared" si="502"/>
        <v>10</v>
      </c>
      <c r="N1704" s="198">
        <f t="shared" si="503"/>
        <v>17</v>
      </c>
      <c r="O1704" s="198">
        <v>9</v>
      </c>
      <c r="P1704" s="198"/>
      <c r="Q1704" s="195"/>
    </row>
    <row r="1705" spans="1:17">
      <c r="A1705" s="194">
        <v>45216</v>
      </c>
      <c r="B1705" s="195" t="s">
        <v>82</v>
      </c>
      <c r="C1705" s="195" t="s">
        <v>86</v>
      </c>
      <c r="D1705" s="195">
        <v>22</v>
      </c>
      <c r="E1705" s="195">
        <v>2500</v>
      </c>
      <c r="F1705" s="195">
        <v>38</v>
      </c>
      <c r="G1705" s="195">
        <v>1.7</v>
      </c>
      <c r="H1705" s="195">
        <v>1</v>
      </c>
      <c r="I1705" s="195">
        <v>32</v>
      </c>
      <c r="J1705" s="196">
        <v>87.3</v>
      </c>
      <c r="K1705" s="197">
        <f>IFERROR(TablaAforos[[#This Row],[AREA DEL POTRERO]]/TablaAforos[[#This Row],[NUMERO VACAS LOTE]]/TablaAforos[[#This Row],[DIAS OCUPACION]],"")</f>
        <v>65.78947368421052</v>
      </c>
      <c r="L1705" s="198">
        <f t="shared" si="501"/>
        <v>2023</v>
      </c>
      <c r="M1705" s="198">
        <f t="shared" si="502"/>
        <v>10</v>
      </c>
      <c r="N1705" s="198">
        <f t="shared" si="503"/>
        <v>17</v>
      </c>
      <c r="O1705" s="198">
        <v>8</v>
      </c>
      <c r="P1705" s="198"/>
      <c r="Q1705" s="195"/>
    </row>
    <row r="1706" spans="1:17">
      <c r="A1706" s="194">
        <v>45216</v>
      </c>
      <c r="B1706" s="195" t="s">
        <v>82</v>
      </c>
      <c r="C1706" s="195" t="s">
        <v>87</v>
      </c>
      <c r="D1706" s="195">
        <v>43</v>
      </c>
      <c r="E1706" s="195">
        <v>8325</v>
      </c>
      <c r="F1706" s="195">
        <v>39</v>
      </c>
      <c r="G1706" s="195">
        <v>2.6</v>
      </c>
      <c r="H1706" s="195">
        <v>4.5</v>
      </c>
      <c r="I1706" s="195">
        <v>33</v>
      </c>
      <c r="J1706" s="196">
        <v>93.9</v>
      </c>
      <c r="K1706" s="197">
        <f>IFERROR(TablaAforos[[#This Row],[AREA DEL POTRERO]]/TablaAforos[[#This Row],[NUMERO VACAS LOTE]]/TablaAforos[[#This Row],[DIAS OCUPACION]],"")</f>
        <v>47.435897435897431</v>
      </c>
      <c r="L1706" s="198">
        <f t="shared" si="501"/>
        <v>2023</v>
      </c>
      <c r="M1706" s="198">
        <f t="shared" si="502"/>
        <v>10</v>
      </c>
      <c r="N1706" s="198">
        <f t="shared" si="503"/>
        <v>17</v>
      </c>
      <c r="O1706" s="198">
        <v>8</v>
      </c>
      <c r="P1706" s="198"/>
      <c r="Q1706" s="195"/>
    </row>
    <row r="1707" spans="1:17">
      <c r="A1707" s="194">
        <v>45217</v>
      </c>
      <c r="B1707" s="195" t="s">
        <v>81</v>
      </c>
      <c r="C1707" s="195">
        <v>1</v>
      </c>
      <c r="D1707" s="195">
        <v>55</v>
      </c>
      <c r="E1707" s="195">
        <v>2377</v>
      </c>
      <c r="F1707" s="195">
        <v>36</v>
      </c>
      <c r="G1707" s="195">
        <v>2.2999999999999998</v>
      </c>
      <c r="H1707" s="195">
        <v>1</v>
      </c>
      <c r="I1707" s="195">
        <v>30</v>
      </c>
      <c r="J1707" s="196">
        <v>114</v>
      </c>
      <c r="K1707" s="197">
        <f>IFERROR(TablaAforos[[#This Row],[AREA DEL POTRERO]]/TablaAforos[[#This Row],[NUMERO VACAS LOTE]]/TablaAforos[[#This Row],[DIAS OCUPACION]],"")</f>
        <v>66.027777777777771</v>
      </c>
      <c r="L1707" s="198">
        <f t="shared" si="501"/>
        <v>2023</v>
      </c>
      <c r="M1707" s="198">
        <f t="shared" si="502"/>
        <v>10</v>
      </c>
      <c r="N1707" s="198">
        <f t="shared" si="503"/>
        <v>18</v>
      </c>
      <c r="O1707" s="198">
        <v>3</v>
      </c>
      <c r="P1707" s="198"/>
      <c r="Q1707" s="195"/>
    </row>
    <row r="1708" spans="1:17">
      <c r="A1708" s="194">
        <v>45217</v>
      </c>
      <c r="B1708" s="195" t="s">
        <v>81</v>
      </c>
      <c r="C1708" s="195">
        <v>2</v>
      </c>
      <c r="D1708" s="195">
        <v>27</v>
      </c>
      <c r="E1708" s="195">
        <v>2312</v>
      </c>
      <c r="F1708" s="195">
        <v>32</v>
      </c>
      <c r="G1708" s="195">
        <v>1.7</v>
      </c>
      <c r="H1708" s="195">
        <v>1.7</v>
      </c>
      <c r="I1708" s="195">
        <v>31</v>
      </c>
      <c r="J1708" s="196">
        <v>93.7</v>
      </c>
      <c r="K1708" s="197">
        <f>IFERROR(TablaAforos[[#This Row],[AREA DEL POTRERO]]/TablaAforos[[#This Row],[NUMERO VACAS LOTE]]/TablaAforos[[#This Row],[DIAS OCUPACION]],"")</f>
        <v>42.5</v>
      </c>
      <c r="L1708" s="198">
        <f t="shared" si="501"/>
        <v>2023</v>
      </c>
      <c r="M1708" s="198">
        <f t="shared" si="502"/>
        <v>10</v>
      </c>
      <c r="N1708" s="198">
        <f t="shared" si="503"/>
        <v>18</v>
      </c>
      <c r="O1708" s="198">
        <v>9</v>
      </c>
      <c r="P1708" s="198"/>
      <c r="Q1708" s="195"/>
    </row>
    <row r="1709" spans="1:17">
      <c r="A1709" s="194">
        <v>45217</v>
      </c>
      <c r="B1709" s="195" t="s">
        <v>82</v>
      </c>
      <c r="C1709" s="195" t="s">
        <v>86</v>
      </c>
      <c r="D1709" s="195">
        <v>23</v>
      </c>
      <c r="E1709" s="195">
        <v>2500</v>
      </c>
      <c r="F1709" s="195">
        <v>38</v>
      </c>
      <c r="G1709" s="195">
        <v>2.2000000000000002</v>
      </c>
      <c r="H1709" s="195">
        <v>1</v>
      </c>
      <c r="I1709" s="195">
        <v>32</v>
      </c>
      <c r="J1709" s="196">
        <v>110</v>
      </c>
      <c r="K1709" s="197">
        <f>IFERROR(TablaAforos[[#This Row],[AREA DEL POTRERO]]/TablaAforos[[#This Row],[NUMERO VACAS LOTE]]/TablaAforos[[#This Row],[DIAS OCUPACION]],"")</f>
        <v>65.78947368421052</v>
      </c>
      <c r="L1709" s="198">
        <f t="shared" si="501"/>
        <v>2023</v>
      </c>
      <c r="M1709" s="198">
        <f t="shared" si="502"/>
        <v>10</v>
      </c>
      <c r="N1709" s="198">
        <f t="shared" si="503"/>
        <v>18</v>
      </c>
      <c r="O1709" s="198">
        <v>8</v>
      </c>
      <c r="P1709" s="198"/>
      <c r="Q1709" s="195"/>
    </row>
    <row r="1710" spans="1:17">
      <c r="A1710" s="194">
        <v>45218</v>
      </c>
      <c r="B1710" s="195" t="s">
        <v>81</v>
      </c>
      <c r="C1710" s="195">
        <v>1</v>
      </c>
      <c r="D1710" s="195">
        <v>54</v>
      </c>
      <c r="E1710" s="195">
        <v>2522</v>
      </c>
      <c r="F1710" s="195">
        <v>36</v>
      </c>
      <c r="G1710" s="195">
        <v>2.2999999999999998</v>
      </c>
      <c r="H1710" s="195">
        <v>1</v>
      </c>
      <c r="I1710" s="195">
        <v>30</v>
      </c>
      <c r="J1710" s="196">
        <v>126</v>
      </c>
      <c r="K1710" s="197">
        <f>IFERROR(TablaAforos[[#This Row],[AREA DEL POTRERO]]/TablaAforos[[#This Row],[NUMERO VACAS LOTE]]/TablaAforos[[#This Row],[DIAS OCUPACION]],"")</f>
        <v>70.055555555555557</v>
      </c>
      <c r="L1710" s="198">
        <f t="shared" si="501"/>
        <v>2023</v>
      </c>
      <c r="M1710" s="198">
        <f t="shared" si="502"/>
        <v>10</v>
      </c>
      <c r="N1710" s="198">
        <f t="shared" si="503"/>
        <v>19</v>
      </c>
      <c r="O1710" s="198">
        <v>3</v>
      </c>
      <c r="P1710" s="198"/>
      <c r="Q1710" s="195"/>
    </row>
    <row r="1711" spans="1:17">
      <c r="A1711" s="194">
        <v>45218</v>
      </c>
      <c r="B1711" s="195" t="s">
        <v>81</v>
      </c>
      <c r="C1711" s="195">
        <v>2</v>
      </c>
      <c r="D1711" s="195">
        <v>26</v>
      </c>
      <c r="E1711" s="195">
        <v>2142</v>
      </c>
      <c r="F1711" s="195">
        <v>32</v>
      </c>
      <c r="G1711" s="195">
        <v>1.6</v>
      </c>
      <c r="H1711" s="195">
        <v>1</v>
      </c>
      <c r="I1711" s="195">
        <v>31</v>
      </c>
      <c r="J1711" s="196">
        <v>77.8</v>
      </c>
      <c r="K1711" s="197">
        <f>IFERROR(TablaAforos[[#This Row],[AREA DEL POTRERO]]/TablaAforos[[#This Row],[NUMERO VACAS LOTE]]/TablaAforos[[#This Row],[DIAS OCUPACION]],"")</f>
        <v>66.9375</v>
      </c>
      <c r="L1711" s="198">
        <f t="shared" si="501"/>
        <v>2023</v>
      </c>
      <c r="M1711" s="198">
        <f t="shared" si="502"/>
        <v>10</v>
      </c>
      <c r="N1711" s="198">
        <f t="shared" si="503"/>
        <v>19</v>
      </c>
      <c r="O1711" s="198">
        <v>9</v>
      </c>
      <c r="P1711" s="198"/>
      <c r="Q1711" s="195"/>
    </row>
    <row r="1712" spans="1:17">
      <c r="A1712" s="194">
        <v>45218</v>
      </c>
      <c r="B1712" s="195" t="s">
        <v>82</v>
      </c>
      <c r="C1712" s="195" t="s">
        <v>86</v>
      </c>
      <c r="D1712" s="195">
        <v>24</v>
      </c>
      <c r="E1712" s="195">
        <v>2500</v>
      </c>
      <c r="F1712" s="195">
        <v>38</v>
      </c>
      <c r="G1712" s="195">
        <v>2.2000000000000002</v>
      </c>
      <c r="H1712" s="195">
        <v>1</v>
      </c>
      <c r="I1712" s="195">
        <v>32</v>
      </c>
      <c r="J1712" s="196">
        <v>109</v>
      </c>
      <c r="K1712" s="197">
        <f>IFERROR(TablaAforos[[#This Row],[AREA DEL POTRERO]]/TablaAforos[[#This Row],[NUMERO VACAS LOTE]]/TablaAforos[[#This Row],[DIAS OCUPACION]],"")</f>
        <v>65.78947368421052</v>
      </c>
      <c r="L1712" s="198">
        <f t="shared" si="501"/>
        <v>2023</v>
      </c>
      <c r="M1712" s="198">
        <f t="shared" si="502"/>
        <v>10</v>
      </c>
      <c r="N1712" s="198">
        <f t="shared" si="503"/>
        <v>19</v>
      </c>
      <c r="O1712" s="198">
        <v>8</v>
      </c>
      <c r="P1712" s="198"/>
      <c r="Q1712" s="195"/>
    </row>
    <row r="1713" spans="1:17">
      <c r="A1713" s="194">
        <v>45219</v>
      </c>
      <c r="B1713" s="195" t="s">
        <v>81</v>
      </c>
      <c r="C1713" s="195">
        <v>1</v>
      </c>
      <c r="D1713" s="195">
        <v>53</v>
      </c>
      <c r="E1713" s="195">
        <v>1935</v>
      </c>
      <c r="F1713" s="195">
        <v>36</v>
      </c>
      <c r="G1713" s="195">
        <v>2.6</v>
      </c>
      <c r="H1713" s="195">
        <v>1</v>
      </c>
      <c r="I1713" s="195">
        <v>30</v>
      </c>
      <c r="J1713" s="196">
        <v>105</v>
      </c>
      <c r="K1713" s="197">
        <f>IFERROR(TablaAforos[[#This Row],[AREA DEL POTRERO]]/TablaAforos[[#This Row],[NUMERO VACAS LOTE]]/TablaAforos[[#This Row],[DIAS OCUPACION]],"")</f>
        <v>53.75</v>
      </c>
      <c r="L1713" s="198">
        <f t="shared" si="501"/>
        <v>2023</v>
      </c>
      <c r="M1713" s="198">
        <f t="shared" si="502"/>
        <v>10</v>
      </c>
      <c r="N1713" s="198">
        <f t="shared" si="503"/>
        <v>20</v>
      </c>
      <c r="O1713" s="198">
        <v>3</v>
      </c>
      <c r="P1713" s="198"/>
      <c r="Q1713" s="195"/>
    </row>
    <row r="1714" spans="1:17">
      <c r="A1714" s="194">
        <v>45219</v>
      </c>
      <c r="B1714" s="195" t="s">
        <v>81</v>
      </c>
      <c r="C1714" s="195">
        <v>2</v>
      </c>
      <c r="D1714" s="195">
        <v>16</v>
      </c>
      <c r="E1714" s="195">
        <v>2327</v>
      </c>
      <c r="F1714" s="195">
        <v>32</v>
      </c>
      <c r="G1714" s="195">
        <v>1.5</v>
      </c>
      <c r="H1714" s="195">
        <v>1</v>
      </c>
      <c r="I1714" s="195">
        <v>30</v>
      </c>
      <c r="J1714" s="196">
        <v>86.7</v>
      </c>
      <c r="K1714" s="197">
        <f>IFERROR(TablaAforos[[#This Row],[AREA DEL POTRERO]]/TablaAforos[[#This Row],[NUMERO VACAS LOTE]]/TablaAforos[[#This Row],[DIAS OCUPACION]],"")</f>
        <v>72.71875</v>
      </c>
      <c r="L1714" s="198">
        <f>YEAR(A1714)</f>
        <v>2023</v>
      </c>
      <c r="M1714" s="198">
        <f>MONTH(A1714)</f>
        <v>10</v>
      </c>
      <c r="N1714" s="198">
        <f>DAY(A1714)</f>
        <v>20</v>
      </c>
      <c r="O1714" s="198">
        <v>9</v>
      </c>
      <c r="P1714" s="198"/>
      <c r="Q1714" s="195"/>
    </row>
    <row r="1715" spans="1:17">
      <c r="A1715" s="194">
        <v>45219</v>
      </c>
      <c r="B1715" s="195" t="s">
        <v>82</v>
      </c>
      <c r="C1715" s="195" t="s">
        <v>86</v>
      </c>
      <c r="D1715" s="195">
        <v>25</v>
      </c>
      <c r="E1715" s="195">
        <v>2500</v>
      </c>
      <c r="F1715" s="195">
        <v>38</v>
      </c>
      <c r="G1715" s="195">
        <v>1.9</v>
      </c>
      <c r="H1715" s="195">
        <v>1</v>
      </c>
      <c r="I1715" s="195">
        <v>32</v>
      </c>
      <c r="J1715" s="196">
        <v>96.7</v>
      </c>
      <c r="K1715" s="197">
        <f>IFERROR(TablaAforos[[#This Row],[AREA DEL POTRERO]]/TablaAforos[[#This Row],[NUMERO VACAS LOTE]]/TablaAforos[[#This Row],[DIAS OCUPACION]],"")</f>
        <v>65.78947368421052</v>
      </c>
      <c r="L1715" s="198">
        <f t="shared" si="501"/>
        <v>2023</v>
      </c>
      <c r="M1715" s="198">
        <f t="shared" si="502"/>
        <v>10</v>
      </c>
      <c r="N1715" s="198">
        <f t="shared" si="503"/>
        <v>20</v>
      </c>
      <c r="O1715" s="198">
        <v>8</v>
      </c>
      <c r="P1715" s="198"/>
      <c r="Q1715" s="195"/>
    </row>
    <row r="1716" spans="1:17">
      <c r="A1716" s="194">
        <v>45219</v>
      </c>
      <c r="B1716" s="195" t="s">
        <v>88</v>
      </c>
      <c r="C1716" s="195">
        <v>1</v>
      </c>
      <c r="D1716" s="195">
        <v>7</v>
      </c>
      <c r="E1716" s="195">
        <v>13123</v>
      </c>
      <c r="F1716" s="195">
        <v>46</v>
      </c>
      <c r="G1716" s="195">
        <v>1.7</v>
      </c>
      <c r="H1716" s="195">
        <v>4</v>
      </c>
      <c r="I1716" s="195">
        <v>32</v>
      </c>
      <c r="J1716" s="196">
        <v>95.7</v>
      </c>
      <c r="K1716" s="197">
        <f>IFERROR(TablaAforos[[#This Row],[AREA DEL POTRERO]]/TablaAforos[[#This Row],[NUMERO VACAS LOTE]]/TablaAforos[[#This Row],[DIAS OCUPACION]],"")</f>
        <v>71.320652173913047</v>
      </c>
      <c r="L1716" s="198">
        <f t="shared" si="501"/>
        <v>2023</v>
      </c>
      <c r="M1716" s="198">
        <f t="shared" si="502"/>
        <v>10</v>
      </c>
      <c r="N1716" s="198">
        <f t="shared" si="503"/>
        <v>20</v>
      </c>
      <c r="O1716" s="198">
        <v>8</v>
      </c>
      <c r="P1716" s="198"/>
      <c r="Q1716" s="195"/>
    </row>
    <row r="1717" spans="1:17">
      <c r="A1717" s="194">
        <v>45219</v>
      </c>
      <c r="B1717" s="195" t="s">
        <v>85</v>
      </c>
      <c r="C1717" s="195">
        <v>1</v>
      </c>
      <c r="D1717" s="195" t="s">
        <v>137</v>
      </c>
      <c r="E1717" s="195">
        <v>7397</v>
      </c>
      <c r="F1717" s="195">
        <v>32</v>
      </c>
      <c r="G1717" s="195">
        <v>2.4</v>
      </c>
      <c r="H1717" s="195">
        <v>4.5</v>
      </c>
      <c r="I1717" s="195">
        <v>27</v>
      </c>
      <c r="J1717" s="196">
        <v>95.2</v>
      </c>
      <c r="K1717" s="197">
        <f>IFERROR(TablaAforos[[#This Row],[AREA DEL POTRERO]]/TablaAforos[[#This Row],[NUMERO VACAS LOTE]]/TablaAforos[[#This Row],[DIAS OCUPACION]],"")</f>
        <v>51.368055555555557</v>
      </c>
      <c r="L1717" s="198">
        <f>YEAR(A1717)</f>
        <v>2023</v>
      </c>
      <c r="M1717" s="198">
        <f>MONTH(A1717)</f>
        <v>10</v>
      </c>
      <c r="N1717" s="198">
        <f>DAY(A1717)</f>
        <v>20</v>
      </c>
      <c r="O1717" s="198">
        <v>8</v>
      </c>
      <c r="P1717" s="198"/>
      <c r="Q1717" s="195"/>
    </row>
    <row r="1718" spans="1:17">
      <c r="A1718" s="194">
        <v>45220</v>
      </c>
      <c r="B1718" s="195" t="s">
        <v>81</v>
      </c>
      <c r="C1718" s="195">
        <v>1</v>
      </c>
      <c r="D1718" s="195">
        <v>14</v>
      </c>
      <c r="E1718" s="195">
        <v>2247</v>
      </c>
      <c r="F1718" s="195">
        <v>35</v>
      </c>
      <c r="G1718" s="195">
        <v>2.2999999999999998</v>
      </c>
      <c r="H1718" s="195">
        <v>1</v>
      </c>
      <c r="I1718" s="195">
        <v>30</v>
      </c>
      <c r="J1718" s="196">
        <v>114</v>
      </c>
      <c r="K1718" s="197">
        <f>IFERROR(TablaAforos[[#This Row],[AREA DEL POTRERO]]/TablaAforos[[#This Row],[NUMERO VACAS LOTE]]/TablaAforos[[#This Row],[DIAS OCUPACION]],"")</f>
        <v>64.2</v>
      </c>
      <c r="L1718" s="198">
        <f t="shared" si="501"/>
        <v>2023</v>
      </c>
      <c r="M1718" s="198">
        <f t="shared" si="502"/>
        <v>10</v>
      </c>
      <c r="N1718" s="198">
        <f t="shared" si="503"/>
        <v>21</v>
      </c>
      <c r="O1718" s="198">
        <v>3</v>
      </c>
      <c r="P1718" s="198"/>
      <c r="Q1718" s="195"/>
    </row>
    <row r="1719" spans="1:17">
      <c r="A1719" s="194">
        <v>45220</v>
      </c>
      <c r="B1719" s="195" t="s">
        <v>81</v>
      </c>
      <c r="C1719" s="195">
        <v>2</v>
      </c>
      <c r="D1719" s="195">
        <v>15</v>
      </c>
      <c r="E1719" s="195">
        <v>2908</v>
      </c>
      <c r="F1719" s="195">
        <v>32</v>
      </c>
      <c r="G1719" s="195">
        <v>1.6</v>
      </c>
      <c r="H1719" s="195">
        <v>1</v>
      </c>
      <c r="I1719" s="195">
        <v>32</v>
      </c>
      <c r="J1719" s="196">
        <v>110</v>
      </c>
      <c r="K1719" s="197">
        <f>IFERROR(TablaAforos[[#This Row],[AREA DEL POTRERO]]/TablaAforos[[#This Row],[NUMERO VACAS LOTE]]/TablaAforos[[#This Row],[DIAS OCUPACION]],"")</f>
        <v>90.875</v>
      </c>
      <c r="L1719" s="198">
        <f t="shared" si="501"/>
        <v>2023</v>
      </c>
      <c r="M1719" s="198">
        <f t="shared" si="502"/>
        <v>10</v>
      </c>
      <c r="N1719" s="198">
        <f t="shared" si="503"/>
        <v>21</v>
      </c>
      <c r="O1719" s="198">
        <v>9</v>
      </c>
      <c r="P1719" s="198"/>
      <c r="Q1719" s="195"/>
    </row>
    <row r="1720" spans="1:17">
      <c r="A1720" s="194">
        <v>45220</v>
      </c>
      <c r="B1720" s="195" t="s">
        <v>82</v>
      </c>
      <c r="C1720" s="195" t="s">
        <v>86</v>
      </c>
      <c r="D1720" s="195">
        <v>26</v>
      </c>
      <c r="E1720" s="195">
        <v>2500</v>
      </c>
      <c r="F1720" s="195">
        <v>38</v>
      </c>
      <c r="G1720" s="195">
        <v>2.2999999999999998</v>
      </c>
      <c r="H1720" s="195">
        <v>1</v>
      </c>
      <c r="I1720" s="195">
        <v>32</v>
      </c>
      <c r="J1720" s="196">
        <v>117</v>
      </c>
      <c r="K1720" s="197">
        <f>IFERROR(TablaAforos[[#This Row],[AREA DEL POTRERO]]/TablaAforos[[#This Row],[NUMERO VACAS LOTE]]/TablaAforos[[#This Row],[DIAS OCUPACION]],"")</f>
        <v>65.78947368421052</v>
      </c>
      <c r="L1720" s="198">
        <f t="shared" si="501"/>
        <v>2023</v>
      </c>
      <c r="M1720" s="198">
        <f t="shared" si="502"/>
        <v>10</v>
      </c>
      <c r="N1720" s="198">
        <f t="shared" si="503"/>
        <v>21</v>
      </c>
      <c r="O1720" s="198">
        <v>8</v>
      </c>
      <c r="P1720" s="198"/>
      <c r="Q1720" s="195"/>
    </row>
    <row r="1721" spans="1:17">
      <c r="A1721" s="194">
        <v>45220</v>
      </c>
      <c r="B1721" s="195" t="s">
        <v>82</v>
      </c>
      <c r="C1721" s="195" t="s">
        <v>87</v>
      </c>
      <c r="D1721" s="195">
        <v>44</v>
      </c>
      <c r="E1721" s="195">
        <v>12727</v>
      </c>
      <c r="F1721" s="195">
        <v>39</v>
      </c>
      <c r="G1721" s="195">
        <v>1.8</v>
      </c>
      <c r="H1721" s="195">
        <v>4.5</v>
      </c>
      <c r="I1721" s="195">
        <v>34</v>
      </c>
      <c r="J1721" s="196">
        <v>100</v>
      </c>
      <c r="K1721" s="197">
        <f>IFERROR(TablaAforos[[#This Row],[AREA DEL POTRERO]]/TablaAforos[[#This Row],[NUMERO VACAS LOTE]]/TablaAforos[[#This Row],[DIAS OCUPACION]],"")</f>
        <v>72.518518518518519</v>
      </c>
      <c r="L1721" s="198">
        <f t="shared" si="501"/>
        <v>2023</v>
      </c>
      <c r="M1721" s="198">
        <f t="shared" si="502"/>
        <v>10</v>
      </c>
      <c r="N1721" s="198">
        <f t="shared" si="503"/>
        <v>21</v>
      </c>
      <c r="O1721" s="198">
        <v>8</v>
      </c>
      <c r="P1721" s="198"/>
      <c r="Q1721" s="195"/>
    </row>
    <row r="1722" spans="1:17">
      <c r="A1722" s="194">
        <v>45218</v>
      </c>
      <c r="B1722" s="195" t="s">
        <v>85</v>
      </c>
      <c r="C1722" s="195">
        <v>2</v>
      </c>
      <c r="D1722" s="195">
        <v>12</v>
      </c>
      <c r="E1722" s="195">
        <v>13002</v>
      </c>
      <c r="F1722" s="195">
        <v>36</v>
      </c>
      <c r="G1722" s="195">
        <v>1.8</v>
      </c>
      <c r="H1722" s="195">
        <v>5.5</v>
      </c>
      <c r="I1722" s="195">
        <v>29</v>
      </c>
      <c r="J1722" s="196">
        <v>92.1</v>
      </c>
      <c r="K1722" s="197">
        <f>IFERROR(TablaAforos[[#This Row],[AREA DEL POTRERO]]/TablaAforos[[#This Row],[NUMERO VACAS LOTE]]/TablaAforos[[#This Row],[DIAS OCUPACION]],"")</f>
        <v>65.666666666666671</v>
      </c>
      <c r="L1722" s="198">
        <f t="shared" ref="L1722" si="504">YEAR(A1722)</f>
        <v>2023</v>
      </c>
      <c r="M1722" s="198">
        <f t="shared" ref="M1722" si="505">MONTH(A1722)</f>
        <v>10</v>
      </c>
      <c r="N1722" s="198">
        <f t="shared" ref="N1722" si="506">DAY(A1722)</f>
        <v>19</v>
      </c>
      <c r="O1722" s="198">
        <v>8</v>
      </c>
      <c r="P1722" s="198"/>
      <c r="Q1722" s="195"/>
    </row>
    <row r="1723" spans="1:17">
      <c r="A1723" s="194">
        <v>45221</v>
      </c>
      <c r="B1723" s="195" t="s">
        <v>81</v>
      </c>
      <c r="C1723" s="195">
        <v>1</v>
      </c>
      <c r="D1723" s="195">
        <v>6</v>
      </c>
      <c r="E1723" s="195">
        <v>2442</v>
      </c>
      <c r="F1723" s="195">
        <v>35</v>
      </c>
      <c r="G1723" s="195">
        <v>2.2999999999999998</v>
      </c>
      <c r="H1723" s="195">
        <v>1</v>
      </c>
      <c r="I1723" s="195">
        <v>30</v>
      </c>
      <c r="J1723" s="196">
        <v>123</v>
      </c>
      <c r="K1723" s="197">
        <f>IFERROR(TablaAforos[[#This Row],[AREA DEL POTRERO]]/TablaAforos[[#This Row],[NUMERO VACAS LOTE]]/TablaAforos[[#This Row],[DIAS OCUPACION]],"")</f>
        <v>69.771428571428572</v>
      </c>
      <c r="L1723" s="198">
        <f t="shared" si="501"/>
        <v>2023</v>
      </c>
      <c r="M1723" s="198">
        <f t="shared" si="502"/>
        <v>10</v>
      </c>
      <c r="N1723" s="198">
        <f t="shared" si="503"/>
        <v>22</v>
      </c>
      <c r="O1723" s="198">
        <v>3</v>
      </c>
      <c r="P1723" s="198"/>
      <c r="Q1723" s="195"/>
    </row>
    <row r="1724" spans="1:17">
      <c r="A1724" s="194">
        <v>45221</v>
      </c>
      <c r="B1724" s="195" t="s">
        <v>81</v>
      </c>
      <c r="C1724" s="195">
        <v>2</v>
      </c>
      <c r="D1724" s="195">
        <v>71</v>
      </c>
      <c r="E1724" s="195">
        <v>2184</v>
      </c>
      <c r="F1724" s="195">
        <v>33</v>
      </c>
      <c r="G1724" s="195">
        <v>1.5</v>
      </c>
      <c r="H1724" s="195">
        <v>1</v>
      </c>
      <c r="I1724" s="195">
        <v>31</v>
      </c>
      <c r="J1724" s="196">
        <v>80.3</v>
      </c>
      <c r="K1724" s="197">
        <f>IFERROR(TablaAforos[[#This Row],[AREA DEL POTRERO]]/TablaAforos[[#This Row],[NUMERO VACAS LOTE]]/TablaAforos[[#This Row],[DIAS OCUPACION]],"")</f>
        <v>66.181818181818187</v>
      </c>
      <c r="L1724" s="198">
        <f t="shared" si="501"/>
        <v>2023</v>
      </c>
      <c r="M1724" s="198">
        <f t="shared" si="502"/>
        <v>10</v>
      </c>
      <c r="N1724" s="198">
        <f t="shared" si="503"/>
        <v>22</v>
      </c>
      <c r="O1724" s="198">
        <v>9</v>
      </c>
      <c r="P1724" s="198"/>
      <c r="Q1724" s="195"/>
    </row>
    <row r="1725" spans="1:17">
      <c r="A1725" s="194">
        <v>45221</v>
      </c>
      <c r="B1725" s="195" t="s">
        <v>82</v>
      </c>
      <c r="C1725" s="195" t="s">
        <v>86</v>
      </c>
      <c r="D1725" s="195">
        <v>29</v>
      </c>
      <c r="E1725" s="195">
        <v>2500</v>
      </c>
      <c r="F1725" s="195">
        <v>38</v>
      </c>
      <c r="G1725" s="195">
        <v>1.9</v>
      </c>
      <c r="H1725" s="195">
        <v>1</v>
      </c>
      <c r="I1725" s="195">
        <v>32</v>
      </c>
      <c r="J1725" s="196">
        <v>95.7</v>
      </c>
      <c r="K1725" s="197">
        <f>IFERROR(TablaAforos[[#This Row],[AREA DEL POTRERO]]/TablaAforos[[#This Row],[NUMERO VACAS LOTE]]/TablaAforos[[#This Row],[DIAS OCUPACION]],"")</f>
        <v>65.78947368421052</v>
      </c>
      <c r="L1725" s="198">
        <f t="shared" si="501"/>
        <v>2023</v>
      </c>
      <c r="M1725" s="198">
        <f t="shared" si="502"/>
        <v>10</v>
      </c>
      <c r="N1725" s="198">
        <f t="shared" si="503"/>
        <v>22</v>
      </c>
      <c r="O1725" s="198">
        <v>8</v>
      </c>
      <c r="P1725" s="198"/>
      <c r="Q1725" s="195"/>
    </row>
    <row r="1726" spans="1:17">
      <c r="A1726" s="194">
        <v>45222</v>
      </c>
      <c r="B1726" s="195" t="s">
        <v>81</v>
      </c>
      <c r="C1726" s="195">
        <v>1</v>
      </c>
      <c r="D1726" s="195">
        <v>5</v>
      </c>
      <c r="E1726" s="195">
        <v>2550</v>
      </c>
      <c r="F1726" s="195">
        <v>35</v>
      </c>
      <c r="G1726" s="195">
        <v>2.4</v>
      </c>
      <c r="H1726" s="195">
        <v>1</v>
      </c>
      <c r="I1726" s="195">
        <v>30</v>
      </c>
      <c r="J1726" s="196">
        <v>133</v>
      </c>
      <c r="K1726" s="197">
        <f>IFERROR(TablaAforos[[#This Row],[AREA DEL POTRERO]]/TablaAforos[[#This Row],[NUMERO VACAS LOTE]]/TablaAforos[[#This Row],[DIAS OCUPACION]],"")</f>
        <v>72.857142857142861</v>
      </c>
      <c r="L1726" s="198">
        <f t="shared" si="501"/>
        <v>2023</v>
      </c>
      <c r="M1726" s="198">
        <f t="shared" si="502"/>
        <v>10</v>
      </c>
      <c r="N1726" s="198">
        <f t="shared" si="503"/>
        <v>23</v>
      </c>
      <c r="O1726" s="198">
        <v>3</v>
      </c>
      <c r="P1726" s="198"/>
      <c r="Q1726" s="195"/>
    </row>
    <row r="1727" spans="1:17">
      <c r="A1727" s="194">
        <v>45222</v>
      </c>
      <c r="B1727" s="195" t="s">
        <v>81</v>
      </c>
      <c r="C1727" s="195">
        <v>2</v>
      </c>
      <c r="D1727" s="195">
        <v>81</v>
      </c>
      <c r="E1727" s="195">
        <v>2191</v>
      </c>
      <c r="F1727" s="195">
        <v>33</v>
      </c>
      <c r="G1727" s="195">
        <v>1.8</v>
      </c>
      <c r="H1727" s="195">
        <v>1</v>
      </c>
      <c r="I1727" s="195">
        <v>31</v>
      </c>
      <c r="J1727" s="196">
        <v>89.6</v>
      </c>
      <c r="K1727" s="197">
        <f>IFERROR(TablaAforos[[#This Row],[AREA DEL POTRERO]]/TablaAforos[[#This Row],[NUMERO VACAS LOTE]]/TablaAforos[[#This Row],[DIAS OCUPACION]],"")</f>
        <v>66.393939393939391</v>
      </c>
      <c r="L1727" s="198">
        <f t="shared" si="501"/>
        <v>2023</v>
      </c>
      <c r="M1727" s="198">
        <f t="shared" si="502"/>
        <v>10</v>
      </c>
      <c r="N1727" s="198">
        <f t="shared" si="503"/>
        <v>23</v>
      </c>
      <c r="O1727" s="198">
        <v>9</v>
      </c>
      <c r="P1727" s="198"/>
      <c r="Q1727" s="195"/>
    </row>
    <row r="1728" spans="1:17">
      <c r="A1728" s="194">
        <v>45222</v>
      </c>
      <c r="B1728" s="195" t="s">
        <v>82</v>
      </c>
      <c r="C1728" s="195" t="s">
        <v>86</v>
      </c>
      <c r="D1728" s="195">
        <v>30</v>
      </c>
      <c r="E1728" s="195">
        <v>12578</v>
      </c>
      <c r="F1728" s="195">
        <v>38</v>
      </c>
      <c r="G1728" s="195">
        <v>2.1</v>
      </c>
      <c r="H1728" s="195">
        <v>5.5</v>
      </c>
      <c r="I1728" s="195">
        <v>32</v>
      </c>
      <c r="J1728" s="196">
        <v>94.8</v>
      </c>
      <c r="K1728" s="197">
        <f>IFERROR(TablaAforos[[#This Row],[AREA DEL POTRERO]]/TablaAforos[[#This Row],[NUMERO VACAS LOTE]]/TablaAforos[[#This Row],[DIAS OCUPACION]],"")</f>
        <v>60.18181818181818</v>
      </c>
      <c r="L1728" s="198">
        <f t="shared" si="501"/>
        <v>2023</v>
      </c>
      <c r="M1728" s="198">
        <f t="shared" si="502"/>
        <v>10</v>
      </c>
      <c r="N1728" s="198">
        <f t="shared" si="503"/>
        <v>23</v>
      </c>
      <c r="O1728" s="198">
        <v>8</v>
      </c>
      <c r="P1728" s="198"/>
      <c r="Q1728" s="195"/>
    </row>
    <row r="1729" spans="1:17">
      <c r="A1729" s="194">
        <v>45223</v>
      </c>
      <c r="B1729" s="195" t="s">
        <v>81</v>
      </c>
      <c r="C1729" s="195">
        <v>1</v>
      </c>
      <c r="D1729" s="195">
        <v>4</v>
      </c>
      <c r="E1729" s="195">
        <v>2935</v>
      </c>
      <c r="F1729" s="195">
        <v>35</v>
      </c>
      <c r="G1729" s="195">
        <v>2.2000000000000002</v>
      </c>
      <c r="H1729" s="195">
        <v>1</v>
      </c>
      <c r="I1729" s="195">
        <v>30</v>
      </c>
      <c r="J1729" s="196">
        <v>139</v>
      </c>
      <c r="K1729" s="197">
        <f>IFERROR(TablaAforos[[#This Row],[AREA DEL POTRERO]]/TablaAforos[[#This Row],[NUMERO VACAS LOTE]]/TablaAforos[[#This Row],[DIAS OCUPACION]],"")</f>
        <v>83.857142857142861</v>
      </c>
      <c r="L1729" s="198">
        <f t="shared" si="501"/>
        <v>2023</v>
      </c>
      <c r="M1729" s="198">
        <f t="shared" si="502"/>
        <v>10</v>
      </c>
      <c r="N1729" s="198">
        <f t="shared" si="503"/>
        <v>24</v>
      </c>
      <c r="O1729" s="198">
        <v>3</v>
      </c>
      <c r="P1729" s="198"/>
      <c r="Q1729" s="195"/>
    </row>
    <row r="1730" spans="1:17">
      <c r="A1730" s="194">
        <v>45223</v>
      </c>
      <c r="B1730" s="195" t="s">
        <v>81</v>
      </c>
      <c r="C1730" s="195">
        <v>2</v>
      </c>
      <c r="D1730" s="195">
        <v>79</v>
      </c>
      <c r="E1730" s="195">
        <v>2750</v>
      </c>
      <c r="F1730" s="195">
        <v>33</v>
      </c>
      <c r="G1730" s="195">
        <v>2.1</v>
      </c>
      <c r="H1730" s="195">
        <v>1</v>
      </c>
      <c r="I1730" s="195">
        <v>31</v>
      </c>
      <c r="J1730" s="196">
        <v>134</v>
      </c>
      <c r="K1730" s="197">
        <f>IFERROR(TablaAforos[[#This Row],[AREA DEL POTRERO]]/TablaAforos[[#This Row],[NUMERO VACAS LOTE]]/TablaAforos[[#This Row],[DIAS OCUPACION]],"")</f>
        <v>83.333333333333329</v>
      </c>
      <c r="L1730" s="198">
        <f t="shared" si="501"/>
        <v>2023</v>
      </c>
      <c r="M1730" s="198">
        <f t="shared" si="502"/>
        <v>10</v>
      </c>
      <c r="N1730" s="198">
        <f t="shared" si="503"/>
        <v>24</v>
      </c>
      <c r="O1730" s="198">
        <v>9</v>
      </c>
      <c r="P1730" s="198"/>
      <c r="Q1730" s="195"/>
    </row>
    <row r="1731" spans="1:17">
      <c r="A1731" s="194">
        <v>45223</v>
      </c>
      <c r="B1731" s="195" t="s">
        <v>85</v>
      </c>
      <c r="C1731" s="195">
        <v>1</v>
      </c>
      <c r="D1731" s="195" t="s">
        <v>138</v>
      </c>
      <c r="E1731" s="195">
        <v>7123</v>
      </c>
      <c r="F1731" s="195">
        <v>32</v>
      </c>
      <c r="G1731" s="195">
        <v>2.6</v>
      </c>
      <c r="H1731" s="195">
        <v>4.5</v>
      </c>
      <c r="I1731" s="195">
        <v>27</v>
      </c>
      <c r="J1731" s="196">
        <v>98.3</v>
      </c>
      <c r="K1731" s="197">
        <f>IFERROR(TablaAforos[[#This Row],[AREA DEL POTRERO]]/TablaAforos[[#This Row],[NUMERO VACAS LOTE]]/TablaAforos[[#This Row],[DIAS OCUPACION]],"")</f>
        <v>49.465277777777779</v>
      </c>
      <c r="L1731" s="198">
        <f t="shared" si="501"/>
        <v>2023</v>
      </c>
      <c r="M1731" s="198">
        <f t="shared" si="502"/>
        <v>10</v>
      </c>
      <c r="N1731" s="198">
        <f t="shared" si="503"/>
        <v>24</v>
      </c>
      <c r="O1731" s="198">
        <v>8</v>
      </c>
      <c r="P1731" s="198"/>
      <c r="Q1731" s="195"/>
    </row>
    <row r="1732" spans="1:17">
      <c r="A1732" s="194">
        <v>45224</v>
      </c>
      <c r="B1732" s="195" t="s">
        <v>81</v>
      </c>
      <c r="C1732" s="195">
        <v>1</v>
      </c>
      <c r="D1732" s="195">
        <v>3</v>
      </c>
      <c r="E1732" s="195">
        <v>2161</v>
      </c>
      <c r="F1732" s="195">
        <v>35</v>
      </c>
      <c r="G1732" s="195">
        <v>2.1</v>
      </c>
      <c r="H1732" s="195">
        <v>1</v>
      </c>
      <c r="I1732" s="195">
        <v>30</v>
      </c>
      <c r="J1732" s="196">
        <v>101</v>
      </c>
      <c r="K1732" s="197">
        <f>IFERROR(TablaAforos[[#This Row],[AREA DEL POTRERO]]/TablaAforos[[#This Row],[NUMERO VACAS LOTE]]/TablaAforos[[#This Row],[DIAS OCUPACION]],"")</f>
        <v>61.74285714285714</v>
      </c>
      <c r="L1732" s="198">
        <f t="shared" si="501"/>
        <v>2023</v>
      </c>
      <c r="M1732" s="198">
        <f t="shared" si="502"/>
        <v>10</v>
      </c>
      <c r="N1732" s="198">
        <f t="shared" si="503"/>
        <v>25</v>
      </c>
      <c r="O1732" s="198">
        <v>3</v>
      </c>
      <c r="P1732" s="198"/>
      <c r="Q1732" s="195"/>
    </row>
    <row r="1733" spans="1:17">
      <c r="A1733" s="194">
        <v>45224</v>
      </c>
      <c r="B1733" s="195" t="s">
        <v>81</v>
      </c>
      <c r="C1733" s="195">
        <v>2</v>
      </c>
      <c r="D1733" s="195">
        <v>77</v>
      </c>
      <c r="E1733" s="195">
        <v>2066</v>
      </c>
      <c r="F1733" s="195">
        <v>33</v>
      </c>
      <c r="G1733" s="195">
        <v>1.9</v>
      </c>
      <c r="H1733" s="195">
        <v>1</v>
      </c>
      <c r="I1733" s="195">
        <v>31</v>
      </c>
      <c r="J1733" s="196">
        <v>90.2</v>
      </c>
      <c r="K1733" s="197">
        <f>IFERROR(TablaAforos[[#This Row],[AREA DEL POTRERO]]/TablaAforos[[#This Row],[NUMERO VACAS LOTE]]/TablaAforos[[#This Row],[DIAS OCUPACION]],"")</f>
        <v>62.606060606060609</v>
      </c>
      <c r="L1733" s="198">
        <f t="shared" si="501"/>
        <v>2023</v>
      </c>
      <c r="M1733" s="198">
        <f t="shared" si="502"/>
        <v>10</v>
      </c>
      <c r="N1733" s="198">
        <f t="shared" si="503"/>
        <v>25</v>
      </c>
      <c r="O1733" s="198">
        <v>9</v>
      </c>
      <c r="P1733" s="198"/>
      <c r="Q1733" s="195"/>
    </row>
    <row r="1734" spans="1:17">
      <c r="A1734" s="194">
        <v>45224</v>
      </c>
      <c r="B1734" s="195" t="s">
        <v>88</v>
      </c>
      <c r="C1734" s="195">
        <v>1</v>
      </c>
      <c r="D1734" s="195">
        <v>4</v>
      </c>
      <c r="E1734" s="195">
        <v>11400</v>
      </c>
      <c r="F1734" s="195">
        <v>45</v>
      </c>
      <c r="G1734" s="195">
        <v>1.4</v>
      </c>
      <c r="H1734" s="195">
        <v>3</v>
      </c>
      <c r="I1734" s="195">
        <v>34</v>
      </c>
      <c r="J1734" s="196">
        <v>92.5</v>
      </c>
      <c r="K1734" s="197">
        <f>IFERROR(TablaAforos[[#This Row],[AREA DEL POTRERO]]/TablaAforos[[#This Row],[NUMERO VACAS LOTE]]/TablaAforos[[#This Row],[DIAS OCUPACION]],"")</f>
        <v>84.444444444444443</v>
      </c>
      <c r="L1734" s="198">
        <f t="shared" si="501"/>
        <v>2023</v>
      </c>
      <c r="M1734" s="198">
        <f t="shared" si="502"/>
        <v>10</v>
      </c>
      <c r="N1734" s="198">
        <f t="shared" si="503"/>
        <v>25</v>
      </c>
      <c r="O1734" s="198">
        <v>8</v>
      </c>
      <c r="P1734" s="198"/>
      <c r="Q1734" s="195"/>
    </row>
    <row r="1735" spans="1:17">
      <c r="A1735" s="194">
        <v>45225</v>
      </c>
      <c r="B1735" s="195" t="s">
        <v>81</v>
      </c>
      <c r="C1735" s="195">
        <v>1</v>
      </c>
      <c r="D1735" s="195">
        <v>2</v>
      </c>
      <c r="E1735" s="195">
        <v>2458</v>
      </c>
      <c r="F1735" s="195">
        <v>35</v>
      </c>
      <c r="G1735" s="195">
        <v>2.1</v>
      </c>
      <c r="H1735" s="195">
        <v>1</v>
      </c>
      <c r="I1735" s="195">
        <v>30</v>
      </c>
      <c r="J1735" s="196">
        <v>113</v>
      </c>
      <c r="K1735" s="197">
        <f>IFERROR(TablaAforos[[#This Row],[AREA DEL POTRERO]]/TablaAforos[[#This Row],[NUMERO VACAS LOTE]]/TablaAforos[[#This Row],[DIAS OCUPACION]],"")</f>
        <v>70.228571428571428</v>
      </c>
      <c r="L1735" s="198">
        <f t="shared" si="501"/>
        <v>2023</v>
      </c>
      <c r="M1735" s="198">
        <f t="shared" si="502"/>
        <v>10</v>
      </c>
      <c r="N1735" s="198">
        <f t="shared" si="503"/>
        <v>26</v>
      </c>
      <c r="O1735" s="198">
        <v>3</v>
      </c>
      <c r="P1735" s="198"/>
      <c r="Q1735" s="195"/>
    </row>
    <row r="1736" spans="1:17">
      <c r="A1736" s="194">
        <v>45225</v>
      </c>
      <c r="B1736" s="195" t="s">
        <v>81</v>
      </c>
      <c r="C1736" s="195">
        <v>2</v>
      </c>
      <c r="D1736" s="195">
        <v>76</v>
      </c>
      <c r="E1736" s="195">
        <v>2532</v>
      </c>
      <c r="F1736" s="195">
        <v>33</v>
      </c>
      <c r="G1736" s="195">
        <v>1.7</v>
      </c>
      <c r="H1736" s="195">
        <v>1</v>
      </c>
      <c r="I1736" s="195">
        <v>31</v>
      </c>
      <c r="J1736" s="196">
        <v>104</v>
      </c>
      <c r="K1736" s="197">
        <f>IFERROR(TablaAforos[[#This Row],[AREA DEL POTRERO]]/TablaAforos[[#This Row],[NUMERO VACAS LOTE]]/TablaAforos[[#This Row],[DIAS OCUPACION]],"")</f>
        <v>76.727272727272734</v>
      </c>
      <c r="L1736" s="198">
        <f t="shared" si="501"/>
        <v>2023</v>
      </c>
      <c r="M1736" s="198">
        <f t="shared" si="502"/>
        <v>10</v>
      </c>
      <c r="N1736" s="198">
        <f t="shared" si="503"/>
        <v>26</v>
      </c>
      <c r="O1736" s="198">
        <v>9</v>
      </c>
      <c r="P1736" s="198"/>
      <c r="Q1736" s="195"/>
    </row>
    <row r="1737" spans="1:17">
      <c r="A1737" s="194">
        <v>45226</v>
      </c>
      <c r="B1737" s="195" t="s">
        <v>81</v>
      </c>
      <c r="C1737" s="195">
        <v>1</v>
      </c>
      <c r="D1737" s="195">
        <v>7</v>
      </c>
      <c r="E1737" s="195">
        <v>2054</v>
      </c>
      <c r="F1737" s="195">
        <v>35</v>
      </c>
      <c r="G1737" s="195">
        <v>1.5</v>
      </c>
      <c r="H1737" s="195">
        <v>1</v>
      </c>
      <c r="I1737" s="195">
        <v>30</v>
      </c>
      <c r="J1737" s="196">
        <v>66.5</v>
      </c>
      <c r="K1737" s="197">
        <f>IFERROR(TablaAforos[[#This Row],[AREA DEL POTRERO]]/TablaAforos[[#This Row],[NUMERO VACAS LOTE]]/TablaAforos[[#This Row],[DIAS OCUPACION]],"")</f>
        <v>58.685714285714283</v>
      </c>
      <c r="L1737" s="198">
        <f t="shared" si="501"/>
        <v>2023</v>
      </c>
      <c r="M1737" s="198">
        <f t="shared" si="502"/>
        <v>10</v>
      </c>
      <c r="N1737" s="198">
        <f t="shared" si="503"/>
        <v>27</v>
      </c>
      <c r="O1737" s="198">
        <v>9</v>
      </c>
      <c r="P1737" s="198"/>
      <c r="Q1737" s="195"/>
    </row>
    <row r="1738" spans="1:17">
      <c r="A1738" s="194">
        <v>45226</v>
      </c>
      <c r="B1738" s="195" t="s">
        <v>81</v>
      </c>
      <c r="C1738" s="195">
        <v>2</v>
      </c>
      <c r="D1738" s="195">
        <v>75</v>
      </c>
      <c r="E1738" s="195">
        <v>1385</v>
      </c>
      <c r="F1738" s="195">
        <v>34</v>
      </c>
      <c r="G1738" s="195">
        <v>1.6</v>
      </c>
      <c r="H1738" s="195">
        <v>0.5</v>
      </c>
      <c r="I1738" s="195">
        <v>31</v>
      </c>
      <c r="J1738" s="196">
        <v>103</v>
      </c>
      <c r="K1738" s="197">
        <f>IFERROR(TablaAforos[[#This Row],[AREA DEL POTRERO]]/TablaAforos[[#This Row],[NUMERO VACAS LOTE]]/TablaAforos[[#This Row],[DIAS OCUPACION]],"")</f>
        <v>81.470588235294116</v>
      </c>
      <c r="L1738" s="198">
        <f t="shared" si="501"/>
        <v>2023</v>
      </c>
      <c r="M1738" s="198">
        <f t="shared" si="502"/>
        <v>10</v>
      </c>
      <c r="N1738" s="198">
        <f t="shared" si="503"/>
        <v>27</v>
      </c>
      <c r="O1738" s="198">
        <v>9</v>
      </c>
      <c r="P1738" s="198"/>
      <c r="Q1738" s="195"/>
    </row>
    <row r="1739" spans="1:17">
      <c r="A1739" s="194">
        <v>45226</v>
      </c>
      <c r="B1739" s="195" t="s">
        <v>82</v>
      </c>
      <c r="C1739" s="195" t="s">
        <v>87</v>
      </c>
      <c r="D1739" s="195">
        <v>46</v>
      </c>
      <c r="E1739" s="195">
        <v>2500</v>
      </c>
      <c r="F1739" s="195">
        <v>39</v>
      </c>
      <c r="G1739" s="195">
        <v>2.2999999999999998</v>
      </c>
      <c r="H1739" s="195">
        <v>1</v>
      </c>
      <c r="I1739" s="195">
        <v>34</v>
      </c>
      <c r="J1739" s="196">
        <v>113</v>
      </c>
      <c r="K1739" s="197">
        <f>IFERROR(TablaAforos[[#This Row],[AREA DEL POTRERO]]/TablaAforos[[#This Row],[NUMERO VACAS LOTE]]/TablaAforos[[#This Row],[DIAS OCUPACION]],"")</f>
        <v>64.102564102564102</v>
      </c>
      <c r="L1739" s="198">
        <f t="shared" si="501"/>
        <v>2023</v>
      </c>
      <c r="M1739" s="198">
        <f t="shared" si="502"/>
        <v>10</v>
      </c>
      <c r="N1739" s="198">
        <f t="shared" si="503"/>
        <v>27</v>
      </c>
      <c r="O1739" s="198">
        <v>8</v>
      </c>
      <c r="P1739" s="198"/>
      <c r="Q1739" s="195"/>
    </row>
    <row r="1740" spans="1:17">
      <c r="A1740" s="194">
        <v>45227</v>
      </c>
      <c r="B1740" s="195" t="s">
        <v>81</v>
      </c>
      <c r="C1740" s="195">
        <v>1</v>
      </c>
      <c r="D1740" s="195">
        <v>8</v>
      </c>
      <c r="E1740" s="195">
        <v>2211</v>
      </c>
      <c r="F1740" s="195">
        <v>35</v>
      </c>
      <c r="G1740" s="195">
        <v>2.2000000000000002</v>
      </c>
      <c r="H1740" s="195">
        <v>1</v>
      </c>
      <c r="I1740" s="195">
        <v>30</v>
      </c>
      <c r="J1740" s="196">
        <v>107</v>
      </c>
      <c r="K1740" s="197">
        <f>IFERROR(TablaAforos[[#This Row],[AREA DEL POTRERO]]/TablaAforos[[#This Row],[NUMERO VACAS LOTE]]/TablaAforos[[#This Row],[DIAS OCUPACION]],"")</f>
        <v>63.171428571428571</v>
      </c>
      <c r="L1740" s="198">
        <f t="shared" si="501"/>
        <v>2023</v>
      </c>
      <c r="M1740" s="198">
        <f t="shared" si="502"/>
        <v>10</v>
      </c>
      <c r="N1740" s="198">
        <f t="shared" si="503"/>
        <v>28</v>
      </c>
      <c r="O1740" s="198">
        <v>9</v>
      </c>
      <c r="P1740" s="198"/>
      <c r="Q1740" s="195"/>
    </row>
    <row r="1741" spans="1:17">
      <c r="A1741" s="194">
        <v>45227</v>
      </c>
      <c r="B1741" s="195" t="s">
        <v>81</v>
      </c>
      <c r="C1741" s="195">
        <v>2</v>
      </c>
      <c r="D1741" s="195">
        <v>78</v>
      </c>
      <c r="E1741" s="195">
        <v>1779</v>
      </c>
      <c r="F1741" s="195">
        <v>34</v>
      </c>
      <c r="G1741" s="195">
        <v>1.8</v>
      </c>
      <c r="H1741" s="195">
        <v>1</v>
      </c>
      <c r="I1741" s="195">
        <v>31</v>
      </c>
      <c r="J1741" s="196">
        <v>71.400000000000006</v>
      </c>
      <c r="K1741" s="197" t="s">
        <v>128</v>
      </c>
      <c r="L1741" s="198">
        <f t="shared" si="501"/>
        <v>2023</v>
      </c>
      <c r="M1741" s="198">
        <f t="shared" si="502"/>
        <v>10</v>
      </c>
      <c r="N1741" s="198">
        <f t="shared" si="503"/>
        <v>28</v>
      </c>
      <c r="O1741" s="198">
        <v>9</v>
      </c>
      <c r="P1741" s="198"/>
      <c r="Q1741" s="195"/>
    </row>
    <row r="1742" spans="1:17">
      <c r="A1742" s="194">
        <v>45227</v>
      </c>
      <c r="B1742" s="195" t="s">
        <v>82</v>
      </c>
      <c r="C1742" s="195" t="s">
        <v>87</v>
      </c>
      <c r="D1742" s="195">
        <v>47</v>
      </c>
      <c r="E1742" s="195">
        <v>2500</v>
      </c>
      <c r="F1742" s="195">
        <v>39</v>
      </c>
      <c r="G1742" s="195">
        <v>2.4</v>
      </c>
      <c r="H1742" s="195">
        <v>1</v>
      </c>
      <c r="I1742" s="195">
        <v>34</v>
      </c>
      <c r="J1742" s="196">
        <v>119</v>
      </c>
      <c r="K1742" s="197">
        <f>IFERROR(TablaAforos[[#This Row],[AREA DEL POTRERO]]/TablaAforos[[#This Row],[NUMERO VACAS LOTE]]/TablaAforos[[#This Row],[DIAS OCUPACION]],"")</f>
        <v>64.102564102564102</v>
      </c>
      <c r="L1742" s="198">
        <f t="shared" si="501"/>
        <v>2023</v>
      </c>
      <c r="M1742" s="198">
        <f t="shared" si="502"/>
        <v>10</v>
      </c>
      <c r="N1742" s="198">
        <f t="shared" si="503"/>
        <v>28</v>
      </c>
      <c r="O1742" s="198">
        <v>8</v>
      </c>
      <c r="P1742" s="198"/>
      <c r="Q1742" s="195"/>
    </row>
    <row r="1743" spans="1:17">
      <c r="A1743" s="194">
        <v>45227</v>
      </c>
      <c r="B1743" s="195" t="s">
        <v>85</v>
      </c>
      <c r="C1743" s="195">
        <v>1</v>
      </c>
      <c r="D1743" s="195" t="s">
        <v>139</v>
      </c>
      <c r="E1743" s="195"/>
      <c r="F1743" s="195"/>
      <c r="G1743" s="195"/>
      <c r="H1743" s="195"/>
      <c r="I1743" s="195"/>
      <c r="J1743" s="196"/>
      <c r="K1743" s="197" t="str">
        <f>IFERROR(TablaAforos[[#This Row],[AREA DEL POTRERO]]/TablaAforos[[#This Row],[NUMERO VACAS LOTE]]/TablaAforos[[#This Row],[DIAS OCUPACION]],"")</f>
        <v/>
      </c>
      <c r="L1743" s="198">
        <f>YEAR(A1743)</f>
        <v>2023</v>
      </c>
      <c r="M1743" s="198">
        <f>MONTH(A1743)</f>
        <v>10</v>
      </c>
      <c r="N1743" s="198">
        <f>DAY(A1743)</f>
        <v>28</v>
      </c>
      <c r="O1743" s="198"/>
      <c r="P1743" s="198"/>
      <c r="Q1743" s="195"/>
    </row>
    <row r="1744" spans="1:17">
      <c r="A1744" s="194">
        <v>45228</v>
      </c>
      <c r="B1744" s="195" t="s">
        <v>81</v>
      </c>
      <c r="C1744" s="195">
        <v>1</v>
      </c>
      <c r="D1744" s="195">
        <v>9</v>
      </c>
      <c r="E1744" s="195">
        <v>2169</v>
      </c>
      <c r="F1744" s="195">
        <v>35</v>
      </c>
      <c r="G1744" s="195">
        <v>1.8</v>
      </c>
      <c r="H1744" s="195">
        <v>1</v>
      </c>
      <c r="I1744" s="195">
        <v>30</v>
      </c>
      <c r="J1744" s="196">
        <v>83.7</v>
      </c>
      <c r="K1744" s="197">
        <f>IFERROR(TablaAforos[[#This Row],[AREA DEL POTRERO]]/TablaAforos[[#This Row],[NUMERO VACAS LOTE]]/TablaAforos[[#This Row],[DIAS OCUPACION]],"")</f>
        <v>61.971428571428568</v>
      </c>
      <c r="L1744" s="198">
        <f t="shared" ref="L1744:L1817" si="507">YEAR(A1744)</f>
        <v>2023</v>
      </c>
      <c r="M1744" s="198">
        <f t="shared" ref="M1744:M1817" si="508">MONTH(A1744)</f>
        <v>10</v>
      </c>
      <c r="N1744" s="198">
        <f t="shared" ref="N1744:N1817" si="509">DAY(A1744)</f>
        <v>29</v>
      </c>
      <c r="O1744" s="198">
        <v>9</v>
      </c>
      <c r="P1744" s="198"/>
      <c r="Q1744" s="195"/>
    </row>
    <row r="1745" spans="1:17">
      <c r="A1745" s="194">
        <v>45228</v>
      </c>
      <c r="B1745" s="195" t="s">
        <v>81</v>
      </c>
      <c r="C1745" s="195">
        <v>2</v>
      </c>
      <c r="D1745" s="195">
        <v>80</v>
      </c>
      <c r="E1745" s="195">
        <v>2349</v>
      </c>
      <c r="F1745" s="195">
        <v>34</v>
      </c>
      <c r="G1745" s="195">
        <v>1.7</v>
      </c>
      <c r="H1745" s="195">
        <v>1</v>
      </c>
      <c r="I1745" s="195">
        <v>31</v>
      </c>
      <c r="J1745" s="196">
        <v>92.8</v>
      </c>
      <c r="K1745" s="197">
        <f>IFERROR(TablaAforos[[#This Row],[AREA DEL POTRERO]]/TablaAforos[[#This Row],[NUMERO VACAS LOTE]]/TablaAforos[[#This Row],[DIAS OCUPACION]],"")</f>
        <v>69.088235294117652</v>
      </c>
      <c r="L1745" s="198">
        <f t="shared" si="507"/>
        <v>2023</v>
      </c>
      <c r="M1745" s="198">
        <f t="shared" si="508"/>
        <v>10</v>
      </c>
      <c r="N1745" s="198">
        <f t="shared" si="509"/>
        <v>29</v>
      </c>
      <c r="O1745" s="198">
        <v>9</v>
      </c>
      <c r="P1745" s="198"/>
      <c r="Q1745" s="195"/>
    </row>
    <row r="1746" spans="1:17">
      <c r="A1746" s="194">
        <v>45228</v>
      </c>
      <c r="B1746" s="195" t="s">
        <v>82</v>
      </c>
      <c r="C1746" s="195" t="s">
        <v>87</v>
      </c>
      <c r="D1746" s="195">
        <v>48</v>
      </c>
      <c r="E1746" s="195">
        <v>2500</v>
      </c>
      <c r="F1746" s="195">
        <v>39</v>
      </c>
      <c r="G1746" s="195">
        <v>3</v>
      </c>
      <c r="H1746" s="195">
        <v>1</v>
      </c>
      <c r="I1746" s="195">
        <v>34</v>
      </c>
      <c r="J1746" s="196">
        <v>149</v>
      </c>
      <c r="K1746" s="197">
        <f>IFERROR(TablaAforos[[#This Row],[AREA DEL POTRERO]]/TablaAforos[[#This Row],[NUMERO VACAS LOTE]]/TablaAforos[[#This Row],[DIAS OCUPACION]],"")</f>
        <v>64.102564102564102</v>
      </c>
      <c r="L1746" s="198">
        <f t="shared" si="507"/>
        <v>2023</v>
      </c>
      <c r="M1746" s="198">
        <f t="shared" si="508"/>
        <v>10</v>
      </c>
      <c r="N1746" s="198">
        <f t="shared" si="509"/>
        <v>29</v>
      </c>
      <c r="O1746" s="198">
        <v>8</v>
      </c>
      <c r="P1746" s="198"/>
      <c r="Q1746" s="195"/>
    </row>
    <row r="1747" spans="1:17">
      <c r="A1747" s="194">
        <v>45228</v>
      </c>
      <c r="B1747" s="195" t="s">
        <v>85</v>
      </c>
      <c r="C1747" s="195">
        <v>1</v>
      </c>
      <c r="D1747" s="195">
        <v>15</v>
      </c>
      <c r="E1747" s="195">
        <v>9998</v>
      </c>
      <c r="F1747" s="195">
        <v>32</v>
      </c>
      <c r="G1747" s="195">
        <v>1.7</v>
      </c>
      <c r="H1747" s="195">
        <v>4.5</v>
      </c>
      <c r="I1747" s="195">
        <v>32</v>
      </c>
      <c r="J1747" s="196">
        <v>90.1</v>
      </c>
      <c r="K1747" s="197">
        <f>IFERROR(TablaAforos[[#This Row],[AREA DEL POTRERO]]/TablaAforos[[#This Row],[NUMERO VACAS LOTE]]/TablaAforos[[#This Row],[DIAS OCUPACION]],"")</f>
        <v>69.430555555555557</v>
      </c>
      <c r="L1747" s="198">
        <f t="shared" si="507"/>
        <v>2023</v>
      </c>
      <c r="M1747" s="198">
        <f t="shared" si="508"/>
        <v>10</v>
      </c>
      <c r="N1747" s="198">
        <f t="shared" si="509"/>
        <v>29</v>
      </c>
      <c r="O1747" s="198">
        <v>5</v>
      </c>
      <c r="P1747" s="198"/>
      <c r="Q1747" s="195"/>
    </row>
    <row r="1748" spans="1:17">
      <c r="A1748" s="194">
        <v>45228</v>
      </c>
      <c r="B1748" s="195" t="s">
        <v>88</v>
      </c>
      <c r="C1748" s="195">
        <v>1</v>
      </c>
      <c r="D1748" s="195">
        <v>8</v>
      </c>
      <c r="E1748" s="195">
        <v>12800</v>
      </c>
      <c r="F1748" s="195">
        <v>45</v>
      </c>
      <c r="G1748" s="195">
        <v>1.4</v>
      </c>
      <c r="H1748" s="195">
        <v>3.5</v>
      </c>
      <c r="I1748" s="195">
        <v>35</v>
      </c>
      <c r="J1748" s="196">
        <v>90.2</v>
      </c>
      <c r="K1748" s="197">
        <f>IFERROR(TablaAforos[[#This Row],[AREA DEL POTRERO]]/TablaAforos[[#This Row],[NUMERO VACAS LOTE]]/TablaAforos[[#This Row],[DIAS OCUPACION]],"")</f>
        <v>81.26984126984128</v>
      </c>
      <c r="L1748" s="198">
        <f>YEAR(A1748)</f>
        <v>2023</v>
      </c>
      <c r="M1748" s="198">
        <f>MONTH(A1748)</f>
        <v>10</v>
      </c>
      <c r="N1748" s="198">
        <f>DAY(A1748)</f>
        <v>29</v>
      </c>
      <c r="O1748" s="198">
        <v>8</v>
      </c>
      <c r="P1748" s="198"/>
      <c r="Q1748" s="195"/>
    </row>
    <row r="1749" spans="1:17">
      <c r="A1749" s="194">
        <v>45229</v>
      </c>
      <c r="B1749" s="195" t="s">
        <v>81</v>
      </c>
      <c r="C1749" s="195">
        <v>1</v>
      </c>
      <c r="D1749" s="195">
        <v>10</v>
      </c>
      <c r="E1749" s="195">
        <v>2317</v>
      </c>
      <c r="F1749" s="195">
        <v>35</v>
      </c>
      <c r="G1749" s="195">
        <v>2</v>
      </c>
      <c r="H1749" s="195">
        <v>1</v>
      </c>
      <c r="I1749" s="195">
        <v>30</v>
      </c>
      <c r="J1749" s="196">
        <v>101</v>
      </c>
      <c r="K1749" s="197">
        <f>IFERROR(TablaAforos[[#This Row],[AREA DEL POTRERO]]/TablaAforos[[#This Row],[NUMERO VACAS LOTE]]/TablaAforos[[#This Row],[DIAS OCUPACION]],"")</f>
        <v>66.2</v>
      </c>
      <c r="L1749" s="198">
        <f>YEAR(A1749)</f>
        <v>2023</v>
      </c>
      <c r="M1749" s="198">
        <f>MONTH(A1749)</f>
        <v>10</v>
      </c>
      <c r="N1749" s="198">
        <f>DAY(A1749)</f>
        <v>30</v>
      </c>
      <c r="O1749" s="198">
        <v>9</v>
      </c>
      <c r="P1749" s="198"/>
      <c r="Q1749" s="195"/>
    </row>
    <row r="1750" spans="1:17">
      <c r="A1750" s="194">
        <v>45229</v>
      </c>
      <c r="B1750" s="195" t="s">
        <v>81</v>
      </c>
      <c r="C1750" s="195">
        <v>2</v>
      </c>
      <c r="D1750" s="195">
        <v>82</v>
      </c>
      <c r="E1750" s="195">
        <v>2804</v>
      </c>
      <c r="F1750" s="195">
        <v>34</v>
      </c>
      <c r="G1750" s="195">
        <v>1.5</v>
      </c>
      <c r="H1750" s="195">
        <v>1</v>
      </c>
      <c r="I1750" s="195">
        <v>31</v>
      </c>
      <c r="J1750" s="196">
        <v>103</v>
      </c>
      <c r="K1750" s="197">
        <f>IFERROR(TablaAforos[[#This Row],[AREA DEL POTRERO]]/TablaAforos[[#This Row],[NUMERO VACAS LOTE]]/TablaAforos[[#This Row],[DIAS OCUPACION]],"")</f>
        <v>82.470588235294116</v>
      </c>
      <c r="L1750" s="198">
        <f t="shared" si="507"/>
        <v>2023</v>
      </c>
      <c r="M1750" s="198">
        <f t="shared" si="508"/>
        <v>10</v>
      </c>
      <c r="N1750" s="198">
        <f t="shared" si="509"/>
        <v>30</v>
      </c>
      <c r="O1750" s="198">
        <v>9</v>
      </c>
      <c r="P1750" s="198"/>
      <c r="Q1750" s="195"/>
    </row>
    <row r="1751" spans="1:17">
      <c r="A1751" s="194">
        <v>45229</v>
      </c>
      <c r="B1751" s="195" t="s">
        <v>82</v>
      </c>
      <c r="C1751" s="195" t="s">
        <v>86</v>
      </c>
      <c r="D1751" s="195">
        <v>1</v>
      </c>
      <c r="E1751" s="195">
        <v>2500</v>
      </c>
      <c r="F1751" s="195">
        <v>37</v>
      </c>
      <c r="G1751" s="195">
        <v>1.5</v>
      </c>
      <c r="H1751" s="195">
        <v>1</v>
      </c>
      <c r="I1751" s="195">
        <v>39</v>
      </c>
      <c r="J1751" s="196">
        <v>80.099999999999994</v>
      </c>
      <c r="K1751" s="197">
        <f>IFERROR(TablaAforos[[#This Row],[AREA DEL POTRERO]]/TablaAforos[[#This Row],[NUMERO VACAS LOTE]]/TablaAforos[[#This Row],[DIAS OCUPACION]],"")</f>
        <v>67.567567567567565</v>
      </c>
      <c r="L1751" s="198">
        <f t="shared" si="507"/>
        <v>2023</v>
      </c>
      <c r="M1751" s="198">
        <f t="shared" si="508"/>
        <v>10</v>
      </c>
      <c r="N1751" s="198">
        <f t="shared" si="509"/>
        <v>30</v>
      </c>
      <c r="O1751" s="198">
        <v>8</v>
      </c>
      <c r="P1751" s="198"/>
      <c r="Q1751" s="195"/>
    </row>
    <row r="1752" spans="1:17">
      <c r="A1752" s="194">
        <v>45229</v>
      </c>
      <c r="B1752" s="195" t="s">
        <v>82</v>
      </c>
      <c r="C1752" s="195" t="s">
        <v>87</v>
      </c>
      <c r="D1752" s="195">
        <v>49</v>
      </c>
      <c r="E1752" s="195">
        <v>2500</v>
      </c>
      <c r="F1752" s="195">
        <v>39</v>
      </c>
      <c r="G1752" s="195">
        <v>1.7</v>
      </c>
      <c r="H1752" s="195">
        <v>1</v>
      </c>
      <c r="I1752" s="195">
        <v>34</v>
      </c>
      <c r="J1752" s="196">
        <v>83.2</v>
      </c>
      <c r="K1752" s="197">
        <f>IFERROR(TablaAforos[[#This Row],[AREA DEL POTRERO]]/TablaAforos[[#This Row],[NUMERO VACAS LOTE]]/TablaAforos[[#This Row],[DIAS OCUPACION]],"")</f>
        <v>64.102564102564102</v>
      </c>
      <c r="L1752" s="198">
        <f t="shared" si="507"/>
        <v>2023</v>
      </c>
      <c r="M1752" s="198">
        <f t="shared" si="508"/>
        <v>10</v>
      </c>
      <c r="N1752" s="198">
        <f t="shared" si="509"/>
        <v>30</v>
      </c>
      <c r="O1752" s="198">
        <v>8</v>
      </c>
      <c r="P1752" s="198"/>
      <c r="Q1752" s="195"/>
    </row>
    <row r="1753" spans="1:17">
      <c r="A1753" s="194">
        <v>45230</v>
      </c>
      <c r="B1753" s="195" t="s">
        <v>81</v>
      </c>
      <c r="C1753" s="195">
        <v>1</v>
      </c>
      <c r="D1753" s="195">
        <v>11</v>
      </c>
      <c r="E1753" s="195">
        <v>2272</v>
      </c>
      <c r="F1753" s="195">
        <v>35</v>
      </c>
      <c r="G1753" s="195">
        <v>1.6</v>
      </c>
      <c r="H1753" s="195">
        <v>1</v>
      </c>
      <c r="I1753" s="195">
        <v>30</v>
      </c>
      <c r="J1753" s="196">
        <v>82.3</v>
      </c>
      <c r="K1753" s="197">
        <f>IFERROR(TablaAforos[[#This Row],[AREA DEL POTRERO]]/TablaAforos[[#This Row],[NUMERO VACAS LOTE]]/TablaAforos[[#This Row],[DIAS OCUPACION]],"")</f>
        <v>64.914285714285711</v>
      </c>
      <c r="L1753" s="198">
        <f t="shared" si="507"/>
        <v>2023</v>
      </c>
      <c r="M1753" s="198">
        <f t="shared" si="508"/>
        <v>10</v>
      </c>
      <c r="N1753" s="198">
        <f t="shared" si="509"/>
        <v>31</v>
      </c>
      <c r="O1753" s="198">
        <v>9</v>
      </c>
      <c r="P1753" s="198"/>
      <c r="Q1753" s="195"/>
    </row>
    <row r="1754" spans="1:17">
      <c r="A1754" s="194">
        <v>45230</v>
      </c>
      <c r="B1754" s="195" t="s">
        <v>81</v>
      </c>
      <c r="C1754" s="195">
        <v>2</v>
      </c>
      <c r="D1754" s="195">
        <v>84</v>
      </c>
      <c r="E1754" s="195">
        <v>1943</v>
      </c>
      <c r="F1754" s="195">
        <v>35</v>
      </c>
      <c r="G1754" s="195">
        <v>1.6</v>
      </c>
      <c r="H1754" s="195">
        <v>1</v>
      </c>
      <c r="I1754" s="195">
        <v>31</v>
      </c>
      <c r="J1754" s="196">
        <v>69.099999999999994</v>
      </c>
      <c r="K1754" s="197">
        <f>IFERROR(TablaAforos[[#This Row],[AREA DEL POTRERO]]/TablaAforos[[#This Row],[NUMERO VACAS LOTE]]/TablaAforos[[#This Row],[DIAS OCUPACION]],"")</f>
        <v>55.514285714285712</v>
      </c>
      <c r="L1754" s="198">
        <f t="shared" si="507"/>
        <v>2023</v>
      </c>
      <c r="M1754" s="198">
        <f t="shared" si="508"/>
        <v>10</v>
      </c>
      <c r="N1754" s="198">
        <f t="shared" si="509"/>
        <v>31</v>
      </c>
      <c r="O1754" s="198">
        <v>9</v>
      </c>
      <c r="P1754" s="198"/>
      <c r="Q1754" s="195"/>
    </row>
    <row r="1755" spans="1:17">
      <c r="A1755" s="194">
        <v>45230</v>
      </c>
      <c r="B1755" s="195" t="s">
        <v>82</v>
      </c>
      <c r="C1755" s="195" t="s">
        <v>86</v>
      </c>
      <c r="D1755" s="195">
        <v>2</v>
      </c>
      <c r="E1755" s="195">
        <v>2500</v>
      </c>
      <c r="F1755" s="195">
        <v>37</v>
      </c>
      <c r="G1755" s="195">
        <v>1.8</v>
      </c>
      <c r="H1755" s="195">
        <v>1</v>
      </c>
      <c r="I1755" s="195">
        <v>39</v>
      </c>
      <c r="J1755" s="196">
        <v>93.2</v>
      </c>
      <c r="K1755" s="197">
        <f>IFERROR(TablaAforos[[#This Row],[AREA DEL POTRERO]]/TablaAforos[[#This Row],[NUMERO VACAS LOTE]]/TablaAforos[[#This Row],[DIAS OCUPACION]],"")</f>
        <v>67.567567567567565</v>
      </c>
      <c r="L1755" s="198">
        <f t="shared" si="507"/>
        <v>2023</v>
      </c>
      <c r="M1755" s="198">
        <f t="shared" si="508"/>
        <v>10</v>
      </c>
      <c r="N1755" s="198">
        <f t="shared" si="509"/>
        <v>31</v>
      </c>
      <c r="O1755" s="198">
        <v>8</v>
      </c>
      <c r="P1755" s="198"/>
      <c r="Q1755" s="195"/>
    </row>
    <row r="1756" spans="1:17">
      <c r="A1756" s="194">
        <v>45230</v>
      </c>
      <c r="B1756" s="195" t="s">
        <v>82</v>
      </c>
      <c r="C1756" s="195" t="s">
        <v>87</v>
      </c>
      <c r="D1756" s="195">
        <v>50</v>
      </c>
      <c r="E1756" s="195">
        <v>2500</v>
      </c>
      <c r="F1756" s="195">
        <v>39</v>
      </c>
      <c r="G1756" s="195">
        <v>1.5</v>
      </c>
      <c r="H1756" s="195">
        <v>1</v>
      </c>
      <c r="I1756" s="195">
        <v>34</v>
      </c>
      <c r="J1756" s="196">
        <v>76</v>
      </c>
      <c r="K1756" s="197">
        <f>IFERROR(TablaAforos[[#This Row],[AREA DEL POTRERO]]/TablaAforos[[#This Row],[NUMERO VACAS LOTE]]/TablaAforos[[#This Row],[DIAS OCUPACION]],"")</f>
        <v>64.102564102564102</v>
      </c>
      <c r="L1756" s="198">
        <f t="shared" si="507"/>
        <v>2023</v>
      </c>
      <c r="M1756" s="198">
        <f t="shared" si="508"/>
        <v>10</v>
      </c>
      <c r="N1756" s="198">
        <f t="shared" si="509"/>
        <v>31</v>
      </c>
      <c r="O1756" s="198">
        <v>8</v>
      </c>
      <c r="P1756" s="198"/>
      <c r="Q1756" s="195"/>
    </row>
    <row r="1757" spans="1:17">
      <c r="A1757" s="194">
        <v>45230</v>
      </c>
      <c r="B1757" s="195" t="s">
        <v>85</v>
      </c>
      <c r="C1757" s="195">
        <v>2</v>
      </c>
      <c r="D1757" s="195">
        <v>7</v>
      </c>
      <c r="E1757" s="195">
        <v>18646</v>
      </c>
      <c r="F1757" s="195">
        <v>36</v>
      </c>
      <c r="G1757" s="195">
        <v>2</v>
      </c>
      <c r="H1757" s="195">
        <v>8</v>
      </c>
      <c r="I1757" s="195">
        <v>30</v>
      </c>
      <c r="J1757" s="196">
        <v>99.1</v>
      </c>
      <c r="K1757" s="197">
        <f>IFERROR(TablaAforos[[#This Row],[AREA DEL POTRERO]]/TablaAforos[[#This Row],[NUMERO VACAS LOTE]]/TablaAforos[[#This Row],[DIAS OCUPACION]],"")</f>
        <v>64.743055555555557</v>
      </c>
      <c r="L1757" s="198">
        <f>YEAR(A1757)</f>
        <v>2023</v>
      </c>
      <c r="M1757" s="198">
        <f>MONTH(A1757)</f>
        <v>10</v>
      </c>
      <c r="N1757" s="198">
        <f>DAY(A1757)</f>
        <v>31</v>
      </c>
      <c r="O1757" s="198">
        <v>10</v>
      </c>
      <c r="P1757" s="198"/>
      <c r="Q1757" s="195"/>
    </row>
    <row r="1758" spans="1:17">
      <c r="A1758" s="194">
        <v>45231</v>
      </c>
      <c r="B1758" s="195" t="s">
        <v>81</v>
      </c>
      <c r="C1758" s="195">
        <v>1</v>
      </c>
      <c r="D1758" s="195">
        <v>12</v>
      </c>
      <c r="E1758" s="195">
        <v>2121</v>
      </c>
      <c r="F1758" s="195">
        <v>35</v>
      </c>
      <c r="G1758" s="195">
        <v>1.7</v>
      </c>
      <c r="H1758" s="195">
        <v>1</v>
      </c>
      <c r="I1758" s="195">
        <v>30</v>
      </c>
      <c r="J1758" s="196">
        <v>81.400000000000006</v>
      </c>
      <c r="K1758" s="197">
        <f>IFERROR(TablaAforos[[#This Row],[AREA DEL POTRERO]]/TablaAforos[[#This Row],[NUMERO VACAS LOTE]]/TablaAforos[[#This Row],[DIAS OCUPACION]],"")</f>
        <v>60.6</v>
      </c>
      <c r="L1758" s="198">
        <f t="shared" si="507"/>
        <v>2023</v>
      </c>
      <c r="M1758" s="198">
        <f t="shared" si="508"/>
        <v>11</v>
      </c>
      <c r="N1758" s="198">
        <f t="shared" si="509"/>
        <v>1</v>
      </c>
      <c r="O1758" s="198">
        <v>9</v>
      </c>
      <c r="P1758" s="198"/>
      <c r="Q1758" s="195"/>
    </row>
    <row r="1759" spans="1:17">
      <c r="A1759" s="194">
        <v>45231</v>
      </c>
      <c r="B1759" s="195" t="s">
        <v>81</v>
      </c>
      <c r="C1759" s="195">
        <v>2</v>
      </c>
      <c r="D1759" s="195">
        <v>86</v>
      </c>
      <c r="E1759" s="195">
        <v>2224</v>
      </c>
      <c r="F1759" s="195">
        <v>35</v>
      </c>
      <c r="G1759" s="195">
        <v>1.7</v>
      </c>
      <c r="H1759" s="195">
        <v>1</v>
      </c>
      <c r="I1759" s="195">
        <v>31</v>
      </c>
      <c r="J1759" s="196">
        <v>82</v>
      </c>
      <c r="K1759" s="197">
        <f>IFERROR(TablaAforos[[#This Row],[AREA DEL POTRERO]]/TablaAforos[[#This Row],[NUMERO VACAS LOTE]]/TablaAforos[[#This Row],[DIAS OCUPACION]],"")</f>
        <v>63.542857142857144</v>
      </c>
      <c r="L1759" s="198">
        <f t="shared" si="507"/>
        <v>2023</v>
      </c>
      <c r="M1759" s="198">
        <f t="shared" si="508"/>
        <v>11</v>
      </c>
      <c r="N1759" s="198">
        <f t="shared" si="509"/>
        <v>1</v>
      </c>
      <c r="O1759" s="198">
        <v>9</v>
      </c>
      <c r="P1759" s="198"/>
      <c r="Q1759" s="195"/>
    </row>
    <row r="1760" spans="1:17">
      <c r="A1760" s="194">
        <v>45231</v>
      </c>
      <c r="B1760" s="195" t="s">
        <v>82</v>
      </c>
      <c r="C1760" s="195" t="s">
        <v>86</v>
      </c>
      <c r="D1760" s="195">
        <v>3</v>
      </c>
      <c r="E1760" s="195">
        <v>2500</v>
      </c>
      <c r="F1760" s="195">
        <v>37</v>
      </c>
      <c r="G1760" s="195">
        <v>1.4</v>
      </c>
      <c r="H1760" s="195">
        <v>1</v>
      </c>
      <c r="I1760" s="195">
        <v>39</v>
      </c>
      <c r="J1760" s="196">
        <v>75</v>
      </c>
      <c r="K1760" s="197">
        <f>IFERROR(TablaAforos[[#This Row],[AREA DEL POTRERO]]/TablaAforos[[#This Row],[NUMERO VACAS LOTE]]/TablaAforos[[#This Row],[DIAS OCUPACION]],"")</f>
        <v>67.567567567567565</v>
      </c>
      <c r="L1760" s="198">
        <f t="shared" si="507"/>
        <v>2023</v>
      </c>
      <c r="M1760" s="198">
        <f t="shared" si="508"/>
        <v>11</v>
      </c>
      <c r="N1760" s="198">
        <f t="shared" si="509"/>
        <v>1</v>
      </c>
      <c r="O1760" s="198">
        <v>8</v>
      </c>
      <c r="P1760" s="198"/>
      <c r="Q1760" s="195"/>
    </row>
    <row r="1761" spans="1:17">
      <c r="A1761" s="194">
        <v>45231</v>
      </c>
      <c r="B1761" s="195" t="s">
        <v>82</v>
      </c>
      <c r="C1761" s="195" t="s">
        <v>87</v>
      </c>
      <c r="D1761" s="195">
        <v>51</v>
      </c>
      <c r="E1761" s="195">
        <v>2500</v>
      </c>
      <c r="F1761" s="195">
        <v>39</v>
      </c>
      <c r="G1761" s="195">
        <v>2.1</v>
      </c>
      <c r="H1761" s="195">
        <v>1</v>
      </c>
      <c r="I1761" s="195">
        <v>34</v>
      </c>
      <c r="J1761" s="196">
        <v>101</v>
      </c>
      <c r="K1761" s="197">
        <f>IFERROR(TablaAforos[[#This Row],[AREA DEL POTRERO]]/TablaAforos[[#This Row],[NUMERO VACAS LOTE]]/TablaAforos[[#This Row],[DIAS OCUPACION]],"")</f>
        <v>64.102564102564102</v>
      </c>
      <c r="L1761" s="198">
        <f>YEAR(A1761)</f>
        <v>2023</v>
      </c>
      <c r="M1761" s="198">
        <f>MONTH(A1761)</f>
        <v>11</v>
      </c>
      <c r="N1761" s="198">
        <f>DAY(A1761)</f>
        <v>1</v>
      </c>
      <c r="O1761" s="198">
        <v>8</v>
      </c>
      <c r="P1761" s="198"/>
      <c r="Q1761" s="195"/>
    </row>
    <row r="1762" spans="1:17">
      <c r="A1762" s="194">
        <v>45231</v>
      </c>
      <c r="B1762" s="195" t="s">
        <v>88</v>
      </c>
      <c r="C1762" s="195">
        <v>1</v>
      </c>
      <c r="D1762" s="195">
        <v>5</v>
      </c>
      <c r="E1762" s="195">
        <v>8100</v>
      </c>
      <c r="F1762" s="195">
        <v>46</v>
      </c>
      <c r="G1762" s="195">
        <v>1.2</v>
      </c>
      <c r="H1762" s="195">
        <v>2</v>
      </c>
      <c r="I1762" s="195">
        <v>36</v>
      </c>
      <c r="J1762" s="196">
        <v>82.5</v>
      </c>
      <c r="K1762" s="197">
        <f>IFERROR(TablaAforos[[#This Row],[AREA DEL POTRERO]]/TablaAforos[[#This Row],[NUMERO VACAS LOTE]]/TablaAforos[[#This Row],[DIAS OCUPACION]],"")</f>
        <v>88.043478260869563</v>
      </c>
      <c r="L1762" s="198">
        <f t="shared" si="507"/>
        <v>2023</v>
      </c>
      <c r="M1762" s="198">
        <f t="shared" si="508"/>
        <v>11</v>
      </c>
      <c r="N1762" s="198">
        <f t="shared" si="509"/>
        <v>1</v>
      </c>
      <c r="O1762" s="198">
        <v>8</v>
      </c>
      <c r="P1762" s="198"/>
      <c r="Q1762" s="195"/>
    </row>
    <row r="1763" spans="1:17">
      <c r="A1763" s="194">
        <v>45232</v>
      </c>
      <c r="B1763" s="195" t="s">
        <v>81</v>
      </c>
      <c r="C1763" s="195">
        <v>1</v>
      </c>
      <c r="D1763" s="195">
        <v>60</v>
      </c>
      <c r="E1763" s="195">
        <v>2393</v>
      </c>
      <c r="F1763" s="195">
        <v>36</v>
      </c>
      <c r="G1763" s="195">
        <v>1.9</v>
      </c>
      <c r="H1763" s="195">
        <v>1</v>
      </c>
      <c r="I1763" s="195">
        <v>29</v>
      </c>
      <c r="J1763" s="196">
        <v>67.7</v>
      </c>
      <c r="K1763" s="197">
        <f>IFERROR(TablaAforos[[#This Row],[AREA DEL POTRERO]]/TablaAforos[[#This Row],[NUMERO VACAS LOTE]]/TablaAforos[[#This Row],[DIAS OCUPACION]],"")</f>
        <v>66.472222222222229</v>
      </c>
      <c r="L1763" s="198">
        <f>YEAR(A1763)</f>
        <v>2023</v>
      </c>
      <c r="M1763" s="198">
        <f>MONTH(A1763)</f>
        <v>11</v>
      </c>
      <c r="N1763" s="198">
        <f>DAY(A1763)</f>
        <v>2</v>
      </c>
      <c r="O1763" s="198">
        <v>7</v>
      </c>
      <c r="P1763" s="198"/>
      <c r="Q1763" s="195"/>
    </row>
    <row r="1764" spans="1:17">
      <c r="A1764" s="194">
        <v>45232</v>
      </c>
      <c r="B1764" s="195" t="s">
        <v>81</v>
      </c>
      <c r="C1764" s="195">
        <v>2</v>
      </c>
      <c r="D1764" s="195">
        <v>83</v>
      </c>
      <c r="E1764" s="195">
        <v>3369</v>
      </c>
      <c r="F1764" s="195">
        <v>35</v>
      </c>
      <c r="G1764" s="195">
        <v>1.3</v>
      </c>
      <c r="H1764" s="195">
        <v>1</v>
      </c>
      <c r="I1764" s="195">
        <v>31</v>
      </c>
      <c r="J1764" s="196">
        <v>99.6</v>
      </c>
      <c r="K1764" s="197">
        <f>IFERROR(TablaAforos[[#This Row],[AREA DEL POTRERO]]/TablaAforos[[#This Row],[NUMERO VACAS LOTE]]/TablaAforos[[#This Row],[DIAS OCUPACION]],"")</f>
        <v>96.257142857142853</v>
      </c>
      <c r="L1764" s="198">
        <f t="shared" si="507"/>
        <v>2023</v>
      </c>
      <c r="M1764" s="198">
        <f t="shared" si="508"/>
        <v>11</v>
      </c>
      <c r="N1764" s="198">
        <f t="shared" si="509"/>
        <v>2</v>
      </c>
      <c r="O1764" s="198">
        <v>9</v>
      </c>
      <c r="P1764" s="198"/>
      <c r="Q1764" s="195"/>
    </row>
    <row r="1765" spans="1:17">
      <c r="A1765" s="194">
        <v>45232</v>
      </c>
      <c r="B1765" s="195" t="s">
        <v>82</v>
      </c>
      <c r="C1765" s="195" t="s">
        <v>86</v>
      </c>
      <c r="D1765" s="195">
        <v>4</v>
      </c>
      <c r="E1765" s="195">
        <v>2500</v>
      </c>
      <c r="F1765" s="195">
        <v>37</v>
      </c>
      <c r="G1765" s="195">
        <v>1.6</v>
      </c>
      <c r="H1765" s="195">
        <v>1</v>
      </c>
      <c r="I1765" s="195">
        <v>39</v>
      </c>
      <c r="J1765" s="196">
        <v>84.6</v>
      </c>
      <c r="K1765" s="197">
        <f>IFERROR(TablaAforos[[#This Row],[AREA DEL POTRERO]]/TablaAforos[[#This Row],[NUMERO VACAS LOTE]]/TablaAforos[[#This Row],[DIAS OCUPACION]],"")</f>
        <v>67.567567567567565</v>
      </c>
      <c r="L1765" s="198">
        <f t="shared" si="507"/>
        <v>2023</v>
      </c>
      <c r="M1765" s="198">
        <f t="shared" si="508"/>
        <v>11</v>
      </c>
      <c r="N1765" s="198">
        <f t="shared" si="509"/>
        <v>2</v>
      </c>
      <c r="O1765" s="198">
        <v>8</v>
      </c>
      <c r="P1765" s="198"/>
      <c r="Q1765" s="195"/>
    </row>
    <row r="1766" spans="1:17">
      <c r="A1766" s="194">
        <v>45232</v>
      </c>
      <c r="B1766" s="195" t="s">
        <v>82</v>
      </c>
      <c r="C1766" s="195" t="s">
        <v>87</v>
      </c>
      <c r="D1766" s="195">
        <v>52</v>
      </c>
      <c r="E1766" s="195">
        <v>2500</v>
      </c>
      <c r="F1766" s="195">
        <v>39</v>
      </c>
      <c r="G1766" s="195">
        <v>1.9</v>
      </c>
      <c r="H1766" s="195">
        <v>1</v>
      </c>
      <c r="I1766" s="195">
        <v>34</v>
      </c>
      <c r="J1766" s="196">
        <v>94.7</v>
      </c>
      <c r="K1766" s="197">
        <f>IFERROR(TablaAforos[[#This Row],[AREA DEL POTRERO]]/TablaAforos[[#This Row],[NUMERO VACAS LOTE]]/TablaAforos[[#This Row],[DIAS OCUPACION]],"")</f>
        <v>64.102564102564102</v>
      </c>
      <c r="L1766" s="198">
        <f t="shared" si="507"/>
        <v>2023</v>
      </c>
      <c r="M1766" s="198">
        <f t="shared" si="508"/>
        <v>11</v>
      </c>
      <c r="N1766" s="198">
        <f t="shared" si="509"/>
        <v>2</v>
      </c>
      <c r="O1766" s="198">
        <v>8</v>
      </c>
      <c r="P1766" s="198"/>
      <c r="Q1766" s="195"/>
    </row>
    <row r="1767" spans="1:17" hidden="1">
      <c r="A1767" s="194"/>
      <c r="B1767" s="195"/>
      <c r="C1767" s="195"/>
      <c r="D1767" s="195"/>
      <c r="E1767" s="195"/>
      <c r="F1767" s="195"/>
      <c r="G1767" s="195"/>
      <c r="H1767" s="195"/>
      <c r="I1767" s="195"/>
      <c r="J1767" s="196"/>
      <c r="K1767" s="197" t="str">
        <f>IFERROR(TablaAforos[[#This Row],[AREA DEL POTRERO]]/TablaAforos[[#This Row],[NUMERO VACAS LOTE]]/TablaAforos[[#This Row],[DIAS OCUPACION]],"")</f>
        <v/>
      </c>
      <c r="L1767" s="198">
        <f t="shared" si="507"/>
        <v>1900</v>
      </c>
      <c r="M1767" s="198">
        <f t="shared" si="508"/>
        <v>1</v>
      </c>
      <c r="N1767" s="198">
        <f t="shared" si="509"/>
        <v>0</v>
      </c>
      <c r="O1767" s="198"/>
      <c r="P1767" s="198"/>
      <c r="Q1767" s="195"/>
    </row>
    <row r="1768" spans="1:17">
      <c r="A1768" s="194">
        <v>45233</v>
      </c>
      <c r="B1768" s="195" t="s">
        <v>81</v>
      </c>
      <c r="C1768" s="195">
        <v>1</v>
      </c>
      <c r="D1768" s="195">
        <v>61</v>
      </c>
      <c r="E1768" s="195">
        <v>2668</v>
      </c>
      <c r="F1768" s="195">
        <v>37</v>
      </c>
      <c r="G1768" s="195">
        <v>2</v>
      </c>
      <c r="H1768" s="195">
        <v>1</v>
      </c>
      <c r="I1768" s="195">
        <v>29</v>
      </c>
      <c r="J1768" s="196">
        <v>93.7</v>
      </c>
      <c r="K1768" s="197">
        <f>IFERROR(TablaAforos[[#This Row],[AREA DEL POTRERO]]/TablaAforos[[#This Row],[NUMERO VACAS LOTE]]/TablaAforos[[#This Row],[DIAS OCUPACION]],"")</f>
        <v>72.108108108108112</v>
      </c>
      <c r="L1768" s="198">
        <f>YEAR(A1768)</f>
        <v>2023</v>
      </c>
      <c r="M1768" s="198">
        <f>MONTH(A1768)</f>
        <v>11</v>
      </c>
      <c r="N1768" s="198">
        <f>DAY(A1768)</f>
        <v>3</v>
      </c>
      <c r="O1768" s="198">
        <v>7</v>
      </c>
      <c r="P1768" s="198"/>
      <c r="Q1768" s="195"/>
    </row>
    <row r="1769" spans="1:17">
      <c r="A1769" s="194">
        <v>45233</v>
      </c>
      <c r="B1769" s="195" t="s">
        <v>81</v>
      </c>
      <c r="C1769" s="195">
        <v>2</v>
      </c>
      <c r="D1769" s="195">
        <v>85</v>
      </c>
      <c r="E1769" s="195">
        <v>2219</v>
      </c>
      <c r="F1769" s="195">
        <v>36</v>
      </c>
      <c r="G1769" s="195">
        <v>1.4</v>
      </c>
      <c r="H1769" s="195">
        <v>1</v>
      </c>
      <c r="I1769" s="195">
        <v>30</v>
      </c>
      <c r="J1769" s="196">
        <v>76.3</v>
      </c>
      <c r="K1769" s="197">
        <f>IFERROR(TablaAforos[[#This Row],[AREA DEL POTRERO]]/TablaAforos[[#This Row],[NUMERO VACAS LOTE]]/TablaAforos[[#This Row],[DIAS OCUPACION]],"")</f>
        <v>61.638888888888886</v>
      </c>
      <c r="L1769" s="198">
        <f>YEAR(A1769)</f>
        <v>2023</v>
      </c>
      <c r="M1769" s="198">
        <f>MONTH(A1769)</f>
        <v>11</v>
      </c>
      <c r="N1769" s="198">
        <f>DAY(A1769)</f>
        <v>3</v>
      </c>
      <c r="O1769" s="198">
        <v>7</v>
      </c>
      <c r="P1769" s="198"/>
      <c r="Q1769" s="195"/>
    </row>
    <row r="1770" spans="1:17">
      <c r="A1770" s="194">
        <v>45233</v>
      </c>
      <c r="B1770" s="195" t="s">
        <v>82</v>
      </c>
      <c r="C1770" s="195" t="s">
        <v>87</v>
      </c>
      <c r="D1770" s="195">
        <v>53</v>
      </c>
      <c r="E1770" s="195">
        <v>2500</v>
      </c>
      <c r="F1770" s="195">
        <v>39</v>
      </c>
      <c r="G1770" s="195">
        <v>1.9</v>
      </c>
      <c r="H1770" s="195">
        <v>1</v>
      </c>
      <c r="I1770" s="195">
        <v>34</v>
      </c>
      <c r="J1770" s="196">
        <v>92.3</v>
      </c>
      <c r="K1770" s="197">
        <f>IFERROR(TablaAforos[[#This Row],[AREA DEL POTRERO]]/TablaAforos[[#This Row],[NUMERO VACAS LOTE]]/TablaAforos[[#This Row],[DIAS OCUPACION]],"")</f>
        <v>64.102564102564102</v>
      </c>
      <c r="L1770" s="198">
        <f>YEAR(A1770)</f>
        <v>2023</v>
      </c>
      <c r="M1770" s="198">
        <f>MONTH(A1770)</f>
        <v>11</v>
      </c>
      <c r="N1770" s="198">
        <f>DAY(A1770)</f>
        <v>3</v>
      </c>
      <c r="O1770" s="198">
        <v>8</v>
      </c>
      <c r="P1770" s="198"/>
      <c r="Q1770" s="195"/>
    </row>
    <row r="1771" spans="1:17">
      <c r="A1771" s="194">
        <v>45233</v>
      </c>
      <c r="B1771" s="195" t="s">
        <v>88</v>
      </c>
      <c r="C1771" s="195">
        <v>1</v>
      </c>
      <c r="D1771" s="195">
        <v>6</v>
      </c>
      <c r="E1771" s="195">
        <v>6600</v>
      </c>
      <c r="F1771" s="195">
        <v>46</v>
      </c>
      <c r="G1771" s="195">
        <v>1.5</v>
      </c>
      <c r="H1771" s="195">
        <v>2</v>
      </c>
      <c r="I1771" s="195">
        <v>36</v>
      </c>
      <c r="J1771" s="196">
        <v>83.4</v>
      </c>
      <c r="K1771" s="197">
        <f>IFERROR(TablaAforos[[#This Row],[AREA DEL POTRERO]]/TablaAforos[[#This Row],[NUMERO VACAS LOTE]]/TablaAforos[[#This Row],[DIAS OCUPACION]],"")</f>
        <v>71.739130434782609</v>
      </c>
      <c r="L1771" s="198">
        <f t="shared" si="507"/>
        <v>2023</v>
      </c>
      <c r="M1771" s="198">
        <f t="shared" si="508"/>
        <v>11</v>
      </c>
      <c r="N1771" s="198">
        <f t="shared" si="509"/>
        <v>3</v>
      </c>
      <c r="O1771" s="198">
        <v>8</v>
      </c>
      <c r="P1771" s="198"/>
      <c r="Q1771" s="195"/>
    </row>
    <row r="1772" spans="1:17" hidden="1">
      <c r="A1772" s="194"/>
      <c r="B1772" s="195"/>
      <c r="C1772" s="195"/>
      <c r="D1772" s="195"/>
      <c r="E1772" s="195"/>
      <c r="F1772" s="195"/>
      <c r="G1772" s="195"/>
      <c r="H1772" s="195"/>
      <c r="I1772" s="195"/>
      <c r="J1772" s="196"/>
      <c r="K1772" s="197" t="str">
        <f>IFERROR(TablaAforos[[#This Row],[AREA DEL POTRERO]]/TablaAforos[[#This Row],[NUMERO VACAS LOTE]]/TablaAforos[[#This Row],[DIAS OCUPACION]],"")</f>
        <v/>
      </c>
      <c r="L1772" s="198">
        <f t="shared" si="507"/>
        <v>1900</v>
      </c>
      <c r="M1772" s="198">
        <f t="shared" si="508"/>
        <v>1</v>
      </c>
      <c r="N1772" s="198">
        <f t="shared" si="509"/>
        <v>0</v>
      </c>
      <c r="O1772" s="198"/>
      <c r="P1772" s="198"/>
      <c r="Q1772" s="195"/>
    </row>
    <row r="1773" spans="1:17" hidden="1">
      <c r="A1773" s="194"/>
      <c r="B1773" s="195"/>
      <c r="C1773" s="195"/>
      <c r="D1773" s="195"/>
      <c r="E1773" s="195"/>
      <c r="F1773" s="195"/>
      <c r="G1773" s="195"/>
      <c r="H1773" s="195"/>
      <c r="I1773" s="195"/>
      <c r="J1773" s="196"/>
      <c r="K1773" s="197" t="str">
        <f>IFERROR(TablaAforos[[#This Row],[AREA DEL POTRERO]]/TablaAforos[[#This Row],[NUMERO VACAS LOTE]]/TablaAforos[[#This Row],[DIAS OCUPACION]],"")</f>
        <v/>
      </c>
      <c r="L1773" s="198">
        <f t="shared" si="507"/>
        <v>1900</v>
      </c>
      <c r="M1773" s="198">
        <f t="shared" si="508"/>
        <v>1</v>
      </c>
      <c r="N1773" s="198">
        <f t="shared" si="509"/>
        <v>0</v>
      </c>
      <c r="O1773" s="198"/>
      <c r="P1773" s="198"/>
      <c r="Q1773" s="195"/>
    </row>
    <row r="1774" spans="1:17" hidden="1">
      <c r="A1774" s="194"/>
      <c r="B1774" s="195"/>
      <c r="C1774" s="195"/>
      <c r="D1774" s="195"/>
      <c r="E1774" s="195"/>
      <c r="F1774" s="195"/>
      <c r="G1774" s="195"/>
      <c r="H1774" s="195"/>
      <c r="I1774" s="195"/>
      <c r="J1774" s="196"/>
      <c r="K1774" s="197" t="str">
        <f>IFERROR(TablaAforos[[#This Row],[AREA DEL POTRERO]]/TablaAforos[[#This Row],[NUMERO VACAS LOTE]]/TablaAforos[[#This Row],[DIAS OCUPACION]],"")</f>
        <v/>
      </c>
      <c r="L1774" s="198">
        <f t="shared" si="507"/>
        <v>1900</v>
      </c>
      <c r="M1774" s="198">
        <f t="shared" si="508"/>
        <v>1</v>
      </c>
      <c r="N1774" s="198">
        <f t="shared" si="509"/>
        <v>0</v>
      </c>
      <c r="O1774" s="198"/>
      <c r="P1774" s="198"/>
      <c r="Q1774" s="195"/>
    </row>
    <row r="1775" spans="1:17">
      <c r="A1775" s="194">
        <v>45234</v>
      </c>
      <c r="B1775" s="195" t="s">
        <v>81</v>
      </c>
      <c r="C1775" s="195">
        <v>1</v>
      </c>
      <c r="D1775" s="195">
        <v>62</v>
      </c>
      <c r="E1775" s="195">
        <v>2873</v>
      </c>
      <c r="F1775" s="195">
        <v>37</v>
      </c>
      <c r="G1775" s="195">
        <v>2.1</v>
      </c>
      <c r="H1775" s="195">
        <v>1</v>
      </c>
      <c r="I1775" s="195">
        <v>29</v>
      </c>
      <c r="J1775" s="196">
        <v>106</v>
      </c>
      <c r="K1775" s="197">
        <f>IFERROR(TablaAforos[[#This Row],[AREA DEL POTRERO]]/TablaAforos[[#This Row],[NUMERO VACAS LOTE]]/TablaAforos[[#This Row],[DIAS OCUPACION]],"")</f>
        <v>77.648648648648646</v>
      </c>
      <c r="L1775" s="198">
        <f>YEAR(A1775)</f>
        <v>2023</v>
      </c>
      <c r="M1775" s="198">
        <f>MONTH(A1775)</f>
        <v>11</v>
      </c>
      <c r="N1775" s="198">
        <f>DAY(A1775)</f>
        <v>4</v>
      </c>
      <c r="O1775" s="198">
        <v>7</v>
      </c>
      <c r="P1775" s="198"/>
      <c r="Q1775" s="195"/>
    </row>
    <row r="1776" spans="1:17">
      <c r="A1776" s="194">
        <v>45234</v>
      </c>
      <c r="B1776" s="195" t="s">
        <v>81</v>
      </c>
      <c r="C1776" s="195">
        <v>2</v>
      </c>
      <c r="D1776" s="195">
        <v>87</v>
      </c>
      <c r="E1776" s="195">
        <v>3351</v>
      </c>
      <c r="F1776" s="195">
        <v>35</v>
      </c>
      <c r="G1776" s="195">
        <v>1.7</v>
      </c>
      <c r="H1776" s="195">
        <v>1</v>
      </c>
      <c r="I1776" s="195">
        <v>30</v>
      </c>
      <c r="J1776" s="196">
        <v>108</v>
      </c>
      <c r="K1776" s="197">
        <f>IFERROR(TablaAforos[[#This Row],[AREA DEL POTRERO]]/TablaAforos[[#This Row],[NUMERO VACAS LOTE]]/TablaAforos[[#This Row],[DIAS OCUPACION]],"")</f>
        <v>95.742857142857147</v>
      </c>
      <c r="L1776" s="198">
        <f>YEAR(A1776)</f>
        <v>2023</v>
      </c>
      <c r="M1776" s="198">
        <f>MONTH(A1776)</f>
        <v>11</v>
      </c>
      <c r="N1776" s="198">
        <f>DAY(A1776)</f>
        <v>4</v>
      </c>
      <c r="O1776" s="198">
        <v>7</v>
      </c>
      <c r="P1776" s="198"/>
      <c r="Q1776" s="195"/>
    </row>
    <row r="1777" spans="1:17">
      <c r="A1777" s="194">
        <v>45234</v>
      </c>
      <c r="B1777" s="195" t="s">
        <v>82</v>
      </c>
      <c r="C1777" s="195" t="s">
        <v>86</v>
      </c>
      <c r="D1777" s="195">
        <v>5</v>
      </c>
      <c r="E1777" s="195">
        <v>2500</v>
      </c>
      <c r="F1777" s="195">
        <v>37</v>
      </c>
      <c r="G1777" s="195">
        <v>1.9</v>
      </c>
      <c r="H1777" s="195">
        <v>1</v>
      </c>
      <c r="I1777" s="195">
        <v>39</v>
      </c>
      <c r="J1777" s="196">
        <v>96.3</v>
      </c>
      <c r="K1777" s="197">
        <f>IFERROR(TablaAforos[[#This Row],[AREA DEL POTRERO]]/TablaAforos[[#This Row],[NUMERO VACAS LOTE]]/TablaAforos[[#This Row],[DIAS OCUPACION]],"")</f>
        <v>67.567567567567565</v>
      </c>
      <c r="L1777" s="198">
        <f>YEAR(A1777)</f>
        <v>2023</v>
      </c>
      <c r="M1777" s="198">
        <f>MONTH(A1777)</f>
        <v>11</v>
      </c>
      <c r="N1777" s="198">
        <f>DAY(A1777)</f>
        <v>4</v>
      </c>
      <c r="O1777" s="198">
        <v>8</v>
      </c>
      <c r="P1777" s="198"/>
      <c r="Q1777" s="195"/>
    </row>
    <row r="1778" spans="1:17">
      <c r="A1778" s="194">
        <v>45234</v>
      </c>
      <c r="B1778" s="195" t="s">
        <v>82</v>
      </c>
      <c r="C1778" s="195" t="s">
        <v>87</v>
      </c>
      <c r="D1778" s="195">
        <v>54</v>
      </c>
      <c r="E1778" s="195">
        <v>2500</v>
      </c>
      <c r="F1778" s="195">
        <v>39</v>
      </c>
      <c r="G1778" s="195">
        <v>1.7</v>
      </c>
      <c r="H1778" s="195">
        <v>1</v>
      </c>
      <c r="I1778" s="195">
        <v>34</v>
      </c>
      <c r="J1778" s="196">
        <v>81.7</v>
      </c>
      <c r="K1778" s="197">
        <f>IFERROR(TablaAforos[[#This Row],[AREA DEL POTRERO]]/TablaAforos[[#This Row],[NUMERO VACAS LOTE]]/TablaAforos[[#This Row],[DIAS OCUPACION]],"")</f>
        <v>64.102564102564102</v>
      </c>
      <c r="L1778" s="198">
        <f t="shared" si="507"/>
        <v>2023</v>
      </c>
      <c r="M1778" s="198">
        <f t="shared" si="508"/>
        <v>11</v>
      </c>
      <c r="N1778" s="198">
        <f t="shared" si="509"/>
        <v>4</v>
      </c>
      <c r="O1778" s="198">
        <v>8</v>
      </c>
      <c r="P1778" s="198"/>
      <c r="Q1778" s="195"/>
    </row>
    <row r="1779" spans="1:17" hidden="1">
      <c r="A1779" s="194"/>
      <c r="B1779" s="195"/>
      <c r="C1779" s="195"/>
      <c r="D1779" s="195"/>
      <c r="E1779" s="195"/>
      <c r="F1779" s="195"/>
      <c r="G1779" s="195"/>
      <c r="H1779" s="195"/>
      <c r="I1779" s="195"/>
      <c r="J1779" s="196"/>
      <c r="K1779" s="197" t="str">
        <f>IFERROR(TablaAforos[[#This Row],[AREA DEL POTRERO]]/TablaAforos[[#This Row],[NUMERO VACAS LOTE]]/TablaAforos[[#This Row],[DIAS OCUPACION]],"")</f>
        <v/>
      </c>
      <c r="L1779" s="198">
        <f t="shared" si="507"/>
        <v>1900</v>
      </c>
      <c r="M1779" s="198">
        <f t="shared" si="508"/>
        <v>1</v>
      </c>
      <c r="N1779" s="198">
        <f t="shared" si="509"/>
        <v>0</v>
      </c>
      <c r="O1779" s="198"/>
      <c r="P1779" s="198"/>
      <c r="Q1779" s="195"/>
    </row>
    <row r="1780" spans="1:17" hidden="1">
      <c r="A1780" s="194"/>
      <c r="B1780" s="195"/>
      <c r="C1780" s="195"/>
      <c r="D1780" s="195"/>
      <c r="E1780" s="195"/>
      <c r="F1780" s="195"/>
      <c r="G1780" s="195"/>
      <c r="H1780" s="195"/>
      <c r="I1780" s="195"/>
      <c r="J1780" s="196"/>
      <c r="K1780" s="197" t="str">
        <f>IFERROR(TablaAforos[[#This Row],[AREA DEL POTRERO]]/TablaAforos[[#This Row],[NUMERO VACAS LOTE]]/TablaAforos[[#This Row],[DIAS OCUPACION]],"")</f>
        <v/>
      </c>
      <c r="L1780" s="198">
        <f t="shared" si="507"/>
        <v>1900</v>
      </c>
      <c r="M1780" s="198">
        <f t="shared" si="508"/>
        <v>1</v>
      </c>
      <c r="N1780" s="198">
        <f t="shared" si="509"/>
        <v>0</v>
      </c>
      <c r="O1780" s="198"/>
      <c r="P1780" s="198"/>
      <c r="Q1780" s="195"/>
    </row>
    <row r="1781" spans="1:17" hidden="1">
      <c r="A1781" s="194"/>
      <c r="B1781" s="195"/>
      <c r="C1781" s="195"/>
      <c r="D1781" s="195"/>
      <c r="E1781" s="195"/>
      <c r="F1781" s="195"/>
      <c r="G1781" s="195"/>
      <c r="H1781" s="195"/>
      <c r="I1781" s="195"/>
      <c r="J1781" s="196"/>
      <c r="K1781" s="197" t="str">
        <f>IFERROR(TablaAforos[[#This Row],[AREA DEL POTRERO]]/TablaAforos[[#This Row],[NUMERO VACAS LOTE]]/TablaAforos[[#This Row],[DIAS OCUPACION]],"")</f>
        <v/>
      </c>
      <c r="L1781" s="198">
        <f t="shared" si="507"/>
        <v>1900</v>
      </c>
      <c r="M1781" s="198">
        <f t="shared" si="508"/>
        <v>1</v>
      </c>
      <c r="N1781" s="198">
        <f t="shared" si="509"/>
        <v>0</v>
      </c>
      <c r="O1781" s="198"/>
      <c r="P1781" s="198"/>
      <c r="Q1781" s="195"/>
    </row>
    <row r="1782" spans="1:17" hidden="1">
      <c r="A1782" s="194"/>
      <c r="B1782" s="195"/>
      <c r="C1782" s="195"/>
      <c r="D1782" s="195"/>
      <c r="E1782" s="195"/>
      <c r="F1782" s="195"/>
      <c r="G1782" s="195"/>
      <c r="H1782" s="195"/>
      <c r="I1782" s="195"/>
      <c r="J1782" s="196"/>
      <c r="K1782" s="197" t="str">
        <f>IFERROR(TablaAforos[[#This Row],[AREA DEL POTRERO]]/TablaAforos[[#This Row],[NUMERO VACAS LOTE]]/TablaAforos[[#This Row],[DIAS OCUPACION]],"")</f>
        <v/>
      </c>
      <c r="L1782" s="198">
        <f t="shared" si="507"/>
        <v>1900</v>
      </c>
      <c r="M1782" s="198">
        <f t="shared" si="508"/>
        <v>1</v>
      </c>
      <c r="N1782" s="198">
        <f t="shared" si="509"/>
        <v>0</v>
      </c>
      <c r="O1782" s="198"/>
      <c r="P1782" s="198"/>
      <c r="Q1782" s="195"/>
    </row>
    <row r="1783" spans="1:17" hidden="1">
      <c r="A1783" s="194"/>
      <c r="B1783" s="195"/>
      <c r="C1783" s="195"/>
      <c r="D1783" s="195"/>
      <c r="E1783" s="195"/>
      <c r="F1783" s="195"/>
      <c r="G1783" s="195"/>
      <c r="H1783" s="195"/>
      <c r="I1783" s="195"/>
      <c r="J1783" s="196"/>
      <c r="K1783" s="197" t="str">
        <f>IFERROR(TablaAforos[[#This Row],[AREA DEL POTRERO]]/TablaAforos[[#This Row],[NUMERO VACAS LOTE]]/TablaAforos[[#This Row],[DIAS OCUPACION]],"")</f>
        <v/>
      </c>
      <c r="L1783" s="198">
        <f t="shared" si="507"/>
        <v>1900</v>
      </c>
      <c r="M1783" s="198">
        <f t="shared" si="508"/>
        <v>1</v>
      </c>
      <c r="N1783" s="198">
        <f t="shared" si="509"/>
        <v>0</v>
      </c>
      <c r="O1783" s="198"/>
      <c r="P1783" s="198"/>
      <c r="Q1783" s="195"/>
    </row>
    <row r="1784" spans="1:17" hidden="1">
      <c r="A1784" s="194"/>
      <c r="B1784" s="195"/>
      <c r="C1784" s="195"/>
      <c r="D1784" s="195"/>
      <c r="E1784" s="195"/>
      <c r="F1784" s="195"/>
      <c r="G1784" s="195"/>
      <c r="H1784" s="195"/>
      <c r="I1784" s="195"/>
      <c r="J1784" s="196"/>
      <c r="K1784" s="197" t="str">
        <f>IFERROR(TablaAforos[[#This Row],[AREA DEL POTRERO]]/TablaAforos[[#This Row],[NUMERO VACAS LOTE]]/TablaAforos[[#This Row],[DIAS OCUPACION]],"")</f>
        <v/>
      </c>
      <c r="L1784" s="198">
        <f t="shared" si="507"/>
        <v>1900</v>
      </c>
      <c r="M1784" s="198">
        <f t="shared" si="508"/>
        <v>1</v>
      </c>
      <c r="N1784" s="198">
        <f t="shared" si="509"/>
        <v>0</v>
      </c>
      <c r="O1784" s="198"/>
      <c r="P1784" s="198"/>
      <c r="Q1784" s="195"/>
    </row>
    <row r="1785" spans="1:17" hidden="1">
      <c r="A1785" s="194"/>
      <c r="B1785" s="195"/>
      <c r="C1785" s="195"/>
      <c r="D1785" s="195"/>
      <c r="E1785" s="195"/>
      <c r="F1785" s="195"/>
      <c r="G1785" s="195"/>
      <c r="H1785" s="195"/>
      <c r="I1785" s="195"/>
      <c r="J1785" s="196"/>
      <c r="K1785" s="197" t="str">
        <f>IFERROR(TablaAforos[[#This Row],[AREA DEL POTRERO]]/TablaAforos[[#This Row],[NUMERO VACAS LOTE]]/TablaAforos[[#This Row],[DIAS OCUPACION]],"")</f>
        <v/>
      </c>
      <c r="L1785" s="198">
        <f t="shared" si="507"/>
        <v>1900</v>
      </c>
      <c r="M1785" s="198">
        <f t="shared" si="508"/>
        <v>1</v>
      </c>
      <c r="N1785" s="198">
        <f t="shared" si="509"/>
        <v>0</v>
      </c>
      <c r="O1785" s="198"/>
      <c r="P1785" s="198"/>
      <c r="Q1785" s="195"/>
    </row>
    <row r="1786" spans="1:17" hidden="1">
      <c r="A1786" s="194"/>
      <c r="B1786" s="195"/>
      <c r="C1786" s="195"/>
      <c r="D1786" s="195"/>
      <c r="E1786" s="195"/>
      <c r="F1786" s="195"/>
      <c r="G1786" s="195"/>
      <c r="H1786" s="195"/>
      <c r="I1786" s="195"/>
      <c r="J1786" s="196"/>
      <c r="K1786" s="197" t="str">
        <f>IFERROR(TablaAforos[[#This Row],[AREA DEL POTRERO]]/TablaAforos[[#This Row],[NUMERO VACAS LOTE]]/TablaAforos[[#This Row],[DIAS OCUPACION]],"")</f>
        <v/>
      </c>
      <c r="L1786" s="198">
        <f t="shared" si="507"/>
        <v>1900</v>
      </c>
      <c r="M1786" s="198">
        <f t="shared" si="508"/>
        <v>1</v>
      </c>
      <c r="N1786" s="198">
        <f t="shared" si="509"/>
        <v>0</v>
      </c>
      <c r="O1786" s="198"/>
      <c r="P1786" s="198"/>
      <c r="Q1786" s="195"/>
    </row>
    <row r="1787" spans="1:17" hidden="1">
      <c r="A1787" s="194"/>
      <c r="B1787" s="195"/>
      <c r="C1787" s="195"/>
      <c r="D1787" s="195"/>
      <c r="E1787" s="195"/>
      <c r="F1787" s="195"/>
      <c r="G1787" s="195"/>
      <c r="H1787" s="195"/>
      <c r="I1787" s="195"/>
      <c r="J1787" s="196"/>
      <c r="K1787" s="197" t="str">
        <f>IFERROR(TablaAforos[[#This Row],[AREA DEL POTRERO]]/TablaAforos[[#This Row],[NUMERO VACAS LOTE]]/TablaAforos[[#This Row],[DIAS OCUPACION]],"")</f>
        <v/>
      </c>
      <c r="L1787" s="198">
        <f t="shared" si="507"/>
        <v>1900</v>
      </c>
      <c r="M1787" s="198">
        <f t="shared" si="508"/>
        <v>1</v>
      </c>
      <c r="N1787" s="198">
        <f t="shared" si="509"/>
        <v>0</v>
      </c>
      <c r="O1787" s="198"/>
      <c r="P1787" s="198"/>
      <c r="Q1787" s="195"/>
    </row>
    <row r="1788" spans="1:17" hidden="1">
      <c r="A1788" s="194"/>
      <c r="B1788" s="195"/>
      <c r="C1788" s="195"/>
      <c r="D1788" s="195"/>
      <c r="E1788" s="195"/>
      <c r="F1788" s="195"/>
      <c r="G1788" s="195"/>
      <c r="H1788" s="195"/>
      <c r="I1788" s="195"/>
      <c r="J1788" s="196"/>
      <c r="K1788" s="197" t="str">
        <f>IFERROR(TablaAforos[[#This Row],[AREA DEL POTRERO]]/TablaAforos[[#This Row],[NUMERO VACAS LOTE]]/TablaAforos[[#This Row],[DIAS OCUPACION]],"")</f>
        <v/>
      </c>
      <c r="L1788" s="198">
        <f t="shared" si="507"/>
        <v>1900</v>
      </c>
      <c r="M1788" s="198">
        <f t="shared" si="508"/>
        <v>1</v>
      </c>
      <c r="N1788" s="198">
        <f t="shared" si="509"/>
        <v>0</v>
      </c>
      <c r="O1788" s="198"/>
      <c r="P1788" s="198"/>
      <c r="Q1788" s="195"/>
    </row>
    <row r="1789" spans="1:17" hidden="1">
      <c r="A1789" s="194"/>
      <c r="B1789" s="195"/>
      <c r="C1789" s="195"/>
      <c r="D1789" s="195"/>
      <c r="E1789" s="195"/>
      <c r="F1789" s="195"/>
      <c r="G1789" s="195"/>
      <c r="H1789" s="195"/>
      <c r="I1789" s="195"/>
      <c r="J1789" s="196"/>
      <c r="K1789" s="197" t="str">
        <f>IFERROR(TablaAforos[[#This Row],[AREA DEL POTRERO]]/TablaAforos[[#This Row],[NUMERO VACAS LOTE]]/TablaAforos[[#This Row],[DIAS OCUPACION]],"")</f>
        <v/>
      </c>
      <c r="L1789" s="198">
        <f t="shared" si="507"/>
        <v>1900</v>
      </c>
      <c r="M1789" s="198">
        <f t="shared" si="508"/>
        <v>1</v>
      </c>
      <c r="N1789" s="198">
        <f t="shared" si="509"/>
        <v>0</v>
      </c>
      <c r="O1789" s="198"/>
      <c r="P1789" s="198"/>
      <c r="Q1789" s="195"/>
    </row>
    <row r="1790" spans="1:17" hidden="1">
      <c r="A1790" s="194"/>
      <c r="B1790" s="195"/>
      <c r="C1790" s="195"/>
      <c r="D1790" s="195"/>
      <c r="E1790" s="195"/>
      <c r="F1790" s="195"/>
      <c r="G1790" s="195"/>
      <c r="H1790" s="195"/>
      <c r="I1790" s="195"/>
      <c r="J1790" s="196"/>
      <c r="K1790" s="197" t="str">
        <f>IFERROR(TablaAforos[[#This Row],[AREA DEL POTRERO]]/TablaAforos[[#This Row],[NUMERO VACAS LOTE]]/TablaAforos[[#This Row],[DIAS OCUPACION]],"")</f>
        <v/>
      </c>
      <c r="L1790" s="198">
        <f t="shared" si="507"/>
        <v>1900</v>
      </c>
      <c r="M1790" s="198">
        <f t="shared" si="508"/>
        <v>1</v>
      </c>
      <c r="N1790" s="198">
        <f t="shared" si="509"/>
        <v>0</v>
      </c>
      <c r="O1790" s="198"/>
      <c r="P1790" s="198"/>
      <c r="Q1790" s="195"/>
    </row>
    <row r="1791" spans="1:17" hidden="1">
      <c r="A1791" s="194"/>
      <c r="B1791" s="195"/>
      <c r="C1791" s="195"/>
      <c r="D1791" s="195"/>
      <c r="E1791" s="195"/>
      <c r="F1791" s="195"/>
      <c r="G1791" s="195"/>
      <c r="H1791" s="195"/>
      <c r="I1791" s="195"/>
      <c r="J1791" s="196"/>
      <c r="K1791" s="197" t="str">
        <f>IFERROR(TablaAforos[[#This Row],[AREA DEL POTRERO]]/TablaAforos[[#This Row],[NUMERO VACAS LOTE]]/TablaAforos[[#This Row],[DIAS OCUPACION]],"")</f>
        <v/>
      </c>
      <c r="L1791" s="198">
        <f t="shared" si="507"/>
        <v>1900</v>
      </c>
      <c r="M1791" s="198">
        <f t="shared" si="508"/>
        <v>1</v>
      </c>
      <c r="N1791" s="198">
        <f t="shared" si="509"/>
        <v>0</v>
      </c>
      <c r="O1791" s="198"/>
      <c r="P1791" s="198"/>
      <c r="Q1791" s="195"/>
    </row>
    <row r="1792" spans="1:17" hidden="1">
      <c r="A1792" s="194"/>
      <c r="B1792" s="195"/>
      <c r="C1792" s="195"/>
      <c r="D1792" s="195"/>
      <c r="E1792" s="195"/>
      <c r="F1792" s="195"/>
      <c r="G1792" s="195"/>
      <c r="H1792" s="195"/>
      <c r="I1792" s="195"/>
      <c r="J1792" s="196"/>
      <c r="K1792" s="197" t="str">
        <f>IFERROR(TablaAforos[[#This Row],[AREA DEL POTRERO]]/TablaAforos[[#This Row],[NUMERO VACAS LOTE]]/TablaAforos[[#This Row],[DIAS OCUPACION]],"")</f>
        <v/>
      </c>
      <c r="L1792" s="198">
        <f t="shared" si="507"/>
        <v>1900</v>
      </c>
      <c r="M1792" s="198">
        <f t="shared" si="508"/>
        <v>1</v>
      </c>
      <c r="N1792" s="198">
        <f t="shared" si="509"/>
        <v>0</v>
      </c>
      <c r="O1792" s="198"/>
      <c r="P1792" s="198"/>
      <c r="Q1792" s="195"/>
    </row>
    <row r="1793" spans="1:17" hidden="1">
      <c r="A1793" s="194"/>
      <c r="B1793" s="195"/>
      <c r="C1793" s="195"/>
      <c r="D1793" s="195"/>
      <c r="E1793" s="195"/>
      <c r="F1793" s="195"/>
      <c r="G1793" s="195"/>
      <c r="H1793" s="195"/>
      <c r="I1793" s="195"/>
      <c r="J1793" s="196"/>
      <c r="K1793" s="197" t="str">
        <f>IFERROR(TablaAforos[[#This Row],[AREA DEL POTRERO]]/TablaAforos[[#This Row],[NUMERO VACAS LOTE]]/TablaAforos[[#This Row],[DIAS OCUPACION]],"")</f>
        <v/>
      </c>
      <c r="L1793" s="198">
        <f t="shared" si="507"/>
        <v>1900</v>
      </c>
      <c r="M1793" s="198">
        <f t="shared" si="508"/>
        <v>1</v>
      </c>
      <c r="N1793" s="198">
        <f t="shared" si="509"/>
        <v>0</v>
      </c>
      <c r="O1793" s="198"/>
      <c r="P1793" s="198"/>
      <c r="Q1793" s="195"/>
    </row>
    <row r="1794" spans="1:17" hidden="1">
      <c r="A1794" s="194"/>
      <c r="B1794" s="195"/>
      <c r="C1794" s="195"/>
      <c r="D1794" s="195"/>
      <c r="E1794" s="195"/>
      <c r="F1794" s="195"/>
      <c r="G1794" s="195"/>
      <c r="H1794" s="195"/>
      <c r="I1794" s="195"/>
      <c r="J1794" s="196"/>
      <c r="K1794" s="197" t="str">
        <f>IFERROR(TablaAforos[[#This Row],[AREA DEL POTRERO]]/TablaAforos[[#This Row],[NUMERO VACAS LOTE]]/TablaAforos[[#This Row],[DIAS OCUPACION]],"")</f>
        <v/>
      </c>
      <c r="L1794" s="198">
        <f t="shared" si="507"/>
        <v>1900</v>
      </c>
      <c r="M1794" s="198">
        <f t="shared" si="508"/>
        <v>1</v>
      </c>
      <c r="N1794" s="198">
        <f t="shared" si="509"/>
        <v>0</v>
      </c>
      <c r="O1794" s="198"/>
      <c r="P1794" s="198"/>
      <c r="Q1794" s="195"/>
    </row>
    <row r="1795" spans="1:17" hidden="1">
      <c r="A1795" s="194"/>
      <c r="B1795" s="195"/>
      <c r="C1795" s="195"/>
      <c r="D1795" s="195"/>
      <c r="E1795" s="195"/>
      <c r="F1795" s="195"/>
      <c r="G1795" s="195"/>
      <c r="H1795" s="195"/>
      <c r="I1795" s="195"/>
      <c r="J1795" s="196"/>
      <c r="K1795" s="197" t="str">
        <f>IFERROR(TablaAforos[[#This Row],[AREA DEL POTRERO]]/TablaAforos[[#This Row],[NUMERO VACAS LOTE]]/TablaAforos[[#This Row],[DIAS OCUPACION]],"")</f>
        <v/>
      </c>
      <c r="L1795" s="198">
        <f t="shared" si="507"/>
        <v>1900</v>
      </c>
      <c r="M1795" s="198">
        <f t="shared" si="508"/>
        <v>1</v>
      </c>
      <c r="N1795" s="198">
        <f t="shared" si="509"/>
        <v>0</v>
      </c>
      <c r="O1795" s="198"/>
      <c r="P1795" s="198"/>
      <c r="Q1795" s="195"/>
    </row>
    <row r="1796" spans="1:17" hidden="1">
      <c r="A1796" s="194"/>
      <c r="B1796" s="195"/>
      <c r="C1796" s="195"/>
      <c r="D1796" s="195"/>
      <c r="E1796" s="195"/>
      <c r="F1796" s="195"/>
      <c r="G1796" s="195"/>
      <c r="H1796" s="195"/>
      <c r="I1796" s="195"/>
      <c r="J1796" s="196"/>
      <c r="K1796" s="197" t="str">
        <f>IFERROR(TablaAforos[[#This Row],[AREA DEL POTRERO]]/TablaAforos[[#This Row],[NUMERO VACAS LOTE]]/TablaAforos[[#This Row],[DIAS OCUPACION]],"")</f>
        <v/>
      </c>
      <c r="L1796" s="198">
        <f t="shared" si="507"/>
        <v>1900</v>
      </c>
      <c r="M1796" s="198">
        <f t="shared" si="508"/>
        <v>1</v>
      </c>
      <c r="N1796" s="198">
        <f t="shared" si="509"/>
        <v>0</v>
      </c>
      <c r="O1796" s="198"/>
      <c r="P1796" s="198"/>
      <c r="Q1796" s="195"/>
    </row>
    <row r="1797" spans="1:17" hidden="1">
      <c r="A1797" s="194"/>
      <c r="B1797" s="195"/>
      <c r="C1797" s="195"/>
      <c r="D1797" s="195"/>
      <c r="E1797" s="195"/>
      <c r="F1797" s="195"/>
      <c r="G1797" s="195"/>
      <c r="H1797" s="195"/>
      <c r="I1797" s="195"/>
      <c r="J1797" s="196"/>
      <c r="K1797" s="197" t="str">
        <f>IFERROR(TablaAforos[[#This Row],[AREA DEL POTRERO]]/TablaAforos[[#This Row],[NUMERO VACAS LOTE]]/TablaAforos[[#This Row],[DIAS OCUPACION]],"")</f>
        <v/>
      </c>
      <c r="L1797" s="198">
        <f t="shared" si="507"/>
        <v>1900</v>
      </c>
      <c r="M1797" s="198">
        <f t="shared" si="508"/>
        <v>1</v>
      </c>
      <c r="N1797" s="198">
        <f t="shared" si="509"/>
        <v>0</v>
      </c>
      <c r="O1797" s="198"/>
      <c r="P1797" s="198"/>
      <c r="Q1797" s="195"/>
    </row>
    <row r="1798" spans="1:17" hidden="1">
      <c r="A1798" s="194"/>
      <c r="B1798" s="195"/>
      <c r="C1798" s="195"/>
      <c r="D1798" s="195"/>
      <c r="E1798" s="195"/>
      <c r="F1798" s="195"/>
      <c r="G1798" s="195"/>
      <c r="H1798" s="195"/>
      <c r="I1798" s="195"/>
      <c r="J1798" s="196"/>
      <c r="K1798" s="197" t="str">
        <f>IFERROR(TablaAforos[[#This Row],[AREA DEL POTRERO]]/TablaAforos[[#This Row],[NUMERO VACAS LOTE]]/TablaAforos[[#This Row],[DIAS OCUPACION]],"")</f>
        <v/>
      </c>
      <c r="L1798" s="198">
        <f t="shared" si="507"/>
        <v>1900</v>
      </c>
      <c r="M1798" s="198">
        <f t="shared" si="508"/>
        <v>1</v>
      </c>
      <c r="N1798" s="198">
        <f t="shared" si="509"/>
        <v>0</v>
      </c>
      <c r="O1798" s="198"/>
      <c r="P1798" s="198"/>
      <c r="Q1798" s="195"/>
    </row>
    <row r="1799" spans="1:17" hidden="1">
      <c r="A1799" s="194"/>
      <c r="B1799" s="195"/>
      <c r="C1799" s="195"/>
      <c r="D1799" s="195"/>
      <c r="E1799" s="195"/>
      <c r="F1799" s="195"/>
      <c r="G1799" s="195"/>
      <c r="H1799" s="195"/>
      <c r="I1799" s="195"/>
      <c r="J1799" s="196"/>
      <c r="K1799" s="197" t="str">
        <f>IFERROR(TablaAforos[[#This Row],[AREA DEL POTRERO]]/TablaAforos[[#This Row],[NUMERO VACAS LOTE]]/TablaAforos[[#This Row],[DIAS OCUPACION]],"")</f>
        <v/>
      </c>
      <c r="L1799" s="198">
        <f t="shared" si="507"/>
        <v>1900</v>
      </c>
      <c r="M1799" s="198">
        <f t="shared" si="508"/>
        <v>1</v>
      </c>
      <c r="N1799" s="198">
        <f t="shared" si="509"/>
        <v>0</v>
      </c>
      <c r="O1799" s="198"/>
      <c r="P1799" s="198"/>
      <c r="Q1799" s="195"/>
    </row>
    <row r="1800" spans="1:17" hidden="1">
      <c r="A1800" s="194"/>
      <c r="B1800" s="195"/>
      <c r="C1800" s="195"/>
      <c r="D1800" s="195"/>
      <c r="E1800" s="195"/>
      <c r="F1800" s="195"/>
      <c r="G1800" s="195"/>
      <c r="H1800" s="195"/>
      <c r="I1800" s="195"/>
      <c r="J1800" s="196"/>
      <c r="K1800" s="197" t="str">
        <f>IFERROR(TablaAforos[[#This Row],[AREA DEL POTRERO]]/TablaAforos[[#This Row],[NUMERO VACAS LOTE]]/TablaAforos[[#This Row],[DIAS OCUPACION]],"")</f>
        <v/>
      </c>
      <c r="L1800" s="198">
        <f t="shared" si="507"/>
        <v>1900</v>
      </c>
      <c r="M1800" s="198">
        <f t="shared" si="508"/>
        <v>1</v>
      </c>
      <c r="N1800" s="198">
        <f t="shared" si="509"/>
        <v>0</v>
      </c>
      <c r="O1800" s="198"/>
      <c r="P1800" s="198"/>
      <c r="Q1800" s="195"/>
    </row>
    <row r="1801" spans="1:17" hidden="1">
      <c r="A1801" s="194"/>
      <c r="B1801" s="195"/>
      <c r="C1801" s="195"/>
      <c r="D1801" s="195"/>
      <c r="E1801" s="195"/>
      <c r="F1801" s="195"/>
      <c r="G1801" s="195"/>
      <c r="H1801" s="195"/>
      <c r="I1801" s="195"/>
      <c r="J1801" s="196"/>
      <c r="K1801" s="197" t="str">
        <f>IFERROR(TablaAforos[[#This Row],[AREA DEL POTRERO]]/TablaAforos[[#This Row],[NUMERO VACAS LOTE]]/TablaAforos[[#This Row],[DIAS OCUPACION]],"")</f>
        <v/>
      </c>
      <c r="L1801" s="198">
        <f t="shared" si="507"/>
        <v>1900</v>
      </c>
      <c r="M1801" s="198">
        <f t="shared" si="508"/>
        <v>1</v>
      </c>
      <c r="N1801" s="198">
        <f t="shared" si="509"/>
        <v>0</v>
      </c>
      <c r="O1801" s="198"/>
      <c r="P1801" s="198"/>
      <c r="Q1801" s="195"/>
    </row>
    <row r="1802" spans="1:17" hidden="1">
      <c r="A1802" s="194"/>
      <c r="B1802" s="195"/>
      <c r="C1802" s="195"/>
      <c r="D1802" s="195"/>
      <c r="E1802" s="195"/>
      <c r="F1802" s="195"/>
      <c r="G1802" s="195"/>
      <c r="H1802" s="195"/>
      <c r="I1802" s="195"/>
      <c r="J1802" s="196"/>
      <c r="K1802" s="197" t="str">
        <f>IFERROR(TablaAforos[[#This Row],[AREA DEL POTRERO]]/TablaAforos[[#This Row],[NUMERO VACAS LOTE]]/TablaAforos[[#This Row],[DIAS OCUPACION]],"")</f>
        <v/>
      </c>
      <c r="L1802" s="198">
        <f t="shared" si="507"/>
        <v>1900</v>
      </c>
      <c r="M1802" s="198">
        <f t="shared" si="508"/>
        <v>1</v>
      </c>
      <c r="N1802" s="198">
        <f t="shared" si="509"/>
        <v>0</v>
      </c>
      <c r="O1802" s="198"/>
      <c r="P1802" s="198"/>
      <c r="Q1802" s="195"/>
    </row>
    <row r="1803" spans="1:17" hidden="1">
      <c r="A1803" s="194"/>
      <c r="B1803" s="195"/>
      <c r="C1803" s="195"/>
      <c r="D1803" s="195"/>
      <c r="E1803" s="195"/>
      <c r="F1803" s="195"/>
      <c r="G1803" s="195"/>
      <c r="H1803" s="195"/>
      <c r="I1803" s="195"/>
      <c r="J1803" s="196"/>
      <c r="K1803" s="197" t="str">
        <f>IFERROR(TablaAforos[[#This Row],[AREA DEL POTRERO]]/TablaAforos[[#This Row],[NUMERO VACAS LOTE]]/TablaAforos[[#This Row],[DIAS OCUPACION]],"")</f>
        <v/>
      </c>
      <c r="L1803" s="198">
        <f t="shared" si="507"/>
        <v>1900</v>
      </c>
      <c r="M1803" s="198">
        <f t="shared" si="508"/>
        <v>1</v>
      </c>
      <c r="N1803" s="198">
        <f t="shared" si="509"/>
        <v>0</v>
      </c>
      <c r="O1803" s="198"/>
      <c r="P1803" s="198"/>
      <c r="Q1803" s="195"/>
    </row>
    <row r="1804" spans="1:17" hidden="1">
      <c r="A1804" s="194"/>
      <c r="B1804" s="195"/>
      <c r="C1804" s="195"/>
      <c r="D1804" s="195"/>
      <c r="E1804" s="195"/>
      <c r="F1804" s="195"/>
      <c r="G1804" s="195"/>
      <c r="H1804" s="195"/>
      <c r="I1804" s="195"/>
      <c r="J1804" s="196"/>
      <c r="K1804" s="197" t="str">
        <f>IFERROR(TablaAforos[[#This Row],[AREA DEL POTRERO]]/TablaAforos[[#This Row],[NUMERO VACAS LOTE]]/TablaAforos[[#This Row],[DIAS OCUPACION]],"")</f>
        <v/>
      </c>
      <c r="L1804" s="198">
        <f t="shared" si="507"/>
        <v>1900</v>
      </c>
      <c r="M1804" s="198">
        <f t="shared" si="508"/>
        <v>1</v>
      </c>
      <c r="N1804" s="198">
        <f t="shared" si="509"/>
        <v>0</v>
      </c>
      <c r="O1804" s="198"/>
      <c r="P1804" s="198"/>
      <c r="Q1804" s="195"/>
    </row>
    <row r="1805" spans="1:17" hidden="1">
      <c r="A1805" s="194"/>
      <c r="B1805" s="195"/>
      <c r="C1805" s="195"/>
      <c r="D1805" s="195"/>
      <c r="E1805" s="195"/>
      <c r="F1805" s="195"/>
      <c r="G1805" s="195"/>
      <c r="H1805" s="195"/>
      <c r="I1805" s="195"/>
      <c r="J1805" s="196"/>
      <c r="K1805" s="197" t="str">
        <f>IFERROR(TablaAforos[[#This Row],[AREA DEL POTRERO]]/TablaAforos[[#This Row],[NUMERO VACAS LOTE]]/TablaAforos[[#This Row],[DIAS OCUPACION]],"")</f>
        <v/>
      </c>
      <c r="L1805" s="198">
        <f t="shared" si="507"/>
        <v>1900</v>
      </c>
      <c r="M1805" s="198">
        <f t="shared" si="508"/>
        <v>1</v>
      </c>
      <c r="N1805" s="198">
        <f t="shared" si="509"/>
        <v>0</v>
      </c>
      <c r="O1805" s="198"/>
      <c r="P1805" s="198"/>
      <c r="Q1805" s="195"/>
    </row>
    <row r="1806" spans="1:17" hidden="1">
      <c r="A1806" s="194"/>
      <c r="B1806" s="195"/>
      <c r="C1806" s="195"/>
      <c r="D1806" s="195"/>
      <c r="E1806" s="195"/>
      <c r="F1806" s="195"/>
      <c r="G1806" s="195"/>
      <c r="H1806" s="195"/>
      <c r="I1806" s="195"/>
      <c r="J1806" s="196"/>
      <c r="K1806" s="197" t="str">
        <f>IFERROR(TablaAforos[[#This Row],[AREA DEL POTRERO]]/TablaAforos[[#This Row],[NUMERO VACAS LOTE]]/TablaAforos[[#This Row],[DIAS OCUPACION]],"")</f>
        <v/>
      </c>
      <c r="L1806" s="198">
        <f t="shared" si="507"/>
        <v>1900</v>
      </c>
      <c r="M1806" s="198">
        <f t="shared" si="508"/>
        <v>1</v>
      </c>
      <c r="N1806" s="198">
        <f t="shared" si="509"/>
        <v>0</v>
      </c>
      <c r="O1806" s="198"/>
      <c r="P1806" s="198"/>
      <c r="Q1806" s="195"/>
    </row>
    <row r="1807" spans="1:17" hidden="1">
      <c r="A1807" s="194"/>
      <c r="B1807" s="195"/>
      <c r="C1807" s="195"/>
      <c r="D1807" s="195"/>
      <c r="E1807" s="195"/>
      <c r="F1807" s="195"/>
      <c r="G1807" s="195"/>
      <c r="H1807" s="195"/>
      <c r="I1807" s="195"/>
      <c r="J1807" s="196"/>
      <c r="K1807" s="197" t="str">
        <f>IFERROR(TablaAforos[[#This Row],[AREA DEL POTRERO]]/TablaAforos[[#This Row],[NUMERO VACAS LOTE]]/TablaAforos[[#This Row],[DIAS OCUPACION]],"")</f>
        <v/>
      </c>
      <c r="L1807" s="198">
        <f t="shared" si="507"/>
        <v>1900</v>
      </c>
      <c r="M1807" s="198">
        <f t="shared" si="508"/>
        <v>1</v>
      </c>
      <c r="N1807" s="198">
        <f t="shared" si="509"/>
        <v>0</v>
      </c>
      <c r="O1807" s="198"/>
      <c r="P1807" s="198"/>
      <c r="Q1807" s="195"/>
    </row>
    <row r="1808" spans="1:17" hidden="1">
      <c r="A1808" s="194"/>
      <c r="B1808" s="195"/>
      <c r="C1808" s="195"/>
      <c r="D1808" s="195"/>
      <c r="E1808" s="195"/>
      <c r="F1808" s="195"/>
      <c r="G1808" s="195"/>
      <c r="H1808" s="195"/>
      <c r="I1808" s="195"/>
      <c r="J1808" s="196"/>
      <c r="K1808" s="197" t="str">
        <f>IFERROR(TablaAforos[[#This Row],[AREA DEL POTRERO]]/TablaAforos[[#This Row],[NUMERO VACAS LOTE]]/TablaAforos[[#This Row],[DIAS OCUPACION]],"")</f>
        <v/>
      </c>
      <c r="L1808" s="198">
        <f t="shared" si="507"/>
        <v>1900</v>
      </c>
      <c r="M1808" s="198">
        <f t="shared" si="508"/>
        <v>1</v>
      </c>
      <c r="N1808" s="198">
        <f t="shared" si="509"/>
        <v>0</v>
      </c>
      <c r="O1808" s="198"/>
      <c r="P1808" s="198"/>
      <c r="Q1808" s="195"/>
    </row>
    <row r="1809" spans="1:17" hidden="1">
      <c r="A1809" s="194"/>
      <c r="B1809" s="195"/>
      <c r="C1809" s="195"/>
      <c r="D1809" s="195"/>
      <c r="E1809" s="195"/>
      <c r="F1809" s="195"/>
      <c r="G1809" s="195"/>
      <c r="H1809" s="195"/>
      <c r="I1809" s="195"/>
      <c r="J1809" s="196"/>
      <c r="K1809" s="197" t="str">
        <f>IFERROR(TablaAforos[[#This Row],[AREA DEL POTRERO]]/TablaAforos[[#This Row],[NUMERO VACAS LOTE]]/TablaAforos[[#This Row],[DIAS OCUPACION]],"")</f>
        <v/>
      </c>
      <c r="L1809" s="198">
        <f t="shared" si="507"/>
        <v>1900</v>
      </c>
      <c r="M1809" s="198">
        <f t="shared" si="508"/>
        <v>1</v>
      </c>
      <c r="N1809" s="198">
        <f t="shared" si="509"/>
        <v>0</v>
      </c>
      <c r="O1809" s="198"/>
      <c r="P1809" s="198"/>
      <c r="Q1809" s="195"/>
    </row>
    <row r="1810" spans="1:17" hidden="1">
      <c r="A1810" s="194"/>
      <c r="B1810" s="195"/>
      <c r="C1810" s="195"/>
      <c r="D1810" s="195"/>
      <c r="E1810" s="195"/>
      <c r="F1810" s="195"/>
      <c r="G1810" s="195"/>
      <c r="H1810" s="195"/>
      <c r="I1810" s="195"/>
      <c r="J1810" s="196"/>
      <c r="K1810" s="197" t="str">
        <f>IFERROR(TablaAforos[[#This Row],[AREA DEL POTRERO]]/TablaAforos[[#This Row],[NUMERO VACAS LOTE]]/TablaAforos[[#This Row],[DIAS OCUPACION]],"")</f>
        <v/>
      </c>
      <c r="L1810" s="198">
        <f t="shared" si="507"/>
        <v>1900</v>
      </c>
      <c r="M1810" s="198">
        <f t="shared" si="508"/>
        <v>1</v>
      </c>
      <c r="N1810" s="198">
        <f t="shared" si="509"/>
        <v>0</v>
      </c>
      <c r="O1810" s="198"/>
      <c r="P1810" s="198"/>
      <c r="Q1810" s="195"/>
    </row>
    <row r="1811" spans="1:17" hidden="1">
      <c r="A1811" s="194"/>
      <c r="B1811" s="195"/>
      <c r="C1811" s="195"/>
      <c r="D1811" s="195"/>
      <c r="E1811" s="195"/>
      <c r="F1811" s="195"/>
      <c r="G1811" s="195"/>
      <c r="H1811" s="195"/>
      <c r="I1811" s="195"/>
      <c r="J1811" s="196"/>
      <c r="K1811" s="197" t="str">
        <f>IFERROR(TablaAforos[[#This Row],[AREA DEL POTRERO]]/TablaAforos[[#This Row],[NUMERO VACAS LOTE]]/TablaAforos[[#This Row],[DIAS OCUPACION]],"")</f>
        <v/>
      </c>
      <c r="L1811" s="198">
        <f t="shared" si="507"/>
        <v>1900</v>
      </c>
      <c r="M1811" s="198">
        <f t="shared" si="508"/>
        <v>1</v>
      </c>
      <c r="N1811" s="198">
        <f t="shared" si="509"/>
        <v>0</v>
      </c>
      <c r="O1811" s="198"/>
      <c r="P1811" s="198"/>
      <c r="Q1811" s="195"/>
    </row>
    <row r="1812" spans="1:17" hidden="1">
      <c r="A1812" s="194"/>
      <c r="B1812" s="195"/>
      <c r="C1812" s="195"/>
      <c r="D1812" s="195"/>
      <c r="E1812" s="195"/>
      <c r="F1812" s="195"/>
      <c r="G1812" s="195"/>
      <c r="H1812" s="195"/>
      <c r="I1812" s="195"/>
      <c r="J1812" s="196"/>
      <c r="K1812" s="197" t="str">
        <f>IFERROR(TablaAforos[[#This Row],[AREA DEL POTRERO]]/TablaAforos[[#This Row],[NUMERO VACAS LOTE]]/TablaAforos[[#This Row],[DIAS OCUPACION]],"")</f>
        <v/>
      </c>
      <c r="L1812" s="198">
        <f t="shared" si="507"/>
        <v>1900</v>
      </c>
      <c r="M1812" s="198">
        <f t="shared" si="508"/>
        <v>1</v>
      </c>
      <c r="N1812" s="198">
        <f t="shared" si="509"/>
        <v>0</v>
      </c>
      <c r="O1812" s="198"/>
      <c r="P1812" s="198"/>
      <c r="Q1812" s="195"/>
    </row>
    <row r="1813" spans="1:17" hidden="1">
      <c r="A1813" s="194"/>
      <c r="B1813" s="195"/>
      <c r="C1813" s="195"/>
      <c r="D1813" s="195"/>
      <c r="E1813" s="195"/>
      <c r="F1813" s="195"/>
      <c r="G1813" s="195"/>
      <c r="H1813" s="195"/>
      <c r="I1813" s="195"/>
      <c r="J1813" s="196"/>
      <c r="K1813" s="197" t="str">
        <f>IFERROR(TablaAforos[[#This Row],[AREA DEL POTRERO]]/TablaAforos[[#This Row],[NUMERO VACAS LOTE]]/TablaAforos[[#This Row],[DIAS OCUPACION]],"")</f>
        <v/>
      </c>
      <c r="L1813" s="198">
        <f t="shared" si="507"/>
        <v>1900</v>
      </c>
      <c r="M1813" s="198">
        <f t="shared" si="508"/>
        <v>1</v>
      </c>
      <c r="N1813" s="198">
        <f t="shared" si="509"/>
        <v>0</v>
      </c>
      <c r="O1813" s="198"/>
      <c r="P1813" s="198"/>
      <c r="Q1813" s="195"/>
    </row>
    <row r="1814" spans="1:17" hidden="1">
      <c r="A1814" s="194"/>
      <c r="B1814" s="195"/>
      <c r="C1814" s="195"/>
      <c r="D1814" s="195"/>
      <c r="E1814" s="195"/>
      <c r="F1814" s="195"/>
      <c r="G1814" s="195"/>
      <c r="H1814" s="195"/>
      <c r="I1814" s="195"/>
      <c r="J1814" s="196"/>
      <c r="K1814" s="197" t="str">
        <f>IFERROR(TablaAforos[[#This Row],[AREA DEL POTRERO]]/TablaAforos[[#This Row],[NUMERO VACAS LOTE]]/TablaAforos[[#This Row],[DIAS OCUPACION]],"")</f>
        <v/>
      </c>
      <c r="L1814" s="198">
        <f t="shared" si="507"/>
        <v>1900</v>
      </c>
      <c r="M1814" s="198">
        <f t="shared" si="508"/>
        <v>1</v>
      </c>
      <c r="N1814" s="198">
        <f t="shared" si="509"/>
        <v>0</v>
      </c>
      <c r="O1814" s="198"/>
      <c r="P1814" s="198"/>
      <c r="Q1814" s="195"/>
    </row>
    <row r="1815" spans="1:17" hidden="1">
      <c r="A1815" s="194"/>
      <c r="B1815" s="195"/>
      <c r="C1815" s="195"/>
      <c r="D1815" s="195"/>
      <c r="E1815" s="195"/>
      <c r="F1815" s="195"/>
      <c r="G1815" s="195"/>
      <c r="H1815" s="195"/>
      <c r="I1815" s="195"/>
      <c r="J1815" s="196"/>
      <c r="K1815" s="197" t="str">
        <f>IFERROR(TablaAforos[[#This Row],[AREA DEL POTRERO]]/TablaAforos[[#This Row],[NUMERO VACAS LOTE]]/TablaAforos[[#This Row],[DIAS OCUPACION]],"")</f>
        <v/>
      </c>
      <c r="L1815" s="198">
        <f t="shared" si="507"/>
        <v>1900</v>
      </c>
      <c r="M1815" s="198">
        <f t="shared" si="508"/>
        <v>1</v>
      </c>
      <c r="N1815" s="198">
        <f t="shared" si="509"/>
        <v>0</v>
      </c>
      <c r="O1815" s="198"/>
      <c r="P1815" s="198"/>
      <c r="Q1815" s="195"/>
    </row>
    <row r="1816" spans="1:17" hidden="1">
      <c r="A1816" s="194"/>
      <c r="B1816" s="195"/>
      <c r="C1816" s="195"/>
      <c r="D1816" s="195"/>
      <c r="E1816" s="195"/>
      <c r="F1816" s="195"/>
      <c r="G1816" s="195"/>
      <c r="H1816" s="195"/>
      <c r="I1816" s="195"/>
      <c r="J1816" s="196"/>
      <c r="K1816" s="197" t="str">
        <f>IFERROR(TablaAforos[[#This Row],[AREA DEL POTRERO]]/TablaAforos[[#This Row],[NUMERO VACAS LOTE]]/TablaAforos[[#This Row],[DIAS OCUPACION]],"")</f>
        <v/>
      </c>
      <c r="L1816" s="198">
        <f t="shared" si="507"/>
        <v>1900</v>
      </c>
      <c r="M1816" s="198">
        <f t="shared" si="508"/>
        <v>1</v>
      </c>
      <c r="N1816" s="198">
        <f t="shared" si="509"/>
        <v>0</v>
      </c>
      <c r="O1816" s="198"/>
      <c r="P1816" s="198"/>
      <c r="Q1816" s="195"/>
    </row>
    <row r="1817" spans="1:17" hidden="1">
      <c r="A1817" s="194"/>
      <c r="B1817" s="195"/>
      <c r="C1817" s="195"/>
      <c r="D1817" s="195"/>
      <c r="E1817" s="195"/>
      <c r="F1817" s="195"/>
      <c r="G1817" s="195"/>
      <c r="H1817" s="195"/>
      <c r="I1817" s="195"/>
      <c r="J1817" s="196"/>
      <c r="K1817" s="197" t="str">
        <f>IFERROR(TablaAforos[[#This Row],[AREA DEL POTRERO]]/TablaAforos[[#This Row],[NUMERO VACAS LOTE]]/TablaAforos[[#This Row],[DIAS OCUPACION]],"")</f>
        <v/>
      </c>
      <c r="L1817" s="198">
        <f t="shared" si="507"/>
        <v>1900</v>
      </c>
      <c r="M1817" s="198">
        <f t="shared" si="508"/>
        <v>1</v>
      </c>
      <c r="N1817" s="198">
        <f t="shared" si="509"/>
        <v>0</v>
      </c>
      <c r="O1817" s="198"/>
      <c r="P1817" s="198"/>
      <c r="Q1817" s="195"/>
    </row>
    <row r="1818" spans="1:17" hidden="1">
      <c r="A1818" s="194"/>
      <c r="B1818" s="195"/>
      <c r="C1818" s="195"/>
      <c r="D1818" s="195"/>
      <c r="E1818" s="195"/>
      <c r="F1818" s="195"/>
      <c r="G1818" s="195"/>
      <c r="H1818" s="195"/>
      <c r="I1818" s="195"/>
      <c r="J1818" s="196"/>
      <c r="K1818" s="197" t="str">
        <f>IFERROR(TablaAforos[[#This Row],[AREA DEL POTRERO]]/TablaAforos[[#This Row],[NUMERO VACAS LOTE]]/TablaAforos[[#This Row],[DIAS OCUPACION]],"")</f>
        <v/>
      </c>
      <c r="L1818" s="198">
        <f t="shared" ref="L1818:L1879" si="510">YEAR(A1818)</f>
        <v>1900</v>
      </c>
      <c r="M1818" s="198">
        <f t="shared" ref="M1818:M1879" si="511">MONTH(A1818)</f>
        <v>1</v>
      </c>
      <c r="N1818" s="198">
        <f t="shared" ref="N1818:N1879" si="512">DAY(A1818)</f>
        <v>0</v>
      </c>
      <c r="O1818" s="198"/>
      <c r="P1818" s="198"/>
      <c r="Q1818" s="195"/>
    </row>
    <row r="1819" spans="1:17" hidden="1">
      <c r="A1819" s="194"/>
      <c r="B1819" s="195"/>
      <c r="C1819" s="195"/>
      <c r="D1819" s="195"/>
      <c r="E1819" s="195"/>
      <c r="F1819" s="195"/>
      <c r="G1819" s="195"/>
      <c r="H1819" s="195"/>
      <c r="I1819" s="195"/>
      <c r="J1819" s="196"/>
      <c r="K1819" s="197" t="str">
        <f>IFERROR(TablaAforos[[#This Row],[AREA DEL POTRERO]]/TablaAforos[[#This Row],[NUMERO VACAS LOTE]]/TablaAforos[[#This Row],[DIAS OCUPACION]],"")</f>
        <v/>
      </c>
      <c r="L1819" s="198">
        <f t="shared" si="510"/>
        <v>1900</v>
      </c>
      <c r="M1819" s="198">
        <f t="shared" si="511"/>
        <v>1</v>
      </c>
      <c r="N1819" s="198">
        <f t="shared" si="512"/>
        <v>0</v>
      </c>
      <c r="O1819" s="198"/>
      <c r="P1819" s="198"/>
      <c r="Q1819" s="195"/>
    </row>
    <row r="1820" spans="1:17" hidden="1">
      <c r="A1820" s="194"/>
      <c r="B1820" s="195"/>
      <c r="C1820" s="195"/>
      <c r="D1820" s="195"/>
      <c r="E1820" s="195"/>
      <c r="F1820" s="195"/>
      <c r="G1820" s="195"/>
      <c r="H1820" s="195"/>
      <c r="I1820" s="195"/>
      <c r="J1820" s="196"/>
      <c r="K1820" s="197" t="str">
        <f>IFERROR(TablaAforos[[#This Row],[AREA DEL POTRERO]]/TablaAforos[[#This Row],[NUMERO VACAS LOTE]]/TablaAforos[[#This Row],[DIAS OCUPACION]],"")</f>
        <v/>
      </c>
      <c r="L1820" s="198">
        <f t="shared" si="510"/>
        <v>1900</v>
      </c>
      <c r="M1820" s="198">
        <f t="shared" si="511"/>
        <v>1</v>
      </c>
      <c r="N1820" s="198">
        <f t="shared" si="512"/>
        <v>0</v>
      </c>
      <c r="O1820" s="198"/>
      <c r="P1820" s="198"/>
      <c r="Q1820" s="195"/>
    </row>
    <row r="1821" spans="1:17" hidden="1">
      <c r="A1821" s="194"/>
      <c r="B1821" s="195"/>
      <c r="C1821" s="195"/>
      <c r="D1821" s="195"/>
      <c r="E1821" s="195"/>
      <c r="F1821" s="195"/>
      <c r="G1821" s="195"/>
      <c r="H1821" s="195"/>
      <c r="I1821" s="195"/>
      <c r="J1821" s="196"/>
      <c r="K1821" s="197" t="str">
        <f>IFERROR(TablaAforos[[#This Row],[AREA DEL POTRERO]]/TablaAforos[[#This Row],[NUMERO VACAS LOTE]]/TablaAforos[[#This Row],[DIAS OCUPACION]],"")</f>
        <v/>
      </c>
      <c r="L1821" s="198">
        <f t="shared" si="510"/>
        <v>1900</v>
      </c>
      <c r="M1821" s="198">
        <f t="shared" si="511"/>
        <v>1</v>
      </c>
      <c r="N1821" s="198">
        <f t="shared" si="512"/>
        <v>0</v>
      </c>
      <c r="O1821" s="198"/>
      <c r="P1821" s="198"/>
      <c r="Q1821" s="195"/>
    </row>
    <row r="1822" spans="1:17" hidden="1">
      <c r="A1822" s="194"/>
      <c r="B1822" s="195"/>
      <c r="C1822" s="195"/>
      <c r="D1822" s="195"/>
      <c r="E1822" s="195"/>
      <c r="F1822" s="195"/>
      <c r="G1822" s="195"/>
      <c r="H1822" s="195"/>
      <c r="I1822" s="195"/>
      <c r="J1822" s="196"/>
      <c r="K1822" s="197" t="str">
        <f>IFERROR(TablaAforos[[#This Row],[AREA DEL POTRERO]]/TablaAforos[[#This Row],[NUMERO VACAS LOTE]]/TablaAforos[[#This Row],[DIAS OCUPACION]],"")</f>
        <v/>
      </c>
      <c r="L1822" s="198">
        <f t="shared" si="510"/>
        <v>1900</v>
      </c>
      <c r="M1822" s="198">
        <f t="shared" si="511"/>
        <v>1</v>
      </c>
      <c r="N1822" s="198">
        <f t="shared" si="512"/>
        <v>0</v>
      </c>
      <c r="O1822" s="198"/>
      <c r="P1822" s="198"/>
      <c r="Q1822" s="195"/>
    </row>
    <row r="1823" spans="1:17" hidden="1">
      <c r="A1823" s="194"/>
      <c r="B1823" s="195"/>
      <c r="C1823" s="195"/>
      <c r="D1823" s="195"/>
      <c r="E1823" s="195"/>
      <c r="F1823" s="195"/>
      <c r="G1823" s="195"/>
      <c r="H1823" s="195"/>
      <c r="I1823" s="195"/>
      <c r="J1823" s="196"/>
      <c r="K1823" s="197" t="str">
        <f>IFERROR(TablaAforos[[#This Row],[AREA DEL POTRERO]]/TablaAforos[[#This Row],[NUMERO VACAS LOTE]]/TablaAforos[[#This Row],[DIAS OCUPACION]],"")</f>
        <v/>
      </c>
      <c r="L1823" s="198">
        <f t="shared" si="510"/>
        <v>1900</v>
      </c>
      <c r="M1823" s="198">
        <f t="shared" si="511"/>
        <v>1</v>
      </c>
      <c r="N1823" s="198">
        <f t="shared" si="512"/>
        <v>0</v>
      </c>
      <c r="O1823" s="198"/>
      <c r="P1823" s="198"/>
      <c r="Q1823" s="195"/>
    </row>
    <row r="1824" spans="1:17" hidden="1">
      <c r="A1824" s="194"/>
      <c r="B1824" s="195"/>
      <c r="C1824" s="195"/>
      <c r="D1824" s="195"/>
      <c r="E1824" s="195"/>
      <c r="F1824" s="195"/>
      <c r="G1824" s="195"/>
      <c r="H1824" s="195"/>
      <c r="I1824" s="195"/>
      <c r="J1824" s="196"/>
      <c r="K1824" s="197" t="str">
        <f>IFERROR(TablaAforos[[#This Row],[AREA DEL POTRERO]]/TablaAforos[[#This Row],[NUMERO VACAS LOTE]]/TablaAforos[[#This Row],[DIAS OCUPACION]],"")</f>
        <v/>
      </c>
      <c r="L1824" s="198">
        <f t="shared" si="510"/>
        <v>1900</v>
      </c>
      <c r="M1824" s="198">
        <f t="shared" si="511"/>
        <v>1</v>
      </c>
      <c r="N1824" s="198">
        <f t="shared" si="512"/>
        <v>0</v>
      </c>
      <c r="O1824" s="198"/>
      <c r="P1824" s="198"/>
      <c r="Q1824" s="195"/>
    </row>
    <row r="1825" spans="1:17" hidden="1">
      <c r="A1825" s="194"/>
      <c r="B1825" s="195"/>
      <c r="C1825" s="195"/>
      <c r="D1825" s="195"/>
      <c r="E1825" s="195"/>
      <c r="F1825" s="195"/>
      <c r="G1825" s="195"/>
      <c r="H1825" s="195"/>
      <c r="I1825" s="195"/>
      <c r="J1825" s="196"/>
      <c r="K1825" s="197" t="str">
        <f>IFERROR(TablaAforos[[#This Row],[AREA DEL POTRERO]]/TablaAforos[[#This Row],[NUMERO VACAS LOTE]]/TablaAforos[[#This Row],[DIAS OCUPACION]],"")</f>
        <v/>
      </c>
      <c r="L1825" s="198">
        <f t="shared" si="510"/>
        <v>1900</v>
      </c>
      <c r="M1825" s="198">
        <f t="shared" si="511"/>
        <v>1</v>
      </c>
      <c r="N1825" s="198">
        <f t="shared" si="512"/>
        <v>0</v>
      </c>
      <c r="O1825" s="198"/>
      <c r="P1825" s="198"/>
      <c r="Q1825" s="195"/>
    </row>
    <row r="1826" spans="1:17" hidden="1">
      <c r="A1826" s="194"/>
      <c r="B1826" s="195"/>
      <c r="C1826" s="195"/>
      <c r="D1826" s="195"/>
      <c r="E1826" s="195"/>
      <c r="F1826" s="195"/>
      <c r="G1826" s="195"/>
      <c r="H1826" s="195"/>
      <c r="I1826" s="195"/>
      <c r="J1826" s="196"/>
      <c r="K1826" s="197" t="str">
        <f>IFERROR(TablaAforos[[#This Row],[AREA DEL POTRERO]]/TablaAforos[[#This Row],[NUMERO VACAS LOTE]]/TablaAforos[[#This Row],[DIAS OCUPACION]],"")</f>
        <v/>
      </c>
      <c r="L1826" s="198">
        <f t="shared" si="510"/>
        <v>1900</v>
      </c>
      <c r="M1826" s="198">
        <f t="shared" si="511"/>
        <v>1</v>
      </c>
      <c r="N1826" s="198">
        <f t="shared" si="512"/>
        <v>0</v>
      </c>
      <c r="O1826" s="198"/>
      <c r="P1826" s="198"/>
      <c r="Q1826" s="195"/>
    </row>
    <row r="1827" spans="1:17" hidden="1">
      <c r="A1827" s="194"/>
      <c r="B1827" s="195"/>
      <c r="C1827" s="195"/>
      <c r="D1827" s="195"/>
      <c r="E1827" s="195"/>
      <c r="F1827" s="195"/>
      <c r="G1827" s="195"/>
      <c r="H1827" s="195"/>
      <c r="I1827" s="195"/>
      <c r="J1827" s="196"/>
      <c r="K1827" s="197" t="str">
        <f>IFERROR(TablaAforos[[#This Row],[AREA DEL POTRERO]]/TablaAforos[[#This Row],[NUMERO VACAS LOTE]]/TablaAforos[[#This Row],[DIAS OCUPACION]],"")</f>
        <v/>
      </c>
      <c r="L1827" s="198">
        <f t="shared" si="510"/>
        <v>1900</v>
      </c>
      <c r="M1827" s="198">
        <f t="shared" si="511"/>
        <v>1</v>
      </c>
      <c r="N1827" s="198">
        <f t="shared" si="512"/>
        <v>0</v>
      </c>
      <c r="O1827" s="198"/>
      <c r="P1827" s="198"/>
      <c r="Q1827" s="195"/>
    </row>
    <row r="1828" spans="1:17" hidden="1">
      <c r="A1828" s="194"/>
      <c r="B1828" s="195"/>
      <c r="C1828" s="195"/>
      <c r="D1828" s="195"/>
      <c r="E1828" s="195"/>
      <c r="F1828" s="195"/>
      <c r="G1828" s="195"/>
      <c r="H1828" s="195"/>
      <c r="I1828" s="195"/>
      <c r="J1828" s="196"/>
      <c r="K1828" s="197" t="str">
        <f>IFERROR(TablaAforos[[#This Row],[AREA DEL POTRERO]]/TablaAforos[[#This Row],[NUMERO VACAS LOTE]]/TablaAforos[[#This Row],[DIAS OCUPACION]],"")</f>
        <v/>
      </c>
      <c r="L1828" s="198">
        <f t="shared" si="510"/>
        <v>1900</v>
      </c>
      <c r="M1828" s="198">
        <f t="shared" si="511"/>
        <v>1</v>
      </c>
      <c r="N1828" s="198">
        <f t="shared" si="512"/>
        <v>0</v>
      </c>
      <c r="O1828" s="198"/>
      <c r="P1828" s="198"/>
      <c r="Q1828" s="195"/>
    </row>
    <row r="1829" spans="1:17" hidden="1">
      <c r="A1829" s="194"/>
      <c r="B1829" s="195"/>
      <c r="C1829" s="195"/>
      <c r="D1829" s="195"/>
      <c r="E1829" s="195"/>
      <c r="F1829" s="195"/>
      <c r="G1829" s="195"/>
      <c r="H1829" s="195"/>
      <c r="I1829" s="195"/>
      <c r="J1829" s="196"/>
      <c r="K1829" s="197" t="str">
        <f>IFERROR(TablaAforos[[#This Row],[AREA DEL POTRERO]]/TablaAforos[[#This Row],[NUMERO VACAS LOTE]]/TablaAforos[[#This Row],[DIAS OCUPACION]],"")</f>
        <v/>
      </c>
      <c r="L1829" s="198">
        <f t="shared" si="510"/>
        <v>1900</v>
      </c>
      <c r="M1829" s="198">
        <f t="shared" si="511"/>
        <v>1</v>
      </c>
      <c r="N1829" s="198">
        <f t="shared" si="512"/>
        <v>0</v>
      </c>
      <c r="O1829" s="198"/>
      <c r="P1829" s="198"/>
      <c r="Q1829" s="195"/>
    </row>
    <row r="1830" spans="1:17" hidden="1">
      <c r="A1830" s="194"/>
      <c r="B1830" s="195"/>
      <c r="C1830" s="195"/>
      <c r="D1830" s="195"/>
      <c r="E1830" s="195"/>
      <c r="F1830" s="195"/>
      <c r="G1830" s="195"/>
      <c r="H1830" s="195"/>
      <c r="I1830" s="195"/>
      <c r="J1830" s="196"/>
      <c r="K1830" s="197" t="str">
        <f>IFERROR(TablaAforos[[#This Row],[AREA DEL POTRERO]]/TablaAforos[[#This Row],[NUMERO VACAS LOTE]]/TablaAforos[[#This Row],[DIAS OCUPACION]],"")</f>
        <v/>
      </c>
      <c r="L1830" s="198">
        <f t="shared" si="510"/>
        <v>1900</v>
      </c>
      <c r="M1830" s="198">
        <f t="shared" si="511"/>
        <v>1</v>
      </c>
      <c r="N1830" s="198">
        <f t="shared" si="512"/>
        <v>0</v>
      </c>
      <c r="O1830" s="198"/>
      <c r="P1830" s="198"/>
      <c r="Q1830" s="195"/>
    </row>
    <row r="1831" spans="1:17" hidden="1">
      <c r="A1831" s="194"/>
      <c r="B1831" s="195"/>
      <c r="C1831" s="195"/>
      <c r="D1831" s="195"/>
      <c r="E1831" s="195"/>
      <c r="F1831" s="195"/>
      <c r="G1831" s="195"/>
      <c r="H1831" s="195"/>
      <c r="I1831" s="195"/>
      <c r="J1831" s="196"/>
      <c r="K1831" s="197" t="str">
        <f>IFERROR(TablaAforos[[#This Row],[AREA DEL POTRERO]]/TablaAforos[[#This Row],[NUMERO VACAS LOTE]]/TablaAforos[[#This Row],[DIAS OCUPACION]],"")</f>
        <v/>
      </c>
      <c r="L1831" s="198">
        <f t="shared" si="510"/>
        <v>1900</v>
      </c>
      <c r="M1831" s="198">
        <f t="shared" si="511"/>
        <v>1</v>
      </c>
      <c r="N1831" s="198">
        <f t="shared" si="512"/>
        <v>0</v>
      </c>
      <c r="O1831" s="198"/>
      <c r="P1831" s="198"/>
      <c r="Q1831" s="195"/>
    </row>
    <row r="1832" spans="1:17" hidden="1">
      <c r="A1832" s="194"/>
      <c r="B1832" s="195"/>
      <c r="C1832" s="195"/>
      <c r="D1832" s="195"/>
      <c r="E1832" s="195"/>
      <c r="F1832" s="195"/>
      <c r="G1832" s="195"/>
      <c r="H1832" s="195"/>
      <c r="I1832" s="195"/>
      <c r="J1832" s="196"/>
      <c r="K1832" s="197" t="str">
        <f>IFERROR(TablaAforos[[#This Row],[AREA DEL POTRERO]]/TablaAforos[[#This Row],[NUMERO VACAS LOTE]]/TablaAforos[[#This Row],[DIAS OCUPACION]],"")</f>
        <v/>
      </c>
      <c r="L1832" s="198">
        <f t="shared" si="510"/>
        <v>1900</v>
      </c>
      <c r="M1832" s="198">
        <f t="shared" si="511"/>
        <v>1</v>
      </c>
      <c r="N1832" s="198">
        <f t="shared" si="512"/>
        <v>0</v>
      </c>
      <c r="O1832" s="198"/>
      <c r="P1832" s="198"/>
      <c r="Q1832" s="195"/>
    </row>
    <row r="1833" spans="1:17" hidden="1">
      <c r="A1833" s="194"/>
      <c r="B1833" s="195"/>
      <c r="C1833" s="195"/>
      <c r="D1833" s="195"/>
      <c r="E1833" s="195"/>
      <c r="F1833" s="195"/>
      <c r="G1833" s="195"/>
      <c r="H1833" s="195"/>
      <c r="I1833" s="195"/>
      <c r="J1833" s="196"/>
      <c r="K1833" s="197" t="str">
        <f>IFERROR(TablaAforos[[#This Row],[AREA DEL POTRERO]]/TablaAforos[[#This Row],[NUMERO VACAS LOTE]]/TablaAforos[[#This Row],[DIAS OCUPACION]],"")</f>
        <v/>
      </c>
      <c r="L1833" s="198">
        <f t="shared" si="510"/>
        <v>1900</v>
      </c>
      <c r="M1833" s="198">
        <f t="shared" si="511"/>
        <v>1</v>
      </c>
      <c r="N1833" s="198">
        <f t="shared" si="512"/>
        <v>0</v>
      </c>
      <c r="O1833" s="198"/>
      <c r="P1833" s="198"/>
      <c r="Q1833" s="195"/>
    </row>
    <row r="1834" spans="1:17" hidden="1">
      <c r="A1834" s="194"/>
      <c r="B1834" s="195"/>
      <c r="C1834" s="195"/>
      <c r="D1834" s="195"/>
      <c r="E1834" s="195"/>
      <c r="F1834" s="195"/>
      <c r="G1834" s="195"/>
      <c r="H1834" s="195"/>
      <c r="I1834" s="195"/>
      <c r="J1834" s="196"/>
      <c r="K1834" s="197" t="str">
        <f>IFERROR(TablaAforos[[#This Row],[AREA DEL POTRERO]]/TablaAforos[[#This Row],[NUMERO VACAS LOTE]]/TablaAforos[[#This Row],[DIAS OCUPACION]],"")</f>
        <v/>
      </c>
      <c r="L1834" s="198">
        <f t="shared" si="510"/>
        <v>1900</v>
      </c>
      <c r="M1834" s="198">
        <f t="shared" si="511"/>
        <v>1</v>
      </c>
      <c r="N1834" s="198">
        <f t="shared" si="512"/>
        <v>0</v>
      </c>
      <c r="O1834" s="198"/>
      <c r="P1834" s="198"/>
      <c r="Q1834" s="195"/>
    </row>
    <row r="1835" spans="1:17" hidden="1">
      <c r="A1835" s="194"/>
      <c r="B1835" s="195"/>
      <c r="C1835" s="195"/>
      <c r="D1835" s="195"/>
      <c r="E1835" s="195"/>
      <c r="F1835" s="195"/>
      <c r="G1835" s="195"/>
      <c r="H1835" s="195"/>
      <c r="I1835" s="195"/>
      <c r="J1835" s="196"/>
      <c r="K1835" s="197" t="str">
        <f>IFERROR(TablaAforos[[#This Row],[AREA DEL POTRERO]]/TablaAforos[[#This Row],[NUMERO VACAS LOTE]]/TablaAforos[[#This Row],[DIAS OCUPACION]],"")</f>
        <v/>
      </c>
      <c r="L1835" s="198">
        <f t="shared" si="510"/>
        <v>1900</v>
      </c>
      <c r="M1835" s="198">
        <f t="shared" si="511"/>
        <v>1</v>
      </c>
      <c r="N1835" s="198">
        <f t="shared" si="512"/>
        <v>0</v>
      </c>
      <c r="O1835" s="198"/>
      <c r="P1835" s="198"/>
      <c r="Q1835" s="195"/>
    </row>
    <row r="1836" spans="1:17" hidden="1">
      <c r="A1836" s="194"/>
      <c r="B1836" s="195"/>
      <c r="C1836" s="195"/>
      <c r="D1836" s="195"/>
      <c r="E1836" s="195"/>
      <c r="F1836" s="195"/>
      <c r="G1836" s="195"/>
      <c r="H1836" s="195"/>
      <c r="I1836" s="195"/>
      <c r="J1836" s="196"/>
      <c r="K1836" s="197" t="str">
        <f>IFERROR(TablaAforos[[#This Row],[AREA DEL POTRERO]]/TablaAforos[[#This Row],[NUMERO VACAS LOTE]]/TablaAforos[[#This Row],[DIAS OCUPACION]],"")</f>
        <v/>
      </c>
      <c r="L1836" s="198">
        <f t="shared" si="510"/>
        <v>1900</v>
      </c>
      <c r="M1836" s="198">
        <f t="shared" si="511"/>
        <v>1</v>
      </c>
      <c r="N1836" s="198">
        <f t="shared" si="512"/>
        <v>0</v>
      </c>
      <c r="O1836" s="198"/>
      <c r="P1836" s="198"/>
      <c r="Q1836" s="195"/>
    </row>
    <row r="1837" spans="1:17" hidden="1">
      <c r="A1837" s="194"/>
      <c r="B1837" s="195"/>
      <c r="C1837" s="195"/>
      <c r="D1837" s="195"/>
      <c r="E1837" s="195"/>
      <c r="F1837" s="195"/>
      <c r="G1837" s="195"/>
      <c r="H1837" s="195"/>
      <c r="I1837" s="195"/>
      <c r="J1837" s="196"/>
      <c r="K1837" s="197" t="str">
        <f>IFERROR(TablaAforos[[#This Row],[AREA DEL POTRERO]]/TablaAforos[[#This Row],[NUMERO VACAS LOTE]]/TablaAforos[[#This Row],[DIAS OCUPACION]],"")</f>
        <v/>
      </c>
      <c r="L1837" s="198">
        <f t="shared" si="510"/>
        <v>1900</v>
      </c>
      <c r="M1837" s="198">
        <f t="shared" si="511"/>
        <v>1</v>
      </c>
      <c r="N1837" s="198">
        <f t="shared" si="512"/>
        <v>0</v>
      </c>
      <c r="O1837" s="198"/>
      <c r="P1837" s="198"/>
      <c r="Q1837" s="195"/>
    </row>
    <row r="1838" spans="1:17" hidden="1">
      <c r="A1838" s="194"/>
      <c r="B1838" s="195"/>
      <c r="C1838" s="195"/>
      <c r="D1838" s="195"/>
      <c r="E1838" s="195"/>
      <c r="F1838" s="195"/>
      <c r="G1838" s="195"/>
      <c r="H1838" s="195"/>
      <c r="I1838" s="195"/>
      <c r="J1838" s="196"/>
      <c r="K1838" s="197" t="str">
        <f>IFERROR(TablaAforos[[#This Row],[AREA DEL POTRERO]]/TablaAforos[[#This Row],[NUMERO VACAS LOTE]]/TablaAforos[[#This Row],[DIAS OCUPACION]],"")</f>
        <v/>
      </c>
      <c r="L1838" s="198">
        <f t="shared" si="510"/>
        <v>1900</v>
      </c>
      <c r="M1838" s="198">
        <f t="shared" si="511"/>
        <v>1</v>
      </c>
      <c r="N1838" s="198">
        <f t="shared" si="512"/>
        <v>0</v>
      </c>
      <c r="O1838" s="198"/>
      <c r="P1838" s="198"/>
      <c r="Q1838" s="195"/>
    </row>
    <row r="1839" spans="1:17" hidden="1">
      <c r="A1839" s="194"/>
      <c r="B1839" s="195"/>
      <c r="C1839" s="195"/>
      <c r="D1839" s="195"/>
      <c r="E1839" s="195"/>
      <c r="F1839" s="195"/>
      <c r="G1839" s="195"/>
      <c r="H1839" s="195"/>
      <c r="I1839" s="195"/>
      <c r="J1839" s="196"/>
      <c r="K1839" s="197" t="str">
        <f>IFERROR(TablaAforos[[#This Row],[AREA DEL POTRERO]]/TablaAforos[[#This Row],[NUMERO VACAS LOTE]]/TablaAforos[[#This Row],[DIAS OCUPACION]],"")</f>
        <v/>
      </c>
      <c r="L1839" s="198">
        <f t="shared" si="510"/>
        <v>1900</v>
      </c>
      <c r="M1839" s="198">
        <f t="shared" si="511"/>
        <v>1</v>
      </c>
      <c r="N1839" s="198">
        <f t="shared" si="512"/>
        <v>0</v>
      </c>
      <c r="O1839" s="198"/>
      <c r="P1839" s="198"/>
      <c r="Q1839" s="195"/>
    </row>
    <row r="1840" spans="1:17" hidden="1">
      <c r="A1840" s="194"/>
      <c r="B1840" s="195"/>
      <c r="C1840" s="195"/>
      <c r="D1840" s="195"/>
      <c r="E1840" s="195"/>
      <c r="F1840" s="195"/>
      <c r="G1840" s="195"/>
      <c r="H1840" s="195"/>
      <c r="I1840" s="195"/>
      <c r="J1840" s="196"/>
      <c r="K1840" s="197" t="str">
        <f>IFERROR(TablaAforos[[#This Row],[AREA DEL POTRERO]]/TablaAforos[[#This Row],[NUMERO VACAS LOTE]]/TablaAforos[[#This Row],[DIAS OCUPACION]],"")</f>
        <v/>
      </c>
      <c r="L1840" s="198">
        <f t="shared" si="510"/>
        <v>1900</v>
      </c>
      <c r="M1840" s="198">
        <f t="shared" si="511"/>
        <v>1</v>
      </c>
      <c r="N1840" s="198">
        <f t="shared" si="512"/>
        <v>0</v>
      </c>
      <c r="O1840" s="198"/>
      <c r="P1840" s="198"/>
      <c r="Q1840" s="195"/>
    </row>
    <row r="1841" spans="1:17" hidden="1">
      <c r="A1841" s="194"/>
      <c r="B1841" s="195"/>
      <c r="C1841" s="195"/>
      <c r="D1841" s="195"/>
      <c r="E1841" s="195"/>
      <c r="F1841" s="195"/>
      <c r="G1841" s="195"/>
      <c r="H1841" s="195"/>
      <c r="I1841" s="195"/>
      <c r="J1841" s="196"/>
      <c r="K1841" s="197" t="str">
        <f>IFERROR(TablaAforos[[#This Row],[AREA DEL POTRERO]]/TablaAforos[[#This Row],[NUMERO VACAS LOTE]]/TablaAforos[[#This Row],[DIAS OCUPACION]],"")</f>
        <v/>
      </c>
      <c r="L1841" s="198">
        <f t="shared" si="510"/>
        <v>1900</v>
      </c>
      <c r="M1841" s="198">
        <f t="shared" si="511"/>
        <v>1</v>
      </c>
      <c r="N1841" s="198">
        <f t="shared" si="512"/>
        <v>0</v>
      </c>
      <c r="O1841" s="198"/>
      <c r="P1841" s="198"/>
      <c r="Q1841" s="195"/>
    </row>
    <row r="1842" spans="1:17" hidden="1">
      <c r="A1842" s="194"/>
      <c r="B1842" s="195"/>
      <c r="C1842" s="195"/>
      <c r="D1842" s="195"/>
      <c r="E1842" s="195"/>
      <c r="F1842" s="195"/>
      <c r="G1842" s="195"/>
      <c r="H1842" s="195"/>
      <c r="I1842" s="195"/>
      <c r="J1842" s="196"/>
      <c r="K1842" s="197" t="str">
        <f>IFERROR(TablaAforos[[#This Row],[AREA DEL POTRERO]]/TablaAforos[[#This Row],[NUMERO VACAS LOTE]]/TablaAforos[[#This Row],[DIAS OCUPACION]],"")</f>
        <v/>
      </c>
      <c r="L1842" s="198">
        <f t="shared" si="510"/>
        <v>1900</v>
      </c>
      <c r="M1842" s="198">
        <f t="shared" si="511"/>
        <v>1</v>
      </c>
      <c r="N1842" s="198">
        <f t="shared" si="512"/>
        <v>0</v>
      </c>
      <c r="O1842" s="198"/>
      <c r="P1842" s="198"/>
      <c r="Q1842" s="195"/>
    </row>
    <row r="1843" spans="1:17" hidden="1">
      <c r="A1843" s="194"/>
      <c r="B1843" s="195"/>
      <c r="C1843" s="195"/>
      <c r="D1843" s="195"/>
      <c r="E1843" s="195"/>
      <c r="F1843" s="195"/>
      <c r="G1843" s="195"/>
      <c r="H1843" s="195"/>
      <c r="I1843" s="195"/>
      <c r="J1843" s="196"/>
      <c r="K1843" s="197" t="str">
        <f>IFERROR(TablaAforos[[#This Row],[AREA DEL POTRERO]]/TablaAforos[[#This Row],[NUMERO VACAS LOTE]]/TablaAforos[[#This Row],[DIAS OCUPACION]],"")</f>
        <v/>
      </c>
      <c r="L1843" s="198">
        <f t="shared" si="510"/>
        <v>1900</v>
      </c>
      <c r="M1843" s="198">
        <f t="shared" si="511"/>
        <v>1</v>
      </c>
      <c r="N1843" s="198">
        <f t="shared" si="512"/>
        <v>0</v>
      </c>
      <c r="O1843" s="198"/>
      <c r="P1843" s="198"/>
      <c r="Q1843" s="195"/>
    </row>
    <row r="1844" spans="1:17" hidden="1">
      <c r="A1844" s="194"/>
      <c r="B1844" s="195"/>
      <c r="C1844" s="195"/>
      <c r="D1844" s="195"/>
      <c r="E1844" s="195"/>
      <c r="F1844" s="195"/>
      <c r="G1844" s="195"/>
      <c r="H1844" s="195"/>
      <c r="I1844" s="195"/>
      <c r="J1844" s="196"/>
      <c r="K1844" s="197" t="str">
        <f>IFERROR(TablaAforos[[#This Row],[AREA DEL POTRERO]]/TablaAforos[[#This Row],[NUMERO VACAS LOTE]]/TablaAforos[[#This Row],[DIAS OCUPACION]],"")</f>
        <v/>
      </c>
      <c r="L1844" s="198">
        <f t="shared" si="510"/>
        <v>1900</v>
      </c>
      <c r="M1844" s="198">
        <f t="shared" si="511"/>
        <v>1</v>
      </c>
      <c r="N1844" s="198">
        <f t="shared" si="512"/>
        <v>0</v>
      </c>
      <c r="O1844" s="198"/>
      <c r="P1844" s="198"/>
      <c r="Q1844" s="195"/>
    </row>
    <row r="1845" spans="1:17" hidden="1">
      <c r="A1845" s="194"/>
      <c r="B1845" s="195"/>
      <c r="C1845" s="195"/>
      <c r="D1845" s="195"/>
      <c r="E1845" s="195"/>
      <c r="F1845" s="195"/>
      <c r="G1845" s="195"/>
      <c r="H1845" s="195"/>
      <c r="I1845" s="195"/>
      <c r="J1845" s="196"/>
      <c r="K1845" s="197" t="str">
        <f>IFERROR(TablaAforos[[#This Row],[AREA DEL POTRERO]]/TablaAforos[[#This Row],[NUMERO VACAS LOTE]]/TablaAforos[[#This Row],[DIAS OCUPACION]],"")</f>
        <v/>
      </c>
      <c r="L1845" s="198">
        <f t="shared" si="510"/>
        <v>1900</v>
      </c>
      <c r="M1845" s="198">
        <f t="shared" si="511"/>
        <v>1</v>
      </c>
      <c r="N1845" s="198">
        <f t="shared" si="512"/>
        <v>0</v>
      </c>
      <c r="O1845" s="198"/>
      <c r="P1845" s="198"/>
      <c r="Q1845" s="195"/>
    </row>
    <row r="1846" spans="1:17" hidden="1">
      <c r="A1846" s="194"/>
      <c r="B1846" s="195"/>
      <c r="C1846" s="195"/>
      <c r="D1846" s="195"/>
      <c r="E1846" s="195"/>
      <c r="F1846" s="195"/>
      <c r="G1846" s="195"/>
      <c r="H1846" s="195"/>
      <c r="I1846" s="195"/>
      <c r="J1846" s="196"/>
      <c r="K1846" s="197" t="str">
        <f>IFERROR(TablaAforos[[#This Row],[AREA DEL POTRERO]]/TablaAforos[[#This Row],[NUMERO VACAS LOTE]]/TablaAforos[[#This Row],[DIAS OCUPACION]],"")</f>
        <v/>
      </c>
      <c r="L1846" s="198">
        <f t="shared" si="510"/>
        <v>1900</v>
      </c>
      <c r="M1846" s="198">
        <f t="shared" si="511"/>
        <v>1</v>
      </c>
      <c r="N1846" s="198">
        <f t="shared" si="512"/>
        <v>0</v>
      </c>
      <c r="O1846" s="198"/>
      <c r="P1846" s="198"/>
      <c r="Q1846" s="195"/>
    </row>
    <row r="1847" spans="1:17" hidden="1">
      <c r="A1847" s="194"/>
      <c r="B1847" s="195"/>
      <c r="C1847" s="195"/>
      <c r="D1847" s="195"/>
      <c r="E1847" s="195"/>
      <c r="F1847" s="195"/>
      <c r="G1847" s="195"/>
      <c r="H1847" s="195"/>
      <c r="I1847" s="195"/>
      <c r="J1847" s="196"/>
      <c r="K1847" s="197" t="str">
        <f>IFERROR(TablaAforos[[#This Row],[AREA DEL POTRERO]]/TablaAforos[[#This Row],[NUMERO VACAS LOTE]]/TablaAforos[[#This Row],[DIAS OCUPACION]],"")</f>
        <v/>
      </c>
      <c r="L1847" s="198">
        <f t="shared" si="510"/>
        <v>1900</v>
      </c>
      <c r="M1847" s="198">
        <f t="shared" si="511"/>
        <v>1</v>
      </c>
      <c r="N1847" s="198">
        <f t="shared" si="512"/>
        <v>0</v>
      </c>
      <c r="O1847" s="198"/>
      <c r="P1847" s="198"/>
      <c r="Q1847" s="195"/>
    </row>
    <row r="1848" spans="1:17" hidden="1">
      <c r="A1848" s="194"/>
      <c r="B1848" s="195"/>
      <c r="C1848" s="195"/>
      <c r="D1848" s="195"/>
      <c r="E1848" s="195"/>
      <c r="F1848" s="195"/>
      <c r="G1848" s="195"/>
      <c r="H1848" s="195"/>
      <c r="I1848" s="195"/>
      <c r="J1848" s="196"/>
      <c r="K1848" s="197" t="str">
        <f>IFERROR(TablaAforos[[#This Row],[AREA DEL POTRERO]]/TablaAforos[[#This Row],[NUMERO VACAS LOTE]]/TablaAforos[[#This Row],[DIAS OCUPACION]],"")</f>
        <v/>
      </c>
      <c r="L1848" s="198">
        <f t="shared" si="510"/>
        <v>1900</v>
      </c>
      <c r="M1848" s="198">
        <f t="shared" si="511"/>
        <v>1</v>
      </c>
      <c r="N1848" s="198">
        <f t="shared" si="512"/>
        <v>0</v>
      </c>
      <c r="O1848" s="198"/>
      <c r="P1848" s="198"/>
      <c r="Q1848" s="195"/>
    </row>
    <row r="1849" spans="1:17" hidden="1">
      <c r="A1849" s="194"/>
      <c r="B1849" s="195"/>
      <c r="C1849" s="195"/>
      <c r="D1849" s="195"/>
      <c r="E1849" s="195"/>
      <c r="F1849" s="195"/>
      <c r="G1849" s="195"/>
      <c r="H1849" s="195"/>
      <c r="I1849" s="195"/>
      <c r="J1849" s="196"/>
      <c r="K1849" s="197" t="str">
        <f>IFERROR(TablaAforos[[#This Row],[AREA DEL POTRERO]]/TablaAforos[[#This Row],[NUMERO VACAS LOTE]]/TablaAforos[[#This Row],[DIAS OCUPACION]],"")</f>
        <v/>
      </c>
      <c r="L1849" s="198">
        <f t="shared" si="510"/>
        <v>1900</v>
      </c>
      <c r="M1849" s="198">
        <f t="shared" si="511"/>
        <v>1</v>
      </c>
      <c r="N1849" s="198">
        <f t="shared" si="512"/>
        <v>0</v>
      </c>
      <c r="O1849" s="198"/>
      <c r="P1849" s="198"/>
      <c r="Q1849" s="195"/>
    </row>
    <row r="1850" spans="1:17" hidden="1">
      <c r="A1850" s="194"/>
      <c r="B1850" s="195"/>
      <c r="C1850" s="195"/>
      <c r="D1850" s="195"/>
      <c r="E1850" s="195"/>
      <c r="F1850" s="195"/>
      <c r="G1850" s="195"/>
      <c r="H1850" s="195"/>
      <c r="I1850" s="195"/>
      <c r="J1850" s="196"/>
      <c r="K1850" s="197" t="str">
        <f>IFERROR(TablaAforos[[#This Row],[AREA DEL POTRERO]]/TablaAforos[[#This Row],[NUMERO VACAS LOTE]]/TablaAforos[[#This Row],[DIAS OCUPACION]],"")</f>
        <v/>
      </c>
      <c r="L1850" s="198">
        <f t="shared" si="510"/>
        <v>1900</v>
      </c>
      <c r="M1850" s="198">
        <f t="shared" si="511"/>
        <v>1</v>
      </c>
      <c r="N1850" s="198">
        <f t="shared" si="512"/>
        <v>0</v>
      </c>
      <c r="O1850" s="198"/>
      <c r="P1850" s="198"/>
      <c r="Q1850" s="195"/>
    </row>
    <row r="1851" spans="1:17" hidden="1">
      <c r="A1851" s="194"/>
      <c r="B1851" s="195"/>
      <c r="C1851" s="195"/>
      <c r="D1851" s="195"/>
      <c r="E1851" s="195"/>
      <c r="F1851" s="195"/>
      <c r="G1851" s="195"/>
      <c r="H1851" s="195"/>
      <c r="I1851" s="195"/>
      <c r="J1851" s="196"/>
      <c r="K1851" s="197" t="str">
        <f>IFERROR(TablaAforos[[#This Row],[AREA DEL POTRERO]]/TablaAforos[[#This Row],[NUMERO VACAS LOTE]]/TablaAforos[[#This Row],[DIAS OCUPACION]],"")</f>
        <v/>
      </c>
      <c r="L1851" s="198">
        <f t="shared" si="510"/>
        <v>1900</v>
      </c>
      <c r="M1851" s="198">
        <f t="shared" si="511"/>
        <v>1</v>
      </c>
      <c r="N1851" s="198">
        <f t="shared" si="512"/>
        <v>0</v>
      </c>
      <c r="O1851" s="198"/>
      <c r="P1851" s="198"/>
      <c r="Q1851" s="195"/>
    </row>
    <row r="1852" spans="1:17" hidden="1">
      <c r="A1852" s="194"/>
      <c r="B1852" s="195"/>
      <c r="C1852" s="195"/>
      <c r="D1852" s="195"/>
      <c r="E1852" s="195"/>
      <c r="F1852" s="195"/>
      <c r="G1852" s="195"/>
      <c r="H1852" s="195"/>
      <c r="I1852" s="195"/>
      <c r="J1852" s="196"/>
      <c r="K1852" s="197" t="str">
        <f>IFERROR(TablaAforos[[#This Row],[AREA DEL POTRERO]]/TablaAforos[[#This Row],[NUMERO VACAS LOTE]]/TablaAforos[[#This Row],[DIAS OCUPACION]],"")</f>
        <v/>
      </c>
      <c r="L1852" s="198">
        <f t="shared" si="510"/>
        <v>1900</v>
      </c>
      <c r="M1852" s="198">
        <f t="shared" si="511"/>
        <v>1</v>
      </c>
      <c r="N1852" s="198">
        <f t="shared" si="512"/>
        <v>0</v>
      </c>
      <c r="O1852" s="198"/>
      <c r="P1852" s="198"/>
      <c r="Q1852" s="195"/>
    </row>
    <row r="1853" spans="1:17" hidden="1">
      <c r="A1853" s="194"/>
      <c r="B1853" s="195"/>
      <c r="C1853" s="195"/>
      <c r="D1853" s="195"/>
      <c r="E1853" s="195"/>
      <c r="F1853" s="195"/>
      <c r="G1853" s="195"/>
      <c r="H1853" s="195"/>
      <c r="I1853" s="195"/>
      <c r="J1853" s="196"/>
      <c r="K1853" s="197" t="str">
        <f>IFERROR(TablaAforos[[#This Row],[AREA DEL POTRERO]]/TablaAforos[[#This Row],[NUMERO VACAS LOTE]]/TablaAforos[[#This Row],[DIAS OCUPACION]],"")</f>
        <v/>
      </c>
      <c r="L1853" s="198">
        <f t="shared" si="510"/>
        <v>1900</v>
      </c>
      <c r="M1853" s="198">
        <f t="shared" si="511"/>
        <v>1</v>
      </c>
      <c r="N1853" s="198">
        <f t="shared" si="512"/>
        <v>0</v>
      </c>
      <c r="O1853" s="198"/>
      <c r="P1853" s="198"/>
      <c r="Q1853" s="195"/>
    </row>
    <row r="1854" spans="1:17" hidden="1">
      <c r="A1854" s="194"/>
      <c r="B1854" s="195"/>
      <c r="C1854" s="195"/>
      <c r="D1854" s="195"/>
      <c r="E1854" s="195"/>
      <c r="F1854" s="195"/>
      <c r="G1854" s="195"/>
      <c r="H1854" s="195"/>
      <c r="I1854" s="195"/>
      <c r="J1854" s="196"/>
      <c r="K1854" s="197" t="str">
        <f>IFERROR(TablaAforos[[#This Row],[AREA DEL POTRERO]]/TablaAforos[[#This Row],[NUMERO VACAS LOTE]]/TablaAforos[[#This Row],[DIAS OCUPACION]],"")</f>
        <v/>
      </c>
      <c r="L1854" s="198">
        <f t="shared" si="510"/>
        <v>1900</v>
      </c>
      <c r="M1854" s="198">
        <f t="shared" si="511"/>
        <v>1</v>
      </c>
      <c r="N1854" s="198">
        <f t="shared" si="512"/>
        <v>0</v>
      </c>
      <c r="O1854" s="198"/>
      <c r="P1854" s="198"/>
      <c r="Q1854" s="195"/>
    </row>
    <row r="1855" spans="1:17" hidden="1">
      <c r="A1855" s="194"/>
      <c r="B1855" s="195"/>
      <c r="C1855" s="195"/>
      <c r="D1855" s="195"/>
      <c r="E1855" s="195"/>
      <c r="F1855" s="195"/>
      <c r="G1855" s="195"/>
      <c r="H1855" s="195"/>
      <c r="I1855" s="195"/>
      <c r="J1855" s="196"/>
      <c r="K1855" s="197" t="str">
        <f>IFERROR(TablaAforos[[#This Row],[AREA DEL POTRERO]]/TablaAforos[[#This Row],[NUMERO VACAS LOTE]]/TablaAforos[[#This Row],[DIAS OCUPACION]],"")</f>
        <v/>
      </c>
      <c r="L1855" s="198">
        <f t="shared" si="510"/>
        <v>1900</v>
      </c>
      <c r="M1855" s="198">
        <f t="shared" si="511"/>
        <v>1</v>
      </c>
      <c r="N1855" s="198">
        <f t="shared" si="512"/>
        <v>0</v>
      </c>
      <c r="O1855" s="198"/>
      <c r="P1855" s="198"/>
      <c r="Q1855" s="195"/>
    </row>
    <row r="1856" spans="1:17" hidden="1">
      <c r="A1856" s="194"/>
      <c r="B1856" s="195"/>
      <c r="C1856" s="195"/>
      <c r="D1856" s="195"/>
      <c r="E1856" s="195"/>
      <c r="F1856" s="195"/>
      <c r="G1856" s="195"/>
      <c r="H1856" s="195"/>
      <c r="I1856" s="195"/>
      <c r="J1856" s="196"/>
      <c r="K1856" s="197" t="str">
        <f>IFERROR(TablaAforos[[#This Row],[AREA DEL POTRERO]]/TablaAforos[[#This Row],[NUMERO VACAS LOTE]]/TablaAforos[[#This Row],[DIAS OCUPACION]],"")</f>
        <v/>
      </c>
      <c r="L1856" s="198">
        <f t="shared" si="510"/>
        <v>1900</v>
      </c>
      <c r="M1856" s="198">
        <f t="shared" si="511"/>
        <v>1</v>
      </c>
      <c r="N1856" s="198">
        <f t="shared" si="512"/>
        <v>0</v>
      </c>
      <c r="O1856" s="198"/>
      <c r="P1856" s="198"/>
      <c r="Q1856" s="195"/>
    </row>
    <row r="1857" spans="1:17" hidden="1">
      <c r="A1857" s="194"/>
      <c r="B1857" s="195"/>
      <c r="C1857" s="195"/>
      <c r="D1857" s="195"/>
      <c r="E1857" s="195"/>
      <c r="F1857" s="195"/>
      <c r="G1857" s="195"/>
      <c r="H1857" s="195"/>
      <c r="I1857" s="195"/>
      <c r="J1857" s="196"/>
      <c r="K1857" s="197" t="str">
        <f>IFERROR(TablaAforos[[#This Row],[AREA DEL POTRERO]]/TablaAforos[[#This Row],[NUMERO VACAS LOTE]]/TablaAforos[[#This Row],[DIAS OCUPACION]],"")</f>
        <v/>
      </c>
      <c r="L1857" s="198">
        <f t="shared" si="510"/>
        <v>1900</v>
      </c>
      <c r="M1857" s="198">
        <f t="shared" si="511"/>
        <v>1</v>
      </c>
      <c r="N1857" s="198">
        <f t="shared" si="512"/>
        <v>0</v>
      </c>
      <c r="O1857" s="198"/>
      <c r="P1857" s="198"/>
      <c r="Q1857" s="195"/>
    </row>
    <row r="1858" spans="1:17" hidden="1">
      <c r="A1858" s="194"/>
      <c r="B1858" s="195"/>
      <c r="C1858" s="195"/>
      <c r="D1858" s="195"/>
      <c r="E1858" s="195"/>
      <c r="F1858" s="195"/>
      <c r="G1858" s="195"/>
      <c r="H1858" s="195"/>
      <c r="I1858" s="195"/>
      <c r="J1858" s="196"/>
      <c r="K1858" s="197" t="str">
        <f>IFERROR(TablaAforos[[#This Row],[AREA DEL POTRERO]]/TablaAforos[[#This Row],[NUMERO VACAS LOTE]]/TablaAforos[[#This Row],[DIAS OCUPACION]],"")</f>
        <v/>
      </c>
      <c r="L1858" s="198">
        <f t="shared" si="510"/>
        <v>1900</v>
      </c>
      <c r="M1858" s="198">
        <f t="shared" si="511"/>
        <v>1</v>
      </c>
      <c r="N1858" s="198">
        <f t="shared" si="512"/>
        <v>0</v>
      </c>
      <c r="O1858" s="198"/>
      <c r="P1858" s="198"/>
      <c r="Q1858" s="195"/>
    </row>
    <row r="1859" spans="1:17" hidden="1">
      <c r="A1859" s="194"/>
      <c r="B1859" s="195"/>
      <c r="C1859" s="195"/>
      <c r="D1859" s="195"/>
      <c r="E1859" s="195"/>
      <c r="F1859" s="195"/>
      <c r="G1859" s="195"/>
      <c r="H1859" s="195"/>
      <c r="I1859" s="195"/>
      <c r="J1859" s="196"/>
      <c r="K1859" s="197" t="str">
        <f>IFERROR(TablaAforos[[#This Row],[AREA DEL POTRERO]]/TablaAforos[[#This Row],[NUMERO VACAS LOTE]]/TablaAforos[[#This Row],[DIAS OCUPACION]],"")</f>
        <v/>
      </c>
      <c r="L1859" s="198">
        <f t="shared" si="510"/>
        <v>1900</v>
      </c>
      <c r="M1859" s="198">
        <f t="shared" si="511"/>
        <v>1</v>
      </c>
      <c r="N1859" s="198">
        <f t="shared" si="512"/>
        <v>0</v>
      </c>
      <c r="O1859" s="198"/>
      <c r="P1859" s="198"/>
      <c r="Q1859" s="195"/>
    </row>
    <row r="1860" spans="1:17" hidden="1">
      <c r="A1860" s="194"/>
      <c r="B1860" s="195"/>
      <c r="C1860" s="195"/>
      <c r="D1860" s="195"/>
      <c r="E1860" s="195"/>
      <c r="F1860" s="195"/>
      <c r="G1860" s="195"/>
      <c r="H1860" s="195"/>
      <c r="I1860" s="195"/>
      <c r="J1860" s="196"/>
      <c r="K1860" s="197" t="str">
        <f>IFERROR(TablaAforos[[#This Row],[AREA DEL POTRERO]]/TablaAforos[[#This Row],[NUMERO VACAS LOTE]]/TablaAforos[[#This Row],[DIAS OCUPACION]],"")</f>
        <v/>
      </c>
      <c r="L1860" s="198">
        <f t="shared" si="510"/>
        <v>1900</v>
      </c>
      <c r="M1860" s="198">
        <f t="shared" si="511"/>
        <v>1</v>
      </c>
      <c r="N1860" s="198">
        <f t="shared" si="512"/>
        <v>0</v>
      </c>
      <c r="O1860" s="198"/>
      <c r="P1860" s="198"/>
      <c r="Q1860" s="195"/>
    </row>
    <row r="1861" spans="1:17" hidden="1">
      <c r="A1861" s="194"/>
      <c r="B1861" s="195"/>
      <c r="C1861" s="195"/>
      <c r="D1861" s="195"/>
      <c r="E1861" s="195"/>
      <c r="F1861" s="195"/>
      <c r="G1861" s="195"/>
      <c r="H1861" s="195"/>
      <c r="I1861" s="195"/>
      <c r="J1861" s="196"/>
      <c r="K1861" s="197" t="str">
        <f>IFERROR(TablaAforos[[#This Row],[AREA DEL POTRERO]]/TablaAforos[[#This Row],[NUMERO VACAS LOTE]]/TablaAforos[[#This Row],[DIAS OCUPACION]],"")</f>
        <v/>
      </c>
      <c r="L1861" s="198">
        <f t="shared" si="510"/>
        <v>1900</v>
      </c>
      <c r="M1861" s="198">
        <f t="shared" si="511"/>
        <v>1</v>
      </c>
      <c r="N1861" s="198">
        <f t="shared" si="512"/>
        <v>0</v>
      </c>
      <c r="O1861" s="198"/>
      <c r="P1861" s="198"/>
      <c r="Q1861" s="195"/>
    </row>
    <row r="1862" spans="1:17" hidden="1">
      <c r="A1862" s="194"/>
      <c r="B1862" s="195"/>
      <c r="C1862" s="195"/>
      <c r="D1862" s="195"/>
      <c r="E1862" s="195"/>
      <c r="F1862" s="195"/>
      <c r="G1862" s="195"/>
      <c r="H1862" s="195"/>
      <c r="I1862" s="195"/>
      <c r="J1862" s="196"/>
      <c r="K1862" s="197" t="str">
        <f>IFERROR(TablaAforos[[#This Row],[AREA DEL POTRERO]]/TablaAforos[[#This Row],[NUMERO VACAS LOTE]]/TablaAforos[[#This Row],[DIAS OCUPACION]],"")</f>
        <v/>
      </c>
      <c r="L1862" s="198">
        <f t="shared" si="510"/>
        <v>1900</v>
      </c>
      <c r="M1862" s="198">
        <f t="shared" si="511"/>
        <v>1</v>
      </c>
      <c r="N1862" s="198">
        <f t="shared" si="512"/>
        <v>0</v>
      </c>
      <c r="O1862" s="198"/>
      <c r="P1862" s="198"/>
      <c r="Q1862" s="195"/>
    </row>
    <row r="1863" spans="1:17" hidden="1">
      <c r="A1863" s="194"/>
      <c r="B1863" s="195"/>
      <c r="C1863" s="195"/>
      <c r="D1863" s="195"/>
      <c r="E1863" s="195"/>
      <c r="F1863" s="195"/>
      <c r="G1863" s="195"/>
      <c r="H1863" s="195"/>
      <c r="I1863" s="195"/>
      <c r="J1863" s="196"/>
      <c r="K1863" s="197" t="str">
        <f>IFERROR(TablaAforos[[#This Row],[AREA DEL POTRERO]]/TablaAforos[[#This Row],[NUMERO VACAS LOTE]]/TablaAforos[[#This Row],[DIAS OCUPACION]],"")</f>
        <v/>
      </c>
      <c r="L1863" s="198">
        <f t="shared" si="510"/>
        <v>1900</v>
      </c>
      <c r="M1863" s="198">
        <f t="shared" si="511"/>
        <v>1</v>
      </c>
      <c r="N1863" s="198">
        <f t="shared" si="512"/>
        <v>0</v>
      </c>
      <c r="O1863" s="198"/>
      <c r="P1863" s="198"/>
      <c r="Q1863" s="195"/>
    </row>
    <row r="1864" spans="1:17" hidden="1">
      <c r="A1864" s="194"/>
      <c r="B1864" s="195"/>
      <c r="C1864" s="195"/>
      <c r="D1864" s="195"/>
      <c r="E1864" s="195"/>
      <c r="F1864" s="195"/>
      <c r="G1864" s="195"/>
      <c r="H1864" s="195"/>
      <c r="I1864" s="195"/>
      <c r="J1864" s="196"/>
      <c r="K1864" s="197" t="str">
        <f>IFERROR(TablaAforos[[#This Row],[AREA DEL POTRERO]]/TablaAforos[[#This Row],[NUMERO VACAS LOTE]]/TablaAforos[[#This Row],[DIAS OCUPACION]],"")</f>
        <v/>
      </c>
      <c r="L1864" s="198">
        <f t="shared" si="510"/>
        <v>1900</v>
      </c>
      <c r="M1864" s="198">
        <f t="shared" si="511"/>
        <v>1</v>
      </c>
      <c r="N1864" s="198">
        <f t="shared" si="512"/>
        <v>0</v>
      </c>
      <c r="O1864" s="198"/>
      <c r="P1864" s="198"/>
      <c r="Q1864" s="195"/>
    </row>
    <row r="1865" spans="1:17" hidden="1">
      <c r="A1865" s="194"/>
      <c r="B1865" s="195"/>
      <c r="C1865" s="195"/>
      <c r="D1865" s="195"/>
      <c r="E1865" s="195"/>
      <c r="F1865" s="195"/>
      <c r="G1865" s="195"/>
      <c r="H1865" s="195"/>
      <c r="I1865" s="195"/>
      <c r="J1865" s="196"/>
      <c r="K1865" s="197" t="str">
        <f>IFERROR(TablaAforos[[#This Row],[AREA DEL POTRERO]]/TablaAforos[[#This Row],[NUMERO VACAS LOTE]]/TablaAforos[[#This Row],[DIAS OCUPACION]],"")</f>
        <v/>
      </c>
      <c r="L1865" s="198">
        <f t="shared" si="510"/>
        <v>1900</v>
      </c>
      <c r="M1865" s="198">
        <f t="shared" si="511"/>
        <v>1</v>
      </c>
      <c r="N1865" s="198">
        <f t="shared" si="512"/>
        <v>0</v>
      </c>
      <c r="O1865" s="198"/>
      <c r="P1865" s="198"/>
      <c r="Q1865" s="195"/>
    </row>
    <row r="1866" spans="1:17" hidden="1">
      <c r="A1866" s="194"/>
      <c r="B1866" s="195"/>
      <c r="C1866" s="195"/>
      <c r="D1866" s="195"/>
      <c r="E1866" s="195"/>
      <c r="F1866" s="195"/>
      <c r="G1866" s="195"/>
      <c r="H1866" s="195"/>
      <c r="I1866" s="195"/>
      <c r="J1866" s="196"/>
      <c r="K1866" s="197" t="str">
        <f>IFERROR(TablaAforos[[#This Row],[AREA DEL POTRERO]]/TablaAforos[[#This Row],[NUMERO VACAS LOTE]]/TablaAforos[[#This Row],[DIAS OCUPACION]],"")</f>
        <v/>
      </c>
      <c r="L1866" s="198">
        <f t="shared" si="510"/>
        <v>1900</v>
      </c>
      <c r="M1866" s="198">
        <f t="shared" si="511"/>
        <v>1</v>
      </c>
      <c r="N1866" s="198">
        <f t="shared" si="512"/>
        <v>0</v>
      </c>
      <c r="O1866" s="198"/>
      <c r="P1866" s="198"/>
      <c r="Q1866" s="195"/>
    </row>
    <row r="1867" spans="1:17" hidden="1">
      <c r="A1867" s="194"/>
      <c r="B1867" s="195"/>
      <c r="C1867" s="195"/>
      <c r="D1867" s="195"/>
      <c r="E1867" s="195"/>
      <c r="F1867" s="195"/>
      <c r="G1867" s="195"/>
      <c r="H1867" s="195"/>
      <c r="I1867" s="195"/>
      <c r="J1867" s="196"/>
      <c r="K1867" s="197" t="str">
        <f>IFERROR(TablaAforos[[#This Row],[AREA DEL POTRERO]]/TablaAforos[[#This Row],[NUMERO VACAS LOTE]]/TablaAforos[[#This Row],[DIAS OCUPACION]],"")</f>
        <v/>
      </c>
      <c r="L1867" s="198">
        <f t="shared" si="510"/>
        <v>1900</v>
      </c>
      <c r="M1867" s="198">
        <f t="shared" si="511"/>
        <v>1</v>
      </c>
      <c r="N1867" s="198">
        <f t="shared" si="512"/>
        <v>0</v>
      </c>
      <c r="O1867" s="198"/>
      <c r="P1867" s="198"/>
      <c r="Q1867" s="195"/>
    </row>
    <row r="1868" spans="1:17" hidden="1">
      <c r="A1868" s="194"/>
      <c r="B1868" s="195"/>
      <c r="C1868" s="195"/>
      <c r="D1868" s="195"/>
      <c r="E1868" s="195"/>
      <c r="F1868" s="195"/>
      <c r="G1868" s="195"/>
      <c r="H1868" s="195"/>
      <c r="I1868" s="195"/>
      <c r="J1868" s="196"/>
      <c r="K1868" s="197" t="str">
        <f>IFERROR(TablaAforos[[#This Row],[AREA DEL POTRERO]]/TablaAforos[[#This Row],[NUMERO VACAS LOTE]]/TablaAforos[[#This Row],[DIAS OCUPACION]],"")</f>
        <v/>
      </c>
      <c r="L1868" s="198">
        <f t="shared" si="510"/>
        <v>1900</v>
      </c>
      <c r="M1868" s="198">
        <f t="shared" si="511"/>
        <v>1</v>
      </c>
      <c r="N1868" s="198">
        <f t="shared" si="512"/>
        <v>0</v>
      </c>
      <c r="O1868" s="198"/>
      <c r="P1868" s="198"/>
      <c r="Q1868" s="195"/>
    </row>
    <row r="1869" spans="1:17" hidden="1">
      <c r="A1869" s="194"/>
      <c r="B1869" s="195"/>
      <c r="C1869" s="195"/>
      <c r="D1869" s="195"/>
      <c r="E1869" s="195"/>
      <c r="F1869" s="195"/>
      <c r="G1869" s="195"/>
      <c r="H1869" s="195"/>
      <c r="I1869" s="195"/>
      <c r="J1869" s="196"/>
      <c r="K1869" s="197" t="str">
        <f>IFERROR(TablaAforos[[#This Row],[AREA DEL POTRERO]]/TablaAforos[[#This Row],[NUMERO VACAS LOTE]]/TablaAforos[[#This Row],[DIAS OCUPACION]],"")</f>
        <v/>
      </c>
      <c r="L1869" s="198">
        <f t="shared" si="510"/>
        <v>1900</v>
      </c>
      <c r="M1869" s="198">
        <f t="shared" si="511"/>
        <v>1</v>
      </c>
      <c r="N1869" s="198">
        <f t="shared" si="512"/>
        <v>0</v>
      </c>
      <c r="O1869" s="198"/>
      <c r="P1869" s="198"/>
      <c r="Q1869" s="195"/>
    </row>
    <row r="1870" spans="1:17" hidden="1">
      <c r="A1870" s="194"/>
      <c r="B1870" s="195"/>
      <c r="C1870" s="195"/>
      <c r="D1870" s="195"/>
      <c r="E1870" s="195"/>
      <c r="F1870" s="195"/>
      <c r="G1870" s="195"/>
      <c r="H1870" s="195"/>
      <c r="I1870" s="195"/>
      <c r="J1870" s="196"/>
      <c r="K1870" s="197" t="str">
        <f>IFERROR(TablaAforos[[#This Row],[AREA DEL POTRERO]]/TablaAforos[[#This Row],[NUMERO VACAS LOTE]]/TablaAforos[[#This Row],[DIAS OCUPACION]],"")</f>
        <v/>
      </c>
      <c r="L1870" s="198">
        <f t="shared" si="510"/>
        <v>1900</v>
      </c>
      <c r="M1870" s="198">
        <f t="shared" si="511"/>
        <v>1</v>
      </c>
      <c r="N1870" s="198">
        <f t="shared" si="512"/>
        <v>0</v>
      </c>
      <c r="O1870" s="198"/>
      <c r="P1870" s="198"/>
      <c r="Q1870" s="195"/>
    </row>
    <row r="1871" spans="1:17" hidden="1">
      <c r="A1871" s="194"/>
      <c r="B1871" s="195"/>
      <c r="C1871" s="195"/>
      <c r="D1871" s="195"/>
      <c r="E1871" s="195"/>
      <c r="F1871" s="195"/>
      <c r="G1871" s="195"/>
      <c r="H1871" s="195"/>
      <c r="I1871" s="195"/>
      <c r="J1871" s="196"/>
      <c r="K1871" s="197" t="str">
        <f>IFERROR(TablaAforos[[#This Row],[AREA DEL POTRERO]]/TablaAforos[[#This Row],[NUMERO VACAS LOTE]]/TablaAforos[[#This Row],[DIAS OCUPACION]],"")</f>
        <v/>
      </c>
      <c r="L1871" s="198">
        <f t="shared" si="510"/>
        <v>1900</v>
      </c>
      <c r="M1871" s="198">
        <f t="shared" si="511"/>
        <v>1</v>
      </c>
      <c r="N1871" s="198">
        <f t="shared" si="512"/>
        <v>0</v>
      </c>
      <c r="O1871" s="198"/>
      <c r="P1871" s="198"/>
      <c r="Q1871" s="195"/>
    </row>
    <row r="1872" spans="1:17" hidden="1">
      <c r="A1872" s="194"/>
      <c r="B1872" s="195"/>
      <c r="C1872" s="195"/>
      <c r="D1872" s="195"/>
      <c r="E1872" s="195"/>
      <c r="F1872" s="195"/>
      <c r="G1872" s="195"/>
      <c r="H1872" s="195"/>
      <c r="I1872" s="195"/>
      <c r="J1872" s="196"/>
      <c r="K1872" s="197" t="str">
        <f>IFERROR(TablaAforos[[#This Row],[AREA DEL POTRERO]]/TablaAforos[[#This Row],[NUMERO VACAS LOTE]]/TablaAforos[[#This Row],[DIAS OCUPACION]],"")</f>
        <v/>
      </c>
      <c r="L1872" s="198">
        <f t="shared" si="510"/>
        <v>1900</v>
      </c>
      <c r="M1872" s="198">
        <f t="shared" si="511"/>
        <v>1</v>
      </c>
      <c r="N1872" s="198">
        <f t="shared" si="512"/>
        <v>0</v>
      </c>
      <c r="O1872" s="198"/>
      <c r="P1872" s="198"/>
      <c r="Q1872" s="195"/>
    </row>
    <row r="1873" spans="1:17" hidden="1">
      <c r="A1873" s="194"/>
      <c r="B1873" s="195"/>
      <c r="C1873" s="195"/>
      <c r="D1873" s="195"/>
      <c r="E1873" s="195"/>
      <c r="F1873" s="195"/>
      <c r="G1873" s="195"/>
      <c r="H1873" s="195"/>
      <c r="I1873" s="195"/>
      <c r="J1873" s="196"/>
      <c r="K1873" s="197" t="str">
        <f>IFERROR(TablaAforos[[#This Row],[AREA DEL POTRERO]]/TablaAforos[[#This Row],[NUMERO VACAS LOTE]]/TablaAforos[[#This Row],[DIAS OCUPACION]],"")</f>
        <v/>
      </c>
      <c r="L1873" s="198">
        <f t="shared" si="510"/>
        <v>1900</v>
      </c>
      <c r="M1873" s="198">
        <f t="shared" si="511"/>
        <v>1</v>
      </c>
      <c r="N1873" s="198">
        <f t="shared" si="512"/>
        <v>0</v>
      </c>
      <c r="O1873" s="198"/>
      <c r="P1873" s="198"/>
      <c r="Q1873" s="195"/>
    </row>
    <row r="1874" spans="1:17" hidden="1">
      <c r="A1874" s="194"/>
      <c r="B1874" s="195"/>
      <c r="C1874" s="195"/>
      <c r="D1874" s="195"/>
      <c r="E1874" s="195"/>
      <c r="F1874" s="195"/>
      <c r="G1874" s="195"/>
      <c r="H1874" s="195"/>
      <c r="I1874" s="195"/>
      <c r="J1874" s="196"/>
      <c r="K1874" s="197" t="str">
        <f>IFERROR(TablaAforos[[#This Row],[AREA DEL POTRERO]]/TablaAforos[[#This Row],[NUMERO VACAS LOTE]]/TablaAforos[[#This Row],[DIAS OCUPACION]],"")</f>
        <v/>
      </c>
      <c r="L1874" s="198">
        <f t="shared" si="510"/>
        <v>1900</v>
      </c>
      <c r="M1874" s="198">
        <f t="shared" si="511"/>
        <v>1</v>
      </c>
      <c r="N1874" s="198">
        <f t="shared" si="512"/>
        <v>0</v>
      </c>
      <c r="O1874" s="198"/>
      <c r="P1874" s="198"/>
      <c r="Q1874" s="195"/>
    </row>
    <row r="1875" spans="1:17" hidden="1">
      <c r="A1875" s="194"/>
      <c r="B1875" s="195"/>
      <c r="C1875" s="195"/>
      <c r="D1875" s="195"/>
      <c r="E1875" s="195"/>
      <c r="F1875" s="195"/>
      <c r="G1875" s="195"/>
      <c r="H1875" s="195"/>
      <c r="I1875" s="195"/>
      <c r="J1875" s="196"/>
      <c r="K1875" s="197" t="str">
        <f>IFERROR(TablaAforos[[#This Row],[AREA DEL POTRERO]]/TablaAforos[[#This Row],[NUMERO VACAS LOTE]]/TablaAforos[[#This Row],[DIAS OCUPACION]],"")</f>
        <v/>
      </c>
      <c r="L1875" s="198">
        <f t="shared" si="510"/>
        <v>1900</v>
      </c>
      <c r="M1875" s="198">
        <f t="shared" si="511"/>
        <v>1</v>
      </c>
      <c r="N1875" s="198">
        <f t="shared" si="512"/>
        <v>0</v>
      </c>
      <c r="O1875" s="198"/>
      <c r="P1875" s="198"/>
      <c r="Q1875" s="195"/>
    </row>
    <row r="1876" spans="1:17" hidden="1">
      <c r="A1876" s="194"/>
      <c r="B1876" s="195"/>
      <c r="C1876" s="195"/>
      <c r="D1876" s="195"/>
      <c r="E1876" s="195"/>
      <c r="F1876" s="195"/>
      <c r="G1876" s="195"/>
      <c r="H1876" s="195"/>
      <c r="I1876" s="195"/>
      <c r="J1876" s="196"/>
      <c r="K1876" s="197" t="str">
        <f>IFERROR(TablaAforos[[#This Row],[AREA DEL POTRERO]]/TablaAforos[[#This Row],[NUMERO VACAS LOTE]]/TablaAforos[[#This Row],[DIAS OCUPACION]],"")</f>
        <v/>
      </c>
      <c r="L1876" s="198">
        <f t="shared" si="510"/>
        <v>1900</v>
      </c>
      <c r="M1876" s="198">
        <f t="shared" si="511"/>
        <v>1</v>
      </c>
      <c r="N1876" s="198">
        <f t="shared" si="512"/>
        <v>0</v>
      </c>
      <c r="O1876" s="198"/>
      <c r="P1876" s="198"/>
      <c r="Q1876" s="195"/>
    </row>
    <row r="1877" spans="1:17" hidden="1">
      <c r="A1877" s="194"/>
      <c r="B1877" s="195"/>
      <c r="C1877" s="195"/>
      <c r="D1877" s="195"/>
      <c r="E1877" s="195"/>
      <c r="F1877" s="195"/>
      <c r="G1877" s="195"/>
      <c r="H1877" s="195"/>
      <c r="I1877" s="195"/>
      <c r="J1877" s="196"/>
      <c r="K1877" s="197" t="str">
        <f>IFERROR(TablaAforos[[#This Row],[AREA DEL POTRERO]]/TablaAforos[[#This Row],[NUMERO VACAS LOTE]]/TablaAforos[[#This Row],[DIAS OCUPACION]],"")</f>
        <v/>
      </c>
      <c r="L1877" s="198">
        <f t="shared" si="510"/>
        <v>1900</v>
      </c>
      <c r="M1877" s="198">
        <f t="shared" si="511"/>
        <v>1</v>
      </c>
      <c r="N1877" s="198">
        <f t="shared" si="512"/>
        <v>0</v>
      </c>
      <c r="O1877" s="198"/>
      <c r="P1877" s="198"/>
      <c r="Q1877" s="195"/>
    </row>
    <row r="1878" spans="1:17" hidden="1">
      <c r="A1878" s="194"/>
      <c r="B1878" s="195"/>
      <c r="C1878" s="195"/>
      <c r="D1878" s="195"/>
      <c r="E1878" s="195"/>
      <c r="F1878" s="195"/>
      <c r="G1878" s="195"/>
      <c r="H1878" s="195"/>
      <c r="I1878" s="195"/>
      <c r="J1878" s="196"/>
      <c r="K1878" s="197" t="str">
        <f>IFERROR(TablaAforos[[#This Row],[AREA DEL POTRERO]]/TablaAforos[[#This Row],[NUMERO VACAS LOTE]]/TablaAforos[[#This Row],[DIAS OCUPACION]],"")</f>
        <v/>
      </c>
      <c r="L1878" s="198">
        <f t="shared" si="510"/>
        <v>1900</v>
      </c>
      <c r="M1878" s="198">
        <f t="shared" si="511"/>
        <v>1</v>
      </c>
      <c r="N1878" s="198">
        <f t="shared" si="512"/>
        <v>0</v>
      </c>
      <c r="O1878" s="198"/>
      <c r="P1878" s="198"/>
      <c r="Q1878" s="195"/>
    </row>
    <row r="1879" spans="1:17" hidden="1">
      <c r="A1879" s="194"/>
      <c r="B1879" s="195"/>
      <c r="C1879" s="195"/>
      <c r="D1879" s="195"/>
      <c r="E1879" s="195"/>
      <c r="F1879" s="195"/>
      <c r="G1879" s="195"/>
      <c r="H1879" s="195"/>
      <c r="I1879" s="195"/>
      <c r="J1879" s="196"/>
      <c r="K1879" s="197" t="str">
        <f>IFERROR(TablaAforos[[#This Row],[AREA DEL POTRERO]]/TablaAforos[[#This Row],[NUMERO VACAS LOTE]]/TablaAforos[[#This Row],[DIAS OCUPACION]],"")</f>
        <v/>
      </c>
      <c r="L1879" s="198">
        <f t="shared" si="510"/>
        <v>1900</v>
      </c>
      <c r="M1879" s="198">
        <f t="shared" si="511"/>
        <v>1</v>
      </c>
      <c r="N1879" s="198">
        <f t="shared" si="512"/>
        <v>0</v>
      </c>
      <c r="O1879" s="198"/>
      <c r="P1879" s="198"/>
      <c r="Q1879" s="195"/>
    </row>
    <row r="1880" spans="1:17">
      <c r="A1880" s="194">
        <v>45234</v>
      </c>
      <c r="B1880" s="195" t="s">
        <v>85</v>
      </c>
      <c r="C1880" s="195">
        <v>1</v>
      </c>
      <c r="D1880" s="195">
        <v>32</v>
      </c>
      <c r="E1880" s="195">
        <v>9992</v>
      </c>
      <c r="F1880" s="195">
        <v>32</v>
      </c>
      <c r="G1880" s="195">
        <v>1.4</v>
      </c>
      <c r="H1880" s="195">
        <v>2</v>
      </c>
      <c r="I1880" s="195">
        <v>33</v>
      </c>
      <c r="J1880" s="196">
        <v>173</v>
      </c>
      <c r="K1880" s="197">
        <f>IFERROR(TablaAforos[[#This Row],[AREA DEL POTRERO]]/TablaAforos[[#This Row],[NUMERO VACAS LOTE]]/TablaAforos[[#This Row],[DIAS OCUPACION]],"")</f>
        <v>156.125</v>
      </c>
      <c r="L1880" s="198">
        <f>YEAR(A1880)</f>
        <v>2023</v>
      </c>
      <c r="M1880" s="198">
        <f>MONTH(A1880)</f>
        <v>11</v>
      </c>
      <c r="N1880" s="198">
        <f>DAY(A1880)</f>
        <v>4</v>
      </c>
      <c r="O1880" s="198">
        <v>5</v>
      </c>
      <c r="P1880" s="198"/>
      <c r="Q1880" s="195"/>
    </row>
    <row r="1881" spans="1:17">
      <c r="A1881" s="194">
        <v>45235</v>
      </c>
      <c r="B1881" s="195" t="s">
        <v>81</v>
      </c>
      <c r="C1881" s="195">
        <v>1</v>
      </c>
      <c r="D1881" s="195">
        <v>63</v>
      </c>
      <c r="E1881" s="195">
        <v>2859</v>
      </c>
      <c r="F1881" s="195">
        <v>37</v>
      </c>
      <c r="G1881" s="195">
        <v>2</v>
      </c>
      <c r="H1881" s="195">
        <v>1</v>
      </c>
      <c r="I1881" s="195">
        <v>29</v>
      </c>
      <c r="J1881" s="196">
        <v>104</v>
      </c>
      <c r="K1881" s="197">
        <f>IFERROR(TablaAforos[[#This Row],[AREA DEL POTRERO]]/TablaAforos[[#This Row],[NUMERO VACAS LOTE]]/TablaAforos[[#This Row],[DIAS OCUPACION]],"")</f>
        <v>77.270270270270274</v>
      </c>
      <c r="L1881" s="198">
        <f t="shared" ref="L1881:L1951" si="513">YEAR(A1881)</f>
        <v>2023</v>
      </c>
      <c r="M1881" s="198">
        <f t="shared" ref="M1881:M1951" si="514">MONTH(A1881)</f>
        <v>11</v>
      </c>
      <c r="N1881" s="198">
        <f t="shared" ref="N1881:N1951" si="515">DAY(A1881)</f>
        <v>5</v>
      </c>
      <c r="O1881" s="198">
        <v>7</v>
      </c>
      <c r="P1881" s="198"/>
      <c r="Q1881" s="195"/>
    </row>
    <row r="1882" spans="1:17">
      <c r="A1882" s="194">
        <v>45235</v>
      </c>
      <c r="B1882" s="195" t="s">
        <v>81</v>
      </c>
      <c r="C1882" s="195">
        <v>2</v>
      </c>
      <c r="D1882" s="195">
        <v>88</v>
      </c>
      <c r="E1882" s="195">
        <v>2092</v>
      </c>
      <c r="F1882" s="195">
        <v>35</v>
      </c>
      <c r="G1882" s="195">
        <v>1.7</v>
      </c>
      <c r="H1882" s="195">
        <v>1</v>
      </c>
      <c r="I1882" s="195">
        <v>30</v>
      </c>
      <c r="J1882" s="196">
        <v>66</v>
      </c>
      <c r="K1882" s="197">
        <f>IFERROR(TablaAforos[[#This Row],[AREA DEL POTRERO]]/TablaAforos[[#This Row],[NUMERO VACAS LOTE]]/TablaAforos[[#This Row],[DIAS OCUPACION]],"")</f>
        <v>59.771428571428572</v>
      </c>
      <c r="L1882" s="198">
        <f t="shared" si="513"/>
        <v>2023</v>
      </c>
      <c r="M1882" s="198">
        <f t="shared" si="514"/>
        <v>11</v>
      </c>
      <c r="N1882" s="198">
        <f t="shared" si="515"/>
        <v>5</v>
      </c>
      <c r="O1882" s="198">
        <v>7</v>
      </c>
      <c r="P1882" s="198"/>
      <c r="Q1882" s="195"/>
    </row>
    <row r="1883" spans="1:17">
      <c r="A1883" s="194">
        <v>45235</v>
      </c>
      <c r="B1883" s="195" t="s">
        <v>82</v>
      </c>
      <c r="C1883" s="195" t="s">
        <v>86</v>
      </c>
      <c r="D1883" s="195">
        <v>6</v>
      </c>
      <c r="E1883" s="195">
        <v>2500</v>
      </c>
      <c r="F1883" s="195">
        <v>37</v>
      </c>
      <c r="G1883" s="195">
        <v>2.4</v>
      </c>
      <c r="H1883" s="195">
        <v>1</v>
      </c>
      <c r="I1883" s="195">
        <v>39</v>
      </c>
      <c r="J1883" s="196">
        <v>125</v>
      </c>
      <c r="K1883" s="197">
        <f>IFERROR(TablaAforos[[#This Row],[AREA DEL POTRERO]]/TablaAforos[[#This Row],[NUMERO VACAS LOTE]]/TablaAforos[[#This Row],[DIAS OCUPACION]],"")</f>
        <v>67.567567567567565</v>
      </c>
      <c r="L1883" s="198">
        <f t="shared" si="513"/>
        <v>2023</v>
      </c>
      <c r="M1883" s="198">
        <f t="shared" si="514"/>
        <v>11</v>
      </c>
      <c r="N1883" s="198">
        <f t="shared" si="515"/>
        <v>5</v>
      </c>
      <c r="O1883" s="198">
        <v>8</v>
      </c>
      <c r="P1883" s="198"/>
      <c r="Q1883" s="195"/>
    </row>
    <row r="1884" spans="1:17">
      <c r="A1884" s="194">
        <v>45235</v>
      </c>
      <c r="B1884" s="195" t="s">
        <v>82</v>
      </c>
      <c r="C1884" s="195" t="s">
        <v>87</v>
      </c>
      <c r="D1884" s="195">
        <v>55</v>
      </c>
      <c r="E1884" s="195">
        <v>2500</v>
      </c>
      <c r="F1884" s="195">
        <v>39</v>
      </c>
      <c r="G1884" s="195">
        <v>2.7</v>
      </c>
      <c r="H1884" s="195">
        <v>1</v>
      </c>
      <c r="I1884" s="195">
        <v>34</v>
      </c>
      <c r="J1884" s="196">
        <v>132</v>
      </c>
      <c r="K1884" s="197">
        <f>IFERROR(TablaAforos[[#This Row],[AREA DEL POTRERO]]/TablaAforos[[#This Row],[NUMERO VACAS LOTE]]/TablaAforos[[#This Row],[DIAS OCUPACION]],"")</f>
        <v>64.102564102564102</v>
      </c>
      <c r="L1884" s="198">
        <f t="shared" si="513"/>
        <v>2023</v>
      </c>
      <c r="M1884" s="198">
        <f t="shared" si="514"/>
        <v>11</v>
      </c>
      <c r="N1884" s="198">
        <f t="shared" si="515"/>
        <v>5</v>
      </c>
      <c r="O1884" s="198">
        <v>8</v>
      </c>
      <c r="P1884" s="198"/>
      <c r="Q1884" s="195"/>
    </row>
    <row r="1885" spans="1:17">
      <c r="A1885" s="194">
        <v>45235</v>
      </c>
      <c r="B1885" s="195" t="s">
        <v>88</v>
      </c>
      <c r="C1885" s="195">
        <v>1</v>
      </c>
      <c r="D1885" s="195">
        <v>1</v>
      </c>
      <c r="E1885" s="195">
        <v>13300</v>
      </c>
      <c r="F1885" s="195">
        <v>46</v>
      </c>
      <c r="G1885" s="195">
        <v>1.7</v>
      </c>
      <c r="H1885" s="195">
        <v>4</v>
      </c>
      <c r="I1885" s="195">
        <v>35</v>
      </c>
      <c r="J1885" s="196">
        <v>92.7</v>
      </c>
      <c r="K1885" s="197">
        <f>IFERROR(TablaAforos[[#This Row],[AREA DEL POTRERO]]/TablaAforos[[#This Row],[NUMERO VACAS LOTE]]/TablaAforos[[#This Row],[DIAS OCUPACION]],"")</f>
        <v>72.282608695652172</v>
      </c>
      <c r="L1885" s="198">
        <f>YEAR(A1885)</f>
        <v>2023</v>
      </c>
      <c r="M1885" s="198">
        <f>MONTH(A1885)</f>
        <v>11</v>
      </c>
      <c r="N1885" s="198">
        <f>DAY(A1885)</f>
        <v>5</v>
      </c>
      <c r="O1885" s="198">
        <v>7</v>
      </c>
      <c r="P1885" s="198"/>
      <c r="Q1885" s="195"/>
    </row>
    <row r="1886" spans="1:17">
      <c r="A1886" s="194">
        <v>45235</v>
      </c>
      <c r="B1886" s="195" t="s">
        <v>85</v>
      </c>
      <c r="C1886" s="195">
        <v>1</v>
      </c>
      <c r="D1886" s="195" t="s">
        <v>130</v>
      </c>
      <c r="E1886" s="195">
        <v>4091</v>
      </c>
      <c r="F1886" s="195">
        <v>32</v>
      </c>
      <c r="G1886" s="195">
        <v>2.8</v>
      </c>
      <c r="H1886" s="195">
        <v>1</v>
      </c>
      <c r="I1886" s="195">
        <v>26</v>
      </c>
      <c r="J1886" s="196">
        <v>100</v>
      </c>
      <c r="K1886" s="197">
        <f>IFERROR(TablaAforos[[#This Row],[AREA DEL POTRERO]]/TablaAforos[[#This Row],[NUMERO VACAS LOTE]]/TablaAforos[[#This Row],[DIAS OCUPACION]],"")</f>
        <v>127.84375</v>
      </c>
      <c r="L1886" s="198">
        <f>YEAR(A1886)</f>
        <v>2023</v>
      </c>
      <c r="M1886" s="198">
        <f>MONTH(A1886)</f>
        <v>11</v>
      </c>
      <c r="N1886" s="198">
        <f>DAY(A1886)</f>
        <v>5</v>
      </c>
      <c r="O1886" s="198">
        <v>7</v>
      </c>
      <c r="P1886" s="198"/>
      <c r="Q1886" s="195"/>
    </row>
    <row r="1887" spans="1:17">
      <c r="A1887" s="194">
        <v>45235</v>
      </c>
      <c r="B1887" s="195" t="s">
        <v>85</v>
      </c>
      <c r="C1887" s="195">
        <v>2</v>
      </c>
      <c r="D1887" s="195">
        <v>4</v>
      </c>
      <c r="E1887" s="195">
        <v>7585</v>
      </c>
      <c r="F1887" s="195">
        <v>36</v>
      </c>
      <c r="G1887" s="195">
        <v>1.6</v>
      </c>
      <c r="H1887" s="195">
        <v>2.5</v>
      </c>
      <c r="I1887" s="195">
        <v>30</v>
      </c>
      <c r="J1887" s="196">
        <v>94.8</v>
      </c>
      <c r="K1887" s="197">
        <f>IFERROR(TablaAforos[[#This Row],[AREA DEL POTRERO]]/TablaAforos[[#This Row],[NUMERO VACAS LOTE]]/TablaAforos[[#This Row],[DIAS OCUPACION]],"")</f>
        <v>84.277777777777786</v>
      </c>
      <c r="L1887" s="198">
        <f>YEAR(A1887)</f>
        <v>2023</v>
      </c>
      <c r="M1887" s="198">
        <f>MONTH(A1887)</f>
        <v>11</v>
      </c>
      <c r="N1887" s="198">
        <f>DAY(A1887)</f>
        <v>5</v>
      </c>
      <c r="O1887" s="198">
        <v>7</v>
      </c>
      <c r="P1887" s="198"/>
      <c r="Q1887" s="195"/>
    </row>
    <row r="1888" spans="1:17">
      <c r="A1888" s="194">
        <v>45236</v>
      </c>
      <c r="B1888" s="195" t="s">
        <v>81</v>
      </c>
      <c r="C1888" s="195">
        <v>1</v>
      </c>
      <c r="D1888" s="195">
        <v>64</v>
      </c>
      <c r="E1888" s="195">
        <v>2523</v>
      </c>
      <c r="F1888" s="195">
        <v>37</v>
      </c>
      <c r="G1888" s="195">
        <v>1.6</v>
      </c>
      <c r="H1888" s="195">
        <v>1</v>
      </c>
      <c r="I1888" s="195">
        <v>29</v>
      </c>
      <c r="J1888" s="196">
        <v>74.900000000000006</v>
      </c>
      <c r="K1888" s="197">
        <f>IFERROR(TablaAforos[[#This Row],[AREA DEL POTRERO]]/TablaAforos[[#This Row],[NUMERO VACAS LOTE]]/TablaAforos[[#This Row],[DIAS OCUPACION]],"")</f>
        <v>68.189189189189193</v>
      </c>
      <c r="L1888" s="198">
        <f>YEAR(A1888)</f>
        <v>2023</v>
      </c>
      <c r="M1888" s="198">
        <f>MONTH(A1888)</f>
        <v>11</v>
      </c>
      <c r="N1888" s="198">
        <f>DAY(A1888)</f>
        <v>6</v>
      </c>
      <c r="O1888" s="198">
        <v>7</v>
      </c>
      <c r="P1888" s="198"/>
      <c r="Q1888" s="195"/>
    </row>
    <row r="1889" spans="1:17">
      <c r="A1889" s="194">
        <v>45236</v>
      </c>
      <c r="B1889" s="195" t="s">
        <v>81</v>
      </c>
      <c r="C1889" s="195">
        <v>2</v>
      </c>
      <c r="D1889" s="195">
        <v>89</v>
      </c>
      <c r="E1889" s="195">
        <v>2476</v>
      </c>
      <c r="F1889" s="195">
        <v>35</v>
      </c>
      <c r="G1889" s="195">
        <v>1.3</v>
      </c>
      <c r="H1889" s="195">
        <v>1</v>
      </c>
      <c r="I1889" s="195">
        <v>30</v>
      </c>
      <c r="J1889" s="196">
        <v>60.7</v>
      </c>
      <c r="K1889" s="197">
        <f>IFERROR(TablaAforos[[#This Row],[AREA DEL POTRERO]]/TablaAforos[[#This Row],[NUMERO VACAS LOTE]]/TablaAforos[[#This Row],[DIAS OCUPACION]],"")</f>
        <v>70.742857142857147</v>
      </c>
      <c r="L1889" s="198">
        <f t="shared" si="513"/>
        <v>2023</v>
      </c>
      <c r="M1889" s="198">
        <f t="shared" si="514"/>
        <v>11</v>
      </c>
      <c r="N1889" s="198">
        <f t="shared" si="515"/>
        <v>6</v>
      </c>
      <c r="O1889" s="198">
        <v>7</v>
      </c>
      <c r="P1889" s="198"/>
      <c r="Q1889" s="195"/>
    </row>
    <row r="1890" spans="1:17">
      <c r="A1890" s="194">
        <v>45236</v>
      </c>
      <c r="B1890" s="195" t="s">
        <v>82</v>
      </c>
      <c r="C1890" s="195" t="s">
        <v>86</v>
      </c>
      <c r="D1890" s="195">
        <v>7</v>
      </c>
      <c r="E1890" s="195">
        <v>2500</v>
      </c>
      <c r="F1890" s="195">
        <v>37</v>
      </c>
      <c r="G1890" s="195">
        <v>2.4</v>
      </c>
      <c r="H1890" s="195">
        <v>1</v>
      </c>
      <c r="I1890" s="195">
        <v>39</v>
      </c>
      <c r="J1890" s="196">
        <v>124</v>
      </c>
      <c r="K1890" s="197">
        <f>IFERROR(TablaAforos[[#This Row],[AREA DEL POTRERO]]/TablaAforos[[#This Row],[NUMERO VACAS LOTE]]/TablaAforos[[#This Row],[DIAS OCUPACION]],"")</f>
        <v>67.567567567567565</v>
      </c>
      <c r="L1890" s="198">
        <f t="shared" si="513"/>
        <v>2023</v>
      </c>
      <c r="M1890" s="198">
        <f t="shared" si="514"/>
        <v>11</v>
      </c>
      <c r="N1890" s="198">
        <f t="shared" si="515"/>
        <v>6</v>
      </c>
      <c r="O1890" s="198">
        <v>8</v>
      </c>
      <c r="P1890" s="198"/>
      <c r="Q1890" s="195"/>
    </row>
    <row r="1891" spans="1:17">
      <c r="A1891" s="194">
        <v>45236</v>
      </c>
      <c r="B1891" s="195" t="s">
        <v>82</v>
      </c>
      <c r="C1891" s="195" t="s">
        <v>87</v>
      </c>
      <c r="D1891" s="195">
        <v>56</v>
      </c>
      <c r="E1891" s="195">
        <v>2500</v>
      </c>
      <c r="F1891" s="195">
        <v>39</v>
      </c>
      <c r="G1891" s="195">
        <v>1.6</v>
      </c>
      <c r="H1891" s="195">
        <v>1</v>
      </c>
      <c r="I1891" s="195">
        <v>34</v>
      </c>
      <c r="J1891" s="196">
        <v>77.900000000000006</v>
      </c>
      <c r="K1891" s="197">
        <f>IFERROR(TablaAforos[[#This Row],[AREA DEL POTRERO]]/TablaAforos[[#This Row],[NUMERO VACAS LOTE]]/TablaAforos[[#This Row],[DIAS OCUPACION]],"")</f>
        <v>64.102564102564102</v>
      </c>
      <c r="L1891" s="198">
        <f t="shared" si="513"/>
        <v>2023</v>
      </c>
      <c r="M1891" s="198">
        <f t="shared" si="514"/>
        <v>11</v>
      </c>
      <c r="N1891" s="198">
        <f t="shared" si="515"/>
        <v>6</v>
      </c>
      <c r="O1891" s="198">
        <v>8</v>
      </c>
      <c r="P1891" s="198"/>
      <c r="Q1891" s="195"/>
    </row>
    <row r="1892" spans="1:17">
      <c r="A1892" s="194">
        <v>45236</v>
      </c>
      <c r="B1892" s="195" t="s">
        <v>85</v>
      </c>
      <c r="C1892" s="195">
        <v>1</v>
      </c>
      <c r="D1892" s="195" t="s">
        <v>134</v>
      </c>
      <c r="E1892" s="195">
        <v>8982</v>
      </c>
      <c r="F1892" s="195">
        <v>32</v>
      </c>
      <c r="G1892" s="195">
        <v>1.7</v>
      </c>
      <c r="H1892" s="195">
        <v>4</v>
      </c>
      <c r="I1892" s="195">
        <v>29</v>
      </c>
      <c r="J1892" s="196">
        <v>92.1</v>
      </c>
      <c r="K1892" s="197">
        <f>IFERROR(TablaAforos[[#This Row],[AREA DEL POTRERO]]/TablaAforos[[#This Row],[NUMERO VACAS LOTE]]/TablaAforos[[#This Row],[DIAS OCUPACION]],"")</f>
        <v>70.171875</v>
      </c>
      <c r="L1892" s="198">
        <f t="shared" si="513"/>
        <v>2023</v>
      </c>
      <c r="M1892" s="198">
        <f t="shared" si="514"/>
        <v>11</v>
      </c>
      <c r="N1892" s="198">
        <f t="shared" si="515"/>
        <v>6</v>
      </c>
      <c r="O1892" s="198">
        <v>7</v>
      </c>
      <c r="P1892" s="198"/>
      <c r="Q1892" s="195"/>
    </row>
    <row r="1893" spans="1:17">
      <c r="A1893" s="194">
        <v>45237</v>
      </c>
      <c r="B1893" s="195" t="s">
        <v>81</v>
      </c>
      <c r="C1893" s="195">
        <v>1</v>
      </c>
      <c r="D1893" s="195">
        <v>133</v>
      </c>
      <c r="E1893" s="195">
        <v>5415</v>
      </c>
      <c r="F1893" s="195">
        <v>37</v>
      </c>
      <c r="G1893" s="195">
        <v>1.7</v>
      </c>
      <c r="H1893" s="195">
        <v>2</v>
      </c>
      <c r="I1893" s="195">
        <v>29</v>
      </c>
      <c r="J1893" s="196">
        <v>83.2</v>
      </c>
      <c r="K1893" s="197">
        <f>IFERROR(TablaAforos[[#This Row],[AREA DEL POTRERO]]/TablaAforos[[#This Row],[NUMERO VACAS LOTE]]/TablaAforos[[#This Row],[DIAS OCUPACION]],"")</f>
        <v>73.175675675675677</v>
      </c>
      <c r="L1893" s="198">
        <f t="shared" si="513"/>
        <v>2023</v>
      </c>
      <c r="M1893" s="198">
        <f t="shared" si="514"/>
        <v>11</v>
      </c>
      <c r="N1893" s="198">
        <f t="shared" si="515"/>
        <v>7</v>
      </c>
      <c r="O1893" s="198">
        <v>7</v>
      </c>
      <c r="P1893" s="198"/>
      <c r="Q1893" s="195"/>
    </row>
    <row r="1894" spans="1:17">
      <c r="A1894" s="194">
        <v>45237</v>
      </c>
      <c r="B1894" s="195" t="s">
        <v>81</v>
      </c>
      <c r="C1894" s="195">
        <v>2</v>
      </c>
      <c r="D1894" s="195">
        <v>37</v>
      </c>
      <c r="E1894" s="195">
        <v>2058</v>
      </c>
      <c r="F1894" s="195">
        <v>35</v>
      </c>
      <c r="G1894" s="195">
        <v>1.6</v>
      </c>
      <c r="H1894" s="195">
        <v>0.5</v>
      </c>
      <c r="I1894" s="195">
        <v>29</v>
      </c>
      <c r="J1894" s="196">
        <v>128</v>
      </c>
      <c r="K1894" s="197">
        <f>IFERROR(TablaAforos[[#This Row],[AREA DEL POTRERO]]/TablaAforos[[#This Row],[NUMERO VACAS LOTE]]/TablaAforos[[#This Row],[DIAS OCUPACION]],"")</f>
        <v>117.6</v>
      </c>
      <c r="L1894" s="198">
        <f>YEAR(A1894)</f>
        <v>2023</v>
      </c>
      <c r="M1894" s="198">
        <f>MONTH(A1894)</f>
        <v>11</v>
      </c>
      <c r="N1894" s="198">
        <f>DAY(A1894)</f>
        <v>7</v>
      </c>
      <c r="O1894" s="198">
        <v>7</v>
      </c>
      <c r="P1894" s="198"/>
      <c r="Q1894" s="195"/>
    </row>
    <row r="1895" spans="1:17">
      <c r="A1895" s="194">
        <v>45237</v>
      </c>
      <c r="B1895" s="195" t="s">
        <v>81</v>
      </c>
      <c r="C1895" s="195">
        <v>2</v>
      </c>
      <c r="D1895" s="195">
        <v>39</v>
      </c>
      <c r="E1895" s="195">
        <v>1266</v>
      </c>
      <c r="F1895" s="195">
        <v>35</v>
      </c>
      <c r="G1895" s="195">
        <v>1.9</v>
      </c>
      <c r="H1895" s="195">
        <v>0.5</v>
      </c>
      <c r="I1895" s="195">
        <v>29</v>
      </c>
      <c r="J1895" s="196">
        <v>89.3</v>
      </c>
      <c r="K1895" s="197">
        <f>IFERROR(TablaAforos[[#This Row],[AREA DEL POTRERO]]/TablaAforos[[#This Row],[NUMERO VACAS LOTE]]/TablaAforos[[#This Row],[DIAS OCUPACION]],"")</f>
        <v>72.342857142857142</v>
      </c>
      <c r="L1895" s="198">
        <f>YEAR(A1895)</f>
        <v>2023</v>
      </c>
      <c r="M1895" s="198">
        <f>MONTH(A1895)</f>
        <v>11</v>
      </c>
      <c r="N1895" s="198">
        <f>DAY(A1895)</f>
        <v>7</v>
      </c>
      <c r="O1895" s="198">
        <v>7</v>
      </c>
      <c r="P1895" s="198"/>
      <c r="Q1895" s="195"/>
    </row>
    <row r="1896" spans="1:17">
      <c r="A1896" s="194">
        <v>45237</v>
      </c>
      <c r="B1896" s="195" t="s">
        <v>82</v>
      </c>
      <c r="C1896" s="195" t="s">
        <v>86</v>
      </c>
      <c r="D1896" s="195">
        <v>8</v>
      </c>
      <c r="E1896" s="195">
        <v>2500</v>
      </c>
      <c r="F1896" s="195">
        <v>37</v>
      </c>
      <c r="G1896" s="195">
        <v>1.9</v>
      </c>
      <c r="H1896" s="195">
        <v>1</v>
      </c>
      <c r="I1896" s="195">
        <v>39</v>
      </c>
      <c r="J1896" s="196">
        <v>99.3</v>
      </c>
      <c r="K1896" s="197">
        <f>IFERROR(TablaAforos[[#This Row],[AREA DEL POTRERO]]/TablaAforos[[#This Row],[NUMERO VACAS LOTE]]/TablaAforos[[#This Row],[DIAS OCUPACION]],"")</f>
        <v>67.567567567567565</v>
      </c>
      <c r="L1896" s="198">
        <f t="shared" si="513"/>
        <v>2023</v>
      </c>
      <c r="M1896" s="198">
        <f t="shared" si="514"/>
        <v>11</v>
      </c>
      <c r="N1896" s="198">
        <f t="shared" si="515"/>
        <v>7</v>
      </c>
      <c r="O1896" s="198">
        <v>8</v>
      </c>
      <c r="P1896" s="198"/>
      <c r="Q1896" s="195"/>
    </row>
    <row r="1897" spans="1:17">
      <c r="A1897" s="194">
        <v>45237</v>
      </c>
      <c r="B1897" s="195" t="s">
        <v>82</v>
      </c>
      <c r="C1897" s="195" t="s">
        <v>87</v>
      </c>
      <c r="D1897" s="195">
        <v>57</v>
      </c>
      <c r="E1897" s="195">
        <v>2500</v>
      </c>
      <c r="F1897" s="195">
        <v>39</v>
      </c>
      <c r="G1897" s="195">
        <v>1.7</v>
      </c>
      <c r="H1897" s="195">
        <v>1</v>
      </c>
      <c r="I1897" s="195">
        <v>34</v>
      </c>
      <c r="J1897" s="196">
        <v>84.6</v>
      </c>
      <c r="K1897" s="197">
        <f>IFERROR(TablaAforos[[#This Row],[AREA DEL POTRERO]]/TablaAforos[[#This Row],[NUMERO VACAS LOTE]]/TablaAforos[[#This Row],[DIAS OCUPACION]],"")</f>
        <v>64.102564102564102</v>
      </c>
      <c r="L1897" s="198">
        <f t="shared" si="513"/>
        <v>2023</v>
      </c>
      <c r="M1897" s="198">
        <f t="shared" si="514"/>
        <v>11</v>
      </c>
      <c r="N1897" s="198">
        <f t="shared" si="515"/>
        <v>7</v>
      </c>
      <c r="O1897" s="198">
        <v>8</v>
      </c>
      <c r="P1897" s="198"/>
      <c r="Q1897" s="195"/>
    </row>
    <row r="1898" spans="1:17">
      <c r="A1898" s="194">
        <v>45237</v>
      </c>
      <c r="B1898" s="195" t="s">
        <v>85</v>
      </c>
      <c r="C1898" s="195">
        <v>1</v>
      </c>
      <c r="D1898" s="195">
        <v>9</v>
      </c>
      <c r="E1898" s="195">
        <v>16823</v>
      </c>
      <c r="F1898" s="195">
        <v>32</v>
      </c>
      <c r="G1898" s="195">
        <v>2.2999999999999998</v>
      </c>
      <c r="H1898" s="195">
        <v>7.5</v>
      </c>
      <c r="I1898" s="195">
        <v>40</v>
      </c>
      <c r="J1898" s="196">
        <v>96.4</v>
      </c>
      <c r="K1898" s="197">
        <f>IFERROR(TablaAforos[[#This Row],[AREA DEL POTRERO]]/TablaAforos[[#This Row],[NUMERO VACAS LOTE]]/TablaAforos[[#This Row],[DIAS OCUPACION]],"")</f>
        <v>70.095833333333331</v>
      </c>
      <c r="L1898" s="198">
        <f>YEAR(A1898)</f>
        <v>2023</v>
      </c>
      <c r="M1898" s="198">
        <f>MONTH(A1898)</f>
        <v>11</v>
      </c>
      <c r="N1898" s="198">
        <f>DAY(A1898)</f>
        <v>7</v>
      </c>
      <c r="O1898" s="198">
        <v>9</v>
      </c>
      <c r="P1898" s="198"/>
      <c r="Q1898" s="195"/>
    </row>
    <row r="1899" spans="1:17">
      <c r="A1899" s="194">
        <v>45238</v>
      </c>
      <c r="B1899" s="195" t="s">
        <v>81</v>
      </c>
      <c r="C1899" s="195">
        <v>2</v>
      </c>
      <c r="D1899" s="195">
        <v>38</v>
      </c>
      <c r="E1899" s="195">
        <v>1430</v>
      </c>
      <c r="F1899" s="195">
        <v>35</v>
      </c>
      <c r="G1899" s="195">
        <v>1.5</v>
      </c>
      <c r="H1899" s="195">
        <v>0.5</v>
      </c>
      <c r="I1899" s="195">
        <v>29</v>
      </c>
      <c r="J1899" s="196">
        <v>80.7</v>
      </c>
      <c r="K1899" s="197">
        <f>IFERROR(TablaAforos[[#This Row],[AREA DEL POTRERO]]/TablaAforos[[#This Row],[NUMERO VACAS LOTE]]/TablaAforos[[#This Row],[DIAS OCUPACION]],"")</f>
        <v>81.714285714285708</v>
      </c>
      <c r="L1899" s="198">
        <f t="shared" si="513"/>
        <v>2023</v>
      </c>
      <c r="M1899" s="198">
        <f t="shared" si="514"/>
        <v>11</v>
      </c>
      <c r="N1899" s="198">
        <f t="shared" si="515"/>
        <v>8</v>
      </c>
      <c r="O1899" s="198">
        <v>7</v>
      </c>
      <c r="P1899" s="198"/>
      <c r="Q1899" s="195"/>
    </row>
    <row r="1900" spans="1:17">
      <c r="A1900" s="194">
        <v>45238</v>
      </c>
      <c r="B1900" s="195" t="s">
        <v>81</v>
      </c>
      <c r="C1900" s="195">
        <v>2</v>
      </c>
      <c r="D1900" s="195">
        <v>40</v>
      </c>
      <c r="E1900" s="195">
        <v>1867</v>
      </c>
      <c r="F1900" s="195">
        <v>35</v>
      </c>
      <c r="G1900" s="195">
        <v>1.6</v>
      </c>
      <c r="H1900" s="195">
        <v>0.5</v>
      </c>
      <c r="I1900" s="195">
        <v>29</v>
      </c>
      <c r="J1900" s="196">
        <v>115</v>
      </c>
      <c r="K1900" s="197">
        <f>IFERROR(TablaAforos[[#This Row],[AREA DEL POTRERO]]/TablaAforos[[#This Row],[NUMERO VACAS LOTE]]/TablaAforos[[#This Row],[DIAS OCUPACION]],"")</f>
        <v>106.68571428571428</v>
      </c>
      <c r="L1900" s="198">
        <f t="shared" si="513"/>
        <v>2023</v>
      </c>
      <c r="M1900" s="198">
        <f t="shared" si="514"/>
        <v>11</v>
      </c>
      <c r="N1900" s="198">
        <f t="shared" si="515"/>
        <v>8</v>
      </c>
      <c r="O1900" s="198">
        <v>7</v>
      </c>
      <c r="P1900" s="198"/>
      <c r="Q1900" s="195"/>
    </row>
    <row r="1901" spans="1:17">
      <c r="A1901" s="194">
        <v>45238</v>
      </c>
      <c r="B1901" s="195" t="s">
        <v>82</v>
      </c>
      <c r="C1901" s="195" t="s">
        <v>86</v>
      </c>
      <c r="D1901" s="195">
        <v>9</v>
      </c>
      <c r="E1901" s="195">
        <v>2500</v>
      </c>
      <c r="F1901" s="195">
        <v>37</v>
      </c>
      <c r="G1901" s="195">
        <v>1.8</v>
      </c>
      <c r="H1901" s="195">
        <v>1</v>
      </c>
      <c r="I1901" s="195">
        <v>39</v>
      </c>
      <c r="J1901" s="196">
        <v>94.8</v>
      </c>
      <c r="K1901" s="197">
        <f>IFERROR(TablaAforos[[#This Row],[AREA DEL POTRERO]]/TablaAforos[[#This Row],[NUMERO VACAS LOTE]]/TablaAforos[[#This Row],[DIAS OCUPACION]],"")</f>
        <v>67.567567567567565</v>
      </c>
      <c r="L1901" s="198">
        <f t="shared" si="513"/>
        <v>2023</v>
      </c>
      <c r="M1901" s="198">
        <f t="shared" si="514"/>
        <v>11</v>
      </c>
      <c r="N1901" s="198">
        <f t="shared" si="515"/>
        <v>8</v>
      </c>
      <c r="O1901" s="198">
        <v>8</v>
      </c>
      <c r="P1901" s="198"/>
      <c r="Q1901" s="195"/>
    </row>
    <row r="1902" spans="1:17">
      <c r="A1902" s="194">
        <v>45238</v>
      </c>
      <c r="B1902" s="195" t="s">
        <v>82</v>
      </c>
      <c r="C1902" s="195" t="s">
        <v>87</v>
      </c>
      <c r="D1902" s="195">
        <v>58</v>
      </c>
      <c r="E1902" s="195">
        <v>2500</v>
      </c>
      <c r="F1902" s="195">
        <v>39</v>
      </c>
      <c r="G1902" s="195">
        <v>1.9</v>
      </c>
      <c r="H1902" s="195">
        <v>1</v>
      </c>
      <c r="I1902" s="195">
        <v>34</v>
      </c>
      <c r="J1902" s="196">
        <v>94.7</v>
      </c>
      <c r="K1902" s="197">
        <f>IFERROR(TablaAforos[[#This Row],[AREA DEL POTRERO]]/TablaAforos[[#This Row],[NUMERO VACAS LOTE]]/TablaAforos[[#This Row],[DIAS OCUPACION]],"")</f>
        <v>64.102564102564102</v>
      </c>
      <c r="L1902" s="198">
        <f t="shared" si="513"/>
        <v>2023</v>
      </c>
      <c r="M1902" s="198">
        <f t="shared" si="514"/>
        <v>11</v>
      </c>
      <c r="N1902" s="198">
        <f t="shared" si="515"/>
        <v>8</v>
      </c>
      <c r="O1902" s="198">
        <v>8</v>
      </c>
      <c r="P1902" s="198"/>
      <c r="Q1902" s="195"/>
    </row>
    <row r="1903" spans="1:17">
      <c r="A1903" s="194">
        <v>45238</v>
      </c>
      <c r="B1903" s="195" t="s">
        <v>85</v>
      </c>
      <c r="C1903" s="195">
        <v>1</v>
      </c>
      <c r="D1903" s="195" t="s">
        <v>131</v>
      </c>
      <c r="E1903" s="195">
        <v>8767</v>
      </c>
      <c r="F1903" s="195">
        <v>32</v>
      </c>
      <c r="G1903" s="195">
        <v>1.9</v>
      </c>
      <c r="H1903" s="195">
        <v>4</v>
      </c>
      <c r="I1903" s="195">
        <v>27</v>
      </c>
      <c r="J1903" s="196">
        <v>97.7</v>
      </c>
      <c r="K1903" s="197">
        <f>IFERROR(TablaAforos[[#This Row],[AREA DEL POTRERO]]/TablaAforos[[#This Row],[NUMERO VACAS LOTE]]/TablaAforos[[#This Row],[DIAS OCUPACION]],"")</f>
        <v>68.4921875</v>
      </c>
      <c r="L1903" s="198">
        <f t="shared" si="513"/>
        <v>2023</v>
      </c>
      <c r="M1903" s="198">
        <f t="shared" si="514"/>
        <v>11</v>
      </c>
      <c r="N1903" s="198">
        <f t="shared" si="515"/>
        <v>8</v>
      </c>
      <c r="O1903" s="198">
        <v>7</v>
      </c>
      <c r="P1903" s="198"/>
      <c r="Q1903" s="195"/>
    </row>
    <row r="1904" spans="1:17">
      <c r="A1904" s="45">
        <v>45238</v>
      </c>
      <c r="B1904" s="20" t="s">
        <v>88</v>
      </c>
      <c r="C1904" s="20">
        <v>1</v>
      </c>
      <c r="D1904" s="20">
        <v>2</v>
      </c>
      <c r="E1904" s="20">
        <v>11000</v>
      </c>
      <c r="F1904" s="20">
        <v>46</v>
      </c>
      <c r="G1904" s="20">
        <v>1.6</v>
      </c>
      <c r="H1904" s="20">
        <v>2.5</v>
      </c>
      <c r="I1904" s="20">
        <v>33</v>
      </c>
      <c r="J1904" s="21">
        <v>100</v>
      </c>
      <c r="K1904" s="22">
        <f>IFERROR(TablaAforos[[#This Row],[AREA DEL POTRERO]]/TablaAforos[[#This Row],[NUMERO VACAS LOTE]]/TablaAforos[[#This Row],[DIAS OCUPACION]],"")</f>
        <v>95.65217391304347</v>
      </c>
      <c r="L1904" s="23">
        <f>YEAR(A1904)</f>
        <v>2023</v>
      </c>
      <c r="M1904" s="23">
        <f>MONTH(A1904)</f>
        <v>11</v>
      </c>
      <c r="N1904" s="23">
        <f>DAY(A1904)</f>
        <v>8</v>
      </c>
      <c r="O1904" s="23">
        <v>7</v>
      </c>
    </row>
    <row r="1905" spans="1:17">
      <c r="A1905" s="45">
        <v>45239</v>
      </c>
      <c r="B1905" s="20" t="s">
        <v>81</v>
      </c>
      <c r="C1905" s="195">
        <v>1</v>
      </c>
      <c r="D1905" s="195">
        <v>66</v>
      </c>
      <c r="E1905" s="195">
        <v>2177</v>
      </c>
      <c r="F1905" s="195">
        <v>37</v>
      </c>
      <c r="G1905" s="195">
        <v>1.4</v>
      </c>
      <c r="H1905" s="195">
        <v>1</v>
      </c>
      <c r="I1905" s="195">
        <v>29</v>
      </c>
      <c r="J1905" s="196">
        <v>56.2</v>
      </c>
      <c r="K1905" s="197">
        <f>IFERROR(TablaAforos[[#This Row],[AREA DEL POTRERO]]/TablaAforos[[#This Row],[NUMERO VACAS LOTE]]/TablaAforos[[#This Row],[DIAS OCUPACION]],"")</f>
        <v>58.837837837837839</v>
      </c>
      <c r="L1905" s="198">
        <f t="shared" si="513"/>
        <v>2023</v>
      </c>
      <c r="M1905" s="198">
        <f t="shared" si="514"/>
        <v>11</v>
      </c>
      <c r="N1905" s="198">
        <f t="shared" si="515"/>
        <v>9</v>
      </c>
      <c r="O1905" s="198">
        <v>7</v>
      </c>
      <c r="P1905" s="198"/>
      <c r="Q1905" s="195"/>
    </row>
    <row r="1906" spans="1:17">
      <c r="A1906" s="194">
        <v>45239</v>
      </c>
      <c r="B1906" s="20" t="s">
        <v>81</v>
      </c>
      <c r="C1906" s="195">
        <v>2</v>
      </c>
      <c r="D1906" s="195">
        <v>41</v>
      </c>
      <c r="E1906" s="195">
        <v>2524</v>
      </c>
      <c r="F1906" s="195">
        <v>37</v>
      </c>
      <c r="G1906" s="195">
        <v>1.3</v>
      </c>
      <c r="H1906" s="195">
        <v>1</v>
      </c>
      <c r="I1906" s="195">
        <v>29</v>
      </c>
      <c r="J1906" s="196">
        <v>61.6</v>
      </c>
      <c r="K1906" s="197">
        <f>IFERROR(TablaAforos[[#This Row],[AREA DEL POTRERO]]/TablaAforos[[#This Row],[NUMERO VACAS LOTE]]/TablaAforos[[#This Row],[DIAS OCUPACION]],"")</f>
        <v>68.21621621621621</v>
      </c>
      <c r="L1906" s="198">
        <f t="shared" si="513"/>
        <v>2023</v>
      </c>
      <c r="M1906" s="198">
        <f t="shared" si="514"/>
        <v>11</v>
      </c>
      <c r="N1906" s="198">
        <f t="shared" si="515"/>
        <v>9</v>
      </c>
      <c r="O1906" s="198">
        <v>7</v>
      </c>
      <c r="P1906" s="198"/>
      <c r="Q1906" s="195"/>
    </row>
    <row r="1907" spans="1:17">
      <c r="A1907" s="45">
        <v>45239</v>
      </c>
      <c r="B1907" s="20" t="s">
        <v>82</v>
      </c>
      <c r="C1907" s="20" t="s">
        <v>86</v>
      </c>
      <c r="D1907" s="20">
        <v>10</v>
      </c>
      <c r="E1907" s="20">
        <v>2500</v>
      </c>
      <c r="F1907" s="20">
        <v>39</v>
      </c>
      <c r="G1907" s="20">
        <v>3.3</v>
      </c>
      <c r="H1907" s="20">
        <v>1</v>
      </c>
      <c r="I1907" s="20">
        <v>39</v>
      </c>
      <c r="J1907" s="21">
        <v>139</v>
      </c>
      <c r="K1907" s="22">
        <f>IFERROR(TablaAforos[[#This Row],[AREA DEL POTRERO]]/TablaAforos[[#This Row],[NUMERO VACAS LOTE]]/TablaAforos[[#This Row],[DIAS OCUPACION]],"")</f>
        <v>64.102564102564102</v>
      </c>
      <c r="L1907" s="23">
        <f>YEAR(A1907)</f>
        <v>2023</v>
      </c>
      <c r="M1907" s="23">
        <f>MONTH(A1907)</f>
        <v>11</v>
      </c>
      <c r="N1907" s="23">
        <f>DAY(A1907)</f>
        <v>9</v>
      </c>
      <c r="O1907" s="23">
        <v>8</v>
      </c>
    </row>
    <row r="1908" spans="1:17">
      <c r="A1908" s="45">
        <v>45239</v>
      </c>
      <c r="B1908" s="20" t="s">
        <v>82</v>
      </c>
      <c r="C1908" s="20" t="s">
        <v>87</v>
      </c>
      <c r="D1908" s="20">
        <v>59</v>
      </c>
      <c r="E1908" s="20">
        <v>2500</v>
      </c>
      <c r="F1908" s="20">
        <v>39</v>
      </c>
      <c r="G1908" s="20">
        <v>4</v>
      </c>
      <c r="H1908" s="20">
        <v>1</v>
      </c>
      <c r="I1908" s="20">
        <v>34</v>
      </c>
      <c r="J1908" s="21">
        <v>167</v>
      </c>
      <c r="K1908" s="22">
        <f>IFERROR(TablaAforos[[#This Row],[AREA DEL POTRERO]]/TablaAforos[[#This Row],[NUMERO VACAS LOTE]]/TablaAforos[[#This Row],[DIAS OCUPACION]],"")</f>
        <v>64.102564102564102</v>
      </c>
      <c r="L1908" s="23">
        <f>YEAR(A1908)</f>
        <v>2023</v>
      </c>
      <c r="M1908" s="23">
        <f>MONTH(A1908)</f>
        <v>11</v>
      </c>
      <c r="N1908" s="23">
        <f>DAY(A1908)</f>
        <v>9</v>
      </c>
      <c r="O1908" s="23">
        <v>8</v>
      </c>
    </row>
    <row r="1909" spans="1:17">
      <c r="A1909" s="194">
        <v>45240</v>
      </c>
      <c r="B1909" s="20" t="s">
        <v>81</v>
      </c>
      <c r="C1909" s="195">
        <v>1</v>
      </c>
      <c r="D1909" s="195">
        <v>67</v>
      </c>
      <c r="E1909" s="195">
        <v>2485</v>
      </c>
      <c r="F1909" s="195">
        <v>37</v>
      </c>
      <c r="G1909" s="195">
        <v>1.9</v>
      </c>
      <c r="H1909" s="195">
        <v>1</v>
      </c>
      <c r="I1909" s="195">
        <v>29</v>
      </c>
      <c r="J1909" s="196">
        <v>86.4</v>
      </c>
      <c r="K1909" s="197">
        <f>IFERROR(TablaAforos[[#This Row],[AREA DEL POTRERO]]/TablaAforos[[#This Row],[NUMERO VACAS LOTE]]/TablaAforos[[#This Row],[DIAS OCUPACION]],"")</f>
        <v>67.162162162162161</v>
      </c>
      <c r="L1909" s="198">
        <f t="shared" si="513"/>
        <v>2023</v>
      </c>
      <c r="M1909" s="198">
        <f t="shared" si="514"/>
        <v>11</v>
      </c>
      <c r="N1909" s="198">
        <f t="shared" si="515"/>
        <v>10</v>
      </c>
      <c r="O1909" s="198">
        <v>7</v>
      </c>
      <c r="P1909" s="198"/>
      <c r="Q1909" s="195"/>
    </row>
    <row r="1910" spans="1:17">
      <c r="A1910" s="194">
        <v>45240</v>
      </c>
      <c r="B1910" s="20" t="s">
        <v>81</v>
      </c>
      <c r="C1910" s="195">
        <v>2</v>
      </c>
      <c r="D1910" s="195">
        <v>42</v>
      </c>
      <c r="E1910" s="195">
        <v>2723</v>
      </c>
      <c r="F1910" s="195">
        <v>37</v>
      </c>
      <c r="G1910" s="195">
        <v>1.7</v>
      </c>
      <c r="H1910" s="195">
        <v>1</v>
      </c>
      <c r="I1910" s="195">
        <v>29</v>
      </c>
      <c r="J1910" s="196">
        <v>85.1</v>
      </c>
      <c r="K1910" s="197">
        <f>IFERROR(TablaAforos[[#This Row],[AREA DEL POTRERO]]/TablaAforos[[#This Row],[NUMERO VACAS LOTE]]/TablaAforos[[#This Row],[DIAS OCUPACION]],"")</f>
        <v>73.594594594594597</v>
      </c>
      <c r="L1910" s="198">
        <f t="shared" si="513"/>
        <v>2023</v>
      </c>
      <c r="M1910" s="198">
        <f t="shared" si="514"/>
        <v>11</v>
      </c>
      <c r="N1910" s="198">
        <f t="shared" si="515"/>
        <v>10</v>
      </c>
      <c r="O1910" s="198">
        <v>7</v>
      </c>
      <c r="P1910" s="198"/>
      <c r="Q1910" s="195"/>
    </row>
    <row r="1911" spans="1:17">
      <c r="A1911" s="194">
        <v>45240</v>
      </c>
      <c r="B1911" s="195" t="s">
        <v>81</v>
      </c>
      <c r="C1911" s="195">
        <v>2</v>
      </c>
      <c r="D1911" s="195">
        <v>33</v>
      </c>
      <c r="E1911" s="195">
        <v>2131</v>
      </c>
      <c r="F1911" s="195">
        <v>37</v>
      </c>
      <c r="G1911" s="195">
        <v>1.8</v>
      </c>
      <c r="H1911" s="195">
        <v>1</v>
      </c>
      <c r="I1911" s="195">
        <v>29</v>
      </c>
      <c r="J1911" s="196">
        <v>67.8</v>
      </c>
      <c r="K1911" s="197">
        <f>IFERROR(TablaAforos[[#This Row],[AREA DEL POTRERO]]/TablaAforos[[#This Row],[NUMERO VACAS LOTE]]/TablaAforos[[#This Row],[DIAS OCUPACION]],"")</f>
        <v>57.594594594594597</v>
      </c>
      <c r="L1911" s="198">
        <f>YEAR(A1911)</f>
        <v>2023</v>
      </c>
      <c r="M1911" s="198">
        <f>MONTH(A1911)</f>
        <v>11</v>
      </c>
      <c r="N1911" s="198">
        <f>DAY(A1911)</f>
        <v>10</v>
      </c>
      <c r="O1911" s="198">
        <v>7</v>
      </c>
      <c r="P1911" s="198"/>
      <c r="Q1911" s="195"/>
    </row>
    <row r="1912" spans="1:17">
      <c r="A1912" s="45">
        <v>45240</v>
      </c>
      <c r="B1912" s="20" t="s">
        <v>82</v>
      </c>
      <c r="C1912" s="20" t="s">
        <v>87</v>
      </c>
      <c r="D1912" s="20">
        <v>60</v>
      </c>
      <c r="E1912" s="20">
        <v>2500</v>
      </c>
      <c r="F1912" s="20">
        <v>41</v>
      </c>
      <c r="G1912" s="20">
        <v>2.5</v>
      </c>
      <c r="H1912" s="20">
        <v>1</v>
      </c>
      <c r="I1912" s="20">
        <v>34</v>
      </c>
      <c r="J1912" s="21">
        <v>99.5</v>
      </c>
      <c r="K1912" s="22">
        <f>IFERROR(TablaAforos[[#This Row],[AREA DEL POTRERO]]/TablaAforos[[#This Row],[NUMERO VACAS LOTE]]/TablaAforos[[#This Row],[DIAS OCUPACION]],"")</f>
        <v>60.975609756097562</v>
      </c>
      <c r="L1912" s="23">
        <f>YEAR(A1912)</f>
        <v>2023</v>
      </c>
      <c r="M1912" s="23">
        <f>MONTH(A1912)</f>
        <v>11</v>
      </c>
      <c r="N1912" s="23">
        <f>DAY(A1912)</f>
        <v>10</v>
      </c>
      <c r="O1912" s="23">
        <v>8</v>
      </c>
    </row>
    <row r="1913" spans="1:17">
      <c r="A1913" s="45">
        <v>45240</v>
      </c>
      <c r="B1913" s="20" t="s">
        <v>82</v>
      </c>
      <c r="C1913" s="20" t="s">
        <v>86</v>
      </c>
      <c r="D1913" s="20">
        <v>11</v>
      </c>
      <c r="E1913" s="20">
        <v>2500</v>
      </c>
      <c r="F1913" s="20">
        <v>39</v>
      </c>
      <c r="G1913" s="20">
        <v>4.3</v>
      </c>
      <c r="H1913" s="20">
        <v>1</v>
      </c>
      <c r="I1913" s="20">
        <v>39</v>
      </c>
      <c r="J1913" s="21">
        <v>180</v>
      </c>
      <c r="K1913" s="22">
        <f>IFERROR(TablaAforos[[#This Row],[AREA DEL POTRERO]]/TablaAforos[[#This Row],[NUMERO VACAS LOTE]]/TablaAforos[[#This Row],[DIAS OCUPACION]],"")</f>
        <v>64.102564102564102</v>
      </c>
      <c r="L1913" s="23">
        <f>YEAR(A1913)</f>
        <v>2023</v>
      </c>
      <c r="M1913" s="23">
        <f>MONTH(A1913)</f>
        <v>11</v>
      </c>
      <c r="N1913" s="23">
        <f>DAY(A1913)</f>
        <v>10</v>
      </c>
      <c r="O1913" s="23">
        <v>8</v>
      </c>
    </row>
    <row r="1914" spans="1:17">
      <c r="A1914" s="194">
        <v>45240</v>
      </c>
      <c r="B1914" s="20" t="s">
        <v>81</v>
      </c>
      <c r="C1914" s="195">
        <v>1</v>
      </c>
      <c r="D1914" s="195">
        <v>68</v>
      </c>
      <c r="E1914" s="195">
        <v>1180</v>
      </c>
      <c r="F1914" s="195">
        <v>37</v>
      </c>
      <c r="G1914" s="195">
        <v>1.7</v>
      </c>
      <c r="H1914" s="195">
        <v>0.5</v>
      </c>
      <c r="I1914" s="195">
        <v>29</v>
      </c>
      <c r="J1914" s="196">
        <v>71.7</v>
      </c>
      <c r="K1914" s="197">
        <f>IFERROR(TablaAforos[[#This Row],[AREA DEL POTRERO]]/TablaAforos[[#This Row],[NUMERO VACAS LOTE]]/TablaAforos[[#This Row],[DIAS OCUPACION]],"")</f>
        <v>63.783783783783782</v>
      </c>
      <c r="L1914" s="198">
        <f t="shared" si="513"/>
        <v>2023</v>
      </c>
      <c r="M1914" s="198">
        <f t="shared" si="514"/>
        <v>11</v>
      </c>
      <c r="N1914" s="198">
        <f t="shared" si="515"/>
        <v>10</v>
      </c>
      <c r="O1914" s="198">
        <v>7</v>
      </c>
      <c r="P1914" s="198"/>
      <c r="Q1914" s="195"/>
    </row>
    <row r="1915" spans="1:17">
      <c r="A1915" s="194">
        <v>45240</v>
      </c>
      <c r="B1915" s="195" t="s">
        <v>85</v>
      </c>
      <c r="C1915" s="195">
        <v>1</v>
      </c>
      <c r="D1915" s="195" t="s">
        <v>132</v>
      </c>
      <c r="E1915" s="195">
        <v>14521</v>
      </c>
      <c r="F1915" s="195">
        <v>32</v>
      </c>
      <c r="G1915" s="195">
        <v>2</v>
      </c>
      <c r="H1915" s="195">
        <v>5.5</v>
      </c>
      <c r="I1915" s="195">
        <v>28</v>
      </c>
      <c r="J1915" s="196">
        <v>99.3</v>
      </c>
      <c r="K1915" s="197">
        <f>IFERROR(TablaAforos[[#This Row],[AREA DEL POTRERO]]/TablaAforos[[#This Row],[NUMERO VACAS LOTE]]/TablaAforos[[#This Row],[DIAS OCUPACION]],"")</f>
        <v>82.505681818181813</v>
      </c>
      <c r="L1915" s="198">
        <f>YEAR(A1915)</f>
        <v>2023</v>
      </c>
      <c r="M1915" s="198">
        <f>MONTH(A1915)</f>
        <v>11</v>
      </c>
      <c r="N1915" s="198">
        <f>DAY(A1915)</f>
        <v>10</v>
      </c>
      <c r="O1915" s="198">
        <v>7</v>
      </c>
      <c r="P1915" s="198"/>
      <c r="Q1915" s="195"/>
    </row>
    <row r="1916" spans="1:17">
      <c r="A1916" s="194">
        <v>45241</v>
      </c>
      <c r="B1916" s="195" t="s">
        <v>81</v>
      </c>
      <c r="C1916" s="195">
        <v>1</v>
      </c>
      <c r="D1916" s="195">
        <v>69</v>
      </c>
      <c r="E1916" s="195">
        <v>2218</v>
      </c>
      <c r="F1916" s="195">
        <v>37</v>
      </c>
      <c r="G1916" s="195">
        <v>2.1</v>
      </c>
      <c r="H1916" s="195">
        <v>0.5</v>
      </c>
      <c r="I1916" s="195">
        <v>28</v>
      </c>
      <c r="J1916" s="196">
        <v>85</v>
      </c>
      <c r="K1916" s="197">
        <f>IFERROR(TablaAforos[[#This Row],[AREA DEL POTRERO]]/TablaAforos[[#This Row],[NUMERO VACAS LOTE]]/TablaAforos[[#This Row],[DIAS OCUPACION]],"")</f>
        <v>119.89189189189189</v>
      </c>
      <c r="L1916" s="198">
        <f>YEAR(A1916)</f>
        <v>2023</v>
      </c>
      <c r="M1916" s="198">
        <f>MONTH(A1916)</f>
        <v>11</v>
      </c>
      <c r="N1916" s="198">
        <f>DAY(A1916)</f>
        <v>11</v>
      </c>
      <c r="O1916" s="198">
        <v>7</v>
      </c>
      <c r="P1916" s="198"/>
      <c r="Q1916" s="195"/>
    </row>
    <row r="1917" spans="1:17">
      <c r="A1917" s="194">
        <v>45241</v>
      </c>
      <c r="B1917" s="195" t="s">
        <v>81</v>
      </c>
      <c r="C1917" s="195">
        <v>1</v>
      </c>
      <c r="D1917" s="195">
        <v>70</v>
      </c>
      <c r="E1917" s="195">
        <v>2762</v>
      </c>
      <c r="F1917" s="195">
        <v>37</v>
      </c>
      <c r="G1917" s="195">
        <v>1.8</v>
      </c>
      <c r="H1917" s="195">
        <v>1</v>
      </c>
      <c r="I1917" s="195">
        <v>28</v>
      </c>
      <c r="J1917" s="196">
        <v>91.2</v>
      </c>
      <c r="K1917" s="197">
        <f>IFERROR(TablaAforos[[#This Row],[AREA DEL POTRERO]]/TablaAforos[[#This Row],[NUMERO VACAS LOTE]]/TablaAforos[[#This Row],[DIAS OCUPACION]],"")</f>
        <v>74.648648648648646</v>
      </c>
      <c r="L1917" s="198">
        <f>YEAR(A1917)</f>
        <v>2023</v>
      </c>
      <c r="M1917" s="198">
        <f>MONTH(A1917)</f>
        <v>11</v>
      </c>
      <c r="N1917" s="198">
        <f>DAY(A1917)</f>
        <v>11</v>
      </c>
      <c r="O1917" s="198">
        <v>7</v>
      </c>
      <c r="P1917" s="198"/>
      <c r="Q1917" s="195"/>
    </row>
    <row r="1918" spans="1:17">
      <c r="A1918" s="194">
        <v>45241</v>
      </c>
      <c r="B1918" s="195" t="s">
        <v>81</v>
      </c>
      <c r="C1918" s="195">
        <v>2</v>
      </c>
      <c r="D1918" s="195">
        <v>34</v>
      </c>
      <c r="E1918" s="195">
        <v>2536</v>
      </c>
      <c r="F1918" s="195">
        <v>37</v>
      </c>
      <c r="G1918" s="195">
        <v>1.7</v>
      </c>
      <c r="H1918" s="195">
        <v>1</v>
      </c>
      <c r="I1918" s="195">
        <v>29</v>
      </c>
      <c r="J1918" s="196">
        <v>77.099999999999994</v>
      </c>
      <c r="K1918" s="197">
        <f>IFERROR(TablaAforos[[#This Row],[AREA DEL POTRERO]]/TablaAforos[[#This Row],[NUMERO VACAS LOTE]]/TablaAforos[[#This Row],[DIAS OCUPACION]],"")</f>
        <v>68.540540540540547</v>
      </c>
      <c r="L1918" s="198">
        <f>YEAR(A1918)</f>
        <v>2023</v>
      </c>
      <c r="M1918" s="198">
        <f>MONTH(A1918)</f>
        <v>11</v>
      </c>
      <c r="N1918" s="198">
        <f>DAY(A1918)</f>
        <v>11</v>
      </c>
      <c r="O1918" s="198">
        <v>7</v>
      </c>
      <c r="P1918" s="198"/>
      <c r="Q1918" s="195"/>
    </row>
    <row r="1919" spans="1:17">
      <c r="A1919" s="194">
        <v>45241</v>
      </c>
      <c r="B1919" s="20" t="s">
        <v>82</v>
      </c>
      <c r="C1919" s="20" t="s">
        <v>86</v>
      </c>
      <c r="D1919" s="195">
        <v>12</v>
      </c>
      <c r="E1919" s="195">
        <v>2500</v>
      </c>
      <c r="F1919" s="195">
        <v>39</v>
      </c>
      <c r="G1919" s="195">
        <v>3.4</v>
      </c>
      <c r="H1919" s="195">
        <v>1</v>
      </c>
      <c r="I1919" s="195">
        <v>39</v>
      </c>
      <c r="J1919" s="196">
        <v>142</v>
      </c>
      <c r="K1919" s="197">
        <f>IFERROR(TablaAforos[[#This Row],[AREA DEL POTRERO]]/TablaAforos[[#This Row],[NUMERO VACAS LOTE]]/TablaAforos[[#This Row],[DIAS OCUPACION]],"")</f>
        <v>64.102564102564102</v>
      </c>
      <c r="L1919" s="198">
        <f t="shared" si="513"/>
        <v>2023</v>
      </c>
      <c r="M1919" s="198">
        <f t="shared" si="514"/>
        <v>11</v>
      </c>
      <c r="N1919" s="198">
        <f t="shared" si="515"/>
        <v>11</v>
      </c>
      <c r="O1919" s="198">
        <v>8</v>
      </c>
      <c r="P1919" s="198"/>
      <c r="Q1919" s="195"/>
    </row>
    <row r="1920" spans="1:17">
      <c r="A1920" s="194">
        <v>45241</v>
      </c>
      <c r="B1920" s="20" t="s">
        <v>82</v>
      </c>
      <c r="C1920" s="20" t="s">
        <v>87</v>
      </c>
      <c r="D1920" s="195">
        <v>61</v>
      </c>
      <c r="E1920" s="195">
        <v>2500</v>
      </c>
      <c r="F1920" s="195">
        <v>41</v>
      </c>
      <c r="G1920" s="195">
        <v>2.8</v>
      </c>
      <c r="H1920" s="195">
        <v>1</v>
      </c>
      <c r="I1920" s="195">
        <v>37</v>
      </c>
      <c r="J1920" s="196">
        <v>115</v>
      </c>
      <c r="K1920" s="197">
        <f>IFERROR(TablaAforos[[#This Row],[AREA DEL POTRERO]]/TablaAforos[[#This Row],[NUMERO VACAS LOTE]]/TablaAforos[[#This Row],[DIAS OCUPACION]],"")</f>
        <v>60.975609756097562</v>
      </c>
      <c r="L1920" s="198">
        <f t="shared" si="513"/>
        <v>2023</v>
      </c>
      <c r="M1920" s="198">
        <f t="shared" si="514"/>
        <v>11</v>
      </c>
      <c r="N1920" s="198">
        <f t="shared" si="515"/>
        <v>11</v>
      </c>
      <c r="O1920" s="198">
        <v>8</v>
      </c>
      <c r="P1920" s="198"/>
      <c r="Q1920" s="195"/>
    </row>
    <row r="1921" spans="1:17">
      <c r="A1921" s="194">
        <v>45242</v>
      </c>
      <c r="B1921" s="195" t="s">
        <v>81</v>
      </c>
      <c r="C1921" s="195">
        <v>1</v>
      </c>
      <c r="D1921" s="195">
        <v>59</v>
      </c>
      <c r="E1921" s="195">
        <v>2452</v>
      </c>
      <c r="F1921" s="195">
        <v>37</v>
      </c>
      <c r="G1921" s="195">
        <v>2.2000000000000002</v>
      </c>
      <c r="H1921" s="195">
        <v>1</v>
      </c>
      <c r="I1921" s="195">
        <v>28</v>
      </c>
      <c r="J1921" s="196">
        <v>96.5</v>
      </c>
      <c r="K1921" s="197">
        <f>IFERROR(TablaAforos[[#This Row],[AREA DEL POTRERO]]/TablaAforos[[#This Row],[NUMERO VACAS LOTE]]/TablaAforos[[#This Row],[DIAS OCUPACION]],"")</f>
        <v>66.270270270270274</v>
      </c>
      <c r="L1921" s="198">
        <f t="shared" si="513"/>
        <v>2023</v>
      </c>
      <c r="M1921" s="198">
        <f t="shared" si="514"/>
        <v>11</v>
      </c>
      <c r="N1921" s="198">
        <f t="shared" si="515"/>
        <v>12</v>
      </c>
      <c r="O1921" s="198">
        <v>3</v>
      </c>
      <c r="P1921" s="198"/>
      <c r="Q1921" s="195"/>
    </row>
    <row r="1922" spans="1:17">
      <c r="A1922" s="194">
        <v>45242</v>
      </c>
      <c r="B1922" s="195" t="s">
        <v>81</v>
      </c>
      <c r="C1922" s="195">
        <v>2</v>
      </c>
      <c r="D1922" s="195">
        <v>35</v>
      </c>
      <c r="E1922" s="195">
        <v>2357</v>
      </c>
      <c r="F1922" s="195">
        <v>37</v>
      </c>
      <c r="G1922" s="195">
        <v>1.6</v>
      </c>
      <c r="H1922" s="195">
        <v>1</v>
      </c>
      <c r="I1922" s="195">
        <v>29</v>
      </c>
      <c r="J1922" s="196">
        <v>68.3</v>
      </c>
      <c r="K1922" s="197">
        <f>IFERROR(TablaAforos[[#This Row],[AREA DEL POTRERO]]/TablaAforos[[#This Row],[NUMERO VACAS LOTE]]/TablaAforos[[#This Row],[DIAS OCUPACION]],"")</f>
        <v>63.702702702702702</v>
      </c>
      <c r="L1922" s="198">
        <f t="shared" si="513"/>
        <v>2023</v>
      </c>
      <c r="M1922" s="198">
        <f t="shared" si="514"/>
        <v>11</v>
      </c>
      <c r="N1922" s="198">
        <f t="shared" si="515"/>
        <v>12</v>
      </c>
      <c r="O1922" s="198">
        <v>7</v>
      </c>
      <c r="P1922" s="198"/>
      <c r="Q1922" s="195"/>
    </row>
    <row r="1923" spans="1:17">
      <c r="A1923" s="194">
        <v>45242</v>
      </c>
      <c r="B1923" s="195" t="s">
        <v>82</v>
      </c>
      <c r="C1923" s="195" t="s">
        <v>86</v>
      </c>
      <c r="D1923" s="195">
        <v>14</v>
      </c>
      <c r="E1923" s="195">
        <v>2500</v>
      </c>
      <c r="F1923" s="195">
        <v>40</v>
      </c>
      <c r="G1923" s="195">
        <v>2.5</v>
      </c>
      <c r="H1923" s="195">
        <v>1</v>
      </c>
      <c r="I1923" s="195">
        <v>33</v>
      </c>
      <c r="J1923" s="196">
        <v>103</v>
      </c>
      <c r="K1923" s="197">
        <f>IFERROR(TablaAforos[[#This Row],[AREA DEL POTRERO]]/TablaAforos[[#This Row],[NUMERO VACAS LOTE]]/TablaAforos[[#This Row],[DIAS OCUPACION]],"")</f>
        <v>62.5</v>
      </c>
      <c r="L1923" s="198">
        <f t="shared" si="513"/>
        <v>2023</v>
      </c>
      <c r="M1923" s="198">
        <f t="shared" si="514"/>
        <v>11</v>
      </c>
      <c r="N1923" s="198">
        <f t="shared" si="515"/>
        <v>12</v>
      </c>
      <c r="O1923" s="198">
        <v>8</v>
      </c>
      <c r="P1923" s="198"/>
      <c r="Q1923" s="195"/>
    </row>
    <row r="1924" spans="1:17">
      <c r="A1924" s="194">
        <v>45242</v>
      </c>
      <c r="B1924" s="195" t="s">
        <v>82</v>
      </c>
      <c r="C1924" s="195" t="s">
        <v>87</v>
      </c>
      <c r="D1924" s="195">
        <v>27</v>
      </c>
      <c r="E1924" s="195">
        <v>2500</v>
      </c>
      <c r="F1924" s="195">
        <v>41</v>
      </c>
      <c r="G1924" s="195">
        <v>2.9</v>
      </c>
      <c r="H1924" s="195">
        <v>1</v>
      </c>
      <c r="I1924" s="195">
        <v>32</v>
      </c>
      <c r="J1924" s="196">
        <v>116</v>
      </c>
      <c r="K1924" s="197">
        <f>IFERROR(TablaAforos[[#This Row],[AREA DEL POTRERO]]/TablaAforos[[#This Row],[NUMERO VACAS LOTE]]/TablaAforos[[#This Row],[DIAS OCUPACION]],"")</f>
        <v>60.975609756097562</v>
      </c>
      <c r="L1924" s="198">
        <f t="shared" si="513"/>
        <v>2023</v>
      </c>
      <c r="M1924" s="198">
        <f t="shared" si="514"/>
        <v>11</v>
      </c>
      <c r="N1924" s="198">
        <f t="shared" si="515"/>
        <v>12</v>
      </c>
      <c r="O1924" s="198">
        <v>8</v>
      </c>
      <c r="P1924" s="198"/>
      <c r="Q1924" s="195"/>
    </row>
    <row r="1925" spans="1:17">
      <c r="A1925" s="194">
        <v>45243</v>
      </c>
      <c r="B1925" s="195" t="s">
        <v>81</v>
      </c>
      <c r="C1925" s="195">
        <v>1</v>
      </c>
      <c r="D1925" s="195">
        <v>58</v>
      </c>
      <c r="E1925" s="195">
        <v>2292</v>
      </c>
      <c r="F1925" s="195">
        <v>36</v>
      </c>
      <c r="G1925" s="195">
        <v>1.9</v>
      </c>
      <c r="H1925" s="195">
        <v>1</v>
      </c>
      <c r="I1925" s="195">
        <v>28</v>
      </c>
      <c r="J1925" s="196">
        <v>79.900000000000006</v>
      </c>
      <c r="K1925" s="197">
        <f>IFERROR(TablaAforos[[#This Row],[AREA DEL POTRERO]]/TablaAforos[[#This Row],[NUMERO VACAS LOTE]]/TablaAforos[[#This Row],[DIAS OCUPACION]],"")</f>
        <v>63.666666666666664</v>
      </c>
      <c r="L1925" s="198">
        <f>YEAR(A1925)</f>
        <v>2023</v>
      </c>
      <c r="M1925" s="198">
        <f>MONTH(A1925)</f>
        <v>11</v>
      </c>
      <c r="N1925" s="198">
        <f>DAY(A1925)</f>
        <v>13</v>
      </c>
      <c r="O1925" s="198">
        <v>3</v>
      </c>
      <c r="P1925" s="198"/>
      <c r="Q1925" s="195"/>
    </row>
    <row r="1926" spans="1:17">
      <c r="A1926" s="194">
        <v>45243</v>
      </c>
      <c r="B1926" s="195" t="s">
        <v>81</v>
      </c>
      <c r="C1926" s="195">
        <v>2</v>
      </c>
      <c r="D1926" s="195">
        <v>30</v>
      </c>
      <c r="E1926" s="195">
        <v>2037</v>
      </c>
      <c r="F1926" s="195">
        <v>37</v>
      </c>
      <c r="G1926" s="195">
        <v>1.9</v>
      </c>
      <c r="H1926" s="195">
        <v>1</v>
      </c>
      <c r="I1926" s="195">
        <v>29</v>
      </c>
      <c r="J1926" s="196">
        <v>69.099999999999994</v>
      </c>
      <c r="K1926" s="197">
        <f>IFERROR(TablaAforos[[#This Row],[AREA DEL POTRERO]]/TablaAforos[[#This Row],[NUMERO VACAS LOTE]]/TablaAforos[[#This Row],[DIAS OCUPACION]],"")</f>
        <v>55.054054054054056</v>
      </c>
      <c r="L1926" s="198">
        <f>YEAR(A1926)</f>
        <v>2023</v>
      </c>
      <c r="M1926" s="198">
        <f>MONTH(A1926)</f>
        <v>11</v>
      </c>
      <c r="N1926" s="198">
        <f>DAY(A1926)</f>
        <v>13</v>
      </c>
      <c r="O1926" s="198">
        <v>7</v>
      </c>
      <c r="P1926" s="198"/>
      <c r="Q1926" s="195"/>
    </row>
    <row r="1927" spans="1:17">
      <c r="A1927" s="194">
        <v>45243</v>
      </c>
      <c r="B1927" s="195" t="s">
        <v>82</v>
      </c>
      <c r="C1927" s="195" t="s">
        <v>86</v>
      </c>
      <c r="D1927" s="195">
        <v>15</v>
      </c>
      <c r="E1927" s="195">
        <v>2500</v>
      </c>
      <c r="F1927" s="195">
        <v>40</v>
      </c>
      <c r="G1927" s="195">
        <v>2.8</v>
      </c>
      <c r="H1927" s="195">
        <v>1</v>
      </c>
      <c r="I1927" s="195">
        <v>33</v>
      </c>
      <c r="J1927" s="196">
        <v>116</v>
      </c>
      <c r="K1927" s="197">
        <f>IFERROR(TablaAforos[[#This Row],[AREA DEL POTRERO]]/TablaAforos[[#This Row],[NUMERO VACAS LOTE]]/TablaAforos[[#This Row],[DIAS OCUPACION]],"")</f>
        <v>62.5</v>
      </c>
      <c r="L1927" s="198">
        <f t="shared" si="513"/>
        <v>2023</v>
      </c>
      <c r="M1927" s="198">
        <f t="shared" si="514"/>
        <v>11</v>
      </c>
      <c r="N1927" s="198">
        <f t="shared" si="515"/>
        <v>13</v>
      </c>
      <c r="O1927" s="198">
        <v>8</v>
      </c>
      <c r="P1927" s="198"/>
      <c r="Q1927" s="195"/>
    </row>
    <row r="1928" spans="1:17">
      <c r="A1928" s="194">
        <v>45243</v>
      </c>
      <c r="B1928" s="195" t="s">
        <v>82</v>
      </c>
      <c r="C1928" s="195" t="s">
        <v>87</v>
      </c>
      <c r="D1928" s="195">
        <v>28</v>
      </c>
      <c r="E1928" s="195">
        <v>2500</v>
      </c>
      <c r="F1928" s="195">
        <v>41</v>
      </c>
      <c r="G1928" s="195">
        <v>1.8</v>
      </c>
      <c r="H1928" s="195">
        <v>1</v>
      </c>
      <c r="I1928" s="195">
        <v>32</v>
      </c>
      <c r="J1928" s="196">
        <v>72.099999999999994</v>
      </c>
      <c r="K1928" s="197">
        <f>IFERROR(TablaAforos[[#This Row],[AREA DEL POTRERO]]/TablaAforos[[#This Row],[NUMERO VACAS LOTE]]/TablaAforos[[#This Row],[DIAS OCUPACION]],"")</f>
        <v>60.975609756097562</v>
      </c>
      <c r="L1928" s="198">
        <f>YEAR(A1928)</f>
        <v>2023</v>
      </c>
      <c r="M1928" s="198">
        <f>MONTH(A1928)</f>
        <v>11</v>
      </c>
      <c r="N1928" s="198">
        <f>DAY(A1928)</f>
        <v>13</v>
      </c>
      <c r="O1928" s="198">
        <v>8</v>
      </c>
      <c r="P1928" s="198"/>
      <c r="Q1928" s="195"/>
    </row>
    <row r="1929" spans="1:17">
      <c r="A1929" s="194">
        <v>45243</v>
      </c>
      <c r="B1929" s="195" t="s">
        <v>88</v>
      </c>
      <c r="C1929" s="195">
        <v>1</v>
      </c>
      <c r="D1929" s="195">
        <v>3</v>
      </c>
      <c r="E1929" s="195">
        <v>12900</v>
      </c>
      <c r="F1929" s="195">
        <v>45</v>
      </c>
      <c r="G1929" s="195">
        <v>1.6</v>
      </c>
      <c r="H1929" s="195">
        <v>3.5</v>
      </c>
      <c r="I1929" s="195">
        <v>33</v>
      </c>
      <c r="J1929" s="196">
        <v>94.1</v>
      </c>
      <c r="K1929" s="197">
        <f>IFERROR(TablaAforos[[#This Row],[AREA DEL POTRERO]]/TablaAforos[[#This Row],[NUMERO VACAS LOTE]]/TablaAforos[[#This Row],[DIAS OCUPACION]],"")</f>
        <v>81.904761904761912</v>
      </c>
      <c r="L1929" s="198">
        <f t="shared" si="513"/>
        <v>2023</v>
      </c>
      <c r="M1929" s="198">
        <f t="shared" si="514"/>
        <v>11</v>
      </c>
      <c r="N1929" s="198">
        <f t="shared" si="515"/>
        <v>13</v>
      </c>
      <c r="O1929" s="198">
        <v>7</v>
      </c>
      <c r="P1929" s="198"/>
      <c r="Q1929" s="195"/>
    </row>
    <row r="1930" spans="1:17">
      <c r="A1930" s="194">
        <v>45243</v>
      </c>
      <c r="B1930" s="195" t="s">
        <v>85</v>
      </c>
      <c r="C1930" s="195">
        <v>2</v>
      </c>
      <c r="D1930" s="195">
        <v>13</v>
      </c>
      <c r="E1930" s="195">
        <v>12300</v>
      </c>
      <c r="F1930" s="195">
        <v>36</v>
      </c>
      <c r="G1930" s="195">
        <v>2</v>
      </c>
      <c r="H1930" s="195">
        <v>4.5</v>
      </c>
      <c r="I1930" s="195">
        <v>30</v>
      </c>
      <c r="J1930" s="196">
        <v>99.2</v>
      </c>
      <c r="K1930" s="197">
        <f>IFERROR(TablaAforos[[#This Row],[AREA DEL POTRERO]]/TablaAforos[[#This Row],[NUMERO VACAS LOTE]]/TablaAforos[[#This Row],[DIAS OCUPACION]],"")</f>
        <v>75.925925925925924</v>
      </c>
      <c r="L1930" s="198">
        <f>YEAR(A1930)</f>
        <v>2023</v>
      </c>
      <c r="M1930" s="198">
        <f>MONTH(A1930)</f>
        <v>11</v>
      </c>
      <c r="N1930" s="198">
        <f>DAY(A1930)</f>
        <v>13</v>
      </c>
      <c r="O1930" s="198">
        <v>8</v>
      </c>
      <c r="P1930" s="198"/>
      <c r="Q1930" s="195"/>
    </row>
    <row r="1931" spans="1:17">
      <c r="A1931" s="194">
        <v>45244</v>
      </c>
      <c r="B1931" s="195" t="s">
        <v>81</v>
      </c>
      <c r="C1931" s="195">
        <v>1</v>
      </c>
      <c r="D1931" s="195">
        <v>57</v>
      </c>
      <c r="E1931" s="195">
        <v>2162</v>
      </c>
      <c r="F1931" s="195">
        <v>36</v>
      </c>
      <c r="G1931" s="195">
        <v>1.9</v>
      </c>
      <c r="H1931" s="195">
        <v>1</v>
      </c>
      <c r="I1931" s="195">
        <v>28</v>
      </c>
      <c r="J1931" s="196">
        <v>76.5</v>
      </c>
      <c r="K1931" s="197">
        <f>IFERROR(TablaAforos[[#This Row],[AREA DEL POTRERO]]/TablaAforos[[#This Row],[NUMERO VACAS LOTE]]/TablaAforos[[#This Row],[DIAS OCUPACION]],"")</f>
        <v>60.055555555555557</v>
      </c>
      <c r="L1931" s="198">
        <f t="shared" si="513"/>
        <v>2023</v>
      </c>
      <c r="M1931" s="198">
        <f t="shared" si="514"/>
        <v>11</v>
      </c>
      <c r="N1931" s="198">
        <f t="shared" si="515"/>
        <v>14</v>
      </c>
      <c r="O1931" s="198">
        <v>3</v>
      </c>
      <c r="P1931" s="198"/>
      <c r="Q1931" s="195"/>
    </row>
    <row r="1932" spans="1:17">
      <c r="A1932" s="194">
        <v>45244</v>
      </c>
      <c r="B1932" s="195" t="s">
        <v>81</v>
      </c>
      <c r="C1932" s="195">
        <v>1</v>
      </c>
      <c r="D1932" s="195">
        <v>31</v>
      </c>
      <c r="E1932" s="195"/>
      <c r="F1932" s="195"/>
      <c r="G1932" s="195"/>
      <c r="H1932" s="195"/>
      <c r="I1932" s="195"/>
      <c r="J1932" s="196"/>
      <c r="K1932" s="197" t="str">
        <f>IFERROR(TablaAforos[[#This Row],[AREA DEL POTRERO]]/TablaAforos[[#This Row],[NUMERO VACAS LOTE]]/TablaAforos[[#This Row],[DIAS OCUPACION]],"")</f>
        <v/>
      </c>
      <c r="L1932" s="198">
        <f t="shared" si="513"/>
        <v>2023</v>
      </c>
      <c r="M1932" s="198">
        <f t="shared" si="514"/>
        <v>11</v>
      </c>
      <c r="N1932" s="198">
        <f t="shared" si="515"/>
        <v>14</v>
      </c>
      <c r="O1932" s="198"/>
      <c r="P1932" s="198"/>
      <c r="Q1932" s="195"/>
    </row>
    <row r="1933" spans="1:17">
      <c r="A1933" s="194">
        <v>45244</v>
      </c>
      <c r="B1933" s="195" t="s">
        <v>82</v>
      </c>
      <c r="C1933" s="195" t="s">
        <v>86</v>
      </c>
      <c r="D1933" s="195">
        <v>16</v>
      </c>
      <c r="E1933" s="195">
        <v>2500</v>
      </c>
      <c r="F1933" s="195">
        <v>40</v>
      </c>
      <c r="G1933" s="195">
        <v>2.5</v>
      </c>
      <c r="H1933" s="195">
        <v>1</v>
      </c>
      <c r="I1933" s="195">
        <v>33</v>
      </c>
      <c r="J1933" s="196">
        <v>102</v>
      </c>
      <c r="K1933" s="197">
        <f>IFERROR(TablaAforos[[#This Row],[AREA DEL POTRERO]]/TablaAforos[[#This Row],[NUMERO VACAS LOTE]]/TablaAforos[[#This Row],[DIAS OCUPACION]],"")</f>
        <v>62.5</v>
      </c>
      <c r="L1933" s="198">
        <f t="shared" si="513"/>
        <v>2023</v>
      </c>
      <c r="M1933" s="198">
        <f t="shared" si="514"/>
        <v>11</v>
      </c>
      <c r="N1933" s="198">
        <f t="shared" si="515"/>
        <v>14</v>
      </c>
      <c r="O1933" s="198">
        <v>8</v>
      </c>
      <c r="P1933" s="198"/>
      <c r="Q1933" s="195"/>
    </row>
    <row r="1934" spans="1:17">
      <c r="A1934" s="194">
        <v>45244</v>
      </c>
      <c r="B1934" s="195" t="s">
        <v>82</v>
      </c>
      <c r="C1934" s="195" t="s">
        <v>87</v>
      </c>
      <c r="D1934" s="195">
        <v>62</v>
      </c>
      <c r="E1934" s="195">
        <v>2500</v>
      </c>
      <c r="F1934" s="195">
        <v>40</v>
      </c>
      <c r="G1934" s="195">
        <v>1.5</v>
      </c>
      <c r="H1934" s="195">
        <v>1</v>
      </c>
      <c r="I1934" s="195">
        <v>32</v>
      </c>
      <c r="J1934" s="196">
        <v>63.8</v>
      </c>
      <c r="K1934" s="197">
        <f>IFERROR(TablaAforos[[#This Row],[AREA DEL POTRERO]]/TablaAforos[[#This Row],[NUMERO VACAS LOTE]]/TablaAforos[[#This Row],[DIAS OCUPACION]],"")</f>
        <v>62.5</v>
      </c>
      <c r="L1934" s="198">
        <f t="shared" si="513"/>
        <v>2023</v>
      </c>
      <c r="M1934" s="198">
        <f t="shared" si="514"/>
        <v>11</v>
      </c>
      <c r="N1934" s="198">
        <f t="shared" si="515"/>
        <v>14</v>
      </c>
      <c r="O1934" s="198">
        <v>8</v>
      </c>
      <c r="P1934" s="198"/>
      <c r="Q1934" s="195"/>
    </row>
    <row r="1935" spans="1:17">
      <c r="A1935" s="194">
        <v>45244</v>
      </c>
      <c r="B1935" s="195" t="s">
        <v>85</v>
      </c>
      <c r="C1935" s="195">
        <v>1</v>
      </c>
      <c r="D1935" s="195">
        <v>17</v>
      </c>
      <c r="E1935" s="195"/>
      <c r="F1935" s="195">
        <v>32</v>
      </c>
      <c r="G1935" s="195"/>
      <c r="H1935" s="195">
        <v>2</v>
      </c>
      <c r="I1935" s="195">
        <v>38</v>
      </c>
      <c r="J1935" s="196"/>
      <c r="K1935" s="197">
        <f>IFERROR(TablaAforos[[#This Row],[AREA DEL POTRERO]]/TablaAforos[[#This Row],[NUMERO VACAS LOTE]]/TablaAforos[[#This Row],[DIAS OCUPACION]],"")</f>
        <v>0</v>
      </c>
      <c r="L1935" s="198">
        <f>YEAR(A1935)</f>
        <v>2023</v>
      </c>
      <c r="M1935" s="198">
        <f>MONTH(A1935)</f>
        <v>11</v>
      </c>
      <c r="N1935" s="198">
        <f>DAY(A1935)</f>
        <v>14</v>
      </c>
      <c r="O1935" s="198">
        <v>8</v>
      </c>
      <c r="P1935" s="198"/>
      <c r="Q1935" s="195"/>
    </row>
    <row r="1936" spans="1:17">
      <c r="A1936" s="194">
        <v>45245</v>
      </c>
      <c r="B1936" s="195" t="s">
        <v>81</v>
      </c>
      <c r="C1936" s="195">
        <v>1</v>
      </c>
      <c r="D1936" s="195">
        <v>56</v>
      </c>
      <c r="E1936" s="195">
        <v>2083</v>
      </c>
      <c r="F1936" s="195">
        <v>36</v>
      </c>
      <c r="G1936" s="195">
        <v>1.9</v>
      </c>
      <c r="H1936" s="195">
        <v>1</v>
      </c>
      <c r="I1936" s="195">
        <v>28</v>
      </c>
      <c r="J1936" s="196">
        <v>74.099999999999994</v>
      </c>
      <c r="K1936" s="197">
        <f>IFERROR(TablaAforos[[#This Row],[AREA DEL POTRERO]]/TablaAforos[[#This Row],[NUMERO VACAS LOTE]]/TablaAforos[[#This Row],[DIAS OCUPACION]],"")</f>
        <v>57.861111111111114</v>
      </c>
      <c r="L1936" s="198">
        <f t="shared" si="513"/>
        <v>2023</v>
      </c>
      <c r="M1936" s="198">
        <f t="shared" si="514"/>
        <v>11</v>
      </c>
      <c r="N1936" s="198">
        <f t="shared" si="515"/>
        <v>15</v>
      </c>
      <c r="O1936" s="198">
        <v>3</v>
      </c>
      <c r="P1936" s="198"/>
      <c r="Q1936" s="195"/>
    </row>
    <row r="1937" spans="1:17">
      <c r="A1937" s="194">
        <v>45245</v>
      </c>
      <c r="B1937" s="195" t="s">
        <v>81</v>
      </c>
      <c r="C1937" s="195">
        <v>2</v>
      </c>
      <c r="D1937" s="195">
        <v>29</v>
      </c>
      <c r="E1937" s="195">
        <v>1925</v>
      </c>
      <c r="F1937" s="195">
        <v>37</v>
      </c>
      <c r="G1937" s="195">
        <v>1.5</v>
      </c>
      <c r="H1937" s="195">
        <v>1</v>
      </c>
      <c r="I1937" s="195">
        <v>29</v>
      </c>
      <c r="J1937" s="196">
        <v>60.9</v>
      </c>
      <c r="K1937" s="197">
        <f>IFERROR(TablaAforos[[#This Row],[AREA DEL POTRERO]]/TablaAforos[[#This Row],[NUMERO VACAS LOTE]]/TablaAforos[[#This Row],[DIAS OCUPACION]],"")</f>
        <v>52.027027027027025</v>
      </c>
      <c r="L1937" s="198">
        <f>YEAR(A1937)</f>
        <v>2023</v>
      </c>
      <c r="M1937" s="198">
        <f>MONTH(A1937)</f>
        <v>11</v>
      </c>
      <c r="N1937" s="198">
        <f>DAY(A1937)</f>
        <v>15</v>
      </c>
      <c r="O1937" s="198">
        <v>7</v>
      </c>
      <c r="P1937" s="198"/>
      <c r="Q1937" s="195"/>
    </row>
    <row r="1938" spans="1:17">
      <c r="A1938" s="194">
        <v>45245</v>
      </c>
      <c r="B1938" s="195" t="s">
        <v>82</v>
      </c>
      <c r="C1938" s="195" t="s">
        <v>87</v>
      </c>
      <c r="D1938" s="195">
        <v>63</v>
      </c>
      <c r="E1938" s="195">
        <v>2500</v>
      </c>
      <c r="F1938" s="195">
        <v>40</v>
      </c>
      <c r="G1938" s="195">
        <v>2.1</v>
      </c>
      <c r="H1938" s="195">
        <v>1</v>
      </c>
      <c r="I1938" s="195">
        <v>32</v>
      </c>
      <c r="J1938" s="196">
        <v>87.3</v>
      </c>
      <c r="K1938" s="197">
        <f>IFERROR(TablaAforos[[#This Row],[AREA DEL POTRERO]]/TablaAforos[[#This Row],[NUMERO VACAS LOTE]]/TablaAforos[[#This Row],[DIAS OCUPACION]],"")</f>
        <v>62.5</v>
      </c>
      <c r="L1938" s="198">
        <f t="shared" si="513"/>
        <v>2023</v>
      </c>
      <c r="M1938" s="198">
        <f t="shared" si="514"/>
        <v>11</v>
      </c>
      <c r="N1938" s="198">
        <f t="shared" si="515"/>
        <v>15</v>
      </c>
      <c r="O1938" s="198">
        <v>8</v>
      </c>
      <c r="P1938" s="198"/>
      <c r="Q1938" s="195"/>
    </row>
    <row r="1939" spans="1:17">
      <c r="A1939" s="194">
        <v>45246</v>
      </c>
      <c r="B1939" s="195" t="s">
        <v>81</v>
      </c>
      <c r="C1939" s="195">
        <v>1</v>
      </c>
      <c r="D1939" s="195">
        <v>55</v>
      </c>
      <c r="E1939" s="195">
        <v>2377</v>
      </c>
      <c r="F1939" s="195">
        <v>36</v>
      </c>
      <c r="G1939" s="195">
        <v>1.9</v>
      </c>
      <c r="H1939" s="195">
        <v>1</v>
      </c>
      <c r="I1939" s="195">
        <v>28</v>
      </c>
      <c r="J1939" s="196">
        <v>82</v>
      </c>
      <c r="K1939" s="197">
        <f>IFERROR(TablaAforos[[#This Row],[AREA DEL POTRERO]]/TablaAforos[[#This Row],[NUMERO VACAS LOTE]]/TablaAforos[[#This Row],[DIAS OCUPACION]],"")</f>
        <v>66.027777777777771</v>
      </c>
      <c r="L1939" s="198">
        <f t="shared" si="513"/>
        <v>2023</v>
      </c>
      <c r="M1939" s="198">
        <f t="shared" si="514"/>
        <v>11</v>
      </c>
      <c r="N1939" s="198">
        <f t="shared" si="515"/>
        <v>16</v>
      </c>
      <c r="O1939" s="198">
        <v>3</v>
      </c>
      <c r="P1939" s="198"/>
      <c r="Q1939" s="195"/>
    </row>
    <row r="1940" spans="1:17">
      <c r="A1940" s="194">
        <v>45246</v>
      </c>
      <c r="B1940" s="195" t="s">
        <v>82</v>
      </c>
      <c r="C1940" s="195" t="s">
        <v>86</v>
      </c>
      <c r="D1940" s="195">
        <v>17</v>
      </c>
      <c r="E1940" s="195">
        <v>2500</v>
      </c>
      <c r="F1940" s="195">
        <v>40</v>
      </c>
      <c r="G1940" s="195">
        <v>2.4</v>
      </c>
      <c r="H1940" s="195">
        <v>1</v>
      </c>
      <c r="I1940" s="195">
        <v>33</v>
      </c>
      <c r="J1940" s="196">
        <v>98.3</v>
      </c>
      <c r="K1940" s="197">
        <f>IFERROR(TablaAforos[[#This Row],[AREA DEL POTRERO]]/TablaAforos[[#This Row],[NUMERO VACAS LOTE]]/TablaAforos[[#This Row],[DIAS OCUPACION]],"")</f>
        <v>62.5</v>
      </c>
      <c r="L1940" s="198">
        <f>YEAR(A1940)</f>
        <v>2023</v>
      </c>
      <c r="M1940" s="198">
        <f>MONTH(A1940)</f>
        <v>11</v>
      </c>
      <c r="N1940" s="198">
        <f>DAY(A1940)</f>
        <v>16</v>
      </c>
      <c r="O1940" s="198">
        <v>8</v>
      </c>
      <c r="P1940" s="198"/>
      <c r="Q1940" s="195"/>
    </row>
    <row r="1941" spans="1:17">
      <c r="A1941" s="194">
        <v>45246</v>
      </c>
      <c r="B1941" s="195" t="s">
        <v>81</v>
      </c>
      <c r="C1941" s="195">
        <v>2</v>
      </c>
      <c r="D1941" s="195">
        <v>28</v>
      </c>
      <c r="E1941" s="195">
        <v>2234</v>
      </c>
      <c r="F1941" s="195">
        <v>37</v>
      </c>
      <c r="G1941" s="195">
        <v>1.4</v>
      </c>
      <c r="H1941" s="195">
        <v>1</v>
      </c>
      <c r="I1941" s="195">
        <v>29</v>
      </c>
      <c r="J1941" s="196">
        <v>65.7</v>
      </c>
      <c r="K1941" s="197">
        <f>IFERROR(TablaAforos[[#This Row],[AREA DEL POTRERO]]/TablaAforos[[#This Row],[NUMERO VACAS LOTE]]/TablaAforos[[#This Row],[DIAS OCUPACION]],"")</f>
        <v>60.378378378378379</v>
      </c>
      <c r="L1941" s="198">
        <f t="shared" si="513"/>
        <v>2023</v>
      </c>
      <c r="M1941" s="198">
        <f t="shared" si="514"/>
        <v>11</v>
      </c>
      <c r="N1941" s="198">
        <f t="shared" si="515"/>
        <v>16</v>
      </c>
      <c r="O1941" s="198">
        <v>7</v>
      </c>
      <c r="P1941" s="198"/>
      <c r="Q1941" s="195"/>
    </row>
    <row r="1942" spans="1:17">
      <c r="A1942" s="194">
        <v>45246</v>
      </c>
      <c r="B1942" s="195" t="s">
        <v>82</v>
      </c>
      <c r="C1942" s="195" t="s">
        <v>87</v>
      </c>
      <c r="D1942" s="195">
        <v>65</v>
      </c>
      <c r="E1942" s="195">
        <v>2500</v>
      </c>
      <c r="F1942" s="195">
        <v>40</v>
      </c>
      <c r="G1942" s="195">
        <v>2.2000000000000002</v>
      </c>
      <c r="H1942" s="195">
        <v>1</v>
      </c>
      <c r="I1942" s="195">
        <v>32</v>
      </c>
      <c r="J1942" s="196">
        <v>93</v>
      </c>
      <c r="K1942" s="197">
        <f>IFERROR(TablaAforos[[#This Row],[AREA DEL POTRERO]]/TablaAforos[[#This Row],[NUMERO VACAS LOTE]]/TablaAforos[[#This Row],[DIAS OCUPACION]],"")</f>
        <v>62.5</v>
      </c>
      <c r="L1942" s="198">
        <f>YEAR(A1942)</f>
        <v>2023</v>
      </c>
      <c r="M1942" s="198">
        <f>MONTH(A1942)</f>
        <v>11</v>
      </c>
      <c r="N1942" s="198">
        <f>DAY(A1942)</f>
        <v>16</v>
      </c>
      <c r="O1942" s="198">
        <v>8</v>
      </c>
      <c r="P1942" s="198"/>
      <c r="Q1942" s="195"/>
    </row>
    <row r="1943" spans="1:17">
      <c r="A1943" s="194">
        <v>45246</v>
      </c>
      <c r="B1943" s="195" t="s">
        <v>88</v>
      </c>
      <c r="C1943" s="195">
        <v>1</v>
      </c>
      <c r="D1943" s="195">
        <v>7</v>
      </c>
      <c r="E1943" s="195">
        <v>15848</v>
      </c>
      <c r="F1943" s="195">
        <v>46</v>
      </c>
      <c r="G1943" s="195">
        <v>1.6</v>
      </c>
      <c r="H1943" s="195">
        <v>4</v>
      </c>
      <c r="I1943" s="195">
        <v>32</v>
      </c>
      <c r="J1943" s="196">
        <v>97.1</v>
      </c>
      <c r="K1943" s="197">
        <f>IFERROR(TablaAforos[[#This Row],[AREA DEL POTRERO]]/TablaAforos[[#This Row],[NUMERO VACAS LOTE]]/TablaAforos[[#This Row],[DIAS OCUPACION]],"")</f>
        <v>86.130434782608702</v>
      </c>
      <c r="L1943" s="198">
        <f>YEAR(A1943)</f>
        <v>2023</v>
      </c>
      <c r="M1943" s="198">
        <f>MONTH(A1943)</f>
        <v>11</v>
      </c>
      <c r="N1943" s="198">
        <f>DAY(A1943)</f>
        <v>16</v>
      </c>
      <c r="O1943" s="198">
        <v>5</v>
      </c>
      <c r="P1943" s="198"/>
      <c r="Q1943" s="195"/>
    </row>
    <row r="1944" spans="1:17">
      <c r="A1944" s="194">
        <v>45246</v>
      </c>
      <c r="B1944" s="195" t="s">
        <v>85</v>
      </c>
      <c r="C1944" s="195">
        <v>1</v>
      </c>
      <c r="D1944" s="195">
        <v>18</v>
      </c>
      <c r="E1944" s="195"/>
      <c r="F1944" s="195">
        <v>32</v>
      </c>
      <c r="G1944" s="195"/>
      <c r="H1944" s="195">
        <v>2</v>
      </c>
      <c r="I1944" s="195">
        <v>37</v>
      </c>
      <c r="J1944" s="196"/>
      <c r="K1944" s="197">
        <v>86.15625</v>
      </c>
      <c r="L1944" s="198">
        <v>8</v>
      </c>
      <c r="M1944" s="195"/>
      <c r="O1944" s="23">
        <v>7</v>
      </c>
      <c r="Q1944" s="23"/>
    </row>
    <row r="1945" spans="1:17">
      <c r="A1945" s="194">
        <v>45246</v>
      </c>
      <c r="B1945" s="195" t="s">
        <v>85</v>
      </c>
      <c r="C1945" s="195">
        <v>2</v>
      </c>
      <c r="D1945" s="195">
        <v>4</v>
      </c>
      <c r="E1945" s="195">
        <v>13687</v>
      </c>
      <c r="F1945" s="195">
        <v>36</v>
      </c>
      <c r="G1945" s="195">
        <v>1.7</v>
      </c>
      <c r="H1945" s="195">
        <v>4.5</v>
      </c>
      <c r="I1945" s="195">
        <v>30</v>
      </c>
      <c r="J1945" s="196">
        <v>93.9</v>
      </c>
      <c r="K1945" s="197">
        <f>IFERROR(TablaAforos[[#This Row],[AREA DEL POTRERO]]/TablaAforos[[#This Row],[NUMERO VACAS LOTE]]/TablaAforos[[#This Row],[DIAS OCUPACION]],"")</f>
        <v>84.487654320987659</v>
      </c>
      <c r="L1945" s="198">
        <f t="shared" si="513"/>
        <v>2023</v>
      </c>
      <c r="M1945" s="198">
        <f t="shared" si="514"/>
        <v>11</v>
      </c>
      <c r="N1945" s="198">
        <f t="shared" si="515"/>
        <v>16</v>
      </c>
      <c r="O1945" s="198">
        <v>7</v>
      </c>
      <c r="P1945" s="198"/>
      <c r="Q1945" s="195"/>
    </row>
    <row r="1946" spans="1:17">
      <c r="A1946" s="194">
        <v>45247</v>
      </c>
      <c r="B1946" s="195" t="s">
        <v>81</v>
      </c>
      <c r="C1946" s="195">
        <v>1</v>
      </c>
      <c r="D1946" s="195">
        <v>54</v>
      </c>
      <c r="E1946" s="195">
        <v>2522</v>
      </c>
      <c r="F1946" s="195">
        <v>36</v>
      </c>
      <c r="G1946" s="195">
        <v>2</v>
      </c>
      <c r="H1946" s="195">
        <v>1</v>
      </c>
      <c r="I1946" s="195">
        <v>28</v>
      </c>
      <c r="J1946" s="196">
        <v>91.5</v>
      </c>
      <c r="K1946" s="197">
        <f>IFERROR(TablaAforos[[#This Row],[AREA DEL POTRERO]]/TablaAforos[[#This Row],[NUMERO VACAS LOTE]]/TablaAforos[[#This Row],[DIAS OCUPACION]],"")</f>
        <v>70.055555555555557</v>
      </c>
      <c r="L1946" s="198">
        <f t="shared" si="513"/>
        <v>2023</v>
      </c>
      <c r="M1946" s="198">
        <f t="shared" si="514"/>
        <v>11</v>
      </c>
      <c r="N1946" s="198">
        <f t="shared" si="515"/>
        <v>17</v>
      </c>
      <c r="O1946" s="198">
        <v>3</v>
      </c>
      <c r="P1946" s="198"/>
      <c r="Q1946" s="195"/>
    </row>
    <row r="1947" spans="1:17">
      <c r="A1947" s="194">
        <v>45247</v>
      </c>
      <c r="B1947" s="195" t="s">
        <v>81</v>
      </c>
      <c r="C1947" s="195">
        <v>2</v>
      </c>
      <c r="D1947" s="195">
        <v>27</v>
      </c>
      <c r="E1947" s="195">
        <v>2312</v>
      </c>
      <c r="F1947" s="195">
        <v>37</v>
      </c>
      <c r="G1947" s="195">
        <v>1.5</v>
      </c>
      <c r="H1947" s="195">
        <v>1</v>
      </c>
      <c r="I1947" s="195">
        <v>29</v>
      </c>
      <c r="J1947" s="196">
        <v>61.3</v>
      </c>
      <c r="K1947" s="197">
        <f>IFERROR(TablaAforos[[#This Row],[AREA DEL POTRERO]]/TablaAforos[[#This Row],[NUMERO VACAS LOTE]]/TablaAforos[[#This Row],[DIAS OCUPACION]],"")</f>
        <v>62.486486486486484</v>
      </c>
      <c r="L1947" s="198">
        <f t="shared" si="513"/>
        <v>2023</v>
      </c>
      <c r="M1947" s="198">
        <f t="shared" si="514"/>
        <v>11</v>
      </c>
      <c r="N1947" s="198">
        <f t="shared" si="515"/>
        <v>17</v>
      </c>
      <c r="O1947" s="198">
        <v>7</v>
      </c>
      <c r="P1947" s="198"/>
      <c r="Q1947" s="195"/>
    </row>
    <row r="1948" spans="1:17">
      <c r="A1948" s="194">
        <v>45247</v>
      </c>
      <c r="B1948" s="195" t="s">
        <v>82</v>
      </c>
      <c r="C1948" s="195" t="s">
        <v>86</v>
      </c>
      <c r="D1948" s="195">
        <v>18</v>
      </c>
      <c r="E1948" s="195">
        <v>2500</v>
      </c>
      <c r="F1948" s="195">
        <v>40</v>
      </c>
      <c r="G1948" s="195">
        <v>1.6</v>
      </c>
      <c r="H1948" s="195">
        <v>1</v>
      </c>
      <c r="I1948" s="195">
        <v>34</v>
      </c>
      <c r="J1948" s="196">
        <v>79.2</v>
      </c>
      <c r="K1948" s="197">
        <f>IFERROR(TablaAforos[[#This Row],[AREA DEL POTRERO]]/TablaAforos[[#This Row],[NUMERO VACAS LOTE]]/TablaAforos[[#This Row],[DIAS OCUPACION]],"")</f>
        <v>62.5</v>
      </c>
      <c r="L1948" s="198">
        <f>YEAR(A1948)</f>
        <v>2023</v>
      </c>
      <c r="M1948" s="198">
        <f>MONTH(A1948)</f>
        <v>11</v>
      </c>
      <c r="N1948" s="198">
        <f>DAY(A1948)</f>
        <v>17</v>
      </c>
      <c r="O1948" s="198">
        <v>8</v>
      </c>
      <c r="P1948" s="198"/>
      <c r="Q1948" s="195"/>
    </row>
    <row r="1949" spans="1:17">
      <c r="A1949" s="194">
        <v>45247</v>
      </c>
      <c r="B1949" s="195" t="s">
        <v>82</v>
      </c>
      <c r="C1949" s="195" t="s">
        <v>87</v>
      </c>
      <c r="D1949" s="195">
        <v>64</v>
      </c>
      <c r="E1949" s="195">
        <v>2500</v>
      </c>
      <c r="F1949" s="195">
        <v>40</v>
      </c>
      <c r="G1949" s="195">
        <v>1.8</v>
      </c>
      <c r="H1949" s="195">
        <v>1</v>
      </c>
      <c r="I1949" s="195">
        <v>32</v>
      </c>
      <c r="J1949" s="196">
        <v>75.2</v>
      </c>
      <c r="K1949" s="197">
        <f>IFERROR(TablaAforos[[#This Row],[AREA DEL POTRERO]]/TablaAforos[[#This Row],[NUMERO VACAS LOTE]]/TablaAforos[[#This Row],[DIAS OCUPACION]],"")</f>
        <v>62.5</v>
      </c>
      <c r="L1949" s="198">
        <f t="shared" si="513"/>
        <v>2023</v>
      </c>
      <c r="M1949" s="198">
        <f t="shared" si="514"/>
        <v>11</v>
      </c>
      <c r="N1949" s="198">
        <f t="shared" si="515"/>
        <v>17</v>
      </c>
      <c r="O1949" s="198">
        <v>8</v>
      </c>
      <c r="P1949" s="198"/>
      <c r="Q1949" s="195"/>
    </row>
    <row r="1950" spans="1:17">
      <c r="A1950" s="194">
        <v>45248</v>
      </c>
      <c r="B1950" s="195" t="s">
        <v>81</v>
      </c>
      <c r="C1950" s="195">
        <v>1</v>
      </c>
      <c r="D1950" s="195">
        <v>53</v>
      </c>
      <c r="E1950" s="195">
        <v>1935</v>
      </c>
      <c r="F1950" s="195">
        <v>36</v>
      </c>
      <c r="G1950" s="195">
        <v>2</v>
      </c>
      <c r="H1950" s="195">
        <v>1</v>
      </c>
      <c r="I1950" s="195">
        <v>28</v>
      </c>
      <c r="J1950" s="196">
        <v>71.3</v>
      </c>
      <c r="K1950" s="197">
        <f>IFERROR(TablaAforos[[#This Row],[AREA DEL POTRERO]]/TablaAforos[[#This Row],[NUMERO VACAS LOTE]]/TablaAforos[[#This Row],[DIAS OCUPACION]],"")</f>
        <v>53.75</v>
      </c>
      <c r="L1950" s="198">
        <f t="shared" si="513"/>
        <v>2023</v>
      </c>
      <c r="M1950" s="198">
        <f t="shared" si="514"/>
        <v>11</v>
      </c>
      <c r="N1950" s="198">
        <f t="shared" si="515"/>
        <v>18</v>
      </c>
      <c r="O1950" s="198">
        <v>3</v>
      </c>
      <c r="P1950" s="198"/>
      <c r="Q1950" s="195"/>
    </row>
    <row r="1951" spans="1:17">
      <c r="A1951" s="194">
        <v>45248</v>
      </c>
      <c r="B1951" s="195" t="s">
        <v>81</v>
      </c>
      <c r="C1951" s="195">
        <v>2</v>
      </c>
      <c r="D1951" s="195">
        <v>26</v>
      </c>
      <c r="E1951" s="195">
        <v>2142</v>
      </c>
      <c r="F1951" s="195">
        <v>37</v>
      </c>
      <c r="G1951" s="195">
        <v>1.6</v>
      </c>
      <c r="H1951" s="195">
        <v>1</v>
      </c>
      <c r="I1951" s="195">
        <v>29</v>
      </c>
      <c r="J1951" s="196">
        <v>63.2</v>
      </c>
      <c r="K1951" s="197">
        <f>IFERROR(TablaAforos[[#This Row],[AREA DEL POTRERO]]/TablaAforos[[#This Row],[NUMERO VACAS LOTE]]/TablaAforos[[#This Row],[DIAS OCUPACION]],"")</f>
        <v>57.891891891891895</v>
      </c>
      <c r="L1951" s="198">
        <f t="shared" si="513"/>
        <v>2023</v>
      </c>
      <c r="M1951" s="198">
        <f t="shared" si="514"/>
        <v>11</v>
      </c>
      <c r="N1951" s="198">
        <f t="shared" si="515"/>
        <v>18</v>
      </c>
      <c r="O1951" s="198">
        <v>7</v>
      </c>
      <c r="P1951" s="198"/>
      <c r="Q1951" s="195"/>
    </row>
    <row r="1952" spans="1:17">
      <c r="A1952" s="194">
        <v>45248</v>
      </c>
      <c r="B1952" s="195" t="s">
        <v>81</v>
      </c>
      <c r="C1952" s="195">
        <v>2</v>
      </c>
      <c r="D1952" s="195">
        <v>15</v>
      </c>
      <c r="E1952" s="195">
        <v>2908</v>
      </c>
      <c r="F1952" s="195">
        <v>37</v>
      </c>
      <c r="G1952" s="195">
        <v>1.7</v>
      </c>
      <c r="H1952" s="195">
        <v>1</v>
      </c>
      <c r="I1952" s="195">
        <v>27</v>
      </c>
      <c r="J1952" s="196">
        <v>90.4</v>
      </c>
      <c r="K1952" s="197">
        <f>IFERROR(TablaAforos[[#This Row],[AREA DEL POTRERO]]/TablaAforos[[#This Row],[NUMERO VACAS LOTE]]/TablaAforos[[#This Row],[DIAS OCUPACION]],"")</f>
        <v>78.594594594594597</v>
      </c>
      <c r="L1952" s="198">
        <f>YEAR(A1952)</f>
        <v>2023</v>
      </c>
      <c r="M1952" s="198">
        <f>MONTH(A1952)</f>
        <v>11</v>
      </c>
      <c r="N1952" s="198">
        <f>DAY(A1952)</f>
        <v>18</v>
      </c>
      <c r="O1952" s="198">
        <v>7</v>
      </c>
      <c r="P1952" s="198"/>
      <c r="Q1952" s="195"/>
    </row>
    <row r="1953" spans="1:17">
      <c r="A1953" s="194">
        <v>45248</v>
      </c>
      <c r="B1953" s="195" t="s">
        <v>82</v>
      </c>
      <c r="C1953" s="195" t="s">
        <v>86</v>
      </c>
      <c r="D1953" s="195">
        <v>19</v>
      </c>
      <c r="E1953" s="195">
        <v>2500</v>
      </c>
      <c r="F1953" s="195">
        <v>40</v>
      </c>
      <c r="G1953" s="195">
        <v>2.1</v>
      </c>
      <c r="H1953" s="195">
        <v>1</v>
      </c>
      <c r="I1953" s="195">
        <v>34</v>
      </c>
      <c r="J1953" s="196">
        <v>101</v>
      </c>
      <c r="K1953" s="197">
        <f>IFERROR(TablaAforos[[#This Row],[AREA DEL POTRERO]]/TablaAforos[[#This Row],[NUMERO VACAS LOTE]]/TablaAforos[[#This Row],[DIAS OCUPACION]],"")</f>
        <v>62.5</v>
      </c>
      <c r="L1953" s="198">
        <f>YEAR(A1953)</f>
        <v>2023</v>
      </c>
      <c r="M1953" s="198">
        <f>MONTH(A1953)</f>
        <v>11</v>
      </c>
      <c r="N1953" s="198">
        <f>DAY(A1953)</f>
        <v>18</v>
      </c>
      <c r="O1953" s="198">
        <v>8</v>
      </c>
      <c r="P1953" s="198"/>
      <c r="Q1953" s="195"/>
    </row>
    <row r="1954" spans="1:17">
      <c r="A1954" s="194">
        <v>45248</v>
      </c>
      <c r="B1954" s="195" t="s">
        <v>82</v>
      </c>
      <c r="C1954" s="195" t="s">
        <v>87</v>
      </c>
      <c r="D1954" s="195">
        <v>66</v>
      </c>
      <c r="E1954" s="195">
        <v>2500</v>
      </c>
      <c r="F1954" s="195">
        <v>40</v>
      </c>
      <c r="G1954" s="195">
        <v>1.5</v>
      </c>
      <c r="H1954" s="195">
        <v>1</v>
      </c>
      <c r="I1954" s="195">
        <v>32</v>
      </c>
      <c r="J1954" s="196">
        <v>72.7</v>
      </c>
      <c r="K1954" s="197">
        <f>IFERROR(TablaAforos[[#This Row],[AREA DEL POTRERO]]/TablaAforos[[#This Row],[NUMERO VACAS LOTE]]/TablaAforos[[#This Row],[DIAS OCUPACION]],"")</f>
        <v>62.5</v>
      </c>
      <c r="L1954" s="198">
        <f>YEAR(A1954)</f>
        <v>2023</v>
      </c>
      <c r="M1954" s="198">
        <f>MONTH(A1954)</f>
        <v>11</v>
      </c>
      <c r="N1954" s="198">
        <f>DAY(A1954)</f>
        <v>18</v>
      </c>
      <c r="O1954" s="198">
        <v>8</v>
      </c>
      <c r="P1954" s="198"/>
      <c r="Q1954" s="195"/>
    </row>
    <row r="1955" spans="1:17">
      <c r="A1955" s="194">
        <v>45248</v>
      </c>
      <c r="B1955" s="195" t="s">
        <v>85</v>
      </c>
      <c r="C1955" s="195">
        <v>1</v>
      </c>
      <c r="D1955" s="195" t="s">
        <v>135</v>
      </c>
      <c r="E1955" s="195">
        <v>11028</v>
      </c>
      <c r="F1955" s="195">
        <v>32</v>
      </c>
      <c r="G1955" s="195">
        <v>1.7</v>
      </c>
      <c r="H1955" s="195">
        <v>4.5</v>
      </c>
      <c r="I1955" s="195">
        <v>38</v>
      </c>
      <c r="J1955" s="196">
        <v>92.9</v>
      </c>
      <c r="K1955" s="197">
        <f>IFERROR(TablaAforos[[#This Row],[AREA DEL POTRERO]]/TablaAforos[[#This Row],[NUMERO VACAS LOTE]]/TablaAforos[[#This Row],[DIAS OCUPACION]],"")</f>
        <v>76.583333333333329</v>
      </c>
      <c r="L1955" s="198">
        <f>YEAR(A1955)</f>
        <v>2023</v>
      </c>
      <c r="M1955" s="198">
        <f>MONTH(A1955)</f>
        <v>11</v>
      </c>
      <c r="N1955" s="198">
        <f>DAY(A1955)</f>
        <v>18</v>
      </c>
      <c r="O1955" s="198">
        <v>7</v>
      </c>
      <c r="P1955" s="198"/>
      <c r="Q1955" s="195"/>
    </row>
    <row r="1956" spans="1:17">
      <c r="A1956" s="194">
        <v>45249</v>
      </c>
      <c r="B1956" s="195" t="s">
        <v>81</v>
      </c>
      <c r="C1956" s="195">
        <v>1</v>
      </c>
      <c r="D1956" s="195">
        <v>14</v>
      </c>
      <c r="E1956" s="195">
        <v>2247</v>
      </c>
      <c r="F1956" s="195">
        <v>36</v>
      </c>
      <c r="G1956" s="195">
        <v>1.6</v>
      </c>
      <c r="H1956" s="195">
        <v>1</v>
      </c>
      <c r="I1956" s="195">
        <v>28</v>
      </c>
      <c r="J1956" s="196">
        <v>73</v>
      </c>
      <c r="K1956" s="197">
        <f>IFERROR(TablaAforos[[#This Row],[AREA DEL POTRERO]]/TablaAforos[[#This Row],[NUMERO VACAS LOTE]]/TablaAforos[[#This Row],[DIAS OCUPACION]],"")</f>
        <v>62.416666666666664</v>
      </c>
      <c r="L1956" s="198">
        <f t="shared" ref="L1956:L1999" si="516">YEAR(A1956)</f>
        <v>2023</v>
      </c>
      <c r="M1956" s="198">
        <f t="shared" ref="M1956:M1999" si="517">MONTH(A1956)</f>
        <v>11</v>
      </c>
      <c r="N1956" s="198">
        <f t="shared" ref="N1956:N1999" si="518">DAY(A1956)</f>
        <v>19</v>
      </c>
      <c r="O1956" s="198">
        <v>7</v>
      </c>
      <c r="P1956" s="198"/>
      <c r="Q1956" s="195"/>
    </row>
    <row r="1957" spans="1:17">
      <c r="A1957" s="194">
        <v>45249</v>
      </c>
      <c r="B1957" s="195" t="s">
        <v>81</v>
      </c>
      <c r="C1957" s="195">
        <v>2</v>
      </c>
      <c r="D1957" s="195">
        <v>16</v>
      </c>
      <c r="E1957" s="195">
        <v>2327</v>
      </c>
      <c r="F1957" s="195">
        <v>37</v>
      </c>
      <c r="G1957" s="195">
        <v>1.6</v>
      </c>
      <c r="H1957" s="195">
        <v>1</v>
      </c>
      <c r="I1957" s="195">
        <v>29</v>
      </c>
      <c r="J1957" s="196">
        <v>67.5</v>
      </c>
      <c r="K1957" s="197">
        <f>IFERROR(TablaAforos[[#This Row],[AREA DEL POTRERO]]/TablaAforos[[#This Row],[NUMERO VACAS LOTE]]/TablaAforos[[#This Row],[DIAS OCUPACION]],"")</f>
        <v>62.891891891891895</v>
      </c>
      <c r="L1957" s="198">
        <f t="shared" si="516"/>
        <v>2023</v>
      </c>
      <c r="M1957" s="198">
        <f t="shared" si="517"/>
        <v>11</v>
      </c>
      <c r="N1957" s="198">
        <f t="shared" si="518"/>
        <v>19</v>
      </c>
      <c r="O1957" s="198">
        <v>7</v>
      </c>
      <c r="P1957" s="198"/>
      <c r="Q1957" s="195"/>
    </row>
    <row r="1958" spans="1:17">
      <c r="A1958" s="194">
        <v>45249</v>
      </c>
      <c r="B1958" s="195" t="s">
        <v>82</v>
      </c>
      <c r="C1958" s="195" t="s">
        <v>86</v>
      </c>
      <c r="D1958" s="195">
        <v>20</v>
      </c>
      <c r="E1958" s="195">
        <v>2500</v>
      </c>
      <c r="F1958" s="195">
        <v>40</v>
      </c>
      <c r="G1958" s="195">
        <v>2.1</v>
      </c>
      <c r="H1958" s="195">
        <v>1</v>
      </c>
      <c r="I1958" s="195">
        <v>34</v>
      </c>
      <c r="J1958" s="196">
        <v>98.9</v>
      </c>
      <c r="K1958" s="197">
        <f>IFERROR(TablaAforos[[#This Row],[AREA DEL POTRERO]]/TablaAforos[[#This Row],[NUMERO VACAS LOTE]]/TablaAforos[[#This Row],[DIAS OCUPACION]],"")</f>
        <v>62.5</v>
      </c>
      <c r="L1958" s="198">
        <f t="shared" si="516"/>
        <v>2023</v>
      </c>
      <c r="M1958" s="198">
        <f t="shared" si="517"/>
        <v>11</v>
      </c>
      <c r="N1958" s="198">
        <f t="shared" si="518"/>
        <v>19</v>
      </c>
      <c r="O1958" s="198">
        <v>8</v>
      </c>
      <c r="P1958" s="198"/>
      <c r="Q1958" s="195"/>
    </row>
    <row r="1959" spans="1:17">
      <c r="A1959" s="194">
        <v>45249</v>
      </c>
      <c r="B1959" s="195" t="s">
        <v>82</v>
      </c>
      <c r="C1959" s="195" t="s">
        <v>87</v>
      </c>
      <c r="D1959" s="195">
        <v>67</v>
      </c>
      <c r="E1959" s="195">
        <v>2500</v>
      </c>
      <c r="F1959" s="195">
        <v>32</v>
      </c>
      <c r="G1959" s="195">
        <v>2</v>
      </c>
      <c r="H1959" s="195">
        <v>1</v>
      </c>
      <c r="I1959" s="195">
        <v>32</v>
      </c>
      <c r="J1959" s="196">
        <v>95.6</v>
      </c>
      <c r="K1959" s="197">
        <f>IFERROR(TablaAforos[[#This Row],[AREA DEL POTRERO]]/TablaAforos[[#This Row],[NUMERO VACAS LOTE]]/TablaAforos[[#This Row],[DIAS OCUPACION]],"")</f>
        <v>78.125</v>
      </c>
      <c r="L1959" s="198">
        <f>YEAR(A1959)</f>
        <v>2023</v>
      </c>
      <c r="M1959" s="198">
        <f>MONTH(A1959)</f>
        <v>11</v>
      </c>
      <c r="N1959" s="198">
        <f>DAY(A1959)</f>
        <v>19</v>
      </c>
      <c r="O1959" s="198">
        <v>8</v>
      </c>
      <c r="P1959" s="198"/>
      <c r="Q1959" s="195"/>
    </row>
    <row r="1960" spans="1:17">
      <c r="A1960" s="194">
        <v>45250</v>
      </c>
      <c r="B1960" s="195" t="s">
        <v>81</v>
      </c>
      <c r="C1960" s="195">
        <v>1</v>
      </c>
      <c r="D1960" s="195">
        <v>6</v>
      </c>
      <c r="E1960" s="195">
        <v>2442</v>
      </c>
      <c r="F1960" s="195">
        <v>36</v>
      </c>
      <c r="G1960" s="195">
        <v>1.6</v>
      </c>
      <c r="H1960" s="195">
        <v>1</v>
      </c>
      <c r="I1960" s="195">
        <v>28</v>
      </c>
      <c r="J1960" s="196">
        <v>71</v>
      </c>
      <c r="K1960" s="197">
        <f>IFERROR(TablaAforos[[#This Row],[AREA DEL POTRERO]]/TablaAforos[[#This Row],[NUMERO VACAS LOTE]]/TablaAforos[[#This Row],[DIAS OCUPACION]],"")</f>
        <v>67.833333333333329</v>
      </c>
      <c r="L1960" s="198">
        <f t="shared" si="516"/>
        <v>2023</v>
      </c>
      <c r="M1960" s="198">
        <f t="shared" si="517"/>
        <v>11</v>
      </c>
      <c r="N1960" s="198">
        <f t="shared" si="518"/>
        <v>20</v>
      </c>
      <c r="O1960" s="198">
        <v>7</v>
      </c>
      <c r="P1960" s="198"/>
      <c r="Q1960" s="195"/>
    </row>
    <row r="1961" spans="1:17">
      <c r="A1961" s="194">
        <v>45250</v>
      </c>
      <c r="B1961" s="195" t="s">
        <v>81</v>
      </c>
      <c r="C1961" s="195">
        <v>2</v>
      </c>
      <c r="D1961" s="195">
        <v>71</v>
      </c>
      <c r="E1961" s="195">
        <v>2184</v>
      </c>
      <c r="F1961" s="195">
        <v>37</v>
      </c>
      <c r="G1961" s="195">
        <v>1.6</v>
      </c>
      <c r="H1961" s="195">
        <v>1</v>
      </c>
      <c r="I1961" s="195">
        <v>28</v>
      </c>
      <c r="J1961" s="196">
        <v>63.9</v>
      </c>
      <c r="K1961" s="197">
        <f>IFERROR(TablaAforos[[#This Row],[AREA DEL POTRERO]]/TablaAforos[[#This Row],[NUMERO VACAS LOTE]]/TablaAforos[[#This Row],[DIAS OCUPACION]],"")</f>
        <v>59.027027027027025</v>
      </c>
      <c r="L1961" s="198">
        <f t="shared" si="516"/>
        <v>2023</v>
      </c>
      <c r="M1961" s="198">
        <f t="shared" si="517"/>
        <v>11</v>
      </c>
      <c r="N1961" s="198">
        <f t="shared" si="518"/>
        <v>20</v>
      </c>
      <c r="O1961" s="198">
        <v>7</v>
      </c>
      <c r="P1961" s="198"/>
      <c r="Q1961" s="195"/>
    </row>
    <row r="1962" spans="1:17">
      <c r="A1962" s="194">
        <v>45250</v>
      </c>
      <c r="B1962" s="195" t="s">
        <v>82</v>
      </c>
      <c r="C1962" s="195" t="s">
        <v>86</v>
      </c>
      <c r="D1962" s="195">
        <v>21</v>
      </c>
      <c r="E1962" s="195">
        <v>2500</v>
      </c>
      <c r="F1962" s="195">
        <v>40</v>
      </c>
      <c r="G1962" s="195">
        <v>1.3</v>
      </c>
      <c r="H1962" s="195">
        <v>1</v>
      </c>
      <c r="I1962" s="195">
        <v>34</v>
      </c>
      <c r="J1962" s="196">
        <v>60.9</v>
      </c>
      <c r="K1962" s="197">
        <f>IFERROR(TablaAforos[[#This Row],[AREA DEL POTRERO]]/TablaAforos[[#This Row],[NUMERO VACAS LOTE]]/TablaAforos[[#This Row],[DIAS OCUPACION]],"")</f>
        <v>62.5</v>
      </c>
      <c r="L1962" s="198">
        <f t="shared" si="516"/>
        <v>2023</v>
      </c>
      <c r="M1962" s="198">
        <f t="shared" si="517"/>
        <v>11</v>
      </c>
      <c r="N1962" s="198">
        <f t="shared" si="518"/>
        <v>20</v>
      </c>
      <c r="O1962" s="198">
        <v>8</v>
      </c>
      <c r="P1962" s="198"/>
      <c r="Q1962" s="195"/>
    </row>
    <row r="1963" spans="1:17">
      <c r="A1963" s="194">
        <v>45250</v>
      </c>
      <c r="B1963" s="195" t="s">
        <v>82</v>
      </c>
      <c r="C1963" s="195" t="s">
        <v>87</v>
      </c>
      <c r="D1963" s="195">
        <v>69</v>
      </c>
      <c r="E1963" s="195">
        <v>2500</v>
      </c>
      <c r="F1963" s="195">
        <v>40</v>
      </c>
      <c r="G1963" s="195">
        <v>1.7</v>
      </c>
      <c r="H1963" s="195">
        <v>1</v>
      </c>
      <c r="I1963" s="195">
        <v>32</v>
      </c>
      <c r="J1963" s="196">
        <v>81.099999999999994</v>
      </c>
      <c r="K1963" s="197">
        <f>IFERROR(TablaAforos[[#This Row],[AREA DEL POTRERO]]/TablaAforos[[#This Row],[NUMERO VACAS LOTE]]/TablaAforos[[#This Row],[DIAS OCUPACION]],"")</f>
        <v>62.5</v>
      </c>
      <c r="L1963" s="198">
        <f>YEAR(A1963)</f>
        <v>2023</v>
      </c>
      <c r="M1963" s="198">
        <f>MONTH(A1963)</f>
        <v>11</v>
      </c>
      <c r="N1963" s="198">
        <f>DAY(A1963)</f>
        <v>20</v>
      </c>
      <c r="O1963" s="198">
        <v>8</v>
      </c>
      <c r="P1963" s="198"/>
      <c r="Q1963" s="195"/>
    </row>
    <row r="1964" spans="1:17">
      <c r="A1964" s="194">
        <v>45251</v>
      </c>
      <c r="B1964" s="195" t="s">
        <v>81</v>
      </c>
      <c r="C1964" s="195">
        <v>1</v>
      </c>
      <c r="D1964" s="195">
        <v>5</v>
      </c>
      <c r="E1964" s="195">
        <v>2550</v>
      </c>
      <c r="F1964" s="195">
        <v>33</v>
      </c>
      <c r="G1964" s="195">
        <v>1.7</v>
      </c>
      <c r="H1964" s="195">
        <v>1</v>
      </c>
      <c r="I1964" s="195">
        <v>28</v>
      </c>
      <c r="J1964" s="196">
        <v>86.4</v>
      </c>
      <c r="K1964" s="197">
        <f>IFERROR(TablaAforos[[#This Row],[AREA DEL POTRERO]]/TablaAforos[[#This Row],[NUMERO VACAS LOTE]]/TablaAforos[[#This Row],[DIAS OCUPACION]],"")</f>
        <v>77.272727272727266</v>
      </c>
      <c r="L1964" s="198">
        <f t="shared" si="516"/>
        <v>2023</v>
      </c>
      <c r="M1964" s="198">
        <f t="shared" si="517"/>
        <v>11</v>
      </c>
      <c r="N1964" s="198">
        <f t="shared" si="518"/>
        <v>21</v>
      </c>
      <c r="O1964" s="198">
        <v>7</v>
      </c>
      <c r="P1964" s="198"/>
      <c r="Q1964" s="195"/>
    </row>
    <row r="1965" spans="1:17">
      <c r="A1965" s="194">
        <v>45251</v>
      </c>
      <c r="B1965" s="195" t="s">
        <v>81</v>
      </c>
      <c r="C1965" s="195">
        <v>2</v>
      </c>
      <c r="D1965" s="195">
        <v>81</v>
      </c>
      <c r="E1965" s="195">
        <v>2191</v>
      </c>
      <c r="F1965" s="195">
        <v>30</v>
      </c>
      <c r="G1965" s="195">
        <v>1.2</v>
      </c>
      <c r="H1965" s="195">
        <v>1</v>
      </c>
      <c r="I1965" s="195">
        <v>28</v>
      </c>
      <c r="J1965" s="196">
        <v>60.8</v>
      </c>
      <c r="K1965" s="197">
        <f>IFERROR(TablaAforos[[#This Row],[AREA DEL POTRERO]]/TablaAforos[[#This Row],[NUMERO VACAS LOTE]]/TablaAforos[[#This Row],[DIAS OCUPACION]],"")</f>
        <v>73.033333333333331</v>
      </c>
      <c r="L1965" s="198">
        <f>YEAR(A1965)</f>
        <v>2023</v>
      </c>
      <c r="M1965" s="198">
        <f>MONTH(A1965)</f>
        <v>11</v>
      </c>
      <c r="N1965" s="198">
        <f>DAY(A1965)</f>
        <v>21</v>
      </c>
      <c r="O1965" s="198">
        <v>7</v>
      </c>
      <c r="P1965" s="198"/>
      <c r="Q1965" s="195"/>
    </row>
    <row r="1966" spans="1:17">
      <c r="A1966" s="194">
        <v>45251</v>
      </c>
      <c r="B1966" s="195" t="s">
        <v>82</v>
      </c>
      <c r="C1966" s="195" t="s">
        <v>86</v>
      </c>
      <c r="D1966" s="195">
        <v>22</v>
      </c>
      <c r="E1966" s="195">
        <v>2500</v>
      </c>
      <c r="F1966" s="195">
        <v>40</v>
      </c>
      <c r="G1966" s="195">
        <v>1.9</v>
      </c>
      <c r="H1966" s="195">
        <v>1</v>
      </c>
      <c r="I1966" s="195">
        <v>34</v>
      </c>
      <c r="J1966" s="196">
        <v>90</v>
      </c>
      <c r="K1966" s="197">
        <f>IFERROR(TablaAforos[[#This Row],[AREA DEL POTRERO]]/TablaAforos[[#This Row],[NUMERO VACAS LOTE]]/TablaAforos[[#This Row],[DIAS OCUPACION]],"")</f>
        <v>62.5</v>
      </c>
      <c r="L1966" s="198">
        <f>YEAR(A1966)</f>
        <v>2023</v>
      </c>
      <c r="M1966" s="198">
        <f>MONTH(A1966)</f>
        <v>11</v>
      </c>
      <c r="N1966" s="198">
        <f>DAY(A1966)</f>
        <v>21</v>
      </c>
      <c r="O1966" s="198">
        <v>8</v>
      </c>
      <c r="P1966" s="198"/>
      <c r="Q1966" s="195"/>
    </row>
    <row r="1967" spans="1:17">
      <c r="A1967" s="45">
        <v>45260</v>
      </c>
      <c r="B1967" s="195" t="s">
        <v>82</v>
      </c>
      <c r="C1967" s="195" t="s">
        <v>87</v>
      </c>
      <c r="D1967" s="195">
        <v>43</v>
      </c>
      <c r="E1967" s="195">
        <v>8325</v>
      </c>
      <c r="F1967" s="195">
        <v>40</v>
      </c>
      <c r="G1967" s="195">
        <v>1.9</v>
      </c>
      <c r="H1967" s="195">
        <v>1</v>
      </c>
      <c r="I1967" s="195">
        <v>34</v>
      </c>
      <c r="J1967" s="196">
        <v>74.099999999999994</v>
      </c>
      <c r="K1967" s="197">
        <f>IFERROR(TablaAforos[[#This Row],[AREA DEL POTRERO]]/TablaAforos[[#This Row],[NUMERO VACAS LOTE]]/TablaAforos[[#This Row],[DIAS OCUPACION]],"")</f>
        <v>208.125</v>
      </c>
      <c r="L1967" s="198">
        <f>YEAR(A1967)</f>
        <v>2023</v>
      </c>
      <c r="M1967" s="198">
        <f>MONTH(A1967)</f>
        <v>11</v>
      </c>
      <c r="N1967" s="198">
        <f>DAY(A1967)</f>
        <v>30</v>
      </c>
      <c r="O1967" s="198">
        <v>8</v>
      </c>
      <c r="P1967" s="198"/>
      <c r="Q1967" s="195"/>
    </row>
    <row r="1968" spans="1:17">
      <c r="A1968" s="194">
        <v>45251</v>
      </c>
      <c r="B1968" s="195" t="s">
        <v>85</v>
      </c>
      <c r="C1968" s="195">
        <v>1</v>
      </c>
      <c r="D1968" s="195" t="s">
        <v>133</v>
      </c>
      <c r="E1968" s="195">
        <v>9553</v>
      </c>
      <c r="F1968" s="195">
        <v>32</v>
      </c>
      <c r="G1968" s="195">
        <v>1.9</v>
      </c>
      <c r="H1968" s="195">
        <v>4</v>
      </c>
      <c r="I1968" s="195">
        <v>35</v>
      </c>
      <c r="J1968" s="196">
        <v>95.1</v>
      </c>
      <c r="K1968" s="197">
        <f>IFERROR(TablaAforos[[#This Row],[AREA DEL POTRERO]]/TablaAforos[[#This Row],[NUMERO VACAS LOTE]]/TablaAforos[[#This Row],[DIAS OCUPACION]],"")</f>
        <v>74.6328125</v>
      </c>
      <c r="L1968" s="198">
        <f t="shared" si="516"/>
        <v>2023</v>
      </c>
      <c r="M1968" s="198">
        <f t="shared" si="517"/>
        <v>11</v>
      </c>
      <c r="N1968" s="198">
        <f t="shared" si="518"/>
        <v>21</v>
      </c>
      <c r="O1968" s="198">
        <v>7</v>
      </c>
      <c r="P1968" s="198"/>
      <c r="Q1968" s="195"/>
    </row>
    <row r="1969" spans="1:17">
      <c r="A1969" s="194">
        <v>45251</v>
      </c>
      <c r="B1969" s="195" t="s">
        <v>85</v>
      </c>
      <c r="C1969" s="195">
        <v>2</v>
      </c>
      <c r="D1969" s="195">
        <v>12</v>
      </c>
      <c r="E1969" s="195">
        <v>13002</v>
      </c>
      <c r="F1969" s="195">
        <v>36</v>
      </c>
      <c r="G1969" s="195">
        <v>1.6</v>
      </c>
      <c r="H1969" s="195">
        <v>4</v>
      </c>
      <c r="I1969" s="195">
        <v>30</v>
      </c>
      <c r="J1969" s="196">
        <v>95.1</v>
      </c>
      <c r="K1969" s="197">
        <f>IFERROR(TablaAforos[[#This Row],[AREA DEL POTRERO]]/TablaAforos[[#This Row],[NUMERO VACAS LOTE]]/TablaAforos[[#This Row],[DIAS OCUPACION]],"")</f>
        <v>90.291666666666671</v>
      </c>
      <c r="L1969" s="198">
        <f t="shared" si="516"/>
        <v>2023</v>
      </c>
      <c r="M1969" s="198">
        <f t="shared" si="517"/>
        <v>11</v>
      </c>
      <c r="N1969" s="198">
        <f t="shared" si="518"/>
        <v>21</v>
      </c>
      <c r="O1969" s="198">
        <v>7</v>
      </c>
      <c r="P1969" s="198"/>
      <c r="Q1969" s="195"/>
    </row>
    <row r="1970" spans="1:17">
      <c r="A1970" s="194">
        <v>45252</v>
      </c>
      <c r="B1970" s="195" t="s">
        <v>81</v>
      </c>
      <c r="C1970" s="195">
        <v>1</v>
      </c>
      <c r="D1970" s="195">
        <v>4</v>
      </c>
      <c r="E1970" s="195">
        <v>2935</v>
      </c>
      <c r="F1970" s="195">
        <v>33</v>
      </c>
      <c r="G1970" s="195">
        <v>1.6</v>
      </c>
      <c r="H1970" s="195">
        <v>1</v>
      </c>
      <c r="I1970" s="195">
        <v>28</v>
      </c>
      <c r="J1970" s="196">
        <v>94.8</v>
      </c>
      <c r="K1970" s="197">
        <f>IFERROR(TablaAforos[[#This Row],[AREA DEL POTRERO]]/TablaAforos[[#This Row],[NUMERO VACAS LOTE]]/TablaAforos[[#This Row],[DIAS OCUPACION]],"")</f>
        <v>88.939393939393938</v>
      </c>
      <c r="L1970" s="198">
        <f t="shared" si="516"/>
        <v>2023</v>
      </c>
      <c r="M1970" s="198">
        <f t="shared" si="517"/>
        <v>11</v>
      </c>
      <c r="N1970" s="198">
        <f t="shared" si="518"/>
        <v>22</v>
      </c>
      <c r="O1970" s="198">
        <v>7</v>
      </c>
      <c r="P1970" s="198"/>
      <c r="Q1970" s="195"/>
    </row>
    <row r="1971" spans="1:17">
      <c r="A1971" s="194">
        <v>45252</v>
      </c>
      <c r="B1971" s="195" t="s">
        <v>81</v>
      </c>
      <c r="C1971" s="195">
        <v>2</v>
      </c>
      <c r="D1971" s="195">
        <v>79</v>
      </c>
      <c r="E1971" s="195">
        <v>2750</v>
      </c>
      <c r="F1971" s="195">
        <v>30</v>
      </c>
      <c r="G1971" s="195">
        <v>1.5</v>
      </c>
      <c r="H1971" s="195">
        <v>1</v>
      </c>
      <c r="I1971" s="195">
        <v>28</v>
      </c>
      <c r="J1971" s="196">
        <v>94.1</v>
      </c>
      <c r="K1971" s="197">
        <f>IFERROR(TablaAforos[[#This Row],[AREA DEL POTRERO]]/TablaAforos[[#This Row],[NUMERO VACAS LOTE]]/TablaAforos[[#This Row],[DIAS OCUPACION]],"")</f>
        <v>91.666666666666671</v>
      </c>
      <c r="L1971" s="198">
        <f t="shared" si="516"/>
        <v>2023</v>
      </c>
      <c r="M1971" s="198">
        <f t="shared" si="517"/>
        <v>11</v>
      </c>
      <c r="N1971" s="198">
        <f t="shared" si="518"/>
        <v>22</v>
      </c>
      <c r="O1971" s="198">
        <v>7</v>
      </c>
      <c r="P1971" s="198"/>
      <c r="Q1971" s="195"/>
    </row>
    <row r="1972" spans="1:17">
      <c r="A1972" s="194">
        <v>45252</v>
      </c>
      <c r="B1972" s="195" t="s">
        <v>82</v>
      </c>
      <c r="C1972" s="195" t="s">
        <v>86</v>
      </c>
      <c r="D1972" s="195">
        <v>23</v>
      </c>
      <c r="E1972" s="195">
        <v>2500</v>
      </c>
      <c r="F1972" s="195">
        <v>40</v>
      </c>
      <c r="G1972" s="195">
        <v>1.5</v>
      </c>
      <c r="H1972" s="195">
        <v>1</v>
      </c>
      <c r="I1972" s="195">
        <v>34</v>
      </c>
      <c r="J1972" s="196">
        <v>70.8</v>
      </c>
      <c r="K1972" s="197">
        <f>IFERROR(TablaAforos[[#This Row],[AREA DEL POTRERO]]/TablaAforos[[#This Row],[NUMERO VACAS LOTE]]/TablaAforos[[#This Row],[DIAS OCUPACION]],"")</f>
        <v>62.5</v>
      </c>
      <c r="L1972" s="198">
        <f t="shared" si="516"/>
        <v>2023</v>
      </c>
      <c r="M1972" s="198">
        <f t="shared" si="517"/>
        <v>11</v>
      </c>
      <c r="N1972" s="198">
        <f t="shared" si="518"/>
        <v>22</v>
      </c>
      <c r="O1972" s="198">
        <v>8</v>
      </c>
      <c r="P1972" s="198"/>
      <c r="Q1972" s="195"/>
    </row>
    <row r="1973" spans="1:17">
      <c r="A1973" s="194">
        <v>45253</v>
      </c>
      <c r="B1973" s="195" t="s">
        <v>81</v>
      </c>
      <c r="C1973" s="195">
        <v>1</v>
      </c>
      <c r="D1973" s="195">
        <v>3</v>
      </c>
      <c r="E1973" s="195">
        <v>2161</v>
      </c>
      <c r="F1973" s="195">
        <v>34</v>
      </c>
      <c r="G1973" s="195">
        <v>2.2999999999999998</v>
      </c>
      <c r="H1973" s="195">
        <v>1</v>
      </c>
      <c r="I1973" s="195">
        <v>28</v>
      </c>
      <c r="J1973" s="196">
        <v>97.5</v>
      </c>
      <c r="K1973" s="197">
        <f>IFERROR(TablaAforos[[#This Row],[AREA DEL POTRERO]]/TablaAforos[[#This Row],[NUMERO VACAS LOTE]]/TablaAforos[[#This Row],[DIAS OCUPACION]],"")</f>
        <v>63.558823529411768</v>
      </c>
      <c r="L1973" s="198">
        <f t="shared" si="516"/>
        <v>2023</v>
      </c>
      <c r="M1973" s="198">
        <f t="shared" si="517"/>
        <v>11</v>
      </c>
      <c r="N1973" s="198">
        <f t="shared" si="518"/>
        <v>23</v>
      </c>
      <c r="O1973" s="198">
        <v>7</v>
      </c>
      <c r="P1973" s="198"/>
      <c r="Q1973" s="195"/>
    </row>
    <row r="1974" spans="1:17">
      <c r="A1974" s="194">
        <v>45253</v>
      </c>
      <c r="B1974" s="195" t="s">
        <v>81</v>
      </c>
      <c r="C1974" s="195">
        <v>2</v>
      </c>
      <c r="D1974" s="195">
        <v>77</v>
      </c>
      <c r="E1974" s="195">
        <v>2066</v>
      </c>
      <c r="F1974" s="195">
        <v>34</v>
      </c>
      <c r="G1974" s="195">
        <v>1.6</v>
      </c>
      <c r="H1974" s="195">
        <v>1</v>
      </c>
      <c r="I1974" s="195">
        <v>28</v>
      </c>
      <c r="J1974" s="196">
        <v>65.599999999999994</v>
      </c>
      <c r="K1974" s="197">
        <f>IFERROR(TablaAforos[[#This Row],[AREA DEL POTRERO]]/TablaAforos[[#This Row],[NUMERO VACAS LOTE]]/TablaAforos[[#This Row],[DIAS OCUPACION]],"")</f>
        <v>60.764705882352942</v>
      </c>
      <c r="L1974" s="198">
        <f t="shared" si="516"/>
        <v>2023</v>
      </c>
      <c r="M1974" s="198">
        <f t="shared" si="517"/>
        <v>11</v>
      </c>
      <c r="N1974" s="198">
        <f t="shared" si="518"/>
        <v>23</v>
      </c>
      <c r="O1974" s="198">
        <v>7</v>
      </c>
      <c r="P1974" s="198"/>
      <c r="Q1974" s="195"/>
    </row>
    <row r="1975" spans="1:17">
      <c r="A1975" s="194">
        <v>45253</v>
      </c>
      <c r="B1975" s="195" t="s">
        <v>82</v>
      </c>
      <c r="C1975" s="195" t="s">
        <v>86</v>
      </c>
      <c r="D1975" s="195">
        <v>24</v>
      </c>
      <c r="E1975" s="195">
        <v>2500</v>
      </c>
      <c r="F1975" s="195">
        <v>40</v>
      </c>
      <c r="G1975" s="195">
        <v>1.2</v>
      </c>
      <c r="H1975" s="195">
        <v>1</v>
      </c>
      <c r="I1975" s="195">
        <v>34</v>
      </c>
      <c r="J1975" s="196">
        <v>57.2</v>
      </c>
      <c r="K1975" s="197">
        <f>IFERROR(TablaAforos[[#This Row],[AREA DEL POTRERO]]/TablaAforos[[#This Row],[NUMERO VACAS LOTE]]/TablaAforos[[#This Row],[DIAS OCUPACION]],"")</f>
        <v>62.5</v>
      </c>
      <c r="L1975" s="198">
        <f t="shared" si="516"/>
        <v>2023</v>
      </c>
      <c r="M1975" s="198">
        <f t="shared" si="517"/>
        <v>11</v>
      </c>
      <c r="N1975" s="198">
        <f t="shared" si="518"/>
        <v>23</v>
      </c>
      <c r="O1975" s="198">
        <v>8</v>
      </c>
      <c r="P1975" s="198"/>
      <c r="Q1975" s="195"/>
    </row>
    <row r="1976" spans="1:17">
      <c r="A1976" s="194">
        <v>45254</v>
      </c>
      <c r="B1976" s="195" t="s">
        <v>81</v>
      </c>
      <c r="C1976" s="195">
        <v>1</v>
      </c>
      <c r="D1976" s="195">
        <v>2</v>
      </c>
      <c r="E1976" s="195">
        <v>2458</v>
      </c>
      <c r="F1976" s="195">
        <v>34</v>
      </c>
      <c r="G1976" s="195">
        <v>2.2000000000000002</v>
      </c>
      <c r="H1976" s="195">
        <v>1</v>
      </c>
      <c r="I1976" s="195">
        <v>28</v>
      </c>
      <c r="J1976" s="196">
        <v>106</v>
      </c>
      <c r="K1976" s="197">
        <f>IFERROR(TablaAforos[[#This Row],[AREA DEL POTRERO]]/TablaAforos[[#This Row],[NUMERO VACAS LOTE]]/TablaAforos[[#This Row],[DIAS OCUPACION]],"")</f>
        <v>72.294117647058826</v>
      </c>
      <c r="L1976" s="198">
        <f t="shared" si="516"/>
        <v>2023</v>
      </c>
      <c r="M1976" s="198">
        <f t="shared" si="517"/>
        <v>11</v>
      </c>
      <c r="N1976" s="198">
        <f t="shared" si="518"/>
        <v>24</v>
      </c>
      <c r="O1976" s="198">
        <v>7</v>
      </c>
      <c r="P1976" s="198"/>
      <c r="Q1976" s="195"/>
    </row>
    <row r="1977" spans="1:17">
      <c r="A1977" s="194">
        <v>45254</v>
      </c>
      <c r="B1977" s="195" t="s">
        <v>81</v>
      </c>
      <c r="C1977" s="195">
        <v>2</v>
      </c>
      <c r="D1977" s="195">
        <v>76</v>
      </c>
      <c r="E1977" s="195">
        <v>2562</v>
      </c>
      <c r="F1977" s="195">
        <v>34</v>
      </c>
      <c r="G1977" s="195">
        <v>1</v>
      </c>
      <c r="H1977" s="195">
        <v>1</v>
      </c>
      <c r="I1977" s="195">
        <v>28</v>
      </c>
      <c r="J1977" s="196">
        <v>50.4</v>
      </c>
      <c r="K1977" s="197">
        <f>IFERROR(TablaAforos[[#This Row],[AREA DEL POTRERO]]/TablaAforos[[#This Row],[NUMERO VACAS LOTE]]/TablaAforos[[#This Row],[DIAS OCUPACION]],"")</f>
        <v>75.352941176470594</v>
      </c>
      <c r="L1977" s="198">
        <f t="shared" si="516"/>
        <v>2023</v>
      </c>
      <c r="M1977" s="198">
        <f t="shared" si="517"/>
        <v>11</v>
      </c>
      <c r="N1977" s="198">
        <f t="shared" si="518"/>
        <v>24</v>
      </c>
      <c r="O1977" s="198">
        <v>7</v>
      </c>
      <c r="P1977" s="198"/>
      <c r="Q1977" s="195"/>
    </row>
    <row r="1978" spans="1:17">
      <c r="A1978" s="194">
        <v>45254</v>
      </c>
      <c r="B1978" s="195" t="s">
        <v>82</v>
      </c>
      <c r="C1978" s="195" t="s">
        <v>86</v>
      </c>
      <c r="D1978" s="195">
        <v>25</v>
      </c>
      <c r="E1978" s="195">
        <v>2500</v>
      </c>
      <c r="F1978" s="195">
        <v>40</v>
      </c>
      <c r="G1978" s="195">
        <v>2.2999999999999998</v>
      </c>
      <c r="H1978" s="195">
        <v>1</v>
      </c>
      <c r="I1978" s="195">
        <v>34</v>
      </c>
      <c r="J1978" s="196">
        <v>109</v>
      </c>
      <c r="K1978" s="197">
        <f>IFERROR(TablaAforos[[#This Row],[AREA DEL POTRERO]]/TablaAforos[[#This Row],[NUMERO VACAS LOTE]]/TablaAforos[[#This Row],[DIAS OCUPACION]],"")</f>
        <v>62.5</v>
      </c>
      <c r="L1978" s="198">
        <f t="shared" si="516"/>
        <v>2023</v>
      </c>
      <c r="M1978" s="198">
        <f t="shared" si="517"/>
        <v>11</v>
      </c>
      <c r="N1978" s="198">
        <f t="shared" si="518"/>
        <v>24</v>
      </c>
      <c r="O1978" s="198">
        <v>8</v>
      </c>
      <c r="P1978" s="198"/>
      <c r="Q1978" s="195"/>
    </row>
    <row r="1979" spans="1:17">
      <c r="A1979" s="194">
        <v>45254</v>
      </c>
      <c r="B1979" s="195" t="s">
        <v>88</v>
      </c>
      <c r="C1979" s="195">
        <v>1</v>
      </c>
      <c r="D1979" s="195">
        <v>10</v>
      </c>
      <c r="E1979" s="195">
        <v>6021</v>
      </c>
      <c r="F1979" s="195">
        <v>44</v>
      </c>
      <c r="G1979" s="195">
        <v>1.5</v>
      </c>
      <c r="H1979" s="195">
        <v>2</v>
      </c>
      <c r="I1979" s="195">
        <v>40</v>
      </c>
      <c r="J1979" s="196">
        <v>118</v>
      </c>
      <c r="K1979" s="197">
        <f>IFERROR(TablaAforos[[#This Row],[AREA DEL POTRERO]]/TablaAforos[[#This Row],[NUMERO VACAS LOTE]]/TablaAforos[[#This Row],[DIAS OCUPACION]],"")</f>
        <v>68.420454545454547</v>
      </c>
      <c r="L1979" s="198">
        <f>YEAR(A1979)</f>
        <v>2023</v>
      </c>
      <c r="M1979" s="198">
        <f>MONTH(A1979)</f>
        <v>11</v>
      </c>
      <c r="N1979" s="198">
        <f>DAY(A1979)</f>
        <v>24</v>
      </c>
      <c r="O1979" s="198">
        <v>7</v>
      </c>
      <c r="P1979" s="198"/>
      <c r="Q1979" s="195"/>
    </row>
    <row r="1980" spans="1:17">
      <c r="A1980" s="194">
        <v>45255</v>
      </c>
      <c r="B1980" s="195" t="s">
        <v>82</v>
      </c>
      <c r="C1980" s="195" t="s">
        <v>86</v>
      </c>
      <c r="D1980" s="195">
        <v>26</v>
      </c>
      <c r="E1980" s="195">
        <v>2500</v>
      </c>
      <c r="F1980" s="195">
        <v>40</v>
      </c>
      <c r="G1980" s="195">
        <v>1.7</v>
      </c>
      <c r="H1980" s="195">
        <v>1</v>
      </c>
      <c r="I1980" s="195">
        <v>34</v>
      </c>
      <c r="J1980" s="196">
        <v>82</v>
      </c>
      <c r="K1980" s="197">
        <f>IFERROR(TablaAforos[[#This Row],[AREA DEL POTRERO]]/TablaAforos[[#This Row],[NUMERO VACAS LOTE]]/TablaAforos[[#This Row],[DIAS OCUPACION]],"")</f>
        <v>62.5</v>
      </c>
      <c r="L1980" s="198">
        <f>YEAR(A1980)</f>
        <v>2023</v>
      </c>
      <c r="M1980" s="198">
        <f>MONTH(A1980)</f>
        <v>11</v>
      </c>
      <c r="N1980" s="198">
        <f>DAY(A1980)</f>
        <v>25</v>
      </c>
      <c r="O1980" s="198">
        <v>8</v>
      </c>
      <c r="P1980" s="198"/>
      <c r="Q1980" s="195"/>
    </row>
    <row r="1981" spans="1:17">
      <c r="A1981" s="194">
        <v>45255</v>
      </c>
      <c r="B1981" s="195" t="s">
        <v>82</v>
      </c>
      <c r="C1981" s="195" t="s">
        <v>87</v>
      </c>
      <c r="D1981" s="195">
        <v>44</v>
      </c>
      <c r="E1981" s="195">
        <v>12727</v>
      </c>
      <c r="F1981" s="195">
        <v>40</v>
      </c>
      <c r="G1981" s="195">
        <v>1.7</v>
      </c>
      <c r="H1981" s="195">
        <v>4</v>
      </c>
      <c r="I1981" s="195">
        <v>34</v>
      </c>
      <c r="J1981" s="196">
        <v>91.5</v>
      </c>
      <c r="K1981" s="197">
        <f>IFERROR(TablaAforos[[#This Row],[AREA DEL POTRERO]]/TablaAforos[[#This Row],[NUMERO VACAS LOTE]]/TablaAforos[[#This Row],[DIAS OCUPACION]],"")</f>
        <v>79.543750000000003</v>
      </c>
      <c r="L1981" s="198">
        <f>YEAR(A1981)</f>
        <v>2023</v>
      </c>
      <c r="M1981" s="198">
        <f>MONTH(A1981)</f>
        <v>11</v>
      </c>
      <c r="N1981" s="198">
        <f>DAY(A1981)</f>
        <v>25</v>
      </c>
      <c r="O1981" s="198">
        <v>8</v>
      </c>
      <c r="P1981" s="198"/>
      <c r="Q1981" s="195"/>
    </row>
    <row r="1982" spans="1:17">
      <c r="A1982" s="194">
        <v>45255</v>
      </c>
      <c r="B1982" s="195" t="s">
        <v>81</v>
      </c>
      <c r="C1982" s="195">
        <v>1</v>
      </c>
      <c r="D1982" s="195">
        <v>7</v>
      </c>
      <c r="E1982" s="195">
        <v>2054</v>
      </c>
      <c r="F1982" s="195">
        <v>35</v>
      </c>
      <c r="G1982" s="195">
        <v>1.5</v>
      </c>
      <c r="H1982" s="195">
        <v>1</v>
      </c>
      <c r="I1982" s="195">
        <v>30</v>
      </c>
      <c r="J1982" s="196">
        <v>66.5</v>
      </c>
      <c r="K1982" s="197">
        <f>IFERROR(TablaAforos[[#This Row],[AREA DEL POTRERO]]/TablaAforos[[#This Row],[NUMERO VACAS LOTE]]/TablaAforos[[#This Row],[DIAS OCUPACION]],"")</f>
        <v>58.685714285714283</v>
      </c>
      <c r="L1982" s="198">
        <f t="shared" si="516"/>
        <v>2023</v>
      </c>
      <c r="M1982" s="198">
        <f t="shared" si="517"/>
        <v>11</v>
      </c>
      <c r="N1982" s="198">
        <f t="shared" si="518"/>
        <v>25</v>
      </c>
      <c r="O1982" s="198">
        <v>7</v>
      </c>
      <c r="P1982" s="198"/>
      <c r="Q1982" s="195"/>
    </row>
    <row r="1983" spans="1:17">
      <c r="A1983" s="194">
        <v>45255</v>
      </c>
      <c r="B1983" s="195" t="s">
        <v>81</v>
      </c>
      <c r="C1983" s="195">
        <v>2</v>
      </c>
      <c r="D1983" s="195">
        <v>75</v>
      </c>
      <c r="E1983" s="195">
        <v>1385</v>
      </c>
      <c r="F1983" s="195">
        <v>34</v>
      </c>
      <c r="G1983" s="195">
        <v>1.6</v>
      </c>
      <c r="H1983" s="195">
        <v>0.5</v>
      </c>
      <c r="I1983" s="195">
        <v>28</v>
      </c>
      <c r="J1983" s="196">
        <v>89</v>
      </c>
      <c r="K1983" s="197">
        <f>IFERROR(TablaAforos[[#This Row],[AREA DEL POTRERO]]/TablaAforos[[#This Row],[NUMERO VACAS LOTE]]/TablaAforos[[#This Row],[DIAS OCUPACION]],"")</f>
        <v>81.470588235294116</v>
      </c>
      <c r="L1983" s="198">
        <f t="shared" si="516"/>
        <v>2023</v>
      </c>
      <c r="M1983" s="198">
        <f t="shared" si="517"/>
        <v>11</v>
      </c>
      <c r="N1983" s="198">
        <f t="shared" si="518"/>
        <v>25</v>
      </c>
      <c r="O1983" s="198">
        <v>7</v>
      </c>
      <c r="P1983" s="198"/>
      <c r="Q1983" s="195"/>
    </row>
    <row r="1984" spans="1:17">
      <c r="A1984" s="194">
        <v>45255</v>
      </c>
      <c r="B1984" s="195" t="s">
        <v>85</v>
      </c>
      <c r="C1984" s="195">
        <v>2</v>
      </c>
      <c r="D1984" s="195">
        <v>10</v>
      </c>
      <c r="E1984" s="195">
        <v>11523</v>
      </c>
      <c r="F1984" s="195">
        <v>36</v>
      </c>
      <c r="G1984" s="195">
        <v>2.8</v>
      </c>
      <c r="H1984" s="195">
        <v>4</v>
      </c>
      <c r="I1984" s="195">
        <v>30</v>
      </c>
      <c r="J1984" s="196">
        <v>108</v>
      </c>
      <c r="K1984" s="197">
        <f>IFERROR(TablaAforos[[#This Row],[AREA DEL POTRERO]]/TablaAforos[[#This Row],[NUMERO VACAS LOTE]]/TablaAforos[[#This Row],[DIAS OCUPACION]],"")</f>
        <v>80.020833333333329</v>
      </c>
      <c r="L1984" s="198">
        <f t="shared" si="516"/>
        <v>2023</v>
      </c>
      <c r="M1984" s="198">
        <f t="shared" si="517"/>
        <v>11</v>
      </c>
      <c r="N1984" s="198">
        <f t="shared" si="518"/>
        <v>25</v>
      </c>
      <c r="O1984" s="198">
        <v>7</v>
      </c>
      <c r="P1984" s="198"/>
      <c r="Q1984" s="195"/>
    </row>
    <row r="1985" spans="1:17">
      <c r="A1985" s="194">
        <v>45256</v>
      </c>
      <c r="B1985" s="195" t="s">
        <v>81</v>
      </c>
      <c r="C1985" s="195">
        <v>1</v>
      </c>
      <c r="D1985" s="195">
        <v>8</v>
      </c>
      <c r="E1985" s="195">
        <v>2211</v>
      </c>
      <c r="F1985" s="195">
        <v>35</v>
      </c>
      <c r="G1985" s="195">
        <v>2.2000000000000002</v>
      </c>
      <c r="H1985" s="195">
        <v>1</v>
      </c>
      <c r="I1985" s="195">
        <v>30</v>
      </c>
      <c r="J1985" s="196">
        <v>107</v>
      </c>
      <c r="K1985" s="197">
        <f>IFERROR(TablaAforos[[#This Row],[AREA DEL POTRERO]]/TablaAforos[[#This Row],[NUMERO VACAS LOTE]]/TablaAforos[[#This Row],[DIAS OCUPACION]],"")</f>
        <v>63.171428571428571</v>
      </c>
      <c r="L1985" s="198">
        <f t="shared" si="516"/>
        <v>2023</v>
      </c>
      <c r="M1985" s="198">
        <f t="shared" si="517"/>
        <v>11</v>
      </c>
      <c r="N1985" s="198">
        <f t="shared" si="518"/>
        <v>26</v>
      </c>
      <c r="O1985" s="198">
        <v>7</v>
      </c>
      <c r="P1985" s="198"/>
      <c r="Q1985" s="195"/>
    </row>
    <row r="1986" spans="1:17">
      <c r="A1986" s="194">
        <v>45256</v>
      </c>
      <c r="B1986" s="195" t="s">
        <v>81</v>
      </c>
      <c r="C1986" s="195">
        <v>2</v>
      </c>
      <c r="D1986" s="195">
        <v>78</v>
      </c>
      <c r="E1986" s="195">
        <v>1779</v>
      </c>
      <c r="F1986" s="195">
        <v>34</v>
      </c>
      <c r="G1986" s="195">
        <v>1.9</v>
      </c>
      <c r="H1986" s="195">
        <v>1</v>
      </c>
      <c r="I1986" s="195">
        <v>28</v>
      </c>
      <c r="J1986" s="196">
        <v>67.3</v>
      </c>
      <c r="K1986" s="197">
        <f>IFERROR(TablaAforos[[#This Row],[AREA DEL POTRERO]]/TablaAforos[[#This Row],[NUMERO VACAS LOTE]]/TablaAforos[[#This Row],[DIAS OCUPACION]],"")</f>
        <v>52.323529411764703</v>
      </c>
      <c r="L1986" s="198">
        <f t="shared" si="516"/>
        <v>2023</v>
      </c>
      <c r="M1986" s="198">
        <f t="shared" si="517"/>
        <v>11</v>
      </c>
      <c r="N1986" s="198">
        <f t="shared" si="518"/>
        <v>26</v>
      </c>
      <c r="O1986" s="198">
        <v>7</v>
      </c>
      <c r="P1986" s="198"/>
      <c r="Q1986" s="195"/>
    </row>
    <row r="1987" spans="1:17">
      <c r="A1987" s="194">
        <v>45256</v>
      </c>
      <c r="B1987" s="195" t="s">
        <v>82</v>
      </c>
      <c r="C1987" s="195" t="s">
        <v>86</v>
      </c>
      <c r="D1987" s="195">
        <v>29</v>
      </c>
      <c r="E1987" s="195">
        <v>2057</v>
      </c>
      <c r="F1987" s="195">
        <v>40</v>
      </c>
      <c r="G1987" s="195">
        <v>1.8</v>
      </c>
      <c r="H1987" s="195">
        <v>1</v>
      </c>
      <c r="I1987" s="195">
        <v>34</v>
      </c>
      <c r="J1987" s="196">
        <v>88.1</v>
      </c>
      <c r="K1987" s="197">
        <f>IFERROR(TablaAforos[[#This Row],[AREA DEL POTRERO]]/TablaAforos[[#This Row],[NUMERO VACAS LOTE]]/TablaAforos[[#This Row],[DIAS OCUPACION]],"")</f>
        <v>51.424999999999997</v>
      </c>
      <c r="L1987" s="198">
        <f>YEAR(A1987)</f>
        <v>2023</v>
      </c>
      <c r="M1987" s="198">
        <f>MONTH(A1987)</f>
        <v>11</v>
      </c>
      <c r="N1987" s="198">
        <f>DAY(A1987)</f>
        <v>26</v>
      </c>
      <c r="O1987" s="198">
        <v>8</v>
      </c>
      <c r="P1987" s="198"/>
      <c r="Q1987" s="195"/>
    </row>
    <row r="1988" spans="1:17">
      <c r="A1988" s="194">
        <v>45256</v>
      </c>
      <c r="B1988" s="195" t="s">
        <v>85</v>
      </c>
      <c r="C1988" s="195">
        <v>1</v>
      </c>
      <c r="D1988" s="195" t="s">
        <v>137</v>
      </c>
      <c r="E1988" s="195">
        <v>7397</v>
      </c>
      <c r="F1988" s="195">
        <v>32</v>
      </c>
      <c r="G1988" s="195">
        <v>2.4</v>
      </c>
      <c r="H1988" s="195">
        <v>4</v>
      </c>
      <c r="I1988" s="195">
        <v>36</v>
      </c>
      <c r="J1988" s="196">
        <v>93.2</v>
      </c>
      <c r="K1988" s="197">
        <f>IFERROR(TablaAforos[[#This Row],[AREA DEL POTRERO]]/TablaAforos[[#This Row],[NUMERO VACAS LOTE]]/TablaAforos[[#This Row],[DIAS OCUPACION]],"")</f>
        <v>57.7890625</v>
      </c>
      <c r="L1988" s="198">
        <f t="shared" si="516"/>
        <v>2023</v>
      </c>
      <c r="M1988" s="198">
        <f t="shared" si="517"/>
        <v>11</v>
      </c>
      <c r="N1988" s="198">
        <f t="shared" si="518"/>
        <v>26</v>
      </c>
      <c r="O1988" s="198">
        <v>7</v>
      </c>
      <c r="P1988" s="198"/>
      <c r="Q1988" s="195"/>
    </row>
    <row r="1989" spans="1:17">
      <c r="A1989" s="194">
        <v>45257</v>
      </c>
      <c r="B1989" s="195" t="s">
        <v>81</v>
      </c>
      <c r="C1989" s="195">
        <v>1</v>
      </c>
      <c r="D1989" s="195">
        <v>9</v>
      </c>
      <c r="E1989" s="195">
        <v>2169</v>
      </c>
      <c r="F1989" s="195">
        <v>35</v>
      </c>
      <c r="G1989" s="195">
        <v>1.8</v>
      </c>
      <c r="H1989" s="195">
        <v>1</v>
      </c>
      <c r="I1989" s="195">
        <v>30</v>
      </c>
      <c r="J1989" s="196">
        <v>83.7</v>
      </c>
      <c r="K1989" s="197">
        <f>IFERROR(TablaAforos[[#This Row],[AREA DEL POTRERO]]/TablaAforos[[#This Row],[NUMERO VACAS LOTE]]/TablaAforos[[#This Row],[DIAS OCUPACION]],"")</f>
        <v>61.971428571428568</v>
      </c>
      <c r="L1989" s="198">
        <f t="shared" si="516"/>
        <v>2023</v>
      </c>
      <c r="M1989" s="198">
        <f t="shared" si="517"/>
        <v>11</v>
      </c>
      <c r="N1989" s="198">
        <f t="shared" si="518"/>
        <v>27</v>
      </c>
      <c r="O1989" s="198">
        <v>7</v>
      </c>
      <c r="P1989" s="198"/>
      <c r="Q1989" s="195"/>
    </row>
    <row r="1990" spans="1:17">
      <c r="A1990" s="194">
        <v>45257</v>
      </c>
      <c r="B1990" s="195" t="s">
        <v>81</v>
      </c>
      <c r="C1990" s="195">
        <v>2</v>
      </c>
      <c r="D1990" s="195">
        <v>80</v>
      </c>
      <c r="E1990" s="195">
        <v>2349</v>
      </c>
      <c r="F1990" s="195">
        <v>34</v>
      </c>
      <c r="G1990" s="195">
        <v>1.6</v>
      </c>
      <c r="H1990" s="195">
        <v>1</v>
      </c>
      <c r="I1990" s="195">
        <v>28</v>
      </c>
      <c r="J1990" s="196">
        <v>72.7</v>
      </c>
      <c r="K1990" s="197">
        <f>IFERROR(TablaAforos[[#This Row],[AREA DEL POTRERO]]/TablaAforos[[#This Row],[NUMERO VACAS LOTE]]/TablaAforos[[#This Row],[DIAS OCUPACION]],"")</f>
        <v>69.088235294117652</v>
      </c>
      <c r="L1990" s="198">
        <f t="shared" si="516"/>
        <v>2023</v>
      </c>
      <c r="M1990" s="198">
        <f t="shared" si="517"/>
        <v>11</v>
      </c>
      <c r="N1990" s="198">
        <f t="shared" si="518"/>
        <v>27</v>
      </c>
      <c r="O1990" s="198">
        <v>7</v>
      </c>
      <c r="P1990" s="198"/>
      <c r="Q1990" s="195"/>
    </row>
    <row r="1991" spans="1:17">
      <c r="A1991" s="194">
        <v>45257</v>
      </c>
      <c r="B1991" s="195" t="s">
        <v>82</v>
      </c>
      <c r="C1991" s="195" t="s">
        <v>86</v>
      </c>
      <c r="D1991" s="195">
        <v>30</v>
      </c>
      <c r="E1991" s="195">
        <v>12578</v>
      </c>
      <c r="F1991" s="195">
        <v>40</v>
      </c>
      <c r="G1991" s="195">
        <v>4</v>
      </c>
      <c r="H1991" s="195">
        <v>1</v>
      </c>
      <c r="I1991" s="195">
        <v>34</v>
      </c>
      <c r="J1991" s="196">
        <v>110</v>
      </c>
      <c r="K1991" s="197">
        <f>IFERROR(TablaAforos[[#This Row],[AREA DEL POTRERO]]/TablaAforos[[#This Row],[NUMERO VACAS LOTE]]/TablaAforos[[#This Row],[DIAS OCUPACION]],"")</f>
        <v>314.45</v>
      </c>
      <c r="L1991" s="198">
        <f t="shared" si="516"/>
        <v>2023</v>
      </c>
      <c r="M1991" s="198">
        <f t="shared" si="517"/>
        <v>11</v>
      </c>
      <c r="N1991" s="198">
        <f t="shared" si="518"/>
        <v>27</v>
      </c>
      <c r="O1991" s="198">
        <v>8</v>
      </c>
      <c r="P1991" s="198"/>
      <c r="Q1991" s="195"/>
    </row>
    <row r="1992" spans="1:17">
      <c r="A1992" s="194">
        <v>45258</v>
      </c>
      <c r="B1992" s="195" t="s">
        <v>81</v>
      </c>
      <c r="C1992" s="195">
        <v>1</v>
      </c>
      <c r="D1992" s="195">
        <v>10</v>
      </c>
      <c r="E1992" s="195">
        <v>2317</v>
      </c>
      <c r="F1992" s="195">
        <v>35</v>
      </c>
      <c r="G1992" s="195">
        <v>2</v>
      </c>
      <c r="H1992" s="195">
        <v>1</v>
      </c>
      <c r="I1992" s="195">
        <v>30</v>
      </c>
      <c r="J1992" s="196">
        <v>101</v>
      </c>
      <c r="K1992" s="197">
        <f>IFERROR(TablaAforos[[#This Row],[AREA DEL POTRERO]]/TablaAforos[[#This Row],[NUMERO VACAS LOTE]]/TablaAforos[[#This Row],[DIAS OCUPACION]],"")</f>
        <v>66.2</v>
      </c>
      <c r="L1992" s="198">
        <f t="shared" si="516"/>
        <v>2023</v>
      </c>
      <c r="M1992" s="198">
        <f t="shared" si="517"/>
        <v>11</v>
      </c>
      <c r="N1992" s="198">
        <f t="shared" si="518"/>
        <v>28</v>
      </c>
      <c r="O1992" s="198">
        <v>7</v>
      </c>
      <c r="P1992" s="198"/>
      <c r="Q1992" s="195"/>
    </row>
    <row r="1993" spans="1:17">
      <c r="A1993" s="194">
        <v>45258</v>
      </c>
      <c r="B1993" s="195" t="s">
        <v>81</v>
      </c>
      <c r="C1993" s="195">
        <v>2</v>
      </c>
      <c r="D1993" s="195">
        <v>82</v>
      </c>
      <c r="E1993" s="195">
        <v>2804</v>
      </c>
      <c r="F1993" s="195">
        <v>34</v>
      </c>
      <c r="G1993" s="195">
        <v>1.4</v>
      </c>
      <c r="H1993" s="195">
        <v>1</v>
      </c>
      <c r="I1993" s="195">
        <v>28</v>
      </c>
      <c r="J1993" s="196">
        <v>77.7</v>
      </c>
      <c r="K1993" s="197">
        <f>IFERROR(TablaAforos[[#This Row],[AREA DEL POTRERO]]/TablaAforos[[#This Row],[NUMERO VACAS LOTE]]/TablaAforos[[#This Row],[DIAS OCUPACION]],"")</f>
        <v>82.470588235294116</v>
      </c>
      <c r="L1993" s="198">
        <f t="shared" si="516"/>
        <v>2023</v>
      </c>
      <c r="M1993" s="198">
        <f t="shared" si="517"/>
        <v>11</v>
      </c>
      <c r="N1993" s="198">
        <f t="shared" si="518"/>
        <v>28</v>
      </c>
      <c r="O1993" s="198">
        <v>7</v>
      </c>
      <c r="P1993" s="198"/>
      <c r="Q1993" s="195"/>
    </row>
    <row r="1994" spans="1:17">
      <c r="A1994" s="194">
        <v>45260</v>
      </c>
      <c r="B1994" s="195" t="s">
        <v>82</v>
      </c>
      <c r="C1994" s="195" t="s">
        <v>86</v>
      </c>
      <c r="D1994" s="195">
        <v>1</v>
      </c>
      <c r="E1994" s="195">
        <v>2500</v>
      </c>
      <c r="F1994" s="195">
        <v>40</v>
      </c>
      <c r="G1994" s="195">
        <v>2.2999999999999998</v>
      </c>
      <c r="H1994" s="195">
        <v>1</v>
      </c>
      <c r="I1994" s="195">
        <v>28</v>
      </c>
      <c r="J1994" s="196">
        <v>110</v>
      </c>
      <c r="K1994" s="197">
        <f>IFERROR(TablaAforos[[#This Row],[AREA DEL POTRERO]]/TablaAforos[[#This Row],[NUMERO VACAS LOTE]]/TablaAforos[[#This Row],[DIAS OCUPACION]],"")</f>
        <v>62.5</v>
      </c>
      <c r="L1994" s="198">
        <f>YEAR(A1994)</f>
        <v>2023</v>
      </c>
      <c r="M1994" s="198">
        <f>MONTH(A1994)</f>
        <v>11</v>
      </c>
      <c r="N1994" s="198">
        <f>DAY(A1994)</f>
        <v>30</v>
      </c>
      <c r="O1994" s="198">
        <v>8</v>
      </c>
      <c r="P1994" s="198"/>
      <c r="Q1994" s="195"/>
    </row>
    <row r="1995" spans="1:17">
      <c r="A1995" s="194">
        <v>45258</v>
      </c>
      <c r="B1995" s="195" t="s">
        <v>85</v>
      </c>
      <c r="C1995" s="195">
        <v>2</v>
      </c>
      <c r="D1995" s="195">
        <v>15</v>
      </c>
      <c r="E1995" s="195">
        <v>9998</v>
      </c>
      <c r="F1995" s="195">
        <v>36</v>
      </c>
      <c r="G1995" s="195">
        <v>1.6</v>
      </c>
      <c r="H1995" s="195">
        <v>4</v>
      </c>
      <c r="I1995" s="195">
        <v>28</v>
      </c>
      <c r="J1995" s="196">
        <v>93.1</v>
      </c>
      <c r="K1995" s="197">
        <f>IFERROR(TablaAforos[[#This Row],[AREA DEL POTRERO]]/TablaAforos[[#This Row],[NUMERO VACAS LOTE]]/TablaAforos[[#This Row],[DIAS OCUPACION]],"")</f>
        <v>69.430555555555557</v>
      </c>
      <c r="L1995" s="198">
        <f t="shared" si="516"/>
        <v>2023</v>
      </c>
      <c r="M1995" s="198">
        <f t="shared" si="517"/>
        <v>11</v>
      </c>
      <c r="N1995" s="198">
        <f t="shared" si="518"/>
        <v>28</v>
      </c>
      <c r="O1995" s="198">
        <v>7</v>
      </c>
      <c r="P1995" s="198"/>
      <c r="Q1995" s="195"/>
    </row>
    <row r="1996" spans="1:17">
      <c r="A1996" s="194">
        <v>45258</v>
      </c>
      <c r="B1996" s="195" t="s">
        <v>88</v>
      </c>
      <c r="C1996" s="195">
        <v>1</v>
      </c>
      <c r="D1996" s="195">
        <v>11</v>
      </c>
      <c r="E1996" s="195">
        <v>7920</v>
      </c>
      <c r="F1996" s="195">
        <v>44</v>
      </c>
      <c r="G1996" s="195">
        <v>1.6</v>
      </c>
      <c r="H1996" s="195">
        <v>2</v>
      </c>
      <c r="I1996" s="195">
        <v>40</v>
      </c>
      <c r="J1996" s="196">
        <v>98.3</v>
      </c>
      <c r="K1996" s="197">
        <f>IFERROR(TablaAforos[[#This Row],[AREA DEL POTRERO]]/TablaAforos[[#This Row],[NUMERO VACAS LOTE]]/TablaAforos[[#This Row],[DIAS OCUPACION]],"")</f>
        <v>90</v>
      </c>
      <c r="L1996" s="198">
        <f>YEAR(A1996)</f>
        <v>2023</v>
      </c>
      <c r="M1996" s="198">
        <f>MONTH(A1996)</f>
        <v>11</v>
      </c>
      <c r="N1996" s="198">
        <f>DAY(A1996)</f>
        <v>28</v>
      </c>
      <c r="O1996" s="198">
        <v>7</v>
      </c>
      <c r="P1996" s="198"/>
      <c r="Q1996" s="195"/>
    </row>
    <row r="1997" spans="1:17">
      <c r="A1997" s="194">
        <v>45259</v>
      </c>
      <c r="B1997" s="195" t="s">
        <v>81</v>
      </c>
      <c r="C1997" s="195">
        <v>1</v>
      </c>
      <c r="D1997" s="195">
        <v>11</v>
      </c>
      <c r="E1997" s="195">
        <v>2272</v>
      </c>
      <c r="F1997" s="195">
        <v>34</v>
      </c>
      <c r="G1997" s="195">
        <v>2</v>
      </c>
      <c r="H1997" s="195">
        <v>1</v>
      </c>
      <c r="I1997" s="195">
        <v>30</v>
      </c>
      <c r="J1997" s="196">
        <v>90</v>
      </c>
      <c r="K1997" s="197">
        <f>IFERROR(TablaAforos[[#This Row],[AREA DEL POTRERO]]/TablaAforos[[#This Row],[NUMERO VACAS LOTE]]/TablaAforos[[#This Row],[DIAS OCUPACION]],"")</f>
        <v>66.82352941176471</v>
      </c>
      <c r="L1997" s="198">
        <f>YEAR(A1997)</f>
        <v>2023</v>
      </c>
      <c r="M1997" s="198">
        <f>MONTH(A1997)</f>
        <v>11</v>
      </c>
      <c r="N1997" s="198">
        <f>DAY(A1997)</f>
        <v>29</v>
      </c>
      <c r="O1997" s="198">
        <v>7</v>
      </c>
      <c r="P1997" s="198"/>
      <c r="Q1997" s="195"/>
    </row>
    <row r="1998" spans="1:17">
      <c r="A1998" s="194">
        <v>45259</v>
      </c>
      <c r="B1998" s="195" t="s">
        <v>81</v>
      </c>
      <c r="C1998" s="195">
        <v>2</v>
      </c>
      <c r="D1998" s="195">
        <v>84</v>
      </c>
      <c r="E1998" s="195">
        <v>1943</v>
      </c>
      <c r="F1998" s="195">
        <v>33</v>
      </c>
      <c r="G1998" s="195">
        <v>1.3</v>
      </c>
      <c r="H1998" s="195">
        <v>1</v>
      </c>
      <c r="I1998" s="195">
        <v>28</v>
      </c>
      <c r="J1998" s="196">
        <v>50.5</v>
      </c>
      <c r="K1998" s="197">
        <f>IFERROR(TablaAforos[[#This Row],[AREA DEL POTRERO]]/TablaAforos[[#This Row],[NUMERO VACAS LOTE]]/TablaAforos[[#This Row],[DIAS OCUPACION]],"")</f>
        <v>58.878787878787875</v>
      </c>
      <c r="L1998" s="198">
        <f t="shared" si="516"/>
        <v>2023</v>
      </c>
      <c r="M1998" s="198">
        <f t="shared" si="517"/>
        <v>11</v>
      </c>
      <c r="N1998" s="198">
        <f t="shared" si="518"/>
        <v>29</v>
      </c>
      <c r="O1998" s="198">
        <v>7</v>
      </c>
      <c r="P1998" s="198"/>
      <c r="Q1998" s="195"/>
    </row>
    <row r="1999" spans="1:17">
      <c r="A1999" s="194">
        <v>45261</v>
      </c>
      <c r="B1999" s="195" t="s">
        <v>82</v>
      </c>
      <c r="C1999" s="195" t="s">
        <v>86</v>
      </c>
      <c r="D1999" s="195">
        <v>2</v>
      </c>
      <c r="E1999" s="195">
        <v>2500</v>
      </c>
      <c r="F1999" s="195">
        <v>40</v>
      </c>
      <c r="G1999" s="195">
        <v>1.7</v>
      </c>
      <c r="H1999" s="195">
        <v>1</v>
      </c>
      <c r="I1999" s="195">
        <v>28</v>
      </c>
      <c r="J1999" s="196">
        <v>83.9</v>
      </c>
      <c r="K1999" s="197">
        <f>IFERROR(TablaAforos[[#This Row],[AREA DEL POTRERO]]/TablaAforos[[#This Row],[NUMERO VACAS LOTE]]/TablaAforos[[#This Row],[DIAS OCUPACION]],"")</f>
        <v>62.5</v>
      </c>
      <c r="L1999" s="198">
        <f t="shared" si="516"/>
        <v>2023</v>
      </c>
      <c r="M1999" s="198">
        <f t="shared" si="517"/>
        <v>12</v>
      </c>
      <c r="N1999" s="198">
        <f t="shared" si="518"/>
        <v>1</v>
      </c>
      <c r="O1999" s="198">
        <v>8</v>
      </c>
      <c r="P1999" s="198"/>
      <c r="Q1999" s="195"/>
    </row>
    <row r="2000" spans="1:17">
      <c r="A2000" s="194">
        <v>45260</v>
      </c>
      <c r="B2000" s="195" t="s">
        <v>81</v>
      </c>
      <c r="C2000" s="195">
        <v>1</v>
      </c>
      <c r="D2000" s="195">
        <v>12</v>
      </c>
      <c r="E2000" s="195">
        <v>2121</v>
      </c>
      <c r="F2000" s="195">
        <v>34</v>
      </c>
      <c r="G2000" s="195">
        <v>1.8</v>
      </c>
      <c r="H2000" s="195">
        <v>1</v>
      </c>
      <c r="I2000" s="195">
        <v>30</v>
      </c>
      <c r="J2000" s="196">
        <v>76.5</v>
      </c>
      <c r="K2000" s="197">
        <f>IFERROR(TablaAforos[[#This Row],[AREA DEL POTRERO]]/TablaAforos[[#This Row],[NUMERO VACAS LOTE]]/TablaAforos[[#This Row],[DIAS OCUPACION]],"")</f>
        <v>62.382352941176471</v>
      </c>
      <c r="L2000" s="198">
        <f>YEAR(A2000)</f>
        <v>2023</v>
      </c>
      <c r="M2000" s="198">
        <f>MONTH(A2000)</f>
        <v>11</v>
      </c>
      <c r="N2000" s="198">
        <f>DAY(A2000)</f>
        <v>30</v>
      </c>
      <c r="O2000" s="198">
        <v>7</v>
      </c>
      <c r="P2000" s="198"/>
      <c r="Q2000" s="195"/>
    </row>
    <row r="2001" spans="1:17">
      <c r="A2001" s="194">
        <v>45260</v>
      </c>
      <c r="B2001" s="195" t="s">
        <v>81</v>
      </c>
      <c r="C2001" s="195">
        <v>2</v>
      </c>
      <c r="D2001" s="195">
        <v>86</v>
      </c>
      <c r="E2001" s="195">
        <v>2224</v>
      </c>
      <c r="F2001" s="195">
        <v>33</v>
      </c>
      <c r="G2001" s="195">
        <v>1.5</v>
      </c>
      <c r="H2001" s="195">
        <v>1</v>
      </c>
      <c r="I2001" s="195">
        <v>28</v>
      </c>
      <c r="J2001" s="196">
        <v>65.5</v>
      </c>
      <c r="K2001" s="197">
        <f>IFERROR(TablaAforos[[#This Row],[AREA DEL POTRERO]]/TablaAforos[[#This Row],[NUMERO VACAS LOTE]]/TablaAforos[[#This Row],[DIAS OCUPACION]],"")</f>
        <v>67.393939393939391</v>
      </c>
      <c r="L2001" s="198">
        <f t="shared" ref="L2001:L2041" si="519">YEAR(A2001)</f>
        <v>2023</v>
      </c>
      <c r="M2001" s="198">
        <f t="shared" ref="M2001:M2041" si="520">MONTH(A2001)</f>
        <v>11</v>
      </c>
      <c r="N2001" s="198">
        <f t="shared" ref="N2001:N2041" si="521">DAY(A2001)</f>
        <v>30</v>
      </c>
      <c r="O2001" s="198">
        <v>7</v>
      </c>
      <c r="P2001" s="198"/>
      <c r="Q2001" s="195"/>
    </row>
    <row r="2002" spans="1:17">
      <c r="A2002" s="194">
        <v>45262</v>
      </c>
      <c r="B2002" s="195" t="s">
        <v>82</v>
      </c>
      <c r="C2002" s="195" t="s">
        <v>86</v>
      </c>
      <c r="D2002" s="195">
        <v>3</v>
      </c>
      <c r="E2002" s="195">
        <v>2500</v>
      </c>
      <c r="F2002" s="195">
        <v>40</v>
      </c>
      <c r="G2002" s="195">
        <v>1.5</v>
      </c>
      <c r="H2002" s="195">
        <v>1</v>
      </c>
      <c r="I2002" s="195">
        <v>29</v>
      </c>
      <c r="J2002" s="196">
        <v>73.599999999999994</v>
      </c>
      <c r="K2002" s="197">
        <f>IFERROR(TablaAforos[[#This Row],[AREA DEL POTRERO]]/TablaAforos[[#This Row],[NUMERO VACAS LOTE]]/TablaAforos[[#This Row],[DIAS OCUPACION]],"")</f>
        <v>62.5</v>
      </c>
      <c r="L2002" s="198">
        <f t="shared" si="519"/>
        <v>2023</v>
      </c>
      <c r="M2002" s="198">
        <f t="shared" si="520"/>
        <v>12</v>
      </c>
      <c r="N2002" s="198">
        <f t="shared" si="521"/>
        <v>2</v>
      </c>
      <c r="O2002" s="198">
        <v>8</v>
      </c>
      <c r="P2002" s="198"/>
      <c r="Q2002" s="195"/>
    </row>
    <row r="2003" spans="1:17">
      <c r="A2003" s="194">
        <v>45260</v>
      </c>
      <c r="B2003" s="195" t="s">
        <v>82</v>
      </c>
      <c r="C2003" s="195" t="s">
        <v>87</v>
      </c>
      <c r="D2003" s="195">
        <v>46</v>
      </c>
      <c r="E2003" s="195">
        <v>2500</v>
      </c>
      <c r="F2003" s="195">
        <v>40</v>
      </c>
      <c r="G2003" s="195">
        <v>1.6</v>
      </c>
      <c r="H2003" s="195">
        <v>1</v>
      </c>
      <c r="I2003" s="195">
        <v>33</v>
      </c>
      <c r="J2003" s="196">
        <v>75</v>
      </c>
      <c r="K2003" s="197">
        <f>IFERROR(TablaAforos[[#This Row],[AREA DEL POTRERO]]/TablaAforos[[#This Row],[NUMERO VACAS LOTE]]/TablaAforos[[#This Row],[DIAS OCUPACION]],"")</f>
        <v>62.5</v>
      </c>
      <c r="L2003" s="198">
        <f>YEAR(A2003)</f>
        <v>2023</v>
      </c>
      <c r="M2003" s="198">
        <f>MONTH(A2003)</f>
        <v>11</v>
      </c>
      <c r="N2003" s="198">
        <f>DAY(A2003)</f>
        <v>30</v>
      </c>
      <c r="O2003" s="198">
        <v>8</v>
      </c>
      <c r="P2003" s="198"/>
      <c r="Q2003" s="195"/>
    </row>
    <row r="2004" spans="1:17">
      <c r="A2004" s="194">
        <v>45260</v>
      </c>
      <c r="B2004" s="195" t="s">
        <v>88</v>
      </c>
      <c r="C2004" s="195">
        <v>1</v>
      </c>
      <c r="D2004" s="195">
        <v>4</v>
      </c>
      <c r="E2004" s="195">
        <v>11400</v>
      </c>
      <c r="F2004" s="195">
        <v>44</v>
      </c>
      <c r="G2004" s="195">
        <v>1.5</v>
      </c>
      <c r="H2004" s="195">
        <v>3</v>
      </c>
      <c r="I2004" s="195">
        <v>35</v>
      </c>
      <c r="J2004" s="196">
        <v>95.5</v>
      </c>
      <c r="K2004" s="197">
        <f>IFERROR(TablaAforos[[#This Row],[AREA DEL POTRERO]]/TablaAforos[[#This Row],[NUMERO VACAS LOTE]]/TablaAforos[[#This Row],[DIAS OCUPACION]],"")</f>
        <v>86.36363636363636</v>
      </c>
      <c r="L2004" s="198">
        <f>YEAR(A2004)</f>
        <v>2023</v>
      </c>
      <c r="M2004" s="198">
        <f>MONTH(A2004)</f>
        <v>11</v>
      </c>
      <c r="N2004" s="198">
        <f>DAY(A2004)</f>
        <v>30</v>
      </c>
      <c r="O2004" s="198">
        <v>7</v>
      </c>
      <c r="P2004" s="198"/>
      <c r="Q2004" s="195"/>
    </row>
    <row r="2005" spans="1:17">
      <c r="A2005" s="194">
        <v>45261</v>
      </c>
      <c r="B2005" s="195" t="s">
        <v>81</v>
      </c>
      <c r="C2005" s="195">
        <v>1</v>
      </c>
      <c r="D2005" s="195">
        <v>60</v>
      </c>
      <c r="E2005" s="195">
        <v>2393</v>
      </c>
      <c r="F2005" s="195">
        <v>34</v>
      </c>
      <c r="G2005" s="195">
        <v>1.7</v>
      </c>
      <c r="H2005" s="195">
        <v>1</v>
      </c>
      <c r="I2005" s="195">
        <v>29</v>
      </c>
      <c r="J2005" s="196">
        <v>79.599999999999994</v>
      </c>
      <c r="K2005" s="197">
        <f>IFERROR(TablaAforos[[#This Row],[AREA DEL POTRERO]]/TablaAforos[[#This Row],[NUMERO VACAS LOTE]]/TablaAforos[[#This Row],[DIAS OCUPACION]],"")</f>
        <v>70.382352941176464</v>
      </c>
      <c r="L2005" s="198">
        <f>YEAR(A2005)</f>
        <v>2023</v>
      </c>
      <c r="M2005" s="198">
        <f>MONTH(A2005)</f>
        <v>12</v>
      </c>
      <c r="N2005" s="198">
        <f>DAY(A2005)</f>
        <v>1</v>
      </c>
      <c r="O2005" s="198">
        <v>7</v>
      </c>
      <c r="P2005" s="198"/>
      <c r="Q2005" s="195"/>
    </row>
    <row r="2006" spans="1:17">
      <c r="A2006" s="194">
        <v>45261</v>
      </c>
      <c r="B2006" s="195" t="s">
        <v>81</v>
      </c>
      <c r="C2006" s="195">
        <v>2</v>
      </c>
      <c r="D2006" s="195">
        <v>83</v>
      </c>
      <c r="E2006" s="195">
        <v>3369</v>
      </c>
      <c r="F2006" s="195">
        <v>33</v>
      </c>
      <c r="G2006" s="195">
        <v>1.7</v>
      </c>
      <c r="H2006" s="195">
        <v>1</v>
      </c>
      <c r="I2006" s="195">
        <v>28</v>
      </c>
      <c r="J2006" s="196">
        <v>114</v>
      </c>
      <c r="K2006" s="197">
        <f>IFERROR(TablaAforos[[#This Row],[AREA DEL POTRERO]]/TablaAforos[[#This Row],[NUMERO VACAS LOTE]]/TablaAforos[[#This Row],[DIAS OCUPACION]],"")</f>
        <v>102.09090909090909</v>
      </c>
      <c r="L2006" s="198">
        <f t="shared" si="519"/>
        <v>2023</v>
      </c>
      <c r="M2006" s="198">
        <f t="shared" si="520"/>
        <v>12</v>
      </c>
      <c r="N2006" s="198">
        <f t="shared" si="521"/>
        <v>1</v>
      </c>
      <c r="O2006" s="198">
        <v>7</v>
      </c>
      <c r="P2006" s="198"/>
      <c r="Q2006" s="195"/>
    </row>
    <row r="2007" spans="1:17">
      <c r="A2007" s="194">
        <v>45261</v>
      </c>
      <c r="B2007" s="195" t="s">
        <v>85</v>
      </c>
      <c r="C2007" s="195">
        <v>1</v>
      </c>
      <c r="D2007" s="195" t="s">
        <v>138</v>
      </c>
      <c r="E2007" s="195">
        <v>7123</v>
      </c>
      <c r="F2007" s="195">
        <v>32</v>
      </c>
      <c r="G2007" s="195">
        <v>1.4</v>
      </c>
      <c r="H2007" s="195">
        <v>2</v>
      </c>
      <c r="I2007" s="195">
        <v>36</v>
      </c>
      <c r="J2007" s="196">
        <v>106</v>
      </c>
      <c r="K2007" s="197">
        <f>IFERROR(TablaAforos[[#This Row],[AREA DEL POTRERO]]/TablaAforos[[#This Row],[NUMERO VACAS LOTE]]/TablaAforos[[#This Row],[DIAS OCUPACION]],"")</f>
        <v>111.296875</v>
      </c>
      <c r="L2007" s="198">
        <f>YEAR(A2007)</f>
        <v>2023</v>
      </c>
      <c r="M2007" s="198">
        <f>MONTH(A2007)</f>
        <v>12</v>
      </c>
      <c r="N2007" s="198">
        <f>DAY(A2007)</f>
        <v>1</v>
      </c>
      <c r="O2007" s="198">
        <v>7</v>
      </c>
      <c r="P2007" s="198"/>
      <c r="Q2007" s="195"/>
    </row>
    <row r="2008" spans="1:17">
      <c r="A2008" s="194">
        <v>45262</v>
      </c>
      <c r="B2008" s="195" t="s">
        <v>81</v>
      </c>
      <c r="C2008" s="195">
        <v>1</v>
      </c>
      <c r="D2008" s="195">
        <v>61</v>
      </c>
      <c r="E2008" s="195">
        <v>2668</v>
      </c>
      <c r="F2008" s="195">
        <v>34</v>
      </c>
      <c r="G2008" s="195">
        <v>2</v>
      </c>
      <c r="H2008" s="195">
        <v>1</v>
      </c>
      <c r="I2008" s="195">
        <v>29</v>
      </c>
      <c r="J2008" s="196">
        <v>102</v>
      </c>
      <c r="K2008" s="197">
        <f>IFERROR(TablaAforos[[#This Row],[AREA DEL POTRERO]]/TablaAforos[[#This Row],[NUMERO VACAS LOTE]]/TablaAforos[[#This Row],[DIAS OCUPACION]],"")</f>
        <v>78.470588235294116</v>
      </c>
      <c r="L2008" s="198">
        <f t="shared" si="519"/>
        <v>2023</v>
      </c>
      <c r="M2008" s="198">
        <f t="shared" si="520"/>
        <v>12</v>
      </c>
      <c r="N2008" s="198">
        <f t="shared" si="521"/>
        <v>2</v>
      </c>
      <c r="O2008" s="198">
        <v>7</v>
      </c>
      <c r="P2008" s="198"/>
      <c r="Q2008" s="195"/>
    </row>
    <row r="2009" spans="1:17">
      <c r="A2009" s="194">
        <v>45262</v>
      </c>
      <c r="B2009" s="195" t="s">
        <v>81</v>
      </c>
      <c r="C2009" s="195">
        <v>2</v>
      </c>
      <c r="D2009" s="195">
        <v>85</v>
      </c>
      <c r="E2009" s="195">
        <v>2219</v>
      </c>
      <c r="F2009" s="195">
        <v>33</v>
      </c>
      <c r="G2009" s="195">
        <v>1.4</v>
      </c>
      <c r="H2009" s="195">
        <v>1</v>
      </c>
      <c r="I2009" s="195">
        <v>29</v>
      </c>
      <c r="J2009" s="196">
        <v>65.099999999999994</v>
      </c>
      <c r="K2009" s="197">
        <f>IFERROR(TablaAforos[[#This Row],[AREA DEL POTRERO]]/TablaAforos[[#This Row],[NUMERO VACAS LOTE]]/TablaAforos[[#This Row],[DIAS OCUPACION]],"")</f>
        <v>67.242424242424249</v>
      </c>
      <c r="L2009" s="198">
        <f t="shared" si="519"/>
        <v>2023</v>
      </c>
      <c r="M2009" s="198">
        <f t="shared" si="520"/>
        <v>12</v>
      </c>
      <c r="N2009" s="198">
        <f t="shared" si="521"/>
        <v>2</v>
      </c>
      <c r="O2009" s="198">
        <v>7</v>
      </c>
      <c r="P2009" s="198"/>
      <c r="Q2009" s="195"/>
    </row>
    <row r="2010" spans="1:17">
      <c r="A2010" s="194">
        <v>45261</v>
      </c>
      <c r="B2010" s="195" t="s">
        <v>82</v>
      </c>
      <c r="C2010" s="195" t="s">
        <v>87</v>
      </c>
      <c r="D2010" s="195">
        <v>47</v>
      </c>
      <c r="E2010" s="195">
        <v>2500</v>
      </c>
      <c r="F2010" s="195">
        <v>40</v>
      </c>
      <c r="G2010" s="195">
        <v>1.6</v>
      </c>
      <c r="H2010" s="195">
        <v>1</v>
      </c>
      <c r="I2010" s="195">
        <v>33</v>
      </c>
      <c r="J2010" s="196">
        <v>75.5</v>
      </c>
      <c r="K2010" s="197">
        <f>IFERROR(TablaAforos[[#This Row],[AREA DEL POTRERO]]/TablaAforos[[#This Row],[NUMERO VACAS LOTE]]/TablaAforos[[#This Row],[DIAS OCUPACION]],"")</f>
        <v>62.5</v>
      </c>
      <c r="L2010" s="198">
        <f t="shared" si="519"/>
        <v>2023</v>
      </c>
      <c r="M2010" s="198">
        <f t="shared" si="520"/>
        <v>12</v>
      </c>
      <c r="N2010" s="198">
        <f t="shared" si="521"/>
        <v>1</v>
      </c>
      <c r="O2010" s="198">
        <v>8</v>
      </c>
      <c r="P2010" s="198"/>
      <c r="Q2010" s="195"/>
    </row>
    <row r="2011" spans="1:17">
      <c r="A2011" s="194">
        <v>45262</v>
      </c>
      <c r="B2011" s="195" t="s">
        <v>82</v>
      </c>
      <c r="C2011" s="195" t="s">
        <v>87</v>
      </c>
      <c r="D2011" s="195">
        <v>48</v>
      </c>
      <c r="E2011" s="195">
        <v>2500</v>
      </c>
      <c r="F2011" s="195">
        <v>40</v>
      </c>
      <c r="G2011" s="195">
        <v>1.2</v>
      </c>
      <c r="H2011" s="195">
        <v>1</v>
      </c>
      <c r="I2011" s="195">
        <v>33</v>
      </c>
      <c r="J2011" s="196">
        <v>60</v>
      </c>
      <c r="K2011" s="197">
        <f>IFERROR(TablaAforos[[#This Row],[AREA DEL POTRERO]]/TablaAforos[[#This Row],[NUMERO VACAS LOTE]]/TablaAforos[[#This Row],[DIAS OCUPACION]],"")</f>
        <v>62.5</v>
      </c>
      <c r="L2011" s="198">
        <f>YEAR(A2011)</f>
        <v>2023</v>
      </c>
      <c r="M2011" s="198">
        <f>MONTH(A2011)</f>
        <v>12</v>
      </c>
      <c r="N2011" s="198">
        <f>DAY(A2011)</f>
        <v>2</v>
      </c>
      <c r="O2011" s="198">
        <v>8</v>
      </c>
      <c r="P2011" s="198"/>
      <c r="Q2011" s="195"/>
    </row>
    <row r="2012" spans="1:17">
      <c r="A2012" s="194">
        <v>45263</v>
      </c>
      <c r="B2012" s="195" t="s">
        <v>81</v>
      </c>
      <c r="C2012" s="195">
        <v>1</v>
      </c>
      <c r="D2012" s="195">
        <v>62</v>
      </c>
      <c r="E2012" s="195">
        <v>2466</v>
      </c>
      <c r="F2012" s="195">
        <v>34</v>
      </c>
      <c r="G2012" s="195">
        <v>2.1</v>
      </c>
      <c r="H2012" s="195">
        <v>1</v>
      </c>
      <c r="I2012" s="195">
        <v>29</v>
      </c>
      <c r="J2012" s="196">
        <v>99.5</v>
      </c>
      <c r="K2012" s="197">
        <f>IFERROR(TablaAforos[[#This Row],[AREA DEL POTRERO]]/TablaAforos[[#This Row],[NUMERO VACAS LOTE]]/TablaAforos[[#This Row],[DIAS OCUPACION]],"")</f>
        <v>72.529411764705884</v>
      </c>
      <c r="L2012" s="198">
        <f>YEAR(A2012)</f>
        <v>2023</v>
      </c>
      <c r="M2012" s="198">
        <f>MONTH(A2012)</f>
        <v>12</v>
      </c>
      <c r="N2012" s="198">
        <f>DAY(A2012)</f>
        <v>3</v>
      </c>
      <c r="O2012" s="198">
        <v>7</v>
      </c>
      <c r="P2012" s="198"/>
      <c r="Q2012" s="195"/>
    </row>
    <row r="2013" spans="1:17">
      <c r="A2013" s="194">
        <v>45263</v>
      </c>
      <c r="B2013" s="195" t="s">
        <v>81</v>
      </c>
      <c r="C2013" s="195">
        <v>2</v>
      </c>
      <c r="D2013" s="195">
        <v>87</v>
      </c>
      <c r="E2013" s="195">
        <v>3351</v>
      </c>
      <c r="F2013" s="195">
        <v>33</v>
      </c>
      <c r="G2013" s="195">
        <v>1.6</v>
      </c>
      <c r="H2013" s="195">
        <v>1</v>
      </c>
      <c r="I2013" s="195">
        <v>29</v>
      </c>
      <c r="J2013" s="196">
        <v>110</v>
      </c>
      <c r="K2013" s="197">
        <f>IFERROR(TablaAforos[[#This Row],[AREA DEL POTRERO]]/TablaAforos[[#This Row],[NUMERO VACAS LOTE]]/TablaAforos[[#This Row],[DIAS OCUPACION]],"")</f>
        <v>101.54545454545455</v>
      </c>
      <c r="L2013" s="198">
        <f>YEAR(A2013)</f>
        <v>2023</v>
      </c>
      <c r="M2013" s="198">
        <f>MONTH(A2013)</f>
        <v>12</v>
      </c>
      <c r="N2013" s="198">
        <f>DAY(A2013)</f>
        <v>3</v>
      </c>
      <c r="O2013" s="198">
        <v>7</v>
      </c>
      <c r="P2013" s="198"/>
      <c r="Q2013" s="195"/>
    </row>
    <row r="2014" spans="1:17">
      <c r="A2014" s="194">
        <v>45263</v>
      </c>
      <c r="B2014" s="195" t="s">
        <v>82</v>
      </c>
      <c r="C2014" s="195" t="s">
        <v>86</v>
      </c>
      <c r="D2014" s="195">
        <v>4</v>
      </c>
      <c r="E2014" s="195">
        <v>2500</v>
      </c>
      <c r="F2014" s="195">
        <v>40</v>
      </c>
      <c r="G2014" s="195">
        <v>1.3</v>
      </c>
      <c r="H2014" s="195">
        <v>1</v>
      </c>
      <c r="I2014" s="195">
        <v>30</v>
      </c>
      <c r="J2014" s="196">
        <v>61.4</v>
      </c>
      <c r="K2014" s="197">
        <f>IFERROR(TablaAforos[[#This Row],[AREA DEL POTRERO]]/TablaAforos[[#This Row],[NUMERO VACAS LOTE]]/TablaAforos[[#This Row],[DIAS OCUPACION]],"")</f>
        <v>62.5</v>
      </c>
      <c r="L2014" s="198">
        <f>YEAR(A2014)</f>
        <v>2023</v>
      </c>
      <c r="M2014" s="198">
        <f>MONTH(A2014)</f>
        <v>12</v>
      </c>
      <c r="N2014" s="198">
        <f>DAY(A2014)</f>
        <v>3</v>
      </c>
      <c r="O2014" s="198">
        <v>8</v>
      </c>
      <c r="P2014" s="198"/>
      <c r="Q2014" s="195"/>
    </row>
    <row r="2015" spans="1:17">
      <c r="A2015" s="194">
        <v>45263</v>
      </c>
      <c r="B2015" s="195" t="s">
        <v>82</v>
      </c>
      <c r="C2015" s="195" t="s">
        <v>87</v>
      </c>
      <c r="D2015" s="195">
        <v>49</v>
      </c>
      <c r="E2015" s="195">
        <v>2500</v>
      </c>
      <c r="F2015" s="195">
        <v>40</v>
      </c>
      <c r="G2015" s="195">
        <v>1.7</v>
      </c>
      <c r="H2015" s="195">
        <v>1</v>
      </c>
      <c r="I2015" s="195">
        <v>33</v>
      </c>
      <c r="J2015" s="196">
        <v>83</v>
      </c>
      <c r="K2015" s="197">
        <f>IFERROR(TablaAforos[[#This Row],[AREA DEL POTRERO]]/TablaAforos[[#This Row],[NUMERO VACAS LOTE]]/TablaAforos[[#This Row],[DIAS OCUPACION]],"")</f>
        <v>62.5</v>
      </c>
      <c r="L2015" s="198">
        <f>YEAR(A2015)</f>
        <v>2023</v>
      </c>
      <c r="M2015" s="198">
        <f>MONTH(A2015)</f>
        <v>12</v>
      </c>
      <c r="N2015" s="198">
        <f>DAY(A2015)</f>
        <v>3</v>
      </c>
      <c r="O2015" s="198">
        <v>8</v>
      </c>
      <c r="P2015" s="198"/>
      <c r="Q2015" s="195"/>
    </row>
    <row r="2016" spans="1:17">
      <c r="A2016" s="194">
        <v>45263</v>
      </c>
      <c r="B2016" s="195" t="s">
        <v>88</v>
      </c>
      <c r="C2016" s="195">
        <v>1</v>
      </c>
      <c r="D2016" s="195">
        <v>9</v>
      </c>
      <c r="E2016" s="195">
        <v>8011</v>
      </c>
      <c r="F2016" s="195">
        <v>44</v>
      </c>
      <c r="G2016" s="195">
        <v>1.5</v>
      </c>
      <c r="H2016" s="195">
        <v>1.5</v>
      </c>
      <c r="I2016" s="195">
        <v>35</v>
      </c>
      <c r="J2016" s="196">
        <v>120</v>
      </c>
      <c r="K2016" s="197">
        <f>IFERROR(TablaAforos[[#This Row],[AREA DEL POTRERO]]/TablaAforos[[#This Row],[NUMERO VACAS LOTE]]/TablaAforos[[#This Row],[DIAS OCUPACION]],"")</f>
        <v>121.37878787878788</v>
      </c>
      <c r="L2016" s="198">
        <f t="shared" si="519"/>
        <v>2023</v>
      </c>
      <c r="M2016" s="198">
        <f t="shared" si="520"/>
        <v>12</v>
      </c>
      <c r="N2016" s="198">
        <f t="shared" si="521"/>
        <v>3</v>
      </c>
      <c r="O2016" s="198">
        <v>7</v>
      </c>
      <c r="P2016" s="198"/>
      <c r="Q2016" s="195"/>
    </row>
    <row r="2017" spans="1:17">
      <c r="A2017" s="194">
        <v>45263</v>
      </c>
      <c r="B2017" s="195" t="s">
        <v>85</v>
      </c>
      <c r="C2017" s="195">
        <v>2</v>
      </c>
      <c r="D2017" s="195">
        <v>16</v>
      </c>
      <c r="E2017" s="195">
        <v>9992</v>
      </c>
      <c r="F2017" s="195">
        <v>41</v>
      </c>
      <c r="G2017" s="195">
        <v>1.5</v>
      </c>
      <c r="H2017" s="195">
        <v>2</v>
      </c>
      <c r="I2017" s="195">
        <v>30</v>
      </c>
      <c r="J2017" s="196">
        <v>120</v>
      </c>
      <c r="K2017" s="197">
        <f>IFERROR(TablaAforos[[#This Row],[AREA DEL POTRERO]]/TablaAforos[[#This Row],[NUMERO VACAS LOTE]]/TablaAforos[[#This Row],[DIAS OCUPACION]],"")</f>
        <v>121.85365853658537</v>
      </c>
      <c r="L2017" s="198">
        <f>YEAR(A2017)</f>
        <v>2023</v>
      </c>
      <c r="M2017" s="198">
        <f>MONTH(A2017)</f>
        <v>12</v>
      </c>
      <c r="N2017" s="198">
        <f>DAY(A2017)</f>
        <v>3</v>
      </c>
      <c r="O2017" s="198">
        <v>7</v>
      </c>
      <c r="P2017" s="198"/>
      <c r="Q2017" s="195"/>
    </row>
    <row r="2018" spans="1:17">
      <c r="A2018" s="194">
        <v>45264</v>
      </c>
      <c r="B2018" s="195" t="s">
        <v>81</v>
      </c>
      <c r="C2018" s="195">
        <v>1</v>
      </c>
      <c r="D2018" s="195">
        <v>63</v>
      </c>
      <c r="E2018" s="195">
        <v>2859</v>
      </c>
      <c r="F2018" s="195">
        <v>34</v>
      </c>
      <c r="G2018" s="195">
        <v>2</v>
      </c>
      <c r="H2018" s="195">
        <v>1</v>
      </c>
      <c r="I2018" s="195">
        <v>29</v>
      </c>
      <c r="J2018" s="196">
        <v>114</v>
      </c>
      <c r="K2018" s="197">
        <f>IFERROR(TablaAforos[[#This Row],[AREA DEL POTRERO]]/TablaAforos[[#This Row],[NUMERO VACAS LOTE]]/TablaAforos[[#This Row],[DIAS OCUPACION]],"")</f>
        <v>84.088235294117652</v>
      </c>
      <c r="L2018" s="198">
        <f>YEAR(A2018)</f>
        <v>2023</v>
      </c>
      <c r="M2018" s="198">
        <f>MONTH(A2018)</f>
        <v>12</v>
      </c>
      <c r="N2018" s="198">
        <f>DAY(A2018)</f>
        <v>4</v>
      </c>
      <c r="O2018" s="198">
        <v>7</v>
      </c>
      <c r="P2018" s="198"/>
      <c r="Q2018" s="195"/>
    </row>
    <row r="2019" spans="1:17">
      <c r="A2019" s="194">
        <v>45264</v>
      </c>
      <c r="B2019" s="195" t="s">
        <v>81</v>
      </c>
      <c r="C2019" s="195">
        <v>2</v>
      </c>
      <c r="D2019" s="195">
        <v>88</v>
      </c>
      <c r="E2019" s="195">
        <v>2092</v>
      </c>
      <c r="F2019" s="195">
        <v>33</v>
      </c>
      <c r="G2019" s="195">
        <v>1.5</v>
      </c>
      <c r="H2019" s="195">
        <v>1</v>
      </c>
      <c r="I2019" s="195">
        <v>29</v>
      </c>
      <c r="J2019" s="196">
        <v>64.7</v>
      </c>
      <c r="K2019" s="197">
        <f>IFERROR(TablaAforos[[#This Row],[AREA DEL POTRERO]]/TablaAforos[[#This Row],[NUMERO VACAS LOTE]]/TablaAforos[[#This Row],[DIAS OCUPACION]],"")</f>
        <v>63.393939393939391</v>
      </c>
      <c r="L2019" s="198">
        <f t="shared" si="519"/>
        <v>2023</v>
      </c>
      <c r="M2019" s="198">
        <f t="shared" si="520"/>
        <v>12</v>
      </c>
      <c r="N2019" s="198">
        <f t="shared" si="521"/>
        <v>4</v>
      </c>
      <c r="O2019" s="198">
        <v>7</v>
      </c>
      <c r="P2019" s="198"/>
      <c r="Q2019" s="195"/>
    </row>
    <row r="2020" spans="1:17">
      <c r="A2020" s="194">
        <v>45264</v>
      </c>
      <c r="B2020" s="195" t="s">
        <v>82</v>
      </c>
      <c r="C2020" s="195" t="s">
        <v>86</v>
      </c>
      <c r="D2020" s="195">
        <v>5</v>
      </c>
      <c r="E2020" s="195">
        <v>2500</v>
      </c>
      <c r="F2020" s="195">
        <v>40</v>
      </c>
      <c r="G2020" s="195">
        <v>1</v>
      </c>
      <c r="H2020" s="195">
        <v>1</v>
      </c>
      <c r="I2020" s="195">
        <v>30</v>
      </c>
      <c r="J2020" s="196">
        <v>49.7</v>
      </c>
      <c r="K2020" s="197">
        <f>IFERROR(TablaAforos[[#This Row],[AREA DEL POTRERO]]/TablaAforos[[#This Row],[NUMERO VACAS LOTE]]/TablaAforos[[#This Row],[DIAS OCUPACION]],"")</f>
        <v>62.5</v>
      </c>
      <c r="L2020" s="198">
        <f>YEAR(A2020)</f>
        <v>2023</v>
      </c>
      <c r="M2020" s="198">
        <f>MONTH(A2020)</f>
        <v>12</v>
      </c>
      <c r="N2020" s="198">
        <f>DAY(A2020)</f>
        <v>4</v>
      </c>
      <c r="O2020" s="198">
        <v>8</v>
      </c>
      <c r="P2020" s="198"/>
      <c r="Q2020" s="195"/>
    </row>
    <row r="2021" spans="1:17">
      <c r="A2021" s="194">
        <v>45264</v>
      </c>
      <c r="B2021" s="195" t="s">
        <v>82</v>
      </c>
      <c r="C2021" s="195" t="s">
        <v>87</v>
      </c>
      <c r="D2021" s="195">
        <v>50</v>
      </c>
      <c r="E2021" s="195">
        <v>2500</v>
      </c>
      <c r="F2021" s="195">
        <v>40</v>
      </c>
      <c r="G2021" s="195">
        <v>1.4</v>
      </c>
      <c r="H2021" s="195">
        <v>1</v>
      </c>
      <c r="I2021" s="195">
        <v>34</v>
      </c>
      <c r="J2021" s="196">
        <v>66.599999999999994</v>
      </c>
      <c r="K2021" s="197">
        <f>IFERROR(TablaAforos[[#This Row],[AREA DEL POTRERO]]/TablaAforos[[#This Row],[NUMERO VACAS LOTE]]/TablaAforos[[#This Row],[DIAS OCUPACION]],"")</f>
        <v>62.5</v>
      </c>
      <c r="L2021" s="198">
        <f>YEAR(A2021)</f>
        <v>2023</v>
      </c>
      <c r="M2021" s="198">
        <f>MONTH(A2021)</f>
        <v>12</v>
      </c>
      <c r="N2021" s="198">
        <f>DAY(A2021)</f>
        <v>4</v>
      </c>
      <c r="O2021" s="198">
        <v>8</v>
      </c>
      <c r="P2021" s="198"/>
      <c r="Q2021" s="195"/>
    </row>
    <row r="2022" spans="1:17">
      <c r="A2022" s="194">
        <v>45264</v>
      </c>
      <c r="B2022" s="195" t="s">
        <v>85</v>
      </c>
      <c r="C2022" s="195">
        <v>1</v>
      </c>
      <c r="D2022" s="195" t="s">
        <v>139</v>
      </c>
      <c r="E2022" s="195">
        <v>8020</v>
      </c>
      <c r="F2022" s="195">
        <v>32</v>
      </c>
      <c r="G2022" s="195">
        <v>1.6</v>
      </c>
      <c r="H2022" s="195">
        <v>3</v>
      </c>
      <c r="I2022" s="195">
        <v>36</v>
      </c>
      <c r="J2022" s="196">
        <v>91.8</v>
      </c>
      <c r="K2022" s="197">
        <f>IFERROR(TablaAforos[[#This Row],[AREA DEL POTRERO]]/TablaAforos[[#This Row],[NUMERO VACAS LOTE]]/TablaAforos[[#This Row],[DIAS OCUPACION]],"")</f>
        <v>83.541666666666671</v>
      </c>
      <c r="L2022" s="198">
        <f t="shared" si="519"/>
        <v>2023</v>
      </c>
      <c r="M2022" s="198">
        <f t="shared" si="520"/>
        <v>12</v>
      </c>
      <c r="N2022" s="198">
        <f t="shared" si="521"/>
        <v>4</v>
      </c>
      <c r="O2022" s="198">
        <v>7</v>
      </c>
      <c r="P2022" s="198"/>
      <c r="Q2022" s="195"/>
    </row>
    <row r="2023" spans="1:17">
      <c r="A2023" s="194">
        <v>45264</v>
      </c>
      <c r="B2023" s="195" t="s">
        <v>85</v>
      </c>
      <c r="C2023" s="195">
        <v>2</v>
      </c>
      <c r="D2023" s="195">
        <v>22</v>
      </c>
      <c r="E2023" s="195">
        <v>7374</v>
      </c>
      <c r="F2023" s="195">
        <v>41</v>
      </c>
      <c r="G2023" s="195">
        <v>2.2000000000000002</v>
      </c>
      <c r="H2023" s="195">
        <v>2.5</v>
      </c>
      <c r="I2023" s="195">
        <v>30</v>
      </c>
      <c r="J2023" s="196">
        <v>106</v>
      </c>
      <c r="K2023" s="197">
        <f>IFERROR(TablaAforos[[#This Row],[AREA DEL POTRERO]]/TablaAforos[[#This Row],[NUMERO VACAS LOTE]]/TablaAforos[[#This Row],[DIAS OCUPACION]],"")</f>
        <v>71.941463414634143</v>
      </c>
      <c r="L2023" s="198">
        <f>YEAR(A2023)</f>
        <v>2023</v>
      </c>
      <c r="M2023" s="198">
        <f>MONTH(A2023)</f>
        <v>12</v>
      </c>
      <c r="N2023" s="198">
        <f>DAY(A2023)</f>
        <v>4</v>
      </c>
      <c r="O2023" s="198">
        <v>8</v>
      </c>
      <c r="P2023" s="198"/>
      <c r="Q2023" s="195"/>
    </row>
    <row r="2024" spans="1:17">
      <c r="A2024" s="194">
        <v>45264</v>
      </c>
      <c r="B2024" s="195" t="s">
        <v>88</v>
      </c>
      <c r="C2024" s="195">
        <v>1</v>
      </c>
      <c r="D2024" s="195">
        <v>5</v>
      </c>
      <c r="E2024" s="195">
        <v>8100</v>
      </c>
      <c r="F2024" s="195">
        <v>44</v>
      </c>
      <c r="G2024" s="195">
        <v>1.2</v>
      </c>
      <c r="H2024" s="195">
        <v>2</v>
      </c>
      <c r="I2024" s="195">
        <v>33</v>
      </c>
      <c r="J2024" s="196">
        <v>98.1</v>
      </c>
      <c r="K2024" s="197">
        <f>IFERROR(TablaAforos[[#This Row],[AREA DEL POTRERO]]/TablaAforos[[#This Row],[NUMERO VACAS LOTE]]/TablaAforos[[#This Row],[DIAS OCUPACION]],"")</f>
        <v>92.045454545454547</v>
      </c>
      <c r="L2024" s="198">
        <f>YEAR(A2024)</f>
        <v>2023</v>
      </c>
      <c r="M2024" s="198">
        <f>MONTH(A2024)</f>
        <v>12</v>
      </c>
      <c r="N2024" s="198">
        <f>DAY(A2024)</f>
        <v>4</v>
      </c>
      <c r="O2024" s="198">
        <v>7</v>
      </c>
      <c r="P2024" s="198"/>
      <c r="Q2024" s="195"/>
    </row>
    <row r="2025" spans="1:17">
      <c r="A2025" s="194">
        <v>45265</v>
      </c>
      <c r="B2025" s="195" t="s">
        <v>81</v>
      </c>
      <c r="C2025" s="195">
        <v>1</v>
      </c>
      <c r="D2025" s="195">
        <v>64</v>
      </c>
      <c r="E2025" s="195">
        <v>2523</v>
      </c>
      <c r="F2025" s="195">
        <v>34</v>
      </c>
      <c r="G2025" s="195">
        <v>1.6</v>
      </c>
      <c r="H2025" s="195">
        <v>1</v>
      </c>
      <c r="I2025" s="195">
        <v>29</v>
      </c>
      <c r="J2025" s="196">
        <v>78.099999999999994</v>
      </c>
      <c r="K2025" s="197">
        <f>IFERROR(TablaAforos[[#This Row],[AREA DEL POTRERO]]/TablaAforos[[#This Row],[NUMERO VACAS LOTE]]/TablaAforos[[#This Row],[DIAS OCUPACION]],"")</f>
        <v>74.205882352941174</v>
      </c>
      <c r="L2025" s="198">
        <f t="shared" si="519"/>
        <v>2023</v>
      </c>
      <c r="M2025" s="198">
        <f t="shared" si="520"/>
        <v>12</v>
      </c>
      <c r="N2025" s="198">
        <f t="shared" si="521"/>
        <v>5</v>
      </c>
      <c r="O2025" s="198">
        <v>7</v>
      </c>
      <c r="P2025" s="198"/>
      <c r="Q2025" s="195"/>
    </row>
    <row r="2026" spans="1:17">
      <c r="A2026" s="194">
        <v>45265</v>
      </c>
      <c r="B2026" s="195" t="s">
        <v>81</v>
      </c>
      <c r="C2026" s="195">
        <v>2</v>
      </c>
      <c r="D2026" s="195">
        <v>89</v>
      </c>
      <c r="E2026" s="195">
        <v>2476</v>
      </c>
      <c r="F2026" s="195">
        <v>33</v>
      </c>
      <c r="G2026" s="195">
        <v>2.2000000000000002</v>
      </c>
      <c r="H2026" s="195">
        <v>1</v>
      </c>
      <c r="I2026" s="195">
        <v>29</v>
      </c>
      <c r="J2026" s="196">
        <v>108</v>
      </c>
      <c r="K2026" s="197">
        <f>IFERROR(TablaAforos[[#This Row],[AREA DEL POTRERO]]/TablaAforos[[#This Row],[NUMERO VACAS LOTE]]/TablaAforos[[#This Row],[DIAS OCUPACION]],"")</f>
        <v>75.030303030303031</v>
      </c>
      <c r="L2026" s="198">
        <f t="shared" si="519"/>
        <v>2023</v>
      </c>
      <c r="M2026" s="198">
        <f t="shared" si="520"/>
        <v>12</v>
      </c>
      <c r="N2026" s="198">
        <f t="shared" si="521"/>
        <v>5</v>
      </c>
      <c r="O2026" s="198">
        <v>7</v>
      </c>
      <c r="P2026" s="198"/>
      <c r="Q2026" s="195"/>
    </row>
    <row r="2027" spans="1:17">
      <c r="A2027" s="194">
        <v>45265</v>
      </c>
      <c r="B2027" s="195" t="s">
        <v>82</v>
      </c>
      <c r="C2027" s="195" t="s">
        <v>86</v>
      </c>
      <c r="D2027" s="195">
        <v>6</v>
      </c>
      <c r="E2027" s="195">
        <v>2500</v>
      </c>
      <c r="F2027" s="195">
        <v>40</v>
      </c>
      <c r="G2027" s="195">
        <v>1</v>
      </c>
      <c r="H2027" s="195">
        <v>1</v>
      </c>
      <c r="I2027" s="195">
        <v>30</v>
      </c>
      <c r="J2027" s="196">
        <v>47.8</v>
      </c>
      <c r="K2027" s="197">
        <f>IFERROR(TablaAforos[[#This Row],[AREA DEL POTRERO]]/TablaAforos[[#This Row],[NUMERO VACAS LOTE]]/TablaAforos[[#This Row],[DIAS OCUPACION]],"")</f>
        <v>62.5</v>
      </c>
      <c r="L2027" s="198">
        <f>YEAR(A2027)</f>
        <v>2023</v>
      </c>
      <c r="M2027" s="198">
        <f>MONTH(A2027)</f>
        <v>12</v>
      </c>
      <c r="N2027" s="198">
        <f>DAY(A2027)</f>
        <v>5</v>
      </c>
      <c r="O2027" s="198">
        <v>8</v>
      </c>
      <c r="P2027" s="198"/>
      <c r="Q2027" s="195"/>
    </row>
    <row r="2028" spans="1:17">
      <c r="A2028" s="194">
        <v>45265</v>
      </c>
      <c r="B2028" s="195" t="s">
        <v>82</v>
      </c>
      <c r="C2028" s="195" t="s">
        <v>87</v>
      </c>
      <c r="D2028" s="195">
        <v>51</v>
      </c>
      <c r="E2028" s="195">
        <v>2500</v>
      </c>
      <c r="F2028" s="195">
        <v>40</v>
      </c>
      <c r="G2028" s="195">
        <v>1.3</v>
      </c>
      <c r="H2028" s="195">
        <v>1</v>
      </c>
      <c r="I2028" s="195">
        <v>34</v>
      </c>
      <c r="J2028" s="196">
        <v>50</v>
      </c>
      <c r="K2028" s="197">
        <f>IFERROR(TablaAforos[[#This Row],[AREA DEL POTRERO]]/TablaAforos[[#This Row],[NUMERO VACAS LOTE]]/TablaAforos[[#This Row],[DIAS OCUPACION]],"")</f>
        <v>62.5</v>
      </c>
      <c r="L2028" s="198">
        <f>YEAR(A2028)</f>
        <v>2023</v>
      </c>
      <c r="M2028" s="198">
        <f>MONTH(A2028)</f>
        <v>12</v>
      </c>
      <c r="N2028" s="198">
        <f>DAY(A2028)</f>
        <v>5</v>
      </c>
      <c r="O2028" s="198">
        <v>8</v>
      </c>
      <c r="P2028" s="198"/>
      <c r="Q2028" s="195"/>
    </row>
    <row r="2029" spans="1:17">
      <c r="A2029" s="194">
        <v>45266</v>
      </c>
      <c r="B2029" s="195" t="s">
        <v>81</v>
      </c>
      <c r="C2029" s="195">
        <v>1</v>
      </c>
      <c r="D2029" s="195">
        <v>133</v>
      </c>
      <c r="E2029" s="195">
        <v>5415</v>
      </c>
      <c r="F2029" s="195">
        <v>34</v>
      </c>
      <c r="G2029" s="195">
        <v>1.6</v>
      </c>
      <c r="H2029" s="195">
        <v>1.5</v>
      </c>
      <c r="I2029" s="195">
        <v>29</v>
      </c>
      <c r="J2029" s="196">
        <v>113</v>
      </c>
      <c r="K2029" s="197">
        <f>IFERROR(TablaAforos[[#This Row],[AREA DEL POTRERO]]/TablaAforos[[#This Row],[NUMERO VACAS LOTE]]/TablaAforos[[#This Row],[DIAS OCUPACION]],"")</f>
        <v>106.17647058823529</v>
      </c>
      <c r="L2029" s="198">
        <f t="shared" si="519"/>
        <v>2023</v>
      </c>
      <c r="M2029" s="198">
        <f t="shared" si="520"/>
        <v>12</v>
      </c>
      <c r="N2029" s="198">
        <f t="shared" si="521"/>
        <v>6</v>
      </c>
      <c r="O2029" s="198">
        <v>7</v>
      </c>
      <c r="P2029" s="198"/>
      <c r="Q2029" s="195"/>
    </row>
    <row r="2030" spans="1:17">
      <c r="A2030" s="194">
        <v>45266</v>
      </c>
      <c r="B2030" s="195" t="s">
        <v>81</v>
      </c>
      <c r="C2030" s="195">
        <v>2</v>
      </c>
      <c r="D2030" s="195">
        <v>37</v>
      </c>
      <c r="E2030" s="195">
        <v>2058</v>
      </c>
      <c r="F2030" s="195">
        <v>33</v>
      </c>
      <c r="G2030" s="195">
        <v>1.6</v>
      </c>
      <c r="H2030" s="195">
        <v>0.5</v>
      </c>
      <c r="I2030" s="195">
        <v>29</v>
      </c>
      <c r="J2030" s="196">
        <v>131</v>
      </c>
      <c r="K2030" s="197">
        <f>IFERROR(TablaAforos[[#This Row],[AREA DEL POTRERO]]/TablaAforos[[#This Row],[NUMERO VACAS LOTE]]/TablaAforos[[#This Row],[DIAS OCUPACION]],"")</f>
        <v>124.72727272727273</v>
      </c>
      <c r="L2030" s="198">
        <f t="shared" si="519"/>
        <v>2023</v>
      </c>
      <c r="M2030" s="198">
        <f t="shared" si="520"/>
        <v>12</v>
      </c>
      <c r="N2030" s="198">
        <f t="shared" si="521"/>
        <v>6</v>
      </c>
      <c r="O2030" s="198">
        <v>7</v>
      </c>
      <c r="P2030" s="198"/>
      <c r="Q2030" s="195"/>
    </row>
    <row r="2031" spans="1:17">
      <c r="A2031" s="194">
        <v>45266</v>
      </c>
      <c r="B2031" s="195" t="s">
        <v>81</v>
      </c>
      <c r="C2031" s="195">
        <v>2</v>
      </c>
      <c r="D2031" s="195">
        <v>39</v>
      </c>
      <c r="E2031" s="195">
        <v>1266</v>
      </c>
      <c r="F2031" s="195">
        <v>33</v>
      </c>
      <c r="G2031" s="195">
        <v>1.1000000000000001</v>
      </c>
      <c r="H2031" s="195">
        <v>0.5</v>
      </c>
      <c r="I2031" s="195">
        <v>29</v>
      </c>
      <c r="J2031" s="196">
        <v>58.4</v>
      </c>
      <c r="K2031" s="197">
        <f>IFERROR(TablaAforos[[#This Row],[AREA DEL POTRERO]]/TablaAforos[[#This Row],[NUMERO VACAS LOTE]]/TablaAforos[[#This Row],[DIAS OCUPACION]],"")</f>
        <v>76.727272727272734</v>
      </c>
      <c r="L2031" s="198">
        <f t="shared" si="519"/>
        <v>2023</v>
      </c>
      <c r="M2031" s="198">
        <f t="shared" si="520"/>
        <v>12</v>
      </c>
      <c r="N2031" s="198">
        <f t="shared" si="521"/>
        <v>6</v>
      </c>
      <c r="O2031" s="198">
        <v>7</v>
      </c>
      <c r="P2031" s="198"/>
      <c r="Q2031" s="195"/>
    </row>
    <row r="2032" spans="1:17">
      <c r="A2032" s="194">
        <v>45266</v>
      </c>
      <c r="B2032" s="195" t="s">
        <v>82</v>
      </c>
      <c r="C2032" s="195" t="s">
        <v>86</v>
      </c>
      <c r="D2032" s="195">
        <v>7</v>
      </c>
      <c r="E2032" s="195">
        <v>2500</v>
      </c>
      <c r="F2032" s="195">
        <v>40</v>
      </c>
      <c r="G2032" s="195">
        <v>1.5</v>
      </c>
      <c r="H2032" s="195">
        <v>1</v>
      </c>
      <c r="I2032" s="195">
        <v>30</v>
      </c>
      <c r="J2032" s="196">
        <v>70.3</v>
      </c>
      <c r="K2032" s="197">
        <f>IFERROR(TablaAforos[[#This Row],[AREA DEL POTRERO]]/TablaAforos[[#This Row],[NUMERO VACAS LOTE]]/TablaAforos[[#This Row],[DIAS OCUPACION]],"")</f>
        <v>62.5</v>
      </c>
      <c r="L2032" s="198">
        <f>YEAR(A2032)</f>
        <v>2023</v>
      </c>
      <c r="M2032" s="198">
        <f>MONTH(A2032)</f>
        <v>12</v>
      </c>
      <c r="N2032" s="198">
        <f>DAY(A2032)</f>
        <v>6</v>
      </c>
      <c r="O2032" s="198">
        <v>8</v>
      </c>
      <c r="P2032" s="198"/>
      <c r="Q2032" s="195"/>
    </row>
    <row r="2033" spans="1:17">
      <c r="A2033" s="194">
        <v>45266</v>
      </c>
      <c r="B2033" s="195" t="s">
        <v>82</v>
      </c>
      <c r="C2033" s="195" t="s">
        <v>87</v>
      </c>
      <c r="D2033" s="195">
        <v>52</v>
      </c>
      <c r="E2033" s="195">
        <v>2500</v>
      </c>
      <c r="F2033" s="195">
        <v>37</v>
      </c>
      <c r="G2033" s="195">
        <v>2.6</v>
      </c>
      <c r="H2033" s="195">
        <v>1</v>
      </c>
      <c r="I2033" s="195">
        <v>34</v>
      </c>
      <c r="J2033" s="196">
        <v>133</v>
      </c>
      <c r="K2033" s="197">
        <f>IFERROR(TablaAforos[[#This Row],[AREA DEL POTRERO]]/TablaAforos[[#This Row],[NUMERO VACAS LOTE]]/TablaAforos[[#This Row],[DIAS OCUPACION]],"")</f>
        <v>67.567567567567565</v>
      </c>
      <c r="L2033" s="198">
        <f>YEAR(A2033)</f>
        <v>2023</v>
      </c>
      <c r="M2033" s="198">
        <f>MONTH(A2033)</f>
        <v>12</v>
      </c>
      <c r="N2033" s="198">
        <f>DAY(A2033)</f>
        <v>6</v>
      </c>
      <c r="O2033" s="198">
        <v>8</v>
      </c>
      <c r="P2033" s="198"/>
      <c r="Q2033" s="195"/>
    </row>
    <row r="2034" spans="1:17">
      <c r="A2034" s="194">
        <v>45266</v>
      </c>
      <c r="B2034" s="195" t="s">
        <v>88</v>
      </c>
      <c r="C2034" s="195">
        <v>1</v>
      </c>
      <c r="D2034" s="195">
        <v>6</v>
      </c>
      <c r="E2034" s="195">
        <v>6600</v>
      </c>
      <c r="F2034" s="195">
        <v>44</v>
      </c>
      <c r="G2034" s="195">
        <v>1.4</v>
      </c>
      <c r="H2034" s="195">
        <v>1.5</v>
      </c>
      <c r="I2034" s="195">
        <v>33</v>
      </c>
      <c r="J2034" s="196">
        <v>96.2</v>
      </c>
      <c r="K2034" s="197">
        <f>IFERROR(TablaAforos[[#This Row],[AREA DEL POTRERO]]/TablaAforos[[#This Row],[NUMERO VACAS LOTE]]/TablaAforos[[#This Row],[DIAS OCUPACION]],"")</f>
        <v>100</v>
      </c>
      <c r="L2034" s="198">
        <f>YEAR(A2034)</f>
        <v>2023</v>
      </c>
      <c r="M2034" s="198">
        <f>MONTH(A2034)</f>
        <v>12</v>
      </c>
      <c r="N2034" s="198">
        <f>DAY(A2034)</f>
        <v>6</v>
      </c>
      <c r="O2034" s="198">
        <v>7</v>
      </c>
      <c r="P2034" s="198"/>
      <c r="Q2034" s="195"/>
    </row>
    <row r="2035" spans="1:17">
      <c r="A2035" s="194">
        <v>45266</v>
      </c>
      <c r="B2035" s="195" t="s">
        <v>85</v>
      </c>
      <c r="C2035" s="195">
        <v>1</v>
      </c>
      <c r="D2035" s="195">
        <v>17</v>
      </c>
      <c r="E2035" s="195">
        <v>5803</v>
      </c>
      <c r="F2035" s="195">
        <v>32</v>
      </c>
      <c r="G2035" s="195">
        <v>1.5</v>
      </c>
      <c r="H2035" s="195">
        <v>2</v>
      </c>
      <c r="I2035" s="195">
        <v>22</v>
      </c>
      <c r="J2035" s="196">
        <v>91.4</v>
      </c>
      <c r="K2035" s="197">
        <f>IFERROR(TablaAforos[[#This Row],[AREA DEL POTRERO]]/TablaAforos[[#This Row],[NUMERO VACAS LOTE]]/TablaAforos[[#This Row],[DIAS OCUPACION]],"")</f>
        <v>90.671875</v>
      </c>
      <c r="L2035" s="198">
        <f>YEAR(A2035)</f>
        <v>2023</v>
      </c>
      <c r="M2035" s="198">
        <f>MONTH(A2035)</f>
        <v>12</v>
      </c>
      <c r="N2035" s="198">
        <f>DAY(A2035)</f>
        <v>6</v>
      </c>
      <c r="O2035" s="198">
        <v>8</v>
      </c>
      <c r="P2035" s="198"/>
      <c r="Q2035" s="195"/>
    </row>
    <row r="2036" spans="1:17">
      <c r="A2036" s="194">
        <v>45266</v>
      </c>
      <c r="B2036" s="195" t="s">
        <v>85</v>
      </c>
      <c r="C2036" s="195">
        <v>2</v>
      </c>
      <c r="D2036" s="195">
        <v>9</v>
      </c>
      <c r="E2036" s="195">
        <v>16823</v>
      </c>
      <c r="F2036" s="195">
        <v>41</v>
      </c>
      <c r="G2036" s="195">
        <v>1.1000000000000001</v>
      </c>
      <c r="H2036" s="195">
        <v>4</v>
      </c>
      <c r="I2036" s="195">
        <v>29</v>
      </c>
      <c r="J2036" s="196">
        <v>90</v>
      </c>
      <c r="K2036" s="197">
        <f>IFERROR(TablaAforos[[#This Row],[AREA DEL POTRERO]]/TablaAforos[[#This Row],[NUMERO VACAS LOTE]]/TablaAforos[[#This Row],[DIAS OCUPACION]],"")</f>
        <v>102.57926829268293</v>
      </c>
      <c r="L2036" s="198">
        <f>YEAR(A2036)</f>
        <v>2023</v>
      </c>
      <c r="M2036" s="198">
        <f>MONTH(A2036)</f>
        <v>12</v>
      </c>
      <c r="N2036" s="198">
        <f>DAY(A2036)</f>
        <v>6</v>
      </c>
      <c r="O2036" s="198">
        <v>8</v>
      </c>
      <c r="P2036" s="198"/>
      <c r="Q2036" s="195"/>
    </row>
    <row r="2037" spans="1:17">
      <c r="A2037" s="194">
        <v>45267</v>
      </c>
      <c r="B2037" s="195" t="s">
        <v>81</v>
      </c>
      <c r="C2037" s="195">
        <v>2</v>
      </c>
      <c r="D2037" s="195">
        <v>38</v>
      </c>
      <c r="E2037" s="195">
        <v>1430</v>
      </c>
      <c r="F2037" s="195">
        <v>33</v>
      </c>
      <c r="G2037" s="195">
        <v>1.2</v>
      </c>
      <c r="H2037" s="195">
        <v>0.5</v>
      </c>
      <c r="I2037" s="195">
        <v>29</v>
      </c>
      <c r="J2037" s="196">
        <v>71.5</v>
      </c>
      <c r="K2037" s="197">
        <f>IFERROR(TablaAforos[[#This Row],[AREA DEL POTRERO]]/TablaAforos[[#This Row],[NUMERO VACAS LOTE]]/TablaAforos[[#This Row],[DIAS OCUPACION]],"")</f>
        <v>86.666666666666671</v>
      </c>
      <c r="L2037" s="198">
        <f t="shared" si="519"/>
        <v>2023</v>
      </c>
      <c r="M2037" s="198">
        <f t="shared" si="520"/>
        <v>12</v>
      </c>
      <c r="N2037" s="198">
        <f t="shared" si="521"/>
        <v>7</v>
      </c>
      <c r="O2037" s="198">
        <v>7</v>
      </c>
      <c r="P2037" s="198"/>
      <c r="Q2037" s="195"/>
    </row>
    <row r="2038" spans="1:17">
      <c r="A2038" s="194">
        <v>45267</v>
      </c>
      <c r="B2038" s="195" t="s">
        <v>81</v>
      </c>
      <c r="C2038" s="195">
        <v>2</v>
      </c>
      <c r="D2038" s="195">
        <v>40</v>
      </c>
      <c r="E2038" s="195">
        <v>1867</v>
      </c>
      <c r="F2038" s="195">
        <v>33</v>
      </c>
      <c r="G2038" s="195">
        <v>1.5</v>
      </c>
      <c r="H2038" s="195">
        <v>0.5</v>
      </c>
      <c r="I2038" s="195">
        <v>29</v>
      </c>
      <c r="J2038" s="196">
        <v>115</v>
      </c>
      <c r="K2038" s="197">
        <f>IFERROR(TablaAforos[[#This Row],[AREA DEL POTRERO]]/TablaAforos[[#This Row],[NUMERO VACAS LOTE]]/TablaAforos[[#This Row],[DIAS OCUPACION]],"")</f>
        <v>113.15151515151516</v>
      </c>
      <c r="L2038" s="198">
        <f t="shared" si="519"/>
        <v>2023</v>
      </c>
      <c r="M2038" s="198">
        <f t="shared" si="520"/>
        <v>12</v>
      </c>
      <c r="N2038" s="198">
        <f t="shared" si="521"/>
        <v>7</v>
      </c>
      <c r="O2038" s="198">
        <v>7</v>
      </c>
      <c r="P2038" s="198"/>
      <c r="Q2038" s="195"/>
    </row>
    <row r="2039" spans="1:17">
      <c r="A2039" s="194">
        <v>45267</v>
      </c>
      <c r="B2039" s="195" t="s">
        <v>82</v>
      </c>
      <c r="C2039" s="195" t="s">
        <v>86</v>
      </c>
      <c r="D2039" s="195">
        <v>8</v>
      </c>
      <c r="E2039" s="195">
        <v>2500</v>
      </c>
      <c r="F2039" s="195">
        <v>37</v>
      </c>
      <c r="G2039" s="195">
        <v>1.4</v>
      </c>
      <c r="H2039" s="195">
        <v>1</v>
      </c>
      <c r="I2039" s="195">
        <v>30</v>
      </c>
      <c r="J2039" s="196">
        <v>74</v>
      </c>
      <c r="K2039" s="197">
        <f>IFERROR(TablaAforos[[#This Row],[AREA DEL POTRERO]]/TablaAforos[[#This Row],[NUMERO VACAS LOTE]]/TablaAforos[[#This Row],[DIAS OCUPACION]],"")</f>
        <v>67.567567567567565</v>
      </c>
      <c r="L2039" s="198">
        <f>YEAR(A2039)</f>
        <v>2023</v>
      </c>
      <c r="M2039" s="198">
        <f>MONTH(A2039)</f>
        <v>12</v>
      </c>
      <c r="N2039" s="198">
        <f>DAY(A2039)</f>
        <v>7</v>
      </c>
      <c r="O2039" s="198">
        <v>8</v>
      </c>
      <c r="P2039" s="198"/>
      <c r="Q2039" s="195"/>
    </row>
    <row r="2040" spans="1:17">
      <c r="A2040" s="194">
        <v>45267</v>
      </c>
      <c r="B2040" s="195" t="s">
        <v>82</v>
      </c>
      <c r="C2040" s="195" t="s">
        <v>87</v>
      </c>
      <c r="D2040" s="195">
        <v>53</v>
      </c>
      <c r="E2040" s="195">
        <v>2500</v>
      </c>
      <c r="F2040" s="195">
        <v>37</v>
      </c>
      <c r="G2040" s="195">
        <v>2.1</v>
      </c>
      <c r="H2040" s="195">
        <v>1</v>
      </c>
      <c r="I2040" s="195">
        <v>34</v>
      </c>
      <c r="J2040" s="196">
        <v>117</v>
      </c>
      <c r="K2040" s="197">
        <f>IFERROR(TablaAforos[[#This Row],[AREA DEL POTRERO]]/TablaAforos[[#This Row],[NUMERO VACAS LOTE]]/TablaAforos[[#This Row],[DIAS OCUPACION]],"")</f>
        <v>67.567567567567565</v>
      </c>
      <c r="L2040" s="198">
        <f>YEAR(A2040)</f>
        <v>2023</v>
      </c>
      <c r="M2040" s="198">
        <f>MONTH(A2040)</f>
        <v>12</v>
      </c>
      <c r="N2040" s="198">
        <f>DAY(A2040)</f>
        <v>7</v>
      </c>
      <c r="O2040" s="198">
        <v>8</v>
      </c>
      <c r="P2040" s="198"/>
      <c r="Q2040" s="195"/>
    </row>
    <row r="2041" spans="1:17">
      <c r="A2041" s="194">
        <v>45268</v>
      </c>
      <c r="B2041" s="195" t="s">
        <v>81</v>
      </c>
      <c r="C2041" s="195">
        <v>1</v>
      </c>
      <c r="D2041" s="195">
        <v>66</v>
      </c>
      <c r="E2041" s="195">
        <v>2177</v>
      </c>
      <c r="F2041" s="195">
        <v>34</v>
      </c>
      <c r="G2041" s="195">
        <v>1.7</v>
      </c>
      <c r="H2041" s="195">
        <v>1</v>
      </c>
      <c r="I2041" s="195">
        <v>29</v>
      </c>
      <c r="J2041" s="196">
        <v>72</v>
      </c>
      <c r="K2041" s="197">
        <f>IFERROR(TablaAforos[[#This Row],[AREA DEL POTRERO]]/TablaAforos[[#This Row],[NUMERO VACAS LOTE]]/TablaAforos[[#This Row],[DIAS OCUPACION]],"")</f>
        <v>64.029411764705884</v>
      </c>
      <c r="L2041" s="198">
        <f t="shared" si="519"/>
        <v>2023</v>
      </c>
      <c r="M2041" s="198">
        <f t="shared" si="520"/>
        <v>12</v>
      </c>
      <c r="N2041" s="198">
        <f t="shared" si="521"/>
        <v>8</v>
      </c>
      <c r="O2041" s="198">
        <v>7</v>
      </c>
      <c r="P2041" s="198"/>
      <c r="Q2041" s="195"/>
    </row>
    <row r="2042" spans="1:17">
      <c r="A2042" s="194">
        <v>45268</v>
      </c>
      <c r="B2042" s="195" t="s">
        <v>81</v>
      </c>
      <c r="C2042" s="195">
        <v>2</v>
      </c>
      <c r="D2042" s="195">
        <v>41</v>
      </c>
      <c r="E2042" s="195">
        <v>2524</v>
      </c>
      <c r="F2042" s="195">
        <v>33</v>
      </c>
      <c r="G2042" s="195">
        <v>1.9</v>
      </c>
      <c r="H2042" s="195">
        <v>1</v>
      </c>
      <c r="I2042" s="195">
        <v>29</v>
      </c>
      <c r="J2042" s="196">
        <v>98.4</v>
      </c>
      <c r="K2042" s="197">
        <f>IFERROR(TablaAforos[[#This Row],[AREA DEL POTRERO]]/TablaAforos[[#This Row],[NUMERO VACAS LOTE]]/TablaAforos[[#This Row],[DIAS OCUPACION]],"")</f>
        <v>76.484848484848484</v>
      </c>
      <c r="L2042" s="198">
        <f>YEAR(A2042)</f>
        <v>2023</v>
      </c>
      <c r="M2042" s="198">
        <f>MONTH(A2042)</f>
        <v>12</v>
      </c>
      <c r="N2042" s="198">
        <f>DAY(A2042)</f>
        <v>8</v>
      </c>
      <c r="O2042" s="198">
        <v>7</v>
      </c>
      <c r="P2042" s="198"/>
      <c r="Q2042" s="195"/>
    </row>
    <row r="2043" spans="1:17">
      <c r="A2043" s="194">
        <v>45268</v>
      </c>
      <c r="B2043" s="195" t="s">
        <v>82</v>
      </c>
      <c r="C2043" s="195" t="s">
        <v>86</v>
      </c>
      <c r="D2043" s="195">
        <v>9</v>
      </c>
      <c r="E2043" s="195">
        <v>2500</v>
      </c>
      <c r="F2043" s="195">
        <v>37</v>
      </c>
      <c r="G2043" s="195">
        <v>1.7</v>
      </c>
      <c r="H2043" s="195">
        <v>1</v>
      </c>
      <c r="I2043" s="195">
        <v>30</v>
      </c>
      <c r="J2043" s="196">
        <v>89.2</v>
      </c>
      <c r="K2043" s="197">
        <f>IFERROR(TablaAforos[[#This Row],[AREA DEL POTRERO]]/TablaAforos[[#This Row],[NUMERO VACAS LOTE]]/TablaAforos[[#This Row],[DIAS OCUPACION]],"")</f>
        <v>67.567567567567565</v>
      </c>
      <c r="L2043" s="198">
        <f>YEAR(A2043)</f>
        <v>2023</v>
      </c>
      <c r="M2043" s="198">
        <f>MONTH(A2043)</f>
        <v>12</v>
      </c>
      <c r="N2043" s="198">
        <f>DAY(A2043)</f>
        <v>8</v>
      </c>
      <c r="O2043" s="198"/>
      <c r="P2043" s="198"/>
      <c r="Q2043" s="195"/>
    </row>
    <row r="2044" spans="1:17">
      <c r="A2044" s="194">
        <v>45268</v>
      </c>
      <c r="B2044" s="195" t="s">
        <v>82</v>
      </c>
      <c r="C2044" s="195" t="s">
        <v>87</v>
      </c>
      <c r="D2044" s="195">
        <v>54</v>
      </c>
      <c r="E2044" s="195">
        <v>2500</v>
      </c>
      <c r="F2044" s="195">
        <v>37</v>
      </c>
      <c r="G2044" s="195">
        <v>1.7</v>
      </c>
      <c r="H2044" s="195">
        <v>1</v>
      </c>
      <c r="I2044" s="195">
        <v>34</v>
      </c>
      <c r="J2044" s="196">
        <v>86.1</v>
      </c>
      <c r="K2044" s="197">
        <f>IFERROR(TablaAforos[[#This Row],[AREA DEL POTRERO]]/TablaAforos[[#This Row],[NUMERO VACAS LOTE]]/TablaAforos[[#This Row],[DIAS OCUPACION]],"")</f>
        <v>67.567567567567565</v>
      </c>
      <c r="L2044" s="198">
        <f>YEAR(A2044)</f>
        <v>2023</v>
      </c>
      <c r="M2044" s="198">
        <f>MONTH(A2044)</f>
        <v>12</v>
      </c>
      <c r="N2044" s="198">
        <f>DAY(A2044)</f>
        <v>8</v>
      </c>
      <c r="O2044" s="198">
        <v>8</v>
      </c>
      <c r="P2044" s="198"/>
      <c r="Q2044" s="195"/>
    </row>
    <row r="2045" spans="1:17">
      <c r="A2045" s="194">
        <v>45268</v>
      </c>
      <c r="B2045" s="195" t="s">
        <v>88</v>
      </c>
      <c r="C2045" s="195">
        <v>1</v>
      </c>
      <c r="D2045" s="195">
        <v>1</v>
      </c>
      <c r="E2045" s="195">
        <v>13300</v>
      </c>
      <c r="F2045" s="195">
        <v>44</v>
      </c>
      <c r="G2045" s="195">
        <v>2.1</v>
      </c>
      <c r="H2045" s="195">
        <v>4.5</v>
      </c>
      <c r="I2045" s="195">
        <v>33</v>
      </c>
      <c r="J2045" s="196">
        <v>92.1</v>
      </c>
      <c r="K2045" s="197">
        <f>IFERROR(TablaAforos[[#This Row],[AREA DEL POTRERO]]/TablaAforos[[#This Row],[NUMERO VACAS LOTE]]/TablaAforos[[#This Row],[DIAS OCUPACION]],"")</f>
        <v>67.171717171717162</v>
      </c>
      <c r="L2045" s="198">
        <f>YEAR(A2045)</f>
        <v>2023</v>
      </c>
      <c r="M2045" s="198">
        <f>MONTH(A2045)</f>
        <v>12</v>
      </c>
      <c r="N2045" s="198">
        <f>DAY(A2045)</f>
        <v>8</v>
      </c>
      <c r="O2045" s="198">
        <v>7</v>
      </c>
      <c r="P2045" s="198"/>
      <c r="Q2045" s="195"/>
    </row>
    <row r="2046" spans="1:17">
      <c r="A2046" s="194">
        <v>45268</v>
      </c>
      <c r="B2046" s="195" t="s">
        <v>85</v>
      </c>
      <c r="C2046" s="195">
        <v>1</v>
      </c>
      <c r="D2046" s="195" t="s">
        <v>134</v>
      </c>
      <c r="E2046" s="195">
        <v>8982</v>
      </c>
      <c r="F2046" s="195">
        <v>32</v>
      </c>
      <c r="G2046" s="195">
        <v>1.4</v>
      </c>
      <c r="H2046" s="195">
        <v>3</v>
      </c>
      <c r="I2046" s="195">
        <v>32</v>
      </c>
      <c r="J2046" s="196">
        <v>90.6</v>
      </c>
      <c r="K2046" s="197">
        <f>IFERROR(TablaAforos[[#This Row],[AREA DEL POTRERO]]/TablaAforos[[#This Row],[NUMERO VACAS LOTE]]/TablaAforos[[#This Row],[DIAS OCUPACION]],"")</f>
        <v>93.5625</v>
      </c>
      <c r="L2046" s="198">
        <f t="shared" ref="L2046:L2079" si="522">YEAR(A2046)</f>
        <v>2023</v>
      </c>
      <c r="M2046" s="198">
        <f t="shared" ref="M2046:M2079" si="523">MONTH(A2046)</f>
        <v>12</v>
      </c>
      <c r="N2046" s="198">
        <f t="shared" ref="N2046:N2079" si="524">DAY(A2046)</f>
        <v>8</v>
      </c>
      <c r="O2046" s="198">
        <v>8</v>
      </c>
      <c r="P2046" s="198"/>
      <c r="Q2046" s="195"/>
    </row>
    <row r="2047" spans="1:17">
      <c r="A2047" s="194">
        <v>45269</v>
      </c>
      <c r="B2047" s="195" t="s">
        <v>81</v>
      </c>
      <c r="C2047" s="195">
        <v>1</v>
      </c>
      <c r="D2047" s="195">
        <v>67</v>
      </c>
      <c r="E2047" s="195">
        <v>2485</v>
      </c>
      <c r="F2047" s="195">
        <v>34</v>
      </c>
      <c r="G2047" s="195">
        <v>2.1</v>
      </c>
      <c r="H2047" s="195">
        <v>1</v>
      </c>
      <c r="I2047" s="195">
        <v>29</v>
      </c>
      <c r="J2047" s="196">
        <v>103</v>
      </c>
      <c r="K2047" s="197">
        <f>IFERROR(TablaAforos[[#This Row],[AREA DEL POTRERO]]/TablaAforos[[#This Row],[NUMERO VACAS LOTE]]/TablaAforos[[#This Row],[DIAS OCUPACION]],"")</f>
        <v>73.088235294117652</v>
      </c>
      <c r="L2047" s="198">
        <f t="shared" si="522"/>
        <v>2023</v>
      </c>
      <c r="M2047" s="198">
        <f t="shared" si="523"/>
        <v>12</v>
      </c>
      <c r="N2047" s="198">
        <f t="shared" si="524"/>
        <v>9</v>
      </c>
      <c r="O2047" s="198">
        <v>7</v>
      </c>
      <c r="P2047" s="198"/>
      <c r="Q2047" s="195"/>
    </row>
    <row r="2048" spans="1:17">
      <c r="A2048" s="194">
        <v>45269</v>
      </c>
      <c r="B2048" s="195" t="s">
        <v>81</v>
      </c>
      <c r="C2048" s="195">
        <v>2</v>
      </c>
      <c r="D2048" s="195">
        <v>42</v>
      </c>
      <c r="E2048" s="195">
        <v>2723</v>
      </c>
      <c r="F2048" s="195">
        <v>35</v>
      </c>
      <c r="G2048" s="195">
        <v>1.8</v>
      </c>
      <c r="H2048" s="195">
        <v>1</v>
      </c>
      <c r="I2048" s="195">
        <v>29</v>
      </c>
      <c r="J2048" s="196">
        <v>95.6</v>
      </c>
      <c r="K2048" s="197">
        <f>IFERROR(TablaAforos[[#This Row],[AREA DEL POTRERO]]/TablaAforos[[#This Row],[NUMERO VACAS LOTE]]/TablaAforos[[#This Row],[DIAS OCUPACION]],"")</f>
        <v>77.8</v>
      </c>
      <c r="L2048" s="198">
        <f t="shared" si="522"/>
        <v>2023</v>
      </c>
      <c r="M2048" s="198">
        <f t="shared" si="523"/>
        <v>12</v>
      </c>
      <c r="N2048" s="198">
        <f t="shared" si="524"/>
        <v>9</v>
      </c>
      <c r="O2048" s="198">
        <v>7</v>
      </c>
      <c r="P2048" s="198"/>
      <c r="Q2048" s="195"/>
    </row>
    <row r="2049" spans="1:17" hidden="1">
      <c r="A2049" s="194"/>
      <c r="B2049" s="195"/>
      <c r="C2049" s="195"/>
      <c r="D2049" s="195"/>
      <c r="E2049" s="195"/>
      <c r="F2049" s="195"/>
      <c r="G2049" s="195"/>
      <c r="H2049" s="195"/>
      <c r="I2049" s="195"/>
      <c r="J2049" s="196"/>
      <c r="K2049" s="197" t="str">
        <f>IFERROR(TablaAforos[[#This Row],[AREA DEL POTRERO]]/TablaAforos[[#This Row],[NUMERO VACAS LOTE]]/TablaAforos[[#This Row],[DIAS OCUPACION]],"")</f>
        <v/>
      </c>
      <c r="L2049" s="198">
        <f t="shared" si="522"/>
        <v>1900</v>
      </c>
      <c r="M2049" s="198">
        <f t="shared" si="523"/>
        <v>1</v>
      </c>
      <c r="N2049" s="198">
        <f t="shared" si="524"/>
        <v>0</v>
      </c>
      <c r="O2049" s="198"/>
      <c r="P2049" s="198"/>
      <c r="Q2049" s="195"/>
    </row>
    <row r="2050" spans="1:17">
      <c r="A2050" s="194">
        <v>45269</v>
      </c>
      <c r="B2050" s="195" t="s">
        <v>82</v>
      </c>
      <c r="C2050" s="195" t="s">
        <v>86</v>
      </c>
      <c r="D2050" s="195">
        <v>10</v>
      </c>
      <c r="E2050" s="195">
        <v>2500</v>
      </c>
      <c r="F2050" s="195">
        <v>37</v>
      </c>
      <c r="G2050" s="195">
        <v>1.9</v>
      </c>
      <c r="H2050" s="195">
        <v>1</v>
      </c>
      <c r="I2050" s="195">
        <v>30</v>
      </c>
      <c r="J2050" s="196">
        <v>96.8</v>
      </c>
      <c r="K2050" s="197">
        <f>IFERROR(TablaAforos[[#This Row],[AREA DEL POTRERO]]/TablaAforos[[#This Row],[NUMERO VACAS LOTE]]/TablaAforos[[#This Row],[DIAS OCUPACION]],"")</f>
        <v>67.567567567567565</v>
      </c>
      <c r="L2050" s="198">
        <f>YEAR(A2050)</f>
        <v>2023</v>
      </c>
      <c r="M2050" s="198">
        <f>MONTH(A2050)</f>
        <v>12</v>
      </c>
      <c r="N2050" s="198">
        <f>DAY(A2050)</f>
        <v>9</v>
      </c>
      <c r="O2050" s="198">
        <v>8</v>
      </c>
      <c r="P2050" s="198"/>
      <c r="Q2050" s="195"/>
    </row>
    <row r="2051" spans="1:17">
      <c r="A2051" s="194">
        <v>45269</v>
      </c>
      <c r="B2051" s="195" t="s">
        <v>82</v>
      </c>
      <c r="C2051" s="195" t="s">
        <v>87</v>
      </c>
      <c r="D2051" s="195">
        <v>55</v>
      </c>
      <c r="E2051" s="195">
        <v>2500</v>
      </c>
      <c r="F2051" s="195">
        <v>37</v>
      </c>
      <c r="G2051" s="195">
        <v>1.4</v>
      </c>
      <c r="H2051" s="195">
        <v>1</v>
      </c>
      <c r="I2051" s="195">
        <v>34</v>
      </c>
      <c r="J2051" s="196">
        <v>74</v>
      </c>
      <c r="K2051" s="197">
        <f>IFERROR(TablaAforos[[#This Row],[AREA DEL POTRERO]]/TablaAforos[[#This Row],[NUMERO VACAS LOTE]]/TablaAforos[[#This Row],[DIAS OCUPACION]],"")</f>
        <v>67.567567567567565</v>
      </c>
      <c r="L2051" s="198">
        <f>YEAR(A2051)</f>
        <v>2023</v>
      </c>
      <c r="M2051" s="198">
        <f>MONTH(A2051)</f>
        <v>12</v>
      </c>
      <c r="N2051" s="198">
        <f>DAY(A2051)</f>
        <v>9</v>
      </c>
      <c r="O2051" s="198">
        <v>8</v>
      </c>
      <c r="P2051" s="198"/>
      <c r="Q2051" s="195"/>
    </row>
    <row r="2052" spans="1:17">
      <c r="A2052" s="194">
        <v>45270</v>
      </c>
      <c r="B2052" s="195" t="s">
        <v>81</v>
      </c>
      <c r="C2052" s="195">
        <v>1</v>
      </c>
      <c r="D2052" s="195">
        <v>68</v>
      </c>
      <c r="E2052" s="195">
        <v>1180</v>
      </c>
      <c r="F2052" s="195">
        <v>34</v>
      </c>
      <c r="G2052" s="195">
        <v>2</v>
      </c>
      <c r="H2052" s="195">
        <v>0.5</v>
      </c>
      <c r="I2052" s="195">
        <v>29</v>
      </c>
      <c r="J2052" s="196">
        <v>91.1</v>
      </c>
      <c r="K2052" s="197">
        <f>IFERROR(TablaAforos[[#This Row],[AREA DEL POTRERO]]/TablaAforos[[#This Row],[NUMERO VACAS LOTE]]/TablaAforos[[#This Row],[DIAS OCUPACION]],"")</f>
        <v>69.411764705882348</v>
      </c>
      <c r="L2052" s="198">
        <f t="shared" si="522"/>
        <v>2023</v>
      </c>
      <c r="M2052" s="198">
        <f t="shared" si="523"/>
        <v>12</v>
      </c>
      <c r="N2052" s="198">
        <f t="shared" si="524"/>
        <v>10</v>
      </c>
      <c r="O2052" s="198">
        <v>7</v>
      </c>
      <c r="P2052" s="198"/>
      <c r="Q2052" s="195"/>
    </row>
    <row r="2053" spans="1:17">
      <c r="A2053" s="194">
        <v>45270</v>
      </c>
      <c r="B2053" s="195" t="s">
        <v>81</v>
      </c>
      <c r="C2053" s="195">
        <v>1</v>
      </c>
      <c r="D2053" s="195">
        <v>69</v>
      </c>
      <c r="E2053" s="195">
        <v>2218</v>
      </c>
      <c r="F2053" s="195">
        <v>34</v>
      </c>
      <c r="G2053" s="195">
        <v>2.1</v>
      </c>
      <c r="H2053" s="195">
        <v>1</v>
      </c>
      <c r="I2053" s="195">
        <v>30</v>
      </c>
      <c r="J2053" s="196">
        <v>92</v>
      </c>
      <c r="K2053" s="197">
        <f>IFERROR(TablaAforos[[#This Row],[AREA DEL POTRERO]]/TablaAforos[[#This Row],[NUMERO VACAS LOTE]]/TablaAforos[[#This Row],[DIAS OCUPACION]],"")</f>
        <v>65.235294117647058</v>
      </c>
      <c r="L2053" s="198">
        <f t="shared" si="522"/>
        <v>2023</v>
      </c>
      <c r="M2053" s="198">
        <f t="shared" si="523"/>
        <v>12</v>
      </c>
      <c r="N2053" s="198">
        <f t="shared" si="524"/>
        <v>10</v>
      </c>
      <c r="O2053" s="198">
        <v>7</v>
      </c>
      <c r="P2053" s="198"/>
      <c r="Q2053" s="195"/>
    </row>
    <row r="2054" spans="1:17" hidden="1">
      <c r="A2054" s="194"/>
      <c r="B2054" s="195"/>
      <c r="C2054" s="195"/>
      <c r="D2054" s="195"/>
      <c r="E2054" s="195"/>
      <c r="F2054" s="195"/>
      <c r="G2054" s="195"/>
      <c r="H2054" s="195"/>
      <c r="I2054" s="195"/>
      <c r="J2054" s="196"/>
      <c r="K2054" s="197" t="str">
        <f>IFERROR(TablaAforos[[#This Row],[AREA DEL POTRERO]]/TablaAforos[[#This Row],[NUMERO VACAS LOTE]]/TablaAforos[[#This Row],[DIAS OCUPACION]],"")</f>
        <v/>
      </c>
      <c r="L2054" s="198">
        <f t="shared" si="522"/>
        <v>1900</v>
      </c>
      <c r="M2054" s="198">
        <f t="shared" si="523"/>
        <v>1</v>
      </c>
      <c r="N2054" s="198">
        <f t="shared" si="524"/>
        <v>0</v>
      </c>
      <c r="O2054" s="198"/>
      <c r="P2054" s="198"/>
      <c r="Q2054" s="195"/>
    </row>
    <row r="2055" spans="1:17" hidden="1">
      <c r="A2055" s="194"/>
      <c r="B2055" s="195"/>
      <c r="C2055" s="195"/>
      <c r="D2055" s="195"/>
      <c r="E2055" s="195"/>
      <c r="F2055" s="195"/>
      <c r="G2055" s="195"/>
      <c r="H2055" s="195"/>
      <c r="I2055" s="195"/>
      <c r="J2055" s="196"/>
      <c r="K2055" s="197" t="str">
        <f>IFERROR(TablaAforos[[#This Row],[AREA DEL POTRERO]]/TablaAforos[[#This Row],[NUMERO VACAS LOTE]]/TablaAforos[[#This Row],[DIAS OCUPACION]],"")</f>
        <v/>
      </c>
      <c r="L2055" s="198">
        <f t="shared" si="522"/>
        <v>1900</v>
      </c>
      <c r="M2055" s="198">
        <f t="shared" si="523"/>
        <v>1</v>
      </c>
      <c r="N2055" s="198">
        <f t="shared" si="524"/>
        <v>0</v>
      </c>
      <c r="O2055" s="198"/>
      <c r="P2055" s="198"/>
      <c r="Q2055" s="195"/>
    </row>
    <row r="2056" spans="1:17" hidden="1">
      <c r="A2056" s="194"/>
      <c r="B2056" s="195"/>
      <c r="C2056" s="195"/>
      <c r="D2056" s="195"/>
      <c r="E2056" s="195"/>
      <c r="F2056" s="195"/>
      <c r="G2056" s="195"/>
      <c r="H2056" s="195"/>
      <c r="I2056" s="195"/>
      <c r="J2056" s="196"/>
      <c r="K2056" s="197" t="str">
        <f>IFERROR(TablaAforos[[#This Row],[AREA DEL POTRERO]]/TablaAforos[[#This Row],[NUMERO VACAS LOTE]]/TablaAforos[[#This Row],[DIAS OCUPACION]],"")</f>
        <v/>
      </c>
      <c r="L2056" s="198">
        <f t="shared" si="522"/>
        <v>1900</v>
      </c>
      <c r="M2056" s="198">
        <f t="shared" si="523"/>
        <v>1</v>
      </c>
      <c r="N2056" s="198">
        <f t="shared" si="524"/>
        <v>0</v>
      </c>
      <c r="O2056" s="198"/>
      <c r="P2056" s="198"/>
      <c r="Q2056" s="195"/>
    </row>
    <row r="2057" spans="1:17" hidden="1">
      <c r="A2057" s="194"/>
      <c r="B2057" s="195"/>
      <c r="C2057" s="195"/>
      <c r="D2057" s="195"/>
      <c r="E2057" s="195"/>
      <c r="F2057" s="195"/>
      <c r="G2057" s="195"/>
      <c r="H2057" s="195"/>
      <c r="I2057" s="195"/>
      <c r="J2057" s="196"/>
      <c r="K2057" s="197" t="str">
        <f>IFERROR(TablaAforos[[#This Row],[AREA DEL POTRERO]]/TablaAforos[[#This Row],[NUMERO VACAS LOTE]]/TablaAforos[[#This Row],[DIAS OCUPACION]],"")</f>
        <v/>
      </c>
      <c r="L2057" s="198">
        <f t="shared" si="522"/>
        <v>1900</v>
      </c>
      <c r="M2057" s="198">
        <f t="shared" si="523"/>
        <v>1</v>
      </c>
      <c r="N2057" s="198">
        <f t="shared" si="524"/>
        <v>0</v>
      </c>
      <c r="O2057" s="198"/>
      <c r="P2057" s="198"/>
      <c r="Q2057" s="195"/>
    </row>
    <row r="2058" spans="1:17" hidden="1">
      <c r="A2058" s="194"/>
      <c r="B2058" s="195"/>
      <c r="C2058" s="195"/>
      <c r="D2058" s="195"/>
      <c r="E2058" s="195"/>
      <c r="F2058" s="195"/>
      <c r="G2058" s="195"/>
      <c r="H2058" s="195"/>
      <c r="I2058" s="195"/>
      <c r="J2058" s="196"/>
      <c r="K2058" s="197" t="str">
        <f>IFERROR(TablaAforos[[#This Row],[AREA DEL POTRERO]]/TablaAforos[[#This Row],[NUMERO VACAS LOTE]]/TablaAforos[[#This Row],[DIAS OCUPACION]],"")</f>
        <v/>
      </c>
      <c r="L2058" s="198">
        <f t="shared" si="522"/>
        <v>1900</v>
      </c>
      <c r="M2058" s="198">
        <f t="shared" si="523"/>
        <v>1</v>
      </c>
      <c r="N2058" s="198">
        <f t="shared" si="524"/>
        <v>0</v>
      </c>
      <c r="O2058" s="198"/>
      <c r="P2058" s="198"/>
      <c r="Q2058" s="195"/>
    </row>
    <row r="2059" spans="1:17" hidden="1">
      <c r="A2059" s="194"/>
      <c r="B2059" s="195"/>
      <c r="C2059" s="195"/>
      <c r="D2059" s="195"/>
      <c r="E2059" s="195"/>
      <c r="F2059" s="195"/>
      <c r="G2059" s="195"/>
      <c r="H2059" s="195"/>
      <c r="I2059" s="195"/>
      <c r="J2059" s="196"/>
      <c r="K2059" s="197" t="str">
        <f>IFERROR(TablaAforos[[#This Row],[AREA DEL POTRERO]]/TablaAforos[[#This Row],[NUMERO VACAS LOTE]]/TablaAforos[[#This Row],[DIAS OCUPACION]],"")</f>
        <v/>
      </c>
      <c r="L2059" s="198">
        <f t="shared" si="522"/>
        <v>1900</v>
      </c>
      <c r="M2059" s="198">
        <f t="shared" si="523"/>
        <v>1</v>
      </c>
      <c r="N2059" s="198">
        <f t="shared" si="524"/>
        <v>0</v>
      </c>
      <c r="O2059" s="198"/>
      <c r="P2059" s="198"/>
      <c r="Q2059" s="195"/>
    </row>
    <row r="2060" spans="1:17" hidden="1">
      <c r="A2060" s="194"/>
      <c r="B2060" s="195"/>
      <c r="C2060" s="195"/>
      <c r="D2060" s="195"/>
      <c r="E2060" s="195"/>
      <c r="F2060" s="195"/>
      <c r="G2060" s="195"/>
      <c r="H2060" s="195"/>
      <c r="I2060" s="195"/>
      <c r="J2060" s="196"/>
      <c r="K2060" s="197" t="str">
        <f>IFERROR(TablaAforos[[#This Row],[AREA DEL POTRERO]]/TablaAforos[[#This Row],[NUMERO VACAS LOTE]]/TablaAforos[[#This Row],[DIAS OCUPACION]],"")</f>
        <v/>
      </c>
      <c r="L2060" s="198">
        <f t="shared" si="522"/>
        <v>1900</v>
      </c>
      <c r="M2060" s="198">
        <f t="shared" si="523"/>
        <v>1</v>
      </c>
      <c r="N2060" s="198">
        <f t="shared" si="524"/>
        <v>0</v>
      </c>
      <c r="O2060" s="198"/>
      <c r="P2060" s="198"/>
      <c r="Q2060" s="195"/>
    </row>
    <row r="2061" spans="1:17" hidden="1">
      <c r="A2061" s="194"/>
      <c r="B2061" s="195"/>
      <c r="C2061" s="195"/>
      <c r="D2061" s="195"/>
      <c r="E2061" s="195"/>
      <c r="F2061" s="195"/>
      <c r="G2061" s="195"/>
      <c r="H2061" s="195"/>
      <c r="I2061" s="195"/>
      <c r="J2061" s="196"/>
      <c r="K2061" s="197" t="str">
        <f>IFERROR(TablaAforos[[#This Row],[AREA DEL POTRERO]]/TablaAforos[[#This Row],[NUMERO VACAS LOTE]]/TablaAforos[[#This Row],[DIAS OCUPACION]],"")</f>
        <v/>
      </c>
      <c r="L2061" s="198">
        <f t="shared" si="522"/>
        <v>1900</v>
      </c>
      <c r="M2061" s="198">
        <f t="shared" si="523"/>
        <v>1</v>
      </c>
      <c r="N2061" s="198">
        <f t="shared" si="524"/>
        <v>0</v>
      </c>
      <c r="O2061" s="198"/>
      <c r="P2061" s="198"/>
      <c r="Q2061" s="195"/>
    </row>
    <row r="2062" spans="1:17" hidden="1">
      <c r="A2062" s="194"/>
      <c r="B2062" s="195"/>
      <c r="C2062" s="195"/>
      <c r="D2062" s="195"/>
      <c r="E2062" s="195"/>
      <c r="F2062" s="195"/>
      <c r="G2062" s="195"/>
      <c r="H2062" s="195"/>
      <c r="I2062" s="195"/>
      <c r="J2062" s="196"/>
      <c r="K2062" s="197" t="str">
        <f>IFERROR(TablaAforos[[#This Row],[AREA DEL POTRERO]]/TablaAforos[[#This Row],[NUMERO VACAS LOTE]]/TablaAforos[[#This Row],[DIAS OCUPACION]],"")</f>
        <v/>
      </c>
      <c r="L2062" s="198">
        <f t="shared" si="522"/>
        <v>1900</v>
      </c>
      <c r="M2062" s="198">
        <f t="shared" si="523"/>
        <v>1</v>
      </c>
      <c r="N2062" s="198">
        <f t="shared" si="524"/>
        <v>0</v>
      </c>
      <c r="O2062" s="198"/>
      <c r="P2062" s="198"/>
      <c r="Q2062" s="195"/>
    </row>
    <row r="2063" spans="1:17" hidden="1">
      <c r="A2063" s="194"/>
      <c r="B2063" s="195"/>
      <c r="C2063" s="195"/>
      <c r="D2063" s="195"/>
      <c r="E2063" s="195"/>
      <c r="F2063" s="195"/>
      <c r="G2063" s="195"/>
      <c r="H2063" s="195"/>
      <c r="I2063" s="195"/>
      <c r="J2063" s="196"/>
      <c r="K2063" s="197" t="str">
        <f>IFERROR(TablaAforos[[#This Row],[AREA DEL POTRERO]]/TablaAforos[[#This Row],[NUMERO VACAS LOTE]]/TablaAforos[[#This Row],[DIAS OCUPACION]],"")</f>
        <v/>
      </c>
      <c r="L2063" s="198">
        <f t="shared" si="522"/>
        <v>1900</v>
      </c>
      <c r="M2063" s="198">
        <f t="shared" si="523"/>
        <v>1</v>
      </c>
      <c r="N2063" s="198">
        <f t="shared" si="524"/>
        <v>0</v>
      </c>
      <c r="O2063" s="198"/>
      <c r="P2063" s="198"/>
      <c r="Q2063" s="195"/>
    </row>
    <row r="2064" spans="1:17" hidden="1">
      <c r="A2064" s="194"/>
      <c r="B2064" s="195"/>
      <c r="C2064" s="195"/>
      <c r="D2064" s="195"/>
      <c r="E2064" s="195"/>
      <c r="F2064" s="195"/>
      <c r="G2064" s="195"/>
      <c r="H2064" s="195"/>
      <c r="I2064" s="195"/>
      <c r="J2064" s="196"/>
      <c r="K2064" s="197" t="str">
        <f>IFERROR(TablaAforos[[#This Row],[AREA DEL POTRERO]]/TablaAforos[[#This Row],[NUMERO VACAS LOTE]]/TablaAforos[[#This Row],[DIAS OCUPACION]],"")</f>
        <v/>
      </c>
      <c r="L2064" s="198">
        <f t="shared" si="522"/>
        <v>1900</v>
      </c>
      <c r="M2064" s="198">
        <f t="shared" si="523"/>
        <v>1</v>
      </c>
      <c r="N2064" s="198">
        <f t="shared" si="524"/>
        <v>0</v>
      </c>
      <c r="O2064" s="198"/>
      <c r="P2064" s="198"/>
      <c r="Q2064" s="195"/>
    </row>
    <row r="2065" spans="1:17" hidden="1">
      <c r="A2065" s="194"/>
      <c r="B2065" s="195"/>
      <c r="C2065" s="195"/>
      <c r="D2065" s="195"/>
      <c r="E2065" s="195"/>
      <c r="F2065" s="195"/>
      <c r="G2065" s="195"/>
      <c r="H2065" s="195"/>
      <c r="I2065" s="195"/>
      <c r="J2065" s="196"/>
      <c r="K2065" s="197" t="str">
        <f>IFERROR(TablaAforos[[#This Row],[AREA DEL POTRERO]]/TablaAforos[[#This Row],[NUMERO VACAS LOTE]]/TablaAforos[[#This Row],[DIAS OCUPACION]],"")</f>
        <v/>
      </c>
      <c r="L2065" s="198">
        <f t="shared" si="522"/>
        <v>1900</v>
      </c>
      <c r="M2065" s="198">
        <f t="shared" si="523"/>
        <v>1</v>
      </c>
      <c r="N2065" s="198">
        <f t="shared" si="524"/>
        <v>0</v>
      </c>
      <c r="O2065" s="198"/>
      <c r="P2065" s="198"/>
      <c r="Q2065" s="195"/>
    </row>
    <row r="2066" spans="1:17" hidden="1">
      <c r="A2066" s="194"/>
      <c r="B2066" s="195"/>
      <c r="C2066" s="195"/>
      <c r="D2066" s="195"/>
      <c r="E2066" s="195"/>
      <c r="F2066" s="195"/>
      <c r="G2066" s="195"/>
      <c r="H2066" s="195"/>
      <c r="I2066" s="195"/>
      <c r="J2066" s="196"/>
      <c r="K2066" s="197" t="str">
        <f>IFERROR(TablaAforos[[#This Row],[AREA DEL POTRERO]]/TablaAforos[[#This Row],[NUMERO VACAS LOTE]]/TablaAforos[[#This Row],[DIAS OCUPACION]],"")</f>
        <v/>
      </c>
      <c r="L2066" s="198">
        <f t="shared" si="522"/>
        <v>1900</v>
      </c>
      <c r="M2066" s="198">
        <f t="shared" si="523"/>
        <v>1</v>
      </c>
      <c r="N2066" s="198">
        <f t="shared" si="524"/>
        <v>0</v>
      </c>
      <c r="O2066" s="198"/>
      <c r="P2066" s="198"/>
      <c r="Q2066" s="195"/>
    </row>
    <row r="2067" spans="1:17" hidden="1">
      <c r="A2067" s="194"/>
      <c r="B2067" s="195"/>
      <c r="C2067" s="195"/>
      <c r="D2067" s="195"/>
      <c r="E2067" s="195"/>
      <c r="F2067" s="195"/>
      <c r="G2067" s="195"/>
      <c r="H2067" s="195"/>
      <c r="I2067" s="195"/>
      <c r="J2067" s="196"/>
      <c r="K2067" s="197" t="str">
        <f>IFERROR(TablaAforos[[#This Row],[AREA DEL POTRERO]]/TablaAforos[[#This Row],[NUMERO VACAS LOTE]]/TablaAforos[[#This Row],[DIAS OCUPACION]],"")</f>
        <v/>
      </c>
      <c r="L2067" s="198">
        <f t="shared" si="522"/>
        <v>1900</v>
      </c>
      <c r="M2067" s="198">
        <f t="shared" si="523"/>
        <v>1</v>
      </c>
      <c r="N2067" s="198">
        <f t="shared" si="524"/>
        <v>0</v>
      </c>
      <c r="O2067" s="198"/>
      <c r="P2067" s="198"/>
      <c r="Q2067" s="195"/>
    </row>
    <row r="2068" spans="1:17" hidden="1">
      <c r="A2068" s="194"/>
      <c r="B2068" s="195"/>
      <c r="C2068" s="195"/>
      <c r="D2068" s="195"/>
      <c r="E2068" s="195"/>
      <c r="F2068" s="195"/>
      <c r="G2068" s="195"/>
      <c r="H2068" s="195"/>
      <c r="I2068" s="195"/>
      <c r="J2068" s="196"/>
      <c r="K2068" s="197" t="str">
        <f>IFERROR(TablaAforos[[#This Row],[AREA DEL POTRERO]]/TablaAforos[[#This Row],[NUMERO VACAS LOTE]]/TablaAforos[[#This Row],[DIAS OCUPACION]],"")</f>
        <v/>
      </c>
      <c r="L2068" s="198">
        <f t="shared" si="522"/>
        <v>1900</v>
      </c>
      <c r="M2068" s="198">
        <f t="shared" si="523"/>
        <v>1</v>
      </c>
      <c r="N2068" s="198">
        <f t="shared" si="524"/>
        <v>0</v>
      </c>
      <c r="O2068" s="198"/>
      <c r="P2068" s="198"/>
      <c r="Q2068" s="195"/>
    </row>
    <row r="2069" spans="1:17" hidden="1">
      <c r="A2069" s="194"/>
      <c r="B2069" s="195"/>
      <c r="C2069" s="195"/>
      <c r="D2069" s="195"/>
      <c r="E2069" s="195"/>
      <c r="F2069" s="195"/>
      <c r="G2069" s="195"/>
      <c r="H2069" s="195"/>
      <c r="I2069" s="195"/>
      <c r="J2069" s="196"/>
      <c r="K2069" s="197" t="str">
        <f>IFERROR(TablaAforos[[#This Row],[AREA DEL POTRERO]]/TablaAforos[[#This Row],[NUMERO VACAS LOTE]]/TablaAforos[[#This Row],[DIAS OCUPACION]],"")</f>
        <v/>
      </c>
      <c r="L2069" s="198">
        <f t="shared" si="522"/>
        <v>1900</v>
      </c>
      <c r="M2069" s="198">
        <f t="shared" si="523"/>
        <v>1</v>
      </c>
      <c r="N2069" s="198">
        <f t="shared" si="524"/>
        <v>0</v>
      </c>
      <c r="O2069" s="198"/>
      <c r="P2069" s="198"/>
      <c r="Q2069" s="195"/>
    </row>
    <row r="2070" spans="1:17" hidden="1">
      <c r="A2070" s="194"/>
      <c r="B2070" s="195"/>
      <c r="C2070" s="195"/>
      <c r="D2070" s="195"/>
      <c r="E2070" s="195"/>
      <c r="F2070" s="195"/>
      <c r="G2070" s="195"/>
      <c r="H2070" s="195"/>
      <c r="I2070" s="195"/>
      <c r="J2070" s="196"/>
      <c r="K2070" s="197" t="str">
        <f>IFERROR(TablaAforos[[#This Row],[AREA DEL POTRERO]]/TablaAforos[[#This Row],[NUMERO VACAS LOTE]]/TablaAforos[[#This Row],[DIAS OCUPACION]],"")</f>
        <v/>
      </c>
      <c r="L2070" s="198">
        <f t="shared" si="522"/>
        <v>1900</v>
      </c>
      <c r="M2070" s="198">
        <f t="shared" si="523"/>
        <v>1</v>
      </c>
      <c r="N2070" s="198">
        <f t="shared" si="524"/>
        <v>0</v>
      </c>
      <c r="O2070" s="198"/>
      <c r="P2070" s="198"/>
      <c r="Q2070" s="195"/>
    </row>
    <row r="2071" spans="1:17" hidden="1">
      <c r="A2071" s="194"/>
      <c r="B2071" s="195"/>
      <c r="C2071" s="195"/>
      <c r="D2071" s="195"/>
      <c r="E2071" s="195"/>
      <c r="F2071" s="195"/>
      <c r="G2071" s="195"/>
      <c r="H2071" s="195"/>
      <c r="I2071" s="195"/>
      <c r="J2071" s="196"/>
      <c r="K2071" s="197" t="str">
        <f>IFERROR(TablaAforos[[#This Row],[AREA DEL POTRERO]]/TablaAforos[[#This Row],[NUMERO VACAS LOTE]]/TablaAforos[[#This Row],[DIAS OCUPACION]],"")</f>
        <v/>
      </c>
      <c r="L2071" s="198">
        <f t="shared" si="522"/>
        <v>1900</v>
      </c>
      <c r="M2071" s="198">
        <f t="shared" si="523"/>
        <v>1</v>
      </c>
      <c r="N2071" s="198">
        <f t="shared" si="524"/>
        <v>0</v>
      </c>
      <c r="O2071" s="198"/>
      <c r="P2071" s="198"/>
      <c r="Q2071" s="195"/>
    </row>
    <row r="2072" spans="1:17" hidden="1">
      <c r="A2072" s="194"/>
      <c r="B2072" s="195"/>
      <c r="C2072" s="195"/>
      <c r="D2072" s="195"/>
      <c r="E2072" s="195"/>
      <c r="F2072" s="195"/>
      <c r="G2072" s="195"/>
      <c r="H2072" s="195"/>
      <c r="I2072" s="195"/>
      <c r="J2072" s="196"/>
      <c r="K2072" s="197" t="str">
        <f>IFERROR(TablaAforos[[#This Row],[AREA DEL POTRERO]]/TablaAforos[[#This Row],[NUMERO VACAS LOTE]]/TablaAforos[[#This Row],[DIAS OCUPACION]],"")</f>
        <v/>
      </c>
      <c r="L2072" s="198">
        <f t="shared" si="522"/>
        <v>1900</v>
      </c>
      <c r="M2072" s="198">
        <f t="shared" si="523"/>
        <v>1</v>
      </c>
      <c r="N2072" s="198">
        <f t="shared" si="524"/>
        <v>0</v>
      </c>
      <c r="O2072" s="198"/>
      <c r="P2072" s="198"/>
      <c r="Q2072" s="195"/>
    </row>
    <row r="2073" spans="1:17" hidden="1">
      <c r="A2073" s="194"/>
      <c r="B2073" s="195"/>
      <c r="C2073" s="195"/>
      <c r="D2073" s="195"/>
      <c r="E2073" s="195"/>
      <c r="F2073" s="195"/>
      <c r="G2073" s="195"/>
      <c r="H2073" s="195"/>
      <c r="I2073" s="195"/>
      <c r="J2073" s="196"/>
      <c r="K2073" s="197" t="str">
        <f>IFERROR(TablaAforos[[#This Row],[AREA DEL POTRERO]]/TablaAforos[[#This Row],[NUMERO VACAS LOTE]]/TablaAforos[[#This Row],[DIAS OCUPACION]],"")</f>
        <v/>
      </c>
      <c r="L2073" s="198">
        <f t="shared" si="522"/>
        <v>1900</v>
      </c>
      <c r="M2073" s="198">
        <f t="shared" si="523"/>
        <v>1</v>
      </c>
      <c r="N2073" s="198">
        <f t="shared" si="524"/>
        <v>0</v>
      </c>
      <c r="O2073" s="198"/>
      <c r="P2073" s="198"/>
      <c r="Q2073" s="195"/>
    </row>
    <row r="2074" spans="1:17" hidden="1">
      <c r="A2074" s="194"/>
      <c r="B2074" s="195"/>
      <c r="C2074" s="195"/>
      <c r="D2074" s="195"/>
      <c r="E2074" s="195"/>
      <c r="F2074" s="195"/>
      <c r="G2074" s="195"/>
      <c r="H2074" s="195"/>
      <c r="I2074" s="195"/>
      <c r="J2074" s="196"/>
      <c r="K2074" s="197" t="str">
        <f>IFERROR(TablaAforos[[#This Row],[AREA DEL POTRERO]]/TablaAforos[[#This Row],[NUMERO VACAS LOTE]]/TablaAforos[[#This Row],[DIAS OCUPACION]],"")</f>
        <v/>
      </c>
      <c r="L2074" s="198">
        <f t="shared" si="522"/>
        <v>1900</v>
      </c>
      <c r="M2074" s="198">
        <f t="shared" si="523"/>
        <v>1</v>
      </c>
      <c r="N2074" s="198">
        <f t="shared" si="524"/>
        <v>0</v>
      </c>
      <c r="O2074" s="198"/>
      <c r="P2074" s="198"/>
      <c r="Q2074" s="195"/>
    </row>
    <row r="2075" spans="1:17" hidden="1">
      <c r="A2075" s="194"/>
      <c r="B2075" s="195"/>
      <c r="C2075" s="195"/>
      <c r="D2075" s="195"/>
      <c r="E2075" s="195"/>
      <c r="F2075" s="195"/>
      <c r="G2075" s="195"/>
      <c r="H2075" s="195"/>
      <c r="I2075" s="195"/>
      <c r="J2075" s="196"/>
      <c r="K2075" s="197" t="str">
        <f>IFERROR(TablaAforos[[#This Row],[AREA DEL POTRERO]]/TablaAforos[[#This Row],[NUMERO VACAS LOTE]]/TablaAforos[[#This Row],[DIAS OCUPACION]],"")</f>
        <v/>
      </c>
      <c r="L2075" s="198">
        <f t="shared" si="522"/>
        <v>1900</v>
      </c>
      <c r="M2075" s="198">
        <f t="shared" si="523"/>
        <v>1</v>
      </c>
      <c r="N2075" s="198">
        <f t="shared" si="524"/>
        <v>0</v>
      </c>
      <c r="O2075" s="198"/>
      <c r="P2075" s="198"/>
      <c r="Q2075" s="195"/>
    </row>
    <row r="2076" spans="1:17" hidden="1">
      <c r="A2076" s="194"/>
      <c r="B2076" s="195"/>
      <c r="C2076" s="195"/>
      <c r="D2076" s="195"/>
      <c r="E2076" s="195"/>
      <c r="F2076" s="195"/>
      <c r="G2076" s="195"/>
      <c r="H2076" s="195"/>
      <c r="I2076" s="195"/>
      <c r="J2076" s="196"/>
      <c r="K2076" s="197" t="str">
        <f>IFERROR(TablaAforos[[#This Row],[AREA DEL POTRERO]]/TablaAforos[[#This Row],[NUMERO VACAS LOTE]]/TablaAforos[[#This Row],[DIAS OCUPACION]],"")</f>
        <v/>
      </c>
      <c r="L2076" s="198">
        <f t="shared" si="522"/>
        <v>1900</v>
      </c>
      <c r="M2076" s="198">
        <f t="shared" si="523"/>
        <v>1</v>
      </c>
      <c r="N2076" s="198">
        <f t="shared" si="524"/>
        <v>0</v>
      </c>
      <c r="O2076" s="198"/>
      <c r="P2076" s="198"/>
      <c r="Q2076" s="195"/>
    </row>
    <row r="2077" spans="1:17" hidden="1">
      <c r="A2077" s="194"/>
      <c r="B2077" s="195"/>
      <c r="C2077" s="195"/>
      <c r="D2077" s="195"/>
      <c r="E2077" s="195"/>
      <c r="F2077" s="195"/>
      <c r="G2077" s="195"/>
      <c r="H2077" s="195"/>
      <c r="I2077" s="195"/>
      <c r="J2077" s="196"/>
      <c r="K2077" s="197" t="str">
        <f>IFERROR(TablaAforos[[#This Row],[AREA DEL POTRERO]]/TablaAforos[[#This Row],[NUMERO VACAS LOTE]]/TablaAforos[[#This Row],[DIAS OCUPACION]],"")</f>
        <v/>
      </c>
      <c r="L2077" s="198">
        <f t="shared" si="522"/>
        <v>1900</v>
      </c>
      <c r="M2077" s="198">
        <f t="shared" si="523"/>
        <v>1</v>
      </c>
      <c r="N2077" s="198">
        <f t="shared" si="524"/>
        <v>0</v>
      </c>
      <c r="O2077" s="198"/>
      <c r="P2077" s="198"/>
      <c r="Q2077" s="195"/>
    </row>
    <row r="2078" spans="1:17" hidden="1">
      <c r="A2078" s="194"/>
      <c r="B2078" s="195"/>
      <c r="C2078" s="195"/>
      <c r="D2078" s="195"/>
      <c r="E2078" s="195"/>
      <c r="F2078" s="195"/>
      <c r="G2078" s="195"/>
      <c r="H2078" s="195"/>
      <c r="I2078" s="195"/>
      <c r="J2078" s="196"/>
      <c r="K2078" s="197" t="str">
        <f>IFERROR(TablaAforos[[#This Row],[AREA DEL POTRERO]]/TablaAforos[[#This Row],[NUMERO VACAS LOTE]]/TablaAforos[[#This Row],[DIAS OCUPACION]],"")</f>
        <v/>
      </c>
      <c r="L2078" s="198">
        <f t="shared" si="522"/>
        <v>1900</v>
      </c>
      <c r="M2078" s="198">
        <f t="shared" si="523"/>
        <v>1</v>
      </c>
      <c r="N2078" s="198">
        <f t="shared" si="524"/>
        <v>0</v>
      </c>
      <c r="O2078" s="198"/>
      <c r="P2078" s="198"/>
      <c r="Q2078" s="195"/>
    </row>
    <row r="2079" spans="1:17" hidden="1">
      <c r="A2079" s="194"/>
      <c r="B2079" s="195"/>
      <c r="C2079" s="195"/>
      <c r="D2079" s="195"/>
      <c r="E2079" s="195"/>
      <c r="F2079" s="195"/>
      <c r="G2079" s="195"/>
      <c r="H2079" s="195"/>
      <c r="I2079" s="195"/>
      <c r="J2079" s="196"/>
      <c r="K2079" s="197" t="str">
        <f>IFERROR(TablaAforos[[#This Row],[AREA DEL POTRERO]]/TablaAforos[[#This Row],[NUMERO VACAS LOTE]]/TablaAforos[[#This Row],[DIAS OCUPACION]],"")</f>
        <v/>
      </c>
      <c r="L2079" s="198">
        <f t="shared" si="522"/>
        <v>1900</v>
      </c>
      <c r="M2079" s="198">
        <f t="shared" si="523"/>
        <v>1</v>
      </c>
      <c r="N2079" s="198">
        <f t="shared" si="524"/>
        <v>0</v>
      </c>
      <c r="O2079" s="198"/>
      <c r="P2079" s="198"/>
      <c r="Q2079" s="195"/>
    </row>
    <row r="2080" spans="1:17" hidden="1">
      <c r="A2080" s="194"/>
      <c r="B2080" s="195"/>
      <c r="C2080" s="195"/>
      <c r="D2080" s="195"/>
      <c r="E2080" s="195"/>
      <c r="F2080" s="195"/>
      <c r="G2080" s="195"/>
      <c r="H2080" s="195"/>
      <c r="I2080" s="195"/>
      <c r="J2080" s="196"/>
      <c r="K2080" s="197" t="str">
        <f>IFERROR(TablaAforos[[#This Row],[AREA DEL POTRERO]]/TablaAforos[[#This Row],[NUMERO VACAS LOTE]]/TablaAforos[[#This Row],[DIAS OCUPACION]],"")</f>
        <v/>
      </c>
      <c r="L2080" s="198">
        <f t="shared" ref="L2080:L2101" si="525">YEAR(A2080)</f>
        <v>1900</v>
      </c>
      <c r="M2080" s="198">
        <f t="shared" ref="M2080:M2101" si="526">MONTH(A2080)</f>
        <v>1</v>
      </c>
      <c r="N2080" s="198">
        <f t="shared" ref="N2080:N2101" si="527">DAY(A2080)</f>
        <v>0</v>
      </c>
      <c r="O2080" s="198"/>
      <c r="P2080" s="198"/>
      <c r="Q2080" s="195"/>
    </row>
    <row r="2081" spans="1:17" hidden="1">
      <c r="A2081" s="194"/>
      <c r="B2081" s="195"/>
      <c r="C2081" s="195"/>
      <c r="D2081" s="195"/>
      <c r="E2081" s="195"/>
      <c r="F2081" s="195"/>
      <c r="G2081" s="195"/>
      <c r="H2081" s="195"/>
      <c r="I2081" s="195"/>
      <c r="J2081" s="196"/>
      <c r="K2081" s="197" t="str">
        <f>IFERROR(TablaAforos[[#This Row],[AREA DEL POTRERO]]/TablaAforos[[#This Row],[NUMERO VACAS LOTE]]/TablaAforos[[#This Row],[DIAS OCUPACION]],"")</f>
        <v/>
      </c>
      <c r="L2081" s="198">
        <f t="shared" si="525"/>
        <v>1900</v>
      </c>
      <c r="M2081" s="198">
        <f t="shared" si="526"/>
        <v>1</v>
      </c>
      <c r="N2081" s="198">
        <f t="shared" si="527"/>
        <v>0</v>
      </c>
      <c r="O2081" s="198"/>
      <c r="P2081" s="198"/>
      <c r="Q2081" s="195"/>
    </row>
    <row r="2082" spans="1:17" hidden="1">
      <c r="A2082" s="194"/>
      <c r="B2082" s="195"/>
      <c r="C2082" s="195"/>
      <c r="D2082" s="195"/>
      <c r="E2082" s="195"/>
      <c r="F2082" s="195"/>
      <c r="G2082" s="195"/>
      <c r="H2082" s="195"/>
      <c r="I2082" s="195"/>
      <c r="J2082" s="196"/>
      <c r="K2082" s="197" t="str">
        <f>IFERROR(TablaAforos[[#This Row],[AREA DEL POTRERO]]/TablaAforos[[#This Row],[NUMERO VACAS LOTE]]/TablaAforos[[#This Row],[DIAS OCUPACION]],"")</f>
        <v/>
      </c>
      <c r="L2082" s="198">
        <f t="shared" si="525"/>
        <v>1900</v>
      </c>
      <c r="M2082" s="198">
        <f t="shared" si="526"/>
        <v>1</v>
      </c>
      <c r="N2082" s="198">
        <f t="shared" si="527"/>
        <v>0</v>
      </c>
      <c r="O2082" s="198"/>
      <c r="P2082" s="198"/>
      <c r="Q2082" s="195"/>
    </row>
    <row r="2083" spans="1:17" hidden="1">
      <c r="A2083" s="194"/>
      <c r="B2083" s="195"/>
      <c r="C2083" s="195"/>
      <c r="D2083" s="195"/>
      <c r="E2083" s="195"/>
      <c r="F2083" s="195"/>
      <c r="G2083" s="195"/>
      <c r="H2083" s="195"/>
      <c r="I2083" s="195"/>
      <c r="J2083" s="196"/>
      <c r="K2083" s="197" t="str">
        <f>IFERROR(TablaAforos[[#This Row],[AREA DEL POTRERO]]/TablaAforos[[#This Row],[NUMERO VACAS LOTE]]/TablaAforos[[#This Row],[DIAS OCUPACION]],"")</f>
        <v/>
      </c>
      <c r="L2083" s="198">
        <f t="shared" si="525"/>
        <v>1900</v>
      </c>
      <c r="M2083" s="198">
        <f t="shared" si="526"/>
        <v>1</v>
      </c>
      <c r="N2083" s="198">
        <f t="shared" si="527"/>
        <v>0</v>
      </c>
      <c r="O2083" s="198"/>
      <c r="P2083" s="198"/>
      <c r="Q2083" s="195"/>
    </row>
    <row r="2084" spans="1:17" hidden="1">
      <c r="A2084" s="194"/>
      <c r="B2084" s="195"/>
      <c r="C2084" s="195"/>
      <c r="D2084" s="195"/>
      <c r="E2084" s="195"/>
      <c r="F2084" s="195"/>
      <c r="G2084" s="195"/>
      <c r="H2084" s="195"/>
      <c r="I2084" s="195"/>
      <c r="J2084" s="196"/>
      <c r="K2084" s="197" t="str">
        <f>IFERROR(TablaAforos[[#This Row],[AREA DEL POTRERO]]/TablaAforos[[#This Row],[NUMERO VACAS LOTE]]/TablaAforos[[#This Row],[DIAS OCUPACION]],"")</f>
        <v/>
      </c>
      <c r="L2084" s="198">
        <f t="shared" si="525"/>
        <v>1900</v>
      </c>
      <c r="M2084" s="198">
        <f t="shared" si="526"/>
        <v>1</v>
      </c>
      <c r="N2084" s="198">
        <f t="shared" si="527"/>
        <v>0</v>
      </c>
      <c r="O2084" s="198"/>
      <c r="P2084" s="198"/>
      <c r="Q2084" s="195"/>
    </row>
    <row r="2085" spans="1:17" hidden="1">
      <c r="A2085" s="194"/>
      <c r="B2085" s="195"/>
      <c r="C2085" s="195"/>
      <c r="D2085" s="195"/>
      <c r="E2085" s="195"/>
      <c r="F2085" s="195"/>
      <c r="G2085" s="195"/>
      <c r="H2085" s="195"/>
      <c r="I2085" s="195"/>
      <c r="J2085" s="196"/>
      <c r="K2085" s="197" t="str">
        <f>IFERROR(TablaAforos[[#This Row],[AREA DEL POTRERO]]/TablaAforos[[#This Row],[NUMERO VACAS LOTE]]/TablaAforos[[#This Row],[DIAS OCUPACION]],"")</f>
        <v/>
      </c>
      <c r="L2085" s="198">
        <f t="shared" si="525"/>
        <v>1900</v>
      </c>
      <c r="M2085" s="198">
        <f t="shared" si="526"/>
        <v>1</v>
      </c>
      <c r="N2085" s="198">
        <f t="shared" si="527"/>
        <v>0</v>
      </c>
      <c r="O2085" s="198"/>
      <c r="P2085" s="198"/>
      <c r="Q2085" s="195"/>
    </row>
    <row r="2086" spans="1:17" hidden="1">
      <c r="A2086" s="194"/>
      <c r="B2086" s="195"/>
      <c r="C2086" s="195"/>
      <c r="D2086" s="195"/>
      <c r="E2086" s="195"/>
      <c r="F2086" s="195"/>
      <c r="G2086" s="195"/>
      <c r="H2086" s="195"/>
      <c r="I2086" s="195"/>
      <c r="J2086" s="196"/>
      <c r="K2086" s="197" t="str">
        <f>IFERROR(TablaAforos[[#This Row],[AREA DEL POTRERO]]/TablaAforos[[#This Row],[NUMERO VACAS LOTE]]/TablaAforos[[#This Row],[DIAS OCUPACION]],"")</f>
        <v/>
      </c>
      <c r="L2086" s="198">
        <f t="shared" si="525"/>
        <v>1900</v>
      </c>
      <c r="M2086" s="198">
        <f t="shared" si="526"/>
        <v>1</v>
      </c>
      <c r="N2086" s="198">
        <f t="shared" si="527"/>
        <v>0</v>
      </c>
      <c r="O2086" s="198"/>
      <c r="P2086" s="198"/>
      <c r="Q2086" s="195"/>
    </row>
    <row r="2087" spans="1:17" hidden="1">
      <c r="A2087" s="194"/>
      <c r="B2087" s="195"/>
      <c r="C2087" s="195"/>
      <c r="D2087" s="195"/>
      <c r="E2087" s="195"/>
      <c r="F2087" s="195"/>
      <c r="G2087" s="195"/>
      <c r="H2087" s="195"/>
      <c r="I2087" s="195"/>
      <c r="J2087" s="196"/>
      <c r="K2087" s="197" t="str">
        <f>IFERROR(TablaAforos[[#This Row],[AREA DEL POTRERO]]/TablaAforos[[#This Row],[NUMERO VACAS LOTE]]/TablaAforos[[#This Row],[DIAS OCUPACION]],"")</f>
        <v/>
      </c>
      <c r="L2087" s="198">
        <f t="shared" si="525"/>
        <v>1900</v>
      </c>
      <c r="M2087" s="198">
        <f t="shared" si="526"/>
        <v>1</v>
      </c>
      <c r="N2087" s="198">
        <f t="shared" si="527"/>
        <v>0</v>
      </c>
      <c r="O2087" s="198"/>
      <c r="P2087" s="198"/>
      <c r="Q2087" s="195"/>
    </row>
    <row r="2088" spans="1:17" hidden="1">
      <c r="A2088" s="194"/>
      <c r="B2088" s="195"/>
      <c r="C2088" s="195"/>
      <c r="D2088" s="195"/>
      <c r="E2088" s="195"/>
      <c r="F2088" s="195"/>
      <c r="G2088" s="195"/>
      <c r="H2088" s="195"/>
      <c r="I2088" s="195"/>
      <c r="J2088" s="196"/>
      <c r="K2088" s="197" t="str">
        <f>IFERROR(TablaAforos[[#This Row],[AREA DEL POTRERO]]/TablaAforos[[#This Row],[NUMERO VACAS LOTE]]/TablaAforos[[#This Row],[DIAS OCUPACION]],"")</f>
        <v/>
      </c>
      <c r="L2088" s="198">
        <f t="shared" si="525"/>
        <v>1900</v>
      </c>
      <c r="M2088" s="198">
        <f t="shared" si="526"/>
        <v>1</v>
      </c>
      <c r="N2088" s="198">
        <f t="shared" si="527"/>
        <v>0</v>
      </c>
      <c r="O2088" s="198"/>
      <c r="P2088" s="198"/>
      <c r="Q2088" s="195"/>
    </row>
    <row r="2089" spans="1:17" hidden="1">
      <c r="A2089" s="194"/>
      <c r="B2089" s="195"/>
      <c r="C2089" s="195"/>
      <c r="D2089" s="195"/>
      <c r="E2089" s="195"/>
      <c r="F2089" s="195"/>
      <c r="G2089" s="195"/>
      <c r="H2089" s="195"/>
      <c r="I2089" s="195"/>
      <c r="J2089" s="196"/>
      <c r="K2089" s="197" t="str">
        <f>IFERROR(TablaAforos[[#This Row],[AREA DEL POTRERO]]/TablaAforos[[#This Row],[NUMERO VACAS LOTE]]/TablaAforos[[#This Row],[DIAS OCUPACION]],"")</f>
        <v/>
      </c>
      <c r="L2089" s="198">
        <f t="shared" si="525"/>
        <v>1900</v>
      </c>
      <c r="M2089" s="198">
        <f t="shared" si="526"/>
        <v>1</v>
      </c>
      <c r="N2089" s="198">
        <f t="shared" si="527"/>
        <v>0</v>
      </c>
      <c r="O2089" s="198"/>
      <c r="P2089" s="198"/>
      <c r="Q2089" s="195"/>
    </row>
    <row r="2090" spans="1:17" hidden="1">
      <c r="A2090" s="194"/>
      <c r="B2090" s="195"/>
      <c r="C2090" s="195"/>
      <c r="D2090" s="195"/>
      <c r="E2090" s="195"/>
      <c r="F2090" s="195"/>
      <c r="G2090" s="195"/>
      <c r="H2090" s="195"/>
      <c r="I2090" s="195"/>
      <c r="J2090" s="196"/>
      <c r="K2090" s="197" t="str">
        <f>IFERROR(TablaAforos[[#This Row],[AREA DEL POTRERO]]/TablaAforos[[#This Row],[NUMERO VACAS LOTE]]/TablaAforos[[#This Row],[DIAS OCUPACION]],"")</f>
        <v/>
      </c>
      <c r="L2090" s="198">
        <f t="shared" si="525"/>
        <v>1900</v>
      </c>
      <c r="M2090" s="198">
        <f t="shared" si="526"/>
        <v>1</v>
      </c>
      <c r="N2090" s="198">
        <f t="shared" si="527"/>
        <v>0</v>
      </c>
      <c r="O2090" s="198"/>
      <c r="P2090" s="198"/>
      <c r="Q2090" s="195"/>
    </row>
    <row r="2091" spans="1:17" hidden="1">
      <c r="A2091" s="194"/>
      <c r="B2091" s="195"/>
      <c r="C2091" s="195"/>
      <c r="D2091" s="195"/>
      <c r="E2091" s="195"/>
      <c r="F2091" s="195"/>
      <c r="G2091" s="195"/>
      <c r="H2091" s="195"/>
      <c r="I2091" s="195"/>
      <c r="J2091" s="196"/>
      <c r="K2091" s="197" t="str">
        <f>IFERROR(TablaAforos[[#This Row],[AREA DEL POTRERO]]/TablaAforos[[#This Row],[NUMERO VACAS LOTE]]/TablaAforos[[#This Row],[DIAS OCUPACION]],"")</f>
        <v/>
      </c>
      <c r="L2091" s="198">
        <f t="shared" si="525"/>
        <v>1900</v>
      </c>
      <c r="M2091" s="198">
        <f t="shared" si="526"/>
        <v>1</v>
      </c>
      <c r="N2091" s="198">
        <f t="shared" si="527"/>
        <v>0</v>
      </c>
      <c r="O2091" s="198"/>
      <c r="P2091" s="198"/>
      <c r="Q2091" s="195"/>
    </row>
    <row r="2092" spans="1:17" hidden="1">
      <c r="A2092" s="194"/>
      <c r="B2092" s="195"/>
      <c r="C2092" s="195"/>
      <c r="D2092" s="195"/>
      <c r="E2092" s="195"/>
      <c r="F2092" s="195"/>
      <c r="G2092" s="195"/>
      <c r="H2092" s="195"/>
      <c r="I2092" s="195"/>
      <c r="J2092" s="196"/>
      <c r="K2092" s="197" t="str">
        <f>IFERROR(TablaAforos[[#This Row],[AREA DEL POTRERO]]/TablaAforos[[#This Row],[NUMERO VACAS LOTE]]/TablaAforos[[#This Row],[DIAS OCUPACION]],"")</f>
        <v/>
      </c>
      <c r="L2092" s="198">
        <f t="shared" si="525"/>
        <v>1900</v>
      </c>
      <c r="M2092" s="198">
        <f t="shared" si="526"/>
        <v>1</v>
      </c>
      <c r="N2092" s="198">
        <f t="shared" si="527"/>
        <v>0</v>
      </c>
      <c r="O2092" s="198"/>
      <c r="P2092" s="198"/>
      <c r="Q2092" s="195"/>
    </row>
    <row r="2093" spans="1:17" hidden="1">
      <c r="A2093" s="194"/>
      <c r="B2093" s="195"/>
      <c r="C2093" s="195"/>
      <c r="D2093" s="195"/>
      <c r="E2093" s="195"/>
      <c r="F2093" s="195"/>
      <c r="G2093" s="195"/>
      <c r="H2093" s="195"/>
      <c r="I2093" s="195"/>
      <c r="J2093" s="196"/>
      <c r="K2093" s="197" t="str">
        <f>IFERROR(TablaAforos[[#This Row],[AREA DEL POTRERO]]/TablaAforos[[#This Row],[NUMERO VACAS LOTE]]/TablaAforos[[#This Row],[DIAS OCUPACION]],"")</f>
        <v/>
      </c>
      <c r="L2093" s="198">
        <f t="shared" si="525"/>
        <v>1900</v>
      </c>
      <c r="M2093" s="198">
        <f t="shared" si="526"/>
        <v>1</v>
      </c>
      <c r="N2093" s="198">
        <f t="shared" si="527"/>
        <v>0</v>
      </c>
      <c r="O2093" s="198"/>
      <c r="P2093" s="198"/>
      <c r="Q2093" s="195"/>
    </row>
    <row r="2094" spans="1:17" hidden="1">
      <c r="A2094" s="194"/>
      <c r="B2094" s="195"/>
      <c r="C2094" s="195"/>
      <c r="D2094" s="195"/>
      <c r="E2094" s="195"/>
      <c r="F2094" s="195"/>
      <c r="G2094" s="195"/>
      <c r="H2094" s="195"/>
      <c r="I2094" s="195"/>
      <c r="J2094" s="196"/>
      <c r="K2094" s="197" t="str">
        <f>IFERROR(TablaAforos[[#This Row],[AREA DEL POTRERO]]/TablaAforos[[#This Row],[NUMERO VACAS LOTE]]/TablaAforos[[#This Row],[DIAS OCUPACION]],"")</f>
        <v/>
      </c>
      <c r="L2094" s="198">
        <f t="shared" si="525"/>
        <v>1900</v>
      </c>
      <c r="M2094" s="198">
        <f t="shared" si="526"/>
        <v>1</v>
      </c>
      <c r="N2094" s="198">
        <f t="shared" si="527"/>
        <v>0</v>
      </c>
      <c r="O2094" s="198"/>
      <c r="P2094" s="198"/>
      <c r="Q2094" s="195"/>
    </row>
    <row r="2095" spans="1:17" hidden="1">
      <c r="A2095" s="194"/>
      <c r="B2095" s="195"/>
      <c r="C2095" s="195"/>
      <c r="D2095" s="195"/>
      <c r="E2095" s="195"/>
      <c r="F2095" s="195"/>
      <c r="G2095" s="195"/>
      <c r="H2095" s="195"/>
      <c r="I2095" s="195"/>
      <c r="J2095" s="196"/>
      <c r="K2095" s="197" t="str">
        <f>IFERROR(TablaAforos[[#This Row],[AREA DEL POTRERO]]/TablaAforos[[#This Row],[NUMERO VACAS LOTE]]/TablaAforos[[#This Row],[DIAS OCUPACION]],"")</f>
        <v/>
      </c>
      <c r="L2095" s="198">
        <f t="shared" si="525"/>
        <v>1900</v>
      </c>
      <c r="M2095" s="198">
        <f t="shared" si="526"/>
        <v>1</v>
      </c>
      <c r="N2095" s="198">
        <f t="shared" si="527"/>
        <v>0</v>
      </c>
      <c r="O2095" s="198"/>
      <c r="P2095" s="198"/>
      <c r="Q2095" s="195"/>
    </row>
    <row r="2096" spans="1:17" hidden="1">
      <c r="A2096" s="194"/>
      <c r="B2096" s="195"/>
      <c r="C2096" s="195"/>
      <c r="D2096" s="195"/>
      <c r="E2096" s="195"/>
      <c r="F2096" s="195"/>
      <c r="G2096" s="195"/>
      <c r="H2096" s="195"/>
      <c r="I2096" s="195"/>
      <c r="J2096" s="196"/>
      <c r="K2096" s="197" t="str">
        <f>IFERROR(TablaAforos[[#This Row],[AREA DEL POTRERO]]/TablaAforos[[#This Row],[NUMERO VACAS LOTE]]/TablaAforos[[#This Row],[DIAS OCUPACION]],"")</f>
        <v/>
      </c>
      <c r="L2096" s="198">
        <f t="shared" si="525"/>
        <v>1900</v>
      </c>
      <c r="M2096" s="198">
        <f t="shared" si="526"/>
        <v>1</v>
      </c>
      <c r="N2096" s="198">
        <f t="shared" si="527"/>
        <v>0</v>
      </c>
      <c r="O2096" s="198"/>
      <c r="P2096" s="198"/>
      <c r="Q2096" s="195"/>
    </row>
    <row r="2097" spans="1:17" hidden="1">
      <c r="A2097" s="194"/>
      <c r="B2097" s="195"/>
      <c r="C2097" s="195"/>
      <c r="D2097" s="195"/>
      <c r="E2097" s="195"/>
      <c r="F2097" s="195"/>
      <c r="G2097" s="195"/>
      <c r="H2097" s="195"/>
      <c r="I2097" s="195"/>
      <c r="J2097" s="196"/>
      <c r="K2097" s="197" t="str">
        <f>IFERROR(TablaAforos[[#This Row],[AREA DEL POTRERO]]/TablaAforos[[#This Row],[NUMERO VACAS LOTE]]/TablaAforos[[#This Row],[DIAS OCUPACION]],"")</f>
        <v/>
      </c>
      <c r="L2097" s="198">
        <f t="shared" si="525"/>
        <v>1900</v>
      </c>
      <c r="M2097" s="198">
        <f t="shared" si="526"/>
        <v>1</v>
      </c>
      <c r="N2097" s="198">
        <f t="shared" si="527"/>
        <v>0</v>
      </c>
      <c r="O2097" s="198"/>
      <c r="P2097" s="198"/>
      <c r="Q2097" s="195"/>
    </row>
    <row r="2098" spans="1:17" hidden="1">
      <c r="A2098" s="194"/>
      <c r="B2098" s="195"/>
      <c r="C2098" s="195"/>
      <c r="D2098" s="195"/>
      <c r="E2098" s="195"/>
      <c r="F2098" s="195"/>
      <c r="G2098" s="195"/>
      <c r="H2098" s="195"/>
      <c r="I2098" s="195"/>
      <c r="J2098" s="196"/>
      <c r="K2098" s="197" t="str">
        <f>IFERROR(TablaAforos[[#This Row],[AREA DEL POTRERO]]/TablaAforos[[#This Row],[NUMERO VACAS LOTE]]/TablaAforos[[#This Row],[DIAS OCUPACION]],"")</f>
        <v/>
      </c>
      <c r="L2098" s="198">
        <f t="shared" si="525"/>
        <v>1900</v>
      </c>
      <c r="M2098" s="198">
        <f t="shared" si="526"/>
        <v>1</v>
      </c>
      <c r="N2098" s="198">
        <f t="shared" si="527"/>
        <v>0</v>
      </c>
      <c r="O2098" s="198"/>
      <c r="P2098" s="198"/>
      <c r="Q2098" s="195"/>
    </row>
    <row r="2099" spans="1:17" hidden="1">
      <c r="A2099" s="194"/>
      <c r="B2099" s="195"/>
      <c r="C2099" s="195"/>
      <c r="D2099" s="195"/>
      <c r="E2099" s="195"/>
      <c r="F2099" s="195"/>
      <c r="G2099" s="195"/>
      <c r="H2099" s="195"/>
      <c r="I2099" s="195"/>
      <c r="J2099" s="196"/>
      <c r="K2099" s="197" t="str">
        <f>IFERROR(TablaAforos[[#This Row],[AREA DEL POTRERO]]/TablaAforos[[#This Row],[NUMERO VACAS LOTE]]/TablaAforos[[#This Row],[DIAS OCUPACION]],"")</f>
        <v/>
      </c>
      <c r="L2099" s="198">
        <f t="shared" si="525"/>
        <v>1900</v>
      </c>
      <c r="M2099" s="198">
        <f t="shared" si="526"/>
        <v>1</v>
      </c>
      <c r="N2099" s="198">
        <f t="shared" si="527"/>
        <v>0</v>
      </c>
      <c r="O2099" s="198"/>
      <c r="P2099" s="198"/>
      <c r="Q2099" s="195"/>
    </row>
    <row r="2100" spans="1:17" hidden="1">
      <c r="A2100" s="194"/>
      <c r="B2100" s="195"/>
      <c r="C2100" s="195"/>
      <c r="D2100" s="195"/>
      <c r="E2100" s="195"/>
      <c r="F2100" s="195"/>
      <c r="G2100" s="195"/>
      <c r="H2100" s="195"/>
      <c r="I2100" s="195"/>
      <c r="J2100" s="196"/>
      <c r="K2100" s="197" t="str">
        <f>IFERROR(TablaAforos[[#This Row],[AREA DEL POTRERO]]/TablaAforos[[#This Row],[NUMERO VACAS LOTE]]/TablaAforos[[#This Row],[DIAS OCUPACION]],"")</f>
        <v/>
      </c>
      <c r="L2100" s="198">
        <f t="shared" si="525"/>
        <v>1900</v>
      </c>
      <c r="M2100" s="198">
        <f t="shared" si="526"/>
        <v>1</v>
      </c>
      <c r="N2100" s="198">
        <f t="shared" si="527"/>
        <v>0</v>
      </c>
      <c r="O2100" s="198"/>
      <c r="P2100" s="198"/>
      <c r="Q2100" s="195"/>
    </row>
    <row r="2101" spans="1:17" hidden="1">
      <c r="A2101" s="194"/>
      <c r="B2101" s="195"/>
      <c r="C2101" s="195"/>
      <c r="D2101" s="195"/>
      <c r="E2101" s="195"/>
      <c r="F2101" s="195"/>
      <c r="G2101" s="195"/>
      <c r="H2101" s="195"/>
      <c r="I2101" s="195"/>
      <c r="J2101" s="196"/>
      <c r="K2101" s="197" t="str">
        <f>IFERROR(TablaAforos[[#This Row],[AREA DEL POTRERO]]/TablaAforos[[#This Row],[NUMERO VACAS LOTE]]/TablaAforos[[#This Row],[DIAS OCUPACION]],"")</f>
        <v/>
      </c>
      <c r="L2101" s="198">
        <f t="shared" si="525"/>
        <v>1900</v>
      </c>
      <c r="M2101" s="198">
        <f t="shared" si="526"/>
        <v>1</v>
      </c>
      <c r="N2101" s="198">
        <f t="shared" si="527"/>
        <v>0</v>
      </c>
      <c r="O2101" s="198"/>
      <c r="P2101" s="198"/>
      <c r="Q2101" s="195"/>
    </row>
    <row r="2102" spans="1:17">
      <c r="A2102" s="194">
        <v>45269</v>
      </c>
      <c r="B2102" s="195" t="s">
        <v>81</v>
      </c>
      <c r="C2102" s="195">
        <v>2</v>
      </c>
      <c r="D2102" s="195">
        <v>33</v>
      </c>
      <c r="E2102" s="195">
        <v>2131</v>
      </c>
      <c r="F2102" s="195">
        <v>35</v>
      </c>
      <c r="G2102" s="195">
        <v>1.8</v>
      </c>
      <c r="H2102" s="195">
        <v>1</v>
      </c>
      <c r="I2102" s="195">
        <v>30</v>
      </c>
      <c r="J2102" s="196">
        <v>73.599999999999994</v>
      </c>
      <c r="K2102" s="197">
        <f>IFERROR(TablaAforos[[#This Row],[AREA DEL POTRERO]]/TablaAforos[[#This Row],[NUMERO VACAS LOTE]]/TablaAforos[[#This Row],[DIAS OCUPACION]],"")</f>
        <v>60.885714285714286</v>
      </c>
      <c r="L2102" s="198">
        <f>YEAR(A2102)</f>
        <v>2023</v>
      </c>
      <c r="M2102" s="198">
        <f>MONTH(A2102)</f>
        <v>12</v>
      </c>
      <c r="N2102" s="198">
        <f>DAY(A2102)</f>
        <v>9</v>
      </c>
      <c r="O2102" s="198">
        <v>7</v>
      </c>
      <c r="P2102" s="198"/>
      <c r="Q2102" s="195"/>
    </row>
    <row r="2103" spans="1:17">
      <c r="A2103" s="194">
        <v>45270</v>
      </c>
      <c r="B2103" s="195" t="s">
        <v>82</v>
      </c>
      <c r="C2103" s="195" t="s">
        <v>86</v>
      </c>
      <c r="D2103" s="195">
        <v>11</v>
      </c>
      <c r="E2103" s="195">
        <v>2500</v>
      </c>
      <c r="F2103" s="195">
        <v>37</v>
      </c>
      <c r="G2103" s="195">
        <v>1.7</v>
      </c>
      <c r="H2103" s="195">
        <v>1</v>
      </c>
      <c r="I2103" s="195">
        <v>29</v>
      </c>
      <c r="J2103" s="196">
        <v>86.7</v>
      </c>
      <c r="K2103" s="197">
        <f>IFERROR(TablaAforos[[#This Row],[AREA DEL POTRERO]]/TablaAforos[[#This Row],[NUMERO VACAS LOTE]]/TablaAforos[[#This Row],[DIAS OCUPACION]],"")</f>
        <v>67.567567567567565</v>
      </c>
      <c r="L2103" s="198">
        <f>YEAR(A2103)</f>
        <v>2023</v>
      </c>
      <c r="M2103" s="198">
        <f>MONTH(A2103)</f>
        <v>12</v>
      </c>
      <c r="N2103" s="198">
        <f>DAY(A2103)</f>
        <v>10</v>
      </c>
      <c r="O2103" s="198">
        <v>8</v>
      </c>
      <c r="P2103" s="198"/>
      <c r="Q2103" s="195"/>
    </row>
    <row r="2104" spans="1:17">
      <c r="A2104" s="194">
        <v>45270</v>
      </c>
      <c r="B2104" s="195" t="s">
        <v>82</v>
      </c>
      <c r="C2104" s="195" t="s">
        <v>86</v>
      </c>
      <c r="D2104" s="195">
        <v>33</v>
      </c>
      <c r="E2104" s="195">
        <v>6323</v>
      </c>
      <c r="F2104" s="195">
        <v>37</v>
      </c>
      <c r="G2104" s="195">
        <v>1</v>
      </c>
      <c r="H2104" s="195">
        <v>2</v>
      </c>
      <c r="I2104" s="195">
        <v>30</v>
      </c>
      <c r="J2104" s="196">
        <v>92.3</v>
      </c>
      <c r="K2104" s="197">
        <f>IFERROR(TablaAforos[[#This Row],[AREA DEL POTRERO]]/TablaAforos[[#This Row],[NUMERO VACAS LOTE]]/TablaAforos[[#This Row],[DIAS OCUPACION]],"")</f>
        <v>85.445945945945951</v>
      </c>
      <c r="L2104" s="198">
        <f>YEAR(A2104)</f>
        <v>2023</v>
      </c>
      <c r="M2104" s="198">
        <f>MONTH(A2104)</f>
        <v>12</v>
      </c>
      <c r="N2104" s="198">
        <f>DAY(A2104)</f>
        <v>10</v>
      </c>
      <c r="O2104" s="198">
        <v>8</v>
      </c>
      <c r="P2104" s="198"/>
      <c r="Q2104" s="195"/>
    </row>
    <row r="2105" spans="1:17">
      <c r="A2105" s="194">
        <v>45270</v>
      </c>
      <c r="B2105" s="195" t="s">
        <v>82</v>
      </c>
      <c r="C2105" s="195" t="s">
        <v>87</v>
      </c>
      <c r="D2105" s="195">
        <v>56</v>
      </c>
      <c r="E2105" s="195">
        <v>2500</v>
      </c>
      <c r="F2105" s="195">
        <v>37</v>
      </c>
      <c r="G2105" s="195">
        <v>2.4</v>
      </c>
      <c r="H2105" s="195">
        <v>1</v>
      </c>
      <c r="I2105" s="195">
        <v>34</v>
      </c>
      <c r="J2105" s="196">
        <v>123</v>
      </c>
      <c r="K2105" s="197">
        <f>IFERROR(TablaAforos[[#This Row],[AREA DEL POTRERO]]/TablaAforos[[#This Row],[NUMERO VACAS LOTE]]/TablaAforos[[#This Row],[DIAS OCUPACION]],"")</f>
        <v>67.567567567567565</v>
      </c>
      <c r="L2105" s="198">
        <f>YEAR(A2105)</f>
        <v>2023</v>
      </c>
      <c r="M2105" s="198">
        <f>MONTH(A2105)</f>
        <v>12</v>
      </c>
      <c r="N2105" s="198">
        <f>DAY(A2105)</f>
        <v>10</v>
      </c>
      <c r="O2105" s="198">
        <v>8</v>
      </c>
      <c r="P2105" s="198"/>
      <c r="Q2105" s="195"/>
    </row>
    <row r="2106" spans="1:17">
      <c r="A2106" s="194">
        <v>45271</v>
      </c>
      <c r="B2106" s="195" t="s">
        <v>81</v>
      </c>
      <c r="C2106" s="195">
        <v>1</v>
      </c>
      <c r="D2106" s="195">
        <v>70</v>
      </c>
      <c r="E2106" s="195">
        <v>2762</v>
      </c>
      <c r="F2106" s="195">
        <v>34</v>
      </c>
      <c r="G2106" s="195">
        <v>1.9</v>
      </c>
      <c r="H2106" s="195">
        <v>1</v>
      </c>
      <c r="I2106" s="195">
        <v>30</v>
      </c>
      <c r="J2106" s="196">
        <v>103</v>
      </c>
      <c r="K2106" s="197">
        <f>IFERROR(TablaAforos[[#This Row],[AREA DEL POTRERO]]/TablaAforos[[#This Row],[NUMERO VACAS LOTE]]/TablaAforos[[#This Row],[DIAS OCUPACION]],"")</f>
        <v>81.235294117647058</v>
      </c>
      <c r="L2106" s="198">
        <f t="shared" ref="L2106:L2115" si="528">YEAR(A2106)</f>
        <v>2023</v>
      </c>
      <c r="M2106" s="198">
        <f t="shared" ref="M2106:M2115" si="529">MONTH(A2106)</f>
        <v>12</v>
      </c>
      <c r="N2106" s="198">
        <f t="shared" ref="N2106:N2115" si="530">DAY(A2106)</f>
        <v>11</v>
      </c>
      <c r="O2106" s="198">
        <v>7</v>
      </c>
      <c r="P2106" s="198"/>
      <c r="Q2106" s="195"/>
    </row>
    <row r="2107" spans="1:17">
      <c r="A2107" s="194">
        <v>45270</v>
      </c>
      <c r="B2107" s="195" t="s">
        <v>81</v>
      </c>
      <c r="C2107" s="195">
        <v>2</v>
      </c>
      <c r="D2107" s="195">
        <v>34</v>
      </c>
      <c r="E2107" s="195">
        <v>2536</v>
      </c>
      <c r="F2107" s="195">
        <v>35</v>
      </c>
      <c r="G2107" s="195">
        <v>1.5</v>
      </c>
      <c r="H2107" s="195">
        <v>1</v>
      </c>
      <c r="I2107" s="195">
        <v>30</v>
      </c>
      <c r="J2107" s="196">
        <v>74.900000000000006</v>
      </c>
      <c r="K2107" s="197">
        <f>IFERROR(TablaAforos[[#This Row],[AREA DEL POTRERO]]/TablaAforos[[#This Row],[NUMERO VACAS LOTE]]/TablaAforos[[#This Row],[DIAS OCUPACION]],"")</f>
        <v>72.457142857142856</v>
      </c>
      <c r="L2107" s="198">
        <f t="shared" si="528"/>
        <v>2023</v>
      </c>
      <c r="M2107" s="198">
        <f t="shared" si="529"/>
        <v>12</v>
      </c>
      <c r="N2107" s="198">
        <f t="shared" si="530"/>
        <v>10</v>
      </c>
      <c r="O2107" s="198">
        <v>7</v>
      </c>
      <c r="P2107" s="198"/>
      <c r="Q2107" s="195"/>
    </row>
    <row r="2108" spans="1:17">
      <c r="A2108" s="194">
        <v>45271</v>
      </c>
      <c r="B2108" s="195" t="s">
        <v>81</v>
      </c>
      <c r="C2108" s="195">
        <v>2</v>
      </c>
      <c r="D2108" s="195">
        <v>35</v>
      </c>
      <c r="E2108" s="195">
        <v>2357</v>
      </c>
      <c r="F2108" s="195">
        <v>35</v>
      </c>
      <c r="G2108" s="195">
        <v>1.6</v>
      </c>
      <c r="H2108" s="195">
        <v>1</v>
      </c>
      <c r="I2108" s="195">
        <v>29</v>
      </c>
      <c r="J2108" s="196">
        <v>70.5</v>
      </c>
      <c r="K2108" s="197">
        <f>IFERROR(TablaAforos[[#This Row],[AREA DEL POTRERO]]/TablaAforos[[#This Row],[NUMERO VACAS LOTE]]/TablaAforos[[#This Row],[DIAS OCUPACION]],"")</f>
        <v>67.342857142857142</v>
      </c>
      <c r="L2108" s="198">
        <f>YEAR(A2108)</f>
        <v>2023</v>
      </c>
      <c r="M2108" s="198">
        <f>MONTH(A2108)</f>
        <v>12</v>
      </c>
      <c r="N2108" s="198">
        <f>DAY(A2108)</f>
        <v>11</v>
      </c>
      <c r="O2108" s="198">
        <v>7</v>
      </c>
      <c r="P2108" s="198"/>
      <c r="Q2108" s="195"/>
    </row>
    <row r="2109" spans="1:17">
      <c r="A2109" s="194">
        <v>45271</v>
      </c>
      <c r="B2109" s="195" t="s">
        <v>82</v>
      </c>
      <c r="C2109" s="195" t="s">
        <v>86</v>
      </c>
      <c r="D2109" s="195">
        <v>12</v>
      </c>
      <c r="E2109" s="195">
        <v>2500</v>
      </c>
      <c r="F2109" s="195">
        <v>37</v>
      </c>
      <c r="G2109" s="195">
        <v>1.7</v>
      </c>
      <c r="H2109" s="195">
        <v>1</v>
      </c>
      <c r="I2109" s="195">
        <v>30</v>
      </c>
      <c r="J2109" s="196">
        <v>86.7</v>
      </c>
      <c r="K2109" s="197">
        <f>IFERROR(TablaAforos[[#This Row],[AREA DEL POTRERO]]/TablaAforos[[#This Row],[NUMERO VACAS LOTE]]/TablaAforos[[#This Row],[DIAS OCUPACION]],"")</f>
        <v>67.567567567567565</v>
      </c>
      <c r="L2109" s="198">
        <f t="shared" si="528"/>
        <v>2023</v>
      </c>
      <c r="M2109" s="198">
        <f t="shared" si="529"/>
        <v>12</v>
      </c>
      <c r="N2109" s="198">
        <f t="shared" si="530"/>
        <v>11</v>
      </c>
      <c r="O2109" s="198">
        <v>8</v>
      </c>
      <c r="P2109" s="198"/>
      <c r="Q2109" s="195"/>
    </row>
    <row r="2110" spans="1:17">
      <c r="A2110" s="194">
        <v>45271</v>
      </c>
      <c r="B2110" s="195" t="s">
        <v>82</v>
      </c>
      <c r="C2110" s="195" t="s">
        <v>87</v>
      </c>
      <c r="D2110" s="195">
        <v>57</v>
      </c>
      <c r="E2110" s="195">
        <v>2500</v>
      </c>
      <c r="F2110" s="195">
        <v>39</v>
      </c>
      <c r="G2110" s="195">
        <v>1.9</v>
      </c>
      <c r="H2110" s="195">
        <v>1</v>
      </c>
      <c r="I2110" s="195">
        <v>34</v>
      </c>
      <c r="J2110" s="196">
        <v>91.3</v>
      </c>
      <c r="K2110" s="197">
        <f>IFERROR(TablaAforos[[#This Row],[AREA DEL POTRERO]]/TablaAforos[[#This Row],[NUMERO VACAS LOTE]]/TablaAforos[[#This Row],[DIAS OCUPACION]],"")</f>
        <v>64.102564102564102</v>
      </c>
      <c r="L2110" s="198">
        <f>YEAR(A2110)</f>
        <v>2023</v>
      </c>
      <c r="M2110" s="198">
        <f>MONTH(A2110)</f>
        <v>12</v>
      </c>
      <c r="N2110" s="198">
        <f>DAY(A2110)</f>
        <v>11</v>
      </c>
      <c r="O2110" s="198">
        <v>8</v>
      </c>
      <c r="P2110" s="198"/>
      <c r="Q2110" s="195"/>
    </row>
    <row r="2111" spans="1:17">
      <c r="A2111" s="194">
        <v>45271</v>
      </c>
      <c r="B2111" s="195" t="s">
        <v>85</v>
      </c>
      <c r="C2111" s="195">
        <v>2</v>
      </c>
      <c r="D2111" s="195">
        <v>4</v>
      </c>
      <c r="E2111" s="195">
        <v>13687</v>
      </c>
      <c r="F2111" s="195">
        <v>41</v>
      </c>
      <c r="G2111" s="195">
        <v>1.4</v>
      </c>
      <c r="H2111" s="195">
        <v>3.5</v>
      </c>
      <c r="I2111" s="195">
        <v>25</v>
      </c>
      <c r="J2111" s="196">
        <v>100</v>
      </c>
      <c r="K2111" s="197">
        <f>IFERROR(TablaAforos[[#This Row],[AREA DEL POTRERO]]/TablaAforos[[#This Row],[NUMERO VACAS LOTE]]/TablaAforos[[#This Row],[DIAS OCUPACION]],"")</f>
        <v>95.37979094076654</v>
      </c>
      <c r="L2111" s="198">
        <f t="shared" si="528"/>
        <v>2023</v>
      </c>
      <c r="M2111" s="198">
        <f t="shared" si="529"/>
        <v>12</v>
      </c>
      <c r="N2111" s="198">
        <f t="shared" si="530"/>
        <v>11</v>
      </c>
      <c r="O2111" s="198">
        <v>8</v>
      </c>
      <c r="P2111" s="198"/>
      <c r="Q2111" s="195"/>
    </row>
    <row r="2112" spans="1:17">
      <c r="A2112" s="194">
        <v>45272</v>
      </c>
      <c r="B2112" s="195" t="s">
        <v>81</v>
      </c>
      <c r="C2112" s="195">
        <v>1</v>
      </c>
      <c r="D2112" s="195">
        <v>59</v>
      </c>
      <c r="E2112" s="195">
        <v>2452</v>
      </c>
      <c r="F2112" s="195">
        <v>34</v>
      </c>
      <c r="G2112" s="195">
        <v>2.2000000000000002</v>
      </c>
      <c r="H2112" s="195">
        <v>1</v>
      </c>
      <c r="I2112" s="195">
        <v>30</v>
      </c>
      <c r="J2112" s="196">
        <v>107</v>
      </c>
      <c r="K2112" s="197">
        <f>IFERROR(TablaAforos[[#This Row],[AREA DEL POTRERO]]/TablaAforos[[#This Row],[NUMERO VACAS LOTE]]/TablaAforos[[#This Row],[DIAS OCUPACION]],"")</f>
        <v>72.117647058823536</v>
      </c>
      <c r="L2112" s="198">
        <f t="shared" si="528"/>
        <v>2023</v>
      </c>
      <c r="M2112" s="198">
        <f t="shared" si="529"/>
        <v>12</v>
      </c>
      <c r="N2112" s="198">
        <f t="shared" si="530"/>
        <v>12</v>
      </c>
      <c r="O2112" s="198">
        <v>4</v>
      </c>
      <c r="P2112" s="198"/>
      <c r="Q2112" s="195"/>
    </row>
    <row r="2113" spans="1:17">
      <c r="A2113" s="194">
        <v>45272</v>
      </c>
      <c r="B2113" s="195" t="s">
        <v>81</v>
      </c>
      <c r="C2113" s="195">
        <v>2</v>
      </c>
      <c r="D2113" s="195">
        <v>36</v>
      </c>
      <c r="E2113" s="195">
        <v>3103</v>
      </c>
      <c r="F2113" s="195">
        <v>35</v>
      </c>
      <c r="G2113" s="195">
        <v>1.3</v>
      </c>
      <c r="H2113" s="195">
        <v>1</v>
      </c>
      <c r="I2113" s="195">
        <v>29</v>
      </c>
      <c r="J2113" s="196">
        <v>80.099999999999994</v>
      </c>
      <c r="K2113" s="197">
        <f>IFERROR(TablaAforos[[#This Row],[AREA DEL POTRERO]]/TablaAforos[[#This Row],[NUMERO VACAS LOTE]]/TablaAforos[[#This Row],[DIAS OCUPACION]],"")</f>
        <v>88.657142857142858</v>
      </c>
      <c r="L2113" s="198">
        <f t="shared" si="528"/>
        <v>2023</v>
      </c>
      <c r="M2113" s="198">
        <f t="shared" si="529"/>
        <v>12</v>
      </c>
      <c r="N2113" s="198">
        <f t="shared" si="530"/>
        <v>12</v>
      </c>
      <c r="O2113" s="198">
        <v>7</v>
      </c>
      <c r="P2113" s="198"/>
      <c r="Q2113" s="195"/>
    </row>
    <row r="2114" spans="1:17">
      <c r="A2114" s="194">
        <v>45272</v>
      </c>
      <c r="B2114" s="195" t="s">
        <v>82</v>
      </c>
      <c r="C2114" s="195" t="s">
        <v>86</v>
      </c>
      <c r="D2114" s="195">
        <v>14</v>
      </c>
      <c r="E2114" s="195">
        <v>2500</v>
      </c>
      <c r="F2114" s="195">
        <v>37</v>
      </c>
      <c r="G2114" s="195">
        <v>1.7</v>
      </c>
      <c r="H2114" s="195">
        <v>1</v>
      </c>
      <c r="I2114" s="195">
        <v>30</v>
      </c>
      <c r="J2114" s="196">
        <v>88.2</v>
      </c>
      <c r="K2114" s="197">
        <f>IFERROR(TablaAforos[[#This Row],[AREA DEL POTRERO]]/TablaAforos[[#This Row],[NUMERO VACAS LOTE]]/TablaAforos[[#This Row],[DIAS OCUPACION]],"")</f>
        <v>67.567567567567565</v>
      </c>
      <c r="L2114" s="198">
        <f>YEAR(A2114)</f>
        <v>2023</v>
      </c>
      <c r="M2114" s="198">
        <f>MONTH(A2114)</f>
        <v>12</v>
      </c>
      <c r="N2114" s="198">
        <f>DAY(A2114)</f>
        <v>12</v>
      </c>
      <c r="O2114" s="198">
        <v>8</v>
      </c>
      <c r="P2114" s="198"/>
      <c r="Q2114" s="195"/>
    </row>
    <row r="2115" spans="1:17">
      <c r="A2115" s="194">
        <v>45272</v>
      </c>
      <c r="B2115" s="195" t="s">
        <v>82</v>
      </c>
      <c r="C2115" s="195" t="s">
        <v>87</v>
      </c>
      <c r="D2115" s="195">
        <v>58</v>
      </c>
      <c r="E2115" s="195">
        <v>2500</v>
      </c>
      <c r="F2115" s="195">
        <v>39</v>
      </c>
      <c r="G2115" s="195">
        <v>2.2999999999999998</v>
      </c>
      <c r="H2115" s="195">
        <v>1</v>
      </c>
      <c r="I2115" s="195">
        <v>34</v>
      </c>
      <c r="J2115" s="196">
        <v>113</v>
      </c>
      <c r="K2115" s="197">
        <f>IFERROR(TablaAforos[[#This Row],[AREA DEL POTRERO]]/TablaAforos[[#This Row],[NUMERO VACAS LOTE]]/TablaAforos[[#This Row],[DIAS OCUPACION]],"")</f>
        <v>64.102564102564102</v>
      </c>
      <c r="L2115" s="198">
        <f t="shared" si="528"/>
        <v>2023</v>
      </c>
      <c r="M2115" s="198">
        <f t="shared" si="529"/>
        <v>12</v>
      </c>
      <c r="N2115" s="198">
        <f t="shared" si="530"/>
        <v>12</v>
      </c>
      <c r="O2115" s="198">
        <v>8</v>
      </c>
      <c r="P2115" s="198"/>
      <c r="Q2115" s="195"/>
    </row>
    <row r="2116" spans="1:17">
      <c r="A2116" s="194">
        <v>45272</v>
      </c>
      <c r="B2116" s="195" t="s">
        <v>85</v>
      </c>
      <c r="C2116" s="195">
        <v>1</v>
      </c>
      <c r="D2116" s="195" t="s">
        <v>131</v>
      </c>
      <c r="E2116" s="195">
        <v>8767</v>
      </c>
      <c r="F2116" s="195">
        <v>32</v>
      </c>
      <c r="G2116" s="195">
        <v>1.4</v>
      </c>
      <c r="H2116" s="195">
        <v>2.5</v>
      </c>
      <c r="I2116" s="195">
        <v>34</v>
      </c>
      <c r="J2116" s="196">
        <v>101</v>
      </c>
      <c r="K2116" s="197">
        <f>IFERROR(TablaAforos[[#This Row],[AREA DEL POTRERO]]/TablaAforos[[#This Row],[NUMERO VACAS LOTE]]/TablaAforos[[#This Row],[DIAS OCUPACION]],"")</f>
        <v>109.58750000000001</v>
      </c>
      <c r="L2116" s="198">
        <f>YEAR(A2116)</f>
        <v>2023</v>
      </c>
      <c r="M2116" s="198">
        <f>MONTH(A2116)</f>
        <v>12</v>
      </c>
      <c r="N2116" s="198">
        <f>DAY(A2116)</f>
        <v>12</v>
      </c>
      <c r="O2116" s="198">
        <v>7</v>
      </c>
      <c r="P2116" s="198"/>
      <c r="Q2116" s="195"/>
    </row>
    <row r="2117" spans="1:17">
      <c r="A2117" s="194">
        <v>45272</v>
      </c>
      <c r="B2117" s="195" t="s">
        <v>88</v>
      </c>
      <c r="C2117" s="195">
        <v>1</v>
      </c>
      <c r="D2117" s="195">
        <v>2</v>
      </c>
      <c r="E2117" s="195">
        <v>16000</v>
      </c>
      <c r="F2117" s="195">
        <v>44</v>
      </c>
      <c r="G2117" s="195">
        <v>1.4</v>
      </c>
      <c r="H2117" s="195">
        <v>3.5</v>
      </c>
      <c r="I2117" s="195">
        <v>34</v>
      </c>
      <c r="J2117" s="196">
        <v>101</v>
      </c>
      <c r="K2117" s="197">
        <f>IFERROR(TablaAforos[[#This Row],[AREA DEL POTRERO]]/TablaAforos[[#This Row],[NUMERO VACAS LOTE]]/TablaAforos[[#This Row],[DIAS OCUPACION]],"")</f>
        <v>103.8961038961039</v>
      </c>
      <c r="L2117" s="198">
        <f t="shared" ref="L2117:L2140" si="531">YEAR(A2117)</f>
        <v>2023</v>
      </c>
      <c r="M2117" s="198">
        <f t="shared" ref="M2117:M2140" si="532">MONTH(A2117)</f>
        <v>12</v>
      </c>
      <c r="N2117" s="198">
        <f t="shared" ref="N2117:N2140" si="533">DAY(A2117)</f>
        <v>12</v>
      </c>
      <c r="O2117" s="198">
        <v>7</v>
      </c>
      <c r="P2117" s="198"/>
      <c r="Q2117" s="195"/>
    </row>
    <row r="2118" spans="1:17">
      <c r="A2118" s="194">
        <v>45273</v>
      </c>
      <c r="B2118" s="195" t="s">
        <v>81</v>
      </c>
      <c r="C2118" s="195">
        <v>1</v>
      </c>
      <c r="D2118" s="195">
        <v>58</v>
      </c>
      <c r="E2118" s="195">
        <v>2292</v>
      </c>
      <c r="F2118" s="195">
        <v>34</v>
      </c>
      <c r="G2118" s="195">
        <v>2.2000000000000002</v>
      </c>
      <c r="H2118" s="195">
        <v>1</v>
      </c>
      <c r="I2118" s="195">
        <v>30</v>
      </c>
      <c r="J2118" s="196">
        <v>96.4</v>
      </c>
      <c r="K2118" s="197">
        <f>IFERROR(TablaAforos[[#This Row],[AREA DEL POTRERO]]/TablaAforos[[#This Row],[NUMERO VACAS LOTE]]/TablaAforos[[#This Row],[DIAS OCUPACION]],"")</f>
        <v>67.411764705882348</v>
      </c>
      <c r="L2118" s="198">
        <f>YEAR(A2118)</f>
        <v>2023</v>
      </c>
      <c r="M2118" s="198">
        <f>MONTH(A2118)</f>
        <v>12</v>
      </c>
      <c r="N2118" s="198">
        <f>DAY(A2118)</f>
        <v>13</v>
      </c>
      <c r="O2118" s="198">
        <v>4</v>
      </c>
      <c r="P2118" s="198"/>
      <c r="Q2118" s="195"/>
    </row>
    <row r="2119" spans="1:17">
      <c r="A2119" s="194">
        <v>45273</v>
      </c>
      <c r="B2119" s="195" t="s">
        <v>81</v>
      </c>
      <c r="C2119" s="195">
        <v>2</v>
      </c>
      <c r="D2119" s="195">
        <v>30</v>
      </c>
      <c r="E2119" s="195">
        <v>2037</v>
      </c>
      <c r="F2119" s="195">
        <v>35</v>
      </c>
      <c r="G2119" s="195">
        <v>1.6</v>
      </c>
      <c r="H2119" s="195">
        <v>1</v>
      </c>
      <c r="I2119" s="195">
        <v>30</v>
      </c>
      <c r="J2119" s="196">
        <v>63.1</v>
      </c>
      <c r="K2119" s="197">
        <f>IFERROR(TablaAforos[[#This Row],[AREA DEL POTRERO]]/TablaAforos[[#This Row],[NUMERO VACAS LOTE]]/TablaAforos[[#This Row],[DIAS OCUPACION]],"")</f>
        <v>58.2</v>
      </c>
      <c r="L2119" s="198">
        <f t="shared" si="531"/>
        <v>2023</v>
      </c>
      <c r="M2119" s="198">
        <f t="shared" si="532"/>
        <v>12</v>
      </c>
      <c r="N2119" s="198">
        <f t="shared" si="533"/>
        <v>13</v>
      </c>
      <c r="O2119" s="198">
        <v>7</v>
      </c>
      <c r="P2119" s="198"/>
      <c r="Q2119" s="195"/>
    </row>
    <row r="2120" spans="1:17">
      <c r="A2120" s="194">
        <v>45273</v>
      </c>
      <c r="B2120" s="195" t="s">
        <v>82</v>
      </c>
      <c r="C2120" s="195" t="s">
        <v>86</v>
      </c>
      <c r="D2120" s="195">
        <v>15</v>
      </c>
      <c r="E2120" s="195">
        <v>2500</v>
      </c>
      <c r="F2120" s="195">
        <v>37</v>
      </c>
      <c r="G2120" s="195">
        <v>1.7</v>
      </c>
      <c r="H2120" s="195">
        <v>1</v>
      </c>
      <c r="I2120" s="195">
        <v>30</v>
      </c>
      <c r="J2120" s="196">
        <v>89.2</v>
      </c>
      <c r="K2120" s="197">
        <f>IFERROR(TablaAforos[[#This Row],[AREA DEL POTRERO]]/TablaAforos[[#This Row],[NUMERO VACAS LOTE]]/TablaAforos[[#This Row],[DIAS OCUPACION]],"")</f>
        <v>67.567567567567565</v>
      </c>
      <c r="L2120" s="198">
        <f>YEAR(A2120)</f>
        <v>2023</v>
      </c>
      <c r="M2120" s="198">
        <f>MONTH(A2120)</f>
        <v>12</v>
      </c>
      <c r="N2120" s="198">
        <f>DAY(A2120)</f>
        <v>13</v>
      </c>
      <c r="O2120" s="198">
        <v>8</v>
      </c>
      <c r="P2120" s="198"/>
      <c r="Q2120" s="195"/>
    </row>
    <row r="2121" spans="1:17">
      <c r="A2121" s="194">
        <v>45273</v>
      </c>
      <c r="B2121" s="195" t="s">
        <v>82</v>
      </c>
      <c r="C2121" s="195" t="s">
        <v>87</v>
      </c>
      <c r="D2121" s="195">
        <v>59</v>
      </c>
      <c r="E2121" s="195">
        <v>2500</v>
      </c>
      <c r="F2121" s="195">
        <v>39</v>
      </c>
      <c r="G2121" s="195">
        <v>1.7</v>
      </c>
      <c r="H2121" s="195">
        <v>1</v>
      </c>
      <c r="I2121" s="195">
        <v>34</v>
      </c>
      <c r="J2121" s="196">
        <v>86.1</v>
      </c>
      <c r="K2121" s="197">
        <f>IFERROR(TablaAforos[[#This Row],[AREA DEL POTRERO]]/TablaAforos[[#This Row],[NUMERO VACAS LOTE]]/TablaAforos[[#This Row],[DIAS OCUPACION]],"")</f>
        <v>64.102564102564102</v>
      </c>
      <c r="L2121" s="198">
        <f t="shared" si="531"/>
        <v>2023</v>
      </c>
      <c r="M2121" s="198">
        <f t="shared" si="532"/>
        <v>12</v>
      </c>
      <c r="N2121" s="198">
        <f t="shared" si="533"/>
        <v>13</v>
      </c>
      <c r="O2121" s="198">
        <v>8</v>
      </c>
      <c r="P2121" s="198"/>
      <c r="Q2121" s="195"/>
    </row>
    <row r="2122" spans="1:17">
      <c r="A2122" s="194">
        <v>45274</v>
      </c>
      <c r="B2122" s="195" t="s">
        <v>81</v>
      </c>
      <c r="C2122" s="195">
        <v>1</v>
      </c>
      <c r="D2122" s="195">
        <v>57</v>
      </c>
      <c r="E2122" s="195">
        <v>2162</v>
      </c>
      <c r="F2122" s="195">
        <v>34</v>
      </c>
      <c r="G2122" s="195">
        <v>2</v>
      </c>
      <c r="H2122" s="195">
        <v>1</v>
      </c>
      <c r="I2122" s="195">
        <v>30</v>
      </c>
      <c r="J2122" s="196">
        <v>82.7</v>
      </c>
      <c r="K2122" s="197">
        <f>IFERROR(TablaAforos[[#This Row],[AREA DEL POTRERO]]/TablaAforos[[#This Row],[NUMERO VACAS LOTE]]/TablaAforos[[#This Row],[DIAS OCUPACION]],"")</f>
        <v>63.588235294117645</v>
      </c>
      <c r="L2122" s="198">
        <f t="shared" si="531"/>
        <v>2023</v>
      </c>
      <c r="M2122" s="198">
        <f t="shared" si="532"/>
        <v>12</v>
      </c>
      <c r="N2122" s="198">
        <f t="shared" si="533"/>
        <v>14</v>
      </c>
      <c r="O2122" s="198">
        <v>4</v>
      </c>
      <c r="P2122" s="198"/>
      <c r="Q2122" s="195"/>
    </row>
    <row r="2123" spans="1:17">
      <c r="A2123" s="194">
        <v>45274</v>
      </c>
      <c r="B2123" s="195" t="s">
        <v>81</v>
      </c>
      <c r="C2123" s="195">
        <v>2</v>
      </c>
      <c r="D2123" s="195">
        <v>31</v>
      </c>
      <c r="E2123" s="195">
        <v>2624</v>
      </c>
      <c r="F2123" s="195">
        <v>35</v>
      </c>
      <c r="G2123" s="195">
        <v>1.3</v>
      </c>
      <c r="H2123" s="195">
        <v>1</v>
      </c>
      <c r="I2123" s="195">
        <v>30</v>
      </c>
      <c r="J2123" s="196">
        <v>66.8</v>
      </c>
      <c r="K2123" s="197">
        <f>IFERROR(TablaAforos[[#This Row],[AREA DEL POTRERO]]/TablaAforos[[#This Row],[NUMERO VACAS LOTE]]/TablaAforos[[#This Row],[DIAS OCUPACION]],"")</f>
        <v>74.971428571428575</v>
      </c>
      <c r="L2123" s="198">
        <f>YEAR(A2123)</f>
        <v>2023</v>
      </c>
      <c r="M2123" s="198">
        <f>MONTH(A2123)</f>
        <v>12</v>
      </c>
      <c r="N2123" s="198">
        <f>DAY(A2123)</f>
        <v>14</v>
      </c>
      <c r="O2123" s="198">
        <v>7</v>
      </c>
      <c r="P2123" s="198"/>
      <c r="Q2123" s="195"/>
    </row>
    <row r="2124" spans="1:17">
      <c r="A2124" s="194">
        <v>45274</v>
      </c>
      <c r="B2124" s="195" t="s">
        <v>82</v>
      </c>
      <c r="C2124" s="195" t="s">
        <v>86</v>
      </c>
      <c r="D2124" s="195">
        <v>16</v>
      </c>
      <c r="E2124" s="195">
        <v>2500</v>
      </c>
      <c r="F2124" s="195">
        <v>37</v>
      </c>
      <c r="G2124" s="195">
        <v>1.6</v>
      </c>
      <c r="H2124" s="195">
        <v>1</v>
      </c>
      <c r="I2124" s="195">
        <v>30</v>
      </c>
      <c r="J2124" s="196">
        <v>85.1</v>
      </c>
      <c r="K2124" s="197">
        <f>IFERROR(TablaAforos[[#This Row],[AREA DEL POTRERO]]/TablaAforos[[#This Row],[NUMERO VACAS LOTE]]/TablaAforos[[#This Row],[DIAS OCUPACION]],"")</f>
        <v>67.567567567567565</v>
      </c>
      <c r="L2124" s="198">
        <f t="shared" si="531"/>
        <v>2023</v>
      </c>
      <c r="M2124" s="198">
        <f t="shared" si="532"/>
        <v>12</v>
      </c>
      <c r="N2124" s="198">
        <f t="shared" si="533"/>
        <v>14</v>
      </c>
      <c r="O2124" s="198">
        <v>8</v>
      </c>
      <c r="P2124" s="198"/>
      <c r="Q2124" s="195"/>
    </row>
    <row r="2125" spans="1:17">
      <c r="A2125" s="194">
        <v>45274</v>
      </c>
      <c r="B2125" s="195" t="s">
        <v>82</v>
      </c>
      <c r="C2125" s="195" t="s">
        <v>87</v>
      </c>
      <c r="D2125" s="195">
        <v>60</v>
      </c>
      <c r="E2125" s="195">
        <v>2500</v>
      </c>
      <c r="F2125" s="195">
        <v>40</v>
      </c>
      <c r="G2125" s="195">
        <v>2.1</v>
      </c>
      <c r="H2125" s="195">
        <v>1</v>
      </c>
      <c r="I2125" s="195">
        <v>34</v>
      </c>
      <c r="J2125" s="196">
        <v>101</v>
      </c>
      <c r="K2125" s="197">
        <f>IFERROR(TablaAforos[[#This Row],[AREA DEL POTRERO]]/TablaAforos[[#This Row],[NUMERO VACAS LOTE]]/TablaAforos[[#This Row],[DIAS OCUPACION]],"")</f>
        <v>62.5</v>
      </c>
      <c r="L2125" s="198">
        <f t="shared" si="531"/>
        <v>2023</v>
      </c>
      <c r="M2125" s="198">
        <f t="shared" si="532"/>
        <v>12</v>
      </c>
      <c r="N2125" s="198">
        <f t="shared" si="533"/>
        <v>14</v>
      </c>
      <c r="O2125" s="198">
        <v>8</v>
      </c>
      <c r="P2125" s="198"/>
      <c r="Q2125" s="195"/>
    </row>
    <row r="2126" spans="1:17">
      <c r="A2126" s="194">
        <v>45274</v>
      </c>
      <c r="B2126" s="195" t="s">
        <v>85</v>
      </c>
      <c r="C2126" s="195">
        <v>1</v>
      </c>
      <c r="D2126" s="195" t="s">
        <v>132</v>
      </c>
      <c r="E2126" s="195">
        <v>14521</v>
      </c>
      <c r="F2126" s="195">
        <v>32</v>
      </c>
      <c r="G2126" s="195">
        <v>1.7</v>
      </c>
      <c r="H2126" s="195">
        <v>5</v>
      </c>
      <c r="I2126" s="195">
        <v>34</v>
      </c>
      <c r="J2126" s="196">
        <v>103</v>
      </c>
      <c r="K2126" s="197">
        <f>IFERROR(TablaAforos[[#This Row],[AREA DEL POTRERO]]/TablaAforos[[#This Row],[NUMERO VACAS LOTE]]/TablaAforos[[#This Row],[DIAS OCUPACION]],"")</f>
        <v>90.756249999999994</v>
      </c>
      <c r="L2126" s="198">
        <f>YEAR(A2126)</f>
        <v>2023</v>
      </c>
      <c r="M2126" s="198">
        <f>MONTH(A2126)</f>
        <v>12</v>
      </c>
      <c r="N2126" s="198">
        <f>DAY(A2126)</f>
        <v>14</v>
      </c>
      <c r="O2126" s="198">
        <v>7</v>
      </c>
      <c r="P2126" s="198"/>
      <c r="Q2126" s="195"/>
    </row>
    <row r="2127" spans="1:17">
      <c r="A2127" s="194">
        <v>45275</v>
      </c>
      <c r="B2127" s="195" t="s">
        <v>81</v>
      </c>
      <c r="C2127" s="195">
        <v>1</v>
      </c>
      <c r="D2127" s="195">
        <v>56</v>
      </c>
      <c r="E2127" s="195">
        <v>2083</v>
      </c>
      <c r="F2127" s="195">
        <v>34</v>
      </c>
      <c r="G2127" s="195">
        <v>1.9</v>
      </c>
      <c r="H2127" s="195">
        <v>1</v>
      </c>
      <c r="I2127" s="195">
        <v>30</v>
      </c>
      <c r="J2127" s="196">
        <v>76.900000000000006</v>
      </c>
      <c r="K2127" s="197">
        <f>IFERROR(TablaAforos[[#This Row],[AREA DEL POTRERO]]/TablaAforos[[#This Row],[NUMERO VACAS LOTE]]/TablaAforos[[#This Row],[DIAS OCUPACION]],"")</f>
        <v>61.264705882352942</v>
      </c>
      <c r="L2127" s="198">
        <f>YEAR(A2127)</f>
        <v>2023</v>
      </c>
      <c r="M2127" s="198">
        <f>MONTH(A2127)</f>
        <v>12</v>
      </c>
      <c r="N2127" s="198">
        <f>DAY(A2127)</f>
        <v>15</v>
      </c>
      <c r="O2127" s="198">
        <v>4</v>
      </c>
      <c r="P2127" s="198"/>
      <c r="Q2127" s="195"/>
    </row>
    <row r="2128" spans="1:17">
      <c r="A2128" s="194">
        <v>45275</v>
      </c>
      <c r="B2128" s="195" t="s">
        <v>81</v>
      </c>
      <c r="C2128" s="195">
        <v>2</v>
      </c>
      <c r="D2128" s="195">
        <v>29</v>
      </c>
      <c r="E2128" s="195">
        <v>1925</v>
      </c>
      <c r="F2128" s="195">
        <v>35</v>
      </c>
      <c r="G2128" s="195">
        <v>1.6</v>
      </c>
      <c r="H2128" s="195">
        <v>1</v>
      </c>
      <c r="I2128" s="195">
        <v>30</v>
      </c>
      <c r="J2128" s="196">
        <v>66.8</v>
      </c>
      <c r="K2128" s="197">
        <f>IFERROR(TablaAforos[[#This Row],[AREA DEL POTRERO]]/TablaAforos[[#This Row],[NUMERO VACAS LOTE]]/TablaAforos[[#This Row],[DIAS OCUPACION]],"")</f>
        <v>55</v>
      </c>
      <c r="L2128" s="198">
        <f t="shared" si="531"/>
        <v>2023</v>
      </c>
      <c r="M2128" s="198">
        <f t="shared" si="532"/>
        <v>12</v>
      </c>
      <c r="N2128" s="198">
        <f t="shared" si="533"/>
        <v>15</v>
      </c>
      <c r="O2128" s="198">
        <v>7</v>
      </c>
      <c r="P2128" s="198"/>
      <c r="Q2128" s="195"/>
    </row>
    <row r="2129" spans="1:17">
      <c r="A2129" s="194">
        <v>45275</v>
      </c>
      <c r="B2129" s="195" t="s">
        <v>82</v>
      </c>
      <c r="C2129" s="195" t="s">
        <v>86</v>
      </c>
      <c r="D2129" s="195">
        <v>18</v>
      </c>
      <c r="E2129" s="195">
        <v>2500</v>
      </c>
      <c r="F2129" s="195">
        <v>37</v>
      </c>
      <c r="G2129" s="195">
        <v>1.7</v>
      </c>
      <c r="H2129" s="195">
        <v>1</v>
      </c>
      <c r="I2129" s="195">
        <v>28</v>
      </c>
      <c r="J2129" s="196">
        <v>89.2</v>
      </c>
      <c r="K2129" s="197">
        <f>IFERROR(TablaAforos[[#This Row],[AREA DEL POTRERO]]/TablaAforos[[#This Row],[NUMERO VACAS LOTE]]/TablaAforos[[#This Row],[DIAS OCUPACION]],"")</f>
        <v>67.567567567567565</v>
      </c>
      <c r="L2129" s="198">
        <f t="shared" si="531"/>
        <v>2023</v>
      </c>
      <c r="M2129" s="198">
        <f t="shared" si="532"/>
        <v>12</v>
      </c>
      <c r="N2129" s="198">
        <f t="shared" si="533"/>
        <v>15</v>
      </c>
      <c r="O2129" s="198">
        <v>8</v>
      </c>
      <c r="P2129" s="198"/>
      <c r="Q2129" s="195"/>
    </row>
    <row r="2130" spans="1:17">
      <c r="A2130" s="194">
        <v>45275</v>
      </c>
      <c r="B2130" s="195" t="s">
        <v>82</v>
      </c>
      <c r="C2130" s="195" t="s">
        <v>87</v>
      </c>
      <c r="D2130" s="195">
        <v>61</v>
      </c>
      <c r="E2130" s="195">
        <v>2500</v>
      </c>
      <c r="F2130" s="195">
        <v>40</v>
      </c>
      <c r="G2130" s="195">
        <v>1.9</v>
      </c>
      <c r="H2130" s="195">
        <v>1</v>
      </c>
      <c r="I2130" s="195">
        <v>34</v>
      </c>
      <c r="J2130" s="196">
        <v>89.5</v>
      </c>
      <c r="K2130" s="197">
        <f>IFERROR(TablaAforos[[#This Row],[AREA DEL POTRERO]]/TablaAforos[[#This Row],[NUMERO VACAS LOTE]]/TablaAforos[[#This Row],[DIAS OCUPACION]],"")</f>
        <v>62.5</v>
      </c>
      <c r="L2130" s="198">
        <f t="shared" si="531"/>
        <v>2023</v>
      </c>
      <c r="M2130" s="198">
        <f t="shared" si="532"/>
        <v>12</v>
      </c>
      <c r="N2130" s="198">
        <f t="shared" si="533"/>
        <v>15</v>
      </c>
      <c r="O2130" s="198">
        <v>8</v>
      </c>
      <c r="P2130" s="198"/>
      <c r="Q2130" s="195"/>
    </row>
    <row r="2131" spans="1:17">
      <c r="A2131" s="194">
        <v>45641</v>
      </c>
      <c r="B2131" s="195" t="s">
        <v>88</v>
      </c>
      <c r="C2131" s="195">
        <v>1</v>
      </c>
      <c r="D2131" s="195">
        <v>3</v>
      </c>
      <c r="E2131" s="195">
        <v>12900</v>
      </c>
      <c r="F2131" s="195">
        <v>42</v>
      </c>
      <c r="G2131" s="195">
        <v>1.6</v>
      </c>
      <c r="H2131" s="195">
        <v>3.5</v>
      </c>
      <c r="I2131" s="195">
        <v>32</v>
      </c>
      <c r="J2131" s="196">
        <v>94.1</v>
      </c>
      <c r="K2131" s="197">
        <f>IFERROR(TablaAforos[[#This Row],[AREA DEL POTRERO]]/TablaAforos[[#This Row],[NUMERO VACAS LOTE]]/TablaAforos[[#This Row],[DIAS OCUPACION]],"")</f>
        <v>87.75510204081634</v>
      </c>
      <c r="L2131" s="198">
        <f>YEAR(A2131)</f>
        <v>2024</v>
      </c>
      <c r="M2131" s="198">
        <f>MONTH(A2131)</f>
        <v>12</v>
      </c>
      <c r="N2131" s="198">
        <f>DAY(A2131)</f>
        <v>15</v>
      </c>
      <c r="O2131" s="198">
        <v>7</v>
      </c>
      <c r="P2131" s="198"/>
      <c r="Q2131" s="195"/>
    </row>
    <row r="2132" spans="1:17">
      <c r="A2132" s="194">
        <v>45276</v>
      </c>
      <c r="B2132" s="195" t="s">
        <v>81</v>
      </c>
      <c r="C2132" s="195">
        <v>1</v>
      </c>
      <c r="D2132" s="195">
        <v>55</v>
      </c>
      <c r="E2132" s="195">
        <v>2377</v>
      </c>
      <c r="F2132" s="195">
        <v>34</v>
      </c>
      <c r="G2132" s="195">
        <v>1.9</v>
      </c>
      <c r="H2132" s="195">
        <v>1</v>
      </c>
      <c r="I2132" s="195">
        <v>30</v>
      </c>
      <c r="J2132" s="196">
        <v>87.7</v>
      </c>
      <c r="K2132" s="197">
        <f>IFERROR(TablaAforos[[#This Row],[AREA DEL POTRERO]]/TablaAforos[[#This Row],[NUMERO VACAS LOTE]]/TablaAforos[[#This Row],[DIAS OCUPACION]],"")</f>
        <v>69.911764705882348</v>
      </c>
      <c r="L2132" s="198">
        <f>YEAR(A2132)</f>
        <v>2023</v>
      </c>
      <c r="M2132" s="198">
        <f>MONTH(A2132)</f>
        <v>12</v>
      </c>
      <c r="N2132" s="198">
        <f>DAY(A2132)</f>
        <v>16</v>
      </c>
      <c r="O2132" s="198">
        <v>4</v>
      </c>
      <c r="P2132" s="198"/>
      <c r="Q2132" s="195"/>
    </row>
    <row r="2133" spans="1:17">
      <c r="A2133" s="194">
        <v>45276</v>
      </c>
      <c r="B2133" s="195" t="s">
        <v>81</v>
      </c>
      <c r="C2133" s="195">
        <v>2</v>
      </c>
      <c r="D2133" s="195">
        <v>28</v>
      </c>
      <c r="E2133" s="195">
        <v>2234</v>
      </c>
      <c r="F2133" s="195">
        <v>35</v>
      </c>
      <c r="G2133" s="195">
        <v>1.6</v>
      </c>
      <c r="H2133" s="195">
        <v>1</v>
      </c>
      <c r="I2133" s="195">
        <v>30</v>
      </c>
      <c r="J2133" s="196">
        <v>69.3</v>
      </c>
      <c r="K2133" s="197">
        <f>IFERROR(TablaAforos[[#This Row],[AREA DEL POTRERO]]/TablaAforos[[#This Row],[NUMERO VACAS LOTE]]/TablaAforos[[#This Row],[DIAS OCUPACION]],"")</f>
        <v>63.828571428571429</v>
      </c>
      <c r="L2133" s="198">
        <f t="shared" si="531"/>
        <v>2023</v>
      </c>
      <c r="M2133" s="198">
        <f t="shared" si="532"/>
        <v>12</v>
      </c>
      <c r="N2133" s="198">
        <f t="shared" si="533"/>
        <v>16</v>
      </c>
      <c r="O2133" s="198">
        <v>7</v>
      </c>
      <c r="P2133" s="198"/>
      <c r="Q2133" s="195"/>
    </row>
    <row r="2134" spans="1:17">
      <c r="A2134" s="194">
        <v>45276</v>
      </c>
      <c r="B2134" s="195" t="s">
        <v>82</v>
      </c>
      <c r="C2134" s="195" t="s">
        <v>86</v>
      </c>
      <c r="D2134" s="195">
        <v>19</v>
      </c>
      <c r="E2134" s="195">
        <v>2500</v>
      </c>
      <c r="F2134" s="195">
        <v>37</v>
      </c>
      <c r="G2134" s="195">
        <v>1.8</v>
      </c>
      <c r="H2134" s="195">
        <v>1</v>
      </c>
      <c r="I2134" s="195">
        <v>28</v>
      </c>
      <c r="J2134" s="196">
        <v>92.2</v>
      </c>
      <c r="K2134" s="197">
        <f>IFERROR(TablaAforos[[#This Row],[AREA DEL POTRERO]]/TablaAforos[[#This Row],[NUMERO VACAS LOTE]]/TablaAforos[[#This Row],[DIAS OCUPACION]],"")</f>
        <v>67.567567567567565</v>
      </c>
      <c r="L2134" s="198">
        <f t="shared" si="531"/>
        <v>2023</v>
      </c>
      <c r="M2134" s="198">
        <f t="shared" si="532"/>
        <v>12</v>
      </c>
      <c r="N2134" s="198">
        <f t="shared" si="533"/>
        <v>16</v>
      </c>
      <c r="O2134" s="198">
        <v>8</v>
      </c>
      <c r="P2134" s="198"/>
      <c r="Q2134" s="195"/>
    </row>
    <row r="2135" spans="1:17">
      <c r="A2135" s="194">
        <v>45277</v>
      </c>
      <c r="B2135" s="195" t="s">
        <v>81</v>
      </c>
      <c r="C2135" s="195">
        <v>1</v>
      </c>
      <c r="D2135" s="195">
        <v>54</v>
      </c>
      <c r="E2135" s="195">
        <v>2522</v>
      </c>
      <c r="F2135" s="195">
        <v>34</v>
      </c>
      <c r="G2135" s="195">
        <v>1.7</v>
      </c>
      <c r="H2135" s="195">
        <v>1</v>
      </c>
      <c r="I2135" s="195">
        <v>30</v>
      </c>
      <c r="J2135" s="196">
        <v>86.3</v>
      </c>
      <c r="K2135" s="197">
        <f>IFERROR(TablaAforos[[#This Row],[AREA DEL POTRERO]]/TablaAforos[[#This Row],[NUMERO VACAS LOTE]]/TablaAforos[[#This Row],[DIAS OCUPACION]],"")</f>
        <v>74.17647058823529</v>
      </c>
      <c r="L2135" s="198">
        <f t="shared" si="531"/>
        <v>2023</v>
      </c>
      <c r="M2135" s="198">
        <f t="shared" si="532"/>
        <v>12</v>
      </c>
      <c r="N2135" s="198">
        <f t="shared" si="533"/>
        <v>17</v>
      </c>
      <c r="O2135" s="198">
        <v>4</v>
      </c>
      <c r="P2135" s="198"/>
      <c r="Q2135" s="195"/>
    </row>
    <row r="2136" spans="1:17">
      <c r="A2136" s="194">
        <v>45277</v>
      </c>
      <c r="B2136" s="195" t="s">
        <v>81</v>
      </c>
      <c r="C2136" s="195">
        <v>2</v>
      </c>
      <c r="D2136" s="195">
        <v>27</v>
      </c>
      <c r="E2136" s="195">
        <v>2312</v>
      </c>
      <c r="F2136" s="195">
        <v>35</v>
      </c>
      <c r="G2136" s="195">
        <v>1.4</v>
      </c>
      <c r="H2136" s="195">
        <v>1</v>
      </c>
      <c r="I2136" s="195">
        <v>30</v>
      </c>
      <c r="J2136" s="196">
        <v>63.1</v>
      </c>
      <c r="K2136" s="197">
        <f>IFERROR(TablaAforos[[#This Row],[AREA DEL POTRERO]]/TablaAforos[[#This Row],[NUMERO VACAS LOTE]]/TablaAforos[[#This Row],[DIAS OCUPACION]],"")</f>
        <v>66.057142857142864</v>
      </c>
      <c r="L2136" s="198">
        <f t="shared" si="531"/>
        <v>2023</v>
      </c>
      <c r="M2136" s="198">
        <f t="shared" si="532"/>
        <v>12</v>
      </c>
      <c r="N2136" s="198">
        <f t="shared" si="533"/>
        <v>17</v>
      </c>
      <c r="O2136" s="198">
        <v>7</v>
      </c>
      <c r="P2136" s="198"/>
      <c r="Q2136" s="195"/>
    </row>
    <row r="2137" spans="1:17">
      <c r="A2137" s="194">
        <v>45277</v>
      </c>
      <c r="B2137" s="195" t="s">
        <v>82</v>
      </c>
      <c r="C2137" s="195" t="s">
        <v>86</v>
      </c>
      <c r="D2137" s="195">
        <v>20</v>
      </c>
      <c r="E2137" s="195">
        <v>2500</v>
      </c>
      <c r="F2137" s="195">
        <v>37</v>
      </c>
      <c r="G2137" s="195">
        <v>1.6</v>
      </c>
      <c r="H2137" s="195">
        <v>1</v>
      </c>
      <c r="I2137" s="195">
        <v>28</v>
      </c>
      <c r="J2137" s="196">
        <v>83.1</v>
      </c>
      <c r="K2137" s="197">
        <f>IFERROR(TablaAforos[[#This Row],[AREA DEL POTRERO]]/TablaAforos[[#This Row],[NUMERO VACAS LOTE]]/TablaAforos[[#This Row],[DIAS OCUPACION]],"")</f>
        <v>67.567567567567565</v>
      </c>
      <c r="L2137" s="198">
        <f>YEAR(A2137)</f>
        <v>2023</v>
      </c>
      <c r="M2137" s="198">
        <f>MONTH(A2137)</f>
        <v>12</v>
      </c>
      <c r="N2137" s="198">
        <f>DAY(A2137)</f>
        <v>17</v>
      </c>
      <c r="O2137" s="198">
        <v>8</v>
      </c>
      <c r="P2137" s="198"/>
      <c r="Q2137" s="195"/>
    </row>
    <row r="2138" spans="1:17">
      <c r="A2138" s="194">
        <v>45277</v>
      </c>
      <c r="B2138" s="195" t="s">
        <v>82</v>
      </c>
      <c r="C2138" s="195" t="s">
        <v>87</v>
      </c>
      <c r="D2138" s="195">
        <v>64</v>
      </c>
      <c r="E2138" s="195">
        <v>2500</v>
      </c>
      <c r="F2138" s="195">
        <v>39</v>
      </c>
      <c r="G2138" s="195">
        <v>1.9</v>
      </c>
      <c r="H2138" s="195">
        <v>1</v>
      </c>
      <c r="I2138" s="195">
        <v>33</v>
      </c>
      <c r="J2138" s="196">
        <v>93.8</v>
      </c>
      <c r="K2138" s="197">
        <f>IFERROR(TablaAforos[[#This Row],[AREA DEL POTRERO]]/TablaAforos[[#This Row],[NUMERO VACAS LOTE]]/TablaAforos[[#This Row],[DIAS OCUPACION]],"")</f>
        <v>64.102564102564102</v>
      </c>
      <c r="L2138" s="198">
        <f>YEAR(A2138)</f>
        <v>2023</v>
      </c>
      <c r="M2138" s="198">
        <f>MONTH(A2138)</f>
        <v>12</v>
      </c>
      <c r="N2138" s="198">
        <f>DAY(A2138)</f>
        <v>17</v>
      </c>
      <c r="O2138" s="198">
        <v>8</v>
      </c>
      <c r="P2138" s="198"/>
      <c r="Q2138" s="195"/>
    </row>
    <row r="2139" spans="1:17">
      <c r="A2139" s="194">
        <v>45278</v>
      </c>
      <c r="B2139" s="195" t="s">
        <v>81</v>
      </c>
      <c r="C2139" s="195">
        <v>1</v>
      </c>
      <c r="D2139" s="195">
        <v>53</v>
      </c>
      <c r="E2139" s="195">
        <v>1935</v>
      </c>
      <c r="F2139" s="195">
        <v>34</v>
      </c>
      <c r="G2139" s="195">
        <v>1.9</v>
      </c>
      <c r="H2139" s="195">
        <v>1</v>
      </c>
      <c r="I2139" s="195">
        <v>30</v>
      </c>
      <c r="J2139" s="196">
        <v>73.2</v>
      </c>
      <c r="K2139" s="197">
        <f>IFERROR(TablaAforos[[#This Row],[AREA DEL POTRERO]]/TablaAforos[[#This Row],[NUMERO VACAS LOTE]]/TablaAforos[[#This Row],[DIAS OCUPACION]],"")</f>
        <v>56.911764705882355</v>
      </c>
      <c r="L2139" s="198">
        <f t="shared" si="531"/>
        <v>2023</v>
      </c>
      <c r="M2139" s="198">
        <f t="shared" si="532"/>
        <v>12</v>
      </c>
      <c r="N2139" s="198">
        <f t="shared" si="533"/>
        <v>18</v>
      </c>
      <c r="O2139" s="198">
        <v>4</v>
      </c>
      <c r="P2139" s="198"/>
      <c r="Q2139" s="195"/>
    </row>
    <row r="2140" spans="1:17">
      <c r="A2140" s="194">
        <v>45278</v>
      </c>
      <c r="B2140" s="195" t="s">
        <v>81</v>
      </c>
      <c r="C2140" s="195">
        <v>2</v>
      </c>
      <c r="D2140" s="195">
        <v>26</v>
      </c>
      <c r="E2140" s="195">
        <v>2142</v>
      </c>
      <c r="F2140" s="195">
        <v>35</v>
      </c>
      <c r="G2140" s="195">
        <v>1.7</v>
      </c>
      <c r="H2140" s="195">
        <v>1</v>
      </c>
      <c r="I2140" s="195">
        <v>30</v>
      </c>
      <c r="J2140" s="196">
        <v>69.599999999999994</v>
      </c>
      <c r="K2140" s="197">
        <f>IFERROR(TablaAforos[[#This Row],[AREA DEL POTRERO]]/TablaAforos[[#This Row],[NUMERO VACAS LOTE]]/TablaAforos[[#This Row],[DIAS OCUPACION]],"")</f>
        <v>61.2</v>
      </c>
      <c r="L2140" s="198">
        <f t="shared" si="531"/>
        <v>2023</v>
      </c>
      <c r="M2140" s="198">
        <f t="shared" si="532"/>
        <v>12</v>
      </c>
      <c r="N2140" s="198">
        <f t="shared" si="533"/>
        <v>18</v>
      </c>
      <c r="O2140" s="198">
        <v>7</v>
      </c>
      <c r="P2140" s="198"/>
      <c r="Q2140" s="195"/>
    </row>
    <row r="2141" spans="1:17">
      <c r="A2141" s="194">
        <v>45278</v>
      </c>
      <c r="B2141" s="195" t="s">
        <v>82</v>
      </c>
      <c r="C2141" s="195" t="s">
        <v>86</v>
      </c>
      <c r="D2141" s="195">
        <v>21</v>
      </c>
      <c r="E2141" s="195">
        <v>2500</v>
      </c>
      <c r="F2141" s="195">
        <v>37</v>
      </c>
      <c r="G2141" s="195">
        <v>1.7</v>
      </c>
      <c r="H2141" s="195">
        <v>1</v>
      </c>
      <c r="I2141" s="195">
        <v>28</v>
      </c>
      <c r="J2141" s="196">
        <v>87.7</v>
      </c>
      <c r="K2141" s="197">
        <f>IFERROR(TablaAforos[[#This Row],[AREA DEL POTRERO]]/TablaAforos[[#This Row],[NUMERO VACAS LOTE]]/TablaAforos[[#This Row],[DIAS OCUPACION]],"")</f>
        <v>67.567567567567565</v>
      </c>
      <c r="L2141" s="198">
        <f t="shared" ref="L2141:L2187" si="534">YEAR(A2141)</f>
        <v>2023</v>
      </c>
      <c r="M2141" s="198">
        <f t="shared" ref="M2141:M2187" si="535">MONTH(A2141)</f>
        <v>12</v>
      </c>
      <c r="N2141" s="198">
        <f t="shared" ref="N2141:N2187" si="536">DAY(A2141)</f>
        <v>18</v>
      </c>
      <c r="O2141" s="198">
        <v>8</v>
      </c>
      <c r="P2141" s="198"/>
      <c r="Q2141" s="195"/>
    </row>
    <row r="2142" spans="1:17">
      <c r="A2142" s="194">
        <v>45278</v>
      </c>
      <c r="B2142" s="195" t="s">
        <v>82</v>
      </c>
      <c r="C2142" s="195" t="s">
        <v>87</v>
      </c>
      <c r="D2142" s="195">
        <v>63</v>
      </c>
      <c r="E2142" s="195">
        <v>2500</v>
      </c>
      <c r="F2142" s="195">
        <v>39</v>
      </c>
      <c r="G2142" s="195">
        <v>1.9</v>
      </c>
      <c r="H2142" s="195">
        <v>1</v>
      </c>
      <c r="I2142" s="195">
        <v>34</v>
      </c>
      <c r="J2142" s="196">
        <v>94</v>
      </c>
      <c r="K2142" s="197">
        <f>IFERROR(TablaAforos[[#This Row],[AREA DEL POTRERO]]/TablaAforos[[#This Row],[NUMERO VACAS LOTE]]/TablaAforos[[#This Row],[DIAS OCUPACION]],"")</f>
        <v>64.102564102564102</v>
      </c>
      <c r="L2142" s="198">
        <f t="shared" si="534"/>
        <v>2023</v>
      </c>
      <c r="M2142" s="198">
        <f t="shared" si="535"/>
        <v>12</v>
      </c>
      <c r="N2142" s="198">
        <f t="shared" si="536"/>
        <v>18</v>
      </c>
      <c r="O2142" s="198">
        <v>8</v>
      </c>
      <c r="P2142" s="198"/>
      <c r="Q2142" s="195"/>
    </row>
    <row r="2143" spans="1:17">
      <c r="A2143" s="194">
        <v>45278</v>
      </c>
      <c r="B2143" s="195" t="s">
        <v>88</v>
      </c>
      <c r="C2143" s="195">
        <v>1</v>
      </c>
      <c r="D2143" s="195">
        <v>7</v>
      </c>
      <c r="E2143" s="195">
        <v>15848</v>
      </c>
      <c r="F2143" s="195">
        <v>43</v>
      </c>
      <c r="G2143" s="195">
        <v>1.7</v>
      </c>
      <c r="H2143" s="195">
        <v>4.5</v>
      </c>
      <c r="I2143" s="195">
        <v>32</v>
      </c>
      <c r="J2143" s="196">
        <v>91</v>
      </c>
      <c r="K2143" s="197">
        <f>IFERROR(TablaAforos[[#This Row],[AREA DEL POTRERO]]/TablaAforos[[#This Row],[NUMERO VACAS LOTE]]/TablaAforos[[#This Row],[DIAS OCUPACION]],"")</f>
        <v>81.90180878552971</v>
      </c>
      <c r="L2143" s="198">
        <f>YEAR(A2143)</f>
        <v>2023</v>
      </c>
      <c r="M2143" s="198">
        <f>MONTH(A2143)</f>
        <v>12</v>
      </c>
      <c r="N2143" s="198">
        <f>DAY(A2143)</f>
        <v>18</v>
      </c>
      <c r="O2143" s="198">
        <v>5</v>
      </c>
      <c r="P2143" s="198"/>
      <c r="Q2143" s="195"/>
    </row>
    <row r="2144" spans="1:17">
      <c r="A2144" s="194">
        <v>45279</v>
      </c>
      <c r="B2144" s="195" t="s">
        <v>81</v>
      </c>
      <c r="C2144" s="195">
        <v>1</v>
      </c>
      <c r="D2144" s="195">
        <v>6</v>
      </c>
      <c r="E2144" s="195">
        <v>2442</v>
      </c>
      <c r="F2144" s="195">
        <v>34</v>
      </c>
      <c r="G2144" s="195">
        <v>1.9</v>
      </c>
      <c r="H2144" s="195">
        <v>1</v>
      </c>
      <c r="I2144" s="195">
        <v>30</v>
      </c>
      <c r="J2144" s="196">
        <v>92.9</v>
      </c>
      <c r="K2144" s="197">
        <f>IFERROR(TablaAforos[[#This Row],[AREA DEL POTRERO]]/TablaAforos[[#This Row],[NUMERO VACAS LOTE]]/TablaAforos[[#This Row],[DIAS OCUPACION]],"")</f>
        <v>71.82352941176471</v>
      </c>
      <c r="L2144" s="198">
        <f>YEAR(A2144)</f>
        <v>2023</v>
      </c>
      <c r="M2144" s="198">
        <f>MONTH(A2144)</f>
        <v>12</v>
      </c>
      <c r="N2144" s="198">
        <f>DAY(A2144)</f>
        <v>19</v>
      </c>
      <c r="O2144" s="198">
        <v>4</v>
      </c>
      <c r="P2144" s="198"/>
      <c r="Q2144" s="195"/>
    </row>
    <row r="2145" spans="1:17">
      <c r="A2145" s="194">
        <v>45279</v>
      </c>
      <c r="B2145" s="195" t="s">
        <v>81</v>
      </c>
      <c r="C2145" s="195">
        <v>2</v>
      </c>
      <c r="D2145" s="195">
        <v>16</v>
      </c>
      <c r="E2145" s="195">
        <v>2327</v>
      </c>
      <c r="F2145" s="195">
        <v>30</v>
      </c>
      <c r="G2145" s="195">
        <v>1.7</v>
      </c>
      <c r="H2145" s="195">
        <v>1</v>
      </c>
      <c r="I2145" s="195">
        <v>30</v>
      </c>
      <c r="J2145" s="196">
        <v>92.3</v>
      </c>
      <c r="K2145" s="197">
        <f>IFERROR(TablaAforos[[#This Row],[AREA DEL POTRERO]]/TablaAforos[[#This Row],[NUMERO VACAS LOTE]]/TablaAforos[[#This Row],[DIAS OCUPACION]],"")</f>
        <v>77.566666666666663</v>
      </c>
      <c r="L2145" s="198">
        <f t="shared" si="534"/>
        <v>2023</v>
      </c>
      <c r="M2145" s="198">
        <f t="shared" si="535"/>
        <v>12</v>
      </c>
      <c r="N2145" s="198">
        <f t="shared" si="536"/>
        <v>19</v>
      </c>
      <c r="O2145" s="198">
        <v>7</v>
      </c>
      <c r="P2145" s="198"/>
      <c r="Q2145" s="195"/>
    </row>
    <row r="2146" spans="1:17">
      <c r="A2146" s="194">
        <v>45279</v>
      </c>
      <c r="B2146" s="195" t="s">
        <v>82</v>
      </c>
      <c r="C2146" s="195" t="s">
        <v>86</v>
      </c>
      <c r="D2146" s="195">
        <v>22</v>
      </c>
      <c r="E2146" s="195">
        <v>2500</v>
      </c>
      <c r="F2146" s="195">
        <v>37</v>
      </c>
      <c r="G2146" s="195">
        <v>2</v>
      </c>
      <c r="H2146" s="195">
        <v>1</v>
      </c>
      <c r="I2146" s="195">
        <v>28</v>
      </c>
      <c r="J2146" s="196">
        <v>103</v>
      </c>
      <c r="K2146" s="197">
        <f>IFERROR(TablaAforos[[#This Row],[AREA DEL POTRERO]]/TablaAforos[[#This Row],[NUMERO VACAS LOTE]]/TablaAforos[[#This Row],[DIAS OCUPACION]],"")</f>
        <v>67.567567567567565</v>
      </c>
      <c r="L2146" s="198">
        <f>YEAR(A2146)</f>
        <v>2023</v>
      </c>
      <c r="M2146" s="198">
        <f>MONTH(A2146)</f>
        <v>12</v>
      </c>
      <c r="N2146" s="198">
        <f>DAY(A2146)</f>
        <v>19</v>
      </c>
      <c r="O2146" s="198">
        <v>8</v>
      </c>
      <c r="P2146" s="198"/>
      <c r="Q2146" s="195"/>
    </row>
    <row r="2147" spans="1:17">
      <c r="A2147" s="194">
        <v>45279</v>
      </c>
      <c r="B2147" s="195" t="s">
        <v>82</v>
      </c>
      <c r="C2147" s="195" t="s">
        <v>87</v>
      </c>
      <c r="D2147" s="195">
        <v>64</v>
      </c>
      <c r="E2147" s="195">
        <v>2500</v>
      </c>
      <c r="F2147" s="195">
        <v>39</v>
      </c>
      <c r="G2147" s="195">
        <v>1.2</v>
      </c>
      <c r="H2147" s="195">
        <v>1</v>
      </c>
      <c r="I2147" s="195">
        <v>28</v>
      </c>
      <c r="J2147" s="196">
        <v>61.1</v>
      </c>
      <c r="K2147" s="197">
        <f>IFERROR(TablaAforos[[#This Row],[AREA DEL POTRERO]]/TablaAforos[[#This Row],[NUMERO VACAS LOTE]]/TablaAforos[[#This Row],[DIAS OCUPACION]],"")</f>
        <v>64.102564102564102</v>
      </c>
      <c r="L2147" s="198">
        <f>YEAR(A2147)</f>
        <v>2023</v>
      </c>
      <c r="M2147" s="198">
        <f>MONTH(A2147)</f>
        <v>12</v>
      </c>
      <c r="N2147" s="198">
        <f>DAY(A2147)</f>
        <v>19</v>
      </c>
      <c r="O2147" s="198">
        <v>8</v>
      </c>
      <c r="P2147" s="198"/>
      <c r="Q2147" s="195"/>
    </row>
    <row r="2148" spans="1:17">
      <c r="A2148" s="194">
        <v>45279</v>
      </c>
      <c r="B2148" s="195" t="s">
        <v>85</v>
      </c>
      <c r="C2148" s="195">
        <v>1</v>
      </c>
      <c r="D2148" s="195" t="s">
        <v>135</v>
      </c>
      <c r="E2148" s="195">
        <v>11028</v>
      </c>
      <c r="F2148" s="195">
        <v>28</v>
      </c>
      <c r="G2148" s="195">
        <v>1.4</v>
      </c>
      <c r="H2148" s="195">
        <v>4.5</v>
      </c>
      <c r="I2148" s="195">
        <v>31</v>
      </c>
      <c r="J2148" s="196">
        <v>95.2</v>
      </c>
      <c r="K2148" s="197">
        <f>IFERROR(TablaAforos[[#This Row],[AREA DEL POTRERO]]/TablaAforos[[#This Row],[NUMERO VACAS LOTE]]/TablaAforos[[#This Row],[DIAS OCUPACION]],"")</f>
        <v>87.523809523809518</v>
      </c>
      <c r="L2148" s="198">
        <f t="shared" si="534"/>
        <v>2023</v>
      </c>
      <c r="M2148" s="198">
        <f t="shared" si="535"/>
        <v>12</v>
      </c>
      <c r="N2148" s="198">
        <f t="shared" si="536"/>
        <v>19</v>
      </c>
      <c r="O2148" s="198">
        <v>7</v>
      </c>
      <c r="P2148" s="198"/>
      <c r="Q2148" s="195"/>
    </row>
    <row r="2149" spans="1:17">
      <c r="A2149" s="194">
        <v>45279</v>
      </c>
      <c r="B2149" s="195" t="s">
        <v>85</v>
      </c>
      <c r="C2149" s="195">
        <v>2</v>
      </c>
      <c r="D2149" s="195">
        <v>12</v>
      </c>
      <c r="E2149" s="195">
        <v>13002</v>
      </c>
      <c r="F2149" s="195">
        <v>44</v>
      </c>
      <c r="G2149" s="195">
        <v>1.5</v>
      </c>
      <c r="H2149" s="195">
        <v>3.5</v>
      </c>
      <c r="I2149" s="195">
        <v>28</v>
      </c>
      <c r="J2149" s="196">
        <v>95</v>
      </c>
      <c r="K2149" s="197">
        <f>IFERROR(TablaAforos[[#This Row],[AREA DEL POTRERO]]/TablaAforos[[#This Row],[NUMERO VACAS LOTE]]/TablaAforos[[#This Row],[DIAS OCUPACION]],"")</f>
        <v>84.428571428571431</v>
      </c>
      <c r="L2149" s="198">
        <f t="shared" si="534"/>
        <v>2023</v>
      </c>
      <c r="M2149" s="198">
        <f t="shared" si="535"/>
        <v>12</v>
      </c>
      <c r="N2149" s="198">
        <f t="shared" si="536"/>
        <v>19</v>
      </c>
      <c r="O2149" s="198">
        <v>7</v>
      </c>
      <c r="P2149" s="198"/>
      <c r="Q2149" s="195"/>
    </row>
    <row r="2150" spans="1:17">
      <c r="A2150" s="194">
        <v>45280</v>
      </c>
      <c r="B2150" s="195" t="s">
        <v>81</v>
      </c>
      <c r="C2150" s="195">
        <v>1</v>
      </c>
      <c r="D2150" s="195">
        <v>5</v>
      </c>
      <c r="E2150" s="195">
        <v>2550</v>
      </c>
      <c r="F2150" s="195">
        <v>34</v>
      </c>
      <c r="G2150" s="195">
        <v>2.2000000000000002</v>
      </c>
      <c r="H2150" s="195">
        <v>1</v>
      </c>
      <c r="I2150" s="195">
        <v>29</v>
      </c>
      <c r="J2150" s="196">
        <v>109</v>
      </c>
      <c r="K2150" s="197">
        <f>IFERROR(TablaAforos[[#This Row],[AREA DEL POTRERO]]/TablaAforos[[#This Row],[NUMERO VACAS LOTE]]/TablaAforos[[#This Row],[DIAS OCUPACION]],"")</f>
        <v>75</v>
      </c>
      <c r="L2150" s="198">
        <f t="shared" si="534"/>
        <v>2023</v>
      </c>
      <c r="M2150" s="198">
        <f t="shared" si="535"/>
        <v>12</v>
      </c>
      <c r="N2150" s="198">
        <f t="shared" si="536"/>
        <v>20</v>
      </c>
      <c r="O2150" s="198">
        <v>4</v>
      </c>
      <c r="P2150" s="198"/>
      <c r="Q2150" s="195"/>
    </row>
    <row r="2151" spans="1:17">
      <c r="A2151" s="194">
        <v>45280</v>
      </c>
      <c r="B2151" s="195" t="s">
        <v>81</v>
      </c>
      <c r="C2151" s="195">
        <v>2</v>
      </c>
      <c r="D2151" s="195">
        <v>71</v>
      </c>
      <c r="E2151" s="195">
        <v>2184</v>
      </c>
      <c r="F2151" s="195">
        <v>30</v>
      </c>
      <c r="G2151" s="195">
        <v>1.6</v>
      </c>
      <c r="H2151" s="195">
        <v>1</v>
      </c>
      <c r="I2151" s="195">
        <v>30</v>
      </c>
      <c r="J2151" s="196">
        <v>77.099999999999994</v>
      </c>
      <c r="K2151" s="197">
        <f>IFERROR(TablaAforos[[#This Row],[AREA DEL POTRERO]]/TablaAforos[[#This Row],[NUMERO VACAS LOTE]]/TablaAforos[[#This Row],[DIAS OCUPACION]],"")</f>
        <v>72.8</v>
      </c>
      <c r="L2151" s="198">
        <f t="shared" si="534"/>
        <v>2023</v>
      </c>
      <c r="M2151" s="198">
        <f t="shared" si="535"/>
        <v>12</v>
      </c>
      <c r="N2151" s="198">
        <f t="shared" si="536"/>
        <v>20</v>
      </c>
      <c r="O2151" s="198">
        <v>7</v>
      </c>
      <c r="P2151" s="198"/>
      <c r="Q2151" s="195"/>
    </row>
    <row r="2152" spans="1:17">
      <c r="A2152" s="194">
        <v>45280</v>
      </c>
      <c r="B2152" s="195" t="s">
        <v>82</v>
      </c>
      <c r="C2152" s="195" t="s">
        <v>86</v>
      </c>
      <c r="D2152" s="195">
        <v>23</v>
      </c>
      <c r="E2152" s="195">
        <v>2500</v>
      </c>
      <c r="F2152" s="195">
        <v>37</v>
      </c>
      <c r="G2152" s="195">
        <v>0.4</v>
      </c>
      <c r="H2152" s="195">
        <v>0.5</v>
      </c>
      <c r="I2152" s="195">
        <v>28</v>
      </c>
      <c r="J2152" s="196">
        <v>40.9</v>
      </c>
      <c r="K2152" s="197">
        <f>IFERROR(TablaAforos[[#This Row],[AREA DEL POTRERO]]/TablaAforos[[#This Row],[NUMERO VACAS LOTE]]/TablaAforos[[#This Row],[DIAS OCUPACION]],"")</f>
        <v>135.13513513513513</v>
      </c>
      <c r="L2152" s="198">
        <f>YEAR(A2152)</f>
        <v>2023</v>
      </c>
      <c r="M2152" s="198">
        <f>MONTH(A2152)</f>
        <v>12</v>
      </c>
      <c r="N2152" s="198">
        <f>DAY(A2152)</f>
        <v>20</v>
      </c>
      <c r="O2152" s="198">
        <v>8</v>
      </c>
      <c r="P2152" s="198"/>
      <c r="Q2152" s="195"/>
    </row>
    <row r="2153" spans="1:17">
      <c r="A2153" s="194">
        <v>45280</v>
      </c>
      <c r="B2153" s="195" t="s">
        <v>82</v>
      </c>
      <c r="C2153" s="195" t="s">
        <v>87</v>
      </c>
      <c r="D2153" s="195">
        <v>65</v>
      </c>
      <c r="E2153" s="195">
        <v>2500</v>
      </c>
      <c r="F2153" s="195">
        <v>39</v>
      </c>
      <c r="G2153" s="195">
        <v>1.4</v>
      </c>
      <c r="H2153" s="195">
        <v>1</v>
      </c>
      <c r="I2153" s="195">
        <v>34</v>
      </c>
      <c r="J2153" s="196">
        <v>69.7</v>
      </c>
      <c r="K2153" s="197">
        <f>IFERROR(TablaAforos[[#This Row],[AREA DEL POTRERO]]/TablaAforos[[#This Row],[NUMERO VACAS LOTE]]/TablaAforos[[#This Row],[DIAS OCUPACION]],"")</f>
        <v>64.102564102564102</v>
      </c>
      <c r="L2153" s="198">
        <f t="shared" si="534"/>
        <v>2023</v>
      </c>
      <c r="M2153" s="198">
        <f t="shared" si="535"/>
        <v>12</v>
      </c>
      <c r="N2153" s="198">
        <f t="shared" si="536"/>
        <v>20</v>
      </c>
      <c r="O2153" s="198">
        <v>8</v>
      </c>
      <c r="P2153" s="198"/>
      <c r="Q2153" s="195"/>
    </row>
    <row r="2154" spans="1:17">
      <c r="A2154" s="194">
        <v>45281</v>
      </c>
      <c r="B2154" s="195" t="s">
        <v>81</v>
      </c>
      <c r="C2154" s="195">
        <v>1</v>
      </c>
      <c r="D2154" s="195">
        <v>4</v>
      </c>
      <c r="E2154" s="195">
        <v>2935</v>
      </c>
      <c r="F2154" s="195">
        <v>34</v>
      </c>
      <c r="G2154" s="195">
        <v>2</v>
      </c>
      <c r="H2154" s="195">
        <v>1</v>
      </c>
      <c r="I2154" s="195">
        <v>29</v>
      </c>
      <c r="J2154" s="196">
        <v>117</v>
      </c>
      <c r="K2154" s="197">
        <f>IFERROR(TablaAforos[[#This Row],[AREA DEL POTRERO]]/TablaAforos[[#This Row],[NUMERO VACAS LOTE]]/TablaAforos[[#This Row],[DIAS OCUPACION]],"")</f>
        <v>86.32352941176471</v>
      </c>
      <c r="L2154" s="198">
        <f t="shared" si="534"/>
        <v>2023</v>
      </c>
      <c r="M2154" s="198">
        <f t="shared" si="535"/>
        <v>12</v>
      </c>
      <c r="N2154" s="198">
        <f t="shared" si="536"/>
        <v>21</v>
      </c>
      <c r="O2154" s="198">
        <v>4</v>
      </c>
      <c r="P2154" s="198"/>
      <c r="Q2154" s="195"/>
    </row>
    <row r="2155" spans="1:17">
      <c r="A2155" s="194">
        <v>45281</v>
      </c>
      <c r="B2155" s="195" t="s">
        <v>81</v>
      </c>
      <c r="C2155" s="195">
        <v>2</v>
      </c>
      <c r="D2155" s="195">
        <v>81</v>
      </c>
      <c r="E2155" s="195">
        <v>2191</v>
      </c>
      <c r="F2155" s="195">
        <v>30</v>
      </c>
      <c r="G2155" s="195">
        <v>1.7</v>
      </c>
      <c r="H2155" s="195">
        <v>1</v>
      </c>
      <c r="I2155" s="195">
        <v>30</v>
      </c>
      <c r="J2155" s="196">
        <v>81.2</v>
      </c>
      <c r="K2155" s="197">
        <f>IFERROR(TablaAforos[[#This Row],[AREA DEL POTRERO]]/TablaAforos[[#This Row],[NUMERO VACAS LOTE]]/TablaAforos[[#This Row],[DIAS OCUPACION]],"")</f>
        <v>73.033333333333331</v>
      </c>
      <c r="L2155" s="198">
        <f t="shared" si="534"/>
        <v>2023</v>
      </c>
      <c r="M2155" s="198">
        <f t="shared" si="535"/>
        <v>12</v>
      </c>
      <c r="N2155" s="198">
        <f t="shared" si="536"/>
        <v>21</v>
      </c>
      <c r="O2155" s="198">
        <v>7</v>
      </c>
      <c r="P2155" s="198"/>
      <c r="Q2155" s="195"/>
    </row>
    <row r="2156" spans="1:17">
      <c r="A2156" s="194">
        <v>45280</v>
      </c>
      <c r="B2156" s="195" t="s">
        <v>82</v>
      </c>
      <c r="C2156" s="195" t="s">
        <v>86</v>
      </c>
      <c r="D2156" s="195">
        <v>24</v>
      </c>
      <c r="E2156" s="195">
        <v>2500</v>
      </c>
      <c r="F2156" s="195">
        <v>37</v>
      </c>
      <c r="G2156" s="195">
        <v>1</v>
      </c>
      <c r="H2156" s="195">
        <v>1</v>
      </c>
      <c r="I2156" s="195">
        <v>28</v>
      </c>
      <c r="J2156" s="196">
        <v>109</v>
      </c>
      <c r="K2156" s="197">
        <f>IFERROR(TablaAforos[[#This Row],[AREA DEL POTRERO]]/TablaAforos[[#This Row],[NUMERO VACAS LOTE]]/TablaAforos[[#This Row],[DIAS OCUPACION]],"")</f>
        <v>67.567567567567565</v>
      </c>
      <c r="L2156" s="198">
        <f t="shared" si="534"/>
        <v>2023</v>
      </c>
      <c r="M2156" s="198">
        <f t="shared" si="535"/>
        <v>12</v>
      </c>
      <c r="N2156" s="198">
        <f t="shared" si="536"/>
        <v>20</v>
      </c>
      <c r="O2156" s="198">
        <v>8</v>
      </c>
      <c r="P2156" s="198"/>
      <c r="Q2156" s="195"/>
    </row>
    <row r="2157" spans="1:17">
      <c r="A2157" s="194">
        <v>45281</v>
      </c>
      <c r="B2157" s="195" t="s">
        <v>82</v>
      </c>
      <c r="C2157" s="195" t="s">
        <v>86</v>
      </c>
      <c r="D2157" s="195">
        <v>26</v>
      </c>
      <c r="E2157" s="195">
        <v>2500</v>
      </c>
      <c r="F2157" s="195">
        <v>37</v>
      </c>
      <c r="G2157" s="195">
        <v>1.4</v>
      </c>
      <c r="H2157" s="195">
        <v>1</v>
      </c>
      <c r="I2157" s="195">
        <v>28</v>
      </c>
      <c r="J2157" s="196">
        <v>70.900000000000006</v>
      </c>
      <c r="K2157" s="197">
        <v>67.567567567567565</v>
      </c>
      <c r="L2157" s="198">
        <v>8</v>
      </c>
      <c r="M2157" s="195"/>
      <c r="O2157" s="23">
        <v>8</v>
      </c>
      <c r="Q2157" s="23"/>
    </row>
    <row r="2158" spans="1:17">
      <c r="A2158" s="194">
        <v>45281</v>
      </c>
      <c r="B2158" s="195" t="s">
        <v>82</v>
      </c>
      <c r="C2158" s="195" t="s">
        <v>87</v>
      </c>
      <c r="D2158" s="195">
        <v>66</v>
      </c>
      <c r="E2158" s="195">
        <v>2500</v>
      </c>
      <c r="F2158" s="195">
        <v>42</v>
      </c>
      <c r="G2158" s="195">
        <v>1.5</v>
      </c>
      <c r="H2158" s="195">
        <v>1</v>
      </c>
      <c r="I2158" s="195">
        <v>33</v>
      </c>
      <c r="J2158" s="196">
        <v>68.8</v>
      </c>
      <c r="K2158" s="197">
        <f>IFERROR(TablaAforos[[#This Row],[AREA DEL POTRERO]]/TablaAforos[[#This Row],[NUMERO VACAS LOTE]]/TablaAforos[[#This Row],[DIAS OCUPACION]],"")</f>
        <v>59.523809523809526</v>
      </c>
      <c r="L2158" s="198">
        <f t="shared" si="534"/>
        <v>2023</v>
      </c>
      <c r="M2158" s="198">
        <f t="shared" si="535"/>
        <v>12</v>
      </c>
      <c r="N2158" s="198">
        <f t="shared" si="536"/>
        <v>21</v>
      </c>
      <c r="O2158" s="198">
        <v>8</v>
      </c>
      <c r="P2158" s="198"/>
      <c r="Q2158" s="195"/>
    </row>
    <row r="2159" spans="1:17">
      <c r="A2159" s="194">
        <v>45282</v>
      </c>
      <c r="B2159" s="195" t="s">
        <v>81</v>
      </c>
      <c r="C2159" s="195">
        <v>1</v>
      </c>
      <c r="D2159" s="195">
        <v>3</v>
      </c>
      <c r="E2159" s="195">
        <v>2161</v>
      </c>
      <c r="F2159" s="195">
        <v>34</v>
      </c>
      <c r="G2159" s="195">
        <v>2.2000000000000002</v>
      </c>
      <c r="H2159" s="195">
        <v>1</v>
      </c>
      <c r="I2159" s="195">
        <v>29</v>
      </c>
      <c r="J2159" s="196">
        <v>90.9</v>
      </c>
      <c r="K2159" s="197">
        <f>IFERROR(TablaAforos[[#This Row],[AREA DEL POTRERO]]/TablaAforos[[#This Row],[NUMERO VACAS LOTE]]/TablaAforos[[#This Row],[DIAS OCUPACION]],"")</f>
        <v>63.558823529411768</v>
      </c>
      <c r="L2159" s="198">
        <f>YEAR(A2159)</f>
        <v>2023</v>
      </c>
      <c r="M2159" s="198">
        <f>MONTH(A2159)</f>
        <v>12</v>
      </c>
      <c r="N2159" s="198">
        <f>DAY(A2159)</f>
        <v>22</v>
      </c>
      <c r="O2159" s="198">
        <v>7</v>
      </c>
      <c r="P2159" s="198"/>
      <c r="Q2159" s="195"/>
    </row>
    <row r="2160" spans="1:17">
      <c r="A2160" s="194">
        <v>45282</v>
      </c>
      <c r="B2160" s="195" t="s">
        <v>81</v>
      </c>
      <c r="C2160" s="195">
        <v>2</v>
      </c>
      <c r="D2160" s="195">
        <v>79</v>
      </c>
      <c r="E2160" s="195">
        <v>2750</v>
      </c>
      <c r="F2160" s="195">
        <v>30</v>
      </c>
      <c r="G2160" s="195">
        <v>1.7</v>
      </c>
      <c r="H2160" s="195">
        <v>1</v>
      </c>
      <c r="I2160" s="195">
        <v>30</v>
      </c>
      <c r="J2160" s="196">
        <v>107</v>
      </c>
      <c r="K2160" s="197">
        <f>IFERROR(TablaAforos[[#This Row],[AREA DEL POTRERO]]/TablaAforos[[#This Row],[NUMERO VACAS LOTE]]/TablaAforos[[#This Row],[DIAS OCUPACION]],"")</f>
        <v>91.666666666666671</v>
      </c>
      <c r="L2160" s="198">
        <f t="shared" si="534"/>
        <v>2023</v>
      </c>
      <c r="M2160" s="198">
        <f t="shared" si="535"/>
        <v>12</v>
      </c>
      <c r="N2160" s="198">
        <f t="shared" si="536"/>
        <v>22</v>
      </c>
      <c r="O2160" s="198">
        <v>7</v>
      </c>
      <c r="P2160" s="198"/>
      <c r="Q2160" s="195"/>
    </row>
    <row r="2161" spans="1:17">
      <c r="A2161" s="194">
        <v>45280</v>
      </c>
      <c r="B2161" s="195" t="s">
        <v>82</v>
      </c>
      <c r="C2161" s="195" t="s">
        <v>86</v>
      </c>
      <c r="D2161" s="195">
        <v>25</v>
      </c>
      <c r="E2161" s="195">
        <v>2500</v>
      </c>
      <c r="F2161" s="195">
        <v>37</v>
      </c>
      <c r="G2161" s="195">
        <v>0.4</v>
      </c>
      <c r="H2161" s="195">
        <v>1</v>
      </c>
      <c r="I2161" s="195">
        <v>28</v>
      </c>
      <c r="J2161" s="196">
        <v>46.7</v>
      </c>
      <c r="K2161" s="197">
        <f>IFERROR(TablaAforos[[#This Row],[AREA DEL POTRERO]]/TablaAforos[[#This Row],[NUMERO VACAS LOTE]]/TablaAforos[[#This Row],[DIAS OCUPACION]],"")</f>
        <v>67.567567567567565</v>
      </c>
      <c r="L2161" s="198">
        <f t="shared" si="534"/>
        <v>2023</v>
      </c>
      <c r="M2161" s="198">
        <f t="shared" si="535"/>
        <v>12</v>
      </c>
      <c r="N2161" s="198">
        <f t="shared" si="536"/>
        <v>20</v>
      </c>
      <c r="O2161" s="198">
        <v>8</v>
      </c>
      <c r="P2161" s="198"/>
      <c r="Q2161" s="195"/>
    </row>
    <row r="2162" spans="1:17">
      <c r="A2162" s="194">
        <v>45282</v>
      </c>
      <c r="B2162" s="195" t="s">
        <v>82</v>
      </c>
      <c r="C2162" s="195" t="s">
        <v>86</v>
      </c>
      <c r="D2162" s="195">
        <v>29</v>
      </c>
      <c r="E2162" s="195">
        <v>2057</v>
      </c>
      <c r="F2162" s="195">
        <v>34</v>
      </c>
      <c r="G2162" s="195">
        <v>1.7</v>
      </c>
      <c r="H2162" s="195">
        <v>1</v>
      </c>
      <c r="I2162" s="195">
        <v>26</v>
      </c>
      <c r="J2162" s="196">
        <v>79.900000000000006</v>
      </c>
      <c r="K2162" s="197">
        <f>IFERROR(TablaAforos[[#This Row],[AREA DEL POTRERO]]/TablaAforos[[#This Row],[NUMERO VACAS LOTE]]/TablaAforos[[#This Row],[DIAS OCUPACION]],"")</f>
        <v>60.5</v>
      </c>
      <c r="L2162" s="198">
        <f>YEAR(A2162)</f>
        <v>2023</v>
      </c>
      <c r="M2162" s="198">
        <f>MONTH(A2162)</f>
        <v>12</v>
      </c>
      <c r="N2162" s="198">
        <f>DAY(A2162)</f>
        <v>22</v>
      </c>
      <c r="O2162" s="198">
        <v>8</v>
      </c>
      <c r="P2162" s="198"/>
      <c r="Q2162" s="195"/>
    </row>
    <row r="2163" spans="1:17">
      <c r="A2163" s="194">
        <v>45282</v>
      </c>
      <c r="B2163" s="195" t="s">
        <v>82</v>
      </c>
      <c r="C2163" s="195" t="s">
        <v>87</v>
      </c>
      <c r="D2163" s="195">
        <v>67</v>
      </c>
      <c r="E2163" s="195">
        <v>2500</v>
      </c>
      <c r="F2163" s="195">
        <v>42</v>
      </c>
      <c r="G2163" s="195">
        <v>1.5</v>
      </c>
      <c r="H2163" s="195">
        <v>1</v>
      </c>
      <c r="I2163" s="195">
        <v>33</v>
      </c>
      <c r="J2163" s="196">
        <v>69.599999999999994</v>
      </c>
      <c r="K2163" s="197">
        <f>IFERROR(TablaAforos[[#This Row],[AREA DEL POTRERO]]/TablaAforos[[#This Row],[NUMERO VACAS LOTE]]/TablaAforos[[#This Row],[DIAS OCUPACION]],"")</f>
        <v>59.523809523809526</v>
      </c>
      <c r="L2163" s="198">
        <f t="shared" si="534"/>
        <v>2023</v>
      </c>
      <c r="M2163" s="198">
        <f t="shared" si="535"/>
        <v>12</v>
      </c>
      <c r="N2163" s="198">
        <f t="shared" si="536"/>
        <v>22</v>
      </c>
      <c r="O2163" s="198">
        <v>8</v>
      </c>
      <c r="P2163" s="198"/>
      <c r="Q2163" s="195"/>
    </row>
    <row r="2164" spans="1:17">
      <c r="A2164" s="194">
        <v>45282</v>
      </c>
      <c r="B2164" s="195" t="s">
        <v>85</v>
      </c>
      <c r="C2164" s="195">
        <v>1</v>
      </c>
      <c r="D2164" s="195" t="s">
        <v>133</v>
      </c>
      <c r="E2164" s="195">
        <v>9553</v>
      </c>
      <c r="F2164" s="195">
        <v>28</v>
      </c>
      <c r="G2164" s="195">
        <v>1.4</v>
      </c>
      <c r="H2164" s="195">
        <v>4</v>
      </c>
      <c r="I2164" s="195">
        <v>31</v>
      </c>
      <c r="J2164" s="196">
        <v>90.8</v>
      </c>
      <c r="K2164" s="197">
        <f>IFERROR(TablaAforos[[#This Row],[AREA DEL POTRERO]]/TablaAforos[[#This Row],[NUMERO VACAS LOTE]]/TablaAforos[[#This Row],[DIAS OCUPACION]],"")</f>
        <v>85.294642857142861</v>
      </c>
      <c r="L2164" s="198">
        <f>YEAR(A2164)</f>
        <v>2023</v>
      </c>
      <c r="M2164" s="198">
        <f>MONTH(A2164)</f>
        <v>12</v>
      </c>
      <c r="N2164" s="198">
        <f>DAY(A2164)</f>
        <v>22</v>
      </c>
      <c r="O2164" s="198">
        <v>7</v>
      </c>
      <c r="P2164" s="198"/>
      <c r="Q2164" s="195"/>
    </row>
    <row r="2165" spans="1:17">
      <c r="A2165" s="194">
        <v>45282</v>
      </c>
      <c r="B2165" s="195" t="s">
        <v>85</v>
      </c>
      <c r="C2165" s="195">
        <v>2</v>
      </c>
      <c r="D2165" s="195">
        <v>10</v>
      </c>
      <c r="E2165" s="195">
        <v>11523</v>
      </c>
      <c r="F2165" s="195">
        <v>44</v>
      </c>
      <c r="G2165" s="195">
        <v>1.4</v>
      </c>
      <c r="H2165" s="195">
        <v>3</v>
      </c>
      <c r="I2165" s="195">
        <v>27</v>
      </c>
      <c r="J2165" s="196">
        <v>96.2</v>
      </c>
      <c r="K2165" s="197">
        <f>IFERROR(TablaAforos[[#This Row],[AREA DEL POTRERO]]/TablaAforos[[#This Row],[NUMERO VACAS LOTE]]/TablaAforos[[#This Row],[DIAS OCUPACION]],"")</f>
        <v>87.295454545454547</v>
      </c>
      <c r="L2165" s="198">
        <f>YEAR(A2165)</f>
        <v>2023</v>
      </c>
      <c r="M2165" s="198">
        <f>MONTH(A2165)</f>
        <v>12</v>
      </c>
      <c r="N2165" s="198">
        <f>DAY(A2165)</f>
        <v>22</v>
      </c>
      <c r="O2165" s="198">
        <v>7</v>
      </c>
      <c r="P2165" s="198"/>
      <c r="Q2165" s="195"/>
    </row>
    <row r="2166" spans="1:17">
      <c r="A2166" s="194">
        <v>45283</v>
      </c>
      <c r="B2166" s="195" t="s">
        <v>82</v>
      </c>
      <c r="C2166" s="195" t="s">
        <v>86</v>
      </c>
      <c r="D2166" s="195">
        <v>27</v>
      </c>
      <c r="E2166" s="195">
        <v>2500</v>
      </c>
      <c r="F2166" s="195">
        <v>34</v>
      </c>
      <c r="G2166" s="195">
        <v>1</v>
      </c>
      <c r="H2166" s="195">
        <v>1</v>
      </c>
      <c r="I2166" s="195">
        <v>41</v>
      </c>
      <c r="J2166" s="196">
        <v>58.5</v>
      </c>
      <c r="K2166" s="197">
        <f>IFERROR(TablaAforos[[#This Row],[AREA DEL POTRERO]]/TablaAforos[[#This Row],[NUMERO VACAS LOTE]]/TablaAforos[[#This Row],[DIAS OCUPACION]],"")</f>
        <v>73.529411764705884</v>
      </c>
      <c r="L2166" s="198">
        <f t="shared" si="534"/>
        <v>2023</v>
      </c>
      <c r="M2166" s="198">
        <f t="shared" si="535"/>
        <v>12</v>
      </c>
      <c r="N2166" s="198">
        <f t="shared" si="536"/>
        <v>23</v>
      </c>
      <c r="O2166" s="198">
        <v>8</v>
      </c>
      <c r="P2166" s="198"/>
      <c r="Q2166" s="195"/>
    </row>
    <row r="2167" spans="1:17">
      <c r="A2167" s="194">
        <v>45283</v>
      </c>
      <c r="B2167" s="195" t="s">
        <v>82</v>
      </c>
      <c r="C2167" s="195" t="s">
        <v>86</v>
      </c>
      <c r="D2167" s="195">
        <v>2</v>
      </c>
      <c r="E2167" s="195">
        <v>2500</v>
      </c>
      <c r="F2167" s="195">
        <v>37</v>
      </c>
      <c r="G2167" s="195">
        <v>1.4</v>
      </c>
      <c r="H2167" s="195">
        <v>1</v>
      </c>
      <c r="I2167" s="195">
        <v>28</v>
      </c>
      <c r="J2167" s="196">
        <v>70.900000000000006</v>
      </c>
      <c r="K2167" s="197">
        <f>IFERROR(TablaAforos[[#This Row],[AREA DEL POTRERO]]/TablaAforos[[#This Row],[NUMERO VACAS LOTE]]/TablaAforos[[#This Row],[DIAS OCUPACION]],"")</f>
        <v>67.567567567567565</v>
      </c>
      <c r="L2167" s="198">
        <f t="shared" si="534"/>
        <v>2023</v>
      </c>
      <c r="M2167" s="198">
        <f t="shared" si="535"/>
        <v>12</v>
      </c>
      <c r="N2167" s="198">
        <f t="shared" si="536"/>
        <v>23</v>
      </c>
      <c r="O2167" s="198">
        <v>8</v>
      </c>
      <c r="P2167" s="198"/>
      <c r="Q2167" s="195"/>
    </row>
    <row r="2168" spans="1:17">
      <c r="A2168" s="194">
        <v>45283</v>
      </c>
      <c r="B2168" s="195" t="s">
        <v>82</v>
      </c>
      <c r="C2168" s="195" t="s">
        <v>87</v>
      </c>
      <c r="D2168" s="195">
        <v>69</v>
      </c>
      <c r="E2168" s="195">
        <v>2500</v>
      </c>
      <c r="F2168" s="195">
        <v>42</v>
      </c>
      <c r="G2168" s="195">
        <v>1.3</v>
      </c>
      <c r="H2168" s="195">
        <v>1</v>
      </c>
      <c r="I2168" s="195">
        <v>33</v>
      </c>
      <c r="J2168" s="196">
        <v>59.4</v>
      </c>
      <c r="K2168" s="197">
        <f>IFERROR(TablaAforos[[#This Row],[AREA DEL POTRERO]]/TablaAforos[[#This Row],[NUMERO VACAS LOTE]]/TablaAforos[[#This Row],[DIAS OCUPACION]],"")</f>
        <v>59.523809523809526</v>
      </c>
      <c r="L2168" s="198">
        <f t="shared" si="534"/>
        <v>2023</v>
      </c>
      <c r="M2168" s="198">
        <f t="shared" si="535"/>
        <v>12</v>
      </c>
      <c r="N2168" s="198">
        <f t="shared" si="536"/>
        <v>23</v>
      </c>
      <c r="O2168" s="198">
        <v>8</v>
      </c>
      <c r="P2168" s="198"/>
      <c r="Q2168" s="195"/>
    </row>
    <row r="2169" spans="1:17">
      <c r="A2169" s="194">
        <v>45283</v>
      </c>
      <c r="B2169" s="195" t="s">
        <v>81</v>
      </c>
      <c r="C2169" s="195">
        <v>1</v>
      </c>
      <c r="D2169" s="195">
        <v>2</v>
      </c>
      <c r="E2169" s="195">
        <v>2458</v>
      </c>
      <c r="F2169" s="195">
        <v>34</v>
      </c>
      <c r="G2169" s="195">
        <v>1.9</v>
      </c>
      <c r="H2169" s="195">
        <v>1</v>
      </c>
      <c r="I2169" s="195">
        <v>29</v>
      </c>
      <c r="J2169" s="196">
        <v>92.6</v>
      </c>
      <c r="K2169" s="197">
        <f>IFERROR(TablaAforos[[#This Row],[AREA DEL POTRERO]]/TablaAforos[[#This Row],[NUMERO VACAS LOTE]]/TablaAforos[[#This Row],[DIAS OCUPACION]],"")</f>
        <v>72.294117647058826</v>
      </c>
      <c r="L2169" s="198">
        <f>YEAR(A2169)</f>
        <v>2023</v>
      </c>
      <c r="M2169" s="198">
        <f>MONTH(A2169)</f>
        <v>12</v>
      </c>
      <c r="N2169" s="198">
        <f>DAY(A2169)</f>
        <v>23</v>
      </c>
      <c r="O2169" s="198">
        <v>7</v>
      </c>
      <c r="P2169" s="198"/>
      <c r="Q2169" s="195"/>
    </row>
    <row r="2170" spans="1:17">
      <c r="A2170" s="194">
        <v>45283</v>
      </c>
      <c r="B2170" s="195" t="s">
        <v>81</v>
      </c>
      <c r="C2170" s="195">
        <v>2</v>
      </c>
      <c r="D2170" s="195">
        <v>77</v>
      </c>
      <c r="E2170" s="195">
        <v>2066</v>
      </c>
      <c r="F2170" s="195">
        <v>29</v>
      </c>
      <c r="G2170" s="195">
        <v>1.6</v>
      </c>
      <c r="H2170" s="195">
        <v>1</v>
      </c>
      <c r="I2170" s="195">
        <v>30</v>
      </c>
      <c r="J2170" s="196">
        <v>77.3</v>
      </c>
      <c r="K2170" s="197">
        <f>IFERROR(TablaAforos[[#This Row],[AREA DEL POTRERO]]/TablaAforos[[#This Row],[NUMERO VACAS LOTE]]/TablaAforos[[#This Row],[DIAS OCUPACION]],"")</f>
        <v>71.241379310344826</v>
      </c>
      <c r="L2170" s="198">
        <f t="shared" si="534"/>
        <v>2023</v>
      </c>
      <c r="M2170" s="198">
        <f t="shared" si="535"/>
        <v>12</v>
      </c>
      <c r="N2170" s="198">
        <f t="shared" si="536"/>
        <v>23</v>
      </c>
      <c r="O2170" s="198">
        <v>7</v>
      </c>
      <c r="P2170" s="198"/>
      <c r="Q2170" s="195"/>
    </row>
    <row r="2171" spans="1:17">
      <c r="A2171" s="194">
        <v>45283</v>
      </c>
      <c r="B2171" s="195" t="s">
        <v>88</v>
      </c>
      <c r="C2171" s="195">
        <v>1</v>
      </c>
      <c r="D2171" s="195">
        <v>7</v>
      </c>
      <c r="E2171" s="195">
        <v>13123</v>
      </c>
      <c r="F2171" s="195">
        <v>43</v>
      </c>
      <c r="G2171" s="195">
        <v>1.6</v>
      </c>
      <c r="H2171" s="195">
        <v>3.5</v>
      </c>
      <c r="I2171" s="195">
        <v>32</v>
      </c>
      <c r="J2171" s="196">
        <v>95.2</v>
      </c>
      <c r="K2171" s="197">
        <f>IFERROR(TablaAforos[[#This Row],[AREA DEL POTRERO]]/TablaAforos[[#This Row],[NUMERO VACAS LOTE]]/TablaAforos[[#This Row],[DIAS OCUPACION]],"")</f>
        <v>87.196013289036543</v>
      </c>
      <c r="L2171" s="198">
        <f>YEAR(A2171)</f>
        <v>2023</v>
      </c>
      <c r="M2171" s="198">
        <f>MONTH(A2171)</f>
        <v>12</v>
      </c>
      <c r="N2171" s="198">
        <f>DAY(A2171)</f>
        <v>23</v>
      </c>
      <c r="O2171" s="198">
        <v>7</v>
      </c>
      <c r="P2171" s="198"/>
      <c r="Q2171" s="195"/>
    </row>
    <row r="2172" spans="1:17">
      <c r="A2172" s="194">
        <v>45284</v>
      </c>
      <c r="B2172" s="195" t="s">
        <v>82</v>
      </c>
      <c r="C2172" s="195" t="s">
        <v>86</v>
      </c>
      <c r="D2172" s="195">
        <v>31</v>
      </c>
      <c r="E2172" s="195">
        <v>6348</v>
      </c>
      <c r="F2172" s="195">
        <v>34</v>
      </c>
      <c r="G2172" s="195">
        <v>1.9</v>
      </c>
      <c r="H2172" s="195">
        <v>3</v>
      </c>
      <c r="I2172" s="195">
        <v>43</v>
      </c>
      <c r="J2172" s="196">
        <v>91.5</v>
      </c>
      <c r="K2172" s="197">
        <f>IFERROR(TablaAforos[[#This Row],[AREA DEL POTRERO]]/TablaAforos[[#This Row],[NUMERO VACAS LOTE]]/TablaAforos[[#This Row],[DIAS OCUPACION]],"")</f>
        <v>62.235294117647065</v>
      </c>
      <c r="L2172" s="198">
        <f t="shared" si="534"/>
        <v>2023</v>
      </c>
      <c r="M2172" s="198">
        <f t="shared" si="535"/>
        <v>12</v>
      </c>
      <c r="N2172" s="198">
        <f t="shared" si="536"/>
        <v>24</v>
      </c>
      <c r="O2172" s="198">
        <v>8</v>
      </c>
      <c r="P2172" s="198"/>
      <c r="Q2172" s="195"/>
    </row>
    <row r="2173" spans="1:17">
      <c r="A2173" s="194">
        <v>45284</v>
      </c>
      <c r="B2173" s="195" t="s">
        <v>82</v>
      </c>
      <c r="C2173" s="195" t="s">
        <v>87</v>
      </c>
      <c r="D2173" s="195">
        <v>70</v>
      </c>
      <c r="E2173" s="195">
        <v>2500</v>
      </c>
      <c r="F2173" s="195">
        <v>42</v>
      </c>
      <c r="G2173" s="195">
        <v>1.6</v>
      </c>
      <c r="H2173" s="195">
        <v>1</v>
      </c>
      <c r="I2173" s="195">
        <v>33</v>
      </c>
      <c r="J2173" s="196">
        <v>72.8</v>
      </c>
      <c r="K2173" s="197">
        <f>IFERROR(TablaAforos[[#This Row],[AREA DEL POTRERO]]/TablaAforos[[#This Row],[NUMERO VACAS LOTE]]/TablaAforos[[#This Row],[DIAS OCUPACION]],"")</f>
        <v>59.523809523809526</v>
      </c>
      <c r="L2173" s="198">
        <f t="shared" si="534"/>
        <v>2023</v>
      </c>
      <c r="M2173" s="198">
        <f t="shared" si="535"/>
        <v>12</v>
      </c>
      <c r="N2173" s="198">
        <f t="shared" si="536"/>
        <v>24</v>
      </c>
      <c r="O2173" s="198">
        <v>8</v>
      </c>
      <c r="P2173" s="198"/>
      <c r="Q2173" s="195"/>
    </row>
    <row r="2174" spans="1:17">
      <c r="A2174" s="194">
        <v>45284</v>
      </c>
      <c r="B2174" s="195" t="s">
        <v>81</v>
      </c>
      <c r="C2174" s="195">
        <v>1</v>
      </c>
      <c r="D2174" s="195">
        <v>7</v>
      </c>
      <c r="E2174" s="195">
        <v>2900</v>
      </c>
      <c r="F2174" s="195">
        <v>34</v>
      </c>
      <c r="G2174" s="195">
        <v>1.7</v>
      </c>
      <c r="H2174" s="195">
        <v>1</v>
      </c>
      <c r="I2174" s="195">
        <v>29</v>
      </c>
      <c r="J2174" s="196">
        <v>96.5</v>
      </c>
      <c r="K2174" s="197">
        <f>IFERROR(TablaAforos[[#This Row],[AREA DEL POTRERO]]/TablaAforos[[#This Row],[NUMERO VACAS LOTE]]/TablaAforos[[#This Row],[DIAS OCUPACION]],"")</f>
        <v>85.294117647058826</v>
      </c>
      <c r="L2174" s="198">
        <f>YEAR(A2174)</f>
        <v>2023</v>
      </c>
      <c r="M2174" s="198">
        <f>MONTH(A2174)</f>
        <v>12</v>
      </c>
      <c r="N2174" s="198">
        <f>DAY(A2174)</f>
        <v>24</v>
      </c>
      <c r="O2174" s="198">
        <v>7</v>
      </c>
      <c r="P2174" s="198"/>
      <c r="Q2174" s="195"/>
    </row>
    <row r="2175" spans="1:17">
      <c r="A2175" s="194">
        <v>45284</v>
      </c>
      <c r="B2175" s="195" t="s">
        <v>81</v>
      </c>
      <c r="C2175" s="195">
        <v>2</v>
      </c>
      <c r="D2175" s="195">
        <v>76</v>
      </c>
      <c r="E2175" s="195">
        <v>2562</v>
      </c>
      <c r="F2175" s="195">
        <v>29</v>
      </c>
      <c r="G2175" s="195">
        <v>1.7</v>
      </c>
      <c r="H2175" s="195">
        <v>1</v>
      </c>
      <c r="I2175" s="195">
        <v>30</v>
      </c>
      <c r="J2175" s="196">
        <v>98.2</v>
      </c>
      <c r="K2175" s="197">
        <f>IFERROR(TablaAforos[[#This Row],[AREA DEL POTRERO]]/TablaAforos[[#This Row],[NUMERO VACAS LOTE]]/TablaAforos[[#This Row],[DIAS OCUPACION]],"")</f>
        <v>88.34482758620689</v>
      </c>
      <c r="L2175" s="198">
        <f t="shared" si="534"/>
        <v>2023</v>
      </c>
      <c r="M2175" s="198">
        <f t="shared" si="535"/>
        <v>12</v>
      </c>
      <c r="N2175" s="198">
        <f t="shared" si="536"/>
        <v>24</v>
      </c>
      <c r="O2175" s="198">
        <v>7</v>
      </c>
      <c r="P2175" s="198"/>
      <c r="Q2175" s="195"/>
    </row>
    <row r="2176" spans="1:17">
      <c r="A2176" s="194">
        <v>45285</v>
      </c>
      <c r="B2176" s="195" t="s">
        <v>81</v>
      </c>
      <c r="C2176" s="195">
        <v>1</v>
      </c>
      <c r="D2176" s="195">
        <v>8</v>
      </c>
      <c r="E2176" s="195">
        <v>2211</v>
      </c>
      <c r="F2176" s="195">
        <v>34</v>
      </c>
      <c r="G2176" s="195">
        <v>1.8</v>
      </c>
      <c r="H2176" s="195">
        <v>1</v>
      </c>
      <c r="I2176" s="195">
        <v>29</v>
      </c>
      <c r="J2176" s="196">
        <v>79.900000000000006</v>
      </c>
      <c r="K2176" s="197">
        <f>IFERROR(TablaAforos[[#This Row],[AREA DEL POTRERO]]/TablaAforos[[#This Row],[NUMERO VACAS LOTE]]/TablaAforos[[#This Row],[DIAS OCUPACION]],"")</f>
        <v>65.029411764705884</v>
      </c>
      <c r="L2176" s="198">
        <f>YEAR(A2176)</f>
        <v>2023</v>
      </c>
      <c r="M2176" s="198">
        <f>MONTH(A2176)</f>
        <v>12</v>
      </c>
      <c r="N2176" s="198">
        <f>DAY(A2176)</f>
        <v>25</v>
      </c>
      <c r="O2176" s="198">
        <v>7</v>
      </c>
      <c r="P2176" s="198"/>
      <c r="Q2176" s="195"/>
    </row>
    <row r="2177" spans="1:17">
      <c r="A2177" s="194">
        <v>45285</v>
      </c>
      <c r="B2177" s="195" t="s">
        <v>81</v>
      </c>
      <c r="C2177" s="195">
        <v>2</v>
      </c>
      <c r="D2177" s="195">
        <v>75</v>
      </c>
      <c r="E2177" s="195">
        <v>1385</v>
      </c>
      <c r="F2177" s="195">
        <v>29</v>
      </c>
      <c r="G2177" s="195">
        <v>1.8</v>
      </c>
      <c r="H2177" s="195">
        <v>0.5</v>
      </c>
      <c r="I2177" s="195">
        <v>30</v>
      </c>
      <c r="J2177" s="196">
        <v>112</v>
      </c>
      <c r="K2177" s="197">
        <f>IFERROR(TablaAforos[[#This Row],[AREA DEL POTRERO]]/TablaAforos[[#This Row],[NUMERO VACAS LOTE]]/TablaAforos[[#This Row],[DIAS OCUPACION]],"")</f>
        <v>95.517241379310349</v>
      </c>
      <c r="L2177" s="198">
        <f>YEAR(A2177)</f>
        <v>2023</v>
      </c>
      <c r="M2177" s="198">
        <f>MONTH(A2177)</f>
        <v>12</v>
      </c>
      <c r="N2177" s="198">
        <f>DAY(A2177)</f>
        <v>25</v>
      </c>
      <c r="O2177" s="198">
        <v>7</v>
      </c>
      <c r="P2177" s="198"/>
      <c r="Q2177" s="195"/>
    </row>
    <row r="2178" spans="1:17">
      <c r="A2178" s="194">
        <v>45285</v>
      </c>
      <c r="B2178" s="195" t="s">
        <v>82</v>
      </c>
      <c r="C2178" s="195" t="s">
        <v>87</v>
      </c>
      <c r="D2178" s="195">
        <v>43</v>
      </c>
      <c r="E2178" s="195">
        <v>8325</v>
      </c>
      <c r="F2178" s="195">
        <v>42</v>
      </c>
      <c r="G2178" s="195">
        <v>1.2</v>
      </c>
      <c r="H2178" s="195">
        <v>2</v>
      </c>
      <c r="I2178" s="195">
        <v>34</v>
      </c>
      <c r="J2178" s="196">
        <v>90.7</v>
      </c>
      <c r="K2178" s="197">
        <f>IFERROR(TablaAforos[[#This Row],[AREA DEL POTRERO]]/TablaAforos[[#This Row],[NUMERO VACAS LOTE]]/TablaAforos[[#This Row],[DIAS OCUPACION]],"")</f>
        <v>99.107142857142861</v>
      </c>
      <c r="L2178" s="198">
        <f t="shared" si="534"/>
        <v>2023</v>
      </c>
      <c r="M2178" s="198">
        <f t="shared" si="535"/>
        <v>12</v>
      </c>
      <c r="N2178" s="198">
        <f t="shared" si="536"/>
        <v>25</v>
      </c>
      <c r="O2178" s="198">
        <v>8</v>
      </c>
      <c r="P2178" s="198"/>
      <c r="Q2178" s="195"/>
    </row>
    <row r="2179" spans="1:17">
      <c r="A2179" s="194">
        <v>45286</v>
      </c>
      <c r="B2179" s="195" t="s">
        <v>81</v>
      </c>
      <c r="C2179" s="195">
        <v>1</v>
      </c>
      <c r="D2179" s="195">
        <v>9</v>
      </c>
      <c r="E2179" s="195">
        <v>2169</v>
      </c>
      <c r="F2179" s="195">
        <v>34</v>
      </c>
      <c r="G2179" s="195">
        <v>1.9</v>
      </c>
      <c r="H2179" s="195">
        <v>1</v>
      </c>
      <c r="I2179" s="195">
        <v>29</v>
      </c>
      <c r="J2179" s="196">
        <v>80.400000000000006</v>
      </c>
      <c r="K2179" s="197">
        <f>IFERROR(TablaAforos[[#This Row],[AREA DEL POTRERO]]/TablaAforos[[#This Row],[NUMERO VACAS LOTE]]/TablaAforos[[#This Row],[DIAS OCUPACION]],"")</f>
        <v>63.794117647058826</v>
      </c>
      <c r="L2179" s="198">
        <f t="shared" si="534"/>
        <v>2023</v>
      </c>
      <c r="M2179" s="198">
        <f t="shared" si="535"/>
        <v>12</v>
      </c>
      <c r="N2179" s="198">
        <f t="shared" si="536"/>
        <v>26</v>
      </c>
      <c r="O2179" s="198">
        <v>7</v>
      </c>
      <c r="P2179" s="198"/>
      <c r="Q2179" s="195"/>
    </row>
    <row r="2180" spans="1:17">
      <c r="A2180" s="194">
        <v>45286</v>
      </c>
      <c r="B2180" s="195" t="s">
        <v>81</v>
      </c>
      <c r="C2180" s="195">
        <v>2</v>
      </c>
      <c r="D2180" s="195">
        <v>78</v>
      </c>
      <c r="E2180" s="195">
        <v>1779</v>
      </c>
      <c r="F2180" s="195">
        <v>30</v>
      </c>
      <c r="G2180" s="195">
        <v>1.9</v>
      </c>
      <c r="H2180" s="195">
        <v>1</v>
      </c>
      <c r="I2180" s="195">
        <v>30</v>
      </c>
      <c r="J2180" s="196">
        <v>76.3</v>
      </c>
      <c r="K2180" s="197">
        <f>IFERROR(TablaAforos[[#This Row],[AREA DEL POTRERO]]/TablaAforos[[#This Row],[NUMERO VACAS LOTE]]/TablaAforos[[#This Row],[DIAS OCUPACION]],"")</f>
        <v>59.3</v>
      </c>
      <c r="L2180" s="198">
        <f t="shared" si="534"/>
        <v>2023</v>
      </c>
      <c r="M2180" s="198">
        <f t="shared" si="535"/>
        <v>12</v>
      </c>
      <c r="N2180" s="198">
        <f t="shared" si="536"/>
        <v>26</v>
      </c>
      <c r="O2180" s="198">
        <v>7</v>
      </c>
      <c r="P2180" s="198"/>
      <c r="Q2180" s="195"/>
    </row>
    <row r="2181" spans="1:17">
      <c r="A2181" s="194">
        <v>45287</v>
      </c>
      <c r="B2181" s="195" t="s">
        <v>81</v>
      </c>
      <c r="C2181" s="195">
        <v>1</v>
      </c>
      <c r="D2181" s="195">
        <v>10</v>
      </c>
      <c r="E2181" s="195">
        <v>2317</v>
      </c>
      <c r="F2181" s="195">
        <v>34</v>
      </c>
      <c r="G2181" s="195">
        <v>1.8</v>
      </c>
      <c r="H2181" s="195">
        <v>1</v>
      </c>
      <c r="I2181" s="195">
        <v>29</v>
      </c>
      <c r="J2181" s="196">
        <v>79.7</v>
      </c>
      <c r="K2181" s="197">
        <f>IFERROR(TablaAforos[[#This Row],[AREA DEL POTRERO]]/TablaAforos[[#This Row],[NUMERO VACAS LOTE]]/TablaAforos[[#This Row],[DIAS OCUPACION]],"")</f>
        <v>68.147058823529406</v>
      </c>
      <c r="L2181" s="198">
        <f t="shared" si="534"/>
        <v>2023</v>
      </c>
      <c r="M2181" s="198">
        <f t="shared" si="535"/>
        <v>12</v>
      </c>
      <c r="N2181" s="198">
        <f t="shared" si="536"/>
        <v>27</v>
      </c>
      <c r="O2181" s="198">
        <v>7</v>
      </c>
      <c r="P2181" s="198"/>
      <c r="Q2181" s="195"/>
    </row>
    <row r="2182" spans="1:17">
      <c r="A2182" s="194">
        <v>45287</v>
      </c>
      <c r="B2182" s="195" t="s">
        <v>81</v>
      </c>
      <c r="C2182" s="195">
        <v>2</v>
      </c>
      <c r="D2182" s="195">
        <v>80</v>
      </c>
      <c r="E2182" s="195">
        <v>2349</v>
      </c>
      <c r="F2182" s="195">
        <v>30</v>
      </c>
      <c r="G2182" s="195">
        <v>1.8</v>
      </c>
      <c r="H2182" s="195">
        <v>1</v>
      </c>
      <c r="I2182" s="195">
        <v>30</v>
      </c>
      <c r="J2182" s="196">
        <v>91.6</v>
      </c>
      <c r="K2182" s="197">
        <f>IFERROR(TablaAforos[[#This Row],[AREA DEL POTRERO]]/TablaAforos[[#This Row],[NUMERO VACAS LOTE]]/TablaAforos[[#This Row],[DIAS OCUPACION]],"")</f>
        <v>78.3</v>
      </c>
      <c r="L2182" s="198">
        <f t="shared" si="534"/>
        <v>2023</v>
      </c>
      <c r="M2182" s="198">
        <f t="shared" si="535"/>
        <v>12</v>
      </c>
      <c r="N2182" s="198">
        <f t="shared" si="536"/>
        <v>27</v>
      </c>
      <c r="O2182" s="198">
        <v>7</v>
      </c>
      <c r="P2182" s="198"/>
      <c r="Q2182" s="195"/>
    </row>
    <row r="2183" spans="1:17" hidden="1">
      <c r="A2183" s="194"/>
      <c r="B2183" s="195"/>
      <c r="C2183" s="195"/>
      <c r="D2183" s="195"/>
      <c r="E2183" s="195"/>
      <c r="F2183" s="195"/>
      <c r="G2183" s="195"/>
      <c r="H2183" s="195"/>
      <c r="I2183" s="195"/>
      <c r="J2183" s="196"/>
      <c r="K2183" s="197" t="str">
        <f>IFERROR(TablaAforos[[#This Row],[AREA DEL POTRERO]]/TablaAforos[[#This Row],[NUMERO VACAS LOTE]]/TablaAforos[[#This Row],[DIAS OCUPACION]],"")</f>
        <v/>
      </c>
      <c r="L2183" s="198">
        <f t="shared" si="534"/>
        <v>1900</v>
      </c>
      <c r="M2183" s="198">
        <f t="shared" si="535"/>
        <v>1</v>
      </c>
      <c r="N2183" s="198">
        <f t="shared" si="536"/>
        <v>0</v>
      </c>
      <c r="O2183" s="198"/>
      <c r="P2183" s="198"/>
      <c r="Q2183" s="195"/>
    </row>
    <row r="2184" spans="1:17" hidden="1">
      <c r="A2184" s="194"/>
      <c r="B2184" s="195"/>
      <c r="C2184" s="195"/>
      <c r="D2184" s="195"/>
      <c r="E2184" s="195"/>
      <c r="F2184" s="195"/>
      <c r="G2184" s="195"/>
      <c r="H2184" s="195"/>
      <c r="I2184" s="195"/>
      <c r="J2184" s="196"/>
      <c r="K2184" s="197" t="str">
        <f>IFERROR(TablaAforos[[#This Row],[AREA DEL POTRERO]]/TablaAforos[[#This Row],[NUMERO VACAS LOTE]]/TablaAforos[[#This Row],[DIAS OCUPACION]],"")</f>
        <v/>
      </c>
      <c r="L2184" s="198">
        <f t="shared" si="534"/>
        <v>1900</v>
      </c>
      <c r="M2184" s="198">
        <f t="shared" si="535"/>
        <v>1</v>
      </c>
      <c r="N2184" s="198">
        <f t="shared" si="536"/>
        <v>0</v>
      </c>
      <c r="O2184" s="198"/>
      <c r="P2184" s="198"/>
      <c r="Q2184" s="195"/>
    </row>
    <row r="2185" spans="1:17" hidden="1">
      <c r="A2185" s="194"/>
      <c r="B2185" s="195"/>
      <c r="C2185" s="195"/>
      <c r="D2185" s="195"/>
      <c r="E2185" s="195"/>
      <c r="F2185" s="195"/>
      <c r="G2185" s="195"/>
      <c r="H2185" s="195"/>
      <c r="I2185" s="195"/>
      <c r="J2185" s="196"/>
      <c r="K2185" s="197" t="str">
        <f>IFERROR(TablaAforos[[#This Row],[AREA DEL POTRERO]]/TablaAforos[[#This Row],[NUMERO VACAS LOTE]]/TablaAforos[[#This Row],[DIAS OCUPACION]],"")</f>
        <v/>
      </c>
      <c r="L2185" s="198">
        <f t="shared" si="534"/>
        <v>1900</v>
      </c>
      <c r="M2185" s="198">
        <f t="shared" si="535"/>
        <v>1</v>
      </c>
      <c r="N2185" s="198">
        <f t="shared" si="536"/>
        <v>0</v>
      </c>
      <c r="O2185" s="198"/>
      <c r="P2185" s="198"/>
      <c r="Q2185" s="195"/>
    </row>
    <row r="2186" spans="1:17" hidden="1">
      <c r="A2186" s="194"/>
      <c r="B2186" s="195"/>
      <c r="C2186" s="195"/>
      <c r="D2186" s="195"/>
      <c r="E2186" s="195"/>
      <c r="F2186" s="195"/>
      <c r="G2186" s="195"/>
      <c r="H2186" s="195"/>
      <c r="I2186" s="195"/>
      <c r="J2186" s="196"/>
      <c r="K2186" s="197" t="str">
        <f>IFERROR(TablaAforos[[#This Row],[AREA DEL POTRERO]]/TablaAforos[[#This Row],[NUMERO VACAS LOTE]]/TablaAforos[[#This Row],[DIAS OCUPACION]],"")</f>
        <v/>
      </c>
      <c r="L2186" s="198">
        <f t="shared" si="534"/>
        <v>1900</v>
      </c>
      <c r="M2186" s="198">
        <f t="shared" si="535"/>
        <v>1</v>
      </c>
      <c r="N2186" s="198">
        <f t="shared" si="536"/>
        <v>0</v>
      </c>
      <c r="O2186" s="198"/>
      <c r="P2186" s="198"/>
      <c r="Q2186" s="195"/>
    </row>
    <row r="2187" spans="1:17" hidden="1">
      <c r="A2187" s="194"/>
      <c r="B2187" s="195"/>
      <c r="C2187" s="195"/>
      <c r="D2187" s="195"/>
      <c r="E2187" s="195"/>
      <c r="F2187" s="195"/>
      <c r="G2187" s="195"/>
      <c r="H2187" s="195"/>
      <c r="I2187" s="195"/>
      <c r="J2187" s="196"/>
      <c r="K2187" s="197" t="str">
        <f>IFERROR(TablaAforos[[#This Row],[AREA DEL POTRERO]]/TablaAforos[[#This Row],[NUMERO VACAS LOTE]]/TablaAforos[[#This Row],[DIAS OCUPACION]],"")</f>
        <v/>
      </c>
      <c r="L2187" s="198">
        <f t="shared" si="534"/>
        <v>1900</v>
      </c>
      <c r="M2187" s="198">
        <f t="shared" si="535"/>
        <v>1</v>
      </c>
      <c r="N2187" s="198">
        <f t="shared" si="536"/>
        <v>0</v>
      </c>
      <c r="O2187" s="198"/>
      <c r="P2187" s="198"/>
      <c r="Q2187" s="195"/>
    </row>
    <row r="2188" spans="1:17" hidden="1">
      <c r="A2188" s="194"/>
      <c r="B2188" s="195"/>
      <c r="C2188" s="195"/>
      <c r="D2188" s="195"/>
      <c r="E2188" s="195"/>
      <c r="F2188" s="195"/>
      <c r="G2188" s="195"/>
      <c r="H2188" s="195"/>
      <c r="I2188" s="195"/>
      <c r="J2188" s="196"/>
      <c r="K2188" s="197" t="str">
        <f>IFERROR(TablaAforos[[#This Row],[AREA DEL POTRERO]]/TablaAforos[[#This Row],[NUMERO VACAS LOTE]]/TablaAforos[[#This Row],[DIAS OCUPACION]],"")</f>
        <v/>
      </c>
      <c r="L2188" s="198">
        <f t="shared" ref="L2188:L2219" si="537">YEAR(A2188)</f>
        <v>1900</v>
      </c>
      <c r="M2188" s="198">
        <f t="shared" ref="M2188:M2219" si="538">MONTH(A2188)</f>
        <v>1</v>
      </c>
      <c r="N2188" s="198">
        <f t="shared" ref="N2188:N2219" si="539">DAY(A2188)</f>
        <v>0</v>
      </c>
      <c r="O2188" s="198"/>
      <c r="P2188" s="198"/>
      <c r="Q2188" s="195"/>
    </row>
    <row r="2189" spans="1:17" hidden="1">
      <c r="A2189" s="194"/>
      <c r="B2189" s="195"/>
      <c r="C2189" s="195"/>
      <c r="D2189" s="195"/>
      <c r="E2189" s="195"/>
      <c r="F2189" s="195"/>
      <c r="G2189" s="195"/>
      <c r="H2189" s="195"/>
      <c r="I2189" s="195"/>
      <c r="J2189" s="196"/>
      <c r="K2189" s="197" t="str">
        <f>IFERROR(TablaAforos[[#This Row],[AREA DEL POTRERO]]/TablaAforos[[#This Row],[NUMERO VACAS LOTE]]/TablaAforos[[#This Row],[DIAS OCUPACION]],"")</f>
        <v/>
      </c>
      <c r="L2189" s="198">
        <f t="shared" si="537"/>
        <v>1900</v>
      </c>
      <c r="M2189" s="198">
        <f t="shared" si="538"/>
        <v>1</v>
      </c>
      <c r="N2189" s="198">
        <f t="shared" si="539"/>
        <v>0</v>
      </c>
      <c r="O2189" s="198"/>
      <c r="P2189" s="198"/>
      <c r="Q2189" s="195"/>
    </row>
    <row r="2190" spans="1:17" hidden="1">
      <c r="A2190" s="194"/>
      <c r="B2190" s="195"/>
      <c r="C2190" s="195"/>
      <c r="D2190" s="195"/>
      <c r="E2190" s="195"/>
      <c r="F2190" s="195"/>
      <c r="G2190" s="195"/>
      <c r="H2190" s="195"/>
      <c r="I2190" s="195"/>
      <c r="J2190" s="196"/>
      <c r="K2190" s="197" t="str">
        <f>IFERROR(TablaAforos[[#This Row],[AREA DEL POTRERO]]/TablaAforos[[#This Row],[NUMERO VACAS LOTE]]/TablaAforos[[#This Row],[DIAS OCUPACION]],"")</f>
        <v/>
      </c>
      <c r="L2190" s="198">
        <f t="shared" si="537"/>
        <v>1900</v>
      </c>
      <c r="M2190" s="198">
        <f t="shared" si="538"/>
        <v>1</v>
      </c>
      <c r="N2190" s="198">
        <f t="shared" si="539"/>
        <v>0</v>
      </c>
      <c r="O2190" s="198"/>
      <c r="P2190" s="198"/>
      <c r="Q2190" s="195"/>
    </row>
    <row r="2191" spans="1:17" hidden="1">
      <c r="A2191" s="194"/>
      <c r="B2191" s="195"/>
      <c r="C2191" s="195"/>
      <c r="D2191" s="195"/>
      <c r="E2191" s="195"/>
      <c r="F2191" s="195"/>
      <c r="G2191" s="195"/>
      <c r="H2191" s="195"/>
      <c r="I2191" s="195"/>
      <c r="J2191" s="196"/>
      <c r="K2191" s="197" t="str">
        <f>IFERROR(TablaAforos[[#This Row],[AREA DEL POTRERO]]/TablaAforos[[#This Row],[NUMERO VACAS LOTE]]/TablaAforos[[#This Row],[DIAS OCUPACION]],"")</f>
        <v/>
      </c>
      <c r="L2191" s="198">
        <f t="shared" si="537"/>
        <v>1900</v>
      </c>
      <c r="M2191" s="198">
        <f t="shared" si="538"/>
        <v>1</v>
      </c>
      <c r="N2191" s="198">
        <f t="shared" si="539"/>
        <v>0</v>
      </c>
      <c r="O2191" s="198"/>
      <c r="P2191" s="198"/>
      <c r="Q2191" s="195"/>
    </row>
    <row r="2192" spans="1:17" hidden="1">
      <c r="A2192" s="194"/>
      <c r="B2192" s="195"/>
      <c r="C2192" s="195"/>
      <c r="D2192" s="195"/>
      <c r="E2192" s="195"/>
      <c r="F2192" s="195"/>
      <c r="G2192" s="195"/>
      <c r="H2192" s="195"/>
      <c r="I2192" s="195"/>
      <c r="J2192" s="196"/>
      <c r="K2192" s="197" t="str">
        <f>IFERROR(TablaAforos[[#This Row],[AREA DEL POTRERO]]/TablaAforos[[#This Row],[NUMERO VACAS LOTE]]/TablaAforos[[#This Row],[DIAS OCUPACION]],"")</f>
        <v/>
      </c>
      <c r="L2192" s="198">
        <f t="shared" si="537"/>
        <v>1900</v>
      </c>
      <c r="M2192" s="198">
        <f t="shared" si="538"/>
        <v>1</v>
      </c>
      <c r="N2192" s="198">
        <f t="shared" si="539"/>
        <v>0</v>
      </c>
      <c r="O2192" s="198"/>
      <c r="P2192" s="198"/>
      <c r="Q2192" s="195"/>
    </row>
    <row r="2193" spans="1:17" hidden="1">
      <c r="A2193" s="194"/>
      <c r="B2193" s="195"/>
      <c r="C2193" s="195"/>
      <c r="D2193" s="195"/>
      <c r="E2193" s="195"/>
      <c r="F2193" s="195"/>
      <c r="G2193" s="195"/>
      <c r="H2193" s="195"/>
      <c r="I2193" s="195"/>
      <c r="J2193" s="196"/>
      <c r="K2193" s="197" t="str">
        <f>IFERROR(TablaAforos[[#This Row],[AREA DEL POTRERO]]/TablaAforos[[#This Row],[NUMERO VACAS LOTE]]/TablaAforos[[#This Row],[DIAS OCUPACION]],"")</f>
        <v/>
      </c>
      <c r="L2193" s="198">
        <f t="shared" si="537"/>
        <v>1900</v>
      </c>
      <c r="M2193" s="198">
        <f t="shared" si="538"/>
        <v>1</v>
      </c>
      <c r="N2193" s="198">
        <f t="shared" si="539"/>
        <v>0</v>
      </c>
      <c r="O2193" s="198"/>
      <c r="P2193" s="198"/>
      <c r="Q2193" s="195"/>
    </row>
    <row r="2194" spans="1:17" hidden="1">
      <c r="A2194" s="194"/>
      <c r="B2194" s="195"/>
      <c r="C2194" s="195"/>
      <c r="D2194" s="195"/>
      <c r="E2194" s="195"/>
      <c r="F2194" s="195"/>
      <c r="G2194" s="195"/>
      <c r="H2194" s="195"/>
      <c r="I2194" s="195"/>
      <c r="J2194" s="196"/>
      <c r="K2194" s="197" t="str">
        <f>IFERROR(TablaAforos[[#This Row],[AREA DEL POTRERO]]/TablaAforos[[#This Row],[NUMERO VACAS LOTE]]/TablaAforos[[#This Row],[DIAS OCUPACION]],"")</f>
        <v/>
      </c>
      <c r="L2194" s="198">
        <f t="shared" si="537"/>
        <v>1900</v>
      </c>
      <c r="M2194" s="198">
        <f t="shared" si="538"/>
        <v>1</v>
      </c>
      <c r="N2194" s="198">
        <f t="shared" si="539"/>
        <v>0</v>
      </c>
      <c r="O2194" s="198"/>
      <c r="P2194" s="198"/>
      <c r="Q2194" s="195"/>
    </row>
    <row r="2195" spans="1:17" hidden="1">
      <c r="A2195" s="194"/>
      <c r="B2195" s="195"/>
      <c r="C2195" s="195"/>
      <c r="D2195" s="195"/>
      <c r="E2195" s="195"/>
      <c r="F2195" s="195"/>
      <c r="G2195" s="195"/>
      <c r="H2195" s="195"/>
      <c r="I2195" s="195"/>
      <c r="J2195" s="196"/>
      <c r="K2195" s="197" t="str">
        <f>IFERROR(TablaAforos[[#This Row],[AREA DEL POTRERO]]/TablaAforos[[#This Row],[NUMERO VACAS LOTE]]/TablaAforos[[#This Row],[DIAS OCUPACION]],"")</f>
        <v/>
      </c>
      <c r="L2195" s="198">
        <f t="shared" si="537"/>
        <v>1900</v>
      </c>
      <c r="M2195" s="198">
        <f t="shared" si="538"/>
        <v>1</v>
      </c>
      <c r="N2195" s="198">
        <f t="shared" si="539"/>
        <v>0</v>
      </c>
      <c r="O2195" s="198"/>
      <c r="P2195" s="198"/>
      <c r="Q2195" s="195"/>
    </row>
    <row r="2196" spans="1:17" hidden="1">
      <c r="A2196" s="194"/>
      <c r="B2196" s="195"/>
      <c r="C2196" s="195"/>
      <c r="D2196" s="195"/>
      <c r="E2196" s="195"/>
      <c r="F2196" s="195"/>
      <c r="G2196" s="195"/>
      <c r="H2196" s="195"/>
      <c r="I2196" s="195"/>
      <c r="J2196" s="196"/>
      <c r="K2196" s="197" t="str">
        <f>IFERROR(TablaAforos[[#This Row],[AREA DEL POTRERO]]/TablaAforos[[#This Row],[NUMERO VACAS LOTE]]/TablaAforos[[#This Row],[DIAS OCUPACION]],"")</f>
        <v/>
      </c>
      <c r="L2196" s="198">
        <f t="shared" si="537"/>
        <v>1900</v>
      </c>
      <c r="M2196" s="198">
        <f t="shared" si="538"/>
        <v>1</v>
      </c>
      <c r="N2196" s="198">
        <f t="shared" si="539"/>
        <v>0</v>
      </c>
      <c r="O2196" s="198"/>
      <c r="P2196" s="198"/>
      <c r="Q2196" s="195"/>
    </row>
    <row r="2197" spans="1:17" hidden="1">
      <c r="A2197" s="194"/>
      <c r="B2197" s="195"/>
      <c r="C2197" s="195"/>
      <c r="D2197" s="195"/>
      <c r="E2197" s="195"/>
      <c r="F2197" s="195"/>
      <c r="G2197" s="195"/>
      <c r="H2197" s="195"/>
      <c r="I2197" s="195"/>
      <c r="J2197" s="196"/>
      <c r="K2197" s="197" t="str">
        <f>IFERROR(TablaAforos[[#This Row],[AREA DEL POTRERO]]/TablaAforos[[#This Row],[NUMERO VACAS LOTE]]/TablaAforos[[#This Row],[DIAS OCUPACION]],"")</f>
        <v/>
      </c>
      <c r="L2197" s="198">
        <f t="shared" si="537"/>
        <v>1900</v>
      </c>
      <c r="M2197" s="198">
        <f t="shared" si="538"/>
        <v>1</v>
      </c>
      <c r="N2197" s="198">
        <f t="shared" si="539"/>
        <v>0</v>
      </c>
      <c r="O2197" s="198"/>
      <c r="P2197" s="198"/>
      <c r="Q2197" s="195"/>
    </row>
    <row r="2198" spans="1:17" hidden="1">
      <c r="A2198" s="194"/>
      <c r="B2198" s="195"/>
      <c r="C2198" s="195"/>
      <c r="D2198" s="195"/>
      <c r="E2198" s="195"/>
      <c r="F2198" s="195"/>
      <c r="G2198" s="195"/>
      <c r="H2198" s="195"/>
      <c r="I2198" s="195"/>
      <c r="J2198" s="196"/>
      <c r="K2198" s="197" t="str">
        <f>IFERROR(TablaAforos[[#This Row],[AREA DEL POTRERO]]/TablaAforos[[#This Row],[NUMERO VACAS LOTE]]/TablaAforos[[#This Row],[DIAS OCUPACION]],"")</f>
        <v/>
      </c>
      <c r="L2198" s="198">
        <f t="shared" si="537"/>
        <v>1900</v>
      </c>
      <c r="M2198" s="198">
        <f t="shared" si="538"/>
        <v>1</v>
      </c>
      <c r="N2198" s="198">
        <f t="shared" si="539"/>
        <v>0</v>
      </c>
      <c r="O2198" s="198"/>
      <c r="P2198" s="198"/>
      <c r="Q2198" s="195"/>
    </row>
    <row r="2199" spans="1:17" hidden="1">
      <c r="A2199" s="194"/>
      <c r="B2199" s="195"/>
      <c r="C2199" s="195"/>
      <c r="D2199" s="195"/>
      <c r="E2199" s="195"/>
      <c r="F2199" s="195"/>
      <c r="G2199" s="195"/>
      <c r="H2199" s="195"/>
      <c r="I2199" s="195"/>
      <c r="J2199" s="196"/>
      <c r="K2199" s="197" t="str">
        <f>IFERROR(TablaAforos[[#This Row],[AREA DEL POTRERO]]/TablaAforos[[#This Row],[NUMERO VACAS LOTE]]/TablaAforos[[#This Row],[DIAS OCUPACION]],"")</f>
        <v/>
      </c>
      <c r="L2199" s="198">
        <f t="shared" si="537"/>
        <v>1900</v>
      </c>
      <c r="M2199" s="198">
        <f t="shared" si="538"/>
        <v>1</v>
      </c>
      <c r="N2199" s="198">
        <f t="shared" si="539"/>
        <v>0</v>
      </c>
      <c r="O2199" s="198"/>
      <c r="P2199" s="198"/>
      <c r="Q2199" s="195"/>
    </row>
    <row r="2200" spans="1:17" hidden="1">
      <c r="A2200" s="194"/>
      <c r="B2200" s="195"/>
      <c r="C2200" s="195"/>
      <c r="D2200" s="195"/>
      <c r="E2200" s="195"/>
      <c r="F2200" s="195"/>
      <c r="G2200" s="195"/>
      <c r="H2200" s="195"/>
      <c r="I2200" s="195"/>
      <c r="J2200" s="196"/>
      <c r="K2200" s="197" t="str">
        <f>IFERROR(TablaAforos[[#This Row],[AREA DEL POTRERO]]/TablaAforos[[#This Row],[NUMERO VACAS LOTE]]/TablaAforos[[#This Row],[DIAS OCUPACION]],"")</f>
        <v/>
      </c>
      <c r="L2200" s="198">
        <f t="shared" si="537"/>
        <v>1900</v>
      </c>
      <c r="M2200" s="198">
        <f t="shared" si="538"/>
        <v>1</v>
      </c>
      <c r="N2200" s="198">
        <f t="shared" si="539"/>
        <v>0</v>
      </c>
      <c r="O2200" s="198"/>
      <c r="P2200" s="198"/>
      <c r="Q2200" s="195"/>
    </row>
    <row r="2201" spans="1:17" hidden="1">
      <c r="A2201" s="194"/>
      <c r="B2201" s="195"/>
      <c r="C2201" s="195"/>
      <c r="D2201" s="195"/>
      <c r="E2201" s="195"/>
      <c r="F2201" s="195"/>
      <c r="G2201" s="195"/>
      <c r="H2201" s="195"/>
      <c r="I2201" s="195"/>
      <c r="J2201" s="196"/>
      <c r="K2201" s="197" t="str">
        <f>IFERROR(TablaAforos[[#This Row],[AREA DEL POTRERO]]/TablaAforos[[#This Row],[NUMERO VACAS LOTE]]/TablaAforos[[#This Row],[DIAS OCUPACION]],"")</f>
        <v/>
      </c>
      <c r="L2201" s="198">
        <f t="shared" si="537"/>
        <v>1900</v>
      </c>
      <c r="M2201" s="198">
        <f t="shared" si="538"/>
        <v>1</v>
      </c>
      <c r="N2201" s="198">
        <f t="shared" si="539"/>
        <v>0</v>
      </c>
      <c r="O2201" s="198"/>
      <c r="P2201" s="198"/>
      <c r="Q2201" s="195"/>
    </row>
    <row r="2202" spans="1:17" hidden="1">
      <c r="A2202" s="194"/>
      <c r="B2202" s="195"/>
      <c r="C2202" s="195"/>
      <c r="D2202" s="195"/>
      <c r="E2202" s="195"/>
      <c r="F2202" s="195"/>
      <c r="G2202" s="195"/>
      <c r="H2202" s="195"/>
      <c r="I2202" s="195"/>
      <c r="J2202" s="196"/>
      <c r="K2202" s="197" t="str">
        <f>IFERROR(TablaAforos[[#This Row],[AREA DEL POTRERO]]/TablaAforos[[#This Row],[NUMERO VACAS LOTE]]/TablaAforos[[#This Row],[DIAS OCUPACION]],"")</f>
        <v/>
      </c>
      <c r="L2202" s="198">
        <f t="shared" si="537"/>
        <v>1900</v>
      </c>
      <c r="M2202" s="198">
        <f t="shared" si="538"/>
        <v>1</v>
      </c>
      <c r="N2202" s="198">
        <f t="shared" si="539"/>
        <v>0</v>
      </c>
      <c r="O2202" s="198"/>
      <c r="P2202" s="198"/>
      <c r="Q2202" s="195"/>
    </row>
    <row r="2203" spans="1:17" hidden="1">
      <c r="A2203" s="194"/>
      <c r="B2203" s="195"/>
      <c r="C2203" s="195"/>
      <c r="D2203" s="195"/>
      <c r="E2203" s="195"/>
      <c r="F2203" s="195"/>
      <c r="G2203" s="195"/>
      <c r="H2203" s="195"/>
      <c r="I2203" s="195"/>
      <c r="J2203" s="196"/>
      <c r="K2203" s="197" t="str">
        <f>IFERROR(TablaAforos[[#This Row],[AREA DEL POTRERO]]/TablaAforos[[#This Row],[NUMERO VACAS LOTE]]/TablaAforos[[#This Row],[DIAS OCUPACION]],"")</f>
        <v/>
      </c>
      <c r="L2203" s="198">
        <f t="shared" si="537"/>
        <v>1900</v>
      </c>
      <c r="M2203" s="198">
        <f t="shared" si="538"/>
        <v>1</v>
      </c>
      <c r="N2203" s="198">
        <f t="shared" si="539"/>
        <v>0</v>
      </c>
      <c r="O2203" s="198"/>
      <c r="P2203" s="198"/>
      <c r="Q2203" s="195"/>
    </row>
    <row r="2204" spans="1:17" hidden="1">
      <c r="A2204" s="194"/>
      <c r="B2204" s="195"/>
      <c r="C2204" s="195"/>
      <c r="D2204" s="195"/>
      <c r="E2204" s="195"/>
      <c r="F2204" s="195"/>
      <c r="G2204" s="195"/>
      <c r="H2204" s="195"/>
      <c r="I2204" s="195"/>
      <c r="J2204" s="196"/>
      <c r="K2204" s="197" t="str">
        <f>IFERROR(TablaAforos[[#This Row],[AREA DEL POTRERO]]/TablaAforos[[#This Row],[NUMERO VACAS LOTE]]/TablaAforos[[#This Row],[DIAS OCUPACION]],"")</f>
        <v/>
      </c>
      <c r="L2204" s="198">
        <f t="shared" si="537"/>
        <v>1900</v>
      </c>
      <c r="M2204" s="198">
        <f t="shared" si="538"/>
        <v>1</v>
      </c>
      <c r="N2204" s="198">
        <f t="shared" si="539"/>
        <v>0</v>
      </c>
      <c r="O2204" s="198"/>
      <c r="P2204" s="198"/>
      <c r="Q2204" s="195"/>
    </row>
    <row r="2205" spans="1:17" hidden="1">
      <c r="A2205" s="194"/>
      <c r="B2205" s="195"/>
      <c r="C2205" s="195"/>
      <c r="D2205" s="195"/>
      <c r="E2205" s="195"/>
      <c r="F2205" s="195"/>
      <c r="G2205" s="195"/>
      <c r="H2205" s="195"/>
      <c r="I2205" s="195"/>
      <c r="J2205" s="196"/>
      <c r="K2205" s="197" t="str">
        <f>IFERROR(TablaAforos[[#This Row],[AREA DEL POTRERO]]/TablaAforos[[#This Row],[NUMERO VACAS LOTE]]/TablaAforos[[#This Row],[DIAS OCUPACION]],"")</f>
        <v/>
      </c>
      <c r="L2205" s="198">
        <f t="shared" si="537"/>
        <v>1900</v>
      </c>
      <c r="M2205" s="198">
        <f t="shared" si="538"/>
        <v>1</v>
      </c>
      <c r="N2205" s="198">
        <f t="shared" si="539"/>
        <v>0</v>
      </c>
      <c r="O2205" s="198"/>
      <c r="P2205" s="198"/>
      <c r="Q2205" s="195"/>
    </row>
    <row r="2206" spans="1:17" hidden="1">
      <c r="A2206" s="194"/>
      <c r="B2206" s="195"/>
      <c r="C2206" s="195"/>
      <c r="D2206" s="195"/>
      <c r="E2206" s="195"/>
      <c r="F2206" s="195"/>
      <c r="G2206" s="195"/>
      <c r="H2206" s="195"/>
      <c r="I2206" s="195"/>
      <c r="J2206" s="196"/>
      <c r="K2206" s="197" t="str">
        <f>IFERROR(TablaAforos[[#This Row],[AREA DEL POTRERO]]/TablaAforos[[#This Row],[NUMERO VACAS LOTE]]/TablaAforos[[#This Row],[DIAS OCUPACION]],"")</f>
        <v/>
      </c>
      <c r="L2206" s="198">
        <f t="shared" si="537"/>
        <v>1900</v>
      </c>
      <c r="M2206" s="198">
        <f t="shared" si="538"/>
        <v>1</v>
      </c>
      <c r="N2206" s="198">
        <f t="shared" si="539"/>
        <v>0</v>
      </c>
      <c r="O2206" s="198"/>
      <c r="P2206" s="198"/>
      <c r="Q2206" s="195"/>
    </row>
    <row r="2207" spans="1:17" hidden="1">
      <c r="A2207" s="194"/>
      <c r="B2207" s="195"/>
      <c r="C2207" s="195"/>
      <c r="D2207" s="195"/>
      <c r="E2207" s="195"/>
      <c r="F2207" s="195"/>
      <c r="G2207" s="195"/>
      <c r="H2207" s="195"/>
      <c r="I2207" s="195"/>
      <c r="J2207" s="196"/>
      <c r="K2207" s="197" t="str">
        <f>IFERROR(TablaAforos[[#This Row],[AREA DEL POTRERO]]/TablaAforos[[#This Row],[NUMERO VACAS LOTE]]/TablaAforos[[#This Row],[DIAS OCUPACION]],"")</f>
        <v/>
      </c>
      <c r="L2207" s="198">
        <f t="shared" si="537"/>
        <v>1900</v>
      </c>
      <c r="M2207" s="198">
        <f t="shared" si="538"/>
        <v>1</v>
      </c>
      <c r="N2207" s="198">
        <f t="shared" si="539"/>
        <v>0</v>
      </c>
      <c r="O2207" s="198"/>
      <c r="P2207" s="198"/>
      <c r="Q2207" s="195"/>
    </row>
    <row r="2208" spans="1:17" hidden="1">
      <c r="A2208" s="194"/>
      <c r="B2208" s="195"/>
      <c r="C2208" s="195"/>
      <c r="D2208" s="195"/>
      <c r="E2208" s="195"/>
      <c r="F2208" s="195"/>
      <c r="G2208" s="195"/>
      <c r="H2208" s="195"/>
      <c r="I2208" s="195"/>
      <c r="J2208" s="196"/>
      <c r="K2208" s="197" t="str">
        <f>IFERROR(TablaAforos[[#This Row],[AREA DEL POTRERO]]/TablaAforos[[#This Row],[NUMERO VACAS LOTE]]/TablaAforos[[#This Row],[DIAS OCUPACION]],"")</f>
        <v/>
      </c>
      <c r="L2208" s="198">
        <f t="shared" si="537"/>
        <v>1900</v>
      </c>
      <c r="M2208" s="198">
        <f t="shared" si="538"/>
        <v>1</v>
      </c>
      <c r="N2208" s="198">
        <f t="shared" si="539"/>
        <v>0</v>
      </c>
      <c r="O2208" s="198"/>
      <c r="P2208" s="198"/>
      <c r="Q2208" s="195"/>
    </row>
    <row r="2209" spans="1:17" hidden="1">
      <c r="A2209" s="194"/>
      <c r="B2209" s="195"/>
      <c r="C2209" s="195"/>
      <c r="D2209" s="195"/>
      <c r="E2209" s="195"/>
      <c r="F2209" s="195"/>
      <c r="G2209" s="195"/>
      <c r="H2209" s="195"/>
      <c r="I2209" s="195"/>
      <c r="J2209" s="196"/>
      <c r="K2209" s="197" t="str">
        <f>IFERROR(TablaAforos[[#This Row],[AREA DEL POTRERO]]/TablaAforos[[#This Row],[NUMERO VACAS LOTE]]/TablaAforos[[#This Row],[DIAS OCUPACION]],"")</f>
        <v/>
      </c>
      <c r="L2209" s="198">
        <f t="shared" si="537"/>
        <v>1900</v>
      </c>
      <c r="M2209" s="198">
        <f t="shared" si="538"/>
        <v>1</v>
      </c>
      <c r="N2209" s="198">
        <f t="shared" si="539"/>
        <v>0</v>
      </c>
      <c r="O2209" s="198"/>
      <c r="P2209" s="198"/>
      <c r="Q2209" s="195"/>
    </row>
    <row r="2210" spans="1:17" hidden="1">
      <c r="A2210" s="194"/>
      <c r="B2210" s="195"/>
      <c r="C2210" s="195"/>
      <c r="D2210" s="195"/>
      <c r="E2210" s="195"/>
      <c r="F2210" s="195"/>
      <c r="G2210" s="195"/>
      <c r="H2210" s="195"/>
      <c r="I2210" s="195"/>
      <c r="J2210" s="196"/>
      <c r="K2210" s="197" t="str">
        <f>IFERROR(TablaAforos[[#This Row],[AREA DEL POTRERO]]/TablaAforos[[#This Row],[NUMERO VACAS LOTE]]/TablaAforos[[#This Row],[DIAS OCUPACION]],"")</f>
        <v/>
      </c>
      <c r="L2210" s="198">
        <f t="shared" si="537"/>
        <v>1900</v>
      </c>
      <c r="M2210" s="198">
        <f t="shared" si="538"/>
        <v>1</v>
      </c>
      <c r="N2210" s="198">
        <f t="shared" si="539"/>
        <v>0</v>
      </c>
      <c r="O2210" s="198"/>
      <c r="P2210" s="198"/>
      <c r="Q2210" s="195"/>
    </row>
    <row r="2211" spans="1:17" hidden="1">
      <c r="A2211" s="194"/>
      <c r="B2211" s="195"/>
      <c r="C2211" s="195"/>
      <c r="D2211" s="195"/>
      <c r="E2211" s="195"/>
      <c r="F2211" s="195"/>
      <c r="G2211" s="195"/>
      <c r="H2211" s="195"/>
      <c r="I2211" s="195"/>
      <c r="J2211" s="196"/>
      <c r="K2211" s="197" t="str">
        <f>IFERROR(TablaAforos[[#This Row],[AREA DEL POTRERO]]/TablaAforos[[#This Row],[NUMERO VACAS LOTE]]/TablaAforos[[#This Row],[DIAS OCUPACION]],"")</f>
        <v/>
      </c>
      <c r="L2211" s="198">
        <f t="shared" si="537"/>
        <v>1900</v>
      </c>
      <c r="M2211" s="198">
        <f t="shared" si="538"/>
        <v>1</v>
      </c>
      <c r="N2211" s="198">
        <f t="shared" si="539"/>
        <v>0</v>
      </c>
      <c r="O2211" s="198"/>
      <c r="P2211" s="198"/>
      <c r="Q2211" s="195"/>
    </row>
    <row r="2212" spans="1:17" hidden="1">
      <c r="A2212" s="194"/>
      <c r="B2212" s="195"/>
      <c r="C2212" s="195"/>
      <c r="D2212" s="195"/>
      <c r="E2212" s="195"/>
      <c r="F2212" s="195"/>
      <c r="G2212" s="195"/>
      <c r="H2212" s="195"/>
      <c r="I2212" s="195"/>
      <c r="J2212" s="196"/>
      <c r="K2212" s="197" t="str">
        <f>IFERROR(TablaAforos[[#This Row],[AREA DEL POTRERO]]/TablaAforos[[#This Row],[NUMERO VACAS LOTE]]/TablaAforos[[#This Row],[DIAS OCUPACION]],"")</f>
        <v/>
      </c>
      <c r="L2212" s="198">
        <f t="shared" si="537"/>
        <v>1900</v>
      </c>
      <c r="M2212" s="198">
        <f t="shared" si="538"/>
        <v>1</v>
      </c>
      <c r="N2212" s="198">
        <f t="shared" si="539"/>
        <v>0</v>
      </c>
      <c r="O2212" s="198"/>
      <c r="P2212" s="198"/>
      <c r="Q2212" s="195"/>
    </row>
    <row r="2213" spans="1:17" hidden="1">
      <c r="A2213" s="194"/>
      <c r="B2213" s="195"/>
      <c r="C2213" s="195"/>
      <c r="D2213" s="195"/>
      <c r="E2213" s="195"/>
      <c r="F2213" s="195"/>
      <c r="G2213" s="195"/>
      <c r="H2213" s="195"/>
      <c r="I2213" s="195"/>
      <c r="J2213" s="196"/>
      <c r="K2213" s="197" t="str">
        <f>IFERROR(TablaAforos[[#This Row],[AREA DEL POTRERO]]/TablaAforos[[#This Row],[NUMERO VACAS LOTE]]/TablaAforos[[#This Row],[DIAS OCUPACION]],"")</f>
        <v/>
      </c>
      <c r="L2213" s="198">
        <f t="shared" si="537"/>
        <v>1900</v>
      </c>
      <c r="M2213" s="198">
        <f t="shared" si="538"/>
        <v>1</v>
      </c>
      <c r="N2213" s="198">
        <f t="shared" si="539"/>
        <v>0</v>
      </c>
      <c r="O2213" s="198"/>
      <c r="P2213" s="198"/>
      <c r="Q2213" s="195"/>
    </row>
    <row r="2214" spans="1:17" hidden="1">
      <c r="A2214" s="194"/>
      <c r="B2214" s="195"/>
      <c r="C2214" s="195"/>
      <c r="D2214" s="195"/>
      <c r="E2214" s="195"/>
      <c r="F2214" s="195"/>
      <c r="G2214" s="195"/>
      <c r="H2214" s="195"/>
      <c r="I2214" s="195"/>
      <c r="J2214" s="196"/>
      <c r="K2214" s="197" t="str">
        <f>IFERROR(TablaAforos[[#This Row],[AREA DEL POTRERO]]/TablaAforos[[#This Row],[NUMERO VACAS LOTE]]/TablaAforos[[#This Row],[DIAS OCUPACION]],"")</f>
        <v/>
      </c>
      <c r="L2214" s="198">
        <f t="shared" si="537"/>
        <v>1900</v>
      </c>
      <c r="M2214" s="198">
        <f t="shared" si="538"/>
        <v>1</v>
      </c>
      <c r="N2214" s="198">
        <f t="shared" si="539"/>
        <v>0</v>
      </c>
      <c r="O2214" s="198"/>
      <c r="P2214" s="198"/>
      <c r="Q2214" s="195"/>
    </row>
    <row r="2215" spans="1:17" hidden="1">
      <c r="A2215" s="194"/>
      <c r="B2215" s="195"/>
      <c r="C2215" s="195"/>
      <c r="D2215" s="195"/>
      <c r="E2215" s="195"/>
      <c r="F2215" s="195"/>
      <c r="G2215" s="195"/>
      <c r="H2215" s="195"/>
      <c r="I2215" s="195"/>
      <c r="J2215" s="196"/>
      <c r="K2215" s="197" t="str">
        <f>IFERROR(TablaAforos[[#This Row],[AREA DEL POTRERO]]/TablaAforos[[#This Row],[NUMERO VACAS LOTE]]/TablaAforos[[#This Row],[DIAS OCUPACION]],"")</f>
        <v/>
      </c>
      <c r="L2215" s="198">
        <f t="shared" si="537"/>
        <v>1900</v>
      </c>
      <c r="M2215" s="198">
        <f t="shared" si="538"/>
        <v>1</v>
      </c>
      <c r="N2215" s="198">
        <f t="shared" si="539"/>
        <v>0</v>
      </c>
      <c r="O2215" s="198"/>
      <c r="P2215" s="198"/>
      <c r="Q2215" s="195"/>
    </row>
    <row r="2216" spans="1:17" hidden="1">
      <c r="A2216" s="194"/>
      <c r="B2216" s="195"/>
      <c r="C2216" s="195"/>
      <c r="D2216" s="195"/>
      <c r="E2216" s="195"/>
      <c r="F2216" s="195"/>
      <c r="G2216" s="195"/>
      <c r="H2216" s="195"/>
      <c r="I2216" s="195"/>
      <c r="J2216" s="196"/>
      <c r="K2216" s="197" t="str">
        <f>IFERROR(TablaAforos[[#This Row],[AREA DEL POTRERO]]/TablaAforos[[#This Row],[NUMERO VACAS LOTE]]/TablaAforos[[#This Row],[DIAS OCUPACION]],"")</f>
        <v/>
      </c>
      <c r="L2216" s="198">
        <f t="shared" si="537"/>
        <v>1900</v>
      </c>
      <c r="M2216" s="198">
        <f t="shared" si="538"/>
        <v>1</v>
      </c>
      <c r="N2216" s="198">
        <f t="shared" si="539"/>
        <v>0</v>
      </c>
      <c r="O2216" s="198"/>
      <c r="P2216" s="198"/>
      <c r="Q2216" s="195"/>
    </row>
    <row r="2217" spans="1:17" hidden="1">
      <c r="A2217" s="194"/>
      <c r="B2217" s="195"/>
      <c r="C2217" s="195"/>
      <c r="D2217" s="195"/>
      <c r="E2217" s="195"/>
      <c r="F2217" s="195"/>
      <c r="G2217" s="195"/>
      <c r="H2217" s="195"/>
      <c r="I2217" s="195"/>
      <c r="J2217" s="196"/>
      <c r="K2217" s="197" t="str">
        <f>IFERROR(TablaAforos[[#This Row],[AREA DEL POTRERO]]/TablaAforos[[#This Row],[NUMERO VACAS LOTE]]/TablaAforos[[#This Row],[DIAS OCUPACION]],"")</f>
        <v/>
      </c>
      <c r="L2217" s="198">
        <f t="shared" si="537"/>
        <v>1900</v>
      </c>
      <c r="M2217" s="198">
        <f t="shared" si="538"/>
        <v>1</v>
      </c>
      <c r="N2217" s="198">
        <f t="shared" si="539"/>
        <v>0</v>
      </c>
      <c r="O2217" s="198"/>
      <c r="P2217" s="198"/>
      <c r="Q2217" s="195"/>
    </row>
    <row r="2218" spans="1:17" hidden="1">
      <c r="A2218" s="194"/>
      <c r="B2218" s="195"/>
      <c r="C2218" s="195"/>
      <c r="D2218" s="195"/>
      <c r="E2218" s="195"/>
      <c r="F2218" s="195"/>
      <c r="G2218" s="195"/>
      <c r="H2218" s="195"/>
      <c r="I2218" s="195"/>
      <c r="J2218" s="196"/>
      <c r="K2218" s="197" t="str">
        <f>IFERROR(TablaAforos[[#This Row],[AREA DEL POTRERO]]/TablaAforos[[#This Row],[NUMERO VACAS LOTE]]/TablaAforos[[#This Row],[DIAS OCUPACION]],"")</f>
        <v/>
      </c>
      <c r="L2218" s="198">
        <f t="shared" si="537"/>
        <v>1900</v>
      </c>
      <c r="M2218" s="198">
        <f t="shared" si="538"/>
        <v>1</v>
      </c>
      <c r="N2218" s="198">
        <f t="shared" si="539"/>
        <v>0</v>
      </c>
      <c r="O2218" s="198"/>
      <c r="P2218" s="198"/>
      <c r="Q2218" s="195"/>
    </row>
    <row r="2219" spans="1:17" hidden="1">
      <c r="A2219" s="194"/>
      <c r="B2219" s="195"/>
      <c r="C2219" s="195"/>
      <c r="D2219" s="195"/>
      <c r="E2219" s="195"/>
      <c r="F2219" s="195"/>
      <c r="G2219" s="195"/>
      <c r="H2219" s="195"/>
      <c r="I2219" s="195"/>
      <c r="J2219" s="196"/>
      <c r="K2219" s="197" t="str">
        <f>IFERROR(TablaAforos[[#This Row],[AREA DEL POTRERO]]/TablaAforos[[#This Row],[NUMERO VACAS LOTE]]/TablaAforos[[#This Row],[DIAS OCUPACION]],"")</f>
        <v/>
      </c>
      <c r="L2219" s="198">
        <f t="shared" si="537"/>
        <v>1900</v>
      </c>
      <c r="M2219" s="198">
        <f t="shared" si="538"/>
        <v>1</v>
      </c>
      <c r="N2219" s="198">
        <f t="shared" si="539"/>
        <v>0</v>
      </c>
      <c r="O2219" s="198"/>
      <c r="P2219" s="198"/>
      <c r="Q2219" s="195"/>
    </row>
    <row r="2220" spans="1:17" hidden="1">
      <c r="A2220" s="194"/>
      <c r="B2220" s="195"/>
      <c r="C2220" s="195"/>
      <c r="D2220" s="195"/>
      <c r="E2220" s="195"/>
      <c r="F2220" s="195"/>
      <c r="G2220" s="195"/>
      <c r="H2220" s="195"/>
      <c r="I2220" s="195"/>
      <c r="J2220" s="196"/>
      <c r="K2220" s="197" t="str">
        <f>IFERROR(TablaAforos[[#This Row],[AREA DEL POTRERO]]/TablaAforos[[#This Row],[NUMERO VACAS LOTE]]/TablaAforos[[#This Row],[DIAS OCUPACION]],"")</f>
        <v/>
      </c>
      <c r="L2220" s="198">
        <f t="shared" ref="L2220:L2231" si="540">YEAR(A2220)</f>
        <v>1900</v>
      </c>
      <c r="M2220" s="198">
        <f t="shared" ref="M2220:M2231" si="541">MONTH(A2220)</f>
        <v>1</v>
      </c>
      <c r="N2220" s="198">
        <f t="shared" ref="N2220:N2231" si="542">DAY(A2220)</f>
        <v>0</v>
      </c>
      <c r="O2220" s="198"/>
      <c r="P2220" s="198"/>
      <c r="Q2220" s="195"/>
    </row>
    <row r="2221" spans="1:17" hidden="1">
      <c r="A2221" s="194"/>
      <c r="B2221" s="195"/>
      <c r="C2221" s="195"/>
      <c r="D2221" s="195"/>
      <c r="E2221" s="195"/>
      <c r="F2221" s="195"/>
      <c r="G2221" s="195"/>
      <c r="H2221" s="195"/>
      <c r="I2221" s="195"/>
      <c r="J2221" s="196"/>
      <c r="K2221" s="197" t="str">
        <f>IFERROR(TablaAforos[[#This Row],[AREA DEL POTRERO]]/TablaAforos[[#This Row],[NUMERO VACAS LOTE]]/TablaAforos[[#This Row],[DIAS OCUPACION]],"")</f>
        <v/>
      </c>
      <c r="L2221" s="198">
        <f t="shared" si="540"/>
        <v>1900</v>
      </c>
      <c r="M2221" s="198">
        <f t="shared" si="541"/>
        <v>1</v>
      </c>
      <c r="N2221" s="198">
        <f t="shared" si="542"/>
        <v>0</v>
      </c>
      <c r="O2221" s="198"/>
      <c r="P2221" s="198"/>
      <c r="Q2221" s="195"/>
    </row>
    <row r="2222" spans="1:17" hidden="1">
      <c r="A2222" s="194"/>
      <c r="B2222" s="195"/>
      <c r="C2222" s="195"/>
      <c r="D2222" s="195"/>
      <c r="E2222" s="195"/>
      <c r="F2222" s="195"/>
      <c r="G2222" s="195"/>
      <c r="H2222" s="195"/>
      <c r="I2222" s="195"/>
      <c r="J2222" s="196"/>
      <c r="K2222" s="197" t="str">
        <f>IFERROR(TablaAforos[[#This Row],[AREA DEL POTRERO]]/TablaAforos[[#This Row],[NUMERO VACAS LOTE]]/TablaAforos[[#This Row],[DIAS OCUPACION]],"")</f>
        <v/>
      </c>
      <c r="L2222" s="198">
        <f t="shared" si="540"/>
        <v>1900</v>
      </c>
      <c r="M2222" s="198">
        <f t="shared" si="541"/>
        <v>1</v>
      </c>
      <c r="N2222" s="198">
        <f t="shared" si="542"/>
        <v>0</v>
      </c>
      <c r="O2222" s="198"/>
      <c r="P2222" s="198"/>
      <c r="Q2222" s="195"/>
    </row>
    <row r="2223" spans="1:17" hidden="1">
      <c r="A2223" s="194"/>
      <c r="B2223" s="195"/>
      <c r="C2223" s="195"/>
      <c r="D2223" s="195"/>
      <c r="E2223" s="195"/>
      <c r="F2223" s="195"/>
      <c r="G2223" s="195"/>
      <c r="H2223" s="195"/>
      <c r="I2223" s="195"/>
      <c r="J2223" s="196"/>
      <c r="K2223" s="197" t="str">
        <f>IFERROR(TablaAforos[[#This Row],[AREA DEL POTRERO]]/TablaAforos[[#This Row],[NUMERO VACAS LOTE]]/TablaAforos[[#This Row],[DIAS OCUPACION]],"")</f>
        <v/>
      </c>
      <c r="L2223" s="198">
        <f t="shared" si="540"/>
        <v>1900</v>
      </c>
      <c r="M2223" s="198">
        <f t="shared" si="541"/>
        <v>1</v>
      </c>
      <c r="N2223" s="198">
        <f t="shared" si="542"/>
        <v>0</v>
      </c>
      <c r="O2223" s="198"/>
      <c r="P2223" s="198"/>
      <c r="Q2223" s="195"/>
    </row>
    <row r="2224" spans="1:17" hidden="1">
      <c r="A2224" s="194"/>
      <c r="B2224" s="195"/>
      <c r="C2224" s="195"/>
      <c r="D2224" s="195"/>
      <c r="E2224" s="195"/>
      <c r="F2224" s="195"/>
      <c r="G2224" s="195"/>
      <c r="H2224" s="195"/>
      <c r="I2224" s="195"/>
      <c r="J2224" s="196"/>
      <c r="K2224" s="197" t="str">
        <f>IFERROR(TablaAforos[[#This Row],[AREA DEL POTRERO]]/TablaAforos[[#This Row],[NUMERO VACAS LOTE]]/TablaAforos[[#This Row],[DIAS OCUPACION]],"")</f>
        <v/>
      </c>
      <c r="L2224" s="198">
        <f t="shared" si="540"/>
        <v>1900</v>
      </c>
      <c r="M2224" s="198">
        <f t="shared" si="541"/>
        <v>1</v>
      </c>
      <c r="N2224" s="198">
        <f t="shared" si="542"/>
        <v>0</v>
      </c>
      <c r="O2224" s="198"/>
      <c r="P2224" s="198"/>
      <c r="Q2224" s="195"/>
    </row>
    <row r="2225" spans="1:17" hidden="1">
      <c r="A2225" s="194"/>
      <c r="B2225" s="195"/>
      <c r="C2225" s="195"/>
      <c r="D2225" s="195"/>
      <c r="E2225" s="195"/>
      <c r="F2225" s="195"/>
      <c r="G2225" s="195"/>
      <c r="H2225" s="195"/>
      <c r="I2225" s="195"/>
      <c r="J2225" s="196"/>
      <c r="K2225" s="197" t="str">
        <f>IFERROR(TablaAforos[[#This Row],[AREA DEL POTRERO]]/TablaAforos[[#This Row],[NUMERO VACAS LOTE]]/TablaAforos[[#This Row],[DIAS OCUPACION]],"")</f>
        <v/>
      </c>
      <c r="L2225" s="198">
        <f t="shared" si="540"/>
        <v>1900</v>
      </c>
      <c r="M2225" s="198">
        <f t="shared" si="541"/>
        <v>1</v>
      </c>
      <c r="N2225" s="198">
        <f t="shared" si="542"/>
        <v>0</v>
      </c>
      <c r="O2225" s="198"/>
      <c r="P2225" s="198"/>
      <c r="Q2225" s="195"/>
    </row>
    <row r="2226" spans="1:17" hidden="1">
      <c r="A2226" s="194"/>
      <c r="B2226" s="195"/>
      <c r="C2226" s="195"/>
      <c r="D2226" s="195"/>
      <c r="E2226" s="195"/>
      <c r="F2226" s="195"/>
      <c r="G2226" s="195"/>
      <c r="H2226" s="195"/>
      <c r="I2226" s="195"/>
      <c r="J2226" s="196"/>
      <c r="K2226" s="197" t="str">
        <f>IFERROR(TablaAforos[[#This Row],[AREA DEL POTRERO]]/TablaAforos[[#This Row],[NUMERO VACAS LOTE]]/TablaAforos[[#This Row],[DIAS OCUPACION]],"")</f>
        <v/>
      </c>
      <c r="L2226" s="198">
        <f t="shared" si="540"/>
        <v>1900</v>
      </c>
      <c r="M2226" s="198">
        <f t="shared" si="541"/>
        <v>1</v>
      </c>
      <c r="N2226" s="198">
        <f t="shared" si="542"/>
        <v>0</v>
      </c>
      <c r="O2226" s="198"/>
      <c r="P2226" s="198"/>
      <c r="Q2226" s="195"/>
    </row>
    <row r="2227" spans="1:17" hidden="1">
      <c r="A2227" s="194"/>
      <c r="B2227" s="195"/>
      <c r="C2227" s="195"/>
      <c r="D2227" s="195"/>
      <c r="E2227" s="195"/>
      <c r="F2227" s="195"/>
      <c r="G2227" s="195"/>
      <c r="H2227" s="195"/>
      <c r="I2227" s="195"/>
      <c r="J2227" s="196"/>
      <c r="K2227" s="197" t="str">
        <f>IFERROR(TablaAforos[[#This Row],[AREA DEL POTRERO]]/TablaAforos[[#This Row],[NUMERO VACAS LOTE]]/TablaAforos[[#This Row],[DIAS OCUPACION]],"")</f>
        <v/>
      </c>
      <c r="L2227" s="198">
        <f t="shared" si="540"/>
        <v>1900</v>
      </c>
      <c r="M2227" s="198">
        <f t="shared" si="541"/>
        <v>1</v>
      </c>
      <c r="N2227" s="198">
        <f t="shared" si="542"/>
        <v>0</v>
      </c>
      <c r="O2227" s="198"/>
      <c r="P2227" s="198"/>
      <c r="Q2227" s="195"/>
    </row>
    <row r="2228" spans="1:17" hidden="1">
      <c r="A2228" s="194"/>
      <c r="B2228" s="195"/>
      <c r="C2228" s="195"/>
      <c r="D2228" s="195"/>
      <c r="E2228" s="195"/>
      <c r="F2228" s="195"/>
      <c r="G2228" s="195"/>
      <c r="H2228" s="195"/>
      <c r="I2228" s="195"/>
      <c r="J2228" s="196"/>
      <c r="K2228" s="197" t="str">
        <f>IFERROR(TablaAforos[[#This Row],[AREA DEL POTRERO]]/TablaAforos[[#This Row],[NUMERO VACAS LOTE]]/TablaAforos[[#This Row],[DIAS OCUPACION]],"")</f>
        <v/>
      </c>
      <c r="L2228" s="198">
        <f t="shared" si="540"/>
        <v>1900</v>
      </c>
      <c r="M2228" s="198">
        <f t="shared" si="541"/>
        <v>1</v>
      </c>
      <c r="N2228" s="198">
        <f t="shared" si="542"/>
        <v>0</v>
      </c>
      <c r="O2228" s="198"/>
      <c r="P2228" s="198"/>
      <c r="Q2228" s="195"/>
    </row>
    <row r="2229" spans="1:17" hidden="1">
      <c r="A2229" s="194"/>
      <c r="B2229" s="195"/>
      <c r="C2229" s="195"/>
      <c r="D2229" s="195"/>
      <c r="E2229" s="195"/>
      <c r="F2229" s="195"/>
      <c r="G2229" s="195"/>
      <c r="H2229" s="195"/>
      <c r="I2229" s="195"/>
      <c r="J2229" s="196"/>
      <c r="K2229" s="197" t="str">
        <f>IFERROR(TablaAforos[[#This Row],[AREA DEL POTRERO]]/TablaAforos[[#This Row],[NUMERO VACAS LOTE]]/TablaAforos[[#This Row],[DIAS OCUPACION]],"")</f>
        <v/>
      </c>
      <c r="L2229" s="198">
        <f t="shared" si="540"/>
        <v>1900</v>
      </c>
      <c r="M2229" s="198">
        <f t="shared" si="541"/>
        <v>1</v>
      </c>
      <c r="N2229" s="198">
        <f t="shared" si="542"/>
        <v>0</v>
      </c>
      <c r="O2229" s="198"/>
      <c r="P2229" s="198"/>
      <c r="Q2229" s="195"/>
    </row>
    <row r="2230" spans="1:17" hidden="1">
      <c r="A2230" s="194"/>
      <c r="B2230" s="195"/>
      <c r="C2230" s="195"/>
      <c r="D2230" s="195"/>
      <c r="E2230" s="195"/>
      <c r="F2230" s="195"/>
      <c r="G2230" s="195"/>
      <c r="H2230" s="195"/>
      <c r="I2230" s="195"/>
      <c r="J2230" s="196"/>
      <c r="K2230" s="197" t="str">
        <f>IFERROR(TablaAforos[[#This Row],[AREA DEL POTRERO]]/TablaAforos[[#This Row],[NUMERO VACAS LOTE]]/TablaAforos[[#This Row],[DIAS OCUPACION]],"")</f>
        <v/>
      </c>
      <c r="L2230" s="198">
        <f t="shared" si="540"/>
        <v>1900</v>
      </c>
      <c r="M2230" s="198">
        <f t="shared" si="541"/>
        <v>1</v>
      </c>
      <c r="N2230" s="198">
        <f t="shared" si="542"/>
        <v>0</v>
      </c>
      <c r="O2230" s="198"/>
      <c r="P2230" s="198"/>
      <c r="Q2230" s="195"/>
    </row>
    <row r="2231" spans="1:17" hidden="1">
      <c r="A2231" s="194"/>
      <c r="B2231" s="195"/>
      <c r="C2231" s="195"/>
      <c r="D2231" s="195"/>
      <c r="E2231" s="195"/>
      <c r="F2231" s="195"/>
      <c r="G2231" s="195"/>
      <c r="H2231" s="195"/>
      <c r="I2231" s="195"/>
      <c r="J2231" s="196"/>
      <c r="K2231" s="197" t="str">
        <f>IFERROR(TablaAforos[[#This Row],[AREA DEL POTRERO]]/TablaAforos[[#This Row],[NUMERO VACAS LOTE]]/TablaAforos[[#This Row],[DIAS OCUPACION]],"")</f>
        <v/>
      </c>
      <c r="L2231" s="198">
        <f t="shared" si="540"/>
        <v>1900</v>
      </c>
      <c r="M2231" s="198">
        <f t="shared" si="541"/>
        <v>1</v>
      </c>
      <c r="N2231" s="198">
        <f t="shared" si="542"/>
        <v>0</v>
      </c>
      <c r="O2231" s="198"/>
      <c r="P2231" s="198"/>
      <c r="Q2231" s="195"/>
    </row>
    <row r="2232" spans="1:17">
      <c r="A2232" s="45">
        <v>45334</v>
      </c>
      <c r="B2232" s="20" t="s">
        <v>81</v>
      </c>
      <c r="C2232" s="20">
        <v>1</v>
      </c>
      <c r="D2232" s="20">
        <v>58</v>
      </c>
      <c r="E2232" s="20">
        <v>2292</v>
      </c>
      <c r="F2232" s="20">
        <v>37</v>
      </c>
      <c r="G2232" s="20">
        <v>2.5</v>
      </c>
      <c r="H2232" s="20">
        <v>1</v>
      </c>
      <c r="I2232" s="20">
        <v>30</v>
      </c>
      <c r="J2232" s="21">
        <v>101</v>
      </c>
      <c r="K2232" s="22">
        <f>IFERROR(TablaAforos[[#This Row],[AREA DEL POTRERO]]/TablaAforos[[#This Row],[NUMERO VACAS LOTE]]/TablaAforos[[#This Row],[DIAS OCUPACION]],"")</f>
        <v>61.945945945945944</v>
      </c>
      <c r="L2232" s="23">
        <f>YEAR(A2232)</f>
        <v>2024</v>
      </c>
      <c r="M2232" s="23">
        <f>MONTH(A2232)</f>
        <v>2</v>
      </c>
      <c r="N2232" s="23">
        <f>DAY(A2232)</f>
        <v>12</v>
      </c>
      <c r="O2232" s="23">
        <v>3</v>
      </c>
    </row>
    <row r="2233" spans="1:17">
      <c r="A2233" s="45">
        <v>45334</v>
      </c>
      <c r="B2233" s="20" t="s">
        <v>81</v>
      </c>
      <c r="C2233" s="20">
        <v>2</v>
      </c>
      <c r="D2233" s="20">
        <v>42</v>
      </c>
      <c r="E2233" s="20">
        <v>2723</v>
      </c>
      <c r="F2233" s="20">
        <v>35</v>
      </c>
      <c r="G2233" s="20">
        <v>2.1</v>
      </c>
      <c r="H2233" s="20">
        <v>1</v>
      </c>
      <c r="I2233" s="20">
        <v>30</v>
      </c>
      <c r="J2233" s="21">
        <v>107</v>
      </c>
      <c r="K2233" s="22">
        <f>IFERROR(TablaAforos[[#This Row],[AREA DEL POTRERO]]/TablaAforos[[#This Row],[NUMERO VACAS LOTE]]/TablaAforos[[#This Row],[DIAS OCUPACION]],"")</f>
        <v>77.8</v>
      </c>
      <c r="L2233" s="23">
        <f t="shared" ref="L2233:L2280" si="543">YEAR(A2233)</f>
        <v>2024</v>
      </c>
      <c r="M2233" s="23">
        <f t="shared" ref="M2233:M2280" si="544">MONTH(A2233)</f>
        <v>2</v>
      </c>
      <c r="N2233" s="23">
        <f t="shared" ref="N2233:N2280" si="545">DAY(A2233)</f>
        <v>12</v>
      </c>
      <c r="O2233" s="23">
        <v>6</v>
      </c>
    </row>
    <row r="2234" spans="1:17">
      <c r="A2234" s="45">
        <v>45334</v>
      </c>
      <c r="B2234" s="20" t="s">
        <v>82</v>
      </c>
      <c r="C2234" s="20" t="s">
        <v>87</v>
      </c>
      <c r="D2234" s="20">
        <v>51</v>
      </c>
      <c r="E2234" s="20">
        <v>2500</v>
      </c>
      <c r="F2234" s="20">
        <v>39</v>
      </c>
      <c r="G2234" s="20">
        <v>2</v>
      </c>
      <c r="H2234" s="20">
        <v>1</v>
      </c>
      <c r="I2234" s="20">
        <v>37</v>
      </c>
      <c r="J2234" s="21">
        <v>98.6</v>
      </c>
      <c r="K2234" s="22">
        <f>IFERROR(TablaAforos[[#This Row],[AREA DEL POTRERO]]/TablaAforos[[#This Row],[NUMERO VACAS LOTE]]/TablaAforos[[#This Row],[DIAS OCUPACION]],"")</f>
        <v>64.102564102564102</v>
      </c>
      <c r="L2234" s="23">
        <f t="shared" si="543"/>
        <v>2024</v>
      </c>
      <c r="M2234" s="23">
        <f t="shared" si="544"/>
        <v>2</v>
      </c>
      <c r="N2234" s="23">
        <f t="shared" si="545"/>
        <v>12</v>
      </c>
      <c r="O2234" s="23">
        <v>6</v>
      </c>
    </row>
    <row r="2235" spans="1:17">
      <c r="A2235" s="45">
        <v>45335</v>
      </c>
      <c r="B2235" s="20" t="s">
        <v>81</v>
      </c>
      <c r="C2235" s="20">
        <v>1</v>
      </c>
      <c r="D2235" s="20">
        <v>57</v>
      </c>
      <c r="E2235" s="20">
        <v>2162</v>
      </c>
      <c r="F2235" s="20">
        <v>37</v>
      </c>
      <c r="G2235" s="20">
        <v>2.7</v>
      </c>
      <c r="H2235" s="20">
        <v>1</v>
      </c>
      <c r="I2235" s="20">
        <v>30</v>
      </c>
      <c r="J2235" s="21">
        <v>104</v>
      </c>
      <c r="K2235" s="22">
        <f>IFERROR(TablaAforos[[#This Row],[AREA DEL POTRERO]]/TablaAforos[[#This Row],[NUMERO VACAS LOTE]]/TablaAforos[[#This Row],[DIAS OCUPACION]],"")</f>
        <v>58.432432432432435</v>
      </c>
      <c r="L2235" s="23">
        <f t="shared" si="543"/>
        <v>2024</v>
      </c>
      <c r="M2235" s="23">
        <f t="shared" si="544"/>
        <v>2</v>
      </c>
      <c r="N2235" s="23">
        <f t="shared" si="545"/>
        <v>13</v>
      </c>
      <c r="O2235" s="23">
        <v>3</v>
      </c>
    </row>
    <row r="2236" spans="1:17">
      <c r="A2236" s="250">
        <v>45335</v>
      </c>
      <c r="B2236" s="251" t="s">
        <v>81</v>
      </c>
      <c r="C2236" s="251">
        <v>2</v>
      </c>
      <c r="D2236" s="251">
        <v>33</v>
      </c>
      <c r="E2236" s="251">
        <v>2131</v>
      </c>
      <c r="F2236" s="251">
        <v>35</v>
      </c>
      <c r="G2236" s="251">
        <v>1.9</v>
      </c>
      <c r="H2236" s="251">
        <v>1</v>
      </c>
      <c r="I2236" s="251">
        <v>36</v>
      </c>
      <c r="J2236" s="252">
        <v>75.599999999999994</v>
      </c>
      <c r="K2236" s="253">
        <f>IFERROR(TablaAforos[[#This Row],[AREA DEL POTRERO]]/TablaAforos[[#This Row],[NUMERO VACAS LOTE]]/TablaAforos[[#This Row],[DIAS OCUPACION]],"")</f>
        <v>60.885714285714286</v>
      </c>
      <c r="L2236" s="254">
        <f>YEAR(A2236)</f>
        <v>2024</v>
      </c>
      <c r="M2236" s="254">
        <f>MONTH(A2236)</f>
        <v>2</v>
      </c>
      <c r="N2236" s="254">
        <f>DAY(A2236)</f>
        <v>13</v>
      </c>
      <c r="O2236" s="254">
        <v>6</v>
      </c>
      <c r="P2236" s="254"/>
      <c r="Q2236" s="251"/>
    </row>
    <row r="2237" spans="1:17">
      <c r="A2237" s="45">
        <v>45335</v>
      </c>
      <c r="B2237" s="20" t="s">
        <v>82</v>
      </c>
      <c r="C2237" s="20" t="s">
        <v>86</v>
      </c>
      <c r="D2237" s="20">
        <v>9</v>
      </c>
      <c r="E2237" s="20">
        <v>2500</v>
      </c>
      <c r="F2237" s="20">
        <v>39</v>
      </c>
      <c r="G2237" s="20">
        <v>1.6</v>
      </c>
      <c r="H2237" s="20">
        <v>1</v>
      </c>
      <c r="I2237" s="20">
        <v>33</v>
      </c>
      <c r="J2237" s="21">
        <v>78.8</v>
      </c>
      <c r="K2237" s="22">
        <f>IFERROR(TablaAforos[[#This Row],[AREA DEL POTRERO]]/TablaAforos[[#This Row],[NUMERO VACAS LOTE]]/TablaAforos[[#This Row],[DIAS OCUPACION]],"")</f>
        <v>64.102564102564102</v>
      </c>
      <c r="L2237" s="23">
        <f t="shared" si="543"/>
        <v>2024</v>
      </c>
      <c r="M2237" s="23">
        <f t="shared" si="544"/>
        <v>2</v>
      </c>
      <c r="N2237" s="23">
        <f t="shared" si="545"/>
        <v>13</v>
      </c>
      <c r="O2237" s="23">
        <v>6</v>
      </c>
    </row>
    <row r="2238" spans="1:17">
      <c r="A2238" s="45">
        <v>45335</v>
      </c>
      <c r="B2238" s="20" t="s">
        <v>82</v>
      </c>
      <c r="C2238" s="20" t="s">
        <v>87</v>
      </c>
      <c r="D2238" s="20">
        <v>52</v>
      </c>
      <c r="E2238" s="20">
        <v>2500</v>
      </c>
      <c r="F2238" s="20">
        <v>39</v>
      </c>
      <c r="G2238" s="20">
        <v>2.5</v>
      </c>
      <c r="H2238" s="20">
        <v>1</v>
      </c>
      <c r="I2238" s="20">
        <v>37</v>
      </c>
      <c r="J2238" s="21">
        <v>121</v>
      </c>
      <c r="K2238" s="22">
        <f>IFERROR(TablaAforos[[#This Row],[AREA DEL POTRERO]]/TablaAforos[[#This Row],[NUMERO VACAS LOTE]]/TablaAforos[[#This Row],[DIAS OCUPACION]],"")</f>
        <v>64.102564102564102</v>
      </c>
      <c r="L2238" s="23">
        <f t="shared" si="543"/>
        <v>2024</v>
      </c>
      <c r="M2238" s="23">
        <f t="shared" si="544"/>
        <v>2</v>
      </c>
      <c r="N2238" s="23">
        <f t="shared" si="545"/>
        <v>13</v>
      </c>
      <c r="O2238" s="23">
        <v>6</v>
      </c>
    </row>
    <row r="2239" spans="1:17">
      <c r="A2239" s="45">
        <v>45335</v>
      </c>
      <c r="B2239" s="20" t="s">
        <v>85</v>
      </c>
      <c r="C2239" s="20">
        <v>1</v>
      </c>
      <c r="D2239" s="20" t="s">
        <v>132</v>
      </c>
      <c r="E2239" s="20">
        <v>14521</v>
      </c>
      <c r="F2239" s="20">
        <v>36</v>
      </c>
      <c r="G2239" s="20">
        <v>1.2</v>
      </c>
      <c r="H2239" s="20">
        <v>3.5</v>
      </c>
      <c r="I2239" s="20">
        <v>30</v>
      </c>
      <c r="J2239" s="21">
        <v>108</v>
      </c>
      <c r="K2239" s="22">
        <f>IFERROR(TablaAforos[[#This Row],[AREA DEL POTRERO]]/TablaAforos[[#This Row],[NUMERO VACAS LOTE]]/TablaAforos[[#This Row],[DIAS OCUPACION]],"")</f>
        <v>115.24603174603173</v>
      </c>
      <c r="L2239" s="23">
        <f t="shared" si="543"/>
        <v>2024</v>
      </c>
      <c r="M2239" s="23">
        <f t="shared" si="544"/>
        <v>2</v>
      </c>
      <c r="N2239" s="23">
        <f t="shared" si="545"/>
        <v>13</v>
      </c>
      <c r="O2239" s="23">
        <v>6</v>
      </c>
    </row>
    <row r="2240" spans="1:17">
      <c r="A2240" s="250">
        <v>45336</v>
      </c>
      <c r="B2240" s="251" t="s">
        <v>81</v>
      </c>
      <c r="C2240" s="251">
        <v>1</v>
      </c>
      <c r="D2240" s="251">
        <v>56</v>
      </c>
      <c r="E2240" s="251">
        <v>2083</v>
      </c>
      <c r="F2240" s="251">
        <v>37</v>
      </c>
      <c r="G2240" s="251">
        <v>1.9</v>
      </c>
      <c r="H2240" s="251">
        <v>1</v>
      </c>
      <c r="I2240" s="251">
        <v>30</v>
      </c>
      <c r="J2240" s="252">
        <v>71.7</v>
      </c>
      <c r="K2240" s="253">
        <f>IFERROR(TablaAforos[[#This Row],[AREA DEL POTRERO]]/TablaAforos[[#This Row],[NUMERO VACAS LOTE]]/TablaAforos[[#This Row],[DIAS OCUPACION]],"")</f>
        <v>56.297297297297298</v>
      </c>
      <c r="L2240" s="254">
        <f>YEAR(A2240)</f>
        <v>2024</v>
      </c>
      <c r="M2240" s="254">
        <f>MONTH(A2240)</f>
        <v>2</v>
      </c>
      <c r="N2240" s="254">
        <f>DAY(A2240)</f>
        <v>14</v>
      </c>
      <c r="O2240" s="254">
        <v>3</v>
      </c>
      <c r="P2240" s="254"/>
      <c r="Q2240" s="251"/>
    </row>
    <row r="2241" spans="1:17">
      <c r="A2241" s="45">
        <v>45336</v>
      </c>
      <c r="B2241" s="20" t="s">
        <v>81</v>
      </c>
      <c r="C2241" s="20">
        <v>2</v>
      </c>
      <c r="D2241" s="20">
        <v>34</v>
      </c>
      <c r="E2241" s="20">
        <v>2536</v>
      </c>
      <c r="F2241" s="20">
        <v>35</v>
      </c>
      <c r="G2241" s="20">
        <v>2</v>
      </c>
      <c r="H2241" s="20">
        <v>1</v>
      </c>
      <c r="I2241" s="20">
        <v>31</v>
      </c>
      <c r="J2241" s="21">
        <v>96.5</v>
      </c>
      <c r="K2241" s="22">
        <f>IFERROR(TablaAforos[[#This Row],[AREA DEL POTRERO]]/TablaAforos[[#This Row],[NUMERO VACAS LOTE]]/TablaAforos[[#This Row],[DIAS OCUPACION]],"")</f>
        <v>72.457142857142856</v>
      </c>
      <c r="L2241" s="23">
        <f>YEAR(A2241)</f>
        <v>2024</v>
      </c>
      <c r="M2241" s="23">
        <f>MONTH(A2241)</f>
        <v>2</v>
      </c>
      <c r="N2241" s="23">
        <f>DAY(A2241)</f>
        <v>14</v>
      </c>
      <c r="O2241" s="23">
        <v>6</v>
      </c>
    </row>
    <row r="2242" spans="1:17">
      <c r="A2242" s="45">
        <v>45336</v>
      </c>
      <c r="B2242" s="20" t="s">
        <v>82</v>
      </c>
      <c r="C2242" s="20" t="s">
        <v>86</v>
      </c>
      <c r="D2242" s="20">
        <v>10</v>
      </c>
      <c r="E2242" s="20">
        <v>2500</v>
      </c>
      <c r="F2242" s="20">
        <v>39</v>
      </c>
      <c r="G2242" s="20">
        <v>1.7</v>
      </c>
      <c r="H2242" s="20">
        <v>1</v>
      </c>
      <c r="I2242" s="20">
        <v>33</v>
      </c>
      <c r="J2242" s="21">
        <v>84.6</v>
      </c>
      <c r="K2242" s="22">
        <f>IFERROR(TablaAforos[[#This Row],[AREA DEL POTRERO]]/TablaAforos[[#This Row],[NUMERO VACAS LOTE]]/TablaAforos[[#This Row],[DIAS OCUPACION]],"")</f>
        <v>64.102564102564102</v>
      </c>
      <c r="L2242" s="23">
        <f t="shared" si="543"/>
        <v>2024</v>
      </c>
      <c r="M2242" s="23">
        <f t="shared" si="544"/>
        <v>2</v>
      </c>
      <c r="N2242" s="23">
        <f t="shared" si="545"/>
        <v>14</v>
      </c>
      <c r="O2242" s="23">
        <v>6</v>
      </c>
    </row>
    <row r="2243" spans="1:17">
      <c r="A2243" s="45">
        <v>45336</v>
      </c>
      <c r="B2243" s="20" t="s">
        <v>82</v>
      </c>
      <c r="C2243" s="20" t="s">
        <v>87</v>
      </c>
      <c r="D2243" s="20">
        <v>53</v>
      </c>
      <c r="E2243" s="20">
        <v>2500</v>
      </c>
      <c r="F2243" s="20">
        <v>39</v>
      </c>
      <c r="G2243" s="20">
        <v>2</v>
      </c>
      <c r="H2243" s="20">
        <v>1</v>
      </c>
      <c r="I2243" s="20">
        <v>37</v>
      </c>
      <c r="J2243" s="21">
        <v>96.2</v>
      </c>
      <c r="K2243" s="22">
        <f>IFERROR(TablaAforos[[#This Row],[AREA DEL POTRERO]]/TablaAforos[[#This Row],[NUMERO VACAS LOTE]]/TablaAforos[[#This Row],[DIAS OCUPACION]],"")</f>
        <v>64.102564102564102</v>
      </c>
      <c r="L2243" s="23">
        <f t="shared" si="543"/>
        <v>2024</v>
      </c>
      <c r="M2243" s="23">
        <f t="shared" si="544"/>
        <v>2</v>
      </c>
      <c r="N2243" s="23">
        <f t="shared" si="545"/>
        <v>14</v>
      </c>
      <c r="O2243" s="23">
        <v>6</v>
      </c>
    </row>
    <row r="2244" spans="1:17">
      <c r="A2244" s="45">
        <v>45337</v>
      </c>
      <c r="B2244" s="20" t="s">
        <v>81</v>
      </c>
      <c r="C2244" s="20">
        <v>1</v>
      </c>
      <c r="D2244" s="20">
        <v>55</v>
      </c>
      <c r="E2244" s="20">
        <v>2377</v>
      </c>
      <c r="F2244" s="20">
        <v>37</v>
      </c>
      <c r="G2244" s="20">
        <v>2.5</v>
      </c>
      <c r="H2244" s="20">
        <v>1</v>
      </c>
      <c r="I2244" s="20">
        <v>30</v>
      </c>
      <c r="J2244" s="21">
        <v>105</v>
      </c>
      <c r="K2244" s="22">
        <f>IFERROR(TablaAforos[[#This Row],[AREA DEL POTRERO]]/TablaAforos[[#This Row],[NUMERO VACAS LOTE]]/TablaAforos[[#This Row],[DIAS OCUPACION]],"")</f>
        <v>64.243243243243242</v>
      </c>
      <c r="L2244" s="23">
        <f t="shared" si="543"/>
        <v>2024</v>
      </c>
      <c r="M2244" s="23">
        <f t="shared" si="544"/>
        <v>2</v>
      </c>
      <c r="N2244" s="23">
        <f t="shared" si="545"/>
        <v>15</v>
      </c>
      <c r="O2244" s="23">
        <v>3</v>
      </c>
    </row>
    <row r="2245" spans="1:17">
      <c r="A2245" s="45">
        <v>45337</v>
      </c>
      <c r="B2245" s="20" t="s">
        <v>81</v>
      </c>
      <c r="C2245" s="20">
        <v>2</v>
      </c>
      <c r="D2245" s="20">
        <v>35</v>
      </c>
      <c r="E2245" s="20">
        <v>2357</v>
      </c>
      <c r="F2245" s="20">
        <v>35</v>
      </c>
      <c r="G2245" s="20">
        <v>1.8</v>
      </c>
      <c r="H2245" s="20">
        <v>1</v>
      </c>
      <c r="I2245" s="20">
        <v>32</v>
      </c>
      <c r="J2245" s="21">
        <v>81</v>
      </c>
      <c r="K2245" s="22">
        <f>IFERROR(TablaAforos[[#This Row],[AREA DEL POTRERO]]/TablaAforos[[#This Row],[NUMERO VACAS LOTE]]/TablaAforos[[#This Row],[DIAS OCUPACION]],"")</f>
        <v>67.342857142857142</v>
      </c>
      <c r="L2245" s="23">
        <f>YEAR(A2245)</f>
        <v>2024</v>
      </c>
      <c r="M2245" s="23">
        <f>MONTH(A2245)</f>
        <v>2</v>
      </c>
      <c r="N2245" s="23">
        <f>DAY(A2245)</f>
        <v>15</v>
      </c>
      <c r="O2245" s="23">
        <v>6</v>
      </c>
    </row>
    <row r="2246" spans="1:17">
      <c r="A2246" s="250">
        <v>45337</v>
      </c>
      <c r="B2246" s="251" t="s">
        <v>82</v>
      </c>
      <c r="C2246" s="251" t="s">
        <v>86</v>
      </c>
      <c r="D2246" s="251">
        <v>11</v>
      </c>
      <c r="E2246" s="251">
        <v>2500</v>
      </c>
      <c r="F2246" s="251">
        <v>39</v>
      </c>
      <c r="G2246" s="251">
        <v>1.9</v>
      </c>
      <c r="H2246" s="251">
        <v>1</v>
      </c>
      <c r="I2246" s="251">
        <v>33</v>
      </c>
      <c r="J2246" s="252">
        <v>95.7</v>
      </c>
      <c r="K2246" s="253">
        <f>IFERROR(TablaAforos[[#This Row],[AREA DEL POTRERO]]/TablaAforos[[#This Row],[NUMERO VACAS LOTE]]/TablaAforos[[#This Row],[DIAS OCUPACION]],"")</f>
        <v>64.102564102564102</v>
      </c>
      <c r="L2246" s="254">
        <f>YEAR(A2246)</f>
        <v>2024</v>
      </c>
      <c r="M2246" s="254">
        <f>MONTH(A2246)</f>
        <v>2</v>
      </c>
      <c r="N2246" s="254">
        <f>DAY(A2246)</f>
        <v>15</v>
      </c>
      <c r="O2246" s="254">
        <v>6</v>
      </c>
      <c r="P2246" s="254"/>
      <c r="Q2246" s="251"/>
    </row>
    <row r="2247" spans="1:17">
      <c r="A2247" s="45">
        <v>45337</v>
      </c>
      <c r="B2247" s="20" t="s">
        <v>82</v>
      </c>
      <c r="C2247" s="20" t="s">
        <v>87</v>
      </c>
      <c r="D2247" s="20">
        <v>54</v>
      </c>
      <c r="E2247" s="20">
        <v>2500</v>
      </c>
      <c r="F2247" s="20">
        <v>39</v>
      </c>
      <c r="G2247" s="20">
        <v>2.2000000000000002</v>
      </c>
      <c r="H2247" s="20">
        <v>1</v>
      </c>
      <c r="I2247" s="20">
        <v>37</v>
      </c>
      <c r="J2247" s="21">
        <v>109</v>
      </c>
      <c r="K2247" s="22">
        <f>IFERROR(TablaAforos[[#This Row],[AREA DEL POTRERO]]/TablaAforos[[#This Row],[NUMERO VACAS LOTE]]/TablaAforos[[#This Row],[DIAS OCUPACION]],"")</f>
        <v>64.102564102564102</v>
      </c>
      <c r="L2247" s="23">
        <f t="shared" si="543"/>
        <v>2024</v>
      </c>
      <c r="M2247" s="23">
        <f t="shared" si="544"/>
        <v>2</v>
      </c>
      <c r="N2247" s="23">
        <f t="shared" si="545"/>
        <v>15</v>
      </c>
      <c r="O2247" s="23">
        <v>6</v>
      </c>
    </row>
    <row r="2248" spans="1:17">
      <c r="A2248" s="45">
        <v>45337</v>
      </c>
      <c r="B2248" s="20" t="s">
        <v>88</v>
      </c>
      <c r="C2248" s="20">
        <v>1</v>
      </c>
      <c r="D2248" s="20">
        <v>7</v>
      </c>
      <c r="E2248" s="20">
        <v>15848</v>
      </c>
      <c r="F2248" s="20">
        <v>45</v>
      </c>
      <c r="G2248" s="20">
        <v>1.4</v>
      </c>
      <c r="H2248" s="20">
        <v>4</v>
      </c>
      <c r="I2248" s="20">
        <v>30</v>
      </c>
      <c r="J2248" s="21">
        <v>94.4</v>
      </c>
      <c r="K2248" s="22">
        <f>IFERROR(TablaAforos[[#This Row],[AREA DEL POTRERO]]/TablaAforos[[#This Row],[NUMERO VACAS LOTE]]/TablaAforos[[#This Row],[DIAS OCUPACION]],"")</f>
        <v>88.044444444444451</v>
      </c>
      <c r="L2248" s="23">
        <f t="shared" si="543"/>
        <v>2024</v>
      </c>
      <c r="M2248" s="23">
        <f t="shared" si="544"/>
        <v>2</v>
      </c>
      <c r="N2248" s="23">
        <f t="shared" si="545"/>
        <v>15</v>
      </c>
      <c r="O2248" s="23">
        <v>5</v>
      </c>
    </row>
    <row r="2249" spans="1:17">
      <c r="A2249" s="45">
        <v>45338</v>
      </c>
      <c r="B2249" s="20" t="s">
        <v>81</v>
      </c>
      <c r="C2249" s="20">
        <v>1</v>
      </c>
      <c r="D2249" s="20">
        <v>54</v>
      </c>
      <c r="E2249" s="20">
        <v>2522</v>
      </c>
      <c r="F2249" s="20">
        <v>37</v>
      </c>
      <c r="G2249" s="20">
        <v>2.7</v>
      </c>
      <c r="H2249" s="20">
        <v>1</v>
      </c>
      <c r="I2249" s="20">
        <v>30</v>
      </c>
      <c r="J2249" s="21">
        <v>120</v>
      </c>
      <c r="K2249" s="22">
        <f>IFERROR(TablaAforos[[#This Row],[AREA DEL POTRERO]]/TablaAforos[[#This Row],[NUMERO VACAS LOTE]]/TablaAforos[[#This Row],[DIAS OCUPACION]],"")</f>
        <v>68.162162162162161</v>
      </c>
      <c r="L2249" s="23">
        <f>YEAR(A2249)</f>
        <v>2024</v>
      </c>
      <c r="M2249" s="23">
        <f>MONTH(A2249)</f>
        <v>2</v>
      </c>
      <c r="N2249" s="23">
        <f>DAY(A2249)</f>
        <v>16</v>
      </c>
      <c r="O2249" s="23">
        <v>3</v>
      </c>
    </row>
    <row r="2250" spans="1:17">
      <c r="A2250" s="45">
        <v>45338</v>
      </c>
      <c r="B2250" s="20" t="s">
        <v>81</v>
      </c>
      <c r="C2250" s="20">
        <v>2</v>
      </c>
      <c r="D2250" s="20">
        <v>36</v>
      </c>
      <c r="E2250" s="20">
        <v>3103</v>
      </c>
      <c r="F2250" s="20">
        <v>34</v>
      </c>
      <c r="G2250" s="20">
        <v>1.9</v>
      </c>
      <c r="H2250" s="20">
        <v>1</v>
      </c>
      <c r="I2250" s="20">
        <v>32</v>
      </c>
      <c r="J2250" s="21">
        <v>113</v>
      </c>
      <c r="K2250" s="22">
        <f>IFERROR(TablaAforos[[#This Row],[AREA DEL POTRERO]]/TablaAforos[[#This Row],[NUMERO VACAS LOTE]]/TablaAforos[[#This Row],[DIAS OCUPACION]],"")</f>
        <v>91.264705882352942</v>
      </c>
      <c r="L2250" s="23">
        <f>YEAR(A2250)</f>
        <v>2024</v>
      </c>
      <c r="M2250" s="23">
        <f>MONTH(A2250)</f>
        <v>2</v>
      </c>
      <c r="N2250" s="23">
        <f>DAY(A2250)</f>
        <v>16</v>
      </c>
      <c r="O2250" s="23">
        <v>6</v>
      </c>
    </row>
    <row r="2251" spans="1:17">
      <c r="A2251" s="45">
        <v>45338</v>
      </c>
      <c r="B2251" s="20" t="s">
        <v>82</v>
      </c>
      <c r="C2251" s="20" t="s">
        <v>86</v>
      </c>
      <c r="D2251" s="20">
        <v>12</v>
      </c>
      <c r="E2251" s="20">
        <v>2500</v>
      </c>
      <c r="F2251" s="20">
        <v>39</v>
      </c>
      <c r="G2251" s="20">
        <v>1.7</v>
      </c>
      <c r="H2251" s="20">
        <v>1</v>
      </c>
      <c r="I2251" s="20">
        <v>33</v>
      </c>
      <c r="J2251" s="21">
        <v>83.2</v>
      </c>
      <c r="K2251" s="22">
        <f>IFERROR(TablaAforos[[#This Row],[AREA DEL POTRERO]]/TablaAforos[[#This Row],[NUMERO VACAS LOTE]]/TablaAforos[[#This Row],[DIAS OCUPACION]],"")</f>
        <v>64.102564102564102</v>
      </c>
      <c r="L2251" s="23">
        <f t="shared" si="543"/>
        <v>2024</v>
      </c>
      <c r="M2251" s="23">
        <f t="shared" si="544"/>
        <v>2</v>
      </c>
      <c r="N2251" s="23">
        <f t="shared" si="545"/>
        <v>16</v>
      </c>
      <c r="O2251" s="23">
        <v>6</v>
      </c>
    </row>
    <row r="2252" spans="1:17">
      <c r="A2252" s="45">
        <v>45338</v>
      </c>
      <c r="B2252" s="20" t="s">
        <v>82</v>
      </c>
      <c r="C2252" s="20" t="s">
        <v>87</v>
      </c>
      <c r="D2252" s="20">
        <v>55</v>
      </c>
      <c r="E2252" s="20">
        <v>2500</v>
      </c>
      <c r="F2252" s="20">
        <v>40</v>
      </c>
      <c r="G2252" s="20">
        <v>1</v>
      </c>
      <c r="H2252" s="20">
        <v>1</v>
      </c>
      <c r="I2252" s="20">
        <v>37</v>
      </c>
      <c r="J2252" s="21">
        <v>50.6</v>
      </c>
      <c r="K2252" s="22">
        <f>IFERROR(TablaAforos[[#This Row],[AREA DEL POTRERO]]/TablaAforos[[#This Row],[NUMERO VACAS LOTE]]/TablaAforos[[#This Row],[DIAS OCUPACION]],"")</f>
        <v>62.5</v>
      </c>
      <c r="L2252" s="23">
        <f t="shared" si="543"/>
        <v>2024</v>
      </c>
      <c r="M2252" s="23">
        <f t="shared" si="544"/>
        <v>2</v>
      </c>
      <c r="N2252" s="23">
        <f t="shared" si="545"/>
        <v>16</v>
      </c>
      <c r="O2252" s="23">
        <v>6</v>
      </c>
    </row>
    <row r="2253" spans="1:17">
      <c r="A2253" s="45">
        <v>45338</v>
      </c>
      <c r="B2253" s="20" t="s">
        <v>85</v>
      </c>
      <c r="C2253" s="20">
        <v>1</v>
      </c>
      <c r="D2253" s="20" t="s">
        <v>135</v>
      </c>
      <c r="E2253" s="20">
        <v>11028</v>
      </c>
      <c r="F2253" s="20">
        <v>33</v>
      </c>
      <c r="G2253" s="20">
        <v>1.2</v>
      </c>
      <c r="H2253" s="20">
        <v>3.5</v>
      </c>
      <c r="I2253" s="20">
        <v>30</v>
      </c>
      <c r="J2253" s="21">
        <v>91.7</v>
      </c>
      <c r="K2253" s="22">
        <f>IFERROR(TablaAforos[[#This Row],[AREA DEL POTRERO]]/TablaAforos[[#This Row],[NUMERO VACAS LOTE]]/TablaAforos[[#This Row],[DIAS OCUPACION]],"")</f>
        <v>95.480519480519476</v>
      </c>
      <c r="L2253" s="23">
        <f t="shared" si="543"/>
        <v>2024</v>
      </c>
      <c r="M2253" s="23">
        <f t="shared" si="544"/>
        <v>2</v>
      </c>
      <c r="N2253" s="23">
        <f t="shared" si="545"/>
        <v>16</v>
      </c>
      <c r="O2253" s="23">
        <v>6</v>
      </c>
    </row>
    <row r="2254" spans="1:17">
      <c r="A2254" s="250">
        <v>45338</v>
      </c>
      <c r="B2254" s="251" t="s">
        <v>85</v>
      </c>
      <c r="C2254" s="251">
        <v>2</v>
      </c>
      <c r="D2254" s="251">
        <v>10</v>
      </c>
      <c r="E2254" s="251">
        <v>11523</v>
      </c>
      <c r="F2254" s="251">
        <v>39</v>
      </c>
      <c r="G2254" s="251">
        <v>1.4</v>
      </c>
      <c r="H2254" s="251">
        <v>3.5</v>
      </c>
      <c r="I2254" s="251">
        <v>30</v>
      </c>
      <c r="J2254" s="252">
        <v>94.3</v>
      </c>
      <c r="K2254" s="253">
        <f>IFERROR(TablaAforos[[#This Row],[AREA DEL POTRERO]]/TablaAforos[[#This Row],[NUMERO VACAS LOTE]]/TablaAforos[[#This Row],[DIAS OCUPACION]],"")</f>
        <v>84.417582417582409</v>
      </c>
      <c r="L2254" s="254">
        <f>YEAR(A2254)</f>
        <v>2024</v>
      </c>
      <c r="M2254" s="254">
        <f>MONTH(A2254)</f>
        <v>2</v>
      </c>
      <c r="N2254" s="254">
        <f>DAY(A2254)</f>
        <v>16</v>
      </c>
      <c r="O2254" s="254">
        <v>6</v>
      </c>
      <c r="P2254" s="254"/>
      <c r="Q2254" s="251"/>
    </row>
    <row r="2255" spans="1:17">
      <c r="A2255" s="45">
        <v>45339</v>
      </c>
      <c r="B2255" s="20" t="s">
        <v>81</v>
      </c>
      <c r="C2255" s="20">
        <v>1</v>
      </c>
      <c r="D2255" s="20">
        <v>53</v>
      </c>
      <c r="E2255" s="20">
        <v>1935</v>
      </c>
      <c r="F2255" s="20">
        <v>37</v>
      </c>
      <c r="G2255" s="20">
        <v>2.2000000000000002</v>
      </c>
      <c r="H2255" s="20">
        <v>1</v>
      </c>
      <c r="I2255" s="20">
        <v>30</v>
      </c>
      <c r="J2255" s="21">
        <v>74.8</v>
      </c>
      <c r="K2255" s="22">
        <f>IFERROR(TablaAforos[[#This Row],[AREA DEL POTRERO]]/TablaAforos[[#This Row],[NUMERO VACAS LOTE]]/TablaAforos[[#This Row],[DIAS OCUPACION]],"")</f>
        <v>52.297297297297298</v>
      </c>
      <c r="L2255" s="23">
        <f>YEAR(A2255)</f>
        <v>2024</v>
      </c>
      <c r="M2255" s="23">
        <f>MONTH(A2255)</f>
        <v>2</v>
      </c>
      <c r="N2255" s="23">
        <f>DAY(A2255)</f>
        <v>17</v>
      </c>
      <c r="O2255" s="23">
        <v>3</v>
      </c>
    </row>
    <row r="2256" spans="1:17">
      <c r="A2256" s="45">
        <v>45339</v>
      </c>
      <c r="B2256" s="20" t="s">
        <v>81</v>
      </c>
      <c r="C2256" s="20">
        <v>2</v>
      </c>
      <c r="D2256" s="20">
        <v>30</v>
      </c>
      <c r="E2256" s="20">
        <v>2037</v>
      </c>
      <c r="F2256" s="20">
        <v>34</v>
      </c>
      <c r="G2256" s="20">
        <v>1.3</v>
      </c>
      <c r="H2256" s="20">
        <v>1</v>
      </c>
      <c r="I2256" s="20">
        <v>31</v>
      </c>
      <c r="J2256" s="21">
        <v>60.7</v>
      </c>
      <c r="K2256" s="22">
        <f>IFERROR(TablaAforos[[#This Row],[AREA DEL POTRERO]]/TablaAforos[[#This Row],[NUMERO VACAS LOTE]]/TablaAforos[[#This Row],[DIAS OCUPACION]],"")</f>
        <v>59.911764705882355</v>
      </c>
      <c r="L2256" s="23">
        <f>YEAR(A2256)</f>
        <v>2024</v>
      </c>
      <c r="M2256" s="23">
        <f>MONTH(A2256)</f>
        <v>2</v>
      </c>
      <c r="N2256" s="23">
        <f>DAY(A2256)</f>
        <v>17</v>
      </c>
      <c r="O2256" s="23">
        <v>6</v>
      </c>
    </row>
    <row r="2257" spans="1:17">
      <c r="A2257" s="45">
        <v>45339</v>
      </c>
      <c r="B2257" s="20" t="s">
        <v>82</v>
      </c>
      <c r="C2257" s="20" t="s">
        <v>86</v>
      </c>
      <c r="D2257" s="20">
        <v>33</v>
      </c>
      <c r="E2257" s="20">
        <v>6323</v>
      </c>
      <c r="F2257" s="20">
        <v>39</v>
      </c>
      <c r="G2257" s="20">
        <v>1.4</v>
      </c>
      <c r="H2257" s="20">
        <v>1.5</v>
      </c>
      <c r="I2257" s="20">
        <v>33</v>
      </c>
      <c r="J2257" s="21">
        <v>116</v>
      </c>
      <c r="K2257" s="22">
        <f>IFERROR(TablaAforos[[#This Row],[AREA DEL POTRERO]]/TablaAforos[[#This Row],[NUMERO VACAS LOTE]]/TablaAforos[[#This Row],[DIAS OCUPACION]],"")</f>
        <v>108.08547008547009</v>
      </c>
      <c r="L2257" s="23">
        <f t="shared" si="543"/>
        <v>2024</v>
      </c>
      <c r="M2257" s="23">
        <f t="shared" si="544"/>
        <v>2</v>
      </c>
      <c r="N2257" s="23">
        <f t="shared" si="545"/>
        <v>17</v>
      </c>
      <c r="O2257" s="23">
        <v>6</v>
      </c>
    </row>
    <row r="2258" spans="1:17">
      <c r="A2258" s="45">
        <v>45339</v>
      </c>
      <c r="B2258" s="20" t="s">
        <v>82</v>
      </c>
      <c r="C2258" s="20" t="s">
        <v>87</v>
      </c>
      <c r="D2258" s="20">
        <v>56</v>
      </c>
      <c r="E2258" s="20">
        <v>2500</v>
      </c>
      <c r="F2258" s="20">
        <v>40</v>
      </c>
      <c r="G2258" s="20">
        <v>1.9</v>
      </c>
      <c r="H2258" s="20">
        <v>1</v>
      </c>
      <c r="I2258" s="20">
        <v>37</v>
      </c>
      <c r="J2258" s="21">
        <v>92.3</v>
      </c>
      <c r="K2258" s="22">
        <f>IFERROR(TablaAforos[[#This Row],[AREA DEL POTRERO]]/TablaAforos[[#This Row],[NUMERO VACAS LOTE]]/TablaAforos[[#This Row],[DIAS OCUPACION]],"")</f>
        <v>62.5</v>
      </c>
      <c r="L2258" s="23">
        <f t="shared" si="543"/>
        <v>2024</v>
      </c>
      <c r="M2258" s="23">
        <f t="shared" si="544"/>
        <v>2</v>
      </c>
      <c r="N2258" s="23">
        <f t="shared" si="545"/>
        <v>17</v>
      </c>
      <c r="O2258" s="23">
        <v>6</v>
      </c>
    </row>
    <row r="2259" spans="1:17">
      <c r="A2259" s="45">
        <v>45340</v>
      </c>
      <c r="B2259" s="20" t="s">
        <v>81</v>
      </c>
      <c r="C2259" s="20">
        <v>1</v>
      </c>
      <c r="D2259" s="20">
        <v>6</v>
      </c>
      <c r="E2259" s="20">
        <v>2442</v>
      </c>
      <c r="F2259" s="20">
        <v>37</v>
      </c>
      <c r="G2259" s="20">
        <v>2</v>
      </c>
      <c r="H2259" s="20">
        <v>1</v>
      </c>
      <c r="I2259" s="20">
        <v>30</v>
      </c>
      <c r="J2259" s="21">
        <v>86.7</v>
      </c>
      <c r="K2259" s="22">
        <f>IFERROR(TablaAforos[[#This Row],[AREA DEL POTRERO]]/TablaAforos[[#This Row],[NUMERO VACAS LOTE]]/TablaAforos[[#This Row],[DIAS OCUPACION]],"")</f>
        <v>66</v>
      </c>
      <c r="L2259" s="23">
        <f t="shared" si="543"/>
        <v>2024</v>
      </c>
      <c r="M2259" s="23">
        <f t="shared" si="544"/>
        <v>2</v>
      </c>
      <c r="N2259" s="23">
        <f t="shared" si="545"/>
        <v>18</v>
      </c>
      <c r="O2259" s="23">
        <v>6</v>
      </c>
    </row>
    <row r="2260" spans="1:17">
      <c r="A2260" s="45">
        <v>45340</v>
      </c>
      <c r="B2260" s="20" t="s">
        <v>81</v>
      </c>
      <c r="C2260" s="20">
        <v>2</v>
      </c>
      <c r="D2260" s="20">
        <v>31</v>
      </c>
      <c r="E2260" s="20">
        <v>2624</v>
      </c>
      <c r="F2260" s="20">
        <v>34</v>
      </c>
      <c r="G2260" s="20">
        <v>1.8</v>
      </c>
      <c r="H2260" s="20">
        <v>1</v>
      </c>
      <c r="I2260" s="20">
        <v>33</v>
      </c>
      <c r="J2260" s="21">
        <v>92.3</v>
      </c>
      <c r="K2260" s="22">
        <f>IFERROR(TablaAforos[[#This Row],[AREA DEL POTRERO]]/TablaAforos[[#This Row],[NUMERO VACAS LOTE]]/TablaAforos[[#This Row],[DIAS OCUPACION]],"")</f>
        <v>77.17647058823529</v>
      </c>
      <c r="L2260" s="23">
        <f>YEAR(A2260)</f>
        <v>2024</v>
      </c>
      <c r="M2260" s="23">
        <f>MONTH(A2260)</f>
        <v>2</v>
      </c>
      <c r="N2260" s="23">
        <f>DAY(A2260)</f>
        <v>18</v>
      </c>
      <c r="O2260" s="23">
        <v>6</v>
      </c>
    </row>
    <row r="2261" spans="1:17">
      <c r="A2261" s="45">
        <v>45340</v>
      </c>
      <c r="B2261" s="20" t="s">
        <v>82</v>
      </c>
      <c r="C2261" s="20" t="s">
        <v>87</v>
      </c>
      <c r="D2261" s="20">
        <v>57</v>
      </c>
      <c r="E2261" s="20">
        <v>2500</v>
      </c>
      <c r="F2261" s="20">
        <v>40</v>
      </c>
      <c r="G2261" s="20">
        <v>1.9</v>
      </c>
      <c r="H2261" s="20">
        <v>1</v>
      </c>
      <c r="I2261" s="20">
        <v>37</v>
      </c>
      <c r="J2261" s="21">
        <v>93.3</v>
      </c>
      <c r="K2261" s="22">
        <f>IFERROR(TablaAforos[[#This Row],[AREA DEL POTRERO]]/TablaAforos[[#This Row],[NUMERO VACAS LOTE]]/TablaAforos[[#This Row],[DIAS OCUPACION]],"")</f>
        <v>62.5</v>
      </c>
      <c r="L2261" s="23">
        <f t="shared" si="543"/>
        <v>2024</v>
      </c>
      <c r="M2261" s="23">
        <f t="shared" si="544"/>
        <v>2</v>
      </c>
      <c r="N2261" s="23">
        <f t="shared" si="545"/>
        <v>18</v>
      </c>
      <c r="O2261" s="23">
        <v>6</v>
      </c>
    </row>
    <row r="2262" spans="1:17">
      <c r="A2262" s="45">
        <v>45341</v>
      </c>
      <c r="B2262" s="20" t="s">
        <v>81</v>
      </c>
      <c r="C2262" s="20">
        <v>1</v>
      </c>
      <c r="D2262" s="20">
        <v>5</v>
      </c>
      <c r="E2262" s="20">
        <v>2550</v>
      </c>
      <c r="F2262" s="20">
        <v>37</v>
      </c>
      <c r="G2262" s="20">
        <v>2.4</v>
      </c>
      <c r="H2262" s="20">
        <v>1</v>
      </c>
      <c r="I2262" s="20">
        <v>30</v>
      </c>
      <c r="J2262" s="21">
        <v>109</v>
      </c>
      <c r="K2262" s="22">
        <f>IFERROR(TablaAforos[[#This Row],[AREA DEL POTRERO]]/TablaAforos[[#This Row],[NUMERO VACAS LOTE]]/TablaAforos[[#This Row],[DIAS OCUPACION]],"")</f>
        <v>68.918918918918919</v>
      </c>
      <c r="L2262" s="23">
        <f t="shared" si="543"/>
        <v>2024</v>
      </c>
      <c r="M2262" s="23">
        <f t="shared" si="544"/>
        <v>2</v>
      </c>
      <c r="N2262" s="23">
        <f t="shared" si="545"/>
        <v>19</v>
      </c>
      <c r="O2262" s="23">
        <v>6</v>
      </c>
    </row>
    <row r="2263" spans="1:17">
      <c r="A2263" s="45">
        <v>45341</v>
      </c>
      <c r="B2263" s="20" t="s">
        <v>81</v>
      </c>
      <c r="C2263" s="20">
        <v>2</v>
      </c>
      <c r="D2263" s="20">
        <v>28</v>
      </c>
      <c r="E2263" s="20">
        <v>2234</v>
      </c>
      <c r="F2263" s="20">
        <v>35</v>
      </c>
      <c r="G2263" s="20">
        <v>1.9</v>
      </c>
      <c r="H2263" s="20">
        <v>1</v>
      </c>
      <c r="I2263" s="20">
        <v>31</v>
      </c>
      <c r="J2263" s="21">
        <v>79.2</v>
      </c>
      <c r="K2263" s="22">
        <f>IFERROR(TablaAforos[[#This Row],[AREA DEL POTRERO]]/TablaAforos[[#This Row],[NUMERO VACAS LOTE]]/TablaAforos[[#This Row],[DIAS OCUPACION]],"")</f>
        <v>63.828571428571429</v>
      </c>
      <c r="L2263" s="23">
        <f t="shared" si="543"/>
        <v>2024</v>
      </c>
      <c r="M2263" s="23">
        <f t="shared" si="544"/>
        <v>2</v>
      </c>
      <c r="N2263" s="23">
        <f t="shared" si="545"/>
        <v>19</v>
      </c>
      <c r="O2263" s="23">
        <v>6</v>
      </c>
    </row>
    <row r="2264" spans="1:17">
      <c r="A2264" s="250">
        <v>45341</v>
      </c>
      <c r="B2264" s="251" t="s">
        <v>82</v>
      </c>
      <c r="C2264" s="251" t="s">
        <v>86</v>
      </c>
      <c r="D2264" s="251">
        <v>14</v>
      </c>
      <c r="E2264" s="251">
        <v>2500</v>
      </c>
      <c r="F2264" s="251">
        <v>39</v>
      </c>
      <c r="G2264" s="251">
        <v>2.7</v>
      </c>
      <c r="H2264" s="251">
        <v>1</v>
      </c>
      <c r="I2264" s="251">
        <v>35</v>
      </c>
      <c r="J2264" s="252">
        <v>133</v>
      </c>
      <c r="K2264" s="253">
        <f>IFERROR(TablaAforos[[#This Row],[AREA DEL POTRERO]]/TablaAforos[[#This Row],[NUMERO VACAS LOTE]]/TablaAforos[[#This Row],[DIAS OCUPACION]],"")</f>
        <v>64.102564102564102</v>
      </c>
      <c r="L2264" s="254">
        <f>YEAR(A2264)</f>
        <v>2024</v>
      </c>
      <c r="M2264" s="254">
        <f>MONTH(A2264)</f>
        <v>2</v>
      </c>
      <c r="N2264" s="254">
        <f>DAY(A2264)</f>
        <v>19</v>
      </c>
      <c r="O2264" s="254">
        <v>6</v>
      </c>
      <c r="P2264" s="254"/>
      <c r="Q2264" s="251"/>
    </row>
    <row r="2265" spans="1:17">
      <c r="A2265" s="250">
        <v>45341</v>
      </c>
      <c r="B2265" s="251" t="s">
        <v>82</v>
      </c>
      <c r="C2265" s="251" t="s">
        <v>87</v>
      </c>
      <c r="D2265" s="251">
        <v>58</v>
      </c>
      <c r="E2265" s="251">
        <v>2500</v>
      </c>
      <c r="F2265" s="251">
        <v>40</v>
      </c>
      <c r="G2265" s="251">
        <v>1.7</v>
      </c>
      <c r="H2265" s="251">
        <v>1</v>
      </c>
      <c r="I2265" s="251">
        <v>37</v>
      </c>
      <c r="J2265" s="252">
        <v>83</v>
      </c>
      <c r="K2265" s="253">
        <f>IFERROR(TablaAforos[[#This Row],[AREA DEL POTRERO]]/TablaAforos[[#This Row],[NUMERO VACAS LOTE]]/TablaAforos[[#This Row],[DIAS OCUPACION]],"")</f>
        <v>62.5</v>
      </c>
      <c r="L2265" s="254">
        <f>YEAR(A2265)</f>
        <v>2024</v>
      </c>
      <c r="M2265" s="254">
        <f>MONTH(A2265)</f>
        <v>2</v>
      </c>
      <c r="N2265" s="254">
        <f>DAY(A2265)</f>
        <v>19</v>
      </c>
      <c r="O2265" s="254">
        <v>6</v>
      </c>
      <c r="P2265" s="254"/>
      <c r="Q2265" s="251"/>
    </row>
    <row r="2266" spans="1:17">
      <c r="A2266" s="250">
        <v>45341</v>
      </c>
      <c r="B2266" s="251" t="s">
        <v>85</v>
      </c>
      <c r="C2266" s="251">
        <v>2</v>
      </c>
      <c r="D2266" s="251">
        <v>15</v>
      </c>
      <c r="E2266" s="251">
        <v>9998</v>
      </c>
      <c r="F2266" s="251">
        <v>39</v>
      </c>
      <c r="G2266" s="251">
        <v>1.3</v>
      </c>
      <c r="H2266" s="251">
        <v>3</v>
      </c>
      <c r="I2266" s="251">
        <v>30</v>
      </c>
      <c r="J2266" s="252">
        <v>87.8</v>
      </c>
      <c r="K2266" s="253">
        <f>IFERROR(TablaAforos[[#This Row],[AREA DEL POTRERO]]/TablaAforos[[#This Row],[NUMERO VACAS LOTE]]/TablaAforos[[#This Row],[DIAS OCUPACION]],"")</f>
        <v>85.452991452991455</v>
      </c>
      <c r="L2266" s="254">
        <f>YEAR(A2266)</f>
        <v>2024</v>
      </c>
      <c r="M2266" s="254">
        <f>MONTH(A2266)</f>
        <v>2</v>
      </c>
      <c r="N2266" s="254">
        <f>DAY(A2266)</f>
        <v>19</v>
      </c>
      <c r="O2266" s="254">
        <v>5</v>
      </c>
      <c r="P2266" s="254"/>
      <c r="Q2266" s="251"/>
    </row>
    <row r="2267" spans="1:17">
      <c r="A2267" s="45">
        <v>45342</v>
      </c>
      <c r="B2267" s="20" t="s">
        <v>81</v>
      </c>
      <c r="C2267" s="20">
        <v>1</v>
      </c>
      <c r="D2267" s="20">
        <v>4</v>
      </c>
      <c r="E2267" s="20">
        <v>2935</v>
      </c>
      <c r="F2267" s="20">
        <v>37</v>
      </c>
      <c r="G2267" s="20">
        <v>2.2999999999999998</v>
      </c>
      <c r="H2267" s="20">
        <v>1</v>
      </c>
      <c r="I2267" s="20">
        <v>30</v>
      </c>
      <c r="J2267" s="21">
        <v>119</v>
      </c>
      <c r="K2267" s="22">
        <f>IFERROR(TablaAforos[[#This Row],[AREA DEL POTRERO]]/TablaAforos[[#This Row],[NUMERO VACAS LOTE]]/TablaAforos[[#This Row],[DIAS OCUPACION]],"")</f>
        <v>79.324324324324323</v>
      </c>
      <c r="L2267" s="23">
        <f t="shared" si="543"/>
        <v>2024</v>
      </c>
      <c r="M2267" s="23">
        <f t="shared" si="544"/>
        <v>2</v>
      </c>
      <c r="N2267" s="23">
        <f t="shared" si="545"/>
        <v>20</v>
      </c>
      <c r="O2267" s="23">
        <v>6</v>
      </c>
    </row>
    <row r="2268" spans="1:17">
      <c r="A2268" s="45">
        <v>45342</v>
      </c>
      <c r="B2268" s="20" t="s">
        <v>81</v>
      </c>
      <c r="C2268" s="20">
        <v>2</v>
      </c>
      <c r="D2268" s="20">
        <v>27</v>
      </c>
      <c r="E2268" s="20">
        <v>2312</v>
      </c>
      <c r="F2268" s="20">
        <v>35</v>
      </c>
      <c r="G2268" s="20">
        <v>2</v>
      </c>
      <c r="H2268" s="20">
        <v>1</v>
      </c>
      <c r="I2268" s="20">
        <v>31</v>
      </c>
      <c r="J2268" s="21">
        <v>86.7</v>
      </c>
      <c r="K2268" s="22">
        <f>IFERROR(TablaAforos[[#This Row],[AREA DEL POTRERO]]/TablaAforos[[#This Row],[NUMERO VACAS LOTE]]/TablaAforos[[#This Row],[DIAS OCUPACION]],"")</f>
        <v>66.057142857142864</v>
      </c>
      <c r="L2268" s="23">
        <f t="shared" si="543"/>
        <v>2024</v>
      </c>
      <c r="M2268" s="23">
        <f t="shared" si="544"/>
        <v>2</v>
      </c>
      <c r="N2268" s="23">
        <f t="shared" si="545"/>
        <v>20</v>
      </c>
      <c r="O2268" s="23">
        <v>6</v>
      </c>
    </row>
    <row r="2269" spans="1:17">
      <c r="A2269" s="45">
        <v>45342</v>
      </c>
      <c r="B2269" s="20" t="s">
        <v>82</v>
      </c>
      <c r="C2269" s="20" t="s">
        <v>86</v>
      </c>
      <c r="D2269" s="20">
        <v>15</v>
      </c>
      <c r="E2269" s="20">
        <v>2500</v>
      </c>
      <c r="F2269" s="20">
        <v>39</v>
      </c>
      <c r="G2269" s="20">
        <v>2.2000000000000002</v>
      </c>
      <c r="H2269" s="20">
        <v>1</v>
      </c>
      <c r="I2269" s="20">
        <v>35</v>
      </c>
      <c r="J2269" s="21">
        <v>106</v>
      </c>
      <c r="K2269" s="22">
        <f>IFERROR(TablaAforos[[#This Row],[AREA DEL POTRERO]]/TablaAforos[[#This Row],[NUMERO VACAS LOTE]]/TablaAforos[[#This Row],[DIAS OCUPACION]],"")</f>
        <v>64.102564102564102</v>
      </c>
      <c r="L2269" s="23">
        <f t="shared" si="543"/>
        <v>2024</v>
      </c>
      <c r="M2269" s="23">
        <f t="shared" si="544"/>
        <v>2</v>
      </c>
      <c r="N2269" s="23">
        <f t="shared" si="545"/>
        <v>20</v>
      </c>
      <c r="O2269" s="23">
        <v>6</v>
      </c>
    </row>
    <row r="2270" spans="1:17">
      <c r="A2270" s="250">
        <v>45342</v>
      </c>
      <c r="B2270" s="251" t="s">
        <v>82</v>
      </c>
      <c r="C2270" s="251" t="s">
        <v>87</v>
      </c>
      <c r="D2270" s="251">
        <v>59</v>
      </c>
      <c r="E2270" s="251">
        <v>2500</v>
      </c>
      <c r="F2270" s="251">
        <v>40</v>
      </c>
      <c r="G2270" s="251">
        <v>2.1</v>
      </c>
      <c r="H2270" s="251">
        <v>1</v>
      </c>
      <c r="I2270" s="251">
        <v>37</v>
      </c>
      <c r="J2270" s="252">
        <v>103</v>
      </c>
      <c r="K2270" s="253">
        <f>IFERROR(TablaAforos[[#This Row],[AREA DEL POTRERO]]/TablaAforos[[#This Row],[NUMERO VACAS LOTE]]/TablaAforos[[#This Row],[DIAS OCUPACION]],"")</f>
        <v>62.5</v>
      </c>
      <c r="L2270" s="254">
        <f>YEAR(A2270)</f>
        <v>2024</v>
      </c>
      <c r="M2270" s="254">
        <f>MONTH(A2270)</f>
        <v>2</v>
      </c>
      <c r="N2270" s="254">
        <f>DAY(A2270)</f>
        <v>20</v>
      </c>
      <c r="O2270" s="254">
        <v>6</v>
      </c>
      <c r="P2270" s="254"/>
      <c r="Q2270" s="251"/>
    </row>
    <row r="2271" spans="1:17">
      <c r="A2271" s="250">
        <v>45342</v>
      </c>
      <c r="B2271" s="251" t="s">
        <v>85</v>
      </c>
      <c r="C2271" s="251">
        <v>1</v>
      </c>
      <c r="D2271" s="251" t="s">
        <v>133</v>
      </c>
      <c r="E2271" s="251">
        <v>9553</v>
      </c>
      <c r="F2271" s="251">
        <v>33</v>
      </c>
      <c r="G2271" s="251">
        <v>1.4</v>
      </c>
      <c r="H2271" s="251">
        <v>3.5</v>
      </c>
      <c r="I2271" s="251">
        <v>30</v>
      </c>
      <c r="J2271" s="252">
        <v>86.8</v>
      </c>
      <c r="K2271" s="253">
        <f>IFERROR(TablaAforos[[#This Row],[AREA DEL POTRERO]]/TablaAforos[[#This Row],[NUMERO VACAS LOTE]]/TablaAforos[[#This Row],[DIAS OCUPACION]],"")</f>
        <v>82.709956709956714</v>
      </c>
      <c r="L2271" s="254">
        <f>YEAR(A2271)</f>
        <v>2024</v>
      </c>
      <c r="M2271" s="254">
        <f>MONTH(A2271)</f>
        <v>2</v>
      </c>
      <c r="N2271" s="254">
        <f>DAY(A2271)</f>
        <v>20</v>
      </c>
      <c r="O2271" s="254">
        <v>5</v>
      </c>
      <c r="P2271" s="254"/>
      <c r="Q2271" s="251"/>
    </row>
    <row r="2272" spans="1:17">
      <c r="A2272" s="250">
        <v>45342</v>
      </c>
      <c r="B2272" s="251" t="s">
        <v>88</v>
      </c>
      <c r="C2272" s="251">
        <v>1</v>
      </c>
      <c r="D2272" s="251">
        <v>7</v>
      </c>
      <c r="E2272" s="251">
        <v>13123</v>
      </c>
      <c r="F2272" s="251">
        <v>46</v>
      </c>
      <c r="G2272" s="251">
        <v>1.2</v>
      </c>
      <c r="H2272" s="251">
        <v>2.5</v>
      </c>
      <c r="I2272" s="251">
        <v>30</v>
      </c>
      <c r="J2272" s="252">
        <v>94.9</v>
      </c>
      <c r="K2272" s="253">
        <f>IFERROR(TablaAforos[[#This Row],[AREA DEL POTRERO]]/TablaAforos[[#This Row],[NUMERO VACAS LOTE]]/TablaAforos[[#This Row],[DIAS OCUPACION]],"")</f>
        <v>114.11304347826088</v>
      </c>
      <c r="L2272" s="254">
        <f>YEAR(A2272)</f>
        <v>2024</v>
      </c>
      <c r="M2272" s="254">
        <f>MONTH(A2272)</f>
        <v>2</v>
      </c>
      <c r="N2272" s="254">
        <f>DAY(A2272)</f>
        <v>20</v>
      </c>
      <c r="O2272" s="254">
        <v>6</v>
      </c>
      <c r="P2272" s="254"/>
      <c r="Q2272" s="251"/>
    </row>
    <row r="2273" spans="1:17">
      <c r="A2273" s="45">
        <v>45343</v>
      </c>
      <c r="B2273" s="20" t="s">
        <v>81</v>
      </c>
      <c r="C2273" s="20">
        <v>2</v>
      </c>
      <c r="D2273" s="20">
        <v>26</v>
      </c>
      <c r="E2273" s="20">
        <v>2142</v>
      </c>
      <c r="F2273" s="20">
        <v>35</v>
      </c>
      <c r="G2273" s="20">
        <v>2.1</v>
      </c>
      <c r="H2273" s="20">
        <v>1</v>
      </c>
      <c r="I2273" s="20">
        <v>31</v>
      </c>
      <c r="J2273" s="21">
        <v>83.5</v>
      </c>
      <c r="K2273" s="22">
        <f>IFERROR(TablaAforos[[#This Row],[AREA DEL POTRERO]]/TablaAforos[[#This Row],[NUMERO VACAS LOTE]]/TablaAforos[[#This Row],[DIAS OCUPACION]],"")</f>
        <v>61.2</v>
      </c>
      <c r="L2273" s="23">
        <f t="shared" si="543"/>
        <v>2024</v>
      </c>
      <c r="M2273" s="23">
        <f t="shared" si="544"/>
        <v>2</v>
      </c>
      <c r="N2273" s="23">
        <f t="shared" si="545"/>
        <v>21</v>
      </c>
      <c r="O2273" s="23">
        <v>6</v>
      </c>
    </row>
    <row r="2274" spans="1:17">
      <c r="A2274" s="250">
        <v>45343</v>
      </c>
      <c r="B2274" s="20" t="s">
        <v>82</v>
      </c>
      <c r="C2274" s="251" t="s">
        <v>86</v>
      </c>
      <c r="D2274" s="251">
        <v>16</v>
      </c>
      <c r="E2274" s="251">
        <v>2500</v>
      </c>
      <c r="F2274" s="251">
        <v>39</v>
      </c>
      <c r="G2274" s="251">
        <v>2.1</v>
      </c>
      <c r="H2274" s="251">
        <v>1</v>
      </c>
      <c r="I2274" s="251">
        <v>35</v>
      </c>
      <c r="J2274" s="252">
        <v>105</v>
      </c>
      <c r="K2274" s="253">
        <f>IFERROR(TablaAforos[[#This Row],[AREA DEL POTRERO]]/TablaAforos[[#This Row],[NUMERO VACAS LOTE]]/TablaAforos[[#This Row],[DIAS OCUPACION]],"")</f>
        <v>64.102564102564102</v>
      </c>
      <c r="L2274" s="254">
        <f>YEAR(A2274)</f>
        <v>2024</v>
      </c>
      <c r="M2274" s="254">
        <f>MONTH(A2274)</f>
        <v>2</v>
      </c>
      <c r="N2274" s="254">
        <f>DAY(A2274)</f>
        <v>21</v>
      </c>
      <c r="O2274" s="254">
        <v>6</v>
      </c>
      <c r="P2274" s="254"/>
      <c r="Q2274" s="251"/>
    </row>
    <row r="2275" spans="1:17">
      <c r="A2275" s="45">
        <v>45343</v>
      </c>
      <c r="B2275" s="20" t="s">
        <v>82</v>
      </c>
      <c r="C2275" s="20" t="s">
        <v>87</v>
      </c>
      <c r="D2275" s="20">
        <v>60</v>
      </c>
      <c r="E2275" s="20">
        <v>2500</v>
      </c>
      <c r="F2275" s="20">
        <v>40</v>
      </c>
      <c r="G2275" s="20">
        <v>1.9</v>
      </c>
      <c r="H2275" s="20">
        <v>1</v>
      </c>
      <c r="I2275" s="20">
        <v>37</v>
      </c>
      <c r="J2275" s="21">
        <v>90</v>
      </c>
      <c r="K2275" s="22">
        <f>IFERROR(TablaAforos[[#This Row],[AREA DEL POTRERO]]/TablaAforos[[#This Row],[NUMERO VACAS LOTE]]/TablaAforos[[#This Row],[DIAS OCUPACION]],"")</f>
        <v>62.5</v>
      </c>
      <c r="L2275" s="23">
        <f t="shared" si="543"/>
        <v>2024</v>
      </c>
      <c r="M2275" s="23">
        <f t="shared" si="544"/>
        <v>2</v>
      </c>
      <c r="N2275" s="23">
        <f t="shared" si="545"/>
        <v>21</v>
      </c>
      <c r="O2275" s="23">
        <v>6</v>
      </c>
    </row>
    <row r="2276" spans="1:17">
      <c r="A2276" s="45">
        <v>45343</v>
      </c>
      <c r="B2276" s="20" t="s">
        <v>81</v>
      </c>
      <c r="C2276" s="20">
        <v>1</v>
      </c>
      <c r="D2276" s="20">
        <v>3</v>
      </c>
      <c r="E2276" s="20">
        <v>2161</v>
      </c>
      <c r="F2276" s="20">
        <v>37</v>
      </c>
      <c r="G2276" s="20">
        <v>2.4</v>
      </c>
      <c r="H2276" s="20">
        <v>1</v>
      </c>
      <c r="I2276" s="20">
        <v>30</v>
      </c>
      <c r="J2276" s="21">
        <v>91.9</v>
      </c>
      <c r="K2276" s="22">
        <f>IFERROR(TablaAforos[[#This Row],[AREA DEL POTRERO]]/TablaAforos[[#This Row],[NUMERO VACAS LOTE]]/TablaAforos[[#This Row],[DIAS OCUPACION]],"")</f>
        <v>58.405405405405403</v>
      </c>
      <c r="L2276" s="23">
        <f t="shared" si="543"/>
        <v>2024</v>
      </c>
      <c r="M2276" s="23">
        <f t="shared" si="544"/>
        <v>2</v>
      </c>
      <c r="N2276" s="23">
        <f t="shared" si="545"/>
        <v>21</v>
      </c>
      <c r="O2276" s="23">
        <v>6</v>
      </c>
    </row>
    <row r="2277" spans="1:17">
      <c r="A2277" s="45">
        <v>45344</v>
      </c>
      <c r="B2277" s="20" t="s">
        <v>81</v>
      </c>
      <c r="C2277" s="20">
        <v>1</v>
      </c>
      <c r="D2277" s="20">
        <v>2</v>
      </c>
      <c r="E2277" s="20">
        <v>2458</v>
      </c>
      <c r="F2277" s="20">
        <v>37</v>
      </c>
      <c r="G2277" s="20">
        <v>2.1</v>
      </c>
      <c r="H2277" s="20">
        <v>1</v>
      </c>
      <c r="I2277" s="20">
        <v>30</v>
      </c>
      <c r="J2277" s="21">
        <v>92.4</v>
      </c>
      <c r="K2277" s="22">
        <f>IFERROR(TablaAforos[[#This Row],[AREA DEL POTRERO]]/TablaAforos[[#This Row],[NUMERO VACAS LOTE]]/TablaAforos[[#This Row],[DIAS OCUPACION]],"")</f>
        <v>66.432432432432435</v>
      </c>
      <c r="L2277" s="23">
        <f>YEAR(A2277)</f>
        <v>2024</v>
      </c>
      <c r="M2277" s="23">
        <f>MONTH(A2277)</f>
        <v>2</v>
      </c>
      <c r="N2277" s="23">
        <f>DAY(A2277)</f>
        <v>22</v>
      </c>
      <c r="O2277" s="23">
        <v>6</v>
      </c>
    </row>
    <row r="2278" spans="1:17">
      <c r="A2278" s="45">
        <v>45344</v>
      </c>
      <c r="B2278" s="20" t="s">
        <v>81</v>
      </c>
      <c r="C2278" s="20">
        <v>2</v>
      </c>
      <c r="D2278" s="20">
        <v>16</v>
      </c>
      <c r="E2278" s="20">
        <v>2327</v>
      </c>
      <c r="F2278" s="20">
        <v>29</v>
      </c>
      <c r="G2278" s="20">
        <v>1.5</v>
      </c>
      <c r="H2278" s="20">
        <v>1</v>
      </c>
      <c r="I2278" s="20">
        <v>31</v>
      </c>
      <c r="J2278" s="21">
        <v>95.7</v>
      </c>
      <c r="K2278" s="22">
        <f>IFERROR(TablaAforos[[#This Row],[AREA DEL POTRERO]]/TablaAforos[[#This Row],[NUMERO VACAS LOTE]]/TablaAforos[[#This Row],[DIAS OCUPACION]],"")</f>
        <v>80.241379310344826</v>
      </c>
      <c r="L2278" s="23">
        <f t="shared" si="543"/>
        <v>2024</v>
      </c>
      <c r="M2278" s="23">
        <f t="shared" si="544"/>
        <v>2</v>
      </c>
      <c r="N2278" s="23">
        <f t="shared" si="545"/>
        <v>22</v>
      </c>
      <c r="O2278" s="23">
        <v>6</v>
      </c>
    </row>
    <row r="2279" spans="1:17">
      <c r="A2279" s="45">
        <v>45344</v>
      </c>
      <c r="B2279" s="20" t="s">
        <v>82</v>
      </c>
      <c r="C2279" s="20" t="s">
        <v>86</v>
      </c>
      <c r="D2279" s="20">
        <v>17</v>
      </c>
      <c r="E2279" s="20">
        <v>2500</v>
      </c>
      <c r="F2279" s="20">
        <v>39</v>
      </c>
      <c r="G2279" s="20">
        <v>2</v>
      </c>
      <c r="H2279" s="20">
        <v>1</v>
      </c>
      <c r="I2279" s="20">
        <v>35</v>
      </c>
      <c r="J2279" s="21">
        <v>97.1</v>
      </c>
      <c r="K2279" s="22">
        <f>IFERROR(TablaAforos[[#This Row],[AREA DEL POTRERO]]/TablaAforos[[#This Row],[NUMERO VACAS LOTE]]/TablaAforos[[#This Row],[DIAS OCUPACION]],"")</f>
        <v>64.102564102564102</v>
      </c>
      <c r="L2279" s="23">
        <f t="shared" si="543"/>
        <v>2024</v>
      </c>
      <c r="M2279" s="23">
        <f t="shared" si="544"/>
        <v>2</v>
      </c>
      <c r="N2279" s="23">
        <f t="shared" si="545"/>
        <v>22</v>
      </c>
      <c r="O2279" s="23">
        <v>6</v>
      </c>
    </row>
    <row r="2280" spans="1:17">
      <c r="A2280" s="45">
        <v>45344</v>
      </c>
      <c r="B2280" s="20" t="s">
        <v>82</v>
      </c>
      <c r="C2280" s="20" t="s">
        <v>87</v>
      </c>
      <c r="D2280" s="20">
        <v>61</v>
      </c>
      <c r="E2280" s="20">
        <v>2500</v>
      </c>
      <c r="F2280" s="20">
        <v>40</v>
      </c>
      <c r="G2280" s="20">
        <v>1.9</v>
      </c>
      <c r="H2280" s="20">
        <v>1</v>
      </c>
      <c r="I2280" s="20">
        <v>37</v>
      </c>
      <c r="J2280" s="21">
        <v>99.8</v>
      </c>
      <c r="K2280" s="22">
        <f>IFERROR(TablaAforos[[#This Row],[AREA DEL POTRERO]]/TablaAforos[[#This Row],[NUMERO VACAS LOTE]]/TablaAforos[[#This Row],[DIAS OCUPACION]],"")</f>
        <v>62.5</v>
      </c>
      <c r="L2280" s="23">
        <f t="shared" si="543"/>
        <v>2024</v>
      </c>
      <c r="M2280" s="23">
        <f t="shared" si="544"/>
        <v>2</v>
      </c>
      <c r="N2280" s="23">
        <f t="shared" si="545"/>
        <v>22</v>
      </c>
      <c r="O2280" s="23">
        <v>6</v>
      </c>
    </row>
    <row r="2281" spans="1:17">
      <c r="A2281" s="45">
        <v>45344</v>
      </c>
      <c r="B2281" s="20" t="s">
        <v>88</v>
      </c>
      <c r="C2281" s="20">
        <v>1</v>
      </c>
      <c r="D2281" s="20">
        <v>10</v>
      </c>
      <c r="E2281" s="20">
        <v>6021</v>
      </c>
      <c r="F2281" s="20">
        <v>43</v>
      </c>
      <c r="G2281" s="20">
        <v>1.3</v>
      </c>
      <c r="H2281" s="20">
        <v>1.5</v>
      </c>
      <c r="I2281" s="20">
        <v>30</v>
      </c>
      <c r="J2281" s="21">
        <v>94.5</v>
      </c>
      <c r="K2281" s="22">
        <f>IFERROR(TablaAforos[[#This Row],[AREA DEL POTRERO]]/TablaAforos[[#This Row],[NUMERO VACAS LOTE]]/TablaAforos[[#This Row],[DIAS OCUPACION]],"")</f>
        <v>93.348837209302317</v>
      </c>
      <c r="L2281" s="23">
        <f>YEAR(A2281)</f>
        <v>2024</v>
      </c>
      <c r="M2281" s="23">
        <f>MONTH(A2281)</f>
        <v>2</v>
      </c>
      <c r="N2281" s="23">
        <f>DAY(A2281)</f>
        <v>22</v>
      </c>
      <c r="O2281" s="23">
        <v>5</v>
      </c>
    </row>
    <row r="2282" spans="1:17">
      <c r="A2282" s="250">
        <v>45344</v>
      </c>
      <c r="B2282" s="251" t="s">
        <v>85</v>
      </c>
      <c r="C2282" s="251">
        <v>2</v>
      </c>
      <c r="D2282" s="251">
        <v>16</v>
      </c>
      <c r="E2282" s="251">
        <v>9992</v>
      </c>
      <c r="F2282" s="251">
        <v>39</v>
      </c>
      <c r="G2282" s="251">
        <v>1</v>
      </c>
      <c r="H2282" s="251">
        <v>2</v>
      </c>
      <c r="I2282" s="251">
        <v>30</v>
      </c>
      <c r="J2282" s="252">
        <v>102</v>
      </c>
      <c r="K2282" s="253">
        <f>IFERROR(TablaAforos[[#This Row],[AREA DEL POTRERO]]/TablaAforos[[#This Row],[NUMERO VACAS LOTE]]/TablaAforos[[#This Row],[DIAS OCUPACION]],"")</f>
        <v>128.10256410256412</v>
      </c>
      <c r="L2282" s="254">
        <f>YEAR(A2282)</f>
        <v>2024</v>
      </c>
      <c r="M2282" s="254">
        <f>MONTH(A2282)</f>
        <v>2</v>
      </c>
      <c r="N2282" s="254">
        <f>DAY(A2282)</f>
        <v>22</v>
      </c>
      <c r="O2282" s="254">
        <v>5</v>
      </c>
      <c r="P2282" s="254"/>
      <c r="Q2282" s="251"/>
    </row>
    <row r="2283" spans="1:17">
      <c r="A2283" s="45">
        <v>45345</v>
      </c>
      <c r="B2283" s="20" t="s">
        <v>82</v>
      </c>
      <c r="C2283" s="20" t="s">
        <v>86</v>
      </c>
      <c r="D2283" s="20">
        <v>18</v>
      </c>
      <c r="E2283" s="20">
        <v>2500</v>
      </c>
      <c r="F2283" s="20">
        <v>39</v>
      </c>
      <c r="G2283" s="20">
        <v>1.9</v>
      </c>
      <c r="H2283" s="20">
        <v>1</v>
      </c>
      <c r="I2283" s="20">
        <v>35</v>
      </c>
      <c r="J2283" s="21">
        <v>94.2</v>
      </c>
      <c r="K2283" s="22">
        <f>IFERROR(TablaAforos[[#This Row],[AREA DEL POTRERO]]/TablaAforos[[#This Row],[NUMERO VACAS LOTE]]/TablaAforos[[#This Row],[DIAS OCUPACION]],"")</f>
        <v>64.102564102564102</v>
      </c>
      <c r="L2283" s="23">
        <f t="shared" ref="L2283:L2328" si="546">YEAR(A2283)</f>
        <v>2024</v>
      </c>
      <c r="M2283" s="23">
        <f t="shared" ref="M2283:M2328" si="547">MONTH(A2283)</f>
        <v>2</v>
      </c>
      <c r="N2283" s="23">
        <f t="shared" ref="N2283:N2328" si="548">DAY(A2283)</f>
        <v>23</v>
      </c>
      <c r="O2283" s="23">
        <v>6</v>
      </c>
    </row>
    <row r="2284" spans="1:17">
      <c r="A2284" s="250">
        <v>45345</v>
      </c>
      <c r="B2284" s="251" t="s">
        <v>82</v>
      </c>
      <c r="C2284" s="251" t="s">
        <v>87</v>
      </c>
      <c r="D2284" s="251">
        <v>28</v>
      </c>
      <c r="E2284" s="251">
        <v>2500</v>
      </c>
      <c r="F2284" s="251">
        <v>40</v>
      </c>
      <c r="G2284" s="251">
        <v>2</v>
      </c>
      <c r="H2284" s="251">
        <v>1</v>
      </c>
      <c r="I2284" s="251">
        <v>37</v>
      </c>
      <c r="J2284" s="252">
        <v>93.8</v>
      </c>
      <c r="K2284" s="253">
        <f>IFERROR(TablaAforos[[#This Row],[AREA DEL POTRERO]]/TablaAforos[[#This Row],[NUMERO VACAS LOTE]]/TablaAforos[[#This Row],[DIAS OCUPACION]],"")</f>
        <v>62.5</v>
      </c>
      <c r="L2284" s="254">
        <f>YEAR(A2284)</f>
        <v>2024</v>
      </c>
      <c r="M2284" s="254">
        <f>MONTH(A2284)</f>
        <v>2</v>
      </c>
      <c r="N2284" s="254">
        <f>DAY(A2284)</f>
        <v>23</v>
      </c>
      <c r="O2284" s="254">
        <v>6</v>
      </c>
      <c r="P2284" s="254"/>
      <c r="Q2284" s="251"/>
    </row>
    <row r="2285" spans="1:17">
      <c r="A2285" s="45">
        <v>45345</v>
      </c>
      <c r="B2285" s="20" t="s">
        <v>81</v>
      </c>
      <c r="C2285" s="20">
        <v>1</v>
      </c>
      <c r="D2285" s="20">
        <v>1</v>
      </c>
      <c r="E2285" s="20">
        <v>2944</v>
      </c>
      <c r="F2285" s="20">
        <v>37</v>
      </c>
      <c r="G2285" s="20">
        <v>2.2999999999999998</v>
      </c>
      <c r="H2285" s="20">
        <v>1</v>
      </c>
      <c r="I2285" s="20">
        <v>30</v>
      </c>
      <c r="J2285" s="21">
        <v>121</v>
      </c>
      <c r="K2285" s="22">
        <f>IFERROR(TablaAforos[[#This Row],[AREA DEL POTRERO]]/TablaAforos[[#This Row],[NUMERO VACAS LOTE]]/TablaAforos[[#This Row],[DIAS OCUPACION]],"")</f>
        <v>79.567567567567565</v>
      </c>
      <c r="L2285" s="23">
        <f t="shared" si="546"/>
        <v>2024</v>
      </c>
      <c r="M2285" s="23">
        <f t="shared" si="547"/>
        <v>2</v>
      </c>
      <c r="N2285" s="23">
        <f t="shared" si="548"/>
        <v>23</v>
      </c>
      <c r="O2285" s="23">
        <v>6</v>
      </c>
    </row>
    <row r="2286" spans="1:17">
      <c r="A2286" s="45">
        <v>45345</v>
      </c>
      <c r="B2286" s="20" t="s">
        <v>81</v>
      </c>
      <c r="C2286" s="20">
        <v>2</v>
      </c>
      <c r="D2286" s="20">
        <v>15</v>
      </c>
      <c r="E2286" s="20">
        <v>2908</v>
      </c>
      <c r="F2286" s="20">
        <v>29</v>
      </c>
      <c r="G2286" s="20">
        <v>2.8</v>
      </c>
      <c r="H2286" s="20">
        <v>1</v>
      </c>
      <c r="I2286" s="20">
        <v>31</v>
      </c>
      <c r="J2286" s="21">
        <v>128</v>
      </c>
      <c r="K2286" s="22">
        <f>IFERROR(TablaAforos[[#This Row],[AREA DEL POTRERO]]/TablaAforos[[#This Row],[NUMERO VACAS LOTE]]/TablaAforos[[#This Row],[DIAS OCUPACION]],"")</f>
        <v>100.27586206896552</v>
      </c>
      <c r="L2286" s="23">
        <f t="shared" si="546"/>
        <v>2024</v>
      </c>
      <c r="M2286" s="23">
        <f t="shared" si="547"/>
        <v>2</v>
      </c>
      <c r="N2286" s="23">
        <f t="shared" si="548"/>
        <v>23</v>
      </c>
      <c r="O2286" s="23">
        <v>6</v>
      </c>
    </row>
    <row r="2287" spans="1:17">
      <c r="A2287" s="45">
        <v>45346</v>
      </c>
      <c r="B2287" s="20" t="s">
        <v>81</v>
      </c>
      <c r="C2287" s="20">
        <v>1</v>
      </c>
      <c r="D2287" s="20">
        <v>7</v>
      </c>
      <c r="E2287" s="20">
        <v>2054</v>
      </c>
      <c r="F2287" s="20">
        <v>37</v>
      </c>
      <c r="G2287" s="20">
        <v>2</v>
      </c>
      <c r="H2287" s="20">
        <v>1</v>
      </c>
      <c r="I2287" s="20">
        <v>30</v>
      </c>
      <c r="J2287" s="21">
        <v>83.7</v>
      </c>
      <c r="K2287" s="22">
        <f>IFERROR(TablaAforos[[#This Row],[AREA DEL POTRERO]]/TablaAforos[[#This Row],[NUMERO VACAS LOTE]]/TablaAforos[[#This Row],[DIAS OCUPACION]],"")</f>
        <v>55.513513513513516</v>
      </c>
      <c r="L2287" s="23">
        <f t="shared" si="546"/>
        <v>2024</v>
      </c>
      <c r="M2287" s="23">
        <f t="shared" si="547"/>
        <v>2</v>
      </c>
      <c r="N2287" s="23">
        <f t="shared" si="548"/>
        <v>24</v>
      </c>
      <c r="O2287" s="23">
        <v>6</v>
      </c>
    </row>
    <row r="2288" spans="1:17">
      <c r="A2288" s="45">
        <v>45346</v>
      </c>
      <c r="B2288" s="20" t="s">
        <v>81</v>
      </c>
      <c r="C2288" s="20">
        <v>2</v>
      </c>
      <c r="D2288" s="20">
        <v>71</v>
      </c>
      <c r="E2288" s="20">
        <v>2184</v>
      </c>
      <c r="F2288" s="20">
        <v>29</v>
      </c>
      <c r="G2288" s="20">
        <v>1.8</v>
      </c>
      <c r="H2288" s="20">
        <v>1</v>
      </c>
      <c r="I2288" s="20">
        <v>32</v>
      </c>
      <c r="J2288" s="21">
        <v>92.5</v>
      </c>
      <c r="K2288" s="22">
        <f>IFERROR(TablaAforos[[#This Row],[AREA DEL POTRERO]]/TablaAforos[[#This Row],[NUMERO VACAS LOTE]]/TablaAforos[[#This Row],[DIAS OCUPACION]],"")</f>
        <v>75.310344827586206</v>
      </c>
      <c r="L2288" s="23">
        <f t="shared" si="546"/>
        <v>2024</v>
      </c>
      <c r="M2288" s="23">
        <f t="shared" si="547"/>
        <v>2</v>
      </c>
      <c r="N2288" s="23">
        <f t="shared" si="548"/>
        <v>24</v>
      </c>
      <c r="O2288" s="23">
        <v>6</v>
      </c>
    </row>
    <row r="2289" spans="1:17">
      <c r="A2289" s="45">
        <v>45346</v>
      </c>
      <c r="B2289" s="20" t="s">
        <v>82</v>
      </c>
      <c r="C2289" s="20" t="s">
        <v>86</v>
      </c>
      <c r="D2289" s="20">
        <v>19</v>
      </c>
      <c r="E2289" s="20">
        <v>2500</v>
      </c>
      <c r="F2289" s="20">
        <v>39</v>
      </c>
      <c r="G2289" s="20">
        <v>2.2999999999999998</v>
      </c>
      <c r="H2289" s="20">
        <v>1</v>
      </c>
      <c r="I2289" s="20">
        <v>35</v>
      </c>
      <c r="J2289" s="21">
        <v>113</v>
      </c>
      <c r="K2289" s="22">
        <f>IFERROR(TablaAforos[[#This Row],[AREA DEL POTRERO]]/TablaAforos[[#This Row],[NUMERO VACAS LOTE]]/TablaAforos[[#This Row],[DIAS OCUPACION]],"")</f>
        <v>64.102564102564102</v>
      </c>
      <c r="L2289" s="23">
        <f>YEAR(A2289)</f>
        <v>2024</v>
      </c>
      <c r="M2289" s="23">
        <f>MONTH(A2289)</f>
        <v>2</v>
      </c>
      <c r="N2289" s="23">
        <f>DAY(A2289)</f>
        <v>24</v>
      </c>
      <c r="O2289" s="23">
        <v>6</v>
      </c>
    </row>
    <row r="2290" spans="1:17">
      <c r="A2290" s="45">
        <v>45346</v>
      </c>
      <c r="B2290" s="20" t="s">
        <v>82</v>
      </c>
      <c r="C2290" s="20" t="s">
        <v>87</v>
      </c>
      <c r="D2290" s="20">
        <v>62</v>
      </c>
      <c r="E2290" s="20">
        <v>2500</v>
      </c>
      <c r="F2290" s="20">
        <v>40</v>
      </c>
      <c r="G2290" s="20">
        <v>1.8</v>
      </c>
      <c r="H2290" s="20">
        <v>1</v>
      </c>
      <c r="I2290" s="20">
        <v>37</v>
      </c>
      <c r="J2290" s="21">
        <v>87.7</v>
      </c>
      <c r="K2290" s="22">
        <f>IFERROR(TablaAforos[[#This Row],[AREA DEL POTRERO]]/TablaAforos[[#This Row],[NUMERO VACAS LOTE]]/TablaAforos[[#This Row],[DIAS OCUPACION]],"")</f>
        <v>62.5</v>
      </c>
      <c r="L2290" s="23">
        <f t="shared" si="546"/>
        <v>2024</v>
      </c>
      <c r="M2290" s="23">
        <f t="shared" si="547"/>
        <v>2</v>
      </c>
      <c r="N2290" s="23">
        <f t="shared" si="548"/>
        <v>24</v>
      </c>
      <c r="O2290" s="23">
        <v>6</v>
      </c>
    </row>
    <row r="2291" spans="1:17">
      <c r="A2291" s="250">
        <v>45346</v>
      </c>
      <c r="B2291" s="251" t="s">
        <v>85</v>
      </c>
      <c r="C2291" s="251">
        <v>1</v>
      </c>
      <c r="D2291" s="251">
        <v>18</v>
      </c>
      <c r="E2291" s="251">
        <v>2354</v>
      </c>
      <c r="F2291" s="251">
        <v>33</v>
      </c>
      <c r="G2291" s="251">
        <v>1.7</v>
      </c>
      <c r="H2291" s="251">
        <v>1</v>
      </c>
      <c r="I2291" s="251">
        <v>30</v>
      </c>
      <c r="J2291" s="252">
        <v>95.8</v>
      </c>
      <c r="K2291" s="253">
        <f>IFERROR(TablaAforos[[#This Row],[AREA DEL POTRERO]]/TablaAforos[[#This Row],[NUMERO VACAS LOTE]]/TablaAforos[[#This Row],[DIAS OCUPACION]],"")</f>
        <v>71.333333333333329</v>
      </c>
      <c r="L2291" s="254">
        <f>YEAR(A2291)</f>
        <v>2024</v>
      </c>
      <c r="M2291" s="254">
        <f>MONTH(A2291)</f>
        <v>2</v>
      </c>
      <c r="N2291" s="254">
        <f>DAY(A2291)</f>
        <v>24</v>
      </c>
      <c r="O2291" s="254">
        <v>5</v>
      </c>
      <c r="P2291" s="254"/>
      <c r="Q2291" s="251"/>
    </row>
    <row r="2292" spans="1:17">
      <c r="A2292" s="250">
        <v>45346</v>
      </c>
      <c r="B2292" s="251" t="s">
        <v>85</v>
      </c>
      <c r="C2292" s="251">
        <v>2</v>
      </c>
      <c r="D2292" s="251">
        <v>4</v>
      </c>
      <c r="E2292" s="251">
        <v>13687</v>
      </c>
      <c r="F2292" s="251">
        <v>39</v>
      </c>
      <c r="G2292" s="251">
        <v>1.4</v>
      </c>
      <c r="H2292" s="251">
        <v>4</v>
      </c>
      <c r="I2292" s="251">
        <v>30</v>
      </c>
      <c r="J2292" s="252">
        <v>92.1</v>
      </c>
      <c r="K2292" s="253">
        <f>IFERROR(TablaAforos[[#This Row],[AREA DEL POTRERO]]/TablaAforos[[#This Row],[NUMERO VACAS LOTE]]/TablaAforos[[#This Row],[DIAS OCUPACION]],"")</f>
        <v>87.737179487179489</v>
      </c>
      <c r="L2292" s="254">
        <f>YEAR(A2292)</f>
        <v>2024</v>
      </c>
      <c r="M2292" s="254">
        <f>MONTH(A2292)</f>
        <v>2</v>
      </c>
      <c r="N2292" s="254">
        <f>DAY(A2292)</f>
        <v>24</v>
      </c>
      <c r="O2292" s="254">
        <v>5</v>
      </c>
      <c r="P2292" s="254"/>
      <c r="Q2292" s="251"/>
    </row>
    <row r="2293" spans="1:17">
      <c r="A2293" s="256">
        <v>45346</v>
      </c>
      <c r="B2293" s="257" t="s">
        <v>88</v>
      </c>
      <c r="C2293" s="257">
        <v>1</v>
      </c>
      <c r="D2293" s="257">
        <v>11</v>
      </c>
      <c r="E2293" s="257">
        <v>7920</v>
      </c>
      <c r="F2293" s="257">
        <v>43</v>
      </c>
      <c r="G2293" s="257">
        <v>0.9</v>
      </c>
      <c r="H2293" s="257">
        <v>1</v>
      </c>
      <c r="I2293" s="257">
        <v>30</v>
      </c>
      <c r="J2293" s="258">
        <v>108</v>
      </c>
      <c r="K2293" s="259">
        <f>IFERROR(TablaAforos[[#This Row],[AREA DEL POTRERO]]/TablaAforos[[#This Row],[NUMERO VACAS LOTE]]/TablaAforos[[#This Row],[DIAS OCUPACION]],"")</f>
        <v>184.18604651162789</v>
      </c>
      <c r="L2293" s="260">
        <f>YEAR(A2293)</f>
        <v>2024</v>
      </c>
      <c r="M2293" s="260">
        <f>MONTH(A2293)</f>
        <v>2</v>
      </c>
      <c r="N2293" s="260">
        <f>DAY(A2293)</f>
        <v>24</v>
      </c>
      <c r="O2293" s="260">
        <v>6</v>
      </c>
      <c r="P2293" s="260"/>
      <c r="Q2293" s="257"/>
    </row>
    <row r="2294" spans="1:17">
      <c r="A2294" s="45">
        <v>45347</v>
      </c>
      <c r="B2294" s="20" t="s">
        <v>81</v>
      </c>
      <c r="C2294" s="20">
        <v>1</v>
      </c>
      <c r="D2294" s="20">
        <v>8</v>
      </c>
      <c r="E2294" s="20">
        <v>2211</v>
      </c>
      <c r="F2294" s="20">
        <v>37</v>
      </c>
      <c r="G2294" s="20">
        <v>2.1</v>
      </c>
      <c r="H2294" s="20">
        <v>1</v>
      </c>
      <c r="I2294" s="20">
        <v>30</v>
      </c>
      <c r="J2294" s="21">
        <v>82.7</v>
      </c>
      <c r="K2294" s="22">
        <f>IFERROR(TablaAforos[[#This Row],[AREA DEL POTRERO]]/TablaAforos[[#This Row],[NUMERO VACAS LOTE]]/TablaAforos[[#This Row],[DIAS OCUPACION]],"")</f>
        <v>59.756756756756758</v>
      </c>
      <c r="L2294" s="23">
        <f t="shared" si="546"/>
        <v>2024</v>
      </c>
      <c r="M2294" s="23">
        <f t="shared" si="547"/>
        <v>2</v>
      </c>
      <c r="N2294" s="23">
        <f t="shared" si="548"/>
        <v>25</v>
      </c>
      <c r="O2294" s="23">
        <v>6</v>
      </c>
    </row>
    <row r="2295" spans="1:17">
      <c r="A2295" s="45">
        <v>45347</v>
      </c>
      <c r="B2295" s="20" t="s">
        <v>81</v>
      </c>
      <c r="C2295" s="20">
        <v>2</v>
      </c>
      <c r="D2295" s="20">
        <v>81</v>
      </c>
      <c r="E2295" s="20">
        <v>2191</v>
      </c>
      <c r="F2295" s="20">
        <v>29</v>
      </c>
      <c r="G2295" s="20">
        <v>1.7</v>
      </c>
      <c r="H2295" s="20">
        <v>1</v>
      </c>
      <c r="I2295" s="20">
        <v>32</v>
      </c>
      <c r="J2295" s="21">
        <v>84</v>
      </c>
      <c r="K2295" s="22">
        <f>IFERROR(TablaAforos[[#This Row],[AREA DEL POTRERO]]/TablaAforos[[#This Row],[NUMERO VACAS LOTE]]/TablaAforos[[#This Row],[DIAS OCUPACION]],"")</f>
        <v>75.551724137931032</v>
      </c>
      <c r="L2295" s="23">
        <f t="shared" si="546"/>
        <v>2024</v>
      </c>
      <c r="M2295" s="23">
        <f t="shared" si="547"/>
        <v>2</v>
      </c>
      <c r="N2295" s="23">
        <f t="shared" si="548"/>
        <v>25</v>
      </c>
      <c r="O2295" s="23">
        <v>6</v>
      </c>
    </row>
    <row r="2296" spans="1:17">
      <c r="A2296" s="45">
        <v>45347</v>
      </c>
      <c r="B2296" s="20" t="s">
        <v>82</v>
      </c>
      <c r="C2296" s="20" t="s">
        <v>86</v>
      </c>
      <c r="D2296" s="20">
        <v>20</v>
      </c>
      <c r="E2296" s="20">
        <v>2500</v>
      </c>
      <c r="F2296" s="20">
        <v>39</v>
      </c>
      <c r="G2296" s="20">
        <v>2</v>
      </c>
      <c r="H2296" s="20">
        <v>1</v>
      </c>
      <c r="I2296" s="20">
        <v>35</v>
      </c>
      <c r="J2296" s="21">
        <v>97.1</v>
      </c>
      <c r="K2296" s="22">
        <f>IFERROR(TablaAforos[[#This Row],[AREA DEL POTRERO]]/TablaAforos[[#This Row],[NUMERO VACAS LOTE]]/TablaAforos[[#This Row],[DIAS OCUPACION]],"")</f>
        <v>64.102564102564102</v>
      </c>
      <c r="L2296" s="23">
        <f>YEAR(A2296)</f>
        <v>2024</v>
      </c>
      <c r="M2296" s="23">
        <f>MONTH(A2296)</f>
        <v>2</v>
      </c>
      <c r="N2296" s="23">
        <f>DAY(A2296)</f>
        <v>25</v>
      </c>
      <c r="O2296" s="23">
        <v>6</v>
      </c>
    </row>
    <row r="2297" spans="1:17">
      <c r="A2297" s="45">
        <v>45347</v>
      </c>
      <c r="B2297" s="20" t="s">
        <v>82</v>
      </c>
      <c r="C2297" s="20" t="s">
        <v>87</v>
      </c>
      <c r="D2297" s="20">
        <v>63</v>
      </c>
      <c r="E2297" s="20">
        <v>2500</v>
      </c>
      <c r="F2297" s="20">
        <v>40</v>
      </c>
      <c r="G2297" s="20">
        <v>2</v>
      </c>
      <c r="H2297" s="20">
        <v>1</v>
      </c>
      <c r="I2297" s="20">
        <v>36</v>
      </c>
      <c r="J2297" s="21">
        <v>95.2</v>
      </c>
      <c r="K2297" s="22">
        <f>IFERROR(TablaAforos[[#This Row],[AREA DEL POTRERO]]/TablaAforos[[#This Row],[NUMERO VACAS LOTE]]/TablaAforos[[#This Row],[DIAS OCUPACION]],"")</f>
        <v>62.5</v>
      </c>
      <c r="L2297" s="23">
        <f t="shared" si="546"/>
        <v>2024</v>
      </c>
      <c r="M2297" s="23">
        <f t="shared" si="547"/>
        <v>2</v>
      </c>
      <c r="N2297" s="23">
        <f t="shared" si="548"/>
        <v>25</v>
      </c>
      <c r="O2297" s="23">
        <v>6</v>
      </c>
    </row>
    <row r="2298" spans="1:17">
      <c r="A2298" s="45">
        <v>45348</v>
      </c>
      <c r="B2298" s="20" t="s">
        <v>81</v>
      </c>
      <c r="C2298" s="20">
        <v>1</v>
      </c>
      <c r="D2298" s="20">
        <v>9</v>
      </c>
      <c r="E2298" s="20">
        <v>2169</v>
      </c>
      <c r="F2298" s="20">
        <v>37</v>
      </c>
      <c r="G2298" s="20">
        <v>2.2000000000000002</v>
      </c>
      <c r="H2298" s="20">
        <v>1</v>
      </c>
      <c r="I2298" s="20">
        <v>30</v>
      </c>
      <c r="J2298" s="21">
        <v>84.2</v>
      </c>
      <c r="K2298" s="22">
        <f>IFERROR(TablaAforos[[#This Row],[AREA DEL POTRERO]]/TablaAforos[[#This Row],[NUMERO VACAS LOTE]]/TablaAforos[[#This Row],[DIAS OCUPACION]],"")</f>
        <v>58.621621621621621</v>
      </c>
      <c r="L2298" s="23">
        <f t="shared" si="546"/>
        <v>2024</v>
      </c>
      <c r="M2298" s="23">
        <f t="shared" si="547"/>
        <v>2</v>
      </c>
      <c r="N2298" s="23">
        <f t="shared" si="548"/>
        <v>26</v>
      </c>
      <c r="O2298" s="23">
        <v>6</v>
      </c>
    </row>
    <row r="2299" spans="1:17">
      <c r="A2299" s="45">
        <v>45348</v>
      </c>
      <c r="B2299" s="20" t="s">
        <v>81</v>
      </c>
      <c r="C2299" s="20">
        <v>2</v>
      </c>
      <c r="D2299" s="20">
        <v>79</v>
      </c>
      <c r="E2299" s="20">
        <v>2750</v>
      </c>
      <c r="F2299" s="20">
        <v>29</v>
      </c>
      <c r="G2299" s="20">
        <v>2.1</v>
      </c>
      <c r="H2299" s="20">
        <v>1</v>
      </c>
      <c r="I2299" s="20">
        <v>32</v>
      </c>
      <c r="J2299" s="21">
        <v>100</v>
      </c>
      <c r="K2299" s="22">
        <f>IFERROR(TablaAforos[[#This Row],[AREA DEL POTRERO]]/TablaAforos[[#This Row],[NUMERO VACAS LOTE]]/TablaAforos[[#This Row],[DIAS OCUPACION]],"")</f>
        <v>94.827586206896555</v>
      </c>
      <c r="L2299" s="23">
        <f t="shared" si="546"/>
        <v>2024</v>
      </c>
      <c r="M2299" s="23">
        <f t="shared" si="547"/>
        <v>2</v>
      </c>
      <c r="N2299" s="23">
        <f t="shared" si="548"/>
        <v>26</v>
      </c>
      <c r="O2299" s="23">
        <v>7</v>
      </c>
    </row>
    <row r="2300" spans="1:17">
      <c r="A2300" s="45">
        <v>45348</v>
      </c>
      <c r="B2300" s="20" t="s">
        <v>82</v>
      </c>
      <c r="C2300" s="20" t="s">
        <v>86</v>
      </c>
      <c r="D2300" s="20">
        <v>21</v>
      </c>
      <c r="E2300" s="20">
        <v>2500</v>
      </c>
      <c r="F2300" s="20">
        <v>39</v>
      </c>
      <c r="G2300" s="20">
        <v>2.1</v>
      </c>
      <c r="H2300" s="20">
        <v>1</v>
      </c>
      <c r="I2300" s="20">
        <v>35</v>
      </c>
      <c r="J2300" s="21">
        <v>104</v>
      </c>
      <c r="K2300" s="22">
        <f>IFERROR(TablaAforos[[#This Row],[AREA DEL POTRERO]]/TablaAforos[[#This Row],[NUMERO VACAS LOTE]]/TablaAforos[[#This Row],[DIAS OCUPACION]],"")</f>
        <v>64.102564102564102</v>
      </c>
      <c r="L2300" s="23">
        <f t="shared" si="546"/>
        <v>2024</v>
      </c>
      <c r="M2300" s="23">
        <f t="shared" si="547"/>
        <v>2</v>
      </c>
      <c r="N2300" s="23">
        <f t="shared" si="548"/>
        <v>26</v>
      </c>
      <c r="O2300" s="23">
        <v>6</v>
      </c>
    </row>
    <row r="2301" spans="1:17">
      <c r="A2301" s="45">
        <v>45348</v>
      </c>
      <c r="B2301" s="20" t="s">
        <v>82</v>
      </c>
      <c r="C2301" s="20" t="s">
        <v>87</v>
      </c>
      <c r="D2301" s="20">
        <v>64</v>
      </c>
      <c r="E2301" s="20">
        <v>2500</v>
      </c>
      <c r="F2301" s="20">
        <v>40</v>
      </c>
      <c r="G2301" s="20">
        <v>2.6</v>
      </c>
      <c r="H2301" s="20">
        <v>1</v>
      </c>
      <c r="I2301" s="20">
        <v>36</v>
      </c>
      <c r="J2301" s="21">
        <v>126</v>
      </c>
      <c r="K2301" s="22">
        <f>IFERROR(TablaAforos[[#This Row],[AREA DEL POTRERO]]/TablaAforos[[#This Row],[NUMERO VACAS LOTE]]/TablaAforos[[#This Row],[DIAS OCUPACION]],"")</f>
        <v>62.5</v>
      </c>
      <c r="L2301" s="23">
        <f t="shared" si="546"/>
        <v>2024</v>
      </c>
      <c r="M2301" s="23">
        <f t="shared" si="547"/>
        <v>2</v>
      </c>
      <c r="N2301" s="23">
        <f t="shared" si="548"/>
        <v>26</v>
      </c>
      <c r="O2301" s="23">
        <v>6</v>
      </c>
    </row>
    <row r="2302" spans="1:17">
      <c r="A2302" s="45">
        <v>45348</v>
      </c>
      <c r="B2302" s="20" t="s">
        <v>85</v>
      </c>
      <c r="C2302" s="20">
        <v>1</v>
      </c>
      <c r="D2302" s="20">
        <v>17</v>
      </c>
      <c r="E2302" s="20">
        <v>5803</v>
      </c>
      <c r="F2302" s="20">
        <v>33</v>
      </c>
      <c r="G2302" s="20">
        <v>1</v>
      </c>
      <c r="H2302" s="20">
        <v>1.5</v>
      </c>
      <c r="I2302" s="20">
        <v>30</v>
      </c>
      <c r="J2302" s="21">
        <v>20.8</v>
      </c>
      <c r="K2302" s="22">
        <f>IFERROR(TablaAforos[[#This Row],[AREA DEL POTRERO]]/TablaAforos[[#This Row],[NUMERO VACAS LOTE]]/TablaAforos[[#This Row],[DIAS OCUPACION]],"")</f>
        <v>117.23232323232322</v>
      </c>
      <c r="L2302" s="23">
        <f t="shared" si="546"/>
        <v>2024</v>
      </c>
      <c r="M2302" s="23">
        <f t="shared" si="547"/>
        <v>2</v>
      </c>
      <c r="N2302" s="23">
        <f t="shared" si="548"/>
        <v>26</v>
      </c>
      <c r="O2302" s="23">
        <v>6</v>
      </c>
    </row>
    <row r="2303" spans="1:17">
      <c r="A2303" s="256">
        <v>45348</v>
      </c>
      <c r="B2303" s="257" t="s">
        <v>88</v>
      </c>
      <c r="C2303" s="257">
        <v>1</v>
      </c>
      <c r="D2303" s="257">
        <v>4</v>
      </c>
      <c r="E2303" s="257"/>
      <c r="F2303" s="257"/>
      <c r="G2303" s="257"/>
      <c r="H2303" s="257"/>
      <c r="I2303" s="257"/>
      <c r="J2303" s="258"/>
      <c r="K2303" s="259" t="str">
        <f>IFERROR(TablaAforos[[#This Row],[AREA DEL POTRERO]]/TablaAforos[[#This Row],[NUMERO VACAS LOTE]]/TablaAforos[[#This Row],[DIAS OCUPACION]],"")</f>
        <v/>
      </c>
      <c r="L2303" s="260">
        <f>YEAR(A2303)</f>
        <v>2024</v>
      </c>
      <c r="M2303" s="260">
        <f>MONTH(A2303)</f>
        <v>2</v>
      </c>
      <c r="N2303" s="260">
        <f>DAY(A2303)</f>
        <v>26</v>
      </c>
      <c r="O2303" s="260"/>
      <c r="P2303" s="260"/>
      <c r="Q2303" s="257"/>
    </row>
    <row r="2304" spans="1:17">
      <c r="A2304" s="45">
        <v>45349</v>
      </c>
      <c r="B2304" s="20" t="s">
        <v>81</v>
      </c>
      <c r="C2304" s="20">
        <v>1</v>
      </c>
      <c r="D2304" s="20">
        <v>10</v>
      </c>
      <c r="E2304" s="20">
        <v>2317</v>
      </c>
      <c r="F2304" s="20">
        <v>35</v>
      </c>
      <c r="G2304" s="20">
        <v>2.2999999999999998</v>
      </c>
      <c r="H2304" s="20">
        <v>1</v>
      </c>
      <c r="I2304" s="20">
        <v>30</v>
      </c>
      <c r="J2304" s="21">
        <v>101</v>
      </c>
      <c r="K2304" s="22">
        <f>IFERROR(TablaAforos[[#This Row],[AREA DEL POTRERO]]/TablaAforos[[#This Row],[NUMERO VACAS LOTE]]/TablaAforos[[#This Row],[DIAS OCUPACION]],"")</f>
        <v>66.2</v>
      </c>
      <c r="L2304" s="23">
        <f t="shared" si="546"/>
        <v>2024</v>
      </c>
      <c r="M2304" s="23">
        <f t="shared" si="547"/>
        <v>2</v>
      </c>
      <c r="N2304" s="23">
        <f t="shared" si="548"/>
        <v>27</v>
      </c>
      <c r="O2304" s="23">
        <v>6</v>
      </c>
    </row>
    <row r="2305" spans="1:17">
      <c r="A2305" s="45">
        <v>45349</v>
      </c>
      <c r="B2305" s="20" t="s">
        <v>81</v>
      </c>
      <c r="C2305" s="20">
        <v>2</v>
      </c>
      <c r="D2305" s="20">
        <v>77</v>
      </c>
      <c r="E2305" s="20">
        <v>2066</v>
      </c>
      <c r="F2305" s="20">
        <v>36</v>
      </c>
      <c r="G2305" s="20">
        <v>2.2000000000000002</v>
      </c>
      <c r="H2305" s="20">
        <v>1</v>
      </c>
      <c r="I2305" s="20">
        <v>32</v>
      </c>
      <c r="J2305" s="21">
        <v>90.4</v>
      </c>
      <c r="K2305" s="22">
        <f>IFERROR(TablaAforos[[#This Row],[AREA DEL POTRERO]]/TablaAforos[[#This Row],[NUMERO VACAS LOTE]]/TablaAforos[[#This Row],[DIAS OCUPACION]],"")</f>
        <v>57.388888888888886</v>
      </c>
      <c r="L2305" s="23">
        <f>YEAR(A2305)</f>
        <v>2024</v>
      </c>
      <c r="M2305" s="23">
        <f>MONTH(A2305)</f>
        <v>2</v>
      </c>
      <c r="N2305" s="23">
        <f>DAY(A2305)</f>
        <v>27</v>
      </c>
      <c r="O2305" s="23">
        <v>6</v>
      </c>
    </row>
    <row r="2306" spans="1:17">
      <c r="A2306" s="256">
        <v>45349</v>
      </c>
      <c r="B2306" s="257" t="s">
        <v>82</v>
      </c>
      <c r="C2306" s="257" t="s">
        <v>86</v>
      </c>
      <c r="D2306" s="257">
        <v>22</v>
      </c>
      <c r="E2306" s="257">
        <v>2500</v>
      </c>
      <c r="F2306" s="257">
        <v>39</v>
      </c>
      <c r="G2306" s="257">
        <v>2</v>
      </c>
      <c r="H2306" s="257">
        <v>1</v>
      </c>
      <c r="I2306" s="257">
        <v>35</v>
      </c>
      <c r="J2306" s="258">
        <v>96.6</v>
      </c>
      <c r="K2306" s="259">
        <f>IFERROR(TablaAforos[[#This Row],[AREA DEL POTRERO]]/TablaAforos[[#This Row],[NUMERO VACAS LOTE]]/TablaAforos[[#This Row],[DIAS OCUPACION]],"")</f>
        <v>64.102564102564102</v>
      </c>
      <c r="L2306" s="260">
        <f>YEAR(A2306)</f>
        <v>2024</v>
      </c>
      <c r="M2306" s="260">
        <f>MONTH(A2306)</f>
        <v>2</v>
      </c>
      <c r="N2306" s="260">
        <f>DAY(A2306)</f>
        <v>27</v>
      </c>
      <c r="O2306" s="260">
        <v>6</v>
      </c>
      <c r="P2306" s="260"/>
      <c r="Q2306" s="257"/>
    </row>
    <row r="2307" spans="1:17">
      <c r="A2307" s="45">
        <v>45349</v>
      </c>
      <c r="B2307" s="20" t="s">
        <v>82</v>
      </c>
      <c r="C2307" s="20" t="s">
        <v>87</v>
      </c>
      <c r="D2307" s="20">
        <v>66</v>
      </c>
      <c r="E2307" s="20">
        <v>2500</v>
      </c>
      <c r="F2307" s="20">
        <v>40</v>
      </c>
      <c r="G2307" s="20">
        <v>1.3</v>
      </c>
      <c r="H2307" s="20">
        <v>1</v>
      </c>
      <c r="I2307" s="20">
        <v>36</v>
      </c>
      <c r="J2307" s="21">
        <v>62.3</v>
      </c>
      <c r="K2307" s="22">
        <f>IFERROR(TablaAforos[[#This Row],[AREA DEL POTRERO]]/TablaAforos[[#This Row],[NUMERO VACAS LOTE]]/TablaAforos[[#This Row],[DIAS OCUPACION]],"")</f>
        <v>62.5</v>
      </c>
      <c r="L2307" s="23">
        <f t="shared" si="546"/>
        <v>2024</v>
      </c>
      <c r="M2307" s="23">
        <f t="shared" si="547"/>
        <v>2</v>
      </c>
      <c r="N2307" s="23">
        <f t="shared" si="548"/>
        <v>27</v>
      </c>
      <c r="O2307" s="23">
        <v>6</v>
      </c>
    </row>
    <row r="2308" spans="1:17">
      <c r="A2308" s="45">
        <v>45349</v>
      </c>
      <c r="B2308" s="20" t="s">
        <v>85</v>
      </c>
      <c r="C2308" s="20">
        <v>1</v>
      </c>
      <c r="D2308" s="20" t="s">
        <v>137</v>
      </c>
      <c r="E2308" s="20">
        <v>7397</v>
      </c>
      <c r="F2308" s="20">
        <v>33</v>
      </c>
      <c r="G2308" s="20">
        <v>1.2</v>
      </c>
      <c r="H2308" s="20">
        <v>2</v>
      </c>
      <c r="I2308" s="20">
        <v>30</v>
      </c>
      <c r="J2308" s="21">
        <v>92.5</v>
      </c>
      <c r="K2308" s="22">
        <f>IFERROR(TablaAforos[[#This Row],[AREA DEL POTRERO]]/TablaAforos[[#This Row],[NUMERO VACAS LOTE]]/TablaAforos[[#This Row],[DIAS OCUPACION]],"")</f>
        <v>112.07575757575758</v>
      </c>
      <c r="L2308" s="23">
        <f t="shared" si="546"/>
        <v>2024</v>
      </c>
      <c r="M2308" s="23">
        <f t="shared" si="547"/>
        <v>2</v>
      </c>
      <c r="N2308" s="23">
        <f t="shared" si="548"/>
        <v>27</v>
      </c>
      <c r="O2308" s="23">
        <v>6</v>
      </c>
    </row>
    <row r="2309" spans="1:17">
      <c r="A2309" s="45">
        <v>45349</v>
      </c>
      <c r="B2309" s="20" t="s">
        <v>85</v>
      </c>
      <c r="C2309" s="20">
        <v>2</v>
      </c>
      <c r="D2309" s="20">
        <v>8</v>
      </c>
      <c r="E2309" s="20">
        <v>10106</v>
      </c>
      <c r="F2309" s="20">
        <v>39</v>
      </c>
      <c r="G2309" s="20">
        <v>1.5</v>
      </c>
      <c r="H2309" s="20">
        <v>2.5</v>
      </c>
      <c r="I2309" s="20">
        <v>30</v>
      </c>
      <c r="J2309" s="21">
        <v>103</v>
      </c>
      <c r="K2309" s="22">
        <f>IFERROR(TablaAforos[[#This Row],[AREA DEL POTRERO]]/TablaAforos[[#This Row],[NUMERO VACAS LOTE]]/TablaAforos[[#This Row],[DIAS OCUPACION]],"")</f>
        <v>103.65128205128205</v>
      </c>
      <c r="L2309" s="23">
        <f>YEAR(A2309)</f>
        <v>2024</v>
      </c>
      <c r="M2309" s="23">
        <f>MONTH(A2309)</f>
        <v>2</v>
      </c>
      <c r="N2309" s="23">
        <f>DAY(A2309)</f>
        <v>27</v>
      </c>
      <c r="O2309" s="23">
        <v>6</v>
      </c>
    </row>
    <row r="2310" spans="1:17">
      <c r="A2310" s="45">
        <v>45350</v>
      </c>
      <c r="B2310" s="20" t="s">
        <v>81</v>
      </c>
      <c r="C2310" s="20">
        <v>1</v>
      </c>
      <c r="D2310" s="20">
        <v>11</v>
      </c>
      <c r="E2310" s="20">
        <v>2272</v>
      </c>
      <c r="F2310" s="20">
        <v>35</v>
      </c>
      <c r="G2310" s="20">
        <v>2.2999999999999998</v>
      </c>
      <c r="H2310" s="20">
        <v>1</v>
      </c>
      <c r="I2310" s="20">
        <v>30</v>
      </c>
      <c r="J2310" s="21">
        <v>97.9</v>
      </c>
      <c r="K2310" s="22">
        <f>IFERROR(TablaAforos[[#This Row],[AREA DEL POTRERO]]/TablaAforos[[#This Row],[NUMERO VACAS LOTE]]/TablaAforos[[#This Row],[DIAS OCUPACION]],"")</f>
        <v>64.914285714285711</v>
      </c>
      <c r="L2310" s="23">
        <f t="shared" si="546"/>
        <v>2024</v>
      </c>
      <c r="M2310" s="23">
        <f t="shared" si="547"/>
        <v>2</v>
      </c>
      <c r="N2310" s="23">
        <f t="shared" si="548"/>
        <v>28</v>
      </c>
      <c r="O2310" s="23">
        <v>6</v>
      </c>
    </row>
    <row r="2311" spans="1:17">
      <c r="A2311" s="45">
        <v>45350</v>
      </c>
      <c r="B2311" s="20" t="s">
        <v>81</v>
      </c>
      <c r="C2311" s="20">
        <v>2</v>
      </c>
      <c r="D2311" s="20">
        <v>76</v>
      </c>
      <c r="E2311" s="20">
        <v>2563</v>
      </c>
      <c r="F2311" s="20">
        <v>34</v>
      </c>
      <c r="G2311" s="20">
        <v>1.9</v>
      </c>
      <c r="H2311" s="20">
        <v>1</v>
      </c>
      <c r="I2311" s="20">
        <v>32</v>
      </c>
      <c r="J2311" s="21">
        <v>95</v>
      </c>
      <c r="K2311" s="22">
        <f>IFERROR(TablaAforos[[#This Row],[AREA DEL POTRERO]]/TablaAforos[[#This Row],[NUMERO VACAS LOTE]]/TablaAforos[[#This Row],[DIAS OCUPACION]],"")</f>
        <v>75.382352941176464</v>
      </c>
      <c r="L2311" s="23">
        <f t="shared" si="546"/>
        <v>2024</v>
      </c>
      <c r="M2311" s="23">
        <f t="shared" si="547"/>
        <v>2</v>
      </c>
      <c r="N2311" s="23">
        <f t="shared" si="548"/>
        <v>28</v>
      </c>
      <c r="O2311" s="23">
        <v>6</v>
      </c>
    </row>
    <row r="2312" spans="1:17">
      <c r="A2312" s="45">
        <v>45350</v>
      </c>
      <c r="B2312" s="20" t="s">
        <v>82</v>
      </c>
      <c r="C2312" s="20" t="s">
        <v>86</v>
      </c>
      <c r="D2312" s="20">
        <v>23</v>
      </c>
      <c r="E2312" s="20">
        <v>2500</v>
      </c>
      <c r="F2312" s="20">
        <v>39</v>
      </c>
      <c r="G2312" s="20">
        <v>1.8</v>
      </c>
      <c r="H2312" s="20">
        <v>1</v>
      </c>
      <c r="I2312" s="20">
        <v>35</v>
      </c>
      <c r="J2312" s="21">
        <v>88.5</v>
      </c>
      <c r="K2312" s="22">
        <f>IFERROR(TablaAforos[[#This Row],[AREA DEL POTRERO]]/TablaAforos[[#This Row],[NUMERO VACAS LOTE]]/TablaAforos[[#This Row],[DIAS OCUPACION]],"")</f>
        <v>64.102564102564102</v>
      </c>
      <c r="L2312" s="23">
        <f t="shared" si="546"/>
        <v>2024</v>
      </c>
      <c r="M2312" s="23">
        <f t="shared" si="547"/>
        <v>2</v>
      </c>
      <c r="N2312" s="23">
        <f t="shared" si="548"/>
        <v>28</v>
      </c>
      <c r="O2312" s="23">
        <v>6</v>
      </c>
    </row>
    <row r="2313" spans="1:17">
      <c r="A2313" s="256">
        <v>45351</v>
      </c>
      <c r="B2313" s="257" t="s">
        <v>81</v>
      </c>
      <c r="C2313" s="257">
        <v>1</v>
      </c>
      <c r="D2313" s="257">
        <v>12</v>
      </c>
      <c r="E2313" s="257">
        <v>2121</v>
      </c>
      <c r="F2313" s="257">
        <v>35</v>
      </c>
      <c r="G2313" s="257">
        <v>2</v>
      </c>
      <c r="H2313" s="257">
        <v>1</v>
      </c>
      <c r="I2313" s="257">
        <v>30</v>
      </c>
      <c r="J2313" s="258">
        <v>82.3</v>
      </c>
      <c r="K2313" s="259">
        <f>IFERROR(TablaAforos[[#This Row],[AREA DEL POTRERO]]/TablaAforos[[#This Row],[NUMERO VACAS LOTE]]/TablaAforos[[#This Row],[DIAS OCUPACION]],"")</f>
        <v>60.6</v>
      </c>
      <c r="L2313" s="260">
        <f>YEAR(A2313)</f>
        <v>2024</v>
      </c>
      <c r="M2313" s="260">
        <f>MONTH(A2313)</f>
        <v>2</v>
      </c>
      <c r="N2313" s="260">
        <f>DAY(A2313)</f>
        <v>29</v>
      </c>
      <c r="O2313" s="260">
        <v>6</v>
      </c>
      <c r="P2313" s="260"/>
      <c r="Q2313" s="257"/>
    </row>
    <row r="2314" spans="1:17">
      <c r="A2314" s="45">
        <v>45351</v>
      </c>
      <c r="B2314" s="20" t="s">
        <v>81</v>
      </c>
      <c r="C2314" s="20">
        <v>2</v>
      </c>
      <c r="D2314" s="20">
        <v>75</v>
      </c>
      <c r="E2314" s="20">
        <v>1385</v>
      </c>
      <c r="F2314" s="20">
        <v>34</v>
      </c>
      <c r="G2314" s="20">
        <v>1.8</v>
      </c>
      <c r="H2314" s="20">
        <v>0.5</v>
      </c>
      <c r="I2314" s="20">
        <v>32</v>
      </c>
      <c r="J2314" s="21">
        <v>100</v>
      </c>
      <c r="K2314" s="22">
        <f>IFERROR(TablaAforos[[#This Row],[AREA DEL POTRERO]]/TablaAforos[[#This Row],[NUMERO VACAS LOTE]]/TablaAforos[[#This Row],[DIAS OCUPACION]],"")</f>
        <v>81.470588235294116</v>
      </c>
      <c r="L2314" s="23">
        <f t="shared" si="546"/>
        <v>2024</v>
      </c>
      <c r="M2314" s="23">
        <f t="shared" si="547"/>
        <v>2</v>
      </c>
      <c r="N2314" s="23">
        <f t="shared" si="548"/>
        <v>29</v>
      </c>
      <c r="O2314" s="23">
        <v>6</v>
      </c>
    </row>
    <row r="2315" spans="1:17">
      <c r="A2315" s="45">
        <v>45351</v>
      </c>
      <c r="B2315" s="20" t="s">
        <v>82</v>
      </c>
      <c r="C2315" s="20" t="s">
        <v>86</v>
      </c>
      <c r="D2315" s="20">
        <v>24</v>
      </c>
      <c r="E2315" s="20">
        <v>2500</v>
      </c>
      <c r="F2315" s="20">
        <v>39</v>
      </c>
      <c r="G2315" s="20">
        <v>1.8</v>
      </c>
      <c r="H2315" s="20">
        <v>1</v>
      </c>
      <c r="I2315" s="20">
        <v>35</v>
      </c>
      <c r="J2315" s="21">
        <v>88.5</v>
      </c>
      <c r="K2315" s="22">
        <f>IFERROR(TablaAforos[[#This Row],[AREA DEL POTRERO]]/TablaAforos[[#This Row],[NUMERO VACAS LOTE]]/TablaAforos[[#This Row],[DIAS OCUPACION]],"")</f>
        <v>64.102564102564102</v>
      </c>
      <c r="L2315" s="23">
        <f t="shared" si="546"/>
        <v>2024</v>
      </c>
      <c r="M2315" s="23">
        <f t="shared" si="547"/>
        <v>2</v>
      </c>
      <c r="N2315" s="23">
        <f t="shared" si="548"/>
        <v>29</v>
      </c>
      <c r="O2315" s="23">
        <v>6</v>
      </c>
    </row>
    <row r="2316" spans="1:17">
      <c r="A2316" s="45">
        <v>45351</v>
      </c>
      <c r="B2316" s="20" t="s">
        <v>82</v>
      </c>
      <c r="C2316" s="20" t="s">
        <v>87</v>
      </c>
      <c r="D2316" s="20">
        <v>67</v>
      </c>
      <c r="E2316" s="20">
        <v>2500</v>
      </c>
      <c r="F2316" s="20">
        <v>40</v>
      </c>
      <c r="G2316" s="20">
        <v>2.5</v>
      </c>
      <c r="H2316" s="20">
        <v>1</v>
      </c>
      <c r="I2316" s="20">
        <v>37</v>
      </c>
      <c r="J2316" s="21">
        <v>120</v>
      </c>
      <c r="K2316" s="22">
        <f>IFERROR(TablaAforos[[#This Row],[AREA DEL POTRERO]]/TablaAforos[[#This Row],[NUMERO VACAS LOTE]]/TablaAforos[[#This Row],[DIAS OCUPACION]],"")</f>
        <v>62.5</v>
      </c>
      <c r="L2316" s="23">
        <f t="shared" si="546"/>
        <v>2024</v>
      </c>
      <c r="M2316" s="23">
        <f t="shared" si="547"/>
        <v>2</v>
      </c>
      <c r="N2316" s="23">
        <f t="shared" si="548"/>
        <v>29</v>
      </c>
      <c r="O2316" s="23">
        <v>6</v>
      </c>
    </row>
    <row r="2317" spans="1:17">
      <c r="A2317" s="261">
        <v>45351</v>
      </c>
      <c r="B2317" s="262" t="s">
        <v>88</v>
      </c>
      <c r="C2317" s="262">
        <v>1</v>
      </c>
      <c r="D2317" s="262">
        <v>5</v>
      </c>
      <c r="E2317" s="262">
        <v>8100</v>
      </c>
      <c r="F2317" s="262">
        <v>43</v>
      </c>
      <c r="G2317" s="262">
        <v>1.2</v>
      </c>
      <c r="H2317" s="262">
        <v>1.5</v>
      </c>
      <c r="I2317" s="262">
        <v>30</v>
      </c>
      <c r="J2317" s="263">
        <v>105</v>
      </c>
      <c r="K2317" s="264">
        <f>IFERROR(TablaAforos[[#This Row],[AREA DEL POTRERO]]/TablaAforos[[#This Row],[NUMERO VACAS LOTE]]/TablaAforos[[#This Row],[DIAS OCUPACION]],"")</f>
        <v>125.58139534883721</v>
      </c>
      <c r="L2317" s="265">
        <f>YEAR(A2317)</f>
        <v>2024</v>
      </c>
      <c r="M2317" s="265">
        <f>MONTH(A2317)</f>
        <v>2</v>
      </c>
      <c r="N2317" s="265">
        <f>DAY(A2317)</f>
        <v>29</v>
      </c>
      <c r="O2317" s="265">
        <v>6</v>
      </c>
      <c r="P2317" s="265"/>
      <c r="Q2317" s="262"/>
    </row>
    <row r="2318" spans="1:17">
      <c r="A2318" s="45">
        <v>45352</v>
      </c>
      <c r="B2318" s="20" t="s">
        <v>81</v>
      </c>
      <c r="C2318" s="20">
        <v>1</v>
      </c>
      <c r="D2318" s="20">
        <v>14</v>
      </c>
      <c r="E2318" s="20">
        <v>2247</v>
      </c>
      <c r="F2318" s="20">
        <v>36</v>
      </c>
      <c r="G2318" s="20">
        <v>2.1</v>
      </c>
      <c r="H2318" s="20">
        <v>1</v>
      </c>
      <c r="I2318" s="20">
        <v>30</v>
      </c>
      <c r="J2318" s="21">
        <v>88</v>
      </c>
      <c r="K2318" s="22">
        <f>IFERROR(TablaAforos[[#This Row],[AREA DEL POTRERO]]/TablaAforos[[#This Row],[NUMERO VACAS LOTE]]/TablaAforos[[#This Row],[DIAS OCUPACION]],"")</f>
        <v>62.416666666666664</v>
      </c>
      <c r="L2318" s="23">
        <f>YEAR(A2318)</f>
        <v>2024</v>
      </c>
      <c r="M2318" s="23">
        <f>MONTH(A2318)</f>
        <v>3</v>
      </c>
      <c r="N2318" s="23">
        <f>DAY(A2318)</f>
        <v>1</v>
      </c>
      <c r="O2318" s="23">
        <v>6</v>
      </c>
    </row>
    <row r="2319" spans="1:17">
      <c r="A2319" s="261">
        <v>45352</v>
      </c>
      <c r="B2319" s="262" t="s">
        <v>81</v>
      </c>
      <c r="C2319" s="262">
        <v>2</v>
      </c>
      <c r="D2319" s="262">
        <v>78</v>
      </c>
      <c r="E2319" s="262">
        <v>1779</v>
      </c>
      <c r="F2319" s="262">
        <v>35</v>
      </c>
      <c r="G2319" s="262">
        <v>2.1</v>
      </c>
      <c r="H2319" s="262">
        <v>1</v>
      </c>
      <c r="I2319" s="262">
        <v>32</v>
      </c>
      <c r="J2319" s="263">
        <v>91.5</v>
      </c>
      <c r="K2319" s="264">
        <f>IFERROR(TablaAforos[[#This Row],[AREA DEL POTRERO]]/TablaAforos[[#This Row],[NUMERO VACAS LOTE]]/TablaAforos[[#This Row],[DIAS OCUPACION]],"")</f>
        <v>50.828571428571429</v>
      </c>
      <c r="L2319" s="265">
        <f>YEAR(A2319)</f>
        <v>2024</v>
      </c>
      <c r="M2319" s="265">
        <f>MONTH(A2319)</f>
        <v>3</v>
      </c>
      <c r="N2319" s="265">
        <f>DAY(A2319)</f>
        <v>1</v>
      </c>
      <c r="O2319" s="265">
        <v>6</v>
      </c>
      <c r="P2319" s="265"/>
      <c r="Q2319" s="262"/>
    </row>
    <row r="2320" spans="1:17">
      <c r="A2320" s="45">
        <v>45352</v>
      </c>
      <c r="B2320" s="20" t="s">
        <v>82</v>
      </c>
      <c r="C2320" s="20" t="s">
        <v>86</v>
      </c>
      <c r="D2320" s="20">
        <v>25</v>
      </c>
      <c r="E2320" s="20">
        <v>2500</v>
      </c>
      <c r="F2320" s="20">
        <v>39</v>
      </c>
      <c r="G2320" s="20">
        <v>1.9</v>
      </c>
      <c r="H2320" s="20">
        <v>1</v>
      </c>
      <c r="I2320" s="20">
        <v>35</v>
      </c>
      <c r="J2320" s="21">
        <v>95.2</v>
      </c>
      <c r="K2320" s="22">
        <f>IFERROR(TablaAforos[[#This Row],[AREA DEL POTRERO]]/TablaAforos[[#This Row],[NUMERO VACAS LOTE]]/TablaAforos[[#This Row],[DIAS OCUPACION]],"")</f>
        <v>64.102564102564102</v>
      </c>
      <c r="L2320" s="23">
        <f t="shared" si="546"/>
        <v>2024</v>
      </c>
      <c r="M2320" s="23">
        <f t="shared" si="547"/>
        <v>3</v>
      </c>
      <c r="N2320" s="23">
        <f t="shared" si="548"/>
        <v>1</v>
      </c>
      <c r="O2320" s="23">
        <v>6</v>
      </c>
    </row>
    <row r="2321" spans="1:17">
      <c r="A2321" s="45">
        <v>45352</v>
      </c>
      <c r="B2321" s="20" t="s">
        <v>82</v>
      </c>
      <c r="C2321" s="20" t="s">
        <v>87</v>
      </c>
      <c r="D2321" s="20">
        <v>69</v>
      </c>
      <c r="E2321" s="20">
        <v>2500</v>
      </c>
      <c r="F2321" s="20">
        <v>40</v>
      </c>
      <c r="G2321" s="20">
        <v>1.7</v>
      </c>
      <c r="H2321" s="20">
        <v>1</v>
      </c>
      <c r="I2321" s="20">
        <v>37</v>
      </c>
      <c r="J2321" s="21">
        <v>82.5</v>
      </c>
      <c r="K2321" s="22">
        <f>IFERROR(TablaAforos[[#This Row],[AREA DEL POTRERO]]/TablaAforos[[#This Row],[NUMERO VACAS LOTE]]/TablaAforos[[#This Row],[DIAS OCUPACION]],"")</f>
        <v>62.5</v>
      </c>
      <c r="L2321" s="23">
        <f t="shared" si="546"/>
        <v>2024</v>
      </c>
      <c r="M2321" s="23">
        <f t="shared" si="547"/>
        <v>3</v>
      </c>
      <c r="N2321" s="23">
        <f t="shared" si="548"/>
        <v>1</v>
      </c>
      <c r="O2321" s="23">
        <v>6</v>
      </c>
    </row>
    <row r="2322" spans="1:17">
      <c r="A2322" s="45">
        <v>45352</v>
      </c>
      <c r="B2322" s="20" t="s">
        <v>85</v>
      </c>
      <c r="C2322" s="20">
        <v>1</v>
      </c>
      <c r="D2322" s="20" t="s">
        <v>138</v>
      </c>
      <c r="E2322" s="20">
        <v>7123</v>
      </c>
      <c r="F2322" s="20">
        <v>33</v>
      </c>
      <c r="G2322" s="20">
        <v>1.5</v>
      </c>
      <c r="H2322" s="20">
        <v>2.5</v>
      </c>
      <c r="I2322" s="20">
        <v>30</v>
      </c>
      <c r="J2322" s="21">
        <v>87.5</v>
      </c>
      <c r="K2322" s="22">
        <f>IFERROR(TablaAforos[[#This Row],[AREA DEL POTRERO]]/TablaAforos[[#This Row],[NUMERO VACAS LOTE]]/TablaAforos[[#This Row],[DIAS OCUPACION]],"")</f>
        <v>86.339393939393943</v>
      </c>
      <c r="L2322" s="23">
        <f t="shared" si="546"/>
        <v>2024</v>
      </c>
      <c r="M2322" s="23">
        <f t="shared" si="547"/>
        <v>3</v>
      </c>
      <c r="N2322" s="23">
        <f t="shared" si="548"/>
        <v>1</v>
      </c>
      <c r="O2322" s="23">
        <v>6</v>
      </c>
    </row>
    <row r="2323" spans="1:17">
      <c r="A2323" s="45">
        <v>45353</v>
      </c>
      <c r="B2323" s="20" t="s">
        <v>81</v>
      </c>
      <c r="C2323" s="20">
        <v>1</v>
      </c>
      <c r="D2323" s="20">
        <v>60</v>
      </c>
      <c r="E2323" s="20">
        <v>2393</v>
      </c>
      <c r="F2323" s="20">
        <v>36</v>
      </c>
      <c r="G2323" s="20">
        <v>1.9</v>
      </c>
      <c r="H2323" s="20">
        <v>1</v>
      </c>
      <c r="I2323" s="20">
        <v>31</v>
      </c>
      <c r="J2323" s="21">
        <v>82.5</v>
      </c>
      <c r="K2323" s="22">
        <f>IFERROR(TablaAforos[[#This Row],[AREA DEL POTRERO]]/TablaAforos[[#This Row],[NUMERO VACAS LOTE]]/TablaAforos[[#This Row],[DIAS OCUPACION]],"")</f>
        <v>66.472222222222229</v>
      </c>
      <c r="L2323" s="23">
        <f t="shared" si="546"/>
        <v>2024</v>
      </c>
      <c r="M2323" s="23">
        <f t="shared" si="547"/>
        <v>3</v>
      </c>
      <c r="N2323" s="23">
        <f t="shared" si="548"/>
        <v>2</v>
      </c>
      <c r="O2323" s="23">
        <v>6</v>
      </c>
    </row>
    <row r="2324" spans="1:17">
      <c r="A2324" s="261">
        <v>45353</v>
      </c>
      <c r="B2324" s="262" t="s">
        <v>81</v>
      </c>
      <c r="C2324" s="262">
        <v>2</v>
      </c>
      <c r="D2324" s="262">
        <v>80</v>
      </c>
      <c r="E2324" s="262">
        <v>2349</v>
      </c>
      <c r="F2324" s="262">
        <v>35</v>
      </c>
      <c r="G2324" s="262">
        <v>1.7</v>
      </c>
      <c r="H2324" s="262">
        <v>1</v>
      </c>
      <c r="I2324" s="262">
        <v>32</v>
      </c>
      <c r="J2324" s="263">
        <v>77.5</v>
      </c>
      <c r="K2324" s="264">
        <f>IFERROR(TablaAforos[[#This Row],[AREA DEL POTRERO]]/TablaAforos[[#This Row],[NUMERO VACAS LOTE]]/TablaAforos[[#This Row],[DIAS OCUPACION]],"")</f>
        <v>67.114285714285714</v>
      </c>
      <c r="L2324" s="265">
        <f>YEAR(A2324)</f>
        <v>2024</v>
      </c>
      <c r="M2324" s="265">
        <f>MONTH(A2324)</f>
        <v>3</v>
      </c>
      <c r="N2324" s="265">
        <f>DAY(A2324)</f>
        <v>2</v>
      </c>
      <c r="O2324" s="265">
        <v>6</v>
      </c>
      <c r="P2324" s="265"/>
      <c r="Q2324" s="262"/>
    </row>
    <row r="2325" spans="1:17">
      <c r="A2325" s="261">
        <v>45353</v>
      </c>
      <c r="B2325" s="262" t="s">
        <v>82</v>
      </c>
      <c r="C2325" s="262" t="s">
        <v>86</v>
      </c>
      <c r="D2325" s="262">
        <v>26</v>
      </c>
      <c r="E2325" s="262">
        <v>2500</v>
      </c>
      <c r="F2325" s="262">
        <v>39</v>
      </c>
      <c r="G2325" s="262">
        <v>1.9</v>
      </c>
      <c r="H2325" s="262">
        <v>1</v>
      </c>
      <c r="I2325" s="262">
        <v>35</v>
      </c>
      <c r="J2325" s="263">
        <v>91.8</v>
      </c>
      <c r="K2325" s="264">
        <f>IFERROR(TablaAforos[[#This Row],[AREA DEL POTRERO]]/TablaAforos[[#This Row],[NUMERO VACAS LOTE]]/TablaAforos[[#This Row],[DIAS OCUPACION]],"")</f>
        <v>64.102564102564102</v>
      </c>
      <c r="L2325" s="265">
        <f>YEAR(A2325)</f>
        <v>2024</v>
      </c>
      <c r="M2325" s="265">
        <f>MONTH(A2325)</f>
        <v>3</v>
      </c>
      <c r="N2325" s="265">
        <f>DAY(A2325)</f>
        <v>2</v>
      </c>
      <c r="O2325" s="265">
        <v>6</v>
      </c>
      <c r="P2325" s="265"/>
      <c r="Q2325" s="262"/>
    </row>
    <row r="2326" spans="1:17">
      <c r="A2326" s="45">
        <v>45353</v>
      </c>
      <c r="B2326" s="20" t="s">
        <v>82</v>
      </c>
      <c r="C2326" s="20" t="s">
        <v>87</v>
      </c>
      <c r="D2326" s="20">
        <v>36</v>
      </c>
      <c r="E2326" s="20">
        <v>12728</v>
      </c>
      <c r="F2326" s="20">
        <v>40</v>
      </c>
      <c r="G2326" s="20">
        <v>1.7</v>
      </c>
      <c r="H2326" s="20">
        <v>4.5</v>
      </c>
      <c r="I2326" s="20">
        <v>37</v>
      </c>
      <c r="J2326" s="21">
        <v>93.9</v>
      </c>
      <c r="K2326" s="22">
        <f>IFERROR(TablaAforos[[#This Row],[AREA DEL POTRERO]]/TablaAforos[[#This Row],[NUMERO VACAS LOTE]]/TablaAforos[[#This Row],[DIAS OCUPACION]],"")</f>
        <v>70.711111111111109</v>
      </c>
      <c r="L2326" s="23">
        <f t="shared" si="546"/>
        <v>2024</v>
      </c>
      <c r="M2326" s="23">
        <f t="shared" si="547"/>
        <v>3</v>
      </c>
      <c r="N2326" s="23">
        <f t="shared" si="548"/>
        <v>2</v>
      </c>
      <c r="O2326" s="23">
        <v>6</v>
      </c>
    </row>
    <row r="2327" spans="1:17">
      <c r="A2327" s="45">
        <v>45353</v>
      </c>
      <c r="B2327" s="20" t="s">
        <v>88</v>
      </c>
      <c r="C2327" s="20">
        <v>1</v>
      </c>
      <c r="D2327" s="20">
        <v>6</v>
      </c>
      <c r="E2327" s="20">
        <v>6600</v>
      </c>
      <c r="F2327" s="20">
        <v>43</v>
      </c>
      <c r="G2327" s="20">
        <v>1.1000000000000001</v>
      </c>
      <c r="H2327" s="20">
        <v>1</v>
      </c>
      <c r="I2327" s="20">
        <v>30</v>
      </c>
      <c r="J2327" s="21">
        <v>115</v>
      </c>
      <c r="K2327" s="22">
        <f>IFERROR(TablaAforos[[#This Row],[AREA DEL POTRERO]]/TablaAforos[[#This Row],[NUMERO VACAS LOTE]]/TablaAforos[[#This Row],[DIAS OCUPACION]],"")</f>
        <v>153.48837209302326</v>
      </c>
      <c r="L2327" s="23">
        <f t="shared" si="546"/>
        <v>2024</v>
      </c>
      <c r="M2327" s="23">
        <f t="shared" si="547"/>
        <v>3</v>
      </c>
      <c r="N2327" s="23">
        <f t="shared" si="548"/>
        <v>2</v>
      </c>
      <c r="O2327" s="23">
        <v>6</v>
      </c>
    </row>
    <row r="2328" spans="1:17">
      <c r="A2328" s="45">
        <v>45354</v>
      </c>
      <c r="B2328" s="20" t="s">
        <v>81</v>
      </c>
      <c r="C2328" s="20">
        <v>1</v>
      </c>
      <c r="D2328" s="20">
        <v>61</v>
      </c>
      <c r="E2328" s="20">
        <v>2668</v>
      </c>
      <c r="F2328" s="20">
        <v>36</v>
      </c>
      <c r="G2328" s="20">
        <v>2.2000000000000002</v>
      </c>
      <c r="H2328" s="20">
        <v>1</v>
      </c>
      <c r="I2328" s="20">
        <v>31</v>
      </c>
      <c r="J2328" s="21">
        <v>109</v>
      </c>
      <c r="K2328" s="22">
        <f>IFERROR(TablaAforos[[#This Row],[AREA DEL POTRERO]]/TablaAforos[[#This Row],[NUMERO VACAS LOTE]]/TablaAforos[[#This Row],[DIAS OCUPACION]],"")</f>
        <v>74.111111111111114</v>
      </c>
      <c r="L2328" s="23">
        <f t="shared" si="546"/>
        <v>2024</v>
      </c>
      <c r="M2328" s="23">
        <f t="shared" si="547"/>
        <v>3</v>
      </c>
      <c r="N2328" s="23">
        <f t="shared" si="548"/>
        <v>3</v>
      </c>
      <c r="O2328" s="23">
        <v>6</v>
      </c>
    </row>
    <row r="2329" spans="1:17">
      <c r="A2329" s="45">
        <v>45354</v>
      </c>
      <c r="B2329" s="20" t="s">
        <v>81</v>
      </c>
      <c r="C2329" s="20">
        <v>2</v>
      </c>
      <c r="D2329" s="20">
        <v>82</v>
      </c>
      <c r="E2329" s="20">
        <v>2804</v>
      </c>
      <c r="F2329" s="20">
        <v>35</v>
      </c>
      <c r="G2329" s="20">
        <v>2.1</v>
      </c>
      <c r="H2329" s="20">
        <v>1</v>
      </c>
      <c r="I2329" s="20">
        <v>32</v>
      </c>
      <c r="J2329" s="21">
        <v>105</v>
      </c>
      <c r="K2329" s="22">
        <f>IFERROR(TablaAforos[[#This Row],[AREA DEL POTRERO]]/TablaAforos[[#This Row],[NUMERO VACAS LOTE]]/TablaAforos[[#This Row],[DIAS OCUPACION]],"")</f>
        <v>80.114285714285714</v>
      </c>
      <c r="L2329" s="23">
        <f t="shared" ref="L2329:L2362" si="549">YEAR(A2329)</f>
        <v>2024</v>
      </c>
      <c r="M2329" s="23">
        <f t="shared" ref="M2329:M2362" si="550">MONTH(A2329)</f>
        <v>3</v>
      </c>
      <c r="N2329" s="23">
        <f t="shared" ref="N2329:N2362" si="551">DAY(A2329)</f>
        <v>3</v>
      </c>
      <c r="O2329" s="23">
        <v>6</v>
      </c>
    </row>
    <row r="2330" spans="1:17">
      <c r="A2330" s="261">
        <v>45354</v>
      </c>
      <c r="B2330" s="262" t="s">
        <v>82</v>
      </c>
      <c r="C2330" s="262" t="s">
        <v>86</v>
      </c>
      <c r="D2330" s="262">
        <v>29</v>
      </c>
      <c r="E2330" s="262">
        <v>2500</v>
      </c>
      <c r="F2330" s="262">
        <v>39</v>
      </c>
      <c r="G2330" s="262">
        <v>1.8</v>
      </c>
      <c r="H2330" s="262">
        <v>1</v>
      </c>
      <c r="I2330" s="262">
        <v>35</v>
      </c>
      <c r="J2330" s="263">
        <v>89.9</v>
      </c>
      <c r="K2330" s="264">
        <f>IFERROR(TablaAforos[[#This Row],[AREA DEL POTRERO]]/TablaAforos[[#This Row],[NUMERO VACAS LOTE]]/TablaAforos[[#This Row],[DIAS OCUPACION]],"")</f>
        <v>64.102564102564102</v>
      </c>
      <c r="L2330" s="265">
        <f>YEAR(A2330)</f>
        <v>2024</v>
      </c>
      <c r="M2330" s="265">
        <f>MONTH(A2330)</f>
        <v>3</v>
      </c>
      <c r="N2330" s="265">
        <f>DAY(A2330)</f>
        <v>3</v>
      </c>
      <c r="O2330" s="265">
        <v>6</v>
      </c>
      <c r="P2330" s="265"/>
      <c r="Q2330" s="262"/>
    </row>
    <row r="2331" spans="1:17">
      <c r="A2331" s="45">
        <v>45354</v>
      </c>
      <c r="B2331" s="20" t="s">
        <v>88</v>
      </c>
      <c r="C2331" s="20">
        <v>1</v>
      </c>
      <c r="D2331" s="20">
        <v>1</v>
      </c>
      <c r="E2331" s="20">
        <v>13300</v>
      </c>
      <c r="F2331" s="20">
        <v>43</v>
      </c>
      <c r="G2331" s="20">
        <v>1.6</v>
      </c>
      <c r="H2331" s="20">
        <v>3</v>
      </c>
      <c r="I2331" s="20">
        <v>30</v>
      </c>
      <c r="J2331" s="21">
        <v>110</v>
      </c>
      <c r="K2331" s="22">
        <f>IFERROR(TablaAforos[[#This Row],[AREA DEL POTRERO]]/TablaAforos[[#This Row],[NUMERO VACAS LOTE]]/TablaAforos[[#This Row],[DIAS OCUPACION]],"")</f>
        <v>103.10077519379844</v>
      </c>
      <c r="L2331" s="23">
        <f t="shared" si="549"/>
        <v>2024</v>
      </c>
      <c r="M2331" s="23">
        <f t="shared" si="550"/>
        <v>3</v>
      </c>
      <c r="N2331" s="23">
        <f t="shared" si="551"/>
        <v>3</v>
      </c>
      <c r="O2331" s="23">
        <v>6</v>
      </c>
    </row>
    <row r="2332" spans="1:17">
      <c r="A2332" s="45">
        <v>45355</v>
      </c>
      <c r="B2332" s="20" t="s">
        <v>81</v>
      </c>
      <c r="C2332" s="20">
        <v>1</v>
      </c>
      <c r="D2332" s="20">
        <v>62</v>
      </c>
      <c r="E2332" s="20">
        <v>2873</v>
      </c>
      <c r="F2332" s="20">
        <v>36</v>
      </c>
      <c r="G2332" s="20">
        <v>2.1</v>
      </c>
      <c r="H2332" s="20">
        <v>1</v>
      </c>
      <c r="I2332" s="20">
        <v>31</v>
      </c>
      <c r="J2332" s="21">
        <v>105</v>
      </c>
      <c r="K2332" s="22">
        <f>IFERROR(TablaAforos[[#This Row],[AREA DEL POTRERO]]/TablaAforos[[#This Row],[NUMERO VACAS LOTE]]/TablaAforos[[#This Row],[DIAS OCUPACION]],"")</f>
        <v>79.805555555555557</v>
      </c>
      <c r="L2332" s="23">
        <f t="shared" si="549"/>
        <v>2024</v>
      </c>
      <c r="M2332" s="23">
        <f t="shared" si="550"/>
        <v>3</v>
      </c>
      <c r="N2332" s="23">
        <f t="shared" si="551"/>
        <v>4</v>
      </c>
      <c r="O2332" s="23">
        <v>6</v>
      </c>
    </row>
    <row r="2333" spans="1:17">
      <c r="A2333" s="45">
        <v>45355</v>
      </c>
      <c r="B2333" s="20" t="s">
        <v>81</v>
      </c>
      <c r="C2333" s="20">
        <v>2</v>
      </c>
      <c r="D2333" s="20">
        <v>84</v>
      </c>
      <c r="E2333" s="20">
        <v>1943</v>
      </c>
      <c r="F2333" s="20">
        <v>35</v>
      </c>
      <c r="G2333" s="20">
        <v>1.7</v>
      </c>
      <c r="H2333" s="20">
        <v>1</v>
      </c>
      <c r="I2333" s="20">
        <v>32</v>
      </c>
      <c r="J2333" s="21">
        <v>62.1</v>
      </c>
      <c r="K2333" s="22">
        <f>IFERROR(TablaAforos[[#This Row],[AREA DEL POTRERO]]/TablaAforos[[#This Row],[NUMERO VACAS LOTE]]/TablaAforos[[#This Row],[DIAS OCUPACION]],"")</f>
        <v>55.514285714285712</v>
      </c>
      <c r="L2333" s="23">
        <f t="shared" si="549"/>
        <v>2024</v>
      </c>
      <c r="M2333" s="23">
        <f t="shared" si="550"/>
        <v>3</v>
      </c>
      <c r="N2333" s="23">
        <f t="shared" si="551"/>
        <v>4</v>
      </c>
      <c r="O2333" s="23">
        <v>6</v>
      </c>
    </row>
    <row r="2334" spans="1:17">
      <c r="A2334" s="45">
        <v>45355</v>
      </c>
      <c r="B2334" s="20" t="s">
        <v>82</v>
      </c>
      <c r="C2334" s="20" t="s">
        <v>86</v>
      </c>
      <c r="D2334" s="20">
        <v>27</v>
      </c>
      <c r="E2334" s="20">
        <v>2500</v>
      </c>
      <c r="F2334" s="20">
        <v>39</v>
      </c>
      <c r="G2334" s="20">
        <v>1.9</v>
      </c>
      <c r="H2334" s="20">
        <v>1</v>
      </c>
      <c r="I2334" s="20">
        <v>35</v>
      </c>
      <c r="J2334" s="21">
        <v>93.3</v>
      </c>
      <c r="K2334" s="22">
        <f>IFERROR(TablaAforos[[#This Row],[AREA DEL POTRERO]]/TablaAforos[[#This Row],[NUMERO VACAS LOTE]]/TablaAforos[[#This Row],[DIAS OCUPACION]],"")</f>
        <v>64.102564102564102</v>
      </c>
      <c r="L2334" s="23">
        <f t="shared" si="549"/>
        <v>2024</v>
      </c>
      <c r="M2334" s="23">
        <f t="shared" si="550"/>
        <v>3</v>
      </c>
      <c r="N2334" s="23">
        <f t="shared" si="551"/>
        <v>4</v>
      </c>
      <c r="O2334" s="23">
        <v>6</v>
      </c>
    </row>
    <row r="2335" spans="1:17">
      <c r="A2335" s="45">
        <v>45355</v>
      </c>
      <c r="B2335" s="20" t="s">
        <v>85</v>
      </c>
      <c r="C2335" s="20">
        <v>1</v>
      </c>
      <c r="D2335" s="20" t="s">
        <v>139</v>
      </c>
      <c r="E2335" s="20">
        <v>8020</v>
      </c>
      <c r="F2335" s="20">
        <v>33</v>
      </c>
      <c r="G2335" s="20">
        <v>1.5</v>
      </c>
      <c r="H2335" s="20">
        <v>2.5</v>
      </c>
      <c r="I2335" s="20">
        <v>30</v>
      </c>
      <c r="J2335" s="21">
        <v>96.7</v>
      </c>
      <c r="K2335" s="22">
        <f>IFERROR(TablaAforos[[#This Row],[AREA DEL POTRERO]]/TablaAforos[[#This Row],[NUMERO VACAS LOTE]]/TablaAforos[[#This Row],[DIAS OCUPACION]],"")</f>
        <v>97.212121212121218</v>
      </c>
      <c r="L2335" s="23">
        <f t="shared" si="549"/>
        <v>2024</v>
      </c>
      <c r="M2335" s="23">
        <f t="shared" si="550"/>
        <v>3</v>
      </c>
      <c r="N2335" s="23">
        <f t="shared" si="551"/>
        <v>4</v>
      </c>
      <c r="O2335" s="23">
        <v>6</v>
      </c>
    </row>
    <row r="2336" spans="1:17">
      <c r="A2336" s="45">
        <v>45356</v>
      </c>
      <c r="B2336" s="20" t="s">
        <v>81</v>
      </c>
      <c r="C2336" s="20">
        <v>1</v>
      </c>
      <c r="D2336" s="20">
        <v>63</v>
      </c>
      <c r="E2336" s="20">
        <v>2859</v>
      </c>
      <c r="F2336" s="20">
        <v>36</v>
      </c>
      <c r="G2336" s="20">
        <v>2</v>
      </c>
      <c r="H2336" s="20">
        <v>1</v>
      </c>
      <c r="I2336" s="20">
        <v>31</v>
      </c>
      <c r="J2336" s="21">
        <v>105</v>
      </c>
      <c r="K2336" s="22">
        <f>IFERROR(TablaAforos[[#This Row],[AREA DEL POTRERO]]/TablaAforos[[#This Row],[NUMERO VACAS LOTE]]/TablaAforos[[#This Row],[DIAS OCUPACION]],"")</f>
        <v>79.416666666666671</v>
      </c>
      <c r="L2336" s="23">
        <f t="shared" si="549"/>
        <v>2024</v>
      </c>
      <c r="M2336" s="23">
        <f t="shared" si="550"/>
        <v>3</v>
      </c>
      <c r="N2336" s="23">
        <f t="shared" si="551"/>
        <v>5</v>
      </c>
      <c r="O2336" s="23">
        <v>6</v>
      </c>
    </row>
    <row r="2337" spans="1:17">
      <c r="A2337" s="45">
        <v>45356</v>
      </c>
      <c r="B2337" s="20" t="s">
        <v>81</v>
      </c>
      <c r="C2337" s="20">
        <v>2</v>
      </c>
      <c r="D2337" s="20">
        <v>86</v>
      </c>
      <c r="E2337" s="20">
        <v>2224</v>
      </c>
      <c r="F2337" s="20">
        <v>35</v>
      </c>
      <c r="G2337" s="20">
        <v>1.9</v>
      </c>
      <c r="H2337" s="20">
        <v>1</v>
      </c>
      <c r="I2337" s="20">
        <v>33</v>
      </c>
      <c r="J2337" s="21">
        <v>80.099999999999994</v>
      </c>
      <c r="K2337" s="22">
        <f>IFERROR(TablaAforos[[#This Row],[AREA DEL POTRERO]]/TablaAforos[[#This Row],[NUMERO VACAS LOTE]]/TablaAforos[[#This Row],[DIAS OCUPACION]],"")</f>
        <v>63.542857142857144</v>
      </c>
      <c r="L2337" s="23">
        <f t="shared" si="549"/>
        <v>2024</v>
      </c>
      <c r="M2337" s="23">
        <f t="shared" si="550"/>
        <v>3</v>
      </c>
      <c r="N2337" s="23">
        <f t="shared" si="551"/>
        <v>5</v>
      </c>
      <c r="O2337" s="23">
        <v>6</v>
      </c>
    </row>
    <row r="2338" spans="1:17" hidden="1">
      <c r="J2338" s="21"/>
      <c r="K2338" s="22" t="str">
        <f>IFERROR(TablaAforos[[#This Row],[AREA DEL POTRERO]]/TablaAforos[[#This Row],[NUMERO VACAS LOTE]]/TablaAforos[[#This Row],[DIAS OCUPACION]],"")</f>
        <v/>
      </c>
      <c r="L2338" s="23">
        <f t="shared" si="549"/>
        <v>1900</v>
      </c>
      <c r="M2338" s="23">
        <f t="shared" si="550"/>
        <v>1</v>
      </c>
      <c r="N2338" s="23">
        <f t="shared" si="551"/>
        <v>0</v>
      </c>
    </row>
    <row r="2339" spans="1:17">
      <c r="A2339" s="261">
        <v>45356</v>
      </c>
      <c r="B2339" s="262" t="s">
        <v>82</v>
      </c>
      <c r="C2339" s="262" t="s">
        <v>86</v>
      </c>
      <c r="D2339" s="262">
        <v>30</v>
      </c>
      <c r="E2339" s="262">
        <v>12578</v>
      </c>
      <c r="F2339" s="262">
        <v>39</v>
      </c>
      <c r="G2339" s="262">
        <v>1.2</v>
      </c>
      <c r="H2339" s="262">
        <v>3</v>
      </c>
      <c r="I2339" s="262">
        <v>30</v>
      </c>
      <c r="J2339" s="263">
        <v>104</v>
      </c>
      <c r="K2339" s="264">
        <f>IFERROR(TablaAforos[[#This Row],[AREA DEL POTRERO]]/TablaAforos[[#This Row],[NUMERO VACAS LOTE]]/TablaAforos[[#This Row],[DIAS OCUPACION]],"")</f>
        <v>107.5042735042735</v>
      </c>
      <c r="L2339" s="265">
        <f>YEAR(A2339)</f>
        <v>2024</v>
      </c>
      <c r="M2339" s="265">
        <f>MONTH(A2339)</f>
        <v>3</v>
      </c>
      <c r="N2339" s="265">
        <f>DAY(A2339)</f>
        <v>5</v>
      </c>
      <c r="O2339" s="265">
        <v>6</v>
      </c>
      <c r="P2339" s="265"/>
      <c r="Q2339" s="262"/>
    </row>
    <row r="2340" spans="1:17">
      <c r="A2340" s="45">
        <v>45357</v>
      </c>
      <c r="B2340" s="20" t="s">
        <v>81</v>
      </c>
      <c r="C2340" s="20">
        <v>1</v>
      </c>
      <c r="D2340" s="20">
        <v>64</v>
      </c>
      <c r="E2340" s="20">
        <v>2523</v>
      </c>
      <c r="F2340" s="20">
        <v>36</v>
      </c>
      <c r="G2340" s="20">
        <v>1.7</v>
      </c>
      <c r="H2340" s="20">
        <v>1</v>
      </c>
      <c r="I2340" s="20">
        <v>31</v>
      </c>
      <c r="J2340" s="21">
        <v>79.3</v>
      </c>
      <c r="K2340" s="22">
        <f>IFERROR(TablaAforos[[#This Row],[AREA DEL POTRERO]]/TablaAforos[[#This Row],[NUMERO VACAS LOTE]]/TablaAforos[[#This Row],[DIAS OCUPACION]],"")</f>
        <v>70.083333333333329</v>
      </c>
      <c r="L2340" s="23">
        <f t="shared" si="549"/>
        <v>2024</v>
      </c>
      <c r="M2340" s="23">
        <f t="shared" si="550"/>
        <v>3</v>
      </c>
      <c r="N2340" s="23">
        <f t="shared" si="551"/>
        <v>6</v>
      </c>
      <c r="O2340" s="23">
        <v>6</v>
      </c>
    </row>
    <row r="2341" spans="1:17">
      <c r="A2341" s="45">
        <v>45357</v>
      </c>
      <c r="B2341" s="20" t="s">
        <v>81</v>
      </c>
      <c r="C2341" s="20">
        <v>2</v>
      </c>
      <c r="D2341" s="20">
        <v>83</v>
      </c>
      <c r="E2341" s="20">
        <v>3369</v>
      </c>
      <c r="F2341" s="20">
        <v>35</v>
      </c>
      <c r="G2341" s="20">
        <v>2.1</v>
      </c>
      <c r="H2341" s="20">
        <v>1</v>
      </c>
      <c r="I2341" s="20">
        <v>33</v>
      </c>
      <c r="J2341" s="21">
        <v>100</v>
      </c>
      <c r="K2341" s="22">
        <f>IFERROR(TablaAforos[[#This Row],[AREA DEL POTRERO]]/TablaAforos[[#This Row],[NUMERO VACAS LOTE]]/TablaAforos[[#This Row],[DIAS OCUPACION]],"")</f>
        <v>96.257142857142853</v>
      </c>
      <c r="L2341" s="23">
        <f t="shared" si="549"/>
        <v>2024</v>
      </c>
      <c r="M2341" s="23">
        <f t="shared" si="550"/>
        <v>3</v>
      </c>
      <c r="N2341" s="23">
        <f t="shared" si="551"/>
        <v>6</v>
      </c>
      <c r="O2341" s="23">
        <v>6</v>
      </c>
    </row>
    <row r="2342" spans="1:17">
      <c r="A2342" s="45">
        <v>45357</v>
      </c>
      <c r="B2342" s="20" t="s">
        <v>88</v>
      </c>
      <c r="C2342" s="20">
        <v>1</v>
      </c>
      <c r="D2342" s="20">
        <v>2</v>
      </c>
      <c r="E2342" s="20">
        <v>16000</v>
      </c>
      <c r="F2342" s="20">
        <v>43</v>
      </c>
      <c r="G2342" s="20">
        <v>1.4</v>
      </c>
      <c r="H2342" s="20">
        <v>3.5</v>
      </c>
      <c r="I2342" s="20">
        <v>30</v>
      </c>
      <c r="J2342" s="21">
        <v>102</v>
      </c>
      <c r="K2342" s="22">
        <f>IFERROR(TablaAforos[[#This Row],[AREA DEL POTRERO]]/TablaAforos[[#This Row],[NUMERO VACAS LOTE]]/TablaAforos[[#This Row],[DIAS OCUPACION]],"")</f>
        <v>106.31229235880399</v>
      </c>
      <c r="L2342" s="23">
        <f t="shared" si="549"/>
        <v>2024</v>
      </c>
      <c r="M2342" s="23">
        <f t="shared" si="550"/>
        <v>3</v>
      </c>
      <c r="N2342" s="23">
        <f t="shared" si="551"/>
        <v>6</v>
      </c>
      <c r="O2342" s="23">
        <v>6</v>
      </c>
    </row>
    <row r="2343" spans="1:17" hidden="1">
      <c r="J2343" s="21"/>
      <c r="K2343" s="22" t="str">
        <f>IFERROR(TablaAforos[[#This Row],[AREA DEL POTRERO]]/TablaAforos[[#This Row],[NUMERO VACAS LOTE]]/TablaAforos[[#This Row],[DIAS OCUPACION]],"")</f>
        <v/>
      </c>
      <c r="L2343" s="23">
        <f t="shared" si="549"/>
        <v>1900</v>
      </c>
      <c r="M2343" s="23">
        <f t="shared" si="550"/>
        <v>1</v>
      </c>
      <c r="N2343" s="23">
        <f t="shared" si="551"/>
        <v>0</v>
      </c>
    </row>
    <row r="2344" spans="1:17" hidden="1">
      <c r="J2344" s="21"/>
      <c r="K2344" s="22" t="str">
        <f>IFERROR(TablaAforos[[#This Row],[AREA DEL POTRERO]]/TablaAforos[[#This Row],[NUMERO VACAS LOTE]]/TablaAforos[[#This Row],[DIAS OCUPACION]],"")</f>
        <v/>
      </c>
      <c r="L2344" s="23">
        <f t="shared" si="549"/>
        <v>1900</v>
      </c>
      <c r="M2344" s="23">
        <f t="shared" si="550"/>
        <v>1</v>
      </c>
      <c r="N2344" s="23">
        <f t="shared" si="551"/>
        <v>0</v>
      </c>
    </row>
    <row r="2345" spans="1:17" hidden="1">
      <c r="J2345" s="21"/>
      <c r="K2345" s="22" t="str">
        <f>IFERROR(TablaAforos[[#This Row],[AREA DEL POTRERO]]/TablaAforos[[#This Row],[NUMERO VACAS LOTE]]/TablaAforos[[#This Row],[DIAS OCUPACION]],"")</f>
        <v/>
      </c>
      <c r="L2345" s="23">
        <f t="shared" si="549"/>
        <v>1900</v>
      </c>
      <c r="M2345" s="23">
        <f t="shared" si="550"/>
        <v>1</v>
      </c>
      <c r="N2345" s="23">
        <f t="shared" si="551"/>
        <v>0</v>
      </c>
    </row>
    <row r="2346" spans="1:17" hidden="1">
      <c r="J2346" s="21"/>
      <c r="K2346" s="22" t="str">
        <f>IFERROR(TablaAforos[[#This Row],[AREA DEL POTRERO]]/TablaAforos[[#This Row],[NUMERO VACAS LOTE]]/TablaAforos[[#This Row],[DIAS OCUPACION]],"")</f>
        <v/>
      </c>
      <c r="L2346" s="23">
        <f t="shared" si="549"/>
        <v>1900</v>
      </c>
      <c r="M2346" s="23">
        <f t="shared" si="550"/>
        <v>1</v>
      </c>
      <c r="N2346" s="23">
        <f t="shared" si="551"/>
        <v>0</v>
      </c>
    </row>
    <row r="2347" spans="1:17" hidden="1">
      <c r="J2347" s="21"/>
      <c r="K2347" s="22" t="str">
        <f>IFERROR(TablaAforos[[#This Row],[AREA DEL POTRERO]]/TablaAforos[[#This Row],[NUMERO VACAS LOTE]]/TablaAforos[[#This Row],[DIAS OCUPACION]],"")</f>
        <v/>
      </c>
      <c r="L2347" s="23">
        <f t="shared" si="549"/>
        <v>1900</v>
      </c>
      <c r="M2347" s="23">
        <f t="shared" si="550"/>
        <v>1</v>
      </c>
      <c r="N2347" s="23">
        <f t="shared" si="551"/>
        <v>0</v>
      </c>
    </row>
    <row r="2348" spans="1:17" hidden="1">
      <c r="J2348" s="21"/>
      <c r="K2348" s="22" t="str">
        <f>IFERROR(TablaAforos[[#This Row],[AREA DEL POTRERO]]/TablaAforos[[#This Row],[NUMERO VACAS LOTE]]/TablaAforos[[#This Row],[DIAS OCUPACION]],"")</f>
        <v/>
      </c>
      <c r="L2348" s="23">
        <f t="shared" si="549"/>
        <v>1900</v>
      </c>
      <c r="M2348" s="23">
        <f t="shared" si="550"/>
        <v>1</v>
      </c>
      <c r="N2348" s="23">
        <f t="shared" si="551"/>
        <v>0</v>
      </c>
    </row>
    <row r="2349" spans="1:17" hidden="1">
      <c r="J2349" s="21"/>
      <c r="K2349" s="22" t="str">
        <f>IFERROR(TablaAforos[[#This Row],[AREA DEL POTRERO]]/TablaAforos[[#This Row],[NUMERO VACAS LOTE]]/TablaAforos[[#This Row],[DIAS OCUPACION]],"")</f>
        <v/>
      </c>
      <c r="L2349" s="23">
        <f t="shared" si="549"/>
        <v>1900</v>
      </c>
      <c r="M2349" s="23">
        <f t="shared" si="550"/>
        <v>1</v>
      </c>
      <c r="N2349" s="23">
        <f t="shared" si="551"/>
        <v>0</v>
      </c>
    </row>
    <row r="2350" spans="1:17" hidden="1">
      <c r="J2350" s="21"/>
      <c r="K2350" s="22" t="str">
        <f>IFERROR(TablaAforos[[#This Row],[AREA DEL POTRERO]]/TablaAforos[[#This Row],[NUMERO VACAS LOTE]]/TablaAforos[[#This Row],[DIAS OCUPACION]],"")</f>
        <v/>
      </c>
      <c r="L2350" s="23">
        <f t="shared" si="549"/>
        <v>1900</v>
      </c>
      <c r="M2350" s="23">
        <f t="shared" si="550"/>
        <v>1</v>
      </c>
      <c r="N2350" s="23">
        <f t="shared" si="551"/>
        <v>0</v>
      </c>
    </row>
    <row r="2351" spans="1:17" hidden="1">
      <c r="J2351" s="21"/>
      <c r="K2351" s="22" t="str">
        <f>IFERROR(TablaAforos[[#This Row],[AREA DEL POTRERO]]/TablaAforos[[#This Row],[NUMERO VACAS LOTE]]/TablaAforos[[#This Row],[DIAS OCUPACION]],"")</f>
        <v/>
      </c>
      <c r="L2351" s="23">
        <f t="shared" si="549"/>
        <v>1900</v>
      </c>
      <c r="M2351" s="23">
        <f t="shared" si="550"/>
        <v>1</v>
      </c>
      <c r="N2351" s="23">
        <f t="shared" si="551"/>
        <v>0</v>
      </c>
    </row>
    <row r="2352" spans="1:17" hidden="1">
      <c r="J2352" s="21"/>
      <c r="K2352" s="22" t="str">
        <f>IFERROR(TablaAforos[[#This Row],[AREA DEL POTRERO]]/TablaAforos[[#This Row],[NUMERO VACAS LOTE]]/TablaAforos[[#This Row],[DIAS OCUPACION]],"")</f>
        <v/>
      </c>
      <c r="L2352" s="23">
        <f t="shared" si="549"/>
        <v>1900</v>
      </c>
      <c r="M2352" s="23">
        <f t="shared" si="550"/>
        <v>1</v>
      </c>
      <c r="N2352" s="23">
        <f t="shared" si="551"/>
        <v>0</v>
      </c>
    </row>
    <row r="2353" spans="10:14" hidden="1">
      <c r="J2353" s="21"/>
      <c r="K2353" s="22" t="str">
        <f>IFERROR(TablaAforos[[#This Row],[AREA DEL POTRERO]]/TablaAforos[[#This Row],[NUMERO VACAS LOTE]]/TablaAforos[[#This Row],[DIAS OCUPACION]],"")</f>
        <v/>
      </c>
      <c r="L2353" s="23">
        <f t="shared" si="549"/>
        <v>1900</v>
      </c>
      <c r="M2353" s="23">
        <f t="shared" si="550"/>
        <v>1</v>
      </c>
      <c r="N2353" s="23">
        <f t="shared" si="551"/>
        <v>0</v>
      </c>
    </row>
    <row r="2354" spans="10:14" hidden="1">
      <c r="J2354" s="21"/>
      <c r="K2354" s="22" t="str">
        <f>IFERROR(TablaAforos[[#This Row],[AREA DEL POTRERO]]/TablaAforos[[#This Row],[NUMERO VACAS LOTE]]/TablaAforos[[#This Row],[DIAS OCUPACION]],"")</f>
        <v/>
      </c>
      <c r="L2354" s="23">
        <f t="shared" si="549"/>
        <v>1900</v>
      </c>
      <c r="M2354" s="23">
        <f t="shared" si="550"/>
        <v>1</v>
      </c>
      <c r="N2354" s="23">
        <f t="shared" si="551"/>
        <v>0</v>
      </c>
    </row>
    <row r="2355" spans="10:14" hidden="1">
      <c r="J2355" s="21"/>
      <c r="K2355" s="22" t="str">
        <f>IFERROR(TablaAforos[[#This Row],[AREA DEL POTRERO]]/TablaAforos[[#This Row],[NUMERO VACAS LOTE]]/TablaAforos[[#This Row],[DIAS OCUPACION]],"")</f>
        <v/>
      </c>
      <c r="L2355" s="23">
        <f t="shared" si="549"/>
        <v>1900</v>
      </c>
      <c r="M2355" s="23">
        <f t="shared" si="550"/>
        <v>1</v>
      </c>
      <c r="N2355" s="23">
        <f t="shared" si="551"/>
        <v>0</v>
      </c>
    </row>
    <row r="2356" spans="10:14" hidden="1">
      <c r="J2356" s="21"/>
      <c r="K2356" s="22" t="str">
        <f>IFERROR(TablaAforos[[#This Row],[AREA DEL POTRERO]]/TablaAforos[[#This Row],[NUMERO VACAS LOTE]]/TablaAforos[[#This Row],[DIAS OCUPACION]],"")</f>
        <v/>
      </c>
      <c r="L2356" s="23">
        <f t="shared" si="549"/>
        <v>1900</v>
      </c>
      <c r="M2356" s="23">
        <f t="shared" si="550"/>
        <v>1</v>
      </c>
      <c r="N2356" s="23">
        <f t="shared" si="551"/>
        <v>0</v>
      </c>
    </row>
    <row r="2357" spans="10:14" hidden="1">
      <c r="J2357" s="21"/>
      <c r="K2357" s="22" t="str">
        <f>IFERROR(TablaAforos[[#This Row],[AREA DEL POTRERO]]/TablaAforos[[#This Row],[NUMERO VACAS LOTE]]/TablaAforos[[#This Row],[DIAS OCUPACION]],"")</f>
        <v/>
      </c>
      <c r="L2357" s="23">
        <f t="shared" si="549"/>
        <v>1900</v>
      </c>
      <c r="M2357" s="23">
        <f t="shared" si="550"/>
        <v>1</v>
      </c>
      <c r="N2357" s="23">
        <f t="shared" si="551"/>
        <v>0</v>
      </c>
    </row>
    <row r="2358" spans="10:14" hidden="1">
      <c r="J2358" s="21"/>
      <c r="K2358" s="22" t="str">
        <f>IFERROR(TablaAforos[[#This Row],[AREA DEL POTRERO]]/TablaAforos[[#This Row],[NUMERO VACAS LOTE]]/TablaAforos[[#This Row],[DIAS OCUPACION]],"")</f>
        <v/>
      </c>
      <c r="L2358" s="23">
        <f t="shared" si="549"/>
        <v>1900</v>
      </c>
      <c r="M2358" s="23">
        <f t="shared" si="550"/>
        <v>1</v>
      </c>
      <c r="N2358" s="23">
        <f t="shared" si="551"/>
        <v>0</v>
      </c>
    </row>
    <row r="2359" spans="10:14" hidden="1">
      <c r="J2359" s="21"/>
      <c r="K2359" s="22" t="str">
        <f>IFERROR(TablaAforos[[#This Row],[AREA DEL POTRERO]]/TablaAforos[[#This Row],[NUMERO VACAS LOTE]]/TablaAforos[[#This Row],[DIAS OCUPACION]],"")</f>
        <v/>
      </c>
      <c r="L2359" s="23">
        <f t="shared" si="549"/>
        <v>1900</v>
      </c>
      <c r="M2359" s="23">
        <f t="shared" si="550"/>
        <v>1</v>
      </c>
      <c r="N2359" s="23">
        <f t="shared" si="551"/>
        <v>0</v>
      </c>
    </row>
    <row r="2360" spans="10:14" hidden="1">
      <c r="J2360" s="21"/>
      <c r="K2360" s="22" t="str">
        <f>IFERROR(TablaAforos[[#This Row],[AREA DEL POTRERO]]/TablaAforos[[#This Row],[NUMERO VACAS LOTE]]/TablaAforos[[#This Row],[DIAS OCUPACION]],"")</f>
        <v/>
      </c>
      <c r="L2360" s="23">
        <f t="shared" si="549"/>
        <v>1900</v>
      </c>
      <c r="M2360" s="23">
        <f t="shared" si="550"/>
        <v>1</v>
      </c>
      <c r="N2360" s="23">
        <f t="shared" si="551"/>
        <v>0</v>
      </c>
    </row>
    <row r="2361" spans="10:14" hidden="1">
      <c r="J2361" s="21"/>
      <c r="K2361" s="22" t="str">
        <f>IFERROR(TablaAforos[[#This Row],[AREA DEL POTRERO]]/TablaAforos[[#This Row],[NUMERO VACAS LOTE]]/TablaAforos[[#This Row],[DIAS OCUPACION]],"")</f>
        <v/>
      </c>
      <c r="L2361" s="23">
        <f t="shared" si="549"/>
        <v>1900</v>
      </c>
      <c r="M2361" s="23">
        <f t="shared" si="550"/>
        <v>1</v>
      </c>
      <c r="N2361" s="23">
        <f t="shared" si="551"/>
        <v>0</v>
      </c>
    </row>
    <row r="2362" spans="10:14" hidden="1">
      <c r="J2362" s="21"/>
      <c r="K2362" s="22" t="str">
        <f>IFERROR(TablaAforos[[#This Row],[AREA DEL POTRERO]]/TablaAforos[[#This Row],[NUMERO VACAS LOTE]]/TablaAforos[[#This Row],[DIAS OCUPACION]],"")</f>
        <v/>
      </c>
      <c r="L2362" s="23">
        <f t="shared" si="549"/>
        <v>1900</v>
      </c>
      <c r="M2362" s="23">
        <f t="shared" si="550"/>
        <v>1</v>
      </c>
      <c r="N2362" s="23">
        <f t="shared" si="551"/>
        <v>0</v>
      </c>
    </row>
    <row r="2363" spans="10:14" hidden="1">
      <c r="J2363" s="21"/>
      <c r="K2363" s="22" t="str">
        <f>IFERROR(TablaAforos[[#This Row],[AREA DEL POTRERO]]/TablaAforos[[#This Row],[NUMERO VACAS LOTE]]/TablaAforos[[#This Row],[DIAS OCUPACION]],"")</f>
        <v/>
      </c>
      <c r="L2363" s="23">
        <f t="shared" ref="L2363:L2394" si="552">YEAR(A2363)</f>
        <v>1900</v>
      </c>
      <c r="M2363" s="23">
        <f t="shared" ref="M2363:M2394" si="553">MONTH(A2363)</f>
        <v>1</v>
      </c>
      <c r="N2363" s="23">
        <f t="shared" ref="N2363:N2394" si="554">DAY(A2363)</f>
        <v>0</v>
      </c>
    </row>
    <row r="2364" spans="10:14" hidden="1">
      <c r="J2364" s="21"/>
      <c r="K2364" s="22" t="str">
        <f>IFERROR(TablaAforos[[#This Row],[AREA DEL POTRERO]]/TablaAforos[[#This Row],[NUMERO VACAS LOTE]]/TablaAforos[[#This Row],[DIAS OCUPACION]],"")</f>
        <v/>
      </c>
      <c r="L2364" s="23">
        <f t="shared" si="552"/>
        <v>1900</v>
      </c>
      <c r="M2364" s="23">
        <f t="shared" si="553"/>
        <v>1</v>
      </c>
      <c r="N2364" s="23">
        <f t="shared" si="554"/>
        <v>0</v>
      </c>
    </row>
    <row r="2365" spans="10:14" hidden="1">
      <c r="J2365" s="21"/>
      <c r="K2365" s="22" t="str">
        <f>IFERROR(TablaAforos[[#This Row],[AREA DEL POTRERO]]/TablaAforos[[#This Row],[NUMERO VACAS LOTE]]/TablaAforos[[#This Row],[DIAS OCUPACION]],"")</f>
        <v/>
      </c>
      <c r="L2365" s="23">
        <f t="shared" si="552"/>
        <v>1900</v>
      </c>
      <c r="M2365" s="23">
        <f t="shared" si="553"/>
        <v>1</v>
      </c>
      <c r="N2365" s="23">
        <f t="shared" si="554"/>
        <v>0</v>
      </c>
    </row>
    <row r="2366" spans="10:14" hidden="1">
      <c r="J2366" s="21"/>
      <c r="K2366" s="22" t="str">
        <f>IFERROR(TablaAforos[[#This Row],[AREA DEL POTRERO]]/TablaAforos[[#This Row],[NUMERO VACAS LOTE]]/TablaAforos[[#This Row],[DIAS OCUPACION]],"")</f>
        <v/>
      </c>
      <c r="L2366" s="23">
        <f t="shared" si="552"/>
        <v>1900</v>
      </c>
      <c r="M2366" s="23">
        <f t="shared" si="553"/>
        <v>1</v>
      </c>
      <c r="N2366" s="23">
        <f t="shared" si="554"/>
        <v>0</v>
      </c>
    </row>
    <row r="2367" spans="10:14" hidden="1">
      <c r="J2367" s="21"/>
      <c r="K2367" s="22" t="str">
        <f>IFERROR(TablaAforos[[#This Row],[AREA DEL POTRERO]]/TablaAforos[[#This Row],[NUMERO VACAS LOTE]]/TablaAforos[[#This Row],[DIAS OCUPACION]],"")</f>
        <v/>
      </c>
      <c r="L2367" s="23">
        <f t="shared" si="552"/>
        <v>1900</v>
      </c>
      <c r="M2367" s="23">
        <f t="shared" si="553"/>
        <v>1</v>
      </c>
      <c r="N2367" s="23">
        <f t="shared" si="554"/>
        <v>0</v>
      </c>
    </row>
    <row r="2368" spans="10:14" hidden="1">
      <c r="J2368" s="21"/>
      <c r="K2368" s="22" t="str">
        <f>IFERROR(TablaAforos[[#This Row],[AREA DEL POTRERO]]/TablaAforos[[#This Row],[NUMERO VACAS LOTE]]/TablaAforos[[#This Row],[DIAS OCUPACION]],"")</f>
        <v/>
      </c>
      <c r="L2368" s="23">
        <f t="shared" si="552"/>
        <v>1900</v>
      </c>
      <c r="M2368" s="23">
        <f t="shared" si="553"/>
        <v>1</v>
      </c>
      <c r="N2368" s="23">
        <f t="shared" si="554"/>
        <v>0</v>
      </c>
    </row>
    <row r="2369" spans="10:14" hidden="1">
      <c r="J2369" s="21"/>
      <c r="K2369" s="22" t="str">
        <f>IFERROR(TablaAforos[[#This Row],[AREA DEL POTRERO]]/TablaAforos[[#This Row],[NUMERO VACAS LOTE]]/TablaAforos[[#This Row],[DIAS OCUPACION]],"")</f>
        <v/>
      </c>
      <c r="L2369" s="23">
        <f t="shared" si="552"/>
        <v>1900</v>
      </c>
      <c r="M2369" s="23">
        <f t="shared" si="553"/>
        <v>1</v>
      </c>
      <c r="N2369" s="23">
        <f t="shared" si="554"/>
        <v>0</v>
      </c>
    </row>
    <row r="2370" spans="10:14" hidden="1">
      <c r="J2370" s="21"/>
      <c r="K2370" s="22" t="str">
        <f>IFERROR(TablaAforos[[#This Row],[AREA DEL POTRERO]]/TablaAforos[[#This Row],[NUMERO VACAS LOTE]]/TablaAforos[[#This Row],[DIAS OCUPACION]],"")</f>
        <v/>
      </c>
      <c r="L2370" s="23">
        <f t="shared" si="552"/>
        <v>1900</v>
      </c>
      <c r="M2370" s="23">
        <f t="shared" si="553"/>
        <v>1</v>
      </c>
      <c r="N2370" s="23">
        <f t="shared" si="554"/>
        <v>0</v>
      </c>
    </row>
    <row r="2371" spans="10:14" hidden="1">
      <c r="J2371" s="21"/>
      <c r="K2371" s="22" t="str">
        <f>IFERROR(TablaAforos[[#This Row],[AREA DEL POTRERO]]/TablaAforos[[#This Row],[NUMERO VACAS LOTE]]/TablaAforos[[#This Row],[DIAS OCUPACION]],"")</f>
        <v/>
      </c>
      <c r="L2371" s="23">
        <f t="shared" si="552"/>
        <v>1900</v>
      </c>
      <c r="M2371" s="23">
        <f t="shared" si="553"/>
        <v>1</v>
      </c>
      <c r="N2371" s="23">
        <f t="shared" si="554"/>
        <v>0</v>
      </c>
    </row>
    <row r="2372" spans="10:14" hidden="1">
      <c r="J2372" s="21"/>
      <c r="K2372" s="22" t="str">
        <f>IFERROR(TablaAforos[[#This Row],[AREA DEL POTRERO]]/TablaAforos[[#This Row],[NUMERO VACAS LOTE]]/TablaAforos[[#This Row],[DIAS OCUPACION]],"")</f>
        <v/>
      </c>
      <c r="L2372" s="23">
        <f t="shared" si="552"/>
        <v>1900</v>
      </c>
      <c r="M2372" s="23">
        <f t="shared" si="553"/>
        <v>1</v>
      </c>
      <c r="N2372" s="23">
        <f t="shared" si="554"/>
        <v>0</v>
      </c>
    </row>
    <row r="2373" spans="10:14" hidden="1">
      <c r="J2373" s="21"/>
      <c r="K2373" s="22" t="str">
        <f>IFERROR(TablaAforos[[#This Row],[AREA DEL POTRERO]]/TablaAforos[[#This Row],[NUMERO VACAS LOTE]]/TablaAforos[[#This Row],[DIAS OCUPACION]],"")</f>
        <v/>
      </c>
      <c r="L2373" s="23">
        <f t="shared" si="552"/>
        <v>1900</v>
      </c>
      <c r="M2373" s="23">
        <f t="shared" si="553"/>
        <v>1</v>
      </c>
      <c r="N2373" s="23">
        <f t="shared" si="554"/>
        <v>0</v>
      </c>
    </row>
    <row r="2374" spans="10:14" hidden="1">
      <c r="J2374" s="21"/>
      <c r="K2374" s="22" t="str">
        <f>IFERROR(TablaAforos[[#This Row],[AREA DEL POTRERO]]/TablaAforos[[#This Row],[NUMERO VACAS LOTE]]/TablaAforos[[#This Row],[DIAS OCUPACION]],"")</f>
        <v/>
      </c>
      <c r="L2374" s="23">
        <f t="shared" si="552"/>
        <v>1900</v>
      </c>
      <c r="M2374" s="23">
        <f t="shared" si="553"/>
        <v>1</v>
      </c>
      <c r="N2374" s="23">
        <f t="shared" si="554"/>
        <v>0</v>
      </c>
    </row>
    <row r="2375" spans="10:14" hidden="1">
      <c r="J2375" s="21"/>
      <c r="K2375" s="22" t="str">
        <f>IFERROR(TablaAforos[[#This Row],[AREA DEL POTRERO]]/TablaAforos[[#This Row],[NUMERO VACAS LOTE]]/TablaAforos[[#This Row],[DIAS OCUPACION]],"")</f>
        <v/>
      </c>
      <c r="L2375" s="23">
        <f t="shared" si="552"/>
        <v>1900</v>
      </c>
      <c r="M2375" s="23">
        <f t="shared" si="553"/>
        <v>1</v>
      </c>
      <c r="N2375" s="23">
        <f t="shared" si="554"/>
        <v>0</v>
      </c>
    </row>
    <row r="2376" spans="10:14" hidden="1">
      <c r="J2376" s="21"/>
      <c r="K2376" s="22" t="str">
        <f>IFERROR(TablaAforos[[#This Row],[AREA DEL POTRERO]]/TablaAforos[[#This Row],[NUMERO VACAS LOTE]]/TablaAforos[[#This Row],[DIAS OCUPACION]],"")</f>
        <v/>
      </c>
      <c r="L2376" s="23">
        <f t="shared" si="552"/>
        <v>1900</v>
      </c>
      <c r="M2376" s="23">
        <f t="shared" si="553"/>
        <v>1</v>
      </c>
      <c r="N2376" s="23">
        <f t="shared" si="554"/>
        <v>0</v>
      </c>
    </row>
    <row r="2377" spans="10:14" hidden="1">
      <c r="J2377" s="21"/>
      <c r="K2377" s="22" t="str">
        <f>IFERROR(TablaAforos[[#This Row],[AREA DEL POTRERO]]/TablaAforos[[#This Row],[NUMERO VACAS LOTE]]/TablaAforos[[#This Row],[DIAS OCUPACION]],"")</f>
        <v/>
      </c>
      <c r="L2377" s="23">
        <f t="shared" si="552"/>
        <v>1900</v>
      </c>
      <c r="M2377" s="23">
        <f t="shared" si="553"/>
        <v>1</v>
      </c>
      <c r="N2377" s="23">
        <f t="shared" si="554"/>
        <v>0</v>
      </c>
    </row>
    <row r="2378" spans="10:14" hidden="1">
      <c r="J2378" s="21"/>
      <c r="K2378" s="22" t="str">
        <f>IFERROR(TablaAforos[[#This Row],[AREA DEL POTRERO]]/TablaAforos[[#This Row],[NUMERO VACAS LOTE]]/TablaAforos[[#This Row],[DIAS OCUPACION]],"")</f>
        <v/>
      </c>
      <c r="L2378" s="23">
        <f t="shared" si="552"/>
        <v>1900</v>
      </c>
      <c r="M2378" s="23">
        <f t="shared" si="553"/>
        <v>1</v>
      </c>
      <c r="N2378" s="23">
        <f t="shared" si="554"/>
        <v>0</v>
      </c>
    </row>
    <row r="2379" spans="10:14" hidden="1">
      <c r="J2379" s="21"/>
      <c r="K2379" s="22" t="str">
        <f>IFERROR(TablaAforos[[#This Row],[AREA DEL POTRERO]]/TablaAforos[[#This Row],[NUMERO VACAS LOTE]]/TablaAforos[[#This Row],[DIAS OCUPACION]],"")</f>
        <v/>
      </c>
      <c r="L2379" s="23">
        <f t="shared" si="552"/>
        <v>1900</v>
      </c>
      <c r="M2379" s="23">
        <f t="shared" si="553"/>
        <v>1</v>
      </c>
      <c r="N2379" s="23">
        <f t="shared" si="554"/>
        <v>0</v>
      </c>
    </row>
    <row r="2380" spans="10:14" hidden="1">
      <c r="J2380" s="21"/>
      <c r="K2380" s="22" t="str">
        <f>IFERROR(TablaAforos[[#This Row],[AREA DEL POTRERO]]/TablaAforos[[#This Row],[NUMERO VACAS LOTE]]/TablaAforos[[#This Row],[DIAS OCUPACION]],"")</f>
        <v/>
      </c>
      <c r="L2380" s="23">
        <f t="shared" si="552"/>
        <v>1900</v>
      </c>
      <c r="M2380" s="23">
        <f t="shared" si="553"/>
        <v>1</v>
      </c>
      <c r="N2380" s="23">
        <f t="shared" si="554"/>
        <v>0</v>
      </c>
    </row>
    <row r="2381" spans="10:14" hidden="1">
      <c r="J2381" s="21"/>
      <c r="K2381" s="22" t="str">
        <f>IFERROR(TablaAforos[[#This Row],[AREA DEL POTRERO]]/TablaAforos[[#This Row],[NUMERO VACAS LOTE]]/TablaAforos[[#This Row],[DIAS OCUPACION]],"")</f>
        <v/>
      </c>
      <c r="L2381" s="23">
        <f t="shared" si="552"/>
        <v>1900</v>
      </c>
      <c r="M2381" s="23">
        <f t="shared" si="553"/>
        <v>1</v>
      </c>
      <c r="N2381" s="23">
        <f t="shared" si="554"/>
        <v>0</v>
      </c>
    </row>
    <row r="2382" spans="10:14" hidden="1">
      <c r="J2382" s="21"/>
      <c r="K2382" s="22" t="str">
        <f>IFERROR(TablaAforos[[#This Row],[AREA DEL POTRERO]]/TablaAforos[[#This Row],[NUMERO VACAS LOTE]]/TablaAforos[[#This Row],[DIAS OCUPACION]],"")</f>
        <v/>
      </c>
      <c r="L2382" s="23">
        <f t="shared" si="552"/>
        <v>1900</v>
      </c>
      <c r="M2382" s="23">
        <f t="shared" si="553"/>
        <v>1</v>
      </c>
      <c r="N2382" s="23">
        <f t="shared" si="554"/>
        <v>0</v>
      </c>
    </row>
    <row r="2383" spans="10:14" hidden="1">
      <c r="J2383" s="21"/>
      <c r="K2383" s="22" t="str">
        <f>IFERROR(TablaAforos[[#This Row],[AREA DEL POTRERO]]/TablaAforos[[#This Row],[NUMERO VACAS LOTE]]/TablaAforos[[#This Row],[DIAS OCUPACION]],"")</f>
        <v/>
      </c>
      <c r="L2383" s="23">
        <f t="shared" si="552"/>
        <v>1900</v>
      </c>
      <c r="M2383" s="23">
        <f t="shared" si="553"/>
        <v>1</v>
      </c>
      <c r="N2383" s="23">
        <f t="shared" si="554"/>
        <v>0</v>
      </c>
    </row>
    <row r="2384" spans="10:14" hidden="1">
      <c r="J2384" s="21"/>
      <c r="K2384" s="22" t="str">
        <f>IFERROR(TablaAforos[[#This Row],[AREA DEL POTRERO]]/TablaAforos[[#This Row],[NUMERO VACAS LOTE]]/TablaAforos[[#This Row],[DIAS OCUPACION]],"")</f>
        <v/>
      </c>
      <c r="L2384" s="23">
        <f t="shared" si="552"/>
        <v>1900</v>
      </c>
      <c r="M2384" s="23">
        <f t="shared" si="553"/>
        <v>1</v>
      </c>
      <c r="N2384" s="23">
        <f t="shared" si="554"/>
        <v>0</v>
      </c>
    </row>
    <row r="2385" spans="10:14" hidden="1">
      <c r="J2385" s="21"/>
      <c r="K2385" s="22" t="str">
        <f>IFERROR(TablaAforos[[#This Row],[AREA DEL POTRERO]]/TablaAforos[[#This Row],[NUMERO VACAS LOTE]]/TablaAforos[[#This Row],[DIAS OCUPACION]],"")</f>
        <v/>
      </c>
      <c r="L2385" s="23">
        <f t="shared" si="552"/>
        <v>1900</v>
      </c>
      <c r="M2385" s="23">
        <f t="shared" si="553"/>
        <v>1</v>
      </c>
      <c r="N2385" s="23">
        <f t="shared" si="554"/>
        <v>0</v>
      </c>
    </row>
    <row r="2386" spans="10:14" hidden="1">
      <c r="J2386" s="21"/>
      <c r="K2386" s="22" t="str">
        <f>IFERROR(TablaAforos[[#This Row],[AREA DEL POTRERO]]/TablaAforos[[#This Row],[NUMERO VACAS LOTE]]/TablaAforos[[#This Row],[DIAS OCUPACION]],"")</f>
        <v/>
      </c>
      <c r="L2386" s="23">
        <f t="shared" si="552"/>
        <v>1900</v>
      </c>
      <c r="M2386" s="23">
        <f t="shared" si="553"/>
        <v>1</v>
      </c>
      <c r="N2386" s="23">
        <f t="shared" si="554"/>
        <v>0</v>
      </c>
    </row>
    <row r="2387" spans="10:14" hidden="1">
      <c r="J2387" s="21"/>
      <c r="K2387" s="22" t="str">
        <f>IFERROR(TablaAforos[[#This Row],[AREA DEL POTRERO]]/TablaAforos[[#This Row],[NUMERO VACAS LOTE]]/TablaAforos[[#This Row],[DIAS OCUPACION]],"")</f>
        <v/>
      </c>
      <c r="L2387" s="23">
        <f t="shared" si="552"/>
        <v>1900</v>
      </c>
      <c r="M2387" s="23">
        <f t="shared" si="553"/>
        <v>1</v>
      </c>
      <c r="N2387" s="23">
        <f t="shared" si="554"/>
        <v>0</v>
      </c>
    </row>
    <row r="2388" spans="10:14" hidden="1">
      <c r="J2388" s="21"/>
      <c r="K2388" s="22" t="str">
        <f>IFERROR(TablaAforos[[#This Row],[AREA DEL POTRERO]]/TablaAforos[[#This Row],[NUMERO VACAS LOTE]]/TablaAforos[[#This Row],[DIAS OCUPACION]],"")</f>
        <v/>
      </c>
      <c r="L2388" s="23">
        <f t="shared" si="552"/>
        <v>1900</v>
      </c>
      <c r="M2388" s="23">
        <f t="shared" si="553"/>
        <v>1</v>
      </c>
      <c r="N2388" s="23">
        <f t="shared" si="554"/>
        <v>0</v>
      </c>
    </row>
    <row r="2389" spans="10:14" hidden="1">
      <c r="J2389" s="21"/>
      <c r="K2389" s="22" t="str">
        <f>IFERROR(TablaAforos[[#This Row],[AREA DEL POTRERO]]/TablaAforos[[#This Row],[NUMERO VACAS LOTE]]/TablaAforos[[#This Row],[DIAS OCUPACION]],"")</f>
        <v/>
      </c>
      <c r="L2389" s="23">
        <f t="shared" si="552"/>
        <v>1900</v>
      </c>
      <c r="M2389" s="23">
        <f t="shared" si="553"/>
        <v>1</v>
      </c>
      <c r="N2389" s="23">
        <f t="shared" si="554"/>
        <v>0</v>
      </c>
    </row>
    <row r="2390" spans="10:14" hidden="1">
      <c r="J2390" s="21"/>
      <c r="K2390" s="22" t="str">
        <f>IFERROR(TablaAforos[[#This Row],[AREA DEL POTRERO]]/TablaAforos[[#This Row],[NUMERO VACAS LOTE]]/TablaAforos[[#This Row],[DIAS OCUPACION]],"")</f>
        <v/>
      </c>
      <c r="L2390" s="23">
        <f t="shared" si="552"/>
        <v>1900</v>
      </c>
      <c r="M2390" s="23">
        <f t="shared" si="553"/>
        <v>1</v>
      </c>
      <c r="N2390" s="23">
        <f t="shared" si="554"/>
        <v>0</v>
      </c>
    </row>
    <row r="2391" spans="10:14" hidden="1">
      <c r="J2391" s="21"/>
      <c r="K2391" s="22" t="str">
        <f>IFERROR(TablaAforos[[#This Row],[AREA DEL POTRERO]]/TablaAforos[[#This Row],[NUMERO VACAS LOTE]]/TablaAforos[[#This Row],[DIAS OCUPACION]],"")</f>
        <v/>
      </c>
      <c r="L2391" s="23">
        <f t="shared" si="552"/>
        <v>1900</v>
      </c>
      <c r="M2391" s="23">
        <f t="shared" si="553"/>
        <v>1</v>
      </c>
      <c r="N2391" s="23">
        <f t="shared" si="554"/>
        <v>0</v>
      </c>
    </row>
    <row r="2392" spans="10:14" hidden="1">
      <c r="J2392" s="21"/>
      <c r="K2392" s="22" t="str">
        <f>IFERROR(TablaAforos[[#This Row],[AREA DEL POTRERO]]/TablaAforos[[#This Row],[NUMERO VACAS LOTE]]/TablaAforos[[#This Row],[DIAS OCUPACION]],"")</f>
        <v/>
      </c>
      <c r="L2392" s="23">
        <f t="shared" si="552"/>
        <v>1900</v>
      </c>
      <c r="M2392" s="23">
        <f t="shared" si="553"/>
        <v>1</v>
      </c>
      <c r="N2392" s="23">
        <f t="shared" si="554"/>
        <v>0</v>
      </c>
    </row>
    <row r="2393" spans="10:14" hidden="1">
      <c r="J2393" s="21"/>
      <c r="K2393" s="22" t="str">
        <f>IFERROR(TablaAforos[[#This Row],[AREA DEL POTRERO]]/TablaAforos[[#This Row],[NUMERO VACAS LOTE]]/TablaAforos[[#This Row],[DIAS OCUPACION]],"")</f>
        <v/>
      </c>
      <c r="L2393" s="23">
        <f t="shared" si="552"/>
        <v>1900</v>
      </c>
      <c r="M2393" s="23">
        <f t="shared" si="553"/>
        <v>1</v>
      </c>
      <c r="N2393" s="23">
        <f t="shared" si="554"/>
        <v>0</v>
      </c>
    </row>
    <row r="2394" spans="10:14" hidden="1">
      <c r="J2394" s="21"/>
      <c r="K2394" s="22" t="str">
        <f>IFERROR(TablaAforos[[#This Row],[AREA DEL POTRERO]]/TablaAforos[[#This Row],[NUMERO VACAS LOTE]]/TablaAforos[[#This Row],[DIAS OCUPACION]],"")</f>
        <v/>
      </c>
      <c r="L2394" s="23">
        <f t="shared" si="552"/>
        <v>1900</v>
      </c>
      <c r="M2394" s="23">
        <f t="shared" si="553"/>
        <v>1</v>
      </c>
      <c r="N2394" s="23">
        <f t="shared" si="554"/>
        <v>0</v>
      </c>
    </row>
    <row r="2395" spans="10:14" hidden="1">
      <c r="J2395" s="21"/>
      <c r="K2395" s="22" t="str">
        <f>IFERROR(TablaAforos[[#This Row],[AREA DEL POTRERO]]/TablaAforos[[#This Row],[NUMERO VACAS LOTE]]/TablaAforos[[#This Row],[DIAS OCUPACION]],"")</f>
        <v/>
      </c>
      <c r="L2395" s="23">
        <f t="shared" ref="L2395:L2426" si="555">YEAR(A2395)</f>
        <v>1900</v>
      </c>
      <c r="M2395" s="23">
        <f t="shared" ref="M2395:M2426" si="556">MONTH(A2395)</f>
        <v>1</v>
      </c>
      <c r="N2395" s="23">
        <f t="shared" ref="N2395:N2426" si="557">DAY(A2395)</f>
        <v>0</v>
      </c>
    </row>
    <row r="2396" spans="10:14" hidden="1">
      <c r="J2396" s="21"/>
      <c r="K2396" s="22" t="str">
        <f>IFERROR(TablaAforos[[#This Row],[AREA DEL POTRERO]]/TablaAforos[[#This Row],[NUMERO VACAS LOTE]]/TablaAforos[[#This Row],[DIAS OCUPACION]],"")</f>
        <v/>
      </c>
      <c r="L2396" s="23">
        <f t="shared" si="555"/>
        <v>1900</v>
      </c>
      <c r="M2396" s="23">
        <f t="shared" si="556"/>
        <v>1</v>
      </c>
      <c r="N2396" s="23">
        <f t="shared" si="557"/>
        <v>0</v>
      </c>
    </row>
    <row r="2397" spans="10:14" hidden="1">
      <c r="J2397" s="21"/>
      <c r="K2397" s="22" t="str">
        <f>IFERROR(TablaAforos[[#This Row],[AREA DEL POTRERO]]/TablaAforos[[#This Row],[NUMERO VACAS LOTE]]/TablaAforos[[#This Row],[DIAS OCUPACION]],"")</f>
        <v/>
      </c>
      <c r="L2397" s="23">
        <f t="shared" si="555"/>
        <v>1900</v>
      </c>
      <c r="M2397" s="23">
        <f t="shared" si="556"/>
        <v>1</v>
      </c>
      <c r="N2397" s="23">
        <f t="shared" si="557"/>
        <v>0</v>
      </c>
    </row>
    <row r="2398" spans="10:14" hidden="1">
      <c r="J2398" s="21"/>
      <c r="K2398" s="22" t="str">
        <f>IFERROR(TablaAforos[[#This Row],[AREA DEL POTRERO]]/TablaAforos[[#This Row],[NUMERO VACAS LOTE]]/TablaAforos[[#This Row],[DIAS OCUPACION]],"")</f>
        <v/>
      </c>
      <c r="L2398" s="23">
        <f t="shared" si="555"/>
        <v>1900</v>
      </c>
      <c r="M2398" s="23">
        <f t="shared" si="556"/>
        <v>1</v>
      </c>
      <c r="N2398" s="23">
        <f t="shared" si="557"/>
        <v>0</v>
      </c>
    </row>
    <row r="2399" spans="10:14" hidden="1">
      <c r="J2399" s="21"/>
      <c r="K2399" s="22" t="str">
        <f>IFERROR(TablaAforos[[#This Row],[AREA DEL POTRERO]]/TablaAforos[[#This Row],[NUMERO VACAS LOTE]]/TablaAforos[[#This Row],[DIAS OCUPACION]],"")</f>
        <v/>
      </c>
      <c r="L2399" s="23">
        <f t="shared" si="555"/>
        <v>1900</v>
      </c>
      <c r="M2399" s="23">
        <f t="shared" si="556"/>
        <v>1</v>
      </c>
      <c r="N2399" s="23">
        <f t="shared" si="557"/>
        <v>0</v>
      </c>
    </row>
    <row r="2400" spans="10:14" hidden="1">
      <c r="J2400" s="21"/>
      <c r="K2400" s="22" t="str">
        <f>IFERROR(TablaAforos[[#This Row],[AREA DEL POTRERO]]/TablaAforos[[#This Row],[NUMERO VACAS LOTE]]/TablaAforos[[#This Row],[DIAS OCUPACION]],"")</f>
        <v/>
      </c>
      <c r="L2400" s="23">
        <f t="shared" si="555"/>
        <v>1900</v>
      </c>
      <c r="M2400" s="23">
        <f t="shared" si="556"/>
        <v>1</v>
      </c>
      <c r="N2400" s="23">
        <f t="shared" si="557"/>
        <v>0</v>
      </c>
    </row>
    <row r="2401" spans="10:14" hidden="1">
      <c r="J2401" s="21"/>
      <c r="K2401" s="22" t="str">
        <f>IFERROR(TablaAforos[[#This Row],[AREA DEL POTRERO]]/TablaAforos[[#This Row],[NUMERO VACAS LOTE]]/TablaAforos[[#This Row],[DIAS OCUPACION]],"")</f>
        <v/>
      </c>
      <c r="L2401" s="23">
        <f t="shared" si="555"/>
        <v>1900</v>
      </c>
      <c r="M2401" s="23">
        <f t="shared" si="556"/>
        <v>1</v>
      </c>
      <c r="N2401" s="23">
        <f t="shared" si="557"/>
        <v>0</v>
      </c>
    </row>
    <row r="2402" spans="10:14" hidden="1">
      <c r="J2402" s="21"/>
      <c r="K2402" s="22" t="str">
        <f>IFERROR(TablaAforos[[#This Row],[AREA DEL POTRERO]]/TablaAforos[[#This Row],[NUMERO VACAS LOTE]]/TablaAforos[[#This Row],[DIAS OCUPACION]],"")</f>
        <v/>
      </c>
      <c r="L2402" s="23">
        <f t="shared" si="555"/>
        <v>1900</v>
      </c>
      <c r="M2402" s="23">
        <f t="shared" si="556"/>
        <v>1</v>
      </c>
      <c r="N2402" s="23">
        <f t="shared" si="557"/>
        <v>0</v>
      </c>
    </row>
    <row r="2403" spans="10:14" hidden="1">
      <c r="J2403" s="21"/>
      <c r="K2403" s="22" t="str">
        <f>IFERROR(TablaAforos[[#This Row],[AREA DEL POTRERO]]/TablaAforos[[#This Row],[NUMERO VACAS LOTE]]/TablaAforos[[#This Row],[DIAS OCUPACION]],"")</f>
        <v/>
      </c>
      <c r="L2403" s="23">
        <f t="shared" si="555"/>
        <v>1900</v>
      </c>
      <c r="M2403" s="23">
        <f t="shared" si="556"/>
        <v>1</v>
      </c>
      <c r="N2403" s="23">
        <f t="shared" si="557"/>
        <v>0</v>
      </c>
    </row>
    <row r="2404" spans="10:14" hidden="1">
      <c r="J2404" s="21"/>
      <c r="K2404" s="22" t="str">
        <f>IFERROR(TablaAforos[[#This Row],[AREA DEL POTRERO]]/TablaAforos[[#This Row],[NUMERO VACAS LOTE]]/TablaAforos[[#This Row],[DIAS OCUPACION]],"")</f>
        <v/>
      </c>
      <c r="L2404" s="23">
        <f t="shared" si="555"/>
        <v>1900</v>
      </c>
      <c r="M2404" s="23">
        <f t="shared" si="556"/>
        <v>1</v>
      </c>
      <c r="N2404" s="23">
        <f t="shared" si="557"/>
        <v>0</v>
      </c>
    </row>
    <row r="2405" spans="10:14" hidden="1">
      <c r="J2405" s="21"/>
      <c r="K2405" s="22" t="str">
        <f>IFERROR(TablaAforos[[#This Row],[AREA DEL POTRERO]]/TablaAforos[[#This Row],[NUMERO VACAS LOTE]]/TablaAforos[[#This Row],[DIAS OCUPACION]],"")</f>
        <v/>
      </c>
      <c r="L2405" s="23">
        <f t="shared" si="555"/>
        <v>1900</v>
      </c>
      <c r="M2405" s="23">
        <f t="shared" si="556"/>
        <v>1</v>
      </c>
      <c r="N2405" s="23">
        <f t="shared" si="557"/>
        <v>0</v>
      </c>
    </row>
    <row r="2406" spans="10:14" hidden="1">
      <c r="J2406" s="21"/>
      <c r="K2406" s="22" t="str">
        <f>IFERROR(TablaAforos[[#This Row],[AREA DEL POTRERO]]/TablaAforos[[#This Row],[NUMERO VACAS LOTE]]/TablaAforos[[#This Row],[DIAS OCUPACION]],"")</f>
        <v/>
      </c>
      <c r="L2406" s="23">
        <f t="shared" si="555"/>
        <v>1900</v>
      </c>
      <c r="M2406" s="23">
        <f t="shared" si="556"/>
        <v>1</v>
      </c>
      <c r="N2406" s="23">
        <f t="shared" si="557"/>
        <v>0</v>
      </c>
    </row>
    <row r="2407" spans="10:14" hidden="1">
      <c r="J2407" s="21"/>
      <c r="K2407" s="22" t="str">
        <f>IFERROR(TablaAforos[[#This Row],[AREA DEL POTRERO]]/TablaAforos[[#This Row],[NUMERO VACAS LOTE]]/TablaAforos[[#This Row],[DIAS OCUPACION]],"")</f>
        <v/>
      </c>
      <c r="L2407" s="23">
        <f t="shared" si="555"/>
        <v>1900</v>
      </c>
      <c r="M2407" s="23">
        <f t="shared" si="556"/>
        <v>1</v>
      </c>
      <c r="N2407" s="23">
        <f t="shared" si="557"/>
        <v>0</v>
      </c>
    </row>
    <row r="2408" spans="10:14" hidden="1">
      <c r="J2408" s="21"/>
      <c r="K2408" s="22" t="str">
        <f>IFERROR(TablaAforos[[#This Row],[AREA DEL POTRERO]]/TablaAforos[[#This Row],[NUMERO VACAS LOTE]]/TablaAforos[[#This Row],[DIAS OCUPACION]],"")</f>
        <v/>
      </c>
      <c r="L2408" s="23">
        <f t="shared" si="555"/>
        <v>1900</v>
      </c>
      <c r="M2408" s="23">
        <f t="shared" si="556"/>
        <v>1</v>
      </c>
      <c r="N2408" s="23">
        <f t="shared" si="557"/>
        <v>0</v>
      </c>
    </row>
    <row r="2409" spans="10:14" hidden="1">
      <c r="J2409" s="21"/>
      <c r="K2409" s="22" t="str">
        <f>IFERROR(TablaAforos[[#This Row],[AREA DEL POTRERO]]/TablaAforos[[#This Row],[NUMERO VACAS LOTE]]/TablaAforos[[#This Row],[DIAS OCUPACION]],"")</f>
        <v/>
      </c>
      <c r="L2409" s="23">
        <f t="shared" si="555"/>
        <v>1900</v>
      </c>
      <c r="M2409" s="23">
        <f t="shared" si="556"/>
        <v>1</v>
      </c>
      <c r="N2409" s="23">
        <f t="shared" si="557"/>
        <v>0</v>
      </c>
    </row>
    <row r="2410" spans="10:14" hidden="1">
      <c r="J2410" s="21"/>
      <c r="K2410" s="22" t="str">
        <f>IFERROR(TablaAforos[[#This Row],[AREA DEL POTRERO]]/TablaAforos[[#This Row],[NUMERO VACAS LOTE]]/TablaAforos[[#This Row],[DIAS OCUPACION]],"")</f>
        <v/>
      </c>
      <c r="L2410" s="23">
        <f t="shared" si="555"/>
        <v>1900</v>
      </c>
      <c r="M2410" s="23">
        <f t="shared" si="556"/>
        <v>1</v>
      </c>
      <c r="N2410" s="23">
        <f t="shared" si="557"/>
        <v>0</v>
      </c>
    </row>
    <row r="2411" spans="10:14" hidden="1">
      <c r="J2411" s="21"/>
      <c r="K2411" s="22" t="str">
        <f>IFERROR(TablaAforos[[#This Row],[AREA DEL POTRERO]]/TablaAforos[[#This Row],[NUMERO VACAS LOTE]]/TablaAforos[[#This Row],[DIAS OCUPACION]],"")</f>
        <v/>
      </c>
      <c r="L2411" s="23">
        <f t="shared" si="555"/>
        <v>1900</v>
      </c>
      <c r="M2411" s="23">
        <f t="shared" si="556"/>
        <v>1</v>
      </c>
      <c r="N2411" s="23">
        <f t="shared" si="557"/>
        <v>0</v>
      </c>
    </row>
    <row r="2412" spans="10:14" hidden="1">
      <c r="J2412" s="21"/>
      <c r="K2412" s="22" t="str">
        <f>IFERROR(TablaAforos[[#This Row],[AREA DEL POTRERO]]/TablaAforos[[#This Row],[NUMERO VACAS LOTE]]/TablaAforos[[#This Row],[DIAS OCUPACION]],"")</f>
        <v/>
      </c>
      <c r="L2412" s="23">
        <f t="shared" si="555"/>
        <v>1900</v>
      </c>
      <c r="M2412" s="23">
        <f t="shared" si="556"/>
        <v>1</v>
      </c>
      <c r="N2412" s="23">
        <f t="shared" si="557"/>
        <v>0</v>
      </c>
    </row>
    <row r="2413" spans="10:14" hidden="1">
      <c r="J2413" s="21"/>
      <c r="K2413" s="22" t="str">
        <f>IFERROR(TablaAforos[[#This Row],[AREA DEL POTRERO]]/TablaAforos[[#This Row],[NUMERO VACAS LOTE]]/TablaAforos[[#This Row],[DIAS OCUPACION]],"")</f>
        <v/>
      </c>
      <c r="L2413" s="23">
        <f t="shared" si="555"/>
        <v>1900</v>
      </c>
      <c r="M2413" s="23">
        <f t="shared" si="556"/>
        <v>1</v>
      </c>
      <c r="N2413" s="23">
        <f t="shared" si="557"/>
        <v>0</v>
      </c>
    </row>
    <row r="2414" spans="10:14" hidden="1">
      <c r="J2414" s="21"/>
      <c r="K2414" s="22" t="str">
        <f>IFERROR(TablaAforos[[#This Row],[AREA DEL POTRERO]]/TablaAforos[[#This Row],[NUMERO VACAS LOTE]]/TablaAforos[[#This Row],[DIAS OCUPACION]],"")</f>
        <v/>
      </c>
      <c r="L2414" s="23">
        <f t="shared" si="555"/>
        <v>1900</v>
      </c>
      <c r="M2414" s="23">
        <f t="shared" si="556"/>
        <v>1</v>
      </c>
      <c r="N2414" s="23">
        <f t="shared" si="557"/>
        <v>0</v>
      </c>
    </row>
    <row r="2415" spans="10:14" hidden="1">
      <c r="J2415" s="21"/>
      <c r="K2415" s="22" t="str">
        <f>IFERROR(TablaAforos[[#This Row],[AREA DEL POTRERO]]/TablaAforos[[#This Row],[NUMERO VACAS LOTE]]/TablaAforos[[#This Row],[DIAS OCUPACION]],"")</f>
        <v/>
      </c>
      <c r="L2415" s="23">
        <f t="shared" si="555"/>
        <v>1900</v>
      </c>
      <c r="M2415" s="23">
        <f t="shared" si="556"/>
        <v>1</v>
      </c>
      <c r="N2415" s="23">
        <f t="shared" si="557"/>
        <v>0</v>
      </c>
    </row>
    <row r="2416" spans="10:14" hidden="1">
      <c r="J2416" s="21"/>
      <c r="K2416" s="22" t="str">
        <f>IFERROR(TablaAforos[[#This Row],[AREA DEL POTRERO]]/TablaAforos[[#This Row],[NUMERO VACAS LOTE]]/TablaAforos[[#This Row],[DIAS OCUPACION]],"")</f>
        <v/>
      </c>
      <c r="L2416" s="23">
        <f t="shared" si="555"/>
        <v>1900</v>
      </c>
      <c r="M2416" s="23">
        <f t="shared" si="556"/>
        <v>1</v>
      </c>
      <c r="N2416" s="23">
        <f t="shared" si="557"/>
        <v>0</v>
      </c>
    </row>
    <row r="2417" spans="10:14" hidden="1">
      <c r="J2417" s="21"/>
      <c r="K2417" s="22" t="str">
        <f>IFERROR(TablaAforos[[#This Row],[AREA DEL POTRERO]]/TablaAforos[[#This Row],[NUMERO VACAS LOTE]]/TablaAforos[[#This Row],[DIAS OCUPACION]],"")</f>
        <v/>
      </c>
      <c r="L2417" s="23">
        <f t="shared" si="555"/>
        <v>1900</v>
      </c>
      <c r="M2417" s="23">
        <f t="shared" si="556"/>
        <v>1</v>
      </c>
      <c r="N2417" s="23">
        <f t="shared" si="557"/>
        <v>0</v>
      </c>
    </row>
    <row r="2418" spans="10:14" hidden="1">
      <c r="J2418" s="21"/>
      <c r="K2418" s="22" t="str">
        <f>IFERROR(TablaAforos[[#This Row],[AREA DEL POTRERO]]/TablaAforos[[#This Row],[NUMERO VACAS LOTE]]/TablaAforos[[#This Row],[DIAS OCUPACION]],"")</f>
        <v/>
      </c>
      <c r="L2418" s="23">
        <f t="shared" si="555"/>
        <v>1900</v>
      </c>
      <c r="M2418" s="23">
        <f t="shared" si="556"/>
        <v>1</v>
      </c>
      <c r="N2418" s="23">
        <f t="shared" si="557"/>
        <v>0</v>
      </c>
    </row>
    <row r="2419" spans="10:14" hidden="1">
      <c r="J2419" s="21"/>
      <c r="K2419" s="22" t="str">
        <f>IFERROR(TablaAforos[[#This Row],[AREA DEL POTRERO]]/TablaAforos[[#This Row],[NUMERO VACAS LOTE]]/TablaAforos[[#This Row],[DIAS OCUPACION]],"")</f>
        <v/>
      </c>
      <c r="L2419" s="23">
        <f t="shared" si="555"/>
        <v>1900</v>
      </c>
      <c r="M2419" s="23">
        <f t="shared" si="556"/>
        <v>1</v>
      </c>
      <c r="N2419" s="23">
        <f t="shared" si="557"/>
        <v>0</v>
      </c>
    </row>
    <row r="2420" spans="10:14" hidden="1">
      <c r="J2420" s="21"/>
      <c r="K2420" s="22" t="str">
        <f>IFERROR(TablaAforos[[#This Row],[AREA DEL POTRERO]]/TablaAforos[[#This Row],[NUMERO VACAS LOTE]]/TablaAforos[[#This Row],[DIAS OCUPACION]],"")</f>
        <v/>
      </c>
      <c r="L2420" s="23">
        <f t="shared" si="555"/>
        <v>1900</v>
      </c>
      <c r="M2420" s="23">
        <f t="shared" si="556"/>
        <v>1</v>
      </c>
      <c r="N2420" s="23">
        <f t="shared" si="557"/>
        <v>0</v>
      </c>
    </row>
    <row r="2421" spans="10:14" hidden="1">
      <c r="J2421" s="21"/>
      <c r="K2421" s="22" t="str">
        <f>IFERROR(TablaAforos[[#This Row],[AREA DEL POTRERO]]/TablaAforos[[#This Row],[NUMERO VACAS LOTE]]/TablaAforos[[#This Row],[DIAS OCUPACION]],"")</f>
        <v/>
      </c>
      <c r="L2421" s="23">
        <f t="shared" si="555"/>
        <v>1900</v>
      </c>
      <c r="M2421" s="23">
        <f t="shared" si="556"/>
        <v>1</v>
      </c>
      <c r="N2421" s="23">
        <f t="shared" si="557"/>
        <v>0</v>
      </c>
    </row>
    <row r="2422" spans="10:14" hidden="1">
      <c r="J2422" s="21"/>
      <c r="K2422" s="22" t="str">
        <f>IFERROR(TablaAforos[[#This Row],[AREA DEL POTRERO]]/TablaAforos[[#This Row],[NUMERO VACAS LOTE]]/TablaAforos[[#This Row],[DIAS OCUPACION]],"")</f>
        <v/>
      </c>
      <c r="L2422" s="23">
        <f t="shared" si="555"/>
        <v>1900</v>
      </c>
      <c r="M2422" s="23">
        <f t="shared" si="556"/>
        <v>1</v>
      </c>
      <c r="N2422" s="23">
        <f t="shared" si="557"/>
        <v>0</v>
      </c>
    </row>
    <row r="2423" spans="10:14" hidden="1">
      <c r="J2423" s="21"/>
      <c r="K2423" s="22" t="str">
        <f>IFERROR(TablaAforos[[#This Row],[AREA DEL POTRERO]]/TablaAforos[[#This Row],[NUMERO VACAS LOTE]]/TablaAforos[[#This Row],[DIAS OCUPACION]],"")</f>
        <v/>
      </c>
      <c r="L2423" s="23">
        <f t="shared" si="555"/>
        <v>1900</v>
      </c>
      <c r="M2423" s="23">
        <f t="shared" si="556"/>
        <v>1</v>
      </c>
      <c r="N2423" s="23">
        <f t="shared" si="557"/>
        <v>0</v>
      </c>
    </row>
    <row r="2424" spans="10:14" hidden="1">
      <c r="J2424" s="21"/>
      <c r="K2424" s="22" t="str">
        <f>IFERROR(TablaAforos[[#This Row],[AREA DEL POTRERO]]/TablaAforos[[#This Row],[NUMERO VACAS LOTE]]/TablaAforos[[#This Row],[DIAS OCUPACION]],"")</f>
        <v/>
      </c>
      <c r="L2424" s="23">
        <f t="shared" si="555"/>
        <v>1900</v>
      </c>
      <c r="M2424" s="23">
        <f t="shared" si="556"/>
        <v>1</v>
      </c>
      <c r="N2424" s="23">
        <f t="shared" si="557"/>
        <v>0</v>
      </c>
    </row>
    <row r="2425" spans="10:14" hidden="1">
      <c r="J2425" s="21"/>
      <c r="K2425" s="22" t="str">
        <f>IFERROR(TablaAforos[[#This Row],[AREA DEL POTRERO]]/TablaAforos[[#This Row],[NUMERO VACAS LOTE]]/TablaAforos[[#This Row],[DIAS OCUPACION]],"")</f>
        <v/>
      </c>
      <c r="L2425" s="23">
        <f t="shared" si="555"/>
        <v>1900</v>
      </c>
      <c r="M2425" s="23">
        <f t="shared" si="556"/>
        <v>1</v>
      </c>
      <c r="N2425" s="23">
        <f t="shared" si="557"/>
        <v>0</v>
      </c>
    </row>
    <row r="2426" spans="10:14" hidden="1">
      <c r="J2426" s="21"/>
      <c r="K2426" s="22" t="str">
        <f>IFERROR(TablaAforos[[#This Row],[AREA DEL POTRERO]]/TablaAforos[[#This Row],[NUMERO VACAS LOTE]]/TablaAforos[[#This Row],[DIAS OCUPACION]],"")</f>
        <v/>
      </c>
      <c r="L2426" s="23">
        <f t="shared" si="555"/>
        <v>1900</v>
      </c>
      <c r="M2426" s="23">
        <f t="shared" si="556"/>
        <v>1</v>
      </c>
      <c r="N2426" s="23">
        <f t="shared" si="557"/>
        <v>0</v>
      </c>
    </row>
    <row r="2427" spans="10:14" hidden="1">
      <c r="J2427" s="21"/>
      <c r="K2427" s="22" t="str">
        <f>IFERROR(TablaAforos[[#This Row],[AREA DEL POTRERO]]/TablaAforos[[#This Row],[NUMERO VACAS LOTE]]/TablaAforos[[#This Row],[DIAS OCUPACION]],"")</f>
        <v/>
      </c>
      <c r="L2427" s="23">
        <f t="shared" ref="L2427:L2449" si="558">YEAR(A2427)</f>
        <v>1900</v>
      </c>
      <c r="M2427" s="23">
        <f t="shared" ref="M2427:M2449" si="559">MONTH(A2427)</f>
        <v>1</v>
      </c>
      <c r="N2427" s="23">
        <f t="shared" ref="N2427:N2449" si="560">DAY(A2427)</f>
        <v>0</v>
      </c>
    </row>
    <row r="2428" spans="10:14" hidden="1">
      <c r="J2428" s="21"/>
      <c r="K2428" s="22" t="str">
        <f>IFERROR(TablaAforos[[#This Row],[AREA DEL POTRERO]]/TablaAforos[[#This Row],[NUMERO VACAS LOTE]]/TablaAforos[[#This Row],[DIAS OCUPACION]],"")</f>
        <v/>
      </c>
      <c r="L2428" s="23">
        <f t="shared" si="558"/>
        <v>1900</v>
      </c>
      <c r="M2428" s="23">
        <f t="shared" si="559"/>
        <v>1</v>
      </c>
      <c r="N2428" s="23">
        <f t="shared" si="560"/>
        <v>0</v>
      </c>
    </row>
    <row r="2429" spans="10:14" hidden="1">
      <c r="J2429" s="21"/>
      <c r="K2429" s="22" t="str">
        <f>IFERROR(TablaAforos[[#This Row],[AREA DEL POTRERO]]/TablaAforos[[#This Row],[NUMERO VACAS LOTE]]/TablaAforos[[#This Row],[DIAS OCUPACION]],"")</f>
        <v/>
      </c>
      <c r="L2429" s="23">
        <f t="shared" si="558"/>
        <v>1900</v>
      </c>
      <c r="M2429" s="23">
        <f t="shared" si="559"/>
        <v>1</v>
      </c>
      <c r="N2429" s="23">
        <f t="shared" si="560"/>
        <v>0</v>
      </c>
    </row>
    <row r="2430" spans="10:14" hidden="1">
      <c r="J2430" s="21"/>
      <c r="K2430" s="22" t="str">
        <f>IFERROR(TablaAforos[[#This Row],[AREA DEL POTRERO]]/TablaAforos[[#This Row],[NUMERO VACAS LOTE]]/TablaAforos[[#This Row],[DIAS OCUPACION]],"")</f>
        <v/>
      </c>
      <c r="L2430" s="23">
        <f t="shared" si="558"/>
        <v>1900</v>
      </c>
      <c r="M2430" s="23">
        <f t="shared" si="559"/>
        <v>1</v>
      </c>
      <c r="N2430" s="23">
        <f t="shared" si="560"/>
        <v>0</v>
      </c>
    </row>
    <row r="2431" spans="10:14" hidden="1">
      <c r="J2431" s="21"/>
      <c r="K2431" s="22" t="str">
        <f>IFERROR(TablaAforos[[#This Row],[AREA DEL POTRERO]]/TablaAforos[[#This Row],[NUMERO VACAS LOTE]]/TablaAforos[[#This Row],[DIAS OCUPACION]],"")</f>
        <v/>
      </c>
      <c r="L2431" s="23">
        <f t="shared" si="558"/>
        <v>1900</v>
      </c>
      <c r="M2431" s="23">
        <f t="shared" si="559"/>
        <v>1</v>
      </c>
      <c r="N2431" s="23">
        <f t="shared" si="560"/>
        <v>0</v>
      </c>
    </row>
    <row r="2432" spans="10:14" hidden="1">
      <c r="J2432" s="21"/>
      <c r="K2432" s="22" t="str">
        <f>IFERROR(TablaAforos[[#This Row],[AREA DEL POTRERO]]/TablaAforos[[#This Row],[NUMERO VACAS LOTE]]/TablaAforos[[#This Row],[DIAS OCUPACION]],"")</f>
        <v/>
      </c>
      <c r="L2432" s="23">
        <f t="shared" si="558"/>
        <v>1900</v>
      </c>
      <c r="M2432" s="23">
        <f t="shared" si="559"/>
        <v>1</v>
      </c>
      <c r="N2432" s="23">
        <f t="shared" si="560"/>
        <v>0</v>
      </c>
    </row>
    <row r="2433" spans="10:14" hidden="1">
      <c r="J2433" s="21"/>
      <c r="K2433" s="22" t="str">
        <f>IFERROR(TablaAforos[[#This Row],[AREA DEL POTRERO]]/TablaAforos[[#This Row],[NUMERO VACAS LOTE]]/TablaAforos[[#This Row],[DIAS OCUPACION]],"")</f>
        <v/>
      </c>
      <c r="L2433" s="23">
        <f t="shared" si="558"/>
        <v>1900</v>
      </c>
      <c r="M2433" s="23">
        <f t="shared" si="559"/>
        <v>1</v>
      </c>
      <c r="N2433" s="23">
        <f t="shared" si="560"/>
        <v>0</v>
      </c>
    </row>
    <row r="2434" spans="10:14" hidden="1">
      <c r="J2434" s="21"/>
      <c r="K2434" s="22" t="str">
        <f>IFERROR(TablaAforos[[#This Row],[AREA DEL POTRERO]]/TablaAforos[[#This Row],[NUMERO VACAS LOTE]]/TablaAforos[[#This Row],[DIAS OCUPACION]],"")</f>
        <v/>
      </c>
      <c r="L2434" s="23">
        <f t="shared" si="558"/>
        <v>1900</v>
      </c>
      <c r="M2434" s="23">
        <f t="shared" si="559"/>
        <v>1</v>
      </c>
      <c r="N2434" s="23">
        <f t="shared" si="560"/>
        <v>0</v>
      </c>
    </row>
    <row r="2435" spans="10:14" hidden="1">
      <c r="J2435" s="21"/>
      <c r="K2435" s="22" t="str">
        <f>IFERROR(TablaAforos[[#This Row],[AREA DEL POTRERO]]/TablaAforos[[#This Row],[NUMERO VACAS LOTE]]/TablaAforos[[#This Row],[DIAS OCUPACION]],"")</f>
        <v/>
      </c>
      <c r="L2435" s="23">
        <f t="shared" si="558"/>
        <v>1900</v>
      </c>
      <c r="M2435" s="23">
        <f t="shared" si="559"/>
        <v>1</v>
      </c>
      <c r="N2435" s="23">
        <f t="shared" si="560"/>
        <v>0</v>
      </c>
    </row>
    <row r="2436" spans="10:14" hidden="1">
      <c r="J2436" s="21"/>
      <c r="K2436" s="22" t="str">
        <f>IFERROR(TablaAforos[[#This Row],[AREA DEL POTRERO]]/TablaAforos[[#This Row],[NUMERO VACAS LOTE]]/TablaAforos[[#This Row],[DIAS OCUPACION]],"")</f>
        <v/>
      </c>
      <c r="L2436" s="23">
        <f t="shared" si="558"/>
        <v>1900</v>
      </c>
      <c r="M2436" s="23">
        <f t="shared" si="559"/>
        <v>1</v>
      </c>
      <c r="N2436" s="23">
        <f t="shared" si="560"/>
        <v>0</v>
      </c>
    </row>
    <row r="2437" spans="10:14" hidden="1">
      <c r="J2437" s="21"/>
      <c r="K2437" s="22" t="str">
        <f>IFERROR(TablaAforos[[#This Row],[AREA DEL POTRERO]]/TablaAforos[[#This Row],[NUMERO VACAS LOTE]]/TablaAforos[[#This Row],[DIAS OCUPACION]],"")</f>
        <v/>
      </c>
      <c r="L2437" s="23">
        <f t="shared" si="558"/>
        <v>1900</v>
      </c>
      <c r="M2437" s="23">
        <f t="shared" si="559"/>
        <v>1</v>
      </c>
      <c r="N2437" s="23">
        <f t="shared" si="560"/>
        <v>0</v>
      </c>
    </row>
    <row r="2438" spans="10:14" hidden="1">
      <c r="J2438" s="21"/>
      <c r="K2438" s="22" t="str">
        <f>IFERROR(TablaAforos[[#This Row],[AREA DEL POTRERO]]/TablaAforos[[#This Row],[NUMERO VACAS LOTE]]/TablaAforos[[#This Row],[DIAS OCUPACION]],"")</f>
        <v/>
      </c>
      <c r="L2438" s="23">
        <f t="shared" si="558"/>
        <v>1900</v>
      </c>
      <c r="M2438" s="23">
        <f t="shared" si="559"/>
        <v>1</v>
      </c>
      <c r="N2438" s="23">
        <f t="shared" si="560"/>
        <v>0</v>
      </c>
    </row>
    <row r="2439" spans="10:14" hidden="1">
      <c r="J2439" s="21"/>
      <c r="K2439" s="22" t="str">
        <f>IFERROR(TablaAforos[[#This Row],[AREA DEL POTRERO]]/TablaAforos[[#This Row],[NUMERO VACAS LOTE]]/TablaAforos[[#This Row],[DIAS OCUPACION]],"")</f>
        <v/>
      </c>
      <c r="L2439" s="23">
        <f t="shared" si="558"/>
        <v>1900</v>
      </c>
      <c r="M2439" s="23">
        <f t="shared" si="559"/>
        <v>1</v>
      </c>
      <c r="N2439" s="23">
        <f t="shared" si="560"/>
        <v>0</v>
      </c>
    </row>
    <row r="2440" spans="10:14" hidden="1">
      <c r="J2440" s="21"/>
      <c r="K2440" s="22" t="str">
        <f>IFERROR(TablaAforos[[#This Row],[AREA DEL POTRERO]]/TablaAforos[[#This Row],[NUMERO VACAS LOTE]]/TablaAforos[[#This Row],[DIAS OCUPACION]],"")</f>
        <v/>
      </c>
      <c r="L2440" s="23">
        <f t="shared" si="558"/>
        <v>1900</v>
      </c>
      <c r="M2440" s="23">
        <f t="shared" si="559"/>
        <v>1</v>
      </c>
      <c r="N2440" s="23">
        <f t="shared" si="560"/>
        <v>0</v>
      </c>
    </row>
    <row r="2441" spans="10:14" hidden="1">
      <c r="J2441" s="21"/>
      <c r="K2441" s="22" t="str">
        <f>IFERROR(TablaAforos[[#This Row],[AREA DEL POTRERO]]/TablaAforos[[#This Row],[NUMERO VACAS LOTE]]/TablaAforos[[#This Row],[DIAS OCUPACION]],"")</f>
        <v/>
      </c>
      <c r="L2441" s="23">
        <f t="shared" si="558"/>
        <v>1900</v>
      </c>
      <c r="M2441" s="23">
        <f t="shared" si="559"/>
        <v>1</v>
      </c>
      <c r="N2441" s="23">
        <f t="shared" si="560"/>
        <v>0</v>
      </c>
    </row>
    <row r="2442" spans="10:14" hidden="1">
      <c r="J2442" s="21"/>
      <c r="K2442" s="22" t="str">
        <f>IFERROR(TablaAforos[[#This Row],[AREA DEL POTRERO]]/TablaAforos[[#This Row],[NUMERO VACAS LOTE]]/TablaAforos[[#This Row],[DIAS OCUPACION]],"")</f>
        <v/>
      </c>
      <c r="L2442" s="23">
        <f t="shared" si="558"/>
        <v>1900</v>
      </c>
      <c r="M2442" s="23">
        <f t="shared" si="559"/>
        <v>1</v>
      </c>
      <c r="N2442" s="23">
        <f t="shared" si="560"/>
        <v>0</v>
      </c>
    </row>
    <row r="2443" spans="10:14" hidden="1">
      <c r="J2443" s="21"/>
      <c r="K2443" s="22" t="str">
        <f>IFERROR(TablaAforos[[#This Row],[AREA DEL POTRERO]]/TablaAforos[[#This Row],[NUMERO VACAS LOTE]]/TablaAforos[[#This Row],[DIAS OCUPACION]],"")</f>
        <v/>
      </c>
      <c r="L2443" s="23">
        <f t="shared" si="558"/>
        <v>1900</v>
      </c>
      <c r="M2443" s="23">
        <f t="shared" si="559"/>
        <v>1</v>
      </c>
      <c r="N2443" s="23">
        <f t="shared" si="560"/>
        <v>0</v>
      </c>
    </row>
    <row r="2444" spans="10:14" hidden="1">
      <c r="J2444" s="21"/>
      <c r="K2444" s="22" t="str">
        <f>IFERROR(TablaAforos[[#This Row],[AREA DEL POTRERO]]/TablaAforos[[#This Row],[NUMERO VACAS LOTE]]/TablaAforos[[#This Row],[DIAS OCUPACION]],"")</f>
        <v/>
      </c>
      <c r="L2444" s="23">
        <f t="shared" si="558"/>
        <v>1900</v>
      </c>
      <c r="M2444" s="23">
        <f t="shared" si="559"/>
        <v>1</v>
      </c>
      <c r="N2444" s="23">
        <f t="shared" si="560"/>
        <v>0</v>
      </c>
    </row>
    <row r="2445" spans="10:14" hidden="1">
      <c r="J2445" s="21"/>
      <c r="K2445" s="22" t="str">
        <f>IFERROR(TablaAforos[[#This Row],[AREA DEL POTRERO]]/TablaAforos[[#This Row],[NUMERO VACAS LOTE]]/TablaAforos[[#This Row],[DIAS OCUPACION]],"")</f>
        <v/>
      </c>
      <c r="L2445" s="23">
        <f t="shared" si="558"/>
        <v>1900</v>
      </c>
      <c r="M2445" s="23">
        <f t="shared" si="559"/>
        <v>1</v>
      </c>
      <c r="N2445" s="23">
        <f t="shared" si="560"/>
        <v>0</v>
      </c>
    </row>
    <row r="2446" spans="10:14" hidden="1">
      <c r="J2446" s="21"/>
      <c r="K2446" s="22" t="str">
        <f>IFERROR(TablaAforos[[#This Row],[AREA DEL POTRERO]]/TablaAforos[[#This Row],[NUMERO VACAS LOTE]]/TablaAforos[[#This Row],[DIAS OCUPACION]],"")</f>
        <v/>
      </c>
      <c r="L2446" s="23">
        <f t="shared" si="558"/>
        <v>1900</v>
      </c>
      <c r="M2446" s="23">
        <f t="shared" si="559"/>
        <v>1</v>
      </c>
      <c r="N2446" s="23">
        <f t="shared" si="560"/>
        <v>0</v>
      </c>
    </row>
    <row r="2447" spans="10:14" hidden="1">
      <c r="J2447" s="21"/>
      <c r="K2447" s="22" t="str">
        <f>IFERROR(TablaAforos[[#This Row],[AREA DEL POTRERO]]/TablaAforos[[#This Row],[NUMERO VACAS LOTE]]/TablaAforos[[#This Row],[DIAS OCUPACION]],"")</f>
        <v/>
      </c>
      <c r="L2447" s="23">
        <f t="shared" si="558"/>
        <v>1900</v>
      </c>
      <c r="M2447" s="23">
        <f t="shared" si="559"/>
        <v>1</v>
      </c>
      <c r="N2447" s="23">
        <f t="shared" si="560"/>
        <v>0</v>
      </c>
    </row>
    <row r="2448" spans="10:14" hidden="1">
      <c r="J2448" s="21"/>
      <c r="K2448" s="22" t="str">
        <f>IFERROR(TablaAforos[[#This Row],[AREA DEL POTRERO]]/TablaAforos[[#This Row],[NUMERO VACAS LOTE]]/TablaAforos[[#This Row],[DIAS OCUPACION]],"")</f>
        <v/>
      </c>
      <c r="L2448" s="23">
        <f t="shared" si="558"/>
        <v>1900</v>
      </c>
      <c r="M2448" s="23">
        <f t="shared" si="559"/>
        <v>1</v>
      </c>
      <c r="N2448" s="23">
        <f t="shared" si="560"/>
        <v>0</v>
      </c>
    </row>
    <row r="2449" spans="1:17" hidden="1">
      <c r="J2449" s="21"/>
      <c r="K2449" s="22" t="str">
        <f>IFERROR(TablaAforos[[#This Row],[AREA DEL POTRERO]]/TablaAforos[[#This Row],[NUMERO VACAS LOTE]]/TablaAforos[[#This Row],[DIAS OCUPACION]],"")</f>
        <v/>
      </c>
      <c r="L2449" s="23">
        <f t="shared" si="558"/>
        <v>1900</v>
      </c>
      <c r="M2449" s="23">
        <f t="shared" si="559"/>
        <v>1</v>
      </c>
      <c r="N2449" s="23">
        <f t="shared" si="560"/>
        <v>0</v>
      </c>
    </row>
    <row r="2450" spans="1:17">
      <c r="A2450" s="261">
        <v>45357</v>
      </c>
      <c r="B2450" s="262" t="s">
        <v>85</v>
      </c>
      <c r="C2450" s="262">
        <v>1</v>
      </c>
      <c r="D2450" s="262" t="s">
        <v>134</v>
      </c>
      <c r="E2450" s="262">
        <v>8982</v>
      </c>
      <c r="F2450" s="262">
        <v>33</v>
      </c>
      <c r="G2450" s="262">
        <v>1.4</v>
      </c>
      <c r="H2450" s="262">
        <v>2.5</v>
      </c>
      <c r="I2450" s="262">
        <v>30</v>
      </c>
      <c r="J2450" s="263">
        <v>99.8</v>
      </c>
      <c r="K2450" s="264">
        <f>IFERROR(TablaAforos[[#This Row],[AREA DEL POTRERO]]/TablaAforos[[#This Row],[NUMERO VACAS LOTE]]/TablaAforos[[#This Row],[DIAS OCUPACION]],"")</f>
        <v>108.87272727272727</v>
      </c>
      <c r="L2450" s="265">
        <f>YEAR(A2450)</f>
        <v>2024</v>
      </c>
      <c r="M2450" s="265">
        <f>MONTH(A2450)</f>
        <v>3</v>
      </c>
      <c r="N2450" s="265">
        <f>DAY(A2450)</f>
        <v>6</v>
      </c>
      <c r="O2450" s="265">
        <v>6</v>
      </c>
      <c r="P2450" s="265"/>
      <c r="Q2450" s="262"/>
    </row>
    <row r="2451" spans="1:17">
      <c r="A2451" s="261">
        <v>45358</v>
      </c>
      <c r="B2451" s="262" t="s">
        <v>81</v>
      </c>
      <c r="C2451" s="262">
        <v>1</v>
      </c>
      <c r="D2451" s="262">
        <v>133</v>
      </c>
      <c r="E2451" s="262">
        <v>5015</v>
      </c>
      <c r="F2451" s="262">
        <v>36</v>
      </c>
      <c r="G2451" s="262">
        <v>1.7</v>
      </c>
      <c r="H2451" s="262">
        <v>1.5</v>
      </c>
      <c r="I2451" s="262">
        <v>31</v>
      </c>
      <c r="J2451" s="263">
        <v>107</v>
      </c>
      <c r="K2451" s="264">
        <f>IFERROR(TablaAforos[[#This Row],[AREA DEL POTRERO]]/TablaAforos[[#This Row],[NUMERO VACAS LOTE]]/TablaAforos[[#This Row],[DIAS OCUPACION]],"")</f>
        <v>92.870370370370367</v>
      </c>
      <c r="L2451" s="265">
        <f>YEAR(A2451)</f>
        <v>2024</v>
      </c>
      <c r="M2451" s="265">
        <f>MONTH(A2451)</f>
        <v>3</v>
      </c>
      <c r="N2451" s="265">
        <f>DAY(A2451)</f>
        <v>7</v>
      </c>
      <c r="O2451" s="265">
        <v>6</v>
      </c>
      <c r="P2451" s="265"/>
      <c r="Q2451" s="262"/>
    </row>
    <row r="2452" spans="1:17">
      <c r="A2452" s="45">
        <v>45358</v>
      </c>
      <c r="B2452" s="20" t="s">
        <v>81</v>
      </c>
      <c r="C2452" s="20">
        <v>2</v>
      </c>
      <c r="D2452" s="20">
        <v>85</v>
      </c>
      <c r="E2452" s="20">
        <v>2219</v>
      </c>
      <c r="F2452" s="20">
        <v>35</v>
      </c>
      <c r="G2452" s="20">
        <v>1.5</v>
      </c>
      <c r="H2452" s="20">
        <v>1</v>
      </c>
      <c r="I2452" s="20">
        <v>33</v>
      </c>
      <c r="J2452" s="21">
        <v>63.1</v>
      </c>
      <c r="K2452" s="22">
        <f>IFERROR(TablaAforos[[#This Row],[AREA DEL POTRERO]]/TablaAforos[[#This Row],[NUMERO VACAS LOTE]]/TablaAforos[[#This Row],[DIAS OCUPACION]],"")</f>
        <v>63.4</v>
      </c>
      <c r="L2452" s="23">
        <f t="shared" ref="L2452:L2485" si="561">YEAR(A2452)</f>
        <v>2024</v>
      </c>
      <c r="M2452" s="23">
        <f t="shared" ref="M2452:M2485" si="562">MONTH(A2452)</f>
        <v>3</v>
      </c>
      <c r="N2452" s="23">
        <f t="shared" ref="N2452:N2485" si="563">DAY(A2452)</f>
        <v>7</v>
      </c>
      <c r="O2452" s="23">
        <v>6</v>
      </c>
    </row>
    <row r="2453" spans="1:17">
      <c r="A2453" s="45">
        <v>45361</v>
      </c>
      <c r="B2453" s="20" t="s">
        <v>82</v>
      </c>
      <c r="C2453" s="20" t="s">
        <v>87</v>
      </c>
      <c r="D2453" s="20">
        <v>43</v>
      </c>
      <c r="E2453" s="20">
        <v>8325</v>
      </c>
      <c r="F2453" s="20">
        <v>38</v>
      </c>
      <c r="G2453" s="20">
        <v>2</v>
      </c>
      <c r="H2453" s="20">
        <v>3.5</v>
      </c>
      <c r="I2453" s="20">
        <v>37</v>
      </c>
      <c r="J2453" s="21">
        <v>96.7</v>
      </c>
      <c r="K2453" s="22">
        <f>IFERROR(TablaAforos[[#This Row],[AREA DEL POTRERO]]/TablaAforos[[#This Row],[NUMERO VACAS LOTE]]/TablaAforos[[#This Row],[DIAS OCUPACION]],"")</f>
        <v>62.593984962406012</v>
      </c>
      <c r="L2453" s="23">
        <f t="shared" si="561"/>
        <v>2024</v>
      </c>
      <c r="M2453" s="23">
        <f t="shared" si="562"/>
        <v>3</v>
      </c>
      <c r="N2453" s="23">
        <f t="shared" si="563"/>
        <v>10</v>
      </c>
      <c r="O2453" s="23">
        <v>6</v>
      </c>
    </row>
    <row r="2454" spans="1:17">
      <c r="A2454" s="45">
        <v>45358</v>
      </c>
      <c r="B2454" s="20" t="s">
        <v>85</v>
      </c>
      <c r="C2454" s="20">
        <v>1</v>
      </c>
      <c r="D2454" s="20" t="s">
        <v>130</v>
      </c>
      <c r="E2454" s="20">
        <v>4091</v>
      </c>
      <c r="F2454" s="20">
        <v>33</v>
      </c>
      <c r="G2454" s="20">
        <v>1.3</v>
      </c>
      <c r="H2454" s="20">
        <v>1</v>
      </c>
      <c r="I2454" s="20">
        <v>30</v>
      </c>
      <c r="J2454" s="21">
        <v>106</v>
      </c>
      <c r="K2454" s="22">
        <f>IFERROR(TablaAforos[[#This Row],[AREA DEL POTRERO]]/TablaAforos[[#This Row],[NUMERO VACAS LOTE]]/TablaAforos[[#This Row],[DIAS OCUPACION]],"")</f>
        <v>123.96969696969697</v>
      </c>
      <c r="L2454" s="23">
        <f t="shared" si="561"/>
        <v>2024</v>
      </c>
      <c r="M2454" s="23">
        <f t="shared" si="562"/>
        <v>3</v>
      </c>
      <c r="N2454" s="23">
        <f t="shared" si="563"/>
        <v>7</v>
      </c>
      <c r="O2454" s="23">
        <v>6</v>
      </c>
    </row>
    <row r="2455" spans="1:17">
      <c r="A2455" s="45">
        <v>45359</v>
      </c>
      <c r="B2455" s="20" t="s">
        <v>81</v>
      </c>
      <c r="C2455" s="20">
        <v>2</v>
      </c>
      <c r="D2455" s="20">
        <v>87</v>
      </c>
      <c r="E2455" s="20">
        <v>3351</v>
      </c>
      <c r="F2455" s="20">
        <v>35</v>
      </c>
      <c r="G2455" s="20">
        <v>1.7</v>
      </c>
      <c r="H2455" s="20">
        <v>1</v>
      </c>
      <c r="I2455" s="20">
        <v>33</v>
      </c>
      <c r="J2455" s="21">
        <v>108</v>
      </c>
      <c r="K2455" s="22">
        <f>IFERROR(TablaAforos[[#This Row],[AREA DEL POTRERO]]/TablaAforos[[#This Row],[NUMERO VACAS LOTE]]/TablaAforos[[#This Row],[DIAS OCUPACION]],"")</f>
        <v>95.742857142857147</v>
      </c>
      <c r="L2455" s="23">
        <f t="shared" si="561"/>
        <v>2024</v>
      </c>
      <c r="M2455" s="23">
        <f t="shared" si="562"/>
        <v>3</v>
      </c>
      <c r="N2455" s="23">
        <f t="shared" si="563"/>
        <v>8</v>
      </c>
      <c r="O2455" s="23">
        <v>6</v>
      </c>
    </row>
    <row r="2456" spans="1:17">
      <c r="A2456" s="261">
        <v>45359</v>
      </c>
      <c r="B2456" s="262" t="s">
        <v>85</v>
      </c>
      <c r="C2456" s="262">
        <v>1</v>
      </c>
      <c r="D2456" s="262" t="s">
        <v>131</v>
      </c>
      <c r="E2456" s="262">
        <v>8767</v>
      </c>
      <c r="F2456" s="262">
        <v>33</v>
      </c>
      <c r="G2456" s="262">
        <v>1.2</v>
      </c>
      <c r="H2456" s="262">
        <v>2</v>
      </c>
      <c r="I2456" s="262">
        <v>30</v>
      </c>
      <c r="J2456" s="263">
        <v>109</v>
      </c>
      <c r="K2456" s="264">
        <f>IFERROR(TablaAforos[[#This Row],[AREA DEL POTRERO]]/TablaAforos[[#This Row],[NUMERO VACAS LOTE]]/TablaAforos[[#This Row],[DIAS OCUPACION]],"")</f>
        <v>132.83333333333334</v>
      </c>
      <c r="L2456" s="265">
        <f>YEAR(A2456)</f>
        <v>2024</v>
      </c>
      <c r="M2456" s="265">
        <f>MONTH(A2456)</f>
        <v>3</v>
      </c>
      <c r="N2456" s="265">
        <f>DAY(A2456)</f>
        <v>8</v>
      </c>
      <c r="O2456" s="265">
        <v>6</v>
      </c>
      <c r="P2456" s="265"/>
      <c r="Q2456" s="262"/>
    </row>
    <row r="2457" spans="1:17">
      <c r="A2457" s="45">
        <v>45359</v>
      </c>
      <c r="B2457" s="20" t="s">
        <v>85</v>
      </c>
      <c r="C2457" s="20">
        <v>2</v>
      </c>
      <c r="D2457" s="20">
        <v>4</v>
      </c>
      <c r="E2457" s="20">
        <v>13687</v>
      </c>
      <c r="F2457" s="20">
        <v>39</v>
      </c>
      <c r="G2457" s="20">
        <v>1.3</v>
      </c>
      <c r="H2457" s="20">
        <v>3</v>
      </c>
      <c r="I2457" s="20">
        <v>30</v>
      </c>
      <c r="J2457" s="21">
        <v>102</v>
      </c>
      <c r="K2457" s="22">
        <f>IFERROR(TablaAforos[[#This Row],[AREA DEL POTRERO]]/TablaAforos[[#This Row],[NUMERO VACAS LOTE]]/TablaAforos[[#This Row],[DIAS OCUPACION]],"")</f>
        <v>116.98290598290599</v>
      </c>
      <c r="L2457" s="23">
        <f t="shared" si="561"/>
        <v>2024</v>
      </c>
      <c r="M2457" s="23">
        <f t="shared" si="562"/>
        <v>3</v>
      </c>
      <c r="N2457" s="23">
        <f t="shared" si="563"/>
        <v>8</v>
      </c>
      <c r="O2457" s="23">
        <v>6</v>
      </c>
    </row>
    <row r="2458" spans="1:17">
      <c r="A2458" s="45">
        <v>45360</v>
      </c>
      <c r="B2458" s="20" t="s">
        <v>81</v>
      </c>
      <c r="C2458" s="20">
        <v>1</v>
      </c>
      <c r="D2458" s="20">
        <v>66</v>
      </c>
      <c r="E2458" s="20">
        <v>2177</v>
      </c>
      <c r="F2458" s="20">
        <v>36</v>
      </c>
      <c r="G2458" s="20">
        <v>2.1</v>
      </c>
      <c r="H2458" s="20">
        <v>1</v>
      </c>
      <c r="I2458" s="20">
        <v>31</v>
      </c>
      <c r="J2458" s="21">
        <v>85.7</v>
      </c>
      <c r="K2458" s="22">
        <f>IFERROR(TablaAforos[[#This Row],[AREA DEL POTRERO]]/TablaAforos[[#This Row],[NUMERO VACAS LOTE]]/TablaAforos[[#This Row],[DIAS OCUPACION]],"")</f>
        <v>60.472222222222221</v>
      </c>
      <c r="L2458" s="23">
        <f t="shared" si="561"/>
        <v>2024</v>
      </c>
      <c r="M2458" s="23">
        <f t="shared" si="562"/>
        <v>3</v>
      </c>
      <c r="N2458" s="23">
        <f t="shared" si="563"/>
        <v>9</v>
      </c>
      <c r="O2458" s="23">
        <v>6</v>
      </c>
    </row>
    <row r="2459" spans="1:17">
      <c r="A2459" s="45">
        <v>45360</v>
      </c>
      <c r="B2459" s="20" t="s">
        <v>81</v>
      </c>
      <c r="C2459" s="20">
        <v>2</v>
      </c>
      <c r="D2459" s="20">
        <v>88</v>
      </c>
      <c r="E2459" s="20">
        <v>2092</v>
      </c>
      <c r="F2459" s="20">
        <v>35</v>
      </c>
      <c r="G2459" s="20">
        <v>1.6</v>
      </c>
      <c r="H2459" s="20">
        <v>1</v>
      </c>
      <c r="I2459" s="20">
        <v>33</v>
      </c>
      <c r="J2459" s="21">
        <v>63.7</v>
      </c>
      <c r="K2459" s="22">
        <f>IFERROR(TablaAforos[[#This Row],[AREA DEL POTRERO]]/TablaAforos[[#This Row],[NUMERO VACAS LOTE]]/TablaAforos[[#This Row],[DIAS OCUPACION]],"")</f>
        <v>59.771428571428572</v>
      </c>
      <c r="L2459" s="23">
        <f t="shared" si="561"/>
        <v>2024</v>
      </c>
      <c r="M2459" s="23">
        <f t="shared" si="562"/>
        <v>3</v>
      </c>
      <c r="N2459" s="23">
        <f t="shared" si="563"/>
        <v>9</v>
      </c>
      <c r="O2459" s="23">
        <v>6</v>
      </c>
    </row>
    <row r="2460" spans="1:17">
      <c r="A2460" s="45">
        <v>45360</v>
      </c>
      <c r="B2460" s="20" t="s">
        <v>88</v>
      </c>
      <c r="C2460" s="20">
        <v>1</v>
      </c>
      <c r="D2460" s="20">
        <v>3</v>
      </c>
      <c r="E2460" s="20">
        <v>12900</v>
      </c>
      <c r="F2460" s="20">
        <v>43</v>
      </c>
      <c r="G2460" s="20">
        <v>1.4</v>
      </c>
      <c r="H2460" s="20">
        <v>3</v>
      </c>
      <c r="I2460" s="20">
        <v>30</v>
      </c>
      <c r="J2460" s="21">
        <v>96.9</v>
      </c>
      <c r="K2460" s="22">
        <f>IFERROR(TablaAforos[[#This Row],[AREA DEL POTRERO]]/TablaAforos[[#This Row],[NUMERO VACAS LOTE]]/TablaAforos[[#This Row],[DIAS OCUPACION]],"")</f>
        <v>100</v>
      </c>
      <c r="L2460" s="23">
        <f t="shared" si="561"/>
        <v>2024</v>
      </c>
      <c r="M2460" s="23">
        <f t="shared" si="562"/>
        <v>3</v>
      </c>
      <c r="N2460" s="23">
        <f t="shared" si="563"/>
        <v>9</v>
      </c>
      <c r="O2460" s="23">
        <v>6</v>
      </c>
    </row>
    <row r="2461" spans="1:17">
      <c r="A2461" s="45">
        <v>45361</v>
      </c>
      <c r="B2461" s="20" t="s">
        <v>81</v>
      </c>
      <c r="C2461" s="20">
        <v>1</v>
      </c>
      <c r="D2461" s="20">
        <v>67</v>
      </c>
      <c r="E2461" s="20">
        <v>2485</v>
      </c>
      <c r="F2461" s="20">
        <v>36</v>
      </c>
      <c r="G2461" s="20">
        <v>2</v>
      </c>
      <c r="H2461" s="20">
        <v>1</v>
      </c>
      <c r="I2461" s="20">
        <v>31</v>
      </c>
      <c r="J2461" s="21">
        <v>91.5</v>
      </c>
      <c r="K2461" s="22">
        <f>IFERROR(TablaAforos[[#This Row],[AREA DEL POTRERO]]/TablaAforos[[#This Row],[NUMERO VACAS LOTE]]/TablaAforos[[#This Row],[DIAS OCUPACION]],"")</f>
        <v>69.027777777777771</v>
      </c>
      <c r="L2461" s="23">
        <f t="shared" si="561"/>
        <v>2024</v>
      </c>
      <c r="M2461" s="23">
        <f t="shared" si="562"/>
        <v>3</v>
      </c>
      <c r="N2461" s="23">
        <f t="shared" si="563"/>
        <v>10</v>
      </c>
      <c r="O2461" s="23">
        <v>6</v>
      </c>
    </row>
    <row r="2462" spans="1:17">
      <c r="A2462" s="45">
        <v>45361</v>
      </c>
      <c r="B2462" s="20" t="s">
        <v>81</v>
      </c>
      <c r="C2462" s="20">
        <v>2</v>
      </c>
      <c r="D2462" s="20">
        <v>89</v>
      </c>
      <c r="E2462" s="20">
        <v>2476</v>
      </c>
      <c r="F2462" s="20">
        <v>35</v>
      </c>
      <c r="G2462" s="20">
        <v>1.6</v>
      </c>
      <c r="H2462" s="20">
        <v>1</v>
      </c>
      <c r="I2462" s="20">
        <v>33</v>
      </c>
      <c r="J2462" s="21">
        <v>75.400000000000006</v>
      </c>
      <c r="K2462" s="22">
        <f>IFERROR(TablaAforos[[#This Row],[AREA DEL POTRERO]]/TablaAforos[[#This Row],[NUMERO VACAS LOTE]]/TablaAforos[[#This Row],[DIAS OCUPACION]],"")</f>
        <v>70.742857142857147</v>
      </c>
      <c r="L2462" s="23">
        <f t="shared" si="561"/>
        <v>2024</v>
      </c>
      <c r="M2462" s="23">
        <f t="shared" si="562"/>
        <v>3</v>
      </c>
      <c r="N2462" s="23">
        <f t="shared" si="563"/>
        <v>10</v>
      </c>
      <c r="O2462" s="23">
        <v>6</v>
      </c>
    </row>
    <row r="2463" spans="1:17">
      <c r="A2463" s="45">
        <v>45362</v>
      </c>
      <c r="B2463" s="20" t="s">
        <v>81</v>
      </c>
      <c r="C2463" s="20">
        <v>1</v>
      </c>
      <c r="D2463" s="20">
        <v>68</v>
      </c>
      <c r="E2463" s="20">
        <v>1180</v>
      </c>
      <c r="F2463" s="20">
        <v>36</v>
      </c>
      <c r="G2463" s="20">
        <v>1.3</v>
      </c>
      <c r="H2463" s="20">
        <v>0.5</v>
      </c>
      <c r="I2463" s="20">
        <v>31</v>
      </c>
      <c r="J2463" s="21">
        <v>56.2</v>
      </c>
      <c r="K2463" s="22">
        <f>IFERROR(TablaAforos[[#This Row],[AREA DEL POTRERO]]/TablaAforos[[#This Row],[NUMERO VACAS LOTE]]/TablaAforos[[#This Row],[DIAS OCUPACION]],"")</f>
        <v>65.555555555555557</v>
      </c>
      <c r="L2463" s="23">
        <f t="shared" si="561"/>
        <v>2024</v>
      </c>
      <c r="M2463" s="23">
        <f t="shared" si="562"/>
        <v>3</v>
      </c>
      <c r="N2463" s="23">
        <f t="shared" si="563"/>
        <v>11</v>
      </c>
      <c r="O2463" s="23">
        <v>6</v>
      </c>
    </row>
    <row r="2464" spans="1:17">
      <c r="A2464" s="261">
        <v>45362</v>
      </c>
      <c r="B2464" s="262" t="s">
        <v>81</v>
      </c>
      <c r="C2464" s="262">
        <v>1</v>
      </c>
      <c r="D2464" s="262">
        <v>69</v>
      </c>
      <c r="E2464" s="262">
        <v>2218</v>
      </c>
      <c r="F2464" s="262">
        <v>36</v>
      </c>
      <c r="G2464" s="262">
        <v>1.8</v>
      </c>
      <c r="H2464" s="262">
        <v>1</v>
      </c>
      <c r="I2464" s="262">
        <v>30</v>
      </c>
      <c r="J2464" s="263">
        <v>75.7</v>
      </c>
      <c r="K2464" s="264">
        <f>IFERROR(TablaAforos[[#This Row],[AREA DEL POTRERO]]/TablaAforos[[#This Row],[NUMERO VACAS LOTE]]/TablaAforos[[#This Row],[DIAS OCUPACION]],"")</f>
        <v>61.611111111111114</v>
      </c>
      <c r="L2464" s="265">
        <f>YEAR(A2464)</f>
        <v>2024</v>
      </c>
      <c r="M2464" s="265">
        <f>MONTH(A2464)</f>
        <v>3</v>
      </c>
      <c r="N2464" s="265">
        <f>DAY(A2464)</f>
        <v>11</v>
      </c>
      <c r="O2464" s="265">
        <v>6</v>
      </c>
      <c r="P2464" s="265"/>
      <c r="Q2464" s="262"/>
    </row>
    <row r="2465" spans="1:17">
      <c r="A2465" s="261">
        <v>45362</v>
      </c>
      <c r="B2465" s="262" t="s">
        <v>81</v>
      </c>
      <c r="C2465" s="262">
        <v>2</v>
      </c>
      <c r="D2465" s="262">
        <v>90</v>
      </c>
      <c r="E2465" s="262">
        <v>2328</v>
      </c>
      <c r="F2465" s="262">
        <v>35</v>
      </c>
      <c r="G2465" s="262">
        <v>1.6</v>
      </c>
      <c r="H2465" s="262">
        <v>1</v>
      </c>
      <c r="I2465" s="262">
        <v>33</v>
      </c>
      <c r="J2465" s="263">
        <v>74.3</v>
      </c>
      <c r="K2465" s="264">
        <f>IFERROR(TablaAforos[[#This Row],[AREA DEL POTRERO]]/TablaAforos[[#This Row],[NUMERO VACAS LOTE]]/TablaAforos[[#This Row],[DIAS OCUPACION]],"")</f>
        <v>66.51428571428572</v>
      </c>
      <c r="L2465" s="265">
        <f>YEAR(A2465)</f>
        <v>2024</v>
      </c>
      <c r="M2465" s="265">
        <f>MONTH(A2465)</f>
        <v>3</v>
      </c>
      <c r="N2465" s="265">
        <f>DAY(A2465)</f>
        <v>11</v>
      </c>
      <c r="O2465" s="265">
        <v>6</v>
      </c>
      <c r="P2465" s="265"/>
      <c r="Q2465" s="262"/>
    </row>
    <row r="2466" spans="1:17">
      <c r="A2466" s="45">
        <v>45362</v>
      </c>
      <c r="B2466" s="20" t="s">
        <v>85</v>
      </c>
      <c r="C2466" s="20">
        <v>1</v>
      </c>
      <c r="D2466" s="20" t="s">
        <v>132</v>
      </c>
      <c r="E2466" s="20">
        <v>14521</v>
      </c>
      <c r="F2466" s="20">
        <v>33</v>
      </c>
      <c r="G2466" s="20">
        <v>1.3</v>
      </c>
      <c r="H2466" s="20">
        <v>4</v>
      </c>
      <c r="I2466" s="20">
        <v>28</v>
      </c>
      <c r="J2466" s="21">
        <v>97.2</v>
      </c>
      <c r="K2466" s="22">
        <f>IFERROR(TablaAforos[[#This Row],[AREA DEL POTRERO]]/TablaAforos[[#This Row],[NUMERO VACAS LOTE]]/TablaAforos[[#This Row],[DIAS OCUPACION]],"")</f>
        <v>110.00757575757575</v>
      </c>
      <c r="L2466" s="23">
        <f t="shared" si="561"/>
        <v>2024</v>
      </c>
      <c r="M2466" s="23">
        <f t="shared" si="562"/>
        <v>3</v>
      </c>
      <c r="N2466" s="23">
        <f t="shared" si="563"/>
        <v>11</v>
      </c>
      <c r="O2466" s="23">
        <v>6</v>
      </c>
    </row>
    <row r="2467" spans="1:17">
      <c r="A2467" s="45">
        <v>45362</v>
      </c>
      <c r="B2467" s="20" t="s">
        <v>85</v>
      </c>
      <c r="C2467" s="20">
        <v>2</v>
      </c>
      <c r="D2467" s="20">
        <v>12</v>
      </c>
      <c r="E2467" s="20">
        <v>13002</v>
      </c>
      <c r="F2467" s="20">
        <v>39</v>
      </c>
      <c r="G2467" s="20">
        <v>1.7</v>
      </c>
      <c r="H2467" s="20">
        <v>4</v>
      </c>
      <c r="I2467" s="20">
        <v>30</v>
      </c>
      <c r="J2467" s="21">
        <v>95.3</v>
      </c>
      <c r="K2467" s="22">
        <f>IFERROR(TablaAforos[[#This Row],[AREA DEL POTRERO]]/TablaAforos[[#This Row],[NUMERO VACAS LOTE]]/TablaAforos[[#This Row],[DIAS OCUPACION]],"")</f>
        <v>83.34615384615384</v>
      </c>
      <c r="L2467" s="23">
        <f t="shared" si="561"/>
        <v>2024</v>
      </c>
      <c r="M2467" s="23">
        <f t="shared" si="562"/>
        <v>3</v>
      </c>
      <c r="N2467" s="23">
        <f t="shared" si="563"/>
        <v>11</v>
      </c>
      <c r="O2467" s="23">
        <v>6</v>
      </c>
      <c r="Q2467" s="20" t="s">
        <v>128</v>
      </c>
    </row>
    <row r="2468" spans="1:17">
      <c r="A2468" s="261">
        <v>45362</v>
      </c>
      <c r="B2468" s="262" t="s">
        <v>88</v>
      </c>
      <c r="C2468" s="262">
        <v>1</v>
      </c>
      <c r="D2468" s="262">
        <v>7</v>
      </c>
      <c r="E2468" s="262">
        <v>15848</v>
      </c>
      <c r="F2468" s="262">
        <v>45</v>
      </c>
      <c r="G2468" s="262">
        <v>1.3</v>
      </c>
      <c r="H2468" s="262">
        <v>3</v>
      </c>
      <c r="I2468" s="262">
        <v>25</v>
      </c>
      <c r="J2468" s="263">
        <v>101</v>
      </c>
      <c r="K2468" s="264">
        <f>IFERROR(TablaAforos[[#This Row],[AREA DEL POTRERO]]/TablaAforos[[#This Row],[NUMERO VACAS LOTE]]/TablaAforos[[#This Row],[DIAS OCUPACION]],"")</f>
        <v>117.39259259259261</v>
      </c>
      <c r="L2468" s="265">
        <f>YEAR(A2468)</f>
        <v>2024</v>
      </c>
      <c r="M2468" s="265">
        <f>MONTH(A2468)</f>
        <v>3</v>
      </c>
      <c r="N2468" s="265">
        <f>DAY(A2468)</f>
        <v>11</v>
      </c>
      <c r="O2468" s="265">
        <v>5</v>
      </c>
      <c r="P2468" s="265"/>
      <c r="Q2468" s="262"/>
    </row>
    <row r="2469" spans="1:17">
      <c r="A2469" s="45">
        <v>45363</v>
      </c>
      <c r="B2469" s="20" t="s">
        <v>81</v>
      </c>
      <c r="C2469" s="20">
        <v>1</v>
      </c>
      <c r="D2469" s="20">
        <v>70</v>
      </c>
      <c r="E2469" s="20">
        <v>2762</v>
      </c>
      <c r="F2469" s="20">
        <v>36</v>
      </c>
      <c r="G2469" s="20">
        <v>2</v>
      </c>
      <c r="H2469" s="20">
        <v>1</v>
      </c>
      <c r="I2469" s="20">
        <v>31</v>
      </c>
      <c r="J2469" s="21">
        <v>101</v>
      </c>
      <c r="K2469" s="22">
        <f>IFERROR(TablaAforos[[#This Row],[AREA DEL POTRERO]]/TablaAforos[[#This Row],[NUMERO VACAS LOTE]]/TablaAforos[[#This Row],[DIAS OCUPACION]],"")</f>
        <v>76.722222222222229</v>
      </c>
      <c r="L2469" s="23">
        <f t="shared" si="561"/>
        <v>2024</v>
      </c>
      <c r="M2469" s="23">
        <f t="shared" si="562"/>
        <v>3</v>
      </c>
      <c r="N2469" s="23">
        <f t="shared" si="563"/>
        <v>12</v>
      </c>
      <c r="O2469" s="23">
        <v>6</v>
      </c>
    </row>
    <row r="2470" spans="1:17">
      <c r="A2470" s="45">
        <v>45363</v>
      </c>
      <c r="B2470" s="20" t="s">
        <v>81</v>
      </c>
      <c r="C2470" s="20">
        <v>2</v>
      </c>
      <c r="D2470" s="20">
        <v>91</v>
      </c>
      <c r="E2470" s="20">
        <v>2016</v>
      </c>
      <c r="F2470" s="20">
        <v>35</v>
      </c>
      <c r="G2470" s="20">
        <v>1.7</v>
      </c>
      <c r="H2470" s="20">
        <v>1</v>
      </c>
      <c r="I2470" s="20">
        <v>33</v>
      </c>
      <c r="J2470" s="21">
        <v>84</v>
      </c>
      <c r="K2470" s="22">
        <f>IFERROR(TablaAforos[[#This Row],[AREA DEL POTRERO]]/TablaAforos[[#This Row],[NUMERO VACAS LOTE]]/TablaAforos[[#This Row],[DIAS OCUPACION]],"")</f>
        <v>57.6</v>
      </c>
      <c r="L2470" s="23">
        <f t="shared" si="561"/>
        <v>2024</v>
      </c>
      <c r="M2470" s="23">
        <f t="shared" si="562"/>
        <v>3</v>
      </c>
      <c r="N2470" s="23">
        <f t="shared" si="563"/>
        <v>12</v>
      </c>
      <c r="O2470" s="23">
        <v>6</v>
      </c>
    </row>
    <row r="2471" spans="1:17">
      <c r="A2471" s="45">
        <v>45363</v>
      </c>
      <c r="B2471" s="20" t="s">
        <v>81</v>
      </c>
      <c r="C2471" s="20">
        <v>2</v>
      </c>
      <c r="D2471" s="20">
        <v>37</v>
      </c>
      <c r="E2471" s="20">
        <v>2058</v>
      </c>
      <c r="F2471" s="20">
        <v>35</v>
      </c>
      <c r="G2471" s="20">
        <v>1.5</v>
      </c>
      <c r="H2471" s="20">
        <v>0.5</v>
      </c>
      <c r="I2471" s="20">
        <v>33</v>
      </c>
      <c r="J2471" s="21">
        <v>120</v>
      </c>
      <c r="K2471" s="22">
        <f>IFERROR(TablaAforos[[#This Row],[AREA DEL POTRERO]]/TablaAforos[[#This Row],[NUMERO VACAS LOTE]]/TablaAforos[[#This Row],[DIAS OCUPACION]],"")</f>
        <v>117.6</v>
      </c>
      <c r="L2471" s="23">
        <f>YEAR(A2471)</f>
        <v>2024</v>
      </c>
      <c r="M2471" s="23">
        <f>MONTH(A2471)</f>
        <v>3</v>
      </c>
      <c r="N2471" s="23">
        <f>DAY(A2471)</f>
        <v>12</v>
      </c>
      <c r="O2471" s="23">
        <v>6</v>
      </c>
    </row>
    <row r="2472" spans="1:17">
      <c r="A2472" s="45">
        <v>45363</v>
      </c>
      <c r="B2472" s="20" t="s">
        <v>82</v>
      </c>
      <c r="C2472" s="20" t="s">
        <v>86</v>
      </c>
      <c r="D2472" s="20">
        <v>46</v>
      </c>
      <c r="E2472" s="20">
        <v>2500</v>
      </c>
      <c r="F2472" s="20">
        <v>39</v>
      </c>
      <c r="G2472" s="20">
        <v>2</v>
      </c>
      <c r="H2472" s="20">
        <v>1</v>
      </c>
      <c r="I2472" s="20">
        <v>35</v>
      </c>
      <c r="J2472" s="21">
        <v>97.6</v>
      </c>
      <c r="K2472" s="22">
        <f>IFERROR(TablaAforos[[#This Row],[AREA DEL POTRERO]]/TablaAforos[[#This Row],[NUMERO VACAS LOTE]]/TablaAforos[[#This Row],[DIAS OCUPACION]],"")</f>
        <v>64.102564102564102</v>
      </c>
      <c r="L2472" s="23">
        <f t="shared" si="561"/>
        <v>2024</v>
      </c>
      <c r="M2472" s="23">
        <f t="shared" si="562"/>
        <v>3</v>
      </c>
      <c r="N2472" s="23">
        <f t="shared" si="563"/>
        <v>12</v>
      </c>
      <c r="O2472" s="23">
        <v>6</v>
      </c>
    </row>
    <row r="2473" spans="1:17" hidden="1">
      <c r="J2473" s="21"/>
      <c r="K2473" s="22" t="str">
        <f>IFERROR(TablaAforos[[#This Row],[AREA DEL POTRERO]]/TablaAforos[[#This Row],[NUMERO VACAS LOTE]]/TablaAforos[[#This Row],[DIAS OCUPACION]],"")</f>
        <v/>
      </c>
      <c r="L2473" s="23">
        <f t="shared" si="561"/>
        <v>1900</v>
      </c>
      <c r="M2473" s="23">
        <f t="shared" si="562"/>
        <v>1</v>
      </c>
      <c r="N2473" s="23">
        <f t="shared" si="563"/>
        <v>0</v>
      </c>
    </row>
    <row r="2474" spans="1:17" hidden="1">
      <c r="J2474" s="21"/>
      <c r="K2474" s="22" t="str">
        <f>IFERROR(TablaAforos[[#This Row],[AREA DEL POTRERO]]/TablaAforos[[#This Row],[NUMERO VACAS LOTE]]/TablaAforos[[#This Row],[DIAS OCUPACION]],"")</f>
        <v/>
      </c>
      <c r="L2474" s="23">
        <f t="shared" si="561"/>
        <v>1900</v>
      </c>
      <c r="M2474" s="23">
        <f t="shared" si="562"/>
        <v>1</v>
      </c>
      <c r="N2474" s="23">
        <f t="shared" si="563"/>
        <v>0</v>
      </c>
    </row>
    <row r="2475" spans="1:17" hidden="1">
      <c r="J2475" s="21"/>
      <c r="K2475" s="22" t="str">
        <f>IFERROR(TablaAforos[[#This Row],[AREA DEL POTRERO]]/TablaAforos[[#This Row],[NUMERO VACAS LOTE]]/TablaAforos[[#This Row],[DIAS OCUPACION]],"")</f>
        <v/>
      </c>
      <c r="L2475" s="23">
        <f t="shared" si="561"/>
        <v>1900</v>
      </c>
      <c r="M2475" s="23">
        <f t="shared" si="562"/>
        <v>1</v>
      </c>
      <c r="N2475" s="23">
        <f t="shared" si="563"/>
        <v>0</v>
      </c>
    </row>
    <row r="2476" spans="1:17" hidden="1">
      <c r="J2476" s="21"/>
      <c r="K2476" s="22" t="str">
        <f>IFERROR(TablaAforos[[#This Row],[AREA DEL POTRERO]]/TablaAforos[[#This Row],[NUMERO VACAS LOTE]]/TablaAforos[[#This Row],[DIAS OCUPACION]],"")</f>
        <v/>
      </c>
      <c r="L2476" s="23">
        <f t="shared" si="561"/>
        <v>1900</v>
      </c>
      <c r="M2476" s="23">
        <f t="shared" si="562"/>
        <v>1</v>
      </c>
      <c r="N2476" s="23">
        <f t="shared" si="563"/>
        <v>0</v>
      </c>
    </row>
    <row r="2477" spans="1:17" hidden="1">
      <c r="J2477" s="21"/>
      <c r="K2477" s="22" t="str">
        <f>IFERROR(TablaAforos[[#This Row],[AREA DEL POTRERO]]/TablaAforos[[#This Row],[NUMERO VACAS LOTE]]/TablaAforos[[#This Row],[DIAS OCUPACION]],"")</f>
        <v/>
      </c>
      <c r="L2477" s="23">
        <f t="shared" si="561"/>
        <v>1900</v>
      </c>
      <c r="M2477" s="23">
        <f t="shared" si="562"/>
        <v>1</v>
      </c>
      <c r="N2477" s="23">
        <f t="shared" si="563"/>
        <v>0</v>
      </c>
    </row>
    <row r="2478" spans="1:17" hidden="1">
      <c r="J2478" s="21"/>
      <c r="K2478" s="22" t="str">
        <f>IFERROR(TablaAforos[[#This Row],[AREA DEL POTRERO]]/TablaAforos[[#This Row],[NUMERO VACAS LOTE]]/TablaAforos[[#This Row],[DIAS OCUPACION]],"")</f>
        <v/>
      </c>
      <c r="L2478" s="23">
        <f t="shared" si="561"/>
        <v>1900</v>
      </c>
      <c r="M2478" s="23">
        <f t="shared" si="562"/>
        <v>1</v>
      </c>
      <c r="N2478" s="23">
        <f t="shared" si="563"/>
        <v>0</v>
      </c>
    </row>
    <row r="2479" spans="1:17" hidden="1">
      <c r="J2479" s="21"/>
      <c r="K2479" s="22" t="str">
        <f>IFERROR(TablaAforos[[#This Row],[AREA DEL POTRERO]]/TablaAforos[[#This Row],[NUMERO VACAS LOTE]]/TablaAforos[[#This Row],[DIAS OCUPACION]],"")</f>
        <v/>
      </c>
      <c r="L2479" s="23">
        <f t="shared" si="561"/>
        <v>1900</v>
      </c>
      <c r="M2479" s="23">
        <f t="shared" si="562"/>
        <v>1</v>
      </c>
      <c r="N2479" s="23">
        <f t="shared" si="563"/>
        <v>0</v>
      </c>
    </row>
    <row r="2480" spans="1:17" hidden="1">
      <c r="J2480" s="21"/>
      <c r="K2480" s="22" t="str">
        <f>IFERROR(TablaAforos[[#This Row],[AREA DEL POTRERO]]/TablaAforos[[#This Row],[NUMERO VACAS LOTE]]/TablaAforos[[#This Row],[DIAS OCUPACION]],"")</f>
        <v/>
      </c>
      <c r="L2480" s="23">
        <f t="shared" si="561"/>
        <v>1900</v>
      </c>
      <c r="M2480" s="23">
        <f t="shared" si="562"/>
        <v>1</v>
      </c>
      <c r="N2480" s="23">
        <f t="shared" si="563"/>
        <v>0</v>
      </c>
    </row>
    <row r="2481" spans="10:14" hidden="1">
      <c r="J2481" s="21"/>
      <c r="K2481" s="22" t="str">
        <f>IFERROR(TablaAforos[[#This Row],[AREA DEL POTRERO]]/TablaAforos[[#This Row],[NUMERO VACAS LOTE]]/TablaAforos[[#This Row],[DIAS OCUPACION]],"")</f>
        <v/>
      </c>
      <c r="L2481" s="23">
        <f t="shared" si="561"/>
        <v>1900</v>
      </c>
      <c r="M2481" s="23">
        <f t="shared" si="562"/>
        <v>1</v>
      </c>
      <c r="N2481" s="23">
        <f t="shared" si="563"/>
        <v>0</v>
      </c>
    </row>
    <row r="2482" spans="10:14" hidden="1">
      <c r="J2482" s="21"/>
      <c r="K2482" s="22" t="str">
        <f>IFERROR(TablaAforos[[#This Row],[AREA DEL POTRERO]]/TablaAforos[[#This Row],[NUMERO VACAS LOTE]]/TablaAforos[[#This Row],[DIAS OCUPACION]],"")</f>
        <v/>
      </c>
      <c r="L2482" s="23">
        <f t="shared" si="561"/>
        <v>1900</v>
      </c>
      <c r="M2482" s="23">
        <f t="shared" si="562"/>
        <v>1</v>
      </c>
      <c r="N2482" s="23">
        <f t="shared" si="563"/>
        <v>0</v>
      </c>
    </row>
    <row r="2483" spans="10:14" hidden="1">
      <c r="J2483" s="21"/>
      <c r="K2483" s="22" t="str">
        <f>IFERROR(TablaAforos[[#This Row],[AREA DEL POTRERO]]/TablaAforos[[#This Row],[NUMERO VACAS LOTE]]/TablaAforos[[#This Row],[DIAS OCUPACION]],"")</f>
        <v/>
      </c>
      <c r="L2483" s="23">
        <f t="shared" si="561"/>
        <v>1900</v>
      </c>
      <c r="M2483" s="23">
        <f t="shared" si="562"/>
        <v>1</v>
      </c>
      <c r="N2483" s="23">
        <f t="shared" si="563"/>
        <v>0</v>
      </c>
    </row>
    <row r="2484" spans="10:14" hidden="1">
      <c r="J2484" s="21"/>
      <c r="K2484" s="22" t="str">
        <f>IFERROR(TablaAforos[[#This Row],[AREA DEL POTRERO]]/TablaAforos[[#This Row],[NUMERO VACAS LOTE]]/TablaAforos[[#This Row],[DIAS OCUPACION]],"")</f>
        <v/>
      </c>
      <c r="L2484" s="23">
        <f t="shared" si="561"/>
        <v>1900</v>
      </c>
      <c r="M2484" s="23">
        <f t="shared" si="562"/>
        <v>1</v>
      </c>
      <c r="N2484" s="23">
        <f t="shared" si="563"/>
        <v>0</v>
      </c>
    </row>
    <row r="2485" spans="10:14" hidden="1">
      <c r="J2485" s="21"/>
      <c r="K2485" s="22" t="str">
        <f>IFERROR(TablaAforos[[#This Row],[AREA DEL POTRERO]]/TablaAforos[[#This Row],[NUMERO VACAS LOTE]]/TablaAforos[[#This Row],[DIAS OCUPACION]],"")</f>
        <v/>
      </c>
      <c r="L2485" s="23">
        <f t="shared" si="561"/>
        <v>1900</v>
      </c>
      <c r="M2485" s="23">
        <f t="shared" si="562"/>
        <v>1</v>
      </c>
      <c r="N2485" s="23">
        <f t="shared" si="563"/>
        <v>0</v>
      </c>
    </row>
    <row r="2486" spans="10:14" hidden="1">
      <c r="J2486" s="21"/>
      <c r="K2486" s="22" t="str">
        <f>IFERROR(TablaAforos[[#This Row],[AREA DEL POTRERO]]/TablaAforos[[#This Row],[NUMERO VACAS LOTE]]/TablaAforos[[#This Row],[DIAS OCUPACION]],"")</f>
        <v/>
      </c>
      <c r="L2486" s="23">
        <f t="shared" ref="L2486:L2517" si="564">YEAR(A2486)</f>
        <v>1900</v>
      </c>
      <c r="M2486" s="23">
        <f t="shared" ref="M2486:M2517" si="565">MONTH(A2486)</f>
        <v>1</v>
      </c>
      <c r="N2486" s="23">
        <f t="shared" ref="N2486:N2517" si="566">DAY(A2486)</f>
        <v>0</v>
      </c>
    </row>
    <row r="2487" spans="10:14" hidden="1">
      <c r="J2487" s="21"/>
      <c r="K2487" s="22" t="str">
        <f>IFERROR(TablaAforos[[#This Row],[AREA DEL POTRERO]]/TablaAforos[[#This Row],[NUMERO VACAS LOTE]]/TablaAforos[[#This Row],[DIAS OCUPACION]],"")</f>
        <v/>
      </c>
      <c r="L2487" s="23">
        <f t="shared" si="564"/>
        <v>1900</v>
      </c>
      <c r="M2487" s="23">
        <f t="shared" si="565"/>
        <v>1</v>
      </c>
      <c r="N2487" s="23">
        <f t="shared" si="566"/>
        <v>0</v>
      </c>
    </row>
    <row r="2488" spans="10:14" hidden="1">
      <c r="J2488" s="21"/>
      <c r="K2488" s="22" t="str">
        <f>IFERROR(TablaAforos[[#This Row],[AREA DEL POTRERO]]/TablaAforos[[#This Row],[NUMERO VACAS LOTE]]/TablaAforos[[#This Row],[DIAS OCUPACION]],"")</f>
        <v/>
      </c>
      <c r="L2488" s="23">
        <f t="shared" si="564"/>
        <v>1900</v>
      </c>
      <c r="M2488" s="23">
        <f t="shared" si="565"/>
        <v>1</v>
      </c>
      <c r="N2488" s="23">
        <f t="shared" si="566"/>
        <v>0</v>
      </c>
    </row>
    <row r="2489" spans="10:14" hidden="1">
      <c r="J2489" s="21"/>
      <c r="K2489" s="22" t="str">
        <f>IFERROR(TablaAforos[[#This Row],[AREA DEL POTRERO]]/TablaAforos[[#This Row],[NUMERO VACAS LOTE]]/TablaAforos[[#This Row],[DIAS OCUPACION]],"")</f>
        <v/>
      </c>
      <c r="L2489" s="23">
        <f t="shared" si="564"/>
        <v>1900</v>
      </c>
      <c r="M2489" s="23">
        <f t="shared" si="565"/>
        <v>1</v>
      </c>
      <c r="N2489" s="23">
        <f t="shared" si="566"/>
        <v>0</v>
      </c>
    </row>
    <row r="2490" spans="10:14" hidden="1">
      <c r="J2490" s="21"/>
      <c r="K2490" s="22" t="str">
        <f>IFERROR(TablaAforos[[#This Row],[AREA DEL POTRERO]]/TablaAforos[[#This Row],[NUMERO VACAS LOTE]]/TablaAforos[[#This Row],[DIAS OCUPACION]],"")</f>
        <v/>
      </c>
      <c r="L2490" s="23">
        <f t="shared" si="564"/>
        <v>1900</v>
      </c>
      <c r="M2490" s="23">
        <f t="shared" si="565"/>
        <v>1</v>
      </c>
      <c r="N2490" s="23">
        <f t="shared" si="566"/>
        <v>0</v>
      </c>
    </row>
    <row r="2491" spans="10:14" hidden="1">
      <c r="J2491" s="21"/>
      <c r="K2491" s="22" t="str">
        <f>IFERROR(TablaAforos[[#This Row],[AREA DEL POTRERO]]/TablaAforos[[#This Row],[NUMERO VACAS LOTE]]/TablaAforos[[#This Row],[DIAS OCUPACION]],"")</f>
        <v/>
      </c>
      <c r="L2491" s="23">
        <f t="shared" si="564"/>
        <v>1900</v>
      </c>
      <c r="M2491" s="23">
        <f t="shared" si="565"/>
        <v>1</v>
      </c>
      <c r="N2491" s="23">
        <f t="shared" si="566"/>
        <v>0</v>
      </c>
    </row>
    <row r="2492" spans="10:14" hidden="1">
      <c r="J2492" s="21"/>
      <c r="K2492" s="22" t="str">
        <f>IFERROR(TablaAforos[[#This Row],[AREA DEL POTRERO]]/TablaAforos[[#This Row],[NUMERO VACAS LOTE]]/TablaAforos[[#This Row],[DIAS OCUPACION]],"")</f>
        <v/>
      </c>
      <c r="L2492" s="23">
        <f t="shared" si="564"/>
        <v>1900</v>
      </c>
      <c r="M2492" s="23">
        <f t="shared" si="565"/>
        <v>1</v>
      </c>
      <c r="N2492" s="23">
        <f t="shared" si="566"/>
        <v>0</v>
      </c>
    </row>
    <row r="2493" spans="10:14" hidden="1">
      <c r="J2493" s="21"/>
      <c r="K2493" s="22" t="str">
        <f>IFERROR(TablaAforos[[#This Row],[AREA DEL POTRERO]]/TablaAforos[[#This Row],[NUMERO VACAS LOTE]]/TablaAforos[[#This Row],[DIAS OCUPACION]],"")</f>
        <v/>
      </c>
      <c r="L2493" s="23">
        <f t="shared" si="564"/>
        <v>1900</v>
      </c>
      <c r="M2493" s="23">
        <f t="shared" si="565"/>
        <v>1</v>
      </c>
      <c r="N2493" s="23">
        <f t="shared" si="566"/>
        <v>0</v>
      </c>
    </row>
    <row r="2494" spans="10:14" hidden="1">
      <c r="J2494" s="21"/>
      <c r="K2494" s="22" t="str">
        <f>IFERROR(TablaAforos[[#This Row],[AREA DEL POTRERO]]/TablaAforos[[#This Row],[NUMERO VACAS LOTE]]/TablaAforos[[#This Row],[DIAS OCUPACION]],"")</f>
        <v/>
      </c>
      <c r="L2494" s="23">
        <f t="shared" si="564"/>
        <v>1900</v>
      </c>
      <c r="M2494" s="23">
        <f t="shared" si="565"/>
        <v>1</v>
      </c>
      <c r="N2494" s="23">
        <f t="shared" si="566"/>
        <v>0</v>
      </c>
    </row>
    <row r="2495" spans="10:14" hidden="1">
      <c r="J2495" s="21"/>
      <c r="K2495" s="22" t="str">
        <f>IFERROR(TablaAforos[[#This Row],[AREA DEL POTRERO]]/TablaAforos[[#This Row],[NUMERO VACAS LOTE]]/TablaAforos[[#This Row],[DIAS OCUPACION]],"")</f>
        <v/>
      </c>
      <c r="L2495" s="23">
        <f t="shared" si="564"/>
        <v>1900</v>
      </c>
      <c r="M2495" s="23">
        <f t="shared" si="565"/>
        <v>1</v>
      </c>
      <c r="N2495" s="23">
        <f t="shared" si="566"/>
        <v>0</v>
      </c>
    </row>
    <row r="2496" spans="10:14" hidden="1">
      <c r="J2496" s="21"/>
      <c r="K2496" s="22" t="str">
        <f>IFERROR(TablaAforos[[#This Row],[AREA DEL POTRERO]]/TablaAforos[[#This Row],[NUMERO VACAS LOTE]]/TablaAforos[[#This Row],[DIAS OCUPACION]],"")</f>
        <v/>
      </c>
      <c r="L2496" s="23">
        <f t="shared" si="564"/>
        <v>1900</v>
      </c>
      <c r="M2496" s="23">
        <f t="shared" si="565"/>
        <v>1</v>
      </c>
      <c r="N2496" s="23">
        <f t="shared" si="566"/>
        <v>0</v>
      </c>
    </row>
    <row r="2497" spans="10:14" hidden="1">
      <c r="J2497" s="21"/>
      <c r="K2497" s="22" t="str">
        <f>IFERROR(TablaAforos[[#This Row],[AREA DEL POTRERO]]/TablaAforos[[#This Row],[NUMERO VACAS LOTE]]/TablaAforos[[#This Row],[DIAS OCUPACION]],"")</f>
        <v/>
      </c>
      <c r="L2497" s="23">
        <f t="shared" si="564"/>
        <v>1900</v>
      </c>
      <c r="M2497" s="23">
        <f t="shared" si="565"/>
        <v>1</v>
      </c>
      <c r="N2497" s="23">
        <f t="shared" si="566"/>
        <v>0</v>
      </c>
    </row>
    <row r="2498" spans="10:14" hidden="1">
      <c r="J2498" s="21"/>
      <c r="K2498" s="22" t="str">
        <f>IFERROR(TablaAforos[[#This Row],[AREA DEL POTRERO]]/TablaAforos[[#This Row],[NUMERO VACAS LOTE]]/TablaAforos[[#This Row],[DIAS OCUPACION]],"")</f>
        <v/>
      </c>
      <c r="L2498" s="23">
        <f t="shared" si="564"/>
        <v>1900</v>
      </c>
      <c r="M2498" s="23">
        <f t="shared" si="565"/>
        <v>1</v>
      </c>
      <c r="N2498" s="23">
        <f t="shared" si="566"/>
        <v>0</v>
      </c>
    </row>
    <row r="2499" spans="10:14" hidden="1">
      <c r="J2499" s="21"/>
      <c r="K2499" s="22" t="str">
        <f>IFERROR(TablaAforos[[#This Row],[AREA DEL POTRERO]]/TablaAforos[[#This Row],[NUMERO VACAS LOTE]]/TablaAforos[[#This Row],[DIAS OCUPACION]],"")</f>
        <v/>
      </c>
      <c r="L2499" s="23">
        <f t="shared" si="564"/>
        <v>1900</v>
      </c>
      <c r="M2499" s="23">
        <f t="shared" si="565"/>
        <v>1</v>
      </c>
      <c r="N2499" s="23">
        <f t="shared" si="566"/>
        <v>0</v>
      </c>
    </row>
    <row r="2500" spans="10:14" hidden="1">
      <c r="J2500" s="21"/>
      <c r="K2500" s="22" t="str">
        <f>IFERROR(TablaAforos[[#This Row],[AREA DEL POTRERO]]/TablaAforos[[#This Row],[NUMERO VACAS LOTE]]/TablaAforos[[#This Row],[DIAS OCUPACION]],"")</f>
        <v/>
      </c>
      <c r="L2500" s="23">
        <f t="shared" si="564"/>
        <v>1900</v>
      </c>
      <c r="M2500" s="23">
        <f t="shared" si="565"/>
        <v>1</v>
      </c>
      <c r="N2500" s="23">
        <f t="shared" si="566"/>
        <v>0</v>
      </c>
    </row>
    <row r="2501" spans="10:14" hidden="1">
      <c r="J2501" s="21"/>
      <c r="K2501" s="22" t="str">
        <f>IFERROR(TablaAforos[[#This Row],[AREA DEL POTRERO]]/TablaAforos[[#This Row],[NUMERO VACAS LOTE]]/TablaAforos[[#This Row],[DIAS OCUPACION]],"")</f>
        <v/>
      </c>
      <c r="L2501" s="23">
        <f t="shared" si="564"/>
        <v>1900</v>
      </c>
      <c r="M2501" s="23">
        <f t="shared" si="565"/>
        <v>1</v>
      </c>
      <c r="N2501" s="23">
        <f t="shared" si="566"/>
        <v>0</v>
      </c>
    </row>
    <row r="2502" spans="10:14" hidden="1">
      <c r="J2502" s="21"/>
      <c r="K2502" s="22" t="str">
        <f>IFERROR(TablaAforos[[#This Row],[AREA DEL POTRERO]]/TablaAforos[[#This Row],[NUMERO VACAS LOTE]]/TablaAforos[[#This Row],[DIAS OCUPACION]],"")</f>
        <v/>
      </c>
      <c r="L2502" s="23">
        <f t="shared" si="564"/>
        <v>1900</v>
      </c>
      <c r="M2502" s="23">
        <f t="shared" si="565"/>
        <v>1</v>
      </c>
      <c r="N2502" s="23">
        <f t="shared" si="566"/>
        <v>0</v>
      </c>
    </row>
    <row r="2503" spans="10:14" hidden="1">
      <c r="J2503" s="21"/>
      <c r="K2503" s="22" t="str">
        <f>IFERROR(TablaAforos[[#This Row],[AREA DEL POTRERO]]/TablaAforos[[#This Row],[NUMERO VACAS LOTE]]/TablaAforos[[#This Row],[DIAS OCUPACION]],"")</f>
        <v/>
      </c>
      <c r="L2503" s="23">
        <f t="shared" si="564"/>
        <v>1900</v>
      </c>
      <c r="M2503" s="23">
        <f t="shared" si="565"/>
        <v>1</v>
      </c>
      <c r="N2503" s="23">
        <f t="shared" si="566"/>
        <v>0</v>
      </c>
    </row>
    <row r="2504" spans="10:14" hidden="1">
      <c r="J2504" s="21"/>
      <c r="K2504" s="22" t="str">
        <f>IFERROR(TablaAforos[[#This Row],[AREA DEL POTRERO]]/TablaAforos[[#This Row],[NUMERO VACAS LOTE]]/TablaAforos[[#This Row],[DIAS OCUPACION]],"")</f>
        <v/>
      </c>
      <c r="L2504" s="23">
        <f t="shared" si="564"/>
        <v>1900</v>
      </c>
      <c r="M2504" s="23">
        <f t="shared" si="565"/>
        <v>1</v>
      </c>
      <c r="N2504" s="23">
        <f t="shared" si="566"/>
        <v>0</v>
      </c>
    </row>
    <row r="2505" spans="10:14" hidden="1">
      <c r="J2505" s="21"/>
      <c r="K2505" s="22" t="str">
        <f>IFERROR(TablaAforos[[#This Row],[AREA DEL POTRERO]]/TablaAforos[[#This Row],[NUMERO VACAS LOTE]]/TablaAforos[[#This Row],[DIAS OCUPACION]],"")</f>
        <v/>
      </c>
      <c r="L2505" s="23">
        <f t="shared" si="564"/>
        <v>1900</v>
      </c>
      <c r="M2505" s="23">
        <f t="shared" si="565"/>
        <v>1</v>
      </c>
      <c r="N2505" s="23">
        <f t="shared" si="566"/>
        <v>0</v>
      </c>
    </row>
    <row r="2506" spans="10:14" hidden="1">
      <c r="J2506" s="21"/>
      <c r="K2506" s="22" t="str">
        <f>IFERROR(TablaAforos[[#This Row],[AREA DEL POTRERO]]/TablaAforos[[#This Row],[NUMERO VACAS LOTE]]/TablaAforos[[#This Row],[DIAS OCUPACION]],"")</f>
        <v/>
      </c>
      <c r="L2506" s="23">
        <f t="shared" si="564"/>
        <v>1900</v>
      </c>
      <c r="M2506" s="23">
        <f t="shared" si="565"/>
        <v>1</v>
      </c>
      <c r="N2506" s="23">
        <f t="shared" si="566"/>
        <v>0</v>
      </c>
    </row>
    <row r="2507" spans="10:14" hidden="1">
      <c r="J2507" s="21"/>
      <c r="K2507" s="22" t="str">
        <f>IFERROR(TablaAforos[[#This Row],[AREA DEL POTRERO]]/TablaAforos[[#This Row],[NUMERO VACAS LOTE]]/TablaAforos[[#This Row],[DIAS OCUPACION]],"")</f>
        <v/>
      </c>
      <c r="L2507" s="23">
        <f t="shared" si="564"/>
        <v>1900</v>
      </c>
      <c r="M2507" s="23">
        <f t="shared" si="565"/>
        <v>1</v>
      </c>
      <c r="N2507" s="23">
        <f t="shared" si="566"/>
        <v>0</v>
      </c>
    </row>
    <row r="2508" spans="10:14" hidden="1">
      <c r="J2508" s="21"/>
      <c r="K2508" s="22" t="str">
        <f>IFERROR(TablaAforos[[#This Row],[AREA DEL POTRERO]]/TablaAforos[[#This Row],[NUMERO VACAS LOTE]]/TablaAforos[[#This Row],[DIAS OCUPACION]],"")</f>
        <v/>
      </c>
      <c r="L2508" s="23">
        <f t="shared" si="564"/>
        <v>1900</v>
      </c>
      <c r="M2508" s="23">
        <f t="shared" si="565"/>
        <v>1</v>
      </c>
      <c r="N2508" s="23">
        <f t="shared" si="566"/>
        <v>0</v>
      </c>
    </row>
    <row r="2509" spans="10:14" hidden="1">
      <c r="J2509" s="21"/>
      <c r="K2509" s="22" t="str">
        <f>IFERROR(TablaAforos[[#This Row],[AREA DEL POTRERO]]/TablaAforos[[#This Row],[NUMERO VACAS LOTE]]/TablaAforos[[#This Row],[DIAS OCUPACION]],"")</f>
        <v/>
      </c>
      <c r="L2509" s="23">
        <f t="shared" si="564"/>
        <v>1900</v>
      </c>
      <c r="M2509" s="23">
        <f t="shared" si="565"/>
        <v>1</v>
      </c>
      <c r="N2509" s="23">
        <f t="shared" si="566"/>
        <v>0</v>
      </c>
    </row>
    <row r="2510" spans="10:14" hidden="1">
      <c r="J2510" s="21"/>
      <c r="K2510" s="22" t="str">
        <f>IFERROR(TablaAforos[[#This Row],[AREA DEL POTRERO]]/TablaAforos[[#This Row],[NUMERO VACAS LOTE]]/TablaAforos[[#This Row],[DIAS OCUPACION]],"")</f>
        <v/>
      </c>
      <c r="L2510" s="23">
        <f t="shared" si="564"/>
        <v>1900</v>
      </c>
      <c r="M2510" s="23">
        <f t="shared" si="565"/>
        <v>1</v>
      </c>
      <c r="N2510" s="23">
        <f t="shared" si="566"/>
        <v>0</v>
      </c>
    </row>
    <row r="2511" spans="10:14" hidden="1">
      <c r="J2511" s="21"/>
      <c r="K2511" s="22" t="str">
        <f>IFERROR(TablaAforos[[#This Row],[AREA DEL POTRERO]]/TablaAforos[[#This Row],[NUMERO VACAS LOTE]]/TablaAforos[[#This Row],[DIAS OCUPACION]],"")</f>
        <v/>
      </c>
      <c r="L2511" s="23">
        <f t="shared" si="564"/>
        <v>1900</v>
      </c>
      <c r="M2511" s="23">
        <f t="shared" si="565"/>
        <v>1</v>
      </c>
      <c r="N2511" s="23">
        <f t="shared" si="566"/>
        <v>0</v>
      </c>
    </row>
    <row r="2512" spans="10:14" hidden="1">
      <c r="J2512" s="21"/>
      <c r="K2512" s="22" t="str">
        <f>IFERROR(TablaAforos[[#This Row],[AREA DEL POTRERO]]/TablaAforos[[#This Row],[NUMERO VACAS LOTE]]/TablaAforos[[#This Row],[DIAS OCUPACION]],"")</f>
        <v/>
      </c>
      <c r="L2512" s="23">
        <f t="shared" si="564"/>
        <v>1900</v>
      </c>
      <c r="M2512" s="23">
        <f t="shared" si="565"/>
        <v>1</v>
      </c>
      <c r="N2512" s="23">
        <f t="shared" si="566"/>
        <v>0</v>
      </c>
    </row>
    <row r="2513" spans="10:14" hidden="1">
      <c r="J2513" s="21"/>
      <c r="K2513" s="22" t="str">
        <f>IFERROR(TablaAforos[[#This Row],[AREA DEL POTRERO]]/TablaAforos[[#This Row],[NUMERO VACAS LOTE]]/TablaAforos[[#This Row],[DIAS OCUPACION]],"")</f>
        <v/>
      </c>
      <c r="L2513" s="23">
        <f t="shared" si="564"/>
        <v>1900</v>
      </c>
      <c r="M2513" s="23">
        <f t="shared" si="565"/>
        <v>1</v>
      </c>
      <c r="N2513" s="23">
        <f t="shared" si="566"/>
        <v>0</v>
      </c>
    </row>
    <row r="2514" spans="10:14" hidden="1">
      <c r="J2514" s="21"/>
      <c r="K2514" s="22" t="str">
        <f>IFERROR(TablaAforos[[#This Row],[AREA DEL POTRERO]]/TablaAforos[[#This Row],[NUMERO VACAS LOTE]]/TablaAforos[[#This Row],[DIAS OCUPACION]],"")</f>
        <v/>
      </c>
      <c r="L2514" s="23">
        <f t="shared" si="564"/>
        <v>1900</v>
      </c>
      <c r="M2514" s="23">
        <f t="shared" si="565"/>
        <v>1</v>
      </c>
      <c r="N2514" s="23">
        <f t="shared" si="566"/>
        <v>0</v>
      </c>
    </row>
    <row r="2515" spans="10:14" hidden="1">
      <c r="J2515" s="21"/>
      <c r="K2515" s="22" t="str">
        <f>IFERROR(TablaAforos[[#This Row],[AREA DEL POTRERO]]/TablaAforos[[#This Row],[NUMERO VACAS LOTE]]/TablaAforos[[#This Row],[DIAS OCUPACION]],"")</f>
        <v/>
      </c>
      <c r="L2515" s="23">
        <f t="shared" si="564"/>
        <v>1900</v>
      </c>
      <c r="M2515" s="23">
        <f t="shared" si="565"/>
        <v>1</v>
      </c>
      <c r="N2515" s="23">
        <f t="shared" si="566"/>
        <v>0</v>
      </c>
    </row>
    <row r="2516" spans="10:14" hidden="1">
      <c r="J2516" s="21"/>
      <c r="K2516" s="22" t="str">
        <f>IFERROR(TablaAforos[[#This Row],[AREA DEL POTRERO]]/TablaAforos[[#This Row],[NUMERO VACAS LOTE]]/TablaAforos[[#This Row],[DIAS OCUPACION]],"")</f>
        <v/>
      </c>
      <c r="L2516" s="23">
        <f t="shared" si="564"/>
        <v>1900</v>
      </c>
      <c r="M2516" s="23">
        <f t="shared" si="565"/>
        <v>1</v>
      </c>
      <c r="N2516" s="23">
        <f t="shared" si="566"/>
        <v>0</v>
      </c>
    </row>
    <row r="2517" spans="10:14" hidden="1">
      <c r="J2517" s="21"/>
      <c r="K2517" s="22" t="str">
        <f>IFERROR(TablaAforos[[#This Row],[AREA DEL POTRERO]]/TablaAforos[[#This Row],[NUMERO VACAS LOTE]]/TablaAforos[[#This Row],[DIAS OCUPACION]],"")</f>
        <v/>
      </c>
      <c r="L2517" s="23">
        <f t="shared" si="564"/>
        <v>1900</v>
      </c>
      <c r="M2517" s="23">
        <f t="shared" si="565"/>
        <v>1</v>
      </c>
      <c r="N2517" s="23">
        <f t="shared" si="566"/>
        <v>0</v>
      </c>
    </row>
    <row r="2518" spans="10:14" hidden="1">
      <c r="J2518" s="21"/>
      <c r="K2518" s="22" t="str">
        <f>IFERROR(TablaAforos[[#This Row],[AREA DEL POTRERO]]/TablaAforos[[#This Row],[NUMERO VACAS LOTE]]/TablaAforos[[#This Row],[DIAS OCUPACION]],"")</f>
        <v/>
      </c>
      <c r="L2518" s="23">
        <f t="shared" ref="L2518:L2549" si="567">YEAR(A2518)</f>
        <v>1900</v>
      </c>
      <c r="M2518" s="23">
        <f t="shared" ref="M2518:M2549" si="568">MONTH(A2518)</f>
        <v>1</v>
      </c>
      <c r="N2518" s="23">
        <f t="shared" ref="N2518:N2549" si="569">DAY(A2518)</f>
        <v>0</v>
      </c>
    </row>
    <row r="2519" spans="10:14" hidden="1">
      <c r="J2519" s="21"/>
      <c r="K2519" s="22" t="str">
        <f>IFERROR(TablaAforos[[#This Row],[AREA DEL POTRERO]]/TablaAforos[[#This Row],[NUMERO VACAS LOTE]]/TablaAforos[[#This Row],[DIAS OCUPACION]],"")</f>
        <v/>
      </c>
      <c r="L2519" s="23">
        <f t="shared" si="567"/>
        <v>1900</v>
      </c>
      <c r="M2519" s="23">
        <f t="shared" si="568"/>
        <v>1</v>
      </c>
      <c r="N2519" s="23">
        <f t="shared" si="569"/>
        <v>0</v>
      </c>
    </row>
    <row r="2520" spans="10:14" hidden="1">
      <c r="J2520" s="21"/>
      <c r="K2520" s="22" t="str">
        <f>IFERROR(TablaAforos[[#This Row],[AREA DEL POTRERO]]/TablaAforos[[#This Row],[NUMERO VACAS LOTE]]/TablaAforos[[#This Row],[DIAS OCUPACION]],"")</f>
        <v/>
      </c>
      <c r="L2520" s="23">
        <f t="shared" si="567"/>
        <v>1900</v>
      </c>
      <c r="M2520" s="23">
        <f t="shared" si="568"/>
        <v>1</v>
      </c>
      <c r="N2520" s="23">
        <f t="shared" si="569"/>
        <v>0</v>
      </c>
    </row>
    <row r="2521" spans="10:14" hidden="1">
      <c r="J2521" s="21"/>
      <c r="K2521" s="22" t="str">
        <f>IFERROR(TablaAforos[[#This Row],[AREA DEL POTRERO]]/TablaAforos[[#This Row],[NUMERO VACAS LOTE]]/TablaAforos[[#This Row],[DIAS OCUPACION]],"")</f>
        <v/>
      </c>
      <c r="L2521" s="23">
        <f t="shared" si="567"/>
        <v>1900</v>
      </c>
      <c r="M2521" s="23">
        <f t="shared" si="568"/>
        <v>1</v>
      </c>
      <c r="N2521" s="23">
        <f t="shared" si="569"/>
        <v>0</v>
      </c>
    </row>
    <row r="2522" spans="10:14" hidden="1">
      <c r="J2522" s="21"/>
      <c r="K2522" s="22" t="str">
        <f>IFERROR(TablaAforos[[#This Row],[AREA DEL POTRERO]]/TablaAforos[[#This Row],[NUMERO VACAS LOTE]]/TablaAforos[[#This Row],[DIAS OCUPACION]],"")</f>
        <v/>
      </c>
      <c r="L2522" s="23">
        <f t="shared" si="567"/>
        <v>1900</v>
      </c>
      <c r="M2522" s="23">
        <f t="shared" si="568"/>
        <v>1</v>
      </c>
      <c r="N2522" s="23">
        <f t="shared" si="569"/>
        <v>0</v>
      </c>
    </row>
    <row r="2523" spans="10:14" hidden="1">
      <c r="J2523" s="21"/>
      <c r="K2523" s="22" t="str">
        <f>IFERROR(TablaAforos[[#This Row],[AREA DEL POTRERO]]/TablaAforos[[#This Row],[NUMERO VACAS LOTE]]/TablaAforos[[#This Row],[DIAS OCUPACION]],"")</f>
        <v/>
      </c>
      <c r="L2523" s="23">
        <f t="shared" si="567"/>
        <v>1900</v>
      </c>
      <c r="M2523" s="23">
        <f t="shared" si="568"/>
        <v>1</v>
      </c>
      <c r="N2523" s="23">
        <f t="shared" si="569"/>
        <v>0</v>
      </c>
    </row>
    <row r="2524" spans="10:14" hidden="1">
      <c r="J2524" s="21"/>
      <c r="K2524" s="22" t="str">
        <f>IFERROR(TablaAforos[[#This Row],[AREA DEL POTRERO]]/TablaAforos[[#This Row],[NUMERO VACAS LOTE]]/TablaAforos[[#This Row],[DIAS OCUPACION]],"")</f>
        <v/>
      </c>
      <c r="L2524" s="23">
        <f t="shared" si="567"/>
        <v>1900</v>
      </c>
      <c r="M2524" s="23">
        <f t="shared" si="568"/>
        <v>1</v>
      </c>
      <c r="N2524" s="23">
        <f t="shared" si="569"/>
        <v>0</v>
      </c>
    </row>
    <row r="2525" spans="10:14" hidden="1">
      <c r="J2525" s="21"/>
      <c r="K2525" s="22" t="str">
        <f>IFERROR(TablaAforos[[#This Row],[AREA DEL POTRERO]]/TablaAforos[[#This Row],[NUMERO VACAS LOTE]]/TablaAforos[[#This Row],[DIAS OCUPACION]],"")</f>
        <v/>
      </c>
      <c r="L2525" s="23">
        <f t="shared" si="567"/>
        <v>1900</v>
      </c>
      <c r="M2525" s="23">
        <f t="shared" si="568"/>
        <v>1</v>
      </c>
      <c r="N2525" s="23">
        <f t="shared" si="569"/>
        <v>0</v>
      </c>
    </row>
    <row r="2526" spans="10:14" hidden="1">
      <c r="J2526" s="21"/>
      <c r="K2526" s="22" t="str">
        <f>IFERROR(TablaAforos[[#This Row],[AREA DEL POTRERO]]/TablaAforos[[#This Row],[NUMERO VACAS LOTE]]/TablaAforos[[#This Row],[DIAS OCUPACION]],"")</f>
        <v/>
      </c>
      <c r="L2526" s="23">
        <f t="shared" si="567"/>
        <v>1900</v>
      </c>
      <c r="M2526" s="23">
        <f t="shared" si="568"/>
        <v>1</v>
      </c>
      <c r="N2526" s="23">
        <f t="shared" si="569"/>
        <v>0</v>
      </c>
    </row>
    <row r="2527" spans="10:14" hidden="1">
      <c r="J2527" s="21"/>
      <c r="K2527" s="22" t="str">
        <f>IFERROR(TablaAforos[[#This Row],[AREA DEL POTRERO]]/TablaAforos[[#This Row],[NUMERO VACAS LOTE]]/TablaAforos[[#This Row],[DIAS OCUPACION]],"")</f>
        <v/>
      </c>
      <c r="L2527" s="23">
        <f t="shared" si="567"/>
        <v>1900</v>
      </c>
      <c r="M2527" s="23">
        <f t="shared" si="568"/>
        <v>1</v>
      </c>
      <c r="N2527" s="23">
        <f t="shared" si="569"/>
        <v>0</v>
      </c>
    </row>
    <row r="2528" spans="10:14" hidden="1">
      <c r="J2528" s="21"/>
      <c r="K2528" s="22" t="str">
        <f>IFERROR(TablaAforos[[#This Row],[AREA DEL POTRERO]]/TablaAforos[[#This Row],[NUMERO VACAS LOTE]]/TablaAforos[[#This Row],[DIAS OCUPACION]],"")</f>
        <v/>
      </c>
      <c r="L2528" s="23">
        <f t="shared" si="567"/>
        <v>1900</v>
      </c>
      <c r="M2528" s="23">
        <f t="shared" si="568"/>
        <v>1</v>
      </c>
      <c r="N2528" s="23">
        <f t="shared" si="569"/>
        <v>0</v>
      </c>
    </row>
    <row r="2529" spans="10:14" hidden="1">
      <c r="J2529" s="21"/>
      <c r="K2529" s="22" t="str">
        <f>IFERROR(TablaAforos[[#This Row],[AREA DEL POTRERO]]/TablaAforos[[#This Row],[NUMERO VACAS LOTE]]/TablaAforos[[#This Row],[DIAS OCUPACION]],"")</f>
        <v/>
      </c>
      <c r="L2529" s="23">
        <f t="shared" si="567"/>
        <v>1900</v>
      </c>
      <c r="M2529" s="23">
        <f t="shared" si="568"/>
        <v>1</v>
      </c>
      <c r="N2529" s="23">
        <f t="shared" si="569"/>
        <v>0</v>
      </c>
    </row>
    <row r="2530" spans="10:14" hidden="1">
      <c r="J2530" s="21"/>
      <c r="K2530" s="22" t="str">
        <f>IFERROR(TablaAforos[[#This Row],[AREA DEL POTRERO]]/TablaAforos[[#This Row],[NUMERO VACAS LOTE]]/TablaAforos[[#This Row],[DIAS OCUPACION]],"")</f>
        <v/>
      </c>
      <c r="L2530" s="23">
        <f t="shared" si="567"/>
        <v>1900</v>
      </c>
      <c r="M2530" s="23">
        <f t="shared" si="568"/>
        <v>1</v>
      </c>
      <c r="N2530" s="23">
        <f t="shared" si="569"/>
        <v>0</v>
      </c>
    </row>
    <row r="2531" spans="10:14" hidden="1">
      <c r="J2531" s="21"/>
      <c r="K2531" s="22" t="str">
        <f>IFERROR(TablaAforos[[#This Row],[AREA DEL POTRERO]]/TablaAforos[[#This Row],[NUMERO VACAS LOTE]]/TablaAforos[[#This Row],[DIAS OCUPACION]],"")</f>
        <v/>
      </c>
      <c r="L2531" s="23">
        <f t="shared" si="567"/>
        <v>1900</v>
      </c>
      <c r="M2531" s="23">
        <f t="shared" si="568"/>
        <v>1</v>
      </c>
      <c r="N2531" s="23">
        <f t="shared" si="569"/>
        <v>0</v>
      </c>
    </row>
    <row r="2532" spans="10:14" hidden="1">
      <c r="J2532" s="21"/>
      <c r="K2532" s="22" t="str">
        <f>IFERROR(TablaAforos[[#This Row],[AREA DEL POTRERO]]/TablaAforos[[#This Row],[NUMERO VACAS LOTE]]/TablaAforos[[#This Row],[DIAS OCUPACION]],"")</f>
        <v/>
      </c>
      <c r="L2532" s="23">
        <f t="shared" si="567"/>
        <v>1900</v>
      </c>
      <c r="M2532" s="23">
        <f t="shared" si="568"/>
        <v>1</v>
      </c>
      <c r="N2532" s="23">
        <f t="shared" si="569"/>
        <v>0</v>
      </c>
    </row>
    <row r="2533" spans="10:14" hidden="1">
      <c r="J2533" s="21"/>
      <c r="K2533" s="22" t="str">
        <f>IFERROR(TablaAforos[[#This Row],[AREA DEL POTRERO]]/TablaAforos[[#This Row],[NUMERO VACAS LOTE]]/TablaAforos[[#This Row],[DIAS OCUPACION]],"")</f>
        <v/>
      </c>
      <c r="L2533" s="23">
        <f t="shared" si="567"/>
        <v>1900</v>
      </c>
      <c r="M2533" s="23">
        <f t="shared" si="568"/>
        <v>1</v>
      </c>
      <c r="N2533" s="23">
        <f t="shared" si="569"/>
        <v>0</v>
      </c>
    </row>
    <row r="2534" spans="10:14" hidden="1">
      <c r="J2534" s="21"/>
      <c r="K2534" s="22" t="str">
        <f>IFERROR(TablaAforos[[#This Row],[AREA DEL POTRERO]]/TablaAforos[[#This Row],[NUMERO VACAS LOTE]]/TablaAforos[[#This Row],[DIAS OCUPACION]],"")</f>
        <v/>
      </c>
      <c r="L2534" s="23">
        <f t="shared" si="567"/>
        <v>1900</v>
      </c>
      <c r="M2534" s="23">
        <f t="shared" si="568"/>
        <v>1</v>
      </c>
      <c r="N2534" s="23">
        <f t="shared" si="569"/>
        <v>0</v>
      </c>
    </row>
    <row r="2535" spans="10:14" hidden="1">
      <c r="J2535" s="21"/>
      <c r="K2535" s="22" t="str">
        <f>IFERROR(TablaAforos[[#This Row],[AREA DEL POTRERO]]/TablaAforos[[#This Row],[NUMERO VACAS LOTE]]/TablaAforos[[#This Row],[DIAS OCUPACION]],"")</f>
        <v/>
      </c>
      <c r="L2535" s="23">
        <f t="shared" si="567"/>
        <v>1900</v>
      </c>
      <c r="M2535" s="23">
        <f t="shared" si="568"/>
        <v>1</v>
      </c>
      <c r="N2535" s="23">
        <f t="shared" si="569"/>
        <v>0</v>
      </c>
    </row>
    <row r="2536" spans="10:14" hidden="1">
      <c r="J2536" s="21"/>
      <c r="K2536" s="22" t="str">
        <f>IFERROR(TablaAforos[[#This Row],[AREA DEL POTRERO]]/TablaAforos[[#This Row],[NUMERO VACAS LOTE]]/TablaAforos[[#This Row],[DIAS OCUPACION]],"")</f>
        <v/>
      </c>
      <c r="L2536" s="23">
        <f t="shared" si="567"/>
        <v>1900</v>
      </c>
      <c r="M2536" s="23">
        <f t="shared" si="568"/>
        <v>1</v>
      </c>
      <c r="N2536" s="23">
        <f t="shared" si="569"/>
        <v>0</v>
      </c>
    </row>
    <row r="2537" spans="10:14" hidden="1">
      <c r="J2537" s="21"/>
      <c r="K2537" s="22" t="str">
        <f>IFERROR(TablaAforos[[#This Row],[AREA DEL POTRERO]]/TablaAforos[[#This Row],[NUMERO VACAS LOTE]]/TablaAforos[[#This Row],[DIAS OCUPACION]],"")</f>
        <v/>
      </c>
      <c r="L2537" s="23">
        <f t="shared" si="567"/>
        <v>1900</v>
      </c>
      <c r="M2537" s="23">
        <f t="shared" si="568"/>
        <v>1</v>
      </c>
      <c r="N2537" s="23">
        <f t="shared" si="569"/>
        <v>0</v>
      </c>
    </row>
    <row r="2538" spans="10:14" hidden="1">
      <c r="J2538" s="21"/>
      <c r="K2538" s="22" t="str">
        <f>IFERROR(TablaAforos[[#This Row],[AREA DEL POTRERO]]/TablaAforos[[#This Row],[NUMERO VACAS LOTE]]/TablaAforos[[#This Row],[DIAS OCUPACION]],"")</f>
        <v/>
      </c>
      <c r="L2538" s="23">
        <f t="shared" si="567"/>
        <v>1900</v>
      </c>
      <c r="M2538" s="23">
        <f t="shared" si="568"/>
        <v>1</v>
      </c>
      <c r="N2538" s="23">
        <f t="shared" si="569"/>
        <v>0</v>
      </c>
    </row>
    <row r="2539" spans="10:14" hidden="1">
      <c r="J2539" s="21"/>
      <c r="K2539" s="22" t="str">
        <f>IFERROR(TablaAforos[[#This Row],[AREA DEL POTRERO]]/TablaAforos[[#This Row],[NUMERO VACAS LOTE]]/TablaAforos[[#This Row],[DIAS OCUPACION]],"")</f>
        <v/>
      </c>
      <c r="L2539" s="23">
        <f t="shared" si="567"/>
        <v>1900</v>
      </c>
      <c r="M2539" s="23">
        <f t="shared" si="568"/>
        <v>1</v>
      </c>
      <c r="N2539" s="23">
        <f t="shared" si="569"/>
        <v>0</v>
      </c>
    </row>
    <row r="2540" spans="10:14" hidden="1">
      <c r="J2540" s="21"/>
      <c r="K2540" s="22" t="str">
        <f>IFERROR(TablaAforos[[#This Row],[AREA DEL POTRERO]]/TablaAforos[[#This Row],[NUMERO VACAS LOTE]]/TablaAforos[[#This Row],[DIAS OCUPACION]],"")</f>
        <v/>
      </c>
      <c r="L2540" s="23">
        <f t="shared" si="567"/>
        <v>1900</v>
      </c>
      <c r="M2540" s="23">
        <f t="shared" si="568"/>
        <v>1</v>
      </c>
      <c r="N2540" s="23">
        <f t="shared" si="569"/>
        <v>0</v>
      </c>
    </row>
    <row r="2541" spans="10:14" hidden="1">
      <c r="J2541" s="21"/>
      <c r="K2541" s="22" t="str">
        <f>IFERROR(TablaAforos[[#This Row],[AREA DEL POTRERO]]/TablaAforos[[#This Row],[NUMERO VACAS LOTE]]/TablaAforos[[#This Row],[DIAS OCUPACION]],"")</f>
        <v/>
      </c>
      <c r="L2541" s="23">
        <f t="shared" si="567"/>
        <v>1900</v>
      </c>
      <c r="M2541" s="23">
        <f t="shared" si="568"/>
        <v>1</v>
      </c>
      <c r="N2541" s="23">
        <f t="shared" si="569"/>
        <v>0</v>
      </c>
    </row>
    <row r="2542" spans="10:14" hidden="1">
      <c r="J2542" s="21"/>
      <c r="K2542" s="22" t="str">
        <f>IFERROR(TablaAforos[[#This Row],[AREA DEL POTRERO]]/TablaAforos[[#This Row],[NUMERO VACAS LOTE]]/TablaAforos[[#This Row],[DIAS OCUPACION]],"")</f>
        <v/>
      </c>
      <c r="L2542" s="23">
        <f t="shared" si="567"/>
        <v>1900</v>
      </c>
      <c r="M2542" s="23">
        <f t="shared" si="568"/>
        <v>1</v>
      </c>
      <c r="N2542" s="23">
        <f t="shared" si="569"/>
        <v>0</v>
      </c>
    </row>
    <row r="2543" spans="10:14" hidden="1">
      <c r="J2543" s="21"/>
      <c r="K2543" s="22" t="str">
        <f>IFERROR(TablaAforos[[#This Row],[AREA DEL POTRERO]]/TablaAforos[[#This Row],[NUMERO VACAS LOTE]]/TablaAforos[[#This Row],[DIAS OCUPACION]],"")</f>
        <v/>
      </c>
      <c r="L2543" s="23">
        <f t="shared" si="567"/>
        <v>1900</v>
      </c>
      <c r="M2543" s="23">
        <f t="shared" si="568"/>
        <v>1</v>
      </c>
      <c r="N2543" s="23">
        <f t="shared" si="569"/>
        <v>0</v>
      </c>
    </row>
    <row r="2544" spans="10:14" hidden="1">
      <c r="J2544" s="21"/>
      <c r="K2544" s="22" t="str">
        <f>IFERROR(TablaAforos[[#This Row],[AREA DEL POTRERO]]/TablaAforos[[#This Row],[NUMERO VACAS LOTE]]/TablaAforos[[#This Row],[DIAS OCUPACION]],"")</f>
        <v/>
      </c>
      <c r="L2544" s="23">
        <f t="shared" si="567"/>
        <v>1900</v>
      </c>
      <c r="M2544" s="23">
        <f t="shared" si="568"/>
        <v>1</v>
      </c>
      <c r="N2544" s="23">
        <f t="shared" si="569"/>
        <v>0</v>
      </c>
    </row>
    <row r="2545" spans="10:14" hidden="1">
      <c r="J2545" s="21"/>
      <c r="K2545" s="22" t="str">
        <f>IFERROR(TablaAforos[[#This Row],[AREA DEL POTRERO]]/TablaAforos[[#This Row],[NUMERO VACAS LOTE]]/TablaAforos[[#This Row],[DIAS OCUPACION]],"")</f>
        <v/>
      </c>
      <c r="L2545" s="23">
        <f t="shared" si="567"/>
        <v>1900</v>
      </c>
      <c r="M2545" s="23">
        <f t="shared" si="568"/>
        <v>1</v>
      </c>
      <c r="N2545" s="23">
        <f t="shared" si="569"/>
        <v>0</v>
      </c>
    </row>
    <row r="2546" spans="10:14" hidden="1">
      <c r="J2546" s="21"/>
      <c r="K2546" s="22" t="str">
        <f>IFERROR(TablaAforos[[#This Row],[AREA DEL POTRERO]]/TablaAforos[[#This Row],[NUMERO VACAS LOTE]]/TablaAforos[[#This Row],[DIAS OCUPACION]],"")</f>
        <v/>
      </c>
      <c r="L2546" s="23">
        <f t="shared" si="567"/>
        <v>1900</v>
      </c>
      <c r="M2546" s="23">
        <f t="shared" si="568"/>
        <v>1</v>
      </c>
      <c r="N2546" s="23">
        <f t="shared" si="569"/>
        <v>0</v>
      </c>
    </row>
    <row r="2547" spans="10:14" hidden="1">
      <c r="J2547" s="21"/>
      <c r="K2547" s="22" t="str">
        <f>IFERROR(TablaAforos[[#This Row],[AREA DEL POTRERO]]/TablaAforos[[#This Row],[NUMERO VACAS LOTE]]/TablaAforos[[#This Row],[DIAS OCUPACION]],"")</f>
        <v/>
      </c>
      <c r="L2547" s="23">
        <f t="shared" si="567"/>
        <v>1900</v>
      </c>
      <c r="M2547" s="23">
        <f t="shared" si="568"/>
        <v>1</v>
      </c>
      <c r="N2547" s="23">
        <f t="shared" si="569"/>
        <v>0</v>
      </c>
    </row>
    <row r="2548" spans="10:14" hidden="1">
      <c r="J2548" s="21"/>
      <c r="K2548" s="22" t="str">
        <f>IFERROR(TablaAforos[[#This Row],[AREA DEL POTRERO]]/TablaAforos[[#This Row],[NUMERO VACAS LOTE]]/TablaAforos[[#This Row],[DIAS OCUPACION]],"")</f>
        <v/>
      </c>
      <c r="L2548" s="23">
        <f t="shared" si="567"/>
        <v>1900</v>
      </c>
      <c r="M2548" s="23">
        <f t="shared" si="568"/>
        <v>1</v>
      </c>
      <c r="N2548" s="23">
        <f t="shared" si="569"/>
        <v>0</v>
      </c>
    </row>
    <row r="2549" spans="10:14" hidden="1">
      <c r="J2549" s="21"/>
      <c r="K2549" s="22" t="str">
        <f>IFERROR(TablaAforos[[#This Row],[AREA DEL POTRERO]]/TablaAforos[[#This Row],[NUMERO VACAS LOTE]]/TablaAforos[[#This Row],[DIAS OCUPACION]],"")</f>
        <v/>
      </c>
      <c r="L2549" s="23">
        <f t="shared" si="567"/>
        <v>1900</v>
      </c>
      <c r="M2549" s="23">
        <f t="shared" si="568"/>
        <v>1</v>
      </c>
      <c r="N2549" s="23">
        <f t="shared" si="569"/>
        <v>0</v>
      </c>
    </row>
    <row r="2550" spans="10:14" hidden="1">
      <c r="J2550" s="21"/>
      <c r="K2550" s="22" t="str">
        <f>IFERROR(TablaAforos[[#This Row],[AREA DEL POTRERO]]/TablaAforos[[#This Row],[NUMERO VACAS LOTE]]/TablaAforos[[#This Row],[DIAS OCUPACION]],"")</f>
        <v/>
      </c>
      <c r="L2550" s="23">
        <f t="shared" ref="L2550:L2581" si="570">YEAR(A2550)</f>
        <v>1900</v>
      </c>
      <c r="M2550" s="23">
        <f t="shared" ref="M2550:M2581" si="571">MONTH(A2550)</f>
        <v>1</v>
      </c>
      <c r="N2550" s="23">
        <f t="shared" ref="N2550:N2581" si="572">DAY(A2550)</f>
        <v>0</v>
      </c>
    </row>
    <row r="2551" spans="10:14" hidden="1">
      <c r="J2551" s="21"/>
      <c r="K2551" s="22" t="str">
        <f>IFERROR(TablaAforos[[#This Row],[AREA DEL POTRERO]]/TablaAforos[[#This Row],[NUMERO VACAS LOTE]]/TablaAforos[[#This Row],[DIAS OCUPACION]],"")</f>
        <v/>
      </c>
      <c r="L2551" s="23">
        <f t="shared" si="570"/>
        <v>1900</v>
      </c>
      <c r="M2551" s="23">
        <f t="shared" si="571"/>
        <v>1</v>
      </c>
      <c r="N2551" s="23">
        <f t="shared" si="572"/>
        <v>0</v>
      </c>
    </row>
    <row r="2552" spans="10:14" hidden="1">
      <c r="J2552" s="21"/>
      <c r="K2552" s="22" t="str">
        <f>IFERROR(TablaAforos[[#This Row],[AREA DEL POTRERO]]/TablaAforos[[#This Row],[NUMERO VACAS LOTE]]/TablaAforos[[#This Row],[DIAS OCUPACION]],"")</f>
        <v/>
      </c>
      <c r="L2552" s="23">
        <f t="shared" si="570"/>
        <v>1900</v>
      </c>
      <c r="M2552" s="23">
        <f t="shared" si="571"/>
        <v>1</v>
      </c>
      <c r="N2552" s="23">
        <f t="shared" si="572"/>
        <v>0</v>
      </c>
    </row>
    <row r="2553" spans="10:14" hidden="1">
      <c r="J2553" s="21"/>
      <c r="K2553" s="22" t="str">
        <f>IFERROR(TablaAforos[[#This Row],[AREA DEL POTRERO]]/TablaAforos[[#This Row],[NUMERO VACAS LOTE]]/TablaAforos[[#This Row],[DIAS OCUPACION]],"")</f>
        <v/>
      </c>
      <c r="L2553" s="23">
        <f t="shared" si="570"/>
        <v>1900</v>
      </c>
      <c r="M2553" s="23">
        <f t="shared" si="571"/>
        <v>1</v>
      </c>
      <c r="N2553" s="23">
        <f t="shared" si="572"/>
        <v>0</v>
      </c>
    </row>
    <row r="2554" spans="10:14" hidden="1">
      <c r="J2554" s="21"/>
      <c r="K2554" s="22" t="str">
        <f>IFERROR(TablaAforos[[#This Row],[AREA DEL POTRERO]]/TablaAforos[[#This Row],[NUMERO VACAS LOTE]]/TablaAforos[[#This Row],[DIAS OCUPACION]],"")</f>
        <v/>
      </c>
      <c r="L2554" s="23">
        <f t="shared" si="570"/>
        <v>1900</v>
      </c>
      <c r="M2554" s="23">
        <f t="shared" si="571"/>
        <v>1</v>
      </c>
      <c r="N2554" s="23">
        <f t="shared" si="572"/>
        <v>0</v>
      </c>
    </row>
    <row r="2555" spans="10:14" hidden="1">
      <c r="J2555" s="21"/>
      <c r="K2555" s="22" t="str">
        <f>IFERROR(TablaAforos[[#This Row],[AREA DEL POTRERO]]/TablaAforos[[#This Row],[NUMERO VACAS LOTE]]/TablaAforos[[#This Row],[DIAS OCUPACION]],"")</f>
        <v/>
      </c>
      <c r="L2555" s="23">
        <f t="shared" si="570"/>
        <v>1900</v>
      </c>
      <c r="M2555" s="23">
        <f t="shared" si="571"/>
        <v>1</v>
      </c>
      <c r="N2555" s="23">
        <f t="shared" si="572"/>
        <v>0</v>
      </c>
    </row>
    <row r="2556" spans="10:14" hidden="1">
      <c r="J2556" s="21"/>
      <c r="K2556" s="22" t="str">
        <f>IFERROR(TablaAforos[[#This Row],[AREA DEL POTRERO]]/TablaAforos[[#This Row],[NUMERO VACAS LOTE]]/TablaAforos[[#This Row],[DIAS OCUPACION]],"")</f>
        <v/>
      </c>
      <c r="L2556" s="23">
        <f t="shared" si="570"/>
        <v>1900</v>
      </c>
      <c r="M2556" s="23">
        <f t="shared" si="571"/>
        <v>1</v>
      </c>
      <c r="N2556" s="23">
        <f t="shared" si="572"/>
        <v>0</v>
      </c>
    </row>
    <row r="2557" spans="10:14" hidden="1">
      <c r="J2557" s="21"/>
      <c r="K2557" s="22" t="str">
        <f>IFERROR(TablaAforos[[#This Row],[AREA DEL POTRERO]]/TablaAforos[[#This Row],[NUMERO VACAS LOTE]]/TablaAforos[[#This Row],[DIAS OCUPACION]],"")</f>
        <v/>
      </c>
      <c r="L2557" s="23">
        <f t="shared" si="570"/>
        <v>1900</v>
      </c>
      <c r="M2557" s="23">
        <f t="shared" si="571"/>
        <v>1</v>
      </c>
      <c r="N2557" s="23">
        <f t="shared" si="572"/>
        <v>0</v>
      </c>
    </row>
    <row r="2558" spans="10:14" hidden="1">
      <c r="J2558" s="21"/>
      <c r="K2558" s="22" t="str">
        <f>IFERROR(TablaAforos[[#This Row],[AREA DEL POTRERO]]/TablaAforos[[#This Row],[NUMERO VACAS LOTE]]/TablaAforos[[#This Row],[DIAS OCUPACION]],"")</f>
        <v/>
      </c>
      <c r="L2558" s="23">
        <f t="shared" si="570"/>
        <v>1900</v>
      </c>
      <c r="M2558" s="23">
        <f t="shared" si="571"/>
        <v>1</v>
      </c>
      <c r="N2558" s="23">
        <f t="shared" si="572"/>
        <v>0</v>
      </c>
    </row>
    <row r="2559" spans="10:14" hidden="1">
      <c r="J2559" s="21"/>
      <c r="K2559" s="22" t="str">
        <f>IFERROR(TablaAforos[[#This Row],[AREA DEL POTRERO]]/TablaAforos[[#This Row],[NUMERO VACAS LOTE]]/TablaAforos[[#This Row],[DIAS OCUPACION]],"")</f>
        <v/>
      </c>
      <c r="L2559" s="23">
        <f t="shared" si="570"/>
        <v>1900</v>
      </c>
      <c r="M2559" s="23">
        <f t="shared" si="571"/>
        <v>1</v>
      </c>
      <c r="N2559" s="23">
        <f t="shared" si="572"/>
        <v>0</v>
      </c>
    </row>
    <row r="2560" spans="10:14" hidden="1">
      <c r="J2560" s="21"/>
      <c r="K2560" s="22" t="str">
        <f>IFERROR(TablaAforos[[#This Row],[AREA DEL POTRERO]]/TablaAforos[[#This Row],[NUMERO VACAS LOTE]]/TablaAforos[[#This Row],[DIAS OCUPACION]],"")</f>
        <v/>
      </c>
      <c r="L2560" s="23">
        <f t="shared" si="570"/>
        <v>1900</v>
      </c>
      <c r="M2560" s="23">
        <f t="shared" si="571"/>
        <v>1</v>
      </c>
      <c r="N2560" s="23">
        <f t="shared" si="572"/>
        <v>0</v>
      </c>
    </row>
    <row r="2561" spans="10:14" hidden="1">
      <c r="J2561" s="21"/>
      <c r="K2561" s="22" t="str">
        <f>IFERROR(TablaAforos[[#This Row],[AREA DEL POTRERO]]/TablaAforos[[#This Row],[NUMERO VACAS LOTE]]/TablaAforos[[#This Row],[DIAS OCUPACION]],"")</f>
        <v/>
      </c>
      <c r="L2561" s="23">
        <f t="shared" si="570"/>
        <v>1900</v>
      </c>
      <c r="M2561" s="23">
        <f t="shared" si="571"/>
        <v>1</v>
      </c>
      <c r="N2561" s="23">
        <f t="shared" si="572"/>
        <v>0</v>
      </c>
    </row>
    <row r="2562" spans="10:14" hidden="1">
      <c r="J2562" s="21"/>
      <c r="K2562" s="22" t="str">
        <f>IFERROR(TablaAforos[[#This Row],[AREA DEL POTRERO]]/TablaAforos[[#This Row],[NUMERO VACAS LOTE]]/TablaAforos[[#This Row],[DIAS OCUPACION]],"")</f>
        <v/>
      </c>
      <c r="L2562" s="23">
        <f t="shared" si="570"/>
        <v>1900</v>
      </c>
      <c r="M2562" s="23">
        <f t="shared" si="571"/>
        <v>1</v>
      </c>
      <c r="N2562" s="23">
        <f t="shared" si="572"/>
        <v>0</v>
      </c>
    </row>
    <row r="2563" spans="10:14" hidden="1">
      <c r="J2563" s="21"/>
      <c r="K2563" s="22" t="str">
        <f>IFERROR(TablaAforos[[#This Row],[AREA DEL POTRERO]]/TablaAforos[[#This Row],[NUMERO VACAS LOTE]]/TablaAforos[[#This Row],[DIAS OCUPACION]],"")</f>
        <v/>
      </c>
      <c r="L2563" s="23">
        <f t="shared" si="570"/>
        <v>1900</v>
      </c>
      <c r="M2563" s="23">
        <f t="shared" si="571"/>
        <v>1</v>
      </c>
      <c r="N2563" s="23">
        <f t="shared" si="572"/>
        <v>0</v>
      </c>
    </row>
    <row r="2564" spans="10:14" hidden="1">
      <c r="J2564" s="21"/>
      <c r="K2564" s="22" t="str">
        <f>IFERROR(TablaAforos[[#This Row],[AREA DEL POTRERO]]/TablaAforos[[#This Row],[NUMERO VACAS LOTE]]/TablaAforos[[#This Row],[DIAS OCUPACION]],"")</f>
        <v/>
      </c>
      <c r="L2564" s="23">
        <f t="shared" si="570"/>
        <v>1900</v>
      </c>
      <c r="M2564" s="23">
        <f t="shared" si="571"/>
        <v>1</v>
      </c>
      <c r="N2564" s="23">
        <f t="shared" si="572"/>
        <v>0</v>
      </c>
    </row>
    <row r="2565" spans="10:14" hidden="1">
      <c r="J2565" s="21"/>
      <c r="K2565" s="22" t="str">
        <f>IFERROR(TablaAforos[[#This Row],[AREA DEL POTRERO]]/TablaAforos[[#This Row],[NUMERO VACAS LOTE]]/TablaAforos[[#This Row],[DIAS OCUPACION]],"")</f>
        <v/>
      </c>
      <c r="L2565" s="23">
        <f t="shared" si="570"/>
        <v>1900</v>
      </c>
      <c r="M2565" s="23">
        <f t="shared" si="571"/>
        <v>1</v>
      </c>
      <c r="N2565" s="23">
        <f t="shared" si="572"/>
        <v>0</v>
      </c>
    </row>
    <row r="2566" spans="10:14" hidden="1">
      <c r="J2566" s="21"/>
      <c r="K2566" s="22" t="str">
        <f>IFERROR(TablaAforos[[#This Row],[AREA DEL POTRERO]]/TablaAforos[[#This Row],[NUMERO VACAS LOTE]]/TablaAforos[[#This Row],[DIAS OCUPACION]],"")</f>
        <v/>
      </c>
      <c r="L2566" s="23">
        <f t="shared" si="570"/>
        <v>1900</v>
      </c>
      <c r="M2566" s="23">
        <f t="shared" si="571"/>
        <v>1</v>
      </c>
      <c r="N2566" s="23">
        <f t="shared" si="572"/>
        <v>0</v>
      </c>
    </row>
    <row r="2567" spans="10:14" hidden="1">
      <c r="J2567" s="21"/>
      <c r="K2567" s="22" t="str">
        <f>IFERROR(TablaAforos[[#This Row],[AREA DEL POTRERO]]/TablaAforos[[#This Row],[NUMERO VACAS LOTE]]/TablaAforos[[#This Row],[DIAS OCUPACION]],"")</f>
        <v/>
      </c>
      <c r="L2567" s="23">
        <f t="shared" si="570"/>
        <v>1900</v>
      </c>
      <c r="M2567" s="23">
        <f t="shared" si="571"/>
        <v>1</v>
      </c>
      <c r="N2567" s="23">
        <f t="shared" si="572"/>
        <v>0</v>
      </c>
    </row>
    <row r="2568" spans="10:14" hidden="1">
      <c r="J2568" s="21"/>
      <c r="K2568" s="22" t="str">
        <f>IFERROR(TablaAforos[[#This Row],[AREA DEL POTRERO]]/TablaAforos[[#This Row],[NUMERO VACAS LOTE]]/TablaAforos[[#This Row],[DIAS OCUPACION]],"")</f>
        <v/>
      </c>
      <c r="L2568" s="23">
        <f t="shared" si="570"/>
        <v>1900</v>
      </c>
      <c r="M2568" s="23">
        <f t="shared" si="571"/>
        <v>1</v>
      </c>
      <c r="N2568" s="23">
        <f t="shared" si="572"/>
        <v>0</v>
      </c>
    </row>
    <row r="2569" spans="10:14" hidden="1">
      <c r="J2569" s="21"/>
      <c r="K2569" s="22" t="str">
        <f>IFERROR(TablaAforos[[#This Row],[AREA DEL POTRERO]]/TablaAforos[[#This Row],[NUMERO VACAS LOTE]]/TablaAforos[[#This Row],[DIAS OCUPACION]],"")</f>
        <v/>
      </c>
      <c r="L2569" s="23">
        <f t="shared" si="570"/>
        <v>1900</v>
      </c>
      <c r="M2569" s="23">
        <f t="shared" si="571"/>
        <v>1</v>
      </c>
      <c r="N2569" s="23">
        <f t="shared" si="572"/>
        <v>0</v>
      </c>
    </row>
    <row r="2570" spans="10:14" hidden="1">
      <c r="J2570" s="21"/>
      <c r="K2570" s="22" t="str">
        <f>IFERROR(TablaAforos[[#This Row],[AREA DEL POTRERO]]/TablaAforos[[#This Row],[NUMERO VACAS LOTE]]/TablaAforos[[#This Row],[DIAS OCUPACION]],"")</f>
        <v/>
      </c>
      <c r="L2570" s="23">
        <f t="shared" si="570"/>
        <v>1900</v>
      </c>
      <c r="M2570" s="23">
        <f t="shared" si="571"/>
        <v>1</v>
      </c>
      <c r="N2570" s="23">
        <f t="shared" si="572"/>
        <v>0</v>
      </c>
    </row>
    <row r="2571" spans="10:14" hidden="1">
      <c r="J2571" s="21"/>
      <c r="K2571" s="22" t="str">
        <f>IFERROR(TablaAforos[[#This Row],[AREA DEL POTRERO]]/TablaAforos[[#This Row],[NUMERO VACAS LOTE]]/TablaAforos[[#This Row],[DIAS OCUPACION]],"")</f>
        <v/>
      </c>
      <c r="L2571" s="23">
        <f t="shared" si="570"/>
        <v>1900</v>
      </c>
      <c r="M2571" s="23">
        <f t="shared" si="571"/>
        <v>1</v>
      </c>
      <c r="N2571" s="23">
        <f t="shared" si="572"/>
        <v>0</v>
      </c>
    </row>
    <row r="2572" spans="10:14" hidden="1">
      <c r="J2572" s="21"/>
      <c r="K2572" s="22" t="str">
        <f>IFERROR(TablaAforos[[#This Row],[AREA DEL POTRERO]]/TablaAforos[[#This Row],[NUMERO VACAS LOTE]]/TablaAforos[[#This Row],[DIAS OCUPACION]],"")</f>
        <v/>
      </c>
      <c r="L2572" s="23">
        <f t="shared" si="570"/>
        <v>1900</v>
      </c>
      <c r="M2572" s="23">
        <f t="shared" si="571"/>
        <v>1</v>
      </c>
      <c r="N2572" s="23">
        <f t="shared" si="572"/>
        <v>0</v>
      </c>
    </row>
    <row r="2573" spans="10:14" hidden="1">
      <c r="J2573" s="21"/>
      <c r="K2573" s="22" t="str">
        <f>IFERROR(TablaAforos[[#This Row],[AREA DEL POTRERO]]/TablaAforos[[#This Row],[NUMERO VACAS LOTE]]/TablaAforos[[#This Row],[DIAS OCUPACION]],"")</f>
        <v/>
      </c>
      <c r="L2573" s="23">
        <f t="shared" si="570"/>
        <v>1900</v>
      </c>
      <c r="M2573" s="23">
        <f t="shared" si="571"/>
        <v>1</v>
      </c>
      <c r="N2573" s="23">
        <f t="shared" si="572"/>
        <v>0</v>
      </c>
    </row>
    <row r="2574" spans="10:14" hidden="1">
      <c r="J2574" s="21"/>
      <c r="K2574" s="22" t="str">
        <f>IFERROR(TablaAforos[[#This Row],[AREA DEL POTRERO]]/TablaAforos[[#This Row],[NUMERO VACAS LOTE]]/TablaAforos[[#This Row],[DIAS OCUPACION]],"")</f>
        <v/>
      </c>
      <c r="L2574" s="23">
        <f t="shared" si="570"/>
        <v>1900</v>
      </c>
      <c r="M2574" s="23">
        <f t="shared" si="571"/>
        <v>1</v>
      </c>
      <c r="N2574" s="23">
        <f t="shared" si="572"/>
        <v>0</v>
      </c>
    </row>
    <row r="2575" spans="10:14" hidden="1">
      <c r="J2575" s="21"/>
      <c r="K2575" s="22" t="str">
        <f>IFERROR(TablaAforos[[#This Row],[AREA DEL POTRERO]]/TablaAforos[[#This Row],[NUMERO VACAS LOTE]]/TablaAforos[[#This Row],[DIAS OCUPACION]],"")</f>
        <v/>
      </c>
      <c r="L2575" s="23">
        <f t="shared" si="570"/>
        <v>1900</v>
      </c>
      <c r="M2575" s="23">
        <f t="shared" si="571"/>
        <v>1</v>
      </c>
      <c r="N2575" s="23">
        <f t="shared" si="572"/>
        <v>0</v>
      </c>
    </row>
    <row r="2576" spans="10:14" hidden="1">
      <c r="J2576" s="21"/>
      <c r="K2576" s="22" t="str">
        <f>IFERROR(TablaAforos[[#This Row],[AREA DEL POTRERO]]/TablaAforos[[#This Row],[NUMERO VACAS LOTE]]/TablaAforos[[#This Row],[DIAS OCUPACION]],"")</f>
        <v/>
      </c>
      <c r="L2576" s="23">
        <f t="shared" si="570"/>
        <v>1900</v>
      </c>
      <c r="M2576" s="23">
        <f t="shared" si="571"/>
        <v>1</v>
      </c>
      <c r="N2576" s="23">
        <f t="shared" si="572"/>
        <v>0</v>
      </c>
    </row>
    <row r="2577" spans="10:14" hidden="1">
      <c r="J2577" s="21"/>
      <c r="K2577" s="22" t="str">
        <f>IFERROR(TablaAforos[[#This Row],[AREA DEL POTRERO]]/TablaAforos[[#This Row],[NUMERO VACAS LOTE]]/TablaAforos[[#This Row],[DIAS OCUPACION]],"")</f>
        <v/>
      </c>
      <c r="L2577" s="23">
        <f t="shared" si="570"/>
        <v>1900</v>
      </c>
      <c r="M2577" s="23">
        <f t="shared" si="571"/>
        <v>1</v>
      </c>
      <c r="N2577" s="23">
        <f t="shared" si="572"/>
        <v>0</v>
      </c>
    </row>
    <row r="2578" spans="10:14" hidden="1">
      <c r="J2578" s="21"/>
      <c r="K2578" s="22" t="str">
        <f>IFERROR(TablaAforos[[#This Row],[AREA DEL POTRERO]]/TablaAforos[[#This Row],[NUMERO VACAS LOTE]]/TablaAforos[[#This Row],[DIAS OCUPACION]],"")</f>
        <v/>
      </c>
      <c r="L2578" s="23">
        <f t="shared" si="570"/>
        <v>1900</v>
      </c>
      <c r="M2578" s="23">
        <f t="shared" si="571"/>
        <v>1</v>
      </c>
      <c r="N2578" s="23">
        <f t="shared" si="572"/>
        <v>0</v>
      </c>
    </row>
    <row r="2579" spans="10:14" hidden="1">
      <c r="J2579" s="21"/>
      <c r="K2579" s="22" t="str">
        <f>IFERROR(TablaAforos[[#This Row],[AREA DEL POTRERO]]/TablaAforos[[#This Row],[NUMERO VACAS LOTE]]/TablaAforos[[#This Row],[DIAS OCUPACION]],"")</f>
        <v/>
      </c>
      <c r="L2579" s="23">
        <f t="shared" si="570"/>
        <v>1900</v>
      </c>
      <c r="M2579" s="23">
        <f t="shared" si="571"/>
        <v>1</v>
      </c>
      <c r="N2579" s="23">
        <f t="shared" si="572"/>
        <v>0</v>
      </c>
    </row>
    <row r="2580" spans="10:14" hidden="1">
      <c r="J2580" s="21"/>
      <c r="K2580" s="22" t="str">
        <f>IFERROR(TablaAforos[[#This Row],[AREA DEL POTRERO]]/TablaAforos[[#This Row],[NUMERO VACAS LOTE]]/TablaAforos[[#This Row],[DIAS OCUPACION]],"")</f>
        <v/>
      </c>
      <c r="L2580" s="23">
        <f t="shared" si="570"/>
        <v>1900</v>
      </c>
      <c r="M2580" s="23">
        <f t="shared" si="571"/>
        <v>1</v>
      </c>
      <c r="N2580" s="23">
        <f t="shared" si="572"/>
        <v>0</v>
      </c>
    </row>
    <row r="2581" spans="10:14" hidden="1">
      <c r="J2581" s="21"/>
      <c r="K2581" s="22" t="str">
        <f>IFERROR(TablaAforos[[#This Row],[AREA DEL POTRERO]]/TablaAforos[[#This Row],[NUMERO VACAS LOTE]]/TablaAforos[[#This Row],[DIAS OCUPACION]],"")</f>
        <v/>
      </c>
      <c r="L2581" s="23">
        <f t="shared" si="570"/>
        <v>1900</v>
      </c>
      <c r="M2581" s="23">
        <f t="shared" si="571"/>
        <v>1</v>
      </c>
      <c r="N2581" s="23">
        <f t="shared" si="572"/>
        <v>0</v>
      </c>
    </row>
    <row r="2582" spans="10:14" hidden="1">
      <c r="J2582" s="21"/>
      <c r="K2582" s="22" t="str">
        <f>IFERROR(TablaAforos[[#This Row],[AREA DEL POTRERO]]/TablaAforos[[#This Row],[NUMERO VACAS LOTE]]/TablaAforos[[#This Row],[DIAS OCUPACION]],"")</f>
        <v/>
      </c>
      <c r="L2582" s="23">
        <f t="shared" ref="L2582:L2618" si="573">YEAR(A2582)</f>
        <v>1900</v>
      </c>
      <c r="M2582" s="23">
        <f t="shared" ref="M2582:M2618" si="574">MONTH(A2582)</f>
        <v>1</v>
      </c>
      <c r="N2582" s="23">
        <f t="shared" ref="N2582:N2618" si="575">DAY(A2582)</f>
        <v>0</v>
      </c>
    </row>
    <row r="2583" spans="10:14" hidden="1">
      <c r="J2583" s="21"/>
      <c r="K2583" s="22" t="str">
        <f>IFERROR(TablaAforos[[#This Row],[AREA DEL POTRERO]]/TablaAforos[[#This Row],[NUMERO VACAS LOTE]]/TablaAforos[[#This Row],[DIAS OCUPACION]],"")</f>
        <v/>
      </c>
      <c r="L2583" s="23">
        <f t="shared" si="573"/>
        <v>1900</v>
      </c>
      <c r="M2583" s="23">
        <f t="shared" si="574"/>
        <v>1</v>
      </c>
      <c r="N2583" s="23">
        <f t="shared" si="575"/>
        <v>0</v>
      </c>
    </row>
    <row r="2584" spans="10:14" hidden="1">
      <c r="J2584" s="21"/>
      <c r="K2584" s="22" t="str">
        <f>IFERROR(TablaAforos[[#This Row],[AREA DEL POTRERO]]/TablaAforos[[#This Row],[NUMERO VACAS LOTE]]/TablaAforos[[#This Row],[DIAS OCUPACION]],"")</f>
        <v/>
      </c>
      <c r="L2584" s="23">
        <f t="shared" si="573"/>
        <v>1900</v>
      </c>
      <c r="M2584" s="23">
        <f t="shared" si="574"/>
        <v>1</v>
      </c>
      <c r="N2584" s="23">
        <f t="shared" si="575"/>
        <v>0</v>
      </c>
    </row>
    <row r="2585" spans="10:14" hidden="1">
      <c r="J2585" s="21"/>
      <c r="K2585" s="22" t="str">
        <f>IFERROR(TablaAforos[[#This Row],[AREA DEL POTRERO]]/TablaAforos[[#This Row],[NUMERO VACAS LOTE]]/TablaAforos[[#This Row],[DIAS OCUPACION]],"")</f>
        <v/>
      </c>
      <c r="L2585" s="23">
        <f t="shared" si="573"/>
        <v>1900</v>
      </c>
      <c r="M2585" s="23">
        <f t="shared" si="574"/>
        <v>1</v>
      </c>
      <c r="N2585" s="23">
        <f t="shared" si="575"/>
        <v>0</v>
      </c>
    </row>
    <row r="2586" spans="10:14" hidden="1">
      <c r="J2586" s="21"/>
      <c r="K2586" s="22" t="str">
        <f>IFERROR(TablaAforos[[#This Row],[AREA DEL POTRERO]]/TablaAforos[[#This Row],[NUMERO VACAS LOTE]]/TablaAforos[[#This Row],[DIAS OCUPACION]],"")</f>
        <v/>
      </c>
      <c r="L2586" s="23">
        <f t="shared" si="573"/>
        <v>1900</v>
      </c>
      <c r="M2586" s="23">
        <f t="shared" si="574"/>
        <v>1</v>
      </c>
      <c r="N2586" s="23">
        <f t="shared" si="575"/>
        <v>0</v>
      </c>
    </row>
    <row r="2587" spans="10:14" hidden="1">
      <c r="J2587" s="21"/>
      <c r="K2587" s="22" t="str">
        <f>IFERROR(TablaAforos[[#This Row],[AREA DEL POTRERO]]/TablaAforos[[#This Row],[NUMERO VACAS LOTE]]/TablaAforos[[#This Row],[DIAS OCUPACION]],"")</f>
        <v/>
      </c>
      <c r="L2587" s="23">
        <f t="shared" si="573"/>
        <v>1900</v>
      </c>
      <c r="M2587" s="23">
        <f t="shared" si="574"/>
        <v>1</v>
      </c>
      <c r="N2587" s="23">
        <f t="shared" si="575"/>
        <v>0</v>
      </c>
    </row>
    <row r="2588" spans="10:14" hidden="1">
      <c r="J2588" s="21"/>
      <c r="K2588" s="22" t="str">
        <f>IFERROR(TablaAforos[[#This Row],[AREA DEL POTRERO]]/TablaAforos[[#This Row],[NUMERO VACAS LOTE]]/TablaAforos[[#This Row],[DIAS OCUPACION]],"")</f>
        <v/>
      </c>
      <c r="L2588" s="23">
        <f t="shared" si="573"/>
        <v>1900</v>
      </c>
      <c r="M2588" s="23">
        <f t="shared" si="574"/>
        <v>1</v>
      </c>
      <c r="N2588" s="23">
        <f t="shared" si="575"/>
        <v>0</v>
      </c>
    </row>
    <row r="2589" spans="10:14" hidden="1">
      <c r="J2589" s="21"/>
      <c r="K2589" s="22" t="str">
        <f>IFERROR(TablaAforos[[#This Row],[AREA DEL POTRERO]]/TablaAforos[[#This Row],[NUMERO VACAS LOTE]]/TablaAforos[[#This Row],[DIAS OCUPACION]],"")</f>
        <v/>
      </c>
      <c r="L2589" s="23">
        <f t="shared" si="573"/>
        <v>1900</v>
      </c>
      <c r="M2589" s="23">
        <f t="shared" si="574"/>
        <v>1</v>
      </c>
      <c r="N2589" s="23">
        <f t="shared" si="575"/>
        <v>0</v>
      </c>
    </row>
    <row r="2590" spans="10:14" hidden="1">
      <c r="J2590" s="21"/>
      <c r="K2590" s="22" t="str">
        <f>IFERROR(TablaAforos[[#This Row],[AREA DEL POTRERO]]/TablaAforos[[#This Row],[NUMERO VACAS LOTE]]/TablaAforos[[#This Row],[DIAS OCUPACION]],"")</f>
        <v/>
      </c>
      <c r="L2590" s="23">
        <f t="shared" si="573"/>
        <v>1900</v>
      </c>
      <c r="M2590" s="23">
        <f t="shared" si="574"/>
        <v>1</v>
      </c>
      <c r="N2590" s="23">
        <f t="shared" si="575"/>
        <v>0</v>
      </c>
    </row>
    <row r="2591" spans="10:14" hidden="1">
      <c r="J2591" s="21"/>
      <c r="K2591" s="22" t="str">
        <f>IFERROR(TablaAforos[[#This Row],[AREA DEL POTRERO]]/TablaAforos[[#This Row],[NUMERO VACAS LOTE]]/TablaAforos[[#This Row],[DIAS OCUPACION]],"")</f>
        <v/>
      </c>
      <c r="L2591" s="23">
        <f t="shared" si="573"/>
        <v>1900</v>
      </c>
      <c r="M2591" s="23">
        <f t="shared" si="574"/>
        <v>1</v>
      </c>
      <c r="N2591" s="23">
        <f t="shared" si="575"/>
        <v>0</v>
      </c>
    </row>
    <row r="2592" spans="10:14" hidden="1">
      <c r="J2592" s="21"/>
      <c r="K2592" s="22" t="str">
        <f>IFERROR(TablaAforos[[#This Row],[AREA DEL POTRERO]]/TablaAforos[[#This Row],[NUMERO VACAS LOTE]]/TablaAforos[[#This Row],[DIAS OCUPACION]],"")</f>
        <v/>
      </c>
      <c r="L2592" s="23">
        <f t="shared" si="573"/>
        <v>1900</v>
      </c>
      <c r="M2592" s="23">
        <f t="shared" si="574"/>
        <v>1</v>
      </c>
      <c r="N2592" s="23">
        <f t="shared" si="575"/>
        <v>0</v>
      </c>
    </row>
    <row r="2593" spans="10:14" hidden="1">
      <c r="J2593" s="21"/>
      <c r="K2593" s="22" t="str">
        <f>IFERROR(TablaAforos[[#This Row],[AREA DEL POTRERO]]/TablaAforos[[#This Row],[NUMERO VACAS LOTE]]/TablaAforos[[#This Row],[DIAS OCUPACION]],"")</f>
        <v/>
      </c>
      <c r="L2593" s="23">
        <f t="shared" si="573"/>
        <v>1900</v>
      </c>
      <c r="M2593" s="23">
        <f t="shared" si="574"/>
        <v>1</v>
      </c>
      <c r="N2593" s="23">
        <f t="shared" si="575"/>
        <v>0</v>
      </c>
    </row>
    <row r="2594" spans="10:14" hidden="1">
      <c r="J2594" s="21"/>
      <c r="K2594" s="22" t="str">
        <f>IFERROR(TablaAforos[[#This Row],[AREA DEL POTRERO]]/TablaAforos[[#This Row],[NUMERO VACAS LOTE]]/TablaAforos[[#This Row],[DIAS OCUPACION]],"")</f>
        <v/>
      </c>
      <c r="L2594" s="23">
        <f t="shared" si="573"/>
        <v>1900</v>
      </c>
      <c r="M2594" s="23">
        <f t="shared" si="574"/>
        <v>1</v>
      </c>
      <c r="N2594" s="23">
        <f t="shared" si="575"/>
        <v>0</v>
      </c>
    </row>
    <row r="2595" spans="10:14" hidden="1">
      <c r="J2595" s="21"/>
      <c r="K2595" s="22" t="str">
        <f>IFERROR(TablaAforos[[#This Row],[AREA DEL POTRERO]]/TablaAforos[[#This Row],[NUMERO VACAS LOTE]]/TablaAforos[[#This Row],[DIAS OCUPACION]],"")</f>
        <v/>
      </c>
      <c r="L2595" s="23">
        <f t="shared" si="573"/>
        <v>1900</v>
      </c>
      <c r="M2595" s="23">
        <f t="shared" si="574"/>
        <v>1</v>
      </c>
      <c r="N2595" s="23">
        <f t="shared" si="575"/>
        <v>0</v>
      </c>
    </row>
    <row r="2596" spans="10:14" hidden="1">
      <c r="J2596" s="21"/>
      <c r="K2596" s="22" t="str">
        <f>IFERROR(TablaAforos[[#This Row],[AREA DEL POTRERO]]/TablaAforos[[#This Row],[NUMERO VACAS LOTE]]/TablaAforos[[#This Row],[DIAS OCUPACION]],"")</f>
        <v/>
      </c>
      <c r="L2596" s="23">
        <f t="shared" si="573"/>
        <v>1900</v>
      </c>
      <c r="M2596" s="23">
        <f t="shared" si="574"/>
        <v>1</v>
      </c>
      <c r="N2596" s="23">
        <f t="shared" si="575"/>
        <v>0</v>
      </c>
    </row>
    <row r="2597" spans="10:14" hidden="1">
      <c r="J2597" s="21"/>
      <c r="K2597" s="22" t="str">
        <f>IFERROR(TablaAforos[[#This Row],[AREA DEL POTRERO]]/TablaAforos[[#This Row],[NUMERO VACAS LOTE]]/TablaAforos[[#This Row],[DIAS OCUPACION]],"")</f>
        <v/>
      </c>
      <c r="L2597" s="23">
        <f t="shared" si="573"/>
        <v>1900</v>
      </c>
      <c r="M2597" s="23">
        <f t="shared" si="574"/>
        <v>1</v>
      </c>
      <c r="N2597" s="23">
        <f t="shared" si="575"/>
        <v>0</v>
      </c>
    </row>
    <row r="2598" spans="10:14" hidden="1">
      <c r="J2598" s="21"/>
      <c r="K2598" s="22" t="str">
        <f>IFERROR(TablaAforos[[#This Row],[AREA DEL POTRERO]]/TablaAforos[[#This Row],[NUMERO VACAS LOTE]]/TablaAforos[[#This Row],[DIAS OCUPACION]],"")</f>
        <v/>
      </c>
      <c r="L2598" s="23">
        <f t="shared" si="573"/>
        <v>1900</v>
      </c>
      <c r="M2598" s="23">
        <f t="shared" si="574"/>
        <v>1</v>
      </c>
      <c r="N2598" s="23">
        <f t="shared" si="575"/>
        <v>0</v>
      </c>
    </row>
    <row r="2599" spans="10:14" hidden="1">
      <c r="J2599" s="21"/>
      <c r="K2599" s="22" t="str">
        <f>IFERROR(TablaAforos[[#This Row],[AREA DEL POTRERO]]/TablaAforos[[#This Row],[NUMERO VACAS LOTE]]/TablaAforos[[#This Row],[DIAS OCUPACION]],"")</f>
        <v/>
      </c>
      <c r="L2599" s="23">
        <f t="shared" si="573"/>
        <v>1900</v>
      </c>
      <c r="M2599" s="23">
        <f t="shared" si="574"/>
        <v>1</v>
      </c>
      <c r="N2599" s="23">
        <f t="shared" si="575"/>
        <v>0</v>
      </c>
    </row>
    <row r="2600" spans="10:14" hidden="1">
      <c r="J2600" s="21"/>
      <c r="K2600" s="22" t="str">
        <f>IFERROR(TablaAforos[[#This Row],[AREA DEL POTRERO]]/TablaAforos[[#This Row],[NUMERO VACAS LOTE]]/TablaAforos[[#This Row],[DIAS OCUPACION]],"")</f>
        <v/>
      </c>
      <c r="L2600" s="23">
        <f t="shared" si="573"/>
        <v>1900</v>
      </c>
      <c r="M2600" s="23">
        <f t="shared" si="574"/>
        <v>1</v>
      </c>
      <c r="N2600" s="23">
        <f t="shared" si="575"/>
        <v>0</v>
      </c>
    </row>
    <row r="2601" spans="10:14" hidden="1">
      <c r="J2601" s="21"/>
      <c r="K2601" s="22" t="str">
        <f>IFERROR(TablaAforos[[#This Row],[AREA DEL POTRERO]]/TablaAforos[[#This Row],[NUMERO VACAS LOTE]]/TablaAforos[[#This Row],[DIAS OCUPACION]],"")</f>
        <v/>
      </c>
      <c r="L2601" s="23">
        <f t="shared" si="573"/>
        <v>1900</v>
      </c>
      <c r="M2601" s="23">
        <f t="shared" si="574"/>
        <v>1</v>
      </c>
      <c r="N2601" s="23">
        <f t="shared" si="575"/>
        <v>0</v>
      </c>
    </row>
    <row r="2602" spans="10:14" hidden="1">
      <c r="J2602" s="21"/>
      <c r="K2602" s="22" t="str">
        <f>IFERROR(TablaAforos[[#This Row],[AREA DEL POTRERO]]/TablaAforos[[#This Row],[NUMERO VACAS LOTE]]/TablaAforos[[#This Row],[DIAS OCUPACION]],"")</f>
        <v/>
      </c>
      <c r="L2602" s="23">
        <f t="shared" si="573"/>
        <v>1900</v>
      </c>
      <c r="M2602" s="23">
        <f t="shared" si="574"/>
        <v>1</v>
      </c>
      <c r="N2602" s="23">
        <f t="shared" si="575"/>
        <v>0</v>
      </c>
    </row>
    <row r="2603" spans="10:14" hidden="1">
      <c r="J2603" s="21"/>
      <c r="K2603" s="22" t="str">
        <f>IFERROR(TablaAforos[[#This Row],[AREA DEL POTRERO]]/TablaAforos[[#This Row],[NUMERO VACAS LOTE]]/TablaAforos[[#This Row],[DIAS OCUPACION]],"")</f>
        <v/>
      </c>
      <c r="L2603" s="23">
        <f t="shared" si="573"/>
        <v>1900</v>
      </c>
      <c r="M2603" s="23">
        <f t="shared" si="574"/>
        <v>1</v>
      </c>
      <c r="N2603" s="23">
        <f t="shared" si="575"/>
        <v>0</v>
      </c>
    </row>
    <row r="2604" spans="10:14" hidden="1">
      <c r="J2604" s="21"/>
      <c r="K2604" s="22" t="str">
        <f>IFERROR(TablaAforos[[#This Row],[AREA DEL POTRERO]]/TablaAforos[[#This Row],[NUMERO VACAS LOTE]]/TablaAforos[[#This Row],[DIAS OCUPACION]],"")</f>
        <v/>
      </c>
      <c r="L2604" s="23">
        <f t="shared" si="573"/>
        <v>1900</v>
      </c>
      <c r="M2604" s="23">
        <f t="shared" si="574"/>
        <v>1</v>
      </c>
      <c r="N2604" s="23">
        <f t="shared" si="575"/>
        <v>0</v>
      </c>
    </row>
    <row r="2605" spans="10:14" hidden="1">
      <c r="J2605" s="21"/>
      <c r="K2605" s="22" t="str">
        <f>IFERROR(TablaAforos[[#This Row],[AREA DEL POTRERO]]/TablaAforos[[#This Row],[NUMERO VACAS LOTE]]/TablaAforos[[#This Row],[DIAS OCUPACION]],"")</f>
        <v/>
      </c>
      <c r="L2605" s="23">
        <f t="shared" si="573"/>
        <v>1900</v>
      </c>
      <c r="M2605" s="23">
        <f t="shared" si="574"/>
        <v>1</v>
      </c>
      <c r="N2605" s="23">
        <f t="shared" si="575"/>
        <v>0</v>
      </c>
    </row>
    <row r="2606" spans="10:14" hidden="1">
      <c r="J2606" s="21"/>
      <c r="K2606" s="22" t="str">
        <f>IFERROR(TablaAforos[[#This Row],[AREA DEL POTRERO]]/TablaAforos[[#This Row],[NUMERO VACAS LOTE]]/TablaAforos[[#This Row],[DIAS OCUPACION]],"")</f>
        <v/>
      </c>
      <c r="L2606" s="23">
        <f t="shared" si="573"/>
        <v>1900</v>
      </c>
      <c r="M2606" s="23">
        <f t="shared" si="574"/>
        <v>1</v>
      </c>
      <c r="N2606" s="23">
        <f t="shared" si="575"/>
        <v>0</v>
      </c>
    </row>
    <row r="2607" spans="10:14" hidden="1">
      <c r="J2607" s="21"/>
      <c r="K2607" s="22" t="str">
        <f>IFERROR(TablaAforos[[#This Row],[AREA DEL POTRERO]]/TablaAforos[[#This Row],[NUMERO VACAS LOTE]]/TablaAforos[[#This Row],[DIAS OCUPACION]],"")</f>
        <v/>
      </c>
      <c r="L2607" s="23">
        <f t="shared" si="573"/>
        <v>1900</v>
      </c>
      <c r="M2607" s="23">
        <f t="shared" si="574"/>
        <v>1</v>
      </c>
      <c r="N2607" s="23">
        <f t="shared" si="575"/>
        <v>0</v>
      </c>
    </row>
    <row r="2608" spans="10:14" hidden="1">
      <c r="J2608" s="21"/>
      <c r="K2608" s="22" t="str">
        <f>IFERROR(TablaAforos[[#This Row],[AREA DEL POTRERO]]/TablaAforos[[#This Row],[NUMERO VACAS LOTE]]/TablaAforos[[#This Row],[DIAS OCUPACION]],"")</f>
        <v/>
      </c>
      <c r="L2608" s="23">
        <f t="shared" si="573"/>
        <v>1900</v>
      </c>
      <c r="M2608" s="23">
        <f t="shared" si="574"/>
        <v>1</v>
      </c>
      <c r="N2608" s="23">
        <f t="shared" si="575"/>
        <v>0</v>
      </c>
    </row>
    <row r="2609" spans="10:14" hidden="1">
      <c r="J2609" s="21"/>
      <c r="K2609" s="22" t="str">
        <f>IFERROR(TablaAforos[[#This Row],[AREA DEL POTRERO]]/TablaAforos[[#This Row],[NUMERO VACAS LOTE]]/TablaAforos[[#This Row],[DIAS OCUPACION]],"")</f>
        <v/>
      </c>
      <c r="L2609" s="23">
        <f t="shared" si="573"/>
        <v>1900</v>
      </c>
      <c r="M2609" s="23">
        <f t="shared" si="574"/>
        <v>1</v>
      </c>
      <c r="N2609" s="23">
        <f t="shared" si="575"/>
        <v>0</v>
      </c>
    </row>
    <row r="2610" spans="10:14" hidden="1">
      <c r="J2610" s="21"/>
      <c r="K2610" s="22" t="str">
        <f>IFERROR(TablaAforos[[#This Row],[AREA DEL POTRERO]]/TablaAforos[[#This Row],[NUMERO VACAS LOTE]]/TablaAforos[[#This Row],[DIAS OCUPACION]],"")</f>
        <v/>
      </c>
      <c r="L2610" s="23">
        <f t="shared" si="573"/>
        <v>1900</v>
      </c>
      <c r="M2610" s="23">
        <f t="shared" si="574"/>
        <v>1</v>
      </c>
      <c r="N2610" s="23">
        <f t="shared" si="575"/>
        <v>0</v>
      </c>
    </row>
    <row r="2611" spans="10:14" hidden="1">
      <c r="J2611" s="21"/>
      <c r="K2611" s="22" t="str">
        <f>IFERROR(TablaAforos[[#This Row],[AREA DEL POTRERO]]/TablaAforos[[#This Row],[NUMERO VACAS LOTE]]/TablaAforos[[#This Row],[DIAS OCUPACION]],"")</f>
        <v/>
      </c>
      <c r="L2611" s="23">
        <f t="shared" si="573"/>
        <v>1900</v>
      </c>
      <c r="M2611" s="23">
        <f t="shared" si="574"/>
        <v>1</v>
      </c>
      <c r="N2611" s="23">
        <f t="shared" si="575"/>
        <v>0</v>
      </c>
    </row>
    <row r="2612" spans="10:14" hidden="1">
      <c r="J2612" s="21"/>
      <c r="K2612" s="22" t="str">
        <f>IFERROR(TablaAforos[[#This Row],[AREA DEL POTRERO]]/TablaAforos[[#This Row],[NUMERO VACAS LOTE]]/TablaAforos[[#This Row],[DIAS OCUPACION]],"")</f>
        <v/>
      </c>
      <c r="L2612" s="23">
        <f t="shared" si="573"/>
        <v>1900</v>
      </c>
      <c r="M2612" s="23">
        <f t="shared" si="574"/>
        <v>1</v>
      </c>
      <c r="N2612" s="23">
        <f t="shared" si="575"/>
        <v>0</v>
      </c>
    </row>
    <row r="2613" spans="10:14" hidden="1">
      <c r="J2613" s="21"/>
      <c r="K2613" s="22" t="str">
        <f>IFERROR(TablaAforos[[#This Row],[AREA DEL POTRERO]]/TablaAforos[[#This Row],[NUMERO VACAS LOTE]]/TablaAforos[[#This Row],[DIAS OCUPACION]],"")</f>
        <v/>
      </c>
      <c r="L2613" s="23">
        <f t="shared" si="573"/>
        <v>1900</v>
      </c>
      <c r="M2613" s="23">
        <f t="shared" si="574"/>
        <v>1</v>
      </c>
      <c r="N2613" s="23">
        <f t="shared" si="575"/>
        <v>0</v>
      </c>
    </row>
    <row r="2614" spans="10:14" hidden="1">
      <c r="J2614" s="21"/>
      <c r="K2614" s="22" t="str">
        <f>IFERROR(TablaAforos[[#This Row],[AREA DEL POTRERO]]/TablaAforos[[#This Row],[NUMERO VACAS LOTE]]/TablaAforos[[#This Row],[DIAS OCUPACION]],"")</f>
        <v/>
      </c>
      <c r="L2614" s="23">
        <f t="shared" si="573"/>
        <v>1900</v>
      </c>
      <c r="M2614" s="23">
        <f t="shared" si="574"/>
        <v>1</v>
      </c>
      <c r="N2614" s="23">
        <f t="shared" si="575"/>
        <v>0</v>
      </c>
    </row>
    <row r="2615" spans="10:14" hidden="1">
      <c r="J2615" s="21"/>
      <c r="K2615" s="22" t="str">
        <f>IFERROR(TablaAforos[[#This Row],[AREA DEL POTRERO]]/TablaAforos[[#This Row],[NUMERO VACAS LOTE]]/TablaAforos[[#This Row],[DIAS OCUPACION]],"")</f>
        <v/>
      </c>
      <c r="L2615" s="23">
        <f t="shared" si="573"/>
        <v>1900</v>
      </c>
      <c r="M2615" s="23">
        <f t="shared" si="574"/>
        <v>1</v>
      </c>
      <c r="N2615" s="23">
        <f t="shared" si="575"/>
        <v>0</v>
      </c>
    </row>
    <row r="2616" spans="10:14" hidden="1">
      <c r="J2616" s="21"/>
      <c r="K2616" s="22" t="str">
        <f>IFERROR(TablaAforos[[#This Row],[AREA DEL POTRERO]]/TablaAforos[[#This Row],[NUMERO VACAS LOTE]]/TablaAforos[[#This Row],[DIAS OCUPACION]],"")</f>
        <v/>
      </c>
      <c r="L2616" s="23">
        <f t="shared" si="573"/>
        <v>1900</v>
      </c>
      <c r="M2616" s="23">
        <f t="shared" si="574"/>
        <v>1</v>
      </c>
      <c r="N2616" s="23">
        <f t="shared" si="575"/>
        <v>0</v>
      </c>
    </row>
    <row r="2617" spans="10:14" hidden="1">
      <c r="J2617" s="21"/>
      <c r="K2617" s="22" t="str">
        <f>IFERROR(TablaAforos[[#This Row],[AREA DEL POTRERO]]/TablaAforos[[#This Row],[NUMERO VACAS LOTE]]/TablaAforos[[#This Row],[DIAS OCUPACION]],"")</f>
        <v/>
      </c>
      <c r="L2617" s="23">
        <f t="shared" si="573"/>
        <v>1900</v>
      </c>
      <c r="M2617" s="23">
        <f t="shared" si="574"/>
        <v>1</v>
      </c>
      <c r="N2617" s="23">
        <f t="shared" si="575"/>
        <v>0</v>
      </c>
    </row>
    <row r="2618" spans="10:14" hidden="1">
      <c r="J2618" s="21"/>
      <c r="K2618" s="22" t="str">
        <f>IFERROR(TablaAforos[[#This Row],[AREA DEL POTRERO]]/TablaAforos[[#This Row],[NUMERO VACAS LOTE]]/TablaAforos[[#This Row],[DIAS OCUPACION]],"")</f>
        <v/>
      </c>
      <c r="L2618" s="23">
        <f t="shared" si="573"/>
        <v>1900</v>
      </c>
      <c r="M2618" s="23">
        <f t="shared" si="574"/>
        <v>1</v>
      </c>
      <c r="N2618" s="23">
        <f t="shared" si="575"/>
        <v>0</v>
      </c>
    </row>
    <row r="2619" spans="10:14" hidden="1">
      <c r="J2619" s="21"/>
      <c r="K2619" s="22" t="str">
        <f>IFERROR(TablaAforos[[#This Row],[AREA DEL POTRERO]]/TablaAforos[[#This Row],[NUMERO VACAS LOTE]]/TablaAforos[[#This Row],[DIAS OCUPACION]],"")</f>
        <v/>
      </c>
      <c r="L2619" s="23">
        <f t="shared" ref="L2619:L2682" si="576">YEAR(A2619)</f>
        <v>1900</v>
      </c>
      <c r="M2619" s="23">
        <f t="shared" ref="M2619:M2682" si="577">MONTH(A2619)</f>
        <v>1</v>
      </c>
      <c r="N2619" s="23">
        <f t="shared" ref="N2619:N2682" si="578">DAY(A2619)</f>
        <v>0</v>
      </c>
    </row>
    <row r="2620" spans="10:14" hidden="1">
      <c r="J2620" s="21"/>
      <c r="K2620" s="22" t="str">
        <f>IFERROR(TablaAforos[[#This Row],[AREA DEL POTRERO]]/TablaAforos[[#This Row],[NUMERO VACAS LOTE]]/TablaAforos[[#This Row],[DIAS OCUPACION]],"")</f>
        <v/>
      </c>
      <c r="L2620" s="23">
        <f t="shared" si="576"/>
        <v>1900</v>
      </c>
      <c r="M2620" s="23">
        <f t="shared" si="577"/>
        <v>1</v>
      </c>
      <c r="N2620" s="23">
        <f t="shared" si="578"/>
        <v>0</v>
      </c>
    </row>
    <row r="2621" spans="10:14" hidden="1">
      <c r="J2621" s="21"/>
      <c r="K2621" s="22" t="str">
        <f>IFERROR(TablaAforos[[#This Row],[AREA DEL POTRERO]]/TablaAforos[[#This Row],[NUMERO VACAS LOTE]]/TablaAforos[[#This Row],[DIAS OCUPACION]],"")</f>
        <v/>
      </c>
      <c r="L2621" s="23">
        <f t="shared" si="576"/>
        <v>1900</v>
      </c>
      <c r="M2621" s="23">
        <f t="shared" si="577"/>
        <v>1</v>
      </c>
      <c r="N2621" s="23">
        <f t="shared" si="578"/>
        <v>0</v>
      </c>
    </row>
    <row r="2622" spans="10:14" hidden="1">
      <c r="J2622" s="21"/>
      <c r="K2622" s="22" t="str">
        <f>IFERROR(TablaAforos[[#This Row],[AREA DEL POTRERO]]/TablaAforos[[#This Row],[NUMERO VACAS LOTE]]/TablaAforos[[#This Row],[DIAS OCUPACION]],"")</f>
        <v/>
      </c>
      <c r="L2622" s="23">
        <f t="shared" si="576"/>
        <v>1900</v>
      </c>
      <c r="M2622" s="23">
        <f t="shared" si="577"/>
        <v>1</v>
      </c>
      <c r="N2622" s="23">
        <f t="shared" si="578"/>
        <v>0</v>
      </c>
    </row>
    <row r="2623" spans="10:14" hidden="1">
      <c r="J2623" s="21"/>
      <c r="K2623" s="22" t="str">
        <f>IFERROR(TablaAforos[[#This Row],[AREA DEL POTRERO]]/TablaAforos[[#This Row],[NUMERO VACAS LOTE]]/TablaAforos[[#This Row],[DIAS OCUPACION]],"")</f>
        <v/>
      </c>
      <c r="L2623" s="23">
        <f t="shared" si="576"/>
        <v>1900</v>
      </c>
      <c r="M2623" s="23">
        <f t="shared" si="577"/>
        <v>1</v>
      </c>
      <c r="N2623" s="23">
        <f t="shared" si="578"/>
        <v>0</v>
      </c>
    </row>
    <row r="2624" spans="10:14" hidden="1">
      <c r="J2624" s="21"/>
      <c r="K2624" s="22" t="str">
        <f>IFERROR(TablaAforos[[#This Row],[AREA DEL POTRERO]]/TablaAforos[[#This Row],[NUMERO VACAS LOTE]]/TablaAforos[[#This Row],[DIAS OCUPACION]],"")</f>
        <v/>
      </c>
      <c r="L2624" s="23">
        <f t="shared" si="576"/>
        <v>1900</v>
      </c>
      <c r="M2624" s="23">
        <f t="shared" si="577"/>
        <v>1</v>
      </c>
      <c r="N2624" s="23">
        <f t="shared" si="578"/>
        <v>0</v>
      </c>
    </row>
    <row r="2625" spans="10:14" hidden="1">
      <c r="J2625" s="21"/>
      <c r="K2625" s="22" t="str">
        <f>IFERROR(TablaAforos[[#This Row],[AREA DEL POTRERO]]/TablaAforos[[#This Row],[NUMERO VACAS LOTE]]/TablaAforos[[#This Row],[DIAS OCUPACION]],"")</f>
        <v/>
      </c>
      <c r="L2625" s="23">
        <f t="shared" si="576"/>
        <v>1900</v>
      </c>
      <c r="M2625" s="23">
        <f t="shared" si="577"/>
        <v>1</v>
      </c>
      <c r="N2625" s="23">
        <f t="shared" si="578"/>
        <v>0</v>
      </c>
    </row>
    <row r="2626" spans="10:14" hidden="1">
      <c r="J2626" s="21"/>
      <c r="K2626" s="22" t="str">
        <f>IFERROR(TablaAforos[[#This Row],[AREA DEL POTRERO]]/TablaAforos[[#This Row],[NUMERO VACAS LOTE]]/TablaAforos[[#This Row],[DIAS OCUPACION]],"")</f>
        <v/>
      </c>
      <c r="L2626" s="23">
        <f t="shared" si="576"/>
        <v>1900</v>
      </c>
      <c r="M2626" s="23">
        <f t="shared" si="577"/>
        <v>1</v>
      </c>
      <c r="N2626" s="23">
        <f t="shared" si="578"/>
        <v>0</v>
      </c>
    </row>
    <row r="2627" spans="10:14" hidden="1">
      <c r="J2627" s="21"/>
      <c r="K2627" s="22" t="str">
        <f>IFERROR(TablaAforos[[#This Row],[AREA DEL POTRERO]]/TablaAforos[[#This Row],[NUMERO VACAS LOTE]]/TablaAforos[[#This Row],[DIAS OCUPACION]],"")</f>
        <v/>
      </c>
      <c r="L2627" s="23">
        <f t="shared" si="576"/>
        <v>1900</v>
      </c>
      <c r="M2627" s="23">
        <f t="shared" si="577"/>
        <v>1</v>
      </c>
      <c r="N2627" s="23">
        <f t="shared" si="578"/>
        <v>0</v>
      </c>
    </row>
    <row r="2628" spans="10:14" hidden="1">
      <c r="J2628" s="21"/>
      <c r="K2628" s="22" t="str">
        <f>IFERROR(TablaAforos[[#This Row],[AREA DEL POTRERO]]/TablaAforos[[#This Row],[NUMERO VACAS LOTE]]/TablaAforos[[#This Row],[DIAS OCUPACION]],"")</f>
        <v/>
      </c>
      <c r="L2628" s="23">
        <f t="shared" si="576"/>
        <v>1900</v>
      </c>
      <c r="M2628" s="23">
        <f t="shared" si="577"/>
        <v>1</v>
      </c>
      <c r="N2628" s="23">
        <f t="shared" si="578"/>
        <v>0</v>
      </c>
    </row>
    <row r="2629" spans="10:14" hidden="1">
      <c r="J2629" s="21"/>
      <c r="K2629" s="22" t="str">
        <f>IFERROR(TablaAforos[[#This Row],[AREA DEL POTRERO]]/TablaAforos[[#This Row],[NUMERO VACAS LOTE]]/TablaAforos[[#This Row],[DIAS OCUPACION]],"")</f>
        <v/>
      </c>
      <c r="L2629" s="23">
        <f t="shared" si="576"/>
        <v>1900</v>
      </c>
      <c r="M2629" s="23">
        <f t="shared" si="577"/>
        <v>1</v>
      </c>
      <c r="N2629" s="23">
        <f t="shared" si="578"/>
        <v>0</v>
      </c>
    </row>
    <row r="2630" spans="10:14" hidden="1">
      <c r="J2630" s="21"/>
      <c r="K2630" s="22" t="str">
        <f>IFERROR(TablaAforos[[#This Row],[AREA DEL POTRERO]]/TablaAforos[[#This Row],[NUMERO VACAS LOTE]]/TablaAforos[[#This Row],[DIAS OCUPACION]],"")</f>
        <v/>
      </c>
      <c r="L2630" s="23">
        <f t="shared" si="576"/>
        <v>1900</v>
      </c>
      <c r="M2630" s="23">
        <f t="shared" si="577"/>
        <v>1</v>
      </c>
      <c r="N2630" s="23">
        <f t="shared" si="578"/>
        <v>0</v>
      </c>
    </row>
    <row r="2631" spans="10:14" hidden="1">
      <c r="J2631" s="21"/>
      <c r="K2631" s="22" t="str">
        <f>IFERROR(TablaAforos[[#This Row],[AREA DEL POTRERO]]/TablaAforos[[#This Row],[NUMERO VACAS LOTE]]/TablaAforos[[#This Row],[DIAS OCUPACION]],"")</f>
        <v/>
      </c>
      <c r="L2631" s="23">
        <f t="shared" si="576"/>
        <v>1900</v>
      </c>
      <c r="M2631" s="23">
        <f t="shared" si="577"/>
        <v>1</v>
      </c>
      <c r="N2631" s="23">
        <f t="shared" si="578"/>
        <v>0</v>
      </c>
    </row>
    <row r="2632" spans="10:14" hidden="1">
      <c r="J2632" s="21"/>
      <c r="K2632" s="22" t="str">
        <f>IFERROR(TablaAforos[[#This Row],[AREA DEL POTRERO]]/TablaAforos[[#This Row],[NUMERO VACAS LOTE]]/TablaAforos[[#This Row],[DIAS OCUPACION]],"")</f>
        <v/>
      </c>
      <c r="L2632" s="23">
        <f t="shared" si="576"/>
        <v>1900</v>
      </c>
      <c r="M2632" s="23">
        <f t="shared" si="577"/>
        <v>1</v>
      </c>
      <c r="N2632" s="23">
        <f t="shared" si="578"/>
        <v>0</v>
      </c>
    </row>
    <row r="2633" spans="10:14" hidden="1">
      <c r="J2633" s="21"/>
      <c r="K2633" s="22" t="str">
        <f>IFERROR(TablaAforos[[#This Row],[AREA DEL POTRERO]]/TablaAforos[[#This Row],[NUMERO VACAS LOTE]]/TablaAforos[[#This Row],[DIAS OCUPACION]],"")</f>
        <v/>
      </c>
      <c r="L2633" s="23">
        <f t="shared" si="576"/>
        <v>1900</v>
      </c>
      <c r="M2633" s="23">
        <f t="shared" si="577"/>
        <v>1</v>
      </c>
      <c r="N2633" s="23">
        <f t="shared" si="578"/>
        <v>0</v>
      </c>
    </row>
    <row r="2634" spans="10:14" hidden="1">
      <c r="J2634" s="21"/>
      <c r="K2634" s="22" t="str">
        <f>IFERROR(TablaAforos[[#This Row],[AREA DEL POTRERO]]/TablaAforos[[#This Row],[NUMERO VACAS LOTE]]/TablaAforos[[#This Row],[DIAS OCUPACION]],"")</f>
        <v/>
      </c>
      <c r="L2634" s="23">
        <f t="shared" si="576"/>
        <v>1900</v>
      </c>
      <c r="M2634" s="23">
        <f t="shared" si="577"/>
        <v>1</v>
      </c>
      <c r="N2634" s="23">
        <f t="shared" si="578"/>
        <v>0</v>
      </c>
    </row>
    <row r="2635" spans="10:14" hidden="1">
      <c r="J2635" s="21"/>
      <c r="K2635" s="22" t="str">
        <f>IFERROR(TablaAforos[[#This Row],[AREA DEL POTRERO]]/TablaAforos[[#This Row],[NUMERO VACAS LOTE]]/TablaAforos[[#This Row],[DIAS OCUPACION]],"")</f>
        <v/>
      </c>
      <c r="L2635" s="23">
        <f t="shared" si="576"/>
        <v>1900</v>
      </c>
      <c r="M2635" s="23">
        <f t="shared" si="577"/>
        <v>1</v>
      </c>
      <c r="N2635" s="23">
        <f t="shared" si="578"/>
        <v>0</v>
      </c>
    </row>
    <row r="2636" spans="10:14" hidden="1">
      <c r="J2636" s="21"/>
      <c r="K2636" s="22" t="str">
        <f>IFERROR(TablaAforos[[#This Row],[AREA DEL POTRERO]]/TablaAforos[[#This Row],[NUMERO VACAS LOTE]]/TablaAforos[[#This Row],[DIAS OCUPACION]],"")</f>
        <v/>
      </c>
      <c r="L2636" s="23">
        <f t="shared" si="576"/>
        <v>1900</v>
      </c>
      <c r="M2636" s="23">
        <f t="shared" si="577"/>
        <v>1</v>
      </c>
      <c r="N2636" s="23">
        <f t="shared" si="578"/>
        <v>0</v>
      </c>
    </row>
    <row r="2637" spans="10:14" hidden="1">
      <c r="J2637" s="21"/>
      <c r="K2637" s="22" t="str">
        <f>IFERROR(TablaAforos[[#This Row],[AREA DEL POTRERO]]/TablaAforos[[#This Row],[NUMERO VACAS LOTE]]/TablaAforos[[#This Row],[DIAS OCUPACION]],"")</f>
        <v/>
      </c>
      <c r="L2637" s="23">
        <f t="shared" si="576"/>
        <v>1900</v>
      </c>
      <c r="M2637" s="23">
        <f t="shared" si="577"/>
        <v>1</v>
      </c>
      <c r="N2637" s="23">
        <f t="shared" si="578"/>
        <v>0</v>
      </c>
    </row>
    <row r="2638" spans="10:14" hidden="1">
      <c r="J2638" s="21"/>
      <c r="K2638" s="22" t="str">
        <f>IFERROR(TablaAforos[[#This Row],[AREA DEL POTRERO]]/TablaAforos[[#This Row],[NUMERO VACAS LOTE]]/TablaAforos[[#This Row],[DIAS OCUPACION]],"")</f>
        <v/>
      </c>
      <c r="L2638" s="23">
        <f t="shared" si="576"/>
        <v>1900</v>
      </c>
      <c r="M2638" s="23">
        <f t="shared" si="577"/>
        <v>1</v>
      </c>
      <c r="N2638" s="23">
        <f t="shared" si="578"/>
        <v>0</v>
      </c>
    </row>
    <row r="2639" spans="10:14" hidden="1">
      <c r="J2639" s="21"/>
      <c r="K2639" s="22" t="str">
        <f>IFERROR(TablaAforos[[#This Row],[AREA DEL POTRERO]]/TablaAforos[[#This Row],[NUMERO VACAS LOTE]]/TablaAforos[[#This Row],[DIAS OCUPACION]],"")</f>
        <v/>
      </c>
      <c r="L2639" s="23">
        <f t="shared" si="576"/>
        <v>1900</v>
      </c>
      <c r="M2639" s="23">
        <f t="shared" si="577"/>
        <v>1</v>
      </c>
      <c r="N2639" s="23">
        <f t="shared" si="578"/>
        <v>0</v>
      </c>
    </row>
    <row r="2640" spans="10:14" hidden="1">
      <c r="J2640" s="21"/>
      <c r="K2640" s="22" t="str">
        <f>IFERROR(TablaAforos[[#This Row],[AREA DEL POTRERO]]/TablaAforos[[#This Row],[NUMERO VACAS LOTE]]/TablaAforos[[#This Row],[DIAS OCUPACION]],"")</f>
        <v/>
      </c>
      <c r="L2640" s="23">
        <f t="shared" si="576"/>
        <v>1900</v>
      </c>
      <c r="M2640" s="23">
        <f t="shared" si="577"/>
        <v>1</v>
      </c>
      <c r="N2640" s="23">
        <f t="shared" si="578"/>
        <v>0</v>
      </c>
    </row>
    <row r="2641" spans="10:14" hidden="1">
      <c r="J2641" s="21"/>
      <c r="K2641" s="22" t="str">
        <f>IFERROR(TablaAforos[[#This Row],[AREA DEL POTRERO]]/TablaAforos[[#This Row],[NUMERO VACAS LOTE]]/TablaAforos[[#This Row],[DIAS OCUPACION]],"")</f>
        <v/>
      </c>
      <c r="L2641" s="23">
        <f t="shared" si="576"/>
        <v>1900</v>
      </c>
      <c r="M2641" s="23">
        <f t="shared" si="577"/>
        <v>1</v>
      </c>
      <c r="N2641" s="23">
        <f t="shared" si="578"/>
        <v>0</v>
      </c>
    </row>
    <row r="2642" spans="10:14" hidden="1">
      <c r="J2642" s="21"/>
      <c r="K2642" s="22" t="str">
        <f>IFERROR(TablaAforos[[#This Row],[AREA DEL POTRERO]]/TablaAforos[[#This Row],[NUMERO VACAS LOTE]]/TablaAforos[[#This Row],[DIAS OCUPACION]],"")</f>
        <v/>
      </c>
      <c r="L2642" s="23">
        <f t="shared" si="576"/>
        <v>1900</v>
      </c>
      <c r="M2642" s="23">
        <f t="shared" si="577"/>
        <v>1</v>
      </c>
      <c r="N2642" s="23">
        <f t="shared" si="578"/>
        <v>0</v>
      </c>
    </row>
    <row r="2643" spans="10:14" hidden="1">
      <c r="J2643" s="21"/>
      <c r="K2643" s="22" t="str">
        <f>IFERROR(TablaAforos[[#This Row],[AREA DEL POTRERO]]/TablaAforos[[#This Row],[NUMERO VACAS LOTE]]/TablaAforos[[#This Row],[DIAS OCUPACION]],"")</f>
        <v/>
      </c>
      <c r="L2643" s="23">
        <f t="shared" si="576"/>
        <v>1900</v>
      </c>
      <c r="M2643" s="23">
        <f t="shared" si="577"/>
        <v>1</v>
      </c>
      <c r="N2643" s="23">
        <f t="shared" si="578"/>
        <v>0</v>
      </c>
    </row>
    <row r="2644" spans="10:14" hidden="1">
      <c r="J2644" s="21"/>
      <c r="K2644" s="22" t="str">
        <f>IFERROR(TablaAforos[[#This Row],[AREA DEL POTRERO]]/TablaAforos[[#This Row],[NUMERO VACAS LOTE]]/TablaAforos[[#This Row],[DIAS OCUPACION]],"")</f>
        <v/>
      </c>
      <c r="L2644" s="23">
        <f t="shared" si="576"/>
        <v>1900</v>
      </c>
      <c r="M2644" s="23">
        <f t="shared" si="577"/>
        <v>1</v>
      </c>
      <c r="N2644" s="23">
        <f t="shared" si="578"/>
        <v>0</v>
      </c>
    </row>
    <row r="2645" spans="10:14" hidden="1">
      <c r="J2645" s="21"/>
      <c r="K2645" s="22" t="str">
        <f>IFERROR(TablaAforos[[#This Row],[AREA DEL POTRERO]]/TablaAforos[[#This Row],[NUMERO VACAS LOTE]]/TablaAforos[[#This Row],[DIAS OCUPACION]],"")</f>
        <v/>
      </c>
      <c r="L2645" s="23">
        <f t="shared" si="576"/>
        <v>1900</v>
      </c>
      <c r="M2645" s="23">
        <f t="shared" si="577"/>
        <v>1</v>
      </c>
      <c r="N2645" s="23">
        <f t="shared" si="578"/>
        <v>0</v>
      </c>
    </row>
    <row r="2646" spans="10:14" hidden="1">
      <c r="J2646" s="21"/>
      <c r="K2646" s="22" t="str">
        <f>IFERROR(TablaAforos[[#This Row],[AREA DEL POTRERO]]/TablaAforos[[#This Row],[NUMERO VACAS LOTE]]/TablaAforos[[#This Row],[DIAS OCUPACION]],"")</f>
        <v/>
      </c>
      <c r="L2646" s="23">
        <f t="shared" si="576"/>
        <v>1900</v>
      </c>
      <c r="M2646" s="23">
        <f t="shared" si="577"/>
        <v>1</v>
      </c>
      <c r="N2646" s="23">
        <f t="shared" si="578"/>
        <v>0</v>
      </c>
    </row>
    <row r="2647" spans="10:14" hidden="1">
      <c r="J2647" s="21"/>
      <c r="K2647" s="22" t="str">
        <f>IFERROR(TablaAforos[[#This Row],[AREA DEL POTRERO]]/TablaAforos[[#This Row],[NUMERO VACAS LOTE]]/TablaAforos[[#This Row],[DIAS OCUPACION]],"")</f>
        <v/>
      </c>
      <c r="L2647" s="23">
        <f t="shared" si="576"/>
        <v>1900</v>
      </c>
      <c r="M2647" s="23">
        <f t="shared" si="577"/>
        <v>1</v>
      </c>
      <c r="N2647" s="23">
        <f t="shared" si="578"/>
        <v>0</v>
      </c>
    </row>
    <row r="2648" spans="10:14" hidden="1">
      <c r="J2648" s="21"/>
      <c r="K2648" s="22" t="str">
        <f>IFERROR(TablaAforos[[#This Row],[AREA DEL POTRERO]]/TablaAforos[[#This Row],[NUMERO VACAS LOTE]]/TablaAforos[[#This Row],[DIAS OCUPACION]],"")</f>
        <v/>
      </c>
      <c r="L2648" s="23">
        <f t="shared" si="576"/>
        <v>1900</v>
      </c>
      <c r="M2648" s="23">
        <f t="shared" si="577"/>
        <v>1</v>
      </c>
      <c r="N2648" s="23">
        <f t="shared" si="578"/>
        <v>0</v>
      </c>
    </row>
    <row r="2649" spans="10:14" hidden="1">
      <c r="J2649" s="21"/>
      <c r="K2649" s="22" t="str">
        <f>IFERROR(TablaAforos[[#This Row],[AREA DEL POTRERO]]/TablaAforos[[#This Row],[NUMERO VACAS LOTE]]/TablaAforos[[#This Row],[DIAS OCUPACION]],"")</f>
        <v/>
      </c>
      <c r="L2649" s="23">
        <f t="shared" si="576"/>
        <v>1900</v>
      </c>
      <c r="M2649" s="23">
        <f t="shared" si="577"/>
        <v>1</v>
      </c>
      <c r="N2649" s="23">
        <f t="shared" si="578"/>
        <v>0</v>
      </c>
    </row>
    <row r="2650" spans="10:14" hidden="1">
      <c r="J2650" s="21"/>
      <c r="K2650" s="22" t="str">
        <f>IFERROR(TablaAforos[[#This Row],[AREA DEL POTRERO]]/TablaAforos[[#This Row],[NUMERO VACAS LOTE]]/TablaAforos[[#This Row],[DIAS OCUPACION]],"")</f>
        <v/>
      </c>
      <c r="L2650" s="23">
        <f t="shared" si="576"/>
        <v>1900</v>
      </c>
      <c r="M2650" s="23">
        <f t="shared" si="577"/>
        <v>1</v>
      </c>
      <c r="N2650" s="23">
        <f t="shared" si="578"/>
        <v>0</v>
      </c>
    </row>
    <row r="2651" spans="10:14" hidden="1">
      <c r="J2651" s="21"/>
      <c r="K2651" s="22" t="str">
        <f>IFERROR(TablaAforos[[#This Row],[AREA DEL POTRERO]]/TablaAforos[[#This Row],[NUMERO VACAS LOTE]]/TablaAforos[[#This Row],[DIAS OCUPACION]],"")</f>
        <v/>
      </c>
      <c r="L2651" s="23">
        <f t="shared" si="576"/>
        <v>1900</v>
      </c>
      <c r="M2651" s="23">
        <f t="shared" si="577"/>
        <v>1</v>
      </c>
      <c r="N2651" s="23">
        <f t="shared" si="578"/>
        <v>0</v>
      </c>
    </row>
    <row r="2652" spans="10:14" hidden="1">
      <c r="J2652" s="21"/>
      <c r="K2652" s="22" t="str">
        <f>IFERROR(TablaAforos[[#This Row],[AREA DEL POTRERO]]/TablaAforos[[#This Row],[NUMERO VACAS LOTE]]/TablaAforos[[#This Row],[DIAS OCUPACION]],"")</f>
        <v/>
      </c>
      <c r="L2652" s="23">
        <f t="shared" si="576"/>
        <v>1900</v>
      </c>
      <c r="M2652" s="23">
        <f t="shared" si="577"/>
        <v>1</v>
      </c>
      <c r="N2652" s="23">
        <f t="shared" si="578"/>
        <v>0</v>
      </c>
    </row>
    <row r="2653" spans="10:14" hidden="1">
      <c r="J2653" s="21"/>
      <c r="K2653" s="22" t="str">
        <f>IFERROR(TablaAforos[[#This Row],[AREA DEL POTRERO]]/TablaAforos[[#This Row],[NUMERO VACAS LOTE]]/TablaAforos[[#This Row],[DIAS OCUPACION]],"")</f>
        <v/>
      </c>
      <c r="L2653" s="23">
        <f t="shared" si="576"/>
        <v>1900</v>
      </c>
      <c r="M2653" s="23">
        <f t="shared" si="577"/>
        <v>1</v>
      </c>
      <c r="N2653" s="23">
        <f t="shared" si="578"/>
        <v>0</v>
      </c>
    </row>
    <row r="2654" spans="10:14" hidden="1">
      <c r="J2654" s="21"/>
      <c r="K2654" s="22" t="str">
        <f>IFERROR(TablaAforos[[#This Row],[AREA DEL POTRERO]]/TablaAforos[[#This Row],[NUMERO VACAS LOTE]]/TablaAforos[[#This Row],[DIAS OCUPACION]],"")</f>
        <v/>
      </c>
      <c r="L2654" s="23">
        <f t="shared" si="576"/>
        <v>1900</v>
      </c>
      <c r="M2654" s="23">
        <f t="shared" si="577"/>
        <v>1</v>
      </c>
      <c r="N2654" s="23">
        <f t="shared" si="578"/>
        <v>0</v>
      </c>
    </row>
    <row r="2655" spans="10:14" hidden="1">
      <c r="J2655" s="21"/>
      <c r="K2655" s="22" t="str">
        <f>IFERROR(TablaAforos[[#This Row],[AREA DEL POTRERO]]/TablaAforos[[#This Row],[NUMERO VACAS LOTE]]/TablaAforos[[#This Row],[DIAS OCUPACION]],"")</f>
        <v/>
      </c>
      <c r="L2655" s="23">
        <f t="shared" si="576"/>
        <v>1900</v>
      </c>
      <c r="M2655" s="23">
        <f t="shared" si="577"/>
        <v>1</v>
      </c>
      <c r="N2655" s="23">
        <f t="shared" si="578"/>
        <v>0</v>
      </c>
    </row>
    <row r="2656" spans="10:14" hidden="1">
      <c r="J2656" s="21"/>
      <c r="K2656" s="22" t="str">
        <f>IFERROR(TablaAforos[[#This Row],[AREA DEL POTRERO]]/TablaAforos[[#This Row],[NUMERO VACAS LOTE]]/TablaAforos[[#This Row],[DIAS OCUPACION]],"")</f>
        <v/>
      </c>
      <c r="L2656" s="23">
        <f t="shared" si="576"/>
        <v>1900</v>
      </c>
      <c r="M2656" s="23">
        <f t="shared" si="577"/>
        <v>1</v>
      </c>
      <c r="N2656" s="23">
        <f t="shared" si="578"/>
        <v>0</v>
      </c>
    </row>
    <row r="2657" spans="10:14" hidden="1">
      <c r="J2657" s="21"/>
      <c r="K2657" s="22" t="str">
        <f>IFERROR(TablaAforos[[#This Row],[AREA DEL POTRERO]]/TablaAforos[[#This Row],[NUMERO VACAS LOTE]]/TablaAforos[[#This Row],[DIAS OCUPACION]],"")</f>
        <v/>
      </c>
      <c r="L2657" s="23">
        <f t="shared" si="576"/>
        <v>1900</v>
      </c>
      <c r="M2657" s="23">
        <f t="shared" si="577"/>
        <v>1</v>
      </c>
      <c r="N2657" s="23">
        <f t="shared" si="578"/>
        <v>0</v>
      </c>
    </row>
    <row r="2658" spans="10:14" hidden="1">
      <c r="J2658" s="21"/>
      <c r="K2658" s="22" t="str">
        <f>IFERROR(TablaAforos[[#This Row],[AREA DEL POTRERO]]/TablaAforos[[#This Row],[NUMERO VACAS LOTE]]/TablaAforos[[#This Row],[DIAS OCUPACION]],"")</f>
        <v/>
      </c>
      <c r="L2658" s="23">
        <f t="shared" si="576"/>
        <v>1900</v>
      </c>
      <c r="M2658" s="23">
        <f t="shared" si="577"/>
        <v>1</v>
      </c>
      <c r="N2658" s="23">
        <f t="shared" si="578"/>
        <v>0</v>
      </c>
    </row>
    <row r="2659" spans="10:14" hidden="1">
      <c r="J2659" s="21"/>
      <c r="K2659" s="22" t="str">
        <f>IFERROR(TablaAforos[[#This Row],[AREA DEL POTRERO]]/TablaAforos[[#This Row],[NUMERO VACAS LOTE]]/TablaAforos[[#This Row],[DIAS OCUPACION]],"")</f>
        <v/>
      </c>
      <c r="L2659" s="23">
        <f t="shared" si="576"/>
        <v>1900</v>
      </c>
      <c r="M2659" s="23">
        <f t="shared" si="577"/>
        <v>1</v>
      </c>
      <c r="N2659" s="23">
        <f t="shared" si="578"/>
        <v>0</v>
      </c>
    </row>
    <row r="2660" spans="10:14" hidden="1">
      <c r="J2660" s="21"/>
      <c r="K2660" s="22" t="str">
        <f>IFERROR(TablaAforos[[#This Row],[AREA DEL POTRERO]]/TablaAforos[[#This Row],[NUMERO VACAS LOTE]]/TablaAforos[[#This Row],[DIAS OCUPACION]],"")</f>
        <v/>
      </c>
      <c r="L2660" s="23">
        <f t="shared" si="576"/>
        <v>1900</v>
      </c>
      <c r="M2660" s="23">
        <f t="shared" si="577"/>
        <v>1</v>
      </c>
      <c r="N2660" s="23">
        <f t="shared" si="578"/>
        <v>0</v>
      </c>
    </row>
    <row r="2661" spans="10:14" hidden="1">
      <c r="J2661" s="21"/>
      <c r="K2661" s="22" t="str">
        <f>IFERROR(TablaAforos[[#This Row],[AREA DEL POTRERO]]/TablaAforos[[#This Row],[NUMERO VACAS LOTE]]/TablaAforos[[#This Row],[DIAS OCUPACION]],"")</f>
        <v/>
      </c>
      <c r="L2661" s="23">
        <f t="shared" si="576"/>
        <v>1900</v>
      </c>
      <c r="M2661" s="23">
        <f t="shared" si="577"/>
        <v>1</v>
      </c>
      <c r="N2661" s="23">
        <f t="shared" si="578"/>
        <v>0</v>
      </c>
    </row>
    <row r="2662" spans="10:14" hidden="1">
      <c r="J2662" s="21"/>
      <c r="K2662" s="22" t="str">
        <f>IFERROR(TablaAforos[[#This Row],[AREA DEL POTRERO]]/TablaAforos[[#This Row],[NUMERO VACAS LOTE]]/TablaAforos[[#This Row],[DIAS OCUPACION]],"")</f>
        <v/>
      </c>
      <c r="L2662" s="23">
        <f t="shared" si="576"/>
        <v>1900</v>
      </c>
      <c r="M2662" s="23">
        <f t="shared" si="577"/>
        <v>1</v>
      </c>
      <c r="N2662" s="23">
        <f t="shared" si="578"/>
        <v>0</v>
      </c>
    </row>
    <row r="2663" spans="10:14" hidden="1">
      <c r="J2663" s="21"/>
      <c r="K2663" s="22" t="str">
        <f>IFERROR(TablaAforos[[#This Row],[AREA DEL POTRERO]]/TablaAforos[[#This Row],[NUMERO VACAS LOTE]]/TablaAforos[[#This Row],[DIAS OCUPACION]],"")</f>
        <v/>
      </c>
      <c r="L2663" s="23">
        <f t="shared" si="576"/>
        <v>1900</v>
      </c>
      <c r="M2663" s="23">
        <f t="shared" si="577"/>
        <v>1</v>
      </c>
      <c r="N2663" s="23">
        <f t="shared" si="578"/>
        <v>0</v>
      </c>
    </row>
    <row r="2664" spans="10:14" hidden="1">
      <c r="J2664" s="21"/>
      <c r="K2664" s="22" t="str">
        <f>IFERROR(TablaAforos[[#This Row],[AREA DEL POTRERO]]/TablaAforos[[#This Row],[NUMERO VACAS LOTE]]/TablaAforos[[#This Row],[DIAS OCUPACION]],"")</f>
        <v/>
      </c>
      <c r="L2664" s="23">
        <f t="shared" si="576"/>
        <v>1900</v>
      </c>
      <c r="M2664" s="23">
        <f t="shared" si="577"/>
        <v>1</v>
      </c>
      <c r="N2664" s="23">
        <f t="shared" si="578"/>
        <v>0</v>
      </c>
    </row>
    <row r="2665" spans="10:14" hidden="1">
      <c r="J2665" s="21"/>
      <c r="K2665" s="22" t="str">
        <f>IFERROR(TablaAforos[[#This Row],[AREA DEL POTRERO]]/TablaAforos[[#This Row],[NUMERO VACAS LOTE]]/TablaAforos[[#This Row],[DIAS OCUPACION]],"")</f>
        <v/>
      </c>
      <c r="L2665" s="23">
        <f t="shared" si="576"/>
        <v>1900</v>
      </c>
      <c r="M2665" s="23">
        <f t="shared" si="577"/>
        <v>1</v>
      </c>
      <c r="N2665" s="23">
        <f t="shared" si="578"/>
        <v>0</v>
      </c>
    </row>
    <row r="2666" spans="10:14" hidden="1">
      <c r="J2666" s="21"/>
      <c r="K2666" s="22" t="str">
        <f>IFERROR(TablaAforos[[#This Row],[AREA DEL POTRERO]]/TablaAforos[[#This Row],[NUMERO VACAS LOTE]]/TablaAforos[[#This Row],[DIAS OCUPACION]],"")</f>
        <v/>
      </c>
      <c r="L2666" s="23">
        <f t="shared" si="576"/>
        <v>1900</v>
      </c>
      <c r="M2666" s="23">
        <f t="shared" si="577"/>
        <v>1</v>
      </c>
      <c r="N2666" s="23">
        <f t="shared" si="578"/>
        <v>0</v>
      </c>
    </row>
    <row r="2667" spans="10:14" hidden="1">
      <c r="J2667" s="21"/>
      <c r="K2667" s="22" t="str">
        <f>IFERROR(TablaAforos[[#This Row],[AREA DEL POTRERO]]/TablaAforos[[#This Row],[NUMERO VACAS LOTE]]/TablaAforos[[#This Row],[DIAS OCUPACION]],"")</f>
        <v/>
      </c>
      <c r="L2667" s="23">
        <f t="shared" si="576"/>
        <v>1900</v>
      </c>
      <c r="M2667" s="23">
        <f t="shared" si="577"/>
        <v>1</v>
      </c>
      <c r="N2667" s="23">
        <f t="shared" si="578"/>
        <v>0</v>
      </c>
    </row>
    <row r="2668" spans="10:14" hidden="1">
      <c r="J2668" s="21"/>
      <c r="K2668" s="22" t="str">
        <f>IFERROR(TablaAforos[[#This Row],[AREA DEL POTRERO]]/TablaAforos[[#This Row],[NUMERO VACAS LOTE]]/TablaAforos[[#This Row],[DIAS OCUPACION]],"")</f>
        <v/>
      </c>
      <c r="L2668" s="23">
        <f t="shared" si="576"/>
        <v>1900</v>
      </c>
      <c r="M2668" s="23">
        <f t="shared" si="577"/>
        <v>1</v>
      </c>
      <c r="N2668" s="23">
        <f t="shared" si="578"/>
        <v>0</v>
      </c>
    </row>
    <row r="2669" spans="10:14" hidden="1">
      <c r="J2669" s="21"/>
      <c r="K2669" s="22" t="str">
        <f>IFERROR(TablaAforos[[#This Row],[AREA DEL POTRERO]]/TablaAforos[[#This Row],[NUMERO VACAS LOTE]]/TablaAforos[[#This Row],[DIAS OCUPACION]],"")</f>
        <v/>
      </c>
      <c r="L2669" s="23">
        <f t="shared" si="576"/>
        <v>1900</v>
      </c>
      <c r="M2669" s="23">
        <f t="shared" si="577"/>
        <v>1</v>
      </c>
      <c r="N2669" s="23">
        <f t="shared" si="578"/>
        <v>0</v>
      </c>
    </row>
    <row r="2670" spans="10:14" hidden="1">
      <c r="J2670" s="21"/>
      <c r="K2670" s="22" t="str">
        <f>IFERROR(TablaAforos[[#This Row],[AREA DEL POTRERO]]/TablaAforos[[#This Row],[NUMERO VACAS LOTE]]/TablaAforos[[#This Row],[DIAS OCUPACION]],"")</f>
        <v/>
      </c>
      <c r="L2670" s="23">
        <f t="shared" si="576"/>
        <v>1900</v>
      </c>
      <c r="M2670" s="23">
        <f t="shared" si="577"/>
        <v>1</v>
      </c>
      <c r="N2670" s="23">
        <f t="shared" si="578"/>
        <v>0</v>
      </c>
    </row>
    <row r="2671" spans="10:14" hidden="1">
      <c r="J2671" s="21"/>
      <c r="K2671" s="22" t="str">
        <f>IFERROR(TablaAforos[[#This Row],[AREA DEL POTRERO]]/TablaAforos[[#This Row],[NUMERO VACAS LOTE]]/TablaAforos[[#This Row],[DIAS OCUPACION]],"")</f>
        <v/>
      </c>
      <c r="L2671" s="23">
        <f t="shared" si="576"/>
        <v>1900</v>
      </c>
      <c r="M2671" s="23">
        <f t="shared" si="577"/>
        <v>1</v>
      </c>
      <c r="N2671" s="23">
        <f t="shared" si="578"/>
        <v>0</v>
      </c>
    </row>
    <row r="2672" spans="10:14" hidden="1">
      <c r="J2672" s="21"/>
      <c r="K2672" s="22" t="str">
        <f>IFERROR(TablaAforos[[#This Row],[AREA DEL POTRERO]]/TablaAforos[[#This Row],[NUMERO VACAS LOTE]]/TablaAforos[[#This Row],[DIAS OCUPACION]],"")</f>
        <v/>
      </c>
      <c r="L2672" s="23">
        <f t="shared" si="576"/>
        <v>1900</v>
      </c>
      <c r="M2672" s="23">
        <f t="shared" si="577"/>
        <v>1</v>
      </c>
      <c r="N2672" s="23">
        <f t="shared" si="578"/>
        <v>0</v>
      </c>
    </row>
    <row r="2673" spans="10:14" hidden="1">
      <c r="J2673" s="21"/>
      <c r="K2673" s="22" t="str">
        <f>IFERROR(TablaAforos[[#This Row],[AREA DEL POTRERO]]/TablaAforos[[#This Row],[NUMERO VACAS LOTE]]/TablaAforos[[#This Row],[DIAS OCUPACION]],"")</f>
        <v/>
      </c>
      <c r="L2673" s="23">
        <f t="shared" si="576"/>
        <v>1900</v>
      </c>
      <c r="M2673" s="23">
        <f t="shared" si="577"/>
        <v>1</v>
      </c>
      <c r="N2673" s="23">
        <f t="shared" si="578"/>
        <v>0</v>
      </c>
    </row>
    <row r="2674" spans="10:14" hidden="1">
      <c r="J2674" s="21"/>
      <c r="K2674" s="22" t="str">
        <f>IFERROR(TablaAforos[[#This Row],[AREA DEL POTRERO]]/TablaAforos[[#This Row],[NUMERO VACAS LOTE]]/TablaAforos[[#This Row],[DIAS OCUPACION]],"")</f>
        <v/>
      </c>
      <c r="L2674" s="23">
        <f t="shared" si="576"/>
        <v>1900</v>
      </c>
      <c r="M2674" s="23">
        <f t="shared" si="577"/>
        <v>1</v>
      </c>
      <c r="N2674" s="23">
        <f t="shared" si="578"/>
        <v>0</v>
      </c>
    </row>
    <row r="2675" spans="10:14" hidden="1">
      <c r="J2675" s="21"/>
      <c r="K2675" s="22" t="str">
        <f>IFERROR(TablaAforos[[#This Row],[AREA DEL POTRERO]]/TablaAforos[[#This Row],[NUMERO VACAS LOTE]]/TablaAforos[[#This Row],[DIAS OCUPACION]],"")</f>
        <v/>
      </c>
      <c r="L2675" s="23">
        <f t="shared" si="576"/>
        <v>1900</v>
      </c>
      <c r="M2675" s="23">
        <f t="shared" si="577"/>
        <v>1</v>
      </c>
      <c r="N2675" s="23">
        <f t="shared" si="578"/>
        <v>0</v>
      </c>
    </row>
    <row r="2676" spans="10:14" hidden="1">
      <c r="J2676" s="21"/>
      <c r="K2676" s="22" t="str">
        <f>IFERROR(TablaAforos[[#This Row],[AREA DEL POTRERO]]/TablaAforos[[#This Row],[NUMERO VACAS LOTE]]/TablaAforos[[#This Row],[DIAS OCUPACION]],"")</f>
        <v/>
      </c>
      <c r="L2676" s="23">
        <f t="shared" si="576"/>
        <v>1900</v>
      </c>
      <c r="M2676" s="23">
        <f t="shared" si="577"/>
        <v>1</v>
      </c>
      <c r="N2676" s="23">
        <f t="shared" si="578"/>
        <v>0</v>
      </c>
    </row>
    <row r="2677" spans="10:14" hidden="1">
      <c r="J2677" s="21"/>
      <c r="K2677" s="22" t="str">
        <f>IFERROR(TablaAforos[[#This Row],[AREA DEL POTRERO]]/TablaAforos[[#This Row],[NUMERO VACAS LOTE]]/TablaAforos[[#This Row],[DIAS OCUPACION]],"")</f>
        <v/>
      </c>
      <c r="L2677" s="23">
        <f t="shared" si="576"/>
        <v>1900</v>
      </c>
      <c r="M2677" s="23">
        <f t="shared" si="577"/>
        <v>1</v>
      </c>
      <c r="N2677" s="23">
        <f t="shared" si="578"/>
        <v>0</v>
      </c>
    </row>
    <row r="2678" spans="10:14" hidden="1">
      <c r="J2678" s="21"/>
      <c r="K2678" s="22" t="str">
        <f>IFERROR(TablaAforos[[#This Row],[AREA DEL POTRERO]]/TablaAforos[[#This Row],[NUMERO VACAS LOTE]]/TablaAforos[[#This Row],[DIAS OCUPACION]],"")</f>
        <v/>
      </c>
      <c r="L2678" s="23">
        <f t="shared" si="576"/>
        <v>1900</v>
      </c>
      <c r="M2678" s="23">
        <f t="shared" si="577"/>
        <v>1</v>
      </c>
      <c r="N2678" s="23">
        <f t="shared" si="578"/>
        <v>0</v>
      </c>
    </row>
    <row r="2679" spans="10:14" hidden="1">
      <c r="J2679" s="21"/>
      <c r="K2679" s="22" t="str">
        <f>IFERROR(TablaAforos[[#This Row],[AREA DEL POTRERO]]/TablaAforos[[#This Row],[NUMERO VACAS LOTE]]/TablaAforos[[#This Row],[DIAS OCUPACION]],"")</f>
        <v/>
      </c>
      <c r="L2679" s="23">
        <f t="shared" si="576"/>
        <v>1900</v>
      </c>
      <c r="M2679" s="23">
        <f t="shared" si="577"/>
        <v>1</v>
      </c>
      <c r="N2679" s="23">
        <f t="shared" si="578"/>
        <v>0</v>
      </c>
    </row>
    <row r="2680" spans="10:14" hidden="1">
      <c r="J2680" s="21"/>
      <c r="K2680" s="22" t="str">
        <f>IFERROR(TablaAforos[[#This Row],[AREA DEL POTRERO]]/TablaAforos[[#This Row],[NUMERO VACAS LOTE]]/TablaAforos[[#This Row],[DIAS OCUPACION]],"")</f>
        <v/>
      </c>
      <c r="L2680" s="23">
        <f t="shared" si="576"/>
        <v>1900</v>
      </c>
      <c r="M2680" s="23">
        <f t="shared" si="577"/>
        <v>1</v>
      </c>
      <c r="N2680" s="23">
        <f t="shared" si="578"/>
        <v>0</v>
      </c>
    </row>
    <row r="2681" spans="10:14" hidden="1">
      <c r="J2681" s="21"/>
      <c r="K2681" s="22" t="str">
        <f>IFERROR(TablaAforos[[#This Row],[AREA DEL POTRERO]]/TablaAforos[[#This Row],[NUMERO VACAS LOTE]]/TablaAforos[[#This Row],[DIAS OCUPACION]],"")</f>
        <v/>
      </c>
      <c r="L2681" s="23">
        <f t="shared" si="576"/>
        <v>1900</v>
      </c>
      <c r="M2681" s="23">
        <f t="shared" si="577"/>
        <v>1</v>
      </c>
      <c r="N2681" s="23">
        <f t="shared" si="578"/>
        <v>0</v>
      </c>
    </row>
    <row r="2682" spans="10:14" hidden="1">
      <c r="J2682" s="21"/>
      <c r="K2682" s="22" t="str">
        <f>IFERROR(TablaAforos[[#This Row],[AREA DEL POTRERO]]/TablaAforos[[#This Row],[NUMERO VACAS LOTE]]/TablaAforos[[#This Row],[DIAS OCUPACION]],"")</f>
        <v/>
      </c>
      <c r="L2682" s="23">
        <f t="shared" si="576"/>
        <v>1900</v>
      </c>
      <c r="M2682" s="23">
        <f t="shared" si="577"/>
        <v>1</v>
      </c>
      <c r="N2682" s="23">
        <f t="shared" si="578"/>
        <v>0</v>
      </c>
    </row>
    <row r="2683" spans="10:14" hidden="1">
      <c r="J2683" s="21"/>
      <c r="K2683" s="22" t="str">
        <f>IFERROR(TablaAforos[[#This Row],[AREA DEL POTRERO]]/TablaAforos[[#This Row],[NUMERO VACAS LOTE]]/TablaAforos[[#This Row],[DIAS OCUPACION]],"")</f>
        <v/>
      </c>
      <c r="L2683" s="23">
        <f t="shared" ref="L2683:L2746" si="579">YEAR(A2683)</f>
        <v>1900</v>
      </c>
      <c r="M2683" s="23">
        <f t="shared" ref="M2683:M2746" si="580">MONTH(A2683)</f>
        <v>1</v>
      </c>
      <c r="N2683" s="23">
        <f t="shared" ref="N2683:N2746" si="581">DAY(A2683)</f>
        <v>0</v>
      </c>
    </row>
    <row r="2684" spans="10:14" hidden="1">
      <c r="J2684" s="21"/>
      <c r="K2684" s="22" t="str">
        <f>IFERROR(TablaAforos[[#This Row],[AREA DEL POTRERO]]/TablaAforos[[#This Row],[NUMERO VACAS LOTE]]/TablaAforos[[#This Row],[DIAS OCUPACION]],"")</f>
        <v/>
      </c>
      <c r="L2684" s="23">
        <f t="shared" si="579"/>
        <v>1900</v>
      </c>
      <c r="M2684" s="23">
        <f t="shared" si="580"/>
        <v>1</v>
      </c>
      <c r="N2684" s="23">
        <f t="shared" si="581"/>
        <v>0</v>
      </c>
    </row>
    <row r="2685" spans="10:14" hidden="1">
      <c r="J2685" s="21"/>
      <c r="K2685" s="22" t="str">
        <f>IFERROR(TablaAforos[[#This Row],[AREA DEL POTRERO]]/TablaAforos[[#This Row],[NUMERO VACAS LOTE]]/TablaAforos[[#This Row],[DIAS OCUPACION]],"")</f>
        <v/>
      </c>
      <c r="L2685" s="23">
        <f t="shared" si="579"/>
        <v>1900</v>
      </c>
      <c r="M2685" s="23">
        <f t="shared" si="580"/>
        <v>1</v>
      </c>
      <c r="N2685" s="23">
        <f t="shared" si="581"/>
        <v>0</v>
      </c>
    </row>
    <row r="2686" spans="10:14" hidden="1">
      <c r="J2686" s="21"/>
      <c r="K2686" s="22" t="str">
        <f>IFERROR(TablaAforos[[#This Row],[AREA DEL POTRERO]]/TablaAforos[[#This Row],[NUMERO VACAS LOTE]]/TablaAforos[[#This Row],[DIAS OCUPACION]],"")</f>
        <v/>
      </c>
      <c r="L2686" s="23">
        <f t="shared" si="579"/>
        <v>1900</v>
      </c>
      <c r="M2686" s="23">
        <f t="shared" si="580"/>
        <v>1</v>
      </c>
      <c r="N2686" s="23">
        <f t="shared" si="581"/>
        <v>0</v>
      </c>
    </row>
    <row r="2687" spans="10:14" hidden="1">
      <c r="J2687" s="21"/>
      <c r="K2687" s="22" t="str">
        <f>IFERROR(TablaAforos[[#This Row],[AREA DEL POTRERO]]/TablaAforos[[#This Row],[NUMERO VACAS LOTE]]/TablaAforos[[#This Row],[DIAS OCUPACION]],"")</f>
        <v/>
      </c>
      <c r="L2687" s="23">
        <f t="shared" si="579"/>
        <v>1900</v>
      </c>
      <c r="M2687" s="23">
        <f t="shared" si="580"/>
        <v>1</v>
      </c>
      <c r="N2687" s="23">
        <f t="shared" si="581"/>
        <v>0</v>
      </c>
    </row>
    <row r="2688" spans="10:14" hidden="1">
      <c r="J2688" s="21"/>
      <c r="K2688" s="22" t="str">
        <f>IFERROR(TablaAforos[[#This Row],[AREA DEL POTRERO]]/TablaAforos[[#This Row],[NUMERO VACAS LOTE]]/TablaAforos[[#This Row],[DIAS OCUPACION]],"")</f>
        <v/>
      </c>
      <c r="L2688" s="23">
        <f t="shared" si="579"/>
        <v>1900</v>
      </c>
      <c r="M2688" s="23">
        <f t="shared" si="580"/>
        <v>1</v>
      </c>
      <c r="N2688" s="23">
        <f t="shared" si="581"/>
        <v>0</v>
      </c>
    </row>
    <row r="2689" spans="10:14" hidden="1">
      <c r="J2689" s="21"/>
      <c r="K2689" s="22" t="str">
        <f>IFERROR(TablaAforos[[#This Row],[AREA DEL POTRERO]]/TablaAforos[[#This Row],[NUMERO VACAS LOTE]]/TablaAforos[[#This Row],[DIAS OCUPACION]],"")</f>
        <v/>
      </c>
      <c r="L2689" s="23">
        <f t="shared" si="579"/>
        <v>1900</v>
      </c>
      <c r="M2689" s="23">
        <f t="shared" si="580"/>
        <v>1</v>
      </c>
      <c r="N2689" s="23">
        <f t="shared" si="581"/>
        <v>0</v>
      </c>
    </row>
    <row r="2690" spans="10:14" hidden="1">
      <c r="J2690" s="21"/>
      <c r="K2690" s="22" t="str">
        <f>IFERROR(TablaAforos[[#This Row],[AREA DEL POTRERO]]/TablaAforos[[#This Row],[NUMERO VACAS LOTE]]/TablaAforos[[#This Row],[DIAS OCUPACION]],"")</f>
        <v/>
      </c>
      <c r="L2690" s="23">
        <f t="shared" si="579"/>
        <v>1900</v>
      </c>
      <c r="M2690" s="23">
        <f t="shared" si="580"/>
        <v>1</v>
      </c>
      <c r="N2690" s="23">
        <f t="shared" si="581"/>
        <v>0</v>
      </c>
    </row>
    <row r="2691" spans="10:14" hidden="1">
      <c r="J2691" s="21"/>
      <c r="K2691" s="22" t="str">
        <f>IFERROR(TablaAforos[[#This Row],[AREA DEL POTRERO]]/TablaAforos[[#This Row],[NUMERO VACAS LOTE]]/TablaAforos[[#This Row],[DIAS OCUPACION]],"")</f>
        <v/>
      </c>
      <c r="L2691" s="23">
        <f t="shared" si="579"/>
        <v>1900</v>
      </c>
      <c r="M2691" s="23">
        <f t="shared" si="580"/>
        <v>1</v>
      </c>
      <c r="N2691" s="23">
        <f t="shared" si="581"/>
        <v>0</v>
      </c>
    </row>
    <row r="2692" spans="10:14" hidden="1">
      <c r="J2692" s="21"/>
      <c r="K2692" s="22" t="str">
        <f>IFERROR(TablaAforos[[#This Row],[AREA DEL POTRERO]]/TablaAforos[[#This Row],[NUMERO VACAS LOTE]]/TablaAforos[[#This Row],[DIAS OCUPACION]],"")</f>
        <v/>
      </c>
      <c r="L2692" s="23">
        <f t="shared" si="579"/>
        <v>1900</v>
      </c>
      <c r="M2692" s="23">
        <f t="shared" si="580"/>
        <v>1</v>
      </c>
      <c r="N2692" s="23">
        <f t="shared" si="581"/>
        <v>0</v>
      </c>
    </row>
    <row r="2693" spans="10:14" hidden="1">
      <c r="J2693" s="21"/>
      <c r="K2693" s="22" t="str">
        <f>IFERROR(TablaAforos[[#This Row],[AREA DEL POTRERO]]/TablaAforos[[#This Row],[NUMERO VACAS LOTE]]/TablaAforos[[#This Row],[DIAS OCUPACION]],"")</f>
        <v/>
      </c>
      <c r="L2693" s="23">
        <f t="shared" si="579"/>
        <v>1900</v>
      </c>
      <c r="M2693" s="23">
        <f t="shared" si="580"/>
        <v>1</v>
      </c>
      <c r="N2693" s="23">
        <f t="shared" si="581"/>
        <v>0</v>
      </c>
    </row>
    <row r="2694" spans="10:14" hidden="1">
      <c r="J2694" s="21"/>
      <c r="K2694" s="22" t="str">
        <f>IFERROR(TablaAforos[[#This Row],[AREA DEL POTRERO]]/TablaAforos[[#This Row],[NUMERO VACAS LOTE]]/TablaAforos[[#This Row],[DIAS OCUPACION]],"")</f>
        <v/>
      </c>
      <c r="L2694" s="23">
        <f t="shared" si="579"/>
        <v>1900</v>
      </c>
      <c r="M2694" s="23">
        <f t="shared" si="580"/>
        <v>1</v>
      </c>
      <c r="N2694" s="23">
        <f t="shared" si="581"/>
        <v>0</v>
      </c>
    </row>
    <row r="2695" spans="10:14" hidden="1">
      <c r="J2695" s="21"/>
      <c r="K2695" s="22" t="str">
        <f>IFERROR(TablaAforos[[#This Row],[AREA DEL POTRERO]]/TablaAforos[[#This Row],[NUMERO VACAS LOTE]]/TablaAforos[[#This Row],[DIAS OCUPACION]],"")</f>
        <v/>
      </c>
      <c r="L2695" s="23">
        <f t="shared" si="579"/>
        <v>1900</v>
      </c>
      <c r="M2695" s="23">
        <f t="shared" si="580"/>
        <v>1</v>
      </c>
      <c r="N2695" s="23">
        <f t="shared" si="581"/>
        <v>0</v>
      </c>
    </row>
    <row r="2696" spans="10:14" hidden="1">
      <c r="J2696" s="21"/>
      <c r="K2696" s="22" t="str">
        <f>IFERROR(TablaAforos[[#This Row],[AREA DEL POTRERO]]/TablaAforos[[#This Row],[NUMERO VACAS LOTE]]/TablaAforos[[#This Row],[DIAS OCUPACION]],"")</f>
        <v/>
      </c>
      <c r="L2696" s="23">
        <f t="shared" si="579"/>
        <v>1900</v>
      </c>
      <c r="M2696" s="23">
        <f t="shared" si="580"/>
        <v>1</v>
      </c>
      <c r="N2696" s="23">
        <f t="shared" si="581"/>
        <v>0</v>
      </c>
    </row>
    <row r="2697" spans="10:14" hidden="1">
      <c r="J2697" s="21"/>
      <c r="K2697" s="22" t="str">
        <f>IFERROR(TablaAforos[[#This Row],[AREA DEL POTRERO]]/TablaAforos[[#This Row],[NUMERO VACAS LOTE]]/TablaAforos[[#This Row],[DIAS OCUPACION]],"")</f>
        <v/>
      </c>
      <c r="L2697" s="23">
        <f t="shared" si="579"/>
        <v>1900</v>
      </c>
      <c r="M2697" s="23">
        <f t="shared" si="580"/>
        <v>1</v>
      </c>
      <c r="N2697" s="23">
        <f t="shared" si="581"/>
        <v>0</v>
      </c>
    </row>
    <row r="2698" spans="10:14" hidden="1">
      <c r="J2698" s="21"/>
      <c r="K2698" s="22" t="str">
        <f>IFERROR(TablaAforos[[#This Row],[AREA DEL POTRERO]]/TablaAforos[[#This Row],[NUMERO VACAS LOTE]]/TablaAforos[[#This Row],[DIAS OCUPACION]],"")</f>
        <v/>
      </c>
      <c r="L2698" s="23">
        <f t="shared" si="579"/>
        <v>1900</v>
      </c>
      <c r="M2698" s="23">
        <f t="shared" si="580"/>
        <v>1</v>
      </c>
      <c r="N2698" s="23">
        <f t="shared" si="581"/>
        <v>0</v>
      </c>
    </row>
    <row r="2699" spans="10:14" hidden="1">
      <c r="J2699" s="21"/>
      <c r="K2699" s="22" t="str">
        <f>IFERROR(TablaAforos[[#This Row],[AREA DEL POTRERO]]/TablaAforos[[#This Row],[NUMERO VACAS LOTE]]/TablaAforos[[#This Row],[DIAS OCUPACION]],"")</f>
        <v/>
      </c>
      <c r="L2699" s="23">
        <f t="shared" si="579"/>
        <v>1900</v>
      </c>
      <c r="M2699" s="23">
        <f t="shared" si="580"/>
        <v>1</v>
      </c>
      <c r="N2699" s="23">
        <f t="shared" si="581"/>
        <v>0</v>
      </c>
    </row>
    <row r="2700" spans="10:14" hidden="1">
      <c r="J2700" s="21"/>
      <c r="K2700" s="22" t="str">
        <f>IFERROR(TablaAforos[[#This Row],[AREA DEL POTRERO]]/TablaAforos[[#This Row],[NUMERO VACAS LOTE]]/TablaAforos[[#This Row],[DIAS OCUPACION]],"")</f>
        <v/>
      </c>
      <c r="L2700" s="23">
        <f t="shared" si="579"/>
        <v>1900</v>
      </c>
      <c r="M2700" s="23">
        <f t="shared" si="580"/>
        <v>1</v>
      </c>
      <c r="N2700" s="23">
        <f t="shared" si="581"/>
        <v>0</v>
      </c>
    </row>
    <row r="2701" spans="10:14" hidden="1">
      <c r="J2701" s="21"/>
      <c r="K2701" s="22" t="str">
        <f>IFERROR(TablaAforos[[#This Row],[AREA DEL POTRERO]]/TablaAforos[[#This Row],[NUMERO VACAS LOTE]]/TablaAforos[[#This Row],[DIAS OCUPACION]],"")</f>
        <v/>
      </c>
      <c r="L2701" s="23">
        <f t="shared" si="579"/>
        <v>1900</v>
      </c>
      <c r="M2701" s="23">
        <f t="shared" si="580"/>
        <v>1</v>
      </c>
      <c r="N2701" s="23">
        <f t="shared" si="581"/>
        <v>0</v>
      </c>
    </row>
    <row r="2702" spans="10:14" hidden="1">
      <c r="J2702" s="21"/>
      <c r="K2702" s="22" t="str">
        <f>IFERROR(TablaAforos[[#This Row],[AREA DEL POTRERO]]/TablaAforos[[#This Row],[NUMERO VACAS LOTE]]/TablaAforos[[#This Row],[DIAS OCUPACION]],"")</f>
        <v/>
      </c>
      <c r="L2702" s="23">
        <f t="shared" si="579"/>
        <v>1900</v>
      </c>
      <c r="M2702" s="23">
        <f t="shared" si="580"/>
        <v>1</v>
      </c>
      <c r="N2702" s="23">
        <f t="shared" si="581"/>
        <v>0</v>
      </c>
    </row>
    <row r="2703" spans="10:14" hidden="1">
      <c r="J2703" s="21"/>
      <c r="K2703" s="22" t="str">
        <f>IFERROR(TablaAforos[[#This Row],[AREA DEL POTRERO]]/TablaAforos[[#This Row],[NUMERO VACAS LOTE]]/TablaAforos[[#This Row],[DIAS OCUPACION]],"")</f>
        <v/>
      </c>
      <c r="L2703" s="23">
        <f t="shared" si="579"/>
        <v>1900</v>
      </c>
      <c r="M2703" s="23">
        <f t="shared" si="580"/>
        <v>1</v>
      </c>
      <c r="N2703" s="23">
        <f t="shared" si="581"/>
        <v>0</v>
      </c>
    </row>
    <row r="2704" spans="10:14" hidden="1">
      <c r="J2704" s="21"/>
      <c r="K2704" s="22" t="str">
        <f>IFERROR(TablaAforos[[#This Row],[AREA DEL POTRERO]]/TablaAforos[[#This Row],[NUMERO VACAS LOTE]]/TablaAforos[[#This Row],[DIAS OCUPACION]],"")</f>
        <v/>
      </c>
      <c r="L2704" s="23">
        <f t="shared" si="579"/>
        <v>1900</v>
      </c>
      <c r="M2704" s="23">
        <f t="shared" si="580"/>
        <v>1</v>
      </c>
      <c r="N2704" s="23">
        <f t="shared" si="581"/>
        <v>0</v>
      </c>
    </row>
    <row r="2705" spans="10:14" hidden="1">
      <c r="J2705" s="21"/>
      <c r="K2705" s="22" t="str">
        <f>IFERROR(TablaAforos[[#This Row],[AREA DEL POTRERO]]/TablaAforos[[#This Row],[NUMERO VACAS LOTE]]/TablaAforos[[#This Row],[DIAS OCUPACION]],"")</f>
        <v/>
      </c>
      <c r="L2705" s="23">
        <f t="shared" si="579"/>
        <v>1900</v>
      </c>
      <c r="M2705" s="23">
        <f t="shared" si="580"/>
        <v>1</v>
      </c>
      <c r="N2705" s="23">
        <f t="shared" si="581"/>
        <v>0</v>
      </c>
    </row>
    <row r="2706" spans="10:14" hidden="1">
      <c r="J2706" s="21"/>
      <c r="K2706" s="22" t="str">
        <f>IFERROR(TablaAforos[[#This Row],[AREA DEL POTRERO]]/TablaAforos[[#This Row],[NUMERO VACAS LOTE]]/TablaAforos[[#This Row],[DIAS OCUPACION]],"")</f>
        <v/>
      </c>
      <c r="L2706" s="23">
        <f t="shared" si="579"/>
        <v>1900</v>
      </c>
      <c r="M2706" s="23">
        <f t="shared" si="580"/>
        <v>1</v>
      </c>
      <c r="N2706" s="23">
        <f t="shared" si="581"/>
        <v>0</v>
      </c>
    </row>
    <row r="2707" spans="10:14" hidden="1">
      <c r="J2707" s="21"/>
      <c r="K2707" s="22" t="str">
        <f>IFERROR(TablaAforos[[#This Row],[AREA DEL POTRERO]]/TablaAforos[[#This Row],[NUMERO VACAS LOTE]]/TablaAforos[[#This Row],[DIAS OCUPACION]],"")</f>
        <v/>
      </c>
      <c r="L2707" s="23">
        <f t="shared" si="579"/>
        <v>1900</v>
      </c>
      <c r="M2707" s="23">
        <f t="shared" si="580"/>
        <v>1</v>
      </c>
      <c r="N2707" s="23">
        <f t="shared" si="581"/>
        <v>0</v>
      </c>
    </row>
    <row r="2708" spans="10:14" hidden="1">
      <c r="J2708" s="21"/>
      <c r="K2708" s="22" t="str">
        <f>IFERROR(TablaAforos[[#This Row],[AREA DEL POTRERO]]/TablaAforos[[#This Row],[NUMERO VACAS LOTE]]/TablaAforos[[#This Row],[DIAS OCUPACION]],"")</f>
        <v/>
      </c>
      <c r="L2708" s="23">
        <f t="shared" si="579"/>
        <v>1900</v>
      </c>
      <c r="M2708" s="23">
        <f t="shared" si="580"/>
        <v>1</v>
      </c>
      <c r="N2708" s="23">
        <f t="shared" si="581"/>
        <v>0</v>
      </c>
    </row>
    <row r="2709" spans="10:14" hidden="1">
      <c r="J2709" s="21"/>
      <c r="K2709" s="22" t="str">
        <f>IFERROR(TablaAforos[[#This Row],[AREA DEL POTRERO]]/TablaAforos[[#This Row],[NUMERO VACAS LOTE]]/TablaAforos[[#This Row],[DIAS OCUPACION]],"")</f>
        <v/>
      </c>
      <c r="L2709" s="23">
        <f t="shared" si="579"/>
        <v>1900</v>
      </c>
      <c r="M2709" s="23">
        <f t="shared" si="580"/>
        <v>1</v>
      </c>
      <c r="N2709" s="23">
        <f t="shared" si="581"/>
        <v>0</v>
      </c>
    </row>
    <row r="2710" spans="10:14" hidden="1">
      <c r="J2710" s="21"/>
      <c r="K2710" s="22" t="str">
        <f>IFERROR(TablaAforos[[#This Row],[AREA DEL POTRERO]]/TablaAforos[[#This Row],[NUMERO VACAS LOTE]]/TablaAforos[[#This Row],[DIAS OCUPACION]],"")</f>
        <v/>
      </c>
      <c r="L2710" s="23">
        <f t="shared" si="579"/>
        <v>1900</v>
      </c>
      <c r="M2710" s="23">
        <f t="shared" si="580"/>
        <v>1</v>
      </c>
      <c r="N2710" s="23">
        <f t="shared" si="581"/>
        <v>0</v>
      </c>
    </row>
    <row r="2711" spans="10:14" hidden="1">
      <c r="J2711" s="21"/>
      <c r="K2711" s="22" t="str">
        <f>IFERROR(TablaAforos[[#This Row],[AREA DEL POTRERO]]/TablaAforos[[#This Row],[NUMERO VACAS LOTE]]/TablaAforos[[#This Row],[DIAS OCUPACION]],"")</f>
        <v/>
      </c>
      <c r="L2711" s="23">
        <f t="shared" si="579"/>
        <v>1900</v>
      </c>
      <c r="M2711" s="23">
        <f t="shared" si="580"/>
        <v>1</v>
      </c>
      <c r="N2711" s="23">
        <f t="shared" si="581"/>
        <v>0</v>
      </c>
    </row>
    <row r="2712" spans="10:14" hidden="1">
      <c r="J2712" s="21"/>
      <c r="K2712" s="22" t="str">
        <f>IFERROR(TablaAforos[[#This Row],[AREA DEL POTRERO]]/TablaAforos[[#This Row],[NUMERO VACAS LOTE]]/TablaAforos[[#This Row],[DIAS OCUPACION]],"")</f>
        <v/>
      </c>
      <c r="L2712" s="23">
        <f t="shared" si="579"/>
        <v>1900</v>
      </c>
      <c r="M2712" s="23">
        <f t="shared" si="580"/>
        <v>1</v>
      </c>
      <c r="N2712" s="23">
        <f t="shared" si="581"/>
        <v>0</v>
      </c>
    </row>
    <row r="2713" spans="10:14" hidden="1">
      <c r="J2713" s="21"/>
      <c r="K2713" s="22" t="str">
        <f>IFERROR(TablaAforos[[#This Row],[AREA DEL POTRERO]]/TablaAforos[[#This Row],[NUMERO VACAS LOTE]]/TablaAforos[[#This Row],[DIAS OCUPACION]],"")</f>
        <v/>
      </c>
      <c r="L2713" s="23">
        <f t="shared" si="579"/>
        <v>1900</v>
      </c>
      <c r="M2713" s="23">
        <f t="shared" si="580"/>
        <v>1</v>
      </c>
      <c r="N2713" s="23">
        <f t="shared" si="581"/>
        <v>0</v>
      </c>
    </row>
    <row r="2714" spans="10:14" hidden="1">
      <c r="J2714" s="21"/>
      <c r="K2714" s="22" t="str">
        <f>IFERROR(TablaAforos[[#This Row],[AREA DEL POTRERO]]/TablaAforos[[#This Row],[NUMERO VACAS LOTE]]/TablaAforos[[#This Row],[DIAS OCUPACION]],"")</f>
        <v/>
      </c>
      <c r="L2714" s="23">
        <f t="shared" si="579"/>
        <v>1900</v>
      </c>
      <c r="M2714" s="23">
        <f t="shared" si="580"/>
        <v>1</v>
      </c>
      <c r="N2714" s="23">
        <f t="shared" si="581"/>
        <v>0</v>
      </c>
    </row>
    <row r="2715" spans="10:14" hidden="1">
      <c r="J2715" s="21"/>
      <c r="K2715" s="22" t="str">
        <f>IFERROR(TablaAforos[[#This Row],[AREA DEL POTRERO]]/TablaAforos[[#This Row],[NUMERO VACAS LOTE]]/TablaAforos[[#This Row],[DIAS OCUPACION]],"")</f>
        <v/>
      </c>
      <c r="L2715" s="23">
        <f t="shared" si="579"/>
        <v>1900</v>
      </c>
      <c r="M2715" s="23">
        <f t="shared" si="580"/>
        <v>1</v>
      </c>
      <c r="N2715" s="23">
        <f t="shared" si="581"/>
        <v>0</v>
      </c>
    </row>
    <row r="2716" spans="10:14" hidden="1">
      <c r="J2716" s="21"/>
      <c r="K2716" s="22" t="str">
        <f>IFERROR(TablaAforos[[#This Row],[AREA DEL POTRERO]]/TablaAforos[[#This Row],[NUMERO VACAS LOTE]]/TablaAforos[[#This Row],[DIAS OCUPACION]],"")</f>
        <v/>
      </c>
      <c r="L2716" s="23">
        <f t="shared" si="579"/>
        <v>1900</v>
      </c>
      <c r="M2716" s="23">
        <f t="shared" si="580"/>
        <v>1</v>
      </c>
      <c r="N2716" s="23">
        <f t="shared" si="581"/>
        <v>0</v>
      </c>
    </row>
    <row r="2717" spans="10:14" hidden="1">
      <c r="J2717" s="21"/>
      <c r="K2717" s="22" t="str">
        <f>IFERROR(TablaAforos[[#This Row],[AREA DEL POTRERO]]/TablaAforos[[#This Row],[NUMERO VACAS LOTE]]/TablaAforos[[#This Row],[DIAS OCUPACION]],"")</f>
        <v/>
      </c>
      <c r="L2717" s="23">
        <f t="shared" si="579"/>
        <v>1900</v>
      </c>
      <c r="M2717" s="23">
        <f t="shared" si="580"/>
        <v>1</v>
      </c>
      <c r="N2717" s="23">
        <f t="shared" si="581"/>
        <v>0</v>
      </c>
    </row>
    <row r="2718" spans="10:14" hidden="1">
      <c r="J2718" s="21"/>
      <c r="K2718" s="22" t="str">
        <f>IFERROR(TablaAforos[[#This Row],[AREA DEL POTRERO]]/TablaAforos[[#This Row],[NUMERO VACAS LOTE]]/TablaAforos[[#This Row],[DIAS OCUPACION]],"")</f>
        <v/>
      </c>
      <c r="L2718" s="23">
        <f t="shared" si="579"/>
        <v>1900</v>
      </c>
      <c r="M2718" s="23">
        <f t="shared" si="580"/>
        <v>1</v>
      </c>
      <c r="N2718" s="23">
        <f t="shared" si="581"/>
        <v>0</v>
      </c>
    </row>
    <row r="2719" spans="10:14" hidden="1">
      <c r="J2719" s="21"/>
      <c r="K2719" s="22" t="str">
        <f>IFERROR(TablaAforos[[#This Row],[AREA DEL POTRERO]]/TablaAforos[[#This Row],[NUMERO VACAS LOTE]]/TablaAforos[[#This Row],[DIAS OCUPACION]],"")</f>
        <v/>
      </c>
      <c r="L2719" s="23">
        <f t="shared" si="579"/>
        <v>1900</v>
      </c>
      <c r="M2719" s="23">
        <f t="shared" si="580"/>
        <v>1</v>
      </c>
      <c r="N2719" s="23">
        <f t="shared" si="581"/>
        <v>0</v>
      </c>
    </row>
    <row r="2720" spans="10:14" hidden="1">
      <c r="J2720" s="21"/>
      <c r="K2720" s="22" t="str">
        <f>IFERROR(TablaAforos[[#This Row],[AREA DEL POTRERO]]/TablaAforos[[#This Row],[NUMERO VACAS LOTE]]/TablaAforos[[#This Row],[DIAS OCUPACION]],"")</f>
        <v/>
      </c>
      <c r="L2720" s="23">
        <f t="shared" si="579"/>
        <v>1900</v>
      </c>
      <c r="M2720" s="23">
        <f t="shared" si="580"/>
        <v>1</v>
      </c>
      <c r="N2720" s="23">
        <f t="shared" si="581"/>
        <v>0</v>
      </c>
    </row>
    <row r="2721" spans="10:14" hidden="1">
      <c r="J2721" s="21"/>
      <c r="K2721" s="22" t="str">
        <f>IFERROR(TablaAforos[[#This Row],[AREA DEL POTRERO]]/TablaAforos[[#This Row],[NUMERO VACAS LOTE]]/TablaAforos[[#This Row],[DIAS OCUPACION]],"")</f>
        <v/>
      </c>
      <c r="L2721" s="23">
        <f t="shared" si="579"/>
        <v>1900</v>
      </c>
      <c r="M2721" s="23">
        <f t="shared" si="580"/>
        <v>1</v>
      </c>
      <c r="N2721" s="23">
        <f t="shared" si="581"/>
        <v>0</v>
      </c>
    </row>
    <row r="2722" spans="10:14" hidden="1">
      <c r="J2722" s="21"/>
      <c r="K2722" s="22" t="str">
        <f>IFERROR(TablaAforos[[#This Row],[AREA DEL POTRERO]]/TablaAforos[[#This Row],[NUMERO VACAS LOTE]]/TablaAforos[[#This Row],[DIAS OCUPACION]],"")</f>
        <v/>
      </c>
      <c r="L2722" s="23">
        <f t="shared" si="579"/>
        <v>1900</v>
      </c>
      <c r="M2722" s="23">
        <f t="shared" si="580"/>
        <v>1</v>
      </c>
      <c r="N2722" s="23">
        <f t="shared" si="581"/>
        <v>0</v>
      </c>
    </row>
    <row r="2723" spans="10:14" hidden="1">
      <c r="J2723" s="21"/>
      <c r="K2723" s="22" t="str">
        <f>IFERROR(TablaAforos[[#This Row],[AREA DEL POTRERO]]/TablaAforos[[#This Row],[NUMERO VACAS LOTE]]/TablaAforos[[#This Row],[DIAS OCUPACION]],"")</f>
        <v/>
      </c>
      <c r="L2723" s="23">
        <f t="shared" si="579"/>
        <v>1900</v>
      </c>
      <c r="M2723" s="23">
        <f t="shared" si="580"/>
        <v>1</v>
      </c>
      <c r="N2723" s="23">
        <f t="shared" si="581"/>
        <v>0</v>
      </c>
    </row>
    <row r="2724" spans="10:14" hidden="1">
      <c r="J2724" s="21"/>
      <c r="K2724" s="22" t="str">
        <f>IFERROR(TablaAforos[[#This Row],[AREA DEL POTRERO]]/TablaAforos[[#This Row],[NUMERO VACAS LOTE]]/TablaAforos[[#This Row],[DIAS OCUPACION]],"")</f>
        <v/>
      </c>
      <c r="L2724" s="23">
        <f t="shared" si="579"/>
        <v>1900</v>
      </c>
      <c r="M2724" s="23">
        <f t="shared" si="580"/>
        <v>1</v>
      </c>
      <c r="N2724" s="23">
        <f t="shared" si="581"/>
        <v>0</v>
      </c>
    </row>
    <row r="2725" spans="10:14" hidden="1">
      <c r="J2725" s="21"/>
      <c r="K2725" s="22" t="str">
        <f>IFERROR(TablaAforos[[#This Row],[AREA DEL POTRERO]]/TablaAforos[[#This Row],[NUMERO VACAS LOTE]]/TablaAforos[[#This Row],[DIAS OCUPACION]],"")</f>
        <v/>
      </c>
      <c r="L2725" s="23">
        <f t="shared" si="579"/>
        <v>1900</v>
      </c>
      <c r="M2725" s="23">
        <f t="shared" si="580"/>
        <v>1</v>
      </c>
      <c r="N2725" s="23">
        <f t="shared" si="581"/>
        <v>0</v>
      </c>
    </row>
    <row r="2726" spans="10:14" hidden="1">
      <c r="J2726" s="21"/>
      <c r="K2726" s="22" t="str">
        <f>IFERROR(TablaAforos[[#This Row],[AREA DEL POTRERO]]/TablaAforos[[#This Row],[NUMERO VACAS LOTE]]/TablaAforos[[#This Row],[DIAS OCUPACION]],"")</f>
        <v/>
      </c>
      <c r="L2726" s="23">
        <f t="shared" si="579"/>
        <v>1900</v>
      </c>
      <c r="M2726" s="23">
        <f t="shared" si="580"/>
        <v>1</v>
      </c>
      <c r="N2726" s="23">
        <f t="shared" si="581"/>
        <v>0</v>
      </c>
    </row>
    <row r="2727" spans="10:14" hidden="1">
      <c r="J2727" s="21"/>
      <c r="K2727" s="22" t="str">
        <f>IFERROR(TablaAforos[[#This Row],[AREA DEL POTRERO]]/TablaAforos[[#This Row],[NUMERO VACAS LOTE]]/TablaAforos[[#This Row],[DIAS OCUPACION]],"")</f>
        <v/>
      </c>
      <c r="L2727" s="23">
        <f t="shared" si="579"/>
        <v>1900</v>
      </c>
      <c r="M2727" s="23">
        <f t="shared" si="580"/>
        <v>1</v>
      </c>
      <c r="N2727" s="23">
        <f t="shared" si="581"/>
        <v>0</v>
      </c>
    </row>
    <row r="2728" spans="10:14" hidden="1">
      <c r="J2728" s="21"/>
      <c r="K2728" s="22" t="str">
        <f>IFERROR(TablaAforos[[#This Row],[AREA DEL POTRERO]]/TablaAforos[[#This Row],[NUMERO VACAS LOTE]]/TablaAforos[[#This Row],[DIAS OCUPACION]],"")</f>
        <v/>
      </c>
      <c r="L2728" s="23">
        <f t="shared" si="579"/>
        <v>1900</v>
      </c>
      <c r="M2728" s="23">
        <f t="shared" si="580"/>
        <v>1</v>
      </c>
      <c r="N2728" s="23">
        <f t="shared" si="581"/>
        <v>0</v>
      </c>
    </row>
    <row r="2729" spans="10:14" hidden="1">
      <c r="J2729" s="21"/>
      <c r="K2729" s="22" t="str">
        <f>IFERROR(TablaAforos[[#This Row],[AREA DEL POTRERO]]/TablaAforos[[#This Row],[NUMERO VACAS LOTE]]/TablaAforos[[#This Row],[DIAS OCUPACION]],"")</f>
        <v/>
      </c>
      <c r="L2729" s="23">
        <f t="shared" si="579"/>
        <v>1900</v>
      </c>
      <c r="M2729" s="23">
        <f t="shared" si="580"/>
        <v>1</v>
      </c>
      <c r="N2729" s="23">
        <f t="shared" si="581"/>
        <v>0</v>
      </c>
    </row>
    <row r="2730" spans="10:14" hidden="1">
      <c r="J2730" s="21"/>
      <c r="K2730" s="22" t="str">
        <f>IFERROR(TablaAforos[[#This Row],[AREA DEL POTRERO]]/TablaAforos[[#This Row],[NUMERO VACAS LOTE]]/TablaAforos[[#This Row],[DIAS OCUPACION]],"")</f>
        <v/>
      </c>
      <c r="L2730" s="23">
        <f t="shared" si="579"/>
        <v>1900</v>
      </c>
      <c r="M2730" s="23">
        <f t="shared" si="580"/>
        <v>1</v>
      </c>
      <c r="N2730" s="23">
        <f t="shared" si="581"/>
        <v>0</v>
      </c>
    </row>
    <row r="2731" spans="10:14" hidden="1">
      <c r="J2731" s="21"/>
      <c r="K2731" s="22" t="str">
        <f>IFERROR(TablaAforos[[#This Row],[AREA DEL POTRERO]]/TablaAforos[[#This Row],[NUMERO VACAS LOTE]]/TablaAforos[[#This Row],[DIAS OCUPACION]],"")</f>
        <v/>
      </c>
      <c r="L2731" s="23">
        <f t="shared" si="579"/>
        <v>1900</v>
      </c>
      <c r="M2731" s="23">
        <f t="shared" si="580"/>
        <v>1</v>
      </c>
      <c r="N2731" s="23">
        <f t="shared" si="581"/>
        <v>0</v>
      </c>
    </row>
    <row r="2732" spans="10:14" hidden="1">
      <c r="J2732" s="21"/>
      <c r="K2732" s="22" t="str">
        <f>IFERROR(TablaAforos[[#This Row],[AREA DEL POTRERO]]/TablaAforos[[#This Row],[NUMERO VACAS LOTE]]/TablaAforos[[#This Row],[DIAS OCUPACION]],"")</f>
        <v/>
      </c>
      <c r="L2732" s="23">
        <f t="shared" si="579"/>
        <v>1900</v>
      </c>
      <c r="M2732" s="23">
        <f t="shared" si="580"/>
        <v>1</v>
      </c>
      <c r="N2732" s="23">
        <f t="shared" si="581"/>
        <v>0</v>
      </c>
    </row>
    <row r="2733" spans="10:14" hidden="1">
      <c r="J2733" s="21"/>
      <c r="K2733" s="22" t="str">
        <f>IFERROR(TablaAforos[[#This Row],[AREA DEL POTRERO]]/TablaAforos[[#This Row],[NUMERO VACAS LOTE]]/TablaAforos[[#This Row],[DIAS OCUPACION]],"")</f>
        <v/>
      </c>
      <c r="L2733" s="23">
        <f t="shared" si="579"/>
        <v>1900</v>
      </c>
      <c r="M2733" s="23">
        <f t="shared" si="580"/>
        <v>1</v>
      </c>
      <c r="N2733" s="23">
        <f t="shared" si="581"/>
        <v>0</v>
      </c>
    </row>
    <row r="2734" spans="10:14" hidden="1">
      <c r="J2734" s="21"/>
      <c r="K2734" s="22" t="str">
        <f>IFERROR(TablaAforos[[#This Row],[AREA DEL POTRERO]]/TablaAforos[[#This Row],[NUMERO VACAS LOTE]]/TablaAforos[[#This Row],[DIAS OCUPACION]],"")</f>
        <v/>
      </c>
      <c r="L2734" s="23">
        <f t="shared" si="579"/>
        <v>1900</v>
      </c>
      <c r="M2734" s="23">
        <f t="shared" si="580"/>
        <v>1</v>
      </c>
      <c r="N2734" s="23">
        <f t="shared" si="581"/>
        <v>0</v>
      </c>
    </row>
    <row r="2735" spans="10:14" hidden="1">
      <c r="J2735" s="21"/>
      <c r="K2735" s="22" t="str">
        <f>IFERROR(TablaAforos[[#This Row],[AREA DEL POTRERO]]/TablaAforos[[#This Row],[NUMERO VACAS LOTE]]/TablaAforos[[#This Row],[DIAS OCUPACION]],"")</f>
        <v/>
      </c>
      <c r="L2735" s="23">
        <f t="shared" si="579"/>
        <v>1900</v>
      </c>
      <c r="M2735" s="23">
        <f t="shared" si="580"/>
        <v>1</v>
      </c>
      <c r="N2735" s="23">
        <f t="shared" si="581"/>
        <v>0</v>
      </c>
    </row>
    <row r="2736" spans="10:14" hidden="1">
      <c r="J2736" s="21"/>
      <c r="K2736" s="22" t="str">
        <f>IFERROR(TablaAforos[[#This Row],[AREA DEL POTRERO]]/TablaAforos[[#This Row],[NUMERO VACAS LOTE]]/TablaAforos[[#This Row],[DIAS OCUPACION]],"")</f>
        <v/>
      </c>
      <c r="L2736" s="23">
        <f t="shared" si="579"/>
        <v>1900</v>
      </c>
      <c r="M2736" s="23">
        <f t="shared" si="580"/>
        <v>1</v>
      </c>
      <c r="N2736" s="23">
        <f t="shared" si="581"/>
        <v>0</v>
      </c>
    </row>
    <row r="2737" spans="10:14" hidden="1">
      <c r="J2737" s="21"/>
      <c r="K2737" s="22" t="str">
        <f>IFERROR(TablaAforos[[#This Row],[AREA DEL POTRERO]]/TablaAforos[[#This Row],[NUMERO VACAS LOTE]]/TablaAforos[[#This Row],[DIAS OCUPACION]],"")</f>
        <v/>
      </c>
      <c r="L2737" s="23">
        <f t="shared" si="579"/>
        <v>1900</v>
      </c>
      <c r="M2737" s="23">
        <f t="shared" si="580"/>
        <v>1</v>
      </c>
      <c r="N2737" s="23">
        <f t="shared" si="581"/>
        <v>0</v>
      </c>
    </row>
    <row r="2738" spans="10:14" hidden="1">
      <c r="J2738" s="21"/>
      <c r="K2738" s="22" t="str">
        <f>IFERROR(TablaAforos[[#This Row],[AREA DEL POTRERO]]/TablaAforos[[#This Row],[NUMERO VACAS LOTE]]/TablaAforos[[#This Row],[DIAS OCUPACION]],"")</f>
        <v/>
      </c>
      <c r="L2738" s="23">
        <f t="shared" si="579"/>
        <v>1900</v>
      </c>
      <c r="M2738" s="23">
        <f t="shared" si="580"/>
        <v>1</v>
      </c>
      <c r="N2738" s="23">
        <f t="shared" si="581"/>
        <v>0</v>
      </c>
    </row>
    <row r="2739" spans="10:14" hidden="1">
      <c r="J2739" s="21"/>
      <c r="K2739" s="22" t="str">
        <f>IFERROR(TablaAforos[[#This Row],[AREA DEL POTRERO]]/TablaAforos[[#This Row],[NUMERO VACAS LOTE]]/TablaAforos[[#This Row],[DIAS OCUPACION]],"")</f>
        <v/>
      </c>
      <c r="L2739" s="23">
        <f t="shared" si="579"/>
        <v>1900</v>
      </c>
      <c r="M2739" s="23">
        <f t="shared" si="580"/>
        <v>1</v>
      </c>
      <c r="N2739" s="23">
        <f t="shared" si="581"/>
        <v>0</v>
      </c>
    </row>
    <row r="2740" spans="10:14" hidden="1">
      <c r="J2740" s="21"/>
      <c r="K2740" s="22" t="str">
        <f>IFERROR(TablaAforos[[#This Row],[AREA DEL POTRERO]]/TablaAforos[[#This Row],[NUMERO VACAS LOTE]]/TablaAforos[[#This Row],[DIAS OCUPACION]],"")</f>
        <v/>
      </c>
      <c r="L2740" s="23">
        <f t="shared" si="579"/>
        <v>1900</v>
      </c>
      <c r="M2740" s="23">
        <f t="shared" si="580"/>
        <v>1</v>
      </c>
      <c r="N2740" s="23">
        <f t="shared" si="581"/>
        <v>0</v>
      </c>
    </row>
    <row r="2741" spans="10:14" hidden="1">
      <c r="J2741" s="21"/>
      <c r="K2741" s="22" t="str">
        <f>IFERROR(TablaAforos[[#This Row],[AREA DEL POTRERO]]/TablaAforos[[#This Row],[NUMERO VACAS LOTE]]/TablaAforos[[#This Row],[DIAS OCUPACION]],"")</f>
        <v/>
      </c>
      <c r="L2741" s="23">
        <f t="shared" si="579"/>
        <v>1900</v>
      </c>
      <c r="M2741" s="23">
        <f t="shared" si="580"/>
        <v>1</v>
      </c>
      <c r="N2741" s="23">
        <f t="shared" si="581"/>
        <v>0</v>
      </c>
    </row>
    <row r="2742" spans="10:14" hidden="1">
      <c r="J2742" s="21"/>
      <c r="K2742" s="22" t="str">
        <f>IFERROR(TablaAforos[[#This Row],[AREA DEL POTRERO]]/TablaAforos[[#This Row],[NUMERO VACAS LOTE]]/TablaAforos[[#This Row],[DIAS OCUPACION]],"")</f>
        <v/>
      </c>
      <c r="L2742" s="23">
        <f t="shared" si="579"/>
        <v>1900</v>
      </c>
      <c r="M2742" s="23">
        <f t="shared" si="580"/>
        <v>1</v>
      </c>
      <c r="N2742" s="23">
        <f t="shared" si="581"/>
        <v>0</v>
      </c>
    </row>
    <row r="2743" spans="10:14" hidden="1">
      <c r="J2743" s="21"/>
      <c r="K2743" s="22" t="str">
        <f>IFERROR(TablaAforos[[#This Row],[AREA DEL POTRERO]]/TablaAforos[[#This Row],[NUMERO VACAS LOTE]]/TablaAforos[[#This Row],[DIAS OCUPACION]],"")</f>
        <v/>
      </c>
      <c r="L2743" s="23">
        <f t="shared" si="579"/>
        <v>1900</v>
      </c>
      <c r="M2743" s="23">
        <f t="shared" si="580"/>
        <v>1</v>
      </c>
      <c r="N2743" s="23">
        <f t="shared" si="581"/>
        <v>0</v>
      </c>
    </row>
    <row r="2744" spans="10:14" hidden="1">
      <c r="J2744" s="21"/>
      <c r="K2744" s="22" t="str">
        <f>IFERROR(TablaAforos[[#This Row],[AREA DEL POTRERO]]/TablaAforos[[#This Row],[NUMERO VACAS LOTE]]/TablaAforos[[#This Row],[DIAS OCUPACION]],"")</f>
        <v/>
      </c>
      <c r="L2744" s="23">
        <f t="shared" si="579"/>
        <v>1900</v>
      </c>
      <c r="M2744" s="23">
        <f t="shared" si="580"/>
        <v>1</v>
      </c>
      <c r="N2744" s="23">
        <f t="shared" si="581"/>
        <v>0</v>
      </c>
    </row>
    <row r="2745" spans="10:14" hidden="1">
      <c r="J2745" s="21"/>
      <c r="K2745" s="22" t="str">
        <f>IFERROR(TablaAforos[[#This Row],[AREA DEL POTRERO]]/TablaAforos[[#This Row],[NUMERO VACAS LOTE]]/TablaAforos[[#This Row],[DIAS OCUPACION]],"")</f>
        <v/>
      </c>
      <c r="L2745" s="23">
        <f t="shared" si="579"/>
        <v>1900</v>
      </c>
      <c r="M2745" s="23">
        <f t="shared" si="580"/>
        <v>1</v>
      </c>
      <c r="N2745" s="23">
        <f t="shared" si="581"/>
        <v>0</v>
      </c>
    </row>
    <row r="2746" spans="10:14" hidden="1">
      <c r="J2746" s="21"/>
      <c r="K2746" s="22" t="str">
        <f>IFERROR(TablaAforos[[#This Row],[AREA DEL POTRERO]]/TablaAforos[[#This Row],[NUMERO VACAS LOTE]]/TablaAforos[[#This Row],[DIAS OCUPACION]],"")</f>
        <v/>
      </c>
      <c r="L2746" s="23">
        <f t="shared" si="579"/>
        <v>1900</v>
      </c>
      <c r="M2746" s="23">
        <f t="shared" si="580"/>
        <v>1</v>
      </c>
      <c r="N2746" s="23">
        <f t="shared" si="581"/>
        <v>0</v>
      </c>
    </row>
    <row r="2747" spans="10:14" hidden="1">
      <c r="J2747" s="21"/>
      <c r="K2747" s="22" t="str">
        <f>IFERROR(TablaAforos[[#This Row],[AREA DEL POTRERO]]/TablaAforos[[#This Row],[NUMERO VACAS LOTE]]/TablaAforos[[#This Row],[DIAS OCUPACION]],"")</f>
        <v/>
      </c>
      <c r="L2747" s="23">
        <f t="shared" ref="L2747:L2810" si="582">YEAR(A2747)</f>
        <v>1900</v>
      </c>
      <c r="M2747" s="23">
        <f t="shared" ref="M2747:M2810" si="583">MONTH(A2747)</f>
        <v>1</v>
      </c>
      <c r="N2747" s="23">
        <f t="shared" ref="N2747:N2810" si="584">DAY(A2747)</f>
        <v>0</v>
      </c>
    </row>
    <row r="2748" spans="10:14" hidden="1">
      <c r="J2748" s="21"/>
      <c r="K2748" s="22" t="str">
        <f>IFERROR(TablaAforos[[#This Row],[AREA DEL POTRERO]]/TablaAforos[[#This Row],[NUMERO VACAS LOTE]]/TablaAforos[[#This Row],[DIAS OCUPACION]],"")</f>
        <v/>
      </c>
      <c r="L2748" s="23">
        <f t="shared" si="582"/>
        <v>1900</v>
      </c>
      <c r="M2748" s="23">
        <f t="shared" si="583"/>
        <v>1</v>
      </c>
      <c r="N2748" s="23">
        <f t="shared" si="584"/>
        <v>0</v>
      </c>
    </row>
    <row r="2749" spans="10:14" hidden="1">
      <c r="J2749" s="21"/>
      <c r="K2749" s="22" t="str">
        <f>IFERROR(TablaAforos[[#This Row],[AREA DEL POTRERO]]/TablaAforos[[#This Row],[NUMERO VACAS LOTE]]/TablaAforos[[#This Row],[DIAS OCUPACION]],"")</f>
        <v/>
      </c>
      <c r="L2749" s="23">
        <f t="shared" si="582"/>
        <v>1900</v>
      </c>
      <c r="M2749" s="23">
        <f t="shared" si="583"/>
        <v>1</v>
      </c>
      <c r="N2749" s="23">
        <f t="shared" si="584"/>
        <v>0</v>
      </c>
    </row>
    <row r="2750" spans="10:14" hidden="1">
      <c r="J2750" s="21"/>
      <c r="K2750" s="22" t="str">
        <f>IFERROR(TablaAforos[[#This Row],[AREA DEL POTRERO]]/TablaAforos[[#This Row],[NUMERO VACAS LOTE]]/TablaAforos[[#This Row],[DIAS OCUPACION]],"")</f>
        <v/>
      </c>
      <c r="L2750" s="23">
        <f t="shared" si="582"/>
        <v>1900</v>
      </c>
      <c r="M2750" s="23">
        <f t="shared" si="583"/>
        <v>1</v>
      </c>
      <c r="N2750" s="23">
        <f t="shared" si="584"/>
        <v>0</v>
      </c>
    </row>
    <row r="2751" spans="10:14" hidden="1">
      <c r="J2751" s="21"/>
      <c r="K2751" s="22" t="str">
        <f>IFERROR(TablaAforos[[#This Row],[AREA DEL POTRERO]]/TablaAforos[[#This Row],[NUMERO VACAS LOTE]]/TablaAforos[[#This Row],[DIAS OCUPACION]],"")</f>
        <v/>
      </c>
      <c r="L2751" s="23">
        <f t="shared" si="582"/>
        <v>1900</v>
      </c>
      <c r="M2751" s="23">
        <f t="shared" si="583"/>
        <v>1</v>
      </c>
      <c r="N2751" s="23">
        <f t="shared" si="584"/>
        <v>0</v>
      </c>
    </row>
    <row r="2752" spans="10:14" hidden="1">
      <c r="J2752" s="21"/>
      <c r="K2752" s="22" t="str">
        <f>IFERROR(TablaAforos[[#This Row],[AREA DEL POTRERO]]/TablaAforos[[#This Row],[NUMERO VACAS LOTE]]/TablaAforos[[#This Row],[DIAS OCUPACION]],"")</f>
        <v/>
      </c>
      <c r="L2752" s="23">
        <f t="shared" si="582"/>
        <v>1900</v>
      </c>
      <c r="M2752" s="23">
        <f t="shared" si="583"/>
        <v>1</v>
      </c>
      <c r="N2752" s="23">
        <f t="shared" si="584"/>
        <v>0</v>
      </c>
    </row>
    <row r="2753" spans="10:14" hidden="1">
      <c r="J2753" s="21"/>
      <c r="K2753" s="22" t="str">
        <f>IFERROR(TablaAforos[[#This Row],[AREA DEL POTRERO]]/TablaAforos[[#This Row],[NUMERO VACAS LOTE]]/TablaAforos[[#This Row],[DIAS OCUPACION]],"")</f>
        <v/>
      </c>
      <c r="L2753" s="23">
        <f t="shared" si="582"/>
        <v>1900</v>
      </c>
      <c r="M2753" s="23">
        <f t="shared" si="583"/>
        <v>1</v>
      </c>
      <c r="N2753" s="23">
        <f t="shared" si="584"/>
        <v>0</v>
      </c>
    </row>
    <row r="2754" spans="10:14" hidden="1">
      <c r="J2754" s="21"/>
      <c r="K2754" s="22" t="str">
        <f>IFERROR(TablaAforos[[#This Row],[AREA DEL POTRERO]]/TablaAforos[[#This Row],[NUMERO VACAS LOTE]]/TablaAforos[[#This Row],[DIAS OCUPACION]],"")</f>
        <v/>
      </c>
      <c r="L2754" s="23">
        <f t="shared" si="582"/>
        <v>1900</v>
      </c>
      <c r="M2754" s="23">
        <f t="shared" si="583"/>
        <v>1</v>
      </c>
      <c r="N2754" s="23">
        <f t="shared" si="584"/>
        <v>0</v>
      </c>
    </row>
    <row r="2755" spans="10:14" hidden="1">
      <c r="J2755" s="21"/>
      <c r="K2755" s="22" t="str">
        <f>IFERROR(TablaAforos[[#This Row],[AREA DEL POTRERO]]/TablaAforos[[#This Row],[NUMERO VACAS LOTE]]/TablaAforos[[#This Row],[DIAS OCUPACION]],"")</f>
        <v/>
      </c>
      <c r="L2755" s="23">
        <f t="shared" si="582"/>
        <v>1900</v>
      </c>
      <c r="M2755" s="23">
        <f t="shared" si="583"/>
        <v>1</v>
      </c>
      <c r="N2755" s="23">
        <f t="shared" si="584"/>
        <v>0</v>
      </c>
    </row>
    <row r="2756" spans="10:14" hidden="1">
      <c r="J2756" s="21"/>
      <c r="K2756" s="22" t="str">
        <f>IFERROR(TablaAforos[[#This Row],[AREA DEL POTRERO]]/TablaAforos[[#This Row],[NUMERO VACAS LOTE]]/TablaAforos[[#This Row],[DIAS OCUPACION]],"")</f>
        <v/>
      </c>
      <c r="L2756" s="23">
        <f t="shared" si="582"/>
        <v>1900</v>
      </c>
      <c r="M2756" s="23">
        <f t="shared" si="583"/>
        <v>1</v>
      </c>
      <c r="N2756" s="23">
        <f t="shared" si="584"/>
        <v>0</v>
      </c>
    </row>
    <row r="2757" spans="10:14" hidden="1">
      <c r="J2757" s="21"/>
      <c r="K2757" s="22" t="str">
        <f>IFERROR(TablaAforos[[#This Row],[AREA DEL POTRERO]]/TablaAforos[[#This Row],[NUMERO VACAS LOTE]]/TablaAforos[[#This Row],[DIAS OCUPACION]],"")</f>
        <v/>
      </c>
      <c r="L2757" s="23">
        <f t="shared" si="582"/>
        <v>1900</v>
      </c>
      <c r="M2757" s="23">
        <f t="shared" si="583"/>
        <v>1</v>
      </c>
      <c r="N2757" s="23">
        <f t="shared" si="584"/>
        <v>0</v>
      </c>
    </row>
    <row r="2758" spans="10:14" hidden="1">
      <c r="J2758" s="21"/>
      <c r="K2758" s="22" t="str">
        <f>IFERROR(TablaAforos[[#This Row],[AREA DEL POTRERO]]/TablaAforos[[#This Row],[NUMERO VACAS LOTE]]/TablaAforos[[#This Row],[DIAS OCUPACION]],"")</f>
        <v/>
      </c>
      <c r="L2758" s="23">
        <f t="shared" si="582"/>
        <v>1900</v>
      </c>
      <c r="M2758" s="23">
        <f t="shared" si="583"/>
        <v>1</v>
      </c>
      <c r="N2758" s="23">
        <f t="shared" si="584"/>
        <v>0</v>
      </c>
    </row>
    <row r="2759" spans="10:14" hidden="1">
      <c r="J2759" s="21"/>
      <c r="K2759" s="22" t="str">
        <f>IFERROR(TablaAforos[[#This Row],[AREA DEL POTRERO]]/TablaAforos[[#This Row],[NUMERO VACAS LOTE]]/TablaAforos[[#This Row],[DIAS OCUPACION]],"")</f>
        <v/>
      </c>
      <c r="L2759" s="23">
        <f t="shared" si="582"/>
        <v>1900</v>
      </c>
      <c r="M2759" s="23">
        <f t="shared" si="583"/>
        <v>1</v>
      </c>
      <c r="N2759" s="23">
        <f t="shared" si="584"/>
        <v>0</v>
      </c>
    </row>
    <row r="2760" spans="10:14" hidden="1">
      <c r="J2760" s="21"/>
      <c r="K2760" s="22" t="str">
        <f>IFERROR(TablaAforos[[#This Row],[AREA DEL POTRERO]]/TablaAforos[[#This Row],[NUMERO VACAS LOTE]]/TablaAforos[[#This Row],[DIAS OCUPACION]],"")</f>
        <v/>
      </c>
      <c r="L2760" s="23">
        <f t="shared" si="582"/>
        <v>1900</v>
      </c>
      <c r="M2760" s="23">
        <f t="shared" si="583"/>
        <v>1</v>
      </c>
      <c r="N2760" s="23">
        <f t="shared" si="584"/>
        <v>0</v>
      </c>
    </row>
    <row r="2761" spans="10:14" hidden="1">
      <c r="J2761" s="21"/>
      <c r="K2761" s="22" t="str">
        <f>IFERROR(TablaAforos[[#This Row],[AREA DEL POTRERO]]/TablaAforos[[#This Row],[NUMERO VACAS LOTE]]/TablaAforos[[#This Row],[DIAS OCUPACION]],"")</f>
        <v/>
      </c>
      <c r="L2761" s="23">
        <f t="shared" si="582"/>
        <v>1900</v>
      </c>
      <c r="M2761" s="23">
        <f t="shared" si="583"/>
        <v>1</v>
      </c>
      <c r="N2761" s="23">
        <f t="shared" si="584"/>
        <v>0</v>
      </c>
    </row>
    <row r="2762" spans="10:14" hidden="1">
      <c r="J2762" s="21"/>
      <c r="K2762" s="22" t="str">
        <f>IFERROR(TablaAforos[[#This Row],[AREA DEL POTRERO]]/TablaAforos[[#This Row],[NUMERO VACAS LOTE]]/TablaAforos[[#This Row],[DIAS OCUPACION]],"")</f>
        <v/>
      </c>
      <c r="L2762" s="23">
        <f t="shared" si="582"/>
        <v>1900</v>
      </c>
      <c r="M2762" s="23">
        <f t="shared" si="583"/>
        <v>1</v>
      </c>
      <c r="N2762" s="23">
        <f t="shared" si="584"/>
        <v>0</v>
      </c>
    </row>
    <row r="2763" spans="10:14" hidden="1">
      <c r="J2763" s="21"/>
      <c r="K2763" s="22" t="str">
        <f>IFERROR(TablaAforos[[#This Row],[AREA DEL POTRERO]]/TablaAforos[[#This Row],[NUMERO VACAS LOTE]]/TablaAforos[[#This Row],[DIAS OCUPACION]],"")</f>
        <v/>
      </c>
      <c r="L2763" s="23">
        <f t="shared" si="582"/>
        <v>1900</v>
      </c>
      <c r="M2763" s="23">
        <f t="shared" si="583"/>
        <v>1</v>
      </c>
      <c r="N2763" s="23">
        <f t="shared" si="584"/>
        <v>0</v>
      </c>
    </row>
    <row r="2764" spans="10:14" hidden="1">
      <c r="J2764" s="21"/>
      <c r="K2764" s="22" t="str">
        <f>IFERROR(TablaAforos[[#This Row],[AREA DEL POTRERO]]/TablaAforos[[#This Row],[NUMERO VACAS LOTE]]/TablaAforos[[#This Row],[DIAS OCUPACION]],"")</f>
        <v/>
      </c>
      <c r="L2764" s="23">
        <f t="shared" si="582"/>
        <v>1900</v>
      </c>
      <c r="M2764" s="23">
        <f t="shared" si="583"/>
        <v>1</v>
      </c>
      <c r="N2764" s="23">
        <f t="shared" si="584"/>
        <v>0</v>
      </c>
    </row>
    <row r="2765" spans="10:14" hidden="1">
      <c r="J2765" s="21"/>
      <c r="K2765" s="22" t="str">
        <f>IFERROR(TablaAforos[[#This Row],[AREA DEL POTRERO]]/TablaAforos[[#This Row],[NUMERO VACAS LOTE]]/TablaAforos[[#This Row],[DIAS OCUPACION]],"")</f>
        <v/>
      </c>
      <c r="L2765" s="23">
        <f t="shared" si="582"/>
        <v>1900</v>
      </c>
      <c r="M2765" s="23">
        <f t="shared" si="583"/>
        <v>1</v>
      </c>
      <c r="N2765" s="23">
        <f t="shared" si="584"/>
        <v>0</v>
      </c>
    </row>
    <row r="2766" spans="10:14" hidden="1">
      <c r="J2766" s="21"/>
      <c r="K2766" s="22" t="str">
        <f>IFERROR(TablaAforos[[#This Row],[AREA DEL POTRERO]]/TablaAforos[[#This Row],[NUMERO VACAS LOTE]]/TablaAforos[[#This Row],[DIAS OCUPACION]],"")</f>
        <v/>
      </c>
      <c r="L2766" s="23">
        <f t="shared" si="582"/>
        <v>1900</v>
      </c>
      <c r="M2766" s="23">
        <f t="shared" si="583"/>
        <v>1</v>
      </c>
      <c r="N2766" s="23">
        <f t="shared" si="584"/>
        <v>0</v>
      </c>
    </row>
    <row r="2767" spans="10:14" hidden="1">
      <c r="J2767" s="21"/>
      <c r="K2767" s="22" t="str">
        <f>IFERROR(TablaAforos[[#This Row],[AREA DEL POTRERO]]/TablaAforos[[#This Row],[NUMERO VACAS LOTE]]/TablaAforos[[#This Row],[DIAS OCUPACION]],"")</f>
        <v/>
      </c>
      <c r="L2767" s="23">
        <f t="shared" si="582"/>
        <v>1900</v>
      </c>
      <c r="M2767" s="23">
        <f t="shared" si="583"/>
        <v>1</v>
      </c>
      <c r="N2767" s="23">
        <f t="shared" si="584"/>
        <v>0</v>
      </c>
    </row>
    <row r="2768" spans="10:14" hidden="1">
      <c r="J2768" s="21"/>
      <c r="K2768" s="22" t="str">
        <f>IFERROR(TablaAforos[[#This Row],[AREA DEL POTRERO]]/TablaAforos[[#This Row],[NUMERO VACAS LOTE]]/TablaAforos[[#This Row],[DIAS OCUPACION]],"")</f>
        <v/>
      </c>
      <c r="L2768" s="23">
        <f t="shared" si="582"/>
        <v>1900</v>
      </c>
      <c r="M2768" s="23">
        <f t="shared" si="583"/>
        <v>1</v>
      </c>
      <c r="N2768" s="23">
        <f t="shared" si="584"/>
        <v>0</v>
      </c>
    </row>
    <row r="2769" spans="10:14" hidden="1">
      <c r="J2769" s="21"/>
      <c r="K2769" s="22" t="str">
        <f>IFERROR(TablaAforos[[#This Row],[AREA DEL POTRERO]]/TablaAforos[[#This Row],[NUMERO VACAS LOTE]]/TablaAforos[[#This Row],[DIAS OCUPACION]],"")</f>
        <v/>
      </c>
      <c r="L2769" s="23">
        <f t="shared" si="582"/>
        <v>1900</v>
      </c>
      <c r="M2769" s="23">
        <f t="shared" si="583"/>
        <v>1</v>
      </c>
      <c r="N2769" s="23">
        <f t="shared" si="584"/>
        <v>0</v>
      </c>
    </row>
    <row r="2770" spans="10:14" hidden="1">
      <c r="J2770" s="21"/>
      <c r="K2770" s="22" t="str">
        <f>IFERROR(TablaAforos[[#This Row],[AREA DEL POTRERO]]/TablaAforos[[#This Row],[NUMERO VACAS LOTE]]/TablaAforos[[#This Row],[DIAS OCUPACION]],"")</f>
        <v/>
      </c>
      <c r="L2770" s="23">
        <f t="shared" si="582"/>
        <v>1900</v>
      </c>
      <c r="M2770" s="23">
        <f t="shared" si="583"/>
        <v>1</v>
      </c>
      <c r="N2770" s="23">
        <f t="shared" si="584"/>
        <v>0</v>
      </c>
    </row>
    <row r="2771" spans="10:14" hidden="1">
      <c r="J2771" s="21"/>
      <c r="K2771" s="22" t="str">
        <f>IFERROR(TablaAforos[[#This Row],[AREA DEL POTRERO]]/TablaAforos[[#This Row],[NUMERO VACAS LOTE]]/TablaAforos[[#This Row],[DIAS OCUPACION]],"")</f>
        <v/>
      </c>
      <c r="L2771" s="23">
        <f t="shared" si="582"/>
        <v>1900</v>
      </c>
      <c r="M2771" s="23">
        <f t="shared" si="583"/>
        <v>1</v>
      </c>
      <c r="N2771" s="23">
        <f t="shared" si="584"/>
        <v>0</v>
      </c>
    </row>
    <row r="2772" spans="10:14" hidden="1">
      <c r="J2772" s="21"/>
      <c r="K2772" s="22" t="str">
        <f>IFERROR(TablaAforos[[#This Row],[AREA DEL POTRERO]]/TablaAforos[[#This Row],[NUMERO VACAS LOTE]]/TablaAforos[[#This Row],[DIAS OCUPACION]],"")</f>
        <v/>
      </c>
      <c r="L2772" s="23">
        <f t="shared" si="582"/>
        <v>1900</v>
      </c>
      <c r="M2772" s="23">
        <f t="shared" si="583"/>
        <v>1</v>
      </c>
      <c r="N2772" s="23">
        <f t="shared" si="584"/>
        <v>0</v>
      </c>
    </row>
    <row r="2773" spans="10:14" hidden="1">
      <c r="J2773" s="21"/>
      <c r="K2773" s="22" t="str">
        <f>IFERROR(TablaAforos[[#This Row],[AREA DEL POTRERO]]/TablaAforos[[#This Row],[NUMERO VACAS LOTE]]/TablaAforos[[#This Row],[DIAS OCUPACION]],"")</f>
        <v/>
      </c>
      <c r="L2773" s="23">
        <f t="shared" si="582"/>
        <v>1900</v>
      </c>
      <c r="M2773" s="23">
        <f t="shared" si="583"/>
        <v>1</v>
      </c>
      <c r="N2773" s="23">
        <f t="shared" si="584"/>
        <v>0</v>
      </c>
    </row>
    <row r="2774" spans="10:14" hidden="1">
      <c r="J2774" s="21"/>
      <c r="K2774" s="22" t="str">
        <f>IFERROR(TablaAforos[[#This Row],[AREA DEL POTRERO]]/TablaAforos[[#This Row],[NUMERO VACAS LOTE]]/TablaAforos[[#This Row],[DIAS OCUPACION]],"")</f>
        <v/>
      </c>
      <c r="L2774" s="23">
        <f t="shared" si="582"/>
        <v>1900</v>
      </c>
      <c r="M2774" s="23">
        <f t="shared" si="583"/>
        <v>1</v>
      </c>
      <c r="N2774" s="23">
        <f t="shared" si="584"/>
        <v>0</v>
      </c>
    </row>
    <row r="2775" spans="10:14" hidden="1">
      <c r="J2775" s="21"/>
      <c r="K2775" s="22" t="str">
        <f>IFERROR(TablaAforos[[#This Row],[AREA DEL POTRERO]]/TablaAforos[[#This Row],[NUMERO VACAS LOTE]]/TablaAforos[[#This Row],[DIAS OCUPACION]],"")</f>
        <v/>
      </c>
      <c r="L2775" s="23">
        <f t="shared" si="582"/>
        <v>1900</v>
      </c>
      <c r="M2775" s="23">
        <f t="shared" si="583"/>
        <v>1</v>
      </c>
      <c r="N2775" s="23">
        <f t="shared" si="584"/>
        <v>0</v>
      </c>
    </row>
    <row r="2776" spans="10:14" hidden="1">
      <c r="J2776" s="21"/>
      <c r="K2776" s="22" t="str">
        <f>IFERROR(TablaAforos[[#This Row],[AREA DEL POTRERO]]/TablaAforos[[#This Row],[NUMERO VACAS LOTE]]/TablaAforos[[#This Row],[DIAS OCUPACION]],"")</f>
        <v/>
      </c>
      <c r="L2776" s="23">
        <f t="shared" si="582"/>
        <v>1900</v>
      </c>
      <c r="M2776" s="23">
        <f t="shared" si="583"/>
        <v>1</v>
      </c>
      <c r="N2776" s="23">
        <f t="shared" si="584"/>
        <v>0</v>
      </c>
    </row>
    <row r="2777" spans="10:14" hidden="1">
      <c r="J2777" s="21"/>
      <c r="K2777" s="22" t="str">
        <f>IFERROR(TablaAforos[[#This Row],[AREA DEL POTRERO]]/TablaAforos[[#This Row],[NUMERO VACAS LOTE]]/TablaAforos[[#This Row],[DIAS OCUPACION]],"")</f>
        <v/>
      </c>
      <c r="L2777" s="23">
        <f t="shared" si="582"/>
        <v>1900</v>
      </c>
      <c r="M2777" s="23">
        <f t="shared" si="583"/>
        <v>1</v>
      </c>
      <c r="N2777" s="23">
        <f t="shared" si="584"/>
        <v>0</v>
      </c>
    </row>
    <row r="2778" spans="10:14" hidden="1">
      <c r="J2778" s="21"/>
      <c r="K2778" s="22" t="str">
        <f>IFERROR(TablaAforos[[#This Row],[AREA DEL POTRERO]]/TablaAforos[[#This Row],[NUMERO VACAS LOTE]]/TablaAforos[[#This Row],[DIAS OCUPACION]],"")</f>
        <v/>
      </c>
      <c r="L2778" s="23">
        <f t="shared" si="582"/>
        <v>1900</v>
      </c>
      <c r="M2778" s="23">
        <f t="shared" si="583"/>
        <v>1</v>
      </c>
      <c r="N2778" s="23">
        <f t="shared" si="584"/>
        <v>0</v>
      </c>
    </row>
    <row r="2779" spans="10:14" hidden="1">
      <c r="J2779" s="21"/>
      <c r="K2779" s="22" t="str">
        <f>IFERROR(TablaAforos[[#This Row],[AREA DEL POTRERO]]/TablaAforos[[#This Row],[NUMERO VACAS LOTE]]/TablaAforos[[#This Row],[DIAS OCUPACION]],"")</f>
        <v/>
      </c>
      <c r="L2779" s="23">
        <f t="shared" si="582"/>
        <v>1900</v>
      </c>
      <c r="M2779" s="23">
        <f t="shared" si="583"/>
        <v>1</v>
      </c>
      <c r="N2779" s="23">
        <f t="shared" si="584"/>
        <v>0</v>
      </c>
    </row>
    <row r="2780" spans="10:14" hidden="1">
      <c r="J2780" s="21"/>
      <c r="K2780" s="22" t="str">
        <f>IFERROR(TablaAforos[[#This Row],[AREA DEL POTRERO]]/TablaAforos[[#This Row],[NUMERO VACAS LOTE]]/TablaAforos[[#This Row],[DIAS OCUPACION]],"")</f>
        <v/>
      </c>
      <c r="L2780" s="23">
        <f t="shared" si="582"/>
        <v>1900</v>
      </c>
      <c r="M2780" s="23">
        <f t="shared" si="583"/>
        <v>1</v>
      </c>
      <c r="N2780" s="23">
        <f t="shared" si="584"/>
        <v>0</v>
      </c>
    </row>
    <row r="2781" spans="10:14" hidden="1">
      <c r="J2781" s="21"/>
      <c r="K2781" s="22" t="str">
        <f>IFERROR(TablaAforos[[#This Row],[AREA DEL POTRERO]]/TablaAforos[[#This Row],[NUMERO VACAS LOTE]]/TablaAforos[[#This Row],[DIAS OCUPACION]],"")</f>
        <v/>
      </c>
      <c r="L2781" s="23">
        <f t="shared" si="582"/>
        <v>1900</v>
      </c>
      <c r="M2781" s="23">
        <f t="shared" si="583"/>
        <v>1</v>
      </c>
      <c r="N2781" s="23">
        <f t="shared" si="584"/>
        <v>0</v>
      </c>
    </row>
    <row r="2782" spans="10:14" hidden="1">
      <c r="J2782" s="21"/>
      <c r="K2782" s="22" t="str">
        <f>IFERROR(TablaAforos[[#This Row],[AREA DEL POTRERO]]/TablaAforos[[#This Row],[NUMERO VACAS LOTE]]/TablaAforos[[#This Row],[DIAS OCUPACION]],"")</f>
        <v/>
      </c>
      <c r="L2782" s="23">
        <f t="shared" si="582"/>
        <v>1900</v>
      </c>
      <c r="M2782" s="23">
        <f t="shared" si="583"/>
        <v>1</v>
      </c>
      <c r="N2782" s="23">
        <f t="shared" si="584"/>
        <v>0</v>
      </c>
    </row>
    <row r="2783" spans="10:14" hidden="1">
      <c r="J2783" s="21"/>
      <c r="K2783" s="22" t="str">
        <f>IFERROR(TablaAforos[[#This Row],[AREA DEL POTRERO]]/TablaAforos[[#This Row],[NUMERO VACAS LOTE]]/TablaAforos[[#This Row],[DIAS OCUPACION]],"")</f>
        <v/>
      </c>
      <c r="L2783" s="23">
        <f t="shared" si="582"/>
        <v>1900</v>
      </c>
      <c r="M2783" s="23">
        <f t="shared" si="583"/>
        <v>1</v>
      </c>
      <c r="N2783" s="23">
        <f t="shared" si="584"/>
        <v>0</v>
      </c>
    </row>
    <row r="2784" spans="10:14" hidden="1">
      <c r="J2784" s="21"/>
      <c r="K2784" s="22" t="str">
        <f>IFERROR(TablaAforos[[#This Row],[AREA DEL POTRERO]]/TablaAforos[[#This Row],[NUMERO VACAS LOTE]]/TablaAforos[[#This Row],[DIAS OCUPACION]],"")</f>
        <v/>
      </c>
      <c r="L2784" s="23">
        <f t="shared" si="582"/>
        <v>1900</v>
      </c>
      <c r="M2784" s="23">
        <f t="shared" si="583"/>
        <v>1</v>
      </c>
      <c r="N2784" s="23">
        <f t="shared" si="584"/>
        <v>0</v>
      </c>
    </row>
    <row r="2785" spans="10:14" hidden="1">
      <c r="J2785" s="21"/>
      <c r="K2785" s="22" t="str">
        <f>IFERROR(TablaAforos[[#This Row],[AREA DEL POTRERO]]/TablaAforos[[#This Row],[NUMERO VACAS LOTE]]/TablaAforos[[#This Row],[DIAS OCUPACION]],"")</f>
        <v/>
      </c>
      <c r="L2785" s="23">
        <f t="shared" si="582"/>
        <v>1900</v>
      </c>
      <c r="M2785" s="23">
        <f t="shared" si="583"/>
        <v>1</v>
      </c>
      <c r="N2785" s="23">
        <f t="shared" si="584"/>
        <v>0</v>
      </c>
    </row>
    <row r="2786" spans="10:14" hidden="1">
      <c r="J2786" s="21"/>
      <c r="K2786" s="22" t="str">
        <f>IFERROR(TablaAforos[[#This Row],[AREA DEL POTRERO]]/TablaAforos[[#This Row],[NUMERO VACAS LOTE]]/TablaAforos[[#This Row],[DIAS OCUPACION]],"")</f>
        <v/>
      </c>
      <c r="L2786" s="23">
        <f t="shared" si="582"/>
        <v>1900</v>
      </c>
      <c r="M2786" s="23">
        <f t="shared" si="583"/>
        <v>1</v>
      </c>
      <c r="N2786" s="23">
        <f t="shared" si="584"/>
        <v>0</v>
      </c>
    </row>
    <row r="2787" spans="10:14" hidden="1">
      <c r="J2787" s="21"/>
      <c r="K2787" s="22" t="str">
        <f>IFERROR(TablaAforos[[#This Row],[AREA DEL POTRERO]]/TablaAforos[[#This Row],[NUMERO VACAS LOTE]]/TablaAforos[[#This Row],[DIAS OCUPACION]],"")</f>
        <v/>
      </c>
      <c r="L2787" s="23">
        <f t="shared" si="582"/>
        <v>1900</v>
      </c>
      <c r="M2787" s="23">
        <f t="shared" si="583"/>
        <v>1</v>
      </c>
      <c r="N2787" s="23">
        <f t="shared" si="584"/>
        <v>0</v>
      </c>
    </row>
    <row r="2788" spans="10:14" hidden="1">
      <c r="J2788" s="21"/>
      <c r="K2788" s="22" t="str">
        <f>IFERROR(TablaAforos[[#This Row],[AREA DEL POTRERO]]/TablaAforos[[#This Row],[NUMERO VACAS LOTE]]/TablaAforos[[#This Row],[DIAS OCUPACION]],"")</f>
        <v/>
      </c>
      <c r="L2788" s="23">
        <f t="shared" si="582"/>
        <v>1900</v>
      </c>
      <c r="M2788" s="23">
        <f t="shared" si="583"/>
        <v>1</v>
      </c>
      <c r="N2788" s="23">
        <f t="shared" si="584"/>
        <v>0</v>
      </c>
    </row>
    <row r="2789" spans="10:14" hidden="1">
      <c r="J2789" s="21"/>
      <c r="K2789" s="22" t="str">
        <f>IFERROR(TablaAforos[[#This Row],[AREA DEL POTRERO]]/TablaAforos[[#This Row],[NUMERO VACAS LOTE]]/TablaAforos[[#This Row],[DIAS OCUPACION]],"")</f>
        <v/>
      </c>
      <c r="L2789" s="23">
        <f t="shared" si="582"/>
        <v>1900</v>
      </c>
      <c r="M2789" s="23">
        <f t="shared" si="583"/>
        <v>1</v>
      </c>
      <c r="N2789" s="23">
        <f t="shared" si="584"/>
        <v>0</v>
      </c>
    </row>
    <row r="2790" spans="10:14" hidden="1">
      <c r="J2790" s="21"/>
      <c r="K2790" s="22" t="str">
        <f>IFERROR(TablaAforos[[#This Row],[AREA DEL POTRERO]]/TablaAforos[[#This Row],[NUMERO VACAS LOTE]]/TablaAforos[[#This Row],[DIAS OCUPACION]],"")</f>
        <v/>
      </c>
      <c r="L2790" s="23">
        <f t="shared" si="582"/>
        <v>1900</v>
      </c>
      <c r="M2790" s="23">
        <f t="shared" si="583"/>
        <v>1</v>
      </c>
      <c r="N2790" s="23">
        <f t="shared" si="584"/>
        <v>0</v>
      </c>
    </row>
    <row r="2791" spans="10:14" hidden="1">
      <c r="J2791" s="21"/>
      <c r="K2791" s="22" t="str">
        <f>IFERROR(TablaAforos[[#This Row],[AREA DEL POTRERO]]/TablaAforos[[#This Row],[NUMERO VACAS LOTE]]/TablaAforos[[#This Row],[DIAS OCUPACION]],"")</f>
        <v/>
      </c>
      <c r="L2791" s="23">
        <f t="shared" si="582"/>
        <v>1900</v>
      </c>
      <c r="M2791" s="23">
        <f t="shared" si="583"/>
        <v>1</v>
      </c>
      <c r="N2791" s="23">
        <f t="shared" si="584"/>
        <v>0</v>
      </c>
    </row>
    <row r="2792" spans="10:14" hidden="1">
      <c r="J2792" s="21"/>
      <c r="K2792" s="22" t="str">
        <f>IFERROR(TablaAforos[[#This Row],[AREA DEL POTRERO]]/TablaAforos[[#This Row],[NUMERO VACAS LOTE]]/TablaAforos[[#This Row],[DIAS OCUPACION]],"")</f>
        <v/>
      </c>
      <c r="L2792" s="23">
        <f t="shared" si="582"/>
        <v>1900</v>
      </c>
      <c r="M2792" s="23">
        <f t="shared" si="583"/>
        <v>1</v>
      </c>
      <c r="N2792" s="23">
        <f t="shared" si="584"/>
        <v>0</v>
      </c>
    </row>
    <row r="2793" spans="10:14" hidden="1">
      <c r="J2793" s="21"/>
      <c r="K2793" s="22" t="str">
        <f>IFERROR(TablaAforos[[#This Row],[AREA DEL POTRERO]]/TablaAforos[[#This Row],[NUMERO VACAS LOTE]]/TablaAforos[[#This Row],[DIAS OCUPACION]],"")</f>
        <v/>
      </c>
      <c r="L2793" s="23">
        <f t="shared" si="582"/>
        <v>1900</v>
      </c>
      <c r="M2793" s="23">
        <f t="shared" si="583"/>
        <v>1</v>
      </c>
      <c r="N2793" s="23">
        <f t="shared" si="584"/>
        <v>0</v>
      </c>
    </row>
    <row r="2794" spans="10:14" hidden="1">
      <c r="J2794" s="21"/>
      <c r="K2794" s="22" t="str">
        <f>IFERROR(TablaAforos[[#This Row],[AREA DEL POTRERO]]/TablaAforos[[#This Row],[NUMERO VACAS LOTE]]/TablaAforos[[#This Row],[DIAS OCUPACION]],"")</f>
        <v/>
      </c>
      <c r="L2794" s="23">
        <f t="shared" si="582"/>
        <v>1900</v>
      </c>
      <c r="M2794" s="23">
        <f t="shared" si="583"/>
        <v>1</v>
      </c>
      <c r="N2794" s="23">
        <f t="shared" si="584"/>
        <v>0</v>
      </c>
    </row>
    <row r="2795" spans="10:14" hidden="1">
      <c r="J2795" s="21"/>
      <c r="K2795" s="22" t="str">
        <f>IFERROR(TablaAforos[[#This Row],[AREA DEL POTRERO]]/TablaAforos[[#This Row],[NUMERO VACAS LOTE]]/TablaAforos[[#This Row],[DIAS OCUPACION]],"")</f>
        <v/>
      </c>
      <c r="L2795" s="23">
        <f t="shared" si="582"/>
        <v>1900</v>
      </c>
      <c r="M2795" s="23">
        <f t="shared" si="583"/>
        <v>1</v>
      </c>
      <c r="N2795" s="23">
        <f t="shared" si="584"/>
        <v>0</v>
      </c>
    </row>
    <row r="2796" spans="10:14" hidden="1">
      <c r="J2796" s="21"/>
      <c r="K2796" s="22" t="str">
        <f>IFERROR(TablaAforos[[#This Row],[AREA DEL POTRERO]]/TablaAforos[[#This Row],[NUMERO VACAS LOTE]]/TablaAforos[[#This Row],[DIAS OCUPACION]],"")</f>
        <v/>
      </c>
      <c r="L2796" s="23">
        <f t="shared" si="582"/>
        <v>1900</v>
      </c>
      <c r="M2796" s="23">
        <f t="shared" si="583"/>
        <v>1</v>
      </c>
      <c r="N2796" s="23">
        <f t="shared" si="584"/>
        <v>0</v>
      </c>
    </row>
    <row r="2797" spans="10:14" hidden="1">
      <c r="J2797" s="21"/>
      <c r="K2797" s="22" t="str">
        <f>IFERROR(TablaAforos[[#This Row],[AREA DEL POTRERO]]/TablaAforos[[#This Row],[NUMERO VACAS LOTE]]/TablaAforos[[#This Row],[DIAS OCUPACION]],"")</f>
        <v/>
      </c>
      <c r="L2797" s="23">
        <f t="shared" si="582"/>
        <v>1900</v>
      </c>
      <c r="M2797" s="23">
        <f t="shared" si="583"/>
        <v>1</v>
      </c>
      <c r="N2797" s="23">
        <f t="shared" si="584"/>
        <v>0</v>
      </c>
    </row>
    <row r="2798" spans="10:14" hidden="1">
      <c r="J2798" s="21"/>
      <c r="K2798" s="22" t="str">
        <f>IFERROR(TablaAforos[[#This Row],[AREA DEL POTRERO]]/TablaAforos[[#This Row],[NUMERO VACAS LOTE]]/TablaAforos[[#This Row],[DIAS OCUPACION]],"")</f>
        <v/>
      </c>
      <c r="L2798" s="23">
        <f t="shared" si="582"/>
        <v>1900</v>
      </c>
      <c r="M2798" s="23">
        <f t="shared" si="583"/>
        <v>1</v>
      </c>
      <c r="N2798" s="23">
        <f t="shared" si="584"/>
        <v>0</v>
      </c>
    </row>
    <row r="2799" spans="10:14" hidden="1">
      <c r="J2799" s="21"/>
      <c r="K2799" s="22" t="str">
        <f>IFERROR(TablaAforos[[#This Row],[AREA DEL POTRERO]]/TablaAforos[[#This Row],[NUMERO VACAS LOTE]]/TablaAforos[[#This Row],[DIAS OCUPACION]],"")</f>
        <v/>
      </c>
      <c r="L2799" s="23">
        <f t="shared" si="582"/>
        <v>1900</v>
      </c>
      <c r="M2799" s="23">
        <f t="shared" si="583"/>
        <v>1</v>
      </c>
      <c r="N2799" s="23">
        <f t="shared" si="584"/>
        <v>0</v>
      </c>
    </row>
    <row r="2800" spans="10:14" hidden="1">
      <c r="J2800" s="21"/>
      <c r="K2800" s="22" t="str">
        <f>IFERROR(TablaAforos[[#This Row],[AREA DEL POTRERO]]/TablaAforos[[#This Row],[NUMERO VACAS LOTE]]/TablaAforos[[#This Row],[DIAS OCUPACION]],"")</f>
        <v/>
      </c>
      <c r="L2800" s="23">
        <f t="shared" si="582"/>
        <v>1900</v>
      </c>
      <c r="M2800" s="23">
        <f t="shared" si="583"/>
        <v>1</v>
      </c>
      <c r="N2800" s="23">
        <f t="shared" si="584"/>
        <v>0</v>
      </c>
    </row>
    <row r="2801" spans="10:14" hidden="1">
      <c r="J2801" s="21"/>
      <c r="K2801" s="22" t="str">
        <f>IFERROR(TablaAforos[[#This Row],[AREA DEL POTRERO]]/TablaAforos[[#This Row],[NUMERO VACAS LOTE]]/TablaAforos[[#This Row],[DIAS OCUPACION]],"")</f>
        <v/>
      </c>
      <c r="L2801" s="23">
        <f t="shared" si="582"/>
        <v>1900</v>
      </c>
      <c r="M2801" s="23">
        <f t="shared" si="583"/>
        <v>1</v>
      </c>
      <c r="N2801" s="23">
        <f t="shared" si="584"/>
        <v>0</v>
      </c>
    </row>
    <row r="2802" spans="10:14" hidden="1">
      <c r="J2802" s="21"/>
      <c r="K2802" s="22" t="str">
        <f>IFERROR(TablaAforos[[#This Row],[AREA DEL POTRERO]]/TablaAforos[[#This Row],[NUMERO VACAS LOTE]]/TablaAforos[[#This Row],[DIAS OCUPACION]],"")</f>
        <v/>
      </c>
      <c r="L2802" s="23">
        <f t="shared" si="582"/>
        <v>1900</v>
      </c>
      <c r="M2802" s="23">
        <f t="shared" si="583"/>
        <v>1</v>
      </c>
      <c r="N2802" s="23">
        <f t="shared" si="584"/>
        <v>0</v>
      </c>
    </row>
    <row r="2803" spans="10:14" hidden="1">
      <c r="J2803" s="21"/>
      <c r="K2803" s="22" t="str">
        <f>IFERROR(TablaAforos[[#This Row],[AREA DEL POTRERO]]/TablaAforos[[#This Row],[NUMERO VACAS LOTE]]/TablaAforos[[#This Row],[DIAS OCUPACION]],"")</f>
        <v/>
      </c>
      <c r="L2803" s="23">
        <f t="shared" si="582"/>
        <v>1900</v>
      </c>
      <c r="M2803" s="23">
        <f t="shared" si="583"/>
        <v>1</v>
      </c>
      <c r="N2803" s="23">
        <f t="shared" si="584"/>
        <v>0</v>
      </c>
    </row>
    <row r="2804" spans="10:14" hidden="1">
      <c r="J2804" s="21"/>
      <c r="K2804" s="22" t="str">
        <f>IFERROR(TablaAforos[[#This Row],[AREA DEL POTRERO]]/TablaAforos[[#This Row],[NUMERO VACAS LOTE]]/TablaAforos[[#This Row],[DIAS OCUPACION]],"")</f>
        <v/>
      </c>
      <c r="L2804" s="23">
        <f t="shared" si="582"/>
        <v>1900</v>
      </c>
      <c r="M2804" s="23">
        <f t="shared" si="583"/>
        <v>1</v>
      </c>
      <c r="N2804" s="23">
        <f t="shared" si="584"/>
        <v>0</v>
      </c>
    </row>
    <row r="2805" spans="10:14" hidden="1">
      <c r="J2805" s="21"/>
      <c r="K2805" s="22" t="str">
        <f>IFERROR(TablaAforos[[#This Row],[AREA DEL POTRERO]]/TablaAforos[[#This Row],[NUMERO VACAS LOTE]]/TablaAforos[[#This Row],[DIAS OCUPACION]],"")</f>
        <v/>
      </c>
      <c r="L2805" s="23">
        <f t="shared" si="582"/>
        <v>1900</v>
      </c>
      <c r="M2805" s="23">
        <f t="shared" si="583"/>
        <v>1</v>
      </c>
      <c r="N2805" s="23">
        <f t="shared" si="584"/>
        <v>0</v>
      </c>
    </row>
    <row r="2806" spans="10:14" hidden="1">
      <c r="J2806" s="21"/>
      <c r="K2806" s="22" t="str">
        <f>IFERROR(TablaAforos[[#This Row],[AREA DEL POTRERO]]/TablaAforos[[#This Row],[NUMERO VACAS LOTE]]/TablaAforos[[#This Row],[DIAS OCUPACION]],"")</f>
        <v/>
      </c>
      <c r="L2806" s="23">
        <f t="shared" si="582"/>
        <v>1900</v>
      </c>
      <c r="M2806" s="23">
        <f t="shared" si="583"/>
        <v>1</v>
      </c>
      <c r="N2806" s="23">
        <f t="shared" si="584"/>
        <v>0</v>
      </c>
    </row>
    <row r="2807" spans="10:14" hidden="1">
      <c r="J2807" s="21"/>
      <c r="K2807" s="22" t="str">
        <f>IFERROR(TablaAforos[[#This Row],[AREA DEL POTRERO]]/TablaAforos[[#This Row],[NUMERO VACAS LOTE]]/TablaAforos[[#This Row],[DIAS OCUPACION]],"")</f>
        <v/>
      </c>
      <c r="L2807" s="23">
        <f t="shared" si="582"/>
        <v>1900</v>
      </c>
      <c r="M2807" s="23">
        <f t="shared" si="583"/>
        <v>1</v>
      </c>
      <c r="N2807" s="23">
        <f t="shared" si="584"/>
        <v>0</v>
      </c>
    </row>
    <row r="2808" spans="10:14" hidden="1">
      <c r="J2808" s="21"/>
      <c r="K2808" s="22" t="str">
        <f>IFERROR(TablaAforos[[#This Row],[AREA DEL POTRERO]]/TablaAforos[[#This Row],[NUMERO VACAS LOTE]]/TablaAforos[[#This Row],[DIAS OCUPACION]],"")</f>
        <v/>
      </c>
      <c r="L2808" s="23">
        <f t="shared" si="582"/>
        <v>1900</v>
      </c>
      <c r="M2808" s="23">
        <f t="shared" si="583"/>
        <v>1</v>
      </c>
      <c r="N2808" s="23">
        <f t="shared" si="584"/>
        <v>0</v>
      </c>
    </row>
    <row r="2809" spans="10:14" hidden="1">
      <c r="J2809" s="21"/>
      <c r="K2809" s="22" t="str">
        <f>IFERROR(TablaAforos[[#This Row],[AREA DEL POTRERO]]/TablaAforos[[#This Row],[NUMERO VACAS LOTE]]/TablaAforos[[#This Row],[DIAS OCUPACION]],"")</f>
        <v/>
      </c>
      <c r="L2809" s="23">
        <f t="shared" si="582"/>
        <v>1900</v>
      </c>
      <c r="M2809" s="23">
        <f t="shared" si="583"/>
        <v>1</v>
      </c>
      <c r="N2809" s="23">
        <f t="shared" si="584"/>
        <v>0</v>
      </c>
    </row>
    <row r="2810" spans="10:14" hidden="1">
      <c r="J2810" s="21"/>
      <c r="K2810" s="22" t="str">
        <f>IFERROR(TablaAforos[[#This Row],[AREA DEL POTRERO]]/TablaAforos[[#This Row],[NUMERO VACAS LOTE]]/TablaAforos[[#This Row],[DIAS OCUPACION]],"")</f>
        <v/>
      </c>
      <c r="L2810" s="23">
        <f t="shared" si="582"/>
        <v>1900</v>
      </c>
      <c r="M2810" s="23">
        <f t="shared" si="583"/>
        <v>1</v>
      </c>
      <c r="N2810" s="23">
        <f t="shared" si="584"/>
        <v>0</v>
      </c>
    </row>
    <row r="2811" spans="10:14" hidden="1">
      <c r="J2811" s="21"/>
      <c r="K2811" s="22" t="str">
        <f>IFERROR(TablaAforos[[#This Row],[AREA DEL POTRERO]]/TablaAforos[[#This Row],[NUMERO VACAS LOTE]]/TablaAforos[[#This Row],[DIAS OCUPACION]],"")</f>
        <v/>
      </c>
      <c r="L2811" s="23">
        <f t="shared" ref="L2811:L2874" si="585">YEAR(A2811)</f>
        <v>1900</v>
      </c>
      <c r="M2811" s="23">
        <f t="shared" ref="M2811:M2874" si="586">MONTH(A2811)</f>
        <v>1</v>
      </c>
      <c r="N2811" s="23">
        <f t="shared" ref="N2811:N2874" si="587">DAY(A2811)</f>
        <v>0</v>
      </c>
    </row>
    <row r="2812" spans="10:14" hidden="1">
      <c r="J2812" s="21"/>
      <c r="K2812" s="22" t="str">
        <f>IFERROR(TablaAforos[[#This Row],[AREA DEL POTRERO]]/TablaAforos[[#This Row],[NUMERO VACAS LOTE]]/TablaAforos[[#This Row],[DIAS OCUPACION]],"")</f>
        <v/>
      </c>
      <c r="L2812" s="23">
        <f t="shared" si="585"/>
        <v>1900</v>
      </c>
      <c r="M2812" s="23">
        <f t="shared" si="586"/>
        <v>1</v>
      </c>
      <c r="N2812" s="23">
        <f t="shared" si="587"/>
        <v>0</v>
      </c>
    </row>
    <row r="2813" spans="10:14" hidden="1">
      <c r="J2813" s="21"/>
      <c r="K2813" s="22" t="str">
        <f>IFERROR(TablaAforos[[#This Row],[AREA DEL POTRERO]]/TablaAforos[[#This Row],[NUMERO VACAS LOTE]]/TablaAforos[[#This Row],[DIAS OCUPACION]],"")</f>
        <v/>
      </c>
      <c r="L2813" s="23">
        <f t="shared" si="585"/>
        <v>1900</v>
      </c>
      <c r="M2813" s="23">
        <f t="shared" si="586"/>
        <v>1</v>
      </c>
      <c r="N2813" s="23">
        <f t="shared" si="587"/>
        <v>0</v>
      </c>
    </row>
    <row r="2814" spans="10:14" hidden="1">
      <c r="J2814" s="21"/>
      <c r="K2814" s="22" t="str">
        <f>IFERROR(TablaAforos[[#This Row],[AREA DEL POTRERO]]/TablaAforos[[#This Row],[NUMERO VACAS LOTE]]/TablaAforos[[#This Row],[DIAS OCUPACION]],"")</f>
        <v/>
      </c>
      <c r="L2814" s="23">
        <f t="shared" si="585"/>
        <v>1900</v>
      </c>
      <c r="M2814" s="23">
        <f t="shared" si="586"/>
        <v>1</v>
      </c>
      <c r="N2814" s="23">
        <f t="shared" si="587"/>
        <v>0</v>
      </c>
    </row>
    <row r="2815" spans="10:14" hidden="1">
      <c r="J2815" s="21"/>
      <c r="K2815" s="22" t="str">
        <f>IFERROR(TablaAforos[[#This Row],[AREA DEL POTRERO]]/TablaAforos[[#This Row],[NUMERO VACAS LOTE]]/TablaAforos[[#This Row],[DIAS OCUPACION]],"")</f>
        <v/>
      </c>
      <c r="L2815" s="23">
        <f t="shared" si="585"/>
        <v>1900</v>
      </c>
      <c r="M2815" s="23">
        <f t="shared" si="586"/>
        <v>1</v>
      </c>
      <c r="N2815" s="23">
        <f t="shared" si="587"/>
        <v>0</v>
      </c>
    </row>
    <row r="2816" spans="10:14" hidden="1">
      <c r="J2816" s="21"/>
      <c r="K2816" s="22" t="str">
        <f>IFERROR(TablaAforos[[#This Row],[AREA DEL POTRERO]]/TablaAforos[[#This Row],[NUMERO VACAS LOTE]]/TablaAforos[[#This Row],[DIAS OCUPACION]],"")</f>
        <v/>
      </c>
      <c r="L2816" s="23">
        <f t="shared" si="585"/>
        <v>1900</v>
      </c>
      <c r="M2816" s="23">
        <f t="shared" si="586"/>
        <v>1</v>
      </c>
      <c r="N2816" s="23">
        <f t="shared" si="587"/>
        <v>0</v>
      </c>
    </row>
    <row r="2817" spans="10:14" hidden="1">
      <c r="J2817" s="21"/>
      <c r="K2817" s="22" t="str">
        <f>IFERROR(TablaAforos[[#This Row],[AREA DEL POTRERO]]/TablaAforos[[#This Row],[NUMERO VACAS LOTE]]/TablaAforos[[#This Row],[DIAS OCUPACION]],"")</f>
        <v/>
      </c>
      <c r="L2817" s="23">
        <f t="shared" si="585"/>
        <v>1900</v>
      </c>
      <c r="M2817" s="23">
        <f t="shared" si="586"/>
        <v>1</v>
      </c>
      <c r="N2817" s="23">
        <f t="shared" si="587"/>
        <v>0</v>
      </c>
    </row>
    <row r="2818" spans="10:14" hidden="1">
      <c r="J2818" s="21"/>
      <c r="K2818" s="22" t="str">
        <f>IFERROR(TablaAforos[[#This Row],[AREA DEL POTRERO]]/TablaAforos[[#This Row],[NUMERO VACAS LOTE]]/TablaAforos[[#This Row],[DIAS OCUPACION]],"")</f>
        <v/>
      </c>
      <c r="L2818" s="23">
        <f t="shared" si="585"/>
        <v>1900</v>
      </c>
      <c r="M2818" s="23">
        <f t="shared" si="586"/>
        <v>1</v>
      </c>
      <c r="N2818" s="23">
        <f t="shared" si="587"/>
        <v>0</v>
      </c>
    </row>
    <row r="2819" spans="10:14" hidden="1">
      <c r="J2819" s="21"/>
      <c r="K2819" s="22" t="str">
        <f>IFERROR(TablaAforos[[#This Row],[AREA DEL POTRERO]]/TablaAforos[[#This Row],[NUMERO VACAS LOTE]]/TablaAforos[[#This Row],[DIAS OCUPACION]],"")</f>
        <v/>
      </c>
      <c r="L2819" s="23">
        <f t="shared" si="585"/>
        <v>1900</v>
      </c>
      <c r="M2819" s="23">
        <f t="shared" si="586"/>
        <v>1</v>
      </c>
      <c r="N2819" s="23">
        <f t="shared" si="587"/>
        <v>0</v>
      </c>
    </row>
    <row r="2820" spans="10:14" hidden="1">
      <c r="J2820" s="21"/>
      <c r="K2820" s="22" t="str">
        <f>IFERROR(TablaAforos[[#This Row],[AREA DEL POTRERO]]/TablaAforos[[#This Row],[NUMERO VACAS LOTE]]/TablaAforos[[#This Row],[DIAS OCUPACION]],"")</f>
        <v/>
      </c>
      <c r="L2820" s="23">
        <f t="shared" si="585"/>
        <v>1900</v>
      </c>
      <c r="M2820" s="23">
        <f t="shared" si="586"/>
        <v>1</v>
      </c>
      <c r="N2820" s="23">
        <f t="shared" si="587"/>
        <v>0</v>
      </c>
    </row>
    <row r="2821" spans="10:14" hidden="1">
      <c r="J2821" s="21"/>
      <c r="K2821" s="22" t="str">
        <f>IFERROR(TablaAforos[[#This Row],[AREA DEL POTRERO]]/TablaAforos[[#This Row],[NUMERO VACAS LOTE]]/TablaAforos[[#This Row],[DIAS OCUPACION]],"")</f>
        <v/>
      </c>
      <c r="L2821" s="23">
        <f t="shared" si="585"/>
        <v>1900</v>
      </c>
      <c r="M2821" s="23">
        <f t="shared" si="586"/>
        <v>1</v>
      </c>
      <c r="N2821" s="23">
        <f t="shared" si="587"/>
        <v>0</v>
      </c>
    </row>
    <row r="2822" spans="10:14" hidden="1">
      <c r="J2822" s="21"/>
      <c r="K2822" s="22" t="str">
        <f>IFERROR(TablaAforos[[#This Row],[AREA DEL POTRERO]]/TablaAforos[[#This Row],[NUMERO VACAS LOTE]]/TablaAforos[[#This Row],[DIAS OCUPACION]],"")</f>
        <v/>
      </c>
      <c r="L2822" s="23">
        <f t="shared" si="585"/>
        <v>1900</v>
      </c>
      <c r="M2822" s="23">
        <f t="shared" si="586"/>
        <v>1</v>
      </c>
      <c r="N2822" s="23">
        <f t="shared" si="587"/>
        <v>0</v>
      </c>
    </row>
    <row r="2823" spans="10:14" hidden="1">
      <c r="J2823" s="21"/>
      <c r="K2823" s="22" t="str">
        <f>IFERROR(TablaAforos[[#This Row],[AREA DEL POTRERO]]/TablaAforos[[#This Row],[NUMERO VACAS LOTE]]/TablaAforos[[#This Row],[DIAS OCUPACION]],"")</f>
        <v/>
      </c>
      <c r="L2823" s="23">
        <f t="shared" si="585"/>
        <v>1900</v>
      </c>
      <c r="M2823" s="23">
        <f t="shared" si="586"/>
        <v>1</v>
      </c>
      <c r="N2823" s="23">
        <f t="shared" si="587"/>
        <v>0</v>
      </c>
    </row>
    <row r="2824" spans="10:14" hidden="1">
      <c r="J2824" s="21"/>
      <c r="K2824" s="22" t="str">
        <f>IFERROR(TablaAforos[[#This Row],[AREA DEL POTRERO]]/TablaAforos[[#This Row],[NUMERO VACAS LOTE]]/TablaAforos[[#This Row],[DIAS OCUPACION]],"")</f>
        <v/>
      </c>
      <c r="L2824" s="23">
        <f t="shared" si="585"/>
        <v>1900</v>
      </c>
      <c r="M2824" s="23">
        <f t="shared" si="586"/>
        <v>1</v>
      </c>
      <c r="N2824" s="23">
        <f t="shared" si="587"/>
        <v>0</v>
      </c>
    </row>
    <row r="2825" spans="10:14" hidden="1">
      <c r="J2825" s="21"/>
      <c r="K2825" s="22" t="str">
        <f>IFERROR(TablaAforos[[#This Row],[AREA DEL POTRERO]]/TablaAforos[[#This Row],[NUMERO VACAS LOTE]]/TablaAforos[[#This Row],[DIAS OCUPACION]],"")</f>
        <v/>
      </c>
      <c r="L2825" s="23">
        <f t="shared" si="585"/>
        <v>1900</v>
      </c>
      <c r="M2825" s="23">
        <f t="shared" si="586"/>
        <v>1</v>
      </c>
      <c r="N2825" s="23">
        <f t="shared" si="587"/>
        <v>0</v>
      </c>
    </row>
    <row r="2826" spans="10:14" hidden="1">
      <c r="J2826" s="21"/>
      <c r="K2826" s="22" t="str">
        <f>IFERROR(TablaAforos[[#This Row],[AREA DEL POTRERO]]/TablaAforos[[#This Row],[NUMERO VACAS LOTE]]/TablaAforos[[#This Row],[DIAS OCUPACION]],"")</f>
        <v/>
      </c>
      <c r="L2826" s="23">
        <f t="shared" si="585"/>
        <v>1900</v>
      </c>
      <c r="M2826" s="23">
        <f t="shared" si="586"/>
        <v>1</v>
      </c>
      <c r="N2826" s="23">
        <f t="shared" si="587"/>
        <v>0</v>
      </c>
    </row>
    <row r="2827" spans="10:14" hidden="1">
      <c r="J2827" s="21"/>
      <c r="K2827" s="22" t="str">
        <f>IFERROR(TablaAforos[[#This Row],[AREA DEL POTRERO]]/TablaAforos[[#This Row],[NUMERO VACAS LOTE]]/TablaAforos[[#This Row],[DIAS OCUPACION]],"")</f>
        <v/>
      </c>
      <c r="L2827" s="23">
        <f t="shared" si="585"/>
        <v>1900</v>
      </c>
      <c r="M2827" s="23">
        <f t="shared" si="586"/>
        <v>1</v>
      </c>
      <c r="N2827" s="23">
        <f t="shared" si="587"/>
        <v>0</v>
      </c>
    </row>
    <row r="2828" spans="10:14" hidden="1">
      <c r="J2828" s="21"/>
      <c r="K2828" s="22" t="str">
        <f>IFERROR(TablaAforos[[#This Row],[AREA DEL POTRERO]]/TablaAforos[[#This Row],[NUMERO VACAS LOTE]]/TablaAforos[[#This Row],[DIAS OCUPACION]],"")</f>
        <v/>
      </c>
      <c r="L2828" s="23">
        <f t="shared" si="585"/>
        <v>1900</v>
      </c>
      <c r="M2828" s="23">
        <f t="shared" si="586"/>
        <v>1</v>
      </c>
      <c r="N2828" s="23">
        <f t="shared" si="587"/>
        <v>0</v>
      </c>
    </row>
    <row r="2829" spans="10:14" hidden="1">
      <c r="J2829" s="21"/>
      <c r="K2829" s="22" t="str">
        <f>IFERROR(TablaAforos[[#This Row],[AREA DEL POTRERO]]/TablaAforos[[#This Row],[NUMERO VACAS LOTE]]/TablaAforos[[#This Row],[DIAS OCUPACION]],"")</f>
        <v/>
      </c>
      <c r="L2829" s="23">
        <f t="shared" si="585"/>
        <v>1900</v>
      </c>
      <c r="M2829" s="23">
        <f t="shared" si="586"/>
        <v>1</v>
      </c>
      <c r="N2829" s="23">
        <f t="shared" si="587"/>
        <v>0</v>
      </c>
    </row>
    <row r="2830" spans="10:14" hidden="1">
      <c r="J2830" s="21"/>
      <c r="K2830" s="22" t="str">
        <f>IFERROR(TablaAforos[[#This Row],[AREA DEL POTRERO]]/TablaAforos[[#This Row],[NUMERO VACAS LOTE]]/TablaAforos[[#This Row],[DIAS OCUPACION]],"")</f>
        <v/>
      </c>
      <c r="L2830" s="23">
        <f t="shared" si="585"/>
        <v>1900</v>
      </c>
      <c r="M2830" s="23">
        <f t="shared" si="586"/>
        <v>1</v>
      </c>
      <c r="N2830" s="23">
        <f t="shared" si="587"/>
        <v>0</v>
      </c>
    </row>
    <row r="2831" spans="10:14" hidden="1">
      <c r="J2831" s="21"/>
      <c r="K2831" s="22" t="str">
        <f>IFERROR(TablaAforos[[#This Row],[AREA DEL POTRERO]]/TablaAforos[[#This Row],[NUMERO VACAS LOTE]]/TablaAforos[[#This Row],[DIAS OCUPACION]],"")</f>
        <v/>
      </c>
      <c r="L2831" s="23">
        <f t="shared" si="585"/>
        <v>1900</v>
      </c>
      <c r="M2831" s="23">
        <f t="shared" si="586"/>
        <v>1</v>
      </c>
      <c r="N2831" s="23">
        <f t="shared" si="587"/>
        <v>0</v>
      </c>
    </row>
    <row r="2832" spans="10:14" hidden="1">
      <c r="J2832" s="21"/>
      <c r="K2832" s="22" t="str">
        <f>IFERROR(TablaAforos[[#This Row],[AREA DEL POTRERO]]/TablaAforos[[#This Row],[NUMERO VACAS LOTE]]/TablaAforos[[#This Row],[DIAS OCUPACION]],"")</f>
        <v/>
      </c>
      <c r="L2832" s="23">
        <f t="shared" si="585"/>
        <v>1900</v>
      </c>
      <c r="M2832" s="23">
        <f t="shared" si="586"/>
        <v>1</v>
      </c>
      <c r="N2832" s="23">
        <f t="shared" si="587"/>
        <v>0</v>
      </c>
    </row>
    <row r="2833" spans="10:14" hidden="1">
      <c r="J2833" s="21"/>
      <c r="K2833" s="22" t="str">
        <f>IFERROR(TablaAforos[[#This Row],[AREA DEL POTRERO]]/TablaAforos[[#This Row],[NUMERO VACAS LOTE]]/TablaAforos[[#This Row],[DIAS OCUPACION]],"")</f>
        <v/>
      </c>
      <c r="L2833" s="23">
        <f t="shared" si="585"/>
        <v>1900</v>
      </c>
      <c r="M2833" s="23">
        <f t="shared" si="586"/>
        <v>1</v>
      </c>
      <c r="N2833" s="23">
        <f t="shared" si="587"/>
        <v>0</v>
      </c>
    </row>
    <row r="2834" spans="10:14" hidden="1">
      <c r="J2834" s="21"/>
      <c r="K2834" s="22" t="str">
        <f>IFERROR(TablaAforos[[#This Row],[AREA DEL POTRERO]]/TablaAforos[[#This Row],[NUMERO VACAS LOTE]]/TablaAforos[[#This Row],[DIAS OCUPACION]],"")</f>
        <v/>
      </c>
      <c r="L2834" s="23">
        <f t="shared" si="585"/>
        <v>1900</v>
      </c>
      <c r="M2834" s="23">
        <f t="shared" si="586"/>
        <v>1</v>
      </c>
      <c r="N2834" s="23">
        <f t="shared" si="587"/>
        <v>0</v>
      </c>
    </row>
    <row r="2835" spans="10:14" hidden="1">
      <c r="J2835" s="21"/>
      <c r="K2835" s="22" t="str">
        <f>IFERROR(TablaAforos[[#This Row],[AREA DEL POTRERO]]/TablaAforos[[#This Row],[NUMERO VACAS LOTE]]/TablaAforos[[#This Row],[DIAS OCUPACION]],"")</f>
        <v/>
      </c>
      <c r="L2835" s="23">
        <f t="shared" si="585"/>
        <v>1900</v>
      </c>
      <c r="M2835" s="23">
        <f t="shared" si="586"/>
        <v>1</v>
      </c>
      <c r="N2835" s="23">
        <f t="shared" si="587"/>
        <v>0</v>
      </c>
    </row>
    <row r="2836" spans="10:14" hidden="1">
      <c r="J2836" s="21"/>
      <c r="K2836" s="22" t="str">
        <f>IFERROR(TablaAforos[[#This Row],[AREA DEL POTRERO]]/TablaAforos[[#This Row],[NUMERO VACAS LOTE]]/TablaAforos[[#This Row],[DIAS OCUPACION]],"")</f>
        <v/>
      </c>
      <c r="L2836" s="23">
        <f t="shared" si="585"/>
        <v>1900</v>
      </c>
      <c r="M2836" s="23">
        <f t="shared" si="586"/>
        <v>1</v>
      </c>
      <c r="N2836" s="23">
        <f t="shared" si="587"/>
        <v>0</v>
      </c>
    </row>
    <row r="2837" spans="10:14" hidden="1">
      <c r="J2837" s="21"/>
      <c r="K2837" s="22" t="str">
        <f>IFERROR(TablaAforos[[#This Row],[AREA DEL POTRERO]]/TablaAforos[[#This Row],[NUMERO VACAS LOTE]]/TablaAforos[[#This Row],[DIAS OCUPACION]],"")</f>
        <v/>
      </c>
      <c r="L2837" s="23">
        <f t="shared" si="585"/>
        <v>1900</v>
      </c>
      <c r="M2837" s="23">
        <f t="shared" si="586"/>
        <v>1</v>
      </c>
      <c r="N2837" s="23">
        <f t="shared" si="587"/>
        <v>0</v>
      </c>
    </row>
    <row r="2838" spans="10:14" hidden="1">
      <c r="J2838" s="21"/>
      <c r="K2838" s="22" t="str">
        <f>IFERROR(TablaAforos[[#This Row],[AREA DEL POTRERO]]/TablaAforos[[#This Row],[NUMERO VACAS LOTE]]/TablaAforos[[#This Row],[DIAS OCUPACION]],"")</f>
        <v/>
      </c>
      <c r="L2838" s="23">
        <f t="shared" si="585"/>
        <v>1900</v>
      </c>
      <c r="M2838" s="23">
        <f t="shared" si="586"/>
        <v>1</v>
      </c>
      <c r="N2838" s="23">
        <f t="shared" si="587"/>
        <v>0</v>
      </c>
    </row>
    <row r="2839" spans="10:14" hidden="1">
      <c r="J2839" s="21"/>
      <c r="K2839" s="22" t="str">
        <f>IFERROR(TablaAforos[[#This Row],[AREA DEL POTRERO]]/TablaAforos[[#This Row],[NUMERO VACAS LOTE]]/TablaAforos[[#This Row],[DIAS OCUPACION]],"")</f>
        <v/>
      </c>
      <c r="L2839" s="23">
        <f t="shared" si="585"/>
        <v>1900</v>
      </c>
      <c r="M2839" s="23">
        <f t="shared" si="586"/>
        <v>1</v>
      </c>
      <c r="N2839" s="23">
        <f t="shared" si="587"/>
        <v>0</v>
      </c>
    </row>
    <row r="2840" spans="10:14" hidden="1">
      <c r="J2840" s="21"/>
      <c r="K2840" s="22" t="str">
        <f>IFERROR(TablaAforos[[#This Row],[AREA DEL POTRERO]]/TablaAforos[[#This Row],[NUMERO VACAS LOTE]]/TablaAforos[[#This Row],[DIAS OCUPACION]],"")</f>
        <v/>
      </c>
      <c r="L2840" s="23">
        <f t="shared" si="585"/>
        <v>1900</v>
      </c>
      <c r="M2840" s="23">
        <f t="shared" si="586"/>
        <v>1</v>
      </c>
      <c r="N2840" s="23">
        <f t="shared" si="587"/>
        <v>0</v>
      </c>
    </row>
    <row r="2841" spans="10:14" hidden="1">
      <c r="J2841" s="21"/>
      <c r="K2841" s="22" t="str">
        <f>IFERROR(TablaAforos[[#This Row],[AREA DEL POTRERO]]/TablaAforos[[#This Row],[NUMERO VACAS LOTE]]/TablaAforos[[#This Row],[DIAS OCUPACION]],"")</f>
        <v/>
      </c>
      <c r="L2841" s="23">
        <f t="shared" si="585"/>
        <v>1900</v>
      </c>
      <c r="M2841" s="23">
        <f t="shared" si="586"/>
        <v>1</v>
      </c>
      <c r="N2841" s="23">
        <f t="shared" si="587"/>
        <v>0</v>
      </c>
    </row>
    <row r="2842" spans="10:14" hidden="1">
      <c r="J2842" s="21"/>
      <c r="K2842" s="22" t="str">
        <f>IFERROR(TablaAforos[[#This Row],[AREA DEL POTRERO]]/TablaAforos[[#This Row],[NUMERO VACAS LOTE]]/TablaAforos[[#This Row],[DIAS OCUPACION]],"")</f>
        <v/>
      </c>
      <c r="L2842" s="23">
        <f t="shared" si="585"/>
        <v>1900</v>
      </c>
      <c r="M2842" s="23">
        <f t="shared" si="586"/>
        <v>1</v>
      </c>
      <c r="N2842" s="23">
        <f t="shared" si="587"/>
        <v>0</v>
      </c>
    </row>
    <row r="2843" spans="10:14" hidden="1">
      <c r="J2843" s="21"/>
      <c r="K2843" s="22" t="str">
        <f>IFERROR(TablaAforos[[#This Row],[AREA DEL POTRERO]]/TablaAforos[[#This Row],[NUMERO VACAS LOTE]]/TablaAforos[[#This Row],[DIAS OCUPACION]],"")</f>
        <v/>
      </c>
      <c r="L2843" s="23">
        <f t="shared" si="585"/>
        <v>1900</v>
      </c>
      <c r="M2843" s="23">
        <f t="shared" si="586"/>
        <v>1</v>
      </c>
      <c r="N2843" s="23">
        <f t="shared" si="587"/>
        <v>0</v>
      </c>
    </row>
    <row r="2844" spans="10:14" hidden="1">
      <c r="J2844" s="21"/>
      <c r="K2844" s="22" t="str">
        <f>IFERROR(TablaAforos[[#This Row],[AREA DEL POTRERO]]/TablaAforos[[#This Row],[NUMERO VACAS LOTE]]/TablaAforos[[#This Row],[DIAS OCUPACION]],"")</f>
        <v/>
      </c>
      <c r="L2844" s="23">
        <f t="shared" si="585"/>
        <v>1900</v>
      </c>
      <c r="M2844" s="23">
        <f t="shared" si="586"/>
        <v>1</v>
      </c>
      <c r="N2844" s="23">
        <f t="shared" si="587"/>
        <v>0</v>
      </c>
    </row>
    <row r="2845" spans="10:14" hidden="1">
      <c r="J2845" s="21"/>
      <c r="K2845" s="22" t="str">
        <f>IFERROR(TablaAforos[[#This Row],[AREA DEL POTRERO]]/TablaAforos[[#This Row],[NUMERO VACAS LOTE]]/TablaAforos[[#This Row],[DIAS OCUPACION]],"")</f>
        <v/>
      </c>
      <c r="L2845" s="23">
        <f t="shared" si="585"/>
        <v>1900</v>
      </c>
      <c r="M2845" s="23">
        <f t="shared" si="586"/>
        <v>1</v>
      </c>
      <c r="N2845" s="23">
        <f t="shared" si="587"/>
        <v>0</v>
      </c>
    </row>
    <row r="2846" spans="10:14" hidden="1">
      <c r="J2846" s="21"/>
      <c r="K2846" s="22" t="str">
        <f>IFERROR(TablaAforos[[#This Row],[AREA DEL POTRERO]]/TablaAforos[[#This Row],[NUMERO VACAS LOTE]]/TablaAforos[[#This Row],[DIAS OCUPACION]],"")</f>
        <v/>
      </c>
      <c r="L2846" s="23">
        <f t="shared" si="585"/>
        <v>1900</v>
      </c>
      <c r="M2846" s="23">
        <f t="shared" si="586"/>
        <v>1</v>
      </c>
      <c r="N2846" s="23">
        <f t="shared" si="587"/>
        <v>0</v>
      </c>
    </row>
    <row r="2847" spans="10:14" hidden="1">
      <c r="J2847" s="21"/>
      <c r="K2847" s="22" t="str">
        <f>IFERROR(TablaAforos[[#This Row],[AREA DEL POTRERO]]/TablaAforos[[#This Row],[NUMERO VACAS LOTE]]/TablaAforos[[#This Row],[DIAS OCUPACION]],"")</f>
        <v/>
      </c>
      <c r="L2847" s="23">
        <f t="shared" si="585"/>
        <v>1900</v>
      </c>
      <c r="M2847" s="23">
        <f t="shared" si="586"/>
        <v>1</v>
      </c>
      <c r="N2847" s="23">
        <f t="shared" si="587"/>
        <v>0</v>
      </c>
    </row>
    <row r="2848" spans="10:14" hidden="1">
      <c r="J2848" s="21"/>
      <c r="K2848" s="22" t="str">
        <f>IFERROR(TablaAforos[[#This Row],[AREA DEL POTRERO]]/TablaAforos[[#This Row],[NUMERO VACAS LOTE]]/TablaAforos[[#This Row],[DIAS OCUPACION]],"")</f>
        <v/>
      </c>
      <c r="L2848" s="23">
        <f t="shared" si="585"/>
        <v>1900</v>
      </c>
      <c r="M2848" s="23">
        <f t="shared" si="586"/>
        <v>1</v>
      </c>
      <c r="N2848" s="23">
        <f t="shared" si="587"/>
        <v>0</v>
      </c>
    </row>
    <row r="2849" spans="10:14" hidden="1">
      <c r="J2849" s="21"/>
      <c r="K2849" s="22" t="str">
        <f>IFERROR(TablaAforos[[#This Row],[AREA DEL POTRERO]]/TablaAforos[[#This Row],[NUMERO VACAS LOTE]]/TablaAforos[[#This Row],[DIAS OCUPACION]],"")</f>
        <v/>
      </c>
      <c r="L2849" s="23">
        <f t="shared" si="585"/>
        <v>1900</v>
      </c>
      <c r="M2849" s="23">
        <f t="shared" si="586"/>
        <v>1</v>
      </c>
      <c r="N2849" s="23">
        <f t="shared" si="587"/>
        <v>0</v>
      </c>
    </row>
    <row r="2850" spans="10:14" hidden="1">
      <c r="J2850" s="21"/>
      <c r="K2850" s="22" t="str">
        <f>IFERROR(TablaAforos[[#This Row],[AREA DEL POTRERO]]/TablaAforos[[#This Row],[NUMERO VACAS LOTE]]/TablaAforos[[#This Row],[DIAS OCUPACION]],"")</f>
        <v/>
      </c>
      <c r="L2850" s="23">
        <f t="shared" si="585"/>
        <v>1900</v>
      </c>
      <c r="M2850" s="23">
        <f t="shared" si="586"/>
        <v>1</v>
      </c>
      <c r="N2850" s="23">
        <f t="shared" si="587"/>
        <v>0</v>
      </c>
    </row>
    <row r="2851" spans="10:14" hidden="1">
      <c r="J2851" s="21"/>
      <c r="K2851" s="22" t="str">
        <f>IFERROR(TablaAforos[[#This Row],[AREA DEL POTRERO]]/TablaAforos[[#This Row],[NUMERO VACAS LOTE]]/TablaAforos[[#This Row],[DIAS OCUPACION]],"")</f>
        <v/>
      </c>
      <c r="L2851" s="23">
        <f t="shared" si="585"/>
        <v>1900</v>
      </c>
      <c r="M2851" s="23">
        <f t="shared" si="586"/>
        <v>1</v>
      </c>
      <c r="N2851" s="23">
        <f t="shared" si="587"/>
        <v>0</v>
      </c>
    </row>
    <row r="2852" spans="10:14" hidden="1">
      <c r="J2852" s="21"/>
      <c r="K2852" s="22" t="str">
        <f>IFERROR(TablaAforos[[#This Row],[AREA DEL POTRERO]]/TablaAforos[[#This Row],[NUMERO VACAS LOTE]]/TablaAforos[[#This Row],[DIAS OCUPACION]],"")</f>
        <v/>
      </c>
      <c r="L2852" s="23">
        <f t="shared" si="585"/>
        <v>1900</v>
      </c>
      <c r="M2852" s="23">
        <f t="shared" si="586"/>
        <v>1</v>
      </c>
      <c r="N2852" s="23">
        <f t="shared" si="587"/>
        <v>0</v>
      </c>
    </row>
    <row r="2853" spans="10:14" hidden="1">
      <c r="J2853" s="21"/>
      <c r="K2853" s="22" t="str">
        <f>IFERROR(TablaAforos[[#This Row],[AREA DEL POTRERO]]/TablaAforos[[#This Row],[NUMERO VACAS LOTE]]/TablaAforos[[#This Row],[DIAS OCUPACION]],"")</f>
        <v/>
      </c>
      <c r="L2853" s="23">
        <f t="shared" si="585"/>
        <v>1900</v>
      </c>
      <c r="M2853" s="23">
        <f t="shared" si="586"/>
        <v>1</v>
      </c>
      <c r="N2853" s="23">
        <f t="shared" si="587"/>
        <v>0</v>
      </c>
    </row>
    <row r="2854" spans="10:14" hidden="1">
      <c r="J2854" s="21"/>
      <c r="K2854" s="22" t="str">
        <f>IFERROR(TablaAforos[[#This Row],[AREA DEL POTRERO]]/TablaAforos[[#This Row],[NUMERO VACAS LOTE]]/TablaAforos[[#This Row],[DIAS OCUPACION]],"")</f>
        <v/>
      </c>
      <c r="L2854" s="23">
        <f t="shared" si="585"/>
        <v>1900</v>
      </c>
      <c r="M2854" s="23">
        <f t="shared" si="586"/>
        <v>1</v>
      </c>
      <c r="N2854" s="23">
        <f t="shared" si="587"/>
        <v>0</v>
      </c>
    </row>
    <row r="2855" spans="10:14" hidden="1">
      <c r="J2855" s="21"/>
      <c r="K2855" s="22" t="str">
        <f>IFERROR(TablaAforos[[#This Row],[AREA DEL POTRERO]]/TablaAforos[[#This Row],[NUMERO VACAS LOTE]]/TablaAforos[[#This Row],[DIAS OCUPACION]],"")</f>
        <v/>
      </c>
      <c r="L2855" s="23">
        <f t="shared" si="585"/>
        <v>1900</v>
      </c>
      <c r="M2855" s="23">
        <f t="shared" si="586"/>
        <v>1</v>
      </c>
      <c r="N2855" s="23">
        <f t="shared" si="587"/>
        <v>0</v>
      </c>
    </row>
    <row r="2856" spans="10:14" hidden="1">
      <c r="J2856" s="21"/>
      <c r="K2856" s="22" t="str">
        <f>IFERROR(TablaAforos[[#This Row],[AREA DEL POTRERO]]/TablaAforos[[#This Row],[NUMERO VACAS LOTE]]/TablaAforos[[#This Row],[DIAS OCUPACION]],"")</f>
        <v/>
      </c>
      <c r="L2856" s="23">
        <f t="shared" si="585"/>
        <v>1900</v>
      </c>
      <c r="M2856" s="23">
        <f t="shared" si="586"/>
        <v>1</v>
      </c>
      <c r="N2856" s="23">
        <f t="shared" si="587"/>
        <v>0</v>
      </c>
    </row>
    <row r="2857" spans="10:14" hidden="1">
      <c r="J2857" s="21"/>
      <c r="K2857" s="22" t="str">
        <f>IFERROR(TablaAforos[[#This Row],[AREA DEL POTRERO]]/TablaAforos[[#This Row],[NUMERO VACAS LOTE]]/TablaAforos[[#This Row],[DIAS OCUPACION]],"")</f>
        <v/>
      </c>
      <c r="L2857" s="23">
        <f t="shared" si="585"/>
        <v>1900</v>
      </c>
      <c r="M2857" s="23">
        <f t="shared" si="586"/>
        <v>1</v>
      </c>
      <c r="N2857" s="23">
        <f t="shared" si="587"/>
        <v>0</v>
      </c>
    </row>
    <row r="2858" spans="10:14" hidden="1">
      <c r="J2858" s="21"/>
      <c r="K2858" s="22" t="str">
        <f>IFERROR(TablaAforos[[#This Row],[AREA DEL POTRERO]]/TablaAforos[[#This Row],[NUMERO VACAS LOTE]]/TablaAforos[[#This Row],[DIAS OCUPACION]],"")</f>
        <v/>
      </c>
      <c r="L2858" s="23">
        <f t="shared" si="585"/>
        <v>1900</v>
      </c>
      <c r="M2858" s="23">
        <f t="shared" si="586"/>
        <v>1</v>
      </c>
      <c r="N2858" s="23">
        <f t="shared" si="587"/>
        <v>0</v>
      </c>
    </row>
    <row r="2859" spans="10:14" hidden="1">
      <c r="J2859" s="21"/>
      <c r="K2859" s="22" t="str">
        <f>IFERROR(TablaAforos[[#This Row],[AREA DEL POTRERO]]/TablaAforos[[#This Row],[NUMERO VACAS LOTE]]/TablaAforos[[#This Row],[DIAS OCUPACION]],"")</f>
        <v/>
      </c>
      <c r="L2859" s="23">
        <f t="shared" si="585"/>
        <v>1900</v>
      </c>
      <c r="M2859" s="23">
        <f t="shared" si="586"/>
        <v>1</v>
      </c>
      <c r="N2859" s="23">
        <f t="shared" si="587"/>
        <v>0</v>
      </c>
    </row>
    <row r="2860" spans="10:14" hidden="1">
      <c r="J2860" s="21"/>
      <c r="K2860" s="22" t="str">
        <f>IFERROR(TablaAforos[[#This Row],[AREA DEL POTRERO]]/TablaAforos[[#This Row],[NUMERO VACAS LOTE]]/TablaAforos[[#This Row],[DIAS OCUPACION]],"")</f>
        <v/>
      </c>
      <c r="L2860" s="23">
        <f t="shared" si="585"/>
        <v>1900</v>
      </c>
      <c r="M2860" s="23">
        <f t="shared" si="586"/>
        <v>1</v>
      </c>
      <c r="N2860" s="23">
        <f t="shared" si="587"/>
        <v>0</v>
      </c>
    </row>
    <row r="2861" spans="10:14" hidden="1">
      <c r="J2861" s="21"/>
      <c r="K2861" s="22" t="str">
        <f>IFERROR(TablaAforos[[#This Row],[AREA DEL POTRERO]]/TablaAforos[[#This Row],[NUMERO VACAS LOTE]]/TablaAforos[[#This Row],[DIAS OCUPACION]],"")</f>
        <v/>
      </c>
      <c r="L2861" s="23">
        <f t="shared" si="585"/>
        <v>1900</v>
      </c>
      <c r="M2861" s="23">
        <f t="shared" si="586"/>
        <v>1</v>
      </c>
      <c r="N2861" s="23">
        <f t="shared" si="587"/>
        <v>0</v>
      </c>
    </row>
    <row r="2862" spans="10:14" hidden="1">
      <c r="J2862" s="21"/>
      <c r="K2862" s="22" t="str">
        <f>IFERROR(TablaAforos[[#This Row],[AREA DEL POTRERO]]/TablaAforos[[#This Row],[NUMERO VACAS LOTE]]/TablaAforos[[#This Row],[DIAS OCUPACION]],"")</f>
        <v/>
      </c>
      <c r="L2862" s="23">
        <f t="shared" si="585"/>
        <v>1900</v>
      </c>
      <c r="M2862" s="23">
        <f t="shared" si="586"/>
        <v>1</v>
      </c>
      <c r="N2862" s="23">
        <f t="shared" si="587"/>
        <v>0</v>
      </c>
    </row>
    <row r="2863" spans="10:14" hidden="1">
      <c r="J2863" s="21"/>
      <c r="K2863" s="22" t="str">
        <f>IFERROR(TablaAforos[[#This Row],[AREA DEL POTRERO]]/TablaAforos[[#This Row],[NUMERO VACAS LOTE]]/TablaAforos[[#This Row],[DIAS OCUPACION]],"")</f>
        <v/>
      </c>
      <c r="L2863" s="23">
        <f t="shared" si="585"/>
        <v>1900</v>
      </c>
      <c r="M2863" s="23">
        <f t="shared" si="586"/>
        <v>1</v>
      </c>
      <c r="N2863" s="23">
        <f t="shared" si="587"/>
        <v>0</v>
      </c>
    </row>
    <row r="2864" spans="10:14" hidden="1">
      <c r="J2864" s="21"/>
      <c r="K2864" s="22" t="str">
        <f>IFERROR(TablaAforos[[#This Row],[AREA DEL POTRERO]]/TablaAforos[[#This Row],[NUMERO VACAS LOTE]]/TablaAforos[[#This Row],[DIAS OCUPACION]],"")</f>
        <v/>
      </c>
      <c r="L2864" s="23">
        <f t="shared" si="585"/>
        <v>1900</v>
      </c>
      <c r="M2864" s="23">
        <f t="shared" si="586"/>
        <v>1</v>
      </c>
      <c r="N2864" s="23">
        <f t="shared" si="587"/>
        <v>0</v>
      </c>
    </row>
    <row r="2865" spans="10:14" hidden="1">
      <c r="J2865" s="21"/>
      <c r="K2865" s="22" t="str">
        <f>IFERROR(TablaAforos[[#This Row],[AREA DEL POTRERO]]/TablaAforos[[#This Row],[NUMERO VACAS LOTE]]/TablaAforos[[#This Row],[DIAS OCUPACION]],"")</f>
        <v/>
      </c>
      <c r="L2865" s="23">
        <f t="shared" si="585"/>
        <v>1900</v>
      </c>
      <c r="M2865" s="23">
        <f t="shared" si="586"/>
        <v>1</v>
      </c>
      <c r="N2865" s="23">
        <f t="shared" si="587"/>
        <v>0</v>
      </c>
    </row>
    <row r="2866" spans="10:14" hidden="1">
      <c r="J2866" s="21"/>
      <c r="K2866" s="22" t="str">
        <f>IFERROR(TablaAforos[[#This Row],[AREA DEL POTRERO]]/TablaAforos[[#This Row],[NUMERO VACAS LOTE]]/TablaAforos[[#This Row],[DIAS OCUPACION]],"")</f>
        <v/>
      </c>
      <c r="L2866" s="23">
        <f t="shared" si="585"/>
        <v>1900</v>
      </c>
      <c r="M2866" s="23">
        <f t="shared" si="586"/>
        <v>1</v>
      </c>
      <c r="N2866" s="23">
        <f t="shared" si="587"/>
        <v>0</v>
      </c>
    </row>
    <row r="2867" spans="10:14" hidden="1">
      <c r="J2867" s="21"/>
      <c r="K2867" s="22" t="str">
        <f>IFERROR(TablaAforos[[#This Row],[AREA DEL POTRERO]]/TablaAforos[[#This Row],[NUMERO VACAS LOTE]]/TablaAforos[[#This Row],[DIAS OCUPACION]],"")</f>
        <v/>
      </c>
      <c r="L2867" s="23">
        <f t="shared" si="585"/>
        <v>1900</v>
      </c>
      <c r="M2867" s="23">
        <f t="shared" si="586"/>
        <v>1</v>
      </c>
      <c r="N2867" s="23">
        <f t="shared" si="587"/>
        <v>0</v>
      </c>
    </row>
    <row r="2868" spans="10:14" hidden="1">
      <c r="J2868" s="21"/>
      <c r="K2868" s="22" t="str">
        <f>IFERROR(TablaAforos[[#This Row],[AREA DEL POTRERO]]/TablaAforos[[#This Row],[NUMERO VACAS LOTE]]/TablaAforos[[#This Row],[DIAS OCUPACION]],"")</f>
        <v/>
      </c>
      <c r="L2868" s="23">
        <f t="shared" si="585"/>
        <v>1900</v>
      </c>
      <c r="M2868" s="23">
        <f t="shared" si="586"/>
        <v>1</v>
      </c>
      <c r="N2868" s="23">
        <f t="shared" si="587"/>
        <v>0</v>
      </c>
    </row>
    <row r="2869" spans="10:14" hidden="1">
      <c r="J2869" s="21"/>
      <c r="K2869" s="22" t="str">
        <f>IFERROR(TablaAforos[[#This Row],[AREA DEL POTRERO]]/TablaAforos[[#This Row],[NUMERO VACAS LOTE]]/TablaAforos[[#This Row],[DIAS OCUPACION]],"")</f>
        <v/>
      </c>
      <c r="L2869" s="23">
        <f t="shared" si="585"/>
        <v>1900</v>
      </c>
      <c r="M2869" s="23">
        <f t="shared" si="586"/>
        <v>1</v>
      </c>
      <c r="N2869" s="23">
        <f t="shared" si="587"/>
        <v>0</v>
      </c>
    </row>
    <row r="2870" spans="10:14" hidden="1">
      <c r="J2870" s="21"/>
      <c r="K2870" s="22" t="str">
        <f>IFERROR(TablaAforos[[#This Row],[AREA DEL POTRERO]]/TablaAforos[[#This Row],[NUMERO VACAS LOTE]]/TablaAforos[[#This Row],[DIAS OCUPACION]],"")</f>
        <v/>
      </c>
      <c r="L2870" s="23">
        <f t="shared" si="585"/>
        <v>1900</v>
      </c>
      <c r="M2870" s="23">
        <f t="shared" si="586"/>
        <v>1</v>
      </c>
      <c r="N2870" s="23">
        <f t="shared" si="587"/>
        <v>0</v>
      </c>
    </row>
    <row r="2871" spans="10:14" hidden="1">
      <c r="J2871" s="21"/>
      <c r="K2871" s="22" t="str">
        <f>IFERROR(TablaAforos[[#This Row],[AREA DEL POTRERO]]/TablaAforos[[#This Row],[NUMERO VACAS LOTE]]/TablaAforos[[#This Row],[DIAS OCUPACION]],"")</f>
        <v/>
      </c>
      <c r="L2871" s="23">
        <f t="shared" si="585"/>
        <v>1900</v>
      </c>
      <c r="M2871" s="23">
        <f t="shared" si="586"/>
        <v>1</v>
      </c>
      <c r="N2871" s="23">
        <f t="shared" si="587"/>
        <v>0</v>
      </c>
    </row>
    <row r="2872" spans="10:14" hidden="1">
      <c r="J2872" s="21"/>
      <c r="K2872" s="22" t="str">
        <f>IFERROR(TablaAforos[[#This Row],[AREA DEL POTRERO]]/TablaAforos[[#This Row],[NUMERO VACAS LOTE]]/TablaAforos[[#This Row],[DIAS OCUPACION]],"")</f>
        <v/>
      </c>
      <c r="L2872" s="23">
        <f t="shared" si="585"/>
        <v>1900</v>
      </c>
      <c r="M2872" s="23">
        <f t="shared" si="586"/>
        <v>1</v>
      </c>
      <c r="N2872" s="23">
        <f t="shared" si="587"/>
        <v>0</v>
      </c>
    </row>
    <row r="2873" spans="10:14" hidden="1">
      <c r="J2873" s="21"/>
      <c r="K2873" s="22" t="str">
        <f>IFERROR(TablaAforos[[#This Row],[AREA DEL POTRERO]]/TablaAforos[[#This Row],[NUMERO VACAS LOTE]]/TablaAforos[[#This Row],[DIAS OCUPACION]],"")</f>
        <v/>
      </c>
      <c r="L2873" s="23">
        <f t="shared" si="585"/>
        <v>1900</v>
      </c>
      <c r="M2873" s="23">
        <f t="shared" si="586"/>
        <v>1</v>
      </c>
      <c r="N2873" s="23">
        <f t="shared" si="587"/>
        <v>0</v>
      </c>
    </row>
    <row r="2874" spans="10:14" hidden="1">
      <c r="J2874" s="21"/>
      <c r="K2874" s="22" t="str">
        <f>IFERROR(TablaAforos[[#This Row],[AREA DEL POTRERO]]/TablaAforos[[#This Row],[NUMERO VACAS LOTE]]/TablaAforos[[#This Row],[DIAS OCUPACION]],"")</f>
        <v/>
      </c>
      <c r="L2874" s="23">
        <f t="shared" si="585"/>
        <v>1900</v>
      </c>
      <c r="M2874" s="23">
        <f t="shared" si="586"/>
        <v>1</v>
      </c>
      <c r="N2874" s="23">
        <f t="shared" si="587"/>
        <v>0</v>
      </c>
    </row>
    <row r="2875" spans="10:14" hidden="1">
      <c r="J2875" s="21"/>
      <c r="K2875" s="22" t="str">
        <f>IFERROR(TablaAforos[[#This Row],[AREA DEL POTRERO]]/TablaAforos[[#This Row],[NUMERO VACAS LOTE]]/TablaAforos[[#This Row],[DIAS OCUPACION]],"")</f>
        <v/>
      </c>
      <c r="L2875" s="23">
        <f t="shared" ref="L2875:L2938" si="588">YEAR(A2875)</f>
        <v>1900</v>
      </c>
      <c r="M2875" s="23">
        <f t="shared" ref="M2875:M2938" si="589">MONTH(A2875)</f>
        <v>1</v>
      </c>
      <c r="N2875" s="23">
        <f t="shared" ref="N2875:N2938" si="590">DAY(A2875)</f>
        <v>0</v>
      </c>
    </row>
    <row r="2876" spans="10:14" hidden="1">
      <c r="J2876" s="21"/>
      <c r="K2876" s="22" t="str">
        <f>IFERROR(TablaAforos[[#This Row],[AREA DEL POTRERO]]/TablaAforos[[#This Row],[NUMERO VACAS LOTE]]/TablaAforos[[#This Row],[DIAS OCUPACION]],"")</f>
        <v/>
      </c>
      <c r="L2876" s="23">
        <f t="shared" si="588"/>
        <v>1900</v>
      </c>
      <c r="M2876" s="23">
        <f t="shared" si="589"/>
        <v>1</v>
      </c>
      <c r="N2876" s="23">
        <f t="shared" si="590"/>
        <v>0</v>
      </c>
    </row>
    <row r="2877" spans="10:14" hidden="1">
      <c r="J2877" s="21"/>
      <c r="K2877" s="22" t="str">
        <f>IFERROR(TablaAforos[[#This Row],[AREA DEL POTRERO]]/TablaAforos[[#This Row],[NUMERO VACAS LOTE]]/TablaAforos[[#This Row],[DIAS OCUPACION]],"")</f>
        <v/>
      </c>
      <c r="L2877" s="23">
        <f t="shared" si="588"/>
        <v>1900</v>
      </c>
      <c r="M2877" s="23">
        <f t="shared" si="589"/>
        <v>1</v>
      </c>
      <c r="N2877" s="23">
        <f t="shared" si="590"/>
        <v>0</v>
      </c>
    </row>
    <row r="2878" spans="10:14" hidden="1">
      <c r="J2878" s="21"/>
      <c r="K2878" s="22" t="str">
        <f>IFERROR(TablaAforos[[#This Row],[AREA DEL POTRERO]]/TablaAforos[[#This Row],[NUMERO VACAS LOTE]]/TablaAforos[[#This Row],[DIAS OCUPACION]],"")</f>
        <v/>
      </c>
      <c r="L2878" s="23">
        <f t="shared" si="588"/>
        <v>1900</v>
      </c>
      <c r="M2878" s="23">
        <f t="shared" si="589"/>
        <v>1</v>
      </c>
      <c r="N2878" s="23">
        <f t="shared" si="590"/>
        <v>0</v>
      </c>
    </row>
    <row r="2879" spans="10:14" hidden="1">
      <c r="J2879" s="21"/>
      <c r="K2879" s="22" t="str">
        <f>IFERROR(TablaAforos[[#This Row],[AREA DEL POTRERO]]/TablaAforos[[#This Row],[NUMERO VACAS LOTE]]/TablaAforos[[#This Row],[DIAS OCUPACION]],"")</f>
        <v/>
      </c>
      <c r="L2879" s="23">
        <f t="shared" si="588"/>
        <v>1900</v>
      </c>
      <c r="M2879" s="23">
        <f t="shared" si="589"/>
        <v>1</v>
      </c>
      <c r="N2879" s="23">
        <f t="shared" si="590"/>
        <v>0</v>
      </c>
    </row>
    <row r="2880" spans="10:14" hidden="1">
      <c r="J2880" s="21"/>
      <c r="K2880" s="22" t="str">
        <f>IFERROR(TablaAforos[[#This Row],[AREA DEL POTRERO]]/TablaAforos[[#This Row],[NUMERO VACAS LOTE]]/TablaAforos[[#This Row],[DIAS OCUPACION]],"")</f>
        <v/>
      </c>
      <c r="L2880" s="23">
        <f t="shared" si="588"/>
        <v>1900</v>
      </c>
      <c r="M2880" s="23">
        <f t="shared" si="589"/>
        <v>1</v>
      </c>
      <c r="N2880" s="23">
        <f t="shared" si="590"/>
        <v>0</v>
      </c>
    </row>
    <row r="2881" spans="10:14" hidden="1">
      <c r="J2881" s="21"/>
      <c r="K2881" s="22" t="str">
        <f>IFERROR(TablaAforos[[#This Row],[AREA DEL POTRERO]]/TablaAforos[[#This Row],[NUMERO VACAS LOTE]]/TablaAforos[[#This Row],[DIAS OCUPACION]],"")</f>
        <v/>
      </c>
      <c r="L2881" s="23">
        <f t="shared" si="588"/>
        <v>1900</v>
      </c>
      <c r="M2881" s="23">
        <f t="shared" si="589"/>
        <v>1</v>
      </c>
      <c r="N2881" s="23">
        <f t="shared" si="590"/>
        <v>0</v>
      </c>
    </row>
    <row r="2882" spans="10:14" hidden="1">
      <c r="J2882" s="21"/>
      <c r="K2882" s="22" t="str">
        <f>IFERROR(TablaAforos[[#This Row],[AREA DEL POTRERO]]/TablaAforos[[#This Row],[NUMERO VACAS LOTE]]/TablaAforos[[#This Row],[DIAS OCUPACION]],"")</f>
        <v/>
      </c>
      <c r="L2882" s="23">
        <f t="shared" si="588"/>
        <v>1900</v>
      </c>
      <c r="M2882" s="23">
        <f t="shared" si="589"/>
        <v>1</v>
      </c>
      <c r="N2882" s="23">
        <f t="shared" si="590"/>
        <v>0</v>
      </c>
    </row>
    <row r="2883" spans="10:14" hidden="1">
      <c r="J2883" s="21"/>
      <c r="K2883" s="22" t="str">
        <f>IFERROR(TablaAforos[[#This Row],[AREA DEL POTRERO]]/TablaAforos[[#This Row],[NUMERO VACAS LOTE]]/TablaAforos[[#This Row],[DIAS OCUPACION]],"")</f>
        <v/>
      </c>
      <c r="L2883" s="23">
        <f t="shared" si="588"/>
        <v>1900</v>
      </c>
      <c r="M2883" s="23">
        <f t="shared" si="589"/>
        <v>1</v>
      </c>
      <c r="N2883" s="23">
        <f t="shared" si="590"/>
        <v>0</v>
      </c>
    </row>
    <row r="2884" spans="10:14" hidden="1">
      <c r="J2884" s="21"/>
      <c r="K2884" s="22" t="str">
        <f>IFERROR(TablaAforos[[#This Row],[AREA DEL POTRERO]]/TablaAforos[[#This Row],[NUMERO VACAS LOTE]]/TablaAforos[[#This Row],[DIAS OCUPACION]],"")</f>
        <v/>
      </c>
      <c r="L2884" s="23">
        <f t="shared" si="588"/>
        <v>1900</v>
      </c>
      <c r="M2884" s="23">
        <f t="shared" si="589"/>
        <v>1</v>
      </c>
      <c r="N2884" s="23">
        <f t="shared" si="590"/>
        <v>0</v>
      </c>
    </row>
    <row r="2885" spans="10:14" hidden="1">
      <c r="J2885" s="21"/>
      <c r="K2885" s="22" t="str">
        <f>IFERROR(TablaAforos[[#This Row],[AREA DEL POTRERO]]/TablaAforos[[#This Row],[NUMERO VACAS LOTE]]/TablaAforos[[#This Row],[DIAS OCUPACION]],"")</f>
        <v/>
      </c>
      <c r="L2885" s="23">
        <f t="shared" si="588"/>
        <v>1900</v>
      </c>
      <c r="M2885" s="23">
        <f t="shared" si="589"/>
        <v>1</v>
      </c>
      <c r="N2885" s="23">
        <f t="shared" si="590"/>
        <v>0</v>
      </c>
    </row>
    <row r="2886" spans="10:14" hidden="1">
      <c r="J2886" s="21"/>
      <c r="K2886" s="22" t="str">
        <f>IFERROR(TablaAforos[[#This Row],[AREA DEL POTRERO]]/TablaAforos[[#This Row],[NUMERO VACAS LOTE]]/TablaAforos[[#This Row],[DIAS OCUPACION]],"")</f>
        <v/>
      </c>
      <c r="L2886" s="23">
        <f t="shared" si="588"/>
        <v>1900</v>
      </c>
      <c r="M2886" s="23">
        <f t="shared" si="589"/>
        <v>1</v>
      </c>
      <c r="N2886" s="23">
        <f t="shared" si="590"/>
        <v>0</v>
      </c>
    </row>
    <row r="2887" spans="10:14" hidden="1">
      <c r="J2887" s="21"/>
      <c r="K2887" s="22" t="str">
        <f>IFERROR(TablaAforos[[#This Row],[AREA DEL POTRERO]]/TablaAforos[[#This Row],[NUMERO VACAS LOTE]]/TablaAforos[[#This Row],[DIAS OCUPACION]],"")</f>
        <v/>
      </c>
      <c r="L2887" s="23">
        <f t="shared" si="588"/>
        <v>1900</v>
      </c>
      <c r="M2887" s="23">
        <f t="shared" si="589"/>
        <v>1</v>
      </c>
      <c r="N2887" s="23">
        <f t="shared" si="590"/>
        <v>0</v>
      </c>
    </row>
    <row r="2888" spans="10:14" hidden="1">
      <c r="J2888" s="21"/>
      <c r="K2888" s="22" t="str">
        <f>IFERROR(TablaAforos[[#This Row],[AREA DEL POTRERO]]/TablaAforos[[#This Row],[NUMERO VACAS LOTE]]/TablaAforos[[#This Row],[DIAS OCUPACION]],"")</f>
        <v/>
      </c>
      <c r="L2888" s="23">
        <f t="shared" si="588"/>
        <v>1900</v>
      </c>
      <c r="M2888" s="23">
        <f t="shared" si="589"/>
        <v>1</v>
      </c>
      <c r="N2888" s="23">
        <f t="shared" si="590"/>
        <v>0</v>
      </c>
    </row>
    <row r="2889" spans="10:14" hidden="1">
      <c r="J2889" s="21"/>
      <c r="K2889" s="22" t="str">
        <f>IFERROR(TablaAforos[[#This Row],[AREA DEL POTRERO]]/TablaAforos[[#This Row],[NUMERO VACAS LOTE]]/TablaAforos[[#This Row],[DIAS OCUPACION]],"")</f>
        <v/>
      </c>
      <c r="L2889" s="23">
        <f t="shared" si="588"/>
        <v>1900</v>
      </c>
      <c r="M2889" s="23">
        <f t="shared" si="589"/>
        <v>1</v>
      </c>
      <c r="N2889" s="23">
        <f t="shared" si="590"/>
        <v>0</v>
      </c>
    </row>
    <row r="2890" spans="10:14" hidden="1">
      <c r="J2890" s="21"/>
      <c r="K2890" s="22" t="str">
        <f>IFERROR(TablaAforos[[#This Row],[AREA DEL POTRERO]]/TablaAforos[[#This Row],[NUMERO VACAS LOTE]]/TablaAforos[[#This Row],[DIAS OCUPACION]],"")</f>
        <v/>
      </c>
      <c r="L2890" s="23">
        <f t="shared" si="588"/>
        <v>1900</v>
      </c>
      <c r="M2890" s="23">
        <f t="shared" si="589"/>
        <v>1</v>
      </c>
      <c r="N2890" s="23">
        <f t="shared" si="590"/>
        <v>0</v>
      </c>
    </row>
    <row r="2891" spans="10:14" hidden="1">
      <c r="J2891" s="21"/>
      <c r="K2891" s="22" t="str">
        <f>IFERROR(TablaAforos[[#This Row],[AREA DEL POTRERO]]/TablaAforos[[#This Row],[NUMERO VACAS LOTE]]/TablaAforos[[#This Row],[DIAS OCUPACION]],"")</f>
        <v/>
      </c>
      <c r="L2891" s="23">
        <f t="shared" si="588"/>
        <v>1900</v>
      </c>
      <c r="M2891" s="23">
        <f t="shared" si="589"/>
        <v>1</v>
      </c>
      <c r="N2891" s="23">
        <f t="shared" si="590"/>
        <v>0</v>
      </c>
    </row>
    <row r="2892" spans="10:14" hidden="1">
      <c r="J2892" s="21"/>
      <c r="K2892" s="22" t="str">
        <f>IFERROR(TablaAforos[[#This Row],[AREA DEL POTRERO]]/TablaAforos[[#This Row],[NUMERO VACAS LOTE]]/TablaAforos[[#This Row],[DIAS OCUPACION]],"")</f>
        <v/>
      </c>
      <c r="L2892" s="23">
        <f t="shared" si="588"/>
        <v>1900</v>
      </c>
      <c r="M2892" s="23">
        <f t="shared" si="589"/>
        <v>1</v>
      </c>
      <c r="N2892" s="23">
        <f t="shared" si="590"/>
        <v>0</v>
      </c>
    </row>
    <row r="2893" spans="10:14" hidden="1">
      <c r="J2893" s="21"/>
      <c r="K2893" s="22" t="str">
        <f>IFERROR(TablaAforos[[#This Row],[AREA DEL POTRERO]]/TablaAforos[[#This Row],[NUMERO VACAS LOTE]]/TablaAforos[[#This Row],[DIAS OCUPACION]],"")</f>
        <v/>
      </c>
      <c r="L2893" s="23">
        <f t="shared" si="588"/>
        <v>1900</v>
      </c>
      <c r="M2893" s="23">
        <f t="shared" si="589"/>
        <v>1</v>
      </c>
      <c r="N2893" s="23">
        <f t="shared" si="590"/>
        <v>0</v>
      </c>
    </row>
    <row r="2894" spans="10:14" hidden="1">
      <c r="J2894" s="21"/>
      <c r="K2894" s="22" t="str">
        <f>IFERROR(TablaAforos[[#This Row],[AREA DEL POTRERO]]/TablaAforos[[#This Row],[NUMERO VACAS LOTE]]/TablaAforos[[#This Row],[DIAS OCUPACION]],"")</f>
        <v/>
      </c>
      <c r="L2894" s="23">
        <f t="shared" si="588"/>
        <v>1900</v>
      </c>
      <c r="M2894" s="23">
        <f t="shared" si="589"/>
        <v>1</v>
      </c>
      <c r="N2894" s="23">
        <f t="shared" si="590"/>
        <v>0</v>
      </c>
    </row>
    <row r="2895" spans="10:14" hidden="1">
      <c r="J2895" s="21"/>
      <c r="K2895" s="22" t="str">
        <f>IFERROR(TablaAforos[[#This Row],[AREA DEL POTRERO]]/TablaAforos[[#This Row],[NUMERO VACAS LOTE]]/TablaAforos[[#This Row],[DIAS OCUPACION]],"")</f>
        <v/>
      </c>
      <c r="L2895" s="23">
        <f t="shared" si="588"/>
        <v>1900</v>
      </c>
      <c r="M2895" s="23">
        <f t="shared" si="589"/>
        <v>1</v>
      </c>
      <c r="N2895" s="23">
        <f t="shared" si="590"/>
        <v>0</v>
      </c>
    </row>
    <row r="2896" spans="10:14" hidden="1">
      <c r="J2896" s="21"/>
      <c r="K2896" s="22" t="str">
        <f>IFERROR(TablaAforos[[#This Row],[AREA DEL POTRERO]]/TablaAforos[[#This Row],[NUMERO VACAS LOTE]]/TablaAforos[[#This Row],[DIAS OCUPACION]],"")</f>
        <v/>
      </c>
      <c r="L2896" s="23">
        <f t="shared" si="588"/>
        <v>1900</v>
      </c>
      <c r="M2896" s="23">
        <f t="shared" si="589"/>
        <v>1</v>
      </c>
      <c r="N2896" s="23">
        <f t="shared" si="590"/>
        <v>0</v>
      </c>
    </row>
    <row r="2897" spans="10:14" hidden="1">
      <c r="J2897" s="21"/>
      <c r="K2897" s="22" t="str">
        <f>IFERROR(TablaAforos[[#This Row],[AREA DEL POTRERO]]/TablaAforos[[#This Row],[NUMERO VACAS LOTE]]/TablaAforos[[#This Row],[DIAS OCUPACION]],"")</f>
        <v/>
      </c>
      <c r="L2897" s="23">
        <f t="shared" si="588"/>
        <v>1900</v>
      </c>
      <c r="M2897" s="23">
        <f t="shared" si="589"/>
        <v>1</v>
      </c>
      <c r="N2897" s="23">
        <f t="shared" si="590"/>
        <v>0</v>
      </c>
    </row>
    <row r="2898" spans="10:14" hidden="1">
      <c r="J2898" s="21"/>
      <c r="K2898" s="22" t="str">
        <f>IFERROR(TablaAforos[[#This Row],[AREA DEL POTRERO]]/TablaAforos[[#This Row],[NUMERO VACAS LOTE]]/TablaAforos[[#This Row],[DIAS OCUPACION]],"")</f>
        <v/>
      </c>
      <c r="L2898" s="23">
        <f t="shared" si="588"/>
        <v>1900</v>
      </c>
      <c r="M2898" s="23">
        <f t="shared" si="589"/>
        <v>1</v>
      </c>
      <c r="N2898" s="23">
        <f t="shared" si="590"/>
        <v>0</v>
      </c>
    </row>
    <row r="2899" spans="10:14" hidden="1">
      <c r="J2899" s="21"/>
      <c r="K2899" s="22" t="str">
        <f>IFERROR(TablaAforos[[#This Row],[AREA DEL POTRERO]]/TablaAforos[[#This Row],[NUMERO VACAS LOTE]]/TablaAforos[[#This Row],[DIAS OCUPACION]],"")</f>
        <v/>
      </c>
      <c r="L2899" s="23">
        <f t="shared" si="588"/>
        <v>1900</v>
      </c>
      <c r="M2899" s="23">
        <f t="shared" si="589"/>
        <v>1</v>
      </c>
      <c r="N2899" s="23">
        <f t="shared" si="590"/>
        <v>0</v>
      </c>
    </row>
    <row r="2900" spans="10:14" hidden="1">
      <c r="J2900" s="21"/>
      <c r="K2900" s="22" t="str">
        <f>IFERROR(TablaAforos[[#This Row],[AREA DEL POTRERO]]/TablaAforos[[#This Row],[NUMERO VACAS LOTE]]/TablaAforos[[#This Row],[DIAS OCUPACION]],"")</f>
        <v/>
      </c>
      <c r="L2900" s="23">
        <f t="shared" si="588"/>
        <v>1900</v>
      </c>
      <c r="M2900" s="23">
        <f t="shared" si="589"/>
        <v>1</v>
      </c>
      <c r="N2900" s="23">
        <f t="shared" si="590"/>
        <v>0</v>
      </c>
    </row>
    <row r="2901" spans="10:14" hidden="1">
      <c r="J2901" s="21"/>
      <c r="K2901" s="22" t="str">
        <f>IFERROR(TablaAforos[[#This Row],[AREA DEL POTRERO]]/TablaAforos[[#This Row],[NUMERO VACAS LOTE]]/TablaAforos[[#This Row],[DIAS OCUPACION]],"")</f>
        <v/>
      </c>
      <c r="L2901" s="23">
        <f t="shared" si="588"/>
        <v>1900</v>
      </c>
      <c r="M2901" s="23">
        <f t="shared" si="589"/>
        <v>1</v>
      </c>
      <c r="N2901" s="23">
        <f t="shared" si="590"/>
        <v>0</v>
      </c>
    </row>
    <row r="2902" spans="10:14" hidden="1">
      <c r="J2902" s="21"/>
      <c r="K2902" s="22" t="str">
        <f>IFERROR(TablaAforos[[#This Row],[AREA DEL POTRERO]]/TablaAforos[[#This Row],[NUMERO VACAS LOTE]]/TablaAforos[[#This Row],[DIAS OCUPACION]],"")</f>
        <v/>
      </c>
      <c r="L2902" s="23">
        <f t="shared" si="588"/>
        <v>1900</v>
      </c>
      <c r="M2902" s="23">
        <f t="shared" si="589"/>
        <v>1</v>
      </c>
      <c r="N2902" s="23">
        <f t="shared" si="590"/>
        <v>0</v>
      </c>
    </row>
    <row r="2903" spans="10:14" hidden="1">
      <c r="J2903" s="21"/>
      <c r="K2903" s="22" t="str">
        <f>IFERROR(TablaAforos[[#This Row],[AREA DEL POTRERO]]/TablaAforos[[#This Row],[NUMERO VACAS LOTE]]/TablaAforos[[#This Row],[DIAS OCUPACION]],"")</f>
        <v/>
      </c>
      <c r="L2903" s="23">
        <f t="shared" si="588"/>
        <v>1900</v>
      </c>
      <c r="M2903" s="23">
        <f t="shared" si="589"/>
        <v>1</v>
      </c>
      <c r="N2903" s="23">
        <f t="shared" si="590"/>
        <v>0</v>
      </c>
    </row>
    <row r="2904" spans="10:14" hidden="1">
      <c r="J2904" s="21"/>
      <c r="K2904" s="22" t="str">
        <f>IFERROR(TablaAforos[[#This Row],[AREA DEL POTRERO]]/TablaAforos[[#This Row],[NUMERO VACAS LOTE]]/TablaAforos[[#This Row],[DIAS OCUPACION]],"")</f>
        <v/>
      </c>
      <c r="L2904" s="23">
        <f t="shared" si="588"/>
        <v>1900</v>
      </c>
      <c r="M2904" s="23">
        <f t="shared" si="589"/>
        <v>1</v>
      </c>
      <c r="N2904" s="23">
        <f t="shared" si="590"/>
        <v>0</v>
      </c>
    </row>
    <row r="2905" spans="10:14" hidden="1">
      <c r="J2905" s="21"/>
      <c r="K2905" s="22" t="str">
        <f>IFERROR(TablaAforos[[#This Row],[AREA DEL POTRERO]]/TablaAforos[[#This Row],[NUMERO VACAS LOTE]]/TablaAforos[[#This Row],[DIAS OCUPACION]],"")</f>
        <v/>
      </c>
      <c r="L2905" s="23">
        <f t="shared" si="588"/>
        <v>1900</v>
      </c>
      <c r="M2905" s="23">
        <f t="shared" si="589"/>
        <v>1</v>
      </c>
      <c r="N2905" s="23">
        <f t="shared" si="590"/>
        <v>0</v>
      </c>
    </row>
    <row r="2906" spans="10:14" hidden="1">
      <c r="J2906" s="21"/>
      <c r="K2906" s="22" t="str">
        <f>IFERROR(TablaAforos[[#This Row],[AREA DEL POTRERO]]/TablaAforos[[#This Row],[NUMERO VACAS LOTE]]/TablaAforos[[#This Row],[DIAS OCUPACION]],"")</f>
        <v/>
      </c>
      <c r="L2906" s="23">
        <f t="shared" si="588"/>
        <v>1900</v>
      </c>
      <c r="M2906" s="23">
        <f t="shared" si="589"/>
        <v>1</v>
      </c>
      <c r="N2906" s="23">
        <f t="shared" si="590"/>
        <v>0</v>
      </c>
    </row>
    <row r="2907" spans="10:14" hidden="1">
      <c r="J2907" s="21"/>
      <c r="K2907" s="22" t="str">
        <f>IFERROR(TablaAforos[[#This Row],[AREA DEL POTRERO]]/TablaAforos[[#This Row],[NUMERO VACAS LOTE]]/TablaAforos[[#This Row],[DIAS OCUPACION]],"")</f>
        <v/>
      </c>
      <c r="L2907" s="23">
        <f t="shared" si="588"/>
        <v>1900</v>
      </c>
      <c r="M2907" s="23">
        <f t="shared" si="589"/>
        <v>1</v>
      </c>
      <c r="N2907" s="23">
        <f t="shared" si="590"/>
        <v>0</v>
      </c>
    </row>
    <row r="2908" spans="10:14" hidden="1">
      <c r="J2908" s="21"/>
      <c r="K2908" s="22" t="str">
        <f>IFERROR(TablaAforos[[#This Row],[AREA DEL POTRERO]]/TablaAforos[[#This Row],[NUMERO VACAS LOTE]]/TablaAforos[[#This Row],[DIAS OCUPACION]],"")</f>
        <v/>
      </c>
      <c r="L2908" s="23">
        <f t="shared" si="588"/>
        <v>1900</v>
      </c>
      <c r="M2908" s="23">
        <f t="shared" si="589"/>
        <v>1</v>
      </c>
      <c r="N2908" s="23">
        <f t="shared" si="590"/>
        <v>0</v>
      </c>
    </row>
    <row r="2909" spans="10:14" hidden="1">
      <c r="J2909" s="21"/>
      <c r="K2909" s="22" t="str">
        <f>IFERROR(TablaAforos[[#This Row],[AREA DEL POTRERO]]/TablaAforos[[#This Row],[NUMERO VACAS LOTE]]/TablaAforos[[#This Row],[DIAS OCUPACION]],"")</f>
        <v/>
      </c>
      <c r="L2909" s="23">
        <f t="shared" si="588"/>
        <v>1900</v>
      </c>
      <c r="M2909" s="23">
        <f t="shared" si="589"/>
        <v>1</v>
      </c>
      <c r="N2909" s="23">
        <f t="shared" si="590"/>
        <v>0</v>
      </c>
    </row>
    <row r="2910" spans="10:14" hidden="1">
      <c r="J2910" s="21"/>
      <c r="K2910" s="22" t="str">
        <f>IFERROR(TablaAforos[[#This Row],[AREA DEL POTRERO]]/TablaAforos[[#This Row],[NUMERO VACAS LOTE]]/TablaAforos[[#This Row],[DIAS OCUPACION]],"")</f>
        <v/>
      </c>
      <c r="L2910" s="23">
        <f t="shared" si="588"/>
        <v>1900</v>
      </c>
      <c r="M2910" s="23">
        <f t="shared" si="589"/>
        <v>1</v>
      </c>
      <c r="N2910" s="23">
        <f t="shared" si="590"/>
        <v>0</v>
      </c>
    </row>
    <row r="2911" spans="10:14" hidden="1">
      <c r="J2911" s="21"/>
      <c r="K2911" s="22" t="str">
        <f>IFERROR(TablaAforos[[#This Row],[AREA DEL POTRERO]]/TablaAforos[[#This Row],[NUMERO VACAS LOTE]]/TablaAforos[[#This Row],[DIAS OCUPACION]],"")</f>
        <v/>
      </c>
      <c r="L2911" s="23">
        <f t="shared" si="588"/>
        <v>1900</v>
      </c>
      <c r="M2911" s="23">
        <f t="shared" si="589"/>
        <v>1</v>
      </c>
      <c r="N2911" s="23">
        <f t="shared" si="590"/>
        <v>0</v>
      </c>
    </row>
    <row r="2912" spans="10:14" hidden="1">
      <c r="J2912" s="21"/>
      <c r="K2912" s="22" t="str">
        <f>IFERROR(TablaAforos[[#This Row],[AREA DEL POTRERO]]/TablaAforos[[#This Row],[NUMERO VACAS LOTE]]/TablaAforos[[#This Row],[DIAS OCUPACION]],"")</f>
        <v/>
      </c>
      <c r="L2912" s="23">
        <f t="shared" si="588"/>
        <v>1900</v>
      </c>
      <c r="M2912" s="23">
        <f t="shared" si="589"/>
        <v>1</v>
      </c>
      <c r="N2912" s="23">
        <f t="shared" si="590"/>
        <v>0</v>
      </c>
    </row>
    <row r="2913" spans="10:14" hidden="1">
      <c r="J2913" s="21"/>
      <c r="K2913" s="22" t="str">
        <f>IFERROR(TablaAforos[[#This Row],[AREA DEL POTRERO]]/TablaAforos[[#This Row],[NUMERO VACAS LOTE]]/TablaAforos[[#This Row],[DIAS OCUPACION]],"")</f>
        <v/>
      </c>
      <c r="L2913" s="23">
        <f t="shared" si="588"/>
        <v>1900</v>
      </c>
      <c r="M2913" s="23">
        <f t="shared" si="589"/>
        <v>1</v>
      </c>
      <c r="N2913" s="23">
        <f t="shared" si="590"/>
        <v>0</v>
      </c>
    </row>
    <row r="2914" spans="10:14" hidden="1">
      <c r="J2914" s="21"/>
      <c r="K2914" s="22" t="str">
        <f>IFERROR(TablaAforos[[#This Row],[AREA DEL POTRERO]]/TablaAforos[[#This Row],[NUMERO VACAS LOTE]]/TablaAforos[[#This Row],[DIAS OCUPACION]],"")</f>
        <v/>
      </c>
      <c r="L2914" s="23">
        <f t="shared" si="588"/>
        <v>1900</v>
      </c>
      <c r="M2914" s="23">
        <f t="shared" si="589"/>
        <v>1</v>
      </c>
      <c r="N2914" s="23">
        <f t="shared" si="590"/>
        <v>0</v>
      </c>
    </row>
    <row r="2915" spans="10:14" hidden="1">
      <c r="J2915" s="21"/>
      <c r="K2915" s="22" t="str">
        <f>IFERROR(TablaAforos[[#This Row],[AREA DEL POTRERO]]/TablaAforos[[#This Row],[NUMERO VACAS LOTE]]/TablaAforos[[#This Row],[DIAS OCUPACION]],"")</f>
        <v/>
      </c>
      <c r="L2915" s="23">
        <f t="shared" si="588"/>
        <v>1900</v>
      </c>
      <c r="M2915" s="23">
        <f t="shared" si="589"/>
        <v>1</v>
      </c>
      <c r="N2915" s="23">
        <f t="shared" si="590"/>
        <v>0</v>
      </c>
    </row>
    <row r="2916" spans="10:14" hidden="1">
      <c r="J2916" s="21"/>
      <c r="K2916" s="22" t="str">
        <f>IFERROR(TablaAforos[[#This Row],[AREA DEL POTRERO]]/TablaAforos[[#This Row],[NUMERO VACAS LOTE]]/TablaAforos[[#This Row],[DIAS OCUPACION]],"")</f>
        <v/>
      </c>
      <c r="L2916" s="23">
        <f t="shared" si="588"/>
        <v>1900</v>
      </c>
      <c r="M2916" s="23">
        <f t="shared" si="589"/>
        <v>1</v>
      </c>
      <c r="N2916" s="23">
        <f t="shared" si="590"/>
        <v>0</v>
      </c>
    </row>
    <row r="2917" spans="10:14" hidden="1">
      <c r="J2917" s="21"/>
      <c r="K2917" s="22" t="str">
        <f>IFERROR(TablaAforos[[#This Row],[AREA DEL POTRERO]]/TablaAforos[[#This Row],[NUMERO VACAS LOTE]]/TablaAforos[[#This Row],[DIAS OCUPACION]],"")</f>
        <v/>
      </c>
      <c r="L2917" s="23">
        <f t="shared" si="588"/>
        <v>1900</v>
      </c>
      <c r="M2917" s="23">
        <f t="shared" si="589"/>
        <v>1</v>
      </c>
      <c r="N2917" s="23">
        <f t="shared" si="590"/>
        <v>0</v>
      </c>
    </row>
    <row r="2918" spans="10:14" hidden="1">
      <c r="J2918" s="21"/>
      <c r="K2918" s="22" t="str">
        <f>IFERROR(TablaAforos[[#This Row],[AREA DEL POTRERO]]/TablaAforos[[#This Row],[NUMERO VACAS LOTE]]/TablaAforos[[#This Row],[DIAS OCUPACION]],"")</f>
        <v/>
      </c>
      <c r="L2918" s="23">
        <f t="shared" si="588"/>
        <v>1900</v>
      </c>
      <c r="M2918" s="23">
        <f t="shared" si="589"/>
        <v>1</v>
      </c>
      <c r="N2918" s="23">
        <f t="shared" si="590"/>
        <v>0</v>
      </c>
    </row>
    <row r="2919" spans="10:14" hidden="1">
      <c r="J2919" s="21"/>
      <c r="K2919" s="22" t="str">
        <f>IFERROR(TablaAforos[[#This Row],[AREA DEL POTRERO]]/TablaAforos[[#This Row],[NUMERO VACAS LOTE]]/TablaAforos[[#This Row],[DIAS OCUPACION]],"")</f>
        <v/>
      </c>
      <c r="L2919" s="23">
        <f t="shared" si="588"/>
        <v>1900</v>
      </c>
      <c r="M2919" s="23">
        <f t="shared" si="589"/>
        <v>1</v>
      </c>
      <c r="N2919" s="23">
        <f t="shared" si="590"/>
        <v>0</v>
      </c>
    </row>
    <row r="2920" spans="10:14" hidden="1">
      <c r="J2920" s="21"/>
      <c r="K2920" s="22" t="str">
        <f>IFERROR(TablaAforos[[#This Row],[AREA DEL POTRERO]]/TablaAforos[[#This Row],[NUMERO VACAS LOTE]]/TablaAforos[[#This Row],[DIAS OCUPACION]],"")</f>
        <v/>
      </c>
      <c r="L2920" s="23">
        <f t="shared" si="588"/>
        <v>1900</v>
      </c>
      <c r="M2920" s="23">
        <f t="shared" si="589"/>
        <v>1</v>
      </c>
      <c r="N2920" s="23">
        <f t="shared" si="590"/>
        <v>0</v>
      </c>
    </row>
    <row r="2921" spans="10:14" hidden="1">
      <c r="J2921" s="21"/>
      <c r="K2921" s="22" t="str">
        <f>IFERROR(TablaAforos[[#This Row],[AREA DEL POTRERO]]/TablaAforos[[#This Row],[NUMERO VACAS LOTE]]/TablaAforos[[#This Row],[DIAS OCUPACION]],"")</f>
        <v/>
      </c>
      <c r="L2921" s="23">
        <f t="shared" si="588"/>
        <v>1900</v>
      </c>
      <c r="M2921" s="23">
        <f t="shared" si="589"/>
        <v>1</v>
      </c>
      <c r="N2921" s="23">
        <f t="shared" si="590"/>
        <v>0</v>
      </c>
    </row>
    <row r="2922" spans="10:14" hidden="1">
      <c r="J2922" s="21"/>
      <c r="K2922" s="22" t="str">
        <f>IFERROR(TablaAforos[[#This Row],[AREA DEL POTRERO]]/TablaAforos[[#This Row],[NUMERO VACAS LOTE]]/TablaAforos[[#This Row],[DIAS OCUPACION]],"")</f>
        <v/>
      </c>
      <c r="L2922" s="23">
        <f t="shared" si="588"/>
        <v>1900</v>
      </c>
      <c r="M2922" s="23">
        <f t="shared" si="589"/>
        <v>1</v>
      </c>
      <c r="N2922" s="23">
        <f t="shared" si="590"/>
        <v>0</v>
      </c>
    </row>
    <row r="2923" spans="10:14" hidden="1">
      <c r="J2923" s="21"/>
      <c r="K2923" s="22" t="str">
        <f>IFERROR(TablaAforos[[#This Row],[AREA DEL POTRERO]]/TablaAforos[[#This Row],[NUMERO VACAS LOTE]]/TablaAforos[[#This Row],[DIAS OCUPACION]],"")</f>
        <v/>
      </c>
      <c r="L2923" s="23">
        <f t="shared" si="588"/>
        <v>1900</v>
      </c>
      <c r="M2923" s="23">
        <f t="shared" si="589"/>
        <v>1</v>
      </c>
      <c r="N2923" s="23">
        <f t="shared" si="590"/>
        <v>0</v>
      </c>
    </row>
    <row r="2924" spans="10:14" hidden="1">
      <c r="J2924" s="21"/>
      <c r="K2924" s="22" t="str">
        <f>IFERROR(TablaAforos[[#This Row],[AREA DEL POTRERO]]/TablaAforos[[#This Row],[NUMERO VACAS LOTE]]/TablaAforos[[#This Row],[DIAS OCUPACION]],"")</f>
        <v/>
      </c>
      <c r="L2924" s="23">
        <f t="shared" si="588"/>
        <v>1900</v>
      </c>
      <c r="M2924" s="23">
        <f t="shared" si="589"/>
        <v>1</v>
      </c>
      <c r="N2924" s="23">
        <f t="shared" si="590"/>
        <v>0</v>
      </c>
    </row>
    <row r="2925" spans="10:14" hidden="1">
      <c r="J2925" s="21"/>
      <c r="K2925" s="22" t="str">
        <f>IFERROR(TablaAforos[[#This Row],[AREA DEL POTRERO]]/TablaAforos[[#This Row],[NUMERO VACAS LOTE]]/TablaAforos[[#This Row],[DIAS OCUPACION]],"")</f>
        <v/>
      </c>
      <c r="L2925" s="23">
        <f t="shared" si="588"/>
        <v>1900</v>
      </c>
      <c r="M2925" s="23">
        <f t="shared" si="589"/>
        <v>1</v>
      </c>
      <c r="N2925" s="23">
        <f t="shared" si="590"/>
        <v>0</v>
      </c>
    </row>
    <row r="2926" spans="10:14" hidden="1">
      <c r="J2926" s="21"/>
      <c r="K2926" s="22" t="str">
        <f>IFERROR(TablaAforos[[#This Row],[AREA DEL POTRERO]]/TablaAforos[[#This Row],[NUMERO VACAS LOTE]]/TablaAforos[[#This Row],[DIAS OCUPACION]],"")</f>
        <v/>
      </c>
      <c r="L2926" s="23">
        <f t="shared" si="588"/>
        <v>1900</v>
      </c>
      <c r="M2926" s="23">
        <f t="shared" si="589"/>
        <v>1</v>
      </c>
      <c r="N2926" s="23">
        <f t="shared" si="590"/>
        <v>0</v>
      </c>
    </row>
    <row r="2927" spans="10:14" hidden="1">
      <c r="J2927" s="21"/>
      <c r="K2927" s="22" t="str">
        <f>IFERROR(TablaAforos[[#This Row],[AREA DEL POTRERO]]/TablaAforos[[#This Row],[NUMERO VACAS LOTE]]/TablaAforos[[#This Row],[DIAS OCUPACION]],"")</f>
        <v/>
      </c>
      <c r="L2927" s="23">
        <f t="shared" si="588"/>
        <v>1900</v>
      </c>
      <c r="M2927" s="23">
        <f t="shared" si="589"/>
        <v>1</v>
      </c>
      <c r="N2927" s="23">
        <f t="shared" si="590"/>
        <v>0</v>
      </c>
    </row>
    <row r="2928" spans="10:14" hidden="1">
      <c r="J2928" s="21"/>
      <c r="K2928" s="22" t="str">
        <f>IFERROR(TablaAforos[[#This Row],[AREA DEL POTRERO]]/TablaAforos[[#This Row],[NUMERO VACAS LOTE]]/TablaAforos[[#This Row],[DIAS OCUPACION]],"")</f>
        <v/>
      </c>
      <c r="L2928" s="23">
        <f t="shared" si="588"/>
        <v>1900</v>
      </c>
      <c r="M2928" s="23">
        <f t="shared" si="589"/>
        <v>1</v>
      </c>
      <c r="N2928" s="23">
        <f t="shared" si="590"/>
        <v>0</v>
      </c>
    </row>
    <row r="2929" spans="10:14" hidden="1">
      <c r="J2929" s="21"/>
      <c r="K2929" s="22" t="str">
        <f>IFERROR(TablaAforos[[#This Row],[AREA DEL POTRERO]]/TablaAforos[[#This Row],[NUMERO VACAS LOTE]]/TablaAforos[[#This Row],[DIAS OCUPACION]],"")</f>
        <v/>
      </c>
      <c r="L2929" s="23">
        <f t="shared" si="588"/>
        <v>1900</v>
      </c>
      <c r="M2929" s="23">
        <f t="shared" si="589"/>
        <v>1</v>
      </c>
      <c r="N2929" s="23">
        <f t="shared" si="590"/>
        <v>0</v>
      </c>
    </row>
    <row r="2930" spans="10:14" hidden="1">
      <c r="J2930" s="21"/>
      <c r="K2930" s="22" t="str">
        <f>IFERROR(TablaAforos[[#This Row],[AREA DEL POTRERO]]/TablaAforos[[#This Row],[NUMERO VACAS LOTE]]/TablaAforos[[#This Row],[DIAS OCUPACION]],"")</f>
        <v/>
      </c>
      <c r="L2930" s="23">
        <f t="shared" si="588"/>
        <v>1900</v>
      </c>
      <c r="M2930" s="23">
        <f t="shared" si="589"/>
        <v>1</v>
      </c>
      <c r="N2930" s="23">
        <f t="shared" si="590"/>
        <v>0</v>
      </c>
    </row>
    <row r="2931" spans="10:14" hidden="1">
      <c r="J2931" s="21"/>
      <c r="K2931" s="22" t="str">
        <f>IFERROR(TablaAforos[[#This Row],[AREA DEL POTRERO]]/TablaAforos[[#This Row],[NUMERO VACAS LOTE]]/TablaAforos[[#This Row],[DIAS OCUPACION]],"")</f>
        <v/>
      </c>
      <c r="L2931" s="23">
        <f t="shared" si="588"/>
        <v>1900</v>
      </c>
      <c r="M2931" s="23">
        <f t="shared" si="589"/>
        <v>1</v>
      </c>
      <c r="N2931" s="23">
        <f t="shared" si="590"/>
        <v>0</v>
      </c>
    </row>
    <row r="2932" spans="10:14" hidden="1">
      <c r="J2932" s="21"/>
      <c r="K2932" s="22" t="str">
        <f>IFERROR(TablaAforos[[#This Row],[AREA DEL POTRERO]]/TablaAforos[[#This Row],[NUMERO VACAS LOTE]]/TablaAforos[[#This Row],[DIAS OCUPACION]],"")</f>
        <v/>
      </c>
      <c r="L2932" s="23">
        <f t="shared" si="588"/>
        <v>1900</v>
      </c>
      <c r="M2932" s="23">
        <f t="shared" si="589"/>
        <v>1</v>
      </c>
      <c r="N2932" s="23">
        <f t="shared" si="590"/>
        <v>0</v>
      </c>
    </row>
    <row r="2933" spans="10:14" hidden="1">
      <c r="J2933" s="21"/>
      <c r="K2933" s="22" t="str">
        <f>IFERROR(TablaAforos[[#This Row],[AREA DEL POTRERO]]/TablaAforos[[#This Row],[NUMERO VACAS LOTE]]/TablaAforos[[#This Row],[DIAS OCUPACION]],"")</f>
        <v/>
      </c>
      <c r="L2933" s="23">
        <f t="shared" si="588"/>
        <v>1900</v>
      </c>
      <c r="M2933" s="23">
        <f t="shared" si="589"/>
        <v>1</v>
      </c>
      <c r="N2933" s="23">
        <f t="shared" si="590"/>
        <v>0</v>
      </c>
    </row>
    <row r="2934" spans="10:14" hidden="1">
      <c r="J2934" s="21"/>
      <c r="K2934" s="22" t="str">
        <f>IFERROR(TablaAforos[[#This Row],[AREA DEL POTRERO]]/TablaAforos[[#This Row],[NUMERO VACAS LOTE]]/TablaAforos[[#This Row],[DIAS OCUPACION]],"")</f>
        <v/>
      </c>
      <c r="L2934" s="23">
        <f t="shared" si="588"/>
        <v>1900</v>
      </c>
      <c r="M2934" s="23">
        <f t="shared" si="589"/>
        <v>1</v>
      </c>
      <c r="N2934" s="23">
        <f t="shared" si="590"/>
        <v>0</v>
      </c>
    </row>
    <row r="2935" spans="10:14" hidden="1">
      <c r="J2935" s="21"/>
      <c r="K2935" s="22" t="str">
        <f>IFERROR(TablaAforos[[#This Row],[AREA DEL POTRERO]]/TablaAforos[[#This Row],[NUMERO VACAS LOTE]]/TablaAforos[[#This Row],[DIAS OCUPACION]],"")</f>
        <v/>
      </c>
      <c r="L2935" s="23">
        <f t="shared" si="588"/>
        <v>1900</v>
      </c>
      <c r="M2935" s="23">
        <f t="shared" si="589"/>
        <v>1</v>
      </c>
      <c r="N2935" s="23">
        <f t="shared" si="590"/>
        <v>0</v>
      </c>
    </row>
    <row r="2936" spans="10:14" hidden="1">
      <c r="J2936" s="21"/>
      <c r="K2936" s="22" t="str">
        <f>IFERROR(TablaAforos[[#This Row],[AREA DEL POTRERO]]/TablaAforos[[#This Row],[NUMERO VACAS LOTE]]/TablaAforos[[#This Row],[DIAS OCUPACION]],"")</f>
        <v/>
      </c>
      <c r="L2936" s="23">
        <f t="shared" si="588"/>
        <v>1900</v>
      </c>
      <c r="M2936" s="23">
        <f t="shared" si="589"/>
        <v>1</v>
      </c>
      <c r="N2936" s="23">
        <f t="shared" si="590"/>
        <v>0</v>
      </c>
    </row>
    <row r="2937" spans="10:14" hidden="1">
      <c r="J2937" s="21"/>
      <c r="K2937" s="22" t="str">
        <f>IFERROR(TablaAforos[[#This Row],[AREA DEL POTRERO]]/TablaAforos[[#This Row],[NUMERO VACAS LOTE]]/TablaAforos[[#This Row],[DIAS OCUPACION]],"")</f>
        <v/>
      </c>
      <c r="L2937" s="23">
        <f t="shared" si="588"/>
        <v>1900</v>
      </c>
      <c r="M2937" s="23">
        <f t="shared" si="589"/>
        <v>1</v>
      </c>
      <c r="N2937" s="23">
        <f t="shared" si="590"/>
        <v>0</v>
      </c>
    </row>
    <row r="2938" spans="10:14" hidden="1">
      <c r="J2938" s="21"/>
      <c r="K2938" s="22" t="str">
        <f>IFERROR(TablaAforos[[#This Row],[AREA DEL POTRERO]]/TablaAforos[[#This Row],[NUMERO VACAS LOTE]]/TablaAforos[[#This Row],[DIAS OCUPACION]],"")</f>
        <v/>
      </c>
      <c r="L2938" s="23">
        <f t="shared" si="588"/>
        <v>1900</v>
      </c>
      <c r="M2938" s="23">
        <f t="shared" si="589"/>
        <v>1</v>
      </c>
      <c r="N2938" s="23">
        <f t="shared" si="590"/>
        <v>0</v>
      </c>
    </row>
    <row r="2939" spans="10:14" hidden="1">
      <c r="J2939" s="21"/>
      <c r="K2939" s="22" t="str">
        <f>IFERROR(TablaAforos[[#This Row],[AREA DEL POTRERO]]/TablaAforos[[#This Row],[NUMERO VACAS LOTE]]/TablaAforos[[#This Row],[DIAS OCUPACION]],"")</f>
        <v/>
      </c>
      <c r="L2939" s="23">
        <f t="shared" ref="L2939:L3002" si="591">YEAR(A2939)</f>
        <v>1900</v>
      </c>
      <c r="M2939" s="23">
        <f t="shared" ref="M2939:M3002" si="592">MONTH(A2939)</f>
        <v>1</v>
      </c>
      <c r="N2939" s="23">
        <f t="shared" ref="N2939:N3002" si="593">DAY(A2939)</f>
        <v>0</v>
      </c>
    </row>
    <row r="2940" spans="10:14" hidden="1">
      <c r="J2940" s="21"/>
      <c r="K2940" s="22" t="str">
        <f>IFERROR(TablaAforos[[#This Row],[AREA DEL POTRERO]]/TablaAforos[[#This Row],[NUMERO VACAS LOTE]]/TablaAforos[[#This Row],[DIAS OCUPACION]],"")</f>
        <v/>
      </c>
      <c r="L2940" s="23">
        <f t="shared" si="591"/>
        <v>1900</v>
      </c>
      <c r="M2940" s="23">
        <f t="shared" si="592"/>
        <v>1</v>
      </c>
      <c r="N2940" s="23">
        <f t="shared" si="593"/>
        <v>0</v>
      </c>
    </row>
    <row r="2941" spans="10:14" hidden="1">
      <c r="J2941" s="21"/>
      <c r="K2941" s="22" t="str">
        <f>IFERROR(TablaAforos[[#This Row],[AREA DEL POTRERO]]/TablaAforos[[#This Row],[NUMERO VACAS LOTE]]/TablaAforos[[#This Row],[DIAS OCUPACION]],"")</f>
        <v/>
      </c>
      <c r="L2941" s="23">
        <f t="shared" si="591"/>
        <v>1900</v>
      </c>
      <c r="M2941" s="23">
        <f t="shared" si="592"/>
        <v>1</v>
      </c>
      <c r="N2941" s="23">
        <f t="shared" si="593"/>
        <v>0</v>
      </c>
    </row>
    <row r="2942" spans="10:14" hidden="1">
      <c r="J2942" s="21"/>
      <c r="K2942" s="22" t="str">
        <f>IFERROR(TablaAforos[[#This Row],[AREA DEL POTRERO]]/TablaAforos[[#This Row],[NUMERO VACAS LOTE]]/TablaAforos[[#This Row],[DIAS OCUPACION]],"")</f>
        <v/>
      </c>
      <c r="L2942" s="23">
        <f t="shared" si="591"/>
        <v>1900</v>
      </c>
      <c r="M2942" s="23">
        <f t="shared" si="592"/>
        <v>1</v>
      </c>
      <c r="N2942" s="23">
        <f t="shared" si="593"/>
        <v>0</v>
      </c>
    </row>
    <row r="2943" spans="10:14" hidden="1">
      <c r="J2943" s="21"/>
      <c r="K2943" s="22" t="str">
        <f>IFERROR(TablaAforos[[#This Row],[AREA DEL POTRERO]]/TablaAforos[[#This Row],[NUMERO VACAS LOTE]]/TablaAforos[[#This Row],[DIAS OCUPACION]],"")</f>
        <v/>
      </c>
      <c r="L2943" s="23">
        <f t="shared" si="591"/>
        <v>1900</v>
      </c>
      <c r="M2943" s="23">
        <f t="shared" si="592"/>
        <v>1</v>
      </c>
      <c r="N2943" s="23">
        <f t="shared" si="593"/>
        <v>0</v>
      </c>
    </row>
    <row r="2944" spans="10:14" hidden="1">
      <c r="J2944" s="21"/>
      <c r="K2944" s="22" t="str">
        <f>IFERROR(TablaAforos[[#This Row],[AREA DEL POTRERO]]/TablaAforos[[#This Row],[NUMERO VACAS LOTE]]/TablaAforos[[#This Row],[DIAS OCUPACION]],"")</f>
        <v/>
      </c>
      <c r="L2944" s="23">
        <f t="shared" si="591"/>
        <v>1900</v>
      </c>
      <c r="M2944" s="23">
        <f t="shared" si="592"/>
        <v>1</v>
      </c>
      <c r="N2944" s="23">
        <f t="shared" si="593"/>
        <v>0</v>
      </c>
    </row>
    <row r="2945" spans="10:14" hidden="1">
      <c r="J2945" s="21"/>
      <c r="K2945" s="22" t="str">
        <f>IFERROR(TablaAforos[[#This Row],[AREA DEL POTRERO]]/TablaAforos[[#This Row],[NUMERO VACAS LOTE]]/TablaAforos[[#This Row],[DIAS OCUPACION]],"")</f>
        <v/>
      </c>
      <c r="L2945" s="23">
        <f t="shared" si="591"/>
        <v>1900</v>
      </c>
      <c r="M2945" s="23">
        <f t="shared" si="592"/>
        <v>1</v>
      </c>
      <c r="N2945" s="23">
        <f t="shared" si="593"/>
        <v>0</v>
      </c>
    </row>
    <row r="2946" spans="10:14" hidden="1">
      <c r="J2946" s="21"/>
      <c r="K2946" s="22" t="str">
        <f>IFERROR(TablaAforos[[#This Row],[AREA DEL POTRERO]]/TablaAforos[[#This Row],[NUMERO VACAS LOTE]]/TablaAforos[[#This Row],[DIAS OCUPACION]],"")</f>
        <v/>
      </c>
      <c r="L2946" s="23">
        <f t="shared" si="591"/>
        <v>1900</v>
      </c>
      <c r="M2946" s="23">
        <f t="shared" si="592"/>
        <v>1</v>
      </c>
      <c r="N2946" s="23">
        <f t="shared" si="593"/>
        <v>0</v>
      </c>
    </row>
    <row r="2947" spans="10:14" hidden="1">
      <c r="J2947" s="21"/>
      <c r="K2947" s="22" t="str">
        <f>IFERROR(TablaAforos[[#This Row],[AREA DEL POTRERO]]/TablaAforos[[#This Row],[NUMERO VACAS LOTE]]/TablaAforos[[#This Row],[DIAS OCUPACION]],"")</f>
        <v/>
      </c>
      <c r="L2947" s="23">
        <f t="shared" si="591"/>
        <v>1900</v>
      </c>
      <c r="M2947" s="23">
        <f t="shared" si="592"/>
        <v>1</v>
      </c>
      <c r="N2947" s="23">
        <f t="shared" si="593"/>
        <v>0</v>
      </c>
    </row>
    <row r="2948" spans="10:14" hidden="1">
      <c r="J2948" s="21"/>
      <c r="K2948" s="22" t="str">
        <f>IFERROR(TablaAforos[[#This Row],[AREA DEL POTRERO]]/TablaAforos[[#This Row],[NUMERO VACAS LOTE]]/TablaAforos[[#This Row],[DIAS OCUPACION]],"")</f>
        <v/>
      </c>
      <c r="L2948" s="23">
        <f t="shared" si="591"/>
        <v>1900</v>
      </c>
      <c r="M2948" s="23">
        <f t="shared" si="592"/>
        <v>1</v>
      </c>
      <c r="N2948" s="23">
        <f t="shared" si="593"/>
        <v>0</v>
      </c>
    </row>
    <row r="2949" spans="10:14" hidden="1">
      <c r="J2949" s="21"/>
      <c r="K2949" s="22" t="str">
        <f>IFERROR(TablaAforos[[#This Row],[AREA DEL POTRERO]]/TablaAforos[[#This Row],[NUMERO VACAS LOTE]]/TablaAforos[[#This Row],[DIAS OCUPACION]],"")</f>
        <v/>
      </c>
      <c r="L2949" s="23">
        <f t="shared" si="591"/>
        <v>1900</v>
      </c>
      <c r="M2949" s="23">
        <f t="shared" si="592"/>
        <v>1</v>
      </c>
      <c r="N2949" s="23">
        <f t="shared" si="593"/>
        <v>0</v>
      </c>
    </row>
    <row r="2950" spans="10:14" hidden="1">
      <c r="J2950" s="21"/>
      <c r="K2950" s="22" t="str">
        <f>IFERROR(TablaAforos[[#This Row],[AREA DEL POTRERO]]/TablaAforos[[#This Row],[NUMERO VACAS LOTE]]/TablaAforos[[#This Row],[DIAS OCUPACION]],"")</f>
        <v/>
      </c>
      <c r="L2950" s="23">
        <f t="shared" si="591"/>
        <v>1900</v>
      </c>
      <c r="M2950" s="23">
        <f t="shared" si="592"/>
        <v>1</v>
      </c>
      <c r="N2950" s="23">
        <f t="shared" si="593"/>
        <v>0</v>
      </c>
    </row>
    <row r="2951" spans="10:14" hidden="1">
      <c r="J2951" s="21"/>
      <c r="K2951" s="22" t="str">
        <f>IFERROR(TablaAforos[[#This Row],[AREA DEL POTRERO]]/TablaAforos[[#This Row],[NUMERO VACAS LOTE]]/TablaAforos[[#This Row],[DIAS OCUPACION]],"")</f>
        <v/>
      </c>
      <c r="L2951" s="23">
        <f t="shared" si="591"/>
        <v>1900</v>
      </c>
      <c r="M2951" s="23">
        <f t="shared" si="592"/>
        <v>1</v>
      </c>
      <c r="N2951" s="23">
        <f t="shared" si="593"/>
        <v>0</v>
      </c>
    </row>
    <row r="2952" spans="10:14" hidden="1">
      <c r="J2952" s="21"/>
      <c r="K2952" s="22" t="str">
        <f>IFERROR(TablaAforos[[#This Row],[AREA DEL POTRERO]]/TablaAforos[[#This Row],[NUMERO VACAS LOTE]]/TablaAforos[[#This Row],[DIAS OCUPACION]],"")</f>
        <v/>
      </c>
      <c r="L2952" s="23">
        <f t="shared" si="591"/>
        <v>1900</v>
      </c>
      <c r="M2952" s="23">
        <f t="shared" si="592"/>
        <v>1</v>
      </c>
      <c r="N2952" s="23">
        <f t="shared" si="593"/>
        <v>0</v>
      </c>
    </row>
    <row r="2953" spans="10:14" hidden="1">
      <c r="J2953" s="21"/>
      <c r="K2953" s="22" t="str">
        <f>IFERROR(TablaAforos[[#This Row],[AREA DEL POTRERO]]/TablaAforos[[#This Row],[NUMERO VACAS LOTE]]/TablaAforos[[#This Row],[DIAS OCUPACION]],"")</f>
        <v/>
      </c>
      <c r="L2953" s="23">
        <f t="shared" si="591"/>
        <v>1900</v>
      </c>
      <c r="M2953" s="23">
        <f t="shared" si="592"/>
        <v>1</v>
      </c>
      <c r="N2953" s="23">
        <f t="shared" si="593"/>
        <v>0</v>
      </c>
    </row>
    <row r="2954" spans="10:14" hidden="1">
      <c r="J2954" s="21"/>
      <c r="K2954" s="22" t="str">
        <f>IFERROR(TablaAforos[[#This Row],[AREA DEL POTRERO]]/TablaAforos[[#This Row],[NUMERO VACAS LOTE]]/TablaAforos[[#This Row],[DIAS OCUPACION]],"")</f>
        <v/>
      </c>
      <c r="L2954" s="23">
        <f t="shared" si="591"/>
        <v>1900</v>
      </c>
      <c r="M2954" s="23">
        <f t="shared" si="592"/>
        <v>1</v>
      </c>
      <c r="N2954" s="23">
        <f t="shared" si="593"/>
        <v>0</v>
      </c>
    </row>
    <row r="2955" spans="10:14" hidden="1">
      <c r="J2955" s="21"/>
      <c r="K2955" s="22" t="str">
        <f>IFERROR(TablaAforos[[#This Row],[AREA DEL POTRERO]]/TablaAforos[[#This Row],[NUMERO VACAS LOTE]]/TablaAforos[[#This Row],[DIAS OCUPACION]],"")</f>
        <v/>
      </c>
      <c r="L2955" s="23">
        <f t="shared" si="591"/>
        <v>1900</v>
      </c>
      <c r="M2955" s="23">
        <f t="shared" si="592"/>
        <v>1</v>
      </c>
      <c r="N2955" s="23">
        <f t="shared" si="593"/>
        <v>0</v>
      </c>
    </row>
    <row r="2956" spans="10:14" hidden="1">
      <c r="J2956" s="21"/>
      <c r="K2956" s="22" t="str">
        <f>IFERROR(TablaAforos[[#This Row],[AREA DEL POTRERO]]/TablaAforos[[#This Row],[NUMERO VACAS LOTE]]/TablaAforos[[#This Row],[DIAS OCUPACION]],"")</f>
        <v/>
      </c>
      <c r="L2956" s="23">
        <f t="shared" si="591"/>
        <v>1900</v>
      </c>
      <c r="M2956" s="23">
        <f t="shared" si="592"/>
        <v>1</v>
      </c>
      <c r="N2956" s="23">
        <f t="shared" si="593"/>
        <v>0</v>
      </c>
    </row>
    <row r="2957" spans="10:14" hidden="1">
      <c r="J2957" s="21"/>
      <c r="K2957" s="22" t="str">
        <f>IFERROR(TablaAforos[[#This Row],[AREA DEL POTRERO]]/TablaAforos[[#This Row],[NUMERO VACAS LOTE]]/TablaAforos[[#This Row],[DIAS OCUPACION]],"")</f>
        <v/>
      </c>
      <c r="L2957" s="23">
        <f t="shared" si="591"/>
        <v>1900</v>
      </c>
      <c r="M2957" s="23">
        <f t="shared" si="592"/>
        <v>1</v>
      </c>
      <c r="N2957" s="23">
        <f t="shared" si="593"/>
        <v>0</v>
      </c>
    </row>
    <row r="2958" spans="10:14" hidden="1">
      <c r="J2958" s="21"/>
      <c r="K2958" s="22" t="str">
        <f>IFERROR(TablaAforos[[#This Row],[AREA DEL POTRERO]]/TablaAforos[[#This Row],[NUMERO VACAS LOTE]]/TablaAforos[[#This Row],[DIAS OCUPACION]],"")</f>
        <v/>
      </c>
      <c r="L2958" s="23">
        <f t="shared" si="591"/>
        <v>1900</v>
      </c>
      <c r="M2958" s="23">
        <f t="shared" si="592"/>
        <v>1</v>
      </c>
      <c r="N2958" s="23">
        <f t="shared" si="593"/>
        <v>0</v>
      </c>
    </row>
    <row r="2959" spans="10:14" hidden="1">
      <c r="J2959" s="21"/>
      <c r="K2959" s="22" t="str">
        <f>IFERROR(TablaAforos[[#This Row],[AREA DEL POTRERO]]/TablaAforos[[#This Row],[NUMERO VACAS LOTE]]/TablaAforos[[#This Row],[DIAS OCUPACION]],"")</f>
        <v/>
      </c>
      <c r="L2959" s="23">
        <f t="shared" si="591"/>
        <v>1900</v>
      </c>
      <c r="M2959" s="23">
        <f t="shared" si="592"/>
        <v>1</v>
      </c>
      <c r="N2959" s="23">
        <f t="shared" si="593"/>
        <v>0</v>
      </c>
    </row>
    <row r="2960" spans="10:14" hidden="1">
      <c r="J2960" s="21"/>
      <c r="K2960" s="22" t="str">
        <f>IFERROR(TablaAforos[[#This Row],[AREA DEL POTRERO]]/TablaAforos[[#This Row],[NUMERO VACAS LOTE]]/TablaAforos[[#This Row],[DIAS OCUPACION]],"")</f>
        <v/>
      </c>
      <c r="L2960" s="23">
        <f t="shared" si="591"/>
        <v>1900</v>
      </c>
      <c r="M2960" s="23">
        <f t="shared" si="592"/>
        <v>1</v>
      </c>
      <c r="N2960" s="23">
        <f t="shared" si="593"/>
        <v>0</v>
      </c>
    </row>
    <row r="2961" spans="10:14" hidden="1">
      <c r="J2961" s="21"/>
      <c r="K2961" s="22" t="str">
        <f>IFERROR(TablaAforos[[#This Row],[AREA DEL POTRERO]]/TablaAforos[[#This Row],[NUMERO VACAS LOTE]]/TablaAforos[[#This Row],[DIAS OCUPACION]],"")</f>
        <v/>
      </c>
      <c r="L2961" s="23">
        <f t="shared" si="591"/>
        <v>1900</v>
      </c>
      <c r="M2961" s="23">
        <f t="shared" si="592"/>
        <v>1</v>
      </c>
      <c r="N2961" s="23">
        <f t="shared" si="593"/>
        <v>0</v>
      </c>
    </row>
    <row r="2962" spans="10:14" hidden="1">
      <c r="J2962" s="21"/>
      <c r="K2962" s="22" t="str">
        <f>IFERROR(TablaAforos[[#This Row],[AREA DEL POTRERO]]/TablaAforos[[#This Row],[NUMERO VACAS LOTE]]/TablaAforos[[#This Row],[DIAS OCUPACION]],"")</f>
        <v/>
      </c>
      <c r="L2962" s="23">
        <f t="shared" si="591"/>
        <v>1900</v>
      </c>
      <c r="M2962" s="23">
        <f t="shared" si="592"/>
        <v>1</v>
      </c>
      <c r="N2962" s="23">
        <f t="shared" si="593"/>
        <v>0</v>
      </c>
    </row>
    <row r="2963" spans="10:14" hidden="1">
      <c r="J2963" s="21"/>
      <c r="K2963" s="22" t="str">
        <f>IFERROR(TablaAforos[[#This Row],[AREA DEL POTRERO]]/TablaAforos[[#This Row],[NUMERO VACAS LOTE]]/TablaAforos[[#This Row],[DIAS OCUPACION]],"")</f>
        <v/>
      </c>
      <c r="L2963" s="23">
        <f t="shared" si="591"/>
        <v>1900</v>
      </c>
      <c r="M2963" s="23">
        <f t="shared" si="592"/>
        <v>1</v>
      </c>
      <c r="N2963" s="23">
        <f t="shared" si="593"/>
        <v>0</v>
      </c>
    </row>
    <row r="2964" spans="10:14" hidden="1">
      <c r="J2964" s="21"/>
      <c r="K2964" s="22" t="str">
        <f>IFERROR(TablaAforos[[#This Row],[AREA DEL POTRERO]]/TablaAforos[[#This Row],[NUMERO VACAS LOTE]]/TablaAforos[[#This Row],[DIAS OCUPACION]],"")</f>
        <v/>
      </c>
      <c r="L2964" s="23">
        <f t="shared" si="591"/>
        <v>1900</v>
      </c>
      <c r="M2964" s="23">
        <f t="shared" si="592"/>
        <v>1</v>
      </c>
      <c r="N2964" s="23">
        <f t="shared" si="593"/>
        <v>0</v>
      </c>
    </row>
    <row r="2965" spans="10:14" hidden="1">
      <c r="J2965" s="21"/>
      <c r="K2965" s="22" t="str">
        <f>IFERROR(TablaAforos[[#This Row],[AREA DEL POTRERO]]/TablaAforos[[#This Row],[NUMERO VACAS LOTE]]/TablaAforos[[#This Row],[DIAS OCUPACION]],"")</f>
        <v/>
      </c>
      <c r="L2965" s="23">
        <f t="shared" si="591"/>
        <v>1900</v>
      </c>
      <c r="M2965" s="23">
        <f t="shared" si="592"/>
        <v>1</v>
      </c>
      <c r="N2965" s="23">
        <f t="shared" si="593"/>
        <v>0</v>
      </c>
    </row>
    <row r="2966" spans="10:14" hidden="1">
      <c r="J2966" s="21"/>
      <c r="K2966" s="22" t="str">
        <f>IFERROR(TablaAforos[[#This Row],[AREA DEL POTRERO]]/TablaAforos[[#This Row],[NUMERO VACAS LOTE]]/TablaAforos[[#This Row],[DIAS OCUPACION]],"")</f>
        <v/>
      </c>
      <c r="L2966" s="23">
        <f t="shared" si="591"/>
        <v>1900</v>
      </c>
      <c r="M2966" s="23">
        <f t="shared" si="592"/>
        <v>1</v>
      </c>
      <c r="N2966" s="23">
        <f t="shared" si="593"/>
        <v>0</v>
      </c>
    </row>
    <row r="2967" spans="10:14" hidden="1">
      <c r="J2967" s="21"/>
      <c r="K2967" s="22" t="str">
        <f>IFERROR(TablaAforos[[#This Row],[AREA DEL POTRERO]]/TablaAforos[[#This Row],[NUMERO VACAS LOTE]]/TablaAforos[[#This Row],[DIAS OCUPACION]],"")</f>
        <v/>
      </c>
      <c r="L2967" s="23">
        <f t="shared" si="591"/>
        <v>1900</v>
      </c>
      <c r="M2967" s="23">
        <f t="shared" si="592"/>
        <v>1</v>
      </c>
      <c r="N2967" s="23">
        <f t="shared" si="593"/>
        <v>0</v>
      </c>
    </row>
    <row r="2968" spans="10:14" hidden="1">
      <c r="J2968" s="21"/>
      <c r="K2968" s="22" t="str">
        <f>IFERROR(TablaAforos[[#This Row],[AREA DEL POTRERO]]/TablaAforos[[#This Row],[NUMERO VACAS LOTE]]/TablaAforos[[#This Row],[DIAS OCUPACION]],"")</f>
        <v/>
      </c>
      <c r="L2968" s="23">
        <f t="shared" si="591"/>
        <v>1900</v>
      </c>
      <c r="M2968" s="23">
        <f t="shared" si="592"/>
        <v>1</v>
      </c>
      <c r="N2968" s="23">
        <f t="shared" si="593"/>
        <v>0</v>
      </c>
    </row>
    <row r="2969" spans="10:14" hidden="1">
      <c r="J2969" s="21"/>
      <c r="K2969" s="22" t="str">
        <f>IFERROR(TablaAforos[[#This Row],[AREA DEL POTRERO]]/TablaAforos[[#This Row],[NUMERO VACAS LOTE]]/TablaAforos[[#This Row],[DIAS OCUPACION]],"")</f>
        <v/>
      </c>
      <c r="L2969" s="23">
        <f t="shared" si="591"/>
        <v>1900</v>
      </c>
      <c r="M2969" s="23">
        <f t="shared" si="592"/>
        <v>1</v>
      </c>
      <c r="N2969" s="23">
        <f t="shared" si="593"/>
        <v>0</v>
      </c>
    </row>
    <row r="2970" spans="10:14" hidden="1">
      <c r="J2970" s="21"/>
      <c r="K2970" s="22" t="str">
        <f>IFERROR(TablaAforos[[#This Row],[AREA DEL POTRERO]]/TablaAforos[[#This Row],[NUMERO VACAS LOTE]]/TablaAforos[[#This Row],[DIAS OCUPACION]],"")</f>
        <v/>
      </c>
      <c r="L2970" s="23">
        <f t="shared" si="591"/>
        <v>1900</v>
      </c>
      <c r="M2970" s="23">
        <f t="shared" si="592"/>
        <v>1</v>
      </c>
      <c r="N2970" s="23">
        <f t="shared" si="593"/>
        <v>0</v>
      </c>
    </row>
    <row r="2971" spans="10:14" hidden="1">
      <c r="J2971" s="21"/>
      <c r="K2971" s="22" t="str">
        <f>IFERROR(TablaAforos[[#This Row],[AREA DEL POTRERO]]/TablaAforos[[#This Row],[NUMERO VACAS LOTE]]/TablaAforos[[#This Row],[DIAS OCUPACION]],"")</f>
        <v/>
      </c>
      <c r="L2971" s="23">
        <f t="shared" si="591"/>
        <v>1900</v>
      </c>
      <c r="M2971" s="23">
        <f t="shared" si="592"/>
        <v>1</v>
      </c>
      <c r="N2971" s="23">
        <f t="shared" si="593"/>
        <v>0</v>
      </c>
    </row>
    <row r="2972" spans="10:14" hidden="1">
      <c r="J2972" s="21"/>
      <c r="K2972" s="22" t="str">
        <f>IFERROR(TablaAforos[[#This Row],[AREA DEL POTRERO]]/TablaAforos[[#This Row],[NUMERO VACAS LOTE]]/TablaAforos[[#This Row],[DIAS OCUPACION]],"")</f>
        <v/>
      </c>
      <c r="L2972" s="23">
        <f t="shared" si="591"/>
        <v>1900</v>
      </c>
      <c r="M2972" s="23">
        <f t="shared" si="592"/>
        <v>1</v>
      </c>
      <c r="N2972" s="23">
        <f t="shared" si="593"/>
        <v>0</v>
      </c>
    </row>
    <row r="2973" spans="10:14" hidden="1">
      <c r="J2973" s="21"/>
      <c r="K2973" s="22" t="str">
        <f>IFERROR(TablaAforos[[#This Row],[AREA DEL POTRERO]]/TablaAforos[[#This Row],[NUMERO VACAS LOTE]]/TablaAforos[[#This Row],[DIAS OCUPACION]],"")</f>
        <v/>
      </c>
      <c r="L2973" s="23">
        <f t="shared" si="591"/>
        <v>1900</v>
      </c>
      <c r="M2973" s="23">
        <f t="shared" si="592"/>
        <v>1</v>
      </c>
      <c r="N2973" s="23">
        <f t="shared" si="593"/>
        <v>0</v>
      </c>
    </row>
    <row r="2974" spans="10:14" hidden="1">
      <c r="J2974" s="21"/>
      <c r="K2974" s="22" t="str">
        <f>IFERROR(TablaAforos[[#This Row],[AREA DEL POTRERO]]/TablaAforos[[#This Row],[NUMERO VACAS LOTE]]/TablaAforos[[#This Row],[DIAS OCUPACION]],"")</f>
        <v/>
      </c>
      <c r="L2974" s="23">
        <f t="shared" si="591"/>
        <v>1900</v>
      </c>
      <c r="M2974" s="23">
        <f t="shared" si="592"/>
        <v>1</v>
      </c>
      <c r="N2974" s="23">
        <f t="shared" si="593"/>
        <v>0</v>
      </c>
    </row>
    <row r="2975" spans="10:14" hidden="1">
      <c r="J2975" s="21"/>
      <c r="K2975" s="22" t="str">
        <f>IFERROR(TablaAforos[[#This Row],[AREA DEL POTRERO]]/TablaAforos[[#This Row],[NUMERO VACAS LOTE]]/TablaAforos[[#This Row],[DIAS OCUPACION]],"")</f>
        <v/>
      </c>
      <c r="L2975" s="23">
        <f t="shared" si="591"/>
        <v>1900</v>
      </c>
      <c r="M2975" s="23">
        <f t="shared" si="592"/>
        <v>1</v>
      </c>
      <c r="N2975" s="23">
        <f t="shared" si="593"/>
        <v>0</v>
      </c>
    </row>
    <row r="2976" spans="10:14" hidden="1">
      <c r="J2976" s="21"/>
      <c r="K2976" s="22" t="str">
        <f>IFERROR(TablaAforos[[#This Row],[AREA DEL POTRERO]]/TablaAforos[[#This Row],[NUMERO VACAS LOTE]]/TablaAforos[[#This Row],[DIAS OCUPACION]],"")</f>
        <v/>
      </c>
      <c r="L2976" s="23">
        <f t="shared" si="591"/>
        <v>1900</v>
      </c>
      <c r="M2976" s="23">
        <f t="shared" si="592"/>
        <v>1</v>
      </c>
      <c r="N2976" s="23">
        <f t="shared" si="593"/>
        <v>0</v>
      </c>
    </row>
    <row r="2977" spans="10:14" hidden="1">
      <c r="J2977" s="21"/>
      <c r="K2977" s="22" t="str">
        <f>IFERROR(TablaAforos[[#This Row],[AREA DEL POTRERO]]/TablaAforos[[#This Row],[NUMERO VACAS LOTE]]/TablaAforos[[#This Row],[DIAS OCUPACION]],"")</f>
        <v/>
      </c>
      <c r="L2977" s="23">
        <f t="shared" si="591"/>
        <v>1900</v>
      </c>
      <c r="M2977" s="23">
        <f t="shared" si="592"/>
        <v>1</v>
      </c>
      <c r="N2977" s="23">
        <f t="shared" si="593"/>
        <v>0</v>
      </c>
    </row>
    <row r="2978" spans="10:14" hidden="1">
      <c r="J2978" s="21"/>
      <c r="K2978" s="22" t="str">
        <f>IFERROR(TablaAforos[[#This Row],[AREA DEL POTRERO]]/TablaAforos[[#This Row],[NUMERO VACAS LOTE]]/TablaAforos[[#This Row],[DIAS OCUPACION]],"")</f>
        <v/>
      </c>
      <c r="L2978" s="23">
        <f t="shared" si="591"/>
        <v>1900</v>
      </c>
      <c r="M2978" s="23">
        <f t="shared" si="592"/>
        <v>1</v>
      </c>
      <c r="N2978" s="23">
        <f t="shared" si="593"/>
        <v>0</v>
      </c>
    </row>
    <row r="2979" spans="10:14" hidden="1">
      <c r="J2979" s="21"/>
      <c r="K2979" s="22" t="str">
        <f>IFERROR(TablaAforos[[#This Row],[AREA DEL POTRERO]]/TablaAforos[[#This Row],[NUMERO VACAS LOTE]]/TablaAforos[[#This Row],[DIAS OCUPACION]],"")</f>
        <v/>
      </c>
      <c r="L2979" s="23">
        <f t="shared" si="591"/>
        <v>1900</v>
      </c>
      <c r="M2979" s="23">
        <f t="shared" si="592"/>
        <v>1</v>
      </c>
      <c r="N2979" s="23">
        <f t="shared" si="593"/>
        <v>0</v>
      </c>
    </row>
    <row r="2980" spans="10:14" hidden="1">
      <c r="J2980" s="21"/>
      <c r="K2980" s="22" t="str">
        <f>IFERROR(TablaAforos[[#This Row],[AREA DEL POTRERO]]/TablaAforos[[#This Row],[NUMERO VACAS LOTE]]/TablaAforos[[#This Row],[DIAS OCUPACION]],"")</f>
        <v/>
      </c>
      <c r="L2980" s="23">
        <f t="shared" si="591"/>
        <v>1900</v>
      </c>
      <c r="M2980" s="23">
        <f t="shared" si="592"/>
        <v>1</v>
      </c>
      <c r="N2980" s="23">
        <f t="shared" si="593"/>
        <v>0</v>
      </c>
    </row>
    <row r="2981" spans="10:14" hidden="1">
      <c r="J2981" s="21"/>
      <c r="K2981" s="22" t="str">
        <f>IFERROR(TablaAforos[[#This Row],[AREA DEL POTRERO]]/TablaAforos[[#This Row],[NUMERO VACAS LOTE]]/TablaAforos[[#This Row],[DIAS OCUPACION]],"")</f>
        <v/>
      </c>
      <c r="L2981" s="23">
        <f t="shared" si="591"/>
        <v>1900</v>
      </c>
      <c r="M2981" s="23">
        <f t="shared" si="592"/>
        <v>1</v>
      </c>
      <c r="N2981" s="23">
        <f t="shared" si="593"/>
        <v>0</v>
      </c>
    </row>
    <row r="2982" spans="10:14" hidden="1">
      <c r="J2982" s="21"/>
      <c r="K2982" s="22" t="str">
        <f>IFERROR(TablaAforos[[#This Row],[AREA DEL POTRERO]]/TablaAforos[[#This Row],[NUMERO VACAS LOTE]]/TablaAforos[[#This Row],[DIAS OCUPACION]],"")</f>
        <v/>
      </c>
      <c r="L2982" s="23">
        <f t="shared" si="591"/>
        <v>1900</v>
      </c>
      <c r="M2982" s="23">
        <f t="shared" si="592"/>
        <v>1</v>
      </c>
      <c r="N2982" s="23">
        <f t="shared" si="593"/>
        <v>0</v>
      </c>
    </row>
    <row r="2983" spans="10:14" hidden="1">
      <c r="J2983" s="21"/>
      <c r="K2983" s="22" t="str">
        <f>IFERROR(TablaAforos[[#This Row],[AREA DEL POTRERO]]/TablaAforos[[#This Row],[NUMERO VACAS LOTE]]/TablaAforos[[#This Row],[DIAS OCUPACION]],"")</f>
        <v/>
      </c>
      <c r="L2983" s="23">
        <f t="shared" si="591"/>
        <v>1900</v>
      </c>
      <c r="M2983" s="23">
        <f t="shared" si="592"/>
        <v>1</v>
      </c>
      <c r="N2983" s="23">
        <f t="shared" si="593"/>
        <v>0</v>
      </c>
    </row>
    <row r="2984" spans="10:14" hidden="1">
      <c r="J2984" s="21"/>
      <c r="K2984" s="22" t="str">
        <f>IFERROR(TablaAforos[[#This Row],[AREA DEL POTRERO]]/TablaAforos[[#This Row],[NUMERO VACAS LOTE]]/TablaAforos[[#This Row],[DIAS OCUPACION]],"")</f>
        <v/>
      </c>
      <c r="L2984" s="23">
        <f t="shared" si="591"/>
        <v>1900</v>
      </c>
      <c r="M2984" s="23">
        <f t="shared" si="592"/>
        <v>1</v>
      </c>
      <c r="N2984" s="23">
        <f t="shared" si="593"/>
        <v>0</v>
      </c>
    </row>
    <row r="2985" spans="10:14" hidden="1">
      <c r="J2985" s="21"/>
      <c r="K2985" s="22" t="str">
        <f>IFERROR(TablaAforos[[#This Row],[AREA DEL POTRERO]]/TablaAforos[[#This Row],[NUMERO VACAS LOTE]]/TablaAforos[[#This Row],[DIAS OCUPACION]],"")</f>
        <v/>
      </c>
      <c r="L2985" s="23">
        <f t="shared" si="591"/>
        <v>1900</v>
      </c>
      <c r="M2985" s="23">
        <f t="shared" si="592"/>
        <v>1</v>
      </c>
      <c r="N2985" s="23">
        <f t="shared" si="593"/>
        <v>0</v>
      </c>
    </row>
    <row r="2986" spans="10:14" hidden="1">
      <c r="J2986" s="21"/>
      <c r="K2986" s="22" t="str">
        <f>IFERROR(TablaAforos[[#This Row],[AREA DEL POTRERO]]/TablaAforos[[#This Row],[NUMERO VACAS LOTE]]/TablaAforos[[#This Row],[DIAS OCUPACION]],"")</f>
        <v/>
      </c>
      <c r="L2986" s="23">
        <f t="shared" si="591"/>
        <v>1900</v>
      </c>
      <c r="M2986" s="23">
        <f t="shared" si="592"/>
        <v>1</v>
      </c>
      <c r="N2986" s="23">
        <f t="shared" si="593"/>
        <v>0</v>
      </c>
    </row>
    <row r="2987" spans="10:14" hidden="1">
      <c r="J2987" s="21"/>
      <c r="K2987" s="22" t="str">
        <f>IFERROR(TablaAforos[[#This Row],[AREA DEL POTRERO]]/TablaAforos[[#This Row],[NUMERO VACAS LOTE]]/TablaAforos[[#This Row],[DIAS OCUPACION]],"")</f>
        <v/>
      </c>
      <c r="L2987" s="23">
        <f t="shared" si="591"/>
        <v>1900</v>
      </c>
      <c r="M2987" s="23">
        <f t="shared" si="592"/>
        <v>1</v>
      </c>
      <c r="N2987" s="23">
        <f t="shared" si="593"/>
        <v>0</v>
      </c>
    </row>
    <row r="2988" spans="10:14" hidden="1">
      <c r="J2988" s="21"/>
      <c r="K2988" s="22" t="str">
        <f>IFERROR(TablaAforos[[#This Row],[AREA DEL POTRERO]]/TablaAforos[[#This Row],[NUMERO VACAS LOTE]]/TablaAforos[[#This Row],[DIAS OCUPACION]],"")</f>
        <v/>
      </c>
      <c r="L2988" s="23">
        <f t="shared" si="591"/>
        <v>1900</v>
      </c>
      <c r="M2988" s="23">
        <f t="shared" si="592"/>
        <v>1</v>
      </c>
      <c r="N2988" s="23">
        <f t="shared" si="593"/>
        <v>0</v>
      </c>
    </row>
    <row r="2989" spans="10:14" hidden="1">
      <c r="J2989" s="21"/>
      <c r="K2989" s="22" t="str">
        <f>IFERROR(TablaAforos[[#This Row],[AREA DEL POTRERO]]/TablaAforos[[#This Row],[NUMERO VACAS LOTE]]/TablaAforos[[#This Row],[DIAS OCUPACION]],"")</f>
        <v/>
      </c>
      <c r="L2989" s="23">
        <f t="shared" si="591"/>
        <v>1900</v>
      </c>
      <c r="M2989" s="23">
        <f t="shared" si="592"/>
        <v>1</v>
      </c>
      <c r="N2989" s="23">
        <f t="shared" si="593"/>
        <v>0</v>
      </c>
    </row>
    <row r="2990" spans="10:14" hidden="1">
      <c r="J2990" s="21"/>
      <c r="K2990" s="22" t="str">
        <f>IFERROR(TablaAforos[[#This Row],[AREA DEL POTRERO]]/TablaAforos[[#This Row],[NUMERO VACAS LOTE]]/TablaAforos[[#This Row],[DIAS OCUPACION]],"")</f>
        <v/>
      </c>
      <c r="L2990" s="23">
        <f t="shared" si="591"/>
        <v>1900</v>
      </c>
      <c r="M2990" s="23">
        <f t="shared" si="592"/>
        <v>1</v>
      </c>
      <c r="N2990" s="23">
        <f t="shared" si="593"/>
        <v>0</v>
      </c>
    </row>
    <row r="2991" spans="10:14" hidden="1">
      <c r="J2991" s="21"/>
      <c r="K2991" s="22" t="str">
        <f>IFERROR(TablaAforos[[#This Row],[AREA DEL POTRERO]]/TablaAforos[[#This Row],[NUMERO VACAS LOTE]]/TablaAforos[[#This Row],[DIAS OCUPACION]],"")</f>
        <v/>
      </c>
      <c r="L2991" s="23">
        <f t="shared" si="591"/>
        <v>1900</v>
      </c>
      <c r="M2991" s="23">
        <f t="shared" si="592"/>
        <v>1</v>
      </c>
      <c r="N2991" s="23">
        <f t="shared" si="593"/>
        <v>0</v>
      </c>
    </row>
    <row r="2992" spans="10:14" hidden="1">
      <c r="J2992" s="21"/>
      <c r="K2992" s="22" t="str">
        <f>IFERROR(TablaAforos[[#This Row],[AREA DEL POTRERO]]/TablaAforos[[#This Row],[NUMERO VACAS LOTE]]/TablaAforos[[#This Row],[DIAS OCUPACION]],"")</f>
        <v/>
      </c>
      <c r="L2992" s="23">
        <f t="shared" si="591"/>
        <v>1900</v>
      </c>
      <c r="M2992" s="23">
        <f t="shared" si="592"/>
        <v>1</v>
      </c>
      <c r="N2992" s="23">
        <f t="shared" si="593"/>
        <v>0</v>
      </c>
    </row>
    <row r="2993" spans="10:14" hidden="1">
      <c r="J2993" s="21"/>
      <c r="K2993" s="22" t="str">
        <f>IFERROR(TablaAforos[[#This Row],[AREA DEL POTRERO]]/TablaAforos[[#This Row],[NUMERO VACAS LOTE]]/TablaAforos[[#This Row],[DIAS OCUPACION]],"")</f>
        <v/>
      </c>
      <c r="L2993" s="23">
        <f t="shared" si="591"/>
        <v>1900</v>
      </c>
      <c r="M2993" s="23">
        <f t="shared" si="592"/>
        <v>1</v>
      </c>
      <c r="N2993" s="23">
        <f t="shared" si="593"/>
        <v>0</v>
      </c>
    </row>
    <row r="2994" spans="10:14" hidden="1">
      <c r="J2994" s="21"/>
      <c r="K2994" s="22" t="str">
        <f>IFERROR(TablaAforos[[#This Row],[AREA DEL POTRERO]]/TablaAforos[[#This Row],[NUMERO VACAS LOTE]]/TablaAforos[[#This Row],[DIAS OCUPACION]],"")</f>
        <v/>
      </c>
      <c r="L2994" s="23">
        <f t="shared" si="591"/>
        <v>1900</v>
      </c>
      <c r="M2994" s="23">
        <f t="shared" si="592"/>
        <v>1</v>
      </c>
      <c r="N2994" s="23">
        <f t="shared" si="593"/>
        <v>0</v>
      </c>
    </row>
    <row r="2995" spans="10:14" hidden="1">
      <c r="J2995" s="21"/>
      <c r="K2995" s="22" t="str">
        <f>IFERROR(TablaAforos[[#This Row],[AREA DEL POTRERO]]/TablaAforos[[#This Row],[NUMERO VACAS LOTE]]/TablaAforos[[#This Row],[DIAS OCUPACION]],"")</f>
        <v/>
      </c>
      <c r="L2995" s="23">
        <f t="shared" si="591"/>
        <v>1900</v>
      </c>
      <c r="M2995" s="23">
        <f t="shared" si="592"/>
        <v>1</v>
      </c>
      <c r="N2995" s="23">
        <f t="shared" si="593"/>
        <v>0</v>
      </c>
    </row>
    <row r="2996" spans="10:14" hidden="1">
      <c r="J2996" s="21"/>
      <c r="K2996" s="22" t="str">
        <f>IFERROR(TablaAforos[[#This Row],[AREA DEL POTRERO]]/TablaAforos[[#This Row],[NUMERO VACAS LOTE]]/TablaAforos[[#This Row],[DIAS OCUPACION]],"")</f>
        <v/>
      </c>
      <c r="L2996" s="23">
        <f t="shared" si="591"/>
        <v>1900</v>
      </c>
      <c r="M2996" s="23">
        <f t="shared" si="592"/>
        <v>1</v>
      </c>
      <c r="N2996" s="23">
        <f t="shared" si="593"/>
        <v>0</v>
      </c>
    </row>
    <row r="2997" spans="10:14" hidden="1">
      <c r="J2997" s="21"/>
      <c r="K2997" s="22" t="str">
        <f>IFERROR(TablaAforos[[#This Row],[AREA DEL POTRERO]]/TablaAforos[[#This Row],[NUMERO VACAS LOTE]]/TablaAforos[[#This Row],[DIAS OCUPACION]],"")</f>
        <v/>
      </c>
      <c r="L2997" s="23">
        <f t="shared" si="591"/>
        <v>1900</v>
      </c>
      <c r="M2997" s="23">
        <f t="shared" si="592"/>
        <v>1</v>
      </c>
      <c r="N2997" s="23">
        <f t="shared" si="593"/>
        <v>0</v>
      </c>
    </row>
    <row r="2998" spans="10:14" hidden="1">
      <c r="J2998" s="21"/>
      <c r="K2998" s="22" t="str">
        <f>IFERROR(TablaAforos[[#This Row],[AREA DEL POTRERO]]/TablaAforos[[#This Row],[NUMERO VACAS LOTE]]/TablaAforos[[#This Row],[DIAS OCUPACION]],"")</f>
        <v/>
      </c>
      <c r="L2998" s="23">
        <f t="shared" si="591"/>
        <v>1900</v>
      </c>
      <c r="M2998" s="23">
        <f t="shared" si="592"/>
        <v>1</v>
      </c>
      <c r="N2998" s="23">
        <f t="shared" si="593"/>
        <v>0</v>
      </c>
    </row>
    <row r="2999" spans="10:14" hidden="1">
      <c r="J2999" s="21"/>
      <c r="K2999" s="22" t="str">
        <f>IFERROR(TablaAforos[[#This Row],[AREA DEL POTRERO]]/TablaAforos[[#This Row],[NUMERO VACAS LOTE]]/TablaAforos[[#This Row],[DIAS OCUPACION]],"")</f>
        <v/>
      </c>
      <c r="L2999" s="23">
        <f t="shared" si="591"/>
        <v>1900</v>
      </c>
      <c r="M2999" s="23">
        <f t="shared" si="592"/>
        <v>1</v>
      </c>
      <c r="N2999" s="23">
        <f t="shared" si="593"/>
        <v>0</v>
      </c>
    </row>
    <row r="3000" spans="10:14" hidden="1">
      <c r="J3000" s="21"/>
      <c r="K3000" s="22" t="str">
        <f>IFERROR(TablaAforos[[#This Row],[AREA DEL POTRERO]]/TablaAforos[[#This Row],[NUMERO VACAS LOTE]]/TablaAforos[[#This Row],[DIAS OCUPACION]],"")</f>
        <v/>
      </c>
      <c r="L3000" s="23">
        <f t="shared" si="591"/>
        <v>1900</v>
      </c>
      <c r="M3000" s="23">
        <f t="shared" si="592"/>
        <v>1</v>
      </c>
      <c r="N3000" s="23">
        <f t="shared" si="593"/>
        <v>0</v>
      </c>
    </row>
    <row r="3001" spans="10:14" hidden="1">
      <c r="J3001" s="21"/>
      <c r="K3001" s="22" t="str">
        <f>IFERROR(TablaAforos[[#This Row],[AREA DEL POTRERO]]/TablaAforos[[#This Row],[NUMERO VACAS LOTE]]/TablaAforos[[#This Row],[DIAS OCUPACION]],"")</f>
        <v/>
      </c>
      <c r="L3001" s="23">
        <f t="shared" si="591"/>
        <v>1900</v>
      </c>
      <c r="M3001" s="23">
        <f t="shared" si="592"/>
        <v>1</v>
      </c>
      <c r="N3001" s="23">
        <f t="shared" si="593"/>
        <v>0</v>
      </c>
    </row>
    <row r="3002" spans="10:14" hidden="1">
      <c r="J3002" s="21"/>
      <c r="K3002" s="22" t="str">
        <f>IFERROR(TablaAforos[[#This Row],[AREA DEL POTRERO]]/TablaAforos[[#This Row],[NUMERO VACAS LOTE]]/TablaAforos[[#This Row],[DIAS OCUPACION]],"")</f>
        <v/>
      </c>
      <c r="L3002" s="23">
        <f t="shared" si="591"/>
        <v>1900</v>
      </c>
      <c r="M3002" s="23">
        <f t="shared" si="592"/>
        <v>1</v>
      </c>
      <c r="N3002" s="23">
        <f t="shared" si="593"/>
        <v>0</v>
      </c>
    </row>
    <row r="3003" spans="10:14" hidden="1">
      <c r="J3003" s="21"/>
      <c r="K3003" s="22" t="str">
        <f>IFERROR(TablaAforos[[#This Row],[AREA DEL POTRERO]]/TablaAforos[[#This Row],[NUMERO VACAS LOTE]]/TablaAforos[[#This Row],[DIAS OCUPACION]],"")</f>
        <v/>
      </c>
      <c r="L3003" s="23">
        <f t="shared" ref="L3003:L3066" si="594">YEAR(A3003)</f>
        <v>1900</v>
      </c>
      <c r="M3003" s="23">
        <f t="shared" ref="M3003:M3066" si="595">MONTH(A3003)</f>
        <v>1</v>
      </c>
      <c r="N3003" s="23">
        <f t="shared" ref="N3003:N3066" si="596">DAY(A3003)</f>
        <v>0</v>
      </c>
    </row>
    <row r="3004" spans="10:14" hidden="1">
      <c r="J3004" s="21"/>
      <c r="K3004" s="22" t="str">
        <f>IFERROR(TablaAforos[[#This Row],[AREA DEL POTRERO]]/TablaAforos[[#This Row],[NUMERO VACAS LOTE]]/TablaAforos[[#This Row],[DIAS OCUPACION]],"")</f>
        <v/>
      </c>
      <c r="L3004" s="23">
        <f t="shared" si="594"/>
        <v>1900</v>
      </c>
      <c r="M3004" s="23">
        <f t="shared" si="595"/>
        <v>1</v>
      </c>
      <c r="N3004" s="23">
        <f t="shared" si="596"/>
        <v>0</v>
      </c>
    </row>
    <row r="3005" spans="10:14" hidden="1">
      <c r="J3005" s="21"/>
      <c r="K3005" s="22" t="str">
        <f>IFERROR(TablaAforos[[#This Row],[AREA DEL POTRERO]]/TablaAforos[[#This Row],[NUMERO VACAS LOTE]]/TablaAforos[[#This Row],[DIAS OCUPACION]],"")</f>
        <v/>
      </c>
      <c r="L3005" s="23">
        <f t="shared" si="594"/>
        <v>1900</v>
      </c>
      <c r="M3005" s="23">
        <f t="shared" si="595"/>
        <v>1</v>
      </c>
      <c r="N3005" s="23">
        <f t="shared" si="596"/>
        <v>0</v>
      </c>
    </row>
    <row r="3006" spans="10:14" hidden="1">
      <c r="J3006" s="21"/>
      <c r="K3006" s="22" t="str">
        <f>IFERROR(TablaAforos[[#This Row],[AREA DEL POTRERO]]/TablaAforos[[#This Row],[NUMERO VACAS LOTE]]/TablaAforos[[#This Row],[DIAS OCUPACION]],"")</f>
        <v/>
      </c>
      <c r="L3006" s="23">
        <f t="shared" si="594"/>
        <v>1900</v>
      </c>
      <c r="M3006" s="23">
        <f t="shared" si="595"/>
        <v>1</v>
      </c>
      <c r="N3006" s="23">
        <f t="shared" si="596"/>
        <v>0</v>
      </c>
    </row>
    <row r="3007" spans="10:14" hidden="1">
      <c r="J3007" s="21"/>
      <c r="K3007" s="22" t="str">
        <f>IFERROR(TablaAforos[[#This Row],[AREA DEL POTRERO]]/TablaAforos[[#This Row],[NUMERO VACAS LOTE]]/TablaAforos[[#This Row],[DIAS OCUPACION]],"")</f>
        <v/>
      </c>
      <c r="L3007" s="23">
        <f t="shared" si="594"/>
        <v>1900</v>
      </c>
      <c r="M3007" s="23">
        <f t="shared" si="595"/>
        <v>1</v>
      </c>
      <c r="N3007" s="23">
        <f t="shared" si="596"/>
        <v>0</v>
      </c>
    </row>
    <row r="3008" spans="10:14" hidden="1">
      <c r="J3008" s="21"/>
      <c r="K3008" s="22" t="str">
        <f>IFERROR(TablaAforos[[#This Row],[AREA DEL POTRERO]]/TablaAforos[[#This Row],[NUMERO VACAS LOTE]]/TablaAforos[[#This Row],[DIAS OCUPACION]],"")</f>
        <v/>
      </c>
      <c r="L3008" s="23">
        <f t="shared" si="594"/>
        <v>1900</v>
      </c>
      <c r="M3008" s="23">
        <f t="shared" si="595"/>
        <v>1</v>
      </c>
      <c r="N3008" s="23">
        <f t="shared" si="596"/>
        <v>0</v>
      </c>
    </row>
    <row r="3009" spans="10:14" hidden="1">
      <c r="J3009" s="21"/>
      <c r="K3009" s="22" t="str">
        <f>IFERROR(TablaAforos[[#This Row],[AREA DEL POTRERO]]/TablaAforos[[#This Row],[NUMERO VACAS LOTE]]/TablaAforos[[#This Row],[DIAS OCUPACION]],"")</f>
        <v/>
      </c>
      <c r="L3009" s="23">
        <f t="shared" si="594"/>
        <v>1900</v>
      </c>
      <c r="M3009" s="23">
        <f t="shared" si="595"/>
        <v>1</v>
      </c>
      <c r="N3009" s="23">
        <f t="shared" si="596"/>
        <v>0</v>
      </c>
    </row>
    <row r="3010" spans="10:14" hidden="1">
      <c r="J3010" s="21"/>
      <c r="K3010" s="22" t="str">
        <f>IFERROR(TablaAforos[[#This Row],[AREA DEL POTRERO]]/TablaAforos[[#This Row],[NUMERO VACAS LOTE]]/TablaAforos[[#This Row],[DIAS OCUPACION]],"")</f>
        <v/>
      </c>
      <c r="L3010" s="23">
        <f t="shared" si="594"/>
        <v>1900</v>
      </c>
      <c r="M3010" s="23">
        <f t="shared" si="595"/>
        <v>1</v>
      </c>
      <c r="N3010" s="23">
        <f t="shared" si="596"/>
        <v>0</v>
      </c>
    </row>
    <row r="3011" spans="10:14" hidden="1">
      <c r="J3011" s="21"/>
      <c r="K3011" s="22" t="str">
        <f>IFERROR(TablaAforos[[#This Row],[AREA DEL POTRERO]]/TablaAforos[[#This Row],[NUMERO VACAS LOTE]]/TablaAforos[[#This Row],[DIAS OCUPACION]],"")</f>
        <v/>
      </c>
      <c r="L3011" s="23">
        <f t="shared" si="594"/>
        <v>1900</v>
      </c>
      <c r="M3011" s="23">
        <f t="shared" si="595"/>
        <v>1</v>
      </c>
      <c r="N3011" s="23">
        <f t="shared" si="596"/>
        <v>0</v>
      </c>
    </row>
    <row r="3012" spans="10:14" hidden="1">
      <c r="J3012" s="21"/>
      <c r="K3012" s="22" t="str">
        <f>IFERROR(TablaAforos[[#This Row],[AREA DEL POTRERO]]/TablaAforos[[#This Row],[NUMERO VACAS LOTE]]/TablaAforos[[#This Row],[DIAS OCUPACION]],"")</f>
        <v/>
      </c>
      <c r="L3012" s="23">
        <f t="shared" si="594"/>
        <v>1900</v>
      </c>
      <c r="M3012" s="23">
        <f t="shared" si="595"/>
        <v>1</v>
      </c>
      <c r="N3012" s="23">
        <f t="shared" si="596"/>
        <v>0</v>
      </c>
    </row>
    <row r="3013" spans="10:14" hidden="1">
      <c r="J3013" s="21"/>
      <c r="K3013" s="22" t="str">
        <f>IFERROR(TablaAforos[[#This Row],[AREA DEL POTRERO]]/TablaAforos[[#This Row],[NUMERO VACAS LOTE]]/TablaAforos[[#This Row],[DIAS OCUPACION]],"")</f>
        <v/>
      </c>
      <c r="L3013" s="23">
        <f t="shared" si="594"/>
        <v>1900</v>
      </c>
      <c r="M3013" s="23">
        <f t="shared" si="595"/>
        <v>1</v>
      </c>
      <c r="N3013" s="23">
        <f t="shared" si="596"/>
        <v>0</v>
      </c>
    </row>
    <row r="3014" spans="10:14" hidden="1">
      <c r="J3014" s="21"/>
      <c r="K3014" s="22" t="str">
        <f>IFERROR(TablaAforos[[#This Row],[AREA DEL POTRERO]]/TablaAforos[[#This Row],[NUMERO VACAS LOTE]]/TablaAforos[[#This Row],[DIAS OCUPACION]],"")</f>
        <v/>
      </c>
      <c r="L3014" s="23">
        <f t="shared" si="594"/>
        <v>1900</v>
      </c>
      <c r="M3014" s="23">
        <f t="shared" si="595"/>
        <v>1</v>
      </c>
      <c r="N3014" s="23">
        <f t="shared" si="596"/>
        <v>0</v>
      </c>
    </row>
    <row r="3015" spans="10:14" hidden="1">
      <c r="J3015" s="21"/>
      <c r="K3015" s="22" t="str">
        <f>IFERROR(TablaAforos[[#This Row],[AREA DEL POTRERO]]/TablaAforos[[#This Row],[NUMERO VACAS LOTE]]/TablaAforos[[#This Row],[DIAS OCUPACION]],"")</f>
        <v/>
      </c>
      <c r="L3015" s="23">
        <f t="shared" si="594"/>
        <v>1900</v>
      </c>
      <c r="M3015" s="23">
        <f t="shared" si="595"/>
        <v>1</v>
      </c>
      <c r="N3015" s="23">
        <f t="shared" si="596"/>
        <v>0</v>
      </c>
    </row>
    <row r="3016" spans="10:14" hidden="1">
      <c r="J3016" s="21"/>
      <c r="K3016" s="22" t="str">
        <f>IFERROR(TablaAforos[[#This Row],[AREA DEL POTRERO]]/TablaAforos[[#This Row],[NUMERO VACAS LOTE]]/TablaAforos[[#This Row],[DIAS OCUPACION]],"")</f>
        <v/>
      </c>
      <c r="L3016" s="23">
        <f t="shared" si="594"/>
        <v>1900</v>
      </c>
      <c r="M3016" s="23">
        <f t="shared" si="595"/>
        <v>1</v>
      </c>
      <c r="N3016" s="23">
        <f t="shared" si="596"/>
        <v>0</v>
      </c>
    </row>
    <row r="3017" spans="10:14" hidden="1">
      <c r="J3017" s="21"/>
      <c r="K3017" s="22" t="str">
        <f>IFERROR(TablaAforos[[#This Row],[AREA DEL POTRERO]]/TablaAforos[[#This Row],[NUMERO VACAS LOTE]]/TablaAforos[[#This Row],[DIAS OCUPACION]],"")</f>
        <v/>
      </c>
      <c r="L3017" s="23">
        <f t="shared" si="594"/>
        <v>1900</v>
      </c>
      <c r="M3017" s="23">
        <f t="shared" si="595"/>
        <v>1</v>
      </c>
      <c r="N3017" s="23">
        <f t="shared" si="596"/>
        <v>0</v>
      </c>
    </row>
    <row r="3018" spans="10:14" hidden="1">
      <c r="J3018" s="21"/>
      <c r="K3018" s="22" t="str">
        <f>IFERROR(TablaAforos[[#This Row],[AREA DEL POTRERO]]/TablaAforos[[#This Row],[NUMERO VACAS LOTE]]/TablaAforos[[#This Row],[DIAS OCUPACION]],"")</f>
        <v/>
      </c>
      <c r="L3018" s="23">
        <f t="shared" si="594"/>
        <v>1900</v>
      </c>
      <c r="M3018" s="23">
        <f t="shared" si="595"/>
        <v>1</v>
      </c>
      <c r="N3018" s="23">
        <f t="shared" si="596"/>
        <v>0</v>
      </c>
    </row>
    <row r="3019" spans="10:14" hidden="1">
      <c r="J3019" s="21"/>
      <c r="K3019" s="22" t="str">
        <f>IFERROR(TablaAforos[[#This Row],[AREA DEL POTRERO]]/TablaAforos[[#This Row],[NUMERO VACAS LOTE]]/TablaAforos[[#This Row],[DIAS OCUPACION]],"")</f>
        <v/>
      </c>
      <c r="L3019" s="23">
        <f t="shared" si="594"/>
        <v>1900</v>
      </c>
      <c r="M3019" s="23">
        <f t="shared" si="595"/>
        <v>1</v>
      </c>
      <c r="N3019" s="23">
        <f t="shared" si="596"/>
        <v>0</v>
      </c>
    </row>
    <row r="3020" spans="10:14" hidden="1">
      <c r="J3020" s="21"/>
      <c r="K3020" s="22" t="str">
        <f>IFERROR(TablaAforos[[#This Row],[AREA DEL POTRERO]]/TablaAforos[[#This Row],[NUMERO VACAS LOTE]]/TablaAforos[[#This Row],[DIAS OCUPACION]],"")</f>
        <v/>
      </c>
      <c r="L3020" s="23">
        <f t="shared" si="594"/>
        <v>1900</v>
      </c>
      <c r="M3020" s="23">
        <f t="shared" si="595"/>
        <v>1</v>
      </c>
      <c r="N3020" s="23">
        <f t="shared" si="596"/>
        <v>0</v>
      </c>
    </row>
    <row r="3021" spans="10:14" hidden="1">
      <c r="J3021" s="21"/>
      <c r="K3021" s="22" t="str">
        <f>IFERROR(TablaAforos[[#This Row],[AREA DEL POTRERO]]/TablaAforos[[#This Row],[NUMERO VACAS LOTE]]/TablaAforos[[#This Row],[DIAS OCUPACION]],"")</f>
        <v/>
      </c>
      <c r="L3021" s="23">
        <f t="shared" si="594"/>
        <v>1900</v>
      </c>
      <c r="M3021" s="23">
        <f t="shared" si="595"/>
        <v>1</v>
      </c>
      <c r="N3021" s="23">
        <f t="shared" si="596"/>
        <v>0</v>
      </c>
    </row>
    <row r="3022" spans="10:14" hidden="1">
      <c r="J3022" s="21"/>
      <c r="K3022" s="22" t="str">
        <f>IFERROR(TablaAforos[[#This Row],[AREA DEL POTRERO]]/TablaAforos[[#This Row],[NUMERO VACAS LOTE]]/TablaAforos[[#This Row],[DIAS OCUPACION]],"")</f>
        <v/>
      </c>
      <c r="L3022" s="23">
        <f t="shared" si="594"/>
        <v>1900</v>
      </c>
      <c r="M3022" s="23">
        <f t="shared" si="595"/>
        <v>1</v>
      </c>
      <c r="N3022" s="23">
        <f t="shared" si="596"/>
        <v>0</v>
      </c>
    </row>
    <row r="3023" spans="10:14" hidden="1">
      <c r="J3023" s="21"/>
      <c r="K3023" s="22" t="str">
        <f>IFERROR(TablaAforos[[#This Row],[AREA DEL POTRERO]]/TablaAforos[[#This Row],[NUMERO VACAS LOTE]]/TablaAforos[[#This Row],[DIAS OCUPACION]],"")</f>
        <v/>
      </c>
      <c r="L3023" s="23">
        <f t="shared" si="594"/>
        <v>1900</v>
      </c>
      <c r="M3023" s="23">
        <f t="shared" si="595"/>
        <v>1</v>
      </c>
      <c r="N3023" s="23">
        <f t="shared" si="596"/>
        <v>0</v>
      </c>
    </row>
    <row r="3024" spans="10:14" hidden="1">
      <c r="J3024" s="21"/>
      <c r="K3024" s="22" t="str">
        <f>IFERROR(TablaAforos[[#This Row],[AREA DEL POTRERO]]/TablaAforos[[#This Row],[NUMERO VACAS LOTE]]/TablaAforos[[#This Row],[DIAS OCUPACION]],"")</f>
        <v/>
      </c>
      <c r="L3024" s="23">
        <f t="shared" si="594"/>
        <v>1900</v>
      </c>
      <c r="M3024" s="23">
        <f t="shared" si="595"/>
        <v>1</v>
      </c>
      <c r="N3024" s="23">
        <f t="shared" si="596"/>
        <v>0</v>
      </c>
    </row>
    <row r="3025" spans="10:14" hidden="1">
      <c r="J3025" s="21"/>
      <c r="K3025" s="22" t="str">
        <f>IFERROR(TablaAforos[[#This Row],[AREA DEL POTRERO]]/TablaAforos[[#This Row],[NUMERO VACAS LOTE]]/TablaAforos[[#This Row],[DIAS OCUPACION]],"")</f>
        <v/>
      </c>
      <c r="L3025" s="23">
        <f t="shared" si="594"/>
        <v>1900</v>
      </c>
      <c r="M3025" s="23">
        <f t="shared" si="595"/>
        <v>1</v>
      </c>
      <c r="N3025" s="23">
        <f t="shared" si="596"/>
        <v>0</v>
      </c>
    </row>
    <row r="3026" spans="10:14" hidden="1">
      <c r="J3026" s="21"/>
      <c r="K3026" s="22" t="str">
        <f>IFERROR(TablaAforos[[#This Row],[AREA DEL POTRERO]]/TablaAforos[[#This Row],[NUMERO VACAS LOTE]]/TablaAforos[[#This Row],[DIAS OCUPACION]],"")</f>
        <v/>
      </c>
      <c r="L3026" s="23">
        <f t="shared" si="594"/>
        <v>1900</v>
      </c>
      <c r="M3026" s="23">
        <f t="shared" si="595"/>
        <v>1</v>
      </c>
      <c r="N3026" s="23">
        <f t="shared" si="596"/>
        <v>0</v>
      </c>
    </row>
    <row r="3027" spans="10:14" hidden="1">
      <c r="J3027" s="21"/>
      <c r="K3027" s="22" t="str">
        <f>IFERROR(TablaAforos[[#This Row],[AREA DEL POTRERO]]/TablaAforos[[#This Row],[NUMERO VACAS LOTE]]/TablaAforos[[#This Row],[DIAS OCUPACION]],"")</f>
        <v/>
      </c>
      <c r="L3027" s="23">
        <f t="shared" si="594"/>
        <v>1900</v>
      </c>
      <c r="M3027" s="23">
        <f t="shared" si="595"/>
        <v>1</v>
      </c>
      <c r="N3027" s="23">
        <f t="shared" si="596"/>
        <v>0</v>
      </c>
    </row>
    <row r="3028" spans="10:14" hidden="1">
      <c r="J3028" s="21"/>
      <c r="K3028" s="22" t="str">
        <f>IFERROR(TablaAforos[[#This Row],[AREA DEL POTRERO]]/TablaAforos[[#This Row],[NUMERO VACAS LOTE]]/TablaAforos[[#This Row],[DIAS OCUPACION]],"")</f>
        <v/>
      </c>
      <c r="L3028" s="23">
        <f t="shared" si="594"/>
        <v>1900</v>
      </c>
      <c r="M3028" s="23">
        <f t="shared" si="595"/>
        <v>1</v>
      </c>
      <c r="N3028" s="23">
        <f t="shared" si="596"/>
        <v>0</v>
      </c>
    </row>
    <row r="3029" spans="10:14" hidden="1">
      <c r="J3029" s="21"/>
      <c r="K3029" s="22" t="str">
        <f>IFERROR(TablaAforos[[#This Row],[AREA DEL POTRERO]]/TablaAforos[[#This Row],[NUMERO VACAS LOTE]]/TablaAforos[[#This Row],[DIAS OCUPACION]],"")</f>
        <v/>
      </c>
      <c r="L3029" s="23">
        <f t="shared" si="594"/>
        <v>1900</v>
      </c>
      <c r="M3029" s="23">
        <f t="shared" si="595"/>
        <v>1</v>
      </c>
      <c r="N3029" s="23">
        <f t="shared" si="596"/>
        <v>0</v>
      </c>
    </row>
    <row r="3030" spans="10:14" hidden="1">
      <c r="J3030" s="21"/>
      <c r="K3030" s="22" t="str">
        <f>IFERROR(TablaAforos[[#This Row],[AREA DEL POTRERO]]/TablaAforos[[#This Row],[NUMERO VACAS LOTE]]/TablaAforos[[#This Row],[DIAS OCUPACION]],"")</f>
        <v/>
      </c>
      <c r="L3030" s="23">
        <f t="shared" si="594"/>
        <v>1900</v>
      </c>
      <c r="M3030" s="23">
        <f t="shared" si="595"/>
        <v>1</v>
      </c>
      <c r="N3030" s="23">
        <f t="shared" si="596"/>
        <v>0</v>
      </c>
    </row>
    <row r="3031" spans="10:14" hidden="1">
      <c r="J3031" s="21"/>
      <c r="K3031" s="22" t="str">
        <f>IFERROR(TablaAforos[[#This Row],[AREA DEL POTRERO]]/TablaAforos[[#This Row],[NUMERO VACAS LOTE]]/TablaAforos[[#This Row],[DIAS OCUPACION]],"")</f>
        <v/>
      </c>
      <c r="L3031" s="23">
        <f t="shared" si="594"/>
        <v>1900</v>
      </c>
      <c r="M3031" s="23">
        <f t="shared" si="595"/>
        <v>1</v>
      </c>
      <c r="N3031" s="23">
        <f t="shared" si="596"/>
        <v>0</v>
      </c>
    </row>
    <row r="3032" spans="10:14" hidden="1">
      <c r="J3032" s="21"/>
      <c r="K3032" s="22" t="str">
        <f>IFERROR(TablaAforos[[#This Row],[AREA DEL POTRERO]]/TablaAforos[[#This Row],[NUMERO VACAS LOTE]]/TablaAforos[[#This Row],[DIAS OCUPACION]],"")</f>
        <v/>
      </c>
      <c r="L3032" s="23">
        <f t="shared" si="594"/>
        <v>1900</v>
      </c>
      <c r="M3032" s="23">
        <f t="shared" si="595"/>
        <v>1</v>
      </c>
      <c r="N3032" s="23">
        <f t="shared" si="596"/>
        <v>0</v>
      </c>
    </row>
    <row r="3033" spans="10:14" hidden="1">
      <c r="J3033" s="21"/>
      <c r="K3033" s="22" t="str">
        <f>IFERROR(TablaAforos[[#This Row],[AREA DEL POTRERO]]/TablaAforos[[#This Row],[NUMERO VACAS LOTE]]/TablaAforos[[#This Row],[DIAS OCUPACION]],"")</f>
        <v/>
      </c>
      <c r="L3033" s="23">
        <f t="shared" si="594"/>
        <v>1900</v>
      </c>
      <c r="M3033" s="23">
        <f t="shared" si="595"/>
        <v>1</v>
      </c>
      <c r="N3033" s="23">
        <f t="shared" si="596"/>
        <v>0</v>
      </c>
    </row>
    <row r="3034" spans="10:14" hidden="1">
      <c r="J3034" s="21"/>
      <c r="K3034" s="22" t="str">
        <f>IFERROR(TablaAforos[[#This Row],[AREA DEL POTRERO]]/TablaAforos[[#This Row],[NUMERO VACAS LOTE]]/TablaAforos[[#This Row],[DIAS OCUPACION]],"")</f>
        <v/>
      </c>
      <c r="L3034" s="23">
        <f t="shared" si="594"/>
        <v>1900</v>
      </c>
      <c r="M3034" s="23">
        <f t="shared" si="595"/>
        <v>1</v>
      </c>
      <c r="N3034" s="23">
        <f t="shared" si="596"/>
        <v>0</v>
      </c>
    </row>
    <row r="3035" spans="10:14" hidden="1">
      <c r="J3035" s="21"/>
      <c r="K3035" s="22" t="str">
        <f>IFERROR(TablaAforos[[#This Row],[AREA DEL POTRERO]]/TablaAforos[[#This Row],[NUMERO VACAS LOTE]]/TablaAforos[[#This Row],[DIAS OCUPACION]],"")</f>
        <v/>
      </c>
      <c r="L3035" s="23">
        <f t="shared" si="594"/>
        <v>1900</v>
      </c>
      <c r="M3035" s="23">
        <f t="shared" si="595"/>
        <v>1</v>
      </c>
      <c r="N3035" s="23">
        <f t="shared" si="596"/>
        <v>0</v>
      </c>
    </row>
    <row r="3036" spans="10:14" hidden="1">
      <c r="J3036" s="21"/>
      <c r="K3036" s="22" t="str">
        <f>IFERROR(TablaAforos[[#This Row],[AREA DEL POTRERO]]/TablaAforos[[#This Row],[NUMERO VACAS LOTE]]/TablaAforos[[#This Row],[DIAS OCUPACION]],"")</f>
        <v/>
      </c>
      <c r="L3036" s="23">
        <f t="shared" si="594"/>
        <v>1900</v>
      </c>
      <c r="M3036" s="23">
        <f t="shared" si="595"/>
        <v>1</v>
      </c>
      <c r="N3036" s="23">
        <f t="shared" si="596"/>
        <v>0</v>
      </c>
    </row>
    <row r="3037" spans="10:14" hidden="1">
      <c r="J3037" s="21"/>
      <c r="K3037" s="22" t="str">
        <f>IFERROR(TablaAforos[[#This Row],[AREA DEL POTRERO]]/TablaAforos[[#This Row],[NUMERO VACAS LOTE]]/TablaAforos[[#This Row],[DIAS OCUPACION]],"")</f>
        <v/>
      </c>
      <c r="L3037" s="23">
        <f t="shared" si="594"/>
        <v>1900</v>
      </c>
      <c r="M3037" s="23">
        <f t="shared" si="595"/>
        <v>1</v>
      </c>
      <c r="N3037" s="23">
        <f t="shared" si="596"/>
        <v>0</v>
      </c>
    </row>
    <row r="3038" spans="10:14" hidden="1">
      <c r="J3038" s="21"/>
      <c r="K3038" s="22" t="str">
        <f>IFERROR(TablaAforos[[#This Row],[AREA DEL POTRERO]]/TablaAforos[[#This Row],[NUMERO VACAS LOTE]]/TablaAforos[[#This Row],[DIAS OCUPACION]],"")</f>
        <v/>
      </c>
      <c r="L3038" s="23">
        <f t="shared" si="594"/>
        <v>1900</v>
      </c>
      <c r="M3038" s="23">
        <f t="shared" si="595"/>
        <v>1</v>
      </c>
      <c r="N3038" s="23">
        <f t="shared" si="596"/>
        <v>0</v>
      </c>
    </row>
    <row r="3039" spans="10:14" hidden="1">
      <c r="J3039" s="21"/>
      <c r="K3039" s="22" t="str">
        <f>IFERROR(TablaAforos[[#This Row],[AREA DEL POTRERO]]/TablaAforos[[#This Row],[NUMERO VACAS LOTE]]/TablaAforos[[#This Row],[DIAS OCUPACION]],"")</f>
        <v/>
      </c>
      <c r="L3039" s="23">
        <f t="shared" si="594"/>
        <v>1900</v>
      </c>
      <c r="M3039" s="23">
        <f t="shared" si="595"/>
        <v>1</v>
      </c>
      <c r="N3039" s="23">
        <f t="shared" si="596"/>
        <v>0</v>
      </c>
    </row>
    <row r="3040" spans="10:14" hidden="1">
      <c r="J3040" s="21"/>
      <c r="K3040" s="22" t="str">
        <f>IFERROR(TablaAforos[[#This Row],[AREA DEL POTRERO]]/TablaAforos[[#This Row],[NUMERO VACAS LOTE]]/TablaAforos[[#This Row],[DIAS OCUPACION]],"")</f>
        <v/>
      </c>
      <c r="L3040" s="23">
        <f t="shared" si="594"/>
        <v>1900</v>
      </c>
      <c r="M3040" s="23">
        <f t="shared" si="595"/>
        <v>1</v>
      </c>
      <c r="N3040" s="23">
        <f t="shared" si="596"/>
        <v>0</v>
      </c>
    </row>
    <row r="3041" spans="10:14" hidden="1">
      <c r="J3041" s="21"/>
      <c r="K3041" s="22" t="str">
        <f>IFERROR(TablaAforos[[#This Row],[AREA DEL POTRERO]]/TablaAforos[[#This Row],[NUMERO VACAS LOTE]]/TablaAforos[[#This Row],[DIAS OCUPACION]],"")</f>
        <v/>
      </c>
      <c r="L3041" s="23">
        <f t="shared" si="594"/>
        <v>1900</v>
      </c>
      <c r="M3041" s="23">
        <f t="shared" si="595"/>
        <v>1</v>
      </c>
      <c r="N3041" s="23">
        <f t="shared" si="596"/>
        <v>0</v>
      </c>
    </row>
    <row r="3042" spans="10:14" hidden="1">
      <c r="J3042" s="21"/>
      <c r="K3042" s="22" t="str">
        <f>IFERROR(TablaAforos[[#This Row],[AREA DEL POTRERO]]/TablaAforos[[#This Row],[NUMERO VACAS LOTE]]/TablaAforos[[#This Row],[DIAS OCUPACION]],"")</f>
        <v/>
      </c>
      <c r="L3042" s="23">
        <f t="shared" si="594"/>
        <v>1900</v>
      </c>
      <c r="M3042" s="23">
        <f t="shared" si="595"/>
        <v>1</v>
      </c>
      <c r="N3042" s="23">
        <f t="shared" si="596"/>
        <v>0</v>
      </c>
    </row>
    <row r="3043" spans="10:14" hidden="1">
      <c r="J3043" s="21"/>
      <c r="K3043" s="22" t="str">
        <f>IFERROR(TablaAforos[[#This Row],[AREA DEL POTRERO]]/TablaAforos[[#This Row],[NUMERO VACAS LOTE]]/TablaAforos[[#This Row],[DIAS OCUPACION]],"")</f>
        <v/>
      </c>
      <c r="L3043" s="23">
        <f t="shared" si="594"/>
        <v>1900</v>
      </c>
      <c r="M3043" s="23">
        <f t="shared" si="595"/>
        <v>1</v>
      </c>
      <c r="N3043" s="23">
        <f t="shared" si="596"/>
        <v>0</v>
      </c>
    </row>
    <row r="3044" spans="10:14" hidden="1">
      <c r="J3044" s="21"/>
      <c r="K3044" s="22" t="str">
        <f>IFERROR(TablaAforos[[#This Row],[AREA DEL POTRERO]]/TablaAforos[[#This Row],[NUMERO VACAS LOTE]]/TablaAforos[[#This Row],[DIAS OCUPACION]],"")</f>
        <v/>
      </c>
      <c r="L3044" s="23">
        <f t="shared" si="594"/>
        <v>1900</v>
      </c>
      <c r="M3044" s="23">
        <f t="shared" si="595"/>
        <v>1</v>
      </c>
      <c r="N3044" s="23">
        <f t="shared" si="596"/>
        <v>0</v>
      </c>
    </row>
    <row r="3045" spans="10:14" hidden="1">
      <c r="J3045" s="21"/>
      <c r="K3045" s="22" t="str">
        <f>IFERROR(TablaAforos[[#This Row],[AREA DEL POTRERO]]/TablaAforos[[#This Row],[NUMERO VACAS LOTE]]/TablaAforos[[#This Row],[DIAS OCUPACION]],"")</f>
        <v/>
      </c>
      <c r="L3045" s="23">
        <f t="shared" si="594"/>
        <v>1900</v>
      </c>
      <c r="M3045" s="23">
        <f t="shared" si="595"/>
        <v>1</v>
      </c>
      <c r="N3045" s="23">
        <f t="shared" si="596"/>
        <v>0</v>
      </c>
    </row>
    <row r="3046" spans="10:14" hidden="1">
      <c r="J3046" s="21"/>
      <c r="K3046" s="22" t="str">
        <f>IFERROR(TablaAforos[[#This Row],[AREA DEL POTRERO]]/TablaAforos[[#This Row],[NUMERO VACAS LOTE]]/TablaAforos[[#This Row],[DIAS OCUPACION]],"")</f>
        <v/>
      </c>
      <c r="L3046" s="23">
        <f t="shared" si="594"/>
        <v>1900</v>
      </c>
      <c r="M3046" s="23">
        <f t="shared" si="595"/>
        <v>1</v>
      </c>
      <c r="N3046" s="23">
        <f t="shared" si="596"/>
        <v>0</v>
      </c>
    </row>
    <row r="3047" spans="10:14" hidden="1">
      <c r="J3047" s="21"/>
      <c r="K3047" s="22" t="str">
        <f>IFERROR(TablaAforos[[#This Row],[AREA DEL POTRERO]]/TablaAforos[[#This Row],[NUMERO VACAS LOTE]]/TablaAforos[[#This Row],[DIAS OCUPACION]],"")</f>
        <v/>
      </c>
      <c r="L3047" s="23">
        <f t="shared" si="594"/>
        <v>1900</v>
      </c>
      <c r="M3047" s="23">
        <f t="shared" si="595"/>
        <v>1</v>
      </c>
      <c r="N3047" s="23">
        <f t="shared" si="596"/>
        <v>0</v>
      </c>
    </row>
    <row r="3048" spans="10:14" hidden="1">
      <c r="J3048" s="21"/>
      <c r="K3048" s="22" t="str">
        <f>IFERROR(TablaAforos[[#This Row],[AREA DEL POTRERO]]/TablaAforos[[#This Row],[NUMERO VACAS LOTE]]/TablaAforos[[#This Row],[DIAS OCUPACION]],"")</f>
        <v/>
      </c>
      <c r="L3048" s="23">
        <f t="shared" si="594"/>
        <v>1900</v>
      </c>
      <c r="M3048" s="23">
        <f t="shared" si="595"/>
        <v>1</v>
      </c>
      <c r="N3048" s="23">
        <f t="shared" si="596"/>
        <v>0</v>
      </c>
    </row>
    <row r="3049" spans="10:14" hidden="1">
      <c r="J3049" s="21"/>
      <c r="K3049" s="22" t="str">
        <f>IFERROR(TablaAforos[[#This Row],[AREA DEL POTRERO]]/TablaAforos[[#This Row],[NUMERO VACAS LOTE]]/TablaAforos[[#This Row],[DIAS OCUPACION]],"")</f>
        <v/>
      </c>
      <c r="L3049" s="23">
        <f t="shared" si="594"/>
        <v>1900</v>
      </c>
      <c r="M3049" s="23">
        <f t="shared" si="595"/>
        <v>1</v>
      </c>
      <c r="N3049" s="23">
        <f t="shared" si="596"/>
        <v>0</v>
      </c>
    </row>
    <row r="3050" spans="10:14" hidden="1">
      <c r="J3050" s="21"/>
      <c r="K3050" s="22" t="str">
        <f>IFERROR(TablaAforos[[#This Row],[AREA DEL POTRERO]]/TablaAforos[[#This Row],[NUMERO VACAS LOTE]]/TablaAforos[[#This Row],[DIAS OCUPACION]],"")</f>
        <v/>
      </c>
      <c r="L3050" s="23">
        <f t="shared" si="594"/>
        <v>1900</v>
      </c>
      <c r="M3050" s="23">
        <f t="shared" si="595"/>
        <v>1</v>
      </c>
      <c r="N3050" s="23">
        <f t="shared" si="596"/>
        <v>0</v>
      </c>
    </row>
    <row r="3051" spans="10:14" hidden="1">
      <c r="J3051" s="21"/>
      <c r="K3051" s="22" t="str">
        <f>IFERROR(TablaAforos[[#This Row],[AREA DEL POTRERO]]/TablaAforos[[#This Row],[NUMERO VACAS LOTE]]/TablaAforos[[#This Row],[DIAS OCUPACION]],"")</f>
        <v/>
      </c>
      <c r="L3051" s="23">
        <f t="shared" si="594"/>
        <v>1900</v>
      </c>
      <c r="M3051" s="23">
        <f t="shared" si="595"/>
        <v>1</v>
      </c>
      <c r="N3051" s="23">
        <f t="shared" si="596"/>
        <v>0</v>
      </c>
    </row>
    <row r="3052" spans="10:14" hidden="1">
      <c r="J3052" s="21"/>
      <c r="K3052" s="22" t="str">
        <f>IFERROR(TablaAforos[[#This Row],[AREA DEL POTRERO]]/TablaAforos[[#This Row],[NUMERO VACAS LOTE]]/TablaAforos[[#This Row],[DIAS OCUPACION]],"")</f>
        <v/>
      </c>
      <c r="L3052" s="23">
        <f t="shared" si="594"/>
        <v>1900</v>
      </c>
      <c r="M3052" s="23">
        <f t="shared" si="595"/>
        <v>1</v>
      </c>
      <c r="N3052" s="23">
        <f t="shared" si="596"/>
        <v>0</v>
      </c>
    </row>
    <row r="3053" spans="10:14" hidden="1">
      <c r="J3053" s="21"/>
      <c r="K3053" s="22" t="str">
        <f>IFERROR(TablaAforos[[#This Row],[AREA DEL POTRERO]]/TablaAforos[[#This Row],[NUMERO VACAS LOTE]]/TablaAforos[[#This Row],[DIAS OCUPACION]],"")</f>
        <v/>
      </c>
      <c r="L3053" s="23">
        <f t="shared" si="594"/>
        <v>1900</v>
      </c>
      <c r="M3053" s="23">
        <f t="shared" si="595"/>
        <v>1</v>
      </c>
      <c r="N3053" s="23">
        <f t="shared" si="596"/>
        <v>0</v>
      </c>
    </row>
    <row r="3054" spans="10:14" hidden="1">
      <c r="J3054" s="21"/>
      <c r="K3054" s="22" t="str">
        <f>IFERROR(TablaAforos[[#This Row],[AREA DEL POTRERO]]/TablaAforos[[#This Row],[NUMERO VACAS LOTE]]/TablaAforos[[#This Row],[DIAS OCUPACION]],"")</f>
        <v/>
      </c>
      <c r="L3054" s="23">
        <f t="shared" si="594"/>
        <v>1900</v>
      </c>
      <c r="M3054" s="23">
        <f t="shared" si="595"/>
        <v>1</v>
      </c>
      <c r="N3054" s="23">
        <f t="shared" si="596"/>
        <v>0</v>
      </c>
    </row>
    <row r="3055" spans="10:14" hidden="1">
      <c r="J3055" s="21"/>
      <c r="K3055" s="22" t="str">
        <f>IFERROR(TablaAforos[[#This Row],[AREA DEL POTRERO]]/TablaAforos[[#This Row],[NUMERO VACAS LOTE]]/TablaAforos[[#This Row],[DIAS OCUPACION]],"")</f>
        <v/>
      </c>
      <c r="L3055" s="23">
        <f t="shared" si="594"/>
        <v>1900</v>
      </c>
      <c r="M3055" s="23">
        <f t="shared" si="595"/>
        <v>1</v>
      </c>
      <c r="N3055" s="23">
        <f t="shared" si="596"/>
        <v>0</v>
      </c>
    </row>
    <row r="3056" spans="10:14" hidden="1">
      <c r="J3056" s="21"/>
      <c r="K3056" s="22" t="str">
        <f>IFERROR(TablaAforos[[#This Row],[AREA DEL POTRERO]]/TablaAforos[[#This Row],[NUMERO VACAS LOTE]]/TablaAforos[[#This Row],[DIAS OCUPACION]],"")</f>
        <v/>
      </c>
      <c r="L3056" s="23">
        <f t="shared" si="594"/>
        <v>1900</v>
      </c>
      <c r="M3056" s="23">
        <f t="shared" si="595"/>
        <v>1</v>
      </c>
      <c r="N3056" s="23">
        <f t="shared" si="596"/>
        <v>0</v>
      </c>
    </row>
    <row r="3057" spans="10:14" hidden="1">
      <c r="J3057" s="21"/>
      <c r="K3057" s="22" t="str">
        <f>IFERROR(TablaAforos[[#This Row],[AREA DEL POTRERO]]/TablaAforos[[#This Row],[NUMERO VACAS LOTE]]/TablaAforos[[#This Row],[DIAS OCUPACION]],"")</f>
        <v/>
      </c>
      <c r="L3057" s="23">
        <f t="shared" si="594"/>
        <v>1900</v>
      </c>
      <c r="M3057" s="23">
        <f t="shared" si="595"/>
        <v>1</v>
      </c>
      <c r="N3057" s="23">
        <f t="shared" si="596"/>
        <v>0</v>
      </c>
    </row>
    <row r="3058" spans="10:14" hidden="1">
      <c r="J3058" s="21"/>
      <c r="K3058" s="22" t="str">
        <f>IFERROR(TablaAforos[[#This Row],[AREA DEL POTRERO]]/TablaAforos[[#This Row],[NUMERO VACAS LOTE]]/TablaAforos[[#This Row],[DIAS OCUPACION]],"")</f>
        <v/>
      </c>
      <c r="L3058" s="23">
        <f t="shared" si="594"/>
        <v>1900</v>
      </c>
      <c r="M3058" s="23">
        <f t="shared" si="595"/>
        <v>1</v>
      </c>
      <c r="N3058" s="23">
        <f t="shared" si="596"/>
        <v>0</v>
      </c>
    </row>
    <row r="3059" spans="10:14" hidden="1">
      <c r="J3059" s="21"/>
      <c r="K3059" s="22" t="str">
        <f>IFERROR(TablaAforos[[#This Row],[AREA DEL POTRERO]]/TablaAforos[[#This Row],[NUMERO VACAS LOTE]]/TablaAforos[[#This Row],[DIAS OCUPACION]],"")</f>
        <v/>
      </c>
      <c r="L3059" s="23">
        <f t="shared" si="594"/>
        <v>1900</v>
      </c>
      <c r="M3059" s="23">
        <f t="shared" si="595"/>
        <v>1</v>
      </c>
      <c r="N3059" s="23">
        <f t="shared" si="596"/>
        <v>0</v>
      </c>
    </row>
    <row r="3060" spans="10:14" hidden="1">
      <c r="J3060" s="21"/>
      <c r="K3060" s="22" t="str">
        <f>IFERROR(TablaAforos[[#This Row],[AREA DEL POTRERO]]/TablaAforos[[#This Row],[NUMERO VACAS LOTE]]/TablaAforos[[#This Row],[DIAS OCUPACION]],"")</f>
        <v/>
      </c>
      <c r="L3060" s="23">
        <f t="shared" si="594"/>
        <v>1900</v>
      </c>
      <c r="M3060" s="23">
        <f t="shared" si="595"/>
        <v>1</v>
      </c>
      <c r="N3060" s="23">
        <f t="shared" si="596"/>
        <v>0</v>
      </c>
    </row>
    <row r="3061" spans="10:14" hidden="1">
      <c r="J3061" s="21"/>
      <c r="K3061" s="22" t="str">
        <f>IFERROR(TablaAforos[[#This Row],[AREA DEL POTRERO]]/TablaAforos[[#This Row],[NUMERO VACAS LOTE]]/TablaAforos[[#This Row],[DIAS OCUPACION]],"")</f>
        <v/>
      </c>
      <c r="L3061" s="23">
        <f t="shared" si="594"/>
        <v>1900</v>
      </c>
      <c r="M3061" s="23">
        <f t="shared" si="595"/>
        <v>1</v>
      </c>
      <c r="N3061" s="23">
        <f t="shared" si="596"/>
        <v>0</v>
      </c>
    </row>
    <row r="3062" spans="10:14" hidden="1">
      <c r="J3062" s="21"/>
      <c r="K3062" s="22" t="str">
        <f>IFERROR(TablaAforos[[#This Row],[AREA DEL POTRERO]]/TablaAforos[[#This Row],[NUMERO VACAS LOTE]]/TablaAforos[[#This Row],[DIAS OCUPACION]],"")</f>
        <v/>
      </c>
      <c r="L3062" s="23">
        <f t="shared" si="594"/>
        <v>1900</v>
      </c>
      <c r="M3062" s="23">
        <f t="shared" si="595"/>
        <v>1</v>
      </c>
      <c r="N3062" s="23">
        <f t="shared" si="596"/>
        <v>0</v>
      </c>
    </row>
    <row r="3063" spans="10:14" hidden="1">
      <c r="J3063" s="21"/>
      <c r="K3063" s="22" t="str">
        <f>IFERROR(TablaAforos[[#This Row],[AREA DEL POTRERO]]/TablaAforos[[#This Row],[NUMERO VACAS LOTE]]/TablaAforos[[#This Row],[DIAS OCUPACION]],"")</f>
        <v/>
      </c>
      <c r="L3063" s="23">
        <f t="shared" si="594"/>
        <v>1900</v>
      </c>
      <c r="M3063" s="23">
        <f t="shared" si="595"/>
        <v>1</v>
      </c>
      <c r="N3063" s="23">
        <f t="shared" si="596"/>
        <v>0</v>
      </c>
    </row>
    <row r="3064" spans="10:14" hidden="1">
      <c r="J3064" s="21"/>
      <c r="K3064" s="22" t="str">
        <f>IFERROR(TablaAforos[[#This Row],[AREA DEL POTRERO]]/TablaAforos[[#This Row],[NUMERO VACAS LOTE]]/TablaAforos[[#This Row],[DIAS OCUPACION]],"")</f>
        <v/>
      </c>
      <c r="L3064" s="23">
        <f t="shared" si="594"/>
        <v>1900</v>
      </c>
      <c r="M3064" s="23">
        <f t="shared" si="595"/>
        <v>1</v>
      </c>
      <c r="N3064" s="23">
        <f t="shared" si="596"/>
        <v>0</v>
      </c>
    </row>
    <row r="3065" spans="10:14" hidden="1">
      <c r="J3065" s="21"/>
      <c r="K3065" s="22" t="str">
        <f>IFERROR(TablaAforos[[#This Row],[AREA DEL POTRERO]]/TablaAforos[[#This Row],[NUMERO VACAS LOTE]]/TablaAforos[[#This Row],[DIAS OCUPACION]],"")</f>
        <v/>
      </c>
      <c r="L3065" s="23">
        <f t="shared" si="594"/>
        <v>1900</v>
      </c>
      <c r="M3065" s="23">
        <f t="shared" si="595"/>
        <v>1</v>
      </c>
      <c r="N3065" s="23">
        <f t="shared" si="596"/>
        <v>0</v>
      </c>
    </row>
    <row r="3066" spans="10:14" hidden="1">
      <c r="J3066" s="21"/>
      <c r="K3066" s="22" t="str">
        <f>IFERROR(TablaAforos[[#This Row],[AREA DEL POTRERO]]/TablaAforos[[#This Row],[NUMERO VACAS LOTE]]/TablaAforos[[#This Row],[DIAS OCUPACION]],"")</f>
        <v/>
      </c>
      <c r="L3066" s="23">
        <f t="shared" si="594"/>
        <v>1900</v>
      </c>
      <c r="M3066" s="23">
        <f t="shared" si="595"/>
        <v>1</v>
      </c>
      <c r="N3066" s="23">
        <f t="shared" si="596"/>
        <v>0</v>
      </c>
    </row>
    <row r="3067" spans="10:14" hidden="1">
      <c r="J3067" s="21"/>
      <c r="K3067" s="22" t="str">
        <f>IFERROR(TablaAforos[[#This Row],[AREA DEL POTRERO]]/TablaAforos[[#This Row],[NUMERO VACAS LOTE]]/TablaAforos[[#This Row],[DIAS OCUPACION]],"")</f>
        <v/>
      </c>
      <c r="L3067" s="23">
        <f t="shared" ref="L3067:L3100" si="597">YEAR(A3067)</f>
        <v>1900</v>
      </c>
      <c r="M3067" s="23">
        <f t="shared" ref="M3067:M3100" si="598">MONTH(A3067)</f>
        <v>1</v>
      </c>
      <c r="N3067" s="23">
        <f t="shared" ref="N3067:N3100" si="599">DAY(A3067)</f>
        <v>0</v>
      </c>
    </row>
    <row r="3068" spans="10:14" hidden="1">
      <c r="J3068" s="21"/>
      <c r="K3068" s="22" t="str">
        <f>IFERROR(TablaAforos[[#This Row],[AREA DEL POTRERO]]/TablaAforos[[#This Row],[NUMERO VACAS LOTE]]/TablaAforos[[#This Row],[DIAS OCUPACION]],"")</f>
        <v/>
      </c>
      <c r="L3068" s="23">
        <f t="shared" si="597"/>
        <v>1900</v>
      </c>
      <c r="M3068" s="23">
        <f t="shared" si="598"/>
        <v>1</v>
      </c>
      <c r="N3068" s="23">
        <f t="shared" si="599"/>
        <v>0</v>
      </c>
    </row>
    <row r="3069" spans="10:14" hidden="1">
      <c r="J3069" s="21"/>
      <c r="K3069" s="22" t="str">
        <f>IFERROR(TablaAforos[[#This Row],[AREA DEL POTRERO]]/TablaAforos[[#This Row],[NUMERO VACAS LOTE]]/TablaAforos[[#This Row],[DIAS OCUPACION]],"")</f>
        <v/>
      </c>
      <c r="L3069" s="23">
        <f t="shared" si="597"/>
        <v>1900</v>
      </c>
      <c r="M3069" s="23">
        <f t="shared" si="598"/>
        <v>1</v>
      </c>
      <c r="N3069" s="23">
        <f t="shared" si="599"/>
        <v>0</v>
      </c>
    </row>
    <row r="3070" spans="10:14" hidden="1">
      <c r="J3070" s="21"/>
      <c r="K3070" s="22" t="str">
        <f>IFERROR(TablaAforos[[#This Row],[AREA DEL POTRERO]]/TablaAforos[[#This Row],[NUMERO VACAS LOTE]]/TablaAforos[[#This Row],[DIAS OCUPACION]],"")</f>
        <v/>
      </c>
      <c r="L3070" s="23">
        <f t="shared" si="597"/>
        <v>1900</v>
      </c>
      <c r="M3070" s="23">
        <f t="shared" si="598"/>
        <v>1</v>
      </c>
      <c r="N3070" s="23">
        <f t="shared" si="599"/>
        <v>0</v>
      </c>
    </row>
    <row r="3071" spans="10:14" hidden="1">
      <c r="J3071" s="21"/>
      <c r="K3071" s="22" t="str">
        <f>IFERROR(TablaAforos[[#This Row],[AREA DEL POTRERO]]/TablaAforos[[#This Row],[NUMERO VACAS LOTE]]/TablaAforos[[#This Row],[DIAS OCUPACION]],"")</f>
        <v/>
      </c>
      <c r="L3071" s="23">
        <f t="shared" si="597"/>
        <v>1900</v>
      </c>
      <c r="M3071" s="23">
        <f t="shared" si="598"/>
        <v>1</v>
      </c>
      <c r="N3071" s="23">
        <f t="shared" si="599"/>
        <v>0</v>
      </c>
    </row>
    <row r="3072" spans="10:14" hidden="1">
      <c r="J3072" s="21"/>
      <c r="K3072" s="22" t="str">
        <f>IFERROR(TablaAforos[[#This Row],[AREA DEL POTRERO]]/TablaAforos[[#This Row],[NUMERO VACAS LOTE]]/TablaAforos[[#This Row],[DIAS OCUPACION]],"")</f>
        <v/>
      </c>
      <c r="L3072" s="23">
        <f t="shared" si="597"/>
        <v>1900</v>
      </c>
      <c r="M3072" s="23">
        <f t="shared" si="598"/>
        <v>1</v>
      </c>
      <c r="N3072" s="23">
        <f t="shared" si="599"/>
        <v>0</v>
      </c>
    </row>
    <row r="3073" spans="10:14" hidden="1">
      <c r="J3073" s="21"/>
      <c r="K3073" s="22" t="str">
        <f>IFERROR(TablaAforos[[#This Row],[AREA DEL POTRERO]]/TablaAforos[[#This Row],[NUMERO VACAS LOTE]]/TablaAforos[[#This Row],[DIAS OCUPACION]],"")</f>
        <v/>
      </c>
      <c r="L3073" s="23">
        <f t="shared" si="597"/>
        <v>1900</v>
      </c>
      <c r="M3073" s="23">
        <f t="shared" si="598"/>
        <v>1</v>
      </c>
      <c r="N3073" s="23">
        <f t="shared" si="599"/>
        <v>0</v>
      </c>
    </row>
    <row r="3074" spans="10:14" hidden="1">
      <c r="J3074" s="21"/>
      <c r="K3074" s="22" t="str">
        <f>IFERROR(TablaAforos[[#This Row],[AREA DEL POTRERO]]/TablaAforos[[#This Row],[NUMERO VACAS LOTE]]/TablaAforos[[#This Row],[DIAS OCUPACION]],"")</f>
        <v/>
      </c>
      <c r="L3074" s="23">
        <f t="shared" si="597"/>
        <v>1900</v>
      </c>
      <c r="M3074" s="23">
        <f t="shared" si="598"/>
        <v>1</v>
      </c>
      <c r="N3074" s="23">
        <f t="shared" si="599"/>
        <v>0</v>
      </c>
    </row>
    <row r="3075" spans="10:14" hidden="1">
      <c r="J3075" s="21"/>
      <c r="K3075" s="22" t="str">
        <f>IFERROR(TablaAforos[[#This Row],[AREA DEL POTRERO]]/TablaAforos[[#This Row],[NUMERO VACAS LOTE]]/TablaAforos[[#This Row],[DIAS OCUPACION]],"")</f>
        <v/>
      </c>
      <c r="L3075" s="23">
        <f t="shared" si="597"/>
        <v>1900</v>
      </c>
      <c r="M3075" s="23">
        <f t="shared" si="598"/>
        <v>1</v>
      </c>
      <c r="N3075" s="23">
        <f t="shared" si="599"/>
        <v>0</v>
      </c>
    </row>
    <row r="3076" spans="10:14" hidden="1">
      <c r="J3076" s="21"/>
      <c r="K3076" s="22" t="str">
        <f>IFERROR(TablaAforos[[#This Row],[AREA DEL POTRERO]]/TablaAforos[[#This Row],[NUMERO VACAS LOTE]]/TablaAforos[[#This Row],[DIAS OCUPACION]],"")</f>
        <v/>
      </c>
      <c r="L3076" s="23">
        <f t="shared" si="597"/>
        <v>1900</v>
      </c>
      <c r="M3076" s="23">
        <f t="shared" si="598"/>
        <v>1</v>
      </c>
      <c r="N3076" s="23">
        <f t="shared" si="599"/>
        <v>0</v>
      </c>
    </row>
    <row r="3077" spans="10:14" hidden="1">
      <c r="J3077" s="21"/>
      <c r="K3077" s="22" t="str">
        <f>IFERROR(TablaAforos[[#This Row],[AREA DEL POTRERO]]/TablaAforos[[#This Row],[NUMERO VACAS LOTE]]/TablaAforos[[#This Row],[DIAS OCUPACION]],"")</f>
        <v/>
      </c>
      <c r="L3077" s="23">
        <f t="shared" si="597"/>
        <v>1900</v>
      </c>
      <c r="M3077" s="23">
        <f t="shared" si="598"/>
        <v>1</v>
      </c>
      <c r="N3077" s="23">
        <f t="shared" si="599"/>
        <v>0</v>
      </c>
    </row>
    <row r="3078" spans="10:14" hidden="1">
      <c r="J3078" s="21"/>
      <c r="K3078" s="22" t="str">
        <f>IFERROR(TablaAforos[[#This Row],[AREA DEL POTRERO]]/TablaAforos[[#This Row],[NUMERO VACAS LOTE]]/TablaAforos[[#This Row],[DIAS OCUPACION]],"")</f>
        <v/>
      </c>
      <c r="L3078" s="23">
        <f t="shared" si="597"/>
        <v>1900</v>
      </c>
      <c r="M3078" s="23">
        <f t="shared" si="598"/>
        <v>1</v>
      </c>
      <c r="N3078" s="23">
        <f t="shared" si="599"/>
        <v>0</v>
      </c>
    </row>
    <row r="3079" spans="10:14" hidden="1">
      <c r="J3079" s="21"/>
      <c r="K3079" s="22" t="str">
        <f>IFERROR(TablaAforos[[#This Row],[AREA DEL POTRERO]]/TablaAforos[[#This Row],[NUMERO VACAS LOTE]]/TablaAforos[[#This Row],[DIAS OCUPACION]],"")</f>
        <v/>
      </c>
      <c r="L3079" s="23">
        <f t="shared" si="597"/>
        <v>1900</v>
      </c>
      <c r="M3079" s="23">
        <f t="shared" si="598"/>
        <v>1</v>
      </c>
      <c r="N3079" s="23">
        <f t="shared" si="599"/>
        <v>0</v>
      </c>
    </row>
    <row r="3080" spans="10:14" hidden="1">
      <c r="J3080" s="21"/>
      <c r="K3080" s="22" t="str">
        <f>IFERROR(TablaAforos[[#This Row],[AREA DEL POTRERO]]/TablaAforos[[#This Row],[NUMERO VACAS LOTE]]/TablaAforos[[#This Row],[DIAS OCUPACION]],"")</f>
        <v/>
      </c>
      <c r="L3080" s="23">
        <f t="shared" si="597"/>
        <v>1900</v>
      </c>
      <c r="M3080" s="23">
        <f t="shared" si="598"/>
        <v>1</v>
      </c>
      <c r="N3080" s="23">
        <f t="shared" si="599"/>
        <v>0</v>
      </c>
    </row>
    <row r="3081" spans="10:14" hidden="1">
      <c r="J3081" s="21"/>
      <c r="K3081" s="22" t="str">
        <f>IFERROR(TablaAforos[[#This Row],[AREA DEL POTRERO]]/TablaAforos[[#This Row],[NUMERO VACAS LOTE]]/TablaAforos[[#This Row],[DIAS OCUPACION]],"")</f>
        <v/>
      </c>
      <c r="L3081" s="23">
        <f t="shared" si="597"/>
        <v>1900</v>
      </c>
      <c r="M3081" s="23">
        <f t="shared" si="598"/>
        <v>1</v>
      </c>
      <c r="N3081" s="23">
        <f t="shared" si="599"/>
        <v>0</v>
      </c>
    </row>
    <row r="3082" spans="10:14" hidden="1">
      <c r="J3082" s="21"/>
      <c r="K3082" s="22" t="str">
        <f>IFERROR(TablaAforos[[#This Row],[AREA DEL POTRERO]]/TablaAforos[[#This Row],[NUMERO VACAS LOTE]]/TablaAforos[[#This Row],[DIAS OCUPACION]],"")</f>
        <v/>
      </c>
      <c r="L3082" s="23">
        <f t="shared" si="597"/>
        <v>1900</v>
      </c>
      <c r="M3082" s="23">
        <f t="shared" si="598"/>
        <v>1</v>
      </c>
      <c r="N3082" s="23">
        <f t="shared" si="599"/>
        <v>0</v>
      </c>
    </row>
    <row r="3083" spans="10:14" hidden="1">
      <c r="J3083" s="21"/>
      <c r="K3083" s="22" t="str">
        <f>IFERROR(TablaAforos[[#This Row],[AREA DEL POTRERO]]/TablaAforos[[#This Row],[NUMERO VACAS LOTE]]/TablaAforos[[#This Row],[DIAS OCUPACION]],"")</f>
        <v/>
      </c>
      <c r="L3083" s="23">
        <f t="shared" si="597"/>
        <v>1900</v>
      </c>
      <c r="M3083" s="23">
        <f t="shared" si="598"/>
        <v>1</v>
      </c>
      <c r="N3083" s="23">
        <f t="shared" si="599"/>
        <v>0</v>
      </c>
    </row>
    <row r="3084" spans="10:14" hidden="1">
      <c r="J3084" s="21"/>
      <c r="K3084" s="22" t="str">
        <f>IFERROR(TablaAforos[[#This Row],[AREA DEL POTRERO]]/TablaAforos[[#This Row],[NUMERO VACAS LOTE]]/TablaAforos[[#This Row],[DIAS OCUPACION]],"")</f>
        <v/>
      </c>
      <c r="L3084" s="23">
        <f t="shared" si="597"/>
        <v>1900</v>
      </c>
      <c r="M3084" s="23">
        <f t="shared" si="598"/>
        <v>1</v>
      </c>
      <c r="N3084" s="23">
        <f t="shared" si="599"/>
        <v>0</v>
      </c>
    </row>
    <row r="3085" spans="10:14" hidden="1">
      <c r="J3085" s="21"/>
      <c r="K3085" s="22" t="str">
        <f>IFERROR(TablaAforos[[#This Row],[AREA DEL POTRERO]]/TablaAforos[[#This Row],[NUMERO VACAS LOTE]]/TablaAforos[[#This Row],[DIAS OCUPACION]],"")</f>
        <v/>
      </c>
      <c r="L3085" s="23">
        <f t="shared" si="597"/>
        <v>1900</v>
      </c>
      <c r="M3085" s="23">
        <f t="shared" si="598"/>
        <v>1</v>
      </c>
      <c r="N3085" s="23">
        <f t="shared" si="599"/>
        <v>0</v>
      </c>
    </row>
    <row r="3086" spans="10:14" hidden="1">
      <c r="J3086" s="21"/>
      <c r="K3086" s="22" t="str">
        <f>IFERROR(TablaAforos[[#This Row],[AREA DEL POTRERO]]/TablaAforos[[#This Row],[NUMERO VACAS LOTE]]/TablaAforos[[#This Row],[DIAS OCUPACION]],"")</f>
        <v/>
      </c>
      <c r="L3086" s="23">
        <f t="shared" si="597"/>
        <v>1900</v>
      </c>
      <c r="M3086" s="23">
        <f t="shared" si="598"/>
        <v>1</v>
      </c>
      <c r="N3086" s="23">
        <f t="shared" si="599"/>
        <v>0</v>
      </c>
    </row>
    <row r="3087" spans="10:14" hidden="1">
      <c r="J3087" s="21"/>
      <c r="K3087" s="22" t="str">
        <f>IFERROR(TablaAforos[[#This Row],[AREA DEL POTRERO]]/TablaAforos[[#This Row],[NUMERO VACAS LOTE]]/TablaAforos[[#This Row],[DIAS OCUPACION]],"")</f>
        <v/>
      </c>
      <c r="L3087" s="23">
        <f t="shared" si="597"/>
        <v>1900</v>
      </c>
      <c r="M3087" s="23">
        <f t="shared" si="598"/>
        <v>1</v>
      </c>
      <c r="N3087" s="23">
        <f t="shared" si="599"/>
        <v>0</v>
      </c>
    </row>
    <row r="3088" spans="10:14" hidden="1">
      <c r="J3088" s="21"/>
      <c r="K3088" s="22" t="str">
        <f>IFERROR(TablaAforos[[#This Row],[AREA DEL POTRERO]]/TablaAforos[[#This Row],[NUMERO VACAS LOTE]]/TablaAforos[[#This Row],[DIAS OCUPACION]],"")</f>
        <v/>
      </c>
      <c r="L3088" s="23">
        <f t="shared" si="597"/>
        <v>1900</v>
      </c>
      <c r="M3088" s="23">
        <f t="shared" si="598"/>
        <v>1</v>
      </c>
      <c r="N3088" s="23">
        <f t="shared" si="599"/>
        <v>0</v>
      </c>
    </row>
    <row r="3089" spans="1:17" hidden="1">
      <c r="J3089" s="21"/>
      <c r="K3089" s="22" t="str">
        <f>IFERROR(TablaAforos[[#This Row],[AREA DEL POTRERO]]/TablaAforos[[#This Row],[NUMERO VACAS LOTE]]/TablaAforos[[#This Row],[DIAS OCUPACION]],"")</f>
        <v/>
      </c>
      <c r="L3089" s="23">
        <f t="shared" si="597"/>
        <v>1900</v>
      </c>
      <c r="M3089" s="23">
        <f t="shared" si="598"/>
        <v>1</v>
      </c>
      <c r="N3089" s="23">
        <f t="shared" si="599"/>
        <v>0</v>
      </c>
    </row>
    <row r="3090" spans="1:17" hidden="1">
      <c r="J3090" s="21"/>
      <c r="K3090" s="22" t="str">
        <f>IFERROR(TablaAforos[[#This Row],[AREA DEL POTRERO]]/TablaAforos[[#This Row],[NUMERO VACAS LOTE]]/TablaAforos[[#This Row],[DIAS OCUPACION]],"")</f>
        <v/>
      </c>
      <c r="L3090" s="23">
        <f t="shared" si="597"/>
        <v>1900</v>
      </c>
      <c r="M3090" s="23">
        <f t="shared" si="598"/>
        <v>1</v>
      </c>
      <c r="N3090" s="23">
        <f t="shared" si="599"/>
        <v>0</v>
      </c>
    </row>
    <row r="3091" spans="1:17" hidden="1">
      <c r="J3091" s="21"/>
      <c r="K3091" s="22" t="str">
        <f>IFERROR(TablaAforos[[#This Row],[AREA DEL POTRERO]]/TablaAforos[[#This Row],[NUMERO VACAS LOTE]]/TablaAforos[[#This Row],[DIAS OCUPACION]],"")</f>
        <v/>
      </c>
      <c r="L3091" s="23">
        <f t="shared" si="597"/>
        <v>1900</v>
      </c>
      <c r="M3091" s="23">
        <f t="shared" si="598"/>
        <v>1</v>
      </c>
      <c r="N3091" s="23">
        <f t="shared" si="599"/>
        <v>0</v>
      </c>
    </row>
    <row r="3092" spans="1:17" hidden="1">
      <c r="J3092" s="21"/>
      <c r="K3092" s="22" t="str">
        <f>IFERROR(TablaAforos[[#This Row],[AREA DEL POTRERO]]/TablaAforos[[#This Row],[NUMERO VACAS LOTE]]/TablaAforos[[#This Row],[DIAS OCUPACION]],"")</f>
        <v/>
      </c>
      <c r="L3092" s="23">
        <f t="shared" si="597"/>
        <v>1900</v>
      </c>
      <c r="M3092" s="23">
        <f t="shared" si="598"/>
        <v>1</v>
      </c>
      <c r="N3092" s="23">
        <f t="shared" si="599"/>
        <v>0</v>
      </c>
    </row>
    <row r="3093" spans="1:17" hidden="1">
      <c r="J3093" s="21"/>
      <c r="K3093" s="22" t="str">
        <f>IFERROR(TablaAforos[[#This Row],[AREA DEL POTRERO]]/TablaAforos[[#This Row],[NUMERO VACAS LOTE]]/TablaAforos[[#This Row],[DIAS OCUPACION]],"")</f>
        <v/>
      </c>
      <c r="L3093" s="23">
        <f t="shared" si="597"/>
        <v>1900</v>
      </c>
      <c r="M3093" s="23">
        <f t="shared" si="598"/>
        <v>1</v>
      </c>
      <c r="N3093" s="23">
        <f t="shared" si="599"/>
        <v>0</v>
      </c>
    </row>
    <row r="3094" spans="1:17" hidden="1">
      <c r="J3094" s="21"/>
      <c r="K3094" s="22" t="str">
        <f>IFERROR(TablaAforos[[#This Row],[AREA DEL POTRERO]]/TablaAforos[[#This Row],[NUMERO VACAS LOTE]]/TablaAforos[[#This Row],[DIAS OCUPACION]],"")</f>
        <v/>
      </c>
      <c r="L3094" s="23">
        <f t="shared" si="597"/>
        <v>1900</v>
      </c>
      <c r="M3094" s="23">
        <f t="shared" si="598"/>
        <v>1</v>
      </c>
      <c r="N3094" s="23">
        <f t="shared" si="599"/>
        <v>0</v>
      </c>
    </row>
    <row r="3095" spans="1:17" hidden="1">
      <c r="J3095" s="21"/>
      <c r="K3095" s="22" t="str">
        <f>IFERROR(TablaAforos[[#This Row],[AREA DEL POTRERO]]/TablaAforos[[#This Row],[NUMERO VACAS LOTE]]/TablaAforos[[#This Row],[DIAS OCUPACION]],"")</f>
        <v/>
      </c>
      <c r="L3095" s="23">
        <f t="shared" si="597"/>
        <v>1900</v>
      </c>
      <c r="M3095" s="23">
        <f t="shared" si="598"/>
        <v>1</v>
      </c>
      <c r="N3095" s="23">
        <f t="shared" si="599"/>
        <v>0</v>
      </c>
    </row>
    <row r="3096" spans="1:17" hidden="1">
      <c r="J3096" s="21"/>
      <c r="K3096" s="22" t="str">
        <f>IFERROR(TablaAforos[[#This Row],[AREA DEL POTRERO]]/TablaAforos[[#This Row],[NUMERO VACAS LOTE]]/TablaAforos[[#This Row],[DIAS OCUPACION]],"")</f>
        <v/>
      </c>
      <c r="L3096" s="23">
        <f t="shared" si="597"/>
        <v>1900</v>
      </c>
      <c r="M3096" s="23">
        <f t="shared" si="598"/>
        <v>1</v>
      </c>
      <c r="N3096" s="23">
        <f t="shared" si="599"/>
        <v>0</v>
      </c>
    </row>
    <row r="3097" spans="1:17" hidden="1">
      <c r="J3097" s="21"/>
      <c r="K3097" s="22" t="str">
        <f>IFERROR(TablaAforos[[#This Row],[AREA DEL POTRERO]]/TablaAforos[[#This Row],[NUMERO VACAS LOTE]]/TablaAforos[[#This Row],[DIAS OCUPACION]],"")</f>
        <v/>
      </c>
      <c r="L3097" s="23">
        <f t="shared" si="597"/>
        <v>1900</v>
      </c>
      <c r="M3097" s="23">
        <f t="shared" si="598"/>
        <v>1</v>
      </c>
      <c r="N3097" s="23">
        <f t="shared" si="599"/>
        <v>0</v>
      </c>
    </row>
    <row r="3098" spans="1:17" hidden="1">
      <c r="J3098" s="21"/>
      <c r="K3098" s="22" t="str">
        <f>IFERROR(TablaAforos[[#This Row],[AREA DEL POTRERO]]/TablaAforos[[#This Row],[NUMERO VACAS LOTE]]/TablaAforos[[#This Row],[DIAS OCUPACION]],"")</f>
        <v/>
      </c>
      <c r="L3098" s="23">
        <f t="shared" si="597"/>
        <v>1900</v>
      </c>
      <c r="M3098" s="23">
        <f t="shared" si="598"/>
        <v>1</v>
      </c>
      <c r="N3098" s="23">
        <f t="shared" si="599"/>
        <v>0</v>
      </c>
    </row>
    <row r="3099" spans="1:17" hidden="1">
      <c r="J3099" s="21"/>
      <c r="K3099" s="22" t="str">
        <f>IFERROR(TablaAforos[[#This Row],[AREA DEL POTRERO]]/TablaAforos[[#This Row],[NUMERO VACAS LOTE]]/TablaAforos[[#This Row],[DIAS OCUPACION]],"")</f>
        <v/>
      </c>
      <c r="L3099" s="23">
        <f t="shared" si="597"/>
        <v>1900</v>
      </c>
      <c r="M3099" s="23">
        <f t="shared" si="598"/>
        <v>1</v>
      </c>
      <c r="N3099" s="23">
        <f t="shared" si="599"/>
        <v>0</v>
      </c>
    </row>
    <row r="3100" spans="1:17" hidden="1">
      <c r="J3100" s="21"/>
      <c r="K3100" s="22" t="str">
        <f>IFERROR(TablaAforos[[#This Row],[AREA DEL POTRERO]]/TablaAforos[[#This Row],[NUMERO VACAS LOTE]]/TablaAforos[[#This Row],[DIAS OCUPACION]],"")</f>
        <v/>
      </c>
      <c r="L3100" s="23">
        <f t="shared" si="597"/>
        <v>1900</v>
      </c>
      <c r="M3100" s="23">
        <f t="shared" si="598"/>
        <v>1</v>
      </c>
      <c r="N3100" s="23">
        <f t="shared" si="599"/>
        <v>0</v>
      </c>
    </row>
    <row r="3101" spans="1:17">
      <c r="A3101" s="261">
        <v>45363</v>
      </c>
      <c r="B3101" s="20" t="s">
        <v>85</v>
      </c>
      <c r="C3101" s="262">
        <v>1</v>
      </c>
      <c r="D3101" s="20" t="s">
        <v>135</v>
      </c>
      <c r="E3101" s="262">
        <v>11028</v>
      </c>
      <c r="F3101" s="262">
        <v>33</v>
      </c>
      <c r="G3101" s="262">
        <v>1.3</v>
      </c>
      <c r="H3101" s="262">
        <v>3</v>
      </c>
      <c r="I3101" s="262">
        <v>25</v>
      </c>
      <c r="J3101" s="263">
        <v>94.9</v>
      </c>
      <c r="K3101" s="264">
        <f>IFERROR(TablaAforos[[#This Row],[AREA DEL POTRERO]]/TablaAforos[[#This Row],[NUMERO VACAS LOTE]]/TablaAforos[[#This Row],[DIAS OCUPACION]],"")</f>
        <v>111.39393939393939</v>
      </c>
      <c r="L3101" s="265">
        <f t="shared" ref="L3101:L3133" si="600">YEAR(A3101)</f>
        <v>2024</v>
      </c>
      <c r="M3101" s="265">
        <f t="shared" ref="M3101:M3133" si="601">MONTH(A3101)</f>
        <v>3</v>
      </c>
      <c r="N3101" s="265">
        <f t="shared" ref="N3101:N3133" si="602">DAY(A3101)</f>
        <v>12</v>
      </c>
      <c r="O3101" s="265">
        <v>5</v>
      </c>
      <c r="P3101" s="265"/>
      <c r="Q3101" s="262"/>
    </row>
    <row r="3102" spans="1:17">
      <c r="A3102" s="45">
        <v>45364</v>
      </c>
      <c r="B3102" s="20" t="s">
        <v>81</v>
      </c>
      <c r="C3102" s="20">
        <v>1</v>
      </c>
      <c r="D3102" s="20">
        <v>59</v>
      </c>
      <c r="E3102" s="20">
        <v>2452</v>
      </c>
      <c r="F3102" s="20">
        <v>36</v>
      </c>
      <c r="G3102" s="20">
        <v>2.2000000000000002</v>
      </c>
      <c r="H3102" s="20">
        <v>1</v>
      </c>
      <c r="I3102" s="20">
        <v>31</v>
      </c>
      <c r="J3102" s="21">
        <v>97.8</v>
      </c>
      <c r="K3102" s="22">
        <f>IFERROR(TablaAforos[[#This Row],[AREA DEL POTRERO]]/TablaAforos[[#This Row],[NUMERO VACAS LOTE]]/TablaAforos[[#This Row],[DIAS OCUPACION]],"")</f>
        <v>68.111111111111114</v>
      </c>
      <c r="L3102" s="23">
        <f>YEAR(A3102)</f>
        <v>2024</v>
      </c>
      <c r="M3102" s="23">
        <f>MONTH(A3102)</f>
        <v>3</v>
      </c>
      <c r="N3102" s="23">
        <f>DAY(A3102)</f>
        <v>13</v>
      </c>
      <c r="O3102" s="23">
        <v>4</v>
      </c>
    </row>
    <row r="3103" spans="1:17">
      <c r="A3103" s="45">
        <v>45364</v>
      </c>
      <c r="B3103" s="20" t="s">
        <v>81</v>
      </c>
      <c r="C3103" s="20">
        <v>2</v>
      </c>
      <c r="D3103" s="20">
        <v>39</v>
      </c>
      <c r="E3103" s="20">
        <v>1266</v>
      </c>
      <c r="F3103" s="20">
        <v>35</v>
      </c>
      <c r="G3103" s="20">
        <v>1.2</v>
      </c>
      <c r="H3103" s="20">
        <v>0.5</v>
      </c>
      <c r="I3103" s="20">
        <v>33</v>
      </c>
      <c r="J3103" s="21">
        <v>56.04</v>
      </c>
      <c r="K3103" s="22">
        <f>IFERROR(TablaAforos[[#This Row],[AREA DEL POTRERO]]/TablaAforos[[#This Row],[NUMERO VACAS LOTE]]/TablaAforos[[#This Row],[DIAS OCUPACION]],"")</f>
        <v>72.342857142857142</v>
      </c>
      <c r="L3103" s="23">
        <f>YEAR(A3103)</f>
        <v>2024</v>
      </c>
      <c r="M3103" s="23">
        <f>MONTH(A3103)</f>
        <v>3</v>
      </c>
      <c r="N3103" s="23">
        <f>DAY(A3103)</f>
        <v>13</v>
      </c>
      <c r="O3103" s="23">
        <v>6</v>
      </c>
    </row>
    <row r="3104" spans="1:17">
      <c r="A3104" s="45">
        <v>45364</v>
      </c>
      <c r="B3104" s="20" t="s">
        <v>81</v>
      </c>
      <c r="C3104" s="20">
        <v>2</v>
      </c>
      <c r="D3104" s="20">
        <v>40</v>
      </c>
      <c r="E3104" s="20">
        <v>1867</v>
      </c>
      <c r="F3104" s="20">
        <v>35</v>
      </c>
      <c r="G3104" s="20">
        <v>1.4</v>
      </c>
      <c r="H3104" s="20">
        <v>1</v>
      </c>
      <c r="I3104" s="20">
        <v>33</v>
      </c>
      <c r="J3104" s="21">
        <v>97.1</v>
      </c>
      <c r="K3104" s="22">
        <f>IFERROR(TablaAforos[[#This Row],[AREA DEL POTRERO]]/TablaAforos[[#This Row],[NUMERO VACAS LOTE]]/TablaAforos[[#This Row],[DIAS OCUPACION]],"")</f>
        <v>53.342857142857142</v>
      </c>
      <c r="L3104" s="23">
        <f>YEAR(A3104)</f>
        <v>2024</v>
      </c>
      <c r="M3104" s="23">
        <f>MONTH(A3104)</f>
        <v>3</v>
      </c>
      <c r="N3104" s="23">
        <f>DAY(A3104)</f>
        <v>13</v>
      </c>
      <c r="O3104" s="23">
        <v>6</v>
      </c>
    </row>
    <row r="3105" spans="1:17">
      <c r="A3105" s="261">
        <v>45364</v>
      </c>
      <c r="B3105" s="262" t="s">
        <v>82</v>
      </c>
      <c r="C3105" s="262" t="s">
        <v>86</v>
      </c>
      <c r="D3105" s="262">
        <v>47</v>
      </c>
      <c r="E3105" s="262">
        <v>2500</v>
      </c>
      <c r="F3105" s="262">
        <v>39</v>
      </c>
      <c r="G3105" s="262">
        <v>1.5</v>
      </c>
      <c r="H3105" s="262">
        <v>1</v>
      </c>
      <c r="I3105" s="262">
        <v>35</v>
      </c>
      <c r="J3105" s="263">
        <v>75.5</v>
      </c>
      <c r="K3105" s="264">
        <f>IFERROR(TablaAforos[[#This Row],[AREA DEL POTRERO]]/TablaAforos[[#This Row],[NUMERO VACAS LOTE]]/TablaAforos[[#This Row],[DIAS OCUPACION]],"")</f>
        <v>64.102564102564102</v>
      </c>
      <c r="L3105" s="265">
        <f t="shared" si="600"/>
        <v>2024</v>
      </c>
      <c r="M3105" s="265">
        <f t="shared" si="601"/>
        <v>3</v>
      </c>
      <c r="N3105" s="265">
        <f t="shared" si="602"/>
        <v>13</v>
      </c>
      <c r="O3105" s="265">
        <v>6</v>
      </c>
      <c r="P3105" s="265"/>
      <c r="Q3105" s="262"/>
    </row>
    <row r="3106" spans="1:17">
      <c r="A3106" s="261">
        <v>45365</v>
      </c>
      <c r="B3106" s="20" t="s">
        <v>81</v>
      </c>
      <c r="C3106" s="262">
        <v>1</v>
      </c>
      <c r="D3106" s="262">
        <v>58</v>
      </c>
      <c r="E3106" s="262">
        <v>2292</v>
      </c>
      <c r="F3106" s="262">
        <v>36</v>
      </c>
      <c r="G3106" s="262">
        <v>2.4</v>
      </c>
      <c r="H3106" s="262">
        <v>1</v>
      </c>
      <c r="I3106" s="262">
        <v>31</v>
      </c>
      <c r="J3106" s="263">
        <v>103</v>
      </c>
      <c r="K3106" s="264">
        <f>IFERROR(TablaAforos[[#This Row],[AREA DEL POTRERO]]/TablaAforos[[#This Row],[NUMERO VACAS LOTE]]/TablaAforos[[#This Row],[DIAS OCUPACION]],"")</f>
        <v>63.666666666666664</v>
      </c>
      <c r="L3106" s="265">
        <f t="shared" si="600"/>
        <v>2024</v>
      </c>
      <c r="M3106" s="265">
        <f t="shared" si="601"/>
        <v>3</v>
      </c>
      <c r="N3106" s="265">
        <f t="shared" si="602"/>
        <v>14</v>
      </c>
      <c r="O3106" s="265">
        <v>4</v>
      </c>
      <c r="P3106" s="265"/>
      <c r="Q3106" s="262"/>
    </row>
    <row r="3107" spans="1:17">
      <c r="A3107" s="45">
        <v>45365</v>
      </c>
      <c r="B3107" s="20" t="s">
        <v>81</v>
      </c>
      <c r="C3107" s="20">
        <v>2</v>
      </c>
      <c r="D3107" s="20">
        <v>38</v>
      </c>
      <c r="E3107" s="20">
        <v>1430</v>
      </c>
      <c r="F3107" s="20">
        <v>35</v>
      </c>
      <c r="G3107" s="20">
        <v>1.8</v>
      </c>
      <c r="H3107" s="20">
        <v>1</v>
      </c>
      <c r="I3107" s="20">
        <v>33</v>
      </c>
      <c r="J3107" s="21">
        <v>98.3</v>
      </c>
      <c r="K3107" s="22">
        <f>IFERROR(TablaAforos[[#This Row],[AREA DEL POTRERO]]/TablaAforos[[#This Row],[NUMERO VACAS LOTE]]/TablaAforos[[#This Row],[DIAS OCUPACION]],"")</f>
        <v>40.857142857142854</v>
      </c>
      <c r="L3107" s="23">
        <f>YEAR(A3107)</f>
        <v>2024</v>
      </c>
      <c r="M3107" s="23">
        <f>MONTH(A3107)</f>
        <v>3</v>
      </c>
      <c r="N3107" s="23">
        <f>DAY(A3107)</f>
        <v>14</v>
      </c>
      <c r="O3107" s="23">
        <v>6</v>
      </c>
    </row>
    <row r="3108" spans="1:17">
      <c r="A3108" s="45">
        <v>45365</v>
      </c>
      <c r="B3108" s="20" t="s">
        <v>81</v>
      </c>
      <c r="C3108" s="20">
        <v>2</v>
      </c>
      <c r="D3108" s="20">
        <v>41</v>
      </c>
      <c r="E3108" s="20">
        <v>2524</v>
      </c>
      <c r="F3108" s="20">
        <v>35</v>
      </c>
      <c r="G3108" s="20">
        <v>1.9</v>
      </c>
      <c r="H3108" s="20">
        <v>1</v>
      </c>
      <c r="I3108" s="20">
        <v>33</v>
      </c>
      <c r="J3108" s="21">
        <v>92.8</v>
      </c>
      <c r="K3108" s="22">
        <f>IFERROR(TablaAforos[[#This Row],[AREA DEL POTRERO]]/TablaAforos[[#This Row],[NUMERO VACAS LOTE]]/TablaAforos[[#This Row],[DIAS OCUPACION]],"")</f>
        <v>72.114285714285714</v>
      </c>
      <c r="L3108" s="23">
        <f>YEAR(A3108)</f>
        <v>2024</v>
      </c>
      <c r="M3108" s="23">
        <f>MONTH(A3108)</f>
        <v>3</v>
      </c>
      <c r="N3108" s="23">
        <f>DAY(A3108)</f>
        <v>14</v>
      </c>
      <c r="O3108" s="23">
        <v>6</v>
      </c>
    </row>
    <row r="3109" spans="1:17">
      <c r="A3109" s="261">
        <v>45365</v>
      </c>
      <c r="B3109" s="262" t="s">
        <v>82</v>
      </c>
      <c r="C3109" s="262" t="s">
        <v>86</v>
      </c>
      <c r="D3109" s="262">
        <v>48</v>
      </c>
      <c r="E3109" s="262">
        <v>2500</v>
      </c>
      <c r="F3109" s="262">
        <v>39</v>
      </c>
      <c r="G3109" s="262">
        <v>1.9</v>
      </c>
      <c r="H3109" s="262">
        <v>1</v>
      </c>
      <c r="I3109" s="262">
        <v>35</v>
      </c>
      <c r="J3109" s="263">
        <v>92.8</v>
      </c>
      <c r="K3109" s="264">
        <f>IFERROR(TablaAforos[[#This Row],[AREA DEL POTRERO]]/TablaAforos[[#This Row],[NUMERO VACAS LOTE]]/TablaAforos[[#This Row],[DIAS OCUPACION]],"")</f>
        <v>64.102564102564102</v>
      </c>
      <c r="L3109" s="265">
        <f t="shared" si="600"/>
        <v>2024</v>
      </c>
      <c r="M3109" s="265">
        <f t="shared" si="601"/>
        <v>3</v>
      </c>
      <c r="N3109" s="265">
        <f t="shared" si="602"/>
        <v>14</v>
      </c>
      <c r="O3109" s="265">
        <v>6</v>
      </c>
      <c r="P3109" s="265"/>
      <c r="Q3109" s="262"/>
    </row>
    <row r="3110" spans="1:17">
      <c r="A3110" s="261">
        <v>45365</v>
      </c>
      <c r="B3110" s="262" t="s">
        <v>85</v>
      </c>
      <c r="C3110" s="262">
        <v>2</v>
      </c>
      <c r="D3110" s="262">
        <v>10</v>
      </c>
      <c r="E3110" s="262">
        <v>11523</v>
      </c>
      <c r="F3110" s="262">
        <v>41</v>
      </c>
      <c r="G3110" s="262">
        <v>1.2</v>
      </c>
      <c r="H3110" s="262">
        <v>2.5</v>
      </c>
      <c r="I3110" s="262">
        <v>27</v>
      </c>
      <c r="J3110" s="263">
        <v>89</v>
      </c>
      <c r="K3110" s="264">
        <f>IFERROR(TablaAforos[[#This Row],[AREA DEL POTRERO]]/TablaAforos[[#This Row],[NUMERO VACAS LOTE]]/TablaAforos[[#This Row],[DIAS OCUPACION]],"")</f>
        <v>112.41951219512195</v>
      </c>
      <c r="L3110" s="265">
        <f t="shared" si="600"/>
        <v>2024</v>
      </c>
      <c r="M3110" s="265">
        <f t="shared" si="601"/>
        <v>3</v>
      </c>
      <c r="N3110" s="265">
        <f t="shared" si="602"/>
        <v>14</v>
      </c>
      <c r="O3110" s="265">
        <v>6</v>
      </c>
      <c r="P3110" s="265"/>
      <c r="Q3110" s="262"/>
    </row>
    <row r="3111" spans="1:17">
      <c r="A3111" s="45">
        <v>45366</v>
      </c>
      <c r="B3111" s="20" t="s">
        <v>81</v>
      </c>
      <c r="C3111" s="20">
        <v>1</v>
      </c>
      <c r="D3111" s="20">
        <v>57</v>
      </c>
      <c r="E3111" s="20">
        <v>2162</v>
      </c>
      <c r="F3111" s="20">
        <v>36</v>
      </c>
      <c r="G3111" s="20">
        <v>2</v>
      </c>
      <c r="H3111" s="20">
        <v>1</v>
      </c>
      <c r="I3111" s="20">
        <v>31</v>
      </c>
      <c r="J3111" s="21">
        <v>80.400000000000006</v>
      </c>
      <c r="K3111" s="22">
        <f>IFERROR(TablaAforos[[#This Row],[AREA DEL POTRERO]]/TablaAforos[[#This Row],[NUMERO VACAS LOTE]]/TablaAforos[[#This Row],[DIAS OCUPACION]],"")</f>
        <v>60.055555555555557</v>
      </c>
      <c r="L3111" s="23">
        <f>YEAR(A3111)</f>
        <v>2024</v>
      </c>
      <c r="M3111" s="23">
        <f>MONTH(A3111)</f>
        <v>3</v>
      </c>
      <c r="N3111" s="23">
        <f>DAY(A3111)</f>
        <v>15</v>
      </c>
      <c r="O3111" s="23">
        <v>4</v>
      </c>
    </row>
    <row r="3112" spans="1:17">
      <c r="A3112" s="45">
        <v>45366</v>
      </c>
      <c r="B3112" s="20" t="s">
        <v>81</v>
      </c>
      <c r="C3112" s="20">
        <v>2</v>
      </c>
      <c r="D3112" s="20">
        <v>42</v>
      </c>
      <c r="E3112" s="20">
        <v>2723</v>
      </c>
      <c r="F3112" s="20">
        <v>35</v>
      </c>
      <c r="G3112" s="20">
        <v>1.9</v>
      </c>
      <c r="H3112" s="20">
        <v>1</v>
      </c>
      <c r="I3112" s="20">
        <v>32</v>
      </c>
      <c r="J3112" s="21">
        <v>101</v>
      </c>
      <c r="K3112" s="22">
        <f>IFERROR(TablaAforos[[#This Row],[AREA DEL POTRERO]]/TablaAforos[[#This Row],[NUMERO VACAS LOTE]]/TablaAforos[[#This Row],[DIAS OCUPACION]],"")</f>
        <v>77.8</v>
      </c>
      <c r="L3112" s="23">
        <f>YEAR(A3112)</f>
        <v>2024</v>
      </c>
      <c r="M3112" s="23">
        <f>MONTH(A3112)</f>
        <v>3</v>
      </c>
      <c r="N3112" s="23">
        <f>DAY(A3112)</f>
        <v>15</v>
      </c>
      <c r="O3112" s="23">
        <v>6</v>
      </c>
    </row>
    <row r="3113" spans="1:17">
      <c r="A3113" s="261">
        <v>45366</v>
      </c>
      <c r="B3113" s="262" t="s">
        <v>82</v>
      </c>
      <c r="C3113" s="262" t="s">
        <v>86</v>
      </c>
      <c r="D3113" s="262">
        <v>49</v>
      </c>
      <c r="E3113" s="262">
        <v>2500</v>
      </c>
      <c r="F3113" s="262">
        <v>39</v>
      </c>
      <c r="G3113" s="262">
        <v>1.9</v>
      </c>
      <c r="H3113" s="262">
        <v>1</v>
      </c>
      <c r="I3113" s="262">
        <v>35</v>
      </c>
      <c r="J3113" s="263">
        <v>94.7</v>
      </c>
      <c r="K3113" s="264">
        <f>IFERROR(TablaAforos[[#This Row],[AREA DEL POTRERO]]/TablaAforos[[#This Row],[NUMERO VACAS LOTE]]/TablaAforos[[#This Row],[DIAS OCUPACION]],"")</f>
        <v>64.102564102564102</v>
      </c>
      <c r="L3113" s="265">
        <f t="shared" si="600"/>
        <v>2024</v>
      </c>
      <c r="M3113" s="265">
        <f t="shared" si="601"/>
        <v>3</v>
      </c>
      <c r="N3113" s="265">
        <f t="shared" si="602"/>
        <v>15</v>
      </c>
      <c r="O3113" s="265">
        <v>6</v>
      </c>
      <c r="P3113" s="265"/>
      <c r="Q3113" s="262"/>
    </row>
    <row r="3114" spans="1:17">
      <c r="A3114" s="261">
        <v>45366</v>
      </c>
      <c r="B3114" s="262" t="s">
        <v>82</v>
      </c>
      <c r="C3114" s="262" t="s">
        <v>87</v>
      </c>
      <c r="D3114" s="262">
        <v>44</v>
      </c>
      <c r="E3114" s="262">
        <v>12727</v>
      </c>
      <c r="F3114" s="262">
        <v>38</v>
      </c>
      <c r="G3114" s="262">
        <v>1.2</v>
      </c>
      <c r="H3114" s="262">
        <v>2.5</v>
      </c>
      <c r="I3114" s="262">
        <v>37</v>
      </c>
      <c r="J3114" s="263">
        <v>107</v>
      </c>
      <c r="K3114" s="264">
        <f>IFERROR(TablaAforos[[#This Row],[AREA DEL POTRERO]]/TablaAforos[[#This Row],[NUMERO VACAS LOTE]]/TablaAforos[[#This Row],[DIAS OCUPACION]],"")</f>
        <v>133.96842105263158</v>
      </c>
      <c r="L3114" s="265">
        <f t="shared" si="600"/>
        <v>2024</v>
      </c>
      <c r="M3114" s="265">
        <f t="shared" si="601"/>
        <v>3</v>
      </c>
      <c r="N3114" s="265">
        <f t="shared" si="602"/>
        <v>15</v>
      </c>
      <c r="O3114" s="265">
        <v>6</v>
      </c>
      <c r="P3114" s="265"/>
      <c r="Q3114" s="262"/>
    </row>
    <row r="3115" spans="1:17">
      <c r="A3115" s="261">
        <v>45366</v>
      </c>
      <c r="B3115" s="20" t="s">
        <v>88</v>
      </c>
      <c r="C3115" s="262">
        <v>1</v>
      </c>
      <c r="D3115" s="262">
        <v>7</v>
      </c>
      <c r="E3115" s="262">
        <v>13123</v>
      </c>
      <c r="F3115" s="262">
        <v>46</v>
      </c>
      <c r="G3115" s="262">
        <v>1.3</v>
      </c>
      <c r="H3115" s="262">
        <v>2.5</v>
      </c>
      <c r="I3115" s="262">
        <v>24</v>
      </c>
      <c r="J3115" s="263">
        <v>101</v>
      </c>
      <c r="K3115" s="264">
        <f>IFERROR(TablaAforos[[#This Row],[AREA DEL POTRERO]]/TablaAforos[[#This Row],[NUMERO VACAS LOTE]]/TablaAforos[[#This Row],[DIAS OCUPACION]],"")</f>
        <v>114.11304347826088</v>
      </c>
      <c r="L3115" s="265">
        <f t="shared" si="600"/>
        <v>2024</v>
      </c>
      <c r="M3115" s="265">
        <f t="shared" si="601"/>
        <v>3</v>
      </c>
      <c r="N3115" s="265">
        <f t="shared" si="602"/>
        <v>15</v>
      </c>
      <c r="O3115" s="265">
        <v>6</v>
      </c>
      <c r="P3115" s="265"/>
      <c r="Q3115" s="262"/>
    </row>
    <row r="3116" spans="1:17">
      <c r="A3116" s="45">
        <v>45367</v>
      </c>
      <c r="B3116" s="20" t="s">
        <v>81</v>
      </c>
      <c r="C3116" s="20">
        <v>1</v>
      </c>
      <c r="D3116" s="20">
        <v>56</v>
      </c>
      <c r="E3116" s="20">
        <v>2083</v>
      </c>
      <c r="F3116" s="20">
        <v>36</v>
      </c>
      <c r="G3116" s="20">
        <v>1.9</v>
      </c>
      <c r="H3116" s="20">
        <v>1</v>
      </c>
      <c r="I3116" s="20">
        <v>31</v>
      </c>
      <c r="J3116" s="21">
        <v>74.8</v>
      </c>
      <c r="K3116" s="22">
        <f>IFERROR(TablaAforos[[#This Row],[AREA DEL POTRERO]]/TablaAforos[[#This Row],[NUMERO VACAS LOTE]]/TablaAforos[[#This Row],[DIAS OCUPACION]],"")</f>
        <v>57.861111111111114</v>
      </c>
      <c r="L3116" s="23">
        <f>YEAR(A3116)</f>
        <v>2024</v>
      </c>
      <c r="M3116" s="23">
        <f>MONTH(A3116)</f>
        <v>3</v>
      </c>
      <c r="N3116" s="23">
        <f>DAY(A3116)</f>
        <v>16</v>
      </c>
      <c r="O3116" s="23">
        <v>4</v>
      </c>
    </row>
    <row r="3117" spans="1:17">
      <c r="A3117" s="45">
        <v>45367</v>
      </c>
      <c r="B3117" s="20" t="s">
        <v>81</v>
      </c>
      <c r="C3117" s="20">
        <v>2</v>
      </c>
      <c r="D3117" s="20">
        <v>33</v>
      </c>
      <c r="E3117" s="20">
        <v>2131</v>
      </c>
      <c r="F3117" s="20">
        <v>37</v>
      </c>
      <c r="G3117" s="20">
        <v>2.2000000000000002</v>
      </c>
      <c r="H3117" s="20">
        <v>1</v>
      </c>
      <c r="I3117" s="20">
        <v>32</v>
      </c>
      <c r="J3117" s="21">
        <v>83.9</v>
      </c>
      <c r="K3117" s="22">
        <f>IFERROR(TablaAforos[[#This Row],[AREA DEL POTRERO]]/TablaAforos[[#This Row],[NUMERO VACAS LOTE]]/TablaAforos[[#This Row],[DIAS OCUPACION]],"")</f>
        <v>57.594594594594597</v>
      </c>
      <c r="L3117" s="23">
        <f>YEAR(A3117)</f>
        <v>2024</v>
      </c>
      <c r="M3117" s="23">
        <f>MONTH(A3117)</f>
        <v>3</v>
      </c>
      <c r="N3117" s="23">
        <f>DAY(A3117)</f>
        <v>16</v>
      </c>
      <c r="O3117" s="23">
        <v>6</v>
      </c>
    </row>
    <row r="3118" spans="1:17">
      <c r="A3118" s="261">
        <v>45367</v>
      </c>
      <c r="B3118" s="262" t="s">
        <v>82</v>
      </c>
      <c r="C3118" s="262" t="s">
        <v>86</v>
      </c>
      <c r="D3118" s="262">
        <v>50</v>
      </c>
      <c r="E3118" s="262">
        <v>2500</v>
      </c>
      <c r="F3118" s="262">
        <v>39</v>
      </c>
      <c r="G3118" s="262">
        <v>1.8</v>
      </c>
      <c r="H3118" s="262">
        <v>1</v>
      </c>
      <c r="I3118" s="262">
        <v>34</v>
      </c>
      <c r="J3118" s="263">
        <v>90.4</v>
      </c>
      <c r="K3118" s="264">
        <f>IFERROR(TablaAforos[[#This Row],[AREA DEL POTRERO]]/TablaAforos[[#This Row],[NUMERO VACAS LOTE]]/TablaAforos[[#This Row],[DIAS OCUPACION]],"")</f>
        <v>64.102564102564102</v>
      </c>
      <c r="L3118" s="265">
        <f t="shared" si="600"/>
        <v>2024</v>
      </c>
      <c r="M3118" s="265">
        <f t="shared" si="601"/>
        <v>3</v>
      </c>
      <c r="N3118" s="265">
        <f t="shared" si="602"/>
        <v>16</v>
      </c>
      <c r="O3118" s="265">
        <v>6</v>
      </c>
      <c r="P3118" s="265"/>
      <c r="Q3118" s="262"/>
    </row>
    <row r="3119" spans="1:17">
      <c r="A3119" s="261">
        <v>45367</v>
      </c>
      <c r="B3119" s="20" t="s">
        <v>85</v>
      </c>
      <c r="C3119" s="20">
        <v>1</v>
      </c>
      <c r="D3119" s="20" t="s">
        <v>133</v>
      </c>
      <c r="E3119" s="262">
        <v>9553</v>
      </c>
      <c r="F3119" s="262">
        <v>35</v>
      </c>
      <c r="G3119" s="262">
        <v>1.1000000000000001</v>
      </c>
      <c r="H3119" s="262">
        <v>2</v>
      </c>
      <c r="I3119" s="262">
        <v>25</v>
      </c>
      <c r="J3119" s="263">
        <v>99.4</v>
      </c>
      <c r="K3119" s="264">
        <f>IFERROR(TablaAforos[[#This Row],[AREA DEL POTRERO]]/TablaAforos[[#This Row],[NUMERO VACAS LOTE]]/TablaAforos[[#This Row],[DIAS OCUPACION]],"")</f>
        <v>136.47142857142856</v>
      </c>
      <c r="L3119" s="265">
        <f t="shared" si="600"/>
        <v>2024</v>
      </c>
      <c r="M3119" s="265">
        <f t="shared" si="601"/>
        <v>3</v>
      </c>
      <c r="N3119" s="265">
        <f t="shared" si="602"/>
        <v>16</v>
      </c>
      <c r="O3119" s="265">
        <v>6</v>
      </c>
      <c r="P3119" s="265"/>
      <c r="Q3119" s="262"/>
    </row>
    <row r="3120" spans="1:17">
      <c r="A3120" s="261">
        <v>45368</v>
      </c>
      <c r="B3120" s="20" t="s">
        <v>81</v>
      </c>
      <c r="C3120" s="262">
        <v>1</v>
      </c>
      <c r="D3120" s="262">
        <v>55</v>
      </c>
      <c r="E3120" s="262">
        <v>2377</v>
      </c>
      <c r="F3120" s="262">
        <v>36</v>
      </c>
      <c r="G3120" s="262">
        <v>2.2999999999999998</v>
      </c>
      <c r="H3120" s="262">
        <v>1</v>
      </c>
      <c r="I3120" s="262">
        <v>31</v>
      </c>
      <c r="J3120" s="263">
        <v>98.7</v>
      </c>
      <c r="K3120" s="264">
        <f>IFERROR(TablaAforos[[#This Row],[AREA DEL POTRERO]]/TablaAforos[[#This Row],[NUMERO VACAS LOTE]]/TablaAforos[[#This Row],[DIAS OCUPACION]],"")</f>
        <v>66.027777777777771</v>
      </c>
      <c r="L3120" s="265">
        <f t="shared" si="600"/>
        <v>2024</v>
      </c>
      <c r="M3120" s="265">
        <f t="shared" si="601"/>
        <v>3</v>
      </c>
      <c r="N3120" s="265">
        <f t="shared" si="602"/>
        <v>17</v>
      </c>
      <c r="O3120" s="265">
        <v>4</v>
      </c>
      <c r="P3120" s="265"/>
      <c r="Q3120" s="262"/>
    </row>
    <row r="3121" spans="1:17">
      <c r="A3121" s="261">
        <v>45368</v>
      </c>
      <c r="B3121" s="20" t="s">
        <v>81</v>
      </c>
      <c r="C3121" s="262">
        <v>2</v>
      </c>
      <c r="D3121" s="262">
        <v>34</v>
      </c>
      <c r="E3121" s="262">
        <v>2536</v>
      </c>
      <c r="F3121" s="262">
        <v>37</v>
      </c>
      <c r="G3121" s="262">
        <v>1.9</v>
      </c>
      <c r="H3121" s="262">
        <v>1</v>
      </c>
      <c r="I3121" s="262">
        <v>32</v>
      </c>
      <c r="J3121" s="263">
        <v>84.6</v>
      </c>
      <c r="K3121" s="264">
        <f>IFERROR(TablaAforos[[#This Row],[AREA DEL POTRERO]]/TablaAforos[[#This Row],[NUMERO VACAS LOTE]]/TablaAforos[[#This Row],[DIAS OCUPACION]],"")</f>
        <v>68.540540540540547</v>
      </c>
      <c r="L3121" s="265">
        <f t="shared" si="600"/>
        <v>2024</v>
      </c>
      <c r="M3121" s="265">
        <f t="shared" si="601"/>
        <v>3</v>
      </c>
      <c r="N3121" s="265">
        <f t="shared" si="602"/>
        <v>17</v>
      </c>
      <c r="O3121" s="265">
        <v>6</v>
      </c>
      <c r="P3121" s="265"/>
      <c r="Q3121" s="262"/>
    </row>
    <row r="3122" spans="1:17">
      <c r="A3122" s="45">
        <v>45368</v>
      </c>
      <c r="B3122" s="20" t="s">
        <v>82</v>
      </c>
      <c r="C3122" s="20" t="s">
        <v>86</v>
      </c>
      <c r="D3122" s="20">
        <v>51</v>
      </c>
      <c r="E3122" s="20">
        <v>2500</v>
      </c>
      <c r="F3122" s="20">
        <v>39</v>
      </c>
      <c r="G3122" s="20">
        <v>1.7</v>
      </c>
      <c r="H3122" s="20">
        <v>1</v>
      </c>
      <c r="I3122" s="20">
        <v>33</v>
      </c>
      <c r="J3122" s="21">
        <v>86.1</v>
      </c>
      <c r="K3122" s="22">
        <f>IFERROR(TablaAforos[[#This Row],[AREA DEL POTRERO]]/TablaAforos[[#This Row],[NUMERO VACAS LOTE]]/TablaAforos[[#This Row],[DIAS OCUPACION]],"")</f>
        <v>64.102564102564102</v>
      </c>
      <c r="L3122" s="23">
        <f>YEAR(A3122)</f>
        <v>2024</v>
      </c>
      <c r="M3122" s="23">
        <f>MONTH(A3122)</f>
        <v>3</v>
      </c>
      <c r="N3122" s="23">
        <f>DAY(A3122)</f>
        <v>17</v>
      </c>
      <c r="O3122" s="23">
        <v>6</v>
      </c>
    </row>
    <row r="3123" spans="1:17">
      <c r="A3123" s="45">
        <v>45368</v>
      </c>
      <c r="B3123" s="20" t="s">
        <v>88</v>
      </c>
      <c r="C3123" s="20">
        <v>1</v>
      </c>
      <c r="D3123" s="20">
        <v>12</v>
      </c>
      <c r="E3123" s="20">
        <v>11460</v>
      </c>
      <c r="F3123" s="20">
        <v>45</v>
      </c>
      <c r="G3123" s="20">
        <v>1.3</v>
      </c>
      <c r="H3123" s="20">
        <v>2</v>
      </c>
      <c r="I3123" s="20">
        <v>30</v>
      </c>
      <c r="J3123" s="21">
        <v>108</v>
      </c>
      <c r="K3123" s="22">
        <f>IFERROR(TablaAforos[[#This Row],[AREA DEL POTRERO]]/TablaAforos[[#This Row],[NUMERO VACAS LOTE]]/TablaAforos[[#This Row],[DIAS OCUPACION]],"")</f>
        <v>127.33333333333333</v>
      </c>
      <c r="L3123" s="23">
        <f>YEAR(A3123)</f>
        <v>2024</v>
      </c>
      <c r="M3123" s="23">
        <f>MONTH(A3123)</f>
        <v>3</v>
      </c>
      <c r="N3123" s="23">
        <f>DAY(A3123)</f>
        <v>17</v>
      </c>
      <c r="O3123" s="23">
        <v>6</v>
      </c>
    </row>
    <row r="3124" spans="1:17">
      <c r="A3124" s="261">
        <v>45369</v>
      </c>
      <c r="B3124" s="262" t="s">
        <v>81</v>
      </c>
      <c r="C3124" s="262">
        <v>1</v>
      </c>
      <c r="D3124" s="262">
        <v>54</v>
      </c>
      <c r="E3124" s="262">
        <v>2522</v>
      </c>
      <c r="F3124" s="262">
        <v>36</v>
      </c>
      <c r="G3124" s="262">
        <v>1.8</v>
      </c>
      <c r="H3124" s="262">
        <v>1</v>
      </c>
      <c r="I3124" s="262">
        <v>31</v>
      </c>
      <c r="J3124" s="263">
        <v>82</v>
      </c>
      <c r="K3124" s="264">
        <f>IFERROR(TablaAforos[[#This Row],[AREA DEL POTRERO]]/TablaAforos[[#This Row],[NUMERO VACAS LOTE]]/TablaAforos[[#This Row],[DIAS OCUPACION]],"")</f>
        <v>70.055555555555557</v>
      </c>
      <c r="L3124" s="265">
        <f t="shared" si="600"/>
        <v>2024</v>
      </c>
      <c r="M3124" s="265">
        <f t="shared" si="601"/>
        <v>3</v>
      </c>
      <c r="N3124" s="265">
        <f t="shared" si="602"/>
        <v>18</v>
      </c>
      <c r="O3124" s="265">
        <v>4</v>
      </c>
      <c r="P3124" s="265"/>
      <c r="Q3124" s="262"/>
    </row>
    <row r="3125" spans="1:17">
      <c r="A3125" s="261">
        <v>45369</v>
      </c>
      <c r="B3125" s="262" t="s">
        <v>81</v>
      </c>
      <c r="C3125" s="262">
        <v>2</v>
      </c>
      <c r="D3125" s="262">
        <v>35</v>
      </c>
      <c r="E3125" s="262">
        <v>2357</v>
      </c>
      <c r="F3125" s="262">
        <v>38</v>
      </c>
      <c r="G3125" s="262">
        <v>1.7</v>
      </c>
      <c r="H3125" s="262">
        <v>1</v>
      </c>
      <c r="I3125" s="262">
        <v>32</v>
      </c>
      <c r="J3125" s="263">
        <v>70.599999999999994</v>
      </c>
      <c r="K3125" s="264">
        <f>IFERROR(TablaAforos[[#This Row],[AREA DEL POTRERO]]/TablaAforos[[#This Row],[NUMERO VACAS LOTE]]/TablaAforos[[#This Row],[DIAS OCUPACION]],"")</f>
        <v>62.026315789473685</v>
      </c>
      <c r="L3125" s="265">
        <f t="shared" si="600"/>
        <v>2024</v>
      </c>
      <c r="M3125" s="265">
        <f t="shared" si="601"/>
        <v>3</v>
      </c>
      <c r="N3125" s="265">
        <f t="shared" si="602"/>
        <v>18</v>
      </c>
      <c r="O3125" s="265">
        <v>6</v>
      </c>
      <c r="P3125" s="265"/>
      <c r="Q3125" s="262"/>
    </row>
    <row r="3126" spans="1:17">
      <c r="A3126" s="45">
        <v>45369</v>
      </c>
      <c r="B3126" s="20" t="s">
        <v>82</v>
      </c>
      <c r="C3126" s="20" t="s">
        <v>86</v>
      </c>
      <c r="D3126" s="20">
        <v>52</v>
      </c>
      <c r="E3126" s="20">
        <v>2500</v>
      </c>
      <c r="F3126" s="20">
        <v>39</v>
      </c>
      <c r="G3126" s="20">
        <v>2.7</v>
      </c>
      <c r="H3126" s="20">
        <v>1</v>
      </c>
      <c r="I3126" s="20">
        <v>34</v>
      </c>
      <c r="J3126" s="21">
        <v>131</v>
      </c>
      <c r="K3126" s="22">
        <f>IFERROR(TablaAforos[[#This Row],[AREA DEL POTRERO]]/TablaAforos[[#This Row],[NUMERO VACAS LOTE]]/TablaAforos[[#This Row],[DIAS OCUPACION]],"")</f>
        <v>64.102564102564102</v>
      </c>
      <c r="L3126" s="23">
        <f>YEAR(A3126)</f>
        <v>2024</v>
      </c>
      <c r="M3126" s="23">
        <f>MONTH(A3126)</f>
        <v>3</v>
      </c>
      <c r="N3126" s="23">
        <f>DAY(A3126)</f>
        <v>18</v>
      </c>
      <c r="O3126" s="23">
        <v>6</v>
      </c>
    </row>
    <row r="3127" spans="1:17">
      <c r="A3127" s="45">
        <v>45369</v>
      </c>
      <c r="B3127" s="20" t="s">
        <v>85</v>
      </c>
      <c r="C3127" s="20">
        <v>2</v>
      </c>
      <c r="D3127" s="20">
        <v>15</v>
      </c>
      <c r="E3127" s="20">
        <v>9998</v>
      </c>
      <c r="F3127" s="20">
        <v>41</v>
      </c>
      <c r="G3127" s="20">
        <v>1.4</v>
      </c>
      <c r="H3127" s="20">
        <v>2.5</v>
      </c>
      <c r="I3127" s="20">
        <v>28</v>
      </c>
      <c r="J3127" s="21">
        <v>94.5</v>
      </c>
      <c r="K3127" s="22">
        <f>IFERROR(TablaAforos[[#This Row],[AREA DEL POTRERO]]/TablaAforos[[#This Row],[NUMERO VACAS LOTE]]/TablaAforos[[#This Row],[DIAS OCUPACION]],"")</f>
        <v>97.541463414634137</v>
      </c>
      <c r="L3127" s="23">
        <f>YEAR(A3127)</f>
        <v>2024</v>
      </c>
      <c r="M3127" s="23">
        <f>MONTH(A3127)</f>
        <v>3</v>
      </c>
      <c r="N3127" s="23">
        <f>DAY(A3127)</f>
        <v>18</v>
      </c>
      <c r="O3127" s="23">
        <v>6</v>
      </c>
    </row>
    <row r="3128" spans="1:17">
      <c r="A3128" s="261">
        <v>45369</v>
      </c>
      <c r="B3128" s="262" t="s">
        <v>88</v>
      </c>
      <c r="C3128" s="262">
        <v>1</v>
      </c>
      <c r="D3128" s="262">
        <v>10</v>
      </c>
      <c r="E3128" s="262">
        <v>6021</v>
      </c>
      <c r="F3128" s="262">
        <v>46</v>
      </c>
      <c r="G3128" s="262"/>
      <c r="H3128" s="262">
        <v>1</v>
      </c>
      <c r="I3128" s="262">
        <v>25</v>
      </c>
      <c r="J3128" s="263"/>
      <c r="K3128" s="264">
        <f>IFERROR(TablaAforos[[#This Row],[AREA DEL POTRERO]]/TablaAforos[[#This Row],[NUMERO VACAS LOTE]]/TablaAforos[[#This Row],[DIAS OCUPACION]],"")</f>
        <v>130.89130434782609</v>
      </c>
      <c r="L3128" s="265">
        <f>YEAR(A3128)</f>
        <v>2024</v>
      </c>
      <c r="M3128" s="265">
        <f>MONTH(A3128)</f>
        <v>3</v>
      </c>
      <c r="N3128" s="265">
        <f>DAY(A3128)</f>
        <v>18</v>
      </c>
      <c r="O3128" s="265"/>
      <c r="P3128" s="265"/>
      <c r="Q3128" s="262"/>
    </row>
    <row r="3129" spans="1:17">
      <c r="A3129" s="261">
        <v>45370</v>
      </c>
      <c r="B3129" s="20" t="s">
        <v>81</v>
      </c>
      <c r="C3129" s="262">
        <v>1</v>
      </c>
      <c r="D3129" s="262">
        <v>53</v>
      </c>
      <c r="E3129" s="262">
        <v>1935</v>
      </c>
      <c r="F3129" s="262">
        <v>36</v>
      </c>
      <c r="G3129" s="262">
        <v>1.9</v>
      </c>
      <c r="H3129" s="262">
        <v>1</v>
      </c>
      <c r="I3129" s="262">
        <v>31</v>
      </c>
      <c r="J3129" s="263">
        <v>67.099999999999994</v>
      </c>
      <c r="K3129" s="264">
        <f>IFERROR(TablaAforos[[#This Row],[AREA DEL POTRERO]]/TablaAforos[[#This Row],[NUMERO VACAS LOTE]]/TablaAforos[[#This Row],[DIAS OCUPACION]],"")</f>
        <v>53.75</v>
      </c>
      <c r="L3129" s="265">
        <f t="shared" si="600"/>
        <v>2024</v>
      </c>
      <c r="M3129" s="265">
        <f t="shared" si="601"/>
        <v>3</v>
      </c>
      <c r="N3129" s="265">
        <f t="shared" si="602"/>
        <v>19</v>
      </c>
      <c r="O3129" s="265">
        <v>4</v>
      </c>
      <c r="P3129" s="265"/>
      <c r="Q3129" s="262"/>
    </row>
    <row r="3130" spans="1:17">
      <c r="A3130" s="261">
        <v>45370</v>
      </c>
      <c r="B3130" s="20" t="s">
        <v>81</v>
      </c>
      <c r="C3130" s="262">
        <v>2</v>
      </c>
      <c r="D3130" s="262">
        <v>36</v>
      </c>
      <c r="E3130" s="262">
        <v>3103</v>
      </c>
      <c r="F3130" s="262">
        <v>38</v>
      </c>
      <c r="G3130" s="262">
        <v>1.6</v>
      </c>
      <c r="H3130" s="262">
        <v>1</v>
      </c>
      <c r="I3130" s="262">
        <v>32</v>
      </c>
      <c r="J3130" s="263">
        <v>89.7</v>
      </c>
      <c r="K3130" s="264">
        <f>IFERROR(TablaAforos[[#This Row],[AREA DEL POTRERO]]/TablaAforos[[#This Row],[NUMERO VACAS LOTE]]/TablaAforos[[#This Row],[DIAS OCUPACION]],"")</f>
        <v>81.65789473684211</v>
      </c>
      <c r="L3130" s="265">
        <f t="shared" si="600"/>
        <v>2024</v>
      </c>
      <c r="M3130" s="265">
        <f t="shared" si="601"/>
        <v>3</v>
      </c>
      <c r="N3130" s="265">
        <f t="shared" si="602"/>
        <v>19</v>
      </c>
      <c r="O3130" s="265">
        <v>6</v>
      </c>
      <c r="P3130" s="265"/>
      <c r="Q3130" s="262"/>
    </row>
    <row r="3131" spans="1:17">
      <c r="A3131" s="45">
        <v>45370</v>
      </c>
      <c r="B3131" s="20" t="s">
        <v>82</v>
      </c>
      <c r="C3131" s="20" t="s">
        <v>86</v>
      </c>
      <c r="D3131" s="20">
        <v>2</v>
      </c>
      <c r="E3131" s="20">
        <v>2500</v>
      </c>
      <c r="F3131" s="20">
        <v>39</v>
      </c>
      <c r="G3131" s="20">
        <v>1.8</v>
      </c>
      <c r="H3131" s="20">
        <v>1</v>
      </c>
      <c r="I3131" s="20">
        <v>34</v>
      </c>
      <c r="J3131" s="21">
        <v>87.5</v>
      </c>
      <c r="K3131" s="22">
        <f>IFERROR(TablaAforos[[#This Row],[AREA DEL POTRERO]]/TablaAforos[[#This Row],[NUMERO VACAS LOTE]]/TablaAforos[[#This Row],[DIAS OCUPACION]],"")</f>
        <v>64.102564102564102</v>
      </c>
      <c r="L3131" s="23">
        <f>YEAR(A3131)</f>
        <v>2024</v>
      </c>
      <c r="M3131" s="23">
        <f>MONTH(A3131)</f>
        <v>3</v>
      </c>
      <c r="N3131" s="23">
        <f>DAY(A3131)</f>
        <v>19</v>
      </c>
      <c r="O3131" s="23">
        <v>6</v>
      </c>
    </row>
    <row r="3132" spans="1:17">
      <c r="A3132" s="45">
        <v>45370</v>
      </c>
      <c r="B3132" s="20" t="s">
        <v>82</v>
      </c>
      <c r="C3132" s="20" t="s">
        <v>87</v>
      </c>
      <c r="D3132" s="20">
        <v>53</v>
      </c>
      <c r="E3132" s="20">
        <v>2500</v>
      </c>
      <c r="F3132" s="20">
        <v>38</v>
      </c>
      <c r="G3132" s="20">
        <v>1.8</v>
      </c>
      <c r="H3132" s="20">
        <v>1</v>
      </c>
      <c r="I3132" s="20">
        <v>34</v>
      </c>
      <c r="J3132" s="21">
        <v>93.3</v>
      </c>
      <c r="K3132" s="22">
        <f>IFERROR(TablaAforos[[#This Row],[AREA DEL POTRERO]]/TablaAforos[[#This Row],[NUMERO VACAS LOTE]]/TablaAforos[[#This Row],[DIAS OCUPACION]],"")</f>
        <v>65.78947368421052</v>
      </c>
      <c r="L3132" s="23">
        <f>YEAR(A3132)</f>
        <v>2024</v>
      </c>
      <c r="M3132" s="23">
        <f>MONTH(A3132)</f>
        <v>3</v>
      </c>
      <c r="N3132" s="23">
        <f>DAY(A3132)</f>
        <v>19</v>
      </c>
      <c r="O3132" s="23">
        <v>6</v>
      </c>
    </row>
    <row r="3133" spans="1:17">
      <c r="A3133" s="261">
        <v>45370</v>
      </c>
      <c r="B3133" s="20" t="s">
        <v>85</v>
      </c>
      <c r="C3133" s="262">
        <v>1</v>
      </c>
      <c r="D3133" s="262">
        <v>18</v>
      </c>
      <c r="E3133" s="262">
        <v>2354</v>
      </c>
      <c r="F3133" s="262">
        <v>35</v>
      </c>
      <c r="G3133" s="262">
        <v>1.6</v>
      </c>
      <c r="H3133" s="262">
        <v>1</v>
      </c>
      <c r="I3133" s="262">
        <v>24</v>
      </c>
      <c r="J3133" s="263">
        <v>69.900000000000006</v>
      </c>
      <c r="K3133" s="264">
        <f>IFERROR(TablaAforos[[#This Row],[AREA DEL POTRERO]]/TablaAforos[[#This Row],[NUMERO VACAS LOTE]]/TablaAforos[[#This Row],[DIAS OCUPACION]],"")</f>
        <v>67.257142857142853</v>
      </c>
      <c r="L3133" s="265">
        <f t="shared" si="600"/>
        <v>2024</v>
      </c>
      <c r="M3133" s="265">
        <f t="shared" si="601"/>
        <v>3</v>
      </c>
      <c r="N3133" s="265">
        <f t="shared" si="602"/>
        <v>19</v>
      </c>
      <c r="O3133" s="265">
        <v>6</v>
      </c>
      <c r="P3133" s="265"/>
      <c r="Q3133" s="262"/>
    </row>
    <row r="3134" spans="1:17">
      <c r="A3134" s="45">
        <v>45370</v>
      </c>
      <c r="B3134" s="20" t="s">
        <v>88</v>
      </c>
      <c r="C3134" s="20">
        <v>1</v>
      </c>
      <c r="D3134" s="20">
        <v>11</v>
      </c>
      <c r="E3134" s="20">
        <v>7920</v>
      </c>
      <c r="F3134" s="20">
        <v>46</v>
      </c>
      <c r="G3134" s="20">
        <v>1</v>
      </c>
      <c r="H3134" s="20">
        <v>1.5</v>
      </c>
      <c r="I3134" s="20">
        <v>24</v>
      </c>
      <c r="J3134" s="21">
        <v>76.099999999999994</v>
      </c>
      <c r="K3134" s="22">
        <f>IFERROR(TablaAforos[[#This Row],[AREA DEL POTRERO]]/TablaAforos[[#This Row],[NUMERO VACAS LOTE]]/TablaAforos[[#This Row],[DIAS OCUPACION]],"")</f>
        <v>114.78260869565217</v>
      </c>
      <c r="L3134" s="23">
        <f t="shared" ref="L3134:L3193" si="603">YEAR(A3134)</f>
        <v>2024</v>
      </c>
      <c r="M3134" s="23">
        <f t="shared" ref="M3134:M3193" si="604">MONTH(A3134)</f>
        <v>3</v>
      </c>
      <c r="N3134" s="23">
        <f t="shared" ref="N3134:N3193" si="605">DAY(A3134)</f>
        <v>19</v>
      </c>
      <c r="O3134" s="23">
        <v>6</v>
      </c>
    </row>
    <row r="3135" spans="1:17">
      <c r="A3135" s="261">
        <v>45371</v>
      </c>
      <c r="B3135" s="262" t="s">
        <v>81</v>
      </c>
      <c r="C3135" s="262">
        <v>1</v>
      </c>
      <c r="D3135" s="262">
        <v>6</v>
      </c>
      <c r="E3135" s="262">
        <v>2442</v>
      </c>
      <c r="F3135" s="262">
        <v>37</v>
      </c>
      <c r="G3135" s="262">
        <v>1.9</v>
      </c>
      <c r="H3135" s="262">
        <v>1</v>
      </c>
      <c r="I3135" s="262">
        <v>31</v>
      </c>
      <c r="J3135" s="263">
        <v>82.8</v>
      </c>
      <c r="K3135" s="264">
        <f>IFERROR(TablaAforos[[#This Row],[AREA DEL POTRERO]]/TablaAforos[[#This Row],[NUMERO VACAS LOTE]]/TablaAforos[[#This Row],[DIAS OCUPACION]],"")</f>
        <v>66</v>
      </c>
      <c r="L3135" s="265">
        <f>YEAR(A3135)</f>
        <v>2024</v>
      </c>
      <c r="M3135" s="265">
        <f>MONTH(A3135)</f>
        <v>3</v>
      </c>
      <c r="N3135" s="265">
        <f>DAY(A3135)</f>
        <v>20</v>
      </c>
      <c r="O3135" s="265">
        <v>6</v>
      </c>
      <c r="P3135" s="265"/>
      <c r="Q3135" s="262"/>
    </row>
    <row r="3136" spans="1:17">
      <c r="A3136" s="261">
        <v>45371</v>
      </c>
      <c r="B3136" s="262" t="s">
        <v>81</v>
      </c>
      <c r="C3136" s="262">
        <v>2</v>
      </c>
      <c r="D3136" s="262">
        <v>30</v>
      </c>
      <c r="E3136" s="262">
        <v>2037</v>
      </c>
      <c r="F3136" s="262">
        <v>36</v>
      </c>
      <c r="G3136" s="262">
        <v>1.6</v>
      </c>
      <c r="H3136" s="262">
        <v>1</v>
      </c>
      <c r="I3136" s="262">
        <v>32</v>
      </c>
      <c r="J3136" s="263">
        <v>79</v>
      </c>
      <c r="K3136" s="264">
        <f>IFERROR(TablaAforos[[#This Row],[AREA DEL POTRERO]]/TablaAforos[[#This Row],[NUMERO VACAS LOTE]]/TablaAforos[[#This Row],[DIAS OCUPACION]],"")</f>
        <v>56.583333333333336</v>
      </c>
      <c r="L3136" s="265">
        <f>YEAR(A3136)</f>
        <v>2024</v>
      </c>
      <c r="M3136" s="265">
        <f>MONTH(A3136)</f>
        <v>3</v>
      </c>
      <c r="N3136" s="265">
        <f>DAY(A3136)</f>
        <v>20</v>
      </c>
      <c r="O3136" s="265">
        <v>6</v>
      </c>
      <c r="P3136" s="265"/>
      <c r="Q3136" s="262"/>
    </row>
    <row r="3137" spans="1:17">
      <c r="A3137" s="45">
        <v>45371</v>
      </c>
      <c r="B3137" s="20" t="s">
        <v>82</v>
      </c>
      <c r="C3137" s="20" t="s">
        <v>86</v>
      </c>
      <c r="D3137" s="20">
        <v>3</v>
      </c>
      <c r="E3137" s="20">
        <v>2500</v>
      </c>
      <c r="F3137" s="20">
        <v>39</v>
      </c>
      <c r="G3137" s="20">
        <v>1.9</v>
      </c>
      <c r="H3137" s="20">
        <v>1</v>
      </c>
      <c r="I3137" s="20">
        <v>34</v>
      </c>
      <c r="J3137" s="21">
        <v>92.2</v>
      </c>
      <c r="K3137" s="22">
        <f>IFERROR(TablaAforos[[#This Row],[AREA DEL POTRERO]]/TablaAforos[[#This Row],[NUMERO VACAS LOTE]]/TablaAforos[[#This Row],[DIAS OCUPACION]],"")</f>
        <v>64.102564102564102</v>
      </c>
      <c r="L3137" s="23">
        <f t="shared" si="603"/>
        <v>2024</v>
      </c>
      <c r="M3137" s="23">
        <f t="shared" si="604"/>
        <v>3</v>
      </c>
      <c r="N3137" s="23">
        <f t="shared" si="605"/>
        <v>20</v>
      </c>
      <c r="O3137" s="23">
        <v>6</v>
      </c>
    </row>
    <row r="3138" spans="1:17">
      <c r="A3138" s="45">
        <v>45371</v>
      </c>
      <c r="B3138" s="20" t="s">
        <v>82</v>
      </c>
      <c r="C3138" s="20" t="s">
        <v>87</v>
      </c>
      <c r="D3138" s="20">
        <v>54</v>
      </c>
      <c r="E3138" s="20">
        <v>2500</v>
      </c>
      <c r="F3138" s="20">
        <v>38</v>
      </c>
      <c r="G3138" s="20">
        <v>1.3</v>
      </c>
      <c r="H3138" s="20">
        <v>1</v>
      </c>
      <c r="I3138" s="20">
        <v>34</v>
      </c>
      <c r="J3138" s="21">
        <v>67.599999999999994</v>
      </c>
      <c r="K3138" s="22">
        <f>IFERROR(TablaAforos[[#This Row],[AREA DEL POTRERO]]/TablaAforos[[#This Row],[NUMERO VACAS LOTE]]/TablaAforos[[#This Row],[DIAS OCUPACION]],"")</f>
        <v>65.78947368421052</v>
      </c>
      <c r="L3138" s="23">
        <f t="shared" si="603"/>
        <v>2024</v>
      </c>
      <c r="M3138" s="23">
        <f t="shared" si="604"/>
        <v>3</v>
      </c>
      <c r="N3138" s="23">
        <f t="shared" si="605"/>
        <v>20</v>
      </c>
      <c r="O3138" s="23">
        <v>6</v>
      </c>
    </row>
    <row r="3139" spans="1:17">
      <c r="A3139" s="261">
        <v>45371</v>
      </c>
      <c r="B3139" s="262" t="s">
        <v>85</v>
      </c>
      <c r="C3139" s="262">
        <v>1</v>
      </c>
      <c r="D3139" s="262">
        <v>17</v>
      </c>
      <c r="E3139" s="262">
        <v>5803</v>
      </c>
      <c r="F3139" s="262">
        <v>35</v>
      </c>
      <c r="G3139" s="262">
        <v>1</v>
      </c>
      <c r="H3139" s="262">
        <v>1.5</v>
      </c>
      <c r="I3139" s="262">
        <v>23</v>
      </c>
      <c r="J3139" s="263">
        <v>81.2</v>
      </c>
      <c r="K3139" s="264">
        <f>IFERROR(TablaAforos[[#This Row],[AREA DEL POTRERO]]/TablaAforos[[#This Row],[NUMERO VACAS LOTE]]/TablaAforos[[#This Row],[DIAS OCUPACION]],"")</f>
        <v>110.53333333333335</v>
      </c>
      <c r="L3139" s="265">
        <f>YEAR(A3139)</f>
        <v>2024</v>
      </c>
      <c r="M3139" s="265">
        <f>MONTH(A3139)</f>
        <v>3</v>
      </c>
      <c r="N3139" s="265">
        <f>DAY(A3139)</f>
        <v>20</v>
      </c>
      <c r="O3139" s="265">
        <v>5</v>
      </c>
      <c r="P3139" s="265"/>
      <c r="Q3139" s="262"/>
    </row>
    <row r="3140" spans="1:17">
      <c r="A3140" s="261">
        <v>45372</v>
      </c>
      <c r="B3140" s="262" t="s">
        <v>81</v>
      </c>
      <c r="C3140" s="262">
        <v>1</v>
      </c>
      <c r="D3140" s="262">
        <v>5</v>
      </c>
      <c r="E3140" s="262">
        <v>2550</v>
      </c>
      <c r="F3140" s="262">
        <v>37</v>
      </c>
      <c r="G3140" s="262">
        <v>2.2000000000000002</v>
      </c>
      <c r="H3140" s="262">
        <v>1</v>
      </c>
      <c r="I3140" s="262">
        <v>31</v>
      </c>
      <c r="J3140" s="263">
        <v>100</v>
      </c>
      <c r="K3140" s="264">
        <f>IFERROR(TablaAforos[[#This Row],[AREA DEL POTRERO]]/TablaAforos[[#This Row],[NUMERO VACAS LOTE]]/TablaAforos[[#This Row],[DIAS OCUPACION]],"")</f>
        <v>68.918918918918919</v>
      </c>
      <c r="L3140" s="265">
        <f>YEAR(A3140)</f>
        <v>2024</v>
      </c>
      <c r="M3140" s="265">
        <f>MONTH(A3140)</f>
        <v>3</v>
      </c>
      <c r="N3140" s="265">
        <f>DAY(A3140)</f>
        <v>21</v>
      </c>
      <c r="O3140" s="265">
        <v>6</v>
      </c>
      <c r="P3140" s="265"/>
      <c r="Q3140" s="262"/>
    </row>
    <row r="3141" spans="1:17">
      <c r="A3141" s="261">
        <v>45372</v>
      </c>
      <c r="B3141" s="262" t="s">
        <v>81</v>
      </c>
      <c r="C3141" s="262">
        <v>2</v>
      </c>
      <c r="D3141" s="262">
        <v>31</v>
      </c>
      <c r="E3141" s="262">
        <v>2624</v>
      </c>
      <c r="F3141" s="262">
        <v>36</v>
      </c>
      <c r="G3141" s="262">
        <v>1.9</v>
      </c>
      <c r="H3141" s="262">
        <v>1</v>
      </c>
      <c r="I3141" s="262">
        <v>32</v>
      </c>
      <c r="J3141" s="263">
        <v>94.3</v>
      </c>
      <c r="K3141" s="264">
        <f>IFERROR(TablaAforos[[#This Row],[AREA DEL POTRERO]]/TablaAforos[[#This Row],[NUMERO VACAS LOTE]]/TablaAforos[[#This Row],[DIAS OCUPACION]],"")</f>
        <v>72.888888888888886</v>
      </c>
      <c r="L3141" s="265">
        <f>YEAR(A3141)</f>
        <v>2024</v>
      </c>
      <c r="M3141" s="265">
        <f>MONTH(A3141)</f>
        <v>3</v>
      </c>
      <c r="N3141" s="265">
        <f>DAY(A3141)</f>
        <v>21</v>
      </c>
      <c r="O3141" s="265">
        <v>6</v>
      </c>
      <c r="P3141" s="265"/>
      <c r="Q3141" s="262"/>
    </row>
    <row r="3142" spans="1:17">
      <c r="A3142" s="45">
        <v>45372</v>
      </c>
      <c r="B3142" s="20" t="s">
        <v>82</v>
      </c>
      <c r="C3142" s="20" t="s">
        <v>86</v>
      </c>
      <c r="D3142" s="20">
        <v>4</v>
      </c>
      <c r="E3142" s="20">
        <v>2500</v>
      </c>
      <c r="F3142" s="20">
        <v>39</v>
      </c>
      <c r="G3142" s="20">
        <v>1.6</v>
      </c>
      <c r="H3142" s="20">
        <v>1</v>
      </c>
      <c r="I3142" s="20">
        <v>34</v>
      </c>
      <c r="J3142" s="21">
        <v>77.900000000000006</v>
      </c>
      <c r="K3142" s="22">
        <f>IFERROR(TablaAforos[[#This Row],[AREA DEL POTRERO]]/TablaAforos[[#This Row],[NUMERO VACAS LOTE]]/TablaAforos[[#This Row],[DIAS OCUPACION]],"")</f>
        <v>64.102564102564102</v>
      </c>
      <c r="L3142" s="23">
        <f t="shared" si="603"/>
        <v>2024</v>
      </c>
      <c r="M3142" s="23">
        <f t="shared" si="604"/>
        <v>3</v>
      </c>
      <c r="N3142" s="23">
        <f t="shared" si="605"/>
        <v>21</v>
      </c>
      <c r="O3142" s="23">
        <v>6</v>
      </c>
    </row>
    <row r="3143" spans="1:17">
      <c r="A3143" s="45">
        <v>45372</v>
      </c>
      <c r="B3143" s="20" t="s">
        <v>82</v>
      </c>
      <c r="C3143" s="20" t="s">
        <v>87</v>
      </c>
      <c r="D3143" s="20">
        <v>55</v>
      </c>
      <c r="E3143" s="20">
        <v>2500</v>
      </c>
      <c r="F3143" s="20">
        <v>38</v>
      </c>
      <c r="G3143" s="20">
        <v>1.1000000000000001</v>
      </c>
      <c r="H3143" s="20">
        <v>1</v>
      </c>
      <c r="I3143" s="20">
        <v>34</v>
      </c>
      <c r="J3143" s="21">
        <v>56.7</v>
      </c>
      <c r="K3143" s="22">
        <f>IFERROR(TablaAforos[[#This Row],[AREA DEL POTRERO]]/TablaAforos[[#This Row],[NUMERO VACAS LOTE]]/TablaAforos[[#This Row],[DIAS OCUPACION]],"")</f>
        <v>65.78947368421052</v>
      </c>
      <c r="L3143" s="23">
        <f t="shared" si="603"/>
        <v>2024</v>
      </c>
      <c r="M3143" s="23">
        <f t="shared" si="604"/>
        <v>3</v>
      </c>
      <c r="N3143" s="23">
        <f t="shared" si="605"/>
        <v>21</v>
      </c>
      <c r="O3143" s="23">
        <v>6</v>
      </c>
    </row>
    <row r="3144" spans="1:17">
      <c r="A3144" s="261">
        <v>45372</v>
      </c>
      <c r="B3144" s="262" t="s">
        <v>85</v>
      </c>
      <c r="C3144" s="262">
        <v>2</v>
      </c>
      <c r="D3144" s="262">
        <v>16</v>
      </c>
      <c r="E3144" s="262">
        <v>9992</v>
      </c>
      <c r="F3144" s="262">
        <v>41</v>
      </c>
      <c r="G3144" s="262">
        <v>1.1000000000000001</v>
      </c>
      <c r="H3144" s="262">
        <v>2</v>
      </c>
      <c r="I3144" s="262">
        <v>28</v>
      </c>
      <c r="J3144" s="263">
        <v>88.7</v>
      </c>
      <c r="K3144" s="264">
        <f>IFERROR(TablaAforos[[#This Row],[AREA DEL POTRERO]]/TablaAforos[[#This Row],[NUMERO VACAS LOTE]]/TablaAforos[[#This Row],[DIAS OCUPACION]],"")</f>
        <v>121.85365853658537</v>
      </c>
      <c r="L3144" s="265">
        <f>YEAR(A3144)</f>
        <v>2024</v>
      </c>
      <c r="M3144" s="265">
        <f>MONTH(A3144)</f>
        <v>3</v>
      </c>
      <c r="N3144" s="265">
        <f>DAY(A3144)</f>
        <v>21</v>
      </c>
      <c r="O3144" s="265">
        <v>5</v>
      </c>
      <c r="P3144" s="265"/>
      <c r="Q3144" s="262"/>
    </row>
    <row r="3145" spans="1:17">
      <c r="A3145" s="45">
        <v>45372</v>
      </c>
      <c r="B3145" s="20" t="s">
        <v>85</v>
      </c>
      <c r="C3145" s="20">
        <v>1</v>
      </c>
      <c r="D3145" s="20" t="s">
        <v>137</v>
      </c>
      <c r="E3145" s="20">
        <v>7397</v>
      </c>
      <c r="F3145" s="20">
        <v>35</v>
      </c>
      <c r="G3145" s="20">
        <v>1.1000000000000001</v>
      </c>
      <c r="H3145" s="20">
        <v>1.5</v>
      </c>
      <c r="I3145" s="20">
        <v>23</v>
      </c>
      <c r="J3145" s="21">
        <v>103</v>
      </c>
      <c r="K3145" s="22">
        <f>IFERROR(TablaAforos[[#This Row],[AREA DEL POTRERO]]/TablaAforos[[#This Row],[NUMERO VACAS LOTE]]/TablaAforos[[#This Row],[DIAS OCUPACION]],"")</f>
        <v>140.89523809523811</v>
      </c>
      <c r="L3145" s="23">
        <f>YEAR(A3145)</f>
        <v>2024</v>
      </c>
      <c r="M3145" s="23">
        <f>MONTH(A3145)</f>
        <v>3</v>
      </c>
      <c r="N3145" s="23">
        <f>DAY(A3145)</f>
        <v>21</v>
      </c>
      <c r="O3145" s="23">
        <v>5</v>
      </c>
    </row>
    <row r="3146" spans="1:17">
      <c r="A3146" s="45">
        <v>45372</v>
      </c>
      <c r="B3146" s="20" t="s">
        <v>88</v>
      </c>
      <c r="C3146" s="20">
        <v>1</v>
      </c>
      <c r="D3146" s="20">
        <v>4</v>
      </c>
      <c r="E3146" s="20">
        <v>11400</v>
      </c>
      <c r="F3146" s="20">
        <v>44</v>
      </c>
      <c r="G3146" s="20">
        <v>1</v>
      </c>
      <c r="H3146" s="20">
        <v>2</v>
      </c>
      <c r="I3146" s="20">
        <v>24</v>
      </c>
      <c r="J3146" s="21">
        <v>90.9</v>
      </c>
      <c r="K3146" s="22">
        <f>IFERROR(TablaAforos[[#This Row],[AREA DEL POTRERO]]/TablaAforos[[#This Row],[NUMERO VACAS LOTE]]/TablaAforos[[#This Row],[DIAS OCUPACION]],"")</f>
        <v>129.54545454545453</v>
      </c>
      <c r="L3146" s="23">
        <f>YEAR(A3146)</f>
        <v>2024</v>
      </c>
      <c r="M3146" s="23">
        <f>MONTH(A3146)</f>
        <v>3</v>
      </c>
      <c r="N3146" s="23">
        <f>DAY(A3146)</f>
        <v>21</v>
      </c>
      <c r="O3146" s="23">
        <v>6</v>
      </c>
    </row>
    <row r="3147" spans="1:17">
      <c r="A3147" s="45">
        <v>45373</v>
      </c>
      <c r="B3147" s="20" t="s">
        <v>81</v>
      </c>
      <c r="C3147" s="20">
        <v>1</v>
      </c>
      <c r="D3147" s="20">
        <v>4</v>
      </c>
      <c r="E3147" s="20">
        <v>2935</v>
      </c>
      <c r="F3147" s="20">
        <v>37</v>
      </c>
      <c r="G3147" s="20">
        <v>2.2000000000000002</v>
      </c>
      <c r="H3147" s="20">
        <v>1</v>
      </c>
      <c r="I3147" s="20">
        <v>31</v>
      </c>
      <c r="J3147" s="21">
        <v>118</v>
      </c>
      <c r="K3147" s="22">
        <f>IFERROR(TablaAforos[[#This Row],[AREA DEL POTRERO]]/TablaAforos[[#This Row],[NUMERO VACAS LOTE]]/TablaAforos[[#This Row],[DIAS OCUPACION]],"")</f>
        <v>79.324324324324323</v>
      </c>
      <c r="L3147" s="23">
        <f>YEAR(A3147)</f>
        <v>2024</v>
      </c>
      <c r="M3147" s="23">
        <f>MONTH(A3147)</f>
        <v>3</v>
      </c>
      <c r="N3147" s="23">
        <f>DAY(A3147)</f>
        <v>22</v>
      </c>
      <c r="O3147" s="23">
        <v>6</v>
      </c>
    </row>
    <row r="3148" spans="1:17">
      <c r="A3148" s="45">
        <v>45373</v>
      </c>
      <c r="B3148" s="20" t="s">
        <v>81</v>
      </c>
      <c r="C3148" s="20">
        <v>2</v>
      </c>
      <c r="D3148" s="20">
        <v>29</v>
      </c>
      <c r="E3148" s="20">
        <v>1925</v>
      </c>
      <c r="F3148" s="20">
        <v>36</v>
      </c>
      <c r="G3148" s="20">
        <v>1.7</v>
      </c>
      <c r="H3148" s="20">
        <v>1</v>
      </c>
      <c r="I3148" s="20">
        <v>32</v>
      </c>
      <c r="J3148" s="21">
        <v>84.2</v>
      </c>
      <c r="K3148" s="22">
        <f>IFERROR(TablaAforos[[#This Row],[AREA DEL POTRERO]]/TablaAforos[[#This Row],[NUMERO VACAS LOTE]]/TablaAforos[[#This Row],[DIAS OCUPACION]],"")</f>
        <v>53.472222222222221</v>
      </c>
      <c r="L3148" s="23">
        <f t="shared" si="603"/>
        <v>2024</v>
      </c>
      <c r="M3148" s="23">
        <f t="shared" si="604"/>
        <v>3</v>
      </c>
      <c r="N3148" s="23">
        <f t="shared" si="605"/>
        <v>22</v>
      </c>
      <c r="O3148" s="23">
        <v>6</v>
      </c>
    </row>
    <row r="3149" spans="1:17">
      <c r="A3149" s="45">
        <v>45373</v>
      </c>
      <c r="B3149" s="20" t="s">
        <v>85</v>
      </c>
      <c r="C3149" s="20">
        <v>2</v>
      </c>
      <c r="D3149" s="20">
        <v>9</v>
      </c>
      <c r="E3149" s="20">
        <v>13687</v>
      </c>
      <c r="F3149" s="20">
        <v>41</v>
      </c>
      <c r="G3149" s="20">
        <v>1.4</v>
      </c>
      <c r="H3149" s="20">
        <v>3</v>
      </c>
      <c r="I3149" s="20">
        <v>27</v>
      </c>
      <c r="J3149" s="21">
        <v>103</v>
      </c>
      <c r="K3149" s="22">
        <f>IFERROR(TablaAforos[[#This Row],[AREA DEL POTRERO]]/TablaAforos[[#This Row],[NUMERO VACAS LOTE]]/TablaAforos[[#This Row],[DIAS OCUPACION]],"")</f>
        <v>111.27642276422763</v>
      </c>
      <c r="L3149" s="23">
        <f t="shared" si="603"/>
        <v>2024</v>
      </c>
      <c r="M3149" s="23">
        <f t="shared" si="604"/>
        <v>3</v>
      </c>
      <c r="N3149" s="23">
        <f t="shared" si="605"/>
        <v>22</v>
      </c>
      <c r="O3149" s="23">
        <v>6</v>
      </c>
    </row>
    <row r="3150" spans="1:17">
      <c r="A3150" s="261">
        <v>45373</v>
      </c>
      <c r="B3150" s="262" t="s">
        <v>82</v>
      </c>
      <c r="C3150" s="262" t="s">
        <v>86</v>
      </c>
      <c r="D3150" s="262">
        <v>5</v>
      </c>
      <c r="E3150" s="262">
        <v>2500</v>
      </c>
      <c r="F3150" s="262">
        <v>39</v>
      </c>
      <c r="G3150" s="262">
        <v>2.1</v>
      </c>
      <c r="H3150" s="262">
        <v>1</v>
      </c>
      <c r="I3150" s="262">
        <v>34</v>
      </c>
      <c r="J3150" s="263">
        <v>102</v>
      </c>
      <c r="K3150" s="264">
        <f>IFERROR(TablaAforos[[#This Row],[AREA DEL POTRERO]]/TablaAforos[[#This Row],[NUMERO VACAS LOTE]]/TablaAforos[[#This Row],[DIAS OCUPACION]],"")</f>
        <v>64.102564102564102</v>
      </c>
      <c r="L3150" s="265">
        <f>YEAR(A3150)</f>
        <v>2024</v>
      </c>
      <c r="M3150" s="265">
        <f>MONTH(A3150)</f>
        <v>3</v>
      </c>
      <c r="N3150" s="265">
        <f>DAY(A3150)</f>
        <v>22</v>
      </c>
      <c r="O3150" s="265">
        <v>6</v>
      </c>
      <c r="P3150" s="265"/>
      <c r="Q3150" s="262"/>
    </row>
    <row r="3151" spans="1:17">
      <c r="A3151" s="45">
        <v>45373</v>
      </c>
      <c r="B3151" s="20" t="s">
        <v>82</v>
      </c>
      <c r="C3151" s="20" t="s">
        <v>87</v>
      </c>
      <c r="D3151" s="20">
        <v>56</v>
      </c>
      <c r="E3151" s="20">
        <v>2500</v>
      </c>
      <c r="F3151" s="20">
        <v>38</v>
      </c>
      <c r="G3151" s="20">
        <v>1.3</v>
      </c>
      <c r="H3151" s="20">
        <v>1</v>
      </c>
      <c r="I3151" s="20">
        <v>34</v>
      </c>
      <c r="J3151" s="21">
        <v>68.599999999999994</v>
      </c>
      <c r="K3151" s="22">
        <f>IFERROR(TablaAforos[[#This Row],[AREA DEL POTRERO]]/TablaAforos[[#This Row],[NUMERO VACAS LOTE]]/TablaAforos[[#This Row],[DIAS OCUPACION]],"")</f>
        <v>65.78947368421052</v>
      </c>
      <c r="L3151" s="23">
        <f t="shared" si="603"/>
        <v>2024</v>
      </c>
      <c r="M3151" s="23">
        <f t="shared" si="604"/>
        <v>3</v>
      </c>
      <c r="N3151" s="23">
        <f t="shared" si="605"/>
        <v>22</v>
      </c>
      <c r="O3151" s="23">
        <v>6</v>
      </c>
    </row>
    <row r="3152" spans="1:17">
      <c r="A3152" s="45">
        <v>45374</v>
      </c>
      <c r="B3152" s="20" t="s">
        <v>81</v>
      </c>
      <c r="C3152" s="20">
        <v>1</v>
      </c>
      <c r="D3152" s="20">
        <v>3</v>
      </c>
      <c r="E3152" s="20">
        <v>2161</v>
      </c>
      <c r="F3152" s="20">
        <v>37</v>
      </c>
      <c r="G3152" s="20">
        <v>2</v>
      </c>
      <c r="H3152" s="20">
        <v>1</v>
      </c>
      <c r="I3152" s="20">
        <v>31</v>
      </c>
      <c r="J3152" s="21">
        <v>78.2</v>
      </c>
      <c r="K3152" s="22">
        <f>IFERROR(TablaAforos[[#This Row],[AREA DEL POTRERO]]/TablaAforos[[#This Row],[NUMERO VACAS LOTE]]/TablaAforos[[#This Row],[DIAS OCUPACION]],"")</f>
        <v>58.405405405405403</v>
      </c>
      <c r="L3152" s="23">
        <f t="shared" si="603"/>
        <v>2024</v>
      </c>
      <c r="M3152" s="23">
        <f t="shared" si="604"/>
        <v>3</v>
      </c>
      <c r="N3152" s="23">
        <f t="shared" si="605"/>
        <v>23</v>
      </c>
      <c r="O3152" s="23">
        <v>6</v>
      </c>
    </row>
    <row r="3153" spans="1:17">
      <c r="A3153" s="45">
        <v>45374</v>
      </c>
      <c r="B3153" s="20" t="s">
        <v>81</v>
      </c>
      <c r="C3153" s="20">
        <v>2</v>
      </c>
      <c r="D3153" s="20">
        <v>28</v>
      </c>
      <c r="E3153" s="20">
        <v>2234</v>
      </c>
      <c r="F3153" s="20">
        <v>36</v>
      </c>
      <c r="G3153" s="20">
        <v>1.6</v>
      </c>
      <c r="H3153" s="20">
        <v>1</v>
      </c>
      <c r="I3153" s="20">
        <v>33</v>
      </c>
      <c r="J3153" s="21">
        <v>66.599999999999994</v>
      </c>
      <c r="K3153" s="22">
        <f>IFERROR(TablaAforos[[#This Row],[AREA DEL POTRERO]]/TablaAforos[[#This Row],[NUMERO VACAS LOTE]]/TablaAforos[[#This Row],[DIAS OCUPACION]],"")</f>
        <v>62.055555555555557</v>
      </c>
      <c r="L3153" s="23">
        <f t="shared" si="603"/>
        <v>2024</v>
      </c>
      <c r="M3153" s="23">
        <f t="shared" si="604"/>
        <v>3</v>
      </c>
      <c r="N3153" s="23">
        <f t="shared" si="605"/>
        <v>23</v>
      </c>
      <c r="O3153" s="23">
        <v>6</v>
      </c>
    </row>
    <row r="3154" spans="1:17">
      <c r="A3154" s="261">
        <v>45374</v>
      </c>
      <c r="B3154" s="262" t="s">
        <v>82</v>
      </c>
      <c r="C3154" s="262" t="s">
        <v>86</v>
      </c>
      <c r="D3154" s="262">
        <v>6</v>
      </c>
      <c r="E3154" s="262">
        <v>2500</v>
      </c>
      <c r="F3154" s="262">
        <v>39</v>
      </c>
      <c r="G3154" s="262">
        <v>2.4</v>
      </c>
      <c r="H3154" s="262">
        <v>1</v>
      </c>
      <c r="I3154" s="262">
        <v>34</v>
      </c>
      <c r="J3154" s="263">
        <v>120</v>
      </c>
      <c r="K3154" s="264">
        <f>IFERROR(TablaAforos[[#This Row],[AREA DEL POTRERO]]/TablaAforos[[#This Row],[NUMERO VACAS LOTE]]/TablaAforos[[#This Row],[DIAS OCUPACION]],"")</f>
        <v>64.102564102564102</v>
      </c>
      <c r="L3154" s="265">
        <f>YEAR(A3154)</f>
        <v>2024</v>
      </c>
      <c r="M3154" s="265">
        <f>MONTH(A3154)</f>
        <v>3</v>
      </c>
      <c r="N3154" s="265">
        <f>DAY(A3154)</f>
        <v>23</v>
      </c>
      <c r="O3154" s="265">
        <v>6</v>
      </c>
      <c r="P3154" s="265"/>
      <c r="Q3154" s="262"/>
    </row>
    <row r="3155" spans="1:17">
      <c r="A3155" s="45">
        <v>45374</v>
      </c>
      <c r="B3155" s="20" t="s">
        <v>82</v>
      </c>
      <c r="C3155" s="20" t="s">
        <v>87</v>
      </c>
      <c r="D3155" s="20">
        <v>57</v>
      </c>
      <c r="E3155" s="20">
        <v>2500</v>
      </c>
      <c r="F3155" s="20">
        <v>38</v>
      </c>
      <c r="G3155" s="20">
        <v>1.6</v>
      </c>
      <c r="H3155" s="20">
        <v>1</v>
      </c>
      <c r="I3155" s="20">
        <v>34</v>
      </c>
      <c r="J3155" s="21">
        <v>79.900000000000006</v>
      </c>
      <c r="K3155" s="22">
        <f>IFERROR(TablaAforos[[#This Row],[AREA DEL POTRERO]]/TablaAforos[[#This Row],[NUMERO VACAS LOTE]]/TablaAforos[[#This Row],[DIAS OCUPACION]],"")</f>
        <v>65.78947368421052</v>
      </c>
      <c r="L3155" s="23">
        <f t="shared" si="603"/>
        <v>2024</v>
      </c>
      <c r="M3155" s="23">
        <f t="shared" si="604"/>
        <v>3</v>
      </c>
      <c r="N3155" s="23">
        <f t="shared" si="605"/>
        <v>23</v>
      </c>
      <c r="O3155" s="23">
        <v>6</v>
      </c>
    </row>
    <row r="3156" spans="1:17">
      <c r="A3156" s="261">
        <v>45374</v>
      </c>
      <c r="B3156" s="262" t="s">
        <v>88</v>
      </c>
      <c r="C3156" s="262">
        <v>1</v>
      </c>
      <c r="D3156" s="262">
        <v>5</v>
      </c>
      <c r="E3156" s="262">
        <v>8100</v>
      </c>
      <c r="F3156" s="262">
        <v>44</v>
      </c>
      <c r="G3156" s="262">
        <v>1.5</v>
      </c>
      <c r="H3156" s="262">
        <v>2</v>
      </c>
      <c r="I3156" s="262">
        <v>23</v>
      </c>
      <c r="J3156" s="263">
        <v>95.1</v>
      </c>
      <c r="K3156" s="264">
        <f>IFERROR(TablaAforos[[#This Row],[AREA DEL POTRERO]]/TablaAforos[[#This Row],[NUMERO VACAS LOTE]]/TablaAforos[[#This Row],[DIAS OCUPACION]],"")</f>
        <v>92.045454545454547</v>
      </c>
      <c r="L3156" s="265">
        <f>YEAR(A3156)</f>
        <v>2024</v>
      </c>
      <c r="M3156" s="265">
        <f>MONTH(A3156)</f>
        <v>3</v>
      </c>
      <c r="N3156" s="265">
        <f>DAY(A3156)</f>
        <v>23</v>
      </c>
      <c r="O3156" s="265">
        <v>6</v>
      </c>
      <c r="P3156" s="265"/>
      <c r="Q3156" s="262"/>
    </row>
    <row r="3157" spans="1:17">
      <c r="A3157" s="45">
        <v>45375</v>
      </c>
      <c r="B3157" s="20" t="s">
        <v>81</v>
      </c>
      <c r="C3157" s="20">
        <v>1</v>
      </c>
      <c r="D3157" s="20">
        <v>2</v>
      </c>
      <c r="E3157" s="20">
        <v>2458</v>
      </c>
      <c r="F3157" s="20">
        <v>37</v>
      </c>
      <c r="G3157" s="20">
        <v>2</v>
      </c>
      <c r="H3157" s="20">
        <v>1</v>
      </c>
      <c r="I3157" s="20">
        <v>31</v>
      </c>
      <c r="J3157" s="21">
        <v>88.5</v>
      </c>
      <c r="K3157" s="22">
        <f>IFERROR(TablaAforos[[#This Row],[AREA DEL POTRERO]]/TablaAforos[[#This Row],[NUMERO VACAS LOTE]]/TablaAforos[[#This Row],[DIAS OCUPACION]],"")</f>
        <v>66.432432432432435</v>
      </c>
      <c r="L3157" s="23">
        <f t="shared" si="603"/>
        <v>2024</v>
      </c>
      <c r="M3157" s="23">
        <f t="shared" si="604"/>
        <v>3</v>
      </c>
      <c r="N3157" s="23">
        <f t="shared" si="605"/>
        <v>24</v>
      </c>
      <c r="O3157" s="23">
        <v>6</v>
      </c>
    </row>
    <row r="3158" spans="1:17">
      <c r="A3158" s="45">
        <v>45375</v>
      </c>
      <c r="B3158" s="20" t="s">
        <v>81</v>
      </c>
      <c r="C3158" s="20">
        <v>2</v>
      </c>
      <c r="D3158" s="20">
        <v>27</v>
      </c>
      <c r="E3158" s="20">
        <v>2312</v>
      </c>
      <c r="F3158" s="20">
        <v>36</v>
      </c>
      <c r="G3158" s="20">
        <v>1.3</v>
      </c>
      <c r="H3158" s="20">
        <v>1</v>
      </c>
      <c r="I3158" s="20">
        <v>33</v>
      </c>
      <c r="J3158" s="21">
        <v>55.9</v>
      </c>
      <c r="K3158" s="22">
        <f>IFERROR(TablaAforos[[#This Row],[AREA DEL POTRERO]]/TablaAforos[[#This Row],[NUMERO VACAS LOTE]]/TablaAforos[[#This Row],[DIAS OCUPACION]],"")</f>
        <v>64.222222222222229</v>
      </c>
      <c r="L3158" s="23">
        <f t="shared" si="603"/>
        <v>2024</v>
      </c>
      <c r="M3158" s="23">
        <f t="shared" si="604"/>
        <v>3</v>
      </c>
      <c r="N3158" s="23">
        <f t="shared" si="605"/>
        <v>24</v>
      </c>
      <c r="O3158" s="23">
        <v>6</v>
      </c>
    </row>
    <row r="3159" spans="1:17">
      <c r="A3159" s="45">
        <v>45375</v>
      </c>
      <c r="B3159" s="20" t="s">
        <v>82</v>
      </c>
      <c r="C3159" s="20" t="s">
        <v>86</v>
      </c>
      <c r="D3159" s="20">
        <v>7</v>
      </c>
      <c r="E3159" s="20">
        <v>2500</v>
      </c>
      <c r="F3159" s="20">
        <v>39</v>
      </c>
      <c r="G3159" s="20">
        <v>1.5</v>
      </c>
      <c r="H3159" s="20">
        <v>1</v>
      </c>
      <c r="I3159" s="20">
        <v>34</v>
      </c>
      <c r="J3159" s="21">
        <v>76.400000000000006</v>
      </c>
      <c r="K3159" s="22">
        <f>IFERROR(TablaAforos[[#This Row],[AREA DEL POTRERO]]/TablaAforos[[#This Row],[NUMERO VACAS LOTE]]/TablaAforos[[#This Row],[DIAS OCUPACION]],"")</f>
        <v>64.102564102564102</v>
      </c>
      <c r="L3159" s="23">
        <f t="shared" si="603"/>
        <v>2024</v>
      </c>
      <c r="M3159" s="23">
        <f t="shared" si="604"/>
        <v>3</v>
      </c>
      <c r="N3159" s="23">
        <f t="shared" si="605"/>
        <v>24</v>
      </c>
      <c r="O3159" s="23">
        <v>6</v>
      </c>
    </row>
    <row r="3160" spans="1:17">
      <c r="A3160" s="261">
        <v>45375</v>
      </c>
      <c r="B3160" s="262" t="s">
        <v>82</v>
      </c>
      <c r="C3160" s="262" t="s">
        <v>87</v>
      </c>
      <c r="D3160" s="262">
        <v>58</v>
      </c>
      <c r="E3160" s="262">
        <v>2500</v>
      </c>
      <c r="F3160" s="262">
        <v>38</v>
      </c>
      <c r="G3160" s="262">
        <v>1.6</v>
      </c>
      <c r="H3160" s="262">
        <v>1</v>
      </c>
      <c r="I3160" s="262">
        <v>34</v>
      </c>
      <c r="J3160" s="263">
        <v>79.900000000000006</v>
      </c>
      <c r="K3160" s="264">
        <f>IFERROR(TablaAforos[[#This Row],[AREA DEL POTRERO]]/TablaAforos[[#This Row],[NUMERO VACAS LOTE]]/TablaAforos[[#This Row],[DIAS OCUPACION]],"")</f>
        <v>65.78947368421052</v>
      </c>
      <c r="L3160" s="265">
        <f>YEAR(A3160)</f>
        <v>2024</v>
      </c>
      <c r="M3160" s="265">
        <f>MONTH(A3160)</f>
        <v>3</v>
      </c>
      <c r="N3160" s="265">
        <f>DAY(A3160)</f>
        <v>24</v>
      </c>
      <c r="O3160" s="265">
        <v>6</v>
      </c>
      <c r="P3160" s="265"/>
      <c r="Q3160" s="262"/>
    </row>
    <row r="3161" spans="1:17">
      <c r="A3161" s="45">
        <v>45375</v>
      </c>
      <c r="B3161" s="20" t="s">
        <v>85</v>
      </c>
      <c r="C3161" s="20">
        <v>1</v>
      </c>
      <c r="D3161" s="20" t="s">
        <v>138</v>
      </c>
      <c r="E3161" s="20">
        <v>7123</v>
      </c>
      <c r="F3161" s="20">
        <v>35</v>
      </c>
      <c r="G3161" s="20">
        <v>1.1000000000000001</v>
      </c>
      <c r="H3161" s="20">
        <v>1.5</v>
      </c>
      <c r="I3161" s="20">
        <v>23</v>
      </c>
      <c r="J3161" s="21">
        <v>103</v>
      </c>
      <c r="K3161" s="22">
        <f>IFERROR(TablaAforos[[#This Row],[AREA DEL POTRERO]]/TablaAforos[[#This Row],[NUMERO VACAS LOTE]]/TablaAforos[[#This Row],[DIAS OCUPACION]],"")</f>
        <v>135.67619047619047</v>
      </c>
      <c r="L3161" s="23">
        <f t="shared" si="603"/>
        <v>2024</v>
      </c>
      <c r="M3161" s="23">
        <f t="shared" si="604"/>
        <v>3</v>
      </c>
      <c r="N3161" s="23">
        <f t="shared" si="605"/>
        <v>24</v>
      </c>
      <c r="O3161" s="23">
        <v>6</v>
      </c>
    </row>
    <row r="3162" spans="1:17">
      <c r="A3162" s="261">
        <v>45375</v>
      </c>
      <c r="B3162" s="262" t="s">
        <v>88</v>
      </c>
      <c r="C3162" s="262">
        <v>1</v>
      </c>
      <c r="D3162" s="262">
        <v>6</v>
      </c>
      <c r="E3162" s="262">
        <v>6600</v>
      </c>
      <c r="F3162" s="262">
        <v>44</v>
      </c>
      <c r="G3162" s="262">
        <v>1.8</v>
      </c>
      <c r="H3162" s="262">
        <v>2</v>
      </c>
      <c r="I3162" s="262">
        <v>23</v>
      </c>
      <c r="J3162" s="263">
        <v>82</v>
      </c>
      <c r="K3162" s="264">
        <f>IFERROR(TablaAforos[[#This Row],[AREA DEL POTRERO]]/TablaAforos[[#This Row],[NUMERO VACAS LOTE]]/TablaAforos[[#This Row],[DIAS OCUPACION]],"")</f>
        <v>75</v>
      </c>
      <c r="L3162" s="265">
        <f>YEAR(A3162)</f>
        <v>2024</v>
      </c>
      <c r="M3162" s="265">
        <f>MONTH(A3162)</f>
        <v>3</v>
      </c>
      <c r="N3162" s="265">
        <f>DAY(A3162)</f>
        <v>24</v>
      </c>
      <c r="O3162" s="265">
        <v>6</v>
      </c>
      <c r="P3162" s="265"/>
      <c r="Q3162" s="262"/>
    </row>
    <row r="3163" spans="1:17">
      <c r="A3163" s="261">
        <v>45376</v>
      </c>
      <c r="B3163" s="262" t="s">
        <v>81</v>
      </c>
      <c r="C3163" s="262">
        <v>1</v>
      </c>
      <c r="D3163" s="262">
        <v>1</v>
      </c>
      <c r="E3163" s="262">
        <v>2944</v>
      </c>
      <c r="F3163" s="262">
        <v>35</v>
      </c>
      <c r="G3163" s="262">
        <v>2</v>
      </c>
      <c r="H3163" s="262">
        <v>1</v>
      </c>
      <c r="I3163" s="262">
        <v>31</v>
      </c>
      <c r="J3163" s="263">
        <v>112</v>
      </c>
      <c r="K3163" s="264">
        <f>IFERROR(TablaAforos[[#This Row],[AREA DEL POTRERO]]/TablaAforos[[#This Row],[NUMERO VACAS LOTE]]/TablaAforos[[#This Row],[DIAS OCUPACION]],"")</f>
        <v>84.114285714285714</v>
      </c>
      <c r="L3163" s="265">
        <f>YEAR(A3163)</f>
        <v>2024</v>
      </c>
      <c r="M3163" s="265">
        <f>MONTH(A3163)</f>
        <v>3</v>
      </c>
      <c r="N3163" s="265">
        <f>DAY(A3163)</f>
        <v>25</v>
      </c>
      <c r="O3163" s="265">
        <v>6</v>
      </c>
      <c r="P3163" s="265"/>
      <c r="Q3163" s="262"/>
    </row>
    <row r="3164" spans="1:17">
      <c r="A3164" s="261">
        <v>45376</v>
      </c>
      <c r="B3164" s="262" t="s">
        <v>81</v>
      </c>
      <c r="C3164" s="262">
        <v>2</v>
      </c>
      <c r="D3164" s="262">
        <v>26</v>
      </c>
      <c r="E3164" s="262">
        <v>2142</v>
      </c>
      <c r="F3164" s="262">
        <v>36</v>
      </c>
      <c r="G3164" s="262">
        <v>1.6</v>
      </c>
      <c r="H3164" s="262">
        <v>1</v>
      </c>
      <c r="I3164" s="262">
        <v>33</v>
      </c>
      <c r="J3164" s="263">
        <v>72.7</v>
      </c>
      <c r="K3164" s="264">
        <f>IFERROR(TablaAforos[[#This Row],[AREA DEL POTRERO]]/TablaAforos[[#This Row],[NUMERO VACAS LOTE]]/TablaAforos[[#This Row],[DIAS OCUPACION]],"")</f>
        <v>59.5</v>
      </c>
      <c r="L3164" s="265">
        <f>YEAR(A3164)</f>
        <v>2024</v>
      </c>
      <c r="M3164" s="265">
        <f>MONTH(A3164)</f>
        <v>3</v>
      </c>
      <c r="N3164" s="265">
        <f>DAY(A3164)</f>
        <v>25</v>
      </c>
      <c r="O3164" s="265">
        <v>6</v>
      </c>
      <c r="P3164" s="265"/>
      <c r="Q3164" s="262"/>
    </row>
    <row r="3165" spans="1:17">
      <c r="A3165" s="45">
        <v>45376</v>
      </c>
      <c r="B3165" s="20" t="s">
        <v>82</v>
      </c>
      <c r="C3165" s="20" t="s">
        <v>86</v>
      </c>
      <c r="D3165" s="20">
        <v>8</v>
      </c>
      <c r="E3165" s="20">
        <v>2500</v>
      </c>
      <c r="F3165" s="20">
        <v>39</v>
      </c>
      <c r="G3165" s="20">
        <v>2.1</v>
      </c>
      <c r="H3165" s="20">
        <v>1</v>
      </c>
      <c r="I3165" s="20">
        <v>34</v>
      </c>
      <c r="J3165" s="21">
        <v>101</v>
      </c>
      <c r="K3165" s="22">
        <f>IFERROR(TablaAforos[[#This Row],[AREA DEL POTRERO]]/TablaAforos[[#This Row],[NUMERO VACAS LOTE]]/TablaAforos[[#This Row],[DIAS OCUPACION]],"")</f>
        <v>64.102564102564102</v>
      </c>
      <c r="L3165" s="23">
        <f t="shared" si="603"/>
        <v>2024</v>
      </c>
      <c r="M3165" s="23">
        <f t="shared" si="604"/>
        <v>3</v>
      </c>
      <c r="N3165" s="23">
        <f t="shared" si="605"/>
        <v>25</v>
      </c>
      <c r="O3165" s="23">
        <v>6</v>
      </c>
    </row>
    <row r="3166" spans="1:17">
      <c r="A3166" s="45">
        <v>45376</v>
      </c>
      <c r="B3166" s="20" t="s">
        <v>82</v>
      </c>
      <c r="C3166" s="20" t="s">
        <v>87</v>
      </c>
      <c r="D3166" s="20">
        <v>59</v>
      </c>
      <c r="E3166" s="20">
        <v>2500</v>
      </c>
      <c r="F3166" s="20">
        <v>38</v>
      </c>
      <c r="G3166" s="20">
        <v>1.4</v>
      </c>
      <c r="H3166" s="20">
        <v>1</v>
      </c>
      <c r="I3166" s="20">
        <v>34</v>
      </c>
      <c r="J3166" s="21">
        <v>71.099999999999994</v>
      </c>
      <c r="K3166" s="22">
        <f>IFERROR(TablaAforos[[#This Row],[AREA DEL POTRERO]]/TablaAforos[[#This Row],[NUMERO VACAS LOTE]]/TablaAforos[[#This Row],[DIAS OCUPACION]],"")</f>
        <v>65.78947368421052</v>
      </c>
      <c r="L3166" s="23">
        <f t="shared" si="603"/>
        <v>2024</v>
      </c>
      <c r="M3166" s="23">
        <f t="shared" si="604"/>
        <v>3</v>
      </c>
      <c r="N3166" s="23">
        <f t="shared" si="605"/>
        <v>25</v>
      </c>
      <c r="O3166" s="23">
        <v>6</v>
      </c>
    </row>
    <row r="3167" spans="1:17">
      <c r="A3167" s="261">
        <v>45377</v>
      </c>
      <c r="B3167" s="262" t="s">
        <v>81</v>
      </c>
      <c r="C3167" s="262">
        <v>1</v>
      </c>
      <c r="D3167" s="262">
        <v>7</v>
      </c>
      <c r="E3167" s="262">
        <v>2054</v>
      </c>
      <c r="F3167" s="262">
        <v>35</v>
      </c>
      <c r="G3167" s="262">
        <v>1.9</v>
      </c>
      <c r="H3167" s="262">
        <v>1</v>
      </c>
      <c r="I3167" s="262">
        <v>31</v>
      </c>
      <c r="J3167" s="263">
        <v>72.5</v>
      </c>
      <c r="K3167" s="264">
        <f>IFERROR(TablaAforos[[#This Row],[AREA DEL POTRERO]]/TablaAforos[[#This Row],[NUMERO VACAS LOTE]]/TablaAforos[[#This Row],[DIAS OCUPACION]],"")</f>
        <v>58.685714285714283</v>
      </c>
      <c r="L3167" s="265">
        <f>YEAR(A3167)</f>
        <v>2024</v>
      </c>
      <c r="M3167" s="265">
        <f>MONTH(A3167)</f>
        <v>3</v>
      </c>
      <c r="N3167" s="265">
        <f>DAY(A3167)</f>
        <v>26</v>
      </c>
      <c r="O3167" s="265">
        <v>6</v>
      </c>
      <c r="P3167" s="265"/>
      <c r="Q3167" s="262"/>
    </row>
    <row r="3168" spans="1:17">
      <c r="A3168" s="261">
        <v>45377</v>
      </c>
      <c r="B3168" s="262" t="s">
        <v>81</v>
      </c>
      <c r="C3168" s="262">
        <v>2</v>
      </c>
      <c r="D3168" s="262">
        <v>15</v>
      </c>
      <c r="E3168" s="262">
        <v>2908</v>
      </c>
      <c r="F3168" s="262">
        <v>34</v>
      </c>
      <c r="G3168" s="262">
        <v>1.9</v>
      </c>
      <c r="H3168" s="262">
        <v>1</v>
      </c>
      <c r="I3168" s="262">
        <v>32</v>
      </c>
      <c r="J3168" s="263">
        <v>110</v>
      </c>
      <c r="K3168" s="264">
        <f>IFERROR(TablaAforos[[#This Row],[AREA DEL POTRERO]]/TablaAforos[[#This Row],[NUMERO VACAS LOTE]]/TablaAforos[[#This Row],[DIAS OCUPACION]],"")</f>
        <v>85.529411764705884</v>
      </c>
      <c r="L3168" s="265">
        <f>YEAR(A3168)</f>
        <v>2024</v>
      </c>
      <c r="M3168" s="265">
        <f>MONTH(A3168)</f>
        <v>3</v>
      </c>
      <c r="N3168" s="265">
        <f>DAY(A3168)</f>
        <v>26</v>
      </c>
      <c r="O3168" s="265">
        <v>6</v>
      </c>
      <c r="P3168" s="265"/>
      <c r="Q3168" s="262"/>
    </row>
    <row r="3169" spans="1:17">
      <c r="A3169" s="45">
        <v>45377</v>
      </c>
      <c r="B3169" s="20" t="s">
        <v>82</v>
      </c>
      <c r="C3169" s="20" t="s">
        <v>86</v>
      </c>
      <c r="D3169" s="20">
        <v>9</v>
      </c>
      <c r="E3169" s="20">
        <v>2500</v>
      </c>
      <c r="F3169" s="20">
        <v>39</v>
      </c>
      <c r="G3169" s="20">
        <v>1.5</v>
      </c>
      <c r="H3169" s="20">
        <v>1</v>
      </c>
      <c r="I3169" s="20">
        <v>34</v>
      </c>
      <c r="J3169" s="21">
        <v>74.5</v>
      </c>
      <c r="K3169" s="22">
        <f>IFERROR(TablaAforos[[#This Row],[AREA DEL POTRERO]]/TablaAforos[[#This Row],[NUMERO VACAS LOTE]]/TablaAforos[[#This Row],[DIAS OCUPACION]],"")</f>
        <v>64.102564102564102</v>
      </c>
      <c r="L3169" s="23">
        <f t="shared" si="603"/>
        <v>2024</v>
      </c>
      <c r="M3169" s="23">
        <f t="shared" si="604"/>
        <v>3</v>
      </c>
      <c r="N3169" s="23">
        <f t="shared" si="605"/>
        <v>26</v>
      </c>
      <c r="O3169" s="23">
        <v>6</v>
      </c>
    </row>
    <row r="3170" spans="1:17">
      <c r="A3170" s="45">
        <v>45377</v>
      </c>
      <c r="B3170" s="20" t="s">
        <v>82</v>
      </c>
      <c r="C3170" s="20" t="s">
        <v>87</v>
      </c>
      <c r="D3170" s="20">
        <v>60</v>
      </c>
      <c r="E3170" s="20">
        <v>2500</v>
      </c>
      <c r="F3170" s="20">
        <v>38</v>
      </c>
      <c r="G3170" s="20">
        <v>1.5</v>
      </c>
      <c r="H3170" s="20">
        <v>1</v>
      </c>
      <c r="I3170" s="20">
        <v>34</v>
      </c>
      <c r="J3170" s="21">
        <v>74.5</v>
      </c>
      <c r="K3170" s="22">
        <f>IFERROR(TablaAforos[[#This Row],[AREA DEL POTRERO]]/TablaAforos[[#This Row],[NUMERO VACAS LOTE]]/TablaAforos[[#This Row],[DIAS OCUPACION]],"")</f>
        <v>65.78947368421052</v>
      </c>
      <c r="L3170" s="23">
        <f t="shared" si="603"/>
        <v>2024</v>
      </c>
      <c r="M3170" s="23">
        <f t="shared" si="604"/>
        <v>3</v>
      </c>
      <c r="N3170" s="23">
        <f t="shared" si="605"/>
        <v>26</v>
      </c>
      <c r="O3170" s="23">
        <v>6</v>
      </c>
    </row>
    <row r="3171" spans="1:17">
      <c r="A3171" s="45">
        <v>45377</v>
      </c>
      <c r="B3171" s="20" t="s">
        <v>88</v>
      </c>
      <c r="C3171" s="20">
        <v>1</v>
      </c>
      <c r="D3171" s="20">
        <v>8</v>
      </c>
      <c r="E3171" s="20">
        <v>12800</v>
      </c>
      <c r="F3171" s="20">
        <v>46</v>
      </c>
      <c r="G3171" s="20">
        <v>0.9</v>
      </c>
      <c r="H3171" s="20">
        <v>1.5</v>
      </c>
      <c r="I3171" s="20">
        <v>25</v>
      </c>
      <c r="J3171" s="21">
        <v>116</v>
      </c>
      <c r="K3171" s="22">
        <f>IFERROR(TablaAforos[[#This Row],[AREA DEL POTRERO]]/TablaAforos[[#This Row],[NUMERO VACAS LOTE]]/TablaAforos[[#This Row],[DIAS OCUPACION]],"")</f>
        <v>185.50724637681159</v>
      </c>
      <c r="L3171" s="23">
        <f t="shared" si="603"/>
        <v>2024</v>
      </c>
      <c r="M3171" s="23">
        <f t="shared" si="604"/>
        <v>3</v>
      </c>
      <c r="N3171" s="23">
        <f t="shared" si="605"/>
        <v>26</v>
      </c>
      <c r="O3171" s="23">
        <v>6</v>
      </c>
    </row>
    <row r="3172" spans="1:17">
      <c r="A3172" s="261">
        <v>45377</v>
      </c>
      <c r="B3172" s="262" t="s">
        <v>85</v>
      </c>
      <c r="C3172" s="262">
        <v>2</v>
      </c>
      <c r="D3172" s="262">
        <v>8</v>
      </c>
      <c r="E3172" s="262">
        <v>10106</v>
      </c>
      <c r="F3172" s="262">
        <v>41</v>
      </c>
      <c r="G3172" s="262">
        <v>1.2</v>
      </c>
      <c r="H3172" s="262">
        <v>2</v>
      </c>
      <c r="I3172" s="262">
        <v>28</v>
      </c>
      <c r="J3172" s="263">
        <v>102</v>
      </c>
      <c r="K3172" s="264">
        <f>IFERROR(TablaAforos[[#This Row],[AREA DEL POTRERO]]/TablaAforos[[#This Row],[NUMERO VACAS LOTE]]/TablaAforos[[#This Row],[DIAS OCUPACION]],"")</f>
        <v>123.2439024390244</v>
      </c>
      <c r="L3172" s="265">
        <f>YEAR(A3172)</f>
        <v>2024</v>
      </c>
      <c r="M3172" s="265">
        <f>MONTH(A3172)</f>
        <v>3</v>
      </c>
      <c r="N3172" s="265">
        <f>DAY(A3172)</f>
        <v>26</v>
      </c>
      <c r="O3172" s="265">
        <v>6</v>
      </c>
      <c r="P3172" s="265"/>
      <c r="Q3172" s="262"/>
    </row>
    <row r="3173" spans="1:17">
      <c r="A3173" s="45">
        <v>45375</v>
      </c>
      <c r="B3173" s="20" t="s">
        <v>81</v>
      </c>
      <c r="C3173" s="20">
        <v>1</v>
      </c>
      <c r="D3173" s="20">
        <v>8</v>
      </c>
      <c r="E3173" s="20">
        <v>2211</v>
      </c>
      <c r="F3173" s="20">
        <v>35</v>
      </c>
      <c r="G3173" s="20">
        <v>2.1</v>
      </c>
      <c r="H3173" s="20">
        <v>1</v>
      </c>
      <c r="I3173" s="20">
        <v>31</v>
      </c>
      <c r="J3173" s="21">
        <v>89.9</v>
      </c>
      <c r="K3173" s="22">
        <f>IFERROR(TablaAforos[[#This Row],[AREA DEL POTRERO]]/TablaAforos[[#This Row],[NUMERO VACAS LOTE]]/TablaAforos[[#This Row],[DIAS OCUPACION]],"")</f>
        <v>63.171428571428571</v>
      </c>
      <c r="L3173" s="23">
        <f>YEAR(A3173)</f>
        <v>2024</v>
      </c>
      <c r="M3173" s="23">
        <f>MONTH(A3173)</f>
        <v>3</v>
      </c>
      <c r="N3173" s="23">
        <f>DAY(A3173)</f>
        <v>24</v>
      </c>
      <c r="O3173" s="23">
        <v>6</v>
      </c>
    </row>
    <row r="3174" spans="1:17">
      <c r="A3174" s="261">
        <v>45378</v>
      </c>
      <c r="B3174" s="262" t="s">
        <v>81</v>
      </c>
      <c r="C3174" s="262">
        <v>2</v>
      </c>
      <c r="D3174" s="262">
        <v>16</v>
      </c>
      <c r="E3174" s="262">
        <v>2327</v>
      </c>
      <c r="F3174" s="262">
        <v>34</v>
      </c>
      <c r="G3174" s="262">
        <v>1.6</v>
      </c>
      <c r="H3174" s="262">
        <v>1</v>
      </c>
      <c r="I3174" s="262">
        <v>34</v>
      </c>
      <c r="J3174" s="263">
        <v>75.2</v>
      </c>
      <c r="K3174" s="264">
        <f>IFERROR(TablaAforos[[#This Row],[AREA DEL POTRERO]]/TablaAforos[[#This Row],[NUMERO VACAS LOTE]]/TablaAforos[[#This Row],[DIAS OCUPACION]],"")</f>
        <v>68.441176470588232</v>
      </c>
      <c r="L3174" s="265">
        <f>YEAR(A3174)</f>
        <v>2024</v>
      </c>
      <c r="M3174" s="265">
        <f>MONTH(A3174)</f>
        <v>3</v>
      </c>
      <c r="N3174" s="265">
        <f>DAY(A3174)</f>
        <v>27</v>
      </c>
      <c r="O3174" s="265">
        <v>6</v>
      </c>
      <c r="P3174" s="265"/>
      <c r="Q3174" s="262"/>
    </row>
    <row r="3175" spans="1:17">
      <c r="A3175" s="261">
        <v>45378</v>
      </c>
      <c r="B3175" s="262" t="s">
        <v>82</v>
      </c>
      <c r="C3175" s="262" t="s">
        <v>86</v>
      </c>
      <c r="D3175" s="262">
        <v>10</v>
      </c>
      <c r="E3175" s="262">
        <v>2500</v>
      </c>
      <c r="F3175" s="262">
        <v>41</v>
      </c>
      <c r="G3175" s="262">
        <v>1.6</v>
      </c>
      <c r="H3175" s="262">
        <v>1</v>
      </c>
      <c r="I3175" s="262">
        <v>35</v>
      </c>
      <c r="J3175" s="263">
        <v>75</v>
      </c>
      <c r="K3175" s="264">
        <f>IFERROR(TablaAforos[[#This Row],[AREA DEL POTRERO]]/TablaAforos[[#This Row],[NUMERO VACAS LOTE]]/TablaAforos[[#This Row],[DIAS OCUPACION]],"")</f>
        <v>60.975609756097562</v>
      </c>
      <c r="L3175" s="265">
        <f>YEAR(A3175)</f>
        <v>2024</v>
      </c>
      <c r="M3175" s="265">
        <f>MONTH(A3175)</f>
        <v>3</v>
      </c>
      <c r="N3175" s="265">
        <f>DAY(A3175)</f>
        <v>27</v>
      </c>
      <c r="O3175" s="265">
        <v>6</v>
      </c>
      <c r="P3175" s="265"/>
      <c r="Q3175" s="262"/>
    </row>
    <row r="3176" spans="1:17">
      <c r="A3176" s="45">
        <v>45378</v>
      </c>
      <c r="B3176" s="20" t="s">
        <v>82</v>
      </c>
      <c r="C3176" s="20" t="s">
        <v>87</v>
      </c>
      <c r="D3176" s="20">
        <v>61</v>
      </c>
      <c r="E3176" s="20">
        <v>2500</v>
      </c>
      <c r="F3176" s="20">
        <v>38</v>
      </c>
      <c r="G3176" s="20">
        <v>1.4</v>
      </c>
      <c r="H3176" s="20">
        <v>1</v>
      </c>
      <c r="I3176" s="20">
        <v>34</v>
      </c>
      <c r="J3176" s="21">
        <v>71.099999999999994</v>
      </c>
      <c r="K3176" s="22">
        <f>IFERROR(TablaAforos[[#This Row],[AREA DEL POTRERO]]/TablaAforos[[#This Row],[NUMERO VACAS LOTE]]/TablaAforos[[#This Row],[DIAS OCUPACION]],"")</f>
        <v>65.78947368421052</v>
      </c>
      <c r="L3176" s="23">
        <f t="shared" si="603"/>
        <v>2024</v>
      </c>
      <c r="M3176" s="23">
        <f t="shared" si="604"/>
        <v>3</v>
      </c>
      <c r="N3176" s="23">
        <f t="shared" si="605"/>
        <v>27</v>
      </c>
      <c r="O3176" s="23">
        <v>6</v>
      </c>
    </row>
    <row r="3177" spans="1:17">
      <c r="A3177" s="45">
        <v>45378</v>
      </c>
      <c r="B3177" s="20" t="s">
        <v>85</v>
      </c>
      <c r="C3177" s="20">
        <v>1</v>
      </c>
      <c r="D3177" s="20" t="s">
        <v>139</v>
      </c>
      <c r="E3177" s="20">
        <v>8020</v>
      </c>
      <c r="F3177" s="20">
        <v>35</v>
      </c>
      <c r="G3177" s="20">
        <v>1.1000000000000001</v>
      </c>
      <c r="H3177" s="20">
        <v>2</v>
      </c>
      <c r="I3177" s="20">
        <v>23</v>
      </c>
      <c r="J3177" s="21">
        <v>87.9</v>
      </c>
      <c r="K3177" s="22">
        <f>IFERROR(TablaAforos[[#This Row],[AREA DEL POTRERO]]/TablaAforos[[#This Row],[NUMERO VACAS LOTE]]/TablaAforos[[#This Row],[DIAS OCUPACION]],"")</f>
        <v>114.57142857142857</v>
      </c>
      <c r="L3177" s="23">
        <f>YEAR(A3177)</f>
        <v>2024</v>
      </c>
      <c r="M3177" s="23">
        <f>MONTH(A3177)</f>
        <v>3</v>
      </c>
      <c r="N3177" s="23">
        <f>DAY(A3177)</f>
        <v>27</v>
      </c>
      <c r="O3177" s="23">
        <v>6</v>
      </c>
    </row>
    <row r="3178" spans="1:17">
      <c r="A3178" s="45">
        <v>45379</v>
      </c>
      <c r="B3178" s="20" t="s">
        <v>81</v>
      </c>
      <c r="C3178" s="20">
        <v>1</v>
      </c>
      <c r="D3178" s="20">
        <v>9</v>
      </c>
      <c r="E3178" s="20">
        <v>2169</v>
      </c>
      <c r="F3178" s="20">
        <v>35</v>
      </c>
      <c r="G3178" s="20">
        <v>1.7</v>
      </c>
      <c r="H3178" s="20">
        <v>1</v>
      </c>
      <c r="I3178" s="20">
        <v>31</v>
      </c>
      <c r="J3178" s="21">
        <v>70.900000000000006</v>
      </c>
      <c r="K3178" s="22">
        <f>IFERROR(TablaAforos[[#This Row],[AREA DEL POTRERO]]/TablaAforos[[#This Row],[NUMERO VACAS LOTE]]/TablaAforos[[#This Row],[DIAS OCUPACION]],"")</f>
        <v>61.971428571428568</v>
      </c>
      <c r="L3178" s="23">
        <f>YEAR(A3178)</f>
        <v>2024</v>
      </c>
      <c r="M3178" s="23">
        <f>MONTH(A3178)</f>
        <v>3</v>
      </c>
      <c r="N3178" s="23">
        <f>DAY(A3178)</f>
        <v>28</v>
      </c>
      <c r="O3178" s="23">
        <v>6</v>
      </c>
    </row>
    <row r="3179" spans="1:17">
      <c r="A3179" s="45">
        <v>45379</v>
      </c>
      <c r="B3179" s="20" t="s">
        <v>81</v>
      </c>
      <c r="C3179" s="20">
        <v>2</v>
      </c>
      <c r="D3179" s="20">
        <v>71</v>
      </c>
      <c r="E3179" s="20">
        <v>2184</v>
      </c>
      <c r="F3179" s="20">
        <v>34</v>
      </c>
      <c r="G3179" s="20">
        <v>2</v>
      </c>
      <c r="H3179" s="20">
        <v>1</v>
      </c>
      <c r="I3179" s="20">
        <v>33</v>
      </c>
      <c r="J3179" s="21">
        <v>85.6</v>
      </c>
      <c r="K3179" s="22">
        <f>IFERROR(TablaAforos[[#This Row],[AREA DEL POTRERO]]/TablaAforos[[#This Row],[NUMERO VACAS LOTE]]/TablaAforos[[#This Row],[DIAS OCUPACION]],"")</f>
        <v>64.235294117647058</v>
      </c>
      <c r="L3179" s="23">
        <f>YEAR(A3179)</f>
        <v>2024</v>
      </c>
      <c r="M3179" s="23">
        <f>MONTH(A3179)</f>
        <v>3</v>
      </c>
      <c r="N3179" s="23">
        <f>DAY(A3179)</f>
        <v>28</v>
      </c>
      <c r="O3179" s="23">
        <v>6</v>
      </c>
    </row>
    <row r="3180" spans="1:17">
      <c r="A3180" s="45">
        <v>45379</v>
      </c>
      <c r="B3180" s="20" t="s">
        <v>82</v>
      </c>
      <c r="C3180" s="20" t="s">
        <v>86</v>
      </c>
      <c r="D3180" s="20">
        <v>11</v>
      </c>
      <c r="E3180" s="20">
        <v>2500</v>
      </c>
      <c r="F3180" s="20">
        <v>41</v>
      </c>
      <c r="G3180" s="20">
        <v>1.7</v>
      </c>
      <c r="H3180" s="20">
        <v>1</v>
      </c>
      <c r="I3180" s="20">
        <v>35</v>
      </c>
      <c r="J3180" s="21">
        <v>78.7</v>
      </c>
      <c r="K3180" s="22">
        <f>IFERROR(TablaAforos[[#This Row],[AREA DEL POTRERO]]/TablaAforos[[#This Row],[NUMERO VACAS LOTE]]/TablaAforos[[#This Row],[DIAS OCUPACION]],"")</f>
        <v>60.975609756097562</v>
      </c>
      <c r="L3180" s="23">
        <f t="shared" si="603"/>
        <v>2024</v>
      </c>
      <c r="M3180" s="23">
        <f t="shared" si="604"/>
        <v>3</v>
      </c>
      <c r="N3180" s="23">
        <f t="shared" si="605"/>
        <v>28</v>
      </c>
      <c r="O3180" s="23">
        <v>6</v>
      </c>
    </row>
    <row r="3181" spans="1:17">
      <c r="A3181" s="45">
        <v>45379</v>
      </c>
      <c r="B3181" s="20" t="s">
        <v>82</v>
      </c>
      <c r="C3181" s="20" t="s">
        <v>87</v>
      </c>
      <c r="D3181" s="20">
        <v>28</v>
      </c>
      <c r="E3181" s="20">
        <v>2500</v>
      </c>
      <c r="F3181" s="20">
        <v>38</v>
      </c>
      <c r="G3181" s="20">
        <v>0.9</v>
      </c>
      <c r="H3181" s="20">
        <v>1</v>
      </c>
      <c r="I3181" s="20">
        <v>34</v>
      </c>
      <c r="J3181" s="21">
        <v>45.2</v>
      </c>
      <c r="K3181" s="22">
        <f>IFERROR(TablaAforos[[#This Row],[AREA DEL POTRERO]]/TablaAforos[[#This Row],[NUMERO VACAS LOTE]]/TablaAforos[[#This Row],[DIAS OCUPACION]],"")</f>
        <v>65.78947368421052</v>
      </c>
      <c r="L3181" s="23">
        <f>YEAR(A3181)</f>
        <v>2024</v>
      </c>
      <c r="M3181" s="23">
        <f>MONTH(A3181)</f>
        <v>3</v>
      </c>
      <c r="N3181" s="23">
        <f>DAY(A3181)</f>
        <v>28</v>
      </c>
      <c r="O3181" s="23">
        <v>6</v>
      </c>
    </row>
    <row r="3182" spans="1:17">
      <c r="A3182" s="261">
        <v>45379</v>
      </c>
      <c r="B3182" s="262" t="s">
        <v>85</v>
      </c>
      <c r="C3182" s="262">
        <v>1</v>
      </c>
      <c r="D3182" s="262" t="s">
        <v>134</v>
      </c>
      <c r="E3182" s="262">
        <v>8983</v>
      </c>
      <c r="F3182" s="262">
        <v>35</v>
      </c>
      <c r="G3182" s="262">
        <v>1.1000000000000001</v>
      </c>
      <c r="H3182" s="262">
        <v>2</v>
      </c>
      <c r="I3182" s="262">
        <v>22</v>
      </c>
      <c r="J3182" s="263">
        <v>95.9</v>
      </c>
      <c r="K3182" s="264">
        <f>IFERROR(TablaAforos[[#This Row],[AREA DEL POTRERO]]/TablaAforos[[#This Row],[NUMERO VACAS LOTE]]/TablaAforos[[#This Row],[DIAS OCUPACION]],"")</f>
        <v>128.32857142857142</v>
      </c>
      <c r="L3182" s="265">
        <f>YEAR(A3182)</f>
        <v>2024</v>
      </c>
      <c r="M3182" s="265">
        <f>MONTH(A3182)</f>
        <v>3</v>
      </c>
      <c r="N3182" s="265">
        <f>DAY(A3182)</f>
        <v>28</v>
      </c>
      <c r="O3182" s="265">
        <v>6</v>
      </c>
      <c r="P3182" s="265"/>
      <c r="Q3182" s="262"/>
    </row>
    <row r="3183" spans="1:17">
      <c r="A3183" s="261">
        <v>45379</v>
      </c>
      <c r="B3183" s="262" t="s">
        <v>88</v>
      </c>
      <c r="C3183" s="262">
        <v>1</v>
      </c>
      <c r="D3183" s="262">
        <v>1</v>
      </c>
      <c r="E3183" s="262">
        <v>13300</v>
      </c>
      <c r="F3183" s="262">
        <v>46</v>
      </c>
      <c r="G3183" s="262">
        <v>1.3</v>
      </c>
      <c r="H3183" s="262">
        <v>2.5</v>
      </c>
      <c r="I3183" s="262">
        <v>25</v>
      </c>
      <c r="J3183" s="263">
        <v>100</v>
      </c>
      <c r="K3183" s="264">
        <f>IFERROR(TablaAforos[[#This Row],[AREA DEL POTRERO]]/TablaAforos[[#This Row],[NUMERO VACAS LOTE]]/TablaAforos[[#This Row],[DIAS OCUPACION]],"")</f>
        <v>115.65217391304347</v>
      </c>
      <c r="L3183" s="265">
        <f>YEAR(A3183)</f>
        <v>2024</v>
      </c>
      <c r="M3183" s="265">
        <f>MONTH(A3183)</f>
        <v>3</v>
      </c>
      <c r="N3183" s="265">
        <f>DAY(A3183)</f>
        <v>28</v>
      </c>
      <c r="O3183" s="265">
        <v>6</v>
      </c>
      <c r="P3183" s="265"/>
      <c r="Q3183" s="262"/>
    </row>
    <row r="3184" spans="1:17">
      <c r="A3184" s="45">
        <v>45380</v>
      </c>
      <c r="B3184" s="20" t="s">
        <v>81</v>
      </c>
      <c r="C3184" s="20">
        <v>1</v>
      </c>
      <c r="D3184" s="20">
        <v>10</v>
      </c>
      <c r="E3184" s="20">
        <v>2317</v>
      </c>
      <c r="F3184" s="20">
        <v>35</v>
      </c>
      <c r="G3184" s="20">
        <v>2</v>
      </c>
      <c r="H3184" s="20">
        <v>1</v>
      </c>
      <c r="I3184" s="20">
        <v>31</v>
      </c>
      <c r="J3184" s="21">
        <v>87.4</v>
      </c>
      <c r="K3184" s="22">
        <f>IFERROR(TablaAforos[[#This Row],[AREA DEL POTRERO]]/TablaAforos[[#This Row],[NUMERO VACAS LOTE]]/TablaAforos[[#This Row],[DIAS OCUPACION]],"")</f>
        <v>66.2</v>
      </c>
      <c r="L3184" s="23">
        <f>YEAR(A3184)</f>
        <v>2024</v>
      </c>
      <c r="M3184" s="23">
        <f>MONTH(A3184)</f>
        <v>3</v>
      </c>
      <c r="N3184" s="23">
        <f>DAY(A3184)</f>
        <v>29</v>
      </c>
      <c r="O3184" s="23">
        <v>6</v>
      </c>
    </row>
    <row r="3185" spans="1:15">
      <c r="A3185" s="45">
        <v>45380</v>
      </c>
      <c r="B3185" s="20" t="s">
        <v>81</v>
      </c>
      <c r="C3185" s="20">
        <v>2</v>
      </c>
      <c r="D3185" s="20">
        <v>81</v>
      </c>
      <c r="E3185" s="20">
        <v>2191</v>
      </c>
      <c r="F3185" s="20">
        <v>34</v>
      </c>
      <c r="G3185" s="20">
        <v>1.9</v>
      </c>
      <c r="H3185" s="20">
        <v>1</v>
      </c>
      <c r="I3185" s="20">
        <v>32</v>
      </c>
      <c r="J3185" s="21">
        <v>83.4</v>
      </c>
      <c r="K3185" s="22">
        <f>IFERROR(TablaAforos[[#This Row],[AREA DEL POTRERO]]/TablaAforos[[#This Row],[NUMERO VACAS LOTE]]/TablaAforos[[#This Row],[DIAS OCUPACION]],"")</f>
        <v>64.441176470588232</v>
      </c>
      <c r="L3185" s="23">
        <f>YEAR(A3185)</f>
        <v>2024</v>
      </c>
      <c r="M3185" s="23">
        <f>MONTH(A3185)</f>
        <v>3</v>
      </c>
      <c r="N3185" s="23">
        <f>DAY(A3185)</f>
        <v>29</v>
      </c>
      <c r="O3185" s="23">
        <v>6</v>
      </c>
    </row>
    <row r="3186" spans="1:15">
      <c r="A3186" s="45">
        <v>45380</v>
      </c>
      <c r="B3186" s="20" t="s">
        <v>82</v>
      </c>
      <c r="C3186" s="20" t="s">
        <v>86</v>
      </c>
      <c r="D3186" s="20">
        <v>12</v>
      </c>
      <c r="E3186" s="20">
        <v>2500</v>
      </c>
      <c r="F3186" s="20">
        <v>41</v>
      </c>
      <c r="G3186" s="20">
        <v>1.8</v>
      </c>
      <c r="H3186" s="20">
        <v>1</v>
      </c>
      <c r="I3186" s="20">
        <v>35</v>
      </c>
      <c r="J3186" s="21">
        <v>85.1</v>
      </c>
      <c r="K3186" s="22">
        <f>IFERROR(TablaAforos[[#This Row],[AREA DEL POTRERO]]/TablaAforos[[#This Row],[NUMERO VACAS LOTE]]/TablaAforos[[#This Row],[DIAS OCUPACION]],"")</f>
        <v>60.975609756097562</v>
      </c>
      <c r="L3186" s="23">
        <f t="shared" si="603"/>
        <v>2024</v>
      </c>
      <c r="M3186" s="23">
        <f t="shared" si="604"/>
        <v>3</v>
      </c>
      <c r="N3186" s="23">
        <f t="shared" si="605"/>
        <v>29</v>
      </c>
      <c r="O3186" s="23">
        <v>6</v>
      </c>
    </row>
    <row r="3187" spans="1:15" hidden="1">
      <c r="J3187" s="21"/>
      <c r="K3187" s="22" t="str">
        <f>IFERROR(TablaAforos[[#This Row],[AREA DEL POTRERO]]/TablaAforos[[#This Row],[NUMERO VACAS LOTE]]/TablaAforos[[#This Row],[DIAS OCUPACION]],"")</f>
        <v/>
      </c>
      <c r="L3187" s="23">
        <f t="shared" si="603"/>
        <v>1900</v>
      </c>
      <c r="M3187" s="23">
        <f t="shared" si="604"/>
        <v>1</v>
      </c>
      <c r="N3187" s="23">
        <f t="shared" si="605"/>
        <v>0</v>
      </c>
    </row>
    <row r="3188" spans="1:15" hidden="1">
      <c r="J3188" s="21"/>
      <c r="K3188" s="22" t="str">
        <f>IFERROR(TablaAforos[[#This Row],[AREA DEL POTRERO]]/TablaAforos[[#This Row],[NUMERO VACAS LOTE]]/TablaAforos[[#This Row],[DIAS OCUPACION]],"")</f>
        <v/>
      </c>
      <c r="L3188" s="23">
        <f t="shared" si="603"/>
        <v>1900</v>
      </c>
      <c r="M3188" s="23">
        <f t="shared" si="604"/>
        <v>1</v>
      </c>
      <c r="N3188" s="23">
        <f t="shared" si="605"/>
        <v>0</v>
      </c>
    </row>
    <row r="3189" spans="1:15" hidden="1">
      <c r="J3189" s="21"/>
      <c r="K3189" s="22" t="str">
        <f>IFERROR(TablaAforos[[#This Row],[AREA DEL POTRERO]]/TablaAforos[[#This Row],[NUMERO VACAS LOTE]]/TablaAforos[[#This Row],[DIAS OCUPACION]],"")</f>
        <v/>
      </c>
      <c r="L3189" s="23">
        <f t="shared" si="603"/>
        <v>1900</v>
      </c>
      <c r="M3189" s="23">
        <f t="shared" si="604"/>
        <v>1</v>
      </c>
      <c r="N3189" s="23">
        <f t="shared" si="605"/>
        <v>0</v>
      </c>
    </row>
    <row r="3190" spans="1:15" hidden="1">
      <c r="J3190" s="21"/>
      <c r="K3190" s="22" t="str">
        <f>IFERROR(TablaAforos[[#This Row],[AREA DEL POTRERO]]/TablaAforos[[#This Row],[NUMERO VACAS LOTE]]/TablaAforos[[#This Row],[DIAS OCUPACION]],"")</f>
        <v/>
      </c>
      <c r="L3190" s="23">
        <f t="shared" si="603"/>
        <v>1900</v>
      </c>
      <c r="M3190" s="23">
        <f t="shared" si="604"/>
        <v>1</v>
      </c>
      <c r="N3190" s="23">
        <f t="shared" si="605"/>
        <v>0</v>
      </c>
    </row>
    <row r="3191" spans="1:15" hidden="1">
      <c r="J3191" s="21"/>
      <c r="K3191" s="22" t="str">
        <f>IFERROR(TablaAforos[[#This Row],[AREA DEL POTRERO]]/TablaAforos[[#This Row],[NUMERO VACAS LOTE]]/TablaAforos[[#This Row],[DIAS OCUPACION]],"")</f>
        <v/>
      </c>
      <c r="L3191" s="23">
        <f t="shared" si="603"/>
        <v>1900</v>
      </c>
      <c r="M3191" s="23">
        <f t="shared" si="604"/>
        <v>1</v>
      </c>
      <c r="N3191" s="23">
        <f t="shared" si="605"/>
        <v>0</v>
      </c>
    </row>
    <row r="3192" spans="1:15" hidden="1">
      <c r="J3192" s="21"/>
      <c r="K3192" s="22" t="str">
        <f>IFERROR(TablaAforos[[#This Row],[AREA DEL POTRERO]]/TablaAforos[[#This Row],[NUMERO VACAS LOTE]]/TablaAforos[[#This Row],[DIAS OCUPACION]],"")</f>
        <v/>
      </c>
      <c r="L3192" s="23">
        <f t="shared" si="603"/>
        <v>1900</v>
      </c>
      <c r="M3192" s="23">
        <f t="shared" si="604"/>
        <v>1</v>
      </c>
      <c r="N3192" s="23">
        <f t="shared" si="605"/>
        <v>0</v>
      </c>
    </row>
    <row r="3193" spans="1:15" hidden="1">
      <c r="J3193" s="21"/>
      <c r="K3193" s="22" t="str">
        <f>IFERROR(TablaAforos[[#This Row],[AREA DEL POTRERO]]/TablaAforos[[#This Row],[NUMERO VACAS LOTE]]/TablaAforos[[#This Row],[DIAS OCUPACION]],"")</f>
        <v/>
      </c>
      <c r="L3193" s="23">
        <f t="shared" si="603"/>
        <v>1900</v>
      </c>
      <c r="M3193" s="23">
        <f t="shared" si="604"/>
        <v>1</v>
      </c>
      <c r="N3193" s="23">
        <f t="shared" si="605"/>
        <v>0</v>
      </c>
    </row>
    <row r="3194" spans="1:15" hidden="1">
      <c r="J3194" s="21"/>
      <c r="K3194" s="22" t="str">
        <f>IFERROR(TablaAforos[[#This Row],[AREA DEL POTRERO]]/TablaAforos[[#This Row],[NUMERO VACAS LOTE]]/TablaAforos[[#This Row],[DIAS OCUPACION]],"")</f>
        <v/>
      </c>
      <c r="L3194" s="23">
        <f t="shared" ref="L3194:L3225" si="606">YEAR(A3194)</f>
        <v>1900</v>
      </c>
      <c r="M3194" s="23">
        <f t="shared" ref="M3194:M3225" si="607">MONTH(A3194)</f>
        <v>1</v>
      </c>
      <c r="N3194" s="23">
        <f t="shared" ref="N3194:N3225" si="608">DAY(A3194)</f>
        <v>0</v>
      </c>
    </row>
    <row r="3195" spans="1:15" hidden="1">
      <c r="J3195" s="21"/>
      <c r="K3195" s="22" t="str">
        <f>IFERROR(TablaAforos[[#This Row],[AREA DEL POTRERO]]/TablaAforos[[#This Row],[NUMERO VACAS LOTE]]/TablaAforos[[#This Row],[DIAS OCUPACION]],"")</f>
        <v/>
      </c>
      <c r="L3195" s="23">
        <f t="shared" si="606"/>
        <v>1900</v>
      </c>
      <c r="M3195" s="23">
        <f t="shared" si="607"/>
        <v>1</v>
      </c>
      <c r="N3195" s="23">
        <f t="shared" si="608"/>
        <v>0</v>
      </c>
    </row>
    <row r="3196" spans="1:15" hidden="1">
      <c r="J3196" s="21"/>
      <c r="K3196" s="22" t="str">
        <f>IFERROR(TablaAforos[[#This Row],[AREA DEL POTRERO]]/TablaAforos[[#This Row],[NUMERO VACAS LOTE]]/TablaAforos[[#This Row],[DIAS OCUPACION]],"")</f>
        <v/>
      </c>
      <c r="L3196" s="23">
        <f t="shared" si="606"/>
        <v>1900</v>
      </c>
      <c r="M3196" s="23">
        <f t="shared" si="607"/>
        <v>1</v>
      </c>
      <c r="N3196" s="23">
        <f t="shared" si="608"/>
        <v>0</v>
      </c>
    </row>
    <row r="3197" spans="1:15" hidden="1">
      <c r="J3197" s="21"/>
      <c r="K3197" s="22" t="str">
        <f>IFERROR(TablaAforos[[#This Row],[AREA DEL POTRERO]]/TablaAforos[[#This Row],[NUMERO VACAS LOTE]]/TablaAforos[[#This Row],[DIAS OCUPACION]],"")</f>
        <v/>
      </c>
      <c r="L3197" s="23">
        <f t="shared" si="606"/>
        <v>1900</v>
      </c>
      <c r="M3197" s="23">
        <f t="shared" si="607"/>
        <v>1</v>
      </c>
      <c r="N3197" s="23">
        <f t="shared" si="608"/>
        <v>0</v>
      </c>
    </row>
    <row r="3198" spans="1:15" hidden="1">
      <c r="J3198" s="21"/>
      <c r="K3198" s="22" t="str">
        <f>IFERROR(TablaAforos[[#This Row],[AREA DEL POTRERO]]/TablaAforos[[#This Row],[NUMERO VACAS LOTE]]/TablaAforos[[#This Row],[DIAS OCUPACION]],"")</f>
        <v/>
      </c>
      <c r="L3198" s="23">
        <f t="shared" si="606"/>
        <v>1900</v>
      </c>
      <c r="M3198" s="23">
        <f t="shared" si="607"/>
        <v>1</v>
      </c>
      <c r="N3198" s="23">
        <f t="shared" si="608"/>
        <v>0</v>
      </c>
    </row>
    <row r="3199" spans="1:15" hidden="1">
      <c r="J3199" s="21"/>
      <c r="K3199" s="22" t="str">
        <f>IFERROR(TablaAforos[[#This Row],[AREA DEL POTRERO]]/TablaAforos[[#This Row],[NUMERO VACAS LOTE]]/TablaAforos[[#This Row],[DIAS OCUPACION]],"")</f>
        <v/>
      </c>
      <c r="L3199" s="23">
        <f t="shared" si="606"/>
        <v>1900</v>
      </c>
      <c r="M3199" s="23">
        <f t="shared" si="607"/>
        <v>1</v>
      </c>
      <c r="N3199" s="23">
        <f t="shared" si="608"/>
        <v>0</v>
      </c>
    </row>
    <row r="3200" spans="1:15" hidden="1">
      <c r="J3200" s="21"/>
      <c r="K3200" s="22" t="str">
        <f>IFERROR(TablaAforos[[#This Row],[AREA DEL POTRERO]]/TablaAforos[[#This Row],[NUMERO VACAS LOTE]]/TablaAforos[[#This Row],[DIAS OCUPACION]],"")</f>
        <v/>
      </c>
      <c r="L3200" s="23">
        <f t="shared" si="606"/>
        <v>1900</v>
      </c>
      <c r="M3200" s="23">
        <f t="shared" si="607"/>
        <v>1</v>
      </c>
      <c r="N3200" s="23">
        <f t="shared" si="608"/>
        <v>0</v>
      </c>
    </row>
    <row r="3201" spans="10:14" hidden="1">
      <c r="J3201" s="21"/>
      <c r="K3201" s="22" t="str">
        <f>IFERROR(TablaAforos[[#This Row],[AREA DEL POTRERO]]/TablaAforos[[#This Row],[NUMERO VACAS LOTE]]/TablaAforos[[#This Row],[DIAS OCUPACION]],"")</f>
        <v/>
      </c>
      <c r="L3201" s="23">
        <f t="shared" si="606"/>
        <v>1900</v>
      </c>
      <c r="M3201" s="23">
        <f t="shared" si="607"/>
        <v>1</v>
      </c>
      <c r="N3201" s="23">
        <f t="shared" si="608"/>
        <v>0</v>
      </c>
    </row>
    <row r="3202" spans="10:14" hidden="1">
      <c r="J3202" s="21"/>
      <c r="K3202" s="22" t="str">
        <f>IFERROR(TablaAforos[[#This Row],[AREA DEL POTRERO]]/TablaAforos[[#This Row],[NUMERO VACAS LOTE]]/TablaAforos[[#This Row],[DIAS OCUPACION]],"")</f>
        <v/>
      </c>
      <c r="L3202" s="23">
        <f t="shared" si="606"/>
        <v>1900</v>
      </c>
      <c r="M3202" s="23">
        <f t="shared" si="607"/>
        <v>1</v>
      </c>
      <c r="N3202" s="23">
        <f t="shared" si="608"/>
        <v>0</v>
      </c>
    </row>
    <row r="3203" spans="10:14" hidden="1">
      <c r="J3203" s="21"/>
      <c r="K3203" s="22" t="str">
        <f>IFERROR(TablaAforos[[#This Row],[AREA DEL POTRERO]]/TablaAforos[[#This Row],[NUMERO VACAS LOTE]]/TablaAforos[[#This Row],[DIAS OCUPACION]],"")</f>
        <v/>
      </c>
      <c r="L3203" s="23">
        <f t="shared" si="606"/>
        <v>1900</v>
      </c>
      <c r="M3203" s="23">
        <f t="shared" si="607"/>
        <v>1</v>
      </c>
      <c r="N3203" s="23">
        <f t="shared" si="608"/>
        <v>0</v>
      </c>
    </row>
    <row r="3204" spans="10:14" hidden="1">
      <c r="J3204" s="21"/>
      <c r="K3204" s="22" t="str">
        <f>IFERROR(TablaAforos[[#This Row],[AREA DEL POTRERO]]/TablaAforos[[#This Row],[NUMERO VACAS LOTE]]/TablaAforos[[#This Row],[DIAS OCUPACION]],"")</f>
        <v/>
      </c>
      <c r="L3204" s="23">
        <f t="shared" si="606"/>
        <v>1900</v>
      </c>
      <c r="M3204" s="23">
        <f t="shared" si="607"/>
        <v>1</v>
      </c>
      <c r="N3204" s="23">
        <f t="shared" si="608"/>
        <v>0</v>
      </c>
    </row>
    <row r="3205" spans="10:14" hidden="1">
      <c r="J3205" s="21"/>
      <c r="K3205" s="22" t="str">
        <f>IFERROR(TablaAforos[[#This Row],[AREA DEL POTRERO]]/TablaAforos[[#This Row],[NUMERO VACAS LOTE]]/TablaAforos[[#This Row],[DIAS OCUPACION]],"")</f>
        <v/>
      </c>
      <c r="L3205" s="23">
        <f t="shared" si="606"/>
        <v>1900</v>
      </c>
      <c r="M3205" s="23">
        <f t="shared" si="607"/>
        <v>1</v>
      </c>
      <c r="N3205" s="23">
        <f t="shared" si="608"/>
        <v>0</v>
      </c>
    </row>
    <row r="3206" spans="10:14" hidden="1">
      <c r="J3206" s="21"/>
      <c r="K3206" s="22" t="str">
        <f>IFERROR(TablaAforos[[#This Row],[AREA DEL POTRERO]]/TablaAforos[[#This Row],[NUMERO VACAS LOTE]]/TablaAforos[[#This Row],[DIAS OCUPACION]],"")</f>
        <v/>
      </c>
      <c r="L3206" s="23">
        <f t="shared" si="606"/>
        <v>1900</v>
      </c>
      <c r="M3206" s="23">
        <f t="shared" si="607"/>
        <v>1</v>
      </c>
      <c r="N3206" s="23">
        <f t="shared" si="608"/>
        <v>0</v>
      </c>
    </row>
    <row r="3207" spans="10:14" hidden="1">
      <c r="J3207" s="21"/>
      <c r="K3207" s="22" t="str">
        <f>IFERROR(TablaAforos[[#This Row],[AREA DEL POTRERO]]/TablaAforos[[#This Row],[NUMERO VACAS LOTE]]/TablaAforos[[#This Row],[DIAS OCUPACION]],"")</f>
        <v/>
      </c>
      <c r="L3207" s="23">
        <f t="shared" si="606"/>
        <v>1900</v>
      </c>
      <c r="M3207" s="23">
        <f t="shared" si="607"/>
        <v>1</v>
      </c>
      <c r="N3207" s="23">
        <f t="shared" si="608"/>
        <v>0</v>
      </c>
    </row>
    <row r="3208" spans="10:14" hidden="1">
      <c r="J3208" s="21"/>
      <c r="K3208" s="22" t="str">
        <f>IFERROR(TablaAforos[[#This Row],[AREA DEL POTRERO]]/TablaAforos[[#This Row],[NUMERO VACAS LOTE]]/TablaAforos[[#This Row],[DIAS OCUPACION]],"")</f>
        <v/>
      </c>
      <c r="L3208" s="23">
        <f t="shared" si="606"/>
        <v>1900</v>
      </c>
      <c r="M3208" s="23">
        <f t="shared" si="607"/>
        <v>1</v>
      </c>
      <c r="N3208" s="23">
        <f t="shared" si="608"/>
        <v>0</v>
      </c>
    </row>
    <row r="3209" spans="10:14" hidden="1">
      <c r="J3209" s="21"/>
      <c r="K3209" s="22" t="str">
        <f>IFERROR(TablaAforos[[#This Row],[AREA DEL POTRERO]]/TablaAforos[[#This Row],[NUMERO VACAS LOTE]]/TablaAforos[[#This Row],[DIAS OCUPACION]],"")</f>
        <v/>
      </c>
      <c r="L3209" s="23">
        <f t="shared" si="606"/>
        <v>1900</v>
      </c>
      <c r="M3209" s="23">
        <f t="shared" si="607"/>
        <v>1</v>
      </c>
      <c r="N3209" s="23">
        <f t="shared" si="608"/>
        <v>0</v>
      </c>
    </row>
    <row r="3210" spans="10:14" hidden="1">
      <c r="J3210" s="21"/>
      <c r="K3210" s="22" t="str">
        <f>IFERROR(TablaAforos[[#This Row],[AREA DEL POTRERO]]/TablaAforos[[#This Row],[NUMERO VACAS LOTE]]/TablaAforos[[#This Row],[DIAS OCUPACION]],"")</f>
        <v/>
      </c>
      <c r="L3210" s="23">
        <f t="shared" si="606"/>
        <v>1900</v>
      </c>
      <c r="M3210" s="23">
        <f t="shared" si="607"/>
        <v>1</v>
      </c>
      <c r="N3210" s="23">
        <f t="shared" si="608"/>
        <v>0</v>
      </c>
    </row>
    <row r="3211" spans="10:14" hidden="1">
      <c r="J3211" s="21"/>
      <c r="K3211" s="22" t="str">
        <f>IFERROR(TablaAforos[[#This Row],[AREA DEL POTRERO]]/TablaAforos[[#This Row],[NUMERO VACAS LOTE]]/TablaAforos[[#This Row],[DIAS OCUPACION]],"")</f>
        <v/>
      </c>
      <c r="L3211" s="23">
        <f t="shared" si="606"/>
        <v>1900</v>
      </c>
      <c r="M3211" s="23">
        <f t="shared" si="607"/>
        <v>1</v>
      </c>
      <c r="N3211" s="23">
        <f t="shared" si="608"/>
        <v>0</v>
      </c>
    </row>
    <row r="3212" spans="10:14" hidden="1">
      <c r="J3212" s="21"/>
      <c r="K3212" s="22" t="str">
        <f>IFERROR(TablaAforos[[#This Row],[AREA DEL POTRERO]]/TablaAforos[[#This Row],[NUMERO VACAS LOTE]]/TablaAforos[[#This Row],[DIAS OCUPACION]],"")</f>
        <v/>
      </c>
      <c r="L3212" s="23">
        <f t="shared" si="606"/>
        <v>1900</v>
      </c>
      <c r="M3212" s="23">
        <f t="shared" si="607"/>
        <v>1</v>
      </c>
      <c r="N3212" s="23">
        <f t="shared" si="608"/>
        <v>0</v>
      </c>
    </row>
    <row r="3213" spans="10:14" hidden="1">
      <c r="J3213" s="21"/>
      <c r="K3213" s="22" t="str">
        <f>IFERROR(TablaAforos[[#This Row],[AREA DEL POTRERO]]/TablaAforos[[#This Row],[NUMERO VACAS LOTE]]/TablaAforos[[#This Row],[DIAS OCUPACION]],"")</f>
        <v/>
      </c>
      <c r="L3213" s="23">
        <f t="shared" si="606"/>
        <v>1900</v>
      </c>
      <c r="M3213" s="23">
        <f t="shared" si="607"/>
        <v>1</v>
      </c>
      <c r="N3213" s="23">
        <f t="shared" si="608"/>
        <v>0</v>
      </c>
    </row>
    <row r="3214" spans="10:14" hidden="1">
      <c r="J3214" s="21"/>
      <c r="K3214" s="22" t="str">
        <f>IFERROR(TablaAforos[[#This Row],[AREA DEL POTRERO]]/TablaAforos[[#This Row],[NUMERO VACAS LOTE]]/TablaAforos[[#This Row],[DIAS OCUPACION]],"")</f>
        <v/>
      </c>
      <c r="L3214" s="23">
        <f t="shared" si="606"/>
        <v>1900</v>
      </c>
      <c r="M3214" s="23">
        <f t="shared" si="607"/>
        <v>1</v>
      </c>
      <c r="N3214" s="23">
        <f t="shared" si="608"/>
        <v>0</v>
      </c>
    </row>
    <row r="3215" spans="10:14" hidden="1">
      <c r="J3215" s="21"/>
      <c r="K3215" s="22" t="str">
        <f>IFERROR(TablaAforos[[#This Row],[AREA DEL POTRERO]]/TablaAforos[[#This Row],[NUMERO VACAS LOTE]]/TablaAforos[[#This Row],[DIAS OCUPACION]],"")</f>
        <v/>
      </c>
      <c r="L3215" s="23">
        <f t="shared" si="606"/>
        <v>1900</v>
      </c>
      <c r="M3215" s="23">
        <f t="shared" si="607"/>
        <v>1</v>
      </c>
      <c r="N3215" s="23">
        <f t="shared" si="608"/>
        <v>0</v>
      </c>
    </row>
    <row r="3216" spans="10:14" hidden="1">
      <c r="J3216" s="21"/>
      <c r="K3216" s="22" t="str">
        <f>IFERROR(TablaAforos[[#This Row],[AREA DEL POTRERO]]/TablaAforos[[#This Row],[NUMERO VACAS LOTE]]/TablaAforos[[#This Row],[DIAS OCUPACION]],"")</f>
        <v/>
      </c>
      <c r="L3216" s="23">
        <f t="shared" si="606"/>
        <v>1900</v>
      </c>
      <c r="M3216" s="23">
        <f t="shared" si="607"/>
        <v>1</v>
      </c>
      <c r="N3216" s="23">
        <f t="shared" si="608"/>
        <v>0</v>
      </c>
    </row>
    <row r="3217" spans="10:14" hidden="1">
      <c r="J3217" s="21"/>
      <c r="K3217" s="22" t="str">
        <f>IFERROR(TablaAforos[[#This Row],[AREA DEL POTRERO]]/TablaAforos[[#This Row],[NUMERO VACAS LOTE]]/TablaAforos[[#This Row],[DIAS OCUPACION]],"")</f>
        <v/>
      </c>
      <c r="L3217" s="23">
        <f t="shared" si="606"/>
        <v>1900</v>
      </c>
      <c r="M3217" s="23">
        <f t="shared" si="607"/>
        <v>1</v>
      </c>
      <c r="N3217" s="23">
        <f t="shared" si="608"/>
        <v>0</v>
      </c>
    </row>
    <row r="3218" spans="10:14" hidden="1">
      <c r="J3218" s="21"/>
      <c r="K3218" s="22" t="str">
        <f>IFERROR(TablaAforos[[#This Row],[AREA DEL POTRERO]]/TablaAforos[[#This Row],[NUMERO VACAS LOTE]]/TablaAforos[[#This Row],[DIAS OCUPACION]],"")</f>
        <v/>
      </c>
      <c r="L3218" s="23">
        <f t="shared" si="606"/>
        <v>1900</v>
      </c>
      <c r="M3218" s="23">
        <f t="shared" si="607"/>
        <v>1</v>
      </c>
      <c r="N3218" s="23">
        <f t="shared" si="608"/>
        <v>0</v>
      </c>
    </row>
    <row r="3219" spans="10:14" hidden="1">
      <c r="J3219" s="21"/>
      <c r="K3219" s="22" t="str">
        <f>IFERROR(TablaAforos[[#This Row],[AREA DEL POTRERO]]/TablaAforos[[#This Row],[NUMERO VACAS LOTE]]/TablaAforos[[#This Row],[DIAS OCUPACION]],"")</f>
        <v/>
      </c>
      <c r="L3219" s="23">
        <f t="shared" si="606"/>
        <v>1900</v>
      </c>
      <c r="M3219" s="23">
        <f t="shared" si="607"/>
        <v>1</v>
      </c>
      <c r="N3219" s="23">
        <f t="shared" si="608"/>
        <v>0</v>
      </c>
    </row>
    <row r="3220" spans="10:14" hidden="1">
      <c r="J3220" s="21"/>
      <c r="K3220" s="22" t="str">
        <f>IFERROR(TablaAforos[[#This Row],[AREA DEL POTRERO]]/TablaAforos[[#This Row],[NUMERO VACAS LOTE]]/TablaAforos[[#This Row],[DIAS OCUPACION]],"")</f>
        <v/>
      </c>
      <c r="L3220" s="23">
        <f t="shared" si="606"/>
        <v>1900</v>
      </c>
      <c r="M3220" s="23">
        <f t="shared" si="607"/>
        <v>1</v>
      </c>
      <c r="N3220" s="23">
        <f t="shared" si="608"/>
        <v>0</v>
      </c>
    </row>
    <row r="3221" spans="10:14" hidden="1">
      <c r="J3221" s="21"/>
      <c r="K3221" s="22" t="str">
        <f>IFERROR(TablaAforos[[#This Row],[AREA DEL POTRERO]]/TablaAforos[[#This Row],[NUMERO VACAS LOTE]]/TablaAforos[[#This Row],[DIAS OCUPACION]],"")</f>
        <v/>
      </c>
      <c r="L3221" s="23">
        <f t="shared" si="606"/>
        <v>1900</v>
      </c>
      <c r="M3221" s="23">
        <f t="shared" si="607"/>
        <v>1</v>
      </c>
      <c r="N3221" s="23">
        <f t="shared" si="608"/>
        <v>0</v>
      </c>
    </row>
    <row r="3222" spans="10:14" hidden="1">
      <c r="J3222" s="21"/>
      <c r="K3222" s="22" t="str">
        <f>IFERROR(TablaAforos[[#This Row],[AREA DEL POTRERO]]/TablaAforos[[#This Row],[NUMERO VACAS LOTE]]/TablaAforos[[#This Row],[DIAS OCUPACION]],"")</f>
        <v/>
      </c>
      <c r="L3222" s="23">
        <f t="shared" si="606"/>
        <v>1900</v>
      </c>
      <c r="M3222" s="23">
        <f t="shared" si="607"/>
        <v>1</v>
      </c>
      <c r="N3222" s="23">
        <f t="shared" si="608"/>
        <v>0</v>
      </c>
    </row>
    <row r="3223" spans="10:14" hidden="1">
      <c r="J3223" s="21"/>
      <c r="K3223" s="22" t="str">
        <f>IFERROR(TablaAforos[[#This Row],[AREA DEL POTRERO]]/TablaAforos[[#This Row],[NUMERO VACAS LOTE]]/TablaAforos[[#This Row],[DIAS OCUPACION]],"")</f>
        <v/>
      </c>
      <c r="L3223" s="23">
        <f t="shared" si="606"/>
        <v>1900</v>
      </c>
      <c r="M3223" s="23">
        <f t="shared" si="607"/>
        <v>1</v>
      </c>
      <c r="N3223" s="23">
        <f t="shared" si="608"/>
        <v>0</v>
      </c>
    </row>
    <row r="3224" spans="10:14" hidden="1">
      <c r="J3224" s="21"/>
      <c r="K3224" s="22" t="str">
        <f>IFERROR(TablaAforos[[#This Row],[AREA DEL POTRERO]]/TablaAforos[[#This Row],[NUMERO VACAS LOTE]]/TablaAforos[[#This Row],[DIAS OCUPACION]],"")</f>
        <v/>
      </c>
      <c r="L3224" s="23">
        <f t="shared" si="606"/>
        <v>1900</v>
      </c>
      <c r="M3224" s="23">
        <f t="shared" si="607"/>
        <v>1</v>
      </c>
      <c r="N3224" s="23">
        <f t="shared" si="608"/>
        <v>0</v>
      </c>
    </row>
    <row r="3225" spans="10:14" hidden="1">
      <c r="J3225" s="21"/>
      <c r="K3225" s="22" t="str">
        <f>IFERROR(TablaAforos[[#This Row],[AREA DEL POTRERO]]/TablaAforos[[#This Row],[NUMERO VACAS LOTE]]/TablaAforos[[#This Row],[DIAS OCUPACION]],"")</f>
        <v/>
      </c>
      <c r="L3225" s="23">
        <f t="shared" si="606"/>
        <v>1900</v>
      </c>
      <c r="M3225" s="23">
        <f t="shared" si="607"/>
        <v>1</v>
      </c>
      <c r="N3225" s="23">
        <f t="shared" si="608"/>
        <v>0</v>
      </c>
    </row>
    <row r="3226" spans="10:14" hidden="1">
      <c r="J3226" s="21"/>
      <c r="K3226" s="22" t="str">
        <f>IFERROR(TablaAforos[[#This Row],[AREA DEL POTRERO]]/TablaAforos[[#This Row],[NUMERO VACAS LOTE]]/TablaAforos[[#This Row],[DIAS OCUPACION]],"")</f>
        <v/>
      </c>
      <c r="L3226" s="23">
        <f t="shared" ref="L3226:L3257" si="609">YEAR(A3226)</f>
        <v>1900</v>
      </c>
      <c r="M3226" s="23">
        <f t="shared" ref="M3226:M3257" si="610">MONTH(A3226)</f>
        <v>1</v>
      </c>
      <c r="N3226" s="23">
        <f t="shared" ref="N3226:N3257" si="611">DAY(A3226)</f>
        <v>0</v>
      </c>
    </row>
    <row r="3227" spans="10:14" hidden="1">
      <c r="J3227" s="21"/>
      <c r="K3227" s="22" t="str">
        <f>IFERROR(TablaAforos[[#This Row],[AREA DEL POTRERO]]/TablaAforos[[#This Row],[NUMERO VACAS LOTE]]/TablaAforos[[#This Row],[DIAS OCUPACION]],"")</f>
        <v/>
      </c>
      <c r="L3227" s="23">
        <f t="shared" si="609"/>
        <v>1900</v>
      </c>
      <c r="M3227" s="23">
        <f t="shared" si="610"/>
        <v>1</v>
      </c>
      <c r="N3227" s="23">
        <f t="shared" si="611"/>
        <v>0</v>
      </c>
    </row>
    <row r="3228" spans="10:14" hidden="1">
      <c r="J3228" s="21"/>
      <c r="K3228" s="22" t="str">
        <f>IFERROR(TablaAforos[[#This Row],[AREA DEL POTRERO]]/TablaAforos[[#This Row],[NUMERO VACAS LOTE]]/TablaAforos[[#This Row],[DIAS OCUPACION]],"")</f>
        <v/>
      </c>
      <c r="L3228" s="23">
        <f t="shared" si="609"/>
        <v>1900</v>
      </c>
      <c r="M3228" s="23">
        <f t="shared" si="610"/>
        <v>1</v>
      </c>
      <c r="N3228" s="23">
        <f t="shared" si="611"/>
        <v>0</v>
      </c>
    </row>
    <row r="3229" spans="10:14" hidden="1">
      <c r="J3229" s="21"/>
      <c r="K3229" s="22" t="str">
        <f>IFERROR(TablaAforos[[#This Row],[AREA DEL POTRERO]]/TablaAforos[[#This Row],[NUMERO VACAS LOTE]]/TablaAforos[[#This Row],[DIAS OCUPACION]],"")</f>
        <v/>
      </c>
      <c r="L3229" s="23">
        <f t="shared" si="609"/>
        <v>1900</v>
      </c>
      <c r="M3229" s="23">
        <f t="shared" si="610"/>
        <v>1</v>
      </c>
      <c r="N3229" s="23">
        <f t="shared" si="611"/>
        <v>0</v>
      </c>
    </row>
    <row r="3230" spans="10:14" hidden="1">
      <c r="J3230" s="21"/>
      <c r="K3230" s="22" t="str">
        <f>IFERROR(TablaAforos[[#This Row],[AREA DEL POTRERO]]/TablaAforos[[#This Row],[NUMERO VACAS LOTE]]/TablaAforos[[#This Row],[DIAS OCUPACION]],"")</f>
        <v/>
      </c>
      <c r="L3230" s="23">
        <f t="shared" si="609"/>
        <v>1900</v>
      </c>
      <c r="M3230" s="23">
        <f t="shared" si="610"/>
        <v>1</v>
      </c>
      <c r="N3230" s="23">
        <f t="shared" si="611"/>
        <v>0</v>
      </c>
    </row>
    <row r="3231" spans="10:14" hidden="1">
      <c r="J3231" s="21"/>
      <c r="K3231" s="22" t="str">
        <f>IFERROR(TablaAforos[[#This Row],[AREA DEL POTRERO]]/TablaAforos[[#This Row],[NUMERO VACAS LOTE]]/TablaAforos[[#This Row],[DIAS OCUPACION]],"")</f>
        <v/>
      </c>
      <c r="L3231" s="23">
        <f t="shared" si="609"/>
        <v>1900</v>
      </c>
      <c r="M3231" s="23">
        <f t="shared" si="610"/>
        <v>1</v>
      </c>
      <c r="N3231" s="23">
        <f t="shared" si="611"/>
        <v>0</v>
      </c>
    </row>
    <row r="3232" spans="10:14" hidden="1">
      <c r="J3232" s="21"/>
      <c r="K3232" s="22" t="str">
        <f>IFERROR(TablaAforos[[#This Row],[AREA DEL POTRERO]]/TablaAforos[[#This Row],[NUMERO VACAS LOTE]]/TablaAforos[[#This Row],[DIAS OCUPACION]],"")</f>
        <v/>
      </c>
      <c r="L3232" s="23">
        <f t="shared" si="609"/>
        <v>1900</v>
      </c>
      <c r="M3232" s="23">
        <f t="shared" si="610"/>
        <v>1</v>
      </c>
      <c r="N3232" s="23">
        <f t="shared" si="611"/>
        <v>0</v>
      </c>
    </row>
    <row r="3233" spans="10:14" hidden="1">
      <c r="J3233" s="21"/>
      <c r="K3233" s="22" t="str">
        <f>IFERROR(TablaAforos[[#This Row],[AREA DEL POTRERO]]/TablaAforos[[#This Row],[NUMERO VACAS LOTE]]/TablaAforos[[#This Row],[DIAS OCUPACION]],"")</f>
        <v/>
      </c>
      <c r="L3233" s="23">
        <f t="shared" si="609"/>
        <v>1900</v>
      </c>
      <c r="M3233" s="23">
        <f t="shared" si="610"/>
        <v>1</v>
      </c>
      <c r="N3233" s="23">
        <f t="shared" si="611"/>
        <v>0</v>
      </c>
    </row>
    <row r="3234" spans="10:14" hidden="1">
      <c r="J3234" s="21"/>
      <c r="K3234" s="22" t="str">
        <f>IFERROR(TablaAforos[[#This Row],[AREA DEL POTRERO]]/TablaAforos[[#This Row],[NUMERO VACAS LOTE]]/TablaAforos[[#This Row],[DIAS OCUPACION]],"")</f>
        <v/>
      </c>
      <c r="L3234" s="23">
        <f t="shared" si="609"/>
        <v>1900</v>
      </c>
      <c r="M3234" s="23">
        <f t="shared" si="610"/>
        <v>1</v>
      </c>
      <c r="N3234" s="23">
        <f t="shared" si="611"/>
        <v>0</v>
      </c>
    </row>
    <row r="3235" spans="10:14" hidden="1">
      <c r="J3235" s="21"/>
      <c r="K3235" s="22" t="str">
        <f>IFERROR(TablaAforos[[#This Row],[AREA DEL POTRERO]]/TablaAforos[[#This Row],[NUMERO VACAS LOTE]]/TablaAforos[[#This Row],[DIAS OCUPACION]],"")</f>
        <v/>
      </c>
      <c r="L3235" s="23">
        <f t="shared" si="609"/>
        <v>1900</v>
      </c>
      <c r="M3235" s="23">
        <f t="shared" si="610"/>
        <v>1</v>
      </c>
      <c r="N3235" s="23">
        <f t="shared" si="611"/>
        <v>0</v>
      </c>
    </row>
    <row r="3236" spans="10:14" hidden="1">
      <c r="J3236" s="21"/>
      <c r="K3236" s="22" t="str">
        <f>IFERROR(TablaAforos[[#This Row],[AREA DEL POTRERO]]/TablaAforos[[#This Row],[NUMERO VACAS LOTE]]/TablaAforos[[#This Row],[DIAS OCUPACION]],"")</f>
        <v/>
      </c>
      <c r="L3236" s="23">
        <f t="shared" si="609"/>
        <v>1900</v>
      </c>
      <c r="M3236" s="23">
        <f t="shared" si="610"/>
        <v>1</v>
      </c>
      <c r="N3236" s="23">
        <f t="shared" si="611"/>
        <v>0</v>
      </c>
    </row>
    <row r="3237" spans="10:14" hidden="1">
      <c r="J3237" s="21"/>
      <c r="K3237" s="22" t="str">
        <f>IFERROR(TablaAforos[[#This Row],[AREA DEL POTRERO]]/TablaAforos[[#This Row],[NUMERO VACAS LOTE]]/TablaAforos[[#This Row],[DIAS OCUPACION]],"")</f>
        <v/>
      </c>
      <c r="L3237" s="23">
        <f t="shared" si="609"/>
        <v>1900</v>
      </c>
      <c r="M3237" s="23">
        <f t="shared" si="610"/>
        <v>1</v>
      </c>
      <c r="N3237" s="23">
        <f t="shared" si="611"/>
        <v>0</v>
      </c>
    </row>
    <row r="3238" spans="10:14" hidden="1">
      <c r="J3238" s="21"/>
      <c r="K3238" s="22" t="str">
        <f>IFERROR(TablaAforos[[#This Row],[AREA DEL POTRERO]]/TablaAforos[[#This Row],[NUMERO VACAS LOTE]]/TablaAforos[[#This Row],[DIAS OCUPACION]],"")</f>
        <v/>
      </c>
      <c r="L3238" s="23">
        <f t="shared" si="609"/>
        <v>1900</v>
      </c>
      <c r="M3238" s="23">
        <f t="shared" si="610"/>
        <v>1</v>
      </c>
      <c r="N3238" s="23">
        <f t="shared" si="611"/>
        <v>0</v>
      </c>
    </row>
    <row r="3239" spans="10:14" hidden="1">
      <c r="J3239" s="21"/>
      <c r="K3239" s="22" t="str">
        <f>IFERROR(TablaAforos[[#This Row],[AREA DEL POTRERO]]/TablaAforos[[#This Row],[NUMERO VACAS LOTE]]/TablaAforos[[#This Row],[DIAS OCUPACION]],"")</f>
        <v/>
      </c>
      <c r="L3239" s="23">
        <f t="shared" si="609"/>
        <v>1900</v>
      </c>
      <c r="M3239" s="23">
        <f t="shared" si="610"/>
        <v>1</v>
      </c>
      <c r="N3239" s="23">
        <f t="shared" si="611"/>
        <v>0</v>
      </c>
    </row>
    <row r="3240" spans="10:14" hidden="1">
      <c r="J3240" s="21"/>
      <c r="K3240" s="22" t="str">
        <f>IFERROR(TablaAforos[[#This Row],[AREA DEL POTRERO]]/TablaAforos[[#This Row],[NUMERO VACAS LOTE]]/TablaAforos[[#This Row],[DIAS OCUPACION]],"")</f>
        <v/>
      </c>
      <c r="L3240" s="23">
        <f t="shared" si="609"/>
        <v>1900</v>
      </c>
      <c r="M3240" s="23">
        <f t="shared" si="610"/>
        <v>1</v>
      </c>
      <c r="N3240" s="23">
        <f t="shared" si="611"/>
        <v>0</v>
      </c>
    </row>
    <row r="3241" spans="10:14" hidden="1">
      <c r="J3241" s="21"/>
      <c r="K3241" s="22" t="str">
        <f>IFERROR(TablaAforos[[#This Row],[AREA DEL POTRERO]]/TablaAforos[[#This Row],[NUMERO VACAS LOTE]]/TablaAforos[[#This Row],[DIAS OCUPACION]],"")</f>
        <v/>
      </c>
      <c r="L3241" s="23">
        <f t="shared" si="609"/>
        <v>1900</v>
      </c>
      <c r="M3241" s="23">
        <f t="shared" si="610"/>
        <v>1</v>
      </c>
      <c r="N3241" s="23">
        <f t="shared" si="611"/>
        <v>0</v>
      </c>
    </row>
    <row r="3242" spans="10:14" hidden="1">
      <c r="J3242" s="21"/>
      <c r="K3242" s="22" t="str">
        <f>IFERROR(TablaAforos[[#This Row],[AREA DEL POTRERO]]/TablaAforos[[#This Row],[NUMERO VACAS LOTE]]/TablaAforos[[#This Row],[DIAS OCUPACION]],"")</f>
        <v/>
      </c>
      <c r="L3242" s="23">
        <f t="shared" si="609"/>
        <v>1900</v>
      </c>
      <c r="M3242" s="23">
        <f t="shared" si="610"/>
        <v>1</v>
      </c>
      <c r="N3242" s="23">
        <f t="shared" si="611"/>
        <v>0</v>
      </c>
    </row>
    <row r="3243" spans="10:14" hidden="1">
      <c r="J3243" s="21"/>
      <c r="K3243" s="22" t="str">
        <f>IFERROR(TablaAforos[[#This Row],[AREA DEL POTRERO]]/TablaAforos[[#This Row],[NUMERO VACAS LOTE]]/TablaAforos[[#This Row],[DIAS OCUPACION]],"")</f>
        <v/>
      </c>
      <c r="L3243" s="23">
        <f t="shared" si="609"/>
        <v>1900</v>
      </c>
      <c r="M3243" s="23">
        <f t="shared" si="610"/>
        <v>1</v>
      </c>
      <c r="N3243" s="23">
        <f t="shared" si="611"/>
        <v>0</v>
      </c>
    </row>
    <row r="3244" spans="10:14" hidden="1">
      <c r="J3244" s="21"/>
      <c r="K3244" s="22" t="str">
        <f>IFERROR(TablaAforos[[#This Row],[AREA DEL POTRERO]]/TablaAforos[[#This Row],[NUMERO VACAS LOTE]]/TablaAforos[[#This Row],[DIAS OCUPACION]],"")</f>
        <v/>
      </c>
      <c r="L3244" s="23">
        <f t="shared" si="609"/>
        <v>1900</v>
      </c>
      <c r="M3244" s="23">
        <f t="shared" si="610"/>
        <v>1</v>
      </c>
      <c r="N3244" s="23">
        <f t="shared" si="611"/>
        <v>0</v>
      </c>
    </row>
    <row r="3245" spans="10:14" hidden="1">
      <c r="J3245" s="21"/>
      <c r="K3245" s="22" t="str">
        <f>IFERROR(TablaAforos[[#This Row],[AREA DEL POTRERO]]/TablaAforos[[#This Row],[NUMERO VACAS LOTE]]/TablaAforos[[#This Row],[DIAS OCUPACION]],"")</f>
        <v/>
      </c>
      <c r="L3245" s="23">
        <f t="shared" si="609"/>
        <v>1900</v>
      </c>
      <c r="M3245" s="23">
        <f t="shared" si="610"/>
        <v>1</v>
      </c>
      <c r="N3245" s="23">
        <f t="shared" si="611"/>
        <v>0</v>
      </c>
    </row>
    <row r="3246" spans="10:14" hidden="1">
      <c r="J3246" s="21"/>
      <c r="K3246" s="22" t="str">
        <f>IFERROR(TablaAforos[[#This Row],[AREA DEL POTRERO]]/TablaAforos[[#This Row],[NUMERO VACAS LOTE]]/TablaAforos[[#This Row],[DIAS OCUPACION]],"")</f>
        <v/>
      </c>
      <c r="L3246" s="23">
        <f t="shared" si="609"/>
        <v>1900</v>
      </c>
      <c r="M3246" s="23">
        <f t="shared" si="610"/>
        <v>1</v>
      </c>
      <c r="N3246" s="23">
        <f t="shared" si="611"/>
        <v>0</v>
      </c>
    </row>
    <row r="3247" spans="10:14" hidden="1">
      <c r="J3247" s="21"/>
      <c r="K3247" s="22" t="str">
        <f>IFERROR(TablaAforos[[#This Row],[AREA DEL POTRERO]]/TablaAforos[[#This Row],[NUMERO VACAS LOTE]]/TablaAforos[[#This Row],[DIAS OCUPACION]],"")</f>
        <v/>
      </c>
      <c r="L3247" s="23">
        <f t="shared" si="609"/>
        <v>1900</v>
      </c>
      <c r="M3247" s="23">
        <f t="shared" si="610"/>
        <v>1</v>
      </c>
      <c r="N3247" s="23">
        <f t="shared" si="611"/>
        <v>0</v>
      </c>
    </row>
    <row r="3248" spans="10:14" hidden="1">
      <c r="J3248" s="21"/>
      <c r="K3248" s="22" t="str">
        <f>IFERROR(TablaAforos[[#This Row],[AREA DEL POTRERO]]/TablaAforos[[#This Row],[NUMERO VACAS LOTE]]/TablaAforos[[#This Row],[DIAS OCUPACION]],"")</f>
        <v/>
      </c>
      <c r="L3248" s="23">
        <f t="shared" si="609"/>
        <v>1900</v>
      </c>
      <c r="M3248" s="23">
        <f t="shared" si="610"/>
        <v>1</v>
      </c>
      <c r="N3248" s="23">
        <f t="shared" si="611"/>
        <v>0</v>
      </c>
    </row>
    <row r="3249" spans="10:14" hidden="1">
      <c r="J3249" s="21"/>
      <c r="K3249" s="22" t="str">
        <f>IFERROR(TablaAforos[[#This Row],[AREA DEL POTRERO]]/TablaAforos[[#This Row],[NUMERO VACAS LOTE]]/TablaAforos[[#This Row],[DIAS OCUPACION]],"")</f>
        <v/>
      </c>
      <c r="L3249" s="23">
        <f t="shared" si="609"/>
        <v>1900</v>
      </c>
      <c r="M3249" s="23">
        <f t="shared" si="610"/>
        <v>1</v>
      </c>
      <c r="N3249" s="23">
        <f t="shared" si="611"/>
        <v>0</v>
      </c>
    </row>
    <row r="3250" spans="10:14" hidden="1">
      <c r="J3250" s="21"/>
      <c r="K3250" s="22" t="str">
        <f>IFERROR(TablaAforos[[#This Row],[AREA DEL POTRERO]]/TablaAforos[[#This Row],[NUMERO VACAS LOTE]]/TablaAforos[[#This Row],[DIAS OCUPACION]],"")</f>
        <v/>
      </c>
      <c r="L3250" s="23">
        <f t="shared" si="609"/>
        <v>1900</v>
      </c>
      <c r="M3250" s="23">
        <f t="shared" si="610"/>
        <v>1</v>
      </c>
      <c r="N3250" s="23">
        <f t="shared" si="611"/>
        <v>0</v>
      </c>
    </row>
    <row r="3251" spans="10:14" hidden="1">
      <c r="J3251" s="21"/>
      <c r="K3251" s="22" t="str">
        <f>IFERROR(TablaAforos[[#This Row],[AREA DEL POTRERO]]/TablaAforos[[#This Row],[NUMERO VACAS LOTE]]/TablaAforos[[#This Row],[DIAS OCUPACION]],"")</f>
        <v/>
      </c>
      <c r="L3251" s="23">
        <f t="shared" si="609"/>
        <v>1900</v>
      </c>
      <c r="M3251" s="23">
        <f t="shared" si="610"/>
        <v>1</v>
      </c>
      <c r="N3251" s="23">
        <f t="shared" si="611"/>
        <v>0</v>
      </c>
    </row>
    <row r="3252" spans="10:14" hidden="1">
      <c r="J3252" s="21"/>
      <c r="K3252" s="22" t="str">
        <f>IFERROR(TablaAforos[[#This Row],[AREA DEL POTRERO]]/TablaAforos[[#This Row],[NUMERO VACAS LOTE]]/TablaAforos[[#This Row],[DIAS OCUPACION]],"")</f>
        <v/>
      </c>
      <c r="L3252" s="23">
        <f t="shared" si="609"/>
        <v>1900</v>
      </c>
      <c r="M3252" s="23">
        <f t="shared" si="610"/>
        <v>1</v>
      </c>
      <c r="N3252" s="23">
        <f t="shared" si="611"/>
        <v>0</v>
      </c>
    </row>
    <row r="3253" spans="10:14" hidden="1">
      <c r="J3253" s="21"/>
      <c r="K3253" s="22" t="str">
        <f>IFERROR(TablaAforos[[#This Row],[AREA DEL POTRERO]]/TablaAforos[[#This Row],[NUMERO VACAS LOTE]]/TablaAforos[[#This Row],[DIAS OCUPACION]],"")</f>
        <v/>
      </c>
      <c r="L3253" s="23">
        <f t="shared" si="609"/>
        <v>1900</v>
      </c>
      <c r="M3253" s="23">
        <f t="shared" si="610"/>
        <v>1</v>
      </c>
      <c r="N3253" s="23">
        <f t="shared" si="611"/>
        <v>0</v>
      </c>
    </row>
    <row r="3254" spans="10:14" hidden="1">
      <c r="J3254" s="21"/>
      <c r="K3254" s="22" t="str">
        <f>IFERROR(TablaAforos[[#This Row],[AREA DEL POTRERO]]/TablaAforos[[#This Row],[NUMERO VACAS LOTE]]/TablaAforos[[#This Row],[DIAS OCUPACION]],"")</f>
        <v/>
      </c>
      <c r="L3254" s="23">
        <f t="shared" si="609"/>
        <v>1900</v>
      </c>
      <c r="M3254" s="23">
        <f t="shared" si="610"/>
        <v>1</v>
      </c>
      <c r="N3254" s="23">
        <f t="shared" si="611"/>
        <v>0</v>
      </c>
    </row>
    <row r="3255" spans="10:14" hidden="1">
      <c r="J3255" s="21"/>
      <c r="K3255" s="22" t="str">
        <f>IFERROR(TablaAforos[[#This Row],[AREA DEL POTRERO]]/TablaAforos[[#This Row],[NUMERO VACAS LOTE]]/TablaAforos[[#This Row],[DIAS OCUPACION]],"")</f>
        <v/>
      </c>
      <c r="L3255" s="23">
        <f t="shared" si="609"/>
        <v>1900</v>
      </c>
      <c r="M3255" s="23">
        <f t="shared" si="610"/>
        <v>1</v>
      </c>
      <c r="N3255" s="23">
        <f t="shared" si="611"/>
        <v>0</v>
      </c>
    </row>
    <row r="3256" spans="10:14" hidden="1">
      <c r="J3256" s="21"/>
      <c r="K3256" s="22" t="str">
        <f>IFERROR(TablaAforos[[#This Row],[AREA DEL POTRERO]]/TablaAforos[[#This Row],[NUMERO VACAS LOTE]]/TablaAforos[[#This Row],[DIAS OCUPACION]],"")</f>
        <v/>
      </c>
      <c r="L3256" s="23">
        <f t="shared" si="609"/>
        <v>1900</v>
      </c>
      <c r="M3256" s="23">
        <f t="shared" si="610"/>
        <v>1</v>
      </c>
      <c r="N3256" s="23">
        <f t="shared" si="611"/>
        <v>0</v>
      </c>
    </row>
    <row r="3257" spans="10:14" hidden="1">
      <c r="J3257" s="21"/>
      <c r="K3257" s="22" t="str">
        <f>IFERROR(TablaAforos[[#This Row],[AREA DEL POTRERO]]/TablaAforos[[#This Row],[NUMERO VACAS LOTE]]/TablaAforos[[#This Row],[DIAS OCUPACION]],"")</f>
        <v/>
      </c>
      <c r="L3257" s="23">
        <f t="shared" si="609"/>
        <v>1900</v>
      </c>
      <c r="M3257" s="23">
        <f t="shared" si="610"/>
        <v>1</v>
      </c>
      <c r="N3257" s="23">
        <f t="shared" si="611"/>
        <v>0</v>
      </c>
    </row>
    <row r="3258" spans="10:14" hidden="1">
      <c r="J3258" s="21"/>
      <c r="K3258" s="22" t="str">
        <f>IFERROR(TablaAforos[[#This Row],[AREA DEL POTRERO]]/TablaAforos[[#This Row],[NUMERO VACAS LOTE]]/TablaAforos[[#This Row],[DIAS OCUPACION]],"")</f>
        <v/>
      </c>
      <c r="L3258" s="23">
        <f t="shared" ref="L3258:L3268" si="612">YEAR(A3258)</f>
        <v>1900</v>
      </c>
      <c r="M3258" s="23">
        <f t="shared" ref="M3258:M3268" si="613">MONTH(A3258)</f>
        <v>1</v>
      </c>
      <c r="N3258" s="23">
        <f t="shared" ref="N3258:N3268" si="614">DAY(A3258)</f>
        <v>0</v>
      </c>
    </row>
    <row r="3259" spans="10:14" hidden="1">
      <c r="J3259" s="21"/>
      <c r="K3259" s="22" t="str">
        <f>IFERROR(TablaAforos[[#This Row],[AREA DEL POTRERO]]/TablaAforos[[#This Row],[NUMERO VACAS LOTE]]/TablaAforos[[#This Row],[DIAS OCUPACION]],"")</f>
        <v/>
      </c>
      <c r="L3259" s="23">
        <f t="shared" si="612"/>
        <v>1900</v>
      </c>
      <c r="M3259" s="23">
        <f t="shared" si="613"/>
        <v>1</v>
      </c>
      <c r="N3259" s="23">
        <f t="shared" si="614"/>
        <v>0</v>
      </c>
    </row>
    <row r="3260" spans="10:14" hidden="1">
      <c r="J3260" s="21"/>
      <c r="K3260" s="22" t="str">
        <f>IFERROR(TablaAforos[[#This Row],[AREA DEL POTRERO]]/TablaAforos[[#This Row],[NUMERO VACAS LOTE]]/TablaAforos[[#This Row],[DIAS OCUPACION]],"")</f>
        <v/>
      </c>
      <c r="L3260" s="23">
        <f t="shared" si="612"/>
        <v>1900</v>
      </c>
      <c r="M3260" s="23">
        <f t="shared" si="613"/>
        <v>1</v>
      </c>
      <c r="N3260" s="23">
        <f t="shared" si="614"/>
        <v>0</v>
      </c>
    </row>
    <row r="3261" spans="10:14" hidden="1">
      <c r="J3261" s="21"/>
      <c r="K3261" s="22" t="str">
        <f>IFERROR(TablaAforos[[#This Row],[AREA DEL POTRERO]]/TablaAforos[[#This Row],[NUMERO VACAS LOTE]]/TablaAforos[[#This Row],[DIAS OCUPACION]],"")</f>
        <v/>
      </c>
      <c r="L3261" s="23">
        <f t="shared" si="612"/>
        <v>1900</v>
      </c>
      <c r="M3261" s="23">
        <f t="shared" si="613"/>
        <v>1</v>
      </c>
      <c r="N3261" s="23">
        <f t="shared" si="614"/>
        <v>0</v>
      </c>
    </row>
    <row r="3262" spans="10:14" hidden="1">
      <c r="J3262" s="21"/>
      <c r="K3262" s="22" t="str">
        <f>IFERROR(TablaAforos[[#This Row],[AREA DEL POTRERO]]/TablaAforos[[#This Row],[NUMERO VACAS LOTE]]/TablaAforos[[#This Row],[DIAS OCUPACION]],"")</f>
        <v/>
      </c>
      <c r="L3262" s="23">
        <f t="shared" si="612"/>
        <v>1900</v>
      </c>
      <c r="M3262" s="23">
        <f t="shared" si="613"/>
        <v>1</v>
      </c>
      <c r="N3262" s="23">
        <f t="shared" si="614"/>
        <v>0</v>
      </c>
    </row>
    <row r="3263" spans="10:14" hidden="1">
      <c r="J3263" s="21"/>
      <c r="K3263" s="22" t="str">
        <f>IFERROR(TablaAforos[[#This Row],[AREA DEL POTRERO]]/TablaAforos[[#This Row],[NUMERO VACAS LOTE]]/TablaAforos[[#This Row],[DIAS OCUPACION]],"")</f>
        <v/>
      </c>
      <c r="L3263" s="23">
        <f t="shared" si="612"/>
        <v>1900</v>
      </c>
      <c r="M3263" s="23">
        <f t="shared" si="613"/>
        <v>1</v>
      </c>
      <c r="N3263" s="23">
        <f t="shared" si="614"/>
        <v>0</v>
      </c>
    </row>
    <row r="3264" spans="10:14" hidden="1">
      <c r="J3264" s="21"/>
      <c r="K3264" s="22" t="str">
        <f>IFERROR(TablaAforos[[#This Row],[AREA DEL POTRERO]]/TablaAforos[[#This Row],[NUMERO VACAS LOTE]]/TablaAforos[[#This Row],[DIAS OCUPACION]],"")</f>
        <v/>
      </c>
      <c r="L3264" s="23">
        <f t="shared" si="612"/>
        <v>1900</v>
      </c>
      <c r="M3264" s="23">
        <f t="shared" si="613"/>
        <v>1</v>
      </c>
      <c r="N3264" s="23">
        <f t="shared" si="614"/>
        <v>0</v>
      </c>
    </row>
    <row r="3265" spans="1:17" hidden="1">
      <c r="J3265" s="21"/>
      <c r="K3265" s="22" t="str">
        <f>IFERROR(TablaAforos[[#This Row],[AREA DEL POTRERO]]/TablaAforos[[#This Row],[NUMERO VACAS LOTE]]/TablaAforos[[#This Row],[DIAS OCUPACION]],"")</f>
        <v/>
      </c>
      <c r="L3265" s="23">
        <f t="shared" si="612"/>
        <v>1900</v>
      </c>
      <c r="M3265" s="23">
        <f t="shared" si="613"/>
        <v>1</v>
      </c>
      <c r="N3265" s="23">
        <f t="shared" si="614"/>
        <v>0</v>
      </c>
    </row>
    <row r="3266" spans="1:17" hidden="1">
      <c r="J3266" s="21"/>
      <c r="K3266" s="22" t="str">
        <f>IFERROR(TablaAforos[[#This Row],[AREA DEL POTRERO]]/TablaAforos[[#This Row],[NUMERO VACAS LOTE]]/TablaAforos[[#This Row],[DIAS OCUPACION]],"")</f>
        <v/>
      </c>
      <c r="L3266" s="23">
        <f t="shared" si="612"/>
        <v>1900</v>
      </c>
      <c r="M3266" s="23">
        <f t="shared" si="613"/>
        <v>1</v>
      </c>
      <c r="N3266" s="23">
        <f t="shared" si="614"/>
        <v>0</v>
      </c>
    </row>
    <row r="3267" spans="1:17" hidden="1">
      <c r="J3267" s="21"/>
      <c r="K3267" s="22" t="str">
        <f>IFERROR(TablaAforos[[#This Row],[AREA DEL POTRERO]]/TablaAforos[[#This Row],[NUMERO VACAS LOTE]]/TablaAforos[[#This Row],[DIAS OCUPACION]],"")</f>
        <v/>
      </c>
      <c r="L3267" s="23">
        <f t="shared" si="612"/>
        <v>1900</v>
      </c>
      <c r="M3267" s="23">
        <f t="shared" si="613"/>
        <v>1</v>
      </c>
      <c r="N3267" s="23">
        <f t="shared" si="614"/>
        <v>0</v>
      </c>
    </row>
    <row r="3268" spans="1:17" hidden="1">
      <c r="J3268" s="21"/>
      <c r="K3268" s="22" t="str">
        <f>IFERROR(TablaAforos[[#This Row],[AREA DEL POTRERO]]/TablaAforos[[#This Row],[NUMERO VACAS LOTE]]/TablaAforos[[#This Row],[DIAS OCUPACION]],"")</f>
        <v/>
      </c>
      <c r="L3268" s="23">
        <f t="shared" si="612"/>
        <v>1900</v>
      </c>
      <c r="M3268" s="23">
        <f t="shared" si="613"/>
        <v>1</v>
      </c>
      <c r="N3268" s="23">
        <f t="shared" si="614"/>
        <v>0</v>
      </c>
    </row>
    <row r="3269" spans="1:17">
      <c r="A3269" s="45">
        <v>45380</v>
      </c>
      <c r="B3269" s="20" t="s">
        <v>82</v>
      </c>
      <c r="C3269" s="20" t="s">
        <v>87</v>
      </c>
      <c r="D3269" s="20">
        <v>62</v>
      </c>
      <c r="E3269" s="20">
        <v>2500</v>
      </c>
      <c r="F3269" s="20">
        <v>38</v>
      </c>
      <c r="G3269" s="20">
        <v>1.4</v>
      </c>
      <c r="H3269" s="20">
        <v>1</v>
      </c>
      <c r="I3269" s="20">
        <v>34</v>
      </c>
      <c r="J3269" s="21">
        <v>71.5</v>
      </c>
      <c r="K3269" s="22">
        <f>IFERROR(TablaAforos[[#This Row],[AREA DEL POTRERO]]/TablaAforos[[#This Row],[NUMERO VACAS LOTE]]/TablaAforos[[#This Row],[DIAS OCUPACION]],"")</f>
        <v>65.78947368421052</v>
      </c>
      <c r="L3269" s="23">
        <f>YEAR(A3269)</f>
        <v>2024</v>
      </c>
      <c r="M3269" s="23">
        <f>MONTH(A3269)</f>
        <v>3</v>
      </c>
      <c r="N3269" s="23">
        <f>DAY(A3269)</f>
        <v>29</v>
      </c>
      <c r="O3269" s="23">
        <v>6</v>
      </c>
    </row>
    <row r="3270" spans="1:17">
      <c r="A3270" s="261">
        <v>45380</v>
      </c>
      <c r="B3270" s="262" t="s">
        <v>85</v>
      </c>
      <c r="C3270" s="262">
        <v>2</v>
      </c>
      <c r="D3270" s="20" t="s">
        <v>191</v>
      </c>
      <c r="E3270" s="262">
        <v>15200</v>
      </c>
      <c r="F3270" s="262">
        <v>41</v>
      </c>
      <c r="G3270" s="262">
        <v>1.3</v>
      </c>
      <c r="H3270" s="262">
        <v>4</v>
      </c>
      <c r="I3270" s="262">
        <v>24</v>
      </c>
      <c r="J3270" s="263">
        <v>99.3</v>
      </c>
      <c r="K3270" s="264">
        <f>IFERROR(TablaAforos[[#This Row],[AREA DEL POTRERO]]/TablaAforos[[#This Row],[NUMERO VACAS LOTE]]/TablaAforos[[#This Row],[DIAS OCUPACION]],"")</f>
        <v>92.682926829268297</v>
      </c>
      <c r="L3270" s="265">
        <f>YEAR(A3270)</f>
        <v>2024</v>
      </c>
      <c r="M3270" s="265">
        <f>MONTH(A3270)</f>
        <v>3</v>
      </c>
      <c r="N3270" s="265">
        <f>DAY(A3270)</f>
        <v>29</v>
      </c>
      <c r="O3270" s="265">
        <v>6</v>
      </c>
      <c r="P3270" s="265"/>
      <c r="Q3270" s="262"/>
    </row>
    <row r="3271" spans="1:17">
      <c r="A3271" s="45">
        <v>45381</v>
      </c>
      <c r="B3271" s="20" t="s">
        <v>81</v>
      </c>
      <c r="C3271" s="20">
        <v>1</v>
      </c>
      <c r="D3271" s="20">
        <v>11</v>
      </c>
      <c r="E3271" s="20">
        <v>2272</v>
      </c>
      <c r="F3271" s="20">
        <v>35</v>
      </c>
      <c r="G3271" s="20">
        <v>2.2000000000000002</v>
      </c>
      <c r="H3271" s="20">
        <v>1</v>
      </c>
      <c r="I3271" s="20">
        <v>31</v>
      </c>
      <c r="J3271" s="21">
        <v>94.5</v>
      </c>
      <c r="K3271" s="22">
        <f>IFERROR(TablaAforos[[#This Row],[AREA DEL POTRERO]]/TablaAforos[[#This Row],[NUMERO VACAS LOTE]]/TablaAforos[[#This Row],[DIAS OCUPACION]],"")</f>
        <v>64.914285714285711</v>
      </c>
      <c r="L3271" s="23">
        <f>YEAR(A3271)</f>
        <v>2024</v>
      </c>
      <c r="M3271" s="23">
        <f>MONTH(A3271)</f>
        <v>3</v>
      </c>
      <c r="N3271" s="23">
        <f>DAY(A3271)</f>
        <v>30</v>
      </c>
      <c r="O3271" s="23">
        <v>6</v>
      </c>
    </row>
    <row r="3272" spans="1:17">
      <c r="A3272" s="45">
        <v>45381</v>
      </c>
      <c r="B3272" s="20" t="s">
        <v>81</v>
      </c>
      <c r="C3272" s="20">
        <v>2</v>
      </c>
      <c r="D3272" s="20">
        <v>79</v>
      </c>
      <c r="E3272" s="20">
        <v>2750</v>
      </c>
      <c r="F3272" s="20">
        <v>34</v>
      </c>
      <c r="G3272" s="20">
        <v>2</v>
      </c>
      <c r="H3272" s="20">
        <v>1</v>
      </c>
      <c r="I3272" s="20">
        <v>33</v>
      </c>
      <c r="J3272" s="21">
        <v>108</v>
      </c>
      <c r="K3272" s="22">
        <f>IFERROR(TablaAforos[[#This Row],[AREA DEL POTRERO]]/TablaAforos[[#This Row],[NUMERO VACAS LOTE]]/TablaAforos[[#This Row],[DIAS OCUPACION]],"")</f>
        <v>80.882352941176464</v>
      </c>
      <c r="L3272" s="23">
        <f t="shared" ref="L3272:L3358" si="615">YEAR(A3272)</f>
        <v>2024</v>
      </c>
      <c r="M3272" s="23">
        <f t="shared" ref="M3272:M3358" si="616">MONTH(A3272)</f>
        <v>3</v>
      </c>
      <c r="N3272" s="23">
        <f t="shared" ref="N3272:N3358" si="617">DAY(A3272)</f>
        <v>30</v>
      </c>
      <c r="O3272" s="23">
        <v>6</v>
      </c>
    </row>
    <row r="3273" spans="1:17">
      <c r="A3273" s="261">
        <v>45381</v>
      </c>
      <c r="B3273" s="262" t="s">
        <v>82</v>
      </c>
      <c r="C3273" s="262" t="s">
        <v>86</v>
      </c>
      <c r="D3273" s="262">
        <v>14</v>
      </c>
      <c r="E3273" s="262">
        <v>2500</v>
      </c>
      <c r="F3273" s="262">
        <v>41</v>
      </c>
      <c r="G3273" s="262">
        <v>3.2</v>
      </c>
      <c r="H3273" s="262">
        <v>1</v>
      </c>
      <c r="I3273" s="262">
        <v>35</v>
      </c>
      <c r="J3273" s="263">
        <v>146</v>
      </c>
      <c r="K3273" s="264">
        <f>IFERROR(TablaAforos[[#This Row],[AREA DEL POTRERO]]/TablaAforos[[#This Row],[NUMERO VACAS LOTE]]/TablaAforos[[#This Row],[DIAS OCUPACION]],"")</f>
        <v>60.975609756097562</v>
      </c>
      <c r="L3273" s="265">
        <f>YEAR(A3273)</f>
        <v>2024</v>
      </c>
      <c r="M3273" s="265">
        <f>MONTH(A3273)</f>
        <v>3</v>
      </c>
      <c r="N3273" s="265">
        <f>DAY(A3273)</f>
        <v>30</v>
      </c>
      <c r="O3273" s="265">
        <v>6</v>
      </c>
      <c r="P3273" s="265"/>
      <c r="Q3273" s="262"/>
    </row>
    <row r="3274" spans="1:17">
      <c r="A3274" s="45">
        <v>45381</v>
      </c>
      <c r="B3274" s="20" t="s">
        <v>82</v>
      </c>
      <c r="C3274" s="20" t="s">
        <v>87</v>
      </c>
      <c r="D3274" s="20">
        <v>63</v>
      </c>
      <c r="E3274" s="20">
        <v>2500</v>
      </c>
      <c r="F3274" s="20">
        <v>38</v>
      </c>
      <c r="G3274" s="20">
        <v>1.8</v>
      </c>
      <c r="H3274" s="20">
        <v>1</v>
      </c>
      <c r="I3274" s="20">
        <v>34</v>
      </c>
      <c r="J3274" s="21">
        <v>91.8</v>
      </c>
      <c r="K3274" s="22">
        <f>IFERROR(TablaAforos[[#This Row],[AREA DEL POTRERO]]/TablaAforos[[#This Row],[NUMERO VACAS LOTE]]/TablaAforos[[#This Row],[DIAS OCUPACION]],"")</f>
        <v>65.78947368421052</v>
      </c>
      <c r="L3274" s="23">
        <f>YEAR(A3274)</f>
        <v>2024</v>
      </c>
      <c r="M3274" s="23">
        <f>MONTH(A3274)</f>
        <v>3</v>
      </c>
      <c r="N3274" s="23">
        <f>DAY(A3274)</f>
        <v>30</v>
      </c>
      <c r="O3274" s="23">
        <v>6</v>
      </c>
    </row>
    <row r="3275" spans="1:17">
      <c r="A3275" s="261">
        <v>45381</v>
      </c>
      <c r="B3275" s="262" t="s">
        <v>85</v>
      </c>
      <c r="C3275" s="262">
        <v>1</v>
      </c>
      <c r="D3275" s="262" t="s">
        <v>130</v>
      </c>
      <c r="E3275" s="262">
        <v>4091</v>
      </c>
      <c r="F3275" s="262">
        <v>35</v>
      </c>
      <c r="G3275" s="262">
        <v>0.9</v>
      </c>
      <c r="H3275" s="262">
        <v>1</v>
      </c>
      <c r="I3275" s="262">
        <v>23</v>
      </c>
      <c r="J3275" s="263">
        <v>74.3</v>
      </c>
      <c r="K3275" s="264">
        <f>IFERROR(TablaAforos[[#This Row],[AREA DEL POTRERO]]/TablaAforos[[#This Row],[NUMERO VACAS LOTE]]/TablaAforos[[#This Row],[DIAS OCUPACION]],"")</f>
        <v>116.88571428571429</v>
      </c>
      <c r="L3275" s="265">
        <f>YEAR(A3275)</f>
        <v>2024</v>
      </c>
      <c r="M3275" s="265">
        <f>MONTH(A3275)</f>
        <v>3</v>
      </c>
      <c r="N3275" s="265">
        <f>DAY(A3275)</f>
        <v>30</v>
      </c>
      <c r="O3275" s="265">
        <v>6</v>
      </c>
      <c r="P3275" s="265"/>
      <c r="Q3275" s="262"/>
    </row>
    <row r="3276" spans="1:17">
      <c r="A3276" s="45">
        <v>45382</v>
      </c>
      <c r="B3276" s="20" t="s">
        <v>81</v>
      </c>
      <c r="C3276" s="20">
        <v>1</v>
      </c>
      <c r="D3276" s="20">
        <v>12</v>
      </c>
      <c r="E3276" s="20">
        <v>2121</v>
      </c>
      <c r="F3276" s="20">
        <v>35</v>
      </c>
      <c r="G3276" s="20">
        <v>2</v>
      </c>
      <c r="H3276" s="20">
        <v>1</v>
      </c>
      <c r="I3276" s="20">
        <v>31</v>
      </c>
      <c r="J3276" s="21">
        <v>81.5</v>
      </c>
      <c r="K3276" s="22">
        <f>IFERROR(TablaAforos[[#This Row],[AREA DEL POTRERO]]/TablaAforos[[#This Row],[NUMERO VACAS LOTE]]/TablaAforos[[#This Row],[DIAS OCUPACION]],"")</f>
        <v>60.6</v>
      </c>
      <c r="L3276" s="23">
        <f>YEAR(A3276)</f>
        <v>2024</v>
      </c>
      <c r="M3276" s="23">
        <f>MONTH(A3276)</f>
        <v>3</v>
      </c>
      <c r="N3276" s="23">
        <f>DAY(A3276)</f>
        <v>31</v>
      </c>
      <c r="O3276" s="23">
        <v>6</v>
      </c>
    </row>
    <row r="3277" spans="1:17">
      <c r="A3277" s="45">
        <v>45382</v>
      </c>
      <c r="B3277" s="20" t="s">
        <v>81</v>
      </c>
      <c r="C3277" s="20">
        <v>2</v>
      </c>
      <c r="D3277" s="20">
        <v>77</v>
      </c>
      <c r="E3277" s="20">
        <v>2066</v>
      </c>
      <c r="F3277" s="20">
        <v>34</v>
      </c>
      <c r="G3277" s="20">
        <v>2</v>
      </c>
      <c r="H3277" s="20">
        <v>1</v>
      </c>
      <c r="I3277" s="20">
        <v>33</v>
      </c>
      <c r="J3277" s="21">
        <v>82.5</v>
      </c>
      <c r="K3277" s="22">
        <f>IFERROR(TablaAforos[[#This Row],[AREA DEL POTRERO]]/TablaAforos[[#This Row],[NUMERO VACAS LOTE]]/TablaAforos[[#This Row],[DIAS OCUPACION]],"")</f>
        <v>60.764705882352942</v>
      </c>
      <c r="L3277" s="23">
        <f t="shared" si="615"/>
        <v>2024</v>
      </c>
      <c r="M3277" s="23">
        <f t="shared" si="616"/>
        <v>3</v>
      </c>
      <c r="N3277" s="23">
        <f t="shared" si="617"/>
        <v>31</v>
      </c>
      <c r="O3277" s="23">
        <v>6</v>
      </c>
    </row>
    <row r="3278" spans="1:17">
      <c r="A3278" s="261">
        <v>45382</v>
      </c>
      <c r="B3278" s="262" t="s">
        <v>88</v>
      </c>
      <c r="C3278" s="262">
        <v>1</v>
      </c>
      <c r="D3278" s="262">
        <v>2</v>
      </c>
      <c r="E3278" s="262">
        <v>19000</v>
      </c>
      <c r="F3278" s="262">
        <v>46</v>
      </c>
      <c r="G3278" s="262">
        <v>1</v>
      </c>
      <c r="H3278" s="262">
        <v>3</v>
      </c>
      <c r="I3278" s="262">
        <v>25</v>
      </c>
      <c r="J3278" s="263">
        <v>94.9</v>
      </c>
      <c r="K3278" s="264">
        <f>IFERROR(TablaAforos[[#This Row],[AREA DEL POTRERO]]/TablaAforos[[#This Row],[NUMERO VACAS LOTE]]/TablaAforos[[#This Row],[DIAS OCUPACION]],"")</f>
        <v>137.68115942028984</v>
      </c>
      <c r="L3278" s="265">
        <f>YEAR(A3278)</f>
        <v>2024</v>
      </c>
      <c r="M3278" s="265">
        <f>MONTH(A3278)</f>
        <v>3</v>
      </c>
      <c r="N3278" s="265">
        <f>DAY(A3278)</f>
        <v>31</v>
      </c>
      <c r="O3278" s="265">
        <v>6</v>
      </c>
      <c r="P3278" s="265"/>
      <c r="Q3278" s="262"/>
    </row>
    <row r="3279" spans="1:17">
      <c r="A3279" s="45">
        <v>45382</v>
      </c>
      <c r="B3279" s="20" t="s">
        <v>82</v>
      </c>
      <c r="C3279" s="20" t="s">
        <v>86</v>
      </c>
      <c r="D3279" s="20">
        <v>15</v>
      </c>
      <c r="E3279" s="20">
        <v>2500</v>
      </c>
      <c r="F3279" s="20">
        <v>41</v>
      </c>
      <c r="G3279" s="20">
        <v>2</v>
      </c>
      <c r="H3279" s="20">
        <v>1</v>
      </c>
      <c r="I3279" s="20">
        <v>35</v>
      </c>
      <c r="J3279" s="21">
        <v>92.8</v>
      </c>
      <c r="K3279" s="22">
        <f>IFERROR(TablaAforos[[#This Row],[AREA DEL POTRERO]]/TablaAforos[[#This Row],[NUMERO VACAS LOTE]]/TablaAforos[[#This Row],[DIAS OCUPACION]],"")</f>
        <v>60.975609756097562</v>
      </c>
      <c r="L3279" s="23">
        <f>YEAR(A3279)</f>
        <v>2024</v>
      </c>
      <c r="M3279" s="23">
        <f>MONTH(A3279)</f>
        <v>3</v>
      </c>
      <c r="N3279" s="23">
        <f>DAY(A3279)</f>
        <v>31</v>
      </c>
      <c r="O3279" s="23">
        <v>6</v>
      </c>
    </row>
    <row r="3280" spans="1:17">
      <c r="A3280" s="45">
        <v>45382</v>
      </c>
      <c r="B3280" s="20" t="s">
        <v>82</v>
      </c>
      <c r="C3280" s="20" t="s">
        <v>87</v>
      </c>
      <c r="D3280" s="20">
        <v>65</v>
      </c>
      <c r="E3280" s="20">
        <v>2500</v>
      </c>
      <c r="F3280" s="20">
        <v>38</v>
      </c>
      <c r="G3280" s="20">
        <v>1.3</v>
      </c>
      <c r="H3280" s="20">
        <v>1</v>
      </c>
      <c r="I3280" s="20">
        <v>34</v>
      </c>
      <c r="J3280" s="21">
        <v>64.599999999999994</v>
      </c>
      <c r="K3280" s="22">
        <f>IFERROR(TablaAforos[[#This Row],[AREA DEL POTRERO]]/TablaAforos[[#This Row],[NUMERO VACAS LOTE]]/TablaAforos[[#This Row],[DIAS OCUPACION]],"")</f>
        <v>65.78947368421052</v>
      </c>
      <c r="L3280" s="23">
        <f t="shared" si="615"/>
        <v>2024</v>
      </c>
      <c r="M3280" s="23">
        <f t="shared" si="616"/>
        <v>3</v>
      </c>
      <c r="N3280" s="23">
        <f t="shared" si="617"/>
        <v>31</v>
      </c>
      <c r="O3280" s="23">
        <v>6</v>
      </c>
    </row>
    <row r="3281" spans="1:17">
      <c r="A3281" s="261">
        <v>45382</v>
      </c>
      <c r="B3281" s="262" t="s">
        <v>85</v>
      </c>
      <c r="C3281" s="262">
        <v>1</v>
      </c>
      <c r="D3281" s="262" t="s">
        <v>131</v>
      </c>
      <c r="E3281" s="262">
        <v>8767</v>
      </c>
      <c r="F3281" s="262">
        <v>35</v>
      </c>
      <c r="G3281" s="262">
        <v>1</v>
      </c>
      <c r="H3281" s="262">
        <v>2</v>
      </c>
      <c r="I3281" s="262">
        <v>23</v>
      </c>
      <c r="J3281" s="263">
        <v>82.2</v>
      </c>
      <c r="K3281" s="264">
        <f>IFERROR(TablaAforos[[#This Row],[AREA DEL POTRERO]]/TablaAforos[[#This Row],[NUMERO VACAS LOTE]]/TablaAforos[[#This Row],[DIAS OCUPACION]],"")</f>
        <v>125.24285714285715</v>
      </c>
      <c r="L3281" s="265">
        <f>YEAR(A3281)</f>
        <v>2024</v>
      </c>
      <c r="M3281" s="265">
        <f>MONTH(A3281)</f>
        <v>3</v>
      </c>
      <c r="N3281" s="265">
        <f>DAY(A3281)</f>
        <v>31</v>
      </c>
      <c r="O3281" s="265">
        <v>6</v>
      </c>
      <c r="P3281" s="265"/>
      <c r="Q3281" s="262"/>
    </row>
    <row r="3282" spans="1:17">
      <c r="A3282" s="261">
        <v>45383</v>
      </c>
      <c r="B3282" s="262" t="s">
        <v>81</v>
      </c>
      <c r="C3282" s="262">
        <v>1</v>
      </c>
      <c r="D3282" s="262">
        <v>14</v>
      </c>
      <c r="E3282" s="262">
        <v>2247</v>
      </c>
      <c r="F3282" s="262">
        <v>35</v>
      </c>
      <c r="G3282" s="262">
        <v>1.9</v>
      </c>
      <c r="H3282" s="262">
        <v>1</v>
      </c>
      <c r="I3282" s="262">
        <v>31</v>
      </c>
      <c r="J3282" s="263">
        <v>82.6</v>
      </c>
      <c r="K3282" s="264">
        <f>IFERROR(TablaAforos[[#This Row],[AREA DEL POTRERO]]/TablaAforos[[#This Row],[NUMERO VACAS LOTE]]/TablaAforos[[#This Row],[DIAS OCUPACION]],"")</f>
        <v>64.2</v>
      </c>
      <c r="L3282" s="265">
        <f>YEAR(A3282)</f>
        <v>2024</v>
      </c>
      <c r="M3282" s="265">
        <f>MONTH(A3282)</f>
        <v>4</v>
      </c>
      <c r="N3282" s="265">
        <f>DAY(A3282)</f>
        <v>1</v>
      </c>
      <c r="O3282" s="265">
        <v>6</v>
      </c>
      <c r="P3282" s="265"/>
      <c r="Q3282" s="262"/>
    </row>
    <row r="3283" spans="1:17">
      <c r="A3283" s="261">
        <v>45383</v>
      </c>
      <c r="B3283" s="262" t="s">
        <v>81</v>
      </c>
      <c r="C3283" s="262">
        <v>2</v>
      </c>
      <c r="D3283" s="262">
        <v>76</v>
      </c>
      <c r="E3283" s="262">
        <v>2562</v>
      </c>
      <c r="F3283" s="262">
        <v>35</v>
      </c>
      <c r="G3283" s="262">
        <v>1.8</v>
      </c>
      <c r="H3283" s="262">
        <v>1</v>
      </c>
      <c r="I3283" s="262">
        <v>33</v>
      </c>
      <c r="J3283" s="263">
        <v>88.5</v>
      </c>
      <c r="K3283" s="264">
        <f>IFERROR(TablaAforos[[#This Row],[AREA DEL POTRERO]]/TablaAforos[[#This Row],[NUMERO VACAS LOTE]]/TablaAforos[[#This Row],[DIAS OCUPACION]],"")</f>
        <v>73.2</v>
      </c>
      <c r="L3283" s="265">
        <f>YEAR(A3283)</f>
        <v>2024</v>
      </c>
      <c r="M3283" s="265">
        <f>MONTH(A3283)</f>
        <v>4</v>
      </c>
      <c r="N3283" s="265">
        <f>DAY(A3283)</f>
        <v>1</v>
      </c>
      <c r="O3283" s="265">
        <v>6</v>
      </c>
      <c r="P3283" s="265"/>
      <c r="Q3283" s="262"/>
    </row>
    <row r="3284" spans="1:17">
      <c r="A3284" s="45">
        <v>45383</v>
      </c>
      <c r="B3284" s="20" t="s">
        <v>82</v>
      </c>
      <c r="C3284" s="20" t="s">
        <v>86</v>
      </c>
      <c r="D3284" s="20">
        <v>16</v>
      </c>
      <c r="E3284" s="20">
        <v>2500</v>
      </c>
      <c r="F3284" s="20">
        <v>41</v>
      </c>
      <c r="G3284" s="20">
        <v>2.1</v>
      </c>
      <c r="H3284" s="20">
        <v>1</v>
      </c>
      <c r="I3284" s="20">
        <v>35</v>
      </c>
      <c r="J3284" s="21">
        <v>97</v>
      </c>
      <c r="K3284" s="22">
        <f>IFERROR(TablaAforos[[#This Row],[AREA DEL POTRERO]]/TablaAforos[[#This Row],[NUMERO VACAS LOTE]]/TablaAforos[[#This Row],[DIAS OCUPACION]],"")</f>
        <v>60.975609756097562</v>
      </c>
      <c r="L3284" s="23">
        <f>YEAR(A3284)</f>
        <v>2024</v>
      </c>
      <c r="M3284" s="23">
        <f>MONTH(A3284)</f>
        <v>4</v>
      </c>
      <c r="N3284" s="23">
        <f>DAY(A3284)</f>
        <v>1</v>
      </c>
      <c r="O3284" s="23">
        <v>6</v>
      </c>
    </row>
    <row r="3285" spans="1:17">
      <c r="A3285" s="45">
        <v>45383</v>
      </c>
      <c r="B3285" s="20" t="s">
        <v>82</v>
      </c>
      <c r="C3285" s="20" t="s">
        <v>87</v>
      </c>
      <c r="D3285" s="20">
        <v>64</v>
      </c>
      <c r="E3285" s="20">
        <v>2500</v>
      </c>
      <c r="F3285" s="20">
        <v>38</v>
      </c>
      <c r="G3285" s="20">
        <v>1.9</v>
      </c>
      <c r="H3285" s="20">
        <v>1</v>
      </c>
      <c r="I3285" s="20">
        <v>34</v>
      </c>
      <c r="J3285" s="21">
        <v>97.2</v>
      </c>
      <c r="K3285" s="22">
        <f>IFERROR(TablaAforos[[#This Row],[AREA DEL POTRERO]]/TablaAforos[[#This Row],[NUMERO VACAS LOTE]]/TablaAforos[[#This Row],[DIAS OCUPACION]],"")</f>
        <v>65.78947368421052</v>
      </c>
      <c r="L3285" s="23">
        <f t="shared" si="615"/>
        <v>2024</v>
      </c>
      <c r="M3285" s="23">
        <f t="shared" si="616"/>
        <v>4</v>
      </c>
      <c r="N3285" s="23">
        <f t="shared" si="617"/>
        <v>1</v>
      </c>
      <c r="O3285" s="23">
        <v>6</v>
      </c>
    </row>
    <row r="3286" spans="1:17">
      <c r="A3286" s="45">
        <v>45384</v>
      </c>
      <c r="B3286" s="20" t="s">
        <v>81</v>
      </c>
      <c r="C3286" s="20">
        <v>1</v>
      </c>
      <c r="D3286" s="20">
        <v>60</v>
      </c>
      <c r="E3286" s="20">
        <v>2393</v>
      </c>
      <c r="F3286" s="20">
        <v>35</v>
      </c>
      <c r="G3286" s="20">
        <v>1.9</v>
      </c>
      <c r="H3286" s="20">
        <v>1</v>
      </c>
      <c r="I3286" s="20">
        <v>31</v>
      </c>
      <c r="J3286" s="21">
        <v>88</v>
      </c>
      <c r="K3286" s="22">
        <f>IFERROR(TablaAforos[[#This Row],[AREA DEL POTRERO]]/TablaAforos[[#This Row],[NUMERO VACAS LOTE]]/TablaAforos[[#This Row],[DIAS OCUPACION]],"")</f>
        <v>68.371428571428567</v>
      </c>
      <c r="L3286" s="23">
        <f t="shared" si="615"/>
        <v>2024</v>
      </c>
      <c r="M3286" s="23">
        <f t="shared" si="616"/>
        <v>4</v>
      </c>
      <c r="N3286" s="23">
        <f t="shared" si="617"/>
        <v>2</v>
      </c>
      <c r="O3286" s="23">
        <v>6</v>
      </c>
    </row>
    <row r="3287" spans="1:17">
      <c r="A3287" s="261">
        <v>45384</v>
      </c>
      <c r="B3287" s="262" t="s">
        <v>81</v>
      </c>
      <c r="C3287" s="262">
        <v>2</v>
      </c>
      <c r="D3287" s="262">
        <v>75</v>
      </c>
      <c r="E3287" s="262">
        <v>1385</v>
      </c>
      <c r="F3287" s="262">
        <v>35</v>
      </c>
      <c r="G3287" s="262">
        <v>2.2999999999999998</v>
      </c>
      <c r="H3287" s="262">
        <v>0.5</v>
      </c>
      <c r="I3287" s="262">
        <v>33</v>
      </c>
      <c r="J3287" s="263">
        <v>120</v>
      </c>
      <c r="K3287" s="264">
        <f>IFERROR(TablaAforos[[#This Row],[AREA DEL POTRERO]]/TablaAforos[[#This Row],[NUMERO VACAS LOTE]]/TablaAforos[[#This Row],[DIAS OCUPACION]],"")</f>
        <v>79.142857142857139</v>
      </c>
      <c r="L3287" s="265">
        <f>YEAR(A3287)</f>
        <v>2024</v>
      </c>
      <c r="M3287" s="265">
        <f>MONTH(A3287)</f>
        <v>4</v>
      </c>
      <c r="N3287" s="265">
        <f>DAY(A3287)</f>
        <v>2</v>
      </c>
      <c r="O3287" s="265">
        <v>6</v>
      </c>
      <c r="P3287" s="265"/>
      <c r="Q3287" s="262"/>
    </row>
    <row r="3288" spans="1:17">
      <c r="A3288" s="261">
        <v>45384</v>
      </c>
      <c r="B3288" s="262" t="s">
        <v>82</v>
      </c>
      <c r="C3288" s="262" t="s">
        <v>86</v>
      </c>
      <c r="D3288" s="262">
        <v>17</v>
      </c>
      <c r="E3288" s="262">
        <v>2500</v>
      </c>
      <c r="F3288" s="262">
        <v>41</v>
      </c>
      <c r="G3288" s="262">
        <v>1.7</v>
      </c>
      <c r="H3288" s="262">
        <v>1</v>
      </c>
      <c r="I3288" s="262">
        <v>35</v>
      </c>
      <c r="J3288" s="263">
        <v>80</v>
      </c>
      <c r="K3288" s="264">
        <f>IFERROR(TablaAforos[[#This Row],[AREA DEL POTRERO]]/TablaAforos[[#This Row],[NUMERO VACAS LOTE]]/TablaAforos[[#This Row],[DIAS OCUPACION]],"")</f>
        <v>60.975609756097562</v>
      </c>
      <c r="L3288" s="265">
        <f>YEAR(A3288)</f>
        <v>2024</v>
      </c>
      <c r="M3288" s="265">
        <f>MONTH(A3288)</f>
        <v>4</v>
      </c>
      <c r="N3288" s="265">
        <f>DAY(A3288)</f>
        <v>2</v>
      </c>
      <c r="O3288" s="265">
        <v>6</v>
      </c>
      <c r="P3288" s="265"/>
      <c r="Q3288" s="262"/>
    </row>
    <row r="3289" spans="1:17">
      <c r="A3289" s="45">
        <v>45384</v>
      </c>
      <c r="B3289" s="20" t="s">
        <v>82</v>
      </c>
      <c r="C3289" s="20" t="s">
        <v>87</v>
      </c>
      <c r="D3289" s="20">
        <v>66</v>
      </c>
      <c r="E3289" s="20">
        <v>2500</v>
      </c>
      <c r="F3289" s="20">
        <v>38</v>
      </c>
      <c r="G3289" s="20">
        <v>2.1</v>
      </c>
      <c r="H3289" s="20">
        <v>1</v>
      </c>
      <c r="I3289" s="20">
        <v>34</v>
      </c>
      <c r="J3289" s="21">
        <v>108</v>
      </c>
      <c r="K3289" s="22">
        <f>IFERROR(TablaAforos[[#This Row],[AREA DEL POTRERO]]/TablaAforos[[#This Row],[NUMERO VACAS LOTE]]/TablaAforos[[#This Row],[DIAS OCUPACION]],"")</f>
        <v>65.78947368421052</v>
      </c>
      <c r="L3289" s="23">
        <f t="shared" si="615"/>
        <v>2024</v>
      </c>
      <c r="M3289" s="23">
        <f t="shared" si="616"/>
        <v>4</v>
      </c>
      <c r="N3289" s="23">
        <f t="shared" si="617"/>
        <v>2</v>
      </c>
      <c r="O3289" s="23">
        <v>6</v>
      </c>
    </row>
    <row r="3290" spans="1:17">
      <c r="A3290" s="261">
        <v>45384</v>
      </c>
      <c r="B3290" s="262" t="s">
        <v>85</v>
      </c>
      <c r="C3290" s="262">
        <v>1</v>
      </c>
      <c r="D3290" s="262" t="s">
        <v>132</v>
      </c>
      <c r="E3290" s="262">
        <v>14521</v>
      </c>
      <c r="F3290" s="262">
        <v>35</v>
      </c>
      <c r="G3290" s="262">
        <v>1.2</v>
      </c>
      <c r="H3290" s="262">
        <v>3</v>
      </c>
      <c r="I3290" s="262">
        <v>22</v>
      </c>
      <c r="J3290" s="263">
        <v>89.9</v>
      </c>
      <c r="K3290" s="264">
        <f>IFERROR(TablaAforos[[#This Row],[AREA DEL POTRERO]]/TablaAforos[[#This Row],[NUMERO VACAS LOTE]]/TablaAforos[[#This Row],[DIAS OCUPACION]],"")</f>
        <v>138.29523809523809</v>
      </c>
      <c r="L3290" s="265">
        <f>YEAR(A3290)</f>
        <v>2024</v>
      </c>
      <c r="M3290" s="265">
        <f>MONTH(A3290)</f>
        <v>4</v>
      </c>
      <c r="N3290" s="265">
        <f>DAY(A3290)</f>
        <v>2</v>
      </c>
      <c r="O3290" s="265">
        <v>6</v>
      </c>
      <c r="P3290" s="265"/>
      <c r="Q3290" s="262"/>
    </row>
    <row r="3291" spans="1:17">
      <c r="A3291" s="45">
        <v>45385</v>
      </c>
      <c r="B3291" s="20" t="s">
        <v>81</v>
      </c>
      <c r="C3291" s="20">
        <v>1</v>
      </c>
      <c r="D3291" s="20">
        <v>61</v>
      </c>
      <c r="E3291" s="20">
        <v>2668</v>
      </c>
      <c r="F3291" s="20">
        <v>35</v>
      </c>
      <c r="G3291" s="20">
        <v>2.2000000000000002</v>
      </c>
      <c r="H3291" s="20">
        <v>1</v>
      </c>
      <c r="I3291" s="20">
        <v>31</v>
      </c>
      <c r="J3291" s="21">
        <v>110</v>
      </c>
      <c r="K3291" s="22">
        <f>IFERROR(TablaAforos[[#This Row],[AREA DEL POTRERO]]/TablaAforos[[#This Row],[NUMERO VACAS LOTE]]/TablaAforos[[#This Row],[DIAS OCUPACION]],"")</f>
        <v>76.228571428571428</v>
      </c>
      <c r="L3291" s="23">
        <f t="shared" si="615"/>
        <v>2024</v>
      </c>
      <c r="M3291" s="23">
        <f t="shared" si="616"/>
        <v>4</v>
      </c>
      <c r="N3291" s="23">
        <f t="shared" si="617"/>
        <v>3</v>
      </c>
      <c r="O3291" s="23">
        <v>6</v>
      </c>
    </row>
    <row r="3292" spans="1:17">
      <c r="A3292" s="45">
        <v>45385</v>
      </c>
      <c r="B3292" s="20" t="s">
        <v>81</v>
      </c>
      <c r="C3292" s="20">
        <v>2</v>
      </c>
      <c r="D3292" s="20">
        <v>78</v>
      </c>
      <c r="E3292" s="20">
        <v>1779</v>
      </c>
      <c r="F3292" s="20">
        <v>36</v>
      </c>
      <c r="G3292" s="20">
        <v>2</v>
      </c>
      <c r="H3292" s="20">
        <v>1</v>
      </c>
      <c r="I3292" s="20">
        <v>33</v>
      </c>
      <c r="J3292" s="21">
        <v>76.7</v>
      </c>
      <c r="K3292" s="22">
        <f>IFERROR(TablaAforos[[#This Row],[AREA DEL POTRERO]]/TablaAforos[[#This Row],[NUMERO VACAS LOTE]]/TablaAforos[[#This Row],[DIAS OCUPACION]],"")</f>
        <v>49.416666666666664</v>
      </c>
      <c r="L3292" s="23">
        <f t="shared" si="615"/>
        <v>2024</v>
      </c>
      <c r="M3292" s="23">
        <f t="shared" si="616"/>
        <v>4</v>
      </c>
      <c r="N3292" s="23">
        <f t="shared" si="617"/>
        <v>3</v>
      </c>
      <c r="O3292" s="23">
        <v>6</v>
      </c>
    </row>
    <row r="3293" spans="1:17">
      <c r="A3293" s="261">
        <v>45385</v>
      </c>
      <c r="B3293" s="262" t="s">
        <v>82</v>
      </c>
      <c r="C3293" s="262" t="s">
        <v>86</v>
      </c>
      <c r="D3293" s="262">
        <v>18</v>
      </c>
      <c r="E3293" s="262">
        <v>2500</v>
      </c>
      <c r="F3293" s="262">
        <v>41</v>
      </c>
      <c r="G3293" s="262">
        <v>1.3</v>
      </c>
      <c r="H3293" s="262">
        <v>1</v>
      </c>
      <c r="I3293" s="262">
        <v>35</v>
      </c>
      <c r="J3293" s="263">
        <v>63.1</v>
      </c>
      <c r="K3293" s="264">
        <f>IFERROR(TablaAforos[[#This Row],[AREA DEL POTRERO]]/TablaAforos[[#This Row],[NUMERO VACAS LOTE]]/TablaAforos[[#This Row],[DIAS OCUPACION]],"")</f>
        <v>60.975609756097562</v>
      </c>
      <c r="L3293" s="265">
        <f>YEAR(A3293)</f>
        <v>2024</v>
      </c>
      <c r="M3293" s="265">
        <f>MONTH(A3293)</f>
        <v>4</v>
      </c>
      <c r="N3293" s="265">
        <f>DAY(A3293)</f>
        <v>3</v>
      </c>
      <c r="O3293" s="265">
        <v>6</v>
      </c>
      <c r="P3293" s="265"/>
      <c r="Q3293" s="262"/>
    </row>
    <row r="3294" spans="1:17">
      <c r="A3294" s="45">
        <v>45385</v>
      </c>
      <c r="B3294" s="20" t="s">
        <v>82</v>
      </c>
      <c r="C3294" s="20" t="s">
        <v>87</v>
      </c>
      <c r="D3294" s="20">
        <v>67</v>
      </c>
      <c r="E3294" s="20">
        <v>2500</v>
      </c>
      <c r="F3294" s="20">
        <v>38</v>
      </c>
      <c r="G3294" s="20">
        <v>1.4</v>
      </c>
      <c r="H3294" s="20">
        <v>1</v>
      </c>
      <c r="I3294" s="20">
        <v>34</v>
      </c>
      <c r="J3294" s="21">
        <v>70.599999999999994</v>
      </c>
      <c r="K3294" s="22">
        <f>IFERROR(TablaAforos[[#This Row],[AREA DEL POTRERO]]/TablaAforos[[#This Row],[NUMERO VACAS LOTE]]/TablaAforos[[#This Row],[DIAS OCUPACION]],"")</f>
        <v>65.78947368421052</v>
      </c>
      <c r="L3294" s="23">
        <f t="shared" si="615"/>
        <v>2024</v>
      </c>
      <c r="M3294" s="23">
        <f t="shared" si="616"/>
        <v>4</v>
      </c>
      <c r="N3294" s="23">
        <f t="shared" si="617"/>
        <v>3</v>
      </c>
      <c r="O3294" s="23">
        <v>6</v>
      </c>
    </row>
    <row r="3295" spans="1:17">
      <c r="A3295" s="45">
        <v>45385</v>
      </c>
      <c r="B3295" s="20" t="s">
        <v>88</v>
      </c>
      <c r="C3295" s="20">
        <v>1</v>
      </c>
      <c r="D3295" s="20">
        <v>3</v>
      </c>
      <c r="E3295" s="20">
        <v>12900</v>
      </c>
      <c r="F3295" s="20">
        <v>45</v>
      </c>
      <c r="G3295" s="20">
        <v>1.3</v>
      </c>
      <c r="H3295" s="20">
        <v>2.5</v>
      </c>
      <c r="I3295" s="20">
        <v>24</v>
      </c>
      <c r="J3295" s="21">
        <v>103</v>
      </c>
      <c r="K3295" s="22">
        <f>IFERROR(TablaAforos[[#This Row],[AREA DEL POTRERO]]/TablaAforos[[#This Row],[NUMERO VACAS LOTE]]/TablaAforos[[#This Row],[DIAS OCUPACION]],"")</f>
        <v>114.66666666666667</v>
      </c>
      <c r="L3295" s="23">
        <f t="shared" si="615"/>
        <v>2024</v>
      </c>
      <c r="M3295" s="23">
        <f t="shared" si="616"/>
        <v>4</v>
      </c>
      <c r="N3295" s="23">
        <f t="shared" si="617"/>
        <v>3</v>
      </c>
      <c r="O3295" s="23">
        <v>6</v>
      </c>
    </row>
    <row r="3296" spans="1:17">
      <c r="A3296" s="261">
        <v>45385</v>
      </c>
      <c r="B3296" s="262" t="s">
        <v>85</v>
      </c>
      <c r="C3296" s="262">
        <v>2</v>
      </c>
      <c r="D3296" s="262">
        <v>4</v>
      </c>
      <c r="E3296" s="262">
        <v>13687</v>
      </c>
      <c r="F3296" s="262">
        <v>41</v>
      </c>
      <c r="G3296" s="262">
        <v>1.4</v>
      </c>
      <c r="H3296" s="262">
        <v>3.5</v>
      </c>
      <c r="I3296" s="262">
        <v>26</v>
      </c>
      <c r="J3296" s="263">
        <v>87.4</v>
      </c>
      <c r="K3296" s="264">
        <f>IFERROR(TablaAforos[[#This Row],[AREA DEL POTRERO]]/TablaAforos[[#This Row],[NUMERO VACAS LOTE]]/TablaAforos[[#This Row],[DIAS OCUPACION]],"")</f>
        <v>95.37979094076654</v>
      </c>
      <c r="L3296" s="265">
        <f>YEAR(A3296)</f>
        <v>2024</v>
      </c>
      <c r="M3296" s="265">
        <f>MONTH(A3296)</f>
        <v>4</v>
      </c>
      <c r="N3296" s="265">
        <f>DAY(A3296)</f>
        <v>3</v>
      </c>
      <c r="O3296" s="265">
        <v>6</v>
      </c>
      <c r="P3296" s="265"/>
      <c r="Q3296" s="262"/>
    </row>
    <row r="3297" spans="1:17">
      <c r="A3297" s="45">
        <v>45386</v>
      </c>
      <c r="B3297" s="20" t="s">
        <v>81</v>
      </c>
      <c r="C3297" s="20">
        <v>1</v>
      </c>
      <c r="D3297" s="20">
        <v>62</v>
      </c>
      <c r="E3297" s="20">
        <v>2873</v>
      </c>
      <c r="F3297" s="20">
        <v>35</v>
      </c>
      <c r="G3297" s="20">
        <v>2</v>
      </c>
      <c r="H3297" s="20">
        <v>1</v>
      </c>
      <c r="I3297" s="20">
        <v>31</v>
      </c>
      <c r="J3297" s="21">
        <v>107</v>
      </c>
      <c r="K3297" s="22">
        <f>IFERROR(TablaAforos[[#This Row],[AREA DEL POTRERO]]/TablaAforos[[#This Row],[NUMERO VACAS LOTE]]/TablaAforos[[#This Row],[DIAS OCUPACION]],"")</f>
        <v>82.085714285714289</v>
      </c>
      <c r="L3297" s="23">
        <f>YEAR(A3297)</f>
        <v>2024</v>
      </c>
      <c r="M3297" s="23">
        <f>MONTH(A3297)</f>
        <v>4</v>
      </c>
      <c r="N3297" s="23">
        <f>DAY(A3297)</f>
        <v>4</v>
      </c>
      <c r="O3297" s="23">
        <v>6</v>
      </c>
    </row>
    <row r="3298" spans="1:17">
      <c r="A3298" s="45">
        <v>45386</v>
      </c>
      <c r="B3298" s="20" t="s">
        <v>81</v>
      </c>
      <c r="C3298" s="20">
        <v>2</v>
      </c>
      <c r="D3298" s="20">
        <v>80</v>
      </c>
      <c r="E3298" s="20">
        <v>2349</v>
      </c>
      <c r="F3298" s="20">
        <v>36</v>
      </c>
      <c r="G3298" s="20">
        <v>1.9</v>
      </c>
      <c r="H3298" s="20">
        <v>1</v>
      </c>
      <c r="I3298" s="20">
        <v>33</v>
      </c>
      <c r="J3298" s="21">
        <v>83.6</v>
      </c>
      <c r="K3298" s="22">
        <f>IFERROR(TablaAforos[[#This Row],[AREA DEL POTRERO]]/TablaAforos[[#This Row],[NUMERO VACAS LOTE]]/TablaAforos[[#This Row],[DIAS OCUPACION]],"")</f>
        <v>65.25</v>
      </c>
      <c r="L3298" s="23">
        <f>YEAR(A3298)</f>
        <v>2024</v>
      </c>
      <c r="M3298" s="23">
        <f>MONTH(A3298)</f>
        <v>4</v>
      </c>
      <c r="N3298" s="23">
        <f>DAY(A3298)</f>
        <v>4</v>
      </c>
      <c r="O3298" s="23">
        <v>6</v>
      </c>
    </row>
    <row r="3299" spans="1:17">
      <c r="A3299" s="261">
        <v>45386</v>
      </c>
      <c r="B3299" s="262" t="s">
        <v>82</v>
      </c>
      <c r="C3299" s="262" t="s">
        <v>86</v>
      </c>
      <c r="D3299" s="262">
        <v>19</v>
      </c>
      <c r="E3299" s="262">
        <v>2500</v>
      </c>
      <c r="F3299" s="262">
        <v>41</v>
      </c>
      <c r="G3299" s="262">
        <v>1.5</v>
      </c>
      <c r="H3299" s="262">
        <v>1</v>
      </c>
      <c r="I3299" s="262">
        <v>35</v>
      </c>
      <c r="J3299" s="263">
        <v>71.8</v>
      </c>
      <c r="K3299" s="264">
        <f>IFERROR(TablaAforos[[#This Row],[AREA DEL POTRERO]]/TablaAforos[[#This Row],[NUMERO VACAS LOTE]]/TablaAforos[[#This Row],[DIAS OCUPACION]],"")</f>
        <v>60.975609756097562</v>
      </c>
      <c r="L3299" s="265">
        <f>YEAR(A3299)</f>
        <v>2024</v>
      </c>
      <c r="M3299" s="265">
        <f>MONTH(A3299)</f>
        <v>4</v>
      </c>
      <c r="N3299" s="265">
        <f>DAY(A3299)</f>
        <v>4</v>
      </c>
      <c r="O3299" s="265">
        <v>6</v>
      </c>
      <c r="P3299" s="265"/>
      <c r="Q3299" s="262"/>
    </row>
    <row r="3300" spans="1:17">
      <c r="A3300" s="45">
        <v>45386</v>
      </c>
      <c r="B3300" s="20" t="s">
        <v>82</v>
      </c>
      <c r="C3300" s="20" t="s">
        <v>87</v>
      </c>
      <c r="D3300" s="20">
        <v>69</v>
      </c>
      <c r="E3300" s="20">
        <v>2500</v>
      </c>
      <c r="F3300" s="20">
        <v>38</v>
      </c>
      <c r="G3300" s="20">
        <v>1.6</v>
      </c>
      <c r="H3300" s="20">
        <v>1</v>
      </c>
      <c r="I3300" s="20">
        <v>34</v>
      </c>
      <c r="J3300" s="21">
        <v>82.4</v>
      </c>
      <c r="K3300" s="22">
        <f>IFERROR(TablaAforos[[#This Row],[AREA DEL POTRERO]]/TablaAforos[[#This Row],[NUMERO VACAS LOTE]]/TablaAforos[[#This Row],[DIAS OCUPACION]],"")</f>
        <v>65.78947368421052</v>
      </c>
      <c r="L3300" s="23">
        <f t="shared" si="615"/>
        <v>2024</v>
      </c>
      <c r="M3300" s="23">
        <f t="shared" si="616"/>
        <v>4</v>
      </c>
      <c r="N3300" s="23">
        <f t="shared" si="617"/>
        <v>4</v>
      </c>
      <c r="O3300" s="23">
        <v>6</v>
      </c>
    </row>
    <row r="3301" spans="1:17">
      <c r="A3301" s="45">
        <v>45387</v>
      </c>
      <c r="B3301" s="20" t="s">
        <v>81</v>
      </c>
      <c r="C3301" s="20">
        <v>1</v>
      </c>
      <c r="D3301" s="20">
        <v>63</v>
      </c>
      <c r="E3301" s="20">
        <v>2859</v>
      </c>
      <c r="F3301" s="20">
        <v>35</v>
      </c>
      <c r="G3301" s="20">
        <v>1.8</v>
      </c>
      <c r="H3301" s="20">
        <v>1</v>
      </c>
      <c r="I3301" s="20">
        <v>31</v>
      </c>
      <c r="J3301" s="21">
        <v>99.8</v>
      </c>
      <c r="K3301" s="22">
        <f>IFERROR(TablaAforos[[#This Row],[AREA DEL POTRERO]]/TablaAforos[[#This Row],[NUMERO VACAS LOTE]]/TablaAforos[[#This Row],[DIAS OCUPACION]],"")</f>
        <v>81.685714285714283</v>
      </c>
      <c r="L3301" s="23">
        <f t="shared" si="615"/>
        <v>2024</v>
      </c>
      <c r="M3301" s="23">
        <f t="shared" si="616"/>
        <v>4</v>
      </c>
      <c r="N3301" s="23">
        <f t="shared" si="617"/>
        <v>5</v>
      </c>
      <c r="O3301" s="23">
        <v>6</v>
      </c>
    </row>
    <row r="3302" spans="1:17">
      <c r="A3302" s="45">
        <v>45387</v>
      </c>
      <c r="B3302" s="20" t="s">
        <v>81</v>
      </c>
      <c r="C3302" s="20">
        <v>2</v>
      </c>
      <c r="D3302" s="20">
        <v>82</v>
      </c>
      <c r="E3302" s="20">
        <v>2804</v>
      </c>
      <c r="F3302" s="20">
        <v>36</v>
      </c>
      <c r="G3302" s="20">
        <v>1.9</v>
      </c>
      <c r="H3302" s="20">
        <v>1</v>
      </c>
      <c r="I3302" s="20">
        <v>33</v>
      </c>
      <c r="J3302" s="21">
        <v>97.2</v>
      </c>
      <c r="K3302" s="22">
        <f>IFERROR(TablaAforos[[#This Row],[AREA DEL POTRERO]]/TablaAforos[[#This Row],[NUMERO VACAS LOTE]]/TablaAforos[[#This Row],[DIAS OCUPACION]],"")</f>
        <v>77.888888888888886</v>
      </c>
      <c r="L3302" s="23">
        <f t="shared" si="615"/>
        <v>2024</v>
      </c>
      <c r="M3302" s="23">
        <f t="shared" si="616"/>
        <v>4</v>
      </c>
      <c r="N3302" s="23">
        <f t="shared" si="617"/>
        <v>5</v>
      </c>
      <c r="O3302" s="23">
        <v>6</v>
      </c>
    </row>
    <row r="3303" spans="1:17">
      <c r="A3303" s="45">
        <v>45387</v>
      </c>
      <c r="B3303" s="20" t="s">
        <v>82</v>
      </c>
      <c r="C3303" s="20" t="s">
        <v>86</v>
      </c>
      <c r="D3303" s="20">
        <v>20</v>
      </c>
      <c r="E3303" s="20">
        <v>2500</v>
      </c>
      <c r="F3303" s="20">
        <v>38</v>
      </c>
      <c r="G3303" s="20">
        <v>1.8</v>
      </c>
      <c r="H3303" s="20">
        <v>1</v>
      </c>
      <c r="I3303" s="20">
        <v>35</v>
      </c>
      <c r="J3303" s="21">
        <v>90.8</v>
      </c>
      <c r="K3303" s="22">
        <f>IFERROR(TablaAforos[[#This Row],[AREA DEL POTRERO]]/TablaAforos[[#This Row],[NUMERO VACAS LOTE]]/TablaAforos[[#This Row],[DIAS OCUPACION]],"")</f>
        <v>65.78947368421052</v>
      </c>
      <c r="L3303" s="23">
        <f>YEAR(A3303)</f>
        <v>2024</v>
      </c>
      <c r="M3303" s="23">
        <f>MONTH(A3303)</f>
        <v>4</v>
      </c>
      <c r="N3303" s="23">
        <f>DAY(A3303)</f>
        <v>5</v>
      </c>
      <c r="O3303" s="23">
        <v>6</v>
      </c>
    </row>
    <row r="3304" spans="1:17">
      <c r="A3304" s="45">
        <v>45387</v>
      </c>
      <c r="B3304" s="20" t="s">
        <v>82</v>
      </c>
      <c r="C3304" s="20" t="s">
        <v>87</v>
      </c>
      <c r="D3304" s="20">
        <v>70</v>
      </c>
      <c r="E3304" s="20">
        <v>2500</v>
      </c>
      <c r="F3304" s="20">
        <v>38</v>
      </c>
      <c r="G3304" s="20">
        <v>1.6</v>
      </c>
      <c r="H3304" s="20">
        <v>1</v>
      </c>
      <c r="I3304" s="20">
        <v>34</v>
      </c>
      <c r="J3304" s="21">
        <v>83.4</v>
      </c>
      <c r="K3304" s="22">
        <f>IFERROR(TablaAforos[[#This Row],[AREA DEL POTRERO]]/TablaAforos[[#This Row],[NUMERO VACAS LOTE]]/TablaAforos[[#This Row],[DIAS OCUPACION]],"")</f>
        <v>65.78947368421052</v>
      </c>
      <c r="L3304" s="23">
        <f t="shared" si="615"/>
        <v>2024</v>
      </c>
      <c r="M3304" s="23">
        <f t="shared" si="616"/>
        <v>4</v>
      </c>
      <c r="N3304" s="23">
        <f t="shared" si="617"/>
        <v>5</v>
      </c>
      <c r="O3304" s="23">
        <v>6</v>
      </c>
    </row>
    <row r="3305" spans="1:17">
      <c r="A3305" s="261">
        <v>45387</v>
      </c>
      <c r="B3305" s="262" t="s">
        <v>85</v>
      </c>
      <c r="C3305" s="262">
        <v>1</v>
      </c>
      <c r="D3305" s="262" t="s">
        <v>135</v>
      </c>
      <c r="E3305" s="262">
        <v>11028</v>
      </c>
      <c r="F3305" s="262">
        <v>35</v>
      </c>
      <c r="G3305" s="262">
        <v>0.9</v>
      </c>
      <c r="H3305" s="262">
        <v>2</v>
      </c>
      <c r="I3305" s="262">
        <v>24</v>
      </c>
      <c r="J3305" s="263">
        <v>93.7</v>
      </c>
      <c r="K3305" s="22">
        <f>IFERROR(TablaAforos[[#This Row],[AREA DEL POTRERO]]/TablaAforos[[#This Row],[NUMERO VACAS LOTE]]/TablaAforos[[#This Row],[DIAS OCUPACION]],"")</f>
        <v>157.54285714285714</v>
      </c>
      <c r="L3305" s="265">
        <f>YEAR(A3305)</f>
        <v>2024</v>
      </c>
      <c r="M3305" s="265">
        <f>MONTH(A3305)</f>
        <v>4</v>
      </c>
      <c r="N3305" s="265">
        <f>DAY(A3305)</f>
        <v>5</v>
      </c>
      <c r="O3305" s="265">
        <v>6</v>
      </c>
      <c r="P3305" s="265"/>
      <c r="Q3305" s="262"/>
    </row>
    <row r="3306" spans="1:17">
      <c r="A3306" s="45">
        <v>45388</v>
      </c>
      <c r="B3306" s="20" t="s">
        <v>81</v>
      </c>
      <c r="C3306" s="20">
        <v>1</v>
      </c>
      <c r="D3306" s="20">
        <v>64</v>
      </c>
      <c r="E3306" s="20">
        <v>2523</v>
      </c>
      <c r="F3306" s="20">
        <v>35</v>
      </c>
      <c r="G3306" s="20">
        <v>1.9</v>
      </c>
      <c r="H3306" s="20">
        <v>1</v>
      </c>
      <c r="I3306" s="20">
        <v>31</v>
      </c>
      <c r="J3306" s="21">
        <v>90.4</v>
      </c>
      <c r="K3306" s="22">
        <f>IFERROR(TablaAforos[[#This Row],[AREA DEL POTRERO]]/TablaAforos[[#This Row],[NUMERO VACAS LOTE]]/TablaAforos[[#This Row],[DIAS OCUPACION]],"")</f>
        <v>72.085714285714289</v>
      </c>
      <c r="L3306" s="23">
        <f t="shared" si="615"/>
        <v>2024</v>
      </c>
      <c r="M3306" s="23">
        <f t="shared" si="616"/>
        <v>4</v>
      </c>
      <c r="N3306" s="23">
        <f t="shared" si="617"/>
        <v>6</v>
      </c>
      <c r="O3306" s="23">
        <v>6</v>
      </c>
    </row>
    <row r="3307" spans="1:17" hidden="1">
      <c r="J3307" s="21"/>
      <c r="K3307" s="22" t="str">
        <f>IFERROR(TablaAforos[[#This Row],[AREA DEL POTRERO]]/TablaAforos[[#This Row],[NUMERO VACAS LOTE]]/TablaAforos[[#This Row],[DIAS OCUPACION]],"")</f>
        <v/>
      </c>
      <c r="L3307" s="23">
        <f t="shared" si="615"/>
        <v>1900</v>
      </c>
      <c r="M3307" s="23">
        <f t="shared" si="616"/>
        <v>1</v>
      </c>
      <c r="N3307" s="23">
        <f t="shared" si="617"/>
        <v>0</v>
      </c>
    </row>
    <row r="3308" spans="1:17">
      <c r="A3308" s="261">
        <v>45388</v>
      </c>
      <c r="B3308" s="262" t="s">
        <v>81</v>
      </c>
      <c r="C3308" s="262">
        <v>2</v>
      </c>
      <c r="D3308" s="262">
        <v>84</v>
      </c>
      <c r="E3308" s="262">
        <v>1943</v>
      </c>
      <c r="F3308" s="262">
        <v>36</v>
      </c>
      <c r="G3308" s="262">
        <v>1.7</v>
      </c>
      <c r="H3308" s="262">
        <v>1</v>
      </c>
      <c r="I3308" s="262">
        <v>33</v>
      </c>
      <c r="J3308" s="263">
        <v>62.3</v>
      </c>
      <c r="K3308" s="264">
        <f>IFERROR(TablaAforos[[#This Row],[AREA DEL POTRERO]]/TablaAforos[[#This Row],[NUMERO VACAS LOTE]]/TablaAforos[[#This Row],[DIAS OCUPACION]],"")</f>
        <v>53.972222222222221</v>
      </c>
      <c r="L3308" s="265">
        <f>YEAR(A3308)</f>
        <v>2024</v>
      </c>
      <c r="M3308" s="265">
        <f>MONTH(A3308)</f>
        <v>4</v>
      </c>
      <c r="N3308" s="265">
        <f>DAY(A3308)</f>
        <v>6</v>
      </c>
      <c r="O3308" s="265">
        <v>6</v>
      </c>
      <c r="P3308" s="265"/>
      <c r="Q3308" s="262"/>
    </row>
    <row r="3309" spans="1:17">
      <c r="A3309" s="261">
        <v>45388</v>
      </c>
      <c r="B3309" s="262" t="s">
        <v>82</v>
      </c>
      <c r="C3309" s="262" t="s">
        <v>86</v>
      </c>
      <c r="D3309" s="262">
        <v>21</v>
      </c>
      <c r="E3309" s="262">
        <v>2500</v>
      </c>
      <c r="F3309" s="262">
        <v>38</v>
      </c>
      <c r="G3309" s="262">
        <v>1.8</v>
      </c>
      <c r="H3309" s="262">
        <v>1</v>
      </c>
      <c r="I3309" s="262">
        <v>35</v>
      </c>
      <c r="J3309" s="263">
        <v>90.3</v>
      </c>
      <c r="K3309" s="264">
        <f>IFERROR(TablaAforos[[#This Row],[AREA DEL POTRERO]]/TablaAforos[[#This Row],[NUMERO VACAS LOTE]]/TablaAforos[[#This Row],[DIAS OCUPACION]],"")</f>
        <v>65.78947368421052</v>
      </c>
      <c r="L3309" s="265">
        <f>YEAR(A3309)</f>
        <v>2024</v>
      </c>
      <c r="M3309" s="265">
        <f>MONTH(A3309)</f>
        <v>4</v>
      </c>
      <c r="N3309" s="265">
        <f>DAY(A3309)</f>
        <v>6</v>
      </c>
      <c r="O3309" s="265">
        <v>6</v>
      </c>
      <c r="P3309" s="265"/>
      <c r="Q3309" s="262"/>
    </row>
    <row r="3310" spans="1:17">
      <c r="A3310" s="261">
        <v>45388</v>
      </c>
      <c r="B3310" s="262" t="s">
        <v>82</v>
      </c>
      <c r="C3310" s="262" t="s">
        <v>87</v>
      </c>
      <c r="D3310" s="262">
        <v>36</v>
      </c>
      <c r="E3310" s="262">
        <v>12728</v>
      </c>
      <c r="F3310" s="262">
        <v>41</v>
      </c>
      <c r="G3310" s="262">
        <v>1</v>
      </c>
      <c r="H3310" s="262">
        <v>2.5</v>
      </c>
      <c r="I3310" s="262">
        <v>34</v>
      </c>
      <c r="J3310" s="263">
        <v>83.9</v>
      </c>
      <c r="K3310" s="264">
        <f>IFERROR(TablaAforos[[#This Row],[AREA DEL POTRERO]]/TablaAforos[[#This Row],[NUMERO VACAS LOTE]]/TablaAforos[[#This Row],[DIAS OCUPACION]],"")</f>
        <v>124.17560975609756</v>
      </c>
      <c r="L3310" s="265">
        <f>YEAR(A3310)</f>
        <v>2024</v>
      </c>
      <c r="M3310" s="265">
        <f>MONTH(A3310)</f>
        <v>4</v>
      </c>
      <c r="N3310" s="265">
        <f>DAY(A3310)</f>
        <v>6</v>
      </c>
      <c r="O3310" s="265">
        <v>6</v>
      </c>
      <c r="P3310" s="265"/>
      <c r="Q3310" s="262"/>
    </row>
    <row r="3311" spans="1:17">
      <c r="A3311" s="261">
        <v>45388</v>
      </c>
      <c r="B3311" s="262" t="s">
        <v>88</v>
      </c>
      <c r="C3311" s="262">
        <v>1</v>
      </c>
      <c r="D3311" s="262">
        <v>7</v>
      </c>
      <c r="E3311" s="262">
        <v>15848</v>
      </c>
      <c r="F3311" s="262">
        <v>41</v>
      </c>
      <c r="G3311" s="262">
        <v>1.5</v>
      </c>
      <c r="H3311" s="262">
        <v>4</v>
      </c>
      <c r="I3311" s="262">
        <v>22</v>
      </c>
      <c r="J3311" s="263">
        <v>96.7</v>
      </c>
      <c r="K3311" s="264">
        <f>IFERROR(TablaAforos[[#This Row],[AREA DEL POTRERO]]/TablaAforos[[#This Row],[NUMERO VACAS LOTE]]/TablaAforos[[#This Row],[DIAS OCUPACION]],"")</f>
        <v>96.634146341463421</v>
      </c>
      <c r="L3311" s="265">
        <f>YEAR(A3311)</f>
        <v>2024</v>
      </c>
      <c r="M3311" s="265">
        <f>MONTH(A3311)</f>
        <v>4</v>
      </c>
      <c r="N3311" s="265">
        <f>DAY(A3311)</f>
        <v>6</v>
      </c>
      <c r="O3311" s="265">
        <v>6</v>
      </c>
      <c r="P3311" s="265"/>
      <c r="Q3311" s="262"/>
    </row>
    <row r="3312" spans="1:17">
      <c r="A3312" s="45">
        <v>45389</v>
      </c>
      <c r="B3312" s="20" t="s">
        <v>81</v>
      </c>
      <c r="C3312" s="20">
        <v>1</v>
      </c>
      <c r="D3312" s="20">
        <v>133</v>
      </c>
      <c r="E3312" s="20">
        <v>5015</v>
      </c>
      <c r="F3312" s="20">
        <v>35</v>
      </c>
      <c r="G3312" s="20">
        <v>1.3</v>
      </c>
      <c r="H3312" s="20">
        <v>1.5</v>
      </c>
      <c r="I3312" s="20">
        <v>31</v>
      </c>
      <c r="J3312" s="21">
        <v>82.6</v>
      </c>
      <c r="K3312" s="22">
        <f>IFERROR(TablaAforos[[#This Row],[AREA DEL POTRERO]]/TablaAforos[[#This Row],[NUMERO VACAS LOTE]]/TablaAforos[[#This Row],[DIAS OCUPACION]],"")</f>
        <v>95.523809523809518</v>
      </c>
      <c r="L3312" s="23">
        <f t="shared" si="615"/>
        <v>2024</v>
      </c>
      <c r="M3312" s="23">
        <f t="shared" si="616"/>
        <v>4</v>
      </c>
      <c r="N3312" s="23">
        <f t="shared" si="617"/>
        <v>7</v>
      </c>
      <c r="O3312" s="23">
        <v>6</v>
      </c>
    </row>
    <row r="3313" spans="10:14" hidden="1">
      <c r="J3313" s="21"/>
      <c r="K3313" s="22" t="str">
        <f>IFERROR(TablaAforos[[#This Row],[AREA DEL POTRERO]]/TablaAforos[[#This Row],[NUMERO VACAS LOTE]]/TablaAforos[[#This Row],[DIAS OCUPACION]],"")</f>
        <v/>
      </c>
      <c r="L3313" s="23">
        <f t="shared" si="615"/>
        <v>1900</v>
      </c>
      <c r="M3313" s="23">
        <f t="shared" si="616"/>
        <v>1</v>
      </c>
      <c r="N3313" s="23">
        <f t="shared" si="617"/>
        <v>0</v>
      </c>
    </row>
    <row r="3314" spans="10:14" hidden="1">
      <c r="J3314" s="21"/>
      <c r="K3314" s="22" t="str">
        <f>IFERROR(TablaAforos[[#This Row],[AREA DEL POTRERO]]/TablaAforos[[#This Row],[NUMERO VACAS LOTE]]/TablaAforos[[#This Row],[DIAS OCUPACION]],"")</f>
        <v/>
      </c>
      <c r="L3314" s="23">
        <f t="shared" si="615"/>
        <v>1900</v>
      </c>
      <c r="M3314" s="23">
        <f t="shared" si="616"/>
        <v>1</v>
      </c>
      <c r="N3314" s="23">
        <f t="shared" si="617"/>
        <v>0</v>
      </c>
    </row>
    <row r="3315" spans="10:14" hidden="1">
      <c r="J3315" s="21"/>
      <c r="K3315" s="22" t="str">
        <f>IFERROR(TablaAforos[[#This Row],[AREA DEL POTRERO]]/TablaAforos[[#This Row],[NUMERO VACAS LOTE]]/TablaAforos[[#This Row],[DIAS OCUPACION]],"")</f>
        <v/>
      </c>
      <c r="L3315" s="23">
        <f t="shared" si="615"/>
        <v>1900</v>
      </c>
      <c r="M3315" s="23">
        <f t="shared" si="616"/>
        <v>1</v>
      </c>
      <c r="N3315" s="23">
        <f t="shared" si="617"/>
        <v>0</v>
      </c>
    </row>
    <row r="3316" spans="10:14" hidden="1">
      <c r="J3316" s="21"/>
      <c r="K3316" s="22" t="str">
        <f>IFERROR(TablaAforos[[#This Row],[AREA DEL POTRERO]]/TablaAforos[[#This Row],[NUMERO VACAS LOTE]]/TablaAforos[[#This Row],[DIAS OCUPACION]],"")</f>
        <v/>
      </c>
      <c r="L3316" s="23">
        <f t="shared" si="615"/>
        <v>1900</v>
      </c>
      <c r="M3316" s="23">
        <f t="shared" si="616"/>
        <v>1</v>
      </c>
      <c r="N3316" s="23">
        <f t="shared" si="617"/>
        <v>0</v>
      </c>
    </row>
    <row r="3317" spans="10:14" hidden="1">
      <c r="J3317" s="21"/>
      <c r="K3317" s="22" t="str">
        <f>IFERROR(TablaAforos[[#This Row],[AREA DEL POTRERO]]/TablaAforos[[#This Row],[NUMERO VACAS LOTE]]/TablaAforos[[#This Row],[DIAS OCUPACION]],"")</f>
        <v/>
      </c>
      <c r="L3317" s="23">
        <f t="shared" si="615"/>
        <v>1900</v>
      </c>
      <c r="M3317" s="23">
        <f t="shared" si="616"/>
        <v>1</v>
      </c>
      <c r="N3317" s="23">
        <f t="shared" si="617"/>
        <v>0</v>
      </c>
    </row>
    <row r="3318" spans="10:14" hidden="1">
      <c r="J3318" s="21"/>
      <c r="K3318" s="22" t="str">
        <f>IFERROR(TablaAforos[[#This Row],[AREA DEL POTRERO]]/TablaAforos[[#This Row],[NUMERO VACAS LOTE]]/TablaAforos[[#This Row],[DIAS OCUPACION]],"")</f>
        <v/>
      </c>
      <c r="L3318" s="23">
        <f t="shared" si="615"/>
        <v>1900</v>
      </c>
      <c r="M3318" s="23">
        <f t="shared" si="616"/>
        <v>1</v>
      </c>
      <c r="N3318" s="23">
        <f t="shared" si="617"/>
        <v>0</v>
      </c>
    </row>
    <row r="3319" spans="10:14" hidden="1">
      <c r="J3319" s="21"/>
      <c r="K3319" s="22" t="str">
        <f>IFERROR(TablaAforos[[#This Row],[AREA DEL POTRERO]]/TablaAforos[[#This Row],[NUMERO VACAS LOTE]]/TablaAforos[[#This Row],[DIAS OCUPACION]],"")</f>
        <v/>
      </c>
      <c r="L3319" s="23">
        <f t="shared" si="615"/>
        <v>1900</v>
      </c>
      <c r="M3319" s="23">
        <f t="shared" si="616"/>
        <v>1</v>
      </c>
      <c r="N3319" s="23">
        <f t="shared" si="617"/>
        <v>0</v>
      </c>
    </row>
    <row r="3320" spans="10:14" hidden="1">
      <c r="J3320" s="21"/>
      <c r="K3320" s="22" t="str">
        <f>IFERROR(TablaAforos[[#This Row],[AREA DEL POTRERO]]/TablaAforos[[#This Row],[NUMERO VACAS LOTE]]/TablaAforos[[#This Row],[DIAS OCUPACION]],"")</f>
        <v/>
      </c>
      <c r="L3320" s="23">
        <f t="shared" si="615"/>
        <v>1900</v>
      </c>
      <c r="M3320" s="23">
        <f t="shared" si="616"/>
        <v>1</v>
      </c>
      <c r="N3320" s="23">
        <f t="shared" si="617"/>
        <v>0</v>
      </c>
    </row>
    <row r="3321" spans="10:14" hidden="1">
      <c r="J3321" s="21"/>
      <c r="K3321" s="22" t="str">
        <f>IFERROR(TablaAforos[[#This Row],[AREA DEL POTRERO]]/TablaAforos[[#This Row],[NUMERO VACAS LOTE]]/TablaAforos[[#This Row],[DIAS OCUPACION]],"")</f>
        <v/>
      </c>
      <c r="L3321" s="23">
        <f t="shared" si="615"/>
        <v>1900</v>
      </c>
      <c r="M3321" s="23">
        <f t="shared" si="616"/>
        <v>1</v>
      </c>
      <c r="N3321" s="23">
        <f t="shared" si="617"/>
        <v>0</v>
      </c>
    </row>
    <row r="3322" spans="10:14" hidden="1">
      <c r="J3322" s="21"/>
      <c r="K3322" s="22" t="str">
        <f>IFERROR(TablaAforos[[#This Row],[AREA DEL POTRERO]]/TablaAforos[[#This Row],[NUMERO VACAS LOTE]]/TablaAforos[[#This Row],[DIAS OCUPACION]],"")</f>
        <v/>
      </c>
      <c r="L3322" s="23">
        <f t="shared" si="615"/>
        <v>1900</v>
      </c>
      <c r="M3322" s="23">
        <f t="shared" si="616"/>
        <v>1</v>
      </c>
      <c r="N3322" s="23">
        <f t="shared" si="617"/>
        <v>0</v>
      </c>
    </row>
    <row r="3323" spans="10:14" hidden="1">
      <c r="J3323" s="21"/>
      <c r="K3323" s="22" t="str">
        <f>IFERROR(TablaAforos[[#This Row],[AREA DEL POTRERO]]/TablaAforos[[#This Row],[NUMERO VACAS LOTE]]/TablaAforos[[#This Row],[DIAS OCUPACION]],"")</f>
        <v/>
      </c>
      <c r="L3323" s="23">
        <f t="shared" si="615"/>
        <v>1900</v>
      </c>
      <c r="M3323" s="23">
        <f t="shared" si="616"/>
        <v>1</v>
      </c>
      <c r="N3323" s="23">
        <f t="shared" si="617"/>
        <v>0</v>
      </c>
    </row>
    <row r="3324" spans="10:14" hidden="1">
      <c r="J3324" s="21"/>
      <c r="K3324" s="22" t="str">
        <f>IFERROR(TablaAforos[[#This Row],[AREA DEL POTRERO]]/TablaAforos[[#This Row],[NUMERO VACAS LOTE]]/TablaAforos[[#This Row],[DIAS OCUPACION]],"")</f>
        <v/>
      </c>
      <c r="L3324" s="23">
        <f t="shared" si="615"/>
        <v>1900</v>
      </c>
      <c r="M3324" s="23">
        <f t="shared" si="616"/>
        <v>1</v>
      </c>
      <c r="N3324" s="23">
        <f t="shared" si="617"/>
        <v>0</v>
      </c>
    </row>
    <row r="3325" spans="10:14" hidden="1">
      <c r="J3325" s="21"/>
      <c r="K3325" s="22" t="str">
        <f>IFERROR(TablaAforos[[#This Row],[AREA DEL POTRERO]]/TablaAforos[[#This Row],[NUMERO VACAS LOTE]]/TablaAforos[[#This Row],[DIAS OCUPACION]],"")</f>
        <v/>
      </c>
      <c r="L3325" s="23">
        <f t="shared" si="615"/>
        <v>1900</v>
      </c>
      <c r="M3325" s="23">
        <f t="shared" si="616"/>
        <v>1</v>
      </c>
      <c r="N3325" s="23">
        <f t="shared" si="617"/>
        <v>0</v>
      </c>
    </row>
    <row r="3326" spans="10:14" hidden="1">
      <c r="J3326" s="21"/>
      <c r="K3326" s="22" t="str">
        <f>IFERROR(TablaAforos[[#This Row],[AREA DEL POTRERO]]/TablaAforos[[#This Row],[NUMERO VACAS LOTE]]/TablaAforos[[#This Row],[DIAS OCUPACION]],"")</f>
        <v/>
      </c>
      <c r="L3326" s="23">
        <f t="shared" si="615"/>
        <v>1900</v>
      </c>
      <c r="M3326" s="23">
        <f t="shared" si="616"/>
        <v>1</v>
      </c>
      <c r="N3326" s="23">
        <f t="shared" si="617"/>
        <v>0</v>
      </c>
    </row>
    <row r="3327" spans="10:14" hidden="1">
      <c r="J3327" s="21"/>
      <c r="K3327" s="22" t="str">
        <f>IFERROR(TablaAforos[[#This Row],[AREA DEL POTRERO]]/TablaAforos[[#This Row],[NUMERO VACAS LOTE]]/TablaAforos[[#This Row],[DIAS OCUPACION]],"")</f>
        <v/>
      </c>
      <c r="L3327" s="23">
        <f t="shared" si="615"/>
        <v>1900</v>
      </c>
      <c r="M3327" s="23">
        <f t="shared" si="616"/>
        <v>1</v>
      </c>
      <c r="N3327" s="23">
        <f t="shared" si="617"/>
        <v>0</v>
      </c>
    </row>
    <row r="3328" spans="10:14" hidden="1">
      <c r="J3328" s="21"/>
      <c r="K3328" s="22" t="str">
        <f>IFERROR(TablaAforos[[#This Row],[AREA DEL POTRERO]]/TablaAforos[[#This Row],[NUMERO VACAS LOTE]]/TablaAforos[[#This Row],[DIAS OCUPACION]],"")</f>
        <v/>
      </c>
      <c r="L3328" s="23">
        <f t="shared" si="615"/>
        <v>1900</v>
      </c>
      <c r="M3328" s="23">
        <f t="shared" si="616"/>
        <v>1</v>
      </c>
      <c r="N3328" s="23">
        <f t="shared" si="617"/>
        <v>0</v>
      </c>
    </row>
    <row r="3329" spans="10:14" hidden="1">
      <c r="J3329" s="21"/>
      <c r="K3329" s="22" t="str">
        <f>IFERROR(TablaAforos[[#This Row],[AREA DEL POTRERO]]/TablaAforos[[#This Row],[NUMERO VACAS LOTE]]/TablaAforos[[#This Row],[DIAS OCUPACION]],"")</f>
        <v/>
      </c>
      <c r="L3329" s="23">
        <f t="shared" si="615"/>
        <v>1900</v>
      </c>
      <c r="M3329" s="23">
        <f t="shared" si="616"/>
        <v>1</v>
      </c>
      <c r="N3329" s="23">
        <f t="shared" si="617"/>
        <v>0</v>
      </c>
    </row>
    <row r="3330" spans="10:14" hidden="1">
      <c r="J3330" s="21"/>
      <c r="K3330" s="22" t="str">
        <f>IFERROR(TablaAforos[[#This Row],[AREA DEL POTRERO]]/TablaAforos[[#This Row],[NUMERO VACAS LOTE]]/TablaAforos[[#This Row],[DIAS OCUPACION]],"")</f>
        <v/>
      </c>
      <c r="L3330" s="23">
        <f t="shared" si="615"/>
        <v>1900</v>
      </c>
      <c r="M3330" s="23">
        <f t="shared" si="616"/>
        <v>1</v>
      </c>
      <c r="N3330" s="23">
        <f t="shared" si="617"/>
        <v>0</v>
      </c>
    </row>
    <row r="3331" spans="10:14" hidden="1">
      <c r="J3331" s="21"/>
      <c r="K3331" s="22" t="str">
        <f>IFERROR(TablaAforos[[#This Row],[AREA DEL POTRERO]]/TablaAforos[[#This Row],[NUMERO VACAS LOTE]]/TablaAforos[[#This Row],[DIAS OCUPACION]],"")</f>
        <v/>
      </c>
      <c r="L3331" s="23">
        <f t="shared" si="615"/>
        <v>1900</v>
      </c>
      <c r="M3331" s="23">
        <f t="shared" si="616"/>
        <v>1</v>
      </c>
      <c r="N3331" s="23">
        <f t="shared" si="617"/>
        <v>0</v>
      </c>
    </row>
    <row r="3332" spans="10:14" hidden="1">
      <c r="J3332" s="21"/>
      <c r="K3332" s="22" t="str">
        <f>IFERROR(TablaAforos[[#This Row],[AREA DEL POTRERO]]/TablaAforos[[#This Row],[NUMERO VACAS LOTE]]/TablaAforos[[#This Row],[DIAS OCUPACION]],"")</f>
        <v/>
      </c>
      <c r="L3332" s="23">
        <f t="shared" si="615"/>
        <v>1900</v>
      </c>
      <c r="M3332" s="23">
        <f t="shared" si="616"/>
        <v>1</v>
      </c>
      <c r="N3332" s="23">
        <f t="shared" si="617"/>
        <v>0</v>
      </c>
    </row>
    <row r="3333" spans="10:14" hidden="1">
      <c r="J3333" s="21"/>
      <c r="K3333" s="22" t="str">
        <f>IFERROR(TablaAforos[[#This Row],[AREA DEL POTRERO]]/TablaAforos[[#This Row],[NUMERO VACAS LOTE]]/TablaAforos[[#This Row],[DIAS OCUPACION]],"")</f>
        <v/>
      </c>
      <c r="L3333" s="23">
        <f t="shared" si="615"/>
        <v>1900</v>
      </c>
      <c r="M3333" s="23">
        <f t="shared" si="616"/>
        <v>1</v>
      </c>
      <c r="N3333" s="23">
        <f t="shared" si="617"/>
        <v>0</v>
      </c>
    </row>
    <row r="3334" spans="10:14" hidden="1">
      <c r="J3334" s="21"/>
      <c r="K3334" s="22" t="str">
        <f>IFERROR(TablaAforos[[#This Row],[AREA DEL POTRERO]]/TablaAforos[[#This Row],[NUMERO VACAS LOTE]]/TablaAforos[[#This Row],[DIAS OCUPACION]],"")</f>
        <v/>
      </c>
      <c r="L3334" s="23">
        <f t="shared" si="615"/>
        <v>1900</v>
      </c>
      <c r="M3334" s="23">
        <f t="shared" si="616"/>
        <v>1</v>
      </c>
      <c r="N3334" s="23">
        <f t="shared" si="617"/>
        <v>0</v>
      </c>
    </row>
    <row r="3335" spans="10:14" hidden="1">
      <c r="J3335" s="21"/>
      <c r="K3335" s="22" t="str">
        <f>IFERROR(TablaAforos[[#This Row],[AREA DEL POTRERO]]/TablaAforos[[#This Row],[NUMERO VACAS LOTE]]/TablaAforos[[#This Row],[DIAS OCUPACION]],"")</f>
        <v/>
      </c>
      <c r="L3335" s="23">
        <f t="shared" si="615"/>
        <v>1900</v>
      </c>
      <c r="M3335" s="23">
        <f t="shared" si="616"/>
        <v>1</v>
      </c>
      <c r="N3335" s="23">
        <f t="shared" si="617"/>
        <v>0</v>
      </c>
    </row>
    <row r="3336" spans="10:14" hidden="1">
      <c r="J3336" s="21"/>
      <c r="K3336" s="22" t="str">
        <f>IFERROR(TablaAforos[[#This Row],[AREA DEL POTRERO]]/TablaAforos[[#This Row],[NUMERO VACAS LOTE]]/TablaAforos[[#This Row],[DIAS OCUPACION]],"")</f>
        <v/>
      </c>
      <c r="L3336" s="23">
        <f t="shared" si="615"/>
        <v>1900</v>
      </c>
      <c r="M3336" s="23">
        <f t="shared" si="616"/>
        <v>1</v>
      </c>
      <c r="N3336" s="23">
        <f t="shared" si="617"/>
        <v>0</v>
      </c>
    </row>
    <row r="3337" spans="10:14" hidden="1">
      <c r="J3337" s="21"/>
      <c r="K3337" s="22" t="str">
        <f>IFERROR(TablaAforos[[#This Row],[AREA DEL POTRERO]]/TablaAforos[[#This Row],[NUMERO VACAS LOTE]]/TablaAforos[[#This Row],[DIAS OCUPACION]],"")</f>
        <v/>
      </c>
      <c r="L3337" s="23">
        <f t="shared" si="615"/>
        <v>1900</v>
      </c>
      <c r="M3337" s="23">
        <f t="shared" si="616"/>
        <v>1</v>
      </c>
      <c r="N3337" s="23">
        <f t="shared" si="617"/>
        <v>0</v>
      </c>
    </row>
    <row r="3338" spans="10:14" hidden="1">
      <c r="J3338" s="21"/>
      <c r="K3338" s="22" t="str">
        <f>IFERROR(TablaAforos[[#This Row],[AREA DEL POTRERO]]/TablaAforos[[#This Row],[NUMERO VACAS LOTE]]/TablaAforos[[#This Row],[DIAS OCUPACION]],"")</f>
        <v/>
      </c>
      <c r="L3338" s="23">
        <f t="shared" si="615"/>
        <v>1900</v>
      </c>
      <c r="M3338" s="23">
        <f t="shared" si="616"/>
        <v>1</v>
      </c>
      <c r="N3338" s="23">
        <f t="shared" si="617"/>
        <v>0</v>
      </c>
    </row>
    <row r="3339" spans="10:14" hidden="1">
      <c r="J3339" s="21"/>
      <c r="K3339" s="22" t="str">
        <f>IFERROR(TablaAforos[[#This Row],[AREA DEL POTRERO]]/TablaAforos[[#This Row],[NUMERO VACAS LOTE]]/TablaAforos[[#This Row],[DIAS OCUPACION]],"")</f>
        <v/>
      </c>
      <c r="L3339" s="23">
        <f t="shared" si="615"/>
        <v>1900</v>
      </c>
      <c r="M3339" s="23">
        <f t="shared" si="616"/>
        <v>1</v>
      </c>
      <c r="N3339" s="23">
        <f t="shared" si="617"/>
        <v>0</v>
      </c>
    </row>
    <row r="3340" spans="10:14" hidden="1">
      <c r="J3340" s="21"/>
      <c r="K3340" s="22" t="str">
        <f>IFERROR(TablaAforos[[#This Row],[AREA DEL POTRERO]]/TablaAforos[[#This Row],[NUMERO VACAS LOTE]]/TablaAforos[[#This Row],[DIAS OCUPACION]],"")</f>
        <v/>
      </c>
      <c r="L3340" s="23">
        <f t="shared" si="615"/>
        <v>1900</v>
      </c>
      <c r="M3340" s="23">
        <f t="shared" si="616"/>
        <v>1</v>
      </c>
      <c r="N3340" s="23">
        <f t="shared" si="617"/>
        <v>0</v>
      </c>
    </row>
    <row r="3341" spans="10:14" hidden="1">
      <c r="J3341" s="21"/>
      <c r="K3341" s="22" t="str">
        <f>IFERROR(TablaAforos[[#This Row],[AREA DEL POTRERO]]/TablaAforos[[#This Row],[NUMERO VACAS LOTE]]/TablaAforos[[#This Row],[DIAS OCUPACION]],"")</f>
        <v/>
      </c>
      <c r="L3341" s="23">
        <f t="shared" si="615"/>
        <v>1900</v>
      </c>
      <c r="M3341" s="23">
        <f t="shared" si="616"/>
        <v>1</v>
      </c>
      <c r="N3341" s="23">
        <f t="shared" si="617"/>
        <v>0</v>
      </c>
    </row>
    <row r="3342" spans="10:14" hidden="1">
      <c r="J3342" s="21"/>
      <c r="K3342" s="22" t="str">
        <f>IFERROR(TablaAforos[[#This Row],[AREA DEL POTRERO]]/TablaAforos[[#This Row],[NUMERO VACAS LOTE]]/TablaAforos[[#This Row],[DIAS OCUPACION]],"")</f>
        <v/>
      </c>
      <c r="L3342" s="23">
        <f t="shared" si="615"/>
        <v>1900</v>
      </c>
      <c r="M3342" s="23">
        <f t="shared" si="616"/>
        <v>1</v>
      </c>
      <c r="N3342" s="23">
        <f t="shared" si="617"/>
        <v>0</v>
      </c>
    </row>
    <row r="3343" spans="10:14" hidden="1">
      <c r="J3343" s="21"/>
      <c r="K3343" s="22" t="str">
        <f>IFERROR(TablaAforos[[#This Row],[AREA DEL POTRERO]]/TablaAforos[[#This Row],[NUMERO VACAS LOTE]]/TablaAforos[[#This Row],[DIAS OCUPACION]],"")</f>
        <v/>
      </c>
      <c r="L3343" s="23">
        <f t="shared" si="615"/>
        <v>1900</v>
      </c>
      <c r="M3343" s="23">
        <f t="shared" si="616"/>
        <v>1</v>
      </c>
      <c r="N3343" s="23">
        <f t="shared" si="617"/>
        <v>0</v>
      </c>
    </row>
    <row r="3344" spans="10:14" hidden="1">
      <c r="J3344" s="21"/>
      <c r="K3344" s="22" t="str">
        <f>IFERROR(TablaAforos[[#This Row],[AREA DEL POTRERO]]/TablaAforos[[#This Row],[NUMERO VACAS LOTE]]/TablaAforos[[#This Row],[DIAS OCUPACION]],"")</f>
        <v/>
      </c>
      <c r="L3344" s="23">
        <f t="shared" si="615"/>
        <v>1900</v>
      </c>
      <c r="M3344" s="23">
        <f t="shared" si="616"/>
        <v>1</v>
      </c>
      <c r="N3344" s="23">
        <f t="shared" si="617"/>
        <v>0</v>
      </c>
    </row>
    <row r="3345" spans="10:14" hidden="1">
      <c r="J3345" s="21"/>
      <c r="K3345" s="22" t="str">
        <f>IFERROR(TablaAforos[[#This Row],[AREA DEL POTRERO]]/TablaAforos[[#This Row],[NUMERO VACAS LOTE]]/TablaAforos[[#This Row],[DIAS OCUPACION]],"")</f>
        <v/>
      </c>
      <c r="L3345" s="23">
        <f t="shared" si="615"/>
        <v>1900</v>
      </c>
      <c r="M3345" s="23">
        <f t="shared" si="616"/>
        <v>1</v>
      </c>
      <c r="N3345" s="23">
        <f t="shared" si="617"/>
        <v>0</v>
      </c>
    </row>
    <row r="3346" spans="10:14" hidden="1">
      <c r="J3346" s="21"/>
      <c r="K3346" s="22" t="str">
        <f>IFERROR(TablaAforos[[#This Row],[AREA DEL POTRERO]]/TablaAforos[[#This Row],[NUMERO VACAS LOTE]]/TablaAforos[[#This Row],[DIAS OCUPACION]],"")</f>
        <v/>
      </c>
      <c r="L3346" s="23">
        <f t="shared" si="615"/>
        <v>1900</v>
      </c>
      <c r="M3346" s="23">
        <f t="shared" si="616"/>
        <v>1</v>
      </c>
      <c r="N3346" s="23">
        <f t="shared" si="617"/>
        <v>0</v>
      </c>
    </row>
    <row r="3347" spans="10:14" hidden="1">
      <c r="J3347" s="21"/>
      <c r="K3347" s="22" t="str">
        <f>IFERROR(TablaAforos[[#This Row],[AREA DEL POTRERO]]/TablaAforos[[#This Row],[NUMERO VACAS LOTE]]/TablaAforos[[#This Row],[DIAS OCUPACION]],"")</f>
        <v/>
      </c>
      <c r="L3347" s="23">
        <f t="shared" si="615"/>
        <v>1900</v>
      </c>
      <c r="M3347" s="23">
        <f t="shared" si="616"/>
        <v>1</v>
      </c>
      <c r="N3347" s="23">
        <f t="shared" si="617"/>
        <v>0</v>
      </c>
    </row>
    <row r="3348" spans="10:14" hidden="1">
      <c r="J3348" s="21"/>
      <c r="K3348" s="22" t="str">
        <f>IFERROR(TablaAforos[[#This Row],[AREA DEL POTRERO]]/TablaAforos[[#This Row],[NUMERO VACAS LOTE]]/TablaAforos[[#This Row],[DIAS OCUPACION]],"")</f>
        <v/>
      </c>
      <c r="L3348" s="23">
        <f t="shared" si="615"/>
        <v>1900</v>
      </c>
      <c r="M3348" s="23">
        <f t="shared" si="616"/>
        <v>1</v>
      </c>
      <c r="N3348" s="23">
        <f t="shared" si="617"/>
        <v>0</v>
      </c>
    </row>
    <row r="3349" spans="10:14" hidden="1">
      <c r="J3349" s="21"/>
      <c r="K3349" s="22" t="str">
        <f>IFERROR(TablaAforos[[#This Row],[AREA DEL POTRERO]]/TablaAforos[[#This Row],[NUMERO VACAS LOTE]]/TablaAforos[[#This Row],[DIAS OCUPACION]],"")</f>
        <v/>
      </c>
      <c r="L3349" s="23">
        <f t="shared" si="615"/>
        <v>1900</v>
      </c>
      <c r="M3349" s="23">
        <f t="shared" si="616"/>
        <v>1</v>
      </c>
      <c r="N3349" s="23">
        <f t="shared" si="617"/>
        <v>0</v>
      </c>
    </row>
    <row r="3350" spans="10:14" hidden="1">
      <c r="J3350" s="21"/>
      <c r="K3350" s="22" t="str">
        <f>IFERROR(TablaAforos[[#This Row],[AREA DEL POTRERO]]/TablaAforos[[#This Row],[NUMERO VACAS LOTE]]/TablaAforos[[#This Row],[DIAS OCUPACION]],"")</f>
        <v/>
      </c>
      <c r="L3350" s="23">
        <f t="shared" si="615"/>
        <v>1900</v>
      </c>
      <c r="M3350" s="23">
        <f t="shared" si="616"/>
        <v>1</v>
      </c>
      <c r="N3350" s="23">
        <f t="shared" si="617"/>
        <v>0</v>
      </c>
    </row>
    <row r="3351" spans="10:14" hidden="1">
      <c r="J3351" s="21"/>
      <c r="K3351" s="22" t="str">
        <f>IFERROR(TablaAforos[[#This Row],[AREA DEL POTRERO]]/TablaAforos[[#This Row],[NUMERO VACAS LOTE]]/TablaAforos[[#This Row],[DIAS OCUPACION]],"")</f>
        <v/>
      </c>
      <c r="L3351" s="23">
        <f t="shared" si="615"/>
        <v>1900</v>
      </c>
      <c r="M3351" s="23">
        <f t="shared" si="616"/>
        <v>1</v>
      </c>
      <c r="N3351" s="23">
        <f t="shared" si="617"/>
        <v>0</v>
      </c>
    </row>
    <row r="3352" spans="10:14" hidden="1">
      <c r="J3352" s="21"/>
      <c r="K3352" s="22" t="str">
        <f>IFERROR(TablaAforos[[#This Row],[AREA DEL POTRERO]]/TablaAforos[[#This Row],[NUMERO VACAS LOTE]]/TablaAforos[[#This Row],[DIAS OCUPACION]],"")</f>
        <v/>
      </c>
      <c r="L3352" s="23">
        <f t="shared" si="615"/>
        <v>1900</v>
      </c>
      <c r="M3352" s="23">
        <f t="shared" si="616"/>
        <v>1</v>
      </c>
      <c r="N3352" s="23">
        <f t="shared" si="617"/>
        <v>0</v>
      </c>
    </row>
    <row r="3353" spans="10:14" hidden="1">
      <c r="J3353" s="21"/>
      <c r="K3353" s="22" t="str">
        <f>IFERROR(TablaAforos[[#This Row],[AREA DEL POTRERO]]/TablaAforos[[#This Row],[NUMERO VACAS LOTE]]/TablaAforos[[#This Row],[DIAS OCUPACION]],"")</f>
        <v/>
      </c>
      <c r="L3353" s="23">
        <f t="shared" si="615"/>
        <v>1900</v>
      </c>
      <c r="M3353" s="23">
        <f t="shared" si="616"/>
        <v>1</v>
      </c>
      <c r="N3353" s="23">
        <f t="shared" si="617"/>
        <v>0</v>
      </c>
    </row>
    <row r="3354" spans="10:14" hidden="1">
      <c r="J3354" s="21"/>
      <c r="K3354" s="22" t="str">
        <f>IFERROR(TablaAforos[[#This Row],[AREA DEL POTRERO]]/TablaAforos[[#This Row],[NUMERO VACAS LOTE]]/TablaAforos[[#This Row],[DIAS OCUPACION]],"")</f>
        <v/>
      </c>
      <c r="L3354" s="23">
        <f t="shared" si="615"/>
        <v>1900</v>
      </c>
      <c r="M3354" s="23">
        <f t="shared" si="616"/>
        <v>1</v>
      </c>
      <c r="N3354" s="23">
        <f t="shared" si="617"/>
        <v>0</v>
      </c>
    </row>
    <row r="3355" spans="10:14" hidden="1">
      <c r="J3355" s="21"/>
      <c r="K3355" s="22" t="str">
        <f>IFERROR(TablaAforos[[#This Row],[AREA DEL POTRERO]]/TablaAforos[[#This Row],[NUMERO VACAS LOTE]]/TablaAforos[[#This Row],[DIAS OCUPACION]],"")</f>
        <v/>
      </c>
      <c r="L3355" s="23">
        <f t="shared" si="615"/>
        <v>1900</v>
      </c>
      <c r="M3355" s="23">
        <f t="shared" si="616"/>
        <v>1</v>
      </c>
      <c r="N3355" s="23">
        <f t="shared" si="617"/>
        <v>0</v>
      </c>
    </row>
    <row r="3356" spans="10:14" hidden="1">
      <c r="J3356" s="21"/>
      <c r="K3356" s="22" t="str">
        <f>IFERROR(TablaAforos[[#This Row],[AREA DEL POTRERO]]/TablaAforos[[#This Row],[NUMERO VACAS LOTE]]/TablaAforos[[#This Row],[DIAS OCUPACION]],"")</f>
        <v/>
      </c>
      <c r="L3356" s="23">
        <f t="shared" si="615"/>
        <v>1900</v>
      </c>
      <c r="M3356" s="23">
        <f t="shared" si="616"/>
        <v>1</v>
      </c>
      <c r="N3356" s="23">
        <f t="shared" si="617"/>
        <v>0</v>
      </c>
    </row>
    <row r="3357" spans="10:14" hidden="1">
      <c r="J3357" s="21"/>
      <c r="K3357" s="22" t="str">
        <f>IFERROR(TablaAforos[[#This Row],[AREA DEL POTRERO]]/TablaAforos[[#This Row],[NUMERO VACAS LOTE]]/TablaAforos[[#This Row],[DIAS OCUPACION]],"")</f>
        <v/>
      </c>
      <c r="L3357" s="23">
        <f t="shared" si="615"/>
        <v>1900</v>
      </c>
      <c r="M3357" s="23">
        <f t="shared" si="616"/>
        <v>1</v>
      </c>
      <c r="N3357" s="23">
        <f t="shared" si="617"/>
        <v>0</v>
      </c>
    </row>
    <row r="3358" spans="10:14" hidden="1">
      <c r="J3358" s="21"/>
      <c r="K3358" s="22" t="str">
        <f>IFERROR(TablaAforos[[#This Row],[AREA DEL POTRERO]]/TablaAforos[[#This Row],[NUMERO VACAS LOTE]]/TablaAforos[[#This Row],[DIAS OCUPACION]],"")</f>
        <v/>
      </c>
      <c r="L3358" s="23">
        <f t="shared" si="615"/>
        <v>1900</v>
      </c>
      <c r="M3358" s="23">
        <f t="shared" si="616"/>
        <v>1</v>
      </c>
      <c r="N3358" s="23">
        <f t="shared" si="617"/>
        <v>0</v>
      </c>
    </row>
    <row r="3359" spans="10:14" hidden="1">
      <c r="J3359" s="21"/>
      <c r="K3359" s="22" t="str">
        <f>IFERROR(TablaAforos[[#This Row],[AREA DEL POTRERO]]/TablaAforos[[#This Row],[NUMERO VACAS LOTE]]/TablaAforos[[#This Row],[DIAS OCUPACION]],"")</f>
        <v/>
      </c>
      <c r="L3359" s="23">
        <f t="shared" ref="L3359:L3422" si="618">YEAR(A3359)</f>
        <v>1900</v>
      </c>
      <c r="M3359" s="23">
        <f t="shared" ref="M3359:M3422" si="619">MONTH(A3359)</f>
        <v>1</v>
      </c>
      <c r="N3359" s="23">
        <f t="shared" ref="N3359:N3422" si="620">DAY(A3359)</f>
        <v>0</v>
      </c>
    </row>
    <row r="3360" spans="10:14" hidden="1">
      <c r="J3360" s="21"/>
      <c r="K3360" s="22" t="str">
        <f>IFERROR(TablaAforos[[#This Row],[AREA DEL POTRERO]]/TablaAforos[[#This Row],[NUMERO VACAS LOTE]]/TablaAforos[[#This Row],[DIAS OCUPACION]],"")</f>
        <v/>
      </c>
      <c r="L3360" s="23">
        <f t="shared" si="618"/>
        <v>1900</v>
      </c>
      <c r="M3360" s="23">
        <f t="shared" si="619"/>
        <v>1</v>
      </c>
      <c r="N3360" s="23">
        <f t="shared" si="620"/>
        <v>0</v>
      </c>
    </row>
    <row r="3361" spans="10:14" hidden="1">
      <c r="J3361" s="21"/>
      <c r="K3361" s="22" t="str">
        <f>IFERROR(TablaAforos[[#This Row],[AREA DEL POTRERO]]/TablaAforos[[#This Row],[NUMERO VACAS LOTE]]/TablaAforos[[#This Row],[DIAS OCUPACION]],"")</f>
        <v/>
      </c>
      <c r="L3361" s="23">
        <f t="shared" si="618"/>
        <v>1900</v>
      </c>
      <c r="M3361" s="23">
        <f t="shared" si="619"/>
        <v>1</v>
      </c>
      <c r="N3361" s="23">
        <f t="shared" si="620"/>
        <v>0</v>
      </c>
    </row>
    <row r="3362" spans="10:14" hidden="1">
      <c r="J3362" s="21"/>
      <c r="K3362" s="22" t="str">
        <f>IFERROR(TablaAforos[[#This Row],[AREA DEL POTRERO]]/TablaAforos[[#This Row],[NUMERO VACAS LOTE]]/TablaAforos[[#This Row],[DIAS OCUPACION]],"")</f>
        <v/>
      </c>
      <c r="L3362" s="23">
        <f t="shared" si="618"/>
        <v>1900</v>
      </c>
      <c r="M3362" s="23">
        <f t="shared" si="619"/>
        <v>1</v>
      </c>
      <c r="N3362" s="23">
        <f t="shared" si="620"/>
        <v>0</v>
      </c>
    </row>
    <row r="3363" spans="10:14" hidden="1">
      <c r="J3363" s="21"/>
      <c r="K3363" s="22" t="str">
        <f>IFERROR(TablaAforos[[#This Row],[AREA DEL POTRERO]]/TablaAforos[[#This Row],[NUMERO VACAS LOTE]]/TablaAforos[[#This Row],[DIAS OCUPACION]],"")</f>
        <v/>
      </c>
      <c r="L3363" s="23">
        <f t="shared" si="618"/>
        <v>1900</v>
      </c>
      <c r="M3363" s="23">
        <f t="shared" si="619"/>
        <v>1</v>
      </c>
      <c r="N3363" s="23">
        <f t="shared" si="620"/>
        <v>0</v>
      </c>
    </row>
    <row r="3364" spans="10:14" hidden="1">
      <c r="J3364" s="21"/>
      <c r="K3364" s="22" t="str">
        <f>IFERROR(TablaAforos[[#This Row],[AREA DEL POTRERO]]/TablaAforos[[#This Row],[NUMERO VACAS LOTE]]/TablaAforos[[#This Row],[DIAS OCUPACION]],"")</f>
        <v/>
      </c>
      <c r="L3364" s="23">
        <f t="shared" si="618"/>
        <v>1900</v>
      </c>
      <c r="M3364" s="23">
        <f t="shared" si="619"/>
        <v>1</v>
      </c>
      <c r="N3364" s="23">
        <f t="shared" si="620"/>
        <v>0</v>
      </c>
    </row>
    <row r="3365" spans="10:14" hidden="1">
      <c r="J3365" s="21"/>
      <c r="K3365" s="22" t="str">
        <f>IFERROR(TablaAforos[[#This Row],[AREA DEL POTRERO]]/TablaAforos[[#This Row],[NUMERO VACAS LOTE]]/TablaAforos[[#This Row],[DIAS OCUPACION]],"")</f>
        <v/>
      </c>
      <c r="L3365" s="23">
        <f t="shared" si="618"/>
        <v>1900</v>
      </c>
      <c r="M3365" s="23">
        <f t="shared" si="619"/>
        <v>1</v>
      </c>
      <c r="N3365" s="23">
        <f t="shared" si="620"/>
        <v>0</v>
      </c>
    </row>
    <row r="3366" spans="10:14" hidden="1">
      <c r="J3366" s="21"/>
      <c r="K3366" s="22" t="str">
        <f>IFERROR(TablaAforos[[#This Row],[AREA DEL POTRERO]]/TablaAforos[[#This Row],[NUMERO VACAS LOTE]]/TablaAforos[[#This Row],[DIAS OCUPACION]],"")</f>
        <v/>
      </c>
      <c r="L3366" s="23">
        <f t="shared" si="618"/>
        <v>1900</v>
      </c>
      <c r="M3366" s="23">
        <f t="shared" si="619"/>
        <v>1</v>
      </c>
      <c r="N3366" s="23">
        <f t="shared" si="620"/>
        <v>0</v>
      </c>
    </row>
    <row r="3367" spans="10:14" hidden="1">
      <c r="J3367" s="21"/>
      <c r="K3367" s="22" t="str">
        <f>IFERROR(TablaAforos[[#This Row],[AREA DEL POTRERO]]/TablaAforos[[#This Row],[NUMERO VACAS LOTE]]/TablaAforos[[#This Row],[DIAS OCUPACION]],"")</f>
        <v/>
      </c>
      <c r="L3367" s="23">
        <f t="shared" si="618"/>
        <v>1900</v>
      </c>
      <c r="M3367" s="23">
        <f t="shared" si="619"/>
        <v>1</v>
      </c>
      <c r="N3367" s="23">
        <f t="shared" si="620"/>
        <v>0</v>
      </c>
    </row>
    <row r="3368" spans="10:14" hidden="1">
      <c r="J3368" s="21"/>
      <c r="K3368" s="22" t="str">
        <f>IFERROR(TablaAforos[[#This Row],[AREA DEL POTRERO]]/TablaAforos[[#This Row],[NUMERO VACAS LOTE]]/TablaAforos[[#This Row],[DIAS OCUPACION]],"")</f>
        <v/>
      </c>
      <c r="L3368" s="23">
        <f t="shared" si="618"/>
        <v>1900</v>
      </c>
      <c r="M3368" s="23">
        <f t="shared" si="619"/>
        <v>1</v>
      </c>
      <c r="N3368" s="23">
        <f t="shared" si="620"/>
        <v>0</v>
      </c>
    </row>
    <row r="3369" spans="10:14" hidden="1">
      <c r="J3369" s="21"/>
      <c r="K3369" s="22" t="str">
        <f>IFERROR(TablaAforos[[#This Row],[AREA DEL POTRERO]]/TablaAforos[[#This Row],[NUMERO VACAS LOTE]]/TablaAforos[[#This Row],[DIAS OCUPACION]],"")</f>
        <v/>
      </c>
      <c r="L3369" s="23">
        <f t="shared" si="618"/>
        <v>1900</v>
      </c>
      <c r="M3369" s="23">
        <f t="shared" si="619"/>
        <v>1</v>
      </c>
      <c r="N3369" s="23">
        <f t="shared" si="620"/>
        <v>0</v>
      </c>
    </row>
    <row r="3370" spans="10:14" hidden="1">
      <c r="J3370" s="21"/>
      <c r="K3370" s="22" t="str">
        <f>IFERROR(TablaAforos[[#This Row],[AREA DEL POTRERO]]/TablaAforos[[#This Row],[NUMERO VACAS LOTE]]/TablaAforos[[#This Row],[DIAS OCUPACION]],"")</f>
        <v/>
      </c>
      <c r="L3370" s="23">
        <f t="shared" si="618"/>
        <v>1900</v>
      </c>
      <c r="M3370" s="23">
        <f t="shared" si="619"/>
        <v>1</v>
      </c>
      <c r="N3370" s="23">
        <f t="shared" si="620"/>
        <v>0</v>
      </c>
    </row>
    <row r="3371" spans="10:14" hidden="1">
      <c r="J3371" s="21"/>
      <c r="K3371" s="22" t="str">
        <f>IFERROR(TablaAforos[[#This Row],[AREA DEL POTRERO]]/TablaAforos[[#This Row],[NUMERO VACAS LOTE]]/TablaAforos[[#This Row],[DIAS OCUPACION]],"")</f>
        <v/>
      </c>
      <c r="L3371" s="23">
        <f t="shared" si="618"/>
        <v>1900</v>
      </c>
      <c r="M3371" s="23">
        <f t="shared" si="619"/>
        <v>1</v>
      </c>
      <c r="N3371" s="23">
        <f t="shared" si="620"/>
        <v>0</v>
      </c>
    </row>
    <row r="3372" spans="10:14" hidden="1">
      <c r="J3372" s="21"/>
      <c r="K3372" s="22" t="str">
        <f>IFERROR(TablaAforos[[#This Row],[AREA DEL POTRERO]]/TablaAforos[[#This Row],[NUMERO VACAS LOTE]]/TablaAforos[[#This Row],[DIAS OCUPACION]],"")</f>
        <v/>
      </c>
      <c r="L3372" s="23">
        <f t="shared" si="618"/>
        <v>1900</v>
      </c>
      <c r="M3372" s="23">
        <f t="shared" si="619"/>
        <v>1</v>
      </c>
      <c r="N3372" s="23">
        <f t="shared" si="620"/>
        <v>0</v>
      </c>
    </row>
    <row r="3373" spans="10:14" hidden="1">
      <c r="J3373" s="21"/>
      <c r="K3373" s="22" t="str">
        <f>IFERROR(TablaAforos[[#This Row],[AREA DEL POTRERO]]/TablaAforos[[#This Row],[NUMERO VACAS LOTE]]/TablaAforos[[#This Row],[DIAS OCUPACION]],"")</f>
        <v/>
      </c>
      <c r="L3373" s="23">
        <f t="shared" si="618"/>
        <v>1900</v>
      </c>
      <c r="M3373" s="23">
        <f t="shared" si="619"/>
        <v>1</v>
      </c>
      <c r="N3373" s="23">
        <f t="shared" si="620"/>
        <v>0</v>
      </c>
    </row>
    <row r="3374" spans="10:14" hidden="1">
      <c r="J3374" s="21"/>
      <c r="K3374" s="22" t="str">
        <f>IFERROR(TablaAforos[[#This Row],[AREA DEL POTRERO]]/TablaAforos[[#This Row],[NUMERO VACAS LOTE]]/TablaAforos[[#This Row],[DIAS OCUPACION]],"")</f>
        <v/>
      </c>
      <c r="L3374" s="23">
        <f t="shared" si="618"/>
        <v>1900</v>
      </c>
      <c r="M3374" s="23">
        <f t="shared" si="619"/>
        <v>1</v>
      </c>
      <c r="N3374" s="23">
        <f t="shared" si="620"/>
        <v>0</v>
      </c>
    </row>
    <row r="3375" spans="10:14" hidden="1">
      <c r="J3375" s="21"/>
      <c r="K3375" s="22" t="str">
        <f>IFERROR(TablaAforos[[#This Row],[AREA DEL POTRERO]]/TablaAforos[[#This Row],[NUMERO VACAS LOTE]]/TablaAforos[[#This Row],[DIAS OCUPACION]],"")</f>
        <v/>
      </c>
      <c r="L3375" s="23">
        <f t="shared" si="618"/>
        <v>1900</v>
      </c>
      <c r="M3375" s="23">
        <f t="shared" si="619"/>
        <v>1</v>
      </c>
      <c r="N3375" s="23">
        <f t="shared" si="620"/>
        <v>0</v>
      </c>
    </row>
    <row r="3376" spans="10:14" hidden="1">
      <c r="J3376" s="21"/>
      <c r="K3376" s="22" t="str">
        <f>IFERROR(TablaAforos[[#This Row],[AREA DEL POTRERO]]/TablaAforos[[#This Row],[NUMERO VACAS LOTE]]/TablaAforos[[#This Row],[DIAS OCUPACION]],"")</f>
        <v/>
      </c>
      <c r="L3376" s="23">
        <f t="shared" si="618"/>
        <v>1900</v>
      </c>
      <c r="M3376" s="23">
        <f t="shared" si="619"/>
        <v>1</v>
      </c>
      <c r="N3376" s="23">
        <f t="shared" si="620"/>
        <v>0</v>
      </c>
    </row>
    <row r="3377" spans="10:14" hidden="1">
      <c r="J3377" s="21"/>
      <c r="K3377" s="22" t="str">
        <f>IFERROR(TablaAforos[[#This Row],[AREA DEL POTRERO]]/TablaAforos[[#This Row],[NUMERO VACAS LOTE]]/TablaAforos[[#This Row],[DIAS OCUPACION]],"")</f>
        <v/>
      </c>
      <c r="L3377" s="23">
        <f t="shared" si="618"/>
        <v>1900</v>
      </c>
      <c r="M3377" s="23">
        <f t="shared" si="619"/>
        <v>1</v>
      </c>
      <c r="N3377" s="23">
        <f t="shared" si="620"/>
        <v>0</v>
      </c>
    </row>
    <row r="3378" spans="10:14" hidden="1">
      <c r="J3378" s="21"/>
      <c r="K3378" s="22" t="str">
        <f>IFERROR(TablaAforos[[#This Row],[AREA DEL POTRERO]]/TablaAforos[[#This Row],[NUMERO VACAS LOTE]]/TablaAforos[[#This Row],[DIAS OCUPACION]],"")</f>
        <v/>
      </c>
      <c r="L3378" s="23">
        <f t="shared" si="618"/>
        <v>1900</v>
      </c>
      <c r="M3378" s="23">
        <f t="shared" si="619"/>
        <v>1</v>
      </c>
      <c r="N3378" s="23">
        <f t="shared" si="620"/>
        <v>0</v>
      </c>
    </row>
    <row r="3379" spans="10:14" hidden="1">
      <c r="J3379" s="21"/>
      <c r="K3379" s="22" t="str">
        <f>IFERROR(TablaAforos[[#This Row],[AREA DEL POTRERO]]/TablaAforos[[#This Row],[NUMERO VACAS LOTE]]/TablaAforos[[#This Row],[DIAS OCUPACION]],"")</f>
        <v/>
      </c>
      <c r="L3379" s="23">
        <f t="shared" si="618"/>
        <v>1900</v>
      </c>
      <c r="M3379" s="23">
        <f t="shared" si="619"/>
        <v>1</v>
      </c>
      <c r="N3379" s="23">
        <f t="shared" si="620"/>
        <v>0</v>
      </c>
    </row>
    <row r="3380" spans="10:14" hidden="1">
      <c r="J3380" s="21"/>
      <c r="K3380" s="22" t="str">
        <f>IFERROR(TablaAforos[[#This Row],[AREA DEL POTRERO]]/TablaAforos[[#This Row],[NUMERO VACAS LOTE]]/TablaAforos[[#This Row],[DIAS OCUPACION]],"")</f>
        <v/>
      </c>
      <c r="L3380" s="23">
        <f t="shared" si="618"/>
        <v>1900</v>
      </c>
      <c r="M3380" s="23">
        <f t="shared" si="619"/>
        <v>1</v>
      </c>
      <c r="N3380" s="23">
        <f t="shared" si="620"/>
        <v>0</v>
      </c>
    </row>
    <row r="3381" spans="10:14" hidden="1">
      <c r="J3381" s="21"/>
      <c r="K3381" s="22" t="str">
        <f>IFERROR(TablaAforos[[#This Row],[AREA DEL POTRERO]]/TablaAforos[[#This Row],[NUMERO VACAS LOTE]]/TablaAforos[[#This Row],[DIAS OCUPACION]],"")</f>
        <v/>
      </c>
      <c r="L3381" s="23">
        <f t="shared" si="618"/>
        <v>1900</v>
      </c>
      <c r="M3381" s="23">
        <f t="shared" si="619"/>
        <v>1</v>
      </c>
      <c r="N3381" s="23">
        <f t="shared" si="620"/>
        <v>0</v>
      </c>
    </row>
    <row r="3382" spans="10:14" hidden="1">
      <c r="J3382" s="21"/>
      <c r="K3382" s="22" t="str">
        <f>IFERROR(TablaAforos[[#This Row],[AREA DEL POTRERO]]/TablaAforos[[#This Row],[NUMERO VACAS LOTE]]/TablaAforos[[#This Row],[DIAS OCUPACION]],"")</f>
        <v/>
      </c>
      <c r="L3382" s="23">
        <f t="shared" si="618"/>
        <v>1900</v>
      </c>
      <c r="M3382" s="23">
        <f t="shared" si="619"/>
        <v>1</v>
      </c>
      <c r="N3382" s="23">
        <f t="shared" si="620"/>
        <v>0</v>
      </c>
    </row>
    <row r="3383" spans="10:14" hidden="1">
      <c r="J3383" s="21"/>
      <c r="K3383" s="22" t="str">
        <f>IFERROR(TablaAforos[[#This Row],[AREA DEL POTRERO]]/TablaAforos[[#This Row],[NUMERO VACAS LOTE]]/TablaAforos[[#This Row],[DIAS OCUPACION]],"")</f>
        <v/>
      </c>
      <c r="L3383" s="23">
        <f t="shared" si="618"/>
        <v>1900</v>
      </c>
      <c r="M3383" s="23">
        <f t="shared" si="619"/>
        <v>1</v>
      </c>
      <c r="N3383" s="23">
        <f t="shared" si="620"/>
        <v>0</v>
      </c>
    </row>
    <row r="3384" spans="10:14" hidden="1">
      <c r="J3384" s="21"/>
      <c r="K3384" s="22" t="str">
        <f>IFERROR(TablaAforos[[#This Row],[AREA DEL POTRERO]]/TablaAforos[[#This Row],[NUMERO VACAS LOTE]]/TablaAforos[[#This Row],[DIAS OCUPACION]],"")</f>
        <v/>
      </c>
      <c r="L3384" s="23">
        <f t="shared" si="618"/>
        <v>1900</v>
      </c>
      <c r="M3384" s="23">
        <f t="shared" si="619"/>
        <v>1</v>
      </c>
      <c r="N3384" s="23">
        <f t="shared" si="620"/>
        <v>0</v>
      </c>
    </row>
    <row r="3385" spans="10:14" hidden="1">
      <c r="J3385" s="21"/>
      <c r="K3385" s="22" t="str">
        <f>IFERROR(TablaAforos[[#This Row],[AREA DEL POTRERO]]/TablaAforos[[#This Row],[NUMERO VACAS LOTE]]/TablaAforos[[#This Row],[DIAS OCUPACION]],"")</f>
        <v/>
      </c>
      <c r="L3385" s="23">
        <f t="shared" si="618"/>
        <v>1900</v>
      </c>
      <c r="M3385" s="23">
        <f t="shared" si="619"/>
        <v>1</v>
      </c>
      <c r="N3385" s="23">
        <f t="shared" si="620"/>
        <v>0</v>
      </c>
    </row>
    <row r="3386" spans="10:14" hidden="1">
      <c r="J3386" s="21"/>
      <c r="K3386" s="22" t="str">
        <f>IFERROR(TablaAforos[[#This Row],[AREA DEL POTRERO]]/TablaAforos[[#This Row],[NUMERO VACAS LOTE]]/TablaAforos[[#This Row],[DIAS OCUPACION]],"")</f>
        <v/>
      </c>
      <c r="L3386" s="23">
        <f t="shared" si="618"/>
        <v>1900</v>
      </c>
      <c r="M3386" s="23">
        <f t="shared" si="619"/>
        <v>1</v>
      </c>
      <c r="N3386" s="23">
        <f t="shared" si="620"/>
        <v>0</v>
      </c>
    </row>
    <row r="3387" spans="10:14" hidden="1">
      <c r="J3387" s="21"/>
      <c r="K3387" s="22" t="str">
        <f>IFERROR(TablaAforos[[#This Row],[AREA DEL POTRERO]]/TablaAforos[[#This Row],[NUMERO VACAS LOTE]]/TablaAforos[[#This Row],[DIAS OCUPACION]],"")</f>
        <v/>
      </c>
      <c r="L3387" s="23">
        <f t="shared" si="618"/>
        <v>1900</v>
      </c>
      <c r="M3387" s="23">
        <f t="shared" si="619"/>
        <v>1</v>
      </c>
      <c r="N3387" s="23">
        <f t="shared" si="620"/>
        <v>0</v>
      </c>
    </row>
    <row r="3388" spans="10:14" hidden="1">
      <c r="J3388" s="21"/>
      <c r="K3388" s="22" t="str">
        <f>IFERROR(TablaAforos[[#This Row],[AREA DEL POTRERO]]/TablaAforos[[#This Row],[NUMERO VACAS LOTE]]/TablaAforos[[#This Row],[DIAS OCUPACION]],"")</f>
        <v/>
      </c>
      <c r="L3388" s="23">
        <f t="shared" si="618"/>
        <v>1900</v>
      </c>
      <c r="M3388" s="23">
        <f t="shared" si="619"/>
        <v>1</v>
      </c>
      <c r="N3388" s="23">
        <f t="shared" si="620"/>
        <v>0</v>
      </c>
    </row>
    <row r="3389" spans="10:14" hidden="1">
      <c r="J3389" s="21"/>
      <c r="K3389" s="22" t="str">
        <f>IFERROR(TablaAforos[[#This Row],[AREA DEL POTRERO]]/TablaAforos[[#This Row],[NUMERO VACAS LOTE]]/TablaAforos[[#This Row],[DIAS OCUPACION]],"")</f>
        <v/>
      </c>
      <c r="L3389" s="23">
        <f t="shared" si="618"/>
        <v>1900</v>
      </c>
      <c r="M3389" s="23">
        <f t="shared" si="619"/>
        <v>1</v>
      </c>
      <c r="N3389" s="23">
        <f t="shared" si="620"/>
        <v>0</v>
      </c>
    </row>
    <row r="3390" spans="10:14" hidden="1">
      <c r="J3390" s="21"/>
      <c r="K3390" s="22" t="str">
        <f>IFERROR(TablaAforos[[#This Row],[AREA DEL POTRERO]]/TablaAforos[[#This Row],[NUMERO VACAS LOTE]]/TablaAforos[[#This Row],[DIAS OCUPACION]],"")</f>
        <v/>
      </c>
      <c r="L3390" s="23">
        <f t="shared" si="618"/>
        <v>1900</v>
      </c>
      <c r="M3390" s="23">
        <f t="shared" si="619"/>
        <v>1</v>
      </c>
      <c r="N3390" s="23">
        <f t="shared" si="620"/>
        <v>0</v>
      </c>
    </row>
    <row r="3391" spans="10:14" hidden="1">
      <c r="J3391" s="21"/>
      <c r="K3391" s="22" t="str">
        <f>IFERROR(TablaAforos[[#This Row],[AREA DEL POTRERO]]/TablaAforos[[#This Row],[NUMERO VACAS LOTE]]/TablaAforos[[#This Row],[DIAS OCUPACION]],"")</f>
        <v/>
      </c>
      <c r="L3391" s="23">
        <f t="shared" si="618"/>
        <v>1900</v>
      </c>
      <c r="M3391" s="23">
        <f t="shared" si="619"/>
        <v>1</v>
      </c>
      <c r="N3391" s="23">
        <f t="shared" si="620"/>
        <v>0</v>
      </c>
    </row>
    <row r="3392" spans="10:14" hidden="1">
      <c r="J3392" s="21"/>
      <c r="K3392" s="22" t="str">
        <f>IFERROR(TablaAforos[[#This Row],[AREA DEL POTRERO]]/TablaAforos[[#This Row],[NUMERO VACAS LOTE]]/TablaAforos[[#This Row],[DIAS OCUPACION]],"")</f>
        <v/>
      </c>
      <c r="L3392" s="23">
        <f t="shared" si="618"/>
        <v>1900</v>
      </c>
      <c r="M3392" s="23">
        <f t="shared" si="619"/>
        <v>1</v>
      </c>
      <c r="N3392" s="23">
        <f t="shared" si="620"/>
        <v>0</v>
      </c>
    </row>
    <row r="3393" spans="10:14" hidden="1">
      <c r="J3393" s="21"/>
      <c r="K3393" s="22" t="str">
        <f>IFERROR(TablaAforos[[#This Row],[AREA DEL POTRERO]]/TablaAforos[[#This Row],[NUMERO VACAS LOTE]]/TablaAforos[[#This Row],[DIAS OCUPACION]],"")</f>
        <v/>
      </c>
      <c r="L3393" s="23">
        <f t="shared" si="618"/>
        <v>1900</v>
      </c>
      <c r="M3393" s="23">
        <f t="shared" si="619"/>
        <v>1</v>
      </c>
      <c r="N3393" s="23">
        <f t="shared" si="620"/>
        <v>0</v>
      </c>
    </row>
    <row r="3394" spans="10:14" hidden="1">
      <c r="J3394" s="21"/>
      <c r="K3394" s="22" t="str">
        <f>IFERROR(TablaAforos[[#This Row],[AREA DEL POTRERO]]/TablaAforos[[#This Row],[NUMERO VACAS LOTE]]/TablaAforos[[#This Row],[DIAS OCUPACION]],"")</f>
        <v/>
      </c>
      <c r="L3394" s="23">
        <f t="shared" si="618"/>
        <v>1900</v>
      </c>
      <c r="M3394" s="23">
        <f t="shared" si="619"/>
        <v>1</v>
      </c>
      <c r="N3394" s="23">
        <f t="shared" si="620"/>
        <v>0</v>
      </c>
    </row>
    <row r="3395" spans="10:14" hidden="1">
      <c r="J3395" s="21"/>
      <c r="K3395" s="22" t="str">
        <f>IFERROR(TablaAforos[[#This Row],[AREA DEL POTRERO]]/TablaAforos[[#This Row],[NUMERO VACAS LOTE]]/TablaAforos[[#This Row],[DIAS OCUPACION]],"")</f>
        <v/>
      </c>
      <c r="L3395" s="23">
        <f t="shared" si="618"/>
        <v>1900</v>
      </c>
      <c r="M3395" s="23">
        <f t="shared" si="619"/>
        <v>1</v>
      </c>
      <c r="N3395" s="23">
        <f t="shared" si="620"/>
        <v>0</v>
      </c>
    </row>
    <row r="3396" spans="10:14" hidden="1">
      <c r="J3396" s="21"/>
      <c r="K3396" s="22" t="str">
        <f>IFERROR(TablaAforos[[#This Row],[AREA DEL POTRERO]]/TablaAforos[[#This Row],[NUMERO VACAS LOTE]]/TablaAforos[[#This Row],[DIAS OCUPACION]],"")</f>
        <v/>
      </c>
      <c r="L3396" s="23">
        <f t="shared" si="618"/>
        <v>1900</v>
      </c>
      <c r="M3396" s="23">
        <f t="shared" si="619"/>
        <v>1</v>
      </c>
      <c r="N3396" s="23">
        <f t="shared" si="620"/>
        <v>0</v>
      </c>
    </row>
    <row r="3397" spans="10:14" hidden="1">
      <c r="J3397" s="21"/>
      <c r="K3397" s="22" t="str">
        <f>IFERROR(TablaAforos[[#This Row],[AREA DEL POTRERO]]/TablaAforos[[#This Row],[NUMERO VACAS LOTE]]/TablaAforos[[#This Row],[DIAS OCUPACION]],"")</f>
        <v/>
      </c>
      <c r="L3397" s="23">
        <f t="shared" si="618"/>
        <v>1900</v>
      </c>
      <c r="M3397" s="23">
        <f t="shared" si="619"/>
        <v>1</v>
      </c>
      <c r="N3397" s="23">
        <f t="shared" si="620"/>
        <v>0</v>
      </c>
    </row>
    <row r="3398" spans="10:14" hidden="1">
      <c r="J3398" s="21"/>
      <c r="K3398" s="22" t="str">
        <f>IFERROR(TablaAforos[[#This Row],[AREA DEL POTRERO]]/TablaAforos[[#This Row],[NUMERO VACAS LOTE]]/TablaAforos[[#This Row],[DIAS OCUPACION]],"")</f>
        <v/>
      </c>
      <c r="L3398" s="23">
        <f t="shared" si="618"/>
        <v>1900</v>
      </c>
      <c r="M3398" s="23">
        <f t="shared" si="619"/>
        <v>1</v>
      </c>
      <c r="N3398" s="23">
        <f t="shared" si="620"/>
        <v>0</v>
      </c>
    </row>
    <row r="3399" spans="10:14" hidden="1">
      <c r="J3399" s="21"/>
      <c r="K3399" s="22" t="str">
        <f>IFERROR(TablaAforos[[#This Row],[AREA DEL POTRERO]]/TablaAforos[[#This Row],[NUMERO VACAS LOTE]]/TablaAforos[[#This Row],[DIAS OCUPACION]],"")</f>
        <v/>
      </c>
      <c r="L3399" s="23">
        <f t="shared" si="618"/>
        <v>1900</v>
      </c>
      <c r="M3399" s="23">
        <f t="shared" si="619"/>
        <v>1</v>
      </c>
      <c r="N3399" s="23">
        <f t="shared" si="620"/>
        <v>0</v>
      </c>
    </row>
    <row r="3400" spans="10:14" hidden="1">
      <c r="J3400" s="21"/>
      <c r="K3400" s="22" t="str">
        <f>IFERROR(TablaAforos[[#This Row],[AREA DEL POTRERO]]/TablaAforos[[#This Row],[NUMERO VACAS LOTE]]/TablaAforos[[#This Row],[DIAS OCUPACION]],"")</f>
        <v/>
      </c>
      <c r="L3400" s="23">
        <f t="shared" si="618"/>
        <v>1900</v>
      </c>
      <c r="M3400" s="23">
        <f t="shared" si="619"/>
        <v>1</v>
      </c>
      <c r="N3400" s="23">
        <f t="shared" si="620"/>
        <v>0</v>
      </c>
    </row>
    <row r="3401" spans="10:14" hidden="1">
      <c r="J3401" s="21"/>
      <c r="K3401" s="22" t="str">
        <f>IFERROR(TablaAforos[[#This Row],[AREA DEL POTRERO]]/TablaAforos[[#This Row],[NUMERO VACAS LOTE]]/TablaAforos[[#This Row],[DIAS OCUPACION]],"")</f>
        <v/>
      </c>
      <c r="L3401" s="23">
        <f t="shared" si="618"/>
        <v>1900</v>
      </c>
      <c r="M3401" s="23">
        <f t="shared" si="619"/>
        <v>1</v>
      </c>
      <c r="N3401" s="23">
        <f t="shared" si="620"/>
        <v>0</v>
      </c>
    </row>
    <row r="3402" spans="10:14" hidden="1">
      <c r="J3402" s="21"/>
      <c r="K3402" s="22" t="str">
        <f>IFERROR(TablaAforos[[#This Row],[AREA DEL POTRERO]]/TablaAforos[[#This Row],[NUMERO VACAS LOTE]]/TablaAforos[[#This Row],[DIAS OCUPACION]],"")</f>
        <v/>
      </c>
      <c r="L3402" s="23">
        <f t="shared" si="618"/>
        <v>1900</v>
      </c>
      <c r="M3402" s="23">
        <f t="shared" si="619"/>
        <v>1</v>
      </c>
      <c r="N3402" s="23">
        <f t="shared" si="620"/>
        <v>0</v>
      </c>
    </row>
    <row r="3403" spans="10:14" hidden="1">
      <c r="J3403" s="21"/>
      <c r="K3403" s="22" t="str">
        <f>IFERROR(TablaAforos[[#This Row],[AREA DEL POTRERO]]/TablaAforos[[#This Row],[NUMERO VACAS LOTE]]/TablaAforos[[#This Row],[DIAS OCUPACION]],"")</f>
        <v/>
      </c>
      <c r="L3403" s="23">
        <f t="shared" si="618"/>
        <v>1900</v>
      </c>
      <c r="M3403" s="23">
        <f t="shared" si="619"/>
        <v>1</v>
      </c>
      <c r="N3403" s="23">
        <f t="shared" si="620"/>
        <v>0</v>
      </c>
    </row>
    <row r="3404" spans="10:14" hidden="1">
      <c r="J3404" s="21"/>
      <c r="K3404" s="22" t="str">
        <f>IFERROR(TablaAforos[[#This Row],[AREA DEL POTRERO]]/TablaAforos[[#This Row],[NUMERO VACAS LOTE]]/TablaAforos[[#This Row],[DIAS OCUPACION]],"")</f>
        <v/>
      </c>
      <c r="L3404" s="23">
        <f t="shared" si="618"/>
        <v>1900</v>
      </c>
      <c r="M3404" s="23">
        <f t="shared" si="619"/>
        <v>1</v>
      </c>
      <c r="N3404" s="23">
        <f t="shared" si="620"/>
        <v>0</v>
      </c>
    </row>
    <row r="3405" spans="10:14" hidden="1">
      <c r="J3405" s="21"/>
      <c r="K3405" s="22" t="str">
        <f>IFERROR(TablaAforos[[#This Row],[AREA DEL POTRERO]]/TablaAforos[[#This Row],[NUMERO VACAS LOTE]]/TablaAforos[[#This Row],[DIAS OCUPACION]],"")</f>
        <v/>
      </c>
      <c r="L3405" s="23">
        <f t="shared" si="618"/>
        <v>1900</v>
      </c>
      <c r="M3405" s="23">
        <f t="shared" si="619"/>
        <v>1</v>
      </c>
      <c r="N3405" s="23">
        <f t="shared" si="620"/>
        <v>0</v>
      </c>
    </row>
    <row r="3406" spans="10:14" hidden="1">
      <c r="J3406" s="21"/>
      <c r="K3406" s="22" t="str">
        <f>IFERROR(TablaAforos[[#This Row],[AREA DEL POTRERO]]/TablaAforos[[#This Row],[NUMERO VACAS LOTE]]/TablaAforos[[#This Row],[DIAS OCUPACION]],"")</f>
        <v/>
      </c>
      <c r="L3406" s="23">
        <f t="shared" si="618"/>
        <v>1900</v>
      </c>
      <c r="M3406" s="23">
        <f t="shared" si="619"/>
        <v>1</v>
      </c>
      <c r="N3406" s="23">
        <f t="shared" si="620"/>
        <v>0</v>
      </c>
    </row>
    <row r="3407" spans="10:14" hidden="1">
      <c r="J3407" s="21"/>
      <c r="K3407" s="22" t="str">
        <f>IFERROR(TablaAforos[[#This Row],[AREA DEL POTRERO]]/TablaAforos[[#This Row],[NUMERO VACAS LOTE]]/TablaAforos[[#This Row],[DIAS OCUPACION]],"")</f>
        <v/>
      </c>
      <c r="L3407" s="23">
        <f t="shared" si="618"/>
        <v>1900</v>
      </c>
      <c r="M3407" s="23">
        <f t="shared" si="619"/>
        <v>1</v>
      </c>
      <c r="N3407" s="23">
        <f t="shared" si="620"/>
        <v>0</v>
      </c>
    </row>
    <row r="3408" spans="10:14" hidden="1">
      <c r="J3408" s="21"/>
      <c r="K3408" s="22" t="str">
        <f>IFERROR(TablaAforos[[#This Row],[AREA DEL POTRERO]]/TablaAforos[[#This Row],[NUMERO VACAS LOTE]]/TablaAforos[[#This Row],[DIAS OCUPACION]],"")</f>
        <v/>
      </c>
      <c r="L3408" s="23">
        <f t="shared" si="618"/>
        <v>1900</v>
      </c>
      <c r="M3408" s="23">
        <f t="shared" si="619"/>
        <v>1</v>
      </c>
      <c r="N3408" s="23">
        <f t="shared" si="620"/>
        <v>0</v>
      </c>
    </row>
    <row r="3409" spans="10:14" hidden="1">
      <c r="J3409" s="21"/>
      <c r="K3409" s="22" t="str">
        <f>IFERROR(TablaAforos[[#This Row],[AREA DEL POTRERO]]/TablaAforos[[#This Row],[NUMERO VACAS LOTE]]/TablaAforos[[#This Row],[DIAS OCUPACION]],"")</f>
        <v/>
      </c>
      <c r="L3409" s="23">
        <f t="shared" si="618"/>
        <v>1900</v>
      </c>
      <c r="M3409" s="23">
        <f t="shared" si="619"/>
        <v>1</v>
      </c>
      <c r="N3409" s="23">
        <f t="shared" si="620"/>
        <v>0</v>
      </c>
    </row>
    <row r="3410" spans="10:14" hidden="1">
      <c r="J3410" s="21"/>
      <c r="K3410" s="22" t="str">
        <f>IFERROR(TablaAforos[[#This Row],[AREA DEL POTRERO]]/TablaAforos[[#This Row],[NUMERO VACAS LOTE]]/TablaAforos[[#This Row],[DIAS OCUPACION]],"")</f>
        <v/>
      </c>
      <c r="L3410" s="23">
        <f t="shared" si="618"/>
        <v>1900</v>
      </c>
      <c r="M3410" s="23">
        <f t="shared" si="619"/>
        <v>1</v>
      </c>
      <c r="N3410" s="23">
        <f t="shared" si="620"/>
        <v>0</v>
      </c>
    </row>
    <row r="3411" spans="10:14" hidden="1">
      <c r="J3411" s="21"/>
      <c r="K3411" s="22" t="str">
        <f>IFERROR(TablaAforos[[#This Row],[AREA DEL POTRERO]]/TablaAforos[[#This Row],[NUMERO VACAS LOTE]]/TablaAforos[[#This Row],[DIAS OCUPACION]],"")</f>
        <v/>
      </c>
      <c r="L3411" s="23">
        <f t="shared" si="618"/>
        <v>1900</v>
      </c>
      <c r="M3411" s="23">
        <f t="shared" si="619"/>
        <v>1</v>
      </c>
      <c r="N3411" s="23">
        <f t="shared" si="620"/>
        <v>0</v>
      </c>
    </row>
    <row r="3412" spans="10:14" hidden="1">
      <c r="J3412" s="21"/>
      <c r="K3412" s="22" t="str">
        <f>IFERROR(TablaAforos[[#This Row],[AREA DEL POTRERO]]/TablaAforos[[#This Row],[NUMERO VACAS LOTE]]/TablaAforos[[#This Row],[DIAS OCUPACION]],"")</f>
        <v/>
      </c>
      <c r="L3412" s="23">
        <f t="shared" si="618"/>
        <v>1900</v>
      </c>
      <c r="M3412" s="23">
        <f t="shared" si="619"/>
        <v>1</v>
      </c>
      <c r="N3412" s="23">
        <f t="shared" si="620"/>
        <v>0</v>
      </c>
    </row>
    <row r="3413" spans="10:14" hidden="1">
      <c r="J3413" s="21"/>
      <c r="K3413" s="22" t="str">
        <f>IFERROR(TablaAforos[[#This Row],[AREA DEL POTRERO]]/TablaAforos[[#This Row],[NUMERO VACAS LOTE]]/TablaAforos[[#This Row],[DIAS OCUPACION]],"")</f>
        <v/>
      </c>
      <c r="L3413" s="23">
        <f t="shared" si="618"/>
        <v>1900</v>
      </c>
      <c r="M3413" s="23">
        <f t="shared" si="619"/>
        <v>1</v>
      </c>
      <c r="N3413" s="23">
        <f t="shared" si="620"/>
        <v>0</v>
      </c>
    </row>
    <row r="3414" spans="10:14" hidden="1">
      <c r="J3414" s="21"/>
      <c r="K3414" s="22" t="str">
        <f>IFERROR(TablaAforos[[#This Row],[AREA DEL POTRERO]]/TablaAforos[[#This Row],[NUMERO VACAS LOTE]]/TablaAforos[[#This Row],[DIAS OCUPACION]],"")</f>
        <v/>
      </c>
      <c r="L3414" s="23">
        <f t="shared" si="618"/>
        <v>1900</v>
      </c>
      <c r="M3414" s="23">
        <f t="shared" si="619"/>
        <v>1</v>
      </c>
      <c r="N3414" s="23">
        <f t="shared" si="620"/>
        <v>0</v>
      </c>
    </row>
    <row r="3415" spans="10:14" hidden="1">
      <c r="J3415" s="21"/>
      <c r="K3415" s="22" t="str">
        <f>IFERROR(TablaAforos[[#This Row],[AREA DEL POTRERO]]/TablaAforos[[#This Row],[NUMERO VACAS LOTE]]/TablaAforos[[#This Row],[DIAS OCUPACION]],"")</f>
        <v/>
      </c>
      <c r="L3415" s="23">
        <f t="shared" si="618"/>
        <v>1900</v>
      </c>
      <c r="M3415" s="23">
        <f t="shared" si="619"/>
        <v>1</v>
      </c>
      <c r="N3415" s="23">
        <f t="shared" si="620"/>
        <v>0</v>
      </c>
    </row>
    <row r="3416" spans="10:14" hidden="1">
      <c r="J3416" s="21"/>
      <c r="K3416" s="22" t="str">
        <f>IFERROR(TablaAforos[[#This Row],[AREA DEL POTRERO]]/TablaAforos[[#This Row],[NUMERO VACAS LOTE]]/TablaAforos[[#This Row],[DIAS OCUPACION]],"")</f>
        <v/>
      </c>
      <c r="L3416" s="23">
        <f t="shared" si="618"/>
        <v>1900</v>
      </c>
      <c r="M3416" s="23">
        <f t="shared" si="619"/>
        <v>1</v>
      </c>
      <c r="N3416" s="23">
        <f t="shared" si="620"/>
        <v>0</v>
      </c>
    </row>
    <row r="3417" spans="10:14" hidden="1">
      <c r="J3417" s="21"/>
      <c r="K3417" s="22" t="str">
        <f>IFERROR(TablaAforos[[#This Row],[AREA DEL POTRERO]]/TablaAforos[[#This Row],[NUMERO VACAS LOTE]]/TablaAforos[[#This Row],[DIAS OCUPACION]],"")</f>
        <v/>
      </c>
      <c r="L3417" s="23">
        <f t="shared" si="618"/>
        <v>1900</v>
      </c>
      <c r="M3417" s="23">
        <f t="shared" si="619"/>
        <v>1</v>
      </c>
      <c r="N3417" s="23">
        <f t="shared" si="620"/>
        <v>0</v>
      </c>
    </row>
    <row r="3418" spans="10:14" hidden="1">
      <c r="J3418" s="21"/>
      <c r="K3418" s="22" t="str">
        <f>IFERROR(TablaAforos[[#This Row],[AREA DEL POTRERO]]/TablaAforos[[#This Row],[NUMERO VACAS LOTE]]/TablaAforos[[#This Row],[DIAS OCUPACION]],"")</f>
        <v/>
      </c>
      <c r="L3418" s="23">
        <f t="shared" si="618"/>
        <v>1900</v>
      </c>
      <c r="M3418" s="23">
        <f t="shared" si="619"/>
        <v>1</v>
      </c>
      <c r="N3418" s="23">
        <f t="shared" si="620"/>
        <v>0</v>
      </c>
    </row>
    <row r="3419" spans="10:14" hidden="1">
      <c r="J3419" s="21"/>
      <c r="K3419" s="22" t="str">
        <f>IFERROR(TablaAforos[[#This Row],[AREA DEL POTRERO]]/TablaAforos[[#This Row],[NUMERO VACAS LOTE]]/TablaAforos[[#This Row],[DIAS OCUPACION]],"")</f>
        <v/>
      </c>
      <c r="L3419" s="23">
        <f t="shared" si="618"/>
        <v>1900</v>
      </c>
      <c r="M3419" s="23">
        <f t="shared" si="619"/>
        <v>1</v>
      </c>
      <c r="N3419" s="23">
        <f t="shared" si="620"/>
        <v>0</v>
      </c>
    </row>
    <row r="3420" spans="10:14" hidden="1">
      <c r="J3420" s="21"/>
      <c r="K3420" s="22" t="str">
        <f>IFERROR(TablaAforos[[#This Row],[AREA DEL POTRERO]]/TablaAforos[[#This Row],[NUMERO VACAS LOTE]]/TablaAforos[[#This Row],[DIAS OCUPACION]],"")</f>
        <v/>
      </c>
      <c r="L3420" s="23">
        <f t="shared" si="618"/>
        <v>1900</v>
      </c>
      <c r="M3420" s="23">
        <f t="shared" si="619"/>
        <v>1</v>
      </c>
      <c r="N3420" s="23">
        <f t="shared" si="620"/>
        <v>0</v>
      </c>
    </row>
    <row r="3421" spans="10:14" hidden="1">
      <c r="J3421" s="21"/>
      <c r="K3421" s="22" t="str">
        <f>IFERROR(TablaAforos[[#This Row],[AREA DEL POTRERO]]/TablaAforos[[#This Row],[NUMERO VACAS LOTE]]/TablaAforos[[#This Row],[DIAS OCUPACION]],"")</f>
        <v/>
      </c>
      <c r="L3421" s="23">
        <f t="shared" si="618"/>
        <v>1900</v>
      </c>
      <c r="M3421" s="23">
        <f t="shared" si="619"/>
        <v>1</v>
      </c>
      <c r="N3421" s="23">
        <f t="shared" si="620"/>
        <v>0</v>
      </c>
    </row>
    <row r="3422" spans="10:14" hidden="1">
      <c r="J3422" s="21"/>
      <c r="K3422" s="22" t="str">
        <f>IFERROR(TablaAforos[[#This Row],[AREA DEL POTRERO]]/TablaAforos[[#This Row],[NUMERO VACAS LOTE]]/TablaAforos[[#This Row],[DIAS OCUPACION]],"")</f>
        <v/>
      </c>
      <c r="L3422" s="23">
        <f t="shared" si="618"/>
        <v>1900</v>
      </c>
      <c r="M3422" s="23">
        <f t="shared" si="619"/>
        <v>1</v>
      </c>
      <c r="N3422" s="23">
        <f t="shared" si="620"/>
        <v>0</v>
      </c>
    </row>
    <row r="3423" spans="10:14" hidden="1">
      <c r="J3423" s="21"/>
      <c r="K3423" s="22" t="str">
        <f>IFERROR(TablaAforos[[#This Row],[AREA DEL POTRERO]]/TablaAforos[[#This Row],[NUMERO VACAS LOTE]]/TablaAforos[[#This Row],[DIAS OCUPACION]],"")</f>
        <v/>
      </c>
      <c r="L3423" s="23">
        <f t="shared" ref="L3423:L3486" si="621">YEAR(A3423)</f>
        <v>1900</v>
      </c>
      <c r="M3423" s="23">
        <f t="shared" ref="M3423:M3486" si="622">MONTH(A3423)</f>
        <v>1</v>
      </c>
      <c r="N3423" s="23">
        <f t="shared" ref="N3423:N3486" si="623">DAY(A3423)</f>
        <v>0</v>
      </c>
    </row>
    <row r="3424" spans="10:14" hidden="1">
      <c r="J3424" s="21"/>
      <c r="K3424" s="22" t="str">
        <f>IFERROR(TablaAforos[[#This Row],[AREA DEL POTRERO]]/TablaAforos[[#This Row],[NUMERO VACAS LOTE]]/TablaAforos[[#This Row],[DIAS OCUPACION]],"")</f>
        <v/>
      </c>
      <c r="L3424" s="23">
        <f t="shared" si="621"/>
        <v>1900</v>
      </c>
      <c r="M3424" s="23">
        <f t="shared" si="622"/>
        <v>1</v>
      </c>
      <c r="N3424" s="23">
        <f t="shared" si="623"/>
        <v>0</v>
      </c>
    </row>
    <row r="3425" spans="10:14" hidden="1">
      <c r="J3425" s="21"/>
      <c r="K3425" s="22" t="str">
        <f>IFERROR(TablaAforos[[#This Row],[AREA DEL POTRERO]]/TablaAforos[[#This Row],[NUMERO VACAS LOTE]]/TablaAforos[[#This Row],[DIAS OCUPACION]],"")</f>
        <v/>
      </c>
      <c r="L3425" s="23">
        <f t="shared" si="621"/>
        <v>1900</v>
      </c>
      <c r="M3425" s="23">
        <f t="shared" si="622"/>
        <v>1</v>
      </c>
      <c r="N3425" s="23">
        <f t="shared" si="623"/>
        <v>0</v>
      </c>
    </row>
    <row r="3426" spans="10:14" hidden="1">
      <c r="J3426" s="21"/>
      <c r="K3426" s="22" t="str">
        <f>IFERROR(TablaAforos[[#This Row],[AREA DEL POTRERO]]/TablaAforos[[#This Row],[NUMERO VACAS LOTE]]/TablaAforos[[#This Row],[DIAS OCUPACION]],"")</f>
        <v/>
      </c>
      <c r="L3426" s="23">
        <f t="shared" si="621"/>
        <v>1900</v>
      </c>
      <c r="M3426" s="23">
        <f t="shared" si="622"/>
        <v>1</v>
      </c>
      <c r="N3426" s="23">
        <f t="shared" si="623"/>
        <v>0</v>
      </c>
    </row>
    <row r="3427" spans="10:14" hidden="1">
      <c r="J3427" s="21"/>
      <c r="K3427" s="22" t="str">
        <f>IFERROR(TablaAforos[[#This Row],[AREA DEL POTRERO]]/TablaAforos[[#This Row],[NUMERO VACAS LOTE]]/TablaAforos[[#This Row],[DIAS OCUPACION]],"")</f>
        <v/>
      </c>
      <c r="L3427" s="23">
        <f t="shared" si="621"/>
        <v>1900</v>
      </c>
      <c r="M3427" s="23">
        <f t="shared" si="622"/>
        <v>1</v>
      </c>
      <c r="N3427" s="23">
        <f t="shared" si="623"/>
        <v>0</v>
      </c>
    </row>
    <row r="3428" spans="10:14" hidden="1">
      <c r="J3428" s="21"/>
      <c r="K3428" s="22" t="str">
        <f>IFERROR(TablaAforos[[#This Row],[AREA DEL POTRERO]]/TablaAforos[[#This Row],[NUMERO VACAS LOTE]]/TablaAforos[[#This Row],[DIAS OCUPACION]],"")</f>
        <v/>
      </c>
      <c r="L3428" s="23">
        <f t="shared" si="621"/>
        <v>1900</v>
      </c>
      <c r="M3428" s="23">
        <f t="shared" si="622"/>
        <v>1</v>
      </c>
      <c r="N3428" s="23">
        <f t="shared" si="623"/>
        <v>0</v>
      </c>
    </row>
    <row r="3429" spans="10:14" hidden="1">
      <c r="J3429" s="21"/>
      <c r="K3429" s="22" t="str">
        <f>IFERROR(TablaAforos[[#This Row],[AREA DEL POTRERO]]/TablaAforos[[#This Row],[NUMERO VACAS LOTE]]/TablaAforos[[#This Row],[DIAS OCUPACION]],"")</f>
        <v/>
      </c>
      <c r="L3429" s="23">
        <f t="shared" si="621"/>
        <v>1900</v>
      </c>
      <c r="M3429" s="23">
        <f t="shared" si="622"/>
        <v>1</v>
      </c>
      <c r="N3429" s="23">
        <f t="shared" si="623"/>
        <v>0</v>
      </c>
    </row>
    <row r="3430" spans="10:14" hidden="1">
      <c r="J3430" s="21"/>
      <c r="K3430" s="22" t="str">
        <f>IFERROR(TablaAforos[[#This Row],[AREA DEL POTRERO]]/TablaAforos[[#This Row],[NUMERO VACAS LOTE]]/TablaAforos[[#This Row],[DIAS OCUPACION]],"")</f>
        <v/>
      </c>
      <c r="L3430" s="23">
        <f t="shared" si="621"/>
        <v>1900</v>
      </c>
      <c r="M3430" s="23">
        <f t="shared" si="622"/>
        <v>1</v>
      </c>
      <c r="N3430" s="23">
        <f t="shared" si="623"/>
        <v>0</v>
      </c>
    </row>
    <row r="3431" spans="10:14" hidden="1">
      <c r="J3431" s="21"/>
      <c r="K3431" s="22" t="str">
        <f>IFERROR(TablaAforos[[#This Row],[AREA DEL POTRERO]]/TablaAforos[[#This Row],[NUMERO VACAS LOTE]]/TablaAforos[[#This Row],[DIAS OCUPACION]],"")</f>
        <v/>
      </c>
      <c r="L3431" s="23">
        <f t="shared" si="621"/>
        <v>1900</v>
      </c>
      <c r="M3431" s="23">
        <f t="shared" si="622"/>
        <v>1</v>
      </c>
      <c r="N3431" s="23">
        <f t="shared" si="623"/>
        <v>0</v>
      </c>
    </row>
    <row r="3432" spans="10:14" hidden="1">
      <c r="J3432" s="21"/>
      <c r="K3432" s="22" t="str">
        <f>IFERROR(TablaAforos[[#This Row],[AREA DEL POTRERO]]/TablaAforos[[#This Row],[NUMERO VACAS LOTE]]/TablaAforos[[#This Row],[DIAS OCUPACION]],"")</f>
        <v/>
      </c>
      <c r="L3432" s="23">
        <f t="shared" si="621"/>
        <v>1900</v>
      </c>
      <c r="M3432" s="23">
        <f t="shared" si="622"/>
        <v>1</v>
      </c>
      <c r="N3432" s="23">
        <f t="shared" si="623"/>
        <v>0</v>
      </c>
    </row>
    <row r="3433" spans="10:14" hidden="1">
      <c r="J3433" s="21"/>
      <c r="K3433" s="22" t="str">
        <f>IFERROR(TablaAforos[[#This Row],[AREA DEL POTRERO]]/TablaAforos[[#This Row],[NUMERO VACAS LOTE]]/TablaAforos[[#This Row],[DIAS OCUPACION]],"")</f>
        <v/>
      </c>
      <c r="L3433" s="23">
        <f t="shared" si="621"/>
        <v>1900</v>
      </c>
      <c r="M3433" s="23">
        <f t="shared" si="622"/>
        <v>1</v>
      </c>
      <c r="N3433" s="23">
        <f t="shared" si="623"/>
        <v>0</v>
      </c>
    </row>
    <row r="3434" spans="10:14" hidden="1">
      <c r="J3434" s="21"/>
      <c r="K3434" s="22" t="str">
        <f>IFERROR(TablaAforos[[#This Row],[AREA DEL POTRERO]]/TablaAforos[[#This Row],[NUMERO VACAS LOTE]]/TablaAforos[[#This Row],[DIAS OCUPACION]],"")</f>
        <v/>
      </c>
      <c r="L3434" s="23">
        <f t="shared" si="621"/>
        <v>1900</v>
      </c>
      <c r="M3434" s="23">
        <f t="shared" si="622"/>
        <v>1</v>
      </c>
      <c r="N3434" s="23">
        <f t="shared" si="623"/>
        <v>0</v>
      </c>
    </row>
    <row r="3435" spans="10:14" hidden="1">
      <c r="J3435" s="21"/>
      <c r="K3435" s="22" t="str">
        <f>IFERROR(TablaAforos[[#This Row],[AREA DEL POTRERO]]/TablaAforos[[#This Row],[NUMERO VACAS LOTE]]/TablaAforos[[#This Row],[DIAS OCUPACION]],"")</f>
        <v/>
      </c>
      <c r="L3435" s="23">
        <f t="shared" si="621"/>
        <v>1900</v>
      </c>
      <c r="M3435" s="23">
        <f t="shared" si="622"/>
        <v>1</v>
      </c>
      <c r="N3435" s="23">
        <f t="shared" si="623"/>
        <v>0</v>
      </c>
    </row>
    <row r="3436" spans="10:14" hidden="1">
      <c r="J3436" s="21"/>
      <c r="K3436" s="22" t="str">
        <f>IFERROR(TablaAforos[[#This Row],[AREA DEL POTRERO]]/TablaAforos[[#This Row],[NUMERO VACAS LOTE]]/TablaAforos[[#This Row],[DIAS OCUPACION]],"")</f>
        <v/>
      </c>
      <c r="L3436" s="23">
        <f t="shared" si="621"/>
        <v>1900</v>
      </c>
      <c r="M3436" s="23">
        <f t="shared" si="622"/>
        <v>1</v>
      </c>
      <c r="N3436" s="23">
        <f t="shared" si="623"/>
        <v>0</v>
      </c>
    </row>
    <row r="3437" spans="10:14" hidden="1">
      <c r="J3437" s="21"/>
      <c r="K3437" s="22" t="str">
        <f>IFERROR(TablaAforos[[#This Row],[AREA DEL POTRERO]]/TablaAforos[[#This Row],[NUMERO VACAS LOTE]]/TablaAforos[[#This Row],[DIAS OCUPACION]],"")</f>
        <v/>
      </c>
      <c r="L3437" s="23">
        <f t="shared" si="621"/>
        <v>1900</v>
      </c>
      <c r="M3437" s="23">
        <f t="shared" si="622"/>
        <v>1</v>
      </c>
      <c r="N3437" s="23">
        <f t="shared" si="623"/>
        <v>0</v>
      </c>
    </row>
    <row r="3438" spans="10:14" hidden="1">
      <c r="J3438" s="21"/>
      <c r="K3438" s="22" t="str">
        <f>IFERROR(TablaAforos[[#This Row],[AREA DEL POTRERO]]/TablaAforos[[#This Row],[NUMERO VACAS LOTE]]/TablaAforos[[#This Row],[DIAS OCUPACION]],"")</f>
        <v/>
      </c>
      <c r="L3438" s="23">
        <f t="shared" si="621"/>
        <v>1900</v>
      </c>
      <c r="M3438" s="23">
        <f t="shared" si="622"/>
        <v>1</v>
      </c>
      <c r="N3438" s="23">
        <f t="shared" si="623"/>
        <v>0</v>
      </c>
    </row>
    <row r="3439" spans="10:14" hidden="1">
      <c r="J3439" s="21"/>
      <c r="K3439" s="22" t="str">
        <f>IFERROR(TablaAforos[[#This Row],[AREA DEL POTRERO]]/TablaAforos[[#This Row],[NUMERO VACAS LOTE]]/TablaAforos[[#This Row],[DIAS OCUPACION]],"")</f>
        <v/>
      </c>
      <c r="L3439" s="23">
        <f t="shared" si="621"/>
        <v>1900</v>
      </c>
      <c r="M3439" s="23">
        <f t="shared" si="622"/>
        <v>1</v>
      </c>
      <c r="N3439" s="23">
        <f t="shared" si="623"/>
        <v>0</v>
      </c>
    </row>
    <row r="3440" spans="10:14" hidden="1">
      <c r="J3440" s="21"/>
      <c r="K3440" s="22" t="str">
        <f>IFERROR(TablaAforos[[#This Row],[AREA DEL POTRERO]]/TablaAforos[[#This Row],[NUMERO VACAS LOTE]]/TablaAforos[[#This Row],[DIAS OCUPACION]],"")</f>
        <v/>
      </c>
      <c r="L3440" s="23">
        <f t="shared" si="621"/>
        <v>1900</v>
      </c>
      <c r="M3440" s="23">
        <f t="shared" si="622"/>
        <v>1</v>
      </c>
      <c r="N3440" s="23">
        <f t="shared" si="623"/>
        <v>0</v>
      </c>
    </row>
    <row r="3441" spans="10:14" hidden="1">
      <c r="J3441" s="21"/>
      <c r="K3441" s="22" t="str">
        <f>IFERROR(TablaAforos[[#This Row],[AREA DEL POTRERO]]/TablaAforos[[#This Row],[NUMERO VACAS LOTE]]/TablaAforos[[#This Row],[DIAS OCUPACION]],"")</f>
        <v/>
      </c>
      <c r="L3441" s="23">
        <f t="shared" si="621"/>
        <v>1900</v>
      </c>
      <c r="M3441" s="23">
        <f t="shared" si="622"/>
        <v>1</v>
      </c>
      <c r="N3441" s="23">
        <f t="shared" si="623"/>
        <v>0</v>
      </c>
    </row>
    <row r="3442" spans="10:14" hidden="1">
      <c r="J3442" s="21"/>
      <c r="K3442" s="22" t="str">
        <f>IFERROR(TablaAforos[[#This Row],[AREA DEL POTRERO]]/TablaAforos[[#This Row],[NUMERO VACAS LOTE]]/TablaAforos[[#This Row],[DIAS OCUPACION]],"")</f>
        <v/>
      </c>
      <c r="L3442" s="23">
        <f t="shared" si="621"/>
        <v>1900</v>
      </c>
      <c r="M3442" s="23">
        <f t="shared" si="622"/>
        <v>1</v>
      </c>
      <c r="N3442" s="23">
        <f t="shared" si="623"/>
        <v>0</v>
      </c>
    </row>
    <row r="3443" spans="10:14" hidden="1">
      <c r="J3443" s="21"/>
      <c r="K3443" s="22" t="str">
        <f>IFERROR(TablaAforos[[#This Row],[AREA DEL POTRERO]]/TablaAforos[[#This Row],[NUMERO VACAS LOTE]]/TablaAforos[[#This Row],[DIAS OCUPACION]],"")</f>
        <v/>
      </c>
      <c r="L3443" s="23">
        <f t="shared" si="621"/>
        <v>1900</v>
      </c>
      <c r="M3443" s="23">
        <f t="shared" si="622"/>
        <v>1</v>
      </c>
      <c r="N3443" s="23">
        <f t="shared" si="623"/>
        <v>0</v>
      </c>
    </row>
    <row r="3444" spans="10:14" hidden="1">
      <c r="J3444" s="21"/>
      <c r="K3444" s="22" t="str">
        <f>IFERROR(TablaAforos[[#This Row],[AREA DEL POTRERO]]/TablaAforos[[#This Row],[NUMERO VACAS LOTE]]/TablaAforos[[#This Row],[DIAS OCUPACION]],"")</f>
        <v/>
      </c>
      <c r="L3444" s="23">
        <f t="shared" si="621"/>
        <v>1900</v>
      </c>
      <c r="M3444" s="23">
        <f t="shared" si="622"/>
        <v>1</v>
      </c>
      <c r="N3444" s="23">
        <f t="shared" si="623"/>
        <v>0</v>
      </c>
    </row>
    <row r="3445" spans="10:14" hidden="1">
      <c r="J3445" s="21"/>
      <c r="K3445" s="22" t="str">
        <f>IFERROR(TablaAforos[[#This Row],[AREA DEL POTRERO]]/TablaAforos[[#This Row],[NUMERO VACAS LOTE]]/TablaAforos[[#This Row],[DIAS OCUPACION]],"")</f>
        <v/>
      </c>
      <c r="L3445" s="23">
        <f t="shared" si="621"/>
        <v>1900</v>
      </c>
      <c r="M3445" s="23">
        <f t="shared" si="622"/>
        <v>1</v>
      </c>
      <c r="N3445" s="23">
        <f t="shared" si="623"/>
        <v>0</v>
      </c>
    </row>
    <row r="3446" spans="10:14" hidden="1">
      <c r="J3446" s="21"/>
      <c r="K3446" s="22" t="str">
        <f>IFERROR(TablaAforos[[#This Row],[AREA DEL POTRERO]]/TablaAforos[[#This Row],[NUMERO VACAS LOTE]]/TablaAforos[[#This Row],[DIAS OCUPACION]],"")</f>
        <v/>
      </c>
      <c r="L3446" s="23">
        <f t="shared" si="621"/>
        <v>1900</v>
      </c>
      <c r="M3446" s="23">
        <f t="shared" si="622"/>
        <v>1</v>
      </c>
      <c r="N3446" s="23">
        <f t="shared" si="623"/>
        <v>0</v>
      </c>
    </row>
    <row r="3447" spans="10:14" hidden="1">
      <c r="J3447" s="21"/>
      <c r="K3447" s="22" t="str">
        <f>IFERROR(TablaAforos[[#This Row],[AREA DEL POTRERO]]/TablaAforos[[#This Row],[NUMERO VACAS LOTE]]/TablaAforos[[#This Row],[DIAS OCUPACION]],"")</f>
        <v/>
      </c>
      <c r="L3447" s="23">
        <f t="shared" si="621"/>
        <v>1900</v>
      </c>
      <c r="M3447" s="23">
        <f t="shared" si="622"/>
        <v>1</v>
      </c>
      <c r="N3447" s="23">
        <f t="shared" si="623"/>
        <v>0</v>
      </c>
    </row>
    <row r="3448" spans="10:14" hidden="1">
      <c r="J3448" s="21"/>
      <c r="K3448" s="22" t="str">
        <f>IFERROR(TablaAforos[[#This Row],[AREA DEL POTRERO]]/TablaAforos[[#This Row],[NUMERO VACAS LOTE]]/TablaAforos[[#This Row],[DIAS OCUPACION]],"")</f>
        <v/>
      </c>
      <c r="L3448" s="23">
        <f t="shared" si="621"/>
        <v>1900</v>
      </c>
      <c r="M3448" s="23">
        <f t="shared" si="622"/>
        <v>1</v>
      </c>
      <c r="N3448" s="23">
        <f t="shared" si="623"/>
        <v>0</v>
      </c>
    </row>
    <row r="3449" spans="10:14" hidden="1">
      <c r="J3449" s="21"/>
      <c r="K3449" s="22" t="str">
        <f>IFERROR(TablaAforos[[#This Row],[AREA DEL POTRERO]]/TablaAforos[[#This Row],[NUMERO VACAS LOTE]]/TablaAforos[[#This Row],[DIAS OCUPACION]],"")</f>
        <v/>
      </c>
      <c r="L3449" s="23">
        <f t="shared" si="621"/>
        <v>1900</v>
      </c>
      <c r="M3449" s="23">
        <f t="shared" si="622"/>
        <v>1</v>
      </c>
      <c r="N3449" s="23">
        <f t="shared" si="623"/>
        <v>0</v>
      </c>
    </row>
    <row r="3450" spans="10:14" hidden="1">
      <c r="J3450" s="21"/>
      <c r="K3450" s="22" t="str">
        <f>IFERROR(TablaAforos[[#This Row],[AREA DEL POTRERO]]/TablaAforos[[#This Row],[NUMERO VACAS LOTE]]/TablaAforos[[#This Row],[DIAS OCUPACION]],"")</f>
        <v/>
      </c>
      <c r="L3450" s="23">
        <f t="shared" si="621"/>
        <v>1900</v>
      </c>
      <c r="M3450" s="23">
        <f t="shared" si="622"/>
        <v>1</v>
      </c>
      <c r="N3450" s="23">
        <f t="shared" si="623"/>
        <v>0</v>
      </c>
    </row>
    <row r="3451" spans="10:14" hidden="1">
      <c r="J3451" s="21"/>
      <c r="K3451" s="22" t="str">
        <f>IFERROR(TablaAforos[[#This Row],[AREA DEL POTRERO]]/TablaAforos[[#This Row],[NUMERO VACAS LOTE]]/TablaAforos[[#This Row],[DIAS OCUPACION]],"")</f>
        <v/>
      </c>
      <c r="L3451" s="23">
        <f t="shared" si="621"/>
        <v>1900</v>
      </c>
      <c r="M3451" s="23">
        <f t="shared" si="622"/>
        <v>1</v>
      </c>
      <c r="N3451" s="23">
        <f t="shared" si="623"/>
        <v>0</v>
      </c>
    </row>
    <row r="3452" spans="10:14" hidden="1">
      <c r="J3452" s="21"/>
      <c r="K3452" s="22" t="str">
        <f>IFERROR(TablaAforos[[#This Row],[AREA DEL POTRERO]]/TablaAforos[[#This Row],[NUMERO VACAS LOTE]]/TablaAforos[[#This Row],[DIAS OCUPACION]],"")</f>
        <v/>
      </c>
      <c r="L3452" s="23">
        <f t="shared" si="621"/>
        <v>1900</v>
      </c>
      <c r="M3452" s="23">
        <f t="shared" si="622"/>
        <v>1</v>
      </c>
      <c r="N3452" s="23">
        <f t="shared" si="623"/>
        <v>0</v>
      </c>
    </row>
    <row r="3453" spans="10:14" hidden="1">
      <c r="J3453" s="21"/>
      <c r="K3453" s="22" t="str">
        <f>IFERROR(TablaAforos[[#This Row],[AREA DEL POTRERO]]/TablaAforos[[#This Row],[NUMERO VACAS LOTE]]/TablaAforos[[#This Row],[DIAS OCUPACION]],"")</f>
        <v/>
      </c>
      <c r="L3453" s="23">
        <f t="shared" si="621"/>
        <v>1900</v>
      </c>
      <c r="M3453" s="23">
        <f t="shared" si="622"/>
        <v>1</v>
      </c>
      <c r="N3453" s="23">
        <f t="shared" si="623"/>
        <v>0</v>
      </c>
    </row>
    <row r="3454" spans="10:14" hidden="1">
      <c r="J3454" s="21"/>
      <c r="K3454" s="22" t="str">
        <f>IFERROR(TablaAforos[[#This Row],[AREA DEL POTRERO]]/TablaAforos[[#This Row],[NUMERO VACAS LOTE]]/TablaAforos[[#This Row],[DIAS OCUPACION]],"")</f>
        <v/>
      </c>
      <c r="L3454" s="23">
        <f t="shared" si="621"/>
        <v>1900</v>
      </c>
      <c r="M3454" s="23">
        <f t="shared" si="622"/>
        <v>1</v>
      </c>
      <c r="N3454" s="23">
        <f t="shared" si="623"/>
        <v>0</v>
      </c>
    </row>
    <row r="3455" spans="10:14" hidden="1">
      <c r="J3455" s="21"/>
      <c r="K3455" s="22" t="str">
        <f>IFERROR(TablaAforos[[#This Row],[AREA DEL POTRERO]]/TablaAforos[[#This Row],[NUMERO VACAS LOTE]]/TablaAforos[[#This Row],[DIAS OCUPACION]],"")</f>
        <v/>
      </c>
      <c r="L3455" s="23">
        <f t="shared" si="621"/>
        <v>1900</v>
      </c>
      <c r="M3455" s="23">
        <f t="shared" si="622"/>
        <v>1</v>
      </c>
      <c r="N3455" s="23">
        <f t="shared" si="623"/>
        <v>0</v>
      </c>
    </row>
    <row r="3456" spans="10:14" hidden="1">
      <c r="J3456" s="21"/>
      <c r="K3456" s="22" t="str">
        <f>IFERROR(TablaAforos[[#This Row],[AREA DEL POTRERO]]/TablaAforos[[#This Row],[NUMERO VACAS LOTE]]/TablaAforos[[#This Row],[DIAS OCUPACION]],"")</f>
        <v/>
      </c>
      <c r="L3456" s="23">
        <f t="shared" si="621"/>
        <v>1900</v>
      </c>
      <c r="M3456" s="23">
        <f t="shared" si="622"/>
        <v>1</v>
      </c>
      <c r="N3456" s="23">
        <f t="shared" si="623"/>
        <v>0</v>
      </c>
    </row>
    <row r="3457" spans="10:14" hidden="1">
      <c r="J3457" s="21"/>
      <c r="K3457" s="22" t="str">
        <f>IFERROR(TablaAforos[[#This Row],[AREA DEL POTRERO]]/TablaAforos[[#This Row],[NUMERO VACAS LOTE]]/TablaAforos[[#This Row],[DIAS OCUPACION]],"")</f>
        <v/>
      </c>
      <c r="L3457" s="23">
        <f t="shared" si="621"/>
        <v>1900</v>
      </c>
      <c r="M3457" s="23">
        <f t="shared" si="622"/>
        <v>1</v>
      </c>
      <c r="N3457" s="23">
        <f t="shared" si="623"/>
        <v>0</v>
      </c>
    </row>
    <row r="3458" spans="10:14" hidden="1">
      <c r="J3458" s="21"/>
      <c r="K3458" s="22" t="str">
        <f>IFERROR(TablaAforos[[#This Row],[AREA DEL POTRERO]]/TablaAforos[[#This Row],[NUMERO VACAS LOTE]]/TablaAforos[[#This Row],[DIAS OCUPACION]],"")</f>
        <v/>
      </c>
      <c r="L3458" s="23">
        <f t="shared" si="621"/>
        <v>1900</v>
      </c>
      <c r="M3458" s="23">
        <f t="shared" si="622"/>
        <v>1</v>
      </c>
      <c r="N3458" s="23">
        <f t="shared" si="623"/>
        <v>0</v>
      </c>
    </row>
    <row r="3459" spans="10:14" hidden="1">
      <c r="J3459" s="21"/>
      <c r="K3459" s="22" t="str">
        <f>IFERROR(TablaAforos[[#This Row],[AREA DEL POTRERO]]/TablaAforos[[#This Row],[NUMERO VACAS LOTE]]/TablaAforos[[#This Row],[DIAS OCUPACION]],"")</f>
        <v/>
      </c>
      <c r="L3459" s="23">
        <f t="shared" si="621"/>
        <v>1900</v>
      </c>
      <c r="M3459" s="23">
        <f t="shared" si="622"/>
        <v>1</v>
      </c>
      <c r="N3459" s="23">
        <f t="shared" si="623"/>
        <v>0</v>
      </c>
    </row>
    <row r="3460" spans="10:14" hidden="1">
      <c r="J3460" s="21"/>
      <c r="K3460" s="22" t="str">
        <f>IFERROR(TablaAforos[[#This Row],[AREA DEL POTRERO]]/TablaAforos[[#This Row],[NUMERO VACAS LOTE]]/TablaAforos[[#This Row],[DIAS OCUPACION]],"")</f>
        <v/>
      </c>
      <c r="L3460" s="23">
        <f t="shared" si="621"/>
        <v>1900</v>
      </c>
      <c r="M3460" s="23">
        <f t="shared" si="622"/>
        <v>1</v>
      </c>
      <c r="N3460" s="23">
        <f t="shared" si="623"/>
        <v>0</v>
      </c>
    </row>
    <row r="3461" spans="10:14" hidden="1">
      <c r="J3461" s="21"/>
      <c r="K3461" s="22" t="str">
        <f>IFERROR(TablaAforos[[#This Row],[AREA DEL POTRERO]]/TablaAforos[[#This Row],[NUMERO VACAS LOTE]]/TablaAforos[[#This Row],[DIAS OCUPACION]],"")</f>
        <v/>
      </c>
      <c r="L3461" s="23">
        <f t="shared" si="621"/>
        <v>1900</v>
      </c>
      <c r="M3461" s="23">
        <f t="shared" si="622"/>
        <v>1</v>
      </c>
      <c r="N3461" s="23">
        <f t="shared" si="623"/>
        <v>0</v>
      </c>
    </row>
    <row r="3462" spans="10:14" hidden="1">
      <c r="J3462" s="21"/>
      <c r="K3462" s="22" t="str">
        <f>IFERROR(TablaAforos[[#This Row],[AREA DEL POTRERO]]/TablaAforos[[#This Row],[NUMERO VACAS LOTE]]/TablaAforos[[#This Row],[DIAS OCUPACION]],"")</f>
        <v/>
      </c>
      <c r="L3462" s="23">
        <f t="shared" si="621"/>
        <v>1900</v>
      </c>
      <c r="M3462" s="23">
        <f t="shared" si="622"/>
        <v>1</v>
      </c>
      <c r="N3462" s="23">
        <f t="shared" si="623"/>
        <v>0</v>
      </c>
    </row>
    <row r="3463" spans="10:14" hidden="1">
      <c r="J3463" s="21"/>
      <c r="K3463" s="22" t="str">
        <f>IFERROR(TablaAforos[[#This Row],[AREA DEL POTRERO]]/TablaAforos[[#This Row],[NUMERO VACAS LOTE]]/TablaAforos[[#This Row],[DIAS OCUPACION]],"")</f>
        <v/>
      </c>
      <c r="L3463" s="23">
        <f t="shared" si="621"/>
        <v>1900</v>
      </c>
      <c r="M3463" s="23">
        <f t="shared" si="622"/>
        <v>1</v>
      </c>
      <c r="N3463" s="23">
        <f t="shared" si="623"/>
        <v>0</v>
      </c>
    </row>
    <row r="3464" spans="10:14" hidden="1">
      <c r="J3464" s="21"/>
      <c r="K3464" s="22" t="str">
        <f>IFERROR(TablaAforos[[#This Row],[AREA DEL POTRERO]]/TablaAforos[[#This Row],[NUMERO VACAS LOTE]]/TablaAforos[[#This Row],[DIAS OCUPACION]],"")</f>
        <v/>
      </c>
      <c r="L3464" s="23">
        <f t="shared" si="621"/>
        <v>1900</v>
      </c>
      <c r="M3464" s="23">
        <f t="shared" si="622"/>
        <v>1</v>
      </c>
      <c r="N3464" s="23">
        <f t="shared" si="623"/>
        <v>0</v>
      </c>
    </row>
    <row r="3465" spans="10:14" hidden="1">
      <c r="J3465" s="21"/>
      <c r="K3465" s="22" t="str">
        <f>IFERROR(TablaAforos[[#This Row],[AREA DEL POTRERO]]/TablaAforos[[#This Row],[NUMERO VACAS LOTE]]/TablaAforos[[#This Row],[DIAS OCUPACION]],"")</f>
        <v/>
      </c>
      <c r="L3465" s="23">
        <f t="shared" si="621"/>
        <v>1900</v>
      </c>
      <c r="M3465" s="23">
        <f t="shared" si="622"/>
        <v>1</v>
      </c>
      <c r="N3465" s="23">
        <f t="shared" si="623"/>
        <v>0</v>
      </c>
    </row>
    <row r="3466" spans="10:14" hidden="1">
      <c r="J3466" s="21"/>
      <c r="K3466" s="22" t="str">
        <f>IFERROR(TablaAforos[[#This Row],[AREA DEL POTRERO]]/TablaAforos[[#This Row],[NUMERO VACAS LOTE]]/TablaAforos[[#This Row],[DIAS OCUPACION]],"")</f>
        <v/>
      </c>
      <c r="L3466" s="23">
        <f t="shared" si="621"/>
        <v>1900</v>
      </c>
      <c r="M3466" s="23">
        <f t="shared" si="622"/>
        <v>1</v>
      </c>
      <c r="N3466" s="23">
        <f t="shared" si="623"/>
        <v>0</v>
      </c>
    </row>
    <row r="3467" spans="10:14" hidden="1">
      <c r="J3467" s="21"/>
      <c r="K3467" s="22" t="str">
        <f>IFERROR(TablaAforos[[#This Row],[AREA DEL POTRERO]]/TablaAforos[[#This Row],[NUMERO VACAS LOTE]]/TablaAforos[[#This Row],[DIAS OCUPACION]],"")</f>
        <v/>
      </c>
      <c r="L3467" s="23">
        <f t="shared" si="621"/>
        <v>1900</v>
      </c>
      <c r="M3467" s="23">
        <f t="shared" si="622"/>
        <v>1</v>
      </c>
      <c r="N3467" s="23">
        <f t="shared" si="623"/>
        <v>0</v>
      </c>
    </row>
    <row r="3468" spans="10:14" hidden="1">
      <c r="J3468" s="21"/>
      <c r="K3468" s="22" t="str">
        <f>IFERROR(TablaAforos[[#This Row],[AREA DEL POTRERO]]/TablaAforos[[#This Row],[NUMERO VACAS LOTE]]/TablaAforos[[#This Row],[DIAS OCUPACION]],"")</f>
        <v/>
      </c>
      <c r="L3468" s="23">
        <f t="shared" si="621"/>
        <v>1900</v>
      </c>
      <c r="M3468" s="23">
        <f t="shared" si="622"/>
        <v>1</v>
      </c>
      <c r="N3468" s="23">
        <f t="shared" si="623"/>
        <v>0</v>
      </c>
    </row>
    <row r="3469" spans="10:14" hidden="1">
      <c r="J3469" s="21"/>
      <c r="K3469" s="22" t="str">
        <f>IFERROR(TablaAforos[[#This Row],[AREA DEL POTRERO]]/TablaAforos[[#This Row],[NUMERO VACAS LOTE]]/TablaAforos[[#This Row],[DIAS OCUPACION]],"")</f>
        <v/>
      </c>
      <c r="L3469" s="23">
        <f t="shared" si="621"/>
        <v>1900</v>
      </c>
      <c r="M3469" s="23">
        <f t="shared" si="622"/>
        <v>1</v>
      </c>
      <c r="N3469" s="23">
        <f t="shared" si="623"/>
        <v>0</v>
      </c>
    </row>
    <row r="3470" spans="10:14" hidden="1">
      <c r="J3470" s="21"/>
      <c r="K3470" s="22" t="str">
        <f>IFERROR(TablaAforos[[#This Row],[AREA DEL POTRERO]]/TablaAforos[[#This Row],[NUMERO VACAS LOTE]]/TablaAforos[[#This Row],[DIAS OCUPACION]],"")</f>
        <v/>
      </c>
      <c r="L3470" s="23">
        <f t="shared" si="621"/>
        <v>1900</v>
      </c>
      <c r="M3470" s="23">
        <f t="shared" si="622"/>
        <v>1</v>
      </c>
      <c r="N3470" s="23">
        <f t="shared" si="623"/>
        <v>0</v>
      </c>
    </row>
    <row r="3471" spans="10:14" hidden="1">
      <c r="J3471" s="21"/>
      <c r="K3471" s="22" t="str">
        <f>IFERROR(TablaAforos[[#This Row],[AREA DEL POTRERO]]/TablaAforos[[#This Row],[NUMERO VACAS LOTE]]/TablaAforos[[#This Row],[DIAS OCUPACION]],"")</f>
        <v/>
      </c>
      <c r="L3471" s="23">
        <f t="shared" si="621"/>
        <v>1900</v>
      </c>
      <c r="M3471" s="23">
        <f t="shared" si="622"/>
        <v>1</v>
      </c>
      <c r="N3471" s="23">
        <f t="shared" si="623"/>
        <v>0</v>
      </c>
    </row>
    <row r="3472" spans="10:14" hidden="1">
      <c r="J3472" s="21"/>
      <c r="K3472" s="22" t="str">
        <f>IFERROR(TablaAforos[[#This Row],[AREA DEL POTRERO]]/TablaAforos[[#This Row],[NUMERO VACAS LOTE]]/TablaAforos[[#This Row],[DIAS OCUPACION]],"")</f>
        <v/>
      </c>
      <c r="L3472" s="23">
        <f t="shared" si="621"/>
        <v>1900</v>
      </c>
      <c r="M3472" s="23">
        <f t="shared" si="622"/>
        <v>1</v>
      </c>
      <c r="N3472" s="23">
        <f t="shared" si="623"/>
        <v>0</v>
      </c>
    </row>
    <row r="3473" spans="10:14" hidden="1">
      <c r="J3473" s="21"/>
      <c r="K3473" s="22" t="str">
        <f>IFERROR(TablaAforos[[#This Row],[AREA DEL POTRERO]]/TablaAforos[[#This Row],[NUMERO VACAS LOTE]]/TablaAforos[[#This Row],[DIAS OCUPACION]],"")</f>
        <v/>
      </c>
      <c r="L3473" s="23">
        <f t="shared" si="621"/>
        <v>1900</v>
      </c>
      <c r="M3473" s="23">
        <f t="shared" si="622"/>
        <v>1</v>
      </c>
      <c r="N3473" s="23">
        <f t="shared" si="623"/>
        <v>0</v>
      </c>
    </row>
    <row r="3474" spans="10:14" hidden="1">
      <c r="J3474" s="21"/>
      <c r="K3474" s="22" t="str">
        <f>IFERROR(TablaAforos[[#This Row],[AREA DEL POTRERO]]/TablaAforos[[#This Row],[NUMERO VACAS LOTE]]/TablaAforos[[#This Row],[DIAS OCUPACION]],"")</f>
        <v/>
      </c>
      <c r="L3474" s="23">
        <f t="shared" si="621"/>
        <v>1900</v>
      </c>
      <c r="M3474" s="23">
        <f t="shared" si="622"/>
        <v>1</v>
      </c>
      <c r="N3474" s="23">
        <f t="shared" si="623"/>
        <v>0</v>
      </c>
    </row>
    <row r="3475" spans="10:14" hidden="1">
      <c r="J3475" s="21"/>
      <c r="K3475" s="22" t="str">
        <f>IFERROR(TablaAforos[[#This Row],[AREA DEL POTRERO]]/TablaAforos[[#This Row],[NUMERO VACAS LOTE]]/TablaAforos[[#This Row],[DIAS OCUPACION]],"")</f>
        <v/>
      </c>
      <c r="L3475" s="23">
        <f t="shared" si="621"/>
        <v>1900</v>
      </c>
      <c r="M3475" s="23">
        <f t="shared" si="622"/>
        <v>1</v>
      </c>
      <c r="N3475" s="23">
        <f t="shared" si="623"/>
        <v>0</v>
      </c>
    </row>
    <row r="3476" spans="10:14" hidden="1">
      <c r="J3476" s="21"/>
      <c r="K3476" s="22" t="str">
        <f>IFERROR(TablaAforos[[#This Row],[AREA DEL POTRERO]]/TablaAforos[[#This Row],[NUMERO VACAS LOTE]]/TablaAforos[[#This Row],[DIAS OCUPACION]],"")</f>
        <v/>
      </c>
      <c r="L3476" s="23">
        <f t="shared" si="621"/>
        <v>1900</v>
      </c>
      <c r="M3476" s="23">
        <f t="shared" si="622"/>
        <v>1</v>
      </c>
      <c r="N3476" s="23">
        <f t="shared" si="623"/>
        <v>0</v>
      </c>
    </row>
    <row r="3477" spans="10:14" hidden="1">
      <c r="J3477" s="21"/>
      <c r="K3477" s="22" t="str">
        <f>IFERROR(TablaAforos[[#This Row],[AREA DEL POTRERO]]/TablaAforos[[#This Row],[NUMERO VACAS LOTE]]/TablaAforos[[#This Row],[DIAS OCUPACION]],"")</f>
        <v/>
      </c>
      <c r="L3477" s="23">
        <f t="shared" si="621"/>
        <v>1900</v>
      </c>
      <c r="M3477" s="23">
        <f t="shared" si="622"/>
        <v>1</v>
      </c>
      <c r="N3477" s="23">
        <f t="shared" si="623"/>
        <v>0</v>
      </c>
    </row>
    <row r="3478" spans="10:14" hidden="1">
      <c r="J3478" s="21"/>
      <c r="K3478" s="22" t="str">
        <f>IFERROR(TablaAforos[[#This Row],[AREA DEL POTRERO]]/TablaAforos[[#This Row],[NUMERO VACAS LOTE]]/TablaAforos[[#This Row],[DIAS OCUPACION]],"")</f>
        <v/>
      </c>
      <c r="L3478" s="23">
        <f t="shared" si="621"/>
        <v>1900</v>
      </c>
      <c r="M3478" s="23">
        <f t="shared" si="622"/>
        <v>1</v>
      </c>
      <c r="N3478" s="23">
        <f t="shared" si="623"/>
        <v>0</v>
      </c>
    </row>
    <row r="3479" spans="10:14" hidden="1">
      <c r="J3479" s="21"/>
      <c r="K3479" s="22" t="str">
        <f>IFERROR(TablaAforos[[#This Row],[AREA DEL POTRERO]]/TablaAforos[[#This Row],[NUMERO VACAS LOTE]]/TablaAforos[[#This Row],[DIAS OCUPACION]],"")</f>
        <v/>
      </c>
      <c r="L3479" s="23">
        <f t="shared" si="621"/>
        <v>1900</v>
      </c>
      <c r="M3479" s="23">
        <f t="shared" si="622"/>
        <v>1</v>
      </c>
      <c r="N3479" s="23">
        <f t="shared" si="623"/>
        <v>0</v>
      </c>
    </row>
    <row r="3480" spans="10:14" hidden="1">
      <c r="J3480" s="21"/>
      <c r="K3480" s="22" t="str">
        <f>IFERROR(TablaAforos[[#This Row],[AREA DEL POTRERO]]/TablaAforos[[#This Row],[NUMERO VACAS LOTE]]/TablaAforos[[#This Row],[DIAS OCUPACION]],"")</f>
        <v/>
      </c>
      <c r="L3480" s="23">
        <f t="shared" si="621"/>
        <v>1900</v>
      </c>
      <c r="M3480" s="23">
        <f t="shared" si="622"/>
        <v>1</v>
      </c>
      <c r="N3480" s="23">
        <f t="shared" si="623"/>
        <v>0</v>
      </c>
    </row>
    <row r="3481" spans="10:14" hidden="1">
      <c r="J3481" s="21"/>
      <c r="K3481" s="22" t="str">
        <f>IFERROR(TablaAforos[[#This Row],[AREA DEL POTRERO]]/TablaAforos[[#This Row],[NUMERO VACAS LOTE]]/TablaAforos[[#This Row],[DIAS OCUPACION]],"")</f>
        <v/>
      </c>
      <c r="L3481" s="23">
        <f t="shared" si="621"/>
        <v>1900</v>
      </c>
      <c r="M3481" s="23">
        <f t="shared" si="622"/>
        <v>1</v>
      </c>
      <c r="N3481" s="23">
        <f t="shared" si="623"/>
        <v>0</v>
      </c>
    </row>
    <row r="3482" spans="10:14" hidden="1">
      <c r="J3482" s="21"/>
      <c r="K3482" s="22" t="str">
        <f>IFERROR(TablaAforos[[#This Row],[AREA DEL POTRERO]]/TablaAforos[[#This Row],[NUMERO VACAS LOTE]]/TablaAforos[[#This Row],[DIAS OCUPACION]],"")</f>
        <v/>
      </c>
      <c r="L3482" s="23">
        <f t="shared" si="621"/>
        <v>1900</v>
      </c>
      <c r="M3482" s="23">
        <f t="shared" si="622"/>
        <v>1</v>
      </c>
      <c r="N3482" s="23">
        <f t="shared" si="623"/>
        <v>0</v>
      </c>
    </row>
    <row r="3483" spans="10:14" hidden="1">
      <c r="J3483" s="21"/>
      <c r="K3483" s="22" t="str">
        <f>IFERROR(TablaAforos[[#This Row],[AREA DEL POTRERO]]/TablaAforos[[#This Row],[NUMERO VACAS LOTE]]/TablaAforos[[#This Row],[DIAS OCUPACION]],"")</f>
        <v/>
      </c>
      <c r="L3483" s="23">
        <f t="shared" si="621"/>
        <v>1900</v>
      </c>
      <c r="M3483" s="23">
        <f t="shared" si="622"/>
        <v>1</v>
      </c>
      <c r="N3483" s="23">
        <f t="shared" si="623"/>
        <v>0</v>
      </c>
    </row>
    <row r="3484" spans="10:14" hidden="1">
      <c r="J3484" s="21"/>
      <c r="K3484" s="22" t="str">
        <f>IFERROR(TablaAforos[[#This Row],[AREA DEL POTRERO]]/TablaAforos[[#This Row],[NUMERO VACAS LOTE]]/TablaAforos[[#This Row],[DIAS OCUPACION]],"")</f>
        <v/>
      </c>
      <c r="L3484" s="23">
        <f t="shared" si="621"/>
        <v>1900</v>
      </c>
      <c r="M3484" s="23">
        <f t="shared" si="622"/>
        <v>1</v>
      </c>
      <c r="N3484" s="23">
        <f t="shared" si="623"/>
        <v>0</v>
      </c>
    </row>
    <row r="3485" spans="10:14" hidden="1">
      <c r="J3485" s="21"/>
      <c r="K3485" s="22" t="str">
        <f>IFERROR(TablaAforos[[#This Row],[AREA DEL POTRERO]]/TablaAforos[[#This Row],[NUMERO VACAS LOTE]]/TablaAforos[[#This Row],[DIAS OCUPACION]],"")</f>
        <v/>
      </c>
      <c r="L3485" s="23">
        <f t="shared" si="621"/>
        <v>1900</v>
      </c>
      <c r="M3485" s="23">
        <f t="shared" si="622"/>
        <v>1</v>
      </c>
      <c r="N3485" s="23">
        <f t="shared" si="623"/>
        <v>0</v>
      </c>
    </row>
    <row r="3486" spans="10:14" hidden="1">
      <c r="J3486" s="21"/>
      <c r="K3486" s="22" t="str">
        <f>IFERROR(TablaAforos[[#This Row],[AREA DEL POTRERO]]/TablaAforos[[#This Row],[NUMERO VACAS LOTE]]/TablaAforos[[#This Row],[DIAS OCUPACION]],"")</f>
        <v/>
      </c>
      <c r="L3486" s="23">
        <f t="shared" si="621"/>
        <v>1900</v>
      </c>
      <c r="M3486" s="23">
        <f t="shared" si="622"/>
        <v>1</v>
      </c>
      <c r="N3486" s="23">
        <f t="shared" si="623"/>
        <v>0</v>
      </c>
    </row>
    <row r="3487" spans="10:14" hidden="1">
      <c r="J3487" s="21"/>
      <c r="K3487" s="22" t="str">
        <f>IFERROR(TablaAforos[[#This Row],[AREA DEL POTRERO]]/TablaAforos[[#This Row],[NUMERO VACAS LOTE]]/TablaAforos[[#This Row],[DIAS OCUPACION]],"")</f>
        <v/>
      </c>
      <c r="L3487" s="23">
        <f t="shared" ref="L3487:L3545" si="624">YEAR(A3487)</f>
        <v>1900</v>
      </c>
      <c r="M3487" s="23">
        <f t="shared" ref="M3487:M3545" si="625">MONTH(A3487)</f>
        <v>1</v>
      </c>
      <c r="N3487" s="23">
        <f t="shared" ref="N3487:N3545" si="626">DAY(A3487)</f>
        <v>0</v>
      </c>
    </row>
    <row r="3488" spans="10:14" hidden="1">
      <c r="J3488" s="21"/>
      <c r="K3488" s="22" t="str">
        <f>IFERROR(TablaAforos[[#This Row],[AREA DEL POTRERO]]/TablaAforos[[#This Row],[NUMERO VACAS LOTE]]/TablaAforos[[#This Row],[DIAS OCUPACION]],"")</f>
        <v/>
      </c>
      <c r="L3488" s="23">
        <f t="shared" si="624"/>
        <v>1900</v>
      </c>
      <c r="M3488" s="23">
        <f t="shared" si="625"/>
        <v>1</v>
      </c>
      <c r="N3488" s="23">
        <f t="shared" si="626"/>
        <v>0</v>
      </c>
    </row>
    <row r="3489" spans="10:14" hidden="1">
      <c r="J3489" s="21"/>
      <c r="K3489" s="22" t="str">
        <f>IFERROR(TablaAforos[[#This Row],[AREA DEL POTRERO]]/TablaAforos[[#This Row],[NUMERO VACAS LOTE]]/TablaAforos[[#This Row],[DIAS OCUPACION]],"")</f>
        <v/>
      </c>
      <c r="L3489" s="23">
        <f t="shared" si="624"/>
        <v>1900</v>
      </c>
      <c r="M3489" s="23">
        <f t="shared" si="625"/>
        <v>1</v>
      </c>
      <c r="N3489" s="23">
        <f t="shared" si="626"/>
        <v>0</v>
      </c>
    </row>
    <row r="3490" spans="10:14" hidden="1">
      <c r="J3490" s="21"/>
      <c r="K3490" s="22" t="str">
        <f>IFERROR(TablaAforos[[#This Row],[AREA DEL POTRERO]]/TablaAforos[[#This Row],[NUMERO VACAS LOTE]]/TablaAforos[[#This Row],[DIAS OCUPACION]],"")</f>
        <v/>
      </c>
      <c r="L3490" s="23">
        <f t="shared" si="624"/>
        <v>1900</v>
      </c>
      <c r="M3490" s="23">
        <f t="shared" si="625"/>
        <v>1</v>
      </c>
      <c r="N3490" s="23">
        <f t="shared" si="626"/>
        <v>0</v>
      </c>
    </row>
    <row r="3491" spans="10:14" hidden="1">
      <c r="J3491" s="21"/>
      <c r="K3491" s="22" t="str">
        <f>IFERROR(TablaAforos[[#This Row],[AREA DEL POTRERO]]/TablaAforos[[#This Row],[NUMERO VACAS LOTE]]/TablaAforos[[#This Row],[DIAS OCUPACION]],"")</f>
        <v/>
      </c>
      <c r="L3491" s="23">
        <f t="shared" si="624"/>
        <v>1900</v>
      </c>
      <c r="M3491" s="23">
        <f t="shared" si="625"/>
        <v>1</v>
      </c>
      <c r="N3491" s="23">
        <f t="shared" si="626"/>
        <v>0</v>
      </c>
    </row>
    <row r="3492" spans="10:14" hidden="1">
      <c r="J3492" s="21"/>
      <c r="K3492" s="22" t="str">
        <f>IFERROR(TablaAforos[[#This Row],[AREA DEL POTRERO]]/TablaAforos[[#This Row],[NUMERO VACAS LOTE]]/TablaAforos[[#This Row],[DIAS OCUPACION]],"")</f>
        <v/>
      </c>
      <c r="L3492" s="23">
        <f t="shared" si="624"/>
        <v>1900</v>
      </c>
      <c r="M3492" s="23">
        <f t="shared" si="625"/>
        <v>1</v>
      </c>
      <c r="N3492" s="23">
        <f t="shared" si="626"/>
        <v>0</v>
      </c>
    </row>
    <row r="3493" spans="10:14" hidden="1">
      <c r="J3493" s="21"/>
      <c r="K3493" s="22" t="str">
        <f>IFERROR(TablaAforos[[#This Row],[AREA DEL POTRERO]]/TablaAforos[[#This Row],[NUMERO VACAS LOTE]]/TablaAforos[[#This Row],[DIAS OCUPACION]],"")</f>
        <v/>
      </c>
      <c r="L3493" s="23">
        <f t="shared" si="624"/>
        <v>1900</v>
      </c>
      <c r="M3493" s="23">
        <f t="shared" si="625"/>
        <v>1</v>
      </c>
      <c r="N3493" s="23">
        <f t="shared" si="626"/>
        <v>0</v>
      </c>
    </row>
    <row r="3494" spans="10:14" hidden="1">
      <c r="J3494" s="21"/>
      <c r="K3494" s="22" t="str">
        <f>IFERROR(TablaAforos[[#This Row],[AREA DEL POTRERO]]/TablaAforos[[#This Row],[NUMERO VACAS LOTE]]/TablaAforos[[#This Row],[DIAS OCUPACION]],"")</f>
        <v/>
      </c>
      <c r="L3494" s="23">
        <f t="shared" si="624"/>
        <v>1900</v>
      </c>
      <c r="M3494" s="23">
        <f t="shared" si="625"/>
        <v>1</v>
      </c>
      <c r="N3494" s="23">
        <f t="shared" si="626"/>
        <v>0</v>
      </c>
    </row>
    <row r="3495" spans="10:14" hidden="1">
      <c r="J3495" s="21"/>
      <c r="K3495" s="22" t="str">
        <f>IFERROR(TablaAforos[[#This Row],[AREA DEL POTRERO]]/TablaAforos[[#This Row],[NUMERO VACAS LOTE]]/TablaAforos[[#This Row],[DIAS OCUPACION]],"")</f>
        <v/>
      </c>
      <c r="L3495" s="23">
        <f t="shared" si="624"/>
        <v>1900</v>
      </c>
      <c r="M3495" s="23">
        <f t="shared" si="625"/>
        <v>1</v>
      </c>
      <c r="N3495" s="23">
        <f t="shared" si="626"/>
        <v>0</v>
      </c>
    </row>
    <row r="3496" spans="10:14" hidden="1">
      <c r="J3496" s="21"/>
      <c r="K3496" s="22" t="str">
        <f>IFERROR(TablaAforos[[#This Row],[AREA DEL POTRERO]]/TablaAforos[[#This Row],[NUMERO VACAS LOTE]]/TablaAforos[[#This Row],[DIAS OCUPACION]],"")</f>
        <v/>
      </c>
      <c r="L3496" s="23">
        <f t="shared" si="624"/>
        <v>1900</v>
      </c>
      <c r="M3496" s="23">
        <f t="shared" si="625"/>
        <v>1</v>
      </c>
      <c r="N3496" s="23">
        <f t="shared" si="626"/>
        <v>0</v>
      </c>
    </row>
    <row r="3497" spans="10:14" hidden="1">
      <c r="J3497" s="21"/>
      <c r="K3497" s="22" t="str">
        <f>IFERROR(TablaAforos[[#This Row],[AREA DEL POTRERO]]/TablaAforos[[#This Row],[NUMERO VACAS LOTE]]/TablaAforos[[#This Row],[DIAS OCUPACION]],"")</f>
        <v/>
      </c>
      <c r="L3497" s="23">
        <f t="shared" si="624"/>
        <v>1900</v>
      </c>
      <c r="M3497" s="23">
        <f t="shared" si="625"/>
        <v>1</v>
      </c>
      <c r="N3497" s="23">
        <f t="shared" si="626"/>
        <v>0</v>
      </c>
    </row>
    <row r="3498" spans="10:14" hidden="1">
      <c r="J3498" s="21"/>
      <c r="K3498" s="22" t="str">
        <f>IFERROR(TablaAforos[[#This Row],[AREA DEL POTRERO]]/TablaAforos[[#This Row],[NUMERO VACAS LOTE]]/TablaAforos[[#This Row],[DIAS OCUPACION]],"")</f>
        <v/>
      </c>
      <c r="L3498" s="23">
        <f t="shared" si="624"/>
        <v>1900</v>
      </c>
      <c r="M3498" s="23">
        <f t="shared" si="625"/>
        <v>1</v>
      </c>
      <c r="N3498" s="23">
        <f t="shared" si="626"/>
        <v>0</v>
      </c>
    </row>
    <row r="3499" spans="10:14" hidden="1">
      <c r="J3499" s="21"/>
      <c r="K3499" s="22" t="str">
        <f>IFERROR(TablaAforos[[#This Row],[AREA DEL POTRERO]]/TablaAforos[[#This Row],[NUMERO VACAS LOTE]]/TablaAforos[[#This Row],[DIAS OCUPACION]],"")</f>
        <v/>
      </c>
      <c r="L3499" s="23">
        <f t="shared" si="624"/>
        <v>1900</v>
      </c>
      <c r="M3499" s="23">
        <f t="shared" si="625"/>
        <v>1</v>
      </c>
      <c r="N3499" s="23">
        <f t="shared" si="626"/>
        <v>0</v>
      </c>
    </row>
    <row r="3500" spans="10:14" hidden="1">
      <c r="J3500" s="21"/>
      <c r="K3500" s="22" t="str">
        <f>IFERROR(TablaAforos[[#This Row],[AREA DEL POTRERO]]/TablaAforos[[#This Row],[NUMERO VACAS LOTE]]/TablaAforos[[#This Row],[DIAS OCUPACION]],"")</f>
        <v/>
      </c>
      <c r="L3500" s="23">
        <f t="shared" si="624"/>
        <v>1900</v>
      </c>
      <c r="M3500" s="23">
        <f t="shared" si="625"/>
        <v>1</v>
      </c>
      <c r="N3500" s="23">
        <f t="shared" si="626"/>
        <v>0</v>
      </c>
    </row>
    <row r="3501" spans="10:14" hidden="1">
      <c r="J3501" s="21"/>
      <c r="K3501" s="22" t="str">
        <f>IFERROR(TablaAforos[[#This Row],[AREA DEL POTRERO]]/TablaAforos[[#This Row],[NUMERO VACAS LOTE]]/TablaAforos[[#This Row],[DIAS OCUPACION]],"")</f>
        <v/>
      </c>
      <c r="L3501" s="23">
        <f t="shared" si="624"/>
        <v>1900</v>
      </c>
      <c r="M3501" s="23">
        <f t="shared" si="625"/>
        <v>1</v>
      </c>
      <c r="N3501" s="23">
        <f t="shared" si="626"/>
        <v>0</v>
      </c>
    </row>
    <row r="3502" spans="10:14" hidden="1">
      <c r="J3502" s="21"/>
      <c r="K3502" s="22" t="str">
        <f>IFERROR(TablaAforos[[#This Row],[AREA DEL POTRERO]]/TablaAforos[[#This Row],[NUMERO VACAS LOTE]]/TablaAforos[[#This Row],[DIAS OCUPACION]],"")</f>
        <v/>
      </c>
      <c r="L3502" s="23">
        <f t="shared" si="624"/>
        <v>1900</v>
      </c>
      <c r="M3502" s="23">
        <f t="shared" si="625"/>
        <v>1</v>
      </c>
      <c r="N3502" s="23">
        <f t="shared" si="626"/>
        <v>0</v>
      </c>
    </row>
    <row r="3503" spans="10:14" hidden="1">
      <c r="J3503" s="21"/>
      <c r="K3503" s="22" t="str">
        <f>IFERROR(TablaAforos[[#This Row],[AREA DEL POTRERO]]/TablaAforos[[#This Row],[NUMERO VACAS LOTE]]/TablaAforos[[#This Row],[DIAS OCUPACION]],"")</f>
        <v/>
      </c>
      <c r="L3503" s="23">
        <f t="shared" si="624"/>
        <v>1900</v>
      </c>
      <c r="M3503" s="23">
        <f t="shared" si="625"/>
        <v>1</v>
      </c>
      <c r="N3503" s="23">
        <f t="shared" si="626"/>
        <v>0</v>
      </c>
    </row>
    <row r="3504" spans="10:14" hidden="1">
      <c r="J3504" s="21"/>
      <c r="K3504" s="22" t="str">
        <f>IFERROR(TablaAforos[[#This Row],[AREA DEL POTRERO]]/TablaAforos[[#This Row],[NUMERO VACAS LOTE]]/TablaAforos[[#This Row],[DIAS OCUPACION]],"")</f>
        <v/>
      </c>
      <c r="L3504" s="23">
        <f t="shared" si="624"/>
        <v>1900</v>
      </c>
      <c r="M3504" s="23">
        <f t="shared" si="625"/>
        <v>1</v>
      </c>
      <c r="N3504" s="23">
        <f t="shared" si="626"/>
        <v>0</v>
      </c>
    </row>
    <row r="3505" spans="10:14" hidden="1">
      <c r="J3505" s="21"/>
      <c r="K3505" s="22" t="str">
        <f>IFERROR(TablaAforos[[#This Row],[AREA DEL POTRERO]]/TablaAforos[[#This Row],[NUMERO VACAS LOTE]]/TablaAforos[[#This Row],[DIAS OCUPACION]],"")</f>
        <v/>
      </c>
      <c r="L3505" s="23">
        <f t="shared" si="624"/>
        <v>1900</v>
      </c>
      <c r="M3505" s="23">
        <f t="shared" si="625"/>
        <v>1</v>
      </c>
      <c r="N3505" s="23">
        <f t="shared" si="626"/>
        <v>0</v>
      </c>
    </row>
    <row r="3506" spans="10:14" hidden="1">
      <c r="J3506" s="21"/>
      <c r="K3506" s="22" t="str">
        <f>IFERROR(TablaAforos[[#This Row],[AREA DEL POTRERO]]/TablaAforos[[#This Row],[NUMERO VACAS LOTE]]/TablaAforos[[#This Row],[DIAS OCUPACION]],"")</f>
        <v/>
      </c>
      <c r="L3506" s="23">
        <f t="shared" si="624"/>
        <v>1900</v>
      </c>
      <c r="M3506" s="23">
        <f t="shared" si="625"/>
        <v>1</v>
      </c>
      <c r="N3506" s="23">
        <f t="shared" si="626"/>
        <v>0</v>
      </c>
    </row>
    <row r="3507" spans="10:14" hidden="1">
      <c r="J3507" s="21"/>
      <c r="K3507" s="22" t="str">
        <f>IFERROR(TablaAforos[[#This Row],[AREA DEL POTRERO]]/TablaAforos[[#This Row],[NUMERO VACAS LOTE]]/TablaAforos[[#This Row],[DIAS OCUPACION]],"")</f>
        <v/>
      </c>
      <c r="L3507" s="23">
        <f t="shared" si="624"/>
        <v>1900</v>
      </c>
      <c r="M3507" s="23">
        <f t="shared" si="625"/>
        <v>1</v>
      </c>
      <c r="N3507" s="23">
        <f t="shared" si="626"/>
        <v>0</v>
      </c>
    </row>
    <row r="3508" spans="10:14" hidden="1">
      <c r="J3508" s="21"/>
      <c r="K3508" s="22" t="str">
        <f>IFERROR(TablaAforos[[#This Row],[AREA DEL POTRERO]]/TablaAforos[[#This Row],[NUMERO VACAS LOTE]]/TablaAforos[[#This Row],[DIAS OCUPACION]],"")</f>
        <v/>
      </c>
      <c r="L3508" s="23">
        <f t="shared" si="624"/>
        <v>1900</v>
      </c>
      <c r="M3508" s="23">
        <f t="shared" si="625"/>
        <v>1</v>
      </c>
      <c r="N3508" s="23">
        <f t="shared" si="626"/>
        <v>0</v>
      </c>
    </row>
    <row r="3509" spans="10:14" hidden="1">
      <c r="J3509" s="21"/>
      <c r="K3509" s="22" t="str">
        <f>IFERROR(TablaAforos[[#This Row],[AREA DEL POTRERO]]/TablaAforos[[#This Row],[NUMERO VACAS LOTE]]/TablaAforos[[#This Row],[DIAS OCUPACION]],"")</f>
        <v/>
      </c>
      <c r="L3509" s="23">
        <f t="shared" si="624"/>
        <v>1900</v>
      </c>
      <c r="M3509" s="23">
        <f t="shared" si="625"/>
        <v>1</v>
      </c>
      <c r="N3509" s="23">
        <f t="shared" si="626"/>
        <v>0</v>
      </c>
    </row>
    <row r="3510" spans="10:14" hidden="1">
      <c r="J3510" s="21"/>
      <c r="K3510" s="22" t="str">
        <f>IFERROR(TablaAforos[[#This Row],[AREA DEL POTRERO]]/TablaAforos[[#This Row],[NUMERO VACAS LOTE]]/TablaAforos[[#This Row],[DIAS OCUPACION]],"")</f>
        <v/>
      </c>
      <c r="L3510" s="23">
        <f t="shared" si="624"/>
        <v>1900</v>
      </c>
      <c r="M3510" s="23">
        <f t="shared" si="625"/>
        <v>1</v>
      </c>
      <c r="N3510" s="23">
        <f t="shared" si="626"/>
        <v>0</v>
      </c>
    </row>
    <row r="3511" spans="10:14" hidden="1">
      <c r="J3511" s="21"/>
      <c r="K3511" s="22" t="str">
        <f>IFERROR(TablaAforos[[#This Row],[AREA DEL POTRERO]]/TablaAforos[[#This Row],[NUMERO VACAS LOTE]]/TablaAforos[[#This Row],[DIAS OCUPACION]],"")</f>
        <v/>
      </c>
      <c r="L3511" s="23">
        <f t="shared" si="624"/>
        <v>1900</v>
      </c>
      <c r="M3511" s="23">
        <f t="shared" si="625"/>
        <v>1</v>
      </c>
      <c r="N3511" s="23">
        <f t="shared" si="626"/>
        <v>0</v>
      </c>
    </row>
    <row r="3512" spans="10:14" hidden="1">
      <c r="J3512" s="21"/>
      <c r="K3512" s="22" t="str">
        <f>IFERROR(TablaAforos[[#This Row],[AREA DEL POTRERO]]/TablaAforos[[#This Row],[NUMERO VACAS LOTE]]/TablaAforos[[#This Row],[DIAS OCUPACION]],"")</f>
        <v/>
      </c>
      <c r="L3512" s="23">
        <f t="shared" si="624"/>
        <v>1900</v>
      </c>
      <c r="M3512" s="23">
        <f t="shared" si="625"/>
        <v>1</v>
      </c>
      <c r="N3512" s="23">
        <f t="shared" si="626"/>
        <v>0</v>
      </c>
    </row>
    <row r="3513" spans="10:14" hidden="1">
      <c r="J3513" s="21"/>
      <c r="K3513" s="22" t="str">
        <f>IFERROR(TablaAforos[[#This Row],[AREA DEL POTRERO]]/TablaAforos[[#This Row],[NUMERO VACAS LOTE]]/TablaAforos[[#This Row],[DIAS OCUPACION]],"")</f>
        <v/>
      </c>
      <c r="L3513" s="23">
        <f t="shared" si="624"/>
        <v>1900</v>
      </c>
      <c r="M3513" s="23">
        <f t="shared" si="625"/>
        <v>1</v>
      </c>
      <c r="N3513" s="23">
        <f t="shared" si="626"/>
        <v>0</v>
      </c>
    </row>
    <row r="3514" spans="10:14" hidden="1">
      <c r="J3514" s="21"/>
      <c r="K3514" s="22" t="str">
        <f>IFERROR(TablaAforos[[#This Row],[AREA DEL POTRERO]]/TablaAforos[[#This Row],[NUMERO VACAS LOTE]]/TablaAforos[[#This Row],[DIAS OCUPACION]],"")</f>
        <v/>
      </c>
      <c r="L3514" s="23">
        <f t="shared" si="624"/>
        <v>1900</v>
      </c>
      <c r="M3514" s="23">
        <f t="shared" si="625"/>
        <v>1</v>
      </c>
      <c r="N3514" s="23">
        <f t="shared" si="626"/>
        <v>0</v>
      </c>
    </row>
    <row r="3515" spans="10:14" hidden="1">
      <c r="J3515" s="21"/>
      <c r="K3515" s="22" t="str">
        <f>IFERROR(TablaAforos[[#This Row],[AREA DEL POTRERO]]/TablaAforos[[#This Row],[NUMERO VACAS LOTE]]/TablaAforos[[#This Row],[DIAS OCUPACION]],"")</f>
        <v/>
      </c>
      <c r="L3515" s="23">
        <f t="shared" si="624"/>
        <v>1900</v>
      </c>
      <c r="M3515" s="23">
        <f t="shared" si="625"/>
        <v>1</v>
      </c>
      <c r="N3515" s="23">
        <f t="shared" si="626"/>
        <v>0</v>
      </c>
    </row>
    <row r="3516" spans="10:14" hidden="1">
      <c r="J3516" s="21"/>
      <c r="K3516" s="22" t="str">
        <f>IFERROR(TablaAforos[[#This Row],[AREA DEL POTRERO]]/TablaAforos[[#This Row],[NUMERO VACAS LOTE]]/TablaAforos[[#This Row],[DIAS OCUPACION]],"")</f>
        <v/>
      </c>
      <c r="L3516" s="23">
        <f t="shared" si="624"/>
        <v>1900</v>
      </c>
      <c r="M3516" s="23">
        <f t="shared" si="625"/>
        <v>1</v>
      </c>
      <c r="N3516" s="23">
        <f t="shared" si="626"/>
        <v>0</v>
      </c>
    </row>
    <row r="3517" spans="10:14" hidden="1">
      <c r="J3517" s="21"/>
      <c r="K3517" s="22" t="str">
        <f>IFERROR(TablaAforos[[#This Row],[AREA DEL POTRERO]]/TablaAforos[[#This Row],[NUMERO VACAS LOTE]]/TablaAforos[[#This Row],[DIAS OCUPACION]],"")</f>
        <v/>
      </c>
      <c r="L3517" s="23">
        <f t="shared" si="624"/>
        <v>1900</v>
      </c>
      <c r="M3517" s="23">
        <f t="shared" si="625"/>
        <v>1</v>
      </c>
      <c r="N3517" s="23">
        <f t="shared" si="626"/>
        <v>0</v>
      </c>
    </row>
    <row r="3518" spans="10:14" hidden="1">
      <c r="J3518" s="21"/>
      <c r="K3518" s="22" t="str">
        <f>IFERROR(TablaAforos[[#This Row],[AREA DEL POTRERO]]/TablaAforos[[#This Row],[NUMERO VACAS LOTE]]/TablaAforos[[#This Row],[DIAS OCUPACION]],"")</f>
        <v/>
      </c>
      <c r="L3518" s="23">
        <f t="shared" si="624"/>
        <v>1900</v>
      </c>
      <c r="M3518" s="23">
        <f t="shared" si="625"/>
        <v>1</v>
      </c>
      <c r="N3518" s="23">
        <f t="shared" si="626"/>
        <v>0</v>
      </c>
    </row>
    <row r="3519" spans="10:14" hidden="1">
      <c r="J3519" s="21"/>
      <c r="K3519" s="22" t="str">
        <f>IFERROR(TablaAforos[[#This Row],[AREA DEL POTRERO]]/TablaAforos[[#This Row],[NUMERO VACAS LOTE]]/TablaAforos[[#This Row],[DIAS OCUPACION]],"")</f>
        <v/>
      </c>
      <c r="L3519" s="23">
        <f t="shared" si="624"/>
        <v>1900</v>
      </c>
      <c r="M3519" s="23">
        <f t="shared" si="625"/>
        <v>1</v>
      </c>
      <c r="N3519" s="23">
        <f t="shared" si="626"/>
        <v>0</v>
      </c>
    </row>
    <row r="3520" spans="10:14" hidden="1">
      <c r="J3520" s="21"/>
      <c r="K3520" s="22" t="str">
        <f>IFERROR(TablaAforos[[#This Row],[AREA DEL POTRERO]]/TablaAforos[[#This Row],[NUMERO VACAS LOTE]]/TablaAforos[[#This Row],[DIAS OCUPACION]],"")</f>
        <v/>
      </c>
      <c r="L3520" s="23">
        <f t="shared" si="624"/>
        <v>1900</v>
      </c>
      <c r="M3520" s="23">
        <f t="shared" si="625"/>
        <v>1</v>
      </c>
      <c r="N3520" s="23">
        <f t="shared" si="626"/>
        <v>0</v>
      </c>
    </row>
    <row r="3521" spans="10:14" hidden="1">
      <c r="J3521" s="21"/>
      <c r="K3521" s="22" t="str">
        <f>IFERROR(TablaAforos[[#This Row],[AREA DEL POTRERO]]/TablaAforos[[#This Row],[NUMERO VACAS LOTE]]/TablaAforos[[#This Row],[DIAS OCUPACION]],"")</f>
        <v/>
      </c>
      <c r="L3521" s="23">
        <f t="shared" si="624"/>
        <v>1900</v>
      </c>
      <c r="M3521" s="23">
        <f t="shared" si="625"/>
        <v>1</v>
      </c>
      <c r="N3521" s="23">
        <f t="shared" si="626"/>
        <v>0</v>
      </c>
    </row>
    <row r="3522" spans="10:14" hidden="1">
      <c r="J3522" s="21"/>
      <c r="K3522" s="22" t="str">
        <f>IFERROR(TablaAforos[[#This Row],[AREA DEL POTRERO]]/TablaAforos[[#This Row],[NUMERO VACAS LOTE]]/TablaAforos[[#This Row],[DIAS OCUPACION]],"")</f>
        <v/>
      </c>
      <c r="L3522" s="23">
        <f t="shared" si="624"/>
        <v>1900</v>
      </c>
      <c r="M3522" s="23">
        <f t="shared" si="625"/>
        <v>1</v>
      </c>
      <c r="N3522" s="23">
        <f t="shared" si="626"/>
        <v>0</v>
      </c>
    </row>
    <row r="3523" spans="10:14" hidden="1">
      <c r="J3523" s="21"/>
      <c r="K3523" s="22" t="str">
        <f>IFERROR(TablaAforos[[#This Row],[AREA DEL POTRERO]]/TablaAforos[[#This Row],[NUMERO VACAS LOTE]]/TablaAforos[[#This Row],[DIAS OCUPACION]],"")</f>
        <v/>
      </c>
      <c r="L3523" s="23">
        <f t="shared" si="624"/>
        <v>1900</v>
      </c>
      <c r="M3523" s="23">
        <f t="shared" si="625"/>
        <v>1</v>
      </c>
      <c r="N3523" s="23">
        <f t="shared" si="626"/>
        <v>0</v>
      </c>
    </row>
    <row r="3524" spans="10:14" hidden="1">
      <c r="J3524" s="21"/>
      <c r="K3524" s="22" t="str">
        <f>IFERROR(TablaAforos[[#This Row],[AREA DEL POTRERO]]/TablaAforos[[#This Row],[NUMERO VACAS LOTE]]/TablaAforos[[#This Row],[DIAS OCUPACION]],"")</f>
        <v/>
      </c>
      <c r="L3524" s="23">
        <f t="shared" si="624"/>
        <v>1900</v>
      </c>
      <c r="M3524" s="23">
        <f t="shared" si="625"/>
        <v>1</v>
      </c>
      <c r="N3524" s="23">
        <f t="shared" si="626"/>
        <v>0</v>
      </c>
    </row>
    <row r="3525" spans="10:14" hidden="1">
      <c r="J3525" s="21"/>
      <c r="K3525" s="22" t="str">
        <f>IFERROR(TablaAforos[[#This Row],[AREA DEL POTRERO]]/TablaAforos[[#This Row],[NUMERO VACAS LOTE]]/TablaAforos[[#This Row],[DIAS OCUPACION]],"")</f>
        <v/>
      </c>
      <c r="L3525" s="23">
        <f t="shared" si="624"/>
        <v>1900</v>
      </c>
      <c r="M3525" s="23">
        <f t="shared" si="625"/>
        <v>1</v>
      </c>
      <c r="N3525" s="23">
        <f t="shared" si="626"/>
        <v>0</v>
      </c>
    </row>
    <row r="3526" spans="10:14" hidden="1">
      <c r="J3526" s="21"/>
      <c r="K3526" s="22" t="str">
        <f>IFERROR(TablaAforos[[#This Row],[AREA DEL POTRERO]]/TablaAforos[[#This Row],[NUMERO VACAS LOTE]]/TablaAforos[[#This Row],[DIAS OCUPACION]],"")</f>
        <v/>
      </c>
      <c r="L3526" s="23">
        <f t="shared" si="624"/>
        <v>1900</v>
      </c>
      <c r="M3526" s="23">
        <f t="shared" si="625"/>
        <v>1</v>
      </c>
      <c r="N3526" s="23">
        <f t="shared" si="626"/>
        <v>0</v>
      </c>
    </row>
    <row r="3527" spans="10:14" hidden="1">
      <c r="J3527" s="21"/>
      <c r="K3527" s="22" t="str">
        <f>IFERROR(TablaAforos[[#This Row],[AREA DEL POTRERO]]/TablaAforos[[#This Row],[NUMERO VACAS LOTE]]/TablaAforos[[#This Row],[DIAS OCUPACION]],"")</f>
        <v/>
      </c>
      <c r="L3527" s="23">
        <f t="shared" si="624"/>
        <v>1900</v>
      </c>
      <c r="M3527" s="23">
        <f t="shared" si="625"/>
        <v>1</v>
      </c>
      <c r="N3527" s="23">
        <f t="shared" si="626"/>
        <v>0</v>
      </c>
    </row>
    <row r="3528" spans="10:14" hidden="1">
      <c r="J3528" s="21"/>
      <c r="K3528" s="22" t="str">
        <f>IFERROR(TablaAforos[[#This Row],[AREA DEL POTRERO]]/TablaAforos[[#This Row],[NUMERO VACAS LOTE]]/TablaAforos[[#This Row],[DIAS OCUPACION]],"")</f>
        <v/>
      </c>
      <c r="L3528" s="23">
        <f t="shared" si="624"/>
        <v>1900</v>
      </c>
      <c r="M3528" s="23">
        <f t="shared" si="625"/>
        <v>1</v>
      </c>
      <c r="N3528" s="23">
        <f t="shared" si="626"/>
        <v>0</v>
      </c>
    </row>
    <row r="3529" spans="10:14" hidden="1">
      <c r="J3529" s="21"/>
      <c r="K3529" s="22" t="str">
        <f>IFERROR(TablaAforos[[#This Row],[AREA DEL POTRERO]]/TablaAforos[[#This Row],[NUMERO VACAS LOTE]]/TablaAforos[[#This Row],[DIAS OCUPACION]],"")</f>
        <v/>
      </c>
      <c r="L3529" s="23">
        <f t="shared" si="624"/>
        <v>1900</v>
      </c>
      <c r="M3529" s="23">
        <f t="shared" si="625"/>
        <v>1</v>
      </c>
      <c r="N3529" s="23">
        <f t="shared" si="626"/>
        <v>0</v>
      </c>
    </row>
    <row r="3530" spans="10:14" hidden="1">
      <c r="J3530" s="21"/>
      <c r="K3530" s="22" t="str">
        <f>IFERROR(TablaAforos[[#This Row],[AREA DEL POTRERO]]/TablaAforos[[#This Row],[NUMERO VACAS LOTE]]/TablaAforos[[#This Row],[DIAS OCUPACION]],"")</f>
        <v/>
      </c>
      <c r="L3530" s="23">
        <f t="shared" si="624"/>
        <v>1900</v>
      </c>
      <c r="M3530" s="23">
        <f t="shared" si="625"/>
        <v>1</v>
      </c>
      <c r="N3530" s="23">
        <f t="shared" si="626"/>
        <v>0</v>
      </c>
    </row>
    <row r="3531" spans="10:14" hidden="1">
      <c r="J3531" s="21"/>
      <c r="K3531" s="22" t="str">
        <f>IFERROR(TablaAforos[[#This Row],[AREA DEL POTRERO]]/TablaAforos[[#This Row],[NUMERO VACAS LOTE]]/TablaAforos[[#This Row],[DIAS OCUPACION]],"")</f>
        <v/>
      </c>
      <c r="L3531" s="23">
        <f t="shared" si="624"/>
        <v>1900</v>
      </c>
      <c r="M3531" s="23">
        <f t="shared" si="625"/>
        <v>1</v>
      </c>
      <c r="N3531" s="23">
        <f t="shared" si="626"/>
        <v>0</v>
      </c>
    </row>
    <row r="3532" spans="10:14" hidden="1">
      <c r="J3532" s="21"/>
      <c r="K3532" s="22" t="str">
        <f>IFERROR(TablaAforos[[#This Row],[AREA DEL POTRERO]]/TablaAforos[[#This Row],[NUMERO VACAS LOTE]]/TablaAforos[[#This Row],[DIAS OCUPACION]],"")</f>
        <v/>
      </c>
      <c r="L3532" s="23">
        <f t="shared" si="624"/>
        <v>1900</v>
      </c>
      <c r="M3532" s="23">
        <f t="shared" si="625"/>
        <v>1</v>
      </c>
      <c r="N3532" s="23">
        <f t="shared" si="626"/>
        <v>0</v>
      </c>
    </row>
    <row r="3533" spans="10:14" hidden="1">
      <c r="J3533" s="21"/>
      <c r="K3533" s="22" t="str">
        <f>IFERROR(TablaAforos[[#This Row],[AREA DEL POTRERO]]/TablaAforos[[#This Row],[NUMERO VACAS LOTE]]/TablaAforos[[#This Row],[DIAS OCUPACION]],"")</f>
        <v/>
      </c>
      <c r="L3533" s="23">
        <f t="shared" si="624"/>
        <v>1900</v>
      </c>
      <c r="M3533" s="23">
        <f t="shared" si="625"/>
        <v>1</v>
      </c>
      <c r="N3533" s="23">
        <f t="shared" si="626"/>
        <v>0</v>
      </c>
    </row>
    <row r="3534" spans="10:14" hidden="1">
      <c r="J3534" s="21"/>
      <c r="K3534" s="22" t="str">
        <f>IFERROR(TablaAforos[[#This Row],[AREA DEL POTRERO]]/TablaAforos[[#This Row],[NUMERO VACAS LOTE]]/TablaAforos[[#This Row],[DIAS OCUPACION]],"")</f>
        <v/>
      </c>
      <c r="L3534" s="23">
        <f t="shared" si="624"/>
        <v>1900</v>
      </c>
      <c r="M3534" s="23">
        <f t="shared" si="625"/>
        <v>1</v>
      </c>
      <c r="N3534" s="23">
        <f t="shared" si="626"/>
        <v>0</v>
      </c>
    </row>
    <row r="3535" spans="10:14" hidden="1">
      <c r="J3535" s="21"/>
      <c r="K3535" s="22" t="str">
        <f>IFERROR(TablaAforos[[#This Row],[AREA DEL POTRERO]]/TablaAforos[[#This Row],[NUMERO VACAS LOTE]]/TablaAforos[[#This Row],[DIAS OCUPACION]],"")</f>
        <v/>
      </c>
      <c r="L3535" s="23">
        <f t="shared" si="624"/>
        <v>1900</v>
      </c>
      <c r="M3535" s="23">
        <f t="shared" si="625"/>
        <v>1</v>
      </c>
      <c r="N3535" s="23">
        <f t="shared" si="626"/>
        <v>0</v>
      </c>
    </row>
    <row r="3536" spans="10:14" hidden="1">
      <c r="J3536" s="21"/>
      <c r="K3536" s="22" t="str">
        <f>IFERROR(TablaAforos[[#This Row],[AREA DEL POTRERO]]/TablaAforos[[#This Row],[NUMERO VACAS LOTE]]/TablaAforos[[#This Row],[DIAS OCUPACION]],"")</f>
        <v/>
      </c>
      <c r="L3536" s="23">
        <f t="shared" si="624"/>
        <v>1900</v>
      </c>
      <c r="M3536" s="23">
        <f t="shared" si="625"/>
        <v>1</v>
      </c>
      <c r="N3536" s="23">
        <f t="shared" si="626"/>
        <v>0</v>
      </c>
    </row>
    <row r="3537" spans="1:17" hidden="1">
      <c r="J3537" s="21"/>
      <c r="K3537" s="22" t="str">
        <f>IFERROR(TablaAforos[[#This Row],[AREA DEL POTRERO]]/TablaAforos[[#This Row],[NUMERO VACAS LOTE]]/TablaAforos[[#This Row],[DIAS OCUPACION]],"")</f>
        <v/>
      </c>
      <c r="L3537" s="23">
        <f t="shared" si="624"/>
        <v>1900</v>
      </c>
      <c r="M3537" s="23">
        <f t="shared" si="625"/>
        <v>1</v>
      </c>
      <c r="N3537" s="23">
        <f t="shared" si="626"/>
        <v>0</v>
      </c>
    </row>
    <row r="3538" spans="1:17" hidden="1">
      <c r="J3538" s="21"/>
      <c r="K3538" s="22" t="str">
        <f>IFERROR(TablaAforos[[#This Row],[AREA DEL POTRERO]]/TablaAforos[[#This Row],[NUMERO VACAS LOTE]]/TablaAforos[[#This Row],[DIAS OCUPACION]],"")</f>
        <v/>
      </c>
      <c r="L3538" s="23">
        <f t="shared" si="624"/>
        <v>1900</v>
      </c>
      <c r="M3538" s="23">
        <f t="shared" si="625"/>
        <v>1</v>
      </c>
      <c r="N3538" s="23">
        <f t="shared" si="626"/>
        <v>0</v>
      </c>
    </row>
    <row r="3539" spans="1:17" hidden="1">
      <c r="J3539" s="21"/>
      <c r="K3539" s="22" t="str">
        <f>IFERROR(TablaAforos[[#This Row],[AREA DEL POTRERO]]/TablaAforos[[#This Row],[NUMERO VACAS LOTE]]/TablaAforos[[#This Row],[DIAS OCUPACION]],"")</f>
        <v/>
      </c>
      <c r="L3539" s="23">
        <f t="shared" si="624"/>
        <v>1900</v>
      </c>
      <c r="M3539" s="23">
        <f t="shared" si="625"/>
        <v>1</v>
      </c>
      <c r="N3539" s="23">
        <f t="shared" si="626"/>
        <v>0</v>
      </c>
    </row>
    <row r="3540" spans="1:17" hidden="1">
      <c r="J3540" s="21"/>
      <c r="K3540" s="22" t="str">
        <f>IFERROR(TablaAforos[[#This Row],[AREA DEL POTRERO]]/TablaAforos[[#This Row],[NUMERO VACAS LOTE]]/TablaAforos[[#This Row],[DIAS OCUPACION]],"")</f>
        <v/>
      </c>
      <c r="L3540" s="23">
        <f t="shared" si="624"/>
        <v>1900</v>
      </c>
      <c r="M3540" s="23">
        <f t="shared" si="625"/>
        <v>1</v>
      </c>
      <c r="N3540" s="23">
        <f t="shared" si="626"/>
        <v>0</v>
      </c>
    </row>
    <row r="3541" spans="1:17" hidden="1">
      <c r="J3541" s="21"/>
      <c r="K3541" s="22" t="str">
        <f>IFERROR(TablaAforos[[#This Row],[AREA DEL POTRERO]]/TablaAforos[[#This Row],[NUMERO VACAS LOTE]]/TablaAforos[[#This Row],[DIAS OCUPACION]],"")</f>
        <v/>
      </c>
      <c r="L3541" s="23">
        <f t="shared" si="624"/>
        <v>1900</v>
      </c>
      <c r="M3541" s="23">
        <f t="shared" si="625"/>
        <v>1</v>
      </c>
      <c r="N3541" s="23">
        <f t="shared" si="626"/>
        <v>0</v>
      </c>
    </row>
    <row r="3542" spans="1:17" hidden="1">
      <c r="J3542" s="21"/>
      <c r="K3542" s="22" t="str">
        <f>IFERROR(TablaAforos[[#This Row],[AREA DEL POTRERO]]/TablaAforos[[#This Row],[NUMERO VACAS LOTE]]/TablaAforos[[#This Row],[DIAS OCUPACION]],"")</f>
        <v/>
      </c>
      <c r="L3542" s="23">
        <f t="shared" si="624"/>
        <v>1900</v>
      </c>
      <c r="M3542" s="23">
        <f t="shared" si="625"/>
        <v>1</v>
      </c>
      <c r="N3542" s="23">
        <f t="shared" si="626"/>
        <v>0</v>
      </c>
    </row>
    <row r="3543" spans="1:17" hidden="1">
      <c r="J3543" s="21"/>
      <c r="K3543" s="22" t="str">
        <f>IFERROR(TablaAforos[[#This Row],[AREA DEL POTRERO]]/TablaAforos[[#This Row],[NUMERO VACAS LOTE]]/TablaAforos[[#This Row],[DIAS OCUPACION]],"")</f>
        <v/>
      </c>
      <c r="L3543" s="23">
        <f t="shared" si="624"/>
        <v>1900</v>
      </c>
      <c r="M3543" s="23">
        <f t="shared" si="625"/>
        <v>1</v>
      </c>
      <c r="N3543" s="23">
        <f t="shared" si="626"/>
        <v>0</v>
      </c>
    </row>
    <row r="3544" spans="1:17" hidden="1">
      <c r="J3544" s="21"/>
      <c r="K3544" s="22" t="str">
        <f>IFERROR(TablaAforos[[#This Row],[AREA DEL POTRERO]]/TablaAforos[[#This Row],[NUMERO VACAS LOTE]]/TablaAforos[[#This Row],[DIAS OCUPACION]],"")</f>
        <v/>
      </c>
      <c r="L3544" s="23">
        <f t="shared" si="624"/>
        <v>1900</v>
      </c>
      <c r="M3544" s="23">
        <f t="shared" si="625"/>
        <v>1</v>
      </c>
      <c r="N3544" s="23">
        <f t="shared" si="626"/>
        <v>0</v>
      </c>
    </row>
    <row r="3545" spans="1:17" hidden="1">
      <c r="J3545" s="21"/>
      <c r="K3545" s="22" t="str">
        <f>IFERROR(TablaAforos[[#This Row],[AREA DEL POTRERO]]/TablaAforos[[#This Row],[NUMERO VACAS LOTE]]/TablaAforos[[#This Row],[DIAS OCUPACION]],"")</f>
        <v/>
      </c>
      <c r="L3545" s="23">
        <f t="shared" si="624"/>
        <v>1900</v>
      </c>
      <c r="M3545" s="23">
        <f t="shared" si="625"/>
        <v>1</v>
      </c>
      <c r="N3545" s="23">
        <f t="shared" si="626"/>
        <v>0</v>
      </c>
    </row>
    <row r="3546" spans="1:17">
      <c r="A3546" s="261">
        <v>45389</v>
      </c>
      <c r="B3546" s="262" t="s">
        <v>81</v>
      </c>
      <c r="C3546" s="262">
        <v>2</v>
      </c>
      <c r="D3546" s="262">
        <v>86</v>
      </c>
      <c r="E3546" s="262">
        <v>2224</v>
      </c>
      <c r="F3546" s="262">
        <v>36</v>
      </c>
      <c r="G3546" s="262">
        <v>1.8</v>
      </c>
      <c r="H3546" s="262">
        <v>1</v>
      </c>
      <c r="I3546" s="262">
        <v>33</v>
      </c>
      <c r="J3546" s="263">
        <v>79.400000000000006</v>
      </c>
      <c r="K3546" s="264">
        <f>IFERROR(TablaAforos[[#This Row],[AREA DEL POTRERO]]/TablaAforos[[#This Row],[NUMERO VACAS LOTE]]/TablaAforos[[#This Row],[DIAS OCUPACION]],"")</f>
        <v>61.777777777777779</v>
      </c>
      <c r="L3546" s="265">
        <f>YEAR(A3546)</f>
        <v>2024</v>
      </c>
      <c r="M3546" s="265">
        <f>MONTH(A3546)</f>
        <v>4</v>
      </c>
      <c r="N3546" s="265">
        <f>DAY(A3546)</f>
        <v>7</v>
      </c>
      <c r="O3546" s="265">
        <v>6</v>
      </c>
      <c r="P3546" s="265"/>
      <c r="Q3546" s="262"/>
    </row>
    <row r="3547" spans="1:17">
      <c r="A3547" s="261">
        <v>45389</v>
      </c>
      <c r="B3547" s="262" t="s">
        <v>82</v>
      </c>
      <c r="C3547" s="262" t="s">
        <v>86</v>
      </c>
      <c r="D3547" s="262">
        <v>22</v>
      </c>
      <c r="E3547" s="262">
        <v>2500</v>
      </c>
      <c r="F3547" s="262">
        <v>38</v>
      </c>
      <c r="G3547" s="262">
        <v>2</v>
      </c>
      <c r="H3547" s="262">
        <v>1</v>
      </c>
      <c r="I3547" s="262">
        <v>35</v>
      </c>
      <c r="J3547" s="263">
        <v>99.2</v>
      </c>
      <c r="K3547" s="264">
        <f>IFERROR(TablaAforos[[#This Row],[AREA DEL POTRERO]]/TablaAforos[[#This Row],[NUMERO VACAS LOTE]]/TablaAforos[[#This Row],[DIAS OCUPACION]],"")</f>
        <v>65.78947368421052</v>
      </c>
      <c r="L3547" s="265">
        <f>YEAR(A3547)</f>
        <v>2024</v>
      </c>
      <c r="M3547" s="265">
        <f>MONTH(A3547)</f>
        <v>4</v>
      </c>
      <c r="N3547" s="265">
        <f>DAY(A3547)</f>
        <v>7</v>
      </c>
      <c r="O3547" s="265">
        <v>6</v>
      </c>
      <c r="P3547" s="265"/>
      <c r="Q3547" s="262"/>
    </row>
    <row r="3548" spans="1:17">
      <c r="A3548" s="261">
        <v>45390</v>
      </c>
      <c r="B3548" s="262" t="s">
        <v>85</v>
      </c>
      <c r="C3548" s="262">
        <v>2</v>
      </c>
      <c r="D3548" s="262">
        <v>12</v>
      </c>
      <c r="E3548" s="262">
        <v>13002</v>
      </c>
      <c r="F3548" s="262">
        <v>41</v>
      </c>
      <c r="G3548" s="262">
        <v>1</v>
      </c>
      <c r="H3548" s="262">
        <v>2.5</v>
      </c>
      <c r="I3548" s="262">
        <v>27</v>
      </c>
      <c r="J3548" s="263">
        <v>85.7</v>
      </c>
      <c r="K3548" s="264">
        <f>IFERROR(TablaAforos[[#This Row],[AREA DEL POTRERO]]/TablaAforos[[#This Row],[NUMERO VACAS LOTE]]/TablaAforos[[#This Row],[DIAS OCUPACION]],"")</f>
        <v>126.84878048780487</v>
      </c>
      <c r="L3548" s="265">
        <f t="shared" ref="L3548:L3579" si="627">YEAR(A3548)</f>
        <v>2024</v>
      </c>
      <c r="M3548" s="265">
        <f t="shared" ref="M3548:M3579" si="628">MONTH(A3548)</f>
        <v>4</v>
      </c>
      <c r="N3548" s="265">
        <f t="shared" ref="N3548:N3579" si="629">DAY(A3548)</f>
        <v>8</v>
      </c>
      <c r="O3548" s="265">
        <v>6</v>
      </c>
      <c r="P3548" s="265"/>
      <c r="Q3548" s="262"/>
    </row>
    <row r="3549" spans="1:17">
      <c r="A3549" s="45">
        <v>45391</v>
      </c>
      <c r="B3549" s="20" t="s">
        <v>81</v>
      </c>
      <c r="C3549" s="20">
        <v>1</v>
      </c>
      <c r="D3549" s="20">
        <v>66</v>
      </c>
      <c r="E3549" s="20">
        <v>2177</v>
      </c>
      <c r="F3549" s="20">
        <v>35</v>
      </c>
      <c r="G3549" s="20">
        <v>2</v>
      </c>
      <c r="H3549" s="20">
        <v>1</v>
      </c>
      <c r="I3549" s="20">
        <v>35</v>
      </c>
      <c r="J3549" s="21">
        <v>94.5</v>
      </c>
      <c r="K3549" s="22">
        <f>IFERROR(TablaAforos[[#This Row],[AREA DEL POTRERO]]/TablaAforos[[#This Row],[NUMERO VACAS LOTE]]/TablaAforos[[#This Row],[DIAS OCUPACION]],"")</f>
        <v>62.2</v>
      </c>
      <c r="L3549" s="23">
        <f>YEAR(A3549)</f>
        <v>2024</v>
      </c>
      <c r="M3549" s="23">
        <f>MONTH(A3549)</f>
        <v>4</v>
      </c>
      <c r="N3549" s="23">
        <f>DAY(A3549)</f>
        <v>9</v>
      </c>
      <c r="O3549" s="23">
        <v>6</v>
      </c>
    </row>
    <row r="3550" spans="1:17">
      <c r="A3550" s="261">
        <v>45391</v>
      </c>
      <c r="B3550" s="262" t="s">
        <v>81</v>
      </c>
      <c r="C3550" s="262">
        <v>2</v>
      </c>
      <c r="D3550" s="262">
        <v>83</v>
      </c>
      <c r="E3550" s="262">
        <v>3369</v>
      </c>
      <c r="F3550" s="262">
        <v>36</v>
      </c>
      <c r="G3550" s="262">
        <v>1.9</v>
      </c>
      <c r="H3550" s="262">
        <v>1</v>
      </c>
      <c r="I3550" s="262">
        <v>33</v>
      </c>
      <c r="J3550" s="263">
        <v>98.3</v>
      </c>
      <c r="K3550" s="264">
        <f>IFERROR(TablaAforos[[#This Row],[AREA DEL POTRERO]]/TablaAforos[[#This Row],[NUMERO VACAS LOTE]]/TablaAforos[[#This Row],[DIAS OCUPACION]],"")</f>
        <v>93.583333333333329</v>
      </c>
      <c r="L3550" s="265">
        <f t="shared" si="627"/>
        <v>2024</v>
      </c>
      <c r="M3550" s="265">
        <f t="shared" si="628"/>
        <v>4</v>
      </c>
      <c r="N3550" s="265">
        <f t="shared" si="629"/>
        <v>9</v>
      </c>
      <c r="O3550" s="265">
        <v>6</v>
      </c>
      <c r="P3550" s="265"/>
      <c r="Q3550" s="262"/>
    </row>
    <row r="3551" spans="1:17">
      <c r="A3551" s="261">
        <v>45390</v>
      </c>
      <c r="B3551" s="262" t="s">
        <v>82</v>
      </c>
      <c r="C3551" s="262" t="s">
        <v>86</v>
      </c>
      <c r="D3551" s="262">
        <v>23</v>
      </c>
      <c r="E3551" s="262">
        <v>2500</v>
      </c>
      <c r="F3551" s="262">
        <v>38</v>
      </c>
      <c r="G3551" s="262">
        <v>2</v>
      </c>
      <c r="H3551" s="262">
        <v>1</v>
      </c>
      <c r="I3551" s="262">
        <v>35</v>
      </c>
      <c r="J3551" s="263">
        <v>99.2</v>
      </c>
      <c r="K3551" s="264">
        <f>IFERROR(TablaAforos[[#This Row],[AREA DEL POTRERO]]/TablaAforos[[#This Row],[NUMERO VACAS LOTE]]/TablaAforos[[#This Row],[DIAS OCUPACION]],"")</f>
        <v>65.78947368421052</v>
      </c>
      <c r="L3551" s="265">
        <f t="shared" si="627"/>
        <v>2024</v>
      </c>
      <c r="M3551" s="265">
        <f t="shared" si="628"/>
        <v>4</v>
      </c>
      <c r="N3551" s="265">
        <f t="shared" si="629"/>
        <v>8</v>
      </c>
      <c r="O3551" s="265">
        <v>6</v>
      </c>
      <c r="P3551" s="265"/>
      <c r="Q3551" s="262"/>
    </row>
    <row r="3552" spans="1:17">
      <c r="A3552" s="261">
        <v>45392</v>
      </c>
      <c r="B3552" s="262" t="s">
        <v>81</v>
      </c>
      <c r="C3552" s="262">
        <v>1</v>
      </c>
      <c r="D3552" s="262">
        <v>67</v>
      </c>
      <c r="E3552" s="262">
        <v>2485</v>
      </c>
      <c r="F3552" s="262">
        <v>34</v>
      </c>
      <c r="G3552" s="262">
        <v>1.8</v>
      </c>
      <c r="H3552" s="262">
        <v>1</v>
      </c>
      <c r="I3552" s="262">
        <v>31</v>
      </c>
      <c r="J3552" s="263">
        <v>89.3</v>
      </c>
      <c r="K3552" s="264">
        <f>IFERROR(TablaAforos[[#This Row],[AREA DEL POTRERO]]/TablaAforos[[#This Row],[NUMERO VACAS LOTE]]/TablaAforos[[#This Row],[DIAS OCUPACION]],"")</f>
        <v>73.088235294117652</v>
      </c>
      <c r="L3552" s="265">
        <f t="shared" si="627"/>
        <v>2024</v>
      </c>
      <c r="M3552" s="265">
        <f t="shared" si="628"/>
        <v>4</v>
      </c>
      <c r="N3552" s="265">
        <f t="shared" si="629"/>
        <v>10</v>
      </c>
      <c r="O3552" s="265">
        <v>6</v>
      </c>
      <c r="P3552" s="265"/>
      <c r="Q3552" s="262"/>
    </row>
    <row r="3553" spans="1:17">
      <c r="A3553" s="261">
        <v>45392</v>
      </c>
      <c r="B3553" s="262" t="s">
        <v>81</v>
      </c>
      <c r="C3553" s="262">
        <v>2</v>
      </c>
      <c r="D3553" s="262">
        <v>85</v>
      </c>
      <c r="E3553" s="262">
        <v>2219</v>
      </c>
      <c r="F3553" s="262">
        <v>36</v>
      </c>
      <c r="G3553" s="262">
        <v>1.5</v>
      </c>
      <c r="H3553" s="262">
        <v>1</v>
      </c>
      <c r="I3553" s="262">
        <v>33</v>
      </c>
      <c r="J3553" s="263">
        <v>64</v>
      </c>
      <c r="K3553" s="264">
        <f>IFERROR(TablaAforos[[#This Row],[AREA DEL POTRERO]]/TablaAforos[[#This Row],[NUMERO VACAS LOTE]]/TablaAforos[[#This Row],[DIAS OCUPACION]],"")</f>
        <v>61.638888888888886</v>
      </c>
      <c r="L3553" s="265">
        <f t="shared" si="627"/>
        <v>2024</v>
      </c>
      <c r="M3553" s="265">
        <f t="shared" si="628"/>
        <v>4</v>
      </c>
      <c r="N3553" s="265">
        <f t="shared" si="629"/>
        <v>10</v>
      </c>
      <c r="O3553" s="265">
        <v>6</v>
      </c>
      <c r="P3553" s="265"/>
      <c r="Q3553" s="262"/>
    </row>
    <row r="3554" spans="1:17">
      <c r="A3554" s="45">
        <v>45392</v>
      </c>
      <c r="B3554" s="20" t="s">
        <v>88</v>
      </c>
      <c r="C3554" s="20">
        <v>1</v>
      </c>
      <c r="D3554" s="20">
        <v>7</v>
      </c>
      <c r="E3554" s="20">
        <v>13123</v>
      </c>
      <c r="F3554" s="20">
        <v>41</v>
      </c>
      <c r="G3554" s="20">
        <v>1.1000000000000001</v>
      </c>
      <c r="H3554" s="20">
        <v>2.5</v>
      </c>
      <c r="I3554" s="20">
        <v>26</v>
      </c>
      <c r="J3554" s="21">
        <v>95.7</v>
      </c>
      <c r="K3554" s="22">
        <f>IFERROR(TablaAforos[[#This Row],[AREA DEL POTRERO]]/TablaAforos[[#This Row],[NUMERO VACAS LOTE]]/TablaAforos[[#This Row],[DIAS OCUPACION]],"")</f>
        <v>128.02926829268293</v>
      </c>
      <c r="L3554" s="23">
        <f>YEAR(A3554)</f>
        <v>2024</v>
      </c>
      <c r="M3554" s="23">
        <f>MONTH(A3554)</f>
        <v>4</v>
      </c>
      <c r="N3554" s="23">
        <f>DAY(A3554)</f>
        <v>10</v>
      </c>
      <c r="O3554" s="23">
        <v>6</v>
      </c>
    </row>
    <row r="3555" spans="1:17">
      <c r="A3555" s="261">
        <v>45391</v>
      </c>
      <c r="B3555" s="262" t="s">
        <v>82</v>
      </c>
      <c r="C3555" s="262" t="s">
        <v>86</v>
      </c>
      <c r="D3555" s="262">
        <v>24</v>
      </c>
      <c r="E3555" s="262">
        <v>2500</v>
      </c>
      <c r="F3555" s="262">
        <v>38</v>
      </c>
      <c r="G3555" s="262">
        <v>2</v>
      </c>
      <c r="H3555" s="262">
        <v>1</v>
      </c>
      <c r="I3555" s="262">
        <v>35</v>
      </c>
      <c r="J3555" s="263">
        <v>99.2</v>
      </c>
      <c r="K3555" s="264">
        <f>IFERROR(TablaAforos[[#This Row],[AREA DEL POTRERO]]/TablaAforos[[#This Row],[NUMERO VACAS LOTE]]/TablaAforos[[#This Row],[DIAS OCUPACION]],"")</f>
        <v>65.78947368421052</v>
      </c>
      <c r="L3555" s="265">
        <f t="shared" si="627"/>
        <v>2024</v>
      </c>
      <c r="M3555" s="265">
        <f t="shared" si="628"/>
        <v>4</v>
      </c>
      <c r="N3555" s="265">
        <f t="shared" si="629"/>
        <v>9</v>
      </c>
      <c r="O3555" s="265">
        <v>6</v>
      </c>
      <c r="P3555" s="265"/>
      <c r="Q3555" s="262"/>
    </row>
    <row r="3556" spans="1:17">
      <c r="A3556" s="261">
        <v>45392</v>
      </c>
      <c r="B3556" s="262" t="s">
        <v>82</v>
      </c>
      <c r="C3556" s="262" t="s">
        <v>86</v>
      </c>
      <c r="D3556" s="262">
        <v>25</v>
      </c>
      <c r="E3556" s="262">
        <v>2500</v>
      </c>
      <c r="F3556" s="262">
        <v>38</v>
      </c>
      <c r="G3556" s="262">
        <v>1.6</v>
      </c>
      <c r="H3556" s="262">
        <v>1</v>
      </c>
      <c r="I3556" s="262">
        <v>35</v>
      </c>
      <c r="J3556" s="263">
        <v>80.400000000000006</v>
      </c>
      <c r="K3556" s="264">
        <f>IFERROR(TablaAforos[[#This Row],[AREA DEL POTRERO]]/TablaAforos[[#This Row],[NUMERO VACAS LOTE]]/TablaAforos[[#This Row],[DIAS OCUPACION]],"")</f>
        <v>65.78947368421052</v>
      </c>
      <c r="L3556" s="265">
        <f t="shared" si="627"/>
        <v>2024</v>
      </c>
      <c r="M3556" s="265">
        <f t="shared" si="628"/>
        <v>4</v>
      </c>
      <c r="N3556" s="265">
        <f t="shared" si="629"/>
        <v>10</v>
      </c>
      <c r="O3556" s="265">
        <v>6</v>
      </c>
      <c r="P3556" s="265"/>
      <c r="Q3556" s="262"/>
    </row>
    <row r="3557" spans="1:17">
      <c r="A3557" s="261">
        <v>45392</v>
      </c>
      <c r="B3557" s="262" t="s">
        <v>85</v>
      </c>
      <c r="C3557" s="262">
        <v>1</v>
      </c>
      <c r="D3557" s="262" t="s">
        <v>133</v>
      </c>
      <c r="E3557" s="262">
        <v>9553</v>
      </c>
      <c r="F3557" s="262">
        <v>35</v>
      </c>
      <c r="G3557" s="262">
        <v>1.1000000000000001</v>
      </c>
      <c r="H3557" s="262">
        <v>2.5</v>
      </c>
      <c r="I3557" s="262">
        <v>25</v>
      </c>
      <c r="J3557" s="263">
        <v>79.5</v>
      </c>
      <c r="K3557" s="264">
        <f>IFERROR(TablaAforos[[#This Row],[AREA DEL POTRERO]]/TablaAforos[[#This Row],[NUMERO VACAS LOTE]]/TablaAforos[[#This Row],[DIAS OCUPACION]],"")</f>
        <v>109.17714285714285</v>
      </c>
      <c r="L3557" s="265">
        <f t="shared" si="627"/>
        <v>2024</v>
      </c>
      <c r="M3557" s="265">
        <f t="shared" si="628"/>
        <v>4</v>
      </c>
      <c r="N3557" s="265">
        <f t="shared" si="629"/>
        <v>10</v>
      </c>
      <c r="O3557" s="265">
        <v>6</v>
      </c>
      <c r="P3557" s="265"/>
      <c r="Q3557" s="262"/>
    </row>
    <row r="3558" spans="1:17">
      <c r="A3558" s="261">
        <v>45393</v>
      </c>
      <c r="B3558" s="262" t="s">
        <v>81</v>
      </c>
      <c r="C3558" s="262">
        <v>1</v>
      </c>
      <c r="D3558" s="262">
        <v>68</v>
      </c>
      <c r="E3558" s="262">
        <v>1180</v>
      </c>
      <c r="F3558" s="262">
        <v>34</v>
      </c>
      <c r="G3558" s="262">
        <v>1.9</v>
      </c>
      <c r="H3558" s="262">
        <v>0.5</v>
      </c>
      <c r="I3558" s="262">
        <v>31</v>
      </c>
      <c r="J3558" s="263">
        <v>47</v>
      </c>
      <c r="K3558" s="264">
        <f>IFERROR(TablaAforos[[#This Row],[AREA DEL POTRERO]]/TablaAforos[[#This Row],[NUMERO VACAS LOTE]]/TablaAforos[[#This Row],[DIAS OCUPACION]],"")</f>
        <v>69.411764705882348</v>
      </c>
      <c r="L3558" s="265">
        <f t="shared" si="627"/>
        <v>2024</v>
      </c>
      <c r="M3558" s="265">
        <f t="shared" si="628"/>
        <v>4</v>
      </c>
      <c r="N3558" s="265">
        <f t="shared" si="629"/>
        <v>11</v>
      </c>
      <c r="O3558" s="265">
        <v>6</v>
      </c>
      <c r="P3558" s="265"/>
      <c r="Q3558" s="262"/>
    </row>
    <row r="3559" spans="1:17">
      <c r="A3559" s="261">
        <v>45393</v>
      </c>
      <c r="B3559" s="262" t="s">
        <v>81</v>
      </c>
      <c r="C3559" s="262">
        <v>1</v>
      </c>
      <c r="D3559" s="262">
        <v>69</v>
      </c>
      <c r="E3559" s="262">
        <v>2218</v>
      </c>
      <c r="F3559" s="262">
        <v>34</v>
      </c>
      <c r="G3559" s="262">
        <v>1.9</v>
      </c>
      <c r="H3559" s="262">
        <v>1</v>
      </c>
      <c r="I3559" s="262">
        <v>31</v>
      </c>
      <c r="J3559" s="263">
        <v>82.3</v>
      </c>
      <c r="K3559" s="264">
        <f>IFERROR(TablaAforos[[#This Row],[AREA DEL POTRERO]]/TablaAforos[[#This Row],[NUMERO VACAS LOTE]]/TablaAforos[[#This Row],[DIAS OCUPACION]],"")</f>
        <v>65.235294117647058</v>
      </c>
      <c r="L3559" s="265">
        <f>YEAR(A3559)</f>
        <v>2024</v>
      </c>
      <c r="M3559" s="265">
        <f>MONTH(A3559)</f>
        <v>4</v>
      </c>
      <c r="N3559" s="265">
        <f>DAY(A3559)</f>
        <v>11</v>
      </c>
      <c r="O3559" s="265">
        <v>6</v>
      </c>
      <c r="P3559" s="265"/>
      <c r="Q3559" s="262"/>
    </row>
    <row r="3560" spans="1:17">
      <c r="A3560" s="261">
        <v>45393</v>
      </c>
      <c r="B3560" s="262" t="s">
        <v>81</v>
      </c>
      <c r="C3560" s="262">
        <v>2</v>
      </c>
      <c r="D3560" s="262">
        <v>87</v>
      </c>
      <c r="E3560" s="262">
        <v>3351</v>
      </c>
      <c r="F3560" s="262">
        <v>36</v>
      </c>
      <c r="G3560" s="262">
        <v>1.8</v>
      </c>
      <c r="H3560" s="262">
        <v>1</v>
      </c>
      <c r="I3560" s="262">
        <v>33</v>
      </c>
      <c r="J3560" s="263">
        <v>100</v>
      </c>
      <c r="K3560" s="264">
        <f>IFERROR(TablaAforos[[#This Row],[AREA DEL POTRERO]]/TablaAforos[[#This Row],[NUMERO VACAS LOTE]]/TablaAforos[[#This Row],[DIAS OCUPACION]],"")</f>
        <v>93.083333333333329</v>
      </c>
      <c r="L3560" s="265">
        <f>YEAR(A3560)</f>
        <v>2024</v>
      </c>
      <c r="M3560" s="265">
        <f>MONTH(A3560)</f>
        <v>4</v>
      </c>
      <c r="N3560" s="265">
        <f>DAY(A3560)</f>
        <v>11</v>
      </c>
      <c r="O3560" s="265">
        <v>6</v>
      </c>
      <c r="P3560" s="265"/>
      <c r="Q3560" s="262"/>
    </row>
    <row r="3561" spans="1:17">
      <c r="A3561" s="261">
        <v>45393</v>
      </c>
      <c r="B3561" s="262" t="s">
        <v>82</v>
      </c>
      <c r="C3561" s="262" t="s">
        <v>86</v>
      </c>
      <c r="D3561" s="262">
        <v>26</v>
      </c>
      <c r="E3561" s="262">
        <v>2500</v>
      </c>
      <c r="F3561" s="262">
        <v>38</v>
      </c>
      <c r="G3561" s="262">
        <v>2.5</v>
      </c>
      <c r="H3561" s="262">
        <v>1</v>
      </c>
      <c r="I3561" s="262">
        <v>35</v>
      </c>
      <c r="J3561" s="263">
        <v>125</v>
      </c>
      <c r="K3561" s="264">
        <f>IFERROR(TablaAforos[[#This Row],[AREA DEL POTRERO]]/TablaAforos[[#This Row],[NUMERO VACAS LOTE]]/TablaAforos[[#This Row],[DIAS OCUPACION]],"")</f>
        <v>65.78947368421052</v>
      </c>
      <c r="L3561" s="265">
        <f t="shared" si="627"/>
        <v>2024</v>
      </c>
      <c r="M3561" s="265">
        <f t="shared" si="628"/>
        <v>4</v>
      </c>
      <c r="N3561" s="265">
        <f t="shared" si="629"/>
        <v>11</v>
      </c>
      <c r="O3561" s="265">
        <v>6</v>
      </c>
      <c r="P3561" s="265"/>
      <c r="Q3561" s="262"/>
    </row>
    <row r="3562" spans="1:17">
      <c r="A3562" s="261">
        <v>45393</v>
      </c>
      <c r="B3562" s="262" t="s">
        <v>85</v>
      </c>
      <c r="C3562" s="262">
        <v>2</v>
      </c>
      <c r="D3562" s="262">
        <v>10</v>
      </c>
      <c r="E3562" s="262">
        <v>11523</v>
      </c>
      <c r="F3562" s="262">
        <v>41</v>
      </c>
      <c r="G3562" s="262">
        <v>1.1000000000000001</v>
      </c>
      <c r="H3562" s="262">
        <v>2.5</v>
      </c>
      <c r="I3562" s="262">
        <v>28</v>
      </c>
      <c r="J3562" s="263">
        <v>87</v>
      </c>
      <c r="K3562" s="264">
        <f>IFERROR(TablaAforos[[#This Row],[AREA DEL POTRERO]]/TablaAforos[[#This Row],[NUMERO VACAS LOTE]]/TablaAforos[[#This Row],[DIAS OCUPACION]],"")</f>
        <v>112.41951219512195</v>
      </c>
      <c r="L3562" s="265">
        <f t="shared" si="627"/>
        <v>2024</v>
      </c>
      <c r="M3562" s="265">
        <f t="shared" si="628"/>
        <v>4</v>
      </c>
      <c r="N3562" s="265">
        <f t="shared" si="629"/>
        <v>11</v>
      </c>
      <c r="O3562" s="265">
        <v>6</v>
      </c>
      <c r="P3562" s="265"/>
      <c r="Q3562" s="262"/>
    </row>
    <row r="3563" spans="1:17">
      <c r="A3563" s="261">
        <v>45394</v>
      </c>
      <c r="B3563" s="262" t="s">
        <v>81</v>
      </c>
      <c r="C3563" s="262">
        <v>1</v>
      </c>
      <c r="D3563" s="262">
        <v>70</v>
      </c>
      <c r="E3563" s="262">
        <v>2762</v>
      </c>
      <c r="F3563" s="262">
        <v>34</v>
      </c>
      <c r="G3563" s="262">
        <v>1.9</v>
      </c>
      <c r="H3563" s="262">
        <v>1</v>
      </c>
      <c r="I3563" s="262">
        <v>31</v>
      </c>
      <c r="J3563" s="263">
        <v>101</v>
      </c>
      <c r="K3563" s="264">
        <f>IFERROR(TablaAforos[[#This Row],[AREA DEL POTRERO]]/TablaAforos[[#This Row],[NUMERO VACAS LOTE]]/TablaAforos[[#This Row],[DIAS OCUPACION]],"")</f>
        <v>81.235294117647058</v>
      </c>
      <c r="L3563" s="265">
        <f t="shared" si="627"/>
        <v>2024</v>
      </c>
      <c r="M3563" s="265">
        <f t="shared" si="628"/>
        <v>4</v>
      </c>
      <c r="N3563" s="265">
        <f t="shared" si="629"/>
        <v>12</v>
      </c>
      <c r="O3563" s="265">
        <v>6</v>
      </c>
      <c r="P3563" s="265"/>
      <c r="Q3563" s="262"/>
    </row>
    <row r="3564" spans="1:17">
      <c r="A3564" s="261">
        <v>45394</v>
      </c>
      <c r="B3564" s="262" t="s">
        <v>81</v>
      </c>
      <c r="C3564" s="262">
        <v>2</v>
      </c>
      <c r="D3564" s="262">
        <v>88</v>
      </c>
      <c r="E3564" s="262">
        <v>2092</v>
      </c>
      <c r="F3564" s="262">
        <v>36</v>
      </c>
      <c r="G3564" s="262">
        <v>1.7</v>
      </c>
      <c r="H3564" s="262">
        <v>1</v>
      </c>
      <c r="I3564" s="262">
        <v>35</v>
      </c>
      <c r="J3564" s="263">
        <v>74</v>
      </c>
      <c r="K3564" s="264">
        <f>IFERROR(TablaAforos[[#This Row],[AREA DEL POTRERO]]/TablaAforos[[#This Row],[NUMERO VACAS LOTE]]/TablaAforos[[#This Row],[DIAS OCUPACION]],"")</f>
        <v>58.111111111111114</v>
      </c>
      <c r="L3564" s="265">
        <f>YEAR(A3564)</f>
        <v>2024</v>
      </c>
      <c r="M3564" s="265">
        <f>MONTH(A3564)</f>
        <v>4</v>
      </c>
      <c r="N3564" s="265">
        <f>DAY(A3564)</f>
        <v>12</v>
      </c>
      <c r="O3564" s="265">
        <v>6</v>
      </c>
      <c r="P3564" s="265"/>
      <c r="Q3564" s="262"/>
    </row>
    <row r="3565" spans="1:17">
      <c r="A3565" s="261">
        <v>45394</v>
      </c>
      <c r="B3565" s="262" t="s">
        <v>82</v>
      </c>
      <c r="C3565" s="262" t="s">
        <v>86</v>
      </c>
      <c r="D3565" s="262">
        <v>29</v>
      </c>
      <c r="E3565" s="262">
        <v>2500</v>
      </c>
      <c r="F3565" s="262">
        <v>38</v>
      </c>
      <c r="G3565" s="262">
        <v>2.2999999999999998</v>
      </c>
      <c r="H3565" s="262">
        <v>1</v>
      </c>
      <c r="I3565" s="262">
        <v>35</v>
      </c>
      <c r="J3565" s="263">
        <v>114</v>
      </c>
      <c r="K3565" s="264">
        <f>IFERROR(TablaAforos[[#This Row],[AREA DEL POTRERO]]/TablaAforos[[#This Row],[NUMERO VACAS LOTE]]/TablaAforos[[#This Row],[DIAS OCUPACION]],"")</f>
        <v>65.78947368421052</v>
      </c>
      <c r="L3565" s="265">
        <f t="shared" si="627"/>
        <v>2024</v>
      </c>
      <c r="M3565" s="265">
        <f t="shared" si="628"/>
        <v>4</v>
      </c>
      <c r="N3565" s="265">
        <f t="shared" si="629"/>
        <v>12</v>
      </c>
      <c r="O3565" s="265">
        <v>6</v>
      </c>
      <c r="P3565" s="265"/>
      <c r="Q3565" s="262"/>
    </row>
    <row r="3566" spans="1:17">
      <c r="A3566" s="261">
        <v>45395</v>
      </c>
      <c r="B3566" s="20" t="s">
        <v>81</v>
      </c>
      <c r="C3566" s="262">
        <v>2</v>
      </c>
      <c r="D3566" s="262">
        <v>89</v>
      </c>
      <c r="E3566" s="262">
        <v>2476</v>
      </c>
      <c r="F3566" s="262">
        <v>36</v>
      </c>
      <c r="G3566" s="262">
        <v>1.6</v>
      </c>
      <c r="H3566" s="262">
        <v>1</v>
      </c>
      <c r="I3566" s="262">
        <v>33</v>
      </c>
      <c r="J3566" s="263">
        <v>73</v>
      </c>
      <c r="K3566" s="264">
        <f>IFERROR(TablaAforos[[#This Row],[AREA DEL POTRERO]]/TablaAforos[[#This Row],[NUMERO VACAS LOTE]]/TablaAforos[[#This Row],[DIAS OCUPACION]],"")</f>
        <v>68.777777777777771</v>
      </c>
      <c r="L3566" s="265">
        <f t="shared" si="627"/>
        <v>2024</v>
      </c>
      <c r="M3566" s="265">
        <f t="shared" si="628"/>
        <v>4</v>
      </c>
      <c r="N3566" s="265">
        <f t="shared" si="629"/>
        <v>13</v>
      </c>
      <c r="O3566" s="265">
        <v>6</v>
      </c>
      <c r="P3566" s="265"/>
      <c r="Q3566" s="262"/>
    </row>
    <row r="3567" spans="1:17">
      <c r="A3567" s="261">
        <v>45395</v>
      </c>
      <c r="B3567" s="262" t="s">
        <v>82</v>
      </c>
      <c r="C3567" s="262" t="s">
        <v>86</v>
      </c>
      <c r="D3567" s="262">
        <v>27</v>
      </c>
      <c r="E3567" s="262">
        <v>2500</v>
      </c>
      <c r="F3567" s="262">
        <v>38</v>
      </c>
      <c r="G3567" s="262">
        <v>1.9</v>
      </c>
      <c r="H3567" s="262">
        <v>1</v>
      </c>
      <c r="I3567" s="262">
        <v>35</v>
      </c>
      <c r="J3567" s="263">
        <v>97.7</v>
      </c>
      <c r="K3567" s="264">
        <f>IFERROR(TablaAforos[[#This Row],[AREA DEL POTRERO]]/TablaAforos[[#This Row],[NUMERO VACAS LOTE]]/TablaAforos[[#This Row],[DIAS OCUPACION]],"")</f>
        <v>65.78947368421052</v>
      </c>
      <c r="L3567" s="265">
        <f t="shared" si="627"/>
        <v>2024</v>
      </c>
      <c r="M3567" s="265">
        <f t="shared" si="628"/>
        <v>4</v>
      </c>
      <c r="N3567" s="265">
        <f t="shared" si="629"/>
        <v>13</v>
      </c>
      <c r="O3567" s="265">
        <v>6</v>
      </c>
      <c r="P3567" s="265"/>
      <c r="Q3567" s="262"/>
    </row>
    <row r="3568" spans="1:17">
      <c r="A3568" s="261">
        <v>45395</v>
      </c>
      <c r="B3568" s="262" t="s">
        <v>82</v>
      </c>
      <c r="C3568" s="262" t="s">
        <v>87</v>
      </c>
      <c r="D3568" s="262">
        <v>44</v>
      </c>
      <c r="E3568" s="262">
        <v>12727</v>
      </c>
      <c r="F3568" s="262">
        <v>39</v>
      </c>
      <c r="G3568" s="262">
        <v>1.3</v>
      </c>
      <c r="H3568" s="262">
        <v>3.5</v>
      </c>
      <c r="I3568" s="262">
        <v>34</v>
      </c>
      <c r="J3568" s="263">
        <v>93.7</v>
      </c>
      <c r="K3568" s="264">
        <f>IFERROR(TablaAforos[[#This Row],[AREA DEL POTRERO]]/TablaAforos[[#This Row],[NUMERO VACAS LOTE]]/TablaAforos[[#This Row],[DIAS OCUPACION]],"")</f>
        <v>93.238095238095227</v>
      </c>
      <c r="L3568" s="265">
        <f>YEAR(A3568)</f>
        <v>2024</v>
      </c>
      <c r="M3568" s="265">
        <f>MONTH(A3568)</f>
        <v>4</v>
      </c>
      <c r="N3568" s="265">
        <f>DAY(A3568)</f>
        <v>13</v>
      </c>
      <c r="O3568" s="265">
        <v>6</v>
      </c>
      <c r="P3568" s="265"/>
      <c r="Q3568" s="262"/>
    </row>
    <row r="3569" spans="1:17">
      <c r="A3569" s="261">
        <v>45395</v>
      </c>
      <c r="B3569" s="262" t="s">
        <v>88</v>
      </c>
      <c r="C3569" s="262">
        <v>1</v>
      </c>
      <c r="D3569" s="262">
        <v>10</v>
      </c>
      <c r="E3569" s="262">
        <v>6021</v>
      </c>
      <c r="F3569" s="262">
        <v>42</v>
      </c>
      <c r="G3569" s="262">
        <v>0.6</v>
      </c>
      <c r="H3569" s="262">
        <v>1</v>
      </c>
      <c r="I3569" s="262">
        <v>26</v>
      </c>
      <c r="J3569" s="263">
        <v>68</v>
      </c>
      <c r="K3569" s="264">
        <f>IFERROR(TablaAforos[[#This Row],[AREA DEL POTRERO]]/TablaAforos[[#This Row],[NUMERO VACAS LOTE]]/TablaAforos[[#This Row],[DIAS OCUPACION]],"")</f>
        <v>143.35714285714286</v>
      </c>
      <c r="L3569" s="265">
        <f>YEAR(A3569)</f>
        <v>2024</v>
      </c>
      <c r="M3569" s="265">
        <f>MONTH(A3569)</f>
        <v>4</v>
      </c>
      <c r="N3569" s="265">
        <f>DAY(A3569)</f>
        <v>13</v>
      </c>
      <c r="O3569" s="265">
        <v>6</v>
      </c>
      <c r="P3569" s="265"/>
      <c r="Q3569" s="262"/>
    </row>
    <row r="3570" spans="1:17">
      <c r="A3570" s="261">
        <v>45395</v>
      </c>
      <c r="B3570" s="262" t="s">
        <v>85</v>
      </c>
      <c r="C3570" s="262">
        <v>1</v>
      </c>
      <c r="D3570" s="262">
        <v>18</v>
      </c>
      <c r="E3570" s="262">
        <v>2354</v>
      </c>
      <c r="F3570" s="262">
        <v>35</v>
      </c>
      <c r="G3570" s="262">
        <v>1.9</v>
      </c>
      <c r="H3570" s="262">
        <v>1</v>
      </c>
      <c r="I3570" s="262">
        <v>25</v>
      </c>
      <c r="J3570" s="263">
        <v>86.6</v>
      </c>
      <c r="K3570" s="264">
        <f>IFERROR(TablaAforos[[#This Row],[AREA DEL POTRERO]]/TablaAforos[[#This Row],[NUMERO VACAS LOTE]]/TablaAforos[[#This Row],[DIAS OCUPACION]],"")</f>
        <v>67.257142857142853</v>
      </c>
      <c r="L3570" s="265">
        <f>YEAR(A3570)</f>
        <v>2024</v>
      </c>
      <c r="M3570" s="265">
        <f>MONTH(A3570)</f>
        <v>4</v>
      </c>
      <c r="N3570" s="265">
        <f>DAY(A3570)</f>
        <v>13</v>
      </c>
      <c r="O3570" s="265">
        <v>6</v>
      </c>
      <c r="P3570" s="265"/>
      <c r="Q3570" s="262"/>
    </row>
    <row r="3571" spans="1:17">
      <c r="A3571" s="261">
        <v>45395</v>
      </c>
      <c r="B3571" s="262" t="s">
        <v>85</v>
      </c>
      <c r="C3571" s="262">
        <v>2</v>
      </c>
      <c r="D3571" s="262">
        <v>15</v>
      </c>
      <c r="E3571" s="262">
        <v>9998</v>
      </c>
      <c r="F3571" s="262">
        <v>41</v>
      </c>
      <c r="G3571" s="262">
        <v>1</v>
      </c>
      <c r="H3571" s="262">
        <v>2</v>
      </c>
      <c r="I3571" s="262">
        <v>26</v>
      </c>
      <c r="J3571" s="263">
        <v>99.7</v>
      </c>
      <c r="K3571" s="264">
        <f>IFERROR(TablaAforos[[#This Row],[AREA DEL POTRERO]]/TablaAforos[[#This Row],[NUMERO VACAS LOTE]]/TablaAforos[[#This Row],[DIAS OCUPACION]],"")</f>
        <v>121.92682926829268</v>
      </c>
      <c r="L3571" s="265">
        <f>YEAR(A3571)</f>
        <v>2024</v>
      </c>
      <c r="M3571" s="265">
        <f>MONTH(A3571)</f>
        <v>4</v>
      </c>
      <c r="N3571" s="265">
        <f>DAY(A3571)</f>
        <v>13</v>
      </c>
      <c r="O3571" s="265">
        <v>6</v>
      </c>
      <c r="P3571" s="265"/>
      <c r="Q3571" s="262"/>
    </row>
    <row r="3572" spans="1:17">
      <c r="A3572" s="261">
        <v>45395</v>
      </c>
      <c r="B3572" s="20" t="s">
        <v>81</v>
      </c>
      <c r="C3572" s="262">
        <v>1</v>
      </c>
      <c r="D3572" s="262">
        <v>59</v>
      </c>
      <c r="E3572" s="262">
        <v>2452</v>
      </c>
      <c r="F3572" s="262">
        <v>34</v>
      </c>
      <c r="G3572" s="262">
        <v>2.2000000000000002</v>
      </c>
      <c r="H3572" s="262">
        <v>1</v>
      </c>
      <c r="I3572" s="262">
        <v>31</v>
      </c>
      <c r="J3572" s="263">
        <v>107</v>
      </c>
      <c r="K3572" s="264">
        <f>IFERROR(TablaAforos[[#This Row],[AREA DEL POTRERO]]/TablaAforos[[#This Row],[NUMERO VACAS LOTE]]/TablaAforos[[#This Row],[DIAS OCUPACION]],"")</f>
        <v>72.117647058823536</v>
      </c>
      <c r="L3572" s="265">
        <f t="shared" si="627"/>
        <v>2024</v>
      </c>
      <c r="M3572" s="265">
        <f t="shared" si="628"/>
        <v>4</v>
      </c>
      <c r="N3572" s="265">
        <f t="shared" si="629"/>
        <v>13</v>
      </c>
      <c r="O3572" s="265">
        <v>4</v>
      </c>
      <c r="P3572" s="265"/>
      <c r="Q3572" s="262"/>
    </row>
    <row r="3573" spans="1:17">
      <c r="A3573" s="261">
        <v>45396</v>
      </c>
      <c r="B3573" s="20" t="s">
        <v>81</v>
      </c>
      <c r="C3573" s="262">
        <v>2</v>
      </c>
      <c r="D3573" s="262">
        <v>90</v>
      </c>
      <c r="E3573" s="262">
        <v>2328</v>
      </c>
      <c r="F3573" s="262">
        <v>36</v>
      </c>
      <c r="G3573" s="262">
        <v>1.8</v>
      </c>
      <c r="H3573" s="262">
        <v>1</v>
      </c>
      <c r="I3573" s="262">
        <v>33</v>
      </c>
      <c r="J3573" s="263">
        <v>84.1</v>
      </c>
      <c r="K3573" s="264">
        <f>IFERROR(TablaAforos[[#This Row],[AREA DEL POTRERO]]/TablaAforos[[#This Row],[NUMERO VACAS LOTE]]/TablaAforos[[#This Row],[DIAS OCUPACION]],"")</f>
        <v>64.666666666666671</v>
      </c>
      <c r="L3573" s="265">
        <f t="shared" si="627"/>
        <v>2024</v>
      </c>
      <c r="M3573" s="265">
        <f t="shared" si="628"/>
        <v>4</v>
      </c>
      <c r="N3573" s="265">
        <f t="shared" si="629"/>
        <v>14</v>
      </c>
      <c r="O3573" s="265">
        <v>6</v>
      </c>
      <c r="P3573" s="265"/>
      <c r="Q3573" s="262"/>
    </row>
    <row r="3574" spans="1:17">
      <c r="A3574" s="261">
        <v>45396</v>
      </c>
      <c r="B3574" s="262" t="s">
        <v>82</v>
      </c>
      <c r="C3574" s="262" t="s">
        <v>86</v>
      </c>
      <c r="D3574" s="262">
        <v>31</v>
      </c>
      <c r="E3574" s="262">
        <v>6348</v>
      </c>
      <c r="F3574" s="262">
        <v>39</v>
      </c>
      <c r="G3574" s="262">
        <v>1.5</v>
      </c>
      <c r="H3574" s="262">
        <v>2</v>
      </c>
      <c r="I3574" s="262">
        <v>35</v>
      </c>
      <c r="J3574" s="263">
        <v>94</v>
      </c>
      <c r="K3574" s="264">
        <f>IFERROR(TablaAforos[[#This Row],[AREA DEL POTRERO]]/TablaAforos[[#This Row],[NUMERO VACAS LOTE]]/TablaAforos[[#This Row],[DIAS OCUPACION]],"")</f>
        <v>81.384615384615387</v>
      </c>
      <c r="L3574" s="265">
        <f>YEAR(A3574)</f>
        <v>2024</v>
      </c>
      <c r="M3574" s="265">
        <f>MONTH(A3574)</f>
        <v>4</v>
      </c>
      <c r="N3574" s="265">
        <f>DAY(A3574)</f>
        <v>14</v>
      </c>
      <c r="O3574" s="265">
        <v>6</v>
      </c>
      <c r="P3574" s="265"/>
      <c r="Q3574" s="262"/>
    </row>
    <row r="3575" spans="1:17">
      <c r="A3575" s="261">
        <v>45396</v>
      </c>
      <c r="B3575" s="262" t="s">
        <v>88</v>
      </c>
      <c r="C3575" s="262">
        <v>1</v>
      </c>
      <c r="D3575" s="262">
        <v>11</v>
      </c>
      <c r="E3575" s="262">
        <v>7920</v>
      </c>
      <c r="F3575" s="262">
        <v>42</v>
      </c>
      <c r="G3575" s="262">
        <v>0.8</v>
      </c>
      <c r="H3575" s="262">
        <v>1.5</v>
      </c>
      <c r="I3575" s="262">
        <v>26</v>
      </c>
      <c r="J3575" s="263">
        <v>81.2</v>
      </c>
      <c r="K3575" s="264">
        <f>IFERROR(TablaAforos[[#This Row],[AREA DEL POTRERO]]/TablaAforos[[#This Row],[NUMERO VACAS LOTE]]/TablaAforos[[#This Row],[DIAS OCUPACION]],"")</f>
        <v>125.71428571428572</v>
      </c>
      <c r="L3575" s="265">
        <f>YEAR(A3575)</f>
        <v>2024</v>
      </c>
      <c r="M3575" s="265">
        <f>MONTH(A3575)</f>
        <v>4</v>
      </c>
      <c r="N3575" s="265">
        <f>DAY(A3575)</f>
        <v>14</v>
      </c>
      <c r="O3575" s="265">
        <v>6</v>
      </c>
      <c r="P3575" s="265"/>
      <c r="Q3575" s="262"/>
    </row>
    <row r="3576" spans="1:17">
      <c r="A3576" s="261">
        <v>45396</v>
      </c>
      <c r="B3576" s="262" t="s">
        <v>85</v>
      </c>
      <c r="C3576" s="262">
        <v>1</v>
      </c>
      <c r="D3576" s="262">
        <v>17</v>
      </c>
      <c r="E3576" s="262">
        <v>5803</v>
      </c>
      <c r="F3576" s="262">
        <v>35</v>
      </c>
      <c r="G3576" s="262">
        <v>1.1000000000000001</v>
      </c>
      <c r="H3576" s="262">
        <v>1.5</v>
      </c>
      <c r="I3576" s="262">
        <v>25</v>
      </c>
      <c r="J3576" s="263">
        <v>80.5</v>
      </c>
      <c r="K3576" s="264">
        <f>IFERROR(TablaAforos[[#This Row],[AREA DEL POTRERO]]/TablaAforos[[#This Row],[NUMERO VACAS LOTE]]/TablaAforos[[#This Row],[DIAS OCUPACION]],"")</f>
        <v>110.53333333333335</v>
      </c>
      <c r="L3576" s="265">
        <f>YEAR(A3576)</f>
        <v>2024</v>
      </c>
      <c r="M3576" s="265">
        <f>MONTH(A3576)</f>
        <v>4</v>
      </c>
      <c r="N3576" s="265">
        <f>DAY(A3576)</f>
        <v>14</v>
      </c>
      <c r="O3576" s="265">
        <v>6</v>
      </c>
      <c r="P3576" s="265"/>
      <c r="Q3576" s="262"/>
    </row>
    <row r="3577" spans="1:17">
      <c r="A3577" s="261">
        <v>45396</v>
      </c>
      <c r="B3577" s="20" t="s">
        <v>81</v>
      </c>
      <c r="C3577" s="262">
        <v>1</v>
      </c>
      <c r="D3577" s="262">
        <v>58</v>
      </c>
      <c r="E3577" s="262">
        <v>2292</v>
      </c>
      <c r="F3577" s="262">
        <v>34</v>
      </c>
      <c r="G3577" s="262">
        <v>2.1</v>
      </c>
      <c r="H3577" s="262">
        <v>1</v>
      </c>
      <c r="I3577" s="262">
        <v>31</v>
      </c>
      <c r="J3577" s="263">
        <v>92.9</v>
      </c>
      <c r="K3577" s="264">
        <f>IFERROR(TablaAforos[[#This Row],[AREA DEL POTRERO]]/TablaAforos[[#This Row],[NUMERO VACAS LOTE]]/TablaAforos[[#This Row],[DIAS OCUPACION]],"")</f>
        <v>67.411764705882348</v>
      </c>
      <c r="L3577" s="265">
        <f t="shared" si="627"/>
        <v>2024</v>
      </c>
      <c r="M3577" s="265">
        <f t="shared" si="628"/>
        <v>4</v>
      </c>
      <c r="N3577" s="265">
        <f t="shared" si="629"/>
        <v>14</v>
      </c>
      <c r="O3577" s="265">
        <v>4</v>
      </c>
      <c r="P3577" s="265"/>
      <c r="Q3577" s="262"/>
    </row>
    <row r="3578" spans="1:17">
      <c r="A3578" s="261">
        <v>45397</v>
      </c>
      <c r="B3578" s="262" t="s">
        <v>81</v>
      </c>
      <c r="C3578" s="262">
        <v>1</v>
      </c>
      <c r="D3578" s="262">
        <v>57</v>
      </c>
      <c r="E3578" s="262">
        <v>2162</v>
      </c>
      <c r="F3578" s="262">
        <v>35</v>
      </c>
      <c r="G3578" s="262">
        <v>2.1</v>
      </c>
      <c r="H3578" s="262">
        <v>1</v>
      </c>
      <c r="I3578" s="262">
        <v>31</v>
      </c>
      <c r="J3578" s="263">
        <v>84.7</v>
      </c>
      <c r="K3578" s="264">
        <f>IFERROR(TablaAforos[[#This Row],[AREA DEL POTRERO]]/TablaAforos[[#This Row],[NUMERO VACAS LOTE]]/TablaAforos[[#This Row],[DIAS OCUPACION]],"")</f>
        <v>61.771428571428572</v>
      </c>
      <c r="L3578" s="265">
        <f>YEAR(A3578)</f>
        <v>2024</v>
      </c>
      <c r="M3578" s="265">
        <f>MONTH(A3578)</f>
        <v>4</v>
      </c>
      <c r="N3578" s="265">
        <f>DAY(A3578)</f>
        <v>15</v>
      </c>
      <c r="O3578" s="265">
        <v>4</v>
      </c>
      <c r="P3578" s="265"/>
      <c r="Q3578" s="262"/>
    </row>
    <row r="3579" spans="1:17">
      <c r="A3579" s="261">
        <v>45397</v>
      </c>
      <c r="B3579" s="262" t="s">
        <v>81</v>
      </c>
      <c r="C3579" s="262">
        <v>2</v>
      </c>
      <c r="D3579" s="262">
        <v>91</v>
      </c>
      <c r="E3579" s="262">
        <v>2016</v>
      </c>
      <c r="F3579" s="262">
        <v>35</v>
      </c>
      <c r="G3579" s="262">
        <v>1.8</v>
      </c>
      <c r="H3579" s="262">
        <v>1</v>
      </c>
      <c r="I3579" s="262">
        <v>33</v>
      </c>
      <c r="J3579" s="263">
        <v>85</v>
      </c>
      <c r="K3579" s="264">
        <f>IFERROR(TablaAforos[[#This Row],[AREA DEL POTRERO]]/TablaAforos[[#This Row],[NUMERO VACAS LOTE]]/TablaAforos[[#This Row],[DIAS OCUPACION]],"")</f>
        <v>57.6</v>
      </c>
      <c r="L3579" s="265">
        <f t="shared" si="627"/>
        <v>2024</v>
      </c>
      <c r="M3579" s="265">
        <f t="shared" si="628"/>
        <v>4</v>
      </c>
      <c r="N3579" s="265">
        <f t="shared" si="629"/>
        <v>15</v>
      </c>
      <c r="O3579" s="265">
        <v>6</v>
      </c>
      <c r="P3579" s="265"/>
      <c r="Q3579" s="262"/>
    </row>
    <row r="3580" spans="1:17">
      <c r="A3580" s="261">
        <v>45398</v>
      </c>
      <c r="B3580" s="262" t="s">
        <v>81</v>
      </c>
      <c r="C3580" s="262">
        <v>1</v>
      </c>
      <c r="D3580" s="262">
        <v>56</v>
      </c>
      <c r="E3580" s="262">
        <v>2083</v>
      </c>
      <c r="F3580" s="262">
        <v>35</v>
      </c>
      <c r="G3580" s="262">
        <v>2.1</v>
      </c>
      <c r="H3580" s="262">
        <v>1</v>
      </c>
      <c r="I3580" s="262">
        <v>31</v>
      </c>
      <c r="J3580" s="263">
        <v>82.4</v>
      </c>
      <c r="K3580" s="264">
        <f>IFERROR(TablaAforos[[#This Row],[AREA DEL POTRERO]]/TablaAforos[[#This Row],[NUMERO VACAS LOTE]]/TablaAforos[[#This Row],[DIAS OCUPACION]],"")</f>
        <v>59.514285714285712</v>
      </c>
      <c r="L3580" s="265">
        <f t="shared" ref="L3580:L3596" si="630">YEAR(A3580)</f>
        <v>2024</v>
      </c>
      <c r="M3580" s="265">
        <f t="shared" ref="M3580:M3596" si="631">MONTH(A3580)</f>
        <v>4</v>
      </c>
      <c r="N3580" s="265">
        <f t="shared" ref="N3580:N3596" si="632">DAY(A3580)</f>
        <v>16</v>
      </c>
      <c r="O3580" s="265">
        <v>4</v>
      </c>
      <c r="P3580" s="265"/>
      <c r="Q3580" s="262"/>
    </row>
    <row r="3581" spans="1:17">
      <c r="A3581" s="261">
        <v>45398</v>
      </c>
      <c r="B3581" s="262" t="s">
        <v>81</v>
      </c>
      <c r="C3581" s="262">
        <v>2</v>
      </c>
      <c r="D3581" s="262">
        <v>37</v>
      </c>
      <c r="E3581" s="262">
        <v>2058</v>
      </c>
      <c r="F3581" s="262">
        <v>35</v>
      </c>
      <c r="G3581" s="262">
        <v>2.4</v>
      </c>
      <c r="H3581" s="262">
        <v>0.5</v>
      </c>
      <c r="I3581" s="262">
        <v>35</v>
      </c>
      <c r="J3581" s="263">
        <v>100</v>
      </c>
      <c r="K3581" s="264">
        <f>IFERROR(TablaAforos[[#This Row],[AREA DEL POTRERO]]/TablaAforos[[#This Row],[NUMERO VACAS LOTE]]/TablaAforos[[#This Row],[DIAS OCUPACION]],"")</f>
        <v>117.6</v>
      </c>
      <c r="L3581" s="265">
        <f t="shared" si="630"/>
        <v>2024</v>
      </c>
      <c r="M3581" s="265">
        <f t="shared" si="631"/>
        <v>4</v>
      </c>
      <c r="N3581" s="265">
        <f t="shared" si="632"/>
        <v>16</v>
      </c>
      <c r="O3581" s="265">
        <v>6</v>
      </c>
      <c r="P3581" s="265"/>
      <c r="Q3581" s="262"/>
    </row>
    <row r="3582" spans="1:17">
      <c r="A3582" s="261">
        <v>45398</v>
      </c>
      <c r="B3582" s="262" t="s">
        <v>85</v>
      </c>
      <c r="C3582" s="262">
        <v>1</v>
      </c>
      <c r="D3582" s="262" t="s">
        <v>137</v>
      </c>
      <c r="E3582" s="262">
        <v>7397</v>
      </c>
      <c r="F3582" s="262">
        <v>35</v>
      </c>
      <c r="G3582" s="262">
        <v>1</v>
      </c>
      <c r="H3582" s="262">
        <v>1.5</v>
      </c>
      <c r="I3582" s="262">
        <v>26</v>
      </c>
      <c r="J3582" s="263">
        <v>94.3</v>
      </c>
      <c r="K3582" s="264">
        <f>IFERROR(TablaAforos[[#This Row],[AREA DEL POTRERO]]/TablaAforos[[#This Row],[NUMERO VACAS LOTE]]/TablaAforos[[#This Row],[DIAS OCUPACION]],"")</f>
        <v>140.89523809523811</v>
      </c>
      <c r="L3582" s="265">
        <f t="shared" si="630"/>
        <v>2024</v>
      </c>
      <c r="M3582" s="265">
        <f t="shared" si="631"/>
        <v>4</v>
      </c>
      <c r="N3582" s="265">
        <f t="shared" si="632"/>
        <v>16</v>
      </c>
      <c r="O3582" s="265">
        <v>6</v>
      </c>
      <c r="P3582" s="265"/>
      <c r="Q3582" s="262"/>
    </row>
    <row r="3583" spans="1:17">
      <c r="A3583" s="261">
        <v>45398</v>
      </c>
      <c r="B3583" s="262" t="s">
        <v>85</v>
      </c>
      <c r="C3583" s="262">
        <v>2</v>
      </c>
      <c r="D3583" s="262">
        <v>16</v>
      </c>
      <c r="E3583" s="262">
        <v>9992</v>
      </c>
      <c r="F3583" s="262">
        <v>41</v>
      </c>
      <c r="G3583" s="262">
        <v>1.1000000000000001</v>
      </c>
      <c r="H3583" s="262">
        <v>2</v>
      </c>
      <c r="I3583" s="262">
        <v>26</v>
      </c>
      <c r="J3583" s="263">
        <v>94.3</v>
      </c>
      <c r="K3583" s="264">
        <f>IFERROR(TablaAforos[[#This Row],[AREA DEL POTRERO]]/TablaAforos[[#This Row],[NUMERO VACAS LOTE]]/TablaAforos[[#This Row],[DIAS OCUPACION]],"")</f>
        <v>121.85365853658537</v>
      </c>
      <c r="L3583" s="265">
        <f>YEAR(A3583)</f>
        <v>2024</v>
      </c>
      <c r="M3583" s="265">
        <f>MONTH(A3583)</f>
        <v>4</v>
      </c>
      <c r="N3583" s="265">
        <f>DAY(A3583)</f>
        <v>16</v>
      </c>
      <c r="O3583" s="265">
        <v>6</v>
      </c>
      <c r="P3583" s="265"/>
      <c r="Q3583" s="262"/>
    </row>
    <row r="3584" spans="1:17">
      <c r="A3584" s="261">
        <v>45399</v>
      </c>
      <c r="B3584" s="262" t="s">
        <v>81</v>
      </c>
      <c r="C3584" s="262">
        <v>1</v>
      </c>
      <c r="D3584" s="262">
        <v>55</v>
      </c>
      <c r="E3584" s="262">
        <v>2377</v>
      </c>
      <c r="F3584" s="262">
        <v>35</v>
      </c>
      <c r="G3584" s="262">
        <v>2.2000000000000002</v>
      </c>
      <c r="H3584" s="262">
        <v>1</v>
      </c>
      <c r="I3584" s="262">
        <v>31</v>
      </c>
      <c r="J3584" s="263">
        <v>97.6</v>
      </c>
      <c r="K3584" s="264">
        <f>IFERROR(TablaAforos[[#This Row],[AREA DEL POTRERO]]/TablaAforos[[#This Row],[NUMERO VACAS LOTE]]/TablaAforos[[#This Row],[DIAS OCUPACION]],"")</f>
        <v>67.914285714285711</v>
      </c>
      <c r="L3584" s="265">
        <f>YEAR(A3584)</f>
        <v>2024</v>
      </c>
      <c r="M3584" s="265">
        <f>MONTH(A3584)</f>
        <v>4</v>
      </c>
      <c r="N3584" s="265">
        <f>DAY(A3584)</f>
        <v>17</v>
      </c>
      <c r="O3584" s="265">
        <v>4</v>
      </c>
      <c r="P3584" s="265"/>
      <c r="Q3584" s="262"/>
    </row>
    <row r="3585" spans="1:17">
      <c r="A3585" s="261">
        <v>45399</v>
      </c>
      <c r="B3585" s="262" t="s">
        <v>81</v>
      </c>
      <c r="C3585" s="262">
        <v>2</v>
      </c>
      <c r="D3585" s="262">
        <v>39</v>
      </c>
      <c r="E3585" s="262">
        <v>1266</v>
      </c>
      <c r="F3585" s="262">
        <v>35</v>
      </c>
      <c r="G3585" s="262">
        <v>1.7</v>
      </c>
      <c r="H3585" s="262">
        <v>0.5</v>
      </c>
      <c r="I3585" s="262">
        <v>35</v>
      </c>
      <c r="J3585" s="263">
        <v>84.2</v>
      </c>
      <c r="K3585" s="264">
        <f>IFERROR(TablaAforos[[#This Row],[AREA DEL POTRERO]]/TablaAforos[[#This Row],[NUMERO VACAS LOTE]]/TablaAforos[[#This Row],[DIAS OCUPACION]],"")</f>
        <v>72.342857142857142</v>
      </c>
      <c r="L3585" s="265">
        <f t="shared" si="630"/>
        <v>2024</v>
      </c>
      <c r="M3585" s="265">
        <f t="shared" si="631"/>
        <v>4</v>
      </c>
      <c r="N3585" s="265">
        <f t="shared" si="632"/>
        <v>17</v>
      </c>
      <c r="O3585" s="265">
        <v>6</v>
      </c>
      <c r="P3585" s="265"/>
      <c r="Q3585" s="262"/>
    </row>
    <row r="3586" spans="1:17">
      <c r="A3586" s="261">
        <v>45399</v>
      </c>
      <c r="B3586" s="262" t="s">
        <v>81</v>
      </c>
      <c r="C3586" s="262">
        <v>2</v>
      </c>
      <c r="D3586" s="262">
        <v>38</v>
      </c>
      <c r="E3586" s="262">
        <v>1430</v>
      </c>
      <c r="F3586" s="262">
        <v>35</v>
      </c>
      <c r="G3586" s="262">
        <v>2.1</v>
      </c>
      <c r="H3586" s="262">
        <v>0.5</v>
      </c>
      <c r="I3586" s="262">
        <v>35</v>
      </c>
      <c r="J3586" s="263">
        <v>115</v>
      </c>
      <c r="K3586" s="264">
        <f>IFERROR(TablaAforos[[#This Row],[AREA DEL POTRERO]]/TablaAforos[[#This Row],[NUMERO VACAS LOTE]]/TablaAforos[[#This Row],[DIAS OCUPACION]],"")</f>
        <v>81.714285714285708</v>
      </c>
      <c r="L3586" s="265">
        <f t="shared" si="630"/>
        <v>2024</v>
      </c>
      <c r="M3586" s="265">
        <f t="shared" si="631"/>
        <v>4</v>
      </c>
      <c r="N3586" s="265">
        <f t="shared" si="632"/>
        <v>17</v>
      </c>
      <c r="O3586" s="265">
        <v>6</v>
      </c>
      <c r="P3586" s="265"/>
      <c r="Q3586" s="262"/>
    </row>
    <row r="3587" spans="1:17">
      <c r="A3587" s="261">
        <v>45399</v>
      </c>
      <c r="B3587" s="262" t="s">
        <v>88</v>
      </c>
      <c r="C3587" s="262">
        <v>1</v>
      </c>
      <c r="D3587" s="262">
        <v>12</v>
      </c>
      <c r="E3587" s="262">
        <v>11460</v>
      </c>
      <c r="F3587" s="262">
        <v>42</v>
      </c>
      <c r="G3587" s="262">
        <v>1</v>
      </c>
      <c r="H3587" s="262">
        <v>2</v>
      </c>
      <c r="I3587" s="262">
        <v>30</v>
      </c>
      <c r="J3587" s="263">
        <v>92.2</v>
      </c>
      <c r="K3587" s="264">
        <f>IFERROR(TablaAforos[[#This Row],[AREA DEL POTRERO]]/TablaAforos[[#This Row],[NUMERO VACAS LOTE]]/TablaAforos[[#This Row],[DIAS OCUPACION]],"")</f>
        <v>136.42857142857142</v>
      </c>
      <c r="L3587" s="265">
        <f>YEAR(A3587)</f>
        <v>2024</v>
      </c>
      <c r="M3587" s="265">
        <f>MONTH(A3587)</f>
        <v>4</v>
      </c>
      <c r="N3587" s="265">
        <f>DAY(A3587)</f>
        <v>17</v>
      </c>
      <c r="O3587" s="265">
        <v>6</v>
      </c>
      <c r="P3587" s="265"/>
      <c r="Q3587" s="262"/>
    </row>
    <row r="3588" spans="1:17">
      <c r="A3588" s="261">
        <v>45400</v>
      </c>
      <c r="B3588" s="262" t="s">
        <v>81</v>
      </c>
      <c r="C3588" s="262">
        <v>1</v>
      </c>
      <c r="D3588" s="262">
        <v>54</v>
      </c>
      <c r="E3588" s="262">
        <v>2522</v>
      </c>
      <c r="F3588" s="262">
        <v>35</v>
      </c>
      <c r="G3588" s="262">
        <v>2</v>
      </c>
      <c r="H3588" s="262">
        <v>1</v>
      </c>
      <c r="I3588" s="262">
        <v>31</v>
      </c>
      <c r="J3588" s="263">
        <v>97.4</v>
      </c>
      <c r="K3588" s="264">
        <f>IFERROR(TablaAforos[[#This Row],[AREA DEL POTRERO]]/TablaAforos[[#This Row],[NUMERO VACAS LOTE]]/TablaAforos[[#This Row],[DIAS OCUPACION]],"")</f>
        <v>72.057142857142864</v>
      </c>
      <c r="L3588" s="265">
        <f t="shared" si="630"/>
        <v>2024</v>
      </c>
      <c r="M3588" s="265">
        <f t="shared" si="631"/>
        <v>4</v>
      </c>
      <c r="N3588" s="265">
        <f t="shared" si="632"/>
        <v>18</v>
      </c>
      <c r="O3588" s="265">
        <v>4</v>
      </c>
      <c r="P3588" s="265"/>
      <c r="Q3588" s="262"/>
    </row>
    <row r="3589" spans="1:17">
      <c r="A3589" s="261">
        <v>45400</v>
      </c>
      <c r="B3589" s="262" t="s">
        <v>81</v>
      </c>
      <c r="C3589" s="262">
        <v>2</v>
      </c>
      <c r="D3589" s="262">
        <v>40</v>
      </c>
      <c r="E3589" s="262">
        <v>1867</v>
      </c>
      <c r="F3589" s="262">
        <v>35</v>
      </c>
      <c r="G3589" s="262">
        <v>1.6</v>
      </c>
      <c r="H3589" s="262">
        <v>0.5</v>
      </c>
      <c r="I3589" s="262">
        <v>35</v>
      </c>
      <c r="J3589" s="263">
        <v>112</v>
      </c>
      <c r="K3589" s="264">
        <f>IFERROR(TablaAforos[[#This Row],[AREA DEL POTRERO]]/TablaAforos[[#This Row],[NUMERO VACAS LOTE]]/TablaAforos[[#This Row],[DIAS OCUPACION]],"")</f>
        <v>106.68571428571428</v>
      </c>
      <c r="L3589" s="265">
        <f t="shared" si="630"/>
        <v>2024</v>
      </c>
      <c r="M3589" s="265">
        <f t="shared" si="631"/>
        <v>4</v>
      </c>
      <c r="N3589" s="265">
        <f t="shared" si="632"/>
        <v>18</v>
      </c>
      <c r="O3589" s="265">
        <v>6</v>
      </c>
      <c r="P3589" s="265"/>
      <c r="Q3589" s="262"/>
    </row>
    <row r="3590" spans="1:17">
      <c r="A3590" s="261">
        <v>45400</v>
      </c>
      <c r="B3590" s="262" t="s">
        <v>88</v>
      </c>
      <c r="C3590" s="262">
        <v>1</v>
      </c>
      <c r="D3590" s="262">
        <v>4</v>
      </c>
      <c r="E3590" s="262">
        <v>11400</v>
      </c>
      <c r="F3590" s="262">
        <v>41</v>
      </c>
      <c r="G3590" s="262">
        <v>1</v>
      </c>
      <c r="H3590" s="262">
        <v>2</v>
      </c>
      <c r="I3590" s="262">
        <v>29</v>
      </c>
      <c r="J3590" s="263">
        <v>96.7</v>
      </c>
      <c r="K3590" s="264">
        <f>IFERROR(TablaAforos[[#This Row],[AREA DEL POTRERO]]/TablaAforos[[#This Row],[NUMERO VACAS LOTE]]/TablaAforos[[#This Row],[DIAS OCUPACION]],"")</f>
        <v>139.02439024390245</v>
      </c>
      <c r="L3590" s="265">
        <f>YEAR(A3590)</f>
        <v>2024</v>
      </c>
      <c r="M3590" s="265">
        <f>MONTH(A3590)</f>
        <v>4</v>
      </c>
      <c r="N3590" s="265">
        <f>DAY(A3590)</f>
        <v>18</v>
      </c>
      <c r="O3590" s="265">
        <v>6</v>
      </c>
      <c r="P3590" s="265"/>
      <c r="Q3590" s="262"/>
    </row>
    <row r="3591" spans="1:17">
      <c r="A3591" s="261">
        <v>45400</v>
      </c>
      <c r="B3591" s="262" t="s">
        <v>85</v>
      </c>
      <c r="C3591" s="262">
        <v>2</v>
      </c>
      <c r="D3591" s="262">
        <v>9</v>
      </c>
      <c r="E3591" s="262">
        <v>13687</v>
      </c>
      <c r="F3591" s="262">
        <v>41</v>
      </c>
      <c r="G3591" s="262">
        <v>1.1000000000000001</v>
      </c>
      <c r="H3591" s="262">
        <v>3</v>
      </c>
      <c r="I3591" s="262">
        <v>28</v>
      </c>
      <c r="J3591" s="263">
        <v>84.6</v>
      </c>
      <c r="K3591" s="264">
        <f>IFERROR(TablaAforos[[#This Row],[AREA DEL POTRERO]]/TablaAforos[[#This Row],[NUMERO VACAS LOTE]]/TablaAforos[[#This Row],[DIAS OCUPACION]],"")</f>
        <v>111.27642276422763</v>
      </c>
      <c r="L3591" s="265">
        <f>YEAR(A3591)</f>
        <v>2024</v>
      </c>
      <c r="M3591" s="265">
        <f>MONTH(A3591)</f>
        <v>4</v>
      </c>
      <c r="N3591" s="265">
        <f>DAY(A3591)</f>
        <v>18</v>
      </c>
      <c r="O3591" s="265">
        <v>6</v>
      </c>
      <c r="P3591" s="265"/>
      <c r="Q3591" s="262"/>
    </row>
    <row r="3592" spans="1:17">
      <c r="A3592" s="261">
        <v>45401</v>
      </c>
      <c r="B3592" s="262" t="s">
        <v>81</v>
      </c>
      <c r="C3592" s="262">
        <v>1</v>
      </c>
      <c r="D3592" s="262">
        <v>53</v>
      </c>
      <c r="E3592" s="262">
        <v>1935</v>
      </c>
      <c r="F3592" s="262">
        <v>35</v>
      </c>
      <c r="G3592" s="262">
        <v>2.5</v>
      </c>
      <c r="H3592" s="262">
        <v>1</v>
      </c>
      <c r="I3592" s="262">
        <v>31</v>
      </c>
      <c r="J3592" s="263">
        <v>89.8</v>
      </c>
      <c r="K3592" s="264">
        <f>IFERROR(TablaAforos[[#This Row],[AREA DEL POTRERO]]/TablaAforos[[#This Row],[NUMERO VACAS LOTE]]/TablaAforos[[#This Row],[DIAS OCUPACION]],"")</f>
        <v>55.285714285714285</v>
      </c>
      <c r="L3592" s="265">
        <f t="shared" si="630"/>
        <v>2024</v>
      </c>
      <c r="M3592" s="265">
        <f t="shared" si="631"/>
        <v>4</v>
      </c>
      <c r="N3592" s="265">
        <f t="shared" si="632"/>
        <v>19</v>
      </c>
      <c r="O3592" s="265">
        <v>4</v>
      </c>
      <c r="P3592" s="265"/>
      <c r="Q3592" s="262"/>
    </row>
    <row r="3593" spans="1:17">
      <c r="A3593" s="261">
        <v>45401</v>
      </c>
      <c r="B3593" s="262" t="s">
        <v>81</v>
      </c>
      <c r="C3593" s="262">
        <v>2</v>
      </c>
      <c r="D3593" s="262">
        <v>41</v>
      </c>
      <c r="E3593" s="262">
        <v>2524</v>
      </c>
      <c r="F3593" s="262">
        <v>35</v>
      </c>
      <c r="G3593" s="262">
        <v>1.8</v>
      </c>
      <c r="H3593" s="262">
        <v>1</v>
      </c>
      <c r="I3593" s="262">
        <v>35</v>
      </c>
      <c r="J3593" s="263">
        <v>91.3</v>
      </c>
      <c r="K3593" s="264">
        <f>IFERROR(TablaAforos[[#This Row],[AREA DEL POTRERO]]/TablaAforos[[#This Row],[NUMERO VACAS LOTE]]/TablaAforos[[#This Row],[DIAS OCUPACION]],"")</f>
        <v>72.114285714285714</v>
      </c>
      <c r="L3593" s="265">
        <f t="shared" si="630"/>
        <v>2024</v>
      </c>
      <c r="M3593" s="265">
        <f t="shared" si="631"/>
        <v>4</v>
      </c>
      <c r="N3593" s="265">
        <f t="shared" si="632"/>
        <v>19</v>
      </c>
      <c r="O3593" s="265">
        <v>6</v>
      </c>
      <c r="P3593" s="265"/>
      <c r="Q3593" s="262"/>
    </row>
    <row r="3594" spans="1:17">
      <c r="A3594" s="261">
        <v>45400</v>
      </c>
      <c r="B3594" s="20" t="s">
        <v>82</v>
      </c>
      <c r="C3594" s="20" t="s">
        <v>86</v>
      </c>
      <c r="D3594" s="262">
        <v>46</v>
      </c>
      <c r="E3594" s="262">
        <v>2500</v>
      </c>
      <c r="F3594" s="262">
        <v>39</v>
      </c>
      <c r="G3594" s="262">
        <v>1.9</v>
      </c>
      <c r="H3594" s="262">
        <v>1</v>
      </c>
      <c r="I3594" s="262">
        <v>35</v>
      </c>
      <c r="J3594" s="263">
        <v>94.7</v>
      </c>
      <c r="K3594" s="264">
        <f>IFERROR(TablaAforos[[#This Row],[AREA DEL POTRERO]]/TablaAforos[[#This Row],[NUMERO VACAS LOTE]]/TablaAforos[[#This Row],[DIAS OCUPACION]],"")</f>
        <v>64.102564102564102</v>
      </c>
      <c r="L3594" s="265">
        <f t="shared" si="630"/>
        <v>2024</v>
      </c>
      <c r="M3594" s="265">
        <f t="shared" si="631"/>
        <v>4</v>
      </c>
      <c r="N3594" s="265">
        <f t="shared" si="632"/>
        <v>18</v>
      </c>
      <c r="O3594" s="265">
        <v>6</v>
      </c>
      <c r="P3594" s="265"/>
      <c r="Q3594" s="262"/>
    </row>
    <row r="3595" spans="1:17">
      <c r="A3595" s="261">
        <v>45401</v>
      </c>
      <c r="B3595" s="20" t="s">
        <v>82</v>
      </c>
      <c r="C3595" s="20" t="s">
        <v>87</v>
      </c>
      <c r="D3595" s="262">
        <v>30</v>
      </c>
      <c r="E3595" s="262">
        <v>12578</v>
      </c>
      <c r="F3595" s="262">
        <v>39</v>
      </c>
      <c r="G3595" s="262">
        <v>1.4</v>
      </c>
      <c r="H3595" s="262">
        <v>3.5</v>
      </c>
      <c r="I3595" s="262">
        <v>34</v>
      </c>
      <c r="J3595" s="263">
        <v>97.4</v>
      </c>
      <c r="K3595" s="264">
        <f>IFERROR(TablaAforos[[#This Row],[AREA DEL POTRERO]]/TablaAforos[[#This Row],[NUMERO VACAS LOTE]]/TablaAforos[[#This Row],[DIAS OCUPACION]],"")</f>
        <v>92.146520146520146</v>
      </c>
      <c r="L3595" s="265">
        <f t="shared" si="630"/>
        <v>2024</v>
      </c>
      <c r="M3595" s="265">
        <f t="shared" si="631"/>
        <v>4</v>
      </c>
      <c r="N3595" s="265">
        <f t="shared" si="632"/>
        <v>19</v>
      </c>
      <c r="O3595" s="265">
        <v>6</v>
      </c>
      <c r="P3595" s="265"/>
      <c r="Q3595" s="262"/>
    </row>
    <row r="3596" spans="1:17">
      <c r="A3596" s="261">
        <v>45401</v>
      </c>
      <c r="B3596" s="20" t="s">
        <v>82</v>
      </c>
      <c r="C3596" s="20" t="s">
        <v>86</v>
      </c>
      <c r="D3596" s="262">
        <v>47</v>
      </c>
      <c r="E3596" s="262">
        <v>2500</v>
      </c>
      <c r="F3596" s="262">
        <v>39</v>
      </c>
      <c r="G3596" s="262">
        <v>2.6</v>
      </c>
      <c r="H3596" s="262">
        <v>1</v>
      </c>
      <c r="I3596" s="262">
        <v>35</v>
      </c>
      <c r="J3596" s="263">
        <v>128</v>
      </c>
      <c r="K3596" s="264">
        <f>IFERROR(TablaAforos[[#This Row],[AREA DEL POTRERO]]/TablaAforos[[#This Row],[NUMERO VACAS LOTE]]/TablaAforos[[#This Row],[DIAS OCUPACION]],"")</f>
        <v>64.102564102564102</v>
      </c>
      <c r="L3596" s="265">
        <f t="shared" si="630"/>
        <v>2024</v>
      </c>
      <c r="M3596" s="265">
        <f t="shared" si="631"/>
        <v>4</v>
      </c>
      <c r="N3596" s="265">
        <f t="shared" si="632"/>
        <v>19</v>
      </c>
      <c r="O3596" s="265">
        <v>6</v>
      </c>
      <c r="P3596" s="265"/>
      <c r="Q3596" s="262"/>
    </row>
    <row r="3597" spans="1:17">
      <c r="A3597" s="261">
        <v>45402</v>
      </c>
      <c r="B3597" s="262" t="s">
        <v>81</v>
      </c>
      <c r="C3597" s="262">
        <v>1</v>
      </c>
      <c r="D3597" s="262">
        <v>134</v>
      </c>
      <c r="E3597" s="262">
        <v>4007</v>
      </c>
      <c r="F3597" s="262">
        <v>35</v>
      </c>
      <c r="G3597" s="262">
        <v>1.8</v>
      </c>
      <c r="H3597" s="262">
        <v>1</v>
      </c>
      <c r="I3597" s="262">
        <v>31</v>
      </c>
      <c r="J3597" s="263">
        <v>139</v>
      </c>
      <c r="K3597" s="264">
        <f>IFERROR(TablaAforos[[#This Row],[AREA DEL POTRERO]]/TablaAforos[[#This Row],[NUMERO VACAS LOTE]]/TablaAforos[[#This Row],[DIAS OCUPACION]],"")</f>
        <v>114.48571428571428</v>
      </c>
      <c r="L3597" s="265">
        <f>YEAR(A3597)</f>
        <v>2024</v>
      </c>
      <c r="M3597" s="265">
        <f>MONTH(A3597)</f>
        <v>4</v>
      </c>
      <c r="N3597" s="265">
        <f>DAY(A3597)</f>
        <v>20</v>
      </c>
      <c r="O3597" s="265">
        <v>6</v>
      </c>
      <c r="P3597" s="265"/>
      <c r="Q3597" s="262"/>
    </row>
    <row r="3598" spans="1:17">
      <c r="A3598" s="261">
        <v>45402</v>
      </c>
      <c r="B3598" s="262" t="s">
        <v>81</v>
      </c>
      <c r="C3598" s="262">
        <v>2</v>
      </c>
      <c r="D3598" s="262">
        <v>33</v>
      </c>
      <c r="E3598" s="262">
        <v>2131</v>
      </c>
      <c r="F3598" s="262">
        <v>35</v>
      </c>
      <c r="G3598" s="262">
        <v>1.9</v>
      </c>
      <c r="H3598" s="262">
        <v>1</v>
      </c>
      <c r="I3598" s="262">
        <v>34</v>
      </c>
      <c r="J3598" s="263">
        <v>78</v>
      </c>
      <c r="K3598" s="264">
        <f>IFERROR(TablaAforos[[#This Row],[AREA DEL POTRERO]]/TablaAforos[[#This Row],[NUMERO VACAS LOTE]]/TablaAforos[[#This Row],[DIAS OCUPACION]],"")</f>
        <v>60.885714285714286</v>
      </c>
      <c r="L3598" s="265">
        <f>YEAR(A3598)</f>
        <v>2024</v>
      </c>
      <c r="M3598" s="265">
        <f>MONTH(A3598)</f>
        <v>4</v>
      </c>
      <c r="N3598" s="265">
        <f>DAY(A3598)</f>
        <v>20</v>
      </c>
      <c r="O3598" s="265">
        <v>6</v>
      </c>
      <c r="P3598" s="265"/>
      <c r="Q3598" s="262"/>
    </row>
    <row r="3599" spans="1:17">
      <c r="A3599" s="261">
        <v>45402</v>
      </c>
      <c r="B3599" s="262" t="s">
        <v>82</v>
      </c>
      <c r="C3599" s="262" t="s">
        <v>86</v>
      </c>
      <c r="D3599" s="262">
        <v>48</v>
      </c>
      <c r="E3599" s="262">
        <v>2500</v>
      </c>
      <c r="F3599" s="262">
        <v>39</v>
      </c>
      <c r="G3599" s="262">
        <v>2</v>
      </c>
      <c r="H3599" s="262">
        <v>1</v>
      </c>
      <c r="I3599" s="262">
        <v>35</v>
      </c>
      <c r="J3599" s="263">
        <v>100</v>
      </c>
      <c r="K3599" s="264">
        <f>IFERROR(TablaAforos[[#This Row],[AREA DEL POTRERO]]/TablaAforos[[#This Row],[NUMERO VACAS LOTE]]/TablaAforos[[#This Row],[DIAS OCUPACION]],"")</f>
        <v>64.102564102564102</v>
      </c>
      <c r="L3599" s="265">
        <f>YEAR(A3599)</f>
        <v>2024</v>
      </c>
      <c r="M3599" s="265">
        <f>MONTH(A3599)</f>
        <v>4</v>
      </c>
      <c r="N3599" s="265">
        <f>DAY(A3599)</f>
        <v>20</v>
      </c>
      <c r="O3599" s="265">
        <v>6</v>
      </c>
      <c r="P3599" s="265"/>
      <c r="Q3599" s="262"/>
    </row>
    <row r="3600" spans="1:17">
      <c r="A3600" s="261">
        <v>45402</v>
      </c>
      <c r="B3600" s="262" t="s">
        <v>85</v>
      </c>
      <c r="C3600" s="262">
        <v>1</v>
      </c>
      <c r="D3600" s="262" t="s">
        <v>138</v>
      </c>
      <c r="E3600" s="262">
        <v>7123</v>
      </c>
      <c r="F3600" s="262">
        <v>37</v>
      </c>
      <c r="G3600" s="262">
        <v>1.2</v>
      </c>
      <c r="H3600" s="262">
        <v>2</v>
      </c>
      <c r="I3600" s="262">
        <v>27</v>
      </c>
      <c r="J3600" s="263">
        <v>93</v>
      </c>
      <c r="K3600" s="264">
        <f>IFERROR(TablaAforos[[#This Row],[AREA DEL POTRERO]]/TablaAforos[[#This Row],[NUMERO VACAS LOTE]]/TablaAforos[[#This Row],[DIAS OCUPACION]],"")</f>
        <v>96.256756756756758</v>
      </c>
      <c r="L3600" s="265">
        <f t="shared" ref="L3600:L3626" si="633">YEAR(A3600)</f>
        <v>2024</v>
      </c>
      <c r="M3600" s="265">
        <f t="shared" ref="M3600:M3626" si="634">MONTH(A3600)</f>
        <v>4</v>
      </c>
      <c r="N3600" s="265">
        <f t="shared" ref="N3600:N3626" si="635">DAY(A3600)</f>
        <v>20</v>
      </c>
      <c r="O3600" s="265">
        <v>6</v>
      </c>
      <c r="P3600" s="265"/>
      <c r="Q3600" s="262"/>
    </row>
    <row r="3601" spans="1:17">
      <c r="A3601" s="261">
        <v>45402</v>
      </c>
      <c r="B3601" s="262" t="s">
        <v>85</v>
      </c>
      <c r="C3601" s="262">
        <v>2</v>
      </c>
      <c r="D3601" s="262">
        <v>9</v>
      </c>
      <c r="E3601" s="262">
        <v>13687</v>
      </c>
      <c r="F3601" s="262">
        <v>41</v>
      </c>
      <c r="G3601" s="262">
        <v>1.1000000000000001</v>
      </c>
      <c r="H3601" s="262">
        <v>3</v>
      </c>
      <c r="I3601" s="262">
        <v>28</v>
      </c>
      <c r="J3601" s="263">
        <v>84.6</v>
      </c>
      <c r="K3601" s="264">
        <f>IFERROR(TablaAforos[[#This Row],[AREA DEL POTRERO]]/TablaAforos[[#This Row],[NUMERO VACAS LOTE]]/TablaAforos[[#This Row],[DIAS OCUPACION]],"")</f>
        <v>111.27642276422763</v>
      </c>
      <c r="L3601" s="265">
        <f>YEAR(A3601)</f>
        <v>2024</v>
      </c>
      <c r="M3601" s="265">
        <f>MONTH(A3601)</f>
        <v>4</v>
      </c>
      <c r="N3601" s="265">
        <f>DAY(A3601)</f>
        <v>20</v>
      </c>
      <c r="O3601" s="265">
        <v>6</v>
      </c>
      <c r="P3601" s="265"/>
      <c r="Q3601" s="262"/>
    </row>
    <row r="3602" spans="1:17">
      <c r="A3602" s="261">
        <v>45403</v>
      </c>
      <c r="B3602" s="262" t="s">
        <v>81</v>
      </c>
      <c r="C3602" s="262">
        <v>1</v>
      </c>
      <c r="D3602" s="262">
        <v>6</v>
      </c>
      <c r="E3602" s="262">
        <v>2442</v>
      </c>
      <c r="F3602" s="262">
        <v>35</v>
      </c>
      <c r="G3602" s="262">
        <v>1.9</v>
      </c>
      <c r="H3602" s="262">
        <v>1</v>
      </c>
      <c r="I3602" s="262">
        <v>31</v>
      </c>
      <c r="J3602" s="263">
        <v>85</v>
      </c>
      <c r="K3602" s="264">
        <f>IFERROR(TablaAforos[[#This Row],[AREA DEL POTRERO]]/TablaAforos[[#This Row],[NUMERO VACAS LOTE]]/TablaAforos[[#This Row],[DIAS OCUPACION]],"")</f>
        <v>69.771428571428572</v>
      </c>
      <c r="L3602" s="265">
        <f t="shared" si="633"/>
        <v>2024</v>
      </c>
      <c r="M3602" s="265">
        <f t="shared" si="634"/>
        <v>4</v>
      </c>
      <c r="N3602" s="265">
        <f t="shared" si="635"/>
        <v>21</v>
      </c>
      <c r="O3602" s="265">
        <v>6</v>
      </c>
      <c r="P3602" s="265"/>
      <c r="Q3602" s="262"/>
    </row>
    <row r="3603" spans="1:17">
      <c r="A3603" s="261">
        <v>45403</v>
      </c>
      <c r="B3603" s="262" t="s">
        <v>81</v>
      </c>
      <c r="C3603" s="262">
        <v>2</v>
      </c>
      <c r="D3603" s="262">
        <v>34</v>
      </c>
      <c r="E3603" s="262">
        <v>2536</v>
      </c>
      <c r="F3603" s="262">
        <v>35</v>
      </c>
      <c r="G3603" s="262">
        <v>2</v>
      </c>
      <c r="H3603" s="262">
        <v>1</v>
      </c>
      <c r="I3603" s="262">
        <v>34</v>
      </c>
      <c r="J3603" s="263">
        <v>84</v>
      </c>
      <c r="K3603" s="264">
        <f>IFERROR(TablaAforos[[#This Row],[AREA DEL POTRERO]]/TablaAforos[[#This Row],[NUMERO VACAS LOTE]]/TablaAforos[[#This Row],[DIAS OCUPACION]],"")</f>
        <v>72.457142857142856</v>
      </c>
      <c r="L3603" s="265">
        <f t="shared" si="633"/>
        <v>2024</v>
      </c>
      <c r="M3603" s="265">
        <f t="shared" si="634"/>
        <v>4</v>
      </c>
      <c r="N3603" s="265">
        <f t="shared" si="635"/>
        <v>21</v>
      </c>
      <c r="O3603" s="265">
        <v>6</v>
      </c>
      <c r="P3603" s="265"/>
      <c r="Q3603" s="262"/>
    </row>
    <row r="3604" spans="1:17">
      <c r="A3604" s="261">
        <v>45403</v>
      </c>
      <c r="B3604" s="262" t="s">
        <v>82</v>
      </c>
      <c r="C3604" s="262" t="s">
        <v>86</v>
      </c>
      <c r="D3604" s="262">
        <v>49</v>
      </c>
      <c r="E3604" s="262">
        <v>2500</v>
      </c>
      <c r="F3604" s="262">
        <v>39</v>
      </c>
      <c r="G3604" s="262">
        <v>1.9</v>
      </c>
      <c r="H3604" s="262">
        <v>1</v>
      </c>
      <c r="I3604" s="262">
        <v>35</v>
      </c>
      <c r="J3604" s="263">
        <v>93.3</v>
      </c>
      <c r="K3604" s="264">
        <f>IFERROR(TablaAforos[[#This Row],[AREA DEL POTRERO]]/TablaAforos[[#This Row],[NUMERO VACAS LOTE]]/TablaAforos[[#This Row],[DIAS OCUPACION]],"")</f>
        <v>64.102564102564102</v>
      </c>
      <c r="L3604" s="265">
        <f>YEAR(A3604)</f>
        <v>2024</v>
      </c>
      <c r="M3604" s="265">
        <f>MONTH(A3604)</f>
        <v>4</v>
      </c>
      <c r="N3604" s="265">
        <f>DAY(A3604)</f>
        <v>21</v>
      </c>
      <c r="O3604" s="265">
        <v>6</v>
      </c>
      <c r="P3604" s="265"/>
      <c r="Q3604" s="262"/>
    </row>
    <row r="3605" spans="1:17">
      <c r="A3605" s="45">
        <v>45403</v>
      </c>
      <c r="B3605" s="20" t="s">
        <v>88</v>
      </c>
      <c r="C3605" s="20">
        <v>1</v>
      </c>
      <c r="D3605" s="20">
        <v>5</v>
      </c>
      <c r="E3605" s="20">
        <v>8100</v>
      </c>
      <c r="F3605" s="20">
        <v>42</v>
      </c>
      <c r="G3605" s="20">
        <v>1.2</v>
      </c>
      <c r="H3605" s="20">
        <v>2</v>
      </c>
      <c r="I3605" s="20">
        <v>29</v>
      </c>
      <c r="J3605" s="21">
        <v>75.2</v>
      </c>
      <c r="K3605" s="22">
        <f>IFERROR(TablaAforos[[#This Row],[AREA DEL POTRERO]]/TablaAforos[[#This Row],[NUMERO VACAS LOTE]]/TablaAforos[[#This Row],[DIAS OCUPACION]],"")</f>
        <v>96.428571428571431</v>
      </c>
      <c r="L3605" s="23">
        <f>YEAR(A3605)</f>
        <v>2024</v>
      </c>
      <c r="M3605" s="23">
        <f>MONTH(A3605)</f>
        <v>4</v>
      </c>
      <c r="N3605" s="23">
        <f>DAY(A3605)</f>
        <v>21</v>
      </c>
      <c r="O3605" s="23">
        <v>6</v>
      </c>
    </row>
    <row r="3606" spans="1:17">
      <c r="A3606" s="261">
        <v>45404</v>
      </c>
      <c r="B3606" s="262" t="s">
        <v>81</v>
      </c>
      <c r="C3606" s="262">
        <v>1</v>
      </c>
      <c r="D3606" s="262">
        <v>5</v>
      </c>
      <c r="E3606" s="262">
        <v>2550</v>
      </c>
      <c r="F3606" s="262">
        <v>34</v>
      </c>
      <c r="G3606" s="262">
        <v>2.2000000000000002</v>
      </c>
      <c r="H3606" s="262">
        <v>1</v>
      </c>
      <c r="I3606" s="262">
        <v>31</v>
      </c>
      <c r="J3606" s="263">
        <v>107</v>
      </c>
      <c r="K3606" s="264">
        <f>IFERROR(TablaAforos[[#This Row],[AREA DEL POTRERO]]/TablaAforos[[#This Row],[NUMERO VACAS LOTE]]/TablaAforos[[#This Row],[DIAS OCUPACION]],"")</f>
        <v>75</v>
      </c>
      <c r="L3606" s="265">
        <f>YEAR(A3606)</f>
        <v>2024</v>
      </c>
      <c r="M3606" s="265">
        <f>MONTH(A3606)</f>
        <v>4</v>
      </c>
      <c r="N3606" s="265">
        <f>DAY(A3606)</f>
        <v>22</v>
      </c>
      <c r="O3606" s="265">
        <v>5</v>
      </c>
      <c r="P3606" s="265"/>
      <c r="Q3606" s="262"/>
    </row>
    <row r="3607" spans="1:17">
      <c r="A3607" s="261">
        <v>45404</v>
      </c>
      <c r="B3607" s="262" t="s">
        <v>81</v>
      </c>
      <c r="C3607" s="262">
        <v>2</v>
      </c>
      <c r="D3607" s="262">
        <v>35</v>
      </c>
      <c r="E3607" s="262">
        <v>2357</v>
      </c>
      <c r="F3607" s="262">
        <v>35</v>
      </c>
      <c r="G3607" s="262">
        <v>1.8</v>
      </c>
      <c r="H3607" s="262">
        <v>1</v>
      </c>
      <c r="I3607" s="262">
        <v>35</v>
      </c>
      <c r="J3607" s="263">
        <v>84.2</v>
      </c>
      <c r="K3607" s="264">
        <f>IFERROR(TablaAforos[[#This Row],[AREA DEL POTRERO]]/TablaAforos[[#This Row],[NUMERO VACAS LOTE]]/TablaAforos[[#This Row],[DIAS OCUPACION]],"")</f>
        <v>67.342857142857142</v>
      </c>
      <c r="L3607" s="265">
        <f>YEAR(A3607)</f>
        <v>2024</v>
      </c>
      <c r="M3607" s="265">
        <f>MONTH(A3607)</f>
        <v>4</v>
      </c>
      <c r="N3607" s="265">
        <f>DAY(A3607)</f>
        <v>22</v>
      </c>
      <c r="O3607" s="265">
        <v>6</v>
      </c>
      <c r="P3607" s="265"/>
      <c r="Q3607" s="262"/>
    </row>
    <row r="3608" spans="1:17">
      <c r="A3608" s="261">
        <v>45404</v>
      </c>
      <c r="B3608" s="262" t="s">
        <v>82</v>
      </c>
      <c r="C3608" s="262" t="s">
        <v>86</v>
      </c>
      <c r="D3608" s="262">
        <v>50</v>
      </c>
      <c r="E3608" s="262">
        <v>2500</v>
      </c>
      <c r="F3608" s="262">
        <v>39</v>
      </c>
      <c r="G3608" s="262">
        <v>1.9</v>
      </c>
      <c r="H3608" s="262">
        <v>1</v>
      </c>
      <c r="I3608" s="262">
        <v>35</v>
      </c>
      <c r="J3608" s="263">
        <v>94.7</v>
      </c>
      <c r="K3608" s="264">
        <f>IFERROR(TablaAforos[[#This Row],[AREA DEL POTRERO]]/TablaAforos[[#This Row],[NUMERO VACAS LOTE]]/TablaAforos[[#This Row],[DIAS OCUPACION]],"")</f>
        <v>64.102564102564102</v>
      </c>
      <c r="L3608" s="265">
        <f>YEAR(A3608)</f>
        <v>2024</v>
      </c>
      <c r="M3608" s="265">
        <f>MONTH(A3608)</f>
        <v>4</v>
      </c>
      <c r="N3608" s="265">
        <f>DAY(A3608)</f>
        <v>22</v>
      </c>
      <c r="O3608" s="265">
        <v>6</v>
      </c>
      <c r="P3608" s="265"/>
      <c r="Q3608" s="262"/>
    </row>
    <row r="3609" spans="1:17">
      <c r="A3609" s="261">
        <v>45404</v>
      </c>
      <c r="B3609" s="262" t="s">
        <v>85</v>
      </c>
      <c r="C3609" s="262">
        <v>1</v>
      </c>
      <c r="D3609" s="262" t="s">
        <v>139</v>
      </c>
      <c r="E3609" s="262">
        <v>8020</v>
      </c>
      <c r="F3609" s="262">
        <v>37</v>
      </c>
      <c r="G3609" s="262">
        <v>1.3</v>
      </c>
      <c r="H3609" s="262">
        <v>2</v>
      </c>
      <c r="I3609" s="262">
        <v>26</v>
      </c>
      <c r="J3609" s="263">
        <v>91</v>
      </c>
      <c r="K3609" s="264">
        <f>IFERROR(TablaAforos[[#This Row],[AREA DEL POTRERO]]/TablaAforos[[#This Row],[NUMERO VACAS LOTE]]/TablaAforos[[#This Row],[DIAS OCUPACION]],"")</f>
        <v>108.37837837837837</v>
      </c>
      <c r="L3609" s="265">
        <f t="shared" si="633"/>
        <v>2024</v>
      </c>
      <c r="M3609" s="265">
        <f t="shared" si="634"/>
        <v>4</v>
      </c>
      <c r="N3609" s="265">
        <f t="shared" si="635"/>
        <v>22</v>
      </c>
      <c r="O3609" s="265">
        <v>6</v>
      </c>
      <c r="P3609" s="265"/>
      <c r="Q3609" s="262"/>
    </row>
    <row r="3610" spans="1:17">
      <c r="A3610" s="261">
        <v>45404</v>
      </c>
      <c r="B3610" s="262" t="s">
        <v>85</v>
      </c>
      <c r="C3610" s="262">
        <v>2</v>
      </c>
      <c r="D3610" s="262">
        <v>8</v>
      </c>
      <c r="E3610" s="262">
        <v>10106</v>
      </c>
      <c r="F3610" s="262">
        <v>52</v>
      </c>
      <c r="G3610" s="262">
        <v>1.5</v>
      </c>
      <c r="H3610" s="262">
        <v>2</v>
      </c>
      <c r="I3610" s="262">
        <v>27</v>
      </c>
      <c r="J3610" s="263">
        <v>94.7</v>
      </c>
      <c r="K3610" s="264">
        <f>IFERROR(TablaAforos[[#This Row],[AREA DEL POTRERO]]/TablaAforos[[#This Row],[NUMERO VACAS LOTE]]/TablaAforos[[#This Row],[DIAS OCUPACION]],"")</f>
        <v>97.17307692307692</v>
      </c>
      <c r="L3610" s="265">
        <f t="shared" si="633"/>
        <v>2024</v>
      </c>
      <c r="M3610" s="265">
        <f t="shared" si="634"/>
        <v>4</v>
      </c>
      <c r="N3610" s="265">
        <f t="shared" si="635"/>
        <v>22</v>
      </c>
      <c r="O3610" s="265">
        <v>6</v>
      </c>
      <c r="P3610" s="265"/>
      <c r="Q3610" s="262"/>
    </row>
    <row r="3611" spans="1:17">
      <c r="A3611" s="261">
        <v>45405</v>
      </c>
      <c r="B3611" s="20" t="s">
        <v>81</v>
      </c>
      <c r="C3611" s="262">
        <v>1</v>
      </c>
      <c r="D3611" s="262">
        <v>4</v>
      </c>
      <c r="E3611" s="262">
        <v>2935</v>
      </c>
      <c r="F3611" s="262">
        <v>34</v>
      </c>
      <c r="G3611" s="262">
        <v>2.2000000000000002</v>
      </c>
      <c r="H3611" s="262">
        <v>1</v>
      </c>
      <c r="I3611" s="262">
        <v>31</v>
      </c>
      <c r="J3611" s="263">
        <v>125</v>
      </c>
      <c r="K3611" s="264">
        <f>IFERROR(TablaAforos[[#This Row],[AREA DEL POTRERO]]/TablaAforos[[#This Row],[NUMERO VACAS LOTE]]/TablaAforos[[#This Row],[DIAS OCUPACION]],"")</f>
        <v>86.32352941176471</v>
      </c>
      <c r="L3611" s="265">
        <f t="shared" si="633"/>
        <v>2024</v>
      </c>
      <c r="M3611" s="265">
        <f t="shared" si="634"/>
        <v>4</v>
      </c>
      <c r="N3611" s="265">
        <f t="shared" si="635"/>
        <v>23</v>
      </c>
      <c r="O3611" s="265">
        <v>5</v>
      </c>
      <c r="P3611" s="265"/>
      <c r="Q3611" s="262"/>
    </row>
    <row r="3612" spans="1:17">
      <c r="A3612" s="45">
        <v>45405</v>
      </c>
      <c r="B3612" s="20" t="s">
        <v>81</v>
      </c>
      <c r="C3612" s="20">
        <v>2</v>
      </c>
      <c r="D3612" s="20">
        <v>36</v>
      </c>
      <c r="E3612" s="20">
        <v>3103</v>
      </c>
      <c r="F3612" s="20">
        <v>35</v>
      </c>
      <c r="G3612" s="20">
        <v>1.8</v>
      </c>
      <c r="H3612" s="20">
        <v>1</v>
      </c>
      <c r="I3612" s="20">
        <v>35</v>
      </c>
      <c r="J3612" s="21">
        <v>95.3</v>
      </c>
      <c r="K3612" s="22">
        <f>IFERROR(TablaAforos[[#This Row],[AREA DEL POTRERO]]/TablaAforos[[#This Row],[NUMERO VACAS LOTE]]/TablaAforos[[#This Row],[DIAS OCUPACION]],"")</f>
        <v>88.657142857142858</v>
      </c>
      <c r="L3612" s="23">
        <f>YEAR(A3612)</f>
        <v>2024</v>
      </c>
      <c r="M3612" s="23">
        <f>MONTH(A3612)</f>
        <v>4</v>
      </c>
      <c r="N3612" s="23">
        <f>DAY(A3612)</f>
        <v>23</v>
      </c>
      <c r="O3612" s="23">
        <v>6</v>
      </c>
    </row>
    <row r="3613" spans="1:17">
      <c r="A3613" s="261">
        <v>45405</v>
      </c>
      <c r="B3613" s="20" t="s">
        <v>82</v>
      </c>
      <c r="C3613" s="20" t="s">
        <v>86</v>
      </c>
      <c r="D3613" s="262">
        <v>51</v>
      </c>
      <c r="E3613" s="262">
        <v>2500</v>
      </c>
      <c r="F3613" s="262">
        <v>36</v>
      </c>
      <c r="G3613" s="262">
        <v>2.2999999999999998</v>
      </c>
      <c r="H3613" s="262">
        <v>1</v>
      </c>
      <c r="I3613" s="262">
        <v>35</v>
      </c>
      <c r="J3613" s="263">
        <v>123</v>
      </c>
      <c r="K3613" s="264">
        <f>IFERROR(TablaAforos[[#This Row],[AREA DEL POTRERO]]/TablaAforos[[#This Row],[NUMERO VACAS LOTE]]/TablaAforos[[#This Row],[DIAS OCUPACION]],"")</f>
        <v>69.444444444444443</v>
      </c>
      <c r="L3613" s="265">
        <f t="shared" si="633"/>
        <v>2024</v>
      </c>
      <c r="M3613" s="265">
        <f t="shared" si="634"/>
        <v>4</v>
      </c>
      <c r="N3613" s="265">
        <f t="shared" si="635"/>
        <v>23</v>
      </c>
      <c r="O3613" s="265">
        <v>6</v>
      </c>
      <c r="P3613" s="265"/>
      <c r="Q3613" s="262"/>
    </row>
    <row r="3614" spans="1:17">
      <c r="A3614" s="261">
        <v>45406</v>
      </c>
      <c r="B3614" s="20" t="s">
        <v>81</v>
      </c>
      <c r="C3614" s="262">
        <v>1</v>
      </c>
      <c r="D3614" s="262">
        <v>3</v>
      </c>
      <c r="E3614" s="262">
        <v>2161</v>
      </c>
      <c r="F3614" s="262">
        <v>34</v>
      </c>
      <c r="G3614" s="262">
        <v>1.8</v>
      </c>
      <c r="H3614" s="262">
        <v>1</v>
      </c>
      <c r="I3614" s="262">
        <v>31</v>
      </c>
      <c r="J3614" s="263">
        <v>78.099999999999994</v>
      </c>
      <c r="K3614" s="264">
        <f>IFERROR(TablaAforos[[#This Row],[AREA DEL POTRERO]]/TablaAforos[[#This Row],[NUMERO VACAS LOTE]]/TablaAforos[[#This Row],[DIAS OCUPACION]],"")</f>
        <v>63.558823529411768</v>
      </c>
      <c r="L3614" s="265">
        <f t="shared" si="633"/>
        <v>2024</v>
      </c>
      <c r="M3614" s="265">
        <f t="shared" si="634"/>
        <v>4</v>
      </c>
      <c r="N3614" s="265">
        <f t="shared" si="635"/>
        <v>24</v>
      </c>
      <c r="O3614" s="265">
        <v>5</v>
      </c>
      <c r="P3614" s="265"/>
      <c r="Q3614" s="262"/>
    </row>
    <row r="3615" spans="1:17">
      <c r="A3615" s="45">
        <v>45406</v>
      </c>
      <c r="B3615" s="20" t="s">
        <v>81</v>
      </c>
      <c r="C3615" s="20">
        <v>2</v>
      </c>
      <c r="D3615" s="20">
        <v>30</v>
      </c>
      <c r="E3615" s="20">
        <v>2037</v>
      </c>
      <c r="F3615" s="20">
        <v>35</v>
      </c>
      <c r="G3615" s="20">
        <v>1.6</v>
      </c>
      <c r="H3615" s="20">
        <v>0.5</v>
      </c>
      <c r="I3615" s="20">
        <v>35</v>
      </c>
      <c r="J3615" s="21">
        <v>80</v>
      </c>
      <c r="K3615" s="22">
        <f>IFERROR(TablaAforos[[#This Row],[AREA DEL POTRERO]]/TablaAforos[[#This Row],[NUMERO VACAS LOTE]]/TablaAforos[[#This Row],[DIAS OCUPACION]],"")</f>
        <v>116.4</v>
      </c>
      <c r="L3615" s="23">
        <f>YEAR(A3615)</f>
        <v>2024</v>
      </c>
      <c r="M3615" s="23">
        <f>MONTH(A3615)</f>
        <v>4</v>
      </c>
      <c r="N3615" s="23">
        <f>DAY(A3615)</f>
        <v>24</v>
      </c>
      <c r="O3615" s="23">
        <v>6</v>
      </c>
    </row>
    <row r="3616" spans="1:17">
      <c r="A3616" s="261">
        <v>45406</v>
      </c>
      <c r="B3616" s="20" t="s">
        <v>82</v>
      </c>
      <c r="C3616" s="20" t="s">
        <v>86</v>
      </c>
      <c r="D3616" s="262">
        <v>52</v>
      </c>
      <c r="E3616" s="262">
        <v>2500</v>
      </c>
      <c r="F3616" s="262">
        <v>36</v>
      </c>
      <c r="G3616" s="262">
        <v>2</v>
      </c>
      <c r="H3616" s="262">
        <v>1</v>
      </c>
      <c r="I3616" s="262">
        <v>35</v>
      </c>
      <c r="J3616" s="263">
        <v>108</v>
      </c>
      <c r="K3616" s="264">
        <f>IFERROR(TablaAforos[[#This Row],[AREA DEL POTRERO]]/TablaAforos[[#This Row],[NUMERO VACAS LOTE]]/TablaAforos[[#This Row],[DIAS OCUPACION]],"")</f>
        <v>69.444444444444443</v>
      </c>
      <c r="L3616" s="265">
        <f t="shared" si="633"/>
        <v>2024</v>
      </c>
      <c r="M3616" s="265">
        <f t="shared" si="634"/>
        <v>4</v>
      </c>
      <c r="N3616" s="265">
        <f t="shared" si="635"/>
        <v>24</v>
      </c>
      <c r="O3616" s="265">
        <v>6</v>
      </c>
      <c r="P3616" s="265"/>
      <c r="Q3616" s="262"/>
    </row>
    <row r="3617" spans="1:17">
      <c r="A3617" s="45">
        <v>45406</v>
      </c>
      <c r="B3617" s="20" t="s">
        <v>88</v>
      </c>
      <c r="C3617" s="20">
        <v>1</v>
      </c>
      <c r="D3617" s="20">
        <v>6</v>
      </c>
      <c r="E3617" s="20">
        <v>6600</v>
      </c>
      <c r="F3617" s="20">
        <v>43</v>
      </c>
      <c r="G3617" s="20">
        <v>1.2</v>
      </c>
      <c r="H3617" s="20">
        <v>1.5</v>
      </c>
      <c r="I3617" s="20">
        <v>30</v>
      </c>
      <c r="J3617" s="21">
        <v>83.8</v>
      </c>
      <c r="K3617" s="22">
        <f>IFERROR(TablaAforos[[#This Row],[AREA DEL POTRERO]]/TablaAforos[[#This Row],[NUMERO VACAS LOTE]]/TablaAforos[[#This Row],[DIAS OCUPACION]],"")</f>
        <v>102.32558139534883</v>
      </c>
      <c r="L3617" s="23">
        <f>YEAR(A3617)</f>
        <v>2024</v>
      </c>
      <c r="M3617" s="23">
        <f>MONTH(A3617)</f>
        <v>4</v>
      </c>
      <c r="N3617" s="23">
        <f>DAY(A3617)</f>
        <v>24</v>
      </c>
      <c r="O3617" s="23">
        <v>6</v>
      </c>
    </row>
    <row r="3618" spans="1:17">
      <c r="A3618" s="45">
        <v>45406</v>
      </c>
      <c r="B3618" s="20" t="s">
        <v>85</v>
      </c>
      <c r="C3618" s="20">
        <v>2</v>
      </c>
      <c r="D3618" s="20" t="s">
        <v>191</v>
      </c>
      <c r="E3618" s="20">
        <v>15200</v>
      </c>
      <c r="F3618" s="20">
        <v>52</v>
      </c>
      <c r="G3618" s="20">
        <v>1.2</v>
      </c>
      <c r="H3618" s="20">
        <v>2.5</v>
      </c>
      <c r="I3618" s="20">
        <v>26</v>
      </c>
      <c r="J3618" s="21">
        <v>90.4</v>
      </c>
      <c r="K3618" s="22">
        <f>IFERROR(TablaAforos[[#This Row],[AREA DEL POTRERO]]/TablaAforos[[#This Row],[NUMERO VACAS LOTE]]/TablaAforos[[#This Row],[DIAS OCUPACION]],"")</f>
        <v>116.92307692307693</v>
      </c>
      <c r="L3618" s="23">
        <f>YEAR(A3618)</f>
        <v>2024</v>
      </c>
      <c r="M3618" s="23">
        <f>MONTH(A3618)</f>
        <v>4</v>
      </c>
      <c r="N3618" s="23">
        <f>DAY(A3618)</f>
        <v>24</v>
      </c>
      <c r="O3618" s="23">
        <v>6</v>
      </c>
    </row>
    <row r="3619" spans="1:17">
      <c r="A3619" s="261">
        <v>45407</v>
      </c>
      <c r="B3619" s="20" t="s">
        <v>81</v>
      </c>
      <c r="C3619" s="262">
        <v>1</v>
      </c>
      <c r="D3619" s="262">
        <v>2</v>
      </c>
      <c r="E3619" s="262">
        <v>2458</v>
      </c>
      <c r="F3619" s="262">
        <v>34</v>
      </c>
      <c r="G3619" s="262">
        <v>2.1</v>
      </c>
      <c r="H3619" s="262">
        <v>1</v>
      </c>
      <c r="I3619" s="262">
        <v>31</v>
      </c>
      <c r="J3619" s="263">
        <v>101</v>
      </c>
      <c r="K3619" s="264">
        <f>IFERROR(TablaAforos[[#This Row],[AREA DEL POTRERO]]/TablaAforos[[#This Row],[NUMERO VACAS LOTE]]/TablaAforos[[#This Row],[DIAS OCUPACION]],"")</f>
        <v>72.294117647058826</v>
      </c>
      <c r="L3619" s="265">
        <f t="shared" si="633"/>
        <v>2024</v>
      </c>
      <c r="M3619" s="265">
        <f t="shared" si="634"/>
        <v>4</v>
      </c>
      <c r="N3619" s="265">
        <f t="shared" si="635"/>
        <v>25</v>
      </c>
      <c r="O3619" s="265">
        <v>5</v>
      </c>
      <c r="P3619" s="265"/>
      <c r="Q3619" s="262"/>
    </row>
    <row r="3620" spans="1:17">
      <c r="A3620" s="261">
        <v>45407</v>
      </c>
      <c r="B3620" s="20" t="s">
        <v>81</v>
      </c>
      <c r="C3620" s="262">
        <v>2</v>
      </c>
      <c r="D3620" s="262">
        <v>31</v>
      </c>
      <c r="E3620" s="262">
        <v>2624</v>
      </c>
      <c r="F3620" s="262">
        <v>35</v>
      </c>
      <c r="G3620" s="262">
        <v>2</v>
      </c>
      <c r="H3620" s="262">
        <v>0.5</v>
      </c>
      <c r="I3620" s="262">
        <v>35</v>
      </c>
      <c r="J3620" s="263">
        <v>98.4</v>
      </c>
      <c r="K3620" s="264">
        <f>IFERROR(TablaAforos[[#This Row],[AREA DEL POTRERO]]/TablaAforos[[#This Row],[NUMERO VACAS LOTE]]/TablaAforos[[#This Row],[DIAS OCUPACION]],"")</f>
        <v>149.94285714285715</v>
      </c>
      <c r="L3620" s="265">
        <f t="shared" si="633"/>
        <v>2024</v>
      </c>
      <c r="M3620" s="265">
        <f t="shared" si="634"/>
        <v>4</v>
      </c>
      <c r="N3620" s="265">
        <f t="shared" si="635"/>
        <v>25</v>
      </c>
      <c r="O3620" s="265">
        <v>6</v>
      </c>
      <c r="P3620" s="265"/>
      <c r="Q3620" s="262"/>
    </row>
    <row r="3621" spans="1:17">
      <c r="A3621" s="261">
        <v>45407</v>
      </c>
      <c r="B3621" s="20" t="s">
        <v>81</v>
      </c>
      <c r="C3621" s="262">
        <v>2</v>
      </c>
      <c r="D3621" s="262">
        <v>29</v>
      </c>
      <c r="E3621" s="262">
        <v>1925</v>
      </c>
      <c r="F3621" s="262">
        <v>35</v>
      </c>
      <c r="G3621" s="262">
        <v>1.5</v>
      </c>
      <c r="H3621" s="262">
        <v>1</v>
      </c>
      <c r="I3621" s="262">
        <v>34</v>
      </c>
      <c r="J3621" s="263">
        <v>56.8</v>
      </c>
      <c r="K3621" s="264">
        <f>IFERROR(TablaAforos[[#This Row],[AREA DEL POTRERO]]/TablaAforos[[#This Row],[NUMERO VACAS LOTE]]/TablaAforos[[#This Row],[DIAS OCUPACION]],"")</f>
        <v>55</v>
      </c>
      <c r="L3621" s="265">
        <f t="shared" si="633"/>
        <v>2024</v>
      </c>
      <c r="M3621" s="265">
        <f t="shared" si="634"/>
        <v>4</v>
      </c>
      <c r="N3621" s="265">
        <f t="shared" si="635"/>
        <v>25</v>
      </c>
      <c r="O3621" s="265">
        <v>6</v>
      </c>
      <c r="P3621" s="265"/>
      <c r="Q3621" s="262"/>
    </row>
    <row r="3622" spans="1:17">
      <c r="A3622" s="261">
        <v>45407</v>
      </c>
      <c r="B3622" s="262" t="s">
        <v>82</v>
      </c>
      <c r="C3622" s="262" t="s">
        <v>87</v>
      </c>
      <c r="D3622" s="262">
        <v>53</v>
      </c>
      <c r="E3622" s="262">
        <v>2500</v>
      </c>
      <c r="F3622" s="262">
        <v>38</v>
      </c>
      <c r="G3622" s="262">
        <v>1.9</v>
      </c>
      <c r="H3622" s="262">
        <v>1</v>
      </c>
      <c r="I3622" s="262">
        <v>37</v>
      </c>
      <c r="J3622" s="263">
        <v>94.7</v>
      </c>
      <c r="K3622" s="264">
        <f>IFERROR(TablaAforos[[#This Row],[AREA DEL POTRERO]]/TablaAforos[[#This Row],[NUMERO VACAS LOTE]]/TablaAforos[[#This Row],[DIAS OCUPACION]],"")</f>
        <v>65.78947368421052</v>
      </c>
      <c r="L3622" s="265">
        <f>YEAR(A3622)</f>
        <v>2024</v>
      </c>
      <c r="M3622" s="265">
        <f>MONTH(A3622)</f>
        <v>4</v>
      </c>
      <c r="N3622" s="265">
        <f>DAY(A3622)</f>
        <v>25</v>
      </c>
      <c r="O3622" s="265">
        <v>6</v>
      </c>
      <c r="P3622" s="265"/>
      <c r="Q3622" s="262"/>
    </row>
    <row r="3623" spans="1:17">
      <c r="A3623" s="261">
        <v>45407</v>
      </c>
      <c r="B3623" s="20" t="s">
        <v>85</v>
      </c>
      <c r="C3623" s="262">
        <v>1</v>
      </c>
      <c r="D3623" s="20" t="s">
        <v>134</v>
      </c>
      <c r="E3623" s="262">
        <v>8982</v>
      </c>
      <c r="F3623" s="262">
        <v>37</v>
      </c>
      <c r="G3623" s="262">
        <v>1.3</v>
      </c>
      <c r="H3623" s="262">
        <v>2</v>
      </c>
      <c r="I3623" s="262">
        <v>28</v>
      </c>
      <c r="J3623" s="263">
        <v>107</v>
      </c>
      <c r="K3623" s="264">
        <f>IFERROR(TablaAforos[[#This Row],[AREA DEL POTRERO]]/TablaAforos[[#This Row],[NUMERO VACAS LOTE]]/TablaAforos[[#This Row],[DIAS OCUPACION]],"")</f>
        <v>121.37837837837837</v>
      </c>
      <c r="L3623" s="265">
        <f t="shared" si="633"/>
        <v>2024</v>
      </c>
      <c r="M3623" s="265">
        <f t="shared" si="634"/>
        <v>4</v>
      </c>
      <c r="N3623" s="265">
        <f t="shared" si="635"/>
        <v>25</v>
      </c>
      <c r="O3623" s="265">
        <v>6</v>
      </c>
      <c r="P3623" s="265"/>
      <c r="Q3623" s="262"/>
    </row>
    <row r="3624" spans="1:17">
      <c r="A3624" s="261">
        <v>45407</v>
      </c>
      <c r="B3624" s="262" t="s">
        <v>88</v>
      </c>
      <c r="C3624" s="262">
        <v>1</v>
      </c>
      <c r="D3624" s="262">
        <v>8</v>
      </c>
      <c r="E3624" s="262">
        <v>12800</v>
      </c>
      <c r="F3624" s="262">
        <v>43</v>
      </c>
      <c r="G3624" s="262">
        <v>1.6</v>
      </c>
      <c r="H3624" s="262">
        <v>3</v>
      </c>
      <c r="I3624" s="262">
        <v>30</v>
      </c>
      <c r="J3624" s="263">
        <v>106</v>
      </c>
      <c r="K3624" s="264">
        <f>IFERROR(TablaAforos[[#This Row],[AREA DEL POTRERO]]/TablaAforos[[#This Row],[NUMERO VACAS LOTE]]/TablaAforos[[#This Row],[DIAS OCUPACION]],"")</f>
        <v>99.224806201550393</v>
      </c>
      <c r="L3624" s="265">
        <f>YEAR(A3624)</f>
        <v>2024</v>
      </c>
      <c r="M3624" s="265">
        <f>MONTH(A3624)</f>
        <v>4</v>
      </c>
      <c r="N3624" s="265">
        <f>DAY(A3624)</f>
        <v>25</v>
      </c>
      <c r="O3624" s="265">
        <v>6</v>
      </c>
      <c r="P3624" s="265"/>
      <c r="Q3624" s="262"/>
    </row>
    <row r="3625" spans="1:17">
      <c r="A3625" s="261">
        <v>45408</v>
      </c>
      <c r="B3625" s="262" t="s">
        <v>81</v>
      </c>
      <c r="C3625" s="262">
        <v>1</v>
      </c>
      <c r="D3625" s="262">
        <v>1</v>
      </c>
      <c r="E3625" s="262">
        <v>2944</v>
      </c>
      <c r="F3625" s="262">
        <v>34</v>
      </c>
      <c r="G3625" s="262">
        <v>2.1</v>
      </c>
      <c r="H3625" s="262">
        <v>1</v>
      </c>
      <c r="I3625" s="262">
        <v>31</v>
      </c>
      <c r="J3625" s="263">
        <v>124</v>
      </c>
      <c r="K3625" s="264">
        <f>IFERROR(TablaAforos[[#This Row],[AREA DEL POTRERO]]/TablaAforos[[#This Row],[NUMERO VACAS LOTE]]/TablaAforos[[#This Row],[DIAS OCUPACION]],"")</f>
        <v>86.588235294117652</v>
      </c>
      <c r="L3625" s="265">
        <f>YEAR(A3625)</f>
        <v>2024</v>
      </c>
      <c r="M3625" s="265">
        <f>MONTH(A3625)</f>
        <v>4</v>
      </c>
      <c r="N3625" s="265">
        <f>DAY(A3625)</f>
        <v>26</v>
      </c>
      <c r="O3625" s="265">
        <v>5</v>
      </c>
      <c r="P3625" s="265"/>
      <c r="Q3625" s="262"/>
    </row>
    <row r="3626" spans="1:17">
      <c r="A3626" s="261">
        <v>45408</v>
      </c>
      <c r="B3626" s="20" t="s">
        <v>81</v>
      </c>
      <c r="C3626" s="262">
        <v>2</v>
      </c>
      <c r="D3626" s="262">
        <v>28</v>
      </c>
      <c r="E3626" s="262">
        <v>2234</v>
      </c>
      <c r="F3626" s="262">
        <v>35</v>
      </c>
      <c r="G3626" s="262">
        <v>1.5</v>
      </c>
      <c r="H3626" s="262">
        <v>1</v>
      </c>
      <c r="I3626" s="262">
        <v>34</v>
      </c>
      <c r="J3626" s="263">
        <v>66</v>
      </c>
      <c r="K3626" s="264">
        <f>IFERROR(TablaAforos[[#This Row],[AREA DEL POTRERO]]/TablaAforos[[#This Row],[NUMERO VACAS LOTE]]/TablaAforos[[#This Row],[DIAS OCUPACION]],"")</f>
        <v>63.828571428571429</v>
      </c>
      <c r="L3626" s="265">
        <f t="shared" si="633"/>
        <v>2024</v>
      </c>
      <c r="M3626" s="265">
        <f t="shared" si="634"/>
        <v>4</v>
      </c>
      <c r="N3626" s="265">
        <f t="shared" si="635"/>
        <v>26</v>
      </c>
      <c r="O3626" s="265">
        <v>6</v>
      </c>
      <c r="P3626" s="265"/>
      <c r="Q3626" s="262"/>
    </row>
    <row r="3627" spans="1:17">
      <c r="A3627" s="261">
        <v>45408</v>
      </c>
      <c r="B3627" s="262" t="s">
        <v>82</v>
      </c>
      <c r="C3627" s="262" t="s">
        <v>87</v>
      </c>
      <c r="D3627" s="262">
        <v>54</v>
      </c>
      <c r="E3627" s="262">
        <v>2500</v>
      </c>
      <c r="F3627" s="262">
        <v>38</v>
      </c>
      <c r="G3627" s="262">
        <v>3.3</v>
      </c>
      <c r="H3627" s="262">
        <v>1</v>
      </c>
      <c r="I3627" s="262">
        <v>37</v>
      </c>
      <c r="J3627" s="263">
        <v>143</v>
      </c>
      <c r="K3627" s="264">
        <f>IFERROR(TablaAforos[[#This Row],[AREA DEL POTRERO]]/TablaAforos[[#This Row],[NUMERO VACAS LOTE]]/TablaAforos[[#This Row],[DIAS OCUPACION]],"")</f>
        <v>65.78947368421052</v>
      </c>
      <c r="L3627" s="265">
        <f t="shared" ref="L3627:L3679" si="636">YEAR(A3627)</f>
        <v>2024</v>
      </c>
      <c r="M3627" s="265">
        <f t="shared" ref="M3627:M3679" si="637">MONTH(A3627)</f>
        <v>4</v>
      </c>
      <c r="N3627" s="265">
        <f t="shared" ref="N3627:N3679" si="638">DAY(A3627)</f>
        <v>26</v>
      </c>
      <c r="O3627" s="265">
        <v>6</v>
      </c>
      <c r="P3627" s="265"/>
      <c r="Q3627" s="262"/>
    </row>
    <row r="3628" spans="1:17">
      <c r="A3628" s="261">
        <v>45408</v>
      </c>
      <c r="B3628" s="262" t="s">
        <v>85</v>
      </c>
      <c r="C3628" s="262">
        <v>1</v>
      </c>
      <c r="D3628" s="262" t="s">
        <v>130</v>
      </c>
      <c r="E3628" s="262">
        <v>4091</v>
      </c>
      <c r="F3628" s="262">
        <v>37</v>
      </c>
      <c r="G3628" s="262">
        <v>1.2</v>
      </c>
      <c r="H3628" s="262">
        <v>1</v>
      </c>
      <c r="I3628" s="262">
        <v>27</v>
      </c>
      <c r="J3628" s="263">
        <v>86.2</v>
      </c>
      <c r="K3628" s="264">
        <f>IFERROR(TablaAforos[[#This Row],[AREA DEL POTRERO]]/TablaAforos[[#This Row],[NUMERO VACAS LOTE]]/TablaAforos[[#This Row],[DIAS OCUPACION]],"")</f>
        <v>110.56756756756756</v>
      </c>
      <c r="L3628" s="265">
        <f>YEAR(A3628)</f>
        <v>2024</v>
      </c>
      <c r="M3628" s="265">
        <f>MONTH(A3628)</f>
        <v>4</v>
      </c>
      <c r="N3628" s="265">
        <f>DAY(A3628)</f>
        <v>26</v>
      </c>
      <c r="O3628" s="265">
        <v>6</v>
      </c>
      <c r="P3628" s="265"/>
      <c r="Q3628" s="262"/>
    </row>
    <row r="3629" spans="1:17">
      <c r="A3629" s="261">
        <v>45409</v>
      </c>
      <c r="B3629" s="262" t="s">
        <v>81</v>
      </c>
      <c r="C3629" s="262">
        <v>1</v>
      </c>
      <c r="D3629" s="262">
        <v>7</v>
      </c>
      <c r="E3629" s="262">
        <v>2054</v>
      </c>
      <c r="F3629" s="262">
        <v>34</v>
      </c>
      <c r="G3629" s="262">
        <v>2</v>
      </c>
      <c r="H3629" s="262">
        <v>1</v>
      </c>
      <c r="I3629" s="262">
        <v>31</v>
      </c>
      <c r="J3629" s="263">
        <v>84.1</v>
      </c>
      <c r="K3629" s="264">
        <f>IFERROR(TablaAforos[[#This Row],[AREA DEL POTRERO]]/TablaAforos[[#This Row],[NUMERO VACAS LOTE]]/TablaAforos[[#This Row],[DIAS OCUPACION]],"")</f>
        <v>60.411764705882355</v>
      </c>
      <c r="L3629" s="265">
        <f t="shared" si="636"/>
        <v>2024</v>
      </c>
      <c r="M3629" s="265">
        <f t="shared" si="637"/>
        <v>4</v>
      </c>
      <c r="N3629" s="265">
        <f t="shared" si="638"/>
        <v>27</v>
      </c>
      <c r="O3629" s="265">
        <v>6</v>
      </c>
      <c r="P3629" s="265"/>
      <c r="Q3629" s="262"/>
    </row>
    <row r="3630" spans="1:17">
      <c r="A3630" s="261">
        <v>45409</v>
      </c>
      <c r="B3630" s="262" t="s">
        <v>81</v>
      </c>
      <c r="C3630" s="262">
        <v>2</v>
      </c>
      <c r="D3630" s="262">
        <v>27</v>
      </c>
      <c r="E3630" s="262">
        <v>2312</v>
      </c>
      <c r="F3630" s="262">
        <v>35</v>
      </c>
      <c r="G3630" s="262">
        <v>1.8</v>
      </c>
      <c r="H3630" s="262">
        <v>1</v>
      </c>
      <c r="I3630" s="262">
        <v>34</v>
      </c>
      <c r="J3630" s="263">
        <v>85.6</v>
      </c>
      <c r="K3630" s="264">
        <f>IFERROR(TablaAforos[[#This Row],[AREA DEL POTRERO]]/TablaAforos[[#This Row],[NUMERO VACAS LOTE]]/TablaAforos[[#This Row],[DIAS OCUPACION]],"")</f>
        <v>66.057142857142864</v>
      </c>
      <c r="L3630" s="265">
        <f t="shared" si="636"/>
        <v>2024</v>
      </c>
      <c r="M3630" s="265">
        <f t="shared" si="637"/>
        <v>4</v>
      </c>
      <c r="N3630" s="265">
        <f t="shared" si="638"/>
        <v>27</v>
      </c>
      <c r="O3630" s="265">
        <v>6</v>
      </c>
      <c r="P3630" s="265"/>
      <c r="Q3630" s="262"/>
    </row>
    <row r="3631" spans="1:17">
      <c r="A3631" s="261">
        <v>45409</v>
      </c>
      <c r="B3631" s="262" t="s">
        <v>82</v>
      </c>
      <c r="C3631" s="262" t="s">
        <v>86</v>
      </c>
      <c r="D3631" s="262">
        <v>2</v>
      </c>
      <c r="E3631" s="262">
        <v>2500</v>
      </c>
      <c r="F3631" s="262">
        <v>39</v>
      </c>
      <c r="G3631" s="262">
        <v>1.9</v>
      </c>
      <c r="H3631" s="262">
        <v>1</v>
      </c>
      <c r="I3631" s="262">
        <v>35</v>
      </c>
      <c r="J3631" s="263">
        <v>92.8</v>
      </c>
      <c r="K3631" s="264">
        <f>IFERROR(TablaAforos[[#This Row],[AREA DEL POTRERO]]/TablaAforos[[#This Row],[NUMERO VACAS LOTE]]/TablaAforos[[#This Row],[DIAS OCUPACION]],"")</f>
        <v>64.102564102564102</v>
      </c>
      <c r="L3631" s="265">
        <f>YEAR(A3631)</f>
        <v>2024</v>
      </c>
      <c r="M3631" s="265">
        <f>MONTH(A3631)</f>
        <v>4</v>
      </c>
      <c r="N3631" s="265">
        <f>DAY(A3631)</f>
        <v>27</v>
      </c>
      <c r="O3631" s="265">
        <v>6</v>
      </c>
      <c r="P3631" s="265"/>
      <c r="Q3631" s="262"/>
    </row>
    <row r="3632" spans="1:17">
      <c r="A3632" s="261">
        <v>45409</v>
      </c>
      <c r="B3632" s="262" t="s">
        <v>82</v>
      </c>
      <c r="C3632" s="262" t="s">
        <v>87</v>
      </c>
      <c r="D3632" s="262">
        <v>55</v>
      </c>
      <c r="E3632" s="262">
        <v>2500</v>
      </c>
      <c r="F3632" s="262">
        <v>38</v>
      </c>
      <c r="G3632" s="262">
        <v>2.4</v>
      </c>
      <c r="H3632" s="262">
        <v>1</v>
      </c>
      <c r="I3632" s="262">
        <v>37</v>
      </c>
      <c r="J3632" s="263">
        <v>121</v>
      </c>
      <c r="K3632" s="264">
        <f>IFERROR(TablaAforos[[#This Row],[AREA DEL POTRERO]]/TablaAforos[[#This Row],[NUMERO VACAS LOTE]]/TablaAforos[[#This Row],[DIAS OCUPACION]],"")</f>
        <v>65.78947368421052</v>
      </c>
      <c r="L3632" s="265">
        <f t="shared" si="636"/>
        <v>2024</v>
      </c>
      <c r="M3632" s="265">
        <f t="shared" si="637"/>
        <v>4</v>
      </c>
      <c r="N3632" s="265">
        <f t="shared" si="638"/>
        <v>27</v>
      </c>
      <c r="O3632" s="265">
        <v>6</v>
      </c>
      <c r="P3632" s="265"/>
      <c r="Q3632" s="262"/>
    </row>
    <row r="3633" spans="1:17">
      <c r="A3633" s="45">
        <v>45409</v>
      </c>
      <c r="B3633" s="20" t="s">
        <v>88</v>
      </c>
      <c r="C3633" s="20">
        <v>1</v>
      </c>
      <c r="D3633" s="20">
        <v>1</v>
      </c>
      <c r="E3633" s="20">
        <v>1300</v>
      </c>
      <c r="F3633" s="20">
        <v>43</v>
      </c>
      <c r="G3633" s="20">
        <v>1.4</v>
      </c>
      <c r="H3633" s="20">
        <v>3</v>
      </c>
      <c r="I3633" s="20">
        <v>30</v>
      </c>
      <c r="J3633" s="21">
        <v>94.5</v>
      </c>
      <c r="K3633" s="22">
        <f>IFERROR(TablaAforos[[#This Row],[AREA DEL POTRERO]]/TablaAforos[[#This Row],[NUMERO VACAS LOTE]]/TablaAforos[[#This Row],[DIAS OCUPACION]],"")</f>
        <v>10.077519379844961</v>
      </c>
      <c r="L3633" s="23">
        <f>YEAR(A3633)</f>
        <v>2024</v>
      </c>
      <c r="M3633" s="23">
        <f>MONTH(A3633)</f>
        <v>4</v>
      </c>
      <c r="N3633" s="23">
        <f>DAY(A3633)</f>
        <v>27</v>
      </c>
      <c r="O3633" s="23">
        <v>6</v>
      </c>
    </row>
    <row r="3634" spans="1:17">
      <c r="A3634" s="261">
        <v>45410</v>
      </c>
      <c r="B3634" s="262" t="s">
        <v>81</v>
      </c>
      <c r="C3634" s="262">
        <v>1</v>
      </c>
      <c r="D3634" s="262">
        <v>8</v>
      </c>
      <c r="E3634" s="262">
        <v>2211</v>
      </c>
      <c r="F3634" s="262">
        <v>34</v>
      </c>
      <c r="G3634" s="262">
        <v>2.1</v>
      </c>
      <c r="H3634" s="262">
        <v>1</v>
      </c>
      <c r="I3634" s="262">
        <v>31</v>
      </c>
      <c r="J3634" s="263">
        <v>90.2</v>
      </c>
      <c r="K3634" s="264">
        <f>IFERROR(TablaAforos[[#This Row],[AREA DEL POTRERO]]/TablaAforos[[#This Row],[NUMERO VACAS LOTE]]/TablaAforos[[#This Row],[DIAS OCUPACION]],"")</f>
        <v>65.029411764705884</v>
      </c>
      <c r="L3634" s="265">
        <f t="shared" si="636"/>
        <v>2024</v>
      </c>
      <c r="M3634" s="265">
        <f t="shared" si="637"/>
        <v>4</v>
      </c>
      <c r="N3634" s="265">
        <f t="shared" si="638"/>
        <v>28</v>
      </c>
      <c r="O3634" s="265">
        <v>6</v>
      </c>
      <c r="P3634" s="265"/>
      <c r="Q3634" s="262"/>
    </row>
    <row r="3635" spans="1:17">
      <c r="A3635" s="261">
        <v>45410</v>
      </c>
      <c r="B3635" s="262" t="s">
        <v>81</v>
      </c>
      <c r="C3635" s="262">
        <v>2</v>
      </c>
      <c r="D3635" s="262">
        <v>26</v>
      </c>
      <c r="E3635" s="262">
        <v>2142</v>
      </c>
      <c r="F3635" s="262">
        <v>36</v>
      </c>
      <c r="G3635" s="262">
        <v>1.7</v>
      </c>
      <c r="H3635" s="262">
        <v>1</v>
      </c>
      <c r="I3635" s="262">
        <v>34</v>
      </c>
      <c r="J3635" s="263">
        <v>78.900000000000006</v>
      </c>
      <c r="K3635" s="264">
        <f>IFERROR(TablaAforos[[#This Row],[AREA DEL POTRERO]]/TablaAforos[[#This Row],[NUMERO VACAS LOTE]]/TablaAforos[[#This Row],[DIAS OCUPACION]],"")</f>
        <v>59.5</v>
      </c>
      <c r="L3635" s="265">
        <f t="shared" si="636"/>
        <v>2024</v>
      </c>
      <c r="M3635" s="265">
        <f t="shared" si="637"/>
        <v>4</v>
      </c>
      <c r="N3635" s="265">
        <f t="shared" si="638"/>
        <v>28</v>
      </c>
      <c r="O3635" s="265">
        <v>6</v>
      </c>
      <c r="P3635" s="265"/>
      <c r="Q3635" s="262"/>
    </row>
    <row r="3636" spans="1:17">
      <c r="A3636" s="261">
        <v>45410</v>
      </c>
      <c r="B3636" s="262" t="s">
        <v>82</v>
      </c>
      <c r="C3636" s="262" t="s">
        <v>86</v>
      </c>
      <c r="D3636" s="262">
        <v>3</v>
      </c>
      <c r="E3636" s="262">
        <v>2500</v>
      </c>
      <c r="F3636" s="262">
        <v>39</v>
      </c>
      <c r="G3636" s="262">
        <v>2</v>
      </c>
      <c r="H3636" s="262">
        <v>1</v>
      </c>
      <c r="I3636" s="262">
        <v>35</v>
      </c>
      <c r="J3636" s="263">
        <v>100</v>
      </c>
      <c r="K3636" s="264">
        <f>IFERROR(TablaAforos[[#This Row],[AREA DEL POTRERO]]/TablaAforos[[#This Row],[NUMERO VACAS LOTE]]/TablaAforos[[#This Row],[DIAS OCUPACION]],"")</f>
        <v>64.102564102564102</v>
      </c>
      <c r="L3636" s="265">
        <f>YEAR(A3636)</f>
        <v>2024</v>
      </c>
      <c r="M3636" s="265">
        <f>MONTH(A3636)</f>
        <v>4</v>
      </c>
      <c r="N3636" s="265">
        <f>DAY(A3636)</f>
        <v>28</v>
      </c>
      <c r="O3636" s="265">
        <v>6</v>
      </c>
      <c r="P3636" s="265"/>
      <c r="Q3636" s="262"/>
    </row>
    <row r="3637" spans="1:17">
      <c r="A3637" s="261">
        <v>45410</v>
      </c>
      <c r="B3637" s="262" t="s">
        <v>82</v>
      </c>
      <c r="C3637" s="262" t="s">
        <v>87</v>
      </c>
      <c r="D3637" s="262">
        <v>56</v>
      </c>
      <c r="E3637" s="262">
        <v>2500</v>
      </c>
      <c r="F3637" s="262">
        <v>38</v>
      </c>
      <c r="G3637" s="262">
        <v>1.8</v>
      </c>
      <c r="H3637" s="262">
        <v>1</v>
      </c>
      <c r="I3637" s="262">
        <v>37</v>
      </c>
      <c r="J3637" s="263">
        <v>92.8</v>
      </c>
      <c r="K3637" s="264">
        <f>IFERROR(TablaAforos[[#This Row],[AREA DEL POTRERO]]/TablaAforos[[#This Row],[NUMERO VACAS LOTE]]/TablaAforos[[#This Row],[DIAS OCUPACION]],"")</f>
        <v>65.78947368421052</v>
      </c>
      <c r="L3637" s="265">
        <f t="shared" si="636"/>
        <v>2024</v>
      </c>
      <c r="M3637" s="265">
        <f t="shared" si="637"/>
        <v>4</v>
      </c>
      <c r="N3637" s="265">
        <f t="shared" si="638"/>
        <v>28</v>
      </c>
      <c r="O3637" s="265">
        <v>6</v>
      </c>
      <c r="P3637" s="265"/>
      <c r="Q3637" s="262"/>
    </row>
    <row r="3638" spans="1:17">
      <c r="A3638" s="261">
        <v>45411</v>
      </c>
      <c r="B3638" s="262" t="s">
        <v>81</v>
      </c>
      <c r="C3638" s="262">
        <v>1</v>
      </c>
      <c r="D3638" s="262">
        <v>9</v>
      </c>
      <c r="E3638" s="262">
        <v>2169</v>
      </c>
      <c r="F3638" s="262">
        <v>34</v>
      </c>
      <c r="G3638" s="262">
        <v>1.8</v>
      </c>
      <c r="H3638" s="262">
        <v>1</v>
      </c>
      <c r="I3638" s="262">
        <v>31</v>
      </c>
      <c r="J3638" s="263">
        <v>83.6</v>
      </c>
      <c r="K3638" s="264">
        <f>IFERROR(TablaAforos[[#This Row],[AREA DEL POTRERO]]/TablaAforos[[#This Row],[NUMERO VACAS LOTE]]/TablaAforos[[#This Row],[DIAS OCUPACION]],"")</f>
        <v>63.794117647058826</v>
      </c>
      <c r="L3638" s="265">
        <f>YEAR(A3638)</f>
        <v>2024</v>
      </c>
      <c r="M3638" s="265">
        <f>MONTH(A3638)</f>
        <v>4</v>
      </c>
      <c r="N3638" s="265">
        <f>DAY(A3638)</f>
        <v>29</v>
      </c>
      <c r="O3638" s="265">
        <v>6</v>
      </c>
      <c r="P3638" s="265"/>
      <c r="Q3638" s="262"/>
    </row>
    <row r="3639" spans="1:17">
      <c r="A3639" s="261">
        <v>45411</v>
      </c>
      <c r="B3639" s="262" t="s">
        <v>81</v>
      </c>
      <c r="C3639" s="262">
        <v>2</v>
      </c>
      <c r="D3639" s="262">
        <v>15</v>
      </c>
      <c r="E3639" s="262">
        <v>2908</v>
      </c>
      <c r="F3639" s="262">
        <v>36</v>
      </c>
      <c r="G3639" s="262">
        <v>2</v>
      </c>
      <c r="H3639" s="262">
        <v>1</v>
      </c>
      <c r="I3639" s="262">
        <v>34</v>
      </c>
      <c r="J3639" s="263">
        <v>114</v>
      </c>
      <c r="K3639" s="264">
        <f>IFERROR(TablaAforos[[#This Row],[AREA DEL POTRERO]]/TablaAforos[[#This Row],[NUMERO VACAS LOTE]]/TablaAforos[[#This Row],[DIAS OCUPACION]],"")</f>
        <v>80.777777777777771</v>
      </c>
      <c r="L3639" s="265">
        <f>YEAR(A3639)</f>
        <v>2024</v>
      </c>
      <c r="M3639" s="265">
        <f>MONTH(A3639)</f>
        <v>4</v>
      </c>
      <c r="N3639" s="265">
        <f>DAY(A3639)</f>
        <v>29</v>
      </c>
      <c r="O3639" s="265">
        <v>6</v>
      </c>
      <c r="P3639" s="265"/>
      <c r="Q3639" s="262"/>
    </row>
    <row r="3640" spans="1:17">
      <c r="A3640" s="261">
        <v>45411</v>
      </c>
      <c r="B3640" s="262" t="s">
        <v>82</v>
      </c>
      <c r="C3640" s="262" t="s">
        <v>86</v>
      </c>
      <c r="D3640" s="262">
        <v>4</v>
      </c>
      <c r="E3640" s="262">
        <v>2500</v>
      </c>
      <c r="F3640" s="262">
        <v>39</v>
      </c>
      <c r="G3640" s="262">
        <v>1.9</v>
      </c>
      <c r="H3640" s="262">
        <v>1</v>
      </c>
      <c r="I3640" s="262">
        <v>35</v>
      </c>
      <c r="J3640" s="263">
        <v>94.7</v>
      </c>
      <c r="K3640" s="264">
        <f>IFERROR(TablaAforos[[#This Row],[AREA DEL POTRERO]]/TablaAforos[[#This Row],[NUMERO VACAS LOTE]]/TablaAforos[[#This Row],[DIAS OCUPACION]],"")</f>
        <v>64.102564102564102</v>
      </c>
      <c r="L3640" s="265">
        <f t="shared" si="636"/>
        <v>2024</v>
      </c>
      <c r="M3640" s="265">
        <f t="shared" si="637"/>
        <v>4</v>
      </c>
      <c r="N3640" s="265">
        <f t="shared" si="638"/>
        <v>29</v>
      </c>
      <c r="O3640" s="265">
        <v>6</v>
      </c>
      <c r="P3640" s="265"/>
      <c r="Q3640" s="262"/>
    </row>
    <row r="3641" spans="1:17">
      <c r="A3641" s="261">
        <v>45411</v>
      </c>
      <c r="B3641" s="20" t="s">
        <v>82</v>
      </c>
      <c r="C3641" s="20" t="s">
        <v>87</v>
      </c>
      <c r="D3641" s="262">
        <v>57</v>
      </c>
      <c r="E3641" s="262">
        <v>2500</v>
      </c>
      <c r="F3641" s="262">
        <v>38</v>
      </c>
      <c r="G3641" s="262">
        <v>2</v>
      </c>
      <c r="H3641" s="262">
        <v>1</v>
      </c>
      <c r="I3641" s="262">
        <v>37</v>
      </c>
      <c r="J3641" s="263">
        <v>147</v>
      </c>
      <c r="K3641" s="264">
        <f>IFERROR(TablaAforos[[#This Row],[AREA DEL POTRERO]]/TablaAforos[[#This Row],[NUMERO VACAS LOTE]]/TablaAforos[[#This Row],[DIAS OCUPACION]],"")</f>
        <v>65.78947368421052</v>
      </c>
      <c r="L3641" s="265">
        <f t="shared" si="636"/>
        <v>2024</v>
      </c>
      <c r="M3641" s="265">
        <f t="shared" si="637"/>
        <v>4</v>
      </c>
      <c r="N3641" s="265">
        <f t="shared" si="638"/>
        <v>29</v>
      </c>
      <c r="O3641" s="265">
        <v>6</v>
      </c>
      <c r="P3641" s="265"/>
      <c r="Q3641" s="262"/>
    </row>
    <row r="3642" spans="1:17">
      <c r="A3642" s="45">
        <v>45412</v>
      </c>
      <c r="B3642" s="20" t="s">
        <v>81</v>
      </c>
      <c r="C3642" s="20">
        <v>1</v>
      </c>
      <c r="D3642" s="20">
        <v>10</v>
      </c>
      <c r="E3642" s="20">
        <v>2317</v>
      </c>
      <c r="F3642" s="20">
        <v>34</v>
      </c>
      <c r="G3642" s="20">
        <v>2.5</v>
      </c>
      <c r="H3642" s="20">
        <v>1</v>
      </c>
      <c r="I3642" s="20">
        <v>31</v>
      </c>
      <c r="J3642" s="21">
        <v>113</v>
      </c>
      <c r="K3642" s="22">
        <f>IFERROR(TablaAforos[[#This Row],[AREA DEL POTRERO]]/TablaAforos[[#This Row],[NUMERO VACAS LOTE]]/TablaAforos[[#This Row],[DIAS OCUPACION]],"")</f>
        <v>68.147058823529406</v>
      </c>
      <c r="L3642" s="23">
        <f>YEAR(A3642)</f>
        <v>2024</v>
      </c>
      <c r="M3642" s="23">
        <f>MONTH(A3642)</f>
        <v>4</v>
      </c>
      <c r="N3642" s="23">
        <f>DAY(A3642)</f>
        <v>30</v>
      </c>
      <c r="O3642" s="23">
        <v>6</v>
      </c>
    </row>
    <row r="3643" spans="1:17">
      <c r="A3643" s="261">
        <v>45412</v>
      </c>
      <c r="B3643" s="262" t="s">
        <v>81</v>
      </c>
      <c r="C3643" s="262">
        <v>2</v>
      </c>
      <c r="D3643" s="262">
        <v>16</v>
      </c>
      <c r="E3643" s="262">
        <v>2327</v>
      </c>
      <c r="F3643" s="262">
        <v>36</v>
      </c>
      <c r="G3643" s="262">
        <v>1.9</v>
      </c>
      <c r="H3643" s="262">
        <v>1</v>
      </c>
      <c r="I3643" s="262">
        <v>34</v>
      </c>
      <c r="J3643" s="263">
        <v>71.400000000000006</v>
      </c>
      <c r="K3643" s="264">
        <f>IFERROR(TablaAforos[[#This Row],[AREA DEL POTRERO]]/TablaAforos[[#This Row],[NUMERO VACAS LOTE]]/TablaAforos[[#This Row],[DIAS OCUPACION]],"")</f>
        <v>64.638888888888886</v>
      </c>
      <c r="L3643" s="265">
        <f t="shared" si="636"/>
        <v>2024</v>
      </c>
      <c r="M3643" s="265">
        <f t="shared" si="637"/>
        <v>4</v>
      </c>
      <c r="N3643" s="265">
        <f t="shared" si="638"/>
        <v>30</v>
      </c>
      <c r="O3643" s="265">
        <v>6</v>
      </c>
      <c r="P3643" s="265"/>
      <c r="Q3643" s="262"/>
    </row>
    <row r="3644" spans="1:17">
      <c r="A3644" s="261">
        <v>45412</v>
      </c>
      <c r="B3644" s="262" t="s">
        <v>82</v>
      </c>
      <c r="C3644" s="262" t="s">
        <v>86</v>
      </c>
      <c r="D3644" s="262">
        <v>5</v>
      </c>
      <c r="E3644" s="262">
        <v>2500</v>
      </c>
      <c r="F3644" s="262">
        <v>39</v>
      </c>
      <c r="G3644" s="262">
        <v>2.2000000000000002</v>
      </c>
      <c r="H3644" s="262">
        <v>1</v>
      </c>
      <c r="I3644" s="262">
        <v>35</v>
      </c>
      <c r="J3644" s="263">
        <v>108</v>
      </c>
      <c r="K3644" s="264">
        <v>64.102564102564102</v>
      </c>
      <c r="L3644" s="265">
        <v>6</v>
      </c>
      <c r="M3644" s="262"/>
      <c r="N3644" s="265">
        <f>DAY(A3644)</f>
        <v>30</v>
      </c>
      <c r="O3644" s="265">
        <v>6</v>
      </c>
      <c r="P3644" s="265"/>
      <c r="Q3644" s="262"/>
    </row>
    <row r="3645" spans="1:17">
      <c r="A3645" s="261">
        <v>45412</v>
      </c>
      <c r="B3645" s="262" t="s">
        <v>82</v>
      </c>
      <c r="C3645" s="262" t="s">
        <v>87</v>
      </c>
      <c r="D3645" s="262">
        <v>58</v>
      </c>
      <c r="E3645" s="262">
        <v>2500</v>
      </c>
      <c r="F3645" s="262">
        <v>36</v>
      </c>
      <c r="G3645" s="262">
        <v>2</v>
      </c>
      <c r="H3645" s="262">
        <v>1</v>
      </c>
      <c r="I3645" s="262">
        <v>37</v>
      </c>
      <c r="J3645" s="263">
        <v>105</v>
      </c>
      <c r="K3645" s="264">
        <f>IFERROR(TablaAforos[[#This Row],[AREA DEL POTRERO]]/TablaAforos[[#This Row],[NUMERO VACAS LOTE]]/TablaAforos[[#This Row],[DIAS OCUPACION]],"")</f>
        <v>69.444444444444443</v>
      </c>
      <c r="L3645" s="265">
        <f>YEAR(A3645)</f>
        <v>2024</v>
      </c>
      <c r="M3645" s="265">
        <f>MONTH(A3645)</f>
        <v>4</v>
      </c>
      <c r="N3645" s="265">
        <f>DAY(A3645)</f>
        <v>30</v>
      </c>
      <c r="O3645" s="265">
        <v>6</v>
      </c>
      <c r="P3645" s="265"/>
      <c r="Q3645" s="262"/>
    </row>
    <row r="3646" spans="1:17">
      <c r="A3646" s="261">
        <v>45413</v>
      </c>
      <c r="B3646" s="20" t="s">
        <v>81</v>
      </c>
      <c r="C3646" s="262">
        <v>1</v>
      </c>
      <c r="D3646" s="262">
        <v>11</v>
      </c>
      <c r="E3646" s="262">
        <v>2272</v>
      </c>
      <c r="F3646" s="262">
        <v>34</v>
      </c>
      <c r="G3646" s="262">
        <v>2.2999999999999998</v>
      </c>
      <c r="H3646" s="262">
        <v>1</v>
      </c>
      <c r="I3646" s="262">
        <v>31</v>
      </c>
      <c r="J3646" s="263">
        <v>103</v>
      </c>
      <c r="K3646" s="264">
        <f>IFERROR(TablaAforos[[#This Row],[AREA DEL POTRERO]]/TablaAforos[[#This Row],[NUMERO VACAS LOTE]]/TablaAforos[[#This Row],[DIAS OCUPACION]],"")</f>
        <v>66.82352941176471</v>
      </c>
      <c r="L3646" s="265">
        <f t="shared" si="636"/>
        <v>2024</v>
      </c>
      <c r="M3646" s="265">
        <f t="shared" si="637"/>
        <v>5</v>
      </c>
      <c r="N3646" s="265">
        <f t="shared" si="638"/>
        <v>1</v>
      </c>
      <c r="O3646" s="265">
        <v>6</v>
      </c>
      <c r="P3646" s="265"/>
      <c r="Q3646" s="262"/>
    </row>
    <row r="3647" spans="1:17">
      <c r="A3647" s="261">
        <v>45416</v>
      </c>
      <c r="B3647" s="20" t="s">
        <v>81</v>
      </c>
      <c r="C3647" s="262">
        <v>2</v>
      </c>
      <c r="D3647" s="262">
        <v>77</v>
      </c>
      <c r="E3647" s="262">
        <v>2066</v>
      </c>
      <c r="F3647" s="262">
        <v>36</v>
      </c>
      <c r="G3647" s="262">
        <v>1.9</v>
      </c>
      <c r="H3647" s="262">
        <v>1</v>
      </c>
      <c r="I3647" s="262">
        <v>33</v>
      </c>
      <c r="J3647" s="263">
        <v>73.099999999999994</v>
      </c>
      <c r="K3647" s="264">
        <f>IFERROR(TablaAforos[[#This Row],[AREA DEL POTRERO]]/TablaAforos[[#This Row],[NUMERO VACAS LOTE]]/TablaAforos[[#This Row],[DIAS OCUPACION]],"")</f>
        <v>57.388888888888886</v>
      </c>
      <c r="L3647" s="265">
        <f t="shared" si="636"/>
        <v>2024</v>
      </c>
      <c r="M3647" s="265">
        <f t="shared" si="637"/>
        <v>5</v>
      </c>
      <c r="N3647" s="265">
        <f t="shared" si="638"/>
        <v>4</v>
      </c>
      <c r="O3647" s="265">
        <v>6</v>
      </c>
      <c r="P3647" s="265"/>
      <c r="Q3647" s="262"/>
    </row>
    <row r="3648" spans="1:17">
      <c r="A3648" s="261">
        <v>45413</v>
      </c>
      <c r="B3648" s="262" t="s">
        <v>82</v>
      </c>
      <c r="C3648" s="262" t="s">
        <v>86</v>
      </c>
      <c r="D3648" s="262">
        <v>6</v>
      </c>
      <c r="E3648" s="262">
        <v>2500</v>
      </c>
      <c r="F3648" s="262">
        <v>39</v>
      </c>
      <c r="G3648" s="262">
        <v>2.4</v>
      </c>
      <c r="H3648" s="262">
        <v>1</v>
      </c>
      <c r="I3648" s="262">
        <v>35</v>
      </c>
      <c r="J3648" s="263">
        <v>117</v>
      </c>
      <c r="K3648" s="264">
        <f>IFERROR(TablaAforos[[#This Row],[AREA DEL POTRERO]]/TablaAforos[[#This Row],[NUMERO VACAS LOTE]]/TablaAforos[[#This Row],[DIAS OCUPACION]],"")</f>
        <v>64.102564102564102</v>
      </c>
      <c r="L3648" s="265">
        <f>YEAR(A3648)</f>
        <v>2024</v>
      </c>
      <c r="M3648" s="265">
        <f>MONTH(A3648)</f>
        <v>5</v>
      </c>
      <c r="N3648" s="265">
        <f>DAY(A3648)</f>
        <v>1</v>
      </c>
      <c r="O3648" s="265">
        <v>6</v>
      </c>
      <c r="P3648" s="265"/>
      <c r="Q3648" s="262"/>
    </row>
    <row r="3649" spans="1:17">
      <c r="A3649" s="261">
        <v>45413</v>
      </c>
      <c r="B3649" s="262" t="s">
        <v>82</v>
      </c>
      <c r="C3649" s="262" t="s">
        <v>87</v>
      </c>
      <c r="D3649" s="262">
        <v>59</v>
      </c>
      <c r="E3649" s="262">
        <v>2500</v>
      </c>
      <c r="F3649" s="262">
        <v>36</v>
      </c>
      <c r="G3649" s="262">
        <v>1.7</v>
      </c>
      <c r="H3649" s="262">
        <v>1</v>
      </c>
      <c r="I3649" s="262">
        <v>37</v>
      </c>
      <c r="J3649" s="263">
        <v>92.2</v>
      </c>
      <c r="K3649" s="264">
        <f>IFERROR(TablaAforos[[#This Row],[AREA DEL POTRERO]]/TablaAforos[[#This Row],[NUMERO VACAS LOTE]]/TablaAforos[[#This Row],[DIAS OCUPACION]],"")</f>
        <v>69.444444444444443</v>
      </c>
      <c r="L3649" s="265">
        <f>YEAR(A3649)</f>
        <v>2024</v>
      </c>
      <c r="M3649" s="265">
        <f>MONTH(A3649)</f>
        <v>5</v>
      </c>
      <c r="N3649" s="265">
        <f>DAY(A3649)</f>
        <v>1</v>
      </c>
      <c r="O3649" s="265">
        <v>6</v>
      </c>
      <c r="P3649" s="265"/>
      <c r="Q3649" s="262"/>
    </row>
    <row r="3650" spans="1:17">
      <c r="A3650" s="261">
        <v>45414</v>
      </c>
      <c r="B3650" s="20" t="s">
        <v>81</v>
      </c>
      <c r="C3650" s="262">
        <v>1</v>
      </c>
      <c r="D3650" s="262">
        <v>12</v>
      </c>
      <c r="E3650" s="262">
        <v>2121</v>
      </c>
      <c r="F3650" s="262">
        <v>34</v>
      </c>
      <c r="G3650" s="262">
        <v>1.9</v>
      </c>
      <c r="H3650" s="262">
        <v>1</v>
      </c>
      <c r="I3650" s="262">
        <v>31</v>
      </c>
      <c r="J3650" s="263">
        <v>79.900000000000006</v>
      </c>
      <c r="K3650" s="264">
        <f>IFERROR(TablaAforos[[#This Row],[AREA DEL POTRERO]]/TablaAforos[[#This Row],[NUMERO VACAS LOTE]]/TablaAforos[[#This Row],[DIAS OCUPACION]],"")</f>
        <v>62.382352941176471</v>
      </c>
      <c r="L3650" s="265">
        <f t="shared" si="636"/>
        <v>2024</v>
      </c>
      <c r="M3650" s="265">
        <f t="shared" si="637"/>
        <v>5</v>
      </c>
      <c r="N3650" s="265">
        <f t="shared" si="638"/>
        <v>2</v>
      </c>
      <c r="O3650" s="265">
        <v>6</v>
      </c>
      <c r="P3650" s="265"/>
      <c r="Q3650" s="262"/>
    </row>
    <row r="3651" spans="1:17">
      <c r="A3651" s="261">
        <v>45414</v>
      </c>
      <c r="B3651" s="20" t="s">
        <v>81</v>
      </c>
      <c r="C3651" s="262">
        <v>2</v>
      </c>
      <c r="D3651" s="262">
        <v>76</v>
      </c>
      <c r="E3651" s="262">
        <v>2562</v>
      </c>
      <c r="F3651" s="262">
        <v>36</v>
      </c>
      <c r="G3651" s="262">
        <v>1.8</v>
      </c>
      <c r="H3651" s="262">
        <v>1</v>
      </c>
      <c r="I3651" s="262">
        <v>31</v>
      </c>
      <c r="J3651" s="263">
        <v>85.6</v>
      </c>
      <c r="K3651" s="264">
        <f>IFERROR(TablaAforos[[#This Row],[AREA DEL POTRERO]]/TablaAforos[[#This Row],[NUMERO VACAS LOTE]]/TablaAforos[[#This Row],[DIAS OCUPACION]],"")</f>
        <v>71.166666666666671</v>
      </c>
      <c r="L3651" s="265">
        <f t="shared" si="636"/>
        <v>2024</v>
      </c>
      <c r="M3651" s="265">
        <f t="shared" si="637"/>
        <v>5</v>
      </c>
      <c r="N3651" s="265">
        <f t="shared" si="638"/>
        <v>2</v>
      </c>
      <c r="O3651" s="265">
        <v>6</v>
      </c>
      <c r="P3651" s="265"/>
      <c r="Q3651" s="262"/>
    </row>
    <row r="3652" spans="1:17">
      <c r="A3652" s="261">
        <v>45414</v>
      </c>
      <c r="B3652" s="262" t="s">
        <v>82</v>
      </c>
      <c r="C3652" s="262" t="s">
        <v>86</v>
      </c>
      <c r="D3652" s="262">
        <v>7</v>
      </c>
      <c r="E3652" s="262">
        <v>2500</v>
      </c>
      <c r="F3652" s="262">
        <v>40</v>
      </c>
      <c r="G3652" s="262">
        <v>1.7</v>
      </c>
      <c r="H3652" s="262">
        <v>1</v>
      </c>
      <c r="I3652" s="262">
        <v>35</v>
      </c>
      <c r="J3652" s="263">
        <v>83</v>
      </c>
      <c r="K3652" s="264">
        <f>IFERROR(TablaAforos[[#This Row],[AREA DEL POTRERO]]/TablaAforos[[#This Row],[NUMERO VACAS LOTE]]/TablaAforos[[#This Row],[DIAS OCUPACION]],"")</f>
        <v>62.5</v>
      </c>
      <c r="L3652" s="265">
        <f t="shared" si="636"/>
        <v>2024</v>
      </c>
      <c r="M3652" s="265">
        <f t="shared" si="637"/>
        <v>5</v>
      </c>
      <c r="N3652" s="265">
        <f t="shared" si="638"/>
        <v>2</v>
      </c>
      <c r="O3652" s="265">
        <v>6</v>
      </c>
      <c r="P3652" s="265"/>
      <c r="Q3652" s="262"/>
    </row>
    <row r="3653" spans="1:17">
      <c r="A3653" s="261">
        <v>45414</v>
      </c>
      <c r="B3653" s="262" t="s">
        <v>82</v>
      </c>
      <c r="C3653" s="262" t="s">
        <v>87</v>
      </c>
      <c r="D3653" s="262">
        <v>60</v>
      </c>
      <c r="E3653" s="262">
        <v>2500</v>
      </c>
      <c r="F3653" s="262">
        <v>36</v>
      </c>
      <c r="G3653" s="262">
        <v>2.2000000000000002</v>
      </c>
      <c r="H3653" s="262">
        <v>1</v>
      </c>
      <c r="I3653" s="262">
        <v>37</v>
      </c>
      <c r="J3653" s="263">
        <v>117</v>
      </c>
      <c r="K3653" s="264">
        <f>IFERROR(TablaAforos[[#This Row],[AREA DEL POTRERO]]/TablaAforos[[#This Row],[NUMERO VACAS LOTE]]/TablaAforos[[#This Row],[DIAS OCUPACION]],"")</f>
        <v>69.444444444444443</v>
      </c>
      <c r="L3653" s="265">
        <f>YEAR(A3653)</f>
        <v>2024</v>
      </c>
      <c r="M3653" s="265">
        <f>MONTH(A3653)</f>
        <v>5</v>
      </c>
      <c r="N3653" s="265">
        <f>DAY(A3653)</f>
        <v>2</v>
      </c>
      <c r="O3653" s="265">
        <v>6</v>
      </c>
      <c r="P3653" s="265"/>
      <c r="Q3653" s="262"/>
    </row>
    <row r="3654" spans="1:17">
      <c r="A3654" s="261">
        <v>45415</v>
      </c>
      <c r="B3654" s="262" t="s">
        <v>81</v>
      </c>
      <c r="C3654" s="262">
        <v>1</v>
      </c>
      <c r="D3654" s="262">
        <v>14</v>
      </c>
      <c r="E3654" s="262">
        <v>2247</v>
      </c>
      <c r="F3654" s="262">
        <v>35</v>
      </c>
      <c r="G3654" s="262">
        <v>2.1</v>
      </c>
      <c r="H3654" s="262">
        <v>1</v>
      </c>
      <c r="I3654" s="262">
        <v>32</v>
      </c>
      <c r="J3654" s="263">
        <v>88.1</v>
      </c>
      <c r="K3654" s="264">
        <f>IFERROR(TablaAforos[[#This Row],[AREA DEL POTRERO]]/TablaAforos[[#This Row],[NUMERO VACAS LOTE]]/TablaAforos[[#This Row],[DIAS OCUPACION]],"")</f>
        <v>64.2</v>
      </c>
      <c r="L3654" s="265">
        <f>YEAR(A3654)</f>
        <v>2024</v>
      </c>
      <c r="M3654" s="265">
        <f>MONTH(A3654)</f>
        <v>5</v>
      </c>
      <c r="N3654" s="265">
        <f>DAY(A3654)</f>
        <v>3</v>
      </c>
      <c r="O3654" s="265">
        <v>6</v>
      </c>
      <c r="P3654" s="265"/>
      <c r="Q3654" s="262"/>
    </row>
    <row r="3655" spans="1:17">
      <c r="A3655" s="261">
        <v>45415</v>
      </c>
      <c r="B3655" s="20" t="s">
        <v>81</v>
      </c>
      <c r="C3655" s="262">
        <v>2</v>
      </c>
      <c r="D3655" s="262">
        <v>75</v>
      </c>
      <c r="E3655" s="262">
        <v>1385</v>
      </c>
      <c r="F3655" s="262">
        <v>36</v>
      </c>
      <c r="G3655" s="262">
        <v>1.6</v>
      </c>
      <c r="H3655" s="262">
        <v>0.5</v>
      </c>
      <c r="I3655" s="262">
        <v>31</v>
      </c>
      <c r="J3655" s="263">
        <v>83.5</v>
      </c>
      <c r="K3655" s="264">
        <f>IFERROR(TablaAforos[[#This Row],[AREA DEL POTRERO]]/TablaAforos[[#This Row],[NUMERO VACAS LOTE]]/TablaAforos[[#This Row],[DIAS OCUPACION]],"")</f>
        <v>76.944444444444443</v>
      </c>
      <c r="L3655" s="265">
        <f t="shared" si="636"/>
        <v>2024</v>
      </c>
      <c r="M3655" s="265">
        <f t="shared" si="637"/>
        <v>5</v>
      </c>
      <c r="N3655" s="265">
        <f t="shared" si="638"/>
        <v>3</v>
      </c>
      <c r="O3655" s="265">
        <v>6</v>
      </c>
      <c r="P3655" s="265"/>
      <c r="Q3655" s="262"/>
    </row>
    <row r="3656" spans="1:17">
      <c r="A3656" s="261">
        <v>45415</v>
      </c>
      <c r="B3656" s="262" t="s">
        <v>82</v>
      </c>
      <c r="C3656" s="262" t="s">
        <v>86</v>
      </c>
      <c r="D3656" s="262">
        <v>8</v>
      </c>
      <c r="E3656" s="262">
        <v>2500</v>
      </c>
      <c r="F3656" s="262">
        <v>40</v>
      </c>
      <c r="G3656" s="262">
        <v>1.6</v>
      </c>
      <c r="H3656" s="262">
        <v>1</v>
      </c>
      <c r="I3656" s="262">
        <v>35</v>
      </c>
      <c r="J3656" s="263">
        <v>77.3</v>
      </c>
      <c r="K3656" s="264">
        <f>IFERROR(TablaAforos[[#This Row],[AREA DEL POTRERO]]/TablaAforos[[#This Row],[NUMERO VACAS LOTE]]/TablaAforos[[#This Row],[DIAS OCUPACION]],"")</f>
        <v>62.5</v>
      </c>
      <c r="L3656" s="265">
        <f t="shared" si="636"/>
        <v>2024</v>
      </c>
      <c r="M3656" s="265">
        <f t="shared" si="637"/>
        <v>5</v>
      </c>
      <c r="N3656" s="265">
        <f t="shared" si="638"/>
        <v>3</v>
      </c>
      <c r="O3656" s="265">
        <v>6</v>
      </c>
      <c r="P3656" s="265"/>
      <c r="Q3656" s="262"/>
    </row>
    <row r="3657" spans="1:17">
      <c r="A3657" s="261">
        <v>45415</v>
      </c>
      <c r="B3657" s="262" t="s">
        <v>82</v>
      </c>
      <c r="C3657" s="262" t="s">
        <v>87</v>
      </c>
      <c r="D3657" s="262">
        <v>61</v>
      </c>
      <c r="E3657" s="262">
        <v>2500</v>
      </c>
      <c r="F3657" s="262">
        <v>39</v>
      </c>
      <c r="G3657" s="262">
        <v>2.1</v>
      </c>
      <c r="H3657" s="262">
        <v>1</v>
      </c>
      <c r="I3657" s="262">
        <v>37</v>
      </c>
      <c r="J3657" s="263">
        <v>103</v>
      </c>
      <c r="K3657" s="264">
        <f>IFERROR(TablaAforos[[#This Row],[AREA DEL POTRERO]]/TablaAforos[[#This Row],[NUMERO VACAS LOTE]]/TablaAforos[[#This Row],[DIAS OCUPACION]],"")</f>
        <v>64.102564102564102</v>
      </c>
      <c r="L3657" s="265">
        <f t="shared" si="636"/>
        <v>2024</v>
      </c>
      <c r="M3657" s="265">
        <f t="shared" si="637"/>
        <v>5</v>
      </c>
      <c r="N3657" s="265">
        <f t="shared" si="638"/>
        <v>3</v>
      </c>
      <c r="O3657" s="265">
        <v>6</v>
      </c>
      <c r="P3657" s="265"/>
      <c r="Q3657" s="262"/>
    </row>
    <row r="3658" spans="1:17">
      <c r="A3658" s="261">
        <v>45416</v>
      </c>
      <c r="B3658" s="262" t="s">
        <v>81</v>
      </c>
      <c r="C3658" s="262">
        <v>1</v>
      </c>
      <c r="D3658" s="262">
        <v>60</v>
      </c>
      <c r="E3658" s="262">
        <v>2393</v>
      </c>
      <c r="F3658" s="262">
        <v>35</v>
      </c>
      <c r="G3658" s="262">
        <v>2.1</v>
      </c>
      <c r="H3658" s="262">
        <v>1</v>
      </c>
      <c r="I3658" s="262">
        <v>32</v>
      </c>
      <c r="J3658" s="263">
        <v>93.3</v>
      </c>
      <c r="K3658" s="264">
        <f>IFERROR(TablaAforos[[#This Row],[AREA DEL POTRERO]]/TablaAforos[[#This Row],[NUMERO VACAS LOTE]]/TablaAforos[[#This Row],[DIAS OCUPACION]],"")</f>
        <v>68.371428571428567</v>
      </c>
      <c r="L3658" s="265">
        <f t="shared" si="636"/>
        <v>2024</v>
      </c>
      <c r="M3658" s="265">
        <f t="shared" si="637"/>
        <v>5</v>
      </c>
      <c r="N3658" s="265">
        <f t="shared" si="638"/>
        <v>4</v>
      </c>
      <c r="O3658" s="265">
        <v>6</v>
      </c>
      <c r="P3658" s="265"/>
      <c r="Q3658" s="262"/>
    </row>
    <row r="3659" spans="1:17">
      <c r="A3659" s="261">
        <v>45416</v>
      </c>
      <c r="B3659" s="262" t="s">
        <v>82</v>
      </c>
      <c r="C3659" s="262" t="s">
        <v>86</v>
      </c>
      <c r="D3659" s="262">
        <v>9</v>
      </c>
      <c r="E3659" s="262">
        <v>2500</v>
      </c>
      <c r="F3659" s="262">
        <v>38</v>
      </c>
      <c r="G3659" s="262">
        <v>2.2000000000000002</v>
      </c>
      <c r="H3659" s="262">
        <v>1</v>
      </c>
      <c r="I3659" s="262">
        <v>39</v>
      </c>
      <c r="J3659" s="263">
        <v>110</v>
      </c>
      <c r="K3659" s="264">
        <f>IFERROR(TablaAforos[[#This Row],[AREA DEL POTRERO]]/TablaAforos[[#This Row],[NUMERO VACAS LOTE]]/TablaAforos[[#This Row],[DIAS OCUPACION]],"")</f>
        <v>65.78947368421052</v>
      </c>
      <c r="L3659" s="265">
        <f t="shared" si="636"/>
        <v>2024</v>
      </c>
      <c r="M3659" s="265">
        <f t="shared" si="637"/>
        <v>5</v>
      </c>
      <c r="N3659" s="265">
        <f t="shared" si="638"/>
        <v>4</v>
      </c>
      <c r="O3659" s="265">
        <v>6</v>
      </c>
      <c r="P3659" s="265"/>
      <c r="Q3659" s="262"/>
    </row>
    <row r="3660" spans="1:17">
      <c r="A3660" s="261">
        <v>45355</v>
      </c>
      <c r="B3660" s="262" t="s">
        <v>82</v>
      </c>
      <c r="C3660" s="262" t="s">
        <v>87</v>
      </c>
      <c r="D3660" s="262">
        <v>28</v>
      </c>
      <c r="E3660" s="262">
        <v>2500</v>
      </c>
      <c r="F3660" s="262">
        <v>39</v>
      </c>
      <c r="G3660" s="262">
        <v>2.4</v>
      </c>
      <c r="H3660" s="262">
        <v>1</v>
      </c>
      <c r="I3660" s="262">
        <v>37</v>
      </c>
      <c r="J3660" s="263">
        <v>120</v>
      </c>
      <c r="K3660" s="264">
        <f>IFERROR(TablaAforos[[#This Row],[AREA DEL POTRERO]]/TablaAforos[[#This Row],[NUMERO VACAS LOTE]]/TablaAforos[[#This Row],[DIAS OCUPACION]],"")</f>
        <v>64.102564102564102</v>
      </c>
      <c r="L3660" s="265">
        <f t="shared" si="636"/>
        <v>2024</v>
      </c>
      <c r="M3660" s="265">
        <f t="shared" si="637"/>
        <v>3</v>
      </c>
      <c r="N3660" s="265">
        <f t="shared" si="638"/>
        <v>4</v>
      </c>
      <c r="O3660" s="265">
        <v>6</v>
      </c>
      <c r="P3660" s="265"/>
      <c r="Q3660" s="262"/>
    </row>
    <row r="3661" spans="1:17">
      <c r="A3661" s="261">
        <v>45417</v>
      </c>
      <c r="B3661" s="262" t="s">
        <v>81</v>
      </c>
      <c r="C3661" s="262">
        <v>1</v>
      </c>
      <c r="D3661" s="262">
        <v>133</v>
      </c>
      <c r="E3661" s="262">
        <v>5015</v>
      </c>
      <c r="F3661" s="262">
        <v>35</v>
      </c>
      <c r="G3661" s="262">
        <v>1.8</v>
      </c>
      <c r="H3661" s="262">
        <v>2</v>
      </c>
      <c r="I3661" s="262">
        <v>28</v>
      </c>
      <c r="J3661" s="263">
        <v>88</v>
      </c>
      <c r="K3661" s="264">
        <f>IFERROR(TablaAforos[[#This Row],[AREA DEL POTRERO]]/TablaAforos[[#This Row],[NUMERO VACAS LOTE]]/TablaAforos[[#This Row],[DIAS OCUPACION]],"")</f>
        <v>71.642857142857139</v>
      </c>
      <c r="L3661" s="265">
        <f t="shared" si="636"/>
        <v>2024</v>
      </c>
      <c r="M3661" s="265">
        <f t="shared" si="637"/>
        <v>5</v>
      </c>
      <c r="N3661" s="265">
        <f t="shared" si="638"/>
        <v>5</v>
      </c>
      <c r="O3661" s="265">
        <v>6</v>
      </c>
      <c r="P3661" s="265"/>
      <c r="Q3661" s="262"/>
    </row>
    <row r="3662" spans="1:17">
      <c r="A3662" s="261">
        <v>45417</v>
      </c>
      <c r="B3662" s="262" t="s">
        <v>81</v>
      </c>
      <c r="C3662" s="262">
        <v>2</v>
      </c>
      <c r="D3662" s="262">
        <v>78</v>
      </c>
      <c r="E3662" s="262">
        <v>1779</v>
      </c>
      <c r="F3662" s="262">
        <v>36</v>
      </c>
      <c r="G3662" s="262">
        <v>1.9</v>
      </c>
      <c r="H3662" s="262">
        <v>1</v>
      </c>
      <c r="I3662" s="262">
        <v>32</v>
      </c>
      <c r="J3662" s="263">
        <v>74.2</v>
      </c>
      <c r="K3662" s="264">
        <f>IFERROR(TablaAforos[[#This Row],[AREA DEL POTRERO]]/TablaAforos[[#This Row],[NUMERO VACAS LOTE]]/TablaAforos[[#This Row],[DIAS OCUPACION]],"")</f>
        <v>49.416666666666664</v>
      </c>
      <c r="L3662" s="265">
        <f>YEAR(A3662)</f>
        <v>2024</v>
      </c>
      <c r="M3662" s="265">
        <f>MONTH(A3662)</f>
        <v>5</v>
      </c>
      <c r="N3662" s="265">
        <f>DAY(A3662)</f>
        <v>5</v>
      </c>
      <c r="O3662" s="265">
        <v>6</v>
      </c>
      <c r="P3662" s="265"/>
      <c r="Q3662" s="262"/>
    </row>
    <row r="3663" spans="1:17">
      <c r="A3663" s="261">
        <v>45417</v>
      </c>
      <c r="B3663" s="262" t="s">
        <v>82</v>
      </c>
      <c r="C3663" s="262" t="s">
        <v>86</v>
      </c>
      <c r="D3663" s="262">
        <v>10</v>
      </c>
      <c r="E3663" s="262">
        <v>2500</v>
      </c>
      <c r="F3663" s="262">
        <v>38</v>
      </c>
      <c r="G3663" s="262">
        <v>1.9</v>
      </c>
      <c r="H3663" s="262">
        <v>1</v>
      </c>
      <c r="I3663" s="262">
        <v>39</v>
      </c>
      <c r="J3663" s="263">
        <v>94.2</v>
      </c>
      <c r="K3663" s="264">
        <f>IFERROR(TablaAforos[[#This Row],[AREA DEL POTRERO]]/TablaAforos[[#This Row],[NUMERO VACAS LOTE]]/TablaAforos[[#This Row],[DIAS OCUPACION]],"")</f>
        <v>65.78947368421052</v>
      </c>
      <c r="L3663" s="265">
        <f>YEAR(A3663)</f>
        <v>2024</v>
      </c>
      <c r="M3663" s="265">
        <f>MONTH(A3663)</f>
        <v>5</v>
      </c>
      <c r="N3663" s="265">
        <f>DAY(A3663)</f>
        <v>5</v>
      </c>
      <c r="O3663" s="265">
        <v>6</v>
      </c>
      <c r="P3663" s="265"/>
      <c r="Q3663" s="262"/>
    </row>
    <row r="3664" spans="1:17">
      <c r="A3664" s="261">
        <v>45417</v>
      </c>
      <c r="B3664" s="262" t="s">
        <v>82</v>
      </c>
      <c r="C3664" s="262" t="s">
        <v>87</v>
      </c>
      <c r="D3664" s="262">
        <v>62</v>
      </c>
      <c r="E3664" s="262">
        <v>2500</v>
      </c>
      <c r="F3664" s="262">
        <v>39</v>
      </c>
      <c r="G3664" s="262">
        <v>2</v>
      </c>
      <c r="H3664" s="262">
        <v>1</v>
      </c>
      <c r="I3664" s="262">
        <v>37</v>
      </c>
      <c r="J3664" s="263">
        <v>98.1</v>
      </c>
      <c r="K3664" s="264">
        <f>IFERROR(TablaAforos[[#This Row],[AREA DEL POTRERO]]/TablaAforos[[#This Row],[NUMERO VACAS LOTE]]/TablaAforos[[#This Row],[DIAS OCUPACION]],"")</f>
        <v>64.102564102564102</v>
      </c>
      <c r="L3664" s="265">
        <f t="shared" si="636"/>
        <v>2024</v>
      </c>
      <c r="M3664" s="265">
        <f t="shared" si="637"/>
        <v>5</v>
      </c>
      <c r="N3664" s="265">
        <f t="shared" si="638"/>
        <v>5</v>
      </c>
      <c r="O3664" s="265">
        <v>6</v>
      </c>
      <c r="P3664" s="265"/>
      <c r="Q3664" s="262"/>
    </row>
    <row r="3665" spans="1:17">
      <c r="A3665" s="261">
        <v>45418</v>
      </c>
      <c r="B3665" s="262" t="s">
        <v>81</v>
      </c>
      <c r="C3665" s="262">
        <v>2</v>
      </c>
      <c r="D3665" s="262">
        <v>80</v>
      </c>
      <c r="E3665" s="262">
        <v>2349</v>
      </c>
      <c r="F3665" s="262">
        <v>36</v>
      </c>
      <c r="G3665" s="262">
        <v>1.8</v>
      </c>
      <c r="H3665" s="262">
        <v>1</v>
      </c>
      <c r="I3665" s="262">
        <v>32</v>
      </c>
      <c r="J3665" s="263">
        <v>81.400000000000006</v>
      </c>
      <c r="K3665" s="264">
        <f>IFERROR(TablaAforos[[#This Row],[AREA DEL POTRERO]]/TablaAforos[[#This Row],[NUMERO VACAS LOTE]]/TablaAforos[[#This Row],[DIAS OCUPACION]],"")</f>
        <v>65.25</v>
      </c>
      <c r="L3665" s="265">
        <f t="shared" si="636"/>
        <v>2024</v>
      </c>
      <c r="M3665" s="265">
        <f t="shared" si="637"/>
        <v>5</v>
      </c>
      <c r="N3665" s="265">
        <f t="shared" si="638"/>
        <v>6</v>
      </c>
      <c r="O3665" s="265">
        <v>6</v>
      </c>
      <c r="P3665" s="265"/>
      <c r="Q3665" s="262"/>
    </row>
    <row r="3666" spans="1:17">
      <c r="A3666" s="261">
        <v>45418</v>
      </c>
      <c r="B3666" s="262" t="s">
        <v>82</v>
      </c>
      <c r="C3666" s="262" t="s">
        <v>86</v>
      </c>
      <c r="D3666" s="262">
        <v>11</v>
      </c>
      <c r="E3666" s="262">
        <v>2500</v>
      </c>
      <c r="F3666" s="262">
        <v>38</v>
      </c>
      <c r="G3666" s="262">
        <v>1.8</v>
      </c>
      <c r="H3666" s="262">
        <v>1</v>
      </c>
      <c r="I3666" s="262">
        <v>39</v>
      </c>
      <c r="J3666" s="263">
        <v>92.8</v>
      </c>
      <c r="K3666" s="264">
        <f>IFERROR(TablaAforos[[#This Row],[AREA DEL POTRERO]]/TablaAforos[[#This Row],[NUMERO VACAS LOTE]]/TablaAforos[[#This Row],[DIAS OCUPACION]],"")</f>
        <v>65.78947368421052</v>
      </c>
      <c r="L3666" s="265">
        <f t="shared" si="636"/>
        <v>2024</v>
      </c>
      <c r="M3666" s="265">
        <f t="shared" si="637"/>
        <v>5</v>
      </c>
      <c r="N3666" s="265">
        <f t="shared" si="638"/>
        <v>6</v>
      </c>
      <c r="O3666" s="265">
        <v>6</v>
      </c>
      <c r="P3666" s="265"/>
      <c r="Q3666" s="262"/>
    </row>
    <row r="3667" spans="1:17">
      <c r="A3667" s="261">
        <v>45418</v>
      </c>
      <c r="B3667" s="262" t="s">
        <v>82</v>
      </c>
      <c r="C3667" s="262" t="s">
        <v>87</v>
      </c>
      <c r="D3667" s="262">
        <v>65</v>
      </c>
      <c r="E3667" s="262">
        <v>2500</v>
      </c>
      <c r="F3667" s="262">
        <v>39</v>
      </c>
      <c r="G3667" s="262">
        <v>2</v>
      </c>
      <c r="H3667" s="262">
        <v>1</v>
      </c>
      <c r="I3667" s="262">
        <v>37</v>
      </c>
      <c r="J3667" s="263">
        <v>96.6</v>
      </c>
      <c r="K3667" s="264">
        <f>IFERROR(TablaAforos[[#This Row],[AREA DEL POTRERO]]/TablaAforos[[#This Row],[NUMERO VACAS LOTE]]/TablaAforos[[#This Row],[DIAS OCUPACION]],"")</f>
        <v>64.102564102564102</v>
      </c>
      <c r="L3667" s="265">
        <f t="shared" si="636"/>
        <v>2024</v>
      </c>
      <c r="M3667" s="265">
        <f t="shared" si="637"/>
        <v>5</v>
      </c>
      <c r="N3667" s="265">
        <f t="shared" si="638"/>
        <v>6</v>
      </c>
      <c r="O3667" s="265">
        <v>6</v>
      </c>
      <c r="P3667" s="265"/>
      <c r="Q3667" s="262"/>
    </row>
    <row r="3668" spans="1:17">
      <c r="A3668" s="45">
        <v>45418</v>
      </c>
      <c r="B3668" s="20" t="s">
        <v>88</v>
      </c>
      <c r="C3668" s="20">
        <v>1</v>
      </c>
      <c r="D3668" s="20">
        <v>3</v>
      </c>
      <c r="E3668" s="20">
        <v>12900</v>
      </c>
      <c r="F3668" s="20">
        <v>43</v>
      </c>
      <c r="G3668" s="20">
        <v>1.2</v>
      </c>
      <c r="H3668" s="20">
        <v>2.5</v>
      </c>
      <c r="I3668" s="20">
        <v>33</v>
      </c>
      <c r="J3668" s="21">
        <v>93.6</v>
      </c>
      <c r="K3668" s="22">
        <f>IFERROR(TablaAforos[[#This Row],[AREA DEL POTRERO]]/TablaAforos[[#This Row],[NUMERO VACAS LOTE]]/TablaAforos[[#This Row],[DIAS OCUPACION]],"")</f>
        <v>120</v>
      </c>
      <c r="L3668" s="23">
        <f>YEAR(A3668)</f>
        <v>2024</v>
      </c>
      <c r="M3668" s="23">
        <f>MONTH(A3668)</f>
        <v>5</v>
      </c>
      <c r="N3668" s="23">
        <f>DAY(A3668)</f>
        <v>6</v>
      </c>
      <c r="O3668" s="23">
        <v>6</v>
      </c>
    </row>
    <row r="3669" spans="1:17">
      <c r="A3669" s="261">
        <v>45419</v>
      </c>
      <c r="B3669" s="262" t="s">
        <v>81</v>
      </c>
      <c r="C3669" s="262">
        <v>2</v>
      </c>
      <c r="D3669" s="262">
        <v>82</v>
      </c>
      <c r="E3669" s="262">
        <v>2804</v>
      </c>
      <c r="F3669" s="262">
        <v>36</v>
      </c>
      <c r="G3669" s="262">
        <v>1.8</v>
      </c>
      <c r="H3669" s="262">
        <v>1</v>
      </c>
      <c r="I3669" s="262">
        <v>32</v>
      </c>
      <c r="J3669" s="263">
        <v>94.3</v>
      </c>
      <c r="K3669" s="264">
        <f>IFERROR(TablaAforos[[#This Row],[AREA DEL POTRERO]]/TablaAforos[[#This Row],[NUMERO VACAS LOTE]]/TablaAforos[[#This Row],[DIAS OCUPACION]],"")</f>
        <v>77.888888888888886</v>
      </c>
      <c r="L3669" s="265">
        <f>YEAR(A3669)</f>
        <v>2024</v>
      </c>
      <c r="M3669" s="265">
        <f>MONTH(A3669)</f>
        <v>5</v>
      </c>
      <c r="N3669" s="265">
        <f>DAY(A3669)</f>
        <v>7</v>
      </c>
      <c r="O3669" s="265">
        <v>6</v>
      </c>
      <c r="P3669" s="265"/>
      <c r="Q3669" s="262"/>
    </row>
    <row r="3670" spans="1:17">
      <c r="A3670" s="261">
        <v>45419</v>
      </c>
      <c r="B3670" s="262" t="s">
        <v>82</v>
      </c>
      <c r="C3670" s="262" t="s">
        <v>86</v>
      </c>
      <c r="D3670" s="262">
        <v>12</v>
      </c>
      <c r="E3670" s="262">
        <v>2500</v>
      </c>
      <c r="F3670" s="262">
        <v>38</v>
      </c>
      <c r="G3670" s="262">
        <v>1.8</v>
      </c>
      <c r="H3670" s="262">
        <v>1</v>
      </c>
      <c r="I3670" s="262">
        <v>39</v>
      </c>
      <c r="J3670" s="263">
        <v>88.8</v>
      </c>
      <c r="K3670" s="264">
        <f>IFERROR(TablaAforos[[#This Row],[AREA DEL POTRERO]]/TablaAforos[[#This Row],[NUMERO VACAS LOTE]]/TablaAforos[[#This Row],[DIAS OCUPACION]],"")</f>
        <v>65.78947368421052</v>
      </c>
      <c r="L3670" s="265">
        <f t="shared" si="636"/>
        <v>2024</v>
      </c>
      <c r="M3670" s="265">
        <f t="shared" si="637"/>
        <v>5</v>
      </c>
      <c r="N3670" s="265">
        <f t="shared" si="638"/>
        <v>7</v>
      </c>
      <c r="O3670" s="265">
        <v>6</v>
      </c>
      <c r="P3670" s="265"/>
      <c r="Q3670" s="262"/>
    </row>
    <row r="3671" spans="1:17">
      <c r="A3671" s="261">
        <v>45419</v>
      </c>
      <c r="B3671" s="262" t="s">
        <v>82</v>
      </c>
      <c r="C3671" s="262" t="s">
        <v>87</v>
      </c>
      <c r="D3671" s="262">
        <v>63</v>
      </c>
      <c r="E3671" s="262">
        <v>2500</v>
      </c>
      <c r="F3671" s="262">
        <v>39</v>
      </c>
      <c r="G3671" s="262">
        <v>2</v>
      </c>
      <c r="H3671" s="262">
        <v>1</v>
      </c>
      <c r="I3671" s="262">
        <v>37</v>
      </c>
      <c r="J3671" s="263">
        <v>96.6</v>
      </c>
      <c r="K3671" s="264">
        <f>IFERROR(TablaAforos[[#This Row],[AREA DEL POTRERO]]/TablaAforos[[#This Row],[NUMERO VACAS LOTE]]/TablaAforos[[#This Row],[DIAS OCUPACION]],"")</f>
        <v>64.102564102564102</v>
      </c>
      <c r="L3671" s="265">
        <f t="shared" si="636"/>
        <v>2024</v>
      </c>
      <c r="M3671" s="265">
        <f t="shared" si="637"/>
        <v>5</v>
      </c>
      <c r="N3671" s="265">
        <f t="shared" si="638"/>
        <v>7</v>
      </c>
      <c r="O3671" s="265">
        <v>6</v>
      </c>
      <c r="P3671" s="265"/>
      <c r="Q3671" s="262"/>
    </row>
    <row r="3672" spans="1:17">
      <c r="A3672" s="261">
        <v>45420</v>
      </c>
      <c r="B3672" s="262" t="s">
        <v>81</v>
      </c>
      <c r="C3672" s="262">
        <v>1</v>
      </c>
      <c r="D3672" s="262">
        <v>68</v>
      </c>
      <c r="E3672" s="262">
        <v>1180</v>
      </c>
      <c r="F3672" s="262">
        <v>34</v>
      </c>
      <c r="G3672" s="262">
        <v>2</v>
      </c>
      <c r="H3672" s="262">
        <v>1</v>
      </c>
      <c r="I3672" s="262">
        <v>27</v>
      </c>
      <c r="J3672" s="263">
        <v>53</v>
      </c>
      <c r="K3672" s="264">
        <f>IFERROR(TablaAforos[[#This Row],[AREA DEL POTRERO]]/TablaAforos[[#This Row],[NUMERO VACAS LOTE]]/TablaAforos[[#This Row],[DIAS OCUPACION]],"")</f>
        <v>34.705882352941174</v>
      </c>
      <c r="L3672" s="265">
        <f t="shared" si="636"/>
        <v>2024</v>
      </c>
      <c r="M3672" s="265">
        <f t="shared" si="637"/>
        <v>5</v>
      </c>
      <c r="N3672" s="265">
        <f t="shared" si="638"/>
        <v>8</v>
      </c>
      <c r="O3672" s="265">
        <v>6</v>
      </c>
      <c r="P3672" s="265"/>
      <c r="Q3672" s="262"/>
    </row>
    <row r="3673" spans="1:17">
      <c r="A3673" s="261">
        <v>45420</v>
      </c>
      <c r="B3673" s="262" t="s">
        <v>81</v>
      </c>
      <c r="C3673" s="262">
        <v>1</v>
      </c>
      <c r="D3673" s="262">
        <v>69</v>
      </c>
      <c r="E3673" s="262">
        <v>2218</v>
      </c>
      <c r="F3673" s="262">
        <v>34</v>
      </c>
      <c r="G3673" s="262">
        <v>2.2000000000000002</v>
      </c>
      <c r="H3673" s="262">
        <v>1</v>
      </c>
      <c r="I3673" s="262">
        <v>27</v>
      </c>
      <c r="J3673" s="263">
        <v>94.6</v>
      </c>
      <c r="K3673" s="264">
        <f>IFERROR(TablaAforos[[#This Row],[AREA DEL POTRERO]]/TablaAforos[[#This Row],[NUMERO VACAS LOTE]]/TablaAforos[[#This Row],[DIAS OCUPACION]],"")</f>
        <v>65.235294117647058</v>
      </c>
      <c r="L3673" s="265">
        <f>YEAR(A3673)</f>
        <v>2024</v>
      </c>
      <c r="M3673" s="265">
        <f>MONTH(A3673)</f>
        <v>5</v>
      </c>
      <c r="N3673" s="265">
        <f>DAY(A3673)</f>
        <v>8</v>
      </c>
      <c r="O3673" s="265">
        <v>6</v>
      </c>
      <c r="P3673" s="265"/>
      <c r="Q3673" s="262"/>
    </row>
    <row r="3674" spans="1:17">
      <c r="A3674" s="261">
        <v>45420</v>
      </c>
      <c r="B3674" s="262" t="s">
        <v>81</v>
      </c>
      <c r="C3674" s="262">
        <v>2</v>
      </c>
      <c r="D3674" s="262">
        <v>84</v>
      </c>
      <c r="E3674" s="262">
        <v>1943</v>
      </c>
      <c r="F3674" s="262">
        <v>33</v>
      </c>
      <c r="G3674" s="262">
        <v>2.1</v>
      </c>
      <c r="H3674" s="262">
        <v>1</v>
      </c>
      <c r="I3674" s="262">
        <v>32</v>
      </c>
      <c r="J3674" s="263">
        <v>81.099999999999994</v>
      </c>
      <c r="K3674" s="264">
        <f>IFERROR(TablaAforos[[#This Row],[AREA DEL POTRERO]]/TablaAforos[[#This Row],[NUMERO VACAS LOTE]]/TablaAforos[[#This Row],[DIAS OCUPACION]],"")</f>
        <v>58.878787878787875</v>
      </c>
      <c r="L3674" s="265">
        <f>YEAR(A3674)</f>
        <v>2024</v>
      </c>
      <c r="M3674" s="265">
        <f>MONTH(A3674)</f>
        <v>5</v>
      </c>
      <c r="N3674" s="265">
        <f>DAY(A3674)</f>
        <v>8</v>
      </c>
      <c r="O3674" s="265">
        <v>6</v>
      </c>
      <c r="P3674" s="265"/>
      <c r="Q3674" s="262"/>
    </row>
    <row r="3675" spans="1:17">
      <c r="A3675" s="261">
        <v>45420</v>
      </c>
      <c r="B3675" s="262" t="s">
        <v>82</v>
      </c>
      <c r="C3675" s="262" t="s">
        <v>86</v>
      </c>
      <c r="D3675" s="262">
        <v>14</v>
      </c>
      <c r="E3675" s="262">
        <v>2500</v>
      </c>
      <c r="F3675" s="262">
        <v>38</v>
      </c>
      <c r="G3675" s="262">
        <v>2</v>
      </c>
      <c r="H3675" s="262">
        <v>1</v>
      </c>
      <c r="I3675" s="262">
        <v>38</v>
      </c>
      <c r="J3675" s="263">
        <v>101</v>
      </c>
      <c r="K3675" s="264">
        <f>IFERROR(TablaAforos[[#This Row],[AREA DEL POTRERO]]/TablaAforos[[#This Row],[NUMERO VACAS LOTE]]/TablaAforos[[#This Row],[DIAS OCUPACION]],"")</f>
        <v>65.78947368421052</v>
      </c>
      <c r="L3675" s="265">
        <f>YEAR(A3675)</f>
        <v>2024</v>
      </c>
      <c r="M3675" s="265">
        <f>MONTH(A3675)</f>
        <v>5</v>
      </c>
      <c r="N3675" s="265">
        <f>DAY(A3675)</f>
        <v>8</v>
      </c>
      <c r="O3675" s="265">
        <v>6</v>
      </c>
      <c r="P3675" s="265"/>
      <c r="Q3675" s="262"/>
    </row>
    <row r="3676" spans="1:17">
      <c r="A3676" s="261">
        <v>45420</v>
      </c>
      <c r="B3676" s="262" t="s">
        <v>82</v>
      </c>
      <c r="C3676" s="262" t="s">
        <v>87</v>
      </c>
      <c r="D3676" s="262">
        <v>66</v>
      </c>
      <c r="E3676" s="262">
        <v>2500</v>
      </c>
      <c r="F3676" s="262">
        <v>38</v>
      </c>
      <c r="G3676" s="262">
        <v>2.1</v>
      </c>
      <c r="H3676" s="262">
        <v>1</v>
      </c>
      <c r="I3676" s="262">
        <v>36</v>
      </c>
      <c r="J3676" s="263">
        <v>108</v>
      </c>
      <c r="K3676" s="264">
        <f>IFERROR(TablaAforos[[#This Row],[AREA DEL POTRERO]]/TablaAforos[[#This Row],[NUMERO VACAS LOTE]]/TablaAforos[[#This Row],[DIAS OCUPACION]],"")</f>
        <v>65.78947368421052</v>
      </c>
      <c r="L3676" s="265">
        <f t="shared" si="636"/>
        <v>2024</v>
      </c>
      <c r="M3676" s="265">
        <f t="shared" si="637"/>
        <v>5</v>
      </c>
      <c r="N3676" s="265">
        <f t="shared" si="638"/>
        <v>8</v>
      </c>
      <c r="O3676" s="265">
        <v>6</v>
      </c>
      <c r="P3676" s="265"/>
      <c r="Q3676" s="262"/>
    </row>
    <row r="3677" spans="1:17">
      <c r="A3677" s="261">
        <v>45421</v>
      </c>
      <c r="B3677" s="262" t="s">
        <v>81</v>
      </c>
      <c r="C3677" s="262">
        <v>1</v>
      </c>
      <c r="D3677" s="262">
        <v>70</v>
      </c>
      <c r="E3677" s="262">
        <v>2762</v>
      </c>
      <c r="F3677" s="262">
        <v>34</v>
      </c>
      <c r="G3677" s="262">
        <v>2.1</v>
      </c>
      <c r="H3677" s="262">
        <v>1</v>
      </c>
      <c r="I3677" s="262">
        <v>27</v>
      </c>
      <c r="J3677" s="263">
        <v>111</v>
      </c>
      <c r="K3677" s="264">
        <f>IFERROR(TablaAforos[[#This Row],[AREA DEL POTRERO]]/TablaAforos[[#This Row],[NUMERO VACAS LOTE]]/TablaAforos[[#This Row],[DIAS OCUPACION]],"")</f>
        <v>81.235294117647058</v>
      </c>
      <c r="L3677" s="265">
        <f>YEAR(A3677)</f>
        <v>2024</v>
      </c>
      <c r="M3677" s="265">
        <f>MONTH(A3677)</f>
        <v>5</v>
      </c>
      <c r="N3677" s="265">
        <f>DAY(A3677)</f>
        <v>9</v>
      </c>
      <c r="O3677" s="265">
        <v>6</v>
      </c>
      <c r="P3677" s="265"/>
      <c r="Q3677" s="262"/>
    </row>
    <row r="3678" spans="1:17">
      <c r="A3678" s="261">
        <v>45421</v>
      </c>
      <c r="B3678" s="262" t="s">
        <v>81</v>
      </c>
      <c r="C3678" s="262">
        <v>2</v>
      </c>
      <c r="D3678" s="262">
        <v>86</v>
      </c>
      <c r="E3678" s="262">
        <v>2224</v>
      </c>
      <c r="F3678" s="262">
        <v>33</v>
      </c>
      <c r="G3678" s="262">
        <v>1.8</v>
      </c>
      <c r="H3678" s="262">
        <v>1</v>
      </c>
      <c r="I3678" s="262">
        <v>32</v>
      </c>
      <c r="J3678" s="263">
        <v>81.900000000000006</v>
      </c>
      <c r="K3678" s="264">
        <f>IFERROR(TablaAforos[[#This Row],[AREA DEL POTRERO]]/TablaAforos[[#This Row],[NUMERO VACAS LOTE]]/TablaAforos[[#This Row],[DIAS OCUPACION]],"")</f>
        <v>67.393939393939391</v>
      </c>
      <c r="L3678" s="265">
        <f>YEAR(A3678)</f>
        <v>2024</v>
      </c>
      <c r="M3678" s="265">
        <f>MONTH(A3678)</f>
        <v>5</v>
      </c>
      <c r="N3678" s="265">
        <f>DAY(A3678)</f>
        <v>9</v>
      </c>
      <c r="O3678" s="265">
        <v>6</v>
      </c>
      <c r="P3678" s="265"/>
      <c r="Q3678" s="262"/>
    </row>
    <row r="3679" spans="1:17">
      <c r="A3679" s="261">
        <v>45421</v>
      </c>
      <c r="B3679" s="262" t="s">
        <v>82</v>
      </c>
      <c r="C3679" s="262" t="s">
        <v>86</v>
      </c>
      <c r="D3679" s="262">
        <v>15</v>
      </c>
      <c r="E3679" s="262">
        <v>2500</v>
      </c>
      <c r="F3679" s="262">
        <v>38</v>
      </c>
      <c r="G3679" s="262">
        <v>1.9</v>
      </c>
      <c r="H3679" s="262">
        <v>1</v>
      </c>
      <c r="I3679" s="262">
        <v>38</v>
      </c>
      <c r="J3679" s="263">
        <v>95.2</v>
      </c>
      <c r="K3679" s="264">
        <f>IFERROR(TablaAforos[[#This Row],[AREA DEL POTRERO]]/TablaAforos[[#This Row],[NUMERO VACAS LOTE]]/TablaAforos[[#This Row],[DIAS OCUPACION]],"")</f>
        <v>65.78947368421052</v>
      </c>
      <c r="L3679" s="265">
        <f t="shared" si="636"/>
        <v>2024</v>
      </c>
      <c r="M3679" s="265">
        <f t="shared" si="637"/>
        <v>5</v>
      </c>
      <c r="N3679" s="265">
        <f t="shared" si="638"/>
        <v>9</v>
      </c>
      <c r="O3679" s="265">
        <v>6</v>
      </c>
      <c r="P3679" s="265"/>
      <c r="Q3679" s="262"/>
    </row>
    <row r="3680" spans="1:17">
      <c r="A3680" s="261">
        <v>45421</v>
      </c>
      <c r="B3680" s="262" t="s">
        <v>82</v>
      </c>
      <c r="C3680" s="262" t="s">
        <v>87</v>
      </c>
      <c r="D3680" s="262">
        <v>67</v>
      </c>
      <c r="E3680" s="262">
        <v>2500</v>
      </c>
      <c r="F3680" s="262">
        <v>38</v>
      </c>
      <c r="G3680" s="262">
        <v>2.1</v>
      </c>
      <c r="H3680" s="262">
        <v>1</v>
      </c>
      <c r="I3680" s="262">
        <v>36</v>
      </c>
      <c r="J3680" s="263">
        <v>106</v>
      </c>
      <c r="K3680" s="264">
        <f>IFERROR(TablaAforos[[#This Row],[AREA DEL POTRERO]]/TablaAforos[[#This Row],[NUMERO VACAS LOTE]]/TablaAforos[[#This Row],[DIAS OCUPACION]],"")</f>
        <v>65.78947368421052</v>
      </c>
      <c r="L3680" s="265">
        <f t="shared" ref="L3680:L3691" si="639">YEAR(A3680)</f>
        <v>2024</v>
      </c>
      <c r="M3680" s="265">
        <f t="shared" ref="M3680:M3691" si="640">MONTH(A3680)</f>
        <v>5</v>
      </c>
      <c r="N3680" s="265">
        <f t="shared" ref="N3680:N3691" si="641">DAY(A3680)</f>
        <v>9</v>
      </c>
      <c r="O3680" s="265">
        <v>6</v>
      </c>
      <c r="P3680" s="265"/>
      <c r="Q3680" s="262"/>
    </row>
    <row r="3681" spans="1:17">
      <c r="A3681" s="261">
        <v>45422</v>
      </c>
      <c r="B3681" s="262" t="s">
        <v>81</v>
      </c>
      <c r="C3681" s="262">
        <v>1</v>
      </c>
      <c r="D3681" s="262">
        <v>81</v>
      </c>
      <c r="E3681" s="262">
        <v>2191</v>
      </c>
      <c r="F3681" s="262">
        <v>34</v>
      </c>
      <c r="G3681" s="262">
        <v>2.1</v>
      </c>
      <c r="H3681" s="262">
        <v>1</v>
      </c>
      <c r="I3681" s="262">
        <v>43</v>
      </c>
      <c r="J3681" s="263">
        <v>94.2</v>
      </c>
      <c r="K3681" s="264">
        <f>IFERROR(TablaAforos[[#This Row],[AREA DEL POTRERO]]/TablaAforos[[#This Row],[NUMERO VACAS LOTE]]/TablaAforos[[#This Row],[DIAS OCUPACION]],"")</f>
        <v>64.441176470588232</v>
      </c>
      <c r="L3681" s="265">
        <f>YEAR(A3681)</f>
        <v>2024</v>
      </c>
      <c r="M3681" s="265">
        <f>MONTH(A3681)</f>
        <v>5</v>
      </c>
      <c r="N3681" s="265">
        <f>DAY(A3681)</f>
        <v>10</v>
      </c>
      <c r="O3681" s="265">
        <v>6</v>
      </c>
      <c r="P3681" s="265"/>
      <c r="Q3681" s="262"/>
    </row>
    <row r="3682" spans="1:17">
      <c r="A3682" s="261">
        <v>45423</v>
      </c>
      <c r="B3682" s="262" t="s">
        <v>81</v>
      </c>
      <c r="C3682" s="262">
        <v>2</v>
      </c>
      <c r="D3682" s="262">
        <v>83</v>
      </c>
      <c r="E3682" s="262">
        <v>3369</v>
      </c>
      <c r="F3682" s="262">
        <v>33</v>
      </c>
      <c r="G3682" s="262">
        <v>2.2000000000000002</v>
      </c>
      <c r="H3682" s="262">
        <v>1</v>
      </c>
      <c r="I3682" s="262">
        <v>31</v>
      </c>
      <c r="J3682" s="263">
        <v>105</v>
      </c>
      <c r="K3682" s="264">
        <f>IFERROR(TablaAforos[[#This Row],[AREA DEL POTRERO]]/TablaAforos[[#This Row],[NUMERO VACAS LOTE]]/TablaAforos[[#This Row],[DIAS OCUPACION]],"")</f>
        <v>102.09090909090909</v>
      </c>
      <c r="L3682" s="265">
        <f>YEAR(A3682)</f>
        <v>2024</v>
      </c>
      <c r="M3682" s="265">
        <f>MONTH(A3682)</f>
        <v>5</v>
      </c>
      <c r="N3682" s="265">
        <f>DAY(A3682)</f>
        <v>11</v>
      </c>
      <c r="O3682" s="265">
        <v>6</v>
      </c>
      <c r="P3682" s="265"/>
      <c r="Q3682" s="262"/>
    </row>
    <row r="3683" spans="1:17">
      <c r="A3683" s="261">
        <v>45422</v>
      </c>
      <c r="B3683" s="262" t="s">
        <v>82</v>
      </c>
      <c r="C3683" s="262" t="s">
        <v>86</v>
      </c>
      <c r="D3683" s="262">
        <v>16</v>
      </c>
      <c r="E3683" s="262">
        <v>2500</v>
      </c>
      <c r="F3683" s="262">
        <v>38</v>
      </c>
      <c r="G3683" s="262">
        <v>2.1</v>
      </c>
      <c r="H3683" s="262">
        <v>1</v>
      </c>
      <c r="I3683" s="262">
        <v>38</v>
      </c>
      <c r="J3683" s="263">
        <v>107</v>
      </c>
      <c r="K3683" s="264">
        <f>IFERROR(TablaAforos[[#This Row],[AREA DEL POTRERO]]/TablaAforos[[#This Row],[NUMERO VACAS LOTE]]/TablaAforos[[#This Row],[DIAS OCUPACION]],"")</f>
        <v>65.78947368421052</v>
      </c>
      <c r="L3683" s="265">
        <f t="shared" si="639"/>
        <v>2024</v>
      </c>
      <c r="M3683" s="265">
        <f t="shared" si="640"/>
        <v>5</v>
      </c>
      <c r="N3683" s="265">
        <f t="shared" si="641"/>
        <v>10</v>
      </c>
      <c r="O3683" s="265">
        <v>6</v>
      </c>
      <c r="P3683" s="265"/>
      <c r="Q3683" s="262"/>
    </row>
    <row r="3684" spans="1:17">
      <c r="A3684" s="261">
        <v>45422</v>
      </c>
      <c r="B3684" s="262" t="s">
        <v>82</v>
      </c>
      <c r="C3684" s="262" t="s">
        <v>87</v>
      </c>
      <c r="D3684" s="262">
        <v>70</v>
      </c>
      <c r="E3684" s="262">
        <v>2500</v>
      </c>
      <c r="F3684" s="262">
        <v>38</v>
      </c>
      <c r="G3684" s="262">
        <v>1.3</v>
      </c>
      <c r="H3684" s="262">
        <v>1</v>
      </c>
      <c r="I3684" s="262">
        <v>35</v>
      </c>
      <c r="J3684" s="263">
        <v>66.599999999999994</v>
      </c>
      <c r="K3684" s="264">
        <f>IFERROR(TablaAforos[[#This Row],[AREA DEL POTRERO]]/TablaAforos[[#This Row],[NUMERO VACAS LOTE]]/TablaAforos[[#This Row],[DIAS OCUPACION]],"")</f>
        <v>65.78947368421052</v>
      </c>
      <c r="L3684" s="265">
        <f t="shared" si="639"/>
        <v>2024</v>
      </c>
      <c r="M3684" s="265">
        <f t="shared" si="640"/>
        <v>5</v>
      </c>
      <c r="N3684" s="265">
        <f t="shared" si="641"/>
        <v>10</v>
      </c>
      <c r="O3684" s="265">
        <v>6</v>
      </c>
      <c r="P3684" s="265"/>
      <c r="Q3684" s="262"/>
    </row>
    <row r="3685" spans="1:17">
      <c r="A3685" s="45">
        <v>45422</v>
      </c>
      <c r="B3685" s="20" t="s">
        <v>88</v>
      </c>
      <c r="C3685" s="20">
        <v>1</v>
      </c>
      <c r="D3685" s="20">
        <v>7</v>
      </c>
      <c r="E3685" s="20">
        <v>15848</v>
      </c>
      <c r="F3685" s="20">
        <v>42</v>
      </c>
      <c r="G3685" s="20">
        <v>1.5</v>
      </c>
      <c r="H3685" s="20">
        <v>7</v>
      </c>
      <c r="I3685" s="20">
        <v>34</v>
      </c>
      <c r="J3685" s="21">
        <v>97.5</v>
      </c>
      <c r="K3685" s="22">
        <f>IFERROR(TablaAforos[[#This Row],[AREA DEL POTRERO]]/TablaAforos[[#This Row],[NUMERO VACAS LOTE]]/TablaAforos[[#This Row],[DIAS OCUPACION]],"")</f>
        <v>53.904761904761905</v>
      </c>
      <c r="L3685" s="23">
        <f>YEAR(A3685)</f>
        <v>2024</v>
      </c>
      <c r="M3685" s="23">
        <f>MONTH(A3685)</f>
        <v>5</v>
      </c>
      <c r="N3685" s="23">
        <f>DAY(A3685)</f>
        <v>10</v>
      </c>
      <c r="O3685" s="23">
        <v>6</v>
      </c>
    </row>
    <row r="3686" spans="1:17">
      <c r="A3686" s="261">
        <v>45423</v>
      </c>
      <c r="B3686" s="262" t="s">
        <v>81</v>
      </c>
      <c r="C3686" s="262">
        <v>2</v>
      </c>
      <c r="D3686" s="262">
        <v>79</v>
      </c>
      <c r="E3686" s="262">
        <v>2750</v>
      </c>
      <c r="F3686" s="262">
        <v>34</v>
      </c>
      <c r="G3686" s="262">
        <v>2.1</v>
      </c>
      <c r="H3686" s="262">
        <v>1</v>
      </c>
      <c r="I3686" s="262">
        <v>42</v>
      </c>
      <c r="J3686" s="263">
        <v>114</v>
      </c>
      <c r="K3686" s="264">
        <f>IFERROR(TablaAforos[[#This Row],[AREA DEL POTRERO]]/TablaAforos[[#This Row],[NUMERO VACAS LOTE]]/TablaAforos[[#This Row],[DIAS OCUPACION]],"")</f>
        <v>80.882352941176464</v>
      </c>
      <c r="L3686" s="265">
        <f>YEAR(A3686)</f>
        <v>2024</v>
      </c>
      <c r="M3686" s="265">
        <f>MONTH(A3686)</f>
        <v>5</v>
      </c>
      <c r="N3686" s="265">
        <f>DAY(A3686)</f>
        <v>11</v>
      </c>
      <c r="O3686" s="265">
        <v>6</v>
      </c>
      <c r="P3686" s="265"/>
      <c r="Q3686" s="262"/>
    </row>
    <row r="3687" spans="1:17">
      <c r="A3687" s="261">
        <v>45424</v>
      </c>
      <c r="B3687" s="262" t="s">
        <v>81</v>
      </c>
      <c r="C3687" s="262">
        <v>2</v>
      </c>
      <c r="D3687" s="262">
        <v>85</v>
      </c>
      <c r="E3687" s="262">
        <v>2219</v>
      </c>
      <c r="F3687" s="262">
        <v>33</v>
      </c>
      <c r="G3687" s="262">
        <v>1.9</v>
      </c>
      <c r="H3687" s="262">
        <v>1</v>
      </c>
      <c r="I3687" s="262">
        <v>31</v>
      </c>
      <c r="J3687" s="263">
        <v>85.2</v>
      </c>
      <c r="K3687" s="264">
        <f>IFERROR(TablaAforos[[#This Row],[AREA DEL POTRERO]]/TablaAforos[[#This Row],[NUMERO VACAS LOTE]]/TablaAforos[[#This Row],[DIAS OCUPACION]],"")</f>
        <v>67.242424242424249</v>
      </c>
      <c r="L3687" s="265">
        <f t="shared" si="639"/>
        <v>2024</v>
      </c>
      <c r="M3687" s="265">
        <f t="shared" si="640"/>
        <v>5</v>
      </c>
      <c r="N3687" s="265">
        <f t="shared" si="641"/>
        <v>12</v>
      </c>
      <c r="O3687" s="265">
        <v>6</v>
      </c>
      <c r="P3687" s="265"/>
      <c r="Q3687" s="262"/>
    </row>
    <row r="3688" spans="1:17">
      <c r="A3688" s="45">
        <v>45423</v>
      </c>
      <c r="B3688" s="20" t="s">
        <v>82</v>
      </c>
      <c r="C3688" s="20" t="s">
        <v>86</v>
      </c>
      <c r="D3688" s="20">
        <v>17</v>
      </c>
      <c r="E3688" s="20">
        <v>2500</v>
      </c>
      <c r="F3688" s="20">
        <v>38</v>
      </c>
      <c r="G3688" s="20">
        <v>1.9</v>
      </c>
      <c r="H3688" s="20">
        <v>1</v>
      </c>
      <c r="I3688" s="20">
        <v>39</v>
      </c>
      <c r="J3688" s="21">
        <v>94.7</v>
      </c>
      <c r="K3688" s="22">
        <f>IFERROR(TablaAforos[[#This Row],[AREA DEL POTRERO]]/TablaAforos[[#This Row],[NUMERO VACAS LOTE]]/TablaAforos[[#This Row],[DIAS OCUPACION]],"")</f>
        <v>65.78947368421052</v>
      </c>
      <c r="L3688" s="23">
        <f>YEAR(A3688)</f>
        <v>2024</v>
      </c>
      <c r="M3688" s="23">
        <f>MONTH(A3688)</f>
        <v>5</v>
      </c>
      <c r="N3688" s="23">
        <f>DAY(A3688)</f>
        <v>11</v>
      </c>
      <c r="O3688" s="23">
        <v>6</v>
      </c>
    </row>
    <row r="3689" spans="1:17">
      <c r="A3689" s="261">
        <v>45423</v>
      </c>
      <c r="B3689" s="262" t="s">
        <v>82</v>
      </c>
      <c r="C3689" s="262" t="s">
        <v>87</v>
      </c>
      <c r="D3689" s="262">
        <v>36</v>
      </c>
      <c r="E3689" s="262">
        <v>12728</v>
      </c>
      <c r="F3689" s="262">
        <v>38</v>
      </c>
      <c r="G3689" s="262">
        <v>1.7</v>
      </c>
      <c r="H3689" s="262">
        <v>4.5</v>
      </c>
      <c r="I3689" s="262">
        <v>35</v>
      </c>
      <c r="J3689" s="263">
        <v>97.7</v>
      </c>
      <c r="K3689" s="264">
        <f>IFERROR(TablaAforos[[#This Row],[AREA DEL POTRERO]]/TablaAforos[[#This Row],[NUMERO VACAS LOTE]]/TablaAforos[[#This Row],[DIAS OCUPACION]],"")</f>
        <v>74.432748538011708</v>
      </c>
      <c r="L3689" s="265">
        <f>YEAR(A3689)</f>
        <v>2024</v>
      </c>
      <c r="M3689" s="265">
        <f>MONTH(A3689)</f>
        <v>5</v>
      </c>
      <c r="N3689" s="265">
        <f>DAY(A3689)</f>
        <v>11</v>
      </c>
      <c r="O3689" s="265">
        <v>6</v>
      </c>
      <c r="P3689" s="265"/>
      <c r="Q3689" s="262"/>
    </row>
    <row r="3690" spans="1:17">
      <c r="A3690" s="261">
        <v>45424</v>
      </c>
      <c r="B3690" s="262" t="s">
        <v>81</v>
      </c>
      <c r="C3690" s="262">
        <v>1</v>
      </c>
      <c r="D3690" s="262">
        <v>59</v>
      </c>
      <c r="E3690" s="262">
        <v>2452</v>
      </c>
      <c r="F3690" s="262">
        <v>34</v>
      </c>
      <c r="G3690" s="262">
        <v>2.2000000000000002</v>
      </c>
      <c r="H3690" s="262">
        <v>1</v>
      </c>
      <c r="I3690" s="262">
        <v>29</v>
      </c>
      <c r="J3690" s="263">
        <v>105</v>
      </c>
      <c r="K3690" s="264">
        <f>IFERROR(TablaAforos[[#This Row],[AREA DEL POTRERO]]/TablaAforos[[#This Row],[NUMERO VACAS LOTE]]/TablaAforos[[#This Row],[DIAS OCUPACION]],"")</f>
        <v>72.117647058823536</v>
      </c>
      <c r="L3690" s="265">
        <f t="shared" si="639"/>
        <v>2024</v>
      </c>
      <c r="M3690" s="265">
        <f t="shared" si="640"/>
        <v>5</v>
      </c>
      <c r="N3690" s="265">
        <f t="shared" si="641"/>
        <v>12</v>
      </c>
      <c r="O3690" s="265">
        <v>5</v>
      </c>
      <c r="P3690" s="265"/>
      <c r="Q3690" s="262"/>
    </row>
    <row r="3691" spans="1:17">
      <c r="A3691" s="261">
        <v>45425</v>
      </c>
      <c r="B3691" s="262" t="s">
        <v>81</v>
      </c>
      <c r="C3691" s="262">
        <v>2</v>
      </c>
      <c r="D3691" s="262">
        <v>87</v>
      </c>
      <c r="E3691" s="262">
        <v>3351</v>
      </c>
      <c r="F3691" s="262">
        <v>33</v>
      </c>
      <c r="G3691" s="262">
        <v>2.1</v>
      </c>
      <c r="H3691" s="262">
        <v>1</v>
      </c>
      <c r="I3691" s="262">
        <v>31</v>
      </c>
      <c r="J3691" s="263">
        <v>104</v>
      </c>
      <c r="K3691" s="264">
        <f>IFERROR(TablaAforos[[#This Row],[AREA DEL POTRERO]]/TablaAforos[[#This Row],[NUMERO VACAS LOTE]]/TablaAforos[[#This Row],[DIAS OCUPACION]],"")</f>
        <v>101.54545454545455</v>
      </c>
      <c r="L3691" s="265">
        <f t="shared" si="639"/>
        <v>2024</v>
      </c>
      <c r="M3691" s="265">
        <f t="shared" si="640"/>
        <v>5</v>
      </c>
      <c r="N3691" s="265">
        <f t="shared" si="641"/>
        <v>13</v>
      </c>
      <c r="O3691" s="265">
        <v>6</v>
      </c>
      <c r="P3691" s="265"/>
      <c r="Q3691" s="262"/>
    </row>
    <row r="3692" spans="1:17">
      <c r="A3692" s="45">
        <v>45424</v>
      </c>
      <c r="B3692" s="20" t="s">
        <v>82</v>
      </c>
      <c r="C3692" s="20" t="s">
        <v>86</v>
      </c>
      <c r="D3692" s="20">
        <v>18</v>
      </c>
      <c r="E3692" s="20">
        <v>2500</v>
      </c>
      <c r="F3692" s="20">
        <v>38</v>
      </c>
      <c r="G3692" s="20">
        <v>1.4</v>
      </c>
      <c r="H3692" s="20">
        <v>1</v>
      </c>
      <c r="I3692" s="20">
        <v>39</v>
      </c>
      <c r="J3692" s="21">
        <v>73</v>
      </c>
      <c r="K3692" s="22">
        <f>IFERROR(TablaAforos[[#This Row],[AREA DEL POTRERO]]/TablaAforos[[#This Row],[NUMERO VACAS LOTE]]/TablaAforos[[#This Row],[DIAS OCUPACION]],"")</f>
        <v>65.78947368421052</v>
      </c>
      <c r="L3692" s="23">
        <f t="shared" ref="L3692:L3717" si="642">YEAR(A3692)</f>
        <v>2024</v>
      </c>
      <c r="M3692" s="23">
        <f t="shared" ref="M3692:M3717" si="643">MONTH(A3692)</f>
        <v>5</v>
      </c>
      <c r="N3692" s="23">
        <f t="shared" ref="N3692:N3717" si="644">DAY(A3692)</f>
        <v>12</v>
      </c>
      <c r="O3692" s="23">
        <v>6</v>
      </c>
    </row>
    <row r="3693" spans="1:17">
      <c r="A3693" s="45">
        <v>45425</v>
      </c>
      <c r="B3693" s="20" t="s">
        <v>81</v>
      </c>
      <c r="C3693" s="20">
        <v>1</v>
      </c>
      <c r="D3693" s="20">
        <v>58</v>
      </c>
      <c r="E3693" s="20">
        <v>2292</v>
      </c>
      <c r="F3693" s="20">
        <v>35</v>
      </c>
      <c r="G3693" s="20">
        <v>2.2999999999999998</v>
      </c>
      <c r="H3693" s="20">
        <v>1</v>
      </c>
      <c r="I3693" s="20">
        <v>29</v>
      </c>
      <c r="J3693" s="21">
        <v>101</v>
      </c>
      <c r="K3693" s="22">
        <f>IFERROR(TablaAforos[[#This Row],[AREA DEL POTRERO]]/TablaAforos[[#This Row],[NUMERO VACAS LOTE]]/TablaAforos[[#This Row],[DIAS OCUPACION]],"")</f>
        <v>65.48571428571428</v>
      </c>
      <c r="L3693" s="23">
        <f t="shared" si="642"/>
        <v>2024</v>
      </c>
      <c r="M3693" s="23">
        <f t="shared" si="643"/>
        <v>5</v>
      </c>
      <c r="N3693" s="23">
        <f t="shared" si="644"/>
        <v>13</v>
      </c>
      <c r="O3693" s="23">
        <v>5</v>
      </c>
    </row>
    <row r="3694" spans="1:17">
      <c r="A3694" s="45">
        <v>45425</v>
      </c>
      <c r="B3694" s="20" t="s">
        <v>82</v>
      </c>
      <c r="C3694" s="20" t="s">
        <v>86</v>
      </c>
      <c r="D3694" s="20">
        <v>19</v>
      </c>
      <c r="E3694" s="20">
        <v>2500</v>
      </c>
      <c r="F3694" s="20">
        <v>38</v>
      </c>
      <c r="G3694" s="20">
        <v>2.2000000000000002</v>
      </c>
      <c r="H3694" s="20">
        <v>1</v>
      </c>
      <c r="I3694" s="20">
        <v>39</v>
      </c>
      <c r="J3694" s="21">
        <v>111</v>
      </c>
      <c r="K3694" s="22">
        <f>IFERROR(TablaAforos[[#This Row],[AREA DEL POTRERO]]/TablaAforos[[#This Row],[NUMERO VACAS LOTE]]/TablaAforos[[#This Row],[DIAS OCUPACION]],"")</f>
        <v>65.78947368421052</v>
      </c>
      <c r="L3694" s="23">
        <f t="shared" si="642"/>
        <v>2024</v>
      </c>
      <c r="M3694" s="23">
        <f t="shared" si="643"/>
        <v>5</v>
      </c>
      <c r="N3694" s="23">
        <f t="shared" si="644"/>
        <v>13</v>
      </c>
      <c r="O3694" s="23">
        <v>6</v>
      </c>
    </row>
    <row r="3695" spans="1:17">
      <c r="A3695" s="45">
        <v>45426</v>
      </c>
      <c r="B3695" s="20" t="s">
        <v>81</v>
      </c>
      <c r="C3695" s="20">
        <v>1</v>
      </c>
      <c r="D3695" s="20">
        <v>57</v>
      </c>
      <c r="E3695" s="20">
        <v>2162</v>
      </c>
      <c r="F3695" s="20">
        <v>35</v>
      </c>
      <c r="G3695" s="20">
        <v>2.2999999999999998</v>
      </c>
      <c r="H3695" s="20">
        <v>1</v>
      </c>
      <c r="I3695" s="20">
        <v>29</v>
      </c>
      <c r="J3695" s="21">
        <v>102</v>
      </c>
      <c r="K3695" s="22">
        <f>IFERROR(TablaAforos[[#This Row],[AREA DEL POTRERO]]/TablaAforos[[#This Row],[NUMERO VACAS LOTE]]/TablaAforos[[#This Row],[DIAS OCUPACION]],"")</f>
        <v>61.771428571428572</v>
      </c>
      <c r="L3695" s="23">
        <f t="shared" si="642"/>
        <v>2024</v>
      </c>
      <c r="M3695" s="23">
        <f t="shared" si="643"/>
        <v>5</v>
      </c>
      <c r="N3695" s="23">
        <f t="shared" si="644"/>
        <v>14</v>
      </c>
      <c r="O3695" s="23">
        <v>5</v>
      </c>
    </row>
    <row r="3696" spans="1:17">
      <c r="A3696" s="261">
        <v>45426</v>
      </c>
      <c r="B3696" s="262" t="s">
        <v>81</v>
      </c>
      <c r="C3696" s="262">
        <v>2</v>
      </c>
      <c r="D3696" s="262">
        <v>88</v>
      </c>
      <c r="E3696" s="262">
        <v>2092</v>
      </c>
      <c r="F3696" s="262">
        <v>33</v>
      </c>
      <c r="G3696" s="262">
        <v>2</v>
      </c>
      <c r="H3696" s="262">
        <v>1</v>
      </c>
      <c r="I3696" s="262">
        <v>32</v>
      </c>
      <c r="J3696" s="263">
        <v>86.1</v>
      </c>
      <c r="K3696" s="264">
        <f>IFERROR(TablaAforos[[#This Row],[AREA DEL POTRERO]]/TablaAforos[[#This Row],[NUMERO VACAS LOTE]]/TablaAforos[[#This Row],[DIAS OCUPACION]],"")</f>
        <v>63.393939393939391</v>
      </c>
      <c r="L3696" s="265">
        <f>YEAR(A3696)</f>
        <v>2024</v>
      </c>
      <c r="M3696" s="265">
        <f>MONTH(A3696)</f>
        <v>5</v>
      </c>
      <c r="N3696" s="265">
        <f>DAY(A3696)</f>
        <v>14</v>
      </c>
      <c r="O3696" s="265">
        <v>6</v>
      </c>
      <c r="P3696" s="265"/>
      <c r="Q3696" s="262"/>
    </row>
    <row r="3697" spans="1:17">
      <c r="A3697" s="45">
        <v>45426</v>
      </c>
      <c r="B3697" s="20" t="s">
        <v>82</v>
      </c>
      <c r="C3697" s="20" t="s">
        <v>86</v>
      </c>
      <c r="D3697" s="20">
        <v>20</v>
      </c>
      <c r="E3697" s="20">
        <v>2500</v>
      </c>
      <c r="F3697" s="20">
        <v>38</v>
      </c>
      <c r="G3697" s="20">
        <v>1.7</v>
      </c>
      <c r="H3697" s="20">
        <v>1</v>
      </c>
      <c r="I3697" s="20">
        <v>39</v>
      </c>
      <c r="J3697" s="21">
        <v>88.3</v>
      </c>
      <c r="K3697" s="22">
        <f>IFERROR(TablaAforos[[#This Row],[AREA DEL POTRERO]]/TablaAforos[[#This Row],[NUMERO VACAS LOTE]]/TablaAforos[[#This Row],[DIAS OCUPACION]],"")</f>
        <v>65.78947368421052</v>
      </c>
      <c r="L3697" s="23">
        <f t="shared" si="642"/>
        <v>2024</v>
      </c>
      <c r="M3697" s="23">
        <f t="shared" si="643"/>
        <v>5</v>
      </c>
      <c r="N3697" s="23">
        <f t="shared" si="644"/>
        <v>14</v>
      </c>
      <c r="O3697" s="23">
        <v>6</v>
      </c>
    </row>
    <row r="3698" spans="1:17">
      <c r="A3698" s="45">
        <v>45427</v>
      </c>
      <c r="B3698" s="20" t="s">
        <v>81</v>
      </c>
      <c r="C3698" s="20">
        <v>1</v>
      </c>
      <c r="D3698" s="20">
        <v>56</v>
      </c>
      <c r="E3698" s="20">
        <v>2083</v>
      </c>
      <c r="F3698" s="20">
        <v>35</v>
      </c>
      <c r="G3698" s="20">
        <v>2.4</v>
      </c>
      <c r="H3698" s="20">
        <v>1</v>
      </c>
      <c r="I3698" s="20">
        <v>29</v>
      </c>
      <c r="J3698" s="21">
        <v>96.7</v>
      </c>
      <c r="K3698" s="22">
        <f>IFERROR(TablaAforos[[#This Row],[AREA DEL POTRERO]]/TablaAforos[[#This Row],[NUMERO VACAS LOTE]]/TablaAforos[[#This Row],[DIAS OCUPACION]],"")</f>
        <v>59.514285714285712</v>
      </c>
      <c r="L3698" s="23">
        <f t="shared" si="642"/>
        <v>2024</v>
      </c>
      <c r="M3698" s="23">
        <f t="shared" si="643"/>
        <v>5</v>
      </c>
      <c r="N3698" s="23">
        <f t="shared" si="644"/>
        <v>15</v>
      </c>
      <c r="O3698" s="23">
        <v>5</v>
      </c>
    </row>
    <row r="3699" spans="1:17">
      <c r="A3699" s="261">
        <v>45427</v>
      </c>
      <c r="B3699" s="262" t="s">
        <v>81</v>
      </c>
      <c r="C3699" s="262">
        <v>2</v>
      </c>
      <c r="D3699" s="262">
        <v>89</v>
      </c>
      <c r="E3699" s="262">
        <v>2476</v>
      </c>
      <c r="F3699" s="262">
        <v>33</v>
      </c>
      <c r="G3699" s="262">
        <v>1.9</v>
      </c>
      <c r="H3699" s="262">
        <v>1</v>
      </c>
      <c r="I3699" s="262">
        <v>32</v>
      </c>
      <c r="J3699" s="263">
        <v>94.1</v>
      </c>
      <c r="K3699" s="264">
        <f>IFERROR(TablaAforos[[#This Row],[AREA DEL POTRERO]]/TablaAforos[[#This Row],[NUMERO VACAS LOTE]]/TablaAforos[[#This Row],[DIAS OCUPACION]],"")</f>
        <v>75.030303030303031</v>
      </c>
      <c r="L3699" s="265">
        <f>YEAR(A3699)</f>
        <v>2024</v>
      </c>
      <c r="M3699" s="265">
        <f>MONTH(A3699)</f>
        <v>5</v>
      </c>
      <c r="N3699" s="265">
        <f>DAY(A3699)</f>
        <v>15</v>
      </c>
      <c r="O3699" s="265">
        <v>6</v>
      </c>
      <c r="P3699" s="265"/>
      <c r="Q3699" s="262"/>
    </row>
    <row r="3700" spans="1:17">
      <c r="A3700" s="45">
        <v>45427</v>
      </c>
      <c r="B3700" s="20" t="s">
        <v>82</v>
      </c>
      <c r="C3700" s="20" t="s">
        <v>86</v>
      </c>
      <c r="D3700" s="20">
        <v>21</v>
      </c>
      <c r="E3700" s="20">
        <v>2500</v>
      </c>
      <c r="F3700" s="20">
        <v>38</v>
      </c>
      <c r="G3700" s="20">
        <v>1.8</v>
      </c>
      <c r="H3700" s="20">
        <v>1</v>
      </c>
      <c r="I3700" s="20">
        <v>39</v>
      </c>
      <c r="J3700" s="21">
        <v>91.3</v>
      </c>
      <c r="K3700" s="22">
        <f>IFERROR(TablaAforos[[#This Row],[AREA DEL POTRERO]]/TablaAforos[[#This Row],[NUMERO VACAS LOTE]]/TablaAforos[[#This Row],[DIAS OCUPACION]],"")</f>
        <v>65.78947368421052</v>
      </c>
      <c r="L3700" s="23">
        <f t="shared" si="642"/>
        <v>2024</v>
      </c>
      <c r="M3700" s="23">
        <f t="shared" si="643"/>
        <v>5</v>
      </c>
      <c r="N3700" s="23">
        <f t="shared" si="644"/>
        <v>15</v>
      </c>
      <c r="O3700" s="23">
        <v>6</v>
      </c>
    </row>
    <row r="3701" spans="1:17">
      <c r="A3701" s="45">
        <v>45427</v>
      </c>
      <c r="B3701" s="20" t="s">
        <v>82</v>
      </c>
      <c r="C3701" s="20" t="s">
        <v>87</v>
      </c>
      <c r="D3701" s="20">
        <v>37</v>
      </c>
      <c r="E3701" s="20">
        <v>6600</v>
      </c>
      <c r="F3701" s="20">
        <v>38</v>
      </c>
      <c r="G3701" s="20">
        <v>1.8</v>
      </c>
      <c r="H3701" s="20">
        <v>2.5</v>
      </c>
      <c r="I3701" s="20">
        <v>38</v>
      </c>
      <c r="J3701" s="21">
        <v>98.5</v>
      </c>
      <c r="K3701" s="22">
        <f>IFERROR(TablaAforos[[#This Row],[AREA DEL POTRERO]]/TablaAforos[[#This Row],[NUMERO VACAS LOTE]]/TablaAforos[[#This Row],[DIAS OCUPACION]],"")</f>
        <v>69.473684210526315</v>
      </c>
      <c r="L3701" s="23">
        <f>YEAR(A3701)</f>
        <v>2024</v>
      </c>
      <c r="M3701" s="23">
        <f>MONTH(A3701)</f>
        <v>5</v>
      </c>
      <c r="N3701" s="23">
        <f>DAY(A3701)</f>
        <v>15</v>
      </c>
      <c r="O3701" s="23">
        <v>6</v>
      </c>
    </row>
    <row r="3702" spans="1:17">
      <c r="A3702" s="45">
        <v>45428</v>
      </c>
      <c r="B3702" s="20" t="s">
        <v>81</v>
      </c>
      <c r="C3702" s="20">
        <v>1</v>
      </c>
      <c r="D3702" s="20">
        <v>55</v>
      </c>
      <c r="E3702" s="20">
        <v>2377</v>
      </c>
      <c r="F3702" s="20">
        <v>35</v>
      </c>
      <c r="G3702" s="20">
        <v>2.4</v>
      </c>
      <c r="H3702" s="20">
        <v>1</v>
      </c>
      <c r="I3702" s="20">
        <v>29</v>
      </c>
      <c r="J3702" s="21">
        <v>111</v>
      </c>
      <c r="K3702" s="22">
        <f>IFERROR(TablaAforos[[#This Row],[AREA DEL POTRERO]]/TablaAforos[[#This Row],[NUMERO VACAS LOTE]]/TablaAforos[[#This Row],[DIAS OCUPACION]],"")</f>
        <v>67.914285714285711</v>
      </c>
      <c r="L3702" s="23">
        <f t="shared" si="642"/>
        <v>2024</v>
      </c>
      <c r="M3702" s="23">
        <f t="shared" si="643"/>
        <v>5</v>
      </c>
      <c r="N3702" s="23">
        <f t="shared" si="644"/>
        <v>16</v>
      </c>
      <c r="O3702" s="23">
        <v>5</v>
      </c>
    </row>
    <row r="3703" spans="1:17">
      <c r="A3703" s="261">
        <v>45428</v>
      </c>
      <c r="B3703" s="262" t="s">
        <v>81</v>
      </c>
      <c r="C3703" s="262">
        <v>2</v>
      </c>
      <c r="D3703" s="262">
        <v>90</v>
      </c>
      <c r="E3703" s="262">
        <v>2328</v>
      </c>
      <c r="F3703" s="262">
        <v>33</v>
      </c>
      <c r="G3703" s="262">
        <v>2</v>
      </c>
      <c r="H3703" s="262">
        <v>1</v>
      </c>
      <c r="I3703" s="262">
        <v>32</v>
      </c>
      <c r="J3703" s="263">
        <v>105</v>
      </c>
      <c r="K3703" s="264">
        <f>IFERROR(TablaAforos[[#This Row],[AREA DEL POTRERO]]/TablaAforos[[#This Row],[NUMERO VACAS LOTE]]/TablaAforos[[#This Row],[DIAS OCUPACION]],"")</f>
        <v>70.545454545454547</v>
      </c>
      <c r="L3703" s="265">
        <f t="shared" ref="L3703:L3712" si="645">YEAR(A3703)</f>
        <v>2024</v>
      </c>
      <c r="M3703" s="265">
        <f t="shared" ref="M3703:M3712" si="646">MONTH(A3703)</f>
        <v>5</v>
      </c>
      <c r="N3703" s="265">
        <f t="shared" ref="N3703:N3712" si="647">DAY(A3703)</f>
        <v>16</v>
      </c>
      <c r="O3703" s="265">
        <v>6</v>
      </c>
      <c r="P3703" s="265"/>
      <c r="Q3703" s="262"/>
    </row>
    <row r="3704" spans="1:17">
      <c r="A3704" s="261">
        <v>45429</v>
      </c>
      <c r="B3704" s="262" t="s">
        <v>81</v>
      </c>
      <c r="C3704" s="262">
        <v>1</v>
      </c>
      <c r="D3704" s="262">
        <v>54</v>
      </c>
      <c r="E3704" s="262">
        <v>2522</v>
      </c>
      <c r="F3704" s="262">
        <v>34</v>
      </c>
      <c r="G3704" s="262">
        <v>2</v>
      </c>
      <c r="H3704" s="262">
        <v>1</v>
      </c>
      <c r="I3704" s="262">
        <v>29</v>
      </c>
      <c r="J3704" s="263">
        <v>98.7</v>
      </c>
      <c r="K3704" s="264">
        <f>IFERROR(TablaAforos[[#This Row],[AREA DEL POTRERO]]/TablaAforos[[#This Row],[NUMERO VACAS LOTE]]/TablaAforos[[#This Row],[DIAS OCUPACION]],"")</f>
        <v>74.17647058823529</v>
      </c>
      <c r="L3704" s="265">
        <f t="shared" si="645"/>
        <v>2024</v>
      </c>
      <c r="M3704" s="265">
        <f t="shared" si="646"/>
        <v>5</v>
      </c>
      <c r="N3704" s="265">
        <f t="shared" si="647"/>
        <v>17</v>
      </c>
      <c r="O3704" s="265">
        <v>6</v>
      </c>
      <c r="P3704" s="265"/>
      <c r="Q3704" s="262"/>
    </row>
    <row r="3705" spans="1:17">
      <c r="A3705" s="261">
        <v>45429</v>
      </c>
      <c r="B3705" s="262" t="s">
        <v>81</v>
      </c>
      <c r="C3705" s="262">
        <v>2</v>
      </c>
      <c r="D3705" s="262">
        <v>91</v>
      </c>
      <c r="E3705" s="262">
        <v>2016</v>
      </c>
      <c r="F3705" s="262">
        <v>33</v>
      </c>
      <c r="G3705" s="262">
        <v>1.8</v>
      </c>
      <c r="H3705" s="262">
        <v>1</v>
      </c>
      <c r="I3705" s="262">
        <v>32</v>
      </c>
      <c r="J3705" s="263">
        <v>73.5</v>
      </c>
      <c r="K3705" s="264">
        <f>IFERROR(TablaAforos[[#This Row],[AREA DEL POTRERO]]/TablaAforos[[#This Row],[NUMERO VACAS LOTE]]/TablaAforos[[#This Row],[DIAS OCUPACION]],"")</f>
        <v>61.090909090909093</v>
      </c>
      <c r="L3705" s="265">
        <f t="shared" si="645"/>
        <v>2024</v>
      </c>
      <c r="M3705" s="265">
        <f t="shared" si="646"/>
        <v>5</v>
      </c>
      <c r="N3705" s="265">
        <f t="shared" si="647"/>
        <v>17</v>
      </c>
      <c r="O3705" s="265">
        <v>6</v>
      </c>
      <c r="P3705" s="265"/>
      <c r="Q3705" s="262"/>
    </row>
    <row r="3706" spans="1:17">
      <c r="A3706" s="45">
        <v>45429</v>
      </c>
      <c r="B3706" s="20" t="s">
        <v>88</v>
      </c>
      <c r="C3706" s="20">
        <v>1</v>
      </c>
      <c r="D3706" s="20">
        <v>7</v>
      </c>
      <c r="E3706" s="20">
        <v>13123</v>
      </c>
      <c r="F3706" s="20">
        <v>43</v>
      </c>
      <c r="G3706" s="20">
        <v>2.5</v>
      </c>
      <c r="H3706" s="20">
        <v>5.5</v>
      </c>
      <c r="I3706" s="20">
        <v>37</v>
      </c>
      <c r="J3706" s="21">
        <v>92.3</v>
      </c>
      <c r="K3706" s="22">
        <f>IFERROR(TablaAforos[[#This Row],[AREA DEL POTRERO]]/TablaAforos[[#This Row],[NUMERO VACAS LOTE]]/TablaAforos[[#This Row],[DIAS OCUPACION]],"")</f>
        <v>55.488372093023258</v>
      </c>
      <c r="L3706" s="23">
        <f>YEAR(A3706)</f>
        <v>2024</v>
      </c>
      <c r="M3706" s="23">
        <f>MONTH(A3706)</f>
        <v>5</v>
      </c>
      <c r="N3706" s="23">
        <f>DAY(A3706)</f>
        <v>17</v>
      </c>
      <c r="O3706" s="23">
        <v>6</v>
      </c>
    </row>
    <row r="3707" spans="1:17">
      <c r="A3707" s="261">
        <v>45430</v>
      </c>
      <c r="B3707" s="262" t="s">
        <v>81</v>
      </c>
      <c r="C3707" s="262">
        <v>1</v>
      </c>
      <c r="D3707" s="262">
        <v>53</v>
      </c>
      <c r="E3707" s="262">
        <v>1935</v>
      </c>
      <c r="F3707" s="262">
        <v>35</v>
      </c>
      <c r="G3707" s="262">
        <v>2.2999999999999998</v>
      </c>
      <c r="H3707" s="262">
        <v>1</v>
      </c>
      <c r="I3707" s="262">
        <v>29</v>
      </c>
      <c r="J3707" s="263">
        <v>85.4</v>
      </c>
      <c r="K3707" s="264">
        <f>IFERROR(TablaAforos[[#This Row],[AREA DEL POTRERO]]/TablaAforos[[#This Row],[NUMERO VACAS LOTE]]/TablaAforos[[#This Row],[DIAS OCUPACION]],"")</f>
        <v>55.285714285714285</v>
      </c>
      <c r="L3707" s="265">
        <f t="shared" si="645"/>
        <v>2024</v>
      </c>
      <c r="M3707" s="265">
        <f t="shared" si="646"/>
        <v>5</v>
      </c>
      <c r="N3707" s="265">
        <f t="shared" si="647"/>
        <v>18</v>
      </c>
      <c r="O3707" s="265">
        <v>6</v>
      </c>
      <c r="P3707" s="265"/>
      <c r="Q3707" s="262"/>
    </row>
    <row r="3708" spans="1:17">
      <c r="A3708" s="261">
        <v>45430</v>
      </c>
      <c r="B3708" s="262" t="s">
        <v>81</v>
      </c>
      <c r="C3708" s="262">
        <v>2</v>
      </c>
      <c r="D3708" s="262">
        <v>37</v>
      </c>
      <c r="E3708" s="262">
        <v>2058</v>
      </c>
      <c r="F3708" s="262">
        <v>34</v>
      </c>
      <c r="G3708" s="262">
        <v>2.2000000000000002</v>
      </c>
      <c r="H3708" s="262">
        <v>0.5</v>
      </c>
      <c r="I3708" s="262">
        <v>32</v>
      </c>
      <c r="J3708" s="263">
        <v>99.4</v>
      </c>
      <c r="K3708" s="264">
        <f>IFERROR(TablaAforos[[#This Row],[AREA DEL POTRERO]]/TablaAforos[[#This Row],[NUMERO VACAS LOTE]]/TablaAforos[[#This Row],[DIAS OCUPACION]],"")</f>
        <v>121.05882352941177</v>
      </c>
      <c r="L3708" s="265">
        <f t="shared" si="645"/>
        <v>2024</v>
      </c>
      <c r="M3708" s="265">
        <f t="shared" si="646"/>
        <v>5</v>
      </c>
      <c r="N3708" s="265">
        <f t="shared" si="647"/>
        <v>18</v>
      </c>
      <c r="O3708" s="265">
        <v>6</v>
      </c>
      <c r="P3708" s="265"/>
      <c r="Q3708" s="262"/>
    </row>
    <row r="3709" spans="1:17">
      <c r="A3709" s="261">
        <v>45430</v>
      </c>
      <c r="B3709" s="262" t="s">
        <v>82</v>
      </c>
      <c r="C3709" s="262" t="s">
        <v>87</v>
      </c>
      <c r="D3709" s="262">
        <v>43</v>
      </c>
      <c r="E3709" s="262">
        <v>8325</v>
      </c>
      <c r="F3709" s="262">
        <v>38</v>
      </c>
      <c r="G3709" s="262">
        <v>2.1</v>
      </c>
      <c r="H3709" s="262">
        <v>3.5</v>
      </c>
      <c r="I3709" s="262">
        <v>38</v>
      </c>
      <c r="J3709" s="263">
        <v>102</v>
      </c>
      <c r="K3709" s="264">
        <f>IFERROR(TablaAforos[[#This Row],[AREA DEL POTRERO]]/TablaAforos[[#This Row],[NUMERO VACAS LOTE]]/TablaAforos[[#This Row],[DIAS OCUPACION]],"")</f>
        <v>62.593984962406012</v>
      </c>
      <c r="L3709" s="265">
        <f>YEAR(A3709)</f>
        <v>2024</v>
      </c>
      <c r="M3709" s="265">
        <f>MONTH(A3709)</f>
        <v>5</v>
      </c>
      <c r="N3709" s="265">
        <f>DAY(A3709)</f>
        <v>18</v>
      </c>
      <c r="O3709" s="265">
        <v>6</v>
      </c>
      <c r="P3709" s="265"/>
      <c r="Q3709" s="262"/>
    </row>
    <row r="3710" spans="1:17">
      <c r="A3710" s="261">
        <v>45431</v>
      </c>
      <c r="B3710" s="262" t="s">
        <v>81</v>
      </c>
      <c r="C3710" s="262">
        <v>1</v>
      </c>
      <c r="D3710" s="262">
        <v>134</v>
      </c>
      <c r="E3710" s="262">
        <v>4007</v>
      </c>
      <c r="F3710" s="262">
        <v>35</v>
      </c>
      <c r="G3710" s="262">
        <v>2</v>
      </c>
      <c r="H3710" s="262">
        <v>1.5</v>
      </c>
      <c r="I3710" s="262">
        <v>29</v>
      </c>
      <c r="J3710" s="263">
        <v>94.8</v>
      </c>
      <c r="K3710" s="264">
        <f>IFERROR(TablaAforos[[#This Row],[AREA DEL POTRERO]]/TablaAforos[[#This Row],[NUMERO VACAS LOTE]]/TablaAforos[[#This Row],[DIAS OCUPACION]],"")</f>
        <v>76.323809523809516</v>
      </c>
      <c r="L3710" s="265">
        <f t="shared" si="645"/>
        <v>2024</v>
      </c>
      <c r="M3710" s="265">
        <f t="shared" si="646"/>
        <v>5</v>
      </c>
      <c r="N3710" s="265">
        <f t="shared" si="647"/>
        <v>19</v>
      </c>
      <c r="O3710" s="265">
        <v>6</v>
      </c>
      <c r="P3710" s="265"/>
      <c r="Q3710" s="262"/>
    </row>
    <row r="3711" spans="1:17">
      <c r="A3711" s="261">
        <v>45431</v>
      </c>
      <c r="B3711" s="262" t="s">
        <v>81</v>
      </c>
      <c r="C3711" s="262">
        <v>2</v>
      </c>
      <c r="D3711" s="262">
        <v>39</v>
      </c>
      <c r="E3711" s="262">
        <v>1266</v>
      </c>
      <c r="F3711" s="262">
        <v>34</v>
      </c>
      <c r="G3711" s="262">
        <v>1.8</v>
      </c>
      <c r="H3711" s="262">
        <v>0.5</v>
      </c>
      <c r="I3711" s="262">
        <v>32</v>
      </c>
      <c r="J3711" s="263">
        <v>93.2</v>
      </c>
      <c r="K3711" s="264">
        <f>IFERROR(TablaAforos[[#This Row],[AREA DEL POTRERO]]/TablaAforos[[#This Row],[NUMERO VACAS LOTE]]/TablaAforos[[#This Row],[DIAS OCUPACION]],"")</f>
        <v>74.470588235294116</v>
      </c>
      <c r="L3711" s="265">
        <f t="shared" si="645"/>
        <v>2024</v>
      </c>
      <c r="M3711" s="265">
        <f t="shared" si="646"/>
        <v>5</v>
      </c>
      <c r="N3711" s="265">
        <f t="shared" si="647"/>
        <v>19</v>
      </c>
      <c r="O3711" s="265">
        <v>6</v>
      </c>
      <c r="P3711" s="265"/>
      <c r="Q3711" s="262"/>
    </row>
    <row r="3712" spans="1:17">
      <c r="A3712" s="261">
        <v>45431</v>
      </c>
      <c r="B3712" s="262" t="s">
        <v>81</v>
      </c>
      <c r="C3712" s="262">
        <v>2</v>
      </c>
      <c r="D3712" s="262">
        <v>38</v>
      </c>
      <c r="E3712" s="262">
        <v>1430</v>
      </c>
      <c r="F3712" s="262">
        <v>34</v>
      </c>
      <c r="G3712" s="262">
        <v>1.9</v>
      </c>
      <c r="H3712" s="262">
        <v>0.5</v>
      </c>
      <c r="I3712" s="262">
        <v>32</v>
      </c>
      <c r="J3712" s="263">
        <v>104</v>
      </c>
      <c r="K3712" s="264">
        <f>IFERROR(TablaAforos[[#This Row],[AREA DEL POTRERO]]/TablaAforos[[#This Row],[NUMERO VACAS LOTE]]/TablaAforos[[#This Row],[DIAS OCUPACION]],"")</f>
        <v>84.117647058823536</v>
      </c>
      <c r="L3712" s="265">
        <f t="shared" si="645"/>
        <v>2024</v>
      </c>
      <c r="M3712" s="265">
        <f t="shared" si="646"/>
        <v>5</v>
      </c>
      <c r="N3712" s="265">
        <f t="shared" si="647"/>
        <v>19</v>
      </c>
      <c r="O3712" s="265">
        <v>6</v>
      </c>
      <c r="P3712" s="265"/>
      <c r="Q3712" s="262"/>
    </row>
    <row r="3713" spans="1:17">
      <c r="A3713" s="45">
        <v>45428</v>
      </c>
      <c r="B3713" s="20" t="s">
        <v>82</v>
      </c>
      <c r="C3713" s="20" t="s">
        <v>86</v>
      </c>
      <c r="D3713" s="20">
        <v>22</v>
      </c>
      <c r="E3713" s="20">
        <v>2500</v>
      </c>
      <c r="F3713" s="20">
        <v>38</v>
      </c>
      <c r="G3713" s="20">
        <v>2.7</v>
      </c>
      <c r="H3713" s="20">
        <v>1</v>
      </c>
      <c r="I3713" s="20">
        <v>39</v>
      </c>
      <c r="J3713" s="21">
        <v>137</v>
      </c>
      <c r="K3713" s="22">
        <f>IFERROR(TablaAforos[[#This Row],[AREA DEL POTRERO]]/TablaAforos[[#This Row],[NUMERO VACAS LOTE]]/TablaAforos[[#This Row],[DIAS OCUPACION]],"")</f>
        <v>65.78947368421052</v>
      </c>
      <c r="L3713" s="23">
        <f t="shared" si="642"/>
        <v>2024</v>
      </c>
      <c r="M3713" s="23">
        <f t="shared" si="643"/>
        <v>5</v>
      </c>
      <c r="N3713" s="23">
        <f t="shared" si="644"/>
        <v>16</v>
      </c>
      <c r="O3713" s="23">
        <v>6</v>
      </c>
    </row>
    <row r="3714" spans="1:17">
      <c r="A3714" s="45">
        <v>45432</v>
      </c>
      <c r="B3714" s="20" t="s">
        <v>81</v>
      </c>
      <c r="C3714" s="20">
        <v>2</v>
      </c>
      <c r="D3714" s="20">
        <v>40</v>
      </c>
      <c r="E3714" s="20">
        <v>1867</v>
      </c>
      <c r="F3714" s="20">
        <v>34</v>
      </c>
      <c r="G3714" s="20">
        <v>1.7</v>
      </c>
      <c r="H3714" s="20">
        <v>0.5</v>
      </c>
      <c r="I3714" s="20">
        <v>32</v>
      </c>
      <c r="J3714" s="21">
        <v>101</v>
      </c>
      <c r="K3714" s="22">
        <f>IFERROR(TablaAforos[[#This Row],[AREA DEL POTRERO]]/TablaAforos[[#This Row],[NUMERO VACAS LOTE]]/TablaAforos[[#This Row],[DIAS OCUPACION]],"")</f>
        <v>109.82352941176471</v>
      </c>
      <c r="L3714" s="23">
        <f t="shared" si="642"/>
        <v>2024</v>
      </c>
      <c r="M3714" s="23">
        <f t="shared" si="643"/>
        <v>5</v>
      </c>
      <c r="N3714" s="23">
        <f t="shared" si="644"/>
        <v>20</v>
      </c>
      <c r="O3714" s="23">
        <v>6</v>
      </c>
    </row>
    <row r="3715" spans="1:17">
      <c r="A3715" s="45">
        <v>45429</v>
      </c>
      <c r="B3715" s="20" t="s">
        <v>82</v>
      </c>
      <c r="C3715" s="20" t="s">
        <v>86</v>
      </c>
      <c r="D3715" s="20">
        <v>23</v>
      </c>
      <c r="E3715" s="20">
        <v>2500</v>
      </c>
      <c r="F3715" s="20">
        <v>38</v>
      </c>
      <c r="G3715" s="20">
        <v>2.5</v>
      </c>
      <c r="H3715" s="20">
        <v>1</v>
      </c>
      <c r="I3715" s="20">
        <v>39</v>
      </c>
      <c r="J3715" s="21">
        <v>123</v>
      </c>
      <c r="K3715" s="22">
        <f>IFERROR(TablaAforos[[#This Row],[AREA DEL POTRERO]]/TablaAforos[[#This Row],[NUMERO VACAS LOTE]]/TablaAforos[[#This Row],[DIAS OCUPACION]],"")</f>
        <v>65.78947368421052</v>
      </c>
      <c r="L3715" s="23">
        <f t="shared" si="642"/>
        <v>2024</v>
      </c>
      <c r="M3715" s="23">
        <f t="shared" si="643"/>
        <v>5</v>
      </c>
      <c r="N3715" s="23">
        <f t="shared" si="644"/>
        <v>17</v>
      </c>
      <c r="O3715" s="23">
        <v>6</v>
      </c>
    </row>
    <row r="3716" spans="1:17">
      <c r="A3716" s="261">
        <v>45433</v>
      </c>
      <c r="B3716" s="262" t="s">
        <v>81</v>
      </c>
      <c r="C3716" s="262">
        <v>2</v>
      </c>
      <c r="D3716" s="262">
        <v>41</v>
      </c>
      <c r="E3716" s="262">
        <v>2524</v>
      </c>
      <c r="F3716" s="262">
        <v>34</v>
      </c>
      <c r="G3716" s="262">
        <v>2</v>
      </c>
      <c r="H3716" s="262">
        <v>1</v>
      </c>
      <c r="I3716" s="262">
        <v>32</v>
      </c>
      <c r="J3716" s="263">
        <v>109</v>
      </c>
      <c r="K3716" s="264">
        <f>IFERROR(TablaAforos[[#This Row],[AREA DEL POTRERO]]/TablaAforos[[#This Row],[NUMERO VACAS LOTE]]/TablaAforos[[#This Row],[DIAS OCUPACION]],"")</f>
        <v>74.235294117647058</v>
      </c>
      <c r="L3716" s="265">
        <f>YEAR(A3716)</f>
        <v>2024</v>
      </c>
      <c r="M3716" s="265">
        <f>MONTH(A3716)</f>
        <v>5</v>
      </c>
      <c r="N3716" s="265">
        <f>DAY(A3716)</f>
        <v>21</v>
      </c>
      <c r="O3716" s="265">
        <v>6</v>
      </c>
      <c r="P3716" s="265"/>
      <c r="Q3716" s="262"/>
    </row>
    <row r="3717" spans="1:17">
      <c r="A3717" s="45">
        <v>45430</v>
      </c>
      <c r="B3717" s="20" t="s">
        <v>82</v>
      </c>
      <c r="C3717" s="20" t="s">
        <v>86</v>
      </c>
      <c r="D3717" s="20">
        <v>24</v>
      </c>
      <c r="E3717" s="20">
        <v>2500</v>
      </c>
      <c r="F3717" s="20">
        <v>38</v>
      </c>
      <c r="G3717" s="20">
        <v>2.7</v>
      </c>
      <c r="H3717" s="20">
        <v>1</v>
      </c>
      <c r="I3717" s="20">
        <v>39</v>
      </c>
      <c r="J3717" s="21">
        <v>136</v>
      </c>
      <c r="K3717" s="22">
        <f>IFERROR(TablaAforos[[#This Row],[AREA DEL POTRERO]]/TablaAforos[[#This Row],[NUMERO VACAS LOTE]]/TablaAforos[[#This Row],[DIAS OCUPACION]],"")</f>
        <v>65.78947368421052</v>
      </c>
      <c r="L3717" s="23">
        <f t="shared" si="642"/>
        <v>2024</v>
      </c>
      <c r="M3717" s="23">
        <f t="shared" si="643"/>
        <v>5</v>
      </c>
      <c r="N3717" s="23">
        <f t="shared" si="644"/>
        <v>18</v>
      </c>
      <c r="O3717" s="23">
        <v>6</v>
      </c>
    </row>
    <row r="3718" spans="1:17">
      <c r="A3718" s="45">
        <v>45431</v>
      </c>
      <c r="B3718" s="20" t="s">
        <v>82</v>
      </c>
      <c r="C3718" s="20" t="s">
        <v>86</v>
      </c>
      <c r="D3718" s="20">
        <v>25</v>
      </c>
      <c r="E3718" s="20">
        <v>2500</v>
      </c>
      <c r="F3718" s="20">
        <v>38</v>
      </c>
      <c r="G3718" s="20">
        <v>2.6</v>
      </c>
      <c r="H3718" s="20">
        <v>1</v>
      </c>
      <c r="I3718" s="20">
        <v>39</v>
      </c>
      <c r="J3718" s="21">
        <v>129</v>
      </c>
      <c r="K3718" s="22">
        <f>IFERROR(TablaAforos[[#This Row],[AREA DEL POTRERO]]/TablaAforos[[#This Row],[NUMERO VACAS LOTE]]/TablaAforos[[#This Row],[DIAS OCUPACION]],"")</f>
        <v>65.78947368421052</v>
      </c>
      <c r="L3718" s="23">
        <f t="shared" ref="L3718" si="648">YEAR(A3718)</f>
        <v>2024</v>
      </c>
      <c r="M3718" s="23">
        <f t="shared" ref="M3718" si="649">MONTH(A3718)</f>
        <v>5</v>
      </c>
      <c r="N3718" s="23">
        <f t="shared" ref="N3718" si="650">DAY(A3718)</f>
        <v>19</v>
      </c>
      <c r="O3718" s="23">
        <v>6</v>
      </c>
    </row>
    <row r="3719" spans="1:17">
      <c r="A3719" s="261">
        <v>45432</v>
      </c>
      <c r="B3719" s="262" t="s">
        <v>82</v>
      </c>
      <c r="C3719" s="262" t="s">
        <v>86</v>
      </c>
      <c r="D3719" s="262">
        <v>26</v>
      </c>
      <c r="E3719" s="262">
        <v>2500</v>
      </c>
      <c r="F3719" s="262">
        <v>39</v>
      </c>
      <c r="G3719" s="262">
        <v>2.1</v>
      </c>
      <c r="H3719" s="262">
        <v>1</v>
      </c>
      <c r="I3719" s="262">
        <v>39</v>
      </c>
      <c r="J3719" s="263">
        <v>104</v>
      </c>
      <c r="K3719" s="264">
        <f>IFERROR(TablaAforos[[#This Row],[AREA DEL POTRERO]]/TablaAforos[[#This Row],[NUMERO VACAS LOTE]]/TablaAforos[[#This Row],[DIAS OCUPACION]],"")</f>
        <v>64.102564102564102</v>
      </c>
      <c r="L3719" s="265">
        <f>YEAR(A3719)</f>
        <v>2024</v>
      </c>
      <c r="M3719" s="265">
        <f>MONTH(A3719)</f>
        <v>5</v>
      </c>
      <c r="N3719" s="265">
        <f>DAY(A3719)</f>
        <v>20</v>
      </c>
      <c r="O3719" s="265">
        <v>6</v>
      </c>
      <c r="P3719" s="265"/>
      <c r="Q3719" s="262"/>
    </row>
    <row r="3720" spans="1:17">
      <c r="A3720" s="261">
        <v>45433</v>
      </c>
      <c r="B3720" s="262" t="s">
        <v>82</v>
      </c>
      <c r="C3720" s="262" t="s">
        <v>86</v>
      </c>
      <c r="D3720" s="262">
        <v>46</v>
      </c>
      <c r="E3720" s="262">
        <v>2500</v>
      </c>
      <c r="F3720" s="262">
        <v>39</v>
      </c>
      <c r="G3720" s="262">
        <v>3.1</v>
      </c>
      <c r="H3720" s="262">
        <v>1</v>
      </c>
      <c r="I3720" s="262">
        <v>33</v>
      </c>
      <c r="J3720" s="263">
        <v>152</v>
      </c>
      <c r="K3720" s="264">
        <f>IFERROR(TablaAforos[[#This Row],[AREA DEL POTRERO]]/TablaAforos[[#This Row],[NUMERO VACAS LOTE]]/TablaAforos[[#This Row],[DIAS OCUPACION]],"")</f>
        <v>64.102564102564102</v>
      </c>
      <c r="L3720" s="265">
        <f t="shared" ref="L3720:L3724" si="651">YEAR(A3720)</f>
        <v>2024</v>
      </c>
      <c r="M3720" s="265">
        <f t="shared" ref="M3720:M3724" si="652">MONTH(A3720)</f>
        <v>5</v>
      </c>
      <c r="N3720" s="265">
        <f t="shared" ref="N3720:N3724" si="653">DAY(A3720)</f>
        <v>21</v>
      </c>
      <c r="O3720" s="265">
        <v>6</v>
      </c>
      <c r="P3720" s="265"/>
      <c r="Q3720" s="262"/>
    </row>
    <row r="3721" spans="1:17">
      <c r="A3721" s="45">
        <v>45433</v>
      </c>
      <c r="B3721" s="20" t="s">
        <v>82</v>
      </c>
      <c r="C3721" s="20" t="s">
        <v>87</v>
      </c>
      <c r="D3721" s="20">
        <v>44</v>
      </c>
      <c r="E3721" s="20">
        <v>12727</v>
      </c>
      <c r="F3721" s="20">
        <v>38</v>
      </c>
      <c r="G3721" s="20">
        <v>1.6</v>
      </c>
      <c r="H3721" s="20">
        <v>4.5</v>
      </c>
      <c r="I3721" s="20">
        <v>38</v>
      </c>
      <c r="J3721" s="21">
        <v>91.5</v>
      </c>
      <c r="K3721" s="22">
        <f>IFERROR(TablaAforos[[#This Row],[AREA DEL POTRERO]]/TablaAforos[[#This Row],[NUMERO VACAS LOTE]]/TablaAforos[[#This Row],[DIAS OCUPACION]],"")</f>
        <v>74.42690058479532</v>
      </c>
      <c r="L3721" s="23">
        <f>YEAR(A3721)</f>
        <v>2024</v>
      </c>
      <c r="M3721" s="23">
        <f>MONTH(A3721)</f>
        <v>5</v>
      </c>
      <c r="N3721" s="23">
        <f>DAY(A3721)</f>
        <v>21</v>
      </c>
      <c r="O3721" s="23">
        <v>6</v>
      </c>
    </row>
    <row r="3722" spans="1:17">
      <c r="A3722" s="261">
        <v>45434</v>
      </c>
      <c r="B3722" s="262" t="s">
        <v>82</v>
      </c>
      <c r="C3722" s="262" t="s">
        <v>86</v>
      </c>
      <c r="D3722" s="262">
        <v>47</v>
      </c>
      <c r="E3722" s="262">
        <v>2500</v>
      </c>
      <c r="F3722" s="262">
        <v>39</v>
      </c>
      <c r="G3722" s="262">
        <v>2.7</v>
      </c>
      <c r="H3722" s="262">
        <v>1</v>
      </c>
      <c r="I3722" s="262">
        <v>33</v>
      </c>
      <c r="J3722" s="263">
        <v>134</v>
      </c>
      <c r="K3722" s="264">
        <f>IFERROR(TablaAforos[[#This Row],[AREA DEL POTRERO]]/TablaAforos[[#This Row],[NUMERO VACAS LOTE]]/TablaAforos[[#This Row],[DIAS OCUPACION]],"")</f>
        <v>64.102564102564102</v>
      </c>
      <c r="L3722" s="265">
        <f t="shared" si="651"/>
        <v>2024</v>
      </c>
      <c r="M3722" s="265">
        <f t="shared" si="652"/>
        <v>5</v>
      </c>
      <c r="N3722" s="265">
        <f t="shared" si="653"/>
        <v>22</v>
      </c>
      <c r="O3722" s="265">
        <v>6</v>
      </c>
      <c r="P3722" s="265"/>
      <c r="Q3722" s="262"/>
    </row>
    <row r="3723" spans="1:17">
      <c r="A3723" s="45">
        <v>45434</v>
      </c>
      <c r="B3723" s="20" t="s">
        <v>88</v>
      </c>
      <c r="C3723" s="20">
        <v>1</v>
      </c>
      <c r="D3723" s="20">
        <v>10</v>
      </c>
      <c r="E3723" s="20">
        <v>6021</v>
      </c>
      <c r="F3723" s="20">
        <v>46</v>
      </c>
      <c r="G3723" s="20">
        <v>1.9</v>
      </c>
      <c r="H3723" s="20">
        <v>2</v>
      </c>
      <c r="I3723" s="20">
        <v>39</v>
      </c>
      <c r="J3723" s="21">
        <v>80.8</v>
      </c>
      <c r="K3723" s="22">
        <f>IFERROR(TablaAforos[[#This Row],[AREA DEL POTRERO]]/TablaAforos[[#This Row],[NUMERO VACAS LOTE]]/TablaAforos[[#This Row],[DIAS OCUPACION]],"")</f>
        <v>65.445652173913047</v>
      </c>
      <c r="L3723" s="23">
        <f>YEAR(A3723)</f>
        <v>2024</v>
      </c>
      <c r="M3723" s="23">
        <f>MONTH(A3723)</f>
        <v>5</v>
      </c>
      <c r="N3723" s="23">
        <f>DAY(A3723)</f>
        <v>22</v>
      </c>
      <c r="O3723" s="23">
        <v>6</v>
      </c>
    </row>
    <row r="3724" spans="1:17">
      <c r="A3724" s="261">
        <v>45435</v>
      </c>
      <c r="B3724" s="262" t="s">
        <v>82</v>
      </c>
      <c r="C3724" s="262" t="s">
        <v>86</v>
      </c>
      <c r="D3724" s="262">
        <v>48</v>
      </c>
      <c r="E3724" s="262">
        <v>2500</v>
      </c>
      <c r="F3724" s="262">
        <v>39</v>
      </c>
      <c r="G3724" s="262">
        <v>2.1</v>
      </c>
      <c r="H3724" s="262">
        <v>1</v>
      </c>
      <c r="I3724" s="262">
        <v>33</v>
      </c>
      <c r="J3724" s="263">
        <v>101</v>
      </c>
      <c r="K3724" s="264">
        <f>IFERROR(TablaAforos[[#This Row],[AREA DEL POTRERO]]/TablaAforos[[#This Row],[NUMERO VACAS LOTE]]/TablaAforos[[#This Row],[DIAS OCUPACION]],"")</f>
        <v>64.102564102564102</v>
      </c>
      <c r="L3724" s="265">
        <f t="shared" si="651"/>
        <v>2024</v>
      </c>
      <c r="M3724" s="265">
        <f t="shared" si="652"/>
        <v>5</v>
      </c>
      <c r="N3724" s="265">
        <f t="shared" si="653"/>
        <v>23</v>
      </c>
      <c r="O3724" s="265">
        <v>6</v>
      </c>
      <c r="P3724" s="265"/>
      <c r="Q3724" s="262"/>
    </row>
    <row r="3725" spans="1:17">
      <c r="A3725" s="45">
        <v>45440</v>
      </c>
      <c r="B3725" s="20" t="s">
        <v>82</v>
      </c>
      <c r="C3725" s="20" t="s">
        <v>86</v>
      </c>
      <c r="D3725" s="20">
        <v>30</v>
      </c>
      <c r="E3725" s="20">
        <v>12578</v>
      </c>
      <c r="F3725" s="20">
        <v>41</v>
      </c>
      <c r="G3725" s="20">
        <v>1.2</v>
      </c>
      <c r="H3725" s="20">
        <v>3</v>
      </c>
      <c r="I3725" s="20">
        <v>39</v>
      </c>
      <c r="J3725" s="21">
        <v>98.9</v>
      </c>
      <c r="K3725" s="22">
        <f>IFERROR(TablaAforos[[#This Row],[AREA DEL POTRERO]]/TablaAforos[[#This Row],[NUMERO VACAS LOTE]]/TablaAforos[[#This Row],[DIAS OCUPACION]],"")</f>
        <v>102.26016260162601</v>
      </c>
      <c r="L3725" s="23">
        <f t="shared" ref="L3725:L3731" si="654">YEAR(A3725)</f>
        <v>2024</v>
      </c>
      <c r="M3725" s="23">
        <f t="shared" ref="M3725:M3731" si="655">MONTH(A3725)</f>
        <v>5</v>
      </c>
      <c r="N3725" s="23">
        <f t="shared" ref="N3725:N3731" si="656">DAY(A3725)</f>
        <v>28</v>
      </c>
      <c r="O3725" s="23">
        <v>6</v>
      </c>
    </row>
    <row r="3726" spans="1:17">
      <c r="A3726" s="45">
        <v>45451</v>
      </c>
      <c r="B3726" s="20" t="s">
        <v>82</v>
      </c>
      <c r="C3726" s="20" t="s">
        <v>87</v>
      </c>
      <c r="D3726" s="20">
        <v>66</v>
      </c>
      <c r="E3726" s="20">
        <v>2500</v>
      </c>
      <c r="F3726" s="20">
        <v>35</v>
      </c>
      <c r="G3726" s="20">
        <v>2.1</v>
      </c>
      <c r="H3726" s="20">
        <v>1</v>
      </c>
      <c r="I3726" s="20">
        <v>30</v>
      </c>
      <c r="J3726" s="21">
        <v>115</v>
      </c>
      <c r="K3726" s="22">
        <f>IFERROR(TablaAforos[[#This Row],[AREA DEL POTRERO]]/TablaAforos[[#This Row],[NUMERO VACAS LOTE]]/TablaAforos[[#This Row],[DIAS OCUPACION]],"")</f>
        <v>71.428571428571431</v>
      </c>
      <c r="L3726" s="23">
        <f t="shared" si="654"/>
        <v>2024</v>
      </c>
      <c r="M3726" s="23">
        <f t="shared" si="655"/>
        <v>6</v>
      </c>
      <c r="N3726" s="23">
        <f t="shared" si="656"/>
        <v>8</v>
      </c>
      <c r="O3726" s="23">
        <v>6</v>
      </c>
    </row>
    <row r="3727" spans="1:17">
      <c r="A3727" s="272">
        <v>45452</v>
      </c>
      <c r="B3727" s="273" t="s">
        <v>81</v>
      </c>
      <c r="C3727" s="273">
        <v>1</v>
      </c>
      <c r="D3727" s="273">
        <v>133</v>
      </c>
      <c r="E3727" s="273">
        <v>5015</v>
      </c>
      <c r="F3727" s="273">
        <v>35</v>
      </c>
      <c r="G3727" s="273">
        <v>2</v>
      </c>
      <c r="H3727" s="273">
        <v>2</v>
      </c>
      <c r="I3727" s="273">
        <v>34</v>
      </c>
      <c r="J3727" s="274">
        <v>93.1</v>
      </c>
      <c r="K3727" s="275">
        <f>IFERROR(TablaAforos[[#This Row],[AREA DEL POTRERO]]/TablaAforos[[#This Row],[NUMERO VACAS LOTE]]/TablaAforos[[#This Row],[DIAS OCUPACION]],"")</f>
        <v>71.642857142857139</v>
      </c>
      <c r="L3727" s="276">
        <f t="shared" si="654"/>
        <v>2024</v>
      </c>
      <c r="M3727" s="276">
        <f t="shared" si="655"/>
        <v>6</v>
      </c>
      <c r="N3727" s="276">
        <f t="shared" si="656"/>
        <v>9</v>
      </c>
      <c r="O3727" s="276">
        <v>6</v>
      </c>
      <c r="P3727" s="276"/>
      <c r="Q3727" s="273"/>
    </row>
    <row r="3728" spans="1:17">
      <c r="A3728" s="45">
        <v>45452</v>
      </c>
      <c r="B3728" s="20" t="s">
        <v>82</v>
      </c>
      <c r="C3728" s="20" t="s">
        <v>86</v>
      </c>
      <c r="D3728" s="20">
        <v>7</v>
      </c>
      <c r="E3728" s="20">
        <v>2500</v>
      </c>
      <c r="F3728" s="20">
        <v>41</v>
      </c>
      <c r="G3728" s="20">
        <v>2</v>
      </c>
      <c r="H3728" s="20">
        <v>1</v>
      </c>
      <c r="I3728" s="20">
        <v>37</v>
      </c>
      <c r="J3728" s="21">
        <v>105</v>
      </c>
      <c r="K3728" s="22">
        <f>IFERROR(TablaAforos[[#This Row],[AREA DEL POTRERO]]/TablaAforos[[#This Row],[NUMERO VACAS LOTE]]/TablaAforos[[#This Row],[DIAS OCUPACION]],"")</f>
        <v>60.975609756097562</v>
      </c>
      <c r="L3728" s="23">
        <f t="shared" si="654"/>
        <v>2024</v>
      </c>
      <c r="M3728" s="23">
        <f t="shared" si="655"/>
        <v>6</v>
      </c>
      <c r="N3728" s="23">
        <f t="shared" si="656"/>
        <v>9</v>
      </c>
      <c r="O3728" s="23">
        <v>6</v>
      </c>
    </row>
    <row r="3729" spans="1:17">
      <c r="A3729" s="45">
        <v>45452</v>
      </c>
      <c r="B3729" s="20" t="s">
        <v>82</v>
      </c>
      <c r="C3729" s="20" t="s">
        <v>87</v>
      </c>
      <c r="D3729" s="20">
        <v>67</v>
      </c>
      <c r="E3729" s="20">
        <v>2500</v>
      </c>
      <c r="F3729" s="20">
        <v>35</v>
      </c>
      <c r="G3729" s="20">
        <v>1.8</v>
      </c>
      <c r="H3729" s="20">
        <v>1</v>
      </c>
      <c r="I3729" s="20">
        <v>30</v>
      </c>
      <c r="J3729" s="21">
        <v>98</v>
      </c>
      <c r="K3729" s="22">
        <f>IFERROR(TablaAforos[[#This Row],[AREA DEL POTRERO]]/TablaAforos[[#This Row],[NUMERO VACAS LOTE]]/TablaAforos[[#This Row],[DIAS OCUPACION]],"")</f>
        <v>71.428571428571431</v>
      </c>
      <c r="L3729" s="23">
        <f t="shared" si="654"/>
        <v>2024</v>
      </c>
      <c r="M3729" s="23">
        <f t="shared" si="655"/>
        <v>6</v>
      </c>
      <c r="N3729" s="23">
        <f t="shared" si="656"/>
        <v>9</v>
      </c>
      <c r="O3729" s="23">
        <v>6</v>
      </c>
    </row>
    <row r="3730" spans="1:17">
      <c r="A3730" s="272">
        <v>45453</v>
      </c>
      <c r="B3730" s="273" t="s">
        <v>81</v>
      </c>
      <c r="C3730" s="273">
        <v>2</v>
      </c>
      <c r="D3730" s="273">
        <v>82</v>
      </c>
      <c r="E3730" s="273">
        <v>2804</v>
      </c>
      <c r="F3730" s="273">
        <v>30</v>
      </c>
      <c r="G3730" s="273">
        <v>2</v>
      </c>
      <c r="H3730" s="273">
        <v>1</v>
      </c>
      <c r="I3730" s="273">
        <v>33</v>
      </c>
      <c r="J3730" s="274">
        <v>125</v>
      </c>
      <c r="K3730" s="275">
        <f>IFERROR(TablaAforos[[#This Row],[AREA DEL POTRERO]]/TablaAforos[[#This Row],[NUMERO VACAS LOTE]]/TablaAforos[[#This Row],[DIAS OCUPACION]],"")</f>
        <v>93.466666666666669</v>
      </c>
      <c r="L3730" s="276">
        <f>YEAR(A3730)</f>
        <v>2024</v>
      </c>
      <c r="M3730" s="276">
        <f>MONTH(A3730)</f>
        <v>6</v>
      </c>
      <c r="N3730" s="276">
        <f>DAY(A3730)</f>
        <v>10</v>
      </c>
      <c r="O3730" s="276">
        <v>6</v>
      </c>
      <c r="P3730" s="276"/>
      <c r="Q3730" s="273"/>
    </row>
    <row r="3731" spans="1:17">
      <c r="A3731" s="45">
        <v>45453</v>
      </c>
      <c r="B3731" s="20" t="s">
        <v>82</v>
      </c>
      <c r="C3731" s="20" t="s">
        <v>86</v>
      </c>
      <c r="D3731" s="20">
        <v>8</v>
      </c>
      <c r="E3731" s="20">
        <v>2500</v>
      </c>
      <c r="F3731" s="20">
        <v>41</v>
      </c>
      <c r="G3731" s="20">
        <v>2.1</v>
      </c>
      <c r="H3731" s="20">
        <v>1</v>
      </c>
      <c r="I3731" s="20">
        <v>37</v>
      </c>
      <c r="J3731" s="21">
        <v>100</v>
      </c>
      <c r="K3731" s="22">
        <f>IFERROR(TablaAforos[[#This Row],[AREA DEL POTRERO]]/TablaAforos[[#This Row],[NUMERO VACAS LOTE]]/TablaAforos[[#This Row],[DIAS OCUPACION]],"")</f>
        <v>60.975609756097562</v>
      </c>
      <c r="L3731" s="23">
        <f t="shared" si="654"/>
        <v>2024</v>
      </c>
      <c r="M3731" s="23">
        <f t="shared" si="655"/>
        <v>6</v>
      </c>
      <c r="N3731" s="23">
        <f t="shared" si="656"/>
        <v>10</v>
      </c>
      <c r="O3731" s="23">
        <v>6</v>
      </c>
    </row>
    <row r="3732" spans="1:17">
      <c r="A3732" s="272">
        <v>45453</v>
      </c>
      <c r="B3732" s="273" t="s">
        <v>82</v>
      </c>
      <c r="C3732" s="273" t="s">
        <v>87</v>
      </c>
      <c r="D3732" s="273">
        <v>69</v>
      </c>
      <c r="E3732" s="273">
        <v>2500</v>
      </c>
      <c r="F3732" s="273">
        <v>35</v>
      </c>
      <c r="G3732" s="273">
        <v>2.4</v>
      </c>
      <c r="H3732" s="273">
        <v>1</v>
      </c>
      <c r="I3732" s="273">
        <v>30</v>
      </c>
      <c r="J3732" s="274">
        <v>133</v>
      </c>
      <c r="K3732" s="275">
        <f>IFERROR(TablaAforos[[#This Row],[AREA DEL POTRERO]]/TablaAforos[[#This Row],[NUMERO VACAS LOTE]]/TablaAforos[[#This Row],[DIAS OCUPACION]],"")</f>
        <v>71.428571428571431</v>
      </c>
      <c r="L3732" s="276">
        <f>YEAR(A3732)</f>
        <v>2024</v>
      </c>
      <c r="M3732" s="276">
        <f>MONTH(A3732)</f>
        <v>6</v>
      </c>
      <c r="N3732" s="276">
        <f>DAY(A3732)</f>
        <v>10</v>
      </c>
      <c r="O3732" s="276">
        <v>6</v>
      </c>
      <c r="P3732" s="276"/>
      <c r="Q3732" s="273"/>
    </row>
    <row r="3733" spans="1:17">
      <c r="A3733" s="272">
        <v>45454</v>
      </c>
      <c r="B3733" s="273" t="s">
        <v>81</v>
      </c>
      <c r="C3733" s="273">
        <v>1</v>
      </c>
      <c r="D3733" s="273">
        <v>68</v>
      </c>
      <c r="E3733" s="273">
        <v>1180</v>
      </c>
      <c r="F3733" s="273">
        <v>35</v>
      </c>
      <c r="G3733" s="273">
        <v>2.1</v>
      </c>
      <c r="H3733" s="273">
        <v>0.5</v>
      </c>
      <c r="I3733" s="273">
        <v>33</v>
      </c>
      <c r="J3733" s="274">
        <v>95.5</v>
      </c>
      <c r="K3733" s="275">
        <f>IFERROR(TablaAforos[[#This Row],[AREA DEL POTRERO]]/TablaAforos[[#This Row],[NUMERO VACAS LOTE]]/TablaAforos[[#This Row],[DIAS OCUPACION]],"")</f>
        <v>67.428571428571431</v>
      </c>
      <c r="L3733" s="276">
        <f>YEAR(A3733)</f>
        <v>2024</v>
      </c>
      <c r="M3733" s="276">
        <f>MONTH(A3733)</f>
        <v>6</v>
      </c>
      <c r="N3733" s="276">
        <f>DAY(A3733)</f>
        <v>11</v>
      </c>
      <c r="O3733" s="276">
        <v>6</v>
      </c>
      <c r="P3733" s="276"/>
      <c r="Q3733" s="273"/>
    </row>
    <row r="3734" spans="1:17">
      <c r="A3734" s="45">
        <v>45454</v>
      </c>
      <c r="B3734" s="20" t="s">
        <v>81</v>
      </c>
      <c r="C3734" s="20">
        <v>2</v>
      </c>
      <c r="D3734" s="20">
        <v>84</v>
      </c>
      <c r="E3734" s="20">
        <v>1943</v>
      </c>
      <c r="F3734" s="20">
        <v>30</v>
      </c>
      <c r="G3734" s="20">
        <v>1.6</v>
      </c>
      <c r="H3734" s="20">
        <v>1</v>
      </c>
      <c r="I3734" s="20">
        <v>33</v>
      </c>
      <c r="J3734" s="21">
        <v>70.3</v>
      </c>
      <c r="K3734" s="22">
        <f>IFERROR(TablaAforos[[#This Row],[AREA DEL POTRERO]]/TablaAforos[[#This Row],[NUMERO VACAS LOTE]]/TablaAforos[[#This Row],[DIAS OCUPACION]],"")</f>
        <v>64.766666666666666</v>
      </c>
      <c r="L3734" s="23">
        <f t="shared" ref="L3734:L3742" si="657">YEAR(A3734)</f>
        <v>2024</v>
      </c>
      <c r="M3734" s="23">
        <f t="shared" ref="M3734:M3742" si="658">MONTH(A3734)</f>
        <v>6</v>
      </c>
      <c r="N3734" s="23">
        <f t="shared" ref="N3734:N3742" si="659">DAY(A3734)</f>
        <v>11</v>
      </c>
      <c r="O3734" s="23">
        <v>6</v>
      </c>
    </row>
    <row r="3735" spans="1:17">
      <c r="A3735" s="45">
        <v>45454</v>
      </c>
      <c r="B3735" s="20" t="s">
        <v>82</v>
      </c>
      <c r="C3735" s="20" t="s">
        <v>86</v>
      </c>
      <c r="D3735" s="20">
        <v>9</v>
      </c>
      <c r="E3735" s="20">
        <v>2500</v>
      </c>
      <c r="F3735" s="20">
        <v>41</v>
      </c>
      <c r="G3735" s="20">
        <v>1.9</v>
      </c>
      <c r="H3735" s="20">
        <v>1</v>
      </c>
      <c r="I3735" s="20">
        <v>37</v>
      </c>
      <c r="J3735" s="21">
        <v>86.9</v>
      </c>
      <c r="K3735" s="22">
        <f>IFERROR(TablaAforos[[#This Row],[AREA DEL POTRERO]]/TablaAforos[[#This Row],[NUMERO VACAS LOTE]]/TablaAforos[[#This Row],[DIAS OCUPACION]],"")</f>
        <v>60.975609756097562</v>
      </c>
      <c r="L3735" s="23">
        <f t="shared" si="657"/>
        <v>2024</v>
      </c>
      <c r="M3735" s="23">
        <f t="shared" si="658"/>
        <v>6</v>
      </c>
      <c r="N3735" s="23">
        <f t="shared" si="659"/>
        <v>11</v>
      </c>
      <c r="O3735" s="23">
        <v>6</v>
      </c>
    </row>
    <row r="3736" spans="1:17">
      <c r="A3736" s="272">
        <v>45454</v>
      </c>
      <c r="B3736" s="273" t="s">
        <v>82</v>
      </c>
      <c r="C3736" s="273" t="s">
        <v>87</v>
      </c>
      <c r="D3736" s="273">
        <v>70</v>
      </c>
      <c r="E3736" s="273">
        <v>2500</v>
      </c>
      <c r="F3736" s="273">
        <v>35</v>
      </c>
      <c r="G3736" s="273">
        <v>2.4</v>
      </c>
      <c r="H3736" s="273">
        <v>1</v>
      </c>
      <c r="I3736" s="273">
        <v>31</v>
      </c>
      <c r="J3736" s="274">
        <v>130</v>
      </c>
      <c r="K3736" s="275">
        <f>IFERROR(TablaAforos[[#This Row],[AREA DEL POTRERO]]/TablaAforos[[#This Row],[NUMERO VACAS LOTE]]/TablaAforos[[#This Row],[DIAS OCUPACION]],"")</f>
        <v>71.428571428571431</v>
      </c>
      <c r="L3736" s="276">
        <f>YEAR(A3736)</f>
        <v>2024</v>
      </c>
      <c r="M3736" s="276">
        <f>MONTH(A3736)</f>
        <v>6</v>
      </c>
      <c r="N3736" s="276">
        <f>DAY(A3736)</f>
        <v>11</v>
      </c>
      <c r="O3736" s="276">
        <v>6</v>
      </c>
      <c r="P3736" s="276"/>
      <c r="Q3736" s="273"/>
    </row>
    <row r="3737" spans="1:17">
      <c r="A3737" s="272">
        <v>45454</v>
      </c>
      <c r="B3737" s="273" t="s">
        <v>88</v>
      </c>
      <c r="C3737" s="273">
        <v>1</v>
      </c>
      <c r="D3737" s="273">
        <v>7</v>
      </c>
      <c r="E3737" s="273">
        <v>15848</v>
      </c>
      <c r="F3737" s="273">
        <v>45</v>
      </c>
      <c r="G3737" s="273">
        <v>1.4</v>
      </c>
      <c r="H3737" s="273">
        <v>3.5</v>
      </c>
      <c r="I3737" s="273">
        <v>32</v>
      </c>
      <c r="J3737" s="274">
        <v>94.2</v>
      </c>
      <c r="K3737" s="275">
        <f>IFERROR(TablaAforos[[#This Row],[AREA DEL POTRERO]]/TablaAforos[[#This Row],[NUMERO VACAS LOTE]]/TablaAforos[[#This Row],[DIAS OCUPACION]],"")</f>
        <v>100.62222222222223</v>
      </c>
      <c r="L3737" s="276">
        <f>YEAR(A3737)</f>
        <v>2024</v>
      </c>
      <c r="M3737" s="276">
        <f>MONTH(A3737)</f>
        <v>6</v>
      </c>
      <c r="N3737" s="276">
        <f>DAY(A3737)</f>
        <v>11</v>
      </c>
      <c r="O3737" s="276">
        <v>6</v>
      </c>
      <c r="P3737" s="276"/>
      <c r="Q3737" s="273"/>
    </row>
    <row r="3738" spans="1:17">
      <c r="A3738" s="45">
        <v>45455</v>
      </c>
      <c r="B3738" s="20" t="s">
        <v>81</v>
      </c>
      <c r="C3738" s="20">
        <v>1</v>
      </c>
      <c r="D3738" s="20">
        <v>69</v>
      </c>
      <c r="E3738" s="20">
        <v>2218</v>
      </c>
      <c r="F3738" s="20">
        <v>35</v>
      </c>
      <c r="G3738" s="20">
        <v>2.1</v>
      </c>
      <c r="H3738" s="20">
        <v>1</v>
      </c>
      <c r="I3738" s="20">
        <v>34</v>
      </c>
      <c r="J3738" s="21">
        <v>88.6</v>
      </c>
      <c r="K3738" s="22">
        <f>IFERROR(TablaAforos[[#This Row],[AREA DEL POTRERO]]/TablaAforos[[#This Row],[NUMERO VACAS LOTE]]/TablaAforos[[#This Row],[DIAS OCUPACION]],"")</f>
        <v>63.371428571428574</v>
      </c>
      <c r="L3738" s="23">
        <f t="shared" si="657"/>
        <v>2024</v>
      </c>
      <c r="M3738" s="23">
        <f t="shared" si="658"/>
        <v>6</v>
      </c>
      <c r="N3738" s="23">
        <f t="shared" si="659"/>
        <v>12</v>
      </c>
      <c r="O3738" s="23">
        <v>6</v>
      </c>
    </row>
    <row r="3739" spans="1:17">
      <c r="A3739" s="45">
        <v>45455</v>
      </c>
      <c r="B3739" s="20" t="s">
        <v>81</v>
      </c>
      <c r="C3739" s="20">
        <v>2</v>
      </c>
      <c r="D3739" s="20">
        <v>86</v>
      </c>
      <c r="E3739" s="20">
        <v>2224</v>
      </c>
      <c r="F3739" s="20">
        <v>30</v>
      </c>
      <c r="G3739" s="20">
        <v>2</v>
      </c>
      <c r="H3739" s="20">
        <v>1</v>
      </c>
      <c r="I3739" s="20">
        <v>33</v>
      </c>
      <c r="J3739" s="21">
        <v>98.8</v>
      </c>
      <c r="K3739" s="22">
        <f>IFERROR(TablaAforos[[#This Row],[AREA DEL POTRERO]]/TablaAforos[[#This Row],[NUMERO VACAS LOTE]]/TablaAforos[[#This Row],[DIAS OCUPACION]],"")</f>
        <v>74.13333333333334</v>
      </c>
      <c r="L3739" s="23">
        <f t="shared" si="657"/>
        <v>2024</v>
      </c>
      <c r="M3739" s="23">
        <f t="shared" si="658"/>
        <v>6</v>
      </c>
      <c r="N3739" s="23">
        <f t="shared" si="659"/>
        <v>12</v>
      </c>
      <c r="O3739" s="23">
        <v>6</v>
      </c>
    </row>
    <row r="3740" spans="1:17">
      <c r="A3740" s="45">
        <v>45455</v>
      </c>
      <c r="B3740" s="20" t="s">
        <v>82</v>
      </c>
      <c r="C3740" s="20" t="s">
        <v>86</v>
      </c>
      <c r="D3740" s="20">
        <v>10</v>
      </c>
      <c r="E3740" s="20">
        <v>2500</v>
      </c>
      <c r="F3740" s="20">
        <v>41</v>
      </c>
      <c r="G3740" s="20">
        <v>1.7</v>
      </c>
      <c r="H3740" s="20">
        <v>1</v>
      </c>
      <c r="I3740" s="20">
        <v>37</v>
      </c>
      <c r="J3740" s="21">
        <v>79.099999999999994</v>
      </c>
      <c r="K3740" s="22">
        <f>IFERROR(TablaAforos[[#This Row],[AREA DEL POTRERO]]/TablaAforos[[#This Row],[NUMERO VACAS LOTE]]/TablaAforos[[#This Row],[DIAS OCUPACION]],"")</f>
        <v>60.975609756097562</v>
      </c>
      <c r="L3740" s="23">
        <f t="shared" si="657"/>
        <v>2024</v>
      </c>
      <c r="M3740" s="23">
        <f t="shared" si="658"/>
        <v>6</v>
      </c>
      <c r="N3740" s="23">
        <f t="shared" si="659"/>
        <v>12</v>
      </c>
      <c r="O3740" s="23">
        <v>6</v>
      </c>
    </row>
    <row r="3741" spans="1:17">
      <c r="A3741" s="272">
        <v>45455</v>
      </c>
      <c r="B3741" s="273" t="s">
        <v>82</v>
      </c>
      <c r="C3741" s="273" t="s">
        <v>87</v>
      </c>
      <c r="D3741" s="273">
        <v>36</v>
      </c>
      <c r="E3741" s="273">
        <v>12728</v>
      </c>
      <c r="F3741" s="273">
        <v>35</v>
      </c>
      <c r="G3741" s="273">
        <v>1.8</v>
      </c>
      <c r="H3741" s="273">
        <v>5</v>
      </c>
      <c r="I3741" s="273">
        <v>31</v>
      </c>
      <c r="J3741" s="274">
        <v>99.8</v>
      </c>
      <c r="K3741" s="275">
        <f>IFERROR(TablaAforos[[#This Row],[AREA DEL POTRERO]]/TablaAforos[[#This Row],[NUMERO VACAS LOTE]]/TablaAforos[[#This Row],[DIAS OCUPACION]],"")</f>
        <v>72.731428571428566</v>
      </c>
      <c r="L3741" s="276">
        <f>YEAR(A3741)</f>
        <v>2024</v>
      </c>
      <c r="M3741" s="276">
        <f>MONTH(A3741)</f>
        <v>6</v>
      </c>
      <c r="N3741" s="276">
        <f>DAY(A3741)</f>
        <v>12</v>
      </c>
      <c r="O3741" s="276">
        <v>6</v>
      </c>
      <c r="P3741" s="276"/>
      <c r="Q3741" s="273"/>
    </row>
    <row r="3742" spans="1:17">
      <c r="A3742" s="45">
        <v>45456</v>
      </c>
      <c r="B3742" s="20" t="s">
        <v>81</v>
      </c>
      <c r="C3742" s="20">
        <v>1</v>
      </c>
      <c r="D3742" s="20">
        <v>70</v>
      </c>
      <c r="E3742" s="20">
        <v>2762</v>
      </c>
      <c r="F3742" s="20">
        <v>35</v>
      </c>
      <c r="G3742" s="20">
        <v>2.1</v>
      </c>
      <c r="H3742" s="20">
        <v>1</v>
      </c>
      <c r="I3742" s="20">
        <v>34</v>
      </c>
      <c r="J3742" s="21">
        <v>101</v>
      </c>
      <c r="K3742" s="22">
        <f>IFERROR(TablaAforos[[#This Row],[AREA DEL POTRERO]]/TablaAforos[[#This Row],[NUMERO VACAS LOTE]]/TablaAforos[[#This Row],[DIAS OCUPACION]],"")</f>
        <v>78.914285714285711</v>
      </c>
      <c r="L3742" s="23">
        <f t="shared" si="657"/>
        <v>2024</v>
      </c>
      <c r="M3742" s="23">
        <f t="shared" si="658"/>
        <v>6</v>
      </c>
      <c r="N3742" s="23">
        <f t="shared" si="659"/>
        <v>13</v>
      </c>
      <c r="O3742" s="23">
        <v>6</v>
      </c>
    </row>
    <row r="3743" spans="1:17">
      <c r="A3743" s="272">
        <v>45456</v>
      </c>
      <c r="B3743" s="273" t="s">
        <v>81</v>
      </c>
      <c r="C3743" s="273">
        <v>1</v>
      </c>
      <c r="D3743" s="273">
        <v>59</v>
      </c>
      <c r="E3743" s="273">
        <v>2452</v>
      </c>
      <c r="F3743" s="273">
        <v>35</v>
      </c>
      <c r="G3743" s="273">
        <v>2.2000000000000002</v>
      </c>
      <c r="H3743" s="273">
        <v>1</v>
      </c>
      <c r="I3743" s="273">
        <v>31</v>
      </c>
      <c r="J3743" s="274">
        <v>102</v>
      </c>
      <c r="K3743" s="275">
        <f>IFERROR(TablaAforos[[#This Row],[AREA DEL POTRERO]]/TablaAforos[[#This Row],[NUMERO VACAS LOTE]]/TablaAforos[[#This Row],[DIAS OCUPACION]],"")</f>
        <v>70.057142857142864</v>
      </c>
      <c r="L3743" s="276">
        <f>YEAR(A3743)</f>
        <v>2024</v>
      </c>
      <c r="M3743" s="276">
        <f>MONTH(A3743)</f>
        <v>6</v>
      </c>
      <c r="N3743" s="276">
        <f>DAY(A3743)</f>
        <v>13</v>
      </c>
      <c r="O3743" s="276">
        <v>6</v>
      </c>
      <c r="P3743" s="276"/>
      <c r="Q3743" s="273"/>
    </row>
    <row r="3744" spans="1:17">
      <c r="A3744" s="272">
        <v>45456</v>
      </c>
      <c r="B3744" s="273" t="s">
        <v>82</v>
      </c>
      <c r="C3744" s="273" t="s">
        <v>86</v>
      </c>
      <c r="D3744" s="273">
        <v>11</v>
      </c>
      <c r="E3744" s="273">
        <v>2500</v>
      </c>
      <c r="F3744" s="273">
        <v>41</v>
      </c>
      <c r="G3744" s="273">
        <v>2.7</v>
      </c>
      <c r="H3744" s="273">
        <v>1</v>
      </c>
      <c r="I3744" s="273">
        <v>37</v>
      </c>
      <c r="J3744" s="274">
        <v>123</v>
      </c>
      <c r="K3744" s="275">
        <f>IFERROR(TablaAforos[[#This Row],[AREA DEL POTRERO]]/TablaAforos[[#This Row],[NUMERO VACAS LOTE]]/TablaAforos[[#This Row],[DIAS OCUPACION]],"")</f>
        <v>60.975609756097562</v>
      </c>
      <c r="L3744" s="276">
        <f>YEAR(A3744)</f>
        <v>2024</v>
      </c>
      <c r="M3744" s="276">
        <f>MONTH(A3744)</f>
        <v>6</v>
      </c>
      <c r="N3744" s="276">
        <f>DAY(A3744)</f>
        <v>13</v>
      </c>
      <c r="O3744" s="276">
        <v>6</v>
      </c>
      <c r="P3744" s="276"/>
      <c r="Q3744" s="273"/>
    </row>
    <row r="3745" spans="1:17">
      <c r="A3745" s="272">
        <v>45457</v>
      </c>
      <c r="B3745" s="273" t="s">
        <v>81</v>
      </c>
      <c r="C3745" s="273">
        <v>1</v>
      </c>
      <c r="D3745" s="273">
        <v>58</v>
      </c>
      <c r="E3745" s="273">
        <v>2292</v>
      </c>
      <c r="F3745" s="273">
        <v>35</v>
      </c>
      <c r="G3745" s="273">
        <v>2.2999999999999998</v>
      </c>
      <c r="H3745" s="273">
        <v>1</v>
      </c>
      <c r="I3745" s="273">
        <v>31</v>
      </c>
      <c r="J3745" s="274">
        <v>98.8</v>
      </c>
      <c r="K3745" s="275">
        <f>IFERROR(TablaAforos[[#This Row],[AREA DEL POTRERO]]/TablaAforos[[#This Row],[NUMERO VACAS LOTE]]/TablaAforos[[#This Row],[DIAS OCUPACION]],"")</f>
        <v>65.48571428571428</v>
      </c>
      <c r="L3745" s="276">
        <f>YEAR(A3745)</f>
        <v>2024</v>
      </c>
      <c r="M3745" s="276">
        <f>MONTH(A3745)</f>
        <v>6</v>
      </c>
      <c r="N3745" s="276">
        <f>DAY(A3745)</f>
        <v>14</v>
      </c>
      <c r="O3745" s="276">
        <v>6</v>
      </c>
      <c r="P3745" s="276"/>
      <c r="Q3745" s="273"/>
    </row>
    <row r="3746" spans="1:17">
      <c r="A3746" s="272">
        <v>45457</v>
      </c>
      <c r="B3746" s="273" t="s">
        <v>81</v>
      </c>
      <c r="C3746" s="273">
        <v>2</v>
      </c>
      <c r="D3746" s="273">
        <v>86</v>
      </c>
      <c r="E3746" s="273">
        <v>2224</v>
      </c>
      <c r="F3746" s="273">
        <v>29</v>
      </c>
      <c r="G3746" s="273">
        <v>1.9</v>
      </c>
      <c r="H3746" s="273">
        <v>1</v>
      </c>
      <c r="I3746" s="273">
        <v>35</v>
      </c>
      <c r="J3746" s="274">
        <v>94.6</v>
      </c>
      <c r="K3746" s="275">
        <f>IFERROR(TablaAforos[[#This Row],[AREA DEL POTRERO]]/TablaAforos[[#This Row],[NUMERO VACAS LOTE]]/TablaAforos[[#This Row],[DIAS OCUPACION]],"")</f>
        <v>76.689655172413794</v>
      </c>
      <c r="L3746" s="276">
        <f t="shared" ref="L3746:L3753" si="660">YEAR(A3746)</f>
        <v>2024</v>
      </c>
      <c r="M3746" s="276">
        <f t="shared" ref="M3746:M3753" si="661">MONTH(A3746)</f>
        <v>6</v>
      </c>
      <c r="N3746" s="276">
        <f t="shared" ref="N3746:N3753" si="662">DAY(A3746)</f>
        <v>14</v>
      </c>
      <c r="O3746" s="276">
        <v>6</v>
      </c>
      <c r="P3746" s="276"/>
      <c r="Q3746" s="273"/>
    </row>
    <row r="3747" spans="1:17">
      <c r="A3747" s="272">
        <v>45457</v>
      </c>
      <c r="B3747" s="273" t="s">
        <v>82</v>
      </c>
      <c r="C3747" s="273" t="s">
        <v>86</v>
      </c>
      <c r="D3747" s="273">
        <v>12</v>
      </c>
      <c r="E3747" s="273">
        <v>2500</v>
      </c>
      <c r="F3747" s="273">
        <v>41</v>
      </c>
      <c r="G3747" s="273">
        <v>2.2999999999999998</v>
      </c>
      <c r="H3747" s="273">
        <v>1</v>
      </c>
      <c r="I3747" s="273">
        <v>37</v>
      </c>
      <c r="J3747" s="274">
        <v>108</v>
      </c>
      <c r="K3747" s="275">
        <f>IFERROR(TablaAforos[[#This Row],[AREA DEL POTRERO]]/TablaAforos[[#This Row],[NUMERO VACAS LOTE]]/TablaAforos[[#This Row],[DIAS OCUPACION]],"")</f>
        <v>60.975609756097562</v>
      </c>
      <c r="L3747" s="276">
        <f t="shared" si="660"/>
        <v>2024</v>
      </c>
      <c r="M3747" s="276">
        <f t="shared" si="661"/>
        <v>6</v>
      </c>
      <c r="N3747" s="276">
        <f t="shared" si="662"/>
        <v>14</v>
      </c>
      <c r="O3747" s="276">
        <v>6</v>
      </c>
      <c r="P3747" s="276"/>
      <c r="Q3747" s="273"/>
    </row>
    <row r="3748" spans="1:17">
      <c r="A3748" s="272">
        <v>45458</v>
      </c>
      <c r="B3748" s="273" t="s">
        <v>81</v>
      </c>
      <c r="C3748" s="273">
        <v>1</v>
      </c>
      <c r="D3748" s="273">
        <v>57</v>
      </c>
      <c r="E3748" s="273">
        <v>2162</v>
      </c>
      <c r="F3748" s="273">
        <v>35</v>
      </c>
      <c r="G3748" s="273">
        <v>2.1</v>
      </c>
      <c r="H3748" s="273">
        <v>1</v>
      </c>
      <c r="I3748" s="273">
        <v>31</v>
      </c>
      <c r="J3748" s="274">
        <v>84.7</v>
      </c>
      <c r="K3748" s="275">
        <f>IFERROR(TablaAforos[[#This Row],[AREA DEL POTRERO]]/TablaAforos[[#This Row],[NUMERO VACAS LOTE]]/TablaAforos[[#This Row],[DIAS OCUPACION]],"")</f>
        <v>61.771428571428572</v>
      </c>
      <c r="L3748" s="276">
        <f t="shared" si="660"/>
        <v>2024</v>
      </c>
      <c r="M3748" s="276">
        <f t="shared" si="661"/>
        <v>6</v>
      </c>
      <c r="N3748" s="276">
        <f t="shared" si="662"/>
        <v>15</v>
      </c>
      <c r="O3748" s="276">
        <v>6</v>
      </c>
      <c r="P3748" s="276"/>
      <c r="Q3748" s="273"/>
    </row>
    <row r="3749" spans="1:17">
      <c r="A3749" s="272">
        <v>45458</v>
      </c>
      <c r="B3749" s="273" t="s">
        <v>81</v>
      </c>
      <c r="C3749" s="273">
        <v>2</v>
      </c>
      <c r="D3749" s="273">
        <v>85</v>
      </c>
      <c r="E3749" s="273">
        <v>2219</v>
      </c>
      <c r="F3749" s="273">
        <v>29</v>
      </c>
      <c r="G3749" s="273">
        <v>2</v>
      </c>
      <c r="H3749" s="273">
        <v>1</v>
      </c>
      <c r="I3749" s="273">
        <v>33</v>
      </c>
      <c r="J3749" s="274">
        <v>104</v>
      </c>
      <c r="K3749" s="275">
        <f>IFERROR(TablaAforos[[#This Row],[AREA DEL POTRERO]]/TablaAforos[[#This Row],[NUMERO VACAS LOTE]]/TablaAforos[[#This Row],[DIAS OCUPACION]],"")</f>
        <v>76.517241379310349</v>
      </c>
      <c r="L3749" s="276">
        <f t="shared" si="660"/>
        <v>2024</v>
      </c>
      <c r="M3749" s="276">
        <f t="shared" si="661"/>
        <v>6</v>
      </c>
      <c r="N3749" s="276">
        <f t="shared" si="662"/>
        <v>15</v>
      </c>
      <c r="O3749" s="276">
        <v>6</v>
      </c>
      <c r="P3749" s="276"/>
      <c r="Q3749" s="273"/>
    </row>
    <row r="3750" spans="1:17">
      <c r="A3750" s="272">
        <v>45458</v>
      </c>
      <c r="B3750" s="273" t="s">
        <v>82</v>
      </c>
      <c r="C3750" s="273" t="s">
        <v>86</v>
      </c>
      <c r="D3750" s="273">
        <v>14</v>
      </c>
      <c r="E3750" s="273">
        <v>2500</v>
      </c>
      <c r="F3750" s="273">
        <v>41</v>
      </c>
      <c r="G3750" s="273">
        <v>1.3</v>
      </c>
      <c r="H3750" s="273">
        <v>1</v>
      </c>
      <c r="I3750" s="273">
        <v>37</v>
      </c>
      <c r="J3750" s="274">
        <v>63.1</v>
      </c>
      <c r="K3750" s="275">
        <f>IFERROR(TablaAforos[[#This Row],[AREA DEL POTRERO]]/TablaAforos[[#This Row],[NUMERO VACAS LOTE]]/TablaAforos[[#This Row],[DIAS OCUPACION]],"")</f>
        <v>60.975609756097562</v>
      </c>
      <c r="L3750" s="276">
        <f t="shared" si="660"/>
        <v>2024</v>
      </c>
      <c r="M3750" s="276">
        <f t="shared" si="661"/>
        <v>6</v>
      </c>
      <c r="N3750" s="276">
        <f t="shared" si="662"/>
        <v>15</v>
      </c>
      <c r="O3750" s="276">
        <v>6</v>
      </c>
      <c r="P3750" s="276"/>
      <c r="Q3750" s="273"/>
    </row>
    <row r="3751" spans="1:17">
      <c r="A3751" s="272">
        <v>45459</v>
      </c>
      <c r="B3751" s="273" t="s">
        <v>81</v>
      </c>
      <c r="C3751" s="273">
        <v>1</v>
      </c>
      <c r="D3751" s="273">
        <v>56</v>
      </c>
      <c r="E3751" s="273">
        <v>2083</v>
      </c>
      <c r="F3751" s="273">
        <v>35</v>
      </c>
      <c r="G3751" s="273">
        <v>2.4</v>
      </c>
      <c r="H3751" s="273">
        <v>1</v>
      </c>
      <c r="I3751" s="273">
        <v>31</v>
      </c>
      <c r="J3751" s="274">
        <v>98.7</v>
      </c>
      <c r="K3751" s="275">
        <f>IFERROR(TablaAforos[[#This Row],[AREA DEL POTRERO]]/TablaAforos[[#This Row],[NUMERO VACAS LOTE]]/TablaAforos[[#This Row],[DIAS OCUPACION]],"")</f>
        <v>59.514285714285712</v>
      </c>
      <c r="L3751" s="276">
        <f t="shared" si="660"/>
        <v>2024</v>
      </c>
      <c r="M3751" s="276">
        <f t="shared" si="661"/>
        <v>6</v>
      </c>
      <c r="N3751" s="276">
        <f t="shared" si="662"/>
        <v>16</v>
      </c>
      <c r="O3751" s="276">
        <v>6</v>
      </c>
      <c r="P3751" s="276"/>
      <c r="Q3751" s="273"/>
    </row>
    <row r="3752" spans="1:17">
      <c r="A3752" s="272">
        <v>45459</v>
      </c>
      <c r="B3752" s="273" t="s">
        <v>81</v>
      </c>
      <c r="C3752" s="273">
        <v>2</v>
      </c>
      <c r="D3752" s="273">
        <v>87</v>
      </c>
      <c r="E3752" s="273">
        <v>3351</v>
      </c>
      <c r="F3752" s="273">
        <v>29</v>
      </c>
      <c r="G3752" s="273">
        <v>2.1</v>
      </c>
      <c r="H3752" s="273">
        <v>1</v>
      </c>
      <c r="I3752" s="273">
        <v>33</v>
      </c>
      <c r="J3752" s="274">
        <v>29</v>
      </c>
      <c r="K3752" s="275">
        <f>IFERROR(TablaAforos[[#This Row],[AREA DEL POTRERO]]/TablaAforos[[#This Row],[NUMERO VACAS LOTE]]/TablaAforos[[#This Row],[DIAS OCUPACION]],"")</f>
        <v>115.55172413793103</v>
      </c>
      <c r="L3752" s="276">
        <f t="shared" si="660"/>
        <v>2024</v>
      </c>
      <c r="M3752" s="276">
        <f t="shared" si="661"/>
        <v>6</v>
      </c>
      <c r="N3752" s="276">
        <f t="shared" si="662"/>
        <v>16</v>
      </c>
      <c r="O3752" s="276">
        <v>6</v>
      </c>
      <c r="P3752" s="276"/>
      <c r="Q3752" s="273"/>
    </row>
    <row r="3753" spans="1:17">
      <c r="A3753" s="272">
        <v>45459</v>
      </c>
      <c r="B3753" s="273" t="s">
        <v>82</v>
      </c>
      <c r="C3753" s="273" t="s">
        <v>86</v>
      </c>
      <c r="D3753" s="273">
        <v>15</v>
      </c>
      <c r="E3753" s="273">
        <v>2500</v>
      </c>
      <c r="F3753" s="273">
        <v>41</v>
      </c>
      <c r="G3753" s="273">
        <v>2.2000000000000002</v>
      </c>
      <c r="H3753" s="273">
        <v>1</v>
      </c>
      <c r="I3753" s="273">
        <v>37</v>
      </c>
      <c r="J3753" s="274">
        <v>103</v>
      </c>
      <c r="K3753" s="275">
        <f>IFERROR(TablaAforos[[#This Row],[AREA DEL POTRERO]]/TablaAforos[[#This Row],[NUMERO VACAS LOTE]]/TablaAforos[[#This Row],[DIAS OCUPACION]],"")</f>
        <v>60.975609756097562</v>
      </c>
      <c r="L3753" s="276">
        <f t="shared" si="660"/>
        <v>2024</v>
      </c>
      <c r="M3753" s="276">
        <f t="shared" si="661"/>
        <v>6</v>
      </c>
      <c r="N3753" s="276">
        <f t="shared" si="662"/>
        <v>16</v>
      </c>
      <c r="O3753" s="276">
        <v>6</v>
      </c>
      <c r="P3753" s="276"/>
      <c r="Q3753" s="273"/>
    </row>
    <row r="3754" spans="1:17">
      <c r="A3754" s="45">
        <v>45460</v>
      </c>
      <c r="B3754" s="20" t="s">
        <v>81</v>
      </c>
      <c r="C3754" s="20">
        <v>1</v>
      </c>
      <c r="D3754" s="20">
        <v>55</v>
      </c>
      <c r="E3754" s="20">
        <v>2377</v>
      </c>
      <c r="F3754" s="20">
        <v>35</v>
      </c>
      <c r="G3754" s="20">
        <v>2.4</v>
      </c>
      <c r="H3754" s="20">
        <v>1</v>
      </c>
      <c r="I3754" s="20">
        <v>31</v>
      </c>
      <c r="J3754" s="21">
        <v>106</v>
      </c>
      <c r="K3754" s="22">
        <f>IFERROR(TablaAforos[[#This Row],[AREA DEL POTRERO]]/TablaAforos[[#This Row],[NUMERO VACAS LOTE]]/TablaAforos[[#This Row],[DIAS OCUPACION]],"")</f>
        <v>67.914285714285711</v>
      </c>
      <c r="L3754" s="23">
        <f>YEAR(A3754)</f>
        <v>2024</v>
      </c>
      <c r="M3754" s="23">
        <f>MONTH(A3754)</f>
        <v>6</v>
      </c>
      <c r="N3754" s="23">
        <f>DAY(A3754)</f>
        <v>17</v>
      </c>
      <c r="O3754" s="23">
        <v>6</v>
      </c>
    </row>
    <row r="3755" spans="1:17">
      <c r="A3755" s="272">
        <v>45460</v>
      </c>
      <c r="B3755" s="273" t="s">
        <v>82</v>
      </c>
      <c r="C3755" s="273" t="s">
        <v>86</v>
      </c>
      <c r="D3755" s="273">
        <v>16</v>
      </c>
      <c r="E3755" s="273">
        <v>2500</v>
      </c>
      <c r="F3755" s="273">
        <v>41</v>
      </c>
      <c r="G3755" s="273">
        <v>1.4</v>
      </c>
      <c r="H3755" s="273">
        <v>1</v>
      </c>
      <c r="I3755" s="273">
        <v>37</v>
      </c>
      <c r="J3755" s="274">
        <v>67.2</v>
      </c>
      <c r="K3755" s="275">
        <f>IFERROR(TablaAforos[[#This Row],[AREA DEL POTRERO]]/TablaAforos[[#This Row],[NUMERO VACAS LOTE]]/TablaAforos[[#This Row],[DIAS OCUPACION]],"")</f>
        <v>60.975609756097562</v>
      </c>
      <c r="L3755" s="276">
        <f>YEAR(A3755)</f>
        <v>2024</v>
      </c>
      <c r="M3755" s="276">
        <f>MONTH(A3755)</f>
        <v>6</v>
      </c>
      <c r="N3755" s="276">
        <f>DAY(A3755)</f>
        <v>17</v>
      </c>
      <c r="O3755" s="276">
        <v>6</v>
      </c>
      <c r="P3755" s="276"/>
      <c r="Q3755" s="273"/>
    </row>
    <row r="3756" spans="1:17">
      <c r="A3756" s="272">
        <v>45460</v>
      </c>
      <c r="B3756" s="273" t="s">
        <v>88</v>
      </c>
      <c r="C3756" s="273">
        <v>1</v>
      </c>
      <c r="D3756" s="273">
        <v>7</v>
      </c>
      <c r="E3756" s="273">
        <v>13123</v>
      </c>
      <c r="F3756" s="273">
        <v>48</v>
      </c>
      <c r="G3756" s="273">
        <v>1.7</v>
      </c>
      <c r="H3756" s="273">
        <v>3</v>
      </c>
      <c r="I3756" s="273">
        <v>30</v>
      </c>
      <c r="J3756" s="274">
        <v>104</v>
      </c>
      <c r="K3756" s="275">
        <f>IFERROR(TablaAforos[[#This Row],[AREA DEL POTRERO]]/TablaAforos[[#This Row],[NUMERO VACAS LOTE]]/TablaAforos[[#This Row],[DIAS OCUPACION]],"")</f>
        <v>91.131944444444443</v>
      </c>
      <c r="L3756" s="276">
        <f>YEAR(A3756)</f>
        <v>2024</v>
      </c>
      <c r="M3756" s="276">
        <f>MONTH(A3756)</f>
        <v>6</v>
      </c>
      <c r="N3756" s="276">
        <f>DAY(A3756)</f>
        <v>17</v>
      </c>
      <c r="O3756" s="276">
        <v>6</v>
      </c>
      <c r="P3756" s="276"/>
      <c r="Q3756" s="273"/>
    </row>
    <row r="3757" spans="1:17">
      <c r="A3757" s="45">
        <v>45460</v>
      </c>
      <c r="B3757" s="20" t="s">
        <v>82</v>
      </c>
      <c r="C3757" s="20" t="s">
        <v>87</v>
      </c>
      <c r="D3757" s="20">
        <v>37</v>
      </c>
      <c r="E3757" s="20">
        <v>6600</v>
      </c>
      <c r="F3757" s="20">
        <v>36</v>
      </c>
      <c r="G3757" s="20">
        <v>1.8</v>
      </c>
      <c r="H3757" s="20">
        <v>2.5</v>
      </c>
      <c r="I3757" s="20">
        <v>32</v>
      </c>
      <c r="J3757" s="21">
        <v>100</v>
      </c>
      <c r="K3757" s="22">
        <f>IFERROR(TablaAforos[[#This Row],[AREA DEL POTRERO]]/TablaAforos[[#This Row],[NUMERO VACAS LOTE]]/TablaAforos[[#This Row],[DIAS OCUPACION]],"")</f>
        <v>73.333333333333343</v>
      </c>
      <c r="L3757" s="23">
        <f>YEAR(A3757)</f>
        <v>2024</v>
      </c>
      <c r="M3757" s="23">
        <f>MONTH(A3757)</f>
        <v>6</v>
      </c>
      <c r="N3757" s="23">
        <f>DAY(A3757)</f>
        <v>17</v>
      </c>
      <c r="O3757" s="23">
        <v>6</v>
      </c>
    </row>
    <row r="3758" spans="1:17">
      <c r="A3758" s="272">
        <v>45461</v>
      </c>
      <c r="B3758" s="20" t="s">
        <v>81</v>
      </c>
      <c r="C3758" s="273">
        <v>1</v>
      </c>
      <c r="D3758" s="273">
        <v>54</v>
      </c>
      <c r="E3758" s="273">
        <v>2522</v>
      </c>
      <c r="F3758" s="273">
        <v>35</v>
      </c>
      <c r="G3758" s="273">
        <v>2.4</v>
      </c>
      <c r="H3758" s="273">
        <v>1</v>
      </c>
      <c r="I3758" s="273">
        <v>31</v>
      </c>
      <c r="J3758" s="274">
        <v>112</v>
      </c>
      <c r="K3758" s="275">
        <f>IFERROR(TablaAforos[[#This Row],[AREA DEL POTRERO]]/TablaAforos[[#This Row],[NUMERO VACAS LOTE]]/TablaAforos[[#This Row],[DIAS OCUPACION]],"")</f>
        <v>72.057142857142864</v>
      </c>
      <c r="L3758" s="276">
        <f t="shared" ref="L3758:L3768" si="663">YEAR(A3758)</f>
        <v>2024</v>
      </c>
      <c r="M3758" s="276">
        <f t="shared" ref="M3758:M3768" si="664">MONTH(A3758)</f>
        <v>6</v>
      </c>
      <c r="N3758" s="276">
        <f t="shared" ref="N3758:N3768" si="665">DAY(A3758)</f>
        <v>18</v>
      </c>
      <c r="O3758" s="276">
        <v>6</v>
      </c>
      <c r="P3758" s="276"/>
      <c r="Q3758" s="273"/>
    </row>
    <row r="3759" spans="1:17">
      <c r="A3759" s="272">
        <v>45461</v>
      </c>
      <c r="B3759" s="20" t="s">
        <v>81</v>
      </c>
      <c r="C3759" s="273">
        <v>2</v>
      </c>
      <c r="D3759" s="273">
        <v>88</v>
      </c>
      <c r="E3759" s="273">
        <v>2092</v>
      </c>
      <c r="F3759" s="273">
        <v>30</v>
      </c>
      <c r="G3759" s="273">
        <v>2.1</v>
      </c>
      <c r="H3759" s="273">
        <v>1</v>
      </c>
      <c r="I3759" s="273">
        <v>34</v>
      </c>
      <c r="J3759" s="274">
        <v>95.6</v>
      </c>
      <c r="K3759" s="275">
        <f>IFERROR(TablaAforos[[#This Row],[AREA DEL POTRERO]]/TablaAforos[[#This Row],[NUMERO VACAS LOTE]]/TablaAforos[[#This Row],[DIAS OCUPACION]],"")</f>
        <v>69.733333333333334</v>
      </c>
      <c r="L3759" s="276">
        <f t="shared" si="663"/>
        <v>2024</v>
      </c>
      <c r="M3759" s="276">
        <f t="shared" si="664"/>
        <v>6</v>
      </c>
      <c r="N3759" s="276">
        <f t="shared" si="665"/>
        <v>18</v>
      </c>
      <c r="O3759" s="276">
        <v>6</v>
      </c>
      <c r="P3759" s="276"/>
      <c r="Q3759" s="273"/>
    </row>
    <row r="3760" spans="1:17">
      <c r="A3760" s="272">
        <v>45461</v>
      </c>
      <c r="B3760" s="273" t="s">
        <v>82</v>
      </c>
      <c r="C3760" s="273" t="s">
        <v>86</v>
      </c>
      <c r="D3760" s="273">
        <v>17</v>
      </c>
      <c r="E3760" s="273">
        <v>2500</v>
      </c>
      <c r="F3760" s="273">
        <v>41</v>
      </c>
      <c r="G3760" s="273">
        <v>1.7</v>
      </c>
      <c r="H3760" s="273">
        <v>1</v>
      </c>
      <c r="I3760" s="273">
        <v>37</v>
      </c>
      <c r="J3760" s="274">
        <v>78.7</v>
      </c>
      <c r="K3760" s="275">
        <f>IFERROR(TablaAforos[[#This Row],[AREA DEL POTRERO]]/TablaAforos[[#This Row],[NUMERO VACAS LOTE]]/TablaAforos[[#This Row],[DIAS OCUPACION]],"")</f>
        <v>60.975609756097562</v>
      </c>
      <c r="L3760" s="276">
        <f t="shared" si="663"/>
        <v>2024</v>
      </c>
      <c r="M3760" s="276">
        <f t="shared" si="664"/>
        <v>6</v>
      </c>
      <c r="N3760" s="276">
        <f t="shared" si="665"/>
        <v>18</v>
      </c>
      <c r="O3760" s="276">
        <v>6</v>
      </c>
      <c r="P3760" s="276"/>
      <c r="Q3760" s="273"/>
    </row>
    <row r="3761" spans="1:17">
      <c r="A3761" s="45">
        <v>45462</v>
      </c>
      <c r="B3761" s="20" t="s">
        <v>81</v>
      </c>
      <c r="C3761" s="20">
        <v>1</v>
      </c>
      <c r="D3761" s="20">
        <v>53</v>
      </c>
      <c r="E3761" s="20">
        <v>1935</v>
      </c>
      <c r="F3761" s="20">
        <v>35</v>
      </c>
      <c r="G3761" s="20">
        <v>2.4</v>
      </c>
      <c r="H3761" s="20">
        <v>1</v>
      </c>
      <c r="I3761" s="20">
        <v>30</v>
      </c>
      <c r="J3761" s="21">
        <v>87</v>
      </c>
      <c r="K3761" s="22">
        <f>IFERROR(TablaAforos[[#This Row],[AREA DEL POTRERO]]/TablaAforos[[#This Row],[NUMERO VACAS LOTE]]/TablaAforos[[#This Row],[DIAS OCUPACION]],"")</f>
        <v>55.285714285714285</v>
      </c>
      <c r="L3761" s="23">
        <f>YEAR(A3761)</f>
        <v>2024</v>
      </c>
      <c r="M3761" s="23">
        <f>MONTH(A3761)</f>
        <v>6</v>
      </c>
      <c r="N3761" s="23">
        <f>DAY(A3761)</f>
        <v>19</v>
      </c>
      <c r="O3761" s="23">
        <v>6</v>
      </c>
    </row>
    <row r="3762" spans="1:17">
      <c r="A3762" s="272">
        <v>45462</v>
      </c>
      <c r="B3762" s="20" t="s">
        <v>81</v>
      </c>
      <c r="C3762" s="273">
        <v>2</v>
      </c>
      <c r="D3762" s="273">
        <v>89</v>
      </c>
      <c r="E3762" s="273">
        <v>2476</v>
      </c>
      <c r="F3762" s="273">
        <v>30</v>
      </c>
      <c r="G3762" s="273">
        <v>2</v>
      </c>
      <c r="H3762" s="273">
        <v>1</v>
      </c>
      <c r="I3762" s="273">
        <v>34</v>
      </c>
      <c r="J3762" s="274">
        <v>109</v>
      </c>
      <c r="K3762" s="275">
        <f>IFERROR(TablaAforos[[#This Row],[AREA DEL POTRERO]]/TablaAforos[[#This Row],[NUMERO VACAS LOTE]]/TablaAforos[[#This Row],[DIAS OCUPACION]],"")</f>
        <v>82.533333333333331</v>
      </c>
      <c r="L3762" s="276">
        <f t="shared" si="663"/>
        <v>2024</v>
      </c>
      <c r="M3762" s="276">
        <f t="shared" si="664"/>
        <v>6</v>
      </c>
      <c r="N3762" s="276">
        <f t="shared" si="665"/>
        <v>19</v>
      </c>
      <c r="O3762" s="276">
        <v>6</v>
      </c>
      <c r="P3762" s="276"/>
      <c r="Q3762" s="273"/>
    </row>
    <row r="3763" spans="1:17">
      <c r="A3763" s="272">
        <v>45462</v>
      </c>
      <c r="B3763" s="273" t="s">
        <v>82</v>
      </c>
      <c r="C3763" s="273" t="s">
        <v>86</v>
      </c>
      <c r="D3763" s="273">
        <v>18</v>
      </c>
      <c r="E3763" s="273">
        <v>2500</v>
      </c>
      <c r="F3763" s="273">
        <v>41</v>
      </c>
      <c r="G3763" s="273">
        <v>1.8</v>
      </c>
      <c r="H3763" s="273">
        <v>1</v>
      </c>
      <c r="I3763" s="273">
        <v>37</v>
      </c>
      <c r="J3763" s="274">
        <v>82.3</v>
      </c>
      <c r="K3763" s="275">
        <f>IFERROR(TablaAforos[[#This Row],[AREA DEL POTRERO]]/TablaAforos[[#This Row],[NUMERO VACAS LOTE]]/TablaAforos[[#This Row],[DIAS OCUPACION]],"")</f>
        <v>60.975609756097562</v>
      </c>
      <c r="L3763" s="276">
        <f t="shared" si="663"/>
        <v>2024</v>
      </c>
      <c r="M3763" s="276">
        <f t="shared" si="664"/>
        <v>6</v>
      </c>
      <c r="N3763" s="276">
        <f t="shared" si="665"/>
        <v>19</v>
      </c>
      <c r="O3763" s="276">
        <v>6</v>
      </c>
      <c r="P3763" s="276"/>
      <c r="Q3763" s="273"/>
    </row>
    <row r="3764" spans="1:17">
      <c r="A3764" s="45">
        <v>45462</v>
      </c>
      <c r="B3764" s="20" t="s">
        <v>82</v>
      </c>
      <c r="C3764" s="20" t="s">
        <v>87</v>
      </c>
      <c r="D3764" s="20">
        <v>43</v>
      </c>
      <c r="E3764" s="20">
        <v>8325</v>
      </c>
      <c r="F3764" s="20">
        <v>36</v>
      </c>
      <c r="G3764" s="20">
        <v>1.8</v>
      </c>
      <c r="H3764" s="20">
        <v>3.5</v>
      </c>
      <c r="I3764" s="20">
        <v>31</v>
      </c>
      <c r="J3764" s="21">
        <v>92.7</v>
      </c>
      <c r="K3764" s="22">
        <f>IFERROR(TablaAforos[[#This Row],[AREA DEL POTRERO]]/TablaAforos[[#This Row],[NUMERO VACAS LOTE]]/TablaAforos[[#This Row],[DIAS OCUPACION]],"")</f>
        <v>66.071428571428569</v>
      </c>
      <c r="L3764" s="23">
        <f>YEAR(A3764)</f>
        <v>2024</v>
      </c>
      <c r="M3764" s="23">
        <f>MONTH(A3764)</f>
        <v>6</v>
      </c>
      <c r="N3764" s="23">
        <f>DAY(A3764)</f>
        <v>19</v>
      </c>
      <c r="O3764" s="23">
        <v>6</v>
      </c>
    </row>
    <row r="3765" spans="1:17">
      <c r="A3765" s="45">
        <v>45462</v>
      </c>
      <c r="B3765" s="20" t="s">
        <v>88</v>
      </c>
      <c r="C3765" s="20">
        <v>1</v>
      </c>
      <c r="D3765" s="20">
        <v>5</v>
      </c>
      <c r="E3765" s="20">
        <v>8100</v>
      </c>
      <c r="F3765" s="20">
        <v>47</v>
      </c>
      <c r="G3765" s="20">
        <v>1.6</v>
      </c>
      <c r="H3765" s="20">
        <v>2</v>
      </c>
      <c r="I3765" s="20">
        <v>49</v>
      </c>
      <c r="J3765" s="21">
        <v>108</v>
      </c>
      <c r="K3765" s="22">
        <f>IFERROR(TablaAforos[[#This Row],[AREA DEL POTRERO]]/TablaAforos[[#This Row],[NUMERO VACAS LOTE]]/TablaAforos[[#This Row],[DIAS OCUPACION]],"")</f>
        <v>86.170212765957444</v>
      </c>
      <c r="L3765" s="23">
        <f>YEAR(A3765)</f>
        <v>2024</v>
      </c>
      <c r="M3765" s="23">
        <f>MONTH(A3765)</f>
        <v>6</v>
      </c>
      <c r="N3765" s="23">
        <f>DAY(A3765)</f>
        <v>19</v>
      </c>
      <c r="O3765" s="23">
        <v>6</v>
      </c>
    </row>
    <row r="3766" spans="1:17">
      <c r="A3766" s="272">
        <v>45463</v>
      </c>
      <c r="B3766" s="20" t="s">
        <v>81</v>
      </c>
      <c r="C3766" s="273">
        <v>1</v>
      </c>
      <c r="D3766" s="273">
        <v>6</v>
      </c>
      <c r="E3766" s="273">
        <v>2442</v>
      </c>
      <c r="F3766" s="273">
        <v>35</v>
      </c>
      <c r="G3766" s="273">
        <v>2.1</v>
      </c>
      <c r="H3766" s="273">
        <v>1</v>
      </c>
      <c r="I3766" s="273">
        <v>30</v>
      </c>
      <c r="J3766" s="274">
        <v>97.1</v>
      </c>
      <c r="K3766" s="275">
        <f>IFERROR(TablaAforos[[#This Row],[AREA DEL POTRERO]]/TablaAforos[[#This Row],[NUMERO VACAS LOTE]]/TablaAforos[[#This Row],[DIAS OCUPACION]],"")</f>
        <v>69.771428571428572</v>
      </c>
      <c r="L3766" s="276">
        <f t="shared" si="663"/>
        <v>2024</v>
      </c>
      <c r="M3766" s="276">
        <f t="shared" si="664"/>
        <v>6</v>
      </c>
      <c r="N3766" s="276">
        <f t="shared" si="665"/>
        <v>20</v>
      </c>
      <c r="O3766" s="276">
        <v>6</v>
      </c>
      <c r="P3766" s="276"/>
      <c r="Q3766" s="273"/>
    </row>
    <row r="3767" spans="1:17">
      <c r="A3767" s="272">
        <v>45463</v>
      </c>
      <c r="B3767" s="273" t="s">
        <v>82</v>
      </c>
      <c r="C3767" s="273" t="s">
        <v>86</v>
      </c>
      <c r="D3767" s="273">
        <v>19</v>
      </c>
      <c r="E3767" s="273">
        <v>2500</v>
      </c>
      <c r="F3767" s="273">
        <v>41</v>
      </c>
      <c r="G3767" s="273">
        <v>2.8</v>
      </c>
      <c r="H3767" s="273">
        <v>1</v>
      </c>
      <c r="I3767" s="273">
        <v>37</v>
      </c>
      <c r="J3767" s="274">
        <v>131</v>
      </c>
      <c r="K3767" s="275">
        <f>IFERROR(TablaAforos[[#This Row],[AREA DEL POTRERO]]/TablaAforos[[#This Row],[NUMERO VACAS LOTE]]/TablaAforos[[#This Row],[DIAS OCUPACION]],"")</f>
        <v>60.975609756097562</v>
      </c>
      <c r="L3767" s="276">
        <f>YEAR(A3767)</f>
        <v>2024</v>
      </c>
      <c r="M3767" s="276">
        <f>MONTH(A3767)</f>
        <v>6</v>
      </c>
      <c r="N3767" s="276">
        <f>DAY(A3767)</f>
        <v>20</v>
      </c>
      <c r="O3767" s="276">
        <v>6</v>
      </c>
      <c r="P3767" s="276"/>
      <c r="Q3767" s="273"/>
    </row>
    <row r="3768" spans="1:17">
      <c r="A3768" s="272">
        <v>45464</v>
      </c>
      <c r="B3768" s="20" t="s">
        <v>81</v>
      </c>
      <c r="C3768" s="273">
        <v>2</v>
      </c>
      <c r="D3768" s="273">
        <v>90</v>
      </c>
      <c r="E3768" s="273">
        <v>2328</v>
      </c>
      <c r="F3768" s="273">
        <v>30</v>
      </c>
      <c r="G3768" s="273">
        <v>1.7</v>
      </c>
      <c r="H3768" s="273">
        <v>1</v>
      </c>
      <c r="I3768" s="273">
        <v>35</v>
      </c>
      <c r="J3768" s="274">
        <v>89.8</v>
      </c>
      <c r="K3768" s="275">
        <f>IFERROR(TablaAforos[[#This Row],[AREA DEL POTRERO]]/TablaAforos[[#This Row],[NUMERO VACAS LOTE]]/TablaAforos[[#This Row],[DIAS OCUPACION]],"")</f>
        <v>77.599999999999994</v>
      </c>
      <c r="L3768" s="276">
        <f t="shared" si="663"/>
        <v>2024</v>
      </c>
      <c r="M3768" s="276">
        <f t="shared" si="664"/>
        <v>6</v>
      </c>
      <c r="N3768" s="276">
        <f t="shared" si="665"/>
        <v>21</v>
      </c>
      <c r="O3768" s="276">
        <v>6</v>
      </c>
      <c r="P3768" s="276"/>
      <c r="Q3768" s="273"/>
    </row>
    <row r="3769" spans="1:17">
      <c r="A3769" s="272">
        <v>45464</v>
      </c>
      <c r="B3769" s="273" t="s">
        <v>81</v>
      </c>
      <c r="C3769" s="273">
        <v>1</v>
      </c>
      <c r="D3769" s="273">
        <v>5</v>
      </c>
      <c r="E3769" s="273">
        <v>2550</v>
      </c>
      <c r="F3769" s="273">
        <v>35</v>
      </c>
      <c r="G3769" s="273">
        <v>2.2000000000000002</v>
      </c>
      <c r="H3769" s="273">
        <v>1</v>
      </c>
      <c r="I3769" s="273">
        <v>30</v>
      </c>
      <c r="J3769" s="274">
        <v>105</v>
      </c>
      <c r="K3769" s="275">
        <f>IFERROR(TablaAforos[[#This Row],[AREA DEL POTRERO]]/TablaAforos[[#This Row],[NUMERO VACAS LOTE]]/TablaAforos[[#This Row],[DIAS OCUPACION]],"")</f>
        <v>72.857142857142861</v>
      </c>
      <c r="L3769" s="276">
        <f t="shared" ref="L3769:L3788" si="666">YEAR(A3769)</f>
        <v>2024</v>
      </c>
      <c r="M3769" s="276">
        <f t="shared" ref="M3769:M3788" si="667">MONTH(A3769)</f>
        <v>6</v>
      </c>
      <c r="N3769" s="276">
        <f t="shared" ref="N3769:N3788" si="668">DAY(A3769)</f>
        <v>21</v>
      </c>
      <c r="O3769" s="276">
        <v>6</v>
      </c>
      <c r="P3769" s="276"/>
      <c r="Q3769" s="273"/>
    </row>
    <row r="3770" spans="1:17">
      <c r="A3770" s="272">
        <v>45464</v>
      </c>
      <c r="B3770" s="273" t="s">
        <v>82</v>
      </c>
      <c r="C3770" s="273" t="s">
        <v>86</v>
      </c>
      <c r="D3770" s="273">
        <v>20</v>
      </c>
      <c r="E3770" s="273">
        <v>2500</v>
      </c>
      <c r="F3770" s="273">
        <v>41</v>
      </c>
      <c r="G3770" s="273">
        <v>1.7</v>
      </c>
      <c r="H3770" s="273">
        <v>1</v>
      </c>
      <c r="I3770" s="273">
        <v>37</v>
      </c>
      <c r="J3770" s="274">
        <v>81.900000000000006</v>
      </c>
      <c r="K3770" s="275">
        <f>IFERROR(TablaAforos[[#This Row],[AREA DEL POTRERO]]/TablaAforos[[#This Row],[NUMERO VACAS LOTE]]/TablaAforos[[#This Row],[DIAS OCUPACION]],"")</f>
        <v>60.975609756097562</v>
      </c>
      <c r="L3770" s="276">
        <f>YEAR(A3770)</f>
        <v>2024</v>
      </c>
      <c r="M3770" s="276">
        <f>MONTH(A3770)</f>
        <v>6</v>
      </c>
      <c r="N3770" s="276">
        <f>DAY(A3770)</f>
        <v>21</v>
      </c>
      <c r="O3770" s="276">
        <v>6</v>
      </c>
      <c r="P3770" s="276"/>
      <c r="Q3770" s="273"/>
    </row>
    <row r="3771" spans="1:17">
      <c r="A3771" s="272">
        <v>45464</v>
      </c>
      <c r="B3771" s="20" t="s">
        <v>82</v>
      </c>
      <c r="C3771" s="20" t="s">
        <v>87</v>
      </c>
      <c r="D3771" s="20">
        <v>44</v>
      </c>
      <c r="E3771" s="20">
        <v>12727</v>
      </c>
      <c r="F3771" s="20">
        <v>38</v>
      </c>
      <c r="G3771" s="20">
        <v>2.1</v>
      </c>
      <c r="H3771" s="20">
        <v>5.5</v>
      </c>
      <c r="I3771" s="20">
        <v>31</v>
      </c>
      <c r="J3771" s="21">
        <v>96.8</v>
      </c>
      <c r="K3771" s="22">
        <f>IFERROR(TablaAforos[[#This Row],[AREA DEL POTRERO]]/TablaAforos[[#This Row],[NUMERO VACAS LOTE]]/TablaAforos[[#This Row],[DIAS OCUPACION]],"")</f>
        <v>60.894736842105267</v>
      </c>
      <c r="L3771" s="23">
        <f>YEAR(A3771)</f>
        <v>2024</v>
      </c>
      <c r="M3771" s="23">
        <f>MONTH(A3771)</f>
        <v>6</v>
      </c>
      <c r="N3771" s="23">
        <f>DAY(A3771)</f>
        <v>21</v>
      </c>
      <c r="O3771" s="23">
        <v>6</v>
      </c>
    </row>
    <row r="3772" spans="1:17">
      <c r="A3772" s="272">
        <v>45464</v>
      </c>
      <c r="B3772" s="273" t="s">
        <v>88</v>
      </c>
      <c r="C3772" s="273">
        <v>1</v>
      </c>
      <c r="D3772" s="273">
        <v>6</v>
      </c>
      <c r="E3772" s="273">
        <v>6600</v>
      </c>
      <c r="F3772" s="273">
        <v>47</v>
      </c>
      <c r="G3772" s="273">
        <v>1.7</v>
      </c>
      <c r="H3772" s="273">
        <v>1.5</v>
      </c>
      <c r="I3772" s="273">
        <v>49</v>
      </c>
      <c r="J3772" s="274">
        <v>114</v>
      </c>
      <c r="K3772" s="275">
        <f>IFERROR(TablaAforos[[#This Row],[AREA DEL POTRERO]]/TablaAforos[[#This Row],[NUMERO VACAS LOTE]]/TablaAforos[[#This Row],[DIAS OCUPACION]],"")</f>
        <v>93.617021276595736</v>
      </c>
      <c r="L3772" s="276">
        <f>YEAR(A3772)</f>
        <v>2024</v>
      </c>
      <c r="M3772" s="276">
        <f>MONTH(A3772)</f>
        <v>6</v>
      </c>
      <c r="N3772" s="276">
        <f>DAY(A3772)</f>
        <v>21</v>
      </c>
      <c r="O3772" s="276">
        <v>6</v>
      </c>
      <c r="P3772" s="276"/>
      <c r="Q3772" s="273"/>
    </row>
    <row r="3773" spans="1:17">
      <c r="A3773" s="272">
        <v>45465</v>
      </c>
      <c r="B3773" s="273" t="s">
        <v>81</v>
      </c>
      <c r="C3773" s="273">
        <v>1</v>
      </c>
      <c r="D3773" s="273">
        <v>4</v>
      </c>
      <c r="E3773" s="273">
        <v>2935</v>
      </c>
      <c r="F3773" s="273">
        <v>35</v>
      </c>
      <c r="G3773" s="273">
        <v>1.9</v>
      </c>
      <c r="H3773" s="273">
        <v>1</v>
      </c>
      <c r="I3773" s="273">
        <v>30</v>
      </c>
      <c r="J3773" s="274">
        <v>107</v>
      </c>
      <c r="K3773" s="275">
        <f>IFERROR(TablaAforos[[#This Row],[AREA DEL POTRERO]]/TablaAforos[[#This Row],[NUMERO VACAS LOTE]]/TablaAforos[[#This Row],[DIAS OCUPACION]],"")</f>
        <v>83.857142857142861</v>
      </c>
      <c r="L3773" s="276">
        <f>YEAR(A3773)</f>
        <v>2024</v>
      </c>
      <c r="M3773" s="276">
        <f>MONTH(A3773)</f>
        <v>6</v>
      </c>
      <c r="N3773" s="276">
        <f>DAY(A3773)</f>
        <v>22</v>
      </c>
      <c r="O3773" s="276">
        <v>6</v>
      </c>
      <c r="P3773" s="276"/>
      <c r="Q3773" s="273"/>
    </row>
    <row r="3774" spans="1:17">
      <c r="A3774" s="272">
        <v>45465</v>
      </c>
      <c r="B3774" s="273" t="s">
        <v>81</v>
      </c>
      <c r="C3774" s="273">
        <v>2</v>
      </c>
      <c r="D3774" s="273">
        <v>91</v>
      </c>
      <c r="E3774" s="273">
        <v>2016</v>
      </c>
      <c r="F3774" s="273">
        <v>30</v>
      </c>
      <c r="G3774" s="273">
        <v>2.1</v>
      </c>
      <c r="H3774" s="273">
        <v>1</v>
      </c>
      <c r="I3774" s="273">
        <v>35</v>
      </c>
      <c r="J3774" s="274">
        <v>93.9</v>
      </c>
      <c r="K3774" s="275">
        <f>IFERROR(TablaAforos[[#This Row],[AREA DEL POTRERO]]/TablaAforos[[#This Row],[NUMERO VACAS LOTE]]/TablaAforos[[#This Row],[DIAS OCUPACION]],"")</f>
        <v>67.2</v>
      </c>
      <c r="L3774" s="276">
        <f t="shared" si="666"/>
        <v>2024</v>
      </c>
      <c r="M3774" s="276">
        <f t="shared" si="667"/>
        <v>6</v>
      </c>
      <c r="N3774" s="276">
        <f t="shared" si="668"/>
        <v>22</v>
      </c>
      <c r="O3774" s="276">
        <v>6</v>
      </c>
      <c r="P3774" s="276"/>
      <c r="Q3774" s="273"/>
    </row>
    <row r="3775" spans="1:17">
      <c r="A3775" s="272">
        <v>45465</v>
      </c>
      <c r="B3775" s="273" t="s">
        <v>82</v>
      </c>
      <c r="C3775" s="273" t="s">
        <v>86</v>
      </c>
      <c r="D3775" s="273">
        <v>21</v>
      </c>
      <c r="E3775" s="273">
        <v>2500</v>
      </c>
      <c r="F3775" s="273">
        <v>41</v>
      </c>
      <c r="G3775" s="273">
        <v>2.2999999999999998</v>
      </c>
      <c r="H3775" s="273">
        <v>1</v>
      </c>
      <c r="I3775" s="273">
        <v>37</v>
      </c>
      <c r="J3775" s="274">
        <v>109</v>
      </c>
      <c r="K3775" s="275">
        <f>IFERROR(TablaAforos[[#This Row],[AREA DEL POTRERO]]/TablaAforos[[#This Row],[NUMERO VACAS LOTE]]/TablaAforos[[#This Row],[DIAS OCUPACION]],"")</f>
        <v>60.975609756097562</v>
      </c>
      <c r="L3775" s="276">
        <f>YEAR(A3775)</f>
        <v>2024</v>
      </c>
      <c r="M3775" s="276">
        <f>MONTH(A3775)</f>
        <v>6</v>
      </c>
      <c r="N3775" s="276">
        <f>DAY(A3775)</f>
        <v>22</v>
      </c>
      <c r="O3775" s="276">
        <v>6</v>
      </c>
      <c r="P3775" s="276"/>
      <c r="Q3775" s="273"/>
    </row>
    <row r="3776" spans="1:17">
      <c r="A3776" s="45">
        <v>45465</v>
      </c>
      <c r="B3776" s="20" t="s">
        <v>82</v>
      </c>
      <c r="C3776" s="20" t="s">
        <v>87</v>
      </c>
      <c r="D3776" s="20">
        <v>44</v>
      </c>
      <c r="E3776" s="20">
        <v>12727</v>
      </c>
      <c r="F3776" s="20">
        <v>38</v>
      </c>
      <c r="G3776" s="20">
        <v>2.1</v>
      </c>
      <c r="H3776" s="20">
        <v>5</v>
      </c>
      <c r="I3776" s="20">
        <v>31</v>
      </c>
      <c r="J3776" s="21">
        <v>96.8</v>
      </c>
      <c r="K3776" s="22">
        <f>IFERROR(TablaAforos[[#This Row],[AREA DEL POTRERO]]/TablaAforos[[#This Row],[NUMERO VACAS LOTE]]/TablaAforos[[#This Row],[DIAS OCUPACION]],"")</f>
        <v>66.984210526315792</v>
      </c>
      <c r="L3776" s="23">
        <f>YEAR(A3776)</f>
        <v>2024</v>
      </c>
      <c r="M3776" s="23">
        <f>MONTH(A3776)</f>
        <v>6</v>
      </c>
      <c r="N3776" s="23">
        <f>DAY(A3776)</f>
        <v>22</v>
      </c>
      <c r="O3776" s="23">
        <v>6</v>
      </c>
    </row>
    <row r="3777" spans="1:17">
      <c r="A3777" s="45">
        <v>45465</v>
      </c>
      <c r="B3777" s="20" t="s">
        <v>82</v>
      </c>
      <c r="C3777" s="20" t="s">
        <v>87</v>
      </c>
      <c r="D3777" s="20">
        <v>44</v>
      </c>
      <c r="E3777" s="20">
        <v>12727</v>
      </c>
      <c r="F3777" s="20">
        <v>38</v>
      </c>
      <c r="G3777" s="20">
        <v>2.1</v>
      </c>
      <c r="H3777" s="20">
        <v>4</v>
      </c>
      <c r="I3777" s="20">
        <v>31</v>
      </c>
      <c r="J3777" s="21">
        <v>96.8</v>
      </c>
      <c r="K3777" s="22">
        <f>IFERROR(TablaAforos[[#This Row],[AREA DEL POTRERO]]/TablaAforos[[#This Row],[NUMERO VACAS LOTE]]/TablaAforos[[#This Row],[DIAS OCUPACION]],"")</f>
        <v>83.73026315789474</v>
      </c>
      <c r="L3777" s="23">
        <f>YEAR(A3777)</f>
        <v>2024</v>
      </c>
      <c r="M3777" s="23">
        <f>MONTH(A3777)</f>
        <v>6</v>
      </c>
      <c r="N3777" s="23">
        <f>DAY(A3777)</f>
        <v>22</v>
      </c>
      <c r="O3777" s="23">
        <v>6</v>
      </c>
    </row>
    <row r="3778" spans="1:17">
      <c r="A3778" s="272">
        <v>45466</v>
      </c>
      <c r="B3778" s="273" t="s">
        <v>81</v>
      </c>
      <c r="C3778" s="273">
        <v>1</v>
      </c>
      <c r="D3778" s="273">
        <v>3</v>
      </c>
      <c r="E3778" s="273">
        <v>2161</v>
      </c>
      <c r="F3778" s="273">
        <v>35</v>
      </c>
      <c r="G3778" s="273">
        <v>1.9</v>
      </c>
      <c r="H3778" s="273">
        <v>1</v>
      </c>
      <c r="I3778" s="273">
        <v>30</v>
      </c>
      <c r="J3778" s="274">
        <v>76.7</v>
      </c>
      <c r="K3778" s="275">
        <f>IFERROR(TablaAforos[[#This Row],[AREA DEL POTRERO]]/TablaAforos[[#This Row],[NUMERO VACAS LOTE]]/TablaAforos[[#This Row],[DIAS OCUPACION]],"")</f>
        <v>61.74285714285714</v>
      </c>
      <c r="L3778" s="276">
        <f t="shared" si="666"/>
        <v>2024</v>
      </c>
      <c r="M3778" s="276">
        <f t="shared" si="667"/>
        <v>6</v>
      </c>
      <c r="N3778" s="276">
        <f t="shared" si="668"/>
        <v>23</v>
      </c>
      <c r="O3778" s="276">
        <v>6</v>
      </c>
      <c r="P3778" s="276"/>
      <c r="Q3778" s="273"/>
    </row>
    <row r="3779" spans="1:17">
      <c r="A3779" s="272">
        <v>45466</v>
      </c>
      <c r="B3779" s="273" t="s">
        <v>81</v>
      </c>
      <c r="C3779" s="273">
        <v>2</v>
      </c>
      <c r="D3779" s="273">
        <v>37</v>
      </c>
      <c r="E3779" s="273">
        <v>2058</v>
      </c>
      <c r="F3779" s="273">
        <v>30</v>
      </c>
      <c r="G3779" s="273">
        <v>2.1</v>
      </c>
      <c r="H3779" s="273">
        <v>0.5</v>
      </c>
      <c r="I3779" s="273">
        <v>34</v>
      </c>
      <c r="J3779" s="274">
        <v>104</v>
      </c>
      <c r="K3779" s="275">
        <f>IFERROR(TablaAforos[[#This Row],[AREA DEL POTRERO]]/TablaAforos[[#This Row],[NUMERO VACAS LOTE]]/TablaAforos[[#This Row],[DIAS OCUPACION]],"")</f>
        <v>137.19999999999999</v>
      </c>
      <c r="L3779" s="276">
        <f t="shared" si="666"/>
        <v>2024</v>
      </c>
      <c r="M3779" s="276">
        <f t="shared" si="667"/>
        <v>6</v>
      </c>
      <c r="N3779" s="276">
        <f t="shared" si="668"/>
        <v>23</v>
      </c>
      <c r="O3779" s="276">
        <v>6</v>
      </c>
      <c r="P3779" s="276"/>
      <c r="Q3779" s="273"/>
    </row>
    <row r="3780" spans="1:17">
      <c r="A3780" s="272">
        <v>45466</v>
      </c>
      <c r="B3780" s="273" t="s">
        <v>81</v>
      </c>
      <c r="C3780" s="273">
        <v>2</v>
      </c>
      <c r="D3780" s="273">
        <v>39</v>
      </c>
      <c r="E3780" s="273">
        <v>1266</v>
      </c>
      <c r="F3780" s="273">
        <v>30</v>
      </c>
      <c r="G3780" s="273">
        <v>2</v>
      </c>
      <c r="H3780" s="273">
        <v>0.5</v>
      </c>
      <c r="I3780" s="273">
        <v>34</v>
      </c>
      <c r="J3780" s="274">
        <v>110</v>
      </c>
      <c r="K3780" s="275">
        <f>IFERROR(TablaAforos[[#This Row],[AREA DEL POTRERO]]/TablaAforos[[#This Row],[NUMERO VACAS LOTE]]/TablaAforos[[#This Row],[DIAS OCUPACION]],"")</f>
        <v>84.4</v>
      </c>
      <c r="L3780" s="276">
        <f t="shared" si="666"/>
        <v>2024</v>
      </c>
      <c r="M3780" s="276">
        <f t="shared" si="667"/>
        <v>6</v>
      </c>
      <c r="N3780" s="276">
        <f t="shared" si="668"/>
        <v>23</v>
      </c>
      <c r="O3780" s="276">
        <v>6</v>
      </c>
      <c r="P3780" s="276"/>
      <c r="Q3780" s="273"/>
    </row>
    <row r="3781" spans="1:17">
      <c r="A3781" s="272">
        <v>45466</v>
      </c>
      <c r="B3781" s="273" t="s">
        <v>82</v>
      </c>
      <c r="C3781" s="273" t="s">
        <v>86</v>
      </c>
      <c r="D3781" s="273">
        <v>22</v>
      </c>
      <c r="E3781" s="273">
        <v>2500</v>
      </c>
      <c r="F3781" s="273">
        <v>41</v>
      </c>
      <c r="G3781" s="273">
        <v>2.2999999999999998</v>
      </c>
      <c r="H3781" s="273">
        <v>1</v>
      </c>
      <c r="I3781" s="273">
        <v>37</v>
      </c>
      <c r="J3781" s="274">
        <v>108</v>
      </c>
      <c r="K3781" s="275">
        <f>IFERROR(TablaAforos[[#This Row],[AREA DEL POTRERO]]/TablaAforos[[#This Row],[NUMERO VACAS LOTE]]/TablaAforos[[#This Row],[DIAS OCUPACION]],"")</f>
        <v>60.975609756097562</v>
      </c>
      <c r="L3781" s="276">
        <f t="shared" si="666"/>
        <v>2024</v>
      </c>
      <c r="M3781" s="276">
        <f t="shared" si="667"/>
        <v>6</v>
      </c>
      <c r="N3781" s="276">
        <f t="shared" si="668"/>
        <v>23</v>
      </c>
      <c r="O3781" s="276">
        <v>6</v>
      </c>
      <c r="P3781" s="276"/>
      <c r="Q3781" s="273"/>
    </row>
    <row r="3782" spans="1:17">
      <c r="A3782" s="45">
        <v>45466</v>
      </c>
      <c r="B3782" s="20" t="s">
        <v>88</v>
      </c>
      <c r="C3782" s="20">
        <v>1</v>
      </c>
      <c r="D3782" s="20">
        <v>10</v>
      </c>
      <c r="E3782" s="20">
        <v>6021</v>
      </c>
      <c r="F3782" s="20">
        <v>47</v>
      </c>
      <c r="G3782" s="20">
        <v>2</v>
      </c>
      <c r="H3782" s="20">
        <v>2</v>
      </c>
      <c r="I3782" s="20">
        <v>32</v>
      </c>
      <c r="J3782" s="21">
        <v>112</v>
      </c>
      <c r="K3782" s="22">
        <f>IFERROR(TablaAforos[[#This Row],[AREA DEL POTRERO]]/TablaAforos[[#This Row],[NUMERO VACAS LOTE]]/TablaAforos[[#This Row],[DIAS OCUPACION]],"")</f>
        <v>64.053191489361708</v>
      </c>
      <c r="L3782" s="23">
        <f>YEAR(A3782)</f>
        <v>2024</v>
      </c>
      <c r="M3782" s="23">
        <f>MONTH(A3782)</f>
        <v>6</v>
      </c>
      <c r="N3782" s="23">
        <f>DAY(A3782)</f>
        <v>23</v>
      </c>
      <c r="O3782" s="23">
        <v>6</v>
      </c>
    </row>
    <row r="3783" spans="1:17">
      <c r="A3783" s="272">
        <v>45467</v>
      </c>
      <c r="B3783" s="273" t="s">
        <v>81</v>
      </c>
      <c r="C3783" s="273">
        <v>1</v>
      </c>
      <c r="D3783" s="273">
        <v>2</v>
      </c>
      <c r="E3783" s="273">
        <v>2458</v>
      </c>
      <c r="F3783" s="273">
        <v>35</v>
      </c>
      <c r="G3783" s="273">
        <v>2.2999999999999998</v>
      </c>
      <c r="H3783" s="273">
        <v>1</v>
      </c>
      <c r="I3783" s="273">
        <v>30</v>
      </c>
      <c r="J3783" s="274">
        <v>105</v>
      </c>
      <c r="K3783" s="275">
        <f>IFERROR(TablaAforos[[#This Row],[AREA DEL POTRERO]]/TablaAforos[[#This Row],[NUMERO VACAS LOTE]]/TablaAforos[[#This Row],[DIAS OCUPACION]],"")</f>
        <v>70.228571428571428</v>
      </c>
      <c r="L3783" s="276">
        <f>YEAR(A3783)</f>
        <v>2024</v>
      </c>
      <c r="M3783" s="276">
        <f>MONTH(A3783)</f>
        <v>6</v>
      </c>
      <c r="N3783" s="276">
        <f>DAY(A3783)</f>
        <v>24</v>
      </c>
      <c r="O3783" s="276">
        <v>6</v>
      </c>
      <c r="P3783" s="276"/>
      <c r="Q3783" s="273"/>
    </row>
    <row r="3784" spans="1:17">
      <c r="A3784" s="272">
        <v>45467</v>
      </c>
      <c r="B3784" s="273" t="s">
        <v>81</v>
      </c>
      <c r="C3784" s="273">
        <v>2</v>
      </c>
      <c r="D3784" s="273">
        <v>38</v>
      </c>
      <c r="E3784" s="273">
        <v>1430</v>
      </c>
      <c r="F3784" s="273">
        <v>30</v>
      </c>
      <c r="G3784" s="273">
        <v>1.9</v>
      </c>
      <c r="H3784" s="273">
        <v>1</v>
      </c>
      <c r="I3784" s="273">
        <v>34</v>
      </c>
      <c r="J3784" s="274">
        <v>98.7</v>
      </c>
      <c r="K3784" s="275">
        <f>IFERROR(TablaAforos[[#This Row],[AREA DEL POTRERO]]/TablaAforos[[#This Row],[NUMERO VACAS LOTE]]/TablaAforos[[#This Row],[DIAS OCUPACION]],"")</f>
        <v>47.666666666666664</v>
      </c>
      <c r="L3784" s="276">
        <f t="shared" si="666"/>
        <v>2024</v>
      </c>
      <c r="M3784" s="276">
        <f t="shared" si="667"/>
        <v>6</v>
      </c>
      <c r="N3784" s="276">
        <f t="shared" si="668"/>
        <v>24</v>
      </c>
      <c r="O3784" s="276">
        <v>6</v>
      </c>
      <c r="P3784" s="276"/>
      <c r="Q3784" s="273"/>
    </row>
    <row r="3785" spans="1:17">
      <c r="A3785" s="272">
        <v>45467</v>
      </c>
      <c r="B3785" s="273" t="s">
        <v>82</v>
      </c>
      <c r="C3785" s="273" t="s">
        <v>86</v>
      </c>
      <c r="D3785" s="273">
        <v>23</v>
      </c>
      <c r="E3785" s="273">
        <v>2500</v>
      </c>
      <c r="F3785" s="273">
        <v>41</v>
      </c>
      <c r="G3785" s="273">
        <v>2.9</v>
      </c>
      <c r="H3785" s="273">
        <v>1</v>
      </c>
      <c r="I3785" s="273">
        <v>37</v>
      </c>
      <c r="J3785" s="274">
        <v>133</v>
      </c>
      <c r="K3785" s="275">
        <f>IFERROR(TablaAforos[[#This Row],[AREA DEL POTRERO]]/TablaAforos[[#This Row],[NUMERO VACAS LOTE]]/TablaAforos[[#This Row],[DIAS OCUPACION]],"")</f>
        <v>60.975609756097562</v>
      </c>
      <c r="L3785" s="276">
        <f t="shared" si="666"/>
        <v>2024</v>
      </c>
      <c r="M3785" s="276">
        <f t="shared" si="667"/>
        <v>6</v>
      </c>
      <c r="N3785" s="276">
        <f t="shared" si="668"/>
        <v>24</v>
      </c>
      <c r="O3785" s="276">
        <v>6</v>
      </c>
      <c r="P3785" s="276"/>
      <c r="Q3785" s="273"/>
    </row>
    <row r="3786" spans="1:17">
      <c r="A3786" s="272">
        <v>45468</v>
      </c>
      <c r="B3786" s="273" t="s">
        <v>81</v>
      </c>
      <c r="C3786" s="273">
        <v>1</v>
      </c>
      <c r="D3786" s="273">
        <v>1</v>
      </c>
      <c r="E3786" s="273">
        <v>2944</v>
      </c>
      <c r="F3786" s="273">
        <v>35</v>
      </c>
      <c r="G3786" s="273">
        <v>2.2000000000000002</v>
      </c>
      <c r="H3786" s="273">
        <v>1</v>
      </c>
      <c r="I3786" s="273">
        <v>30</v>
      </c>
      <c r="J3786" s="274">
        <v>134</v>
      </c>
      <c r="K3786" s="275">
        <f>IFERROR(TablaAforos[[#This Row],[AREA DEL POTRERO]]/TablaAforos[[#This Row],[NUMERO VACAS LOTE]]/TablaAforos[[#This Row],[DIAS OCUPACION]],"")</f>
        <v>84.114285714285714</v>
      </c>
      <c r="L3786" s="276">
        <f>YEAR(A3786)</f>
        <v>2024</v>
      </c>
      <c r="M3786" s="276">
        <f>MONTH(A3786)</f>
        <v>6</v>
      </c>
      <c r="N3786" s="276">
        <f>DAY(A3786)</f>
        <v>25</v>
      </c>
      <c r="O3786" s="276">
        <v>6</v>
      </c>
      <c r="P3786" s="276"/>
      <c r="Q3786" s="273"/>
    </row>
    <row r="3787" spans="1:17">
      <c r="A3787" s="45">
        <v>45468</v>
      </c>
      <c r="B3787" s="20" t="s">
        <v>81</v>
      </c>
      <c r="C3787" s="20">
        <v>2</v>
      </c>
      <c r="D3787" s="20">
        <v>41</v>
      </c>
      <c r="E3787" s="20">
        <v>2524</v>
      </c>
      <c r="F3787" s="20">
        <v>32</v>
      </c>
      <c r="G3787" s="20">
        <v>1.9</v>
      </c>
      <c r="H3787" s="20">
        <v>1</v>
      </c>
      <c r="I3787" s="20">
        <v>35</v>
      </c>
      <c r="J3787" s="21">
        <v>98.6</v>
      </c>
      <c r="K3787" s="22">
        <f>IFERROR(TablaAforos[[#This Row],[AREA DEL POTRERO]]/TablaAforos[[#This Row],[NUMERO VACAS LOTE]]/TablaAforos[[#This Row],[DIAS OCUPACION]],"")</f>
        <v>78.875</v>
      </c>
      <c r="L3787" s="23">
        <f>YEAR(A3787)</f>
        <v>2024</v>
      </c>
      <c r="M3787" s="23">
        <f>MONTH(A3787)</f>
        <v>6</v>
      </c>
      <c r="N3787" s="23">
        <f>DAY(A3787)</f>
        <v>25</v>
      </c>
      <c r="O3787" s="23">
        <v>6</v>
      </c>
    </row>
    <row r="3788" spans="1:17">
      <c r="A3788" s="272">
        <v>45468</v>
      </c>
      <c r="B3788" s="273" t="s">
        <v>82</v>
      </c>
      <c r="C3788" s="273" t="s">
        <v>86</v>
      </c>
      <c r="D3788" s="273">
        <v>24</v>
      </c>
      <c r="E3788" s="273">
        <v>2500</v>
      </c>
      <c r="F3788" s="273">
        <v>41</v>
      </c>
      <c r="G3788" s="273">
        <v>2.6</v>
      </c>
      <c r="H3788" s="273">
        <v>1</v>
      </c>
      <c r="I3788" s="273">
        <v>37</v>
      </c>
      <c r="J3788" s="274">
        <v>123</v>
      </c>
      <c r="K3788" s="275">
        <f>IFERROR(TablaAforos[[#This Row],[AREA DEL POTRERO]]/TablaAforos[[#This Row],[NUMERO VACAS LOTE]]/TablaAforos[[#This Row],[DIAS OCUPACION]],"")</f>
        <v>60.975609756097562</v>
      </c>
      <c r="L3788" s="276">
        <f t="shared" si="666"/>
        <v>2024</v>
      </c>
      <c r="M3788" s="276">
        <f t="shared" si="667"/>
        <v>6</v>
      </c>
      <c r="N3788" s="276">
        <f t="shared" si="668"/>
        <v>25</v>
      </c>
      <c r="O3788" s="276">
        <v>6</v>
      </c>
      <c r="P3788" s="276"/>
      <c r="Q3788" s="273"/>
    </row>
    <row r="3789" spans="1:17">
      <c r="A3789" s="272">
        <v>45468</v>
      </c>
      <c r="B3789" s="273" t="s">
        <v>88</v>
      </c>
      <c r="C3789" s="273">
        <v>1</v>
      </c>
      <c r="D3789" s="273">
        <v>11</v>
      </c>
      <c r="E3789" s="273"/>
      <c r="F3789" s="273"/>
      <c r="G3789" s="273"/>
      <c r="H3789" s="273"/>
      <c r="I3789" s="273"/>
      <c r="J3789" s="274"/>
      <c r="K3789" s="275"/>
      <c r="L3789" s="276">
        <f t="shared" ref="L3789:L3806" si="669">YEAR(A3789)</f>
        <v>2024</v>
      </c>
      <c r="M3789" s="276">
        <f t="shared" ref="M3789:M3806" si="670">MONTH(A3789)</f>
        <v>6</v>
      </c>
      <c r="N3789" s="276">
        <f t="shared" ref="N3789:N3806" si="671">DAY(A3789)</f>
        <v>25</v>
      </c>
      <c r="O3789" s="276">
        <v>6</v>
      </c>
      <c r="P3789" s="276"/>
      <c r="Q3789" s="273" t="s">
        <v>128</v>
      </c>
    </row>
    <row r="3790" spans="1:17">
      <c r="A3790" s="277">
        <v>45469</v>
      </c>
      <c r="B3790" s="278" t="s">
        <v>81</v>
      </c>
      <c r="C3790" s="278">
        <v>1</v>
      </c>
      <c r="D3790" s="278">
        <v>30</v>
      </c>
      <c r="E3790" s="278">
        <v>4661</v>
      </c>
      <c r="F3790" s="278">
        <v>35</v>
      </c>
      <c r="G3790" s="278">
        <v>1.7</v>
      </c>
      <c r="H3790" s="278">
        <v>1.5</v>
      </c>
      <c r="I3790" s="278">
        <v>56</v>
      </c>
      <c r="J3790" s="279">
        <v>113</v>
      </c>
      <c r="K3790" s="280">
        <f>IFERROR(TablaAforos[[#This Row],[AREA DEL POTRERO]]/TablaAforos[[#This Row],[NUMERO VACAS LOTE]]/TablaAforos[[#This Row],[DIAS OCUPACION]],"")</f>
        <v>88.780952380952385</v>
      </c>
      <c r="L3790" s="281">
        <f>YEAR(A3790)</f>
        <v>2024</v>
      </c>
      <c r="M3790" s="281">
        <f>MONTH(A3790)</f>
        <v>6</v>
      </c>
      <c r="N3790" s="281">
        <f>DAY(A3790)</f>
        <v>26</v>
      </c>
      <c r="O3790" s="281">
        <v>6</v>
      </c>
      <c r="P3790" s="281"/>
      <c r="Q3790" s="278"/>
    </row>
    <row r="3791" spans="1:17">
      <c r="A3791" s="272">
        <v>45469</v>
      </c>
      <c r="B3791" s="20" t="s">
        <v>81</v>
      </c>
      <c r="C3791" s="273">
        <v>2</v>
      </c>
      <c r="D3791" s="273">
        <v>42</v>
      </c>
      <c r="E3791" s="273">
        <v>2729</v>
      </c>
      <c r="F3791" s="273">
        <v>32</v>
      </c>
      <c r="G3791" s="273">
        <v>2</v>
      </c>
      <c r="H3791" s="273">
        <v>1</v>
      </c>
      <c r="I3791" s="273">
        <v>35</v>
      </c>
      <c r="J3791" s="274">
        <v>103</v>
      </c>
      <c r="K3791" s="275">
        <f>IFERROR(TablaAforos[[#This Row],[AREA DEL POTRERO]]/TablaAforos[[#This Row],[NUMERO VACAS LOTE]]/TablaAforos[[#This Row],[DIAS OCUPACION]],"")</f>
        <v>85.28125</v>
      </c>
      <c r="L3791" s="276">
        <f t="shared" si="669"/>
        <v>2024</v>
      </c>
      <c r="M3791" s="276">
        <f t="shared" si="670"/>
        <v>6</v>
      </c>
      <c r="N3791" s="276">
        <f t="shared" si="671"/>
        <v>26</v>
      </c>
      <c r="O3791" s="276">
        <v>6</v>
      </c>
      <c r="P3791" s="276"/>
      <c r="Q3791" s="273"/>
    </row>
    <row r="3792" spans="1:17">
      <c r="A3792" s="45">
        <v>45469</v>
      </c>
      <c r="B3792" s="20" t="s">
        <v>82</v>
      </c>
      <c r="C3792" s="20" t="s">
        <v>86</v>
      </c>
      <c r="D3792" s="20">
        <v>25</v>
      </c>
      <c r="E3792" s="20">
        <v>2500</v>
      </c>
      <c r="F3792" s="20">
        <v>41</v>
      </c>
      <c r="G3792" s="20">
        <v>2.4</v>
      </c>
      <c r="H3792" s="20">
        <v>1</v>
      </c>
      <c r="I3792" s="20">
        <v>37</v>
      </c>
      <c r="J3792" s="21">
        <v>110</v>
      </c>
      <c r="K3792" s="22">
        <f>IFERROR(TablaAforos[[#This Row],[AREA DEL POTRERO]]/TablaAforos[[#This Row],[NUMERO VACAS LOTE]]/TablaAforos[[#This Row],[DIAS OCUPACION]],"")</f>
        <v>60.975609756097562</v>
      </c>
      <c r="L3792" s="23">
        <f>YEAR(A3792)</f>
        <v>2024</v>
      </c>
      <c r="M3792" s="23">
        <f>MONTH(A3792)</f>
        <v>6</v>
      </c>
      <c r="N3792" s="23">
        <f>DAY(A3792)</f>
        <v>26</v>
      </c>
      <c r="O3792" s="23">
        <v>6</v>
      </c>
    </row>
    <row r="3793" spans="1:17">
      <c r="A3793" s="272">
        <v>45469</v>
      </c>
      <c r="B3793" s="20" t="s">
        <v>88</v>
      </c>
      <c r="C3793" s="273">
        <v>1</v>
      </c>
      <c r="D3793" s="273">
        <v>12</v>
      </c>
      <c r="E3793" s="273">
        <v>11460</v>
      </c>
      <c r="F3793" s="273">
        <v>47</v>
      </c>
      <c r="G3793" s="273">
        <v>1.3</v>
      </c>
      <c r="H3793" s="273">
        <v>2</v>
      </c>
      <c r="I3793" s="273">
        <v>32</v>
      </c>
      <c r="J3793" s="274">
        <v>103</v>
      </c>
      <c r="K3793" s="275">
        <f>IFERROR(TablaAforos[[#This Row],[AREA DEL POTRERO]]/TablaAforos[[#This Row],[NUMERO VACAS LOTE]]/TablaAforos[[#This Row],[DIAS OCUPACION]],"")</f>
        <v>121.91489361702128</v>
      </c>
      <c r="L3793" s="276">
        <f t="shared" si="669"/>
        <v>2024</v>
      </c>
      <c r="M3793" s="276">
        <f t="shared" si="670"/>
        <v>6</v>
      </c>
      <c r="N3793" s="276">
        <f t="shared" si="671"/>
        <v>26</v>
      </c>
      <c r="O3793" s="276">
        <v>6</v>
      </c>
      <c r="P3793" s="276"/>
      <c r="Q3793" s="273"/>
    </row>
    <row r="3794" spans="1:17">
      <c r="A3794" s="272">
        <v>45471</v>
      </c>
      <c r="B3794" s="20" t="s">
        <v>81</v>
      </c>
      <c r="C3794" s="273">
        <v>2</v>
      </c>
      <c r="D3794" s="273">
        <v>33</v>
      </c>
      <c r="E3794" s="273">
        <v>2131</v>
      </c>
      <c r="F3794" s="273">
        <v>32</v>
      </c>
      <c r="G3794" s="273">
        <v>1.8</v>
      </c>
      <c r="H3794" s="273">
        <v>1</v>
      </c>
      <c r="I3794" s="273">
        <v>35</v>
      </c>
      <c r="J3794" s="274">
        <v>81.400000000000006</v>
      </c>
      <c r="K3794" s="275">
        <f>IFERROR(TablaAforos[[#This Row],[AREA DEL POTRERO]]/TablaAforos[[#This Row],[NUMERO VACAS LOTE]]/TablaAforos[[#This Row],[DIAS OCUPACION]],"")</f>
        <v>66.59375</v>
      </c>
      <c r="L3794" s="276">
        <f t="shared" si="669"/>
        <v>2024</v>
      </c>
      <c r="M3794" s="276">
        <f t="shared" si="670"/>
        <v>6</v>
      </c>
      <c r="N3794" s="276">
        <f t="shared" si="671"/>
        <v>28</v>
      </c>
      <c r="O3794" s="276">
        <v>6</v>
      </c>
      <c r="P3794" s="276"/>
      <c r="Q3794" s="273"/>
    </row>
    <row r="3795" spans="1:17">
      <c r="A3795" s="272">
        <v>45470</v>
      </c>
      <c r="B3795" s="20" t="s">
        <v>82</v>
      </c>
      <c r="C3795" s="20" t="s">
        <v>86</v>
      </c>
      <c r="D3795" s="273">
        <v>54</v>
      </c>
      <c r="E3795" s="273">
        <v>2500</v>
      </c>
      <c r="F3795" s="273">
        <v>41</v>
      </c>
      <c r="G3795" s="273">
        <v>4.4000000000000004</v>
      </c>
      <c r="H3795" s="273">
        <v>1</v>
      </c>
      <c r="I3795" s="273">
        <v>57</v>
      </c>
      <c r="J3795" s="274">
        <v>203</v>
      </c>
      <c r="K3795" s="275">
        <f>IFERROR(TablaAforos[[#This Row],[AREA DEL POTRERO]]/TablaAforos[[#This Row],[NUMERO VACAS LOTE]]/TablaAforos[[#This Row],[DIAS OCUPACION]],"")</f>
        <v>60.975609756097562</v>
      </c>
      <c r="L3795" s="276">
        <f t="shared" si="669"/>
        <v>2024</v>
      </c>
      <c r="M3795" s="276">
        <f t="shared" si="670"/>
        <v>6</v>
      </c>
      <c r="N3795" s="276">
        <f t="shared" si="671"/>
        <v>27</v>
      </c>
      <c r="O3795" s="276">
        <v>6</v>
      </c>
      <c r="P3795" s="276"/>
      <c r="Q3795" s="273"/>
    </row>
    <row r="3796" spans="1:17">
      <c r="A3796" s="277">
        <v>45471</v>
      </c>
      <c r="B3796" s="278" t="s">
        <v>81</v>
      </c>
      <c r="C3796" s="278">
        <v>1</v>
      </c>
      <c r="D3796" s="278">
        <v>61</v>
      </c>
      <c r="E3796" s="278">
        <v>9985</v>
      </c>
      <c r="F3796" s="278">
        <v>35</v>
      </c>
      <c r="G3796" s="278">
        <v>2.7</v>
      </c>
      <c r="H3796" s="278">
        <v>5</v>
      </c>
      <c r="I3796" s="278">
        <v>25</v>
      </c>
      <c r="J3796" s="279">
        <v>102</v>
      </c>
      <c r="K3796" s="280">
        <f>IFERROR(TablaAforos[[#This Row],[AREA DEL POTRERO]]/TablaAforos[[#This Row],[NUMERO VACAS LOTE]]/TablaAforos[[#This Row],[DIAS OCUPACION]],"")</f>
        <v>57.057142857142857</v>
      </c>
      <c r="L3796" s="281">
        <f>YEAR(A3796)</f>
        <v>2024</v>
      </c>
      <c r="M3796" s="281">
        <f>MONTH(A3796)</f>
        <v>6</v>
      </c>
      <c r="N3796" s="281">
        <f>DAY(A3796)</f>
        <v>28</v>
      </c>
      <c r="O3796" s="281">
        <v>0</v>
      </c>
      <c r="P3796" s="281"/>
      <c r="Q3796" s="278"/>
    </row>
    <row r="3797" spans="1:17">
      <c r="A3797" s="272">
        <v>45472</v>
      </c>
      <c r="B3797" s="20" t="s">
        <v>81</v>
      </c>
      <c r="C3797" s="273">
        <v>2</v>
      </c>
      <c r="D3797" s="273">
        <v>34</v>
      </c>
      <c r="E3797" s="273">
        <v>2536</v>
      </c>
      <c r="F3797" s="273">
        <v>32</v>
      </c>
      <c r="G3797" s="273">
        <v>1.6</v>
      </c>
      <c r="H3797" s="273">
        <v>1</v>
      </c>
      <c r="I3797" s="273">
        <v>35</v>
      </c>
      <c r="J3797" s="274">
        <v>83.5</v>
      </c>
      <c r="K3797" s="275">
        <f>IFERROR(TablaAforos[[#This Row],[AREA DEL POTRERO]]/TablaAforos[[#This Row],[NUMERO VACAS LOTE]]/TablaAforos[[#This Row],[DIAS OCUPACION]],"")</f>
        <v>79.25</v>
      </c>
      <c r="L3797" s="276">
        <f t="shared" si="669"/>
        <v>2024</v>
      </c>
      <c r="M3797" s="276">
        <f t="shared" si="670"/>
        <v>6</v>
      </c>
      <c r="N3797" s="276">
        <f t="shared" si="671"/>
        <v>29</v>
      </c>
      <c r="O3797" s="276">
        <v>6</v>
      </c>
      <c r="P3797" s="276"/>
      <c r="Q3797" s="273"/>
    </row>
    <row r="3798" spans="1:17">
      <c r="A3798" s="272">
        <v>45471</v>
      </c>
      <c r="B3798" s="20" t="s">
        <v>82</v>
      </c>
      <c r="C3798" s="20" t="s">
        <v>86</v>
      </c>
      <c r="D3798" s="273">
        <v>55</v>
      </c>
      <c r="E3798" s="273">
        <v>2500</v>
      </c>
      <c r="F3798" s="273">
        <v>41</v>
      </c>
      <c r="G3798" s="273">
        <v>3.2</v>
      </c>
      <c r="H3798" s="273">
        <v>1</v>
      </c>
      <c r="I3798" s="273">
        <v>58</v>
      </c>
      <c r="J3798" s="274">
        <v>146</v>
      </c>
      <c r="K3798" s="275">
        <f>IFERROR(TablaAforos[[#This Row],[AREA DEL POTRERO]]/TablaAforos[[#This Row],[NUMERO VACAS LOTE]]/TablaAforos[[#This Row],[DIAS OCUPACION]],"")</f>
        <v>60.975609756097562</v>
      </c>
      <c r="L3798" s="276">
        <f t="shared" si="669"/>
        <v>2024</v>
      </c>
      <c r="M3798" s="276">
        <f t="shared" si="670"/>
        <v>6</v>
      </c>
      <c r="N3798" s="276">
        <f t="shared" si="671"/>
        <v>28</v>
      </c>
      <c r="O3798" s="276">
        <v>6</v>
      </c>
      <c r="P3798" s="276"/>
      <c r="Q3798" s="273"/>
    </row>
    <row r="3799" spans="1:17">
      <c r="A3799" s="277">
        <v>45471</v>
      </c>
      <c r="B3799" s="278" t="s">
        <v>82</v>
      </c>
      <c r="C3799" s="278" t="s">
        <v>87</v>
      </c>
      <c r="D3799" s="278">
        <v>46</v>
      </c>
      <c r="E3799" s="278">
        <v>2500</v>
      </c>
      <c r="F3799" s="278">
        <v>34</v>
      </c>
      <c r="G3799" s="278">
        <v>3.5</v>
      </c>
      <c r="H3799" s="278">
        <v>1</v>
      </c>
      <c r="I3799" s="278">
        <v>38</v>
      </c>
      <c r="J3799" s="279">
        <v>156</v>
      </c>
      <c r="K3799" s="280">
        <f>IFERROR(TablaAforos[[#This Row],[AREA DEL POTRERO]]/TablaAforos[[#This Row],[NUMERO VACAS LOTE]]/TablaAforos[[#This Row],[DIAS OCUPACION]],"")</f>
        <v>73.529411764705884</v>
      </c>
      <c r="L3799" s="281">
        <f>YEAR(A3799)</f>
        <v>2024</v>
      </c>
      <c r="M3799" s="281">
        <f>MONTH(A3799)</f>
        <v>6</v>
      </c>
      <c r="N3799" s="281">
        <f>DAY(A3799)</f>
        <v>28</v>
      </c>
      <c r="O3799" s="281">
        <v>6</v>
      </c>
      <c r="P3799" s="281"/>
      <c r="Q3799" s="278"/>
    </row>
    <row r="3800" spans="1:17">
      <c r="A3800" s="272">
        <v>45471</v>
      </c>
      <c r="B3800" s="20" t="s">
        <v>88</v>
      </c>
      <c r="C3800" s="273">
        <v>1</v>
      </c>
      <c r="D3800" s="273">
        <v>4</v>
      </c>
      <c r="E3800" s="273">
        <v>11400</v>
      </c>
      <c r="F3800" s="273">
        <v>47</v>
      </c>
      <c r="G3800" s="273">
        <v>2</v>
      </c>
      <c r="H3800" s="273">
        <v>3</v>
      </c>
      <c r="I3800" s="273">
        <v>35</v>
      </c>
      <c r="J3800" s="274">
        <v>93.7</v>
      </c>
      <c r="K3800" s="275">
        <f>IFERROR(TablaAforos[[#This Row],[AREA DEL POTRERO]]/TablaAforos[[#This Row],[NUMERO VACAS LOTE]]/TablaAforos[[#This Row],[DIAS OCUPACION]],"")</f>
        <v>80.851063829787236</v>
      </c>
      <c r="L3800" s="276">
        <f t="shared" si="669"/>
        <v>2024</v>
      </c>
      <c r="M3800" s="276">
        <f t="shared" si="670"/>
        <v>6</v>
      </c>
      <c r="N3800" s="276">
        <f t="shared" si="671"/>
        <v>28</v>
      </c>
      <c r="O3800" s="276">
        <v>6</v>
      </c>
      <c r="P3800" s="276"/>
      <c r="Q3800" s="273"/>
    </row>
    <row r="3801" spans="1:17">
      <c r="A3801" s="272">
        <v>45473</v>
      </c>
      <c r="B3801" s="20" t="s">
        <v>81</v>
      </c>
      <c r="C3801" s="273">
        <v>2</v>
      </c>
      <c r="D3801" s="273">
        <v>35</v>
      </c>
      <c r="E3801" s="273">
        <v>2357</v>
      </c>
      <c r="F3801" s="273">
        <v>32</v>
      </c>
      <c r="G3801" s="273">
        <v>1.8</v>
      </c>
      <c r="H3801" s="273">
        <v>1</v>
      </c>
      <c r="I3801" s="273">
        <v>35</v>
      </c>
      <c r="J3801" s="274">
        <v>87.1</v>
      </c>
      <c r="K3801" s="275">
        <f>IFERROR(TablaAforos[[#This Row],[AREA DEL POTRERO]]/TablaAforos[[#This Row],[NUMERO VACAS LOTE]]/TablaAforos[[#This Row],[DIAS OCUPACION]],"")</f>
        <v>73.65625</v>
      </c>
      <c r="L3801" s="276">
        <f t="shared" si="669"/>
        <v>2024</v>
      </c>
      <c r="M3801" s="276">
        <f t="shared" si="670"/>
        <v>6</v>
      </c>
      <c r="N3801" s="276">
        <f t="shared" si="671"/>
        <v>30</v>
      </c>
      <c r="O3801" s="276">
        <v>6</v>
      </c>
      <c r="P3801" s="276"/>
      <c r="Q3801" s="273"/>
    </row>
    <row r="3802" spans="1:17">
      <c r="A3802" s="277">
        <v>45472</v>
      </c>
      <c r="B3802" s="278" t="s">
        <v>82</v>
      </c>
      <c r="C3802" s="278" t="s">
        <v>86</v>
      </c>
      <c r="D3802" s="278">
        <v>56</v>
      </c>
      <c r="E3802" s="278">
        <v>2500</v>
      </c>
      <c r="F3802" s="278">
        <v>41</v>
      </c>
      <c r="G3802" s="278">
        <v>2.7</v>
      </c>
      <c r="H3802" s="278">
        <v>1</v>
      </c>
      <c r="I3802" s="278">
        <v>56</v>
      </c>
      <c r="J3802" s="279">
        <v>102</v>
      </c>
      <c r="K3802" s="280">
        <f>IFERROR(TablaAforos[[#This Row],[AREA DEL POTRERO]]/TablaAforos[[#This Row],[NUMERO VACAS LOTE]]/TablaAforos[[#This Row],[DIAS OCUPACION]],"")</f>
        <v>60.975609756097562</v>
      </c>
      <c r="L3802" s="281">
        <f>YEAR(A3802)</f>
        <v>2024</v>
      </c>
      <c r="M3802" s="281">
        <f>MONTH(A3802)</f>
        <v>6</v>
      </c>
      <c r="N3802" s="281">
        <f>DAY(A3802)</f>
        <v>29</v>
      </c>
      <c r="O3802" s="281">
        <v>6</v>
      </c>
      <c r="P3802" s="281"/>
      <c r="Q3802" s="278"/>
    </row>
    <row r="3803" spans="1:17">
      <c r="A3803" s="272">
        <v>45472</v>
      </c>
      <c r="B3803" s="20" t="s">
        <v>82</v>
      </c>
      <c r="C3803" s="20" t="s">
        <v>87</v>
      </c>
      <c r="D3803" s="273">
        <v>47</v>
      </c>
      <c r="E3803" s="273">
        <v>2500</v>
      </c>
      <c r="F3803" s="273">
        <v>34</v>
      </c>
      <c r="G3803" s="273">
        <v>2.4</v>
      </c>
      <c r="H3803" s="273">
        <v>1</v>
      </c>
      <c r="I3803" s="273">
        <v>38</v>
      </c>
      <c r="J3803" s="274">
        <v>108</v>
      </c>
      <c r="K3803" s="275">
        <f>IFERROR(TablaAforos[[#This Row],[AREA DEL POTRERO]]/TablaAforos[[#This Row],[NUMERO VACAS LOTE]]/TablaAforos[[#This Row],[DIAS OCUPACION]],"")</f>
        <v>73.529411764705884</v>
      </c>
      <c r="L3803" s="276">
        <f t="shared" si="669"/>
        <v>2024</v>
      </c>
      <c r="M3803" s="276">
        <f t="shared" si="670"/>
        <v>6</v>
      </c>
      <c r="N3803" s="276">
        <f t="shared" si="671"/>
        <v>29</v>
      </c>
      <c r="O3803" s="276">
        <v>6</v>
      </c>
      <c r="P3803" s="276"/>
      <c r="Q3803" s="273"/>
    </row>
    <row r="3804" spans="1:17">
      <c r="A3804" s="272">
        <v>45473</v>
      </c>
      <c r="B3804" s="20" t="s">
        <v>82</v>
      </c>
      <c r="C3804" s="20" t="s">
        <v>86</v>
      </c>
      <c r="D3804" s="273">
        <v>57</v>
      </c>
      <c r="E3804" s="273">
        <v>2500</v>
      </c>
      <c r="F3804" s="273">
        <v>41</v>
      </c>
      <c r="G3804" s="273">
        <v>2.9</v>
      </c>
      <c r="H3804" s="273">
        <v>1</v>
      </c>
      <c r="I3804" s="273">
        <v>56</v>
      </c>
      <c r="J3804" s="274">
        <v>109</v>
      </c>
      <c r="K3804" s="275">
        <f>IFERROR(TablaAforos[[#This Row],[AREA DEL POTRERO]]/TablaAforos[[#This Row],[NUMERO VACAS LOTE]]/TablaAforos[[#This Row],[DIAS OCUPACION]],"")</f>
        <v>60.975609756097562</v>
      </c>
      <c r="L3804" s="276">
        <f t="shared" si="669"/>
        <v>2024</v>
      </c>
      <c r="M3804" s="276">
        <f t="shared" si="670"/>
        <v>6</v>
      </c>
      <c r="N3804" s="276">
        <f t="shared" si="671"/>
        <v>30</v>
      </c>
      <c r="O3804" s="276">
        <v>6</v>
      </c>
      <c r="P3804" s="276"/>
      <c r="Q3804" s="273"/>
    </row>
    <row r="3805" spans="1:17">
      <c r="A3805" s="272">
        <v>45473</v>
      </c>
      <c r="B3805" s="20" t="s">
        <v>82</v>
      </c>
      <c r="C3805" s="20" t="s">
        <v>87</v>
      </c>
      <c r="D3805" s="273">
        <v>48</v>
      </c>
      <c r="E3805" s="273">
        <v>2500</v>
      </c>
      <c r="F3805" s="273">
        <v>34</v>
      </c>
      <c r="G3805" s="273">
        <v>3.1</v>
      </c>
      <c r="H3805" s="273">
        <v>1</v>
      </c>
      <c r="I3805" s="273">
        <v>38</v>
      </c>
      <c r="J3805" s="274">
        <v>140</v>
      </c>
      <c r="K3805" s="275">
        <f>IFERROR(TablaAforos[[#This Row],[AREA DEL POTRERO]]/TablaAforos[[#This Row],[NUMERO VACAS LOTE]]/TablaAforos[[#This Row],[DIAS OCUPACION]],"")</f>
        <v>73.529411764705884</v>
      </c>
      <c r="L3805" s="276">
        <f t="shared" si="669"/>
        <v>2024</v>
      </c>
      <c r="M3805" s="276">
        <f t="shared" si="670"/>
        <v>6</v>
      </c>
      <c r="N3805" s="276">
        <f t="shared" si="671"/>
        <v>30</v>
      </c>
      <c r="O3805" s="276">
        <v>6</v>
      </c>
      <c r="P3805" s="276"/>
      <c r="Q3805" s="273"/>
    </row>
    <row r="3806" spans="1:17">
      <c r="A3806" s="272">
        <v>45473</v>
      </c>
      <c r="B3806" s="20" t="s">
        <v>88</v>
      </c>
      <c r="C3806" s="273">
        <v>1</v>
      </c>
      <c r="D3806" s="273">
        <v>8</v>
      </c>
      <c r="E3806" s="273">
        <v>12164</v>
      </c>
      <c r="F3806" s="273">
        <v>48</v>
      </c>
      <c r="G3806" s="273">
        <v>1.5</v>
      </c>
      <c r="H3806" s="273">
        <v>2.5</v>
      </c>
      <c r="I3806" s="273">
        <v>32</v>
      </c>
      <c r="J3806" s="274">
        <v>105</v>
      </c>
      <c r="K3806" s="275">
        <f>IFERROR(TablaAforos[[#This Row],[AREA DEL POTRERO]]/TablaAforos[[#This Row],[NUMERO VACAS LOTE]]/TablaAforos[[#This Row],[DIAS OCUPACION]],"")</f>
        <v>101.36666666666666</v>
      </c>
      <c r="L3806" s="276">
        <f t="shared" si="669"/>
        <v>2024</v>
      </c>
      <c r="M3806" s="276">
        <f t="shared" si="670"/>
        <v>6</v>
      </c>
      <c r="N3806" s="276">
        <f t="shared" si="671"/>
        <v>30</v>
      </c>
      <c r="O3806" s="276">
        <v>6</v>
      </c>
      <c r="P3806" s="276"/>
      <c r="Q3806" s="273"/>
    </row>
    <row r="3807" spans="1:17">
      <c r="A3807" s="277">
        <v>45474</v>
      </c>
      <c r="B3807" s="278" t="s">
        <v>81</v>
      </c>
      <c r="C3807" s="278">
        <v>2</v>
      </c>
      <c r="D3807" s="278">
        <v>36</v>
      </c>
      <c r="E3807" s="278">
        <v>3103</v>
      </c>
      <c r="F3807" s="278">
        <v>33</v>
      </c>
      <c r="G3807" s="278">
        <v>1.8</v>
      </c>
      <c r="H3807" s="278">
        <v>1</v>
      </c>
      <c r="I3807" s="278">
        <v>36</v>
      </c>
      <c r="J3807" s="279">
        <v>93.4</v>
      </c>
      <c r="K3807" s="275">
        <f>IFERROR(TablaAforos[[#This Row],[AREA DEL POTRERO]]/TablaAforos[[#This Row],[NUMERO VACAS LOTE]]/TablaAforos[[#This Row],[DIAS OCUPACION]],"")</f>
        <v>94.030303030303031</v>
      </c>
      <c r="L3807" s="281">
        <f t="shared" ref="L3807:L3808" si="672">YEAR(A3807)</f>
        <v>2024</v>
      </c>
      <c r="M3807" s="281">
        <f t="shared" ref="M3807:M3808" si="673">MONTH(A3807)</f>
        <v>7</v>
      </c>
      <c r="N3807" s="281">
        <f t="shared" ref="N3807:N3808" si="674">DAY(A3807)</f>
        <v>1</v>
      </c>
      <c r="O3807" s="281">
        <v>6</v>
      </c>
      <c r="P3807" s="281"/>
      <c r="Q3807" s="278"/>
    </row>
    <row r="3808" spans="1:17">
      <c r="A3808" s="277">
        <v>45474</v>
      </c>
      <c r="B3808" s="278" t="s">
        <v>82</v>
      </c>
      <c r="C3808" s="278" t="s">
        <v>86</v>
      </c>
      <c r="D3808" s="278">
        <v>33</v>
      </c>
      <c r="E3808" s="278">
        <v>6323</v>
      </c>
      <c r="F3808" s="278">
        <v>41</v>
      </c>
      <c r="G3808" s="278">
        <v>2.1</v>
      </c>
      <c r="H3808" s="20" t="s">
        <v>128</v>
      </c>
      <c r="I3808" s="278">
        <v>25</v>
      </c>
      <c r="J3808" s="279">
        <v>98.5</v>
      </c>
      <c r="K3808" s="275" t="str">
        <f>IFERROR(TablaAforos[[#This Row],[AREA DEL POTRERO]]/TablaAforos[[#This Row],[NUMERO VACAS LOTE]]/TablaAforos[[#This Row],[DIAS OCUPACION]],"")</f>
        <v/>
      </c>
      <c r="L3808" s="281">
        <f t="shared" si="672"/>
        <v>2024</v>
      </c>
      <c r="M3808" s="281">
        <f t="shared" si="673"/>
        <v>7</v>
      </c>
      <c r="N3808" s="281">
        <f t="shared" si="674"/>
        <v>1</v>
      </c>
      <c r="O3808" s="281">
        <v>6</v>
      </c>
      <c r="P3808" s="281"/>
      <c r="Q3808" s="278"/>
    </row>
    <row r="3809" spans="1:17">
      <c r="A3809" s="277">
        <v>45474</v>
      </c>
      <c r="B3809" s="278" t="s">
        <v>82</v>
      </c>
      <c r="C3809" s="278" t="s">
        <v>87</v>
      </c>
      <c r="D3809" s="278">
        <v>49</v>
      </c>
      <c r="E3809" s="278">
        <v>2500</v>
      </c>
      <c r="F3809" s="278">
        <v>36</v>
      </c>
      <c r="G3809" s="278">
        <v>1.3</v>
      </c>
      <c r="H3809" s="278">
        <v>1</v>
      </c>
      <c r="I3809" s="278">
        <v>38</v>
      </c>
      <c r="J3809" s="279">
        <v>57.5</v>
      </c>
      <c r="K3809" s="280">
        <f>IFERROR(TablaAforos[[#This Row],[AREA DEL POTRERO]]/TablaAforos[[#This Row],[NUMERO VACAS LOTE]]/TablaAforos[[#This Row],[DIAS OCUPACION]],"")</f>
        <v>69.444444444444443</v>
      </c>
      <c r="L3809" s="281">
        <f>YEAR(A3809)</f>
        <v>2024</v>
      </c>
      <c r="M3809" s="281">
        <f>MONTH(A3809)</f>
        <v>7</v>
      </c>
      <c r="N3809" s="281">
        <f>DAY(A3809)</f>
        <v>1</v>
      </c>
      <c r="O3809" s="281">
        <v>6</v>
      </c>
      <c r="P3809" s="281"/>
      <c r="Q3809" s="278"/>
    </row>
    <row r="3810" spans="1:17">
      <c r="A3810" s="277">
        <v>45475</v>
      </c>
      <c r="B3810" s="20" t="s">
        <v>81</v>
      </c>
      <c r="C3810" s="278">
        <v>2</v>
      </c>
      <c r="D3810" s="278">
        <v>29</v>
      </c>
      <c r="E3810" s="278">
        <v>1925</v>
      </c>
      <c r="F3810" s="278">
        <v>33</v>
      </c>
      <c r="G3810" s="278">
        <v>2</v>
      </c>
      <c r="H3810" s="278">
        <v>1</v>
      </c>
      <c r="I3810" s="278">
        <v>33</v>
      </c>
      <c r="J3810" s="279">
        <v>77.400000000000006</v>
      </c>
      <c r="K3810" s="280">
        <f>IFERROR(TablaAforos[[#This Row],[AREA DEL POTRERO]]/TablaAforos[[#This Row],[NUMERO VACAS LOTE]]/TablaAforos[[#This Row],[DIAS OCUPACION]],"")</f>
        <v>58.333333333333336</v>
      </c>
      <c r="L3810" s="281">
        <f t="shared" ref="L3810:L3842" si="675">YEAR(A3810)</f>
        <v>2024</v>
      </c>
      <c r="M3810" s="281">
        <f t="shared" ref="M3810:M3842" si="676">MONTH(A3810)</f>
        <v>7</v>
      </c>
      <c r="N3810" s="281">
        <f t="shared" ref="N3810:N3842" si="677">DAY(A3810)</f>
        <v>2</v>
      </c>
      <c r="O3810" s="281">
        <v>6</v>
      </c>
      <c r="P3810" s="281"/>
      <c r="Q3810" s="278"/>
    </row>
    <row r="3811" spans="1:17">
      <c r="A3811" s="277">
        <v>45475</v>
      </c>
      <c r="B3811" s="278" t="s">
        <v>82</v>
      </c>
      <c r="C3811" s="278" t="s">
        <v>87</v>
      </c>
      <c r="D3811" s="278">
        <v>50</v>
      </c>
      <c r="E3811" s="278">
        <v>2500</v>
      </c>
      <c r="F3811" s="278">
        <v>36</v>
      </c>
      <c r="G3811" s="278">
        <v>1.3</v>
      </c>
      <c r="H3811" s="278">
        <v>1</v>
      </c>
      <c r="I3811" s="278">
        <v>38</v>
      </c>
      <c r="J3811" s="279">
        <v>55.8</v>
      </c>
      <c r="K3811" s="280">
        <f>IFERROR(TablaAforos[[#This Row],[AREA DEL POTRERO]]/TablaAforos[[#This Row],[NUMERO VACAS LOTE]]/TablaAforos[[#This Row],[DIAS OCUPACION]],"")</f>
        <v>69.444444444444443</v>
      </c>
      <c r="L3811" s="281">
        <f t="shared" si="675"/>
        <v>2024</v>
      </c>
      <c r="M3811" s="281">
        <f t="shared" si="676"/>
        <v>7</v>
      </c>
      <c r="N3811" s="281">
        <f t="shared" si="677"/>
        <v>2</v>
      </c>
      <c r="O3811" s="281">
        <v>6</v>
      </c>
      <c r="P3811" s="281"/>
      <c r="Q3811" s="278"/>
    </row>
    <row r="3812" spans="1:17">
      <c r="A3812" s="277">
        <v>45475</v>
      </c>
      <c r="B3812" s="278" t="s">
        <v>88</v>
      </c>
      <c r="C3812" s="278">
        <v>1</v>
      </c>
      <c r="D3812" s="278">
        <v>1</v>
      </c>
      <c r="E3812" s="278">
        <v>13300</v>
      </c>
      <c r="F3812" s="278">
        <v>48</v>
      </c>
      <c r="G3812" s="278">
        <v>1.6</v>
      </c>
      <c r="H3812" s="278">
        <v>3</v>
      </c>
      <c r="I3812" s="278">
        <v>33</v>
      </c>
      <c r="J3812" s="279">
        <v>101</v>
      </c>
      <c r="K3812" s="280">
        <f>IFERROR(TablaAforos[[#This Row],[AREA DEL POTRERO]]/TablaAforos[[#This Row],[NUMERO VACAS LOTE]]/TablaAforos[[#This Row],[DIAS OCUPACION]],"")</f>
        <v>92.3611111111111</v>
      </c>
      <c r="L3812" s="281">
        <f t="shared" si="675"/>
        <v>2024</v>
      </c>
      <c r="M3812" s="281">
        <f t="shared" si="676"/>
        <v>7</v>
      </c>
      <c r="N3812" s="281">
        <f t="shared" si="677"/>
        <v>2</v>
      </c>
      <c r="O3812" s="281">
        <v>6</v>
      </c>
      <c r="P3812" s="281"/>
      <c r="Q3812" s="278"/>
    </row>
    <row r="3813" spans="1:17">
      <c r="A3813" s="45">
        <v>45475</v>
      </c>
      <c r="B3813" s="20" t="s">
        <v>88</v>
      </c>
      <c r="C3813" s="20">
        <v>1</v>
      </c>
      <c r="D3813" s="20">
        <v>1</v>
      </c>
      <c r="E3813" s="20">
        <v>13300</v>
      </c>
      <c r="F3813" s="20">
        <v>48</v>
      </c>
      <c r="G3813" s="20">
        <v>1.6</v>
      </c>
      <c r="H3813" s="20">
        <v>3</v>
      </c>
      <c r="I3813" s="20">
        <v>33</v>
      </c>
      <c r="J3813" s="21">
        <v>101</v>
      </c>
      <c r="K3813" s="22">
        <f>IFERROR(TablaAforos[[#This Row],[AREA DEL POTRERO]]/TablaAforos[[#This Row],[NUMERO VACAS LOTE]]/TablaAforos[[#This Row],[DIAS OCUPACION]],"")</f>
        <v>92.3611111111111</v>
      </c>
      <c r="L3813" s="23">
        <f>YEAR(A3813)</f>
        <v>2024</v>
      </c>
      <c r="M3813" s="23">
        <f>MONTH(A3813)</f>
        <v>7</v>
      </c>
      <c r="N3813" s="23">
        <f>DAY(A3813)</f>
        <v>2</v>
      </c>
      <c r="O3813" s="23">
        <v>6</v>
      </c>
    </row>
    <row r="3814" spans="1:17">
      <c r="A3814" s="45">
        <v>45476</v>
      </c>
      <c r="B3814" s="20" t="s">
        <v>81</v>
      </c>
      <c r="C3814" s="20">
        <v>1</v>
      </c>
      <c r="D3814" s="20">
        <v>8</v>
      </c>
      <c r="E3814" s="20">
        <v>2211</v>
      </c>
      <c r="F3814" s="20">
        <v>35</v>
      </c>
      <c r="G3814" s="20">
        <v>2</v>
      </c>
      <c r="H3814" s="20">
        <v>1</v>
      </c>
      <c r="I3814" s="20">
        <v>35</v>
      </c>
      <c r="J3814" s="21">
        <v>101</v>
      </c>
      <c r="K3814" s="22">
        <f>IFERROR(TablaAforos[[#This Row],[AREA DEL POTRERO]]/TablaAforos[[#This Row],[NUMERO VACAS LOTE]]/TablaAforos[[#This Row],[DIAS OCUPACION]],"")</f>
        <v>63.171428571428571</v>
      </c>
      <c r="L3814" s="23">
        <f>YEAR(A3814)</f>
        <v>2024</v>
      </c>
      <c r="M3814" s="23">
        <f>MONTH(A3814)</f>
        <v>7</v>
      </c>
      <c r="N3814" s="23">
        <f>DAY(A3814)</f>
        <v>3</v>
      </c>
      <c r="O3814" s="23">
        <v>6</v>
      </c>
    </row>
    <row r="3815" spans="1:17">
      <c r="A3815" s="277">
        <v>45476</v>
      </c>
      <c r="B3815" s="20" t="s">
        <v>81</v>
      </c>
      <c r="C3815" s="278">
        <v>2</v>
      </c>
      <c r="D3815" s="278">
        <v>28</v>
      </c>
      <c r="E3815" s="278">
        <v>2234</v>
      </c>
      <c r="F3815" s="278">
        <v>33</v>
      </c>
      <c r="G3815" s="278">
        <v>1.6</v>
      </c>
      <c r="H3815" s="278">
        <v>1</v>
      </c>
      <c r="I3815" s="278">
        <v>33</v>
      </c>
      <c r="J3815" s="279">
        <v>73.900000000000006</v>
      </c>
      <c r="K3815" s="280">
        <f>IFERROR(TablaAforos[[#This Row],[AREA DEL POTRERO]]/TablaAforos[[#This Row],[NUMERO VACAS LOTE]]/TablaAforos[[#This Row],[DIAS OCUPACION]],"")</f>
        <v>67.696969696969703</v>
      </c>
      <c r="L3815" s="281">
        <f t="shared" si="675"/>
        <v>2024</v>
      </c>
      <c r="M3815" s="281">
        <f t="shared" si="676"/>
        <v>7</v>
      </c>
      <c r="N3815" s="281">
        <f t="shared" si="677"/>
        <v>3</v>
      </c>
      <c r="O3815" s="281">
        <v>6</v>
      </c>
      <c r="P3815" s="281"/>
      <c r="Q3815" s="278"/>
    </row>
    <row r="3816" spans="1:17">
      <c r="A3816" s="277">
        <v>45476</v>
      </c>
      <c r="B3816" s="278" t="s">
        <v>82</v>
      </c>
      <c r="C3816" s="278" t="s">
        <v>86</v>
      </c>
      <c r="D3816" s="278">
        <v>31</v>
      </c>
      <c r="E3816" s="278">
        <v>6348</v>
      </c>
      <c r="F3816" s="278">
        <v>38</v>
      </c>
      <c r="G3816" s="278">
        <v>2.2000000000000002</v>
      </c>
      <c r="H3816" s="278">
        <v>2.5</v>
      </c>
      <c r="I3816" s="278">
        <v>29</v>
      </c>
      <c r="J3816" s="279">
        <v>91.4</v>
      </c>
      <c r="K3816" s="280">
        <f>IFERROR(TablaAforos[[#This Row],[AREA DEL POTRERO]]/TablaAforos[[#This Row],[NUMERO VACAS LOTE]]/TablaAforos[[#This Row],[DIAS OCUPACION]],"")</f>
        <v>66.821052631578951</v>
      </c>
      <c r="L3816" s="281">
        <f>YEAR(A3816)</f>
        <v>2024</v>
      </c>
      <c r="M3816" s="281">
        <f>MONTH(A3816)</f>
        <v>7</v>
      </c>
      <c r="N3816" s="281">
        <f>DAY(A3816)</f>
        <v>3</v>
      </c>
      <c r="O3816" s="281">
        <v>6</v>
      </c>
      <c r="P3816" s="281"/>
      <c r="Q3816" s="278"/>
    </row>
    <row r="3817" spans="1:17">
      <c r="A3817" s="277">
        <v>45476</v>
      </c>
      <c r="B3817" s="278" t="s">
        <v>82</v>
      </c>
      <c r="C3817" s="278" t="s">
        <v>87</v>
      </c>
      <c r="D3817" s="278">
        <v>51</v>
      </c>
      <c r="E3817" s="278">
        <v>2500</v>
      </c>
      <c r="F3817" s="278">
        <v>36</v>
      </c>
      <c r="G3817" s="278">
        <v>3.5</v>
      </c>
      <c r="H3817" s="278">
        <v>1</v>
      </c>
      <c r="I3817" s="278">
        <v>38</v>
      </c>
      <c r="J3817" s="279">
        <v>148</v>
      </c>
      <c r="K3817" s="280">
        <f>IFERROR(TablaAforos[[#This Row],[AREA DEL POTRERO]]/TablaAforos[[#This Row],[NUMERO VACAS LOTE]]/TablaAforos[[#This Row],[DIAS OCUPACION]],"")</f>
        <v>69.444444444444443</v>
      </c>
      <c r="L3817" s="281">
        <f t="shared" si="675"/>
        <v>2024</v>
      </c>
      <c r="M3817" s="281">
        <f t="shared" si="676"/>
        <v>7</v>
      </c>
      <c r="N3817" s="281">
        <f t="shared" si="677"/>
        <v>3</v>
      </c>
      <c r="O3817" s="281">
        <v>6</v>
      </c>
      <c r="P3817" s="281"/>
      <c r="Q3817" s="278"/>
    </row>
    <row r="3818" spans="1:17">
      <c r="A3818" s="45">
        <v>45477</v>
      </c>
      <c r="B3818" s="20" t="s">
        <v>81</v>
      </c>
      <c r="C3818" s="20">
        <v>1</v>
      </c>
      <c r="D3818" s="20">
        <v>9</v>
      </c>
      <c r="E3818" s="20">
        <v>2169</v>
      </c>
      <c r="F3818" s="20">
        <v>35</v>
      </c>
      <c r="G3818" s="20">
        <v>2.1</v>
      </c>
      <c r="H3818" s="20">
        <v>1</v>
      </c>
      <c r="I3818" s="20">
        <v>35</v>
      </c>
      <c r="J3818" s="21">
        <v>86.6</v>
      </c>
      <c r="K3818" s="22">
        <f>IFERROR(TablaAforos[[#This Row],[AREA DEL POTRERO]]/TablaAforos[[#This Row],[NUMERO VACAS LOTE]]/TablaAforos[[#This Row],[DIAS OCUPACION]],"")</f>
        <v>61.971428571428568</v>
      </c>
      <c r="L3818" s="23">
        <f>YEAR(A3818)</f>
        <v>2024</v>
      </c>
      <c r="M3818" s="23">
        <f>MONTH(A3818)</f>
        <v>7</v>
      </c>
      <c r="N3818" s="23">
        <f>DAY(A3818)</f>
        <v>4</v>
      </c>
      <c r="O3818" s="23">
        <v>6</v>
      </c>
    </row>
    <row r="3819" spans="1:17">
      <c r="A3819" s="277">
        <v>45477</v>
      </c>
      <c r="B3819" s="20" t="s">
        <v>81</v>
      </c>
      <c r="C3819" s="278">
        <v>2</v>
      </c>
      <c r="D3819" s="278">
        <v>27</v>
      </c>
      <c r="E3819" s="278">
        <v>2312</v>
      </c>
      <c r="F3819" s="278">
        <v>33</v>
      </c>
      <c r="G3819" s="278">
        <v>1.4</v>
      </c>
      <c r="H3819" s="278">
        <v>1</v>
      </c>
      <c r="I3819" s="278">
        <v>33</v>
      </c>
      <c r="J3819" s="279">
        <v>66</v>
      </c>
      <c r="K3819" s="280">
        <f>IFERROR(TablaAforos[[#This Row],[AREA DEL POTRERO]]/TablaAforos[[#This Row],[NUMERO VACAS LOTE]]/TablaAforos[[#This Row],[DIAS OCUPACION]],"")</f>
        <v>70.060606060606062</v>
      </c>
      <c r="L3819" s="281">
        <f t="shared" si="675"/>
        <v>2024</v>
      </c>
      <c r="M3819" s="281">
        <f t="shared" si="676"/>
        <v>7</v>
      </c>
      <c r="N3819" s="281">
        <f t="shared" si="677"/>
        <v>4</v>
      </c>
      <c r="O3819" s="281">
        <v>6</v>
      </c>
      <c r="P3819" s="281"/>
      <c r="Q3819" s="278"/>
    </row>
    <row r="3820" spans="1:17">
      <c r="A3820" s="277">
        <v>45477</v>
      </c>
      <c r="B3820" s="278" t="s">
        <v>82</v>
      </c>
      <c r="C3820" s="278" t="s">
        <v>87</v>
      </c>
      <c r="D3820" s="20">
        <v>52</v>
      </c>
      <c r="E3820" s="278">
        <v>2500</v>
      </c>
      <c r="F3820" s="278">
        <v>36</v>
      </c>
      <c r="G3820" s="278">
        <v>1.6</v>
      </c>
      <c r="H3820" s="278">
        <v>1</v>
      </c>
      <c r="I3820" s="278">
        <v>38</v>
      </c>
      <c r="J3820" s="279">
        <v>70</v>
      </c>
      <c r="K3820" s="280">
        <f>IFERROR(TablaAforos[[#This Row],[AREA DEL POTRERO]]/TablaAforos[[#This Row],[NUMERO VACAS LOTE]]/TablaAforos[[#This Row],[DIAS OCUPACION]],"")</f>
        <v>69.444444444444443</v>
      </c>
      <c r="L3820" s="281">
        <f t="shared" si="675"/>
        <v>2024</v>
      </c>
      <c r="M3820" s="281">
        <f t="shared" si="676"/>
        <v>7</v>
      </c>
      <c r="N3820" s="281">
        <f t="shared" si="677"/>
        <v>4</v>
      </c>
      <c r="O3820" s="281">
        <v>6</v>
      </c>
      <c r="P3820" s="281"/>
      <c r="Q3820" s="278"/>
    </row>
    <row r="3821" spans="1:17">
      <c r="A3821" s="45">
        <v>45478</v>
      </c>
      <c r="B3821" s="20" t="s">
        <v>81</v>
      </c>
      <c r="C3821" s="20">
        <v>1</v>
      </c>
      <c r="D3821" s="20">
        <v>10</v>
      </c>
      <c r="E3821" s="20">
        <v>2317</v>
      </c>
      <c r="F3821" s="20">
        <v>35</v>
      </c>
      <c r="G3821" s="20">
        <v>2.2000000000000002</v>
      </c>
      <c r="H3821" s="20">
        <v>1</v>
      </c>
      <c r="I3821" s="20">
        <v>35</v>
      </c>
      <c r="J3821" s="21">
        <v>95.1</v>
      </c>
      <c r="K3821" s="22">
        <f>IFERROR(TablaAforos[[#This Row],[AREA DEL POTRERO]]/TablaAforos[[#This Row],[NUMERO VACAS LOTE]]/TablaAforos[[#This Row],[DIAS OCUPACION]],"")</f>
        <v>66.2</v>
      </c>
      <c r="L3821" s="23">
        <f>YEAR(A3821)</f>
        <v>2024</v>
      </c>
      <c r="M3821" s="23">
        <f>MONTH(A3821)</f>
        <v>7</v>
      </c>
      <c r="N3821" s="23">
        <f>DAY(A3821)</f>
        <v>5</v>
      </c>
      <c r="O3821" s="23">
        <v>6</v>
      </c>
    </row>
    <row r="3822" spans="1:17">
      <c r="A3822" s="277">
        <v>45478</v>
      </c>
      <c r="B3822" s="20" t="s">
        <v>81</v>
      </c>
      <c r="C3822" s="278">
        <v>2</v>
      </c>
      <c r="D3822" s="278">
        <v>26</v>
      </c>
      <c r="E3822" s="278">
        <v>2142</v>
      </c>
      <c r="F3822" s="278">
        <v>33</v>
      </c>
      <c r="G3822" s="278">
        <v>1.5</v>
      </c>
      <c r="H3822" s="278">
        <v>1</v>
      </c>
      <c r="I3822" s="278">
        <v>33</v>
      </c>
      <c r="J3822" s="279">
        <v>64.099999999999994</v>
      </c>
      <c r="K3822" s="280">
        <f>IFERROR(TablaAforos[[#This Row],[AREA DEL POTRERO]]/TablaAforos[[#This Row],[NUMERO VACAS LOTE]]/TablaAforos[[#This Row],[DIAS OCUPACION]],"")</f>
        <v>64.909090909090907</v>
      </c>
      <c r="L3822" s="281">
        <f t="shared" si="675"/>
        <v>2024</v>
      </c>
      <c r="M3822" s="281">
        <f t="shared" si="676"/>
        <v>7</v>
      </c>
      <c r="N3822" s="281">
        <f t="shared" si="677"/>
        <v>5</v>
      </c>
      <c r="O3822" s="281">
        <v>6</v>
      </c>
      <c r="P3822" s="281"/>
      <c r="Q3822" s="278"/>
    </row>
    <row r="3823" spans="1:17">
      <c r="A3823" s="277">
        <v>45478</v>
      </c>
      <c r="B3823" s="278" t="s">
        <v>82</v>
      </c>
      <c r="C3823" s="278" t="s">
        <v>86</v>
      </c>
      <c r="D3823" s="278">
        <v>30</v>
      </c>
      <c r="E3823" s="278">
        <v>12578</v>
      </c>
      <c r="F3823" s="278">
        <v>38</v>
      </c>
      <c r="G3823" s="278">
        <v>1.3</v>
      </c>
      <c r="H3823" s="278">
        <v>2.5</v>
      </c>
      <c r="I3823" s="278">
        <v>37</v>
      </c>
      <c r="J3823" s="279">
        <v>106</v>
      </c>
      <c r="K3823" s="280">
        <f>IFERROR(TablaAforos[[#This Row],[AREA DEL POTRERO]]/TablaAforos[[#This Row],[NUMERO VACAS LOTE]]/TablaAforos[[#This Row],[DIAS OCUPACION]],"")</f>
        <v>132.4</v>
      </c>
      <c r="L3823" s="281">
        <f>YEAR(A3823)</f>
        <v>2024</v>
      </c>
      <c r="M3823" s="281">
        <f>MONTH(A3823)</f>
        <v>7</v>
      </c>
      <c r="N3823" s="281">
        <f>DAY(A3823)</f>
        <v>5</v>
      </c>
      <c r="O3823" s="281">
        <v>6</v>
      </c>
      <c r="P3823" s="281"/>
      <c r="Q3823" s="278"/>
    </row>
    <row r="3824" spans="1:17">
      <c r="A3824" s="277">
        <v>45478</v>
      </c>
      <c r="B3824" s="278" t="s">
        <v>82</v>
      </c>
      <c r="C3824" s="278" t="s">
        <v>87</v>
      </c>
      <c r="D3824" s="278">
        <v>53</v>
      </c>
      <c r="E3824" s="278">
        <v>2500</v>
      </c>
      <c r="F3824" s="278">
        <v>39</v>
      </c>
      <c r="G3824" s="278">
        <v>2.7</v>
      </c>
      <c r="H3824" s="278">
        <v>1</v>
      </c>
      <c r="I3824" s="278">
        <v>38</v>
      </c>
      <c r="J3824" s="279">
        <v>104</v>
      </c>
      <c r="K3824" s="280">
        <f>IFERROR(TablaAforos[[#This Row],[AREA DEL POTRERO]]/TablaAforos[[#This Row],[NUMERO VACAS LOTE]]/TablaAforos[[#This Row],[DIAS OCUPACION]],"")</f>
        <v>64.102564102564102</v>
      </c>
      <c r="L3824" s="281">
        <f>YEAR(A3824)</f>
        <v>2024</v>
      </c>
      <c r="M3824" s="281">
        <f>MONTH(A3824)</f>
        <v>7</v>
      </c>
      <c r="N3824" s="281">
        <f>DAY(A3824)</f>
        <v>5</v>
      </c>
      <c r="O3824" s="281">
        <v>6</v>
      </c>
      <c r="P3824" s="281"/>
      <c r="Q3824" s="278"/>
    </row>
    <row r="3825" spans="1:17">
      <c r="A3825" s="277">
        <v>45478</v>
      </c>
      <c r="B3825" s="278" t="s">
        <v>88</v>
      </c>
      <c r="C3825" s="278">
        <v>1</v>
      </c>
      <c r="D3825" s="278">
        <v>2</v>
      </c>
      <c r="E3825" s="278">
        <v>19000</v>
      </c>
      <c r="F3825" s="278">
        <v>48</v>
      </c>
      <c r="G3825" s="278">
        <v>1.2</v>
      </c>
      <c r="H3825" s="278">
        <v>3.5</v>
      </c>
      <c r="I3825" s="278">
        <v>33</v>
      </c>
      <c r="J3825" s="279">
        <v>94.8</v>
      </c>
      <c r="K3825" s="280">
        <f>IFERROR(TablaAforos[[#This Row],[AREA DEL POTRERO]]/TablaAforos[[#This Row],[NUMERO VACAS LOTE]]/TablaAforos[[#This Row],[DIAS OCUPACION]],"")</f>
        <v>113.09523809523809</v>
      </c>
      <c r="L3825" s="281">
        <f>YEAR(A3825)</f>
        <v>2024</v>
      </c>
      <c r="M3825" s="281">
        <f>MONTH(A3825)</f>
        <v>7</v>
      </c>
      <c r="N3825" s="281">
        <f>DAY(A3825)</f>
        <v>5</v>
      </c>
      <c r="O3825" s="281">
        <v>6</v>
      </c>
      <c r="P3825" s="281"/>
      <c r="Q3825" s="278"/>
    </row>
    <row r="3826" spans="1:17">
      <c r="A3826" s="277">
        <v>45479</v>
      </c>
      <c r="B3826" s="20" t="s">
        <v>81</v>
      </c>
      <c r="C3826" s="278">
        <v>1</v>
      </c>
      <c r="D3826" s="278">
        <v>11</v>
      </c>
      <c r="E3826" s="278">
        <v>2272</v>
      </c>
      <c r="F3826" s="278">
        <v>35</v>
      </c>
      <c r="G3826" s="278">
        <v>2.9</v>
      </c>
      <c r="H3826" s="278">
        <v>1</v>
      </c>
      <c r="I3826" s="278">
        <v>35</v>
      </c>
      <c r="J3826" s="279">
        <v>123</v>
      </c>
      <c r="K3826" s="280">
        <f>IFERROR(TablaAforos[[#This Row],[AREA DEL POTRERO]]/TablaAforos[[#This Row],[NUMERO VACAS LOTE]]/TablaAforos[[#This Row],[DIAS OCUPACION]],"")</f>
        <v>64.914285714285711</v>
      </c>
      <c r="L3826" s="281">
        <f t="shared" si="675"/>
        <v>2024</v>
      </c>
      <c r="M3826" s="281">
        <f t="shared" si="676"/>
        <v>7</v>
      </c>
      <c r="N3826" s="281">
        <f t="shared" si="677"/>
        <v>6</v>
      </c>
      <c r="O3826" s="281">
        <v>6</v>
      </c>
      <c r="P3826" s="281"/>
      <c r="Q3826" s="278"/>
    </row>
    <row r="3827" spans="1:17">
      <c r="A3827" s="277">
        <v>45479</v>
      </c>
      <c r="B3827" s="278" t="s">
        <v>81</v>
      </c>
      <c r="C3827" s="278">
        <v>2</v>
      </c>
      <c r="D3827" s="278">
        <v>15</v>
      </c>
      <c r="E3827" s="278">
        <v>2908</v>
      </c>
      <c r="F3827" s="278">
        <v>34</v>
      </c>
      <c r="G3827" s="278">
        <v>1.9</v>
      </c>
      <c r="H3827" s="278">
        <v>1</v>
      </c>
      <c r="I3827" s="278">
        <v>33</v>
      </c>
      <c r="J3827" s="279">
        <v>112</v>
      </c>
      <c r="K3827" s="280">
        <f>IFERROR(TablaAforos[[#This Row],[AREA DEL POTRERO]]/TablaAforos[[#This Row],[NUMERO VACAS LOTE]]/TablaAforos[[#This Row],[DIAS OCUPACION]],"")</f>
        <v>85.529411764705884</v>
      </c>
      <c r="L3827" s="281">
        <f t="shared" si="675"/>
        <v>2024</v>
      </c>
      <c r="M3827" s="281">
        <f t="shared" si="676"/>
        <v>7</v>
      </c>
      <c r="N3827" s="281">
        <f t="shared" si="677"/>
        <v>6</v>
      </c>
      <c r="O3827" s="281">
        <v>6</v>
      </c>
      <c r="P3827" s="281"/>
      <c r="Q3827" s="278"/>
    </row>
    <row r="3828" spans="1:17">
      <c r="A3828" s="277">
        <v>45479</v>
      </c>
      <c r="B3828" s="278" t="s">
        <v>82</v>
      </c>
      <c r="C3828" s="278" t="s">
        <v>87</v>
      </c>
      <c r="D3828" s="278">
        <v>58</v>
      </c>
      <c r="E3828" s="278">
        <v>2500</v>
      </c>
      <c r="F3828" s="278">
        <v>39</v>
      </c>
      <c r="G3828" s="278">
        <v>2.2999999999999998</v>
      </c>
      <c r="H3828" s="278">
        <v>1</v>
      </c>
      <c r="I3828" s="278">
        <v>38</v>
      </c>
      <c r="J3828" s="279">
        <v>89.6</v>
      </c>
      <c r="K3828" s="280">
        <f>IFERROR(TablaAforos[[#This Row],[AREA DEL POTRERO]]/TablaAforos[[#This Row],[NUMERO VACAS LOTE]]/TablaAforos[[#This Row],[DIAS OCUPACION]],"")</f>
        <v>64.102564102564102</v>
      </c>
      <c r="L3828" s="281">
        <f t="shared" si="675"/>
        <v>2024</v>
      </c>
      <c r="M3828" s="281">
        <f t="shared" si="676"/>
        <v>7</v>
      </c>
      <c r="N3828" s="281">
        <f t="shared" si="677"/>
        <v>6</v>
      </c>
      <c r="O3828" s="281">
        <v>6</v>
      </c>
      <c r="P3828" s="281"/>
      <c r="Q3828" s="278"/>
    </row>
    <row r="3829" spans="1:17">
      <c r="A3829" s="277">
        <v>45480</v>
      </c>
      <c r="B3829" s="278" t="s">
        <v>81</v>
      </c>
      <c r="C3829" s="278">
        <v>1</v>
      </c>
      <c r="D3829" s="278">
        <v>12</v>
      </c>
      <c r="E3829" s="278">
        <v>2121</v>
      </c>
      <c r="F3829" s="278">
        <v>35</v>
      </c>
      <c r="G3829" s="278">
        <v>2.2000000000000002</v>
      </c>
      <c r="H3829" s="278">
        <v>1</v>
      </c>
      <c r="I3829" s="278">
        <v>35</v>
      </c>
      <c r="J3829" s="279">
        <v>89</v>
      </c>
      <c r="K3829" s="280">
        <f>IFERROR(TablaAforos[[#This Row],[AREA DEL POTRERO]]/TablaAforos[[#This Row],[NUMERO VACAS LOTE]]/TablaAforos[[#This Row],[DIAS OCUPACION]],"")</f>
        <v>60.6</v>
      </c>
      <c r="L3829" s="281">
        <f t="shared" si="675"/>
        <v>2024</v>
      </c>
      <c r="M3829" s="281">
        <f t="shared" si="676"/>
        <v>7</v>
      </c>
      <c r="N3829" s="281">
        <f t="shared" si="677"/>
        <v>7</v>
      </c>
      <c r="O3829" s="281">
        <v>6</v>
      </c>
      <c r="P3829" s="281"/>
      <c r="Q3829" s="278"/>
    </row>
    <row r="3830" spans="1:17">
      <c r="A3830" s="277">
        <v>45480</v>
      </c>
      <c r="B3830" s="278" t="s">
        <v>81</v>
      </c>
      <c r="C3830" s="278">
        <v>2</v>
      </c>
      <c r="D3830" s="278">
        <v>16</v>
      </c>
      <c r="E3830" s="278">
        <v>2327</v>
      </c>
      <c r="F3830" s="278">
        <v>34</v>
      </c>
      <c r="G3830" s="278">
        <v>1.8</v>
      </c>
      <c r="H3830" s="278">
        <v>1</v>
      </c>
      <c r="I3830" s="278">
        <v>33</v>
      </c>
      <c r="J3830" s="279">
        <v>81.7</v>
      </c>
      <c r="K3830" s="280">
        <f>IFERROR(TablaAforos[[#This Row],[AREA DEL POTRERO]]/TablaAforos[[#This Row],[NUMERO VACAS LOTE]]/TablaAforos[[#This Row],[DIAS OCUPACION]],"")</f>
        <v>68.441176470588232</v>
      </c>
      <c r="L3830" s="281">
        <f t="shared" si="675"/>
        <v>2024</v>
      </c>
      <c r="M3830" s="281">
        <f t="shared" si="676"/>
        <v>7</v>
      </c>
      <c r="N3830" s="281">
        <f t="shared" si="677"/>
        <v>7</v>
      </c>
      <c r="O3830" s="281">
        <v>6</v>
      </c>
      <c r="P3830" s="281"/>
      <c r="Q3830" s="278"/>
    </row>
    <row r="3831" spans="1:17">
      <c r="A3831" s="45">
        <v>45480</v>
      </c>
      <c r="B3831" s="20" t="s">
        <v>81</v>
      </c>
      <c r="C3831" s="20">
        <v>2</v>
      </c>
      <c r="D3831" s="20">
        <v>71</v>
      </c>
      <c r="E3831" s="20">
        <v>2184</v>
      </c>
      <c r="F3831" s="20">
        <v>35</v>
      </c>
      <c r="G3831" s="20">
        <v>1.9</v>
      </c>
      <c r="H3831" s="20">
        <v>1</v>
      </c>
      <c r="I3831" s="20">
        <v>32</v>
      </c>
      <c r="J3831" s="21">
        <v>83.4</v>
      </c>
      <c r="K3831" s="22">
        <f>IFERROR(TablaAforos[[#This Row],[AREA DEL POTRERO]]/TablaAforos[[#This Row],[NUMERO VACAS LOTE]]/TablaAforos[[#This Row],[DIAS OCUPACION]],"")</f>
        <v>62.4</v>
      </c>
      <c r="L3831" s="23">
        <f>YEAR(A3831)</f>
        <v>2024</v>
      </c>
      <c r="M3831" s="23">
        <f>MONTH(A3831)</f>
        <v>7</v>
      </c>
      <c r="N3831" s="23">
        <f>DAY(A3831)</f>
        <v>7</v>
      </c>
      <c r="O3831" s="23">
        <v>6</v>
      </c>
    </row>
    <row r="3832" spans="1:17">
      <c r="A3832" s="277">
        <v>45480</v>
      </c>
      <c r="B3832" s="278" t="s">
        <v>82</v>
      </c>
      <c r="C3832" s="278" t="s">
        <v>87</v>
      </c>
      <c r="D3832" s="278">
        <v>59</v>
      </c>
      <c r="E3832" s="278">
        <v>2500</v>
      </c>
      <c r="F3832" s="278">
        <v>39</v>
      </c>
      <c r="G3832" s="278">
        <v>1.7</v>
      </c>
      <c r="H3832" s="278">
        <v>1</v>
      </c>
      <c r="I3832" s="278">
        <v>38</v>
      </c>
      <c r="J3832" s="279">
        <v>66.900000000000006</v>
      </c>
      <c r="K3832" s="280">
        <f>IFERROR(TablaAforos[[#This Row],[AREA DEL POTRERO]]/TablaAforos[[#This Row],[NUMERO VACAS LOTE]]/TablaAforos[[#This Row],[DIAS OCUPACION]],"")</f>
        <v>64.102564102564102</v>
      </c>
      <c r="L3832" s="281">
        <f t="shared" si="675"/>
        <v>2024</v>
      </c>
      <c r="M3832" s="281">
        <f t="shared" si="676"/>
        <v>7</v>
      </c>
      <c r="N3832" s="281">
        <f t="shared" si="677"/>
        <v>7</v>
      </c>
      <c r="O3832" s="281">
        <v>6</v>
      </c>
      <c r="P3832" s="281"/>
      <c r="Q3832" s="278"/>
    </row>
    <row r="3833" spans="1:17">
      <c r="A3833" s="277">
        <v>45481</v>
      </c>
      <c r="B3833" s="278" t="s">
        <v>81</v>
      </c>
      <c r="C3833" s="278">
        <v>1</v>
      </c>
      <c r="D3833" s="278">
        <v>14</v>
      </c>
      <c r="E3833" s="278">
        <v>2247</v>
      </c>
      <c r="F3833" s="278">
        <v>36</v>
      </c>
      <c r="G3833" s="278">
        <v>2.1</v>
      </c>
      <c r="H3833" s="278">
        <v>1</v>
      </c>
      <c r="I3833" s="278">
        <v>36</v>
      </c>
      <c r="J3833" s="279">
        <v>85.6</v>
      </c>
      <c r="K3833" s="280">
        <f>IFERROR(TablaAforos[[#This Row],[AREA DEL POTRERO]]/TablaAforos[[#This Row],[NUMERO VACAS LOTE]]/TablaAforos[[#This Row],[DIAS OCUPACION]],"")</f>
        <v>62.416666666666664</v>
      </c>
      <c r="L3833" s="281">
        <f t="shared" si="675"/>
        <v>2024</v>
      </c>
      <c r="M3833" s="281">
        <f t="shared" si="676"/>
        <v>7</v>
      </c>
      <c r="N3833" s="281">
        <f t="shared" si="677"/>
        <v>8</v>
      </c>
      <c r="O3833" s="281">
        <v>6</v>
      </c>
      <c r="P3833" s="281"/>
      <c r="Q3833" s="278"/>
    </row>
    <row r="3834" spans="1:17">
      <c r="A3834" s="277">
        <v>45481</v>
      </c>
      <c r="B3834" s="278" t="s">
        <v>81</v>
      </c>
      <c r="C3834" s="278">
        <v>2</v>
      </c>
      <c r="D3834" s="278">
        <v>81</v>
      </c>
      <c r="E3834" s="278">
        <v>2191</v>
      </c>
      <c r="F3834" s="278">
        <v>35</v>
      </c>
      <c r="G3834" s="278">
        <v>1.8</v>
      </c>
      <c r="H3834" s="278">
        <v>1</v>
      </c>
      <c r="I3834" s="278">
        <v>35</v>
      </c>
      <c r="J3834" s="279">
        <v>76.900000000000006</v>
      </c>
      <c r="K3834" s="280">
        <f>IFERROR(TablaAforos[[#This Row],[AREA DEL POTRERO]]/TablaAforos[[#This Row],[NUMERO VACAS LOTE]]/TablaAforos[[#This Row],[DIAS OCUPACION]],"")</f>
        <v>62.6</v>
      </c>
      <c r="L3834" s="281">
        <f t="shared" si="675"/>
        <v>2024</v>
      </c>
      <c r="M3834" s="281">
        <f t="shared" si="676"/>
        <v>7</v>
      </c>
      <c r="N3834" s="281">
        <f t="shared" si="677"/>
        <v>8</v>
      </c>
      <c r="O3834" s="281">
        <v>6</v>
      </c>
      <c r="P3834" s="281"/>
      <c r="Q3834" s="278"/>
    </row>
    <row r="3835" spans="1:17">
      <c r="A3835" s="277">
        <v>45481</v>
      </c>
      <c r="B3835" s="278" t="s">
        <v>82</v>
      </c>
      <c r="C3835" s="278" t="s">
        <v>87</v>
      </c>
      <c r="D3835" s="278">
        <v>60</v>
      </c>
      <c r="E3835" s="278">
        <v>2500</v>
      </c>
      <c r="F3835" s="278">
        <v>39</v>
      </c>
      <c r="G3835" s="278">
        <v>1.8</v>
      </c>
      <c r="H3835" s="278">
        <v>1</v>
      </c>
      <c r="I3835" s="278">
        <v>38</v>
      </c>
      <c r="J3835" s="279">
        <v>71.900000000000006</v>
      </c>
      <c r="K3835" s="280">
        <f>IFERROR(TablaAforos[[#This Row],[AREA DEL POTRERO]]/TablaAforos[[#This Row],[NUMERO VACAS LOTE]]/TablaAforos[[#This Row],[DIAS OCUPACION]],"")</f>
        <v>64.102564102564102</v>
      </c>
      <c r="L3835" s="281">
        <f t="shared" si="675"/>
        <v>2024</v>
      </c>
      <c r="M3835" s="281">
        <f t="shared" si="676"/>
        <v>7</v>
      </c>
      <c r="N3835" s="281">
        <f t="shared" si="677"/>
        <v>8</v>
      </c>
      <c r="O3835" s="281">
        <v>6</v>
      </c>
      <c r="P3835" s="281"/>
      <c r="Q3835" s="278"/>
    </row>
    <row r="3836" spans="1:17">
      <c r="A3836" s="277">
        <v>45482</v>
      </c>
      <c r="B3836" s="278" t="s">
        <v>81</v>
      </c>
      <c r="C3836" s="278">
        <v>1</v>
      </c>
      <c r="D3836" s="278">
        <v>60</v>
      </c>
      <c r="E3836" s="278">
        <v>2393</v>
      </c>
      <c r="F3836" s="278">
        <v>36</v>
      </c>
      <c r="G3836" s="278">
        <v>1.5</v>
      </c>
      <c r="H3836" s="278">
        <v>1</v>
      </c>
      <c r="I3836" s="278">
        <v>31</v>
      </c>
      <c r="J3836" s="279">
        <v>65.7</v>
      </c>
      <c r="K3836" s="280">
        <f>IFERROR(TablaAforos[[#This Row],[AREA DEL POTRERO]]/TablaAforos[[#This Row],[NUMERO VACAS LOTE]]/TablaAforos[[#This Row],[DIAS OCUPACION]],"")</f>
        <v>66.472222222222229</v>
      </c>
      <c r="L3836" s="281">
        <f>YEAR(A3836)</f>
        <v>2024</v>
      </c>
      <c r="M3836" s="281">
        <f>MONTH(A3836)</f>
        <v>7</v>
      </c>
      <c r="N3836" s="281">
        <f>DAY(A3836)</f>
        <v>9</v>
      </c>
      <c r="O3836" s="281">
        <v>6</v>
      </c>
      <c r="P3836" s="281"/>
      <c r="Q3836" s="278"/>
    </row>
    <row r="3837" spans="1:17">
      <c r="A3837" s="277">
        <v>45482</v>
      </c>
      <c r="B3837" s="278" t="s">
        <v>81</v>
      </c>
      <c r="C3837" s="278">
        <v>2</v>
      </c>
      <c r="D3837" s="278">
        <v>79</v>
      </c>
      <c r="E3837" s="278">
        <v>2750</v>
      </c>
      <c r="F3837" s="278">
        <v>35</v>
      </c>
      <c r="G3837" s="278">
        <v>2.6</v>
      </c>
      <c r="H3837" s="278">
        <v>1</v>
      </c>
      <c r="I3837" s="278">
        <v>35</v>
      </c>
      <c r="J3837" s="279">
        <v>133</v>
      </c>
      <c r="K3837" s="280">
        <f>IFERROR(TablaAforos[[#This Row],[AREA DEL POTRERO]]/TablaAforos[[#This Row],[NUMERO VACAS LOTE]]/TablaAforos[[#This Row],[DIAS OCUPACION]],"")</f>
        <v>78.571428571428569</v>
      </c>
      <c r="L3837" s="281">
        <f>YEAR(A3837)</f>
        <v>2024</v>
      </c>
      <c r="M3837" s="281">
        <f>MONTH(A3837)</f>
        <v>7</v>
      </c>
      <c r="N3837" s="281">
        <f>DAY(A3837)</f>
        <v>9</v>
      </c>
      <c r="O3837" s="281">
        <v>6</v>
      </c>
      <c r="P3837" s="281"/>
      <c r="Q3837" s="278"/>
    </row>
    <row r="3838" spans="1:17">
      <c r="A3838" s="45">
        <v>45482</v>
      </c>
      <c r="B3838" s="20" t="s">
        <v>82</v>
      </c>
      <c r="C3838" s="20" t="s">
        <v>86</v>
      </c>
      <c r="D3838" s="20">
        <v>3</v>
      </c>
      <c r="E3838" s="20">
        <v>2500</v>
      </c>
      <c r="F3838" s="20">
        <v>38</v>
      </c>
      <c r="G3838" s="20">
        <v>2.9</v>
      </c>
      <c r="H3838" s="20">
        <v>1</v>
      </c>
      <c r="I3838" s="20">
        <v>34</v>
      </c>
      <c r="J3838" s="21">
        <v>115</v>
      </c>
      <c r="K3838" s="22">
        <f>IFERROR(TablaAforos[[#This Row],[AREA DEL POTRERO]]/TablaAforos[[#This Row],[NUMERO VACAS LOTE]]/TablaAforos[[#This Row],[DIAS OCUPACION]],"")</f>
        <v>65.78947368421052</v>
      </c>
      <c r="L3838" s="23">
        <f>YEAR(A3838)</f>
        <v>2024</v>
      </c>
      <c r="M3838" s="23">
        <f>MONTH(A3838)</f>
        <v>7</v>
      </c>
      <c r="N3838" s="23">
        <f>DAY(A3838)</f>
        <v>9</v>
      </c>
      <c r="O3838" s="23">
        <v>6</v>
      </c>
    </row>
    <row r="3839" spans="1:17">
      <c r="A3839" s="45">
        <v>45482</v>
      </c>
      <c r="B3839" s="20" t="s">
        <v>82</v>
      </c>
      <c r="C3839" s="20" t="s">
        <v>87</v>
      </c>
      <c r="D3839" s="20">
        <v>61</v>
      </c>
      <c r="E3839" s="20">
        <v>2500</v>
      </c>
      <c r="F3839" s="20">
        <v>40</v>
      </c>
      <c r="G3839" s="20">
        <v>2.8</v>
      </c>
      <c r="H3839" s="20">
        <v>1</v>
      </c>
      <c r="I3839" s="20">
        <v>38</v>
      </c>
      <c r="J3839" s="21">
        <v>105</v>
      </c>
      <c r="K3839" s="22">
        <f>IFERROR(TablaAforos[[#This Row],[AREA DEL POTRERO]]/TablaAforos[[#This Row],[NUMERO VACAS LOTE]]/TablaAforos[[#This Row],[DIAS OCUPACION]],"")</f>
        <v>62.5</v>
      </c>
      <c r="L3839" s="23">
        <f>YEAR(A3839)</f>
        <v>2024</v>
      </c>
      <c r="M3839" s="23">
        <f>MONTH(A3839)</f>
        <v>7</v>
      </c>
      <c r="N3839" s="23">
        <f>DAY(A3839)</f>
        <v>9</v>
      </c>
      <c r="O3839" s="23">
        <v>6</v>
      </c>
    </row>
    <row r="3840" spans="1:17">
      <c r="A3840" s="277">
        <v>45482</v>
      </c>
      <c r="B3840" s="20" t="s">
        <v>88</v>
      </c>
      <c r="C3840" s="278">
        <v>1</v>
      </c>
      <c r="D3840" s="278">
        <v>3</v>
      </c>
      <c r="E3840" s="278">
        <v>12900</v>
      </c>
      <c r="F3840" s="278">
        <v>48</v>
      </c>
      <c r="G3840" s="20">
        <v>1.4</v>
      </c>
      <c r="H3840" s="278">
        <v>2.5</v>
      </c>
      <c r="I3840" s="278">
        <v>33</v>
      </c>
      <c r="J3840" s="279">
        <v>99.2</v>
      </c>
      <c r="K3840" s="280">
        <f>IFERROR(TablaAforos[[#This Row],[AREA DEL POTRERO]]/TablaAforos[[#This Row],[NUMERO VACAS LOTE]]/TablaAforos[[#This Row],[DIAS OCUPACION]],"")</f>
        <v>107.5</v>
      </c>
      <c r="L3840" s="281">
        <f t="shared" si="675"/>
        <v>2024</v>
      </c>
      <c r="M3840" s="281">
        <f t="shared" si="676"/>
        <v>7</v>
      </c>
      <c r="N3840" s="281">
        <f t="shared" si="677"/>
        <v>9</v>
      </c>
      <c r="O3840" s="281">
        <v>6</v>
      </c>
      <c r="P3840" s="281"/>
      <c r="Q3840" s="278"/>
    </row>
    <row r="3841" spans="1:17">
      <c r="A3841" s="277">
        <v>45483</v>
      </c>
      <c r="B3841" s="20" t="s">
        <v>81</v>
      </c>
      <c r="C3841" s="278">
        <v>1</v>
      </c>
      <c r="D3841" s="278">
        <v>133</v>
      </c>
      <c r="E3841" s="278">
        <v>5015</v>
      </c>
      <c r="F3841" s="278">
        <v>36</v>
      </c>
      <c r="G3841" s="278">
        <v>1.7</v>
      </c>
      <c r="H3841" s="278">
        <v>1.5</v>
      </c>
      <c r="I3841" s="278">
        <v>31</v>
      </c>
      <c r="J3841" s="279">
        <v>95.8</v>
      </c>
      <c r="K3841" s="280">
        <f>IFERROR(TablaAforos[[#This Row],[AREA DEL POTRERO]]/TablaAforos[[#This Row],[NUMERO VACAS LOTE]]/TablaAforos[[#This Row],[DIAS OCUPACION]],"")</f>
        <v>92.870370370370367</v>
      </c>
      <c r="L3841" s="281">
        <f t="shared" si="675"/>
        <v>2024</v>
      </c>
      <c r="M3841" s="281">
        <f t="shared" si="676"/>
        <v>7</v>
      </c>
      <c r="N3841" s="281">
        <f t="shared" si="677"/>
        <v>10</v>
      </c>
      <c r="O3841" s="281">
        <v>6</v>
      </c>
      <c r="P3841" s="281"/>
      <c r="Q3841" s="278"/>
    </row>
    <row r="3842" spans="1:17">
      <c r="A3842" s="277">
        <v>45483</v>
      </c>
      <c r="B3842" s="278" t="s">
        <v>81</v>
      </c>
      <c r="C3842" s="278">
        <v>2</v>
      </c>
      <c r="D3842" s="278">
        <v>77</v>
      </c>
      <c r="E3842" s="278">
        <v>2066</v>
      </c>
      <c r="F3842" s="278">
        <v>35</v>
      </c>
      <c r="G3842" s="278">
        <v>2.1</v>
      </c>
      <c r="H3842" s="278">
        <v>1</v>
      </c>
      <c r="I3842" s="278">
        <v>35</v>
      </c>
      <c r="J3842" s="279">
        <v>82.1</v>
      </c>
      <c r="K3842" s="280">
        <f>IFERROR(TablaAforos[[#This Row],[AREA DEL POTRERO]]/TablaAforos[[#This Row],[NUMERO VACAS LOTE]]/TablaAforos[[#This Row],[DIAS OCUPACION]],"")</f>
        <v>59.028571428571432</v>
      </c>
      <c r="L3842" s="281">
        <f t="shared" si="675"/>
        <v>2024</v>
      </c>
      <c r="M3842" s="281">
        <f t="shared" si="676"/>
        <v>7</v>
      </c>
      <c r="N3842" s="281">
        <f t="shared" si="677"/>
        <v>10</v>
      </c>
      <c r="O3842" s="281">
        <v>6</v>
      </c>
      <c r="P3842" s="281"/>
      <c r="Q3842" s="278"/>
    </row>
    <row r="3843" spans="1:17">
      <c r="A3843" s="45">
        <v>45483</v>
      </c>
      <c r="B3843" s="20" t="s">
        <v>82</v>
      </c>
      <c r="C3843" s="20" t="s">
        <v>86</v>
      </c>
      <c r="D3843" s="20">
        <v>4</v>
      </c>
      <c r="E3843" s="20">
        <v>2500</v>
      </c>
      <c r="F3843" s="20">
        <v>38</v>
      </c>
      <c r="G3843" s="20">
        <v>2.9</v>
      </c>
      <c r="H3843" s="20">
        <v>1</v>
      </c>
      <c r="I3843" s="20">
        <v>34</v>
      </c>
      <c r="J3843" s="21">
        <v>116</v>
      </c>
      <c r="K3843" s="22">
        <f>IFERROR(TablaAforos[[#This Row],[AREA DEL POTRERO]]/TablaAforos[[#This Row],[NUMERO VACAS LOTE]]/TablaAforos[[#This Row],[DIAS OCUPACION]],"")</f>
        <v>65.78947368421052</v>
      </c>
      <c r="L3843" s="23">
        <f>YEAR(A3843)</f>
        <v>2024</v>
      </c>
      <c r="M3843" s="23">
        <f>MONTH(A3843)</f>
        <v>7</v>
      </c>
      <c r="N3843" s="23">
        <f>DAY(A3843)</f>
        <v>10</v>
      </c>
      <c r="O3843" s="23">
        <v>6</v>
      </c>
    </row>
    <row r="3844" spans="1:17">
      <c r="A3844" s="277">
        <v>45483</v>
      </c>
      <c r="B3844" s="20" t="s">
        <v>82</v>
      </c>
      <c r="C3844" s="20" t="s">
        <v>87</v>
      </c>
      <c r="D3844" s="278">
        <v>28</v>
      </c>
      <c r="E3844" s="278">
        <v>2500</v>
      </c>
      <c r="F3844" s="278">
        <v>40</v>
      </c>
      <c r="G3844" s="278">
        <v>2.2000000000000002</v>
      </c>
      <c r="H3844" s="278">
        <v>1</v>
      </c>
      <c r="I3844" s="278">
        <v>38</v>
      </c>
      <c r="J3844" s="279">
        <v>85.9</v>
      </c>
      <c r="K3844" s="280">
        <f>IFERROR(TablaAforos[[#This Row],[AREA DEL POTRERO]]/TablaAforos[[#This Row],[NUMERO VACAS LOTE]]/TablaAforos[[#This Row],[DIAS OCUPACION]],"")</f>
        <v>62.5</v>
      </c>
      <c r="L3844" s="281">
        <f t="shared" ref="L3844:L3872" si="678">YEAR(A3844)</f>
        <v>2024</v>
      </c>
      <c r="M3844" s="281">
        <f t="shared" ref="M3844:M3872" si="679">MONTH(A3844)</f>
        <v>7</v>
      </c>
      <c r="N3844" s="281">
        <f t="shared" ref="N3844:N3872" si="680">DAY(A3844)</f>
        <v>10</v>
      </c>
      <c r="O3844" s="281">
        <v>6</v>
      </c>
      <c r="P3844" s="281"/>
      <c r="Q3844" s="278"/>
    </row>
    <row r="3845" spans="1:17">
      <c r="A3845" s="45">
        <v>45484</v>
      </c>
      <c r="B3845" s="20" t="s">
        <v>81</v>
      </c>
      <c r="C3845" s="20">
        <v>1</v>
      </c>
      <c r="D3845" s="20">
        <v>69</v>
      </c>
      <c r="E3845" s="20">
        <v>2218</v>
      </c>
      <c r="F3845" s="20">
        <v>36</v>
      </c>
      <c r="G3845" s="20">
        <v>2.2000000000000002</v>
      </c>
      <c r="H3845" s="20">
        <v>1</v>
      </c>
      <c r="I3845" s="20">
        <v>29</v>
      </c>
      <c r="J3845" s="21">
        <v>88.1</v>
      </c>
      <c r="K3845" s="22">
        <f>IFERROR(TablaAforos[[#This Row],[AREA DEL POTRERO]]/TablaAforos[[#This Row],[NUMERO VACAS LOTE]]/TablaAforos[[#This Row],[DIAS OCUPACION]],"")</f>
        <v>61.611111111111114</v>
      </c>
      <c r="L3845" s="23">
        <f>YEAR(A3845)</f>
        <v>2024</v>
      </c>
      <c r="M3845" s="23">
        <f>MONTH(A3845)</f>
        <v>7</v>
      </c>
      <c r="N3845" s="23">
        <f>DAY(A3845)</f>
        <v>11</v>
      </c>
      <c r="O3845" s="23">
        <v>6</v>
      </c>
    </row>
    <row r="3846" spans="1:17">
      <c r="A3846" s="45">
        <v>45484</v>
      </c>
      <c r="B3846" s="20" t="s">
        <v>81</v>
      </c>
      <c r="C3846" s="278">
        <v>2</v>
      </c>
      <c r="D3846" s="278">
        <v>76</v>
      </c>
      <c r="E3846" s="278">
        <v>2562</v>
      </c>
      <c r="F3846" s="278">
        <v>36</v>
      </c>
      <c r="G3846" s="20">
        <v>2.1</v>
      </c>
      <c r="H3846" s="278">
        <v>1</v>
      </c>
      <c r="I3846" s="278">
        <v>34</v>
      </c>
      <c r="J3846" s="279">
        <v>99.5</v>
      </c>
      <c r="K3846" s="280">
        <f>IFERROR(TablaAforos[[#This Row],[AREA DEL POTRERO]]/TablaAforos[[#This Row],[NUMERO VACAS LOTE]]/TablaAforos[[#This Row],[DIAS OCUPACION]],"")</f>
        <v>71.166666666666671</v>
      </c>
      <c r="L3846" s="281">
        <f t="shared" si="678"/>
        <v>2024</v>
      </c>
      <c r="M3846" s="281">
        <f t="shared" si="679"/>
        <v>7</v>
      </c>
      <c r="N3846" s="281">
        <f t="shared" si="680"/>
        <v>11</v>
      </c>
      <c r="O3846" s="281">
        <v>6</v>
      </c>
      <c r="P3846" s="281"/>
      <c r="Q3846" s="278"/>
    </row>
    <row r="3847" spans="1:17">
      <c r="A3847" s="277">
        <v>45484</v>
      </c>
      <c r="B3847" s="20" t="s">
        <v>82</v>
      </c>
      <c r="C3847" s="20" t="s">
        <v>86</v>
      </c>
      <c r="D3847" s="278">
        <v>5</v>
      </c>
      <c r="E3847" s="278">
        <v>2500</v>
      </c>
      <c r="F3847" s="278">
        <v>38</v>
      </c>
      <c r="G3847" s="278">
        <v>2.1</v>
      </c>
      <c r="H3847" s="278">
        <v>1</v>
      </c>
      <c r="I3847" s="278">
        <v>34</v>
      </c>
      <c r="J3847" s="279">
        <v>83.7</v>
      </c>
      <c r="K3847" s="280">
        <f>IFERROR(TablaAforos[[#This Row],[AREA DEL POTRERO]]/TablaAforos[[#This Row],[NUMERO VACAS LOTE]]/TablaAforos[[#This Row],[DIAS OCUPACION]],"")</f>
        <v>65.78947368421052</v>
      </c>
      <c r="L3847" s="281"/>
      <c r="M3847" s="281"/>
      <c r="N3847" s="281"/>
      <c r="O3847" s="281">
        <v>6</v>
      </c>
      <c r="P3847" s="281"/>
      <c r="Q3847" s="278"/>
    </row>
    <row r="3848" spans="1:17">
      <c r="A3848" s="277">
        <v>45484</v>
      </c>
      <c r="B3848" s="20" t="s">
        <v>82</v>
      </c>
      <c r="C3848" s="20" t="s">
        <v>87</v>
      </c>
      <c r="D3848" s="278">
        <v>62</v>
      </c>
      <c r="E3848" s="278">
        <v>2500</v>
      </c>
      <c r="F3848" s="278">
        <v>40</v>
      </c>
      <c r="G3848" s="278">
        <v>1.9</v>
      </c>
      <c r="H3848" s="278">
        <v>1</v>
      </c>
      <c r="I3848" s="278">
        <v>38</v>
      </c>
      <c r="J3848" s="279">
        <v>72.8</v>
      </c>
      <c r="K3848" s="280">
        <f>IFERROR(TablaAforos[[#This Row],[AREA DEL POTRERO]]/TablaAforos[[#This Row],[NUMERO VACAS LOTE]]/TablaAforos[[#This Row],[DIAS OCUPACION]],"")</f>
        <v>62.5</v>
      </c>
      <c r="L3848" s="281">
        <f t="shared" si="678"/>
        <v>2024</v>
      </c>
      <c r="M3848" s="281">
        <f t="shared" si="679"/>
        <v>7</v>
      </c>
      <c r="N3848" s="281">
        <f t="shared" si="680"/>
        <v>11</v>
      </c>
      <c r="O3848" s="281">
        <v>6</v>
      </c>
      <c r="P3848" s="281"/>
      <c r="Q3848" s="278"/>
    </row>
    <row r="3849" spans="1:17">
      <c r="A3849" s="277">
        <v>45484</v>
      </c>
      <c r="B3849" s="278" t="s">
        <v>88</v>
      </c>
      <c r="C3849" s="278">
        <v>1</v>
      </c>
      <c r="D3849" s="278">
        <v>7</v>
      </c>
      <c r="E3849" s="278">
        <v>15848</v>
      </c>
      <c r="F3849" s="278">
        <v>48</v>
      </c>
      <c r="G3849" s="278">
        <v>1.3</v>
      </c>
      <c r="H3849" s="278">
        <v>3</v>
      </c>
      <c r="I3849" s="278">
        <v>30</v>
      </c>
      <c r="J3849" s="279">
        <v>95.1</v>
      </c>
      <c r="K3849" s="280">
        <f>IFERROR(TablaAforos[[#This Row],[AREA DEL POTRERO]]/TablaAforos[[#This Row],[NUMERO VACAS LOTE]]/TablaAforos[[#This Row],[DIAS OCUPACION]],"")</f>
        <v>110.05555555555556</v>
      </c>
      <c r="L3849" s="281">
        <f>YEAR(A3849)</f>
        <v>2024</v>
      </c>
      <c r="M3849" s="281">
        <f>MONTH(A3849)</f>
        <v>7</v>
      </c>
      <c r="N3849" s="281">
        <f>DAY(A3849)</f>
        <v>11</v>
      </c>
      <c r="O3849" s="281">
        <v>6</v>
      </c>
      <c r="P3849" s="281"/>
      <c r="Q3849" s="278"/>
    </row>
    <row r="3850" spans="1:17">
      <c r="A3850" s="45">
        <v>45485</v>
      </c>
      <c r="B3850" s="20" t="s">
        <v>81</v>
      </c>
      <c r="C3850" s="20">
        <v>1</v>
      </c>
      <c r="D3850" s="20">
        <v>70</v>
      </c>
      <c r="E3850" s="20">
        <v>2762</v>
      </c>
      <c r="F3850" s="20">
        <v>36</v>
      </c>
      <c r="G3850" s="20">
        <v>1.9</v>
      </c>
      <c r="H3850" s="20">
        <v>1</v>
      </c>
      <c r="I3850" s="20">
        <v>29</v>
      </c>
      <c r="J3850" s="21">
        <v>95.7</v>
      </c>
      <c r="K3850" s="22">
        <f>IFERROR(TablaAforos[[#This Row],[AREA DEL POTRERO]]/TablaAforos[[#This Row],[NUMERO VACAS LOTE]]/TablaAforos[[#This Row],[DIAS OCUPACION]],"")</f>
        <v>76.722222222222229</v>
      </c>
      <c r="L3850" s="23">
        <f>YEAR(A3850)</f>
        <v>2024</v>
      </c>
      <c r="M3850" s="23">
        <f>MONTH(A3850)</f>
        <v>7</v>
      </c>
      <c r="N3850" s="23">
        <f>DAY(A3850)</f>
        <v>12</v>
      </c>
      <c r="O3850" s="23">
        <v>6</v>
      </c>
    </row>
    <row r="3851" spans="1:17">
      <c r="A3851" s="45">
        <v>45485</v>
      </c>
      <c r="B3851" s="20" t="s">
        <v>81</v>
      </c>
      <c r="C3851" s="20">
        <v>2</v>
      </c>
      <c r="D3851" s="20">
        <v>75</v>
      </c>
      <c r="E3851" s="20">
        <v>1385</v>
      </c>
      <c r="F3851" s="20">
        <v>36</v>
      </c>
      <c r="G3851" s="20">
        <v>2.2000000000000002</v>
      </c>
      <c r="H3851" s="20">
        <v>0.5</v>
      </c>
      <c r="I3851" s="20">
        <v>35</v>
      </c>
      <c r="J3851" s="21">
        <v>108</v>
      </c>
      <c r="K3851" s="22">
        <f>IFERROR(TablaAforos[[#This Row],[AREA DEL POTRERO]]/TablaAforos[[#This Row],[NUMERO VACAS LOTE]]/TablaAforos[[#This Row],[DIAS OCUPACION]],"")</f>
        <v>76.944444444444443</v>
      </c>
      <c r="L3851" s="23">
        <f>YEAR(A3851)</f>
        <v>2024</v>
      </c>
      <c r="M3851" s="23">
        <f>MONTH(A3851)</f>
        <v>7</v>
      </c>
      <c r="N3851" s="23">
        <f>DAY(A3851)</f>
        <v>12</v>
      </c>
      <c r="O3851" s="23">
        <v>6</v>
      </c>
    </row>
    <row r="3852" spans="1:17">
      <c r="A3852" s="277">
        <v>45485</v>
      </c>
      <c r="B3852" s="20" t="s">
        <v>82</v>
      </c>
      <c r="C3852" s="20" t="s">
        <v>86</v>
      </c>
      <c r="D3852" s="278">
        <v>6</v>
      </c>
      <c r="E3852" s="278">
        <v>2500</v>
      </c>
      <c r="F3852" s="278">
        <v>38</v>
      </c>
      <c r="G3852" s="278">
        <v>1.9</v>
      </c>
      <c r="H3852" s="278">
        <v>1</v>
      </c>
      <c r="I3852" s="278">
        <v>34</v>
      </c>
      <c r="J3852" s="279">
        <v>78.599999999999994</v>
      </c>
      <c r="K3852" s="280">
        <f>IFERROR(TablaAforos[[#This Row],[AREA DEL POTRERO]]/TablaAforos[[#This Row],[NUMERO VACAS LOTE]]/TablaAforos[[#This Row],[DIAS OCUPACION]],"")</f>
        <v>65.78947368421052</v>
      </c>
      <c r="L3852" s="281">
        <f t="shared" si="678"/>
        <v>2024</v>
      </c>
      <c r="M3852" s="281">
        <f t="shared" si="679"/>
        <v>7</v>
      </c>
      <c r="N3852" s="281">
        <f t="shared" si="680"/>
        <v>12</v>
      </c>
      <c r="O3852" s="281">
        <v>6</v>
      </c>
      <c r="P3852" s="281"/>
      <c r="Q3852" s="278"/>
    </row>
    <row r="3853" spans="1:17">
      <c r="A3853" s="277">
        <v>45485</v>
      </c>
      <c r="B3853" s="20" t="s">
        <v>82</v>
      </c>
      <c r="C3853" s="20" t="s">
        <v>87</v>
      </c>
      <c r="D3853" s="278">
        <v>63</v>
      </c>
      <c r="E3853" s="278">
        <v>2500</v>
      </c>
      <c r="F3853" s="278">
        <v>40</v>
      </c>
      <c r="G3853" s="278">
        <v>2</v>
      </c>
      <c r="H3853" s="278">
        <v>1</v>
      </c>
      <c r="I3853" s="278">
        <v>38</v>
      </c>
      <c r="J3853" s="279">
        <v>76.900000000000006</v>
      </c>
      <c r="K3853" s="280">
        <f>IFERROR(TablaAforos[[#This Row],[AREA DEL POTRERO]]/TablaAforos[[#This Row],[NUMERO VACAS LOTE]]/TablaAforos[[#This Row],[DIAS OCUPACION]],"")</f>
        <v>62.5</v>
      </c>
      <c r="L3853" s="281">
        <f t="shared" si="678"/>
        <v>2024</v>
      </c>
      <c r="M3853" s="281">
        <f t="shared" si="679"/>
        <v>7</v>
      </c>
      <c r="N3853" s="281">
        <f t="shared" si="680"/>
        <v>12</v>
      </c>
      <c r="O3853" s="281">
        <v>6</v>
      </c>
      <c r="P3853" s="281"/>
      <c r="Q3853" s="278"/>
    </row>
    <row r="3854" spans="1:17">
      <c r="A3854" s="277">
        <v>45486</v>
      </c>
      <c r="B3854" s="278" t="s">
        <v>81</v>
      </c>
      <c r="C3854" s="278">
        <v>1</v>
      </c>
      <c r="D3854" s="278">
        <v>58</v>
      </c>
      <c r="E3854" s="278">
        <v>2292</v>
      </c>
      <c r="F3854" s="278">
        <v>36</v>
      </c>
      <c r="G3854" s="278">
        <v>2.1</v>
      </c>
      <c r="H3854" s="278">
        <v>1</v>
      </c>
      <c r="I3854" s="278">
        <v>30</v>
      </c>
      <c r="J3854" s="279">
        <v>88.1</v>
      </c>
      <c r="K3854" s="280">
        <f>IFERROR(TablaAforos[[#This Row],[AREA DEL POTRERO]]/TablaAforos[[#This Row],[NUMERO VACAS LOTE]]/TablaAforos[[#This Row],[DIAS OCUPACION]],"")</f>
        <v>63.666666666666664</v>
      </c>
      <c r="L3854" s="281">
        <f>YEAR(A3854)</f>
        <v>2024</v>
      </c>
      <c r="M3854" s="281">
        <f>MONTH(A3854)</f>
        <v>7</v>
      </c>
      <c r="N3854" s="281">
        <f>DAY(A3854)</f>
        <v>13</v>
      </c>
      <c r="O3854" s="281">
        <v>6</v>
      </c>
      <c r="P3854" s="23" t="s">
        <v>196</v>
      </c>
      <c r="Q3854" s="278"/>
    </row>
    <row r="3855" spans="1:17">
      <c r="A3855" s="277">
        <v>45486</v>
      </c>
      <c r="B3855" s="278" t="s">
        <v>81</v>
      </c>
      <c r="C3855" s="278">
        <v>2</v>
      </c>
      <c r="D3855" s="278">
        <v>78</v>
      </c>
      <c r="E3855" s="278">
        <v>1779</v>
      </c>
      <c r="F3855" s="278">
        <v>36</v>
      </c>
      <c r="G3855" s="278">
        <v>1.5</v>
      </c>
      <c r="H3855" s="278">
        <v>1</v>
      </c>
      <c r="I3855" s="278">
        <v>35</v>
      </c>
      <c r="J3855" s="279">
        <v>61.3</v>
      </c>
      <c r="K3855" s="280">
        <f>IFERROR(TablaAforos[[#This Row],[AREA DEL POTRERO]]/TablaAforos[[#This Row],[NUMERO VACAS LOTE]]/TablaAforos[[#This Row],[DIAS OCUPACION]],"")</f>
        <v>49.416666666666664</v>
      </c>
      <c r="L3855" s="281">
        <f t="shared" si="678"/>
        <v>2024</v>
      </c>
      <c r="M3855" s="281">
        <f t="shared" si="679"/>
        <v>7</v>
      </c>
      <c r="N3855" s="281">
        <f t="shared" si="680"/>
        <v>13</v>
      </c>
      <c r="O3855" s="281">
        <v>6</v>
      </c>
      <c r="P3855" s="23" t="s">
        <v>196</v>
      </c>
      <c r="Q3855" s="278"/>
    </row>
    <row r="3856" spans="1:17">
      <c r="A3856" s="277">
        <v>45486</v>
      </c>
      <c r="B3856" s="278" t="s">
        <v>82</v>
      </c>
      <c r="C3856" s="278" t="s">
        <v>86</v>
      </c>
      <c r="D3856" s="278">
        <v>7</v>
      </c>
      <c r="E3856" s="278">
        <v>2500</v>
      </c>
      <c r="F3856" s="278">
        <v>38</v>
      </c>
      <c r="G3856" s="278">
        <v>2.2999999999999998</v>
      </c>
      <c r="H3856" s="278">
        <v>1</v>
      </c>
      <c r="I3856" s="278">
        <v>34</v>
      </c>
      <c r="J3856" s="279">
        <v>91.2</v>
      </c>
      <c r="K3856" s="280">
        <f>IFERROR(TablaAforos[[#This Row],[AREA DEL POTRERO]]/TablaAforos[[#This Row],[NUMERO VACAS LOTE]]/TablaAforos[[#This Row],[DIAS OCUPACION]],"")</f>
        <v>65.78947368421052</v>
      </c>
      <c r="L3856" s="281">
        <f>YEAR(A3856)</f>
        <v>2024</v>
      </c>
      <c r="M3856" s="281">
        <f>MONTH(A3856)</f>
        <v>7</v>
      </c>
      <c r="N3856" s="281">
        <f>DAY(A3856)</f>
        <v>13</v>
      </c>
      <c r="O3856" s="281">
        <v>6</v>
      </c>
      <c r="P3856" s="281"/>
      <c r="Q3856" s="278"/>
    </row>
    <row r="3857" spans="1:17">
      <c r="A3857" s="277">
        <v>45486</v>
      </c>
      <c r="B3857" s="20" t="s">
        <v>82</v>
      </c>
      <c r="C3857" s="20" t="s">
        <v>87</v>
      </c>
      <c r="D3857" s="278">
        <v>65</v>
      </c>
      <c r="E3857" s="278">
        <v>2500</v>
      </c>
      <c r="F3857" s="278">
        <v>40</v>
      </c>
      <c r="G3857" s="278">
        <v>2.1</v>
      </c>
      <c r="H3857" s="278">
        <v>1</v>
      </c>
      <c r="I3857" s="278">
        <v>38</v>
      </c>
      <c r="J3857" s="279">
        <v>80.599999999999994</v>
      </c>
      <c r="K3857" s="280">
        <f>IFERROR(TablaAforos[[#This Row],[AREA DEL POTRERO]]/TablaAforos[[#This Row],[NUMERO VACAS LOTE]]/TablaAforos[[#This Row],[DIAS OCUPACION]],"")</f>
        <v>62.5</v>
      </c>
      <c r="L3857" s="281">
        <f t="shared" si="678"/>
        <v>2024</v>
      </c>
      <c r="M3857" s="281">
        <f t="shared" si="679"/>
        <v>7</v>
      </c>
      <c r="N3857" s="281">
        <f t="shared" si="680"/>
        <v>13</v>
      </c>
      <c r="O3857" s="281">
        <v>6</v>
      </c>
      <c r="P3857" s="281"/>
      <c r="Q3857" s="278"/>
    </row>
    <row r="3858" spans="1:17">
      <c r="A3858" s="277">
        <v>45487</v>
      </c>
      <c r="B3858" s="278" t="s">
        <v>81</v>
      </c>
      <c r="C3858" s="278">
        <v>1</v>
      </c>
      <c r="D3858" s="278">
        <v>57</v>
      </c>
      <c r="E3858" s="278">
        <v>2162</v>
      </c>
      <c r="F3858" s="278">
        <v>36</v>
      </c>
      <c r="G3858" s="278">
        <v>2.1</v>
      </c>
      <c r="H3858" s="278">
        <v>1</v>
      </c>
      <c r="I3858" s="278">
        <v>29</v>
      </c>
      <c r="J3858" s="279">
        <v>84.7</v>
      </c>
      <c r="K3858" s="280">
        <f>IFERROR(TablaAforos[[#This Row],[AREA DEL POTRERO]]/TablaAforos[[#This Row],[NUMERO VACAS LOTE]]/TablaAforos[[#This Row],[DIAS OCUPACION]],"")</f>
        <v>60.055555555555557</v>
      </c>
      <c r="L3858" s="281">
        <f>YEAR(A3858)</f>
        <v>2024</v>
      </c>
      <c r="M3858" s="281">
        <f>MONTH(A3858)</f>
        <v>7</v>
      </c>
      <c r="N3858" s="281">
        <f>DAY(A3858)</f>
        <v>14</v>
      </c>
      <c r="O3858" s="281">
        <v>6</v>
      </c>
      <c r="P3858" s="23" t="s">
        <v>196</v>
      </c>
      <c r="Q3858" s="278"/>
    </row>
    <row r="3859" spans="1:17">
      <c r="A3859" s="277">
        <v>45487</v>
      </c>
      <c r="B3859" s="278" t="s">
        <v>81</v>
      </c>
      <c r="C3859" s="278">
        <v>2</v>
      </c>
      <c r="D3859" s="278">
        <v>80</v>
      </c>
      <c r="E3859" s="278">
        <v>2349</v>
      </c>
      <c r="F3859" s="278">
        <v>36</v>
      </c>
      <c r="G3859" s="278">
        <v>1.8</v>
      </c>
      <c r="H3859" s="278">
        <v>1</v>
      </c>
      <c r="I3859" s="278">
        <v>35</v>
      </c>
      <c r="J3859" s="279">
        <v>76.3</v>
      </c>
      <c r="K3859" s="280">
        <f>IFERROR(TablaAforos[[#This Row],[AREA DEL POTRERO]]/TablaAforos[[#This Row],[NUMERO VACAS LOTE]]/TablaAforos[[#This Row],[DIAS OCUPACION]],"")</f>
        <v>65.25</v>
      </c>
      <c r="L3859" s="281">
        <f t="shared" si="678"/>
        <v>2024</v>
      </c>
      <c r="M3859" s="281">
        <f t="shared" si="679"/>
        <v>7</v>
      </c>
      <c r="N3859" s="281">
        <f t="shared" si="680"/>
        <v>14</v>
      </c>
      <c r="O3859" s="281">
        <v>6</v>
      </c>
      <c r="P3859" s="23" t="s">
        <v>196</v>
      </c>
      <c r="Q3859" s="278"/>
    </row>
    <row r="3860" spans="1:17">
      <c r="A3860" s="277">
        <v>45487</v>
      </c>
      <c r="B3860" s="278" t="s">
        <v>82</v>
      </c>
      <c r="C3860" s="278" t="s">
        <v>86</v>
      </c>
      <c r="D3860" s="278">
        <v>8</v>
      </c>
      <c r="E3860" s="278">
        <v>2500</v>
      </c>
      <c r="F3860" s="278">
        <v>38</v>
      </c>
      <c r="G3860" s="278">
        <v>2</v>
      </c>
      <c r="H3860" s="278">
        <v>1</v>
      </c>
      <c r="I3860" s="278">
        <v>34</v>
      </c>
      <c r="J3860" s="279">
        <v>79.3</v>
      </c>
      <c r="K3860" s="280">
        <f>IFERROR(TablaAforos[[#This Row],[AREA DEL POTRERO]]/TablaAforos[[#This Row],[NUMERO VACAS LOTE]]/TablaAforos[[#This Row],[DIAS OCUPACION]],"")</f>
        <v>65.78947368421052</v>
      </c>
      <c r="L3860" s="281">
        <f>YEAR(A3860)</f>
        <v>2024</v>
      </c>
      <c r="M3860" s="281">
        <f>MONTH(A3860)</f>
        <v>7</v>
      </c>
      <c r="N3860" s="281">
        <f>DAY(A3860)</f>
        <v>14</v>
      </c>
      <c r="O3860" s="281">
        <v>6</v>
      </c>
      <c r="P3860" s="281"/>
      <c r="Q3860" s="278"/>
    </row>
    <row r="3861" spans="1:17">
      <c r="A3861" s="277">
        <v>45487</v>
      </c>
      <c r="B3861" s="278" t="s">
        <v>82</v>
      </c>
      <c r="C3861" s="278" t="s">
        <v>87</v>
      </c>
      <c r="D3861" s="278">
        <v>64</v>
      </c>
      <c r="E3861" s="278">
        <v>2500</v>
      </c>
      <c r="F3861" s="278">
        <v>39</v>
      </c>
      <c r="G3861" s="278">
        <v>2</v>
      </c>
      <c r="H3861" s="278">
        <v>1</v>
      </c>
      <c r="I3861" s="278">
        <v>37</v>
      </c>
      <c r="J3861" s="279">
        <v>80.099999999999994</v>
      </c>
      <c r="K3861" s="280">
        <f>IFERROR(TablaAforos[[#This Row],[AREA DEL POTRERO]]/TablaAforos[[#This Row],[NUMERO VACAS LOTE]]/TablaAforos[[#This Row],[DIAS OCUPACION]],"")</f>
        <v>64.102564102564102</v>
      </c>
      <c r="L3861" s="281">
        <f t="shared" si="678"/>
        <v>2024</v>
      </c>
      <c r="M3861" s="281">
        <f t="shared" si="679"/>
        <v>7</v>
      </c>
      <c r="N3861" s="281">
        <f t="shared" si="680"/>
        <v>14</v>
      </c>
      <c r="O3861" s="281">
        <v>6</v>
      </c>
      <c r="P3861" s="281"/>
      <c r="Q3861" s="278"/>
    </row>
    <row r="3862" spans="1:17">
      <c r="A3862" s="277">
        <v>45488</v>
      </c>
      <c r="B3862" s="278" t="s">
        <v>81</v>
      </c>
      <c r="C3862" s="278">
        <v>1</v>
      </c>
      <c r="D3862" s="278">
        <v>56</v>
      </c>
      <c r="E3862" s="278">
        <v>2083</v>
      </c>
      <c r="F3862" s="278">
        <v>36</v>
      </c>
      <c r="G3862" s="278">
        <v>2.2999999999999998</v>
      </c>
      <c r="H3862" s="278">
        <v>1</v>
      </c>
      <c r="I3862" s="278">
        <v>29</v>
      </c>
      <c r="J3862" s="279">
        <v>88.4</v>
      </c>
      <c r="K3862" s="280">
        <f>IFERROR(TablaAforos[[#This Row],[AREA DEL POTRERO]]/TablaAforos[[#This Row],[NUMERO VACAS LOTE]]/TablaAforos[[#This Row],[DIAS OCUPACION]],"")</f>
        <v>57.861111111111114</v>
      </c>
      <c r="L3862" s="281">
        <f>YEAR(A3862)</f>
        <v>2024</v>
      </c>
      <c r="M3862" s="281">
        <f>MONTH(A3862)</f>
        <v>7</v>
      </c>
      <c r="N3862" s="281">
        <f>DAY(A3862)</f>
        <v>15</v>
      </c>
      <c r="O3862" s="281">
        <v>6</v>
      </c>
      <c r="P3862" s="23" t="s">
        <v>196</v>
      </c>
      <c r="Q3862" s="278"/>
    </row>
    <row r="3863" spans="1:17">
      <c r="A3863" s="277">
        <v>45488</v>
      </c>
      <c r="B3863" s="278" t="s">
        <v>81</v>
      </c>
      <c r="C3863" s="278">
        <v>2</v>
      </c>
      <c r="D3863" s="278">
        <v>82</v>
      </c>
      <c r="E3863" s="278">
        <v>2804</v>
      </c>
      <c r="F3863" s="278">
        <v>36</v>
      </c>
      <c r="G3863" s="278">
        <v>1.9</v>
      </c>
      <c r="H3863" s="278">
        <v>1</v>
      </c>
      <c r="I3863" s="278">
        <v>35</v>
      </c>
      <c r="J3863" s="279">
        <v>97.3</v>
      </c>
      <c r="K3863" s="280">
        <f>IFERROR(TablaAforos[[#This Row],[AREA DEL POTRERO]]/TablaAforos[[#This Row],[NUMERO VACAS LOTE]]/TablaAforos[[#This Row],[DIAS OCUPACION]],"")</f>
        <v>77.888888888888886</v>
      </c>
      <c r="L3863" s="281">
        <f>YEAR(A3863)</f>
        <v>2024</v>
      </c>
      <c r="M3863" s="281">
        <f>MONTH(A3863)</f>
        <v>7</v>
      </c>
      <c r="N3863" s="281">
        <f>DAY(A3863)</f>
        <v>15</v>
      </c>
      <c r="O3863" s="281">
        <v>6</v>
      </c>
      <c r="P3863" s="23" t="s">
        <v>196</v>
      </c>
      <c r="Q3863" s="278"/>
    </row>
    <row r="3864" spans="1:17">
      <c r="A3864" s="277">
        <v>45488</v>
      </c>
      <c r="B3864" s="278" t="s">
        <v>82</v>
      </c>
      <c r="C3864" s="278" t="s">
        <v>86</v>
      </c>
      <c r="D3864" s="278">
        <v>9</v>
      </c>
      <c r="E3864" s="278">
        <v>2500</v>
      </c>
      <c r="F3864" s="278">
        <v>38</v>
      </c>
      <c r="G3864" s="278">
        <v>2.2000000000000002</v>
      </c>
      <c r="H3864" s="278">
        <v>1</v>
      </c>
      <c r="I3864" s="278">
        <v>34</v>
      </c>
      <c r="J3864" s="279">
        <v>90</v>
      </c>
      <c r="K3864" s="280">
        <f>IFERROR(TablaAforos[[#This Row],[AREA DEL POTRERO]]/TablaAforos[[#This Row],[NUMERO VACAS LOTE]]/TablaAforos[[#This Row],[DIAS OCUPACION]],"")</f>
        <v>65.78947368421052</v>
      </c>
      <c r="L3864" s="281">
        <f t="shared" si="678"/>
        <v>2024</v>
      </c>
      <c r="M3864" s="281">
        <f t="shared" si="679"/>
        <v>7</v>
      </c>
      <c r="N3864" s="281">
        <f t="shared" si="680"/>
        <v>15</v>
      </c>
      <c r="O3864" s="281">
        <v>6</v>
      </c>
      <c r="P3864" s="281"/>
      <c r="Q3864" s="278"/>
    </row>
    <row r="3865" spans="1:17">
      <c r="A3865" s="277">
        <v>45488</v>
      </c>
      <c r="B3865" s="278" t="s">
        <v>82</v>
      </c>
      <c r="C3865" s="278" t="s">
        <v>87</v>
      </c>
      <c r="D3865" s="278">
        <v>66</v>
      </c>
      <c r="E3865" s="278">
        <v>2500</v>
      </c>
      <c r="F3865" s="278">
        <v>39</v>
      </c>
      <c r="G3865" s="278">
        <v>2.8</v>
      </c>
      <c r="H3865" s="278">
        <v>1</v>
      </c>
      <c r="I3865" s="278">
        <v>37</v>
      </c>
      <c r="J3865" s="279">
        <v>108</v>
      </c>
      <c r="K3865" s="280">
        <f>IFERROR(TablaAforos[[#This Row],[AREA DEL POTRERO]]/TablaAforos[[#This Row],[NUMERO VACAS LOTE]]/TablaAforos[[#This Row],[DIAS OCUPACION]],"")</f>
        <v>64.102564102564102</v>
      </c>
      <c r="L3865" s="281">
        <f t="shared" si="678"/>
        <v>2024</v>
      </c>
      <c r="M3865" s="281">
        <f t="shared" si="679"/>
        <v>7</v>
      </c>
      <c r="N3865" s="281">
        <f t="shared" si="680"/>
        <v>15</v>
      </c>
      <c r="O3865" s="281">
        <v>6</v>
      </c>
      <c r="P3865" s="281"/>
      <c r="Q3865" s="278"/>
    </row>
    <row r="3866" spans="1:17">
      <c r="A3866" s="277">
        <v>45489</v>
      </c>
      <c r="B3866" s="278" t="s">
        <v>81</v>
      </c>
      <c r="C3866" s="278">
        <v>2</v>
      </c>
      <c r="D3866" s="278">
        <v>84</v>
      </c>
      <c r="E3866" s="278">
        <v>1943</v>
      </c>
      <c r="F3866" s="278">
        <v>36</v>
      </c>
      <c r="G3866" s="278">
        <v>1.8</v>
      </c>
      <c r="H3866" s="278">
        <v>1</v>
      </c>
      <c r="I3866" s="278">
        <v>35</v>
      </c>
      <c r="J3866" s="279">
        <v>71.400000000000006</v>
      </c>
      <c r="K3866" s="280">
        <f>IFERROR(TablaAforos[[#This Row],[AREA DEL POTRERO]]/TablaAforos[[#This Row],[NUMERO VACAS LOTE]]/TablaAforos[[#This Row],[DIAS OCUPACION]],"")</f>
        <v>53.972222222222221</v>
      </c>
      <c r="L3866" s="281">
        <f t="shared" si="678"/>
        <v>2024</v>
      </c>
      <c r="M3866" s="281">
        <f t="shared" si="679"/>
        <v>7</v>
      </c>
      <c r="N3866" s="281">
        <f t="shared" si="680"/>
        <v>16</v>
      </c>
      <c r="O3866" s="281">
        <v>6</v>
      </c>
      <c r="P3866" s="23" t="s">
        <v>196</v>
      </c>
      <c r="Q3866" s="278"/>
    </row>
    <row r="3867" spans="1:17">
      <c r="A3867" s="277">
        <v>45489</v>
      </c>
      <c r="B3867" s="278" t="s">
        <v>82</v>
      </c>
      <c r="C3867" s="278" t="s">
        <v>86</v>
      </c>
      <c r="D3867" s="278">
        <v>10</v>
      </c>
      <c r="E3867" s="278">
        <v>2500</v>
      </c>
      <c r="F3867" s="278">
        <v>38</v>
      </c>
      <c r="G3867" s="278">
        <v>2.7</v>
      </c>
      <c r="H3867" s="278">
        <v>1</v>
      </c>
      <c r="I3867" s="278">
        <v>34</v>
      </c>
      <c r="J3867" s="279">
        <v>109</v>
      </c>
      <c r="K3867" s="280">
        <f>IFERROR(TablaAforos[[#This Row],[AREA DEL POTRERO]]/TablaAforos[[#This Row],[NUMERO VACAS LOTE]]/TablaAforos[[#This Row],[DIAS OCUPACION]],"")</f>
        <v>65.78947368421052</v>
      </c>
      <c r="L3867" s="281">
        <f t="shared" si="678"/>
        <v>2024</v>
      </c>
      <c r="M3867" s="281">
        <f t="shared" si="679"/>
        <v>7</v>
      </c>
      <c r="N3867" s="281">
        <f t="shared" si="680"/>
        <v>16</v>
      </c>
      <c r="O3867" s="281">
        <v>6</v>
      </c>
      <c r="P3867" s="281"/>
      <c r="Q3867" s="278"/>
    </row>
    <row r="3868" spans="1:17">
      <c r="A3868" s="277">
        <v>45489</v>
      </c>
      <c r="B3868" s="278" t="s">
        <v>82</v>
      </c>
      <c r="C3868" s="278" t="s">
        <v>87</v>
      </c>
      <c r="D3868" s="278">
        <v>67</v>
      </c>
      <c r="E3868" s="278">
        <v>2500</v>
      </c>
      <c r="F3868" s="278">
        <v>39</v>
      </c>
      <c r="G3868" s="278">
        <v>2.2000000000000002</v>
      </c>
      <c r="H3868" s="278">
        <v>1</v>
      </c>
      <c r="I3868" s="278">
        <v>37</v>
      </c>
      <c r="J3868" s="279">
        <v>86.9</v>
      </c>
      <c r="K3868" s="280">
        <f>IFERROR(TablaAforos[[#This Row],[AREA DEL POTRERO]]/TablaAforos[[#This Row],[NUMERO VACAS LOTE]]/TablaAforos[[#This Row],[DIAS OCUPACION]],"")</f>
        <v>64.102564102564102</v>
      </c>
      <c r="L3868" s="281">
        <f t="shared" si="678"/>
        <v>2024</v>
      </c>
      <c r="M3868" s="281">
        <f t="shared" si="679"/>
        <v>7</v>
      </c>
      <c r="N3868" s="281">
        <f t="shared" si="680"/>
        <v>16</v>
      </c>
      <c r="O3868" s="281">
        <v>6</v>
      </c>
      <c r="P3868" s="281"/>
      <c r="Q3868" s="278"/>
    </row>
    <row r="3869" spans="1:17">
      <c r="A3869" s="277">
        <v>45490</v>
      </c>
      <c r="B3869" s="20" t="s">
        <v>81</v>
      </c>
      <c r="C3869" s="278">
        <v>1</v>
      </c>
      <c r="D3869" s="278">
        <v>59</v>
      </c>
      <c r="E3869" s="278">
        <v>2452</v>
      </c>
      <c r="F3869" s="278">
        <v>36</v>
      </c>
      <c r="G3869" s="278">
        <v>2.5</v>
      </c>
      <c r="H3869" s="278">
        <v>1</v>
      </c>
      <c r="I3869" s="278">
        <v>34</v>
      </c>
      <c r="J3869" s="279">
        <v>113</v>
      </c>
      <c r="K3869" s="280">
        <f>IFERROR(TablaAforos[[#This Row],[AREA DEL POTRERO]]/TablaAforos[[#This Row],[NUMERO VACAS LOTE]]/TablaAforos[[#This Row],[DIAS OCUPACION]],"")</f>
        <v>68.111111111111114</v>
      </c>
      <c r="L3869" s="281">
        <f t="shared" si="678"/>
        <v>2024</v>
      </c>
      <c r="M3869" s="281">
        <f t="shared" si="679"/>
        <v>7</v>
      </c>
      <c r="N3869" s="281">
        <f t="shared" si="680"/>
        <v>17</v>
      </c>
      <c r="O3869" s="281">
        <v>6</v>
      </c>
      <c r="P3869" s="23" t="s">
        <v>196</v>
      </c>
      <c r="Q3869" s="278"/>
    </row>
    <row r="3870" spans="1:17">
      <c r="A3870" s="282">
        <v>45490</v>
      </c>
      <c r="B3870" s="283" t="s">
        <v>81</v>
      </c>
      <c r="C3870" s="283">
        <v>2</v>
      </c>
      <c r="D3870" s="283">
        <v>86</v>
      </c>
      <c r="E3870" s="283">
        <v>2224</v>
      </c>
      <c r="F3870" s="283">
        <v>36</v>
      </c>
      <c r="G3870" s="283">
        <v>1.8</v>
      </c>
      <c r="H3870" s="283">
        <v>1</v>
      </c>
      <c r="I3870" s="283">
        <v>33</v>
      </c>
      <c r="J3870" s="284">
        <v>83.2</v>
      </c>
      <c r="K3870" s="285">
        <f>IFERROR(TablaAforos[[#This Row],[AREA DEL POTRERO]]/TablaAforos[[#This Row],[NUMERO VACAS LOTE]]/TablaAforos[[#This Row],[DIAS OCUPACION]],"")</f>
        <v>61.777777777777779</v>
      </c>
      <c r="L3870" s="286">
        <f>YEAR(A3870)</f>
        <v>2024</v>
      </c>
      <c r="M3870" s="286">
        <f>MONTH(A3870)</f>
        <v>7</v>
      </c>
      <c r="N3870" s="286">
        <f>DAY(A3870)</f>
        <v>17</v>
      </c>
      <c r="O3870" s="286">
        <v>6</v>
      </c>
      <c r="P3870" s="23" t="s">
        <v>196</v>
      </c>
      <c r="Q3870" s="283"/>
    </row>
    <row r="3871" spans="1:17">
      <c r="A3871" s="277">
        <v>45490</v>
      </c>
      <c r="B3871" s="278" t="s">
        <v>82</v>
      </c>
      <c r="C3871" s="278" t="s">
        <v>86</v>
      </c>
      <c r="D3871" s="278">
        <v>11</v>
      </c>
      <c r="E3871" s="278">
        <v>2500</v>
      </c>
      <c r="F3871" s="278">
        <v>38</v>
      </c>
      <c r="G3871" s="278">
        <v>2</v>
      </c>
      <c r="H3871" s="278">
        <v>1</v>
      </c>
      <c r="I3871" s="278">
        <v>34</v>
      </c>
      <c r="J3871" s="279">
        <v>79.3</v>
      </c>
      <c r="K3871" s="280">
        <f>IFERROR(TablaAforos[[#This Row],[AREA DEL POTRERO]]/TablaAforos[[#This Row],[NUMERO VACAS LOTE]]/TablaAforos[[#This Row],[DIAS OCUPACION]],"")</f>
        <v>65.78947368421052</v>
      </c>
      <c r="L3871" s="281">
        <f t="shared" si="678"/>
        <v>2024</v>
      </c>
      <c r="M3871" s="281">
        <f t="shared" si="679"/>
        <v>7</v>
      </c>
      <c r="N3871" s="281">
        <f t="shared" si="680"/>
        <v>17</v>
      </c>
      <c r="O3871" s="281">
        <v>6</v>
      </c>
      <c r="P3871" s="281"/>
      <c r="Q3871" s="278"/>
    </row>
    <row r="3872" spans="1:17">
      <c r="A3872" s="277">
        <v>45490</v>
      </c>
      <c r="B3872" s="278" t="s">
        <v>82</v>
      </c>
      <c r="C3872" s="278" t="s">
        <v>87</v>
      </c>
      <c r="D3872" s="278">
        <v>69</v>
      </c>
      <c r="E3872" s="278">
        <v>2500</v>
      </c>
      <c r="F3872" s="278">
        <v>39</v>
      </c>
      <c r="G3872" s="278">
        <v>3</v>
      </c>
      <c r="H3872" s="278">
        <v>1</v>
      </c>
      <c r="I3872" s="278">
        <v>37</v>
      </c>
      <c r="J3872" s="279">
        <v>118</v>
      </c>
      <c r="K3872" s="280">
        <f>IFERROR(TablaAforos[[#This Row],[AREA DEL POTRERO]]/TablaAforos[[#This Row],[NUMERO VACAS LOTE]]/TablaAforos[[#This Row],[DIAS OCUPACION]],"")</f>
        <v>64.102564102564102</v>
      </c>
      <c r="L3872" s="281">
        <f t="shared" si="678"/>
        <v>2024</v>
      </c>
      <c r="M3872" s="281">
        <f t="shared" si="679"/>
        <v>7</v>
      </c>
      <c r="N3872" s="281">
        <f t="shared" si="680"/>
        <v>17</v>
      </c>
      <c r="O3872" s="281">
        <v>6</v>
      </c>
      <c r="P3872" s="281"/>
      <c r="Q3872" s="278"/>
    </row>
    <row r="3873" spans="1:16">
      <c r="A3873" s="45">
        <v>45490</v>
      </c>
      <c r="B3873" s="20" t="s">
        <v>88</v>
      </c>
      <c r="C3873" s="20">
        <v>1</v>
      </c>
      <c r="D3873" s="20">
        <v>7</v>
      </c>
      <c r="E3873" s="20">
        <v>13123</v>
      </c>
      <c r="F3873" s="20">
        <v>46</v>
      </c>
      <c r="G3873" s="20">
        <v>1.9</v>
      </c>
      <c r="H3873" s="20">
        <v>3.5</v>
      </c>
      <c r="I3873" s="20">
        <v>30</v>
      </c>
      <c r="J3873" s="21">
        <v>105</v>
      </c>
      <c r="K3873" s="22">
        <f>IFERROR(TablaAforos[[#This Row],[AREA DEL POTRERO]]/TablaAforos[[#This Row],[NUMERO VACAS LOTE]]/TablaAforos[[#This Row],[DIAS OCUPACION]],"")</f>
        <v>81.509316770186345</v>
      </c>
      <c r="L3873" s="23">
        <f t="shared" ref="L3873:L3894" si="681">YEAR(A3873)</f>
        <v>2024</v>
      </c>
      <c r="M3873" s="23">
        <f t="shared" ref="M3873:M3894" si="682">MONTH(A3873)</f>
        <v>7</v>
      </c>
      <c r="N3873" s="23">
        <f t="shared" ref="N3873:N3894" si="683">DAY(A3873)</f>
        <v>17</v>
      </c>
      <c r="O3873" s="23">
        <v>6</v>
      </c>
    </row>
    <row r="3874" spans="1:16">
      <c r="A3874" s="45">
        <v>45491</v>
      </c>
      <c r="B3874" s="20" t="s">
        <v>81</v>
      </c>
      <c r="C3874" s="20">
        <v>1</v>
      </c>
      <c r="D3874" s="20">
        <v>54</v>
      </c>
      <c r="E3874" s="20">
        <v>2522</v>
      </c>
      <c r="F3874" s="20">
        <v>36</v>
      </c>
      <c r="G3874" s="20">
        <v>1.7</v>
      </c>
      <c r="H3874" s="20">
        <v>1</v>
      </c>
      <c r="I3874" s="20">
        <v>30</v>
      </c>
      <c r="J3874" s="21">
        <v>80.599999999999994</v>
      </c>
      <c r="K3874" s="22">
        <f>IFERROR(TablaAforos[[#This Row],[AREA DEL POTRERO]]/TablaAforos[[#This Row],[NUMERO VACAS LOTE]]/TablaAforos[[#This Row],[DIAS OCUPACION]],"")</f>
        <v>70.055555555555557</v>
      </c>
      <c r="L3874" s="23">
        <f t="shared" si="681"/>
        <v>2024</v>
      </c>
      <c r="M3874" s="23">
        <f t="shared" si="682"/>
        <v>7</v>
      </c>
      <c r="N3874" s="23">
        <f t="shared" si="683"/>
        <v>18</v>
      </c>
      <c r="O3874" s="23">
        <v>6</v>
      </c>
      <c r="P3874" s="23" t="s">
        <v>196</v>
      </c>
    </row>
    <row r="3875" spans="1:16">
      <c r="A3875" s="45">
        <v>45491</v>
      </c>
      <c r="B3875" s="20" t="s">
        <v>81</v>
      </c>
      <c r="C3875" s="20">
        <v>2</v>
      </c>
      <c r="D3875" s="20">
        <v>83</v>
      </c>
      <c r="E3875" s="20">
        <v>3369</v>
      </c>
      <c r="F3875" s="20">
        <v>37</v>
      </c>
      <c r="G3875" s="20">
        <v>1.9</v>
      </c>
      <c r="H3875" s="20">
        <v>1</v>
      </c>
      <c r="I3875" s="20">
        <v>35</v>
      </c>
      <c r="J3875" s="21">
        <v>98.3</v>
      </c>
      <c r="K3875" s="22">
        <f>IFERROR(TablaAforos[[#This Row],[AREA DEL POTRERO]]/TablaAforos[[#This Row],[NUMERO VACAS LOTE]]/TablaAforos[[#This Row],[DIAS OCUPACION]],"")</f>
        <v>91.054054054054049</v>
      </c>
      <c r="L3875" s="23">
        <f>YEAR(A3875)</f>
        <v>2024</v>
      </c>
      <c r="M3875" s="23">
        <f>MONTH(A3875)</f>
        <v>7</v>
      </c>
      <c r="N3875" s="23">
        <f>DAY(A3875)</f>
        <v>18</v>
      </c>
      <c r="O3875" s="23">
        <v>6</v>
      </c>
      <c r="P3875" s="23" t="s">
        <v>196</v>
      </c>
    </row>
    <row r="3876" spans="1:16">
      <c r="A3876" s="45">
        <v>45491</v>
      </c>
      <c r="B3876" s="20" t="s">
        <v>82</v>
      </c>
      <c r="C3876" s="20" t="s">
        <v>86</v>
      </c>
      <c r="D3876" s="20">
        <v>12</v>
      </c>
      <c r="E3876" s="20">
        <v>2500</v>
      </c>
      <c r="F3876" s="20">
        <v>38</v>
      </c>
      <c r="G3876" s="20">
        <v>2.2999999999999998</v>
      </c>
      <c r="H3876" s="20">
        <v>1</v>
      </c>
      <c r="I3876" s="20">
        <v>34</v>
      </c>
      <c r="J3876" s="21">
        <v>93.6</v>
      </c>
      <c r="K3876" s="22">
        <f>IFERROR(TablaAforos[[#This Row],[AREA DEL POTRERO]]/TablaAforos[[#This Row],[NUMERO VACAS LOTE]]/TablaAforos[[#This Row],[DIAS OCUPACION]],"")</f>
        <v>65.78947368421052</v>
      </c>
      <c r="L3876" s="23">
        <f t="shared" si="681"/>
        <v>2024</v>
      </c>
      <c r="M3876" s="23">
        <f t="shared" si="682"/>
        <v>7</v>
      </c>
      <c r="N3876" s="23">
        <f t="shared" si="683"/>
        <v>18</v>
      </c>
      <c r="O3876" s="23">
        <v>6</v>
      </c>
    </row>
    <row r="3877" spans="1:16">
      <c r="A3877" s="45">
        <v>45491</v>
      </c>
      <c r="B3877" s="20" t="s">
        <v>82</v>
      </c>
      <c r="C3877" s="20" t="s">
        <v>87</v>
      </c>
      <c r="D3877" s="20">
        <v>70</v>
      </c>
      <c r="E3877" s="20">
        <v>2500</v>
      </c>
      <c r="F3877" s="20">
        <v>39</v>
      </c>
      <c r="G3877" s="20">
        <v>2.2999999999999998</v>
      </c>
      <c r="H3877" s="20">
        <v>1</v>
      </c>
      <c r="I3877" s="20">
        <v>37</v>
      </c>
      <c r="J3877" s="21">
        <v>89.6</v>
      </c>
      <c r="K3877" s="22">
        <f>IFERROR(TablaAforos[[#This Row],[AREA DEL POTRERO]]/TablaAforos[[#This Row],[NUMERO VACAS LOTE]]/TablaAforos[[#This Row],[DIAS OCUPACION]],"")</f>
        <v>64.102564102564102</v>
      </c>
      <c r="L3877" s="23">
        <f t="shared" si="681"/>
        <v>2024</v>
      </c>
      <c r="M3877" s="23">
        <f t="shared" si="682"/>
        <v>7</v>
      </c>
      <c r="N3877" s="23">
        <f t="shared" si="683"/>
        <v>18</v>
      </c>
      <c r="O3877" s="23">
        <v>6</v>
      </c>
    </row>
    <row r="3878" spans="1:16">
      <c r="A3878" s="45">
        <v>45492</v>
      </c>
      <c r="B3878" s="20" t="s">
        <v>81</v>
      </c>
      <c r="C3878" s="20">
        <v>1</v>
      </c>
      <c r="D3878" s="20">
        <v>53</v>
      </c>
      <c r="E3878" s="20">
        <v>1935</v>
      </c>
      <c r="F3878" s="20">
        <v>36</v>
      </c>
      <c r="G3878" s="20">
        <v>1.8</v>
      </c>
      <c r="H3878" s="20">
        <v>1</v>
      </c>
      <c r="I3878" s="20">
        <v>30</v>
      </c>
      <c r="J3878" s="21">
        <v>65.7</v>
      </c>
      <c r="K3878" s="22">
        <f>IFERROR(TablaAforos[[#This Row],[AREA DEL POTRERO]]/TablaAforos[[#This Row],[NUMERO VACAS LOTE]]/TablaAforos[[#This Row],[DIAS OCUPACION]],"")</f>
        <v>53.75</v>
      </c>
      <c r="L3878" s="23">
        <f t="shared" si="681"/>
        <v>2024</v>
      </c>
      <c r="M3878" s="23">
        <f t="shared" si="682"/>
        <v>7</v>
      </c>
      <c r="N3878" s="23">
        <f t="shared" si="683"/>
        <v>19</v>
      </c>
      <c r="O3878" s="23">
        <v>6</v>
      </c>
      <c r="P3878" s="23" t="s">
        <v>196</v>
      </c>
    </row>
    <row r="3879" spans="1:16">
      <c r="A3879" s="45">
        <v>45492</v>
      </c>
      <c r="B3879" s="20" t="s">
        <v>81</v>
      </c>
      <c r="C3879" s="20">
        <v>2</v>
      </c>
      <c r="D3879" s="20">
        <v>85</v>
      </c>
      <c r="E3879" s="20">
        <v>2219</v>
      </c>
      <c r="F3879" s="20">
        <v>37</v>
      </c>
      <c r="G3879" s="20">
        <v>1.8</v>
      </c>
      <c r="H3879" s="20">
        <v>1</v>
      </c>
      <c r="I3879" s="20">
        <v>34</v>
      </c>
      <c r="J3879" s="21">
        <v>89.4</v>
      </c>
      <c r="K3879" s="22">
        <f>IFERROR(TablaAforos[[#This Row],[AREA DEL POTRERO]]/TablaAforos[[#This Row],[NUMERO VACAS LOTE]]/TablaAforos[[#This Row],[DIAS OCUPACION]],"")</f>
        <v>59.972972972972975</v>
      </c>
      <c r="L3879" s="23">
        <f t="shared" si="681"/>
        <v>2024</v>
      </c>
      <c r="M3879" s="23">
        <f t="shared" si="682"/>
        <v>7</v>
      </c>
      <c r="N3879" s="23">
        <f t="shared" si="683"/>
        <v>19</v>
      </c>
      <c r="O3879" s="23">
        <v>6</v>
      </c>
      <c r="P3879" s="23" t="s">
        <v>196</v>
      </c>
    </row>
    <row r="3880" spans="1:16">
      <c r="A3880" s="45">
        <v>45492</v>
      </c>
      <c r="B3880" s="20" t="s">
        <v>82</v>
      </c>
      <c r="C3880" s="20" t="s">
        <v>86</v>
      </c>
      <c r="D3880" s="20">
        <v>14</v>
      </c>
      <c r="E3880" s="20">
        <v>2500</v>
      </c>
      <c r="F3880" s="20">
        <v>38</v>
      </c>
      <c r="G3880" s="20">
        <v>2.8</v>
      </c>
      <c r="H3880" s="20">
        <v>1</v>
      </c>
      <c r="I3880" s="20">
        <v>34</v>
      </c>
      <c r="J3880" s="21">
        <v>111</v>
      </c>
      <c r="K3880" s="22">
        <f>IFERROR(TablaAforos[[#This Row],[AREA DEL POTRERO]]/TablaAforos[[#This Row],[NUMERO VACAS LOTE]]/TablaAforos[[#This Row],[DIAS OCUPACION]],"")</f>
        <v>65.78947368421052</v>
      </c>
      <c r="L3880" s="23">
        <f t="shared" si="681"/>
        <v>2024</v>
      </c>
      <c r="M3880" s="23">
        <f t="shared" si="682"/>
        <v>7</v>
      </c>
      <c r="N3880" s="23">
        <f t="shared" si="683"/>
        <v>19</v>
      </c>
      <c r="O3880" s="23">
        <v>6</v>
      </c>
    </row>
    <row r="3881" spans="1:16">
      <c r="A3881" s="45">
        <v>45492</v>
      </c>
      <c r="B3881" s="20" t="s">
        <v>82</v>
      </c>
      <c r="C3881" s="20" t="s">
        <v>87</v>
      </c>
      <c r="D3881" s="20">
        <v>36</v>
      </c>
      <c r="E3881" s="20">
        <v>12728</v>
      </c>
      <c r="F3881" s="20">
        <v>41</v>
      </c>
      <c r="G3881" s="20">
        <v>1.9</v>
      </c>
      <c r="H3881" s="20">
        <v>3.5</v>
      </c>
      <c r="I3881" s="20">
        <v>37</v>
      </c>
      <c r="J3881" s="21">
        <v>101</v>
      </c>
      <c r="K3881" s="22">
        <f>IFERROR(TablaAforos[[#This Row],[AREA DEL POTRERO]]/TablaAforos[[#This Row],[NUMERO VACAS LOTE]]/TablaAforos[[#This Row],[DIAS OCUPACION]],"")</f>
        <v>88.696864111498257</v>
      </c>
      <c r="L3881" s="23">
        <f t="shared" si="681"/>
        <v>2024</v>
      </c>
      <c r="M3881" s="23">
        <f t="shared" si="682"/>
        <v>7</v>
      </c>
      <c r="N3881" s="23">
        <f t="shared" si="683"/>
        <v>19</v>
      </c>
      <c r="O3881" s="23">
        <v>6</v>
      </c>
      <c r="P3881" s="23" t="s">
        <v>194</v>
      </c>
    </row>
    <row r="3882" spans="1:16">
      <c r="A3882" s="45">
        <v>45493</v>
      </c>
      <c r="B3882" s="20" t="s">
        <v>81</v>
      </c>
      <c r="C3882" s="20">
        <v>1</v>
      </c>
      <c r="D3882" s="20">
        <v>30</v>
      </c>
      <c r="E3882" s="20">
        <v>4661</v>
      </c>
      <c r="F3882" s="20">
        <v>34</v>
      </c>
      <c r="G3882" s="20">
        <v>1.7</v>
      </c>
      <c r="H3882" s="20">
        <v>1.5</v>
      </c>
      <c r="I3882" s="20">
        <v>24</v>
      </c>
      <c r="J3882" s="21">
        <v>105</v>
      </c>
      <c r="K3882" s="22">
        <f>IFERROR(TablaAforos[[#This Row],[AREA DEL POTRERO]]/TablaAforos[[#This Row],[NUMERO VACAS LOTE]]/TablaAforos[[#This Row],[DIAS OCUPACION]],"")</f>
        <v>91.392156862745097</v>
      </c>
      <c r="L3882" s="23">
        <f t="shared" si="681"/>
        <v>2024</v>
      </c>
      <c r="M3882" s="23">
        <f t="shared" si="682"/>
        <v>7</v>
      </c>
      <c r="N3882" s="23">
        <f t="shared" si="683"/>
        <v>20</v>
      </c>
      <c r="O3882" s="23">
        <v>6</v>
      </c>
      <c r="P3882" s="23" t="s">
        <v>196</v>
      </c>
    </row>
    <row r="3883" spans="1:16">
      <c r="A3883" s="45">
        <v>45493</v>
      </c>
      <c r="B3883" s="20" t="s">
        <v>81</v>
      </c>
      <c r="C3883" s="20">
        <v>2</v>
      </c>
      <c r="D3883" s="20">
        <v>87</v>
      </c>
      <c r="E3883" s="20">
        <v>3351</v>
      </c>
      <c r="F3883" s="20">
        <v>37</v>
      </c>
      <c r="G3883" s="20">
        <v>2</v>
      </c>
      <c r="H3883" s="20">
        <v>1</v>
      </c>
      <c r="I3883" s="20">
        <v>33</v>
      </c>
      <c r="J3883" s="21">
        <v>106</v>
      </c>
      <c r="K3883" s="22">
        <f>IFERROR(TablaAforos[[#This Row],[AREA DEL POTRERO]]/TablaAforos[[#This Row],[NUMERO VACAS LOTE]]/TablaAforos[[#This Row],[DIAS OCUPACION]],"")</f>
        <v>90.567567567567565</v>
      </c>
      <c r="L3883" s="23">
        <f>YEAR(A3883)</f>
        <v>2024</v>
      </c>
      <c r="M3883" s="23">
        <f>MONTH(A3883)</f>
        <v>7</v>
      </c>
      <c r="N3883" s="23">
        <f>DAY(A3883)</f>
        <v>20</v>
      </c>
      <c r="O3883" s="23">
        <v>6</v>
      </c>
      <c r="P3883" s="23" t="s">
        <v>196</v>
      </c>
    </row>
    <row r="3884" spans="1:16">
      <c r="A3884" s="45">
        <v>45493</v>
      </c>
      <c r="B3884" s="20" t="s">
        <v>82</v>
      </c>
      <c r="C3884" s="20" t="s">
        <v>86</v>
      </c>
      <c r="D3884" s="20">
        <v>15</v>
      </c>
      <c r="E3884" s="20">
        <v>2500</v>
      </c>
      <c r="F3884" s="20">
        <v>38</v>
      </c>
      <c r="G3884" s="20">
        <v>1.6</v>
      </c>
      <c r="H3884" s="20">
        <v>1</v>
      </c>
      <c r="I3884" s="20">
        <v>34</v>
      </c>
      <c r="J3884" s="21">
        <v>66.7</v>
      </c>
      <c r="K3884" s="22">
        <f>IFERROR(TablaAforos[[#This Row],[AREA DEL POTRERO]]/TablaAforos[[#This Row],[NUMERO VACAS LOTE]]/TablaAforos[[#This Row],[DIAS OCUPACION]],"")</f>
        <v>65.78947368421052</v>
      </c>
      <c r="L3884" s="23">
        <f t="shared" si="681"/>
        <v>2024</v>
      </c>
      <c r="M3884" s="23">
        <f t="shared" si="682"/>
        <v>7</v>
      </c>
      <c r="N3884" s="23">
        <f t="shared" si="683"/>
        <v>20</v>
      </c>
      <c r="O3884" s="23">
        <v>6</v>
      </c>
    </row>
    <row r="3885" spans="1:16">
      <c r="A3885" s="45">
        <v>45493</v>
      </c>
      <c r="B3885" s="20" t="s">
        <v>88</v>
      </c>
      <c r="C3885" s="20">
        <v>1</v>
      </c>
      <c r="D3885" s="20">
        <v>10</v>
      </c>
      <c r="E3885" s="20">
        <v>6021</v>
      </c>
      <c r="F3885" s="20">
        <v>46</v>
      </c>
      <c r="G3885" s="20">
        <v>1.5</v>
      </c>
      <c r="H3885" s="20">
        <v>1.5</v>
      </c>
      <c r="I3885" s="20">
        <v>27</v>
      </c>
      <c r="J3885" s="21">
        <v>86.8</v>
      </c>
      <c r="K3885" s="22">
        <f>IFERROR(TablaAforos[[#This Row],[AREA DEL POTRERO]]/TablaAforos[[#This Row],[NUMERO VACAS LOTE]]/TablaAforos[[#This Row],[DIAS OCUPACION]],"")</f>
        <v>87.260869565217391</v>
      </c>
      <c r="L3885" s="23">
        <f t="shared" si="681"/>
        <v>2024</v>
      </c>
      <c r="M3885" s="23">
        <f t="shared" si="682"/>
        <v>7</v>
      </c>
      <c r="N3885" s="23">
        <f t="shared" si="683"/>
        <v>20</v>
      </c>
      <c r="O3885" s="23">
        <v>6</v>
      </c>
    </row>
    <row r="3886" spans="1:16">
      <c r="A3886" s="45">
        <v>45494</v>
      </c>
      <c r="B3886" s="20" t="s">
        <v>81</v>
      </c>
      <c r="C3886" s="20">
        <v>1</v>
      </c>
      <c r="D3886" s="20">
        <v>61</v>
      </c>
      <c r="E3886" s="20">
        <v>12162</v>
      </c>
      <c r="F3886" s="20">
        <v>34</v>
      </c>
      <c r="G3886" s="20">
        <v>2.2000000000000002</v>
      </c>
      <c r="H3886" s="20">
        <v>4.5</v>
      </c>
      <c r="I3886" s="20">
        <v>24</v>
      </c>
      <c r="J3886" s="21">
        <v>105</v>
      </c>
      <c r="K3886" s="22">
        <f>IFERROR(TablaAforos[[#This Row],[AREA DEL POTRERO]]/TablaAforos[[#This Row],[NUMERO VACAS LOTE]]/TablaAforos[[#This Row],[DIAS OCUPACION]],"")</f>
        <v>79.490196078431367</v>
      </c>
      <c r="L3886" s="23">
        <f>YEAR(A3886)</f>
        <v>2024</v>
      </c>
      <c r="M3886" s="23">
        <f>MONTH(A3886)</f>
        <v>7</v>
      </c>
      <c r="N3886" s="23">
        <f>DAY(A3886)</f>
        <v>21</v>
      </c>
      <c r="O3886" s="23">
        <v>6</v>
      </c>
      <c r="P3886" s="23" t="s">
        <v>196</v>
      </c>
    </row>
    <row r="3887" spans="1:16">
      <c r="A3887" s="45">
        <v>45494</v>
      </c>
      <c r="B3887" s="20" t="s">
        <v>81</v>
      </c>
      <c r="C3887" s="20">
        <v>2</v>
      </c>
      <c r="D3887" s="296">
        <v>88</v>
      </c>
      <c r="E3887" s="20">
        <v>2092</v>
      </c>
      <c r="F3887" s="20">
        <v>37</v>
      </c>
      <c r="G3887" s="20">
        <v>2</v>
      </c>
      <c r="H3887" s="20">
        <v>1</v>
      </c>
      <c r="I3887" s="20">
        <v>33</v>
      </c>
      <c r="J3887" s="21">
        <v>87.3</v>
      </c>
      <c r="K3887" s="22">
        <f>IFERROR(TablaAforos[[#This Row],[AREA DEL POTRERO]]/TablaAforos[[#This Row],[NUMERO VACAS LOTE]]/TablaAforos[[#This Row],[DIAS OCUPACION]],"")</f>
        <v>56.54054054054054</v>
      </c>
      <c r="L3887" s="23">
        <f t="shared" si="681"/>
        <v>2024</v>
      </c>
      <c r="M3887" s="23">
        <f t="shared" si="682"/>
        <v>7</v>
      </c>
      <c r="N3887" s="23">
        <f t="shared" si="683"/>
        <v>21</v>
      </c>
      <c r="O3887" s="23">
        <v>6</v>
      </c>
      <c r="P3887" s="23" t="s">
        <v>196</v>
      </c>
    </row>
    <row r="3888" spans="1:16">
      <c r="A3888" s="45">
        <v>45494</v>
      </c>
      <c r="B3888" s="20" t="s">
        <v>82</v>
      </c>
      <c r="C3888" s="20" t="s">
        <v>86</v>
      </c>
      <c r="D3888" s="20">
        <v>16</v>
      </c>
      <c r="E3888" s="20">
        <v>2500</v>
      </c>
      <c r="F3888" s="20">
        <v>38</v>
      </c>
      <c r="G3888" s="20">
        <v>1.8</v>
      </c>
      <c r="H3888" s="20">
        <v>1</v>
      </c>
      <c r="I3888" s="20">
        <v>34</v>
      </c>
      <c r="J3888" s="21">
        <v>71.8</v>
      </c>
      <c r="K3888" s="22">
        <f>IFERROR(TablaAforos[[#This Row],[AREA DEL POTRERO]]/TablaAforos[[#This Row],[NUMERO VACAS LOTE]]/TablaAforos[[#This Row],[DIAS OCUPACION]],"")</f>
        <v>65.78947368421052</v>
      </c>
      <c r="L3888" s="23">
        <f t="shared" si="681"/>
        <v>2024</v>
      </c>
      <c r="M3888" s="23">
        <f t="shared" si="682"/>
        <v>7</v>
      </c>
      <c r="N3888" s="23">
        <f t="shared" si="683"/>
        <v>21</v>
      </c>
      <c r="O3888" s="23">
        <v>6</v>
      </c>
    </row>
    <row r="3889" spans="1:17">
      <c r="A3889" s="45">
        <v>45495</v>
      </c>
      <c r="B3889" s="20" t="s">
        <v>81</v>
      </c>
      <c r="C3889" s="20">
        <v>2</v>
      </c>
      <c r="D3889" s="20">
        <v>89</v>
      </c>
      <c r="E3889" s="20">
        <v>2476</v>
      </c>
      <c r="F3889" s="20">
        <v>39</v>
      </c>
      <c r="G3889" s="20">
        <v>1.8</v>
      </c>
      <c r="H3889" s="20">
        <v>1</v>
      </c>
      <c r="I3889" s="20">
        <v>33</v>
      </c>
      <c r="J3889" s="21">
        <v>93.1</v>
      </c>
      <c r="K3889" s="22">
        <f>IFERROR(TablaAforos[[#This Row],[AREA DEL POTRERO]]/TablaAforos[[#This Row],[NUMERO VACAS LOTE]]/TablaAforos[[#This Row],[DIAS OCUPACION]],"")</f>
        <v>63.487179487179489</v>
      </c>
      <c r="L3889" s="23">
        <f t="shared" si="681"/>
        <v>2024</v>
      </c>
      <c r="M3889" s="23">
        <f t="shared" si="682"/>
        <v>7</v>
      </c>
      <c r="N3889" s="23">
        <f t="shared" si="683"/>
        <v>22</v>
      </c>
      <c r="O3889" s="23">
        <v>6</v>
      </c>
      <c r="P3889" s="23" t="s">
        <v>196</v>
      </c>
    </row>
    <row r="3890" spans="1:17">
      <c r="A3890" s="282">
        <v>45495</v>
      </c>
      <c r="B3890" s="283" t="s">
        <v>82</v>
      </c>
      <c r="C3890" s="283" t="s">
        <v>86</v>
      </c>
      <c r="D3890" s="283">
        <v>17</v>
      </c>
      <c r="E3890" s="283">
        <v>2500</v>
      </c>
      <c r="F3890" s="283">
        <v>38</v>
      </c>
      <c r="G3890" s="283">
        <v>2.9</v>
      </c>
      <c r="H3890" s="283">
        <v>1</v>
      </c>
      <c r="I3890" s="283">
        <v>34</v>
      </c>
      <c r="J3890" s="284">
        <v>116</v>
      </c>
      <c r="K3890" s="285">
        <f>IFERROR(TablaAforos[[#This Row],[AREA DEL POTRERO]]/TablaAforos[[#This Row],[NUMERO VACAS LOTE]]/TablaAforos[[#This Row],[DIAS OCUPACION]],"")</f>
        <v>65.78947368421052</v>
      </c>
      <c r="L3890" s="286">
        <f>YEAR(A3890)</f>
        <v>2024</v>
      </c>
      <c r="M3890" s="286">
        <f>MONTH(A3890)</f>
        <v>7</v>
      </c>
      <c r="N3890" s="286">
        <f>DAY(A3890)</f>
        <v>22</v>
      </c>
      <c r="O3890" s="286">
        <v>6</v>
      </c>
      <c r="P3890" s="286"/>
      <c r="Q3890" s="283"/>
    </row>
    <row r="3891" spans="1:17">
      <c r="A3891" s="45">
        <v>45495</v>
      </c>
      <c r="B3891" s="20" t="s">
        <v>82</v>
      </c>
      <c r="C3891" s="20" t="s">
        <v>87</v>
      </c>
      <c r="D3891" s="20">
        <v>37</v>
      </c>
      <c r="E3891" s="20">
        <v>6600</v>
      </c>
      <c r="F3891" s="20">
        <v>41</v>
      </c>
      <c r="G3891" s="20">
        <v>1.4</v>
      </c>
      <c r="H3891" s="20">
        <v>1.5</v>
      </c>
      <c r="I3891" s="20">
        <v>35</v>
      </c>
      <c r="J3891" s="21">
        <v>93.4</v>
      </c>
      <c r="K3891" s="22">
        <f>IFERROR(TablaAforos[[#This Row],[AREA DEL POTRERO]]/TablaAforos[[#This Row],[NUMERO VACAS LOTE]]/TablaAforos[[#This Row],[DIAS OCUPACION]],"")</f>
        <v>107.3170731707317</v>
      </c>
      <c r="L3891" s="23">
        <f t="shared" si="681"/>
        <v>2024</v>
      </c>
      <c r="M3891" s="23">
        <f t="shared" si="682"/>
        <v>7</v>
      </c>
      <c r="N3891" s="23">
        <f t="shared" si="683"/>
        <v>22</v>
      </c>
      <c r="O3891" s="23">
        <v>6</v>
      </c>
    </row>
    <row r="3892" spans="1:17">
      <c r="A3892" s="45">
        <v>45496</v>
      </c>
      <c r="B3892" s="20" t="s">
        <v>81</v>
      </c>
      <c r="C3892" s="20">
        <v>2</v>
      </c>
      <c r="D3892" s="20">
        <v>90</v>
      </c>
      <c r="E3892" s="20">
        <v>2328</v>
      </c>
      <c r="F3892" s="20">
        <v>39</v>
      </c>
      <c r="G3892" s="20">
        <v>2</v>
      </c>
      <c r="H3892" s="20">
        <v>1</v>
      </c>
      <c r="I3892" s="20">
        <v>32</v>
      </c>
      <c r="J3892" s="21">
        <v>99.3</v>
      </c>
      <c r="K3892" s="22">
        <f>IFERROR(TablaAforos[[#This Row],[AREA DEL POTRERO]]/TablaAforos[[#This Row],[NUMERO VACAS LOTE]]/TablaAforos[[#This Row],[DIAS OCUPACION]],"")</f>
        <v>59.692307692307693</v>
      </c>
      <c r="L3892" s="23">
        <f t="shared" si="681"/>
        <v>2024</v>
      </c>
      <c r="M3892" s="23">
        <f t="shared" si="682"/>
        <v>7</v>
      </c>
      <c r="N3892" s="23">
        <f t="shared" si="683"/>
        <v>23</v>
      </c>
      <c r="O3892" s="23">
        <v>6</v>
      </c>
      <c r="P3892" s="23" t="s">
        <v>196</v>
      </c>
    </row>
    <row r="3893" spans="1:17">
      <c r="A3893" s="282">
        <v>45496</v>
      </c>
      <c r="B3893" s="283" t="s">
        <v>82</v>
      </c>
      <c r="C3893" s="283" t="s">
        <v>86</v>
      </c>
      <c r="D3893" s="283">
        <v>18</v>
      </c>
      <c r="E3893" s="283">
        <v>2500</v>
      </c>
      <c r="F3893" s="283">
        <v>38</v>
      </c>
      <c r="G3893" s="283">
        <v>2.2000000000000002</v>
      </c>
      <c r="H3893" s="283">
        <v>1</v>
      </c>
      <c r="I3893" s="283">
        <v>34</v>
      </c>
      <c r="J3893" s="284">
        <v>90</v>
      </c>
      <c r="K3893" s="285">
        <f>IFERROR(TablaAforos[[#This Row],[AREA DEL POTRERO]]/TablaAforos[[#This Row],[NUMERO VACAS LOTE]]/TablaAforos[[#This Row],[DIAS OCUPACION]],"")</f>
        <v>65.78947368421052</v>
      </c>
      <c r="L3893" s="286">
        <f>YEAR(A3893)</f>
        <v>2024</v>
      </c>
      <c r="M3893" s="286">
        <f>MONTH(A3893)</f>
        <v>7</v>
      </c>
      <c r="N3893" s="286">
        <f>DAY(A3893)</f>
        <v>23</v>
      </c>
      <c r="O3893" s="286">
        <v>6</v>
      </c>
      <c r="P3893" s="286"/>
      <c r="Q3893" s="283"/>
    </row>
    <row r="3894" spans="1:17">
      <c r="A3894" s="45">
        <v>45497</v>
      </c>
      <c r="B3894" s="20" t="s">
        <v>81</v>
      </c>
      <c r="C3894" s="20">
        <v>2</v>
      </c>
      <c r="D3894" s="20">
        <v>91</v>
      </c>
      <c r="E3894" s="20">
        <v>2016</v>
      </c>
      <c r="F3894" s="20">
        <v>39</v>
      </c>
      <c r="G3894" s="20">
        <v>2.1</v>
      </c>
      <c r="H3894" s="20">
        <v>1</v>
      </c>
      <c r="I3894" s="20">
        <v>32</v>
      </c>
      <c r="J3894" s="21">
        <v>104</v>
      </c>
      <c r="K3894" s="22">
        <f>IFERROR(TablaAforos[[#This Row],[AREA DEL POTRERO]]/TablaAforos[[#This Row],[NUMERO VACAS LOTE]]/TablaAforos[[#This Row],[DIAS OCUPACION]],"")</f>
        <v>51.692307692307693</v>
      </c>
      <c r="L3894" s="23">
        <f t="shared" si="681"/>
        <v>2024</v>
      </c>
      <c r="M3894" s="23">
        <f t="shared" si="682"/>
        <v>7</v>
      </c>
      <c r="N3894" s="23">
        <f t="shared" si="683"/>
        <v>24</v>
      </c>
      <c r="O3894" s="23">
        <v>6</v>
      </c>
      <c r="P3894" s="23" t="s">
        <v>196</v>
      </c>
    </row>
    <row r="3895" spans="1:17">
      <c r="A3895" s="282">
        <v>45497</v>
      </c>
      <c r="B3895" s="283" t="s">
        <v>82</v>
      </c>
      <c r="C3895" s="283" t="s">
        <v>86</v>
      </c>
      <c r="D3895" s="283">
        <v>19</v>
      </c>
      <c r="E3895" s="283">
        <v>2500</v>
      </c>
      <c r="F3895" s="283">
        <v>38</v>
      </c>
      <c r="G3895" s="283">
        <v>2.8</v>
      </c>
      <c r="H3895" s="283">
        <v>1</v>
      </c>
      <c r="I3895" s="283">
        <v>34</v>
      </c>
      <c r="J3895" s="284">
        <v>111</v>
      </c>
      <c r="K3895" s="285">
        <f>IFERROR(TablaAforos[[#This Row],[AREA DEL POTRERO]]/TablaAforos[[#This Row],[NUMERO VACAS LOTE]]/TablaAforos[[#This Row],[DIAS OCUPACION]],"")</f>
        <v>65.78947368421052</v>
      </c>
      <c r="L3895" s="286">
        <f t="shared" ref="L3895:L3902" si="684">YEAR(A3895)</f>
        <v>2024</v>
      </c>
      <c r="M3895" s="286">
        <f t="shared" ref="M3895:M3902" si="685">MONTH(A3895)</f>
        <v>7</v>
      </c>
      <c r="N3895" s="286">
        <f t="shared" ref="N3895:N3902" si="686">DAY(A3895)</f>
        <v>24</v>
      </c>
      <c r="O3895" s="286">
        <v>6</v>
      </c>
      <c r="P3895" s="286"/>
      <c r="Q3895" s="283"/>
    </row>
    <row r="3896" spans="1:17">
      <c r="A3896" s="282">
        <v>45498</v>
      </c>
      <c r="B3896" s="283" t="s">
        <v>81</v>
      </c>
      <c r="C3896" s="283">
        <v>2</v>
      </c>
      <c r="D3896" s="283">
        <v>37</v>
      </c>
      <c r="E3896" s="283">
        <v>2058</v>
      </c>
      <c r="F3896" s="283">
        <v>39</v>
      </c>
      <c r="G3896" s="283">
        <v>2.2000000000000002</v>
      </c>
      <c r="H3896" s="283">
        <v>0.5</v>
      </c>
      <c r="I3896" s="283">
        <v>32</v>
      </c>
      <c r="J3896" s="284">
        <v>144</v>
      </c>
      <c r="K3896" s="285">
        <f>IFERROR(TablaAforos[[#This Row],[AREA DEL POTRERO]]/TablaAforos[[#This Row],[NUMERO VACAS LOTE]]/TablaAforos[[#This Row],[DIAS OCUPACION]],"")</f>
        <v>105.53846153846153</v>
      </c>
      <c r="L3896" s="286">
        <f t="shared" si="684"/>
        <v>2024</v>
      </c>
      <c r="M3896" s="286">
        <f t="shared" si="685"/>
        <v>7</v>
      </c>
      <c r="N3896" s="286">
        <f t="shared" si="686"/>
        <v>25</v>
      </c>
      <c r="O3896" s="286">
        <v>6</v>
      </c>
      <c r="P3896" s="23" t="s">
        <v>197</v>
      </c>
      <c r="Q3896" s="283"/>
    </row>
    <row r="3897" spans="1:17">
      <c r="A3897" s="282">
        <v>45498</v>
      </c>
      <c r="B3897" s="283" t="s">
        <v>82</v>
      </c>
      <c r="C3897" s="283" t="s">
        <v>86</v>
      </c>
      <c r="D3897" s="283">
        <v>20</v>
      </c>
      <c r="E3897" s="283">
        <v>2500</v>
      </c>
      <c r="F3897" s="283">
        <v>38</v>
      </c>
      <c r="G3897" s="283">
        <v>1.6</v>
      </c>
      <c r="H3897" s="283">
        <v>1</v>
      </c>
      <c r="I3897" s="283">
        <v>34</v>
      </c>
      <c r="J3897" s="284">
        <v>65.900000000000006</v>
      </c>
      <c r="K3897" s="285">
        <f>IFERROR(TablaAforos[[#This Row],[AREA DEL POTRERO]]/TablaAforos[[#This Row],[NUMERO VACAS LOTE]]/TablaAforos[[#This Row],[DIAS OCUPACION]],"")</f>
        <v>65.78947368421052</v>
      </c>
      <c r="L3897" s="286">
        <f t="shared" si="684"/>
        <v>2024</v>
      </c>
      <c r="M3897" s="286">
        <f t="shared" si="685"/>
        <v>7</v>
      </c>
      <c r="N3897" s="286">
        <f t="shared" si="686"/>
        <v>25</v>
      </c>
      <c r="O3897" s="286">
        <v>6</v>
      </c>
      <c r="P3897" s="286"/>
      <c r="Q3897" s="283"/>
    </row>
    <row r="3898" spans="1:17">
      <c r="A3898" s="282">
        <v>45498</v>
      </c>
      <c r="B3898" s="283" t="s">
        <v>88</v>
      </c>
      <c r="C3898" s="283">
        <v>1</v>
      </c>
      <c r="D3898" s="283">
        <v>4</v>
      </c>
      <c r="E3898" s="283">
        <v>11400</v>
      </c>
      <c r="F3898" s="283">
        <v>49</v>
      </c>
      <c r="G3898" s="283">
        <v>1.5</v>
      </c>
      <c r="H3898" s="283">
        <v>2.5</v>
      </c>
      <c r="I3898" s="283">
        <v>33</v>
      </c>
      <c r="J3898" s="284">
        <v>90.7</v>
      </c>
      <c r="K3898" s="285">
        <f>IFERROR(TablaAforos[[#This Row],[AREA DEL POTRERO]]/TablaAforos[[#This Row],[NUMERO VACAS LOTE]]/TablaAforos[[#This Row],[DIAS OCUPACION]],"")</f>
        <v>93.061224489795919</v>
      </c>
      <c r="L3898" s="286">
        <f t="shared" si="684"/>
        <v>2024</v>
      </c>
      <c r="M3898" s="286">
        <f t="shared" si="685"/>
        <v>7</v>
      </c>
      <c r="N3898" s="286">
        <f t="shared" si="686"/>
        <v>25</v>
      </c>
      <c r="O3898" s="286">
        <v>6</v>
      </c>
      <c r="P3898" s="286"/>
      <c r="Q3898" s="283"/>
    </row>
    <row r="3899" spans="1:17">
      <c r="A3899" s="282">
        <v>45499</v>
      </c>
      <c r="B3899" s="283" t="s">
        <v>81</v>
      </c>
      <c r="C3899" s="283">
        <v>1</v>
      </c>
      <c r="D3899" s="283">
        <v>6</v>
      </c>
      <c r="E3899" s="283">
        <v>2442</v>
      </c>
      <c r="F3899" s="283">
        <v>35</v>
      </c>
      <c r="G3899" s="283">
        <v>2.2000000000000002</v>
      </c>
      <c r="H3899" s="283">
        <v>1</v>
      </c>
      <c r="I3899" s="283">
        <v>36</v>
      </c>
      <c r="J3899" s="284">
        <v>104</v>
      </c>
      <c r="K3899" s="285">
        <f>IFERROR(TablaAforos[[#This Row],[AREA DEL POTRERO]]/TablaAforos[[#This Row],[NUMERO VACAS LOTE]]/TablaAforos[[#This Row],[DIAS OCUPACION]],"")</f>
        <v>69.771428571428572</v>
      </c>
      <c r="L3899" s="286">
        <f t="shared" si="684"/>
        <v>2024</v>
      </c>
      <c r="M3899" s="286">
        <f t="shared" si="685"/>
        <v>7</v>
      </c>
      <c r="N3899" s="286">
        <f t="shared" si="686"/>
        <v>26</v>
      </c>
      <c r="O3899" s="286">
        <v>6</v>
      </c>
      <c r="P3899" s="23" t="s">
        <v>197</v>
      </c>
      <c r="Q3899" s="283"/>
    </row>
    <row r="3900" spans="1:17">
      <c r="A3900" s="282">
        <v>45499</v>
      </c>
      <c r="B3900" s="283" t="s">
        <v>81</v>
      </c>
      <c r="C3900" s="283">
        <v>2</v>
      </c>
      <c r="D3900" s="283">
        <v>39</v>
      </c>
      <c r="E3900" s="283">
        <v>1266</v>
      </c>
      <c r="F3900" s="283">
        <v>39</v>
      </c>
      <c r="G3900" s="283">
        <v>2</v>
      </c>
      <c r="H3900" s="283">
        <v>0.5</v>
      </c>
      <c r="I3900" s="283">
        <v>32</v>
      </c>
      <c r="J3900" s="284">
        <v>77.900000000000006</v>
      </c>
      <c r="K3900" s="285">
        <f>IFERROR(TablaAforos[[#This Row],[AREA DEL POTRERO]]/TablaAforos[[#This Row],[NUMERO VACAS LOTE]]/TablaAforos[[#This Row],[DIAS OCUPACION]],"")</f>
        <v>64.92307692307692</v>
      </c>
      <c r="L3900" s="286">
        <f t="shared" si="684"/>
        <v>2024</v>
      </c>
      <c r="M3900" s="286">
        <f t="shared" si="685"/>
        <v>7</v>
      </c>
      <c r="N3900" s="286">
        <f t="shared" si="686"/>
        <v>26</v>
      </c>
      <c r="O3900" s="286">
        <v>6</v>
      </c>
      <c r="P3900" s="23" t="s">
        <v>197</v>
      </c>
      <c r="Q3900" s="283"/>
    </row>
    <row r="3901" spans="1:17">
      <c r="A3901" s="282">
        <v>45499</v>
      </c>
      <c r="B3901" s="283" t="s">
        <v>81</v>
      </c>
      <c r="C3901" s="283">
        <v>2</v>
      </c>
      <c r="D3901" s="283">
        <v>38</v>
      </c>
      <c r="E3901" s="283">
        <v>1430</v>
      </c>
      <c r="F3901" s="283">
        <v>39</v>
      </c>
      <c r="G3901" s="283">
        <v>1.8</v>
      </c>
      <c r="H3901" s="283">
        <v>0.5</v>
      </c>
      <c r="I3901" s="283">
        <v>32</v>
      </c>
      <c r="J3901" s="284">
        <v>83.2</v>
      </c>
      <c r="K3901" s="285">
        <f>IFERROR(TablaAforos[[#This Row],[AREA DEL POTRERO]]/TablaAforos[[#This Row],[NUMERO VACAS LOTE]]/TablaAforos[[#This Row],[DIAS OCUPACION]],"")</f>
        <v>73.333333333333329</v>
      </c>
      <c r="L3901" s="286">
        <f t="shared" si="684"/>
        <v>2024</v>
      </c>
      <c r="M3901" s="286">
        <f t="shared" si="685"/>
        <v>7</v>
      </c>
      <c r="N3901" s="286">
        <f t="shared" si="686"/>
        <v>26</v>
      </c>
      <c r="O3901" s="286">
        <v>6</v>
      </c>
      <c r="P3901" s="23" t="s">
        <v>197</v>
      </c>
      <c r="Q3901" s="283"/>
    </row>
    <row r="3902" spans="1:17">
      <c r="A3902" s="282">
        <v>45499</v>
      </c>
      <c r="B3902" s="283" t="s">
        <v>82</v>
      </c>
      <c r="C3902" s="283" t="s">
        <v>86</v>
      </c>
      <c r="D3902" s="283">
        <v>21</v>
      </c>
      <c r="E3902" s="283">
        <v>2500</v>
      </c>
      <c r="F3902" s="283">
        <v>38</v>
      </c>
      <c r="G3902" s="283">
        <v>2</v>
      </c>
      <c r="H3902" s="283">
        <v>1</v>
      </c>
      <c r="I3902" s="283">
        <v>34</v>
      </c>
      <c r="J3902" s="284">
        <v>80.5</v>
      </c>
      <c r="K3902" s="285">
        <f>IFERROR(TablaAforos[[#This Row],[AREA DEL POTRERO]]/TablaAforos[[#This Row],[NUMERO VACAS LOTE]]/TablaAforos[[#This Row],[DIAS OCUPACION]],"")</f>
        <v>65.78947368421052</v>
      </c>
      <c r="L3902" s="286">
        <f t="shared" si="684"/>
        <v>2024</v>
      </c>
      <c r="M3902" s="286">
        <f t="shared" si="685"/>
        <v>7</v>
      </c>
      <c r="N3902" s="286">
        <f t="shared" si="686"/>
        <v>26</v>
      </c>
      <c r="O3902" s="286">
        <v>6</v>
      </c>
      <c r="P3902" s="286"/>
      <c r="Q3902" s="283"/>
    </row>
    <row r="3903" spans="1:17">
      <c r="A3903" s="282">
        <v>45499</v>
      </c>
      <c r="B3903" s="283" t="s">
        <v>82</v>
      </c>
      <c r="C3903" s="283" t="s">
        <v>87</v>
      </c>
      <c r="D3903" s="283">
        <v>43</v>
      </c>
      <c r="E3903" s="283">
        <v>8325</v>
      </c>
      <c r="F3903" s="283">
        <v>41</v>
      </c>
      <c r="G3903" s="283">
        <v>2.2999999999999998</v>
      </c>
      <c r="H3903" s="283">
        <v>3</v>
      </c>
      <c r="I3903" s="283">
        <v>37</v>
      </c>
      <c r="J3903" s="284">
        <v>93.8</v>
      </c>
      <c r="K3903" s="285">
        <f>IFERROR(TablaAforos[[#This Row],[AREA DEL POTRERO]]/TablaAforos[[#This Row],[NUMERO VACAS LOTE]]/TablaAforos[[#This Row],[DIAS OCUPACION]],"")</f>
        <v>67.682926829268297</v>
      </c>
      <c r="L3903" s="286">
        <f>YEAR(A3903)</f>
        <v>2024</v>
      </c>
      <c r="M3903" s="286">
        <f>MONTH(A3903)</f>
        <v>7</v>
      </c>
      <c r="N3903" s="286">
        <f>DAY(A3903)</f>
        <v>26</v>
      </c>
      <c r="O3903" s="286">
        <v>6</v>
      </c>
      <c r="P3903" s="286"/>
      <c r="Q3903" s="283"/>
    </row>
    <row r="3904" spans="1:17">
      <c r="A3904" s="282">
        <v>45500</v>
      </c>
      <c r="B3904" s="283" t="s">
        <v>81</v>
      </c>
      <c r="C3904" s="283">
        <v>1</v>
      </c>
      <c r="D3904" s="283">
        <v>5</v>
      </c>
      <c r="E3904" s="283">
        <v>2550</v>
      </c>
      <c r="F3904" s="283">
        <v>35</v>
      </c>
      <c r="G3904" s="283">
        <v>2.4</v>
      </c>
      <c r="H3904" s="283">
        <v>1</v>
      </c>
      <c r="I3904" s="283">
        <v>36</v>
      </c>
      <c r="J3904" s="284">
        <v>116</v>
      </c>
      <c r="K3904" s="285">
        <f>IFERROR(TablaAforos[[#This Row],[AREA DEL POTRERO]]/TablaAforos[[#This Row],[NUMERO VACAS LOTE]]/TablaAforos[[#This Row],[DIAS OCUPACION]],"")</f>
        <v>72.857142857142861</v>
      </c>
      <c r="L3904" s="286">
        <f t="shared" ref="L3904:L3917" si="687">YEAR(A3904)</f>
        <v>2024</v>
      </c>
      <c r="M3904" s="286">
        <f t="shared" ref="M3904:M3917" si="688">MONTH(A3904)</f>
        <v>7</v>
      </c>
      <c r="N3904" s="286">
        <f t="shared" ref="N3904:N3917" si="689">DAY(A3904)</f>
        <v>27</v>
      </c>
      <c r="O3904" s="286">
        <v>6</v>
      </c>
      <c r="P3904" s="23" t="s">
        <v>197</v>
      </c>
      <c r="Q3904" s="283"/>
    </row>
    <row r="3905" spans="1:17">
      <c r="A3905" s="282">
        <v>45500</v>
      </c>
      <c r="B3905" s="283" t="s">
        <v>81</v>
      </c>
      <c r="C3905" s="283">
        <v>2</v>
      </c>
      <c r="D3905" s="283">
        <v>40</v>
      </c>
      <c r="E3905" s="283">
        <v>1867</v>
      </c>
      <c r="F3905" s="283">
        <v>39</v>
      </c>
      <c r="G3905" s="283">
        <v>1.8</v>
      </c>
      <c r="H3905" s="283">
        <v>0.5</v>
      </c>
      <c r="I3905" s="283">
        <v>32</v>
      </c>
      <c r="J3905" s="284">
        <v>103</v>
      </c>
      <c r="K3905" s="285">
        <f>IFERROR(TablaAforos[[#This Row],[AREA DEL POTRERO]]/TablaAforos[[#This Row],[NUMERO VACAS LOTE]]/TablaAforos[[#This Row],[DIAS OCUPACION]],"")</f>
        <v>95.743589743589737</v>
      </c>
      <c r="L3905" s="286">
        <f t="shared" si="687"/>
        <v>2024</v>
      </c>
      <c r="M3905" s="286">
        <f t="shared" si="688"/>
        <v>7</v>
      </c>
      <c r="N3905" s="286">
        <f t="shared" si="689"/>
        <v>27</v>
      </c>
      <c r="O3905" s="286">
        <v>6</v>
      </c>
      <c r="P3905" s="23" t="s">
        <v>197</v>
      </c>
      <c r="Q3905" s="283"/>
    </row>
    <row r="3906" spans="1:17">
      <c r="A3906" s="282">
        <v>45500</v>
      </c>
      <c r="B3906" s="283" t="s">
        <v>82</v>
      </c>
      <c r="C3906" s="283" t="s">
        <v>86</v>
      </c>
      <c r="D3906" s="283">
        <v>22</v>
      </c>
      <c r="E3906" s="283">
        <v>2500</v>
      </c>
      <c r="F3906" s="283">
        <v>38</v>
      </c>
      <c r="G3906" s="283">
        <v>1.7</v>
      </c>
      <c r="H3906" s="283">
        <v>1</v>
      </c>
      <c r="I3906" s="283">
        <v>34</v>
      </c>
      <c r="J3906" s="284">
        <v>67.900000000000006</v>
      </c>
      <c r="K3906" s="285">
        <f>IFERROR(TablaAforos[[#This Row],[AREA DEL POTRERO]]/TablaAforos[[#This Row],[NUMERO VACAS LOTE]]/TablaAforos[[#This Row],[DIAS OCUPACION]],"")</f>
        <v>65.78947368421052</v>
      </c>
      <c r="L3906" s="286">
        <f t="shared" si="687"/>
        <v>2024</v>
      </c>
      <c r="M3906" s="286">
        <f t="shared" si="688"/>
        <v>7</v>
      </c>
      <c r="N3906" s="286">
        <f t="shared" si="689"/>
        <v>27</v>
      </c>
      <c r="O3906" s="286">
        <v>6</v>
      </c>
      <c r="P3906" s="286"/>
      <c r="Q3906" s="283"/>
    </row>
    <row r="3907" spans="1:17">
      <c r="A3907" s="45">
        <v>45500</v>
      </c>
      <c r="B3907" s="20" t="s">
        <v>88</v>
      </c>
      <c r="C3907" s="20">
        <v>1</v>
      </c>
      <c r="D3907" s="20">
        <v>8</v>
      </c>
      <c r="E3907" s="20">
        <v>12800</v>
      </c>
      <c r="F3907" s="20">
        <v>49</v>
      </c>
      <c r="G3907" s="20">
        <v>3.5</v>
      </c>
      <c r="H3907" s="20">
        <v>2</v>
      </c>
      <c r="I3907" s="20">
        <v>27</v>
      </c>
      <c r="J3907" s="21">
        <v>290</v>
      </c>
      <c r="K3907" s="22">
        <f>IFERROR(TablaAforos[[#This Row],[AREA DEL POTRERO]]/TablaAforos[[#This Row],[NUMERO VACAS LOTE]]/TablaAforos[[#This Row],[DIAS OCUPACION]],"")</f>
        <v>130.61224489795919</v>
      </c>
      <c r="L3907" s="23">
        <f>YEAR(A3907)</f>
        <v>2024</v>
      </c>
      <c r="M3907" s="23">
        <f>MONTH(A3907)</f>
        <v>7</v>
      </c>
      <c r="N3907" s="23">
        <f>DAY(A3907)</f>
        <v>27</v>
      </c>
      <c r="O3907" s="23">
        <v>6</v>
      </c>
    </row>
    <row r="3908" spans="1:17">
      <c r="A3908" s="282">
        <v>45501</v>
      </c>
      <c r="B3908" s="283" t="s">
        <v>81</v>
      </c>
      <c r="C3908" s="283">
        <v>1</v>
      </c>
      <c r="D3908" s="283">
        <v>4</v>
      </c>
      <c r="E3908" s="283">
        <v>2935</v>
      </c>
      <c r="F3908" s="283">
        <v>39</v>
      </c>
      <c r="G3908" s="283">
        <v>2.1</v>
      </c>
      <c r="H3908" s="283">
        <v>1</v>
      </c>
      <c r="I3908" s="283">
        <v>36</v>
      </c>
      <c r="J3908" s="284">
        <v>115</v>
      </c>
      <c r="K3908" s="285">
        <f>IFERROR(TablaAforos[[#This Row],[AREA DEL POTRERO]]/TablaAforos[[#This Row],[NUMERO VACAS LOTE]]/TablaAforos[[#This Row],[DIAS OCUPACION]],"")</f>
        <v>75.256410256410263</v>
      </c>
      <c r="L3908" s="286">
        <f t="shared" si="687"/>
        <v>2024</v>
      </c>
      <c r="M3908" s="286">
        <f t="shared" si="688"/>
        <v>7</v>
      </c>
      <c r="N3908" s="286">
        <f t="shared" si="689"/>
        <v>28</v>
      </c>
      <c r="O3908" s="286">
        <v>6</v>
      </c>
      <c r="P3908" s="23" t="s">
        <v>197</v>
      </c>
      <c r="Q3908" s="283"/>
    </row>
    <row r="3909" spans="1:17">
      <c r="A3909" s="282">
        <v>45501</v>
      </c>
      <c r="B3909" s="283" t="s">
        <v>81</v>
      </c>
      <c r="C3909" s="283">
        <v>2</v>
      </c>
      <c r="D3909" s="283">
        <v>41</v>
      </c>
      <c r="E3909" s="283">
        <v>2524</v>
      </c>
      <c r="F3909" s="283">
        <v>39</v>
      </c>
      <c r="G3909" s="283">
        <v>1.8</v>
      </c>
      <c r="H3909" s="283">
        <v>1</v>
      </c>
      <c r="I3909" s="283">
        <v>33</v>
      </c>
      <c r="J3909" s="284">
        <v>75.7</v>
      </c>
      <c r="K3909" s="285">
        <f>IFERROR(TablaAforos[[#This Row],[AREA DEL POTRERO]]/TablaAforos[[#This Row],[NUMERO VACAS LOTE]]/TablaAforos[[#This Row],[DIAS OCUPACION]],"")</f>
        <v>64.717948717948715</v>
      </c>
      <c r="L3909" s="286">
        <f t="shared" si="687"/>
        <v>2024</v>
      </c>
      <c r="M3909" s="286">
        <f t="shared" si="688"/>
        <v>7</v>
      </c>
      <c r="N3909" s="286">
        <f t="shared" si="689"/>
        <v>28</v>
      </c>
      <c r="O3909" s="286">
        <v>6</v>
      </c>
      <c r="P3909" s="23" t="s">
        <v>197</v>
      </c>
      <c r="Q3909" s="283"/>
    </row>
    <row r="3910" spans="1:17">
      <c r="A3910" s="282">
        <v>45501</v>
      </c>
      <c r="B3910" s="283" t="s">
        <v>82</v>
      </c>
      <c r="C3910" s="283" t="s">
        <v>86</v>
      </c>
      <c r="D3910" s="283">
        <v>23</v>
      </c>
      <c r="E3910" s="283">
        <v>2500</v>
      </c>
      <c r="F3910" s="283">
        <v>38</v>
      </c>
      <c r="G3910" s="283">
        <v>2.2999999999999998</v>
      </c>
      <c r="H3910" s="283">
        <v>1</v>
      </c>
      <c r="I3910" s="283">
        <v>34</v>
      </c>
      <c r="J3910" s="284">
        <v>93.2</v>
      </c>
      <c r="K3910" s="285">
        <f>IFERROR(TablaAforos[[#This Row],[AREA DEL POTRERO]]/TablaAforos[[#This Row],[NUMERO VACAS LOTE]]/TablaAforos[[#This Row],[DIAS OCUPACION]],"")</f>
        <v>65.78947368421052</v>
      </c>
      <c r="L3910" s="286">
        <f t="shared" si="687"/>
        <v>2024</v>
      </c>
      <c r="M3910" s="286">
        <f t="shared" si="688"/>
        <v>7</v>
      </c>
      <c r="N3910" s="286">
        <f t="shared" si="689"/>
        <v>28</v>
      </c>
      <c r="O3910" s="286">
        <v>6</v>
      </c>
      <c r="P3910" s="286"/>
      <c r="Q3910" s="283"/>
    </row>
    <row r="3911" spans="1:17">
      <c r="A3911" s="282">
        <v>45502</v>
      </c>
      <c r="B3911" s="283" t="s">
        <v>81</v>
      </c>
      <c r="C3911" s="283">
        <v>2</v>
      </c>
      <c r="D3911" s="283">
        <v>33</v>
      </c>
      <c r="E3911" s="283">
        <v>2131</v>
      </c>
      <c r="F3911" s="283">
        <v>41</v>
      </c>
      <c r="G3911" s="283">
        <v>1.6</v>
      </c>
      <c r="H3911" s="283">
        <v>1</v>
      </c>
      <c r="I3911" s="283">
        <v>31</v>
      </c>
      <c r="J3911" s="284">
        <v>57.1</v>
      </c>
      <c r="K3911" s="285">
        <f>IFERROR(TablaAforos[[#This Row],[AREA DEL POTRERO]]/TablaAforos[[#This Row],[NUMERO VACAS LOTE]]/TablaAforos[[#This Row],[DIAS OCUPACION]],"")</f>
        <v>51.975609756097562</v>
      </c>
      <c r="L3911" s="286">
        <f t="shared" si="687"/>
        <v>2024</v>
      </c>
      <c r="M3911" s="286">
        <f t="shared" si="688"/>
        <v>7</v>
      </c>
      <c r="N3911" s="286">
        <f t="shared" si="689"/>
        <v>29</v>
      </c>
      <c r="O3911" s="286">
        <v>6</v>
      </c>
      <c r="P3911" s="23" t="s">
        <v>197</v>
      </c>
      <c r="Q3911" s="283"/>
    </row>
    <row r="3912" spans="1:17">
      <c r="A3912" s="282">
        <v>45502</v>
      </c>
      <c r="B3912" s="283" t="s">
        <v>81</v>
      </c>
      <c r="C3912" s="283">
        <v>2</v>
      </c>
      <c r="D3912" s="283">
        <v>42</v>
      </c>
      <c r="E3912" s="283">
        <v>2723</v>
      </c>
      <c r="F3912" s="283">
        <v>39</v>
      </c>
      <c r="G3912" s="283">
        <v>1.5</v>
      </c>
      <c r="H3912" s="283">
        <v>1</v>
      </c>
      <c r="I3912" s="283">
        <v>33</v>
      </c>
      <c r="J3912" s="284">
        <v>70.8</v>
      </c>
      <c r="K3912" s="285">
        <f>IFERROR(TablaAforos[[#This Row],[AREA DEL POTRERO]]/TablaAforos[[#This Row],[NUMERO VACAS LOTE]]/TablaAforos[[#This Row],[DIAS OCUPACION]],"")</f>
        <v>69.820512820512818</v>
      </c>
      <c r="L3912" s="286">
        <f t="shared" si="687"/>
        <v>2024</v>
      </c>
      <c r="M3912" s="286">
        <f t="shared" si="688"/>
        <v>7</v>
      </c>
      <c r="N3912" s="286">
        <f t="shared" si="689"/>
        <v>29</v>
      </c>
      <c r="O3912" s="286">
        <v>6</v>
      </c>
      <c r="P3912" s="23" t="s">
        <v>197</v>
      </c>
      <c r="Q3912" s="283"/>
    </row>
    <row r="3913" spans="1:17">
      <c r="A3913" s="282">
        <v>45502</v>
      </c>
      <c r="B3913" s="283" t="s">
        <v>82</v>
      </c>
      <c r="C3913" s="283" t="s">
        <v>86</v>
      </c>
      <c r="D3913" s="283">
        <v>24</v>
      </c>
      <c r="E3913" s="283">
        <v>2500</v>
      </c>
      <c r="F3913" s="283">
        <v>38</v>
      </c>
      <c r="G3913" s="283">
        <v>2.2999999999999998</v>
      </c>
      <c r="H3913" s="283">
        <v>1</v>
      </c>
      <c r="I3913" s="283">
        <v>34</v>
      </c>
      <c r="J3913" s="284">
        <v>92.4</v>
      </c>
      <c r="K3913" s="285">
        <f>IFERROR(TablaAforos[[#This Row],[AREA DEL POTRERO]]/TablaAforos[[#This Row],[NUMERO VACAS LOTE]]/TablaAforos[[#This Row],[DIAS OCUPACION]],"")</f>
        <v>65.78947368421052</v>
      </c>
      <c r="L3913" s="286">
        <f>YEAR(A3913)</f>
        <v>2024</v>
      </c>
      <c r="M3913" s="286">
        <f>MONTH(A3913)</f>
        <v>7</v>
      </c>
      <c r="N3913" s="286">
        <f>DAY(A3913)</f>
        <v>29</v>
      </c>
      <c r="O3913" s="286">
        <v>6</v>
      </c>
      <c r="P3913" s="286"/>
      <c r="Q3913" s="283"/>
    </row>
    <row r="3914" spans="1:17">
      <c r="A3914" s="282">
        <v>45502</v>
      </c>
      <c r="B3914" s="283" t="s">
        <v>88</v>
      </c>
      <c r="C3914" s="283">
        <v>1</v>
      </c>
      <c r="D3914" s="283">
        <v>11</v>
      </c>
      <c r="E3914" s="283">
        <v>7920</v>
      </c>
      <c r="F3914" s="283">
        <v>47</v>
      </c>
      <c r="G3914" s="283">
        <v>1.5</v>
      </c>
      <c r="H3914" s="283">
        <v>1.5</v>
      </c>
      <c r="I3914" s="283">
        <v>34</v>
      </c>
      <c r="J3914" s="284">
        <v>115</v>
      </c>
      <c r="K3914" s="285">
        <f>IFERROR(TablaAforos[[#This Row],[AREA DEL POTRERO]]/TablaAforos[[#This Row],[NUMERO VACAS LOTE]]/TablaAforos[[#This Row],[DIAS OCUPACION]],"")</f>
        <v>112.34042553191489</v>
      </c>
      <c r="L3914" s="286">
        <f t="shared" si="687"/>
        <v>2024</v>
      </c>
      <c r="M3914" s="286">
        <f t="shared" si="688"/>
        <v>7</v>
      </c>
      <c r="N3914" s="286">
        <f t="shared" si="689"/>
        <v>29</v>
      </c>
      <c r="O3914" s="286">
        <v>6</v>
      </c>
      <c r="P3914" s="286"/>
      <c r="Q3914" s="283"/>
    </row>
    <row r="3915" spans="1:17">
      <c r="A3915" s="282">
        <v>45503</v>
      </c>
      <c r="B3915" s="283" t="s">
        <v>81</v>
      </c>
      <c r="C3915" s="283">
        <v>1</v>
      </c>
      <c r="D3915" s="283">
        <v>3</v>
      </c>
      <c r="E3915" s="283">
        <v>2161</v>
      </c>
      <c r="F3915" s="283">
        <v>36</v>
      </c>
      <c r="G3915" s="283">
        <v>2.1</v>
      </c>
      <c r="H3915" s="283">
        <v>1</v>
      </c>
      <c r="I3915" s="283">
        <v>36</v>
      </c>
      <c r="J3915" s="284">
        <v>114</v>
      </c>
      <c r="K3915" s="285">
        <f>IFERROR(TablaAforos[[#This Row],[AREA DEL POTRERO]]/TablaAforos[[#This Row],[NUMERO VACAS LOTE]]/TablaAforos[[#This Row],[DIAS OCUPACION]],"")</f>
        <v>60.027777777777779</v>
      </c>
      <c r="L3915" s="286">
        <f>YEAR(A3915)</f>
        <v>2024</v>
      </c>
      <c r="M3915" s="286">
        <f>MONTH(A3915)</f>
        <v>7</v>
      </c>
      <c r="N3915" s="286">
        <f>DAY(A3915)</f>
        <v>30</v>
      </c>
      <c r="O3915" s="286">
        <v>6</v>
      </c>
      <c r="P3915" s="23" t="s">
        <v>197</v>
      </c>
      <c r="Q3915" s="283"/>
    </row>
    <row r="3916" spans="1:17">
      <c r="A3916" s="282">
        <v>45503</v>
      </c>
      <c r="B3916" s="283" t="s">
        <v>81</v>
      </c>
      <c r="C3916" s="283">
        <v>2</v>
      </c>
      <c r="D3916" s="283">
        <v>34</v>
      </c>
      <c r="E3916" s="283">
        <v>2536</v>
      </c>
      <c r="F3916" s="283">
        <v>41</v>
      </c>
      <c r="G3916" s="283">
        <v>1.7</v>
      </c>
      <c r="H3916" s="283">
        <v>1</v>
      </c>
      <c r="I3916" s="283">
        <v>34</v>
      </c>
      <c r="J3916" s="284">
        <v>69.2</v>
      </c>
      <c r="K3916" s="285">
        <f>IFERROR(TablaAforos[[#This Row],[AREA DEL POTRERO]]/TablaAforos[[#This Row],[NUMERO VACAS LOTE]]/TablaAforos[[#This Row],[DIAS OCUPACION]],"")</f>
        <v>61.853658536585364</v>
      </c>
      <c r="L3916" s="286">
        <f t="shared" si="687"/>
        <v>2024</v>
      </c>
      <c r="M3916" s="286">
        <f t="shared" si="688"/>
        <v>7</v>
      </c>
      <c r="N3916" s="286">
        <f t="shared" si="689"/>
        <v>30</v>
      </c>
      <c r="O3916" s="286">
        <v>6</v>
      </c>
      <c r="P3916" s="23" t="s">
        <v>197</v>
      </c>
      <c r="Q3916" s="283"/>
    </row>
    <row r="3917" spans="1:17">
      <c r="A3917" s="282">
        <v>45503</v>
      </c>
      <c r="B3917" s="283" t="s">
        <v>82</v>
      </c>
      <c r="C3917" s="283" t="s">
        <v>86</v>
      </c>
      <c r="D3917" s="283">
        <v>25</v>
      </c>
      <c r="E3917" s="283">
        <v>2500</v>
      </c>
      <c r="F3917" s="283">
        <v>38</v>
      </c>
      <c r="G3917" s="283">
        <v>2.4</v>
      </c>
      <c r="H3917" s="283">
        <v>1</v>
      </c>
      <c r="I3917" s="283">
        <v>34</v>
      </c>
      <c r="J3917" s="284">
        <v>97.1</v>
      </c>
      <c r="K3917" s="285">
        <f>IFERROR(TablaAforos[[#This Row],[AREA DEL POTRERO]]/TablaAforos[[#This Row],[NUMERO VACAS LOTE]]/TablaAforos[[#This Row],[DIAS OCUPACION]],"")</f>
        <v>65.78947368421052</v>
      </c>
      <c r="L3917" s="286">
        <f t="shared" si="687"/>
        <v>2024</v>
      </c>
      <c r="M3917" s="286">
        <f t="shared" si="688"/>
        <v>7</v>
      </c>
      <c r="N3917" s="286">
        <f t="shared" si="689"/>
        <v>30</v>
      </c>
      <c r="O3917" s="286">
        <v>6</v>
      </c>
      <c r="P3917" s="286"/>
      <c r="Q3917" s="283"/>
    </row>
    <row r="3918" spans="1:17">
      <c r="A3918" s="282">
        <v>45503</v>
      </c>
      <c r="B3918" s="283" t="s">
        <v>82</v>
      </c>
      <c r="C3918" s="283" t="s">
        <v>87</v>
      </c>
      <c r="D3918" s="283">
        <v>44</v>
      </c>
      <c r="E3918" s="283">
        <v>12727</v>
      </c>
      <c r="F3918" s="283">
        <v>40</v>
      </c>
      <c r="G3918" s="283">
        <v>1.5</v>
      </c>
      <c r="H3918" s="283">
        <v>5</v>
      </c>
      <c r="I3918" s="283">
        <v>38</v>
      </c>
      <c r="J3918" s="284">
        <v>57.3</v>
      </c>
      <c r="K3918" s="285">
        <f>IFERROR(TablaAforos[[#This Row],[AREA DEL POTRERO]]/TablaAforos[[#This Row],[NUMERO VACAS LOTE]]/TablaAforos[[#This Row],[DIAS OCUPACION]],"")</f>
        <v>63.635000000000005</v>
      </c>
      <c r="L3918" s="286">
        <f>YEAR(A3918)</f>
        <v>2024</v>
      </c>
      <c r="M3918" s="286">
        <f>MONTH(A3918)</f>
        <v>7</v>
      </c>
      <c r="N3918" s="286">
        <f>DAY(A3918)</f>
        <v>30</v>
      </c>
      <c r="O3918" s="286">
        <v>6</v>
      </c>
      <c r="P3918" s="286"/>
      <c r="Q3918" s="283"/>
    </row>
    <row r="3919" spans="1:17">
      <c r="A3919" s="282">
        <v>45504</v>
      </c>
      <c r="B3919" s="283" t="s">
        <v>81</v>
      </c>
      <c r="C3919" s="283">
        <v>1</v>
      </c>
      <c r="D3919" s="283">
        <v>2</v>
      </c>
      <c r="E3919" s="283">
        <v>2458</v>
      </c>
      <c r="F3919" s="283">
        <v>36</v>
      </c>
      <c r="G3919" s="283">
        <v>2.7</v>
      </c>
      <c r="H3919" s="283">
        <v>1</v>
      </c>
      <c r="I3919" s="283">
        <v>36</v>
      </c>
      <c r="J3919" s="284">
        <v>111</v>
      </c>
      <c r="K3919" s="285">
        <f>IFERROR(TablaAforos[[#This Row],[AREA DEL POTRERO]]/TablaAforos[[#This Row],[NUMERO VACAS LOTE]]/TablaAforos[[#This Row],[DIAS OCUPACION]],"")</f>
        <v>68.277777777777771</v>
      </c>
      <c r="L3919" s="286">
        <f t="shared" ref="L3919:L3943" si="690">YEAR(A3919)</f>
        <v>2024</v>
      </c>
      <c r="M3919" s="286">
        <f t="shared" ref="M3919:M3943" si="691">MONTH(A3919)</f>
        <v>7</v>
      </c>
      <c r="N3919" s="286">
        <f t="shared" ref="N3919:N3943" si="692">DAY(A3919)</f>
        <v>31</v>
      </c>
      <c r="O3919" s="286">
        <v>6</v>
      </c>
      <c r="P3919" s="23" t="s">
        <v>197</v>
      </c>
      <c r="Q3919" s="283"/>
    </row>
    <row r="3920" spans="1:17">
      <c r="A3920" s="282">
        <v>45504</v>
      </c>
      <c r="B3920" s="283" t="s">
        <v>81</v>
      </c>
      <c r="C3920" s="283">
        <v>2</v>
      </c>
      <c r="D3920" s="283">
        <v>35</v>
      </c>
      <c r="E3920" s="283">
        <v>2357</v>
      </c>
      <c r="F3920" s="283">
        <v>39</v>
      </c>
      <c r="G3920" s="283">
        <v>1.8</v>
      </c>
      <c r="H3920" s="283">
        <v>1</v>
      </c>
      <c r="I3920" s="283">
        <v>31</v>
      </c>
      <c r="J3920" s="284">
        <v>87.1</v>
      </c>
      <c r="K3920" s="285">
        <f>IFERROR(TablaAforos[[#This Row],[AREA DEL POTRERO]]/TablaAforos[[#This Row],[NUMERO VACAS LOTE]]/TablaAforos[[#This Row],[DIAS OCUPACION]],"")</f>
        <v>60.435897435897438</v>
      </c>
      <c r="L3920" s="286">
        <f t="shared" si="690"/>
        <v>2024</v>
      </c>
      <c r="M3920" s="286">
        <f t="shared" si="691"/>
        <v>7</v>
      </c>
      <c r="N3920" s="286">
        <f t="shared" si="692"/>
        <v>31</v>
      </c>
      <c r="O3920" s="286">
        <v>6</v>
      </c>
      <c r="P3920" s="23" t="s">
        <v>197</v>
      </c>
      <c r="Q3920" s="283"/>
    </row>
    <row r="3921" spans="1:17">
      <c r="A3921" s="282">
        <v>45504</v>
      </c>
      <c r="B3921" s="283" t="s">
        <v>82</v>
      </c>
      <c r="C3921" s="283" t="s">
        <v>86</v>
      </c>
      <c r="D3921" s="283">
        <v>33</v>
      </c>
      <c r="E3921" s="283">
        <v>6323</v>
      </c>
      <c r="F3921" s="283">
        <v>39</v>
      </c>
      <c r="G3921" s="283">
        <v>2.1</v>
      </c>
      <c r="H3921" s="283">
        <v>2</v>
      </c>
      <c r="I3921" s="283">
        <v>30</v>
      </c>
      <c r="J3921" s="284">
        <v>1.4</v>
      </c>
      <c r="K3921" s="285">
        <f>IFERROR(TablaAforos[[#This Row],[AREA DEL POTRERO]]/TablaAforos[[#This Row],[NUMERO VACAS LOTE]]/TablaAforos[[#This Row],[DIAS OCUPACION]],"")</f>
        <v>81.064102564102569</v>
      </c>
      <c r="L3921" s="286">
        <f t="shared" si="690"/>
        <v>2024</v>
      </c>
      <c r="M3921" s="286">
        <f t="shared" si="691"/>
        <v>7</v>
      </c>
      <c r="N3921" s="286">
        <f t="shared" si="692"/>
        <v>31</v>
      </c>
      <c r="O3921" s="286">
        <v>6</v>
      </c>
      <c r="P3921" s="286"/>
      <c r="Q3921" s="283"/>
    </row>
    <row r="3922" spans="1:17">
      <c r="A3922" s="282">
        <v>45505</v>
      </c>
      <c r="B3922" s="283" t="s">
        <v>88</v>
      </c>
      <c r="C3922" s="283">
        <v>1</v>
      </c>
      <c r="D3922" s="283">
        <v>12</v>
      </c>
      <c r="E3922" s="283">
        <v>11460</v>
      </c>
      <c r="F3922" s="283">
        <v>47</v>
      </c>
      <c r="G3922" s="283">
        <v>1.2</v>
      </c>
      <c r="H3922" s="283">
        <v>3</v>
      </c>
      <c r="I3922" s="283">
        <v>36</v>
      </c>
      <c r="J3922" s="284">
        <v>63.4</v>
      </c>
      <c r="K3922" s="285">
        <f>IFERROR(TablaAforos[[#This Row],[AREA DEL POTRERO]]/TablaAforos[[#This Row],[NUMERO VACAS LOTE]]/TablaAforos[[#This Row],[DIAS OCUPACION]],"")</f>
        <v>81.276595744680847</v>
      </c>
      <c r="L3922" s="286">
        <f t="shared" si="690"/>
        <v>2024</v>
      </c>
      <c r="M3922" s="286">
        <f t="shared" si="691"/>
        <v>8</v>
      </c>
      <c r="N3922" s="286">
        <f t="shared" si="692"/>
        <v>1</v>
      </c>
      <c r="O3922" s="286">
        <v>6</v>
      </c>
      <c r="P3922" s="286"/>
      <c r="Q3922" s="283"/>
    </row>
    <row r="3923" spans="1:17">
      <c r="A3923" s="282">
        <v>45505</v>
      </c>
      <c r="B3923" s="283" t="s">
        <v>81</v>
      </c>
      <c r="C3923" s="283">
        <v>1</v>
      </c>
      <c r="D3923" s="283">
        <v>1</v>
      </c>
      <c r="E3923" s="283">
        <v>2944</v>
      </c>
      <c r="F3923" s="283">
        <v>36</v>
      </c>
      <c r="G3923" s="283">
        <v>2.1</v>
      </c>
      <c r="H3923" s="283">
        <v>1</v>
      </c>
      <c r="I3923" s="283">
        <v>36</v>
      </c>
      <c r="J3923" s="284">
        <v>112</v>
      </c>
      <c r="K3923" s="285">
        <f>IFERROR(TablaAforos[[#This Row],[AREA DEL POTRERO]]/TablaAforos[[#This Row],[NUMERO VACAS LOTE]]/TablaAforos[[#This Row],[DIAS OCUPACION]],"")</f>
        <v>81.777777777777771</v>
      </c>
      <c r="L3923" s="286">
        <f>YEAR(A3923)</f>
        <v>2024</v>
      </c>
      <c r="M3923" s="286">
        <f>MONTH(A3923)</f>
        <v>8</v>
      </c>
      <c r="N3923" s="286">
        <f>DAY(A3923)</f>
        <v>1</v>
      </c>
      <c r="O3923" s="286">
        <v>6</v>
      </c>
      <c r="P3923" s="23" t="s">
        <v>197</v>
      </c>
      <c r="Q3923" s="283"/>
    </row>
    <row r="3924" spans="1:17">
      <c r="A3924" s="282">
        <v>45505</v>
      </c>
      <c r="B3924" s="283" t="s">
        <v>81</v>
      </c>
      <c r="C3924" s="283">
        <v>2</v>
      </c>
      <c r="D3924" s="283">
        <v>36</v>
      </c>
      <c r="E3924" s="283">
        <v>3103</v>
      </c>
      <c r="F3924" s="283">
        <v>39</v>
      </c>
      <c r="G3924" s="283">
        <v>1.8</v>
      </c>
      <c r="H3924" s="283">
        <v>1</v>
      </c>
      <c r="I3924" s="283">
        <v>31</v>
      </c>
      <c r="J3924" s="284">
        <v>81.400000000000006</v>
      </c>
      <c r="K3924" s="285">
        <f>IFERROR(TablaAforos[[#This Row],[AREA DEL POTRERO]]/TablaAforos[[#This Row],[NUMERO VACAS LOTE]]/TablaAforos[[#This Row],[DIAS OCUPACION]],"")</f>
        <v>79.564102564102569</v>
      </c>
      <c r="L3924" s="286">
        <f t="shared" si="690"/>
        <v>2024</v>
      </c>
      <c r="M3924" s="286">
        <f t="shared" si="691"/>
        <v>8</v>
      </c>
      <c r="N3924" s="286">
        <f t="shared" si="692"/>
        <v>1</v>
      </c>
      <c r="O3924" s="286">
        <v>6</v>
      </c>
      <c r="P3924" s="23" t="s">
        <v>197</v>
      </c>
      <c r="Q3924" s="283"/>
    </row>
    <row r="3925" spans="1:17">
      <c r="A3925" s="282">
        <v>45506</v>
      </c>
      <c r="B3925" s="283" t="s">
        <v>81</v>
      </c>
      <c r="C3925" s="283">
        <v>1</v>
      </c>
      <c r="D3925" s="283">
        <v>7</v>
      </c>
      <c r="E3925" s="283">
        <v>2054</v>
      </c>
      <c r="F3925" s="283">
        <v>36</v>
      </c>
      <c r="G3925" s="283">
        <v>2</v>
      </c>
      <c r="H3925" s="283">
        <v>1</v>
      </c>
      <c r="I3925" s="283">
        <v>36</v>
      </c>
      <c r="J3925" s="284">
        <v>93.1</v>
      </c>
      <c r="K3925" s="285">
        <f>IFERROR(TablaAforos[[#This Row],[AREA DEL POTRERO]]/TablaAforos[[#This Row],[NUMERO VACAS LOTE]]/TablaAforos[[#This Row],[DIAS OCUPACION]],"")</f>
        <v>57.055555555555557</v>
      </c>
      <c r="L3925" s="286">
        <f>YEAR(A3925)</f>
        <v>2024</v>
      </c>
      <c r="M3925" s="286">
        <f>MONTH(A3925)</f>
        <v>8</v>
      </c>
      <c r="N3925" s="286">
        <f>DAY(A3925)</f>
        <v>2</v>
      </c>
      <c r="O3925" s="286">
        <v>6</v>
      </c>
      <c r="P3925" s="23" t="s">
        <v>197</v>
      </c>
      <c r="Q3925" s="283"/>
    </row>
    <row r="3926" spans="1:17">
      <c r="A3926" s="282">
        <v>45506</v>
      </c>
      <c r="B3926" s="283" t="s">
        <v>81</v>
      </c>
      <c r="C3926" s="283">
        <v>2</v>
      </c>
      <c r="D3926" s="283">
        <v>29</v>
      </c>
      <c r="E3926" s="283">
        <v>1925</v>
      </c>
      <c r="F3926" s="283">
        <v>36</v>
      </c>
      <c r="G3926" s="283">
        <v>1.4</v>
      </c>
      <c r="H3926" s="283">
        <v>1</v>
      </c>
      <c r="I3926" s="283">
        <v>30</v>
      </c>
      <c r="J3926" s="284">
        <v>51.4</v>
      </c>
      <c r="K3926" s="285">
        <f>IFERROR(TablaAforos[[#This Row],[AREA DEL POTRERO]]/TablaAforos[[#This Row],[NUMERO VACAS LOTE]]/TablaAforos[[#This Row],[DIAS OCUPACION]],"")</f>
        <v>53.472222222222221</v>
      </c>
      <c r="L3926" s="286">
        <f t="shared" si="690"/>
        <v>2024</v>
      </c>
      <c r="M3926" s="286">
        <f t="shared" si="691"/>
        <v>8</v>
      </c>
      <c r="N3926" s="286">
        <f t="shared" si="692"/>
        <v>2</v>
      </c>
      <c r="O3926" s="286">
        <v>6</v>
      </c>
      <c r="P3926" s="23" t="s">
        <v>197</v>
      </c>
      <c r="Q3926" s="283"/>
    </row>
    <row r="3927" spans="1:17">
      <c r="A3927" s="282">
        <v>45507</v>
      </c>
      <c r="B3927" s="283" t="s">
        <v>81</v>
      </c>
      <c r="C3927" s="283">
        <v>1</v>
      </c>
      <c r="D3927" s="283">
        <v>8</v>
      </c>
      <c r="E3927" s="283">
        <v>2211</v>
      </c>
      <c r="F3927" s="283">
        <v>36</v>
      </c>
      <c r="G3927" s="283">
        <v>2</v>
      </c>
      <c r="H3927" s="283">
        <v>1</v>
      </c>
      <c r="I3927" s="283">
        <v>30</v>
      </c>
      <c r="J3927" s="284">
        <v>99.8</v>
      </c>
      <c r="K3927" s="285">
        <f>IFERROR(TablaAforos[[#This Row],[AREA DEL POTRERO]]/TablaAforos[[#This Row],[NUMERO VACAS LOTE]]/TablaAforos[[#This Row],[DIAS OCUPACION]],"")</f>
        <v>61.416666666666664</v>
      </c>
      <c r="L3927" s="286">
        <f>YEAR(A3927)</f>
        <v>2024</v>
      </c>
      <c r="M3927" s="286">
        <f>MONTH(A3927)</f>
        <v>8</v>
      </c>
      <c r="N3927" s="286">
        <f>DAY(A3927)</f>
        <v>3</v>
      </c>
      <c r="O3927" s="286">
        <v>6</v>
      </c>
      <c r="P3927" s="23" t="s">
        <v>197</v>
      </c>
      <c r="Q3927" s="283"/>
    </row>
    <row r="3928" spans="1:17">
      <c r="A3928" s="282">
        <v>45507</v>
      </c>
      <c r="B3928" s="283" t="s">
        <v>81</v>
      </c>
      <c r="C3928" s="283">
        <v>2</v>
      </c>
      <c r="D3928" s="283">
        <v>28</v>
      </c>
      <c r="E3928" s="283">
        <v>2234</v>
      </c>
      <c r="F3928" s="283">
        <v>36</v>
      </c>
      <c r="G3928" s="283">
        <v>1.4</v>
      </c>
      <c r="H3928" s="283">
        <v>1</v>
      </c>
      <c r="I3928" s="283">
        <v>30</v>
      </c>
      <c r="J3928" s="284">
        <v>57.3</v>
      </c>
      <c r="K3928" s="285">
        <f>IFERROR(TablaAforos[[#This Row],[AREA DEL POTRERO]]/TablaAforos[[#This Row],[NUMERO VACAS LOTE]]/TablaAforos[[#This Row],[DIAS OCUPACION]],"")</f>
        <v>62.055555555555557</v>
      </c>
      <c r="L3928" s="286">
        <f>YEAR(A3928)</f>
        <v>2024</v>
      </c>
      <c r="M3928" s="286">
        <f>MONTH(A3928)</f>
        <v>8</v>
      </c>
      <c r="N3928" s="286">
        <f>DAY(A3928)</f>
        <v>3</v>
      </c>
      <c r="O3928" s="286">
        <v>6</v>
      </c>
      <c r="P3928" s="23" t="s">
        <v>197</v>
      </c>
      <c r="Q3928" s="283"/>
    </row>
    <row r="3929" spans="1:17">
      <c r="A3929" s="282">
        <v>45507</v>
      </c>
      <c r="B3929" s="283" t="s">
        <v>82</v>
      </c>
      <c r="C3929" s="283" t="s">
        <v>86</v>
      </c>
      <c r="D3929" s="283">
        <v>31</v>
      </c>
      <c r="E3929" s="283">
        <v>6348</v>
      </c>
      <c r="F3929" s="283">
        <v>39</v>
      </c>
      <c r="G3929" s="283">
        <v>2.4</v>
      </c>
      <c r="H3929" s="283">
        <v>2</v>
      </c>
      <c r="I3929" s="283">
        <v>30</v>
      </c>
      <c r="J3929" s="284">
        <v>118</v>
      </c>
      <c r="K3929" s="285">
        <f>IFERROR(TablaAforos[[#This Row],[AREA DEL POTRERO]]/TablaAforos[[#This Row],[NUMERO VACAS LOTE]]/TablaAforos[[#This Row],[DIAS OCUPACION]],"")</f>
        <v>81.384615384615387</v>
      </c>
      <c r="L3929" s="286">
        <f t="shared" si="690"/>
        <v>2024</v>
      </c>
      <c r="M3929" s="286">
        <f t="shared" si="691"/>
        <v>8</v>
      </c>
      <c r="N3929" s="286">
        <f t="shared" si="692"/>
        <v>3</v>
      </c>
      <c r="O3929" s="286">
        <v>6</v>
      </c>
      <c r="P3929" s="286"/>
      <c r="Q3929" s="283"/>
    </row>
    <row r="3930" spans="1:17">
      <c r="A3930" s="282">
        <v>45508</v>
      </c>
      <c r="B3930" s="283" t="s">
        <v>81</v>
      </c>
      <c r="C3930" s="283">
        <v>1</v>
      </c>
      <c r="D3930" s="283">
        <v>9</v>
      </c>
      <c r="E3930" s="283">
        <v>2169</v>
      </c>
      <c r="F3930" s="283">
        <v>36</v>
      </c>
      <c r="G3930" s="283">
        <v>2.1</v>
      </c>
      <c r="H3930" s="283">
        <v>1</v>
      </c>
      <c r="I3930" s="283">
        <v>30</v>
      </c>
      <c r="J3930" s="284">
        <v>90</v>
      </c>
      <c r="K3930" s="285">
        <f>IFERROR(TablaAforos[[#This Row],[AREA DEL POTRERO]]/TablaAforos[[#This Row],[NUMERO VACAS LOTE]]/TablaAforos[[#This Row],[DIAS OCUPACION]],"")</f>
        <v>60.25</v>
      </c>
      <c r="L3930" s="286">
        <f>YEAR(A3930)</f>
        <v>2024</v>
      </c>
      <c r="M3930" s="286">
        <f>MONTH(A3930)</f>
        <v>8</v>
      </c>
      <c r="N3930" s="286">
        <f>DAY(A3930)</f>
        <v>4</v>
      </c>
      <c r="O3930" s="286">
        <v>6</v>
      </c>
      <c r="P3930" s="23" t="s">
        <v>197</v>
      </c>
      <c r="Q3930" s="283"/>
    </row>
    <row r="3931" spans="1:17">
      <c r="A3931" s="282">
        <v>45508</v>
      </c>
      <c r="B3931" s="283" t="s">
        <v>81</v>
      </c>
      <c r="C3931" s="283">
        <v>2</v>
      </c>
      <c r="D3931" s="283">
        <v>27</v>
      </c>
      <c r="E3931" s="283">
        <v>2312</v>
      </c>
      <c r="F3931" s="283">
        <v>36</v>
      </c>
      <c r="G3931" s="283">
        <v>1.7</v>
      </c>
      <c r="H3931" s="283">
        <v>1</v>
      </c>
      <c r="I3931" s="283">
        <v>30</v>
      </c>
      <c r="J3931" s="284">
        <v>71.8</v>
      </c>
      <c r="K3931" s="285">
        <f>IFERROR(TablaAforos[[#This Row],[AREA DEL POTRERO]]/TablaAforos[[#This Row],[NUMERO VACAS LOTE]]/TablaAforos[[#This Row],[DIAS OCUPACION]],"")</f>
        <v>64.222222222222229</v>
      </c>
      <c r="L3931" s="286">
        <f>YEAR(A3931)</f>
        <v>2024</v>
      </c>
      <c r="M3931" s="286">
        <f>MONTH(A3931)</f>
        <v>8</v>
      </c>
      <c r="N3931" s="286">
        <f>DAY(A3931)</f>
        <v>4</v>
      </c>
      <c r="O3931" s="286">
        <v>6</v>
      </c>
      <c r="P3931" s="23" t="s">
        <v>197</v>
      </c>
      <c r="Q3931" s="283"/>
    </row>
    <row r="3932" spans="1:17">
      <c r="A3932" s="282">
        <v>45508</v>
      </c>
      <c r="B3932" s="283" t="s">
        <v>82</v>
      </c>
      <c r="C3932" s="283" t="s">
        <v>87</v>
      </c>
      <c r="D3932" s="283">
        <v>46</v>
      </c>
      <c r="E3932" s="283">
        <v>2500</v>
      </c>
      <c r="F3932" s="283">
        <v>40</v>
      </c>
      <c r="G3932" s="283">
        <v>2.7</v>
      </c>
      <c r="H3932" s="283">
        <v>1</v>
      </c>
      <c r="I3932" s="283">
        <v>37</v>
      </c>
      <c r="J3932" s="284">
        <v>104</v>
      </c>
      <c r="K3932" s="285">
        <f>IFERROR(TablaAforos[[#This Row],[AREA DEL POTRERO]]/TablaAforos[[#This Row],[NUMERO VACAS LOTE]]/TablaAforos[[#This Row],[DIAS OCUPACION]],"")</f>
        <v>62.5</v>
      </c>
      <c r="L3932" s="286">
        <f>YEAR(A3932)</f>
        <v>2024</v>
      </c>
      <c r="M3932" s="286">
        <f>MONTH(A3932)</f>
        <v>8</v>
      </c>
      <c r="N3932" s="286">
        <f>DAY(A3932)</f>
        <v>4</v>
      </c>
      <c r="O3932" s="286">
        <v>6</v>
      </c>
      <c r="P3932" s="286"/>
      <c r="Q3932" s="283"/>
    </row>
    <row r="3933" spans="1:17">
      <c r="A3933" s="282">
        <v>45508</v>
      </c>
      <c r="B3933" s="283" t="s">
        <v>88</v>
      </c>
      <c r="C3933" s="283">
        <v>1</v>
      </c>
      <c r="D3933" s="283">
        <v>1</v>
      </c>
      <c r="E3933" s="283">
        <v>13300</v>
      </c>
      <c r="F3933" s="283">
        <v>48</v>
      </c>
      <c r="G3933" s="283">
        <v>1.5</v>
      </c>
      <c r="H3933" s="283">
        <v>3</v>
      </c>
      <c r="I3933" s="283">
        <v>32</v>
      </c>
      <c r="J3933" s="284">
        <v>94.3</v>
      </c>
      <c r="K3933" s="285">
        <f>IFERROR(TablaAforos[[#This Row],[AREA DEL POTRERO]]/TablaAforos[[#This Row],[NUMERO VACAS LOTE]]/TablaAforos[[#This Row],[DIAS OCUPACION]],"")</f>
        <v>92.3611111111111</v>
      </c>
      <c r="L3933" s="286">
        <f t="shared" si="690"/>
        <v>2024</v>
      </c>
      <c r="M3933" s="286">
        <f t="shared" si="691"/>
        <v>8</v>
      </c>
      <c r="N3933" s="286">
        <f t="shared" si="692"/>
        <v>4</v>
      </c>
      <c r="O3933" s="286">
        <v>6</v>
      </c>
      <c r="P3933" s="286"/>
      <c r="Q3933" s="283"/>
    </row>
    <row r="3934" spans="1:17">
      <c r="A3934" s="45">
        <v>45509</v>
      </c>
      <c r="B3934" s="20" t="s">
        <v>81</v>
      </c>
      <c r="C3934" s="20">
        <v>1</v>
      </c>
      <c r="D3934" s="20">
        <v>10</v>
      </c>
      <c r="E3934" s="20">
        <v>2317</v>
      </c>
      <c r="F3934" s="20">
        <v>36</v>
      </c>
      <c r="G3934" s="20">
        <v>1.7</v>
      </c>
      <c r="H3934" s="20">
        <v>1</v>
      </c>
      <c r="I3934" s="20">
        <v>30</v>
      </c>
      <c r="J3934" s="21">
        <v>72.400000000000006</v>
      </c>
      <c r="K3934" s="22">
        <f>IFERROR(TablaAforos[[#This Row],[AREA DEL POTRERO]]/TablaAforos[[#This Row],[NUMERO VACAS LOTE]]/TablaAforos[[#This Row],[DIAS OCUPACION]],"")</f>
        <v>64.361111111111114</v>
      </c>
      <c r="L3934" s="23">
        <f>YEAR(A3934)</f>
        <v>2024</v>
      </c>
      <c r="M3934" s="23">
        <f>MONTH(A3934)</f>
        <v>8</v>
      </c>
      <c r="N3934" s="23">
        <f>DAY(A3934)</f>
        <v>5</v>
      </c>
      <c r="O3934" s="23">
        <v>6</v>
      </c>
    </row>
    <row r="3935" spans="1:17">
      <c r="A3935" s="282">
        <v>45509</v>
      </c>
      <c r="B3935" s="20" t="s">
        <v>81</v>
      </c>
      <c r="C3935" s="283">
        <v>2</v>
      </c>
      <c r="D3935" s="283">
        <v>15</v>
      </c>
      <c r="E3935" s="283">
        <v>2908</v>
      </c>
      <c r="F3935" s="283">
        <v>36</v>
      </c>
      <c r="G3935" s="283">
        <v>1.3</v>
      </c>
      <c r="H3935" s="283">
        <v>1</v>
      </c>
      <c r="I3935" s="283">
        <v>30</v>
      </c>
      <c r="J3935" s="284">
        <v>69.3</v>
      </c>
      <c r="K3935" s="285">
        <f>IFERROR(TablaAforos[[#This Row],[AREA DEL POTRERO]]/TablaAforos[[#This Row],[NUMERO VACAS LOTE]]/TablaAforos[[#This Row],[DIAS OCUPACION]],"")</f>
        <v>80.777777777777771</v>
      </c>
      <c r="L3935" s="286">
        <f t="shared" si="690"/>
        <v>2024</v>
      </c>
      <c r="M3935" s="286">
        <f t="shared" si="691"/>
        <v>8</v>
      </c>
      <c r="N3935" s="286">
        <f t="shared" si="692"/>
        <v>5</v>
      </c>
      <c r="O3935" s="286">
        <v>6</v>
      </c>
      <c r="P3935" s="23" t="s">
        <v>197</v>
      </c>
      <c r="Q3935" s="283"/>
    </row>
    <row r="3936" spans="1:17">
      <c r="A3936" s="45">
        <v>45509</v>
      </c>
      <c r="B3936" s="20" t="s">
        <v>82</v>
      </c>
      <c r="C3936" s="20" t="s">
        <v>86</v>
      </c>
      <c r="D3936" s="20">
        <v>30</v>
      </c>
      <c r="E3936" s="20">
        <v>12578</v>
      </c>
      <c r="F3936" s="20">
        <v>39</v>
      </c>
      <c r="G3936" s="20">
        <v>1.5</v>
      </c>
      <c r="H3936" s="20">
        <v>3</v>
      </c>
      <c r="I3936" s="20">
        <v>38</v>
      </c>
      <c r="J3936" s="21">
        <v>102</v>
      </c>
      <c r="K3936" s="22">
        <f>IFERROR(TablaAforos[[#This Row],[AREA DEL POTRERO]]/TablaAforos[[#This Row],[NUMERO VACAS LOTE]]/TablaAforos[[#This Row],[DIAS OCUPACION]],"")</f>
        <v>107.5042735042735</v>
      </c>
      <c r="L3936" s="23">
        <f>YEAR(A3936)</f>
        <v>2024</v>
      </c>
      <c r="M3936" s="23">
        <f>MONTH(A3936)</f>
        <v>8</v>
      </c>
      <c r="N3936" s="23">
        <f>DAY(A3936)</f>
        <v>5</v>
      </c>
      <c r="O3936" s="23">
        <v>6</v>
      </c>
    </row>
    <row r="3937" spans="1:17">
      <c r="A3937" s="282">
        <v>45509</v>
      </c>
      <c r="B3937" s="283" t="s">
        <v>82</v>
      </c>
      <c r="C3937" s="283" t="s">
        <v>87</v>
      </c>
      <c r="D3937" s="283">
        <v>47</v>
      </c>
      <c r="E3937" s="283">
        <v>2500</v>
      </c>
      <c r="F3937" s="283">
        <v>40</v>
      </c>
      <c r="G3937" s="283">
        <v>2.2000000000000002</v>
      </c>
      <c r="H3937" s="283">
        <v>1</v>
      </c>
      <c r="I3937" s="283">
        <v>37</v>
      </c>
      <c r="J3937" s="284">
        <v>84.4</v>
      </c>
      <c r="K3937" s="285">
        <f>IFERROR(TablaAforos[[#This Row],[AREA DEL POTRERO]]/TablaAforos[[#This Row],[NUMERO VACAS LOTE]]/TablaAforos[[#This Row],[DIAS OCUPACION]],"")</f>
        <v>62.5</v>
      </c>
      <c r="L3937" s="286">
        <f t="shared" si="690"/>
        <v>2024</v>
      </c>
      <c r="M3937" s="286">
        <f t="shared" si="691"/>
        <v>8</v>
      </c>
      <c r="N3937" s="286">
        <f t="shared" si="692"/>
        <v>5</v>
      </c>
      <c r="O3937" s="286">
        <v>6</v>
      </c>
      <c r="P3937" s="286"/>
      <c r="Q3937" s="283"/>
    </row>
    <row r="3938" spans="1:17">
      <c r="A3938" s="45">
        <v>45510</v>
      </c>
      <c r="B3938" s="20" t="s">
        <v>81</v>
      </c>
      <c r="C3938" s="20">
        <v>1</v>
      </c>
      <c r="D3938" s="20">
        <v>11</v>
      </c>
      <c r="E3938" s="20">
        <v>2272</v>
      </c>
      <c r="F3938" s="20">
        <v>36</v>
      </c>
      <c r="G3938" s="20">
        <v>2.1</v>
      </c>
      <c r="H3938" s="20">
        <v>1</v>
      </c>
      <c r="I3938" s="20">
        <v>30</v>
      </c>
      <c r="J3938" s="21">
        <v>87</v>
      </c>
      <c r="K3938" s="22">
        <f>IFERROR(TablaAforos[[#This Row],[AREA DEL POTRERO]]/TablaAforos[[#This Row],[NUMERO VACAS LOTE]]/TablaAforos[[#This Row],[DIAS OCUPACION]],"")</f>
        <v>63.111111111111114</v>
      </c>
      <c r="L3938" s="23">
        <f>YEAR(A3938)</f>
        <v>2024</v>
      </c>
      <c r="M3938" s="23">
        <f>MONTH(A3938)</f>
        <v>8</v>
      </c>
      <c r="N3938" s="23">
        <f>DAY(A3938)</f>
        <v>6</v>
      </c>
      <c r="O3938" s="23">
        <v>6</v>
      </c>
      <c r="P3938" s="23" t="s">
        <v>197</v>
      </c>
    </row>
    <row r="3939" spans="1:17">
      <c r="A3939" s="282">
        <v>45510</v>
      </c>
      <c r="B3939" s="20" t="s">
        <v>81</v>
      </c>
      <c r="C3939" s="283">
        <v>2</v>
      </c>
      <c r="D3939" s="283">
        <v>16</v>
      </c>
      <c r="E3939" s="283">
        <v>2327</v>
      </c>
      <c r="F3939" s="283">
        <v>36</v>
      </c>
      <c r="G3939" s="283">
        <v>1.7</v>
      </c>
      <c r="H3939" s="283">
        <v>1</v>
      </c>
      <c r="I3939" s="283">
        <v>30</v>
      </c>
      <c r="J3939" s="284">
        <v>71.8</v>
      </c>
      <c r="K3939" s="285">
        <f>IFERROR(TablaAforos[[#This Row],[AREA DEL POTRERO]]/TablaAforos[[#This Row],[NUMERO VACAS LOTE]]/TablaAforos[[#This Row],[DIAS OCUPACION]],"")</f>
        <v>64.638888888888886</v>
      </c>
      <c r="L3939" s="286">
        <f t="shared" si="690"/>
        <v>2024</v>
      </c>
      <c r="M3939" s="286">
        <f t="shared" si="691"/>
        <v>8</v>
      </c>
      <c r="N3939" s="286">
        <f t="shared" si="692"/>
        <v>6</v>
      </c>
      <c r="O3939" s="286">
        <v>6</v>
      </c>
      <c r="P3939" s="23" t="s">
        <v>197</v>
      </c>
      <c r="Q3939" s="283"/>
    </row>
    <row r="3940" spans="1:17">
      <c r="A3940" s="282">
        <v>45510</v>
      </c>
      <c r="B3940" s="283" t="s">
        <v>82</v>
      </c>
      <c r="C3940" s="283" t="s">
        <v>87</v>
      </c>
      <c r="D3940" s="283">
        <v>48</v>
      </c>
      <c r="E3940" s="283">
        <v>2500</v>
      </c>
      <c r="F3940" s="283">
        <v>40</v>
      </c>
      <c r="G3940" s="283">
        <v>2.6</v>
      </c>
      <c r="H3940" s="283">
        <v>1</v>
      </c>
      <c r="I3940" s="283">
        <v>37</v>
      </c>
      <c r="J3940" s="284">
        <v>101</v>
      </c>
      <c r="K3940" s="285">
        <f>IFERROR(TablaAforos[[#This Row],[AREA DEL POTRERO]]/TablaAforos[[#This Row],[NUMERO VACAS LOTE]]/TablaAforos[[#This Row],[DIAS OCUPACION]],"")</f>
        <v>62.5</v>
      </c>
      <c r="L3940" s="286">
        <f t="shared" si="690"/>
        <v>2024</v>
      </c>
      <c r="M3940" s="286">
        <f t="shared" si="691"/>
        <v>8</v>
      </c>
      <c r="N3940" s="286">
        <f t="shared" si="692"/>
        <v>6</v>
      </c>
      <c r="O3940" s="286">
        <v>6</v>
      </c>
      <c r="P3940" s="286"/>
      <c r="Q3940" s="283"/>
    </row>
    <row r="3941" spans="1:17">
      <c r="A3941" s="282">
        <v>45511</v>
      </c>
      <c r="B3941" s="20" t="s">
        <v>81</v>
      </c>
      <c r="C3941" s="283">
        <v>1</v>
      </c>
      <c r="D3941" s="283">
        <v>12</v>
      </c>
      <c r="E3941" s="283">
        <v>2121</v>
      </c>
      <c r="F3941" s="283">
        <v>36</v>
      </c>
      <c r="G3941" s="283">
        <v>1.7</v>
      </c>
      <c r="H3941" s="283">
        <v>0.5</v>
      </c>
      <c r="I3941" s="283">
        <v>30</v>
      </c>
      <c r="J3941" s="284">
        <v>133</v>
      </c>
      <c r="K3941" s="285">
        <f>IFERROR(TablaAforos[[#This Row],[AREA DEL POTRERO]]/TablaAforos[[#This Row],[NUMERO VACAS LOTE]]/TablaAforos[[#This Row],[DIAS OCUPACION]],"")</f>
        <v>117.83333333333333</v>
      </c>
      <c r="L3941" s="286">
        <f t="shared" si="690"/>
        <v>2024</v>
      </c>
      <c r="M3941" s="286">
        <f t="shared" si="691"/>
        <v>8</v>
      </c>
      <c r="N3941" s="286">
        <f t="shared" si="692"/>
        <v>7</v>
      </c>
      <c r="O3941" s="286">
        <v>6</v>
      </c>
      <c r="P3941" s="23" t="s">
        <v>196</v>
      </c>
      <c r="Q3941" s="283"/>
    </row>
    <row r="3942" spans="1:17">
      <c r="A3942" s="45">
        <v>45511</v>
      </c>
      <c r="B3942" s="20" t="s">
        <v>81</v>
      </c>
      <c r="C3942" s="20">
        <v>2</v>
      </c>
      <c r="D3942" s="20">
        <v>71</v>
      </c>
      <c r="E3942" s="20">
        <v>2184</v>
      </c>
      <c r="F3942" s="20">
        <v>39</v>
      </c>
      <c r="G3942" s="20">
        <v>1.6</v>
      </c>
      <c r="H3942" s="20">
        <v>1</v>
      </c>
      <c r="I3942" s="20">
        <v>30</v>
      </c>
      <c r="J3942" s="21">
        <v>61.2</v>
      </c>
      <c r="K3942" s="22">
        <f>IFERROR(TablaAforos[[#This Row],[AREA DEL POTRERO]]/TablaAforos[[#This Row],[NUMERO VACAS LOTE]]/TablaAforos[[#This Row],[DIAS OCUPACION]],"")</f>
        <v>56</v>
      </c>
      <c r="L3942" s="23">
        <f>YEAR(A3942)</f>
        <v>2024</v>
      </c>
      <c r="M3942" s="23">
        <f>MONTH(A3942)</f>
        <v>8</v>
      </c>
      <c r="N3942" s="23">
        <f>DAY(A3942)</f>
        <v>7</v>
      </c>
      <c r="O3942" s="23">
        <v>6</v>
      </c>
      <c r="P3942" s="23" t="s">
        <v>197</v>
      </c>
    </row>
    <row r="3943" spans="1:17">
      <c r="A3943" s="282">
        <v>45511</v>
      </c>
      <c r="B3943" s="283" t="s">
        <v>82</v>
      </c>
      <c r="C3943" s="283" t="s">
        <v>87</v>
      </c>
      <c r="D3943" s="283">
        <v>49</v>
      </c>
      <c r="E3943" s="283">
        <v>2500</v>
      </c>
      <c r="F3943" s="283">
        <v>40</v>
      </c>
      <c r="G3943" s="283">
        <v>1.9</v>
      </c>
      <c r="H3943" s="283">
        <v>1</v>
      </c>
      <c r="I3943" s="283">
        <v>37</v>
      </c>
      <c r="J3943" s="284">
        <v>72.400000000000006</v>
      </c>
      <c r="K3943" s="285">
        <f>IFERROR(TablaAforos[[#This Row],[AREA DEL POTRERO]]/TablaAforos[[#This Row],[NUMERO VACAS LOTE]]/TablaAforos[[#This Row],[DIAS OCUPACION]],"")</f>
        <v>62.5</v>
      </c>
      <c r="L3943" s="286">
        <f t="shared" si="690"/>
        <v>2024</v>
      </c>
      <c r="M3943" s="286">
        <f t="shared" si="691"/>
        <v>8</v>
      </c>
      <c r="N3943" s="286">
        <f t="shared" si="692"/>
        <v>7</v>
      </c>
      <c r="O3943" s="286">
        <v>6</v>
      </c>
      <c r="P3943" s="286"/>
      <c r="Q3943" s="283"/>
    </row>
    <row r="3944" spans="1:17">
      <c r="A3944" s="45">
        <v>45511</v>
      </c>
      <c r="B3944" s="20" t="s">
        <v>88</v>
      </c>
      <c r="C3944" s="20">
        <v>1</v>
      </c>
      <c r="D3944" s="20">
        <v>2</v>
      </c>
      <c r="E3944" s="20">
        <v>19318</v>
      </c>
      <c r="F3944" s="20">
        <v>48</v>
      </c>
      <c r="G3944" s="20">
        <v>1.4</v>
      </c>
      <c r="H3944" s="20">
        <v>3.5</v>
      </c>
      <c r="I3944" s="20">
        <v>32</v>
      </c>
      <c r="J3944" s="21">
        <v>105</v>
      </c>
      <c r="K3944" s="22">
        <f>IFERROR(TablaAforos[[#This Row],[AREA DEL POTRERO]]/TablaAforos[[#This Row],[NUMERO VACAS LOTE]]/TablaAforos[[#This Row],[DIAS OCUPACION]],"")</f>
        <v>114.98809523809523</v>
      </c>
      <c r="L3944" s="23">
        <f t="shared" ref="L3944:L3952" si="693">YEAR(A3944)</f>
        <v>2024</v>
      </c>
      <c r="M3944" s="23">
        <f t="shared" ref="M3944:M3952" si="694">MONTH(A3944)</f>
        <v>8</v>
      </c>
      <c r="N3944" s="23">
        <f t="shared" ref="N3944:N3952" si="695">DAY(A3944)</f>
        <v>7</v>
      </c>
      <c r="O3944" s="23">
        <v>6</v>
      </c>
    </row>
    <row r="3945" spans="1:17">
      <c r="A3945" s="45">
        <v>45512</v>
      </c>
      <c r="B3945" s="20" t="s">
        <v>81</v>
      </c>
      <c r="C3945" s="20">
        <v>1</v>
      </c>
      <c r="D3945" s="20">
        <v>14</v>
      </c>
      <c r="E3945" s="20">
        <v>2247</v>
      </c>
      <c r="F3945" s="20">
        <v>36</v>
      </c>
      <c r="G3945" s="20">
        <v>2.2000000000000002</v>
      </c>
      <c r="H3945" s="20">
        <v>1</v>
      </c>
      <c r="I3945" s="20">
        <v>30</v>
      </c>
      <c r="J3945" s="21">
        <v>90.1</v>
      </c>
      <c r="K3945" s="22">
        <f>IFERROR(TablaAforos[[#This Row],[AREA DEL POTRERO]]/TablaAforos[[#This Row],[NUMERO VACAS LOTE]]/TablaAforos[[#This Row],[DIAS OCUPACION]],"")</f>
        <v>62.416666666666664</v>
      </c>
      <c r="L3945" s="23">
        <f t="shared" si="693"/>
        <v>2024</v>
      </c>
      <c r="M3945" s="23">
        <f t="shared" si="694"/>
        <v>8</v>
      </c>
      <c r="N3945" s="23">
        <f t="shared" si="695"/>
        <v>8</v>
      </c>
      <c r="O3945" s="23">
        <v>6</v>
      </c>
      <c r="P3945" s="23" t="s">
        <v>197</v>
      </c>
    </row>
    <row r="3946" spans="1:17">
      <c r="A3946" s="45">
        <v>45512</v>
      </c>
      <c r="B3946" s="20" t="s">
        <v>81</v>
      </c>
      <c r="C3946" s="20">
        <v>2</v>
      </c>
      <c r="D3946" s="20">
        <v>81</v>
      </c>
      <c r="E3946" s="20">
        <v>2191</v>
      </c>
      <c r="F3946" s="20">
        <v>39</v>
      </c>
      <c r="G3946" s="20">
        <v>1.5</v>
      </c>
      <c r="H3946" s="20">
        <v>1</v>
      </c>
      <c r="I3946" s="20">
        <v>30</v>
      </c>
      <c r="J3946" s="21">
        <v>56.6</v>
      </c>
      <c r="K3946" s="22">
        <f>IFERROR(TablaAforos[[#This Row],[AREA DEL POTRERO]]/TablaAforos[[#This Row],[NUMERO VACAS LOTE]]/TablaAforos[[#This Row],[DIAS OCUPACION]],"")</f>
        <v>56.179487179487182</v>
      </c>
      <c r="L3946" s="23">
        <f t="shared" si="693"/>
        <v>2024</v>
      </c>
      <c r="M3946" s="23">
        <f t="shared" si="694"/>
        <v>8</v>
      </c>
      <c r="N3946" s="23">
        <f t="shared" si="695"/>
        <v>8</v>
      </c>
      <c r="O3946" s="23">
        <v>6</v>
      </c>
      <c r="P3946" s="23" t="s">
        <v>197</v>
      </c>
    </row>
    <row r="3947" spans="1:17">
      <c r="A3947" s="45">
        <v>45512</v>
      </c>
      <c r="B3947" s="20" t="s">
        <v>82</v>
      </c>
      <c r="C3947" s="20" t="s">
        <v>87</v>
      </c>
      <c r="D3947" s="20">
        <v>50</v>
      </c>
      <c r="E3947" s="20">
        <v>2500</v>
      </c>
      <c r="F3947" s="20">
        <v>40</v>
      </c>
      <c r="G3947" s="20">
        <v>2</v>
      </c>
      <c r="H3947" s="20">
        <v>1</v>
      </c>
      <c r="I3947" s="20">
        <v>37</v>
      </c>
      <c r="J3947" s="21">
        <v>75.400000000000006</v>
      </c>
      <c r="K3947" s="22">
        <f>IFERROR(TablaAforos[[#This Row],[AREA DEL POTRERO]]/TablaAforos[[#This Row],[NUMERO VACAS LOTE]]/TablaAforos[[#This Row],[DIAS OCUPACION]],"")</f>
        <v>62.5</v>
      </c>
      <c r="L3947" s="23">
        <f t="shared" si="693"/>
        <v>2024</v>
      </c>
      <c r="M3947" s="23">
        <f t="shared" si="694"/>
        <v>8</v>
      </c>
      <c r="N3947" s="23">
        <f t="shared" si="695"/>
        <v>8</v>
      </c>
      <c r="O3947" s="23">
        <v>6</v>
      </c>
    </row>
    <row r="3948" spans="1:17">
      <c r="A3948" s="45">
        <v>45513</v>
      </c>
      <c r="B3948" s="20" t="s">
        <v>81</v>
      </c>
      <c r="C3948" s="20">
        <v>1</v>
      </c>
      <c r="D3948" s="20">
        <v>60</v>
      </c>
      <c r="E3948" s="20">
        <v>2393</v>
      </c>
      <c r="F3948" s="20">
        <v>36</v>
      </c>
      <c r="G3948" s="20">
        <v>1.4</v>
      </c>
      <c r="H3948" s="20">
        <v>1</v>
      </c>
      <c r="I3948" s="20">
        <v>30</v>
      </c>
      <c r="J3948" s="21">
        <v>116</v>
      </c>
      <c r="K3948" s="22">
        <f>IFERROR(TablaAforos[[#This Row],[AREA DEL POTRERO]]/TablaAforos[[#This Row],[NUMERO VACAS LOTE]]/TablaAforos[[#This Row],[DIAS OCUPACION]],"")</f>
        <v>66.472222222222229</v>
      </c>
      <c r="L3948" s="23">
        <f t="shared" si="693"/>
        <v>2024</v>
      </c>
      <c r="M3948" s="23">
        <f t="shared" si="694"/>
        <v>8</v>
      </c>
      <c r="N3948" s="23">
        <f t="shared" si="695"/>
        <v>9</v>
      </c>
      <c r="O3948" s="23">
        <v>6</v>
      </c>
      <c r="P3948" s="23" t="s">
        <v>197</v>
      </c>
    </row>
    <row r="3949" spans="1:17">
      <c r="A3949" s="282">
        <v>45513</v>
      </c>
      <c r="B3949" s="283" t="s">
        <v>81</v>
      </c>
      <c r="C3949" s="283">
        <v>1</v>
      </c>
      <c r="D3949" s="283">
        <v>133</v>
      </c>
      <c r="E3949" s="283">
        <v>5015</v>
      </c>
      <c r="F3949" s="283">
        <v>36</v>
      </c>
      <c r="G3949" s="283">
        <v>1.8</v>
      </c>
      <c r="H3949" s="283">
        <v>1.5</v>
      </c>
      <c r="I3949" s="283">
        <v>30</v>
      </c>
      <c r="J3949" s="284">
        <v>112</v>
      </c>
      <c r="K3949" s="285">
        <f>IFERROR(TablaAforos[[#This Row],[AREA DEL POTRERO]]/TablaAforos[[#This Row],[NUMERO VACAS LOTE]]/TablaAforos[[#This Row],[DIAS OCUPACION]],"")</f>
        <v>92.870370370370367</v>
      </c>
      <c r="L3949" s="286">
        <f>YEAR(A3949)</f>
        <v>2024</v>
      </c>
      <c r="M3949" s="286">
        <f>MONTH(A3949)</f>
        <v>8</v>
      </c>
      <c r="N3949" s="286">
        <f>DAY(A3949)</f>
        <v>9</v>
      </c>
      <c r="O3949" s="286">
        <v>6</v>
      </c>
      <c r="P3949" s="23" t="s">
        <v>197</v>
      </c>
      <c r="Q3949" s="283"/>
    </row>
    <row r="3950" spans="1:17">
      <c r="A3950" s="45">
        <v>45513</v>
      </c>
      <c r="B3950" s="20" t="s">
        <v>81</v>
      </c>
      <c r="C3950" s="20">
        <v>2</v>
      </c>
      <c r="D3950" s="20">
        <v>79</v>
      </c>
      <c r="E3950" s="20">
        <v>2750</v>
      </c>
      <c r="F3950" s="20">
        <v>39</v>
      </c>
      <c r="G3950" s="20">
        <v>1.8</v>
      </c>
      <c r="H3950" s="20">
        <v>1</v>
      </c>
      <c r="I3950" s="20">
        <v>30</v>
      </c>
      <c r="J3950" s="21">
        <v>86.2</v>
      </c>
      <c r="K3950" s="22">
        <f>IFERROR(TablaAforos[[#This Row],[AREA DEL POTRERO]]/TablaAforos[[#This Row],[NUMERO VACAS LOTE]]/TablaAforos[[#This Row],[DIAS OCUPACION]],"")</f>
        <v>70.512820512820511</v>
      </c>
      <c r="L3950" s="23">
        <f t="shared" si="693"/>
        <v>2024</v>
      </c>
      <c r="M3950" s="23">
        <f t="shared" si="694"/>
        <v>8</v>
      </c>
      <c r="N3950" s="23">
        <f t="shared" si="695"/>
        <v>9</v>
      </c>
      <c r="O3950" s="23">
        <v>6</v>
      </c>
    </row>
    <row r="3951" spans="1:17">
      <c r="A3951" s="282">
        <v>45513</v>
      </c>
      <c r="B3951" s="283" t="s">
        <v>82</v>
      </c>
      <c r="C3951" s="283" t="s">
        <v>86</v>
      </c>
      <c r="D3951" s="283">
        <v>54</v>
      </c>
      <c r="E3951" s="283">
        <v>2500</v>
      </c>
      <c r="F3951" s="283">
        <v>39</v>
      </c>
      <c r="G3951" s="283">
        <v>1.7</v>
      </c>
      <c r="H3951" s="283">
        <v>1</v>
      </c>
      <c r="I3951" s="283">
        <v>43</v>
      </c>
      <c r="J3951" s="284">
        <v>65.8</v>
      </c>
      <c r="K3951" s="285">
        <f>IFERROR(TablaAforos[[#This Row],[AREA DEL POTRERO]]/TablaAforos[[#This Row],[NUMERO VACAS LOTE]]/TablaAforos[[#This Row],[DIAS OCUPACION]],"")</f>
        <v>64.102564102564102</v>
      </c>
      <c r="L3951" s="286">
        <f>YEAR(A3951)</f>
        <v>2024</v>
      </c>
      <c r="M3951" s="286">
        <f>MONTH(A3951)</f>
        <v>8</v>
      </c>
      <c r="N3951" s="286">
        <f>DAY(A3951)</f>
        <v>9</v>
      </c>
      <c r="O3951" s="286">
        <v>6</v>
      </c>
      <c r="P3951" s="286"/>
      <c r="Q3951" s="283"/>
    </row>
    <row r="3952" spans="1:17">
      <c r="A3952" s="45">
        <v>45513</v>
      </c>
      <c r="B3952" s="20" t="s">
        <v>82</v>
      </c>
      <c r="C3952" s="20" t="s">
        <v>87</v>
      </c>
      <c r="D3952" s="20">
        <v>51</v>
      </c>
      <c r="E3952" s="20">
        <v>2500</v>
      </c>
      <c r="F3952" s="20">
        <v>40</v>
      </c>
      <c r="G3952" s="20">
        <v>1.3</v>
      </c>
      <c r="H3952" s="20">
        <v>1</v>
      </c>
      <c r="I3952" s="20">
        <v>37</v>
      </c>
      <c r="J3952" s="21">
        <v>50.3</v>
      </c>
      <c r="K3952" s="22">
        <f>IFERROR(TablaAforos[[#This Row],[AREA DEL POTRERO]]/TablaAforos[[#This Row],[NUMERO VACAS LOTE]]/TablaAforos[[#This Row],[DIAS OCUPACION]],"")</f>
        <v>62.5</v>
      </c>
      <c r="L3952" s="23">
        <f t="shared" si="693"/>
        <v>2024</v>
      </c>
      <c r="M3952" s="23">
        <f t="shared" si="694"/>
        <v>8</v>
      </c>
      <c r="N3952" s="23">
        <f t="shared" si="695"/>
        <v>9</v>
      </c>
      <c r="O3952" s="23">
        <v>6</v>
      </c>
    </row>
    <row r="3953" spans="1:17">
      <c r="A3953" s="45">
        <v>45514</v>
      </c>
      <c r="B3953" s="20" t="s">
        <v>81</v>
      </c>
      <c r="C3953" s="20">
        <v>2</v>
      </c>
      <c r="D3953" s="20">
        <v>77</v>
      </c>
      <c r="E3953" s="20">
        <v>2066</v>
      </c>
      <c r="F3953" s="20">
        <v>41</v>
      </c>
      <c r="G3953" s="20">
        <v>1.5</v>
      </c>
      <c r="H3953" s="20">
        <v>1</v>
      </c>
      <c r="I3953" s="20">
        <v>30</v>
      </c>
      <c r="J3953" s="21">
        <v>51.4</v>
      </c>
      <c r="K3953" s="22">
        <f>IFERROR(TablaAforos[[#This Row],[AREA DEL POTRERO]]/TablaAforos[[#This Row],[NUMERO VACAS LOTE]]/TablaAforos[[#This Row],[DIAS OCUPACION]],"")</f>
        <v>50.390243902439025</v>
      </c>
      <c r="L3953" s="23">
        <f t="shared" ref="L3953:L3978" si="696">YEAR(A3953)</f>
        <v>2024</v>
      </c>
      <c r="M3953" s="23">
        <f t="shared" ref="M3953:M3978" si="697">MONTH(A3953)</f>
        <v>8</v>
      </c>
      <c r="N3953" s="23">
        <f t="shared" ref="N3953:N3978" si="698">DAY(A3953)</f>
        <v>10</v>
      </c>
      <c r="O3953" s="23">
        <v>6</v>
      </c>
      <c r="P3953" s="23" t="s">
        <v>197</v>
      </c>
    </row>
    <row r="3954" spans="1:17">
      <c r="A3954" s="282">
        <v>45514</v>
      </c>
      <c r="B3954" s="283" t="s">
        <v>82</v>
      </c>
      <c r="C3954" s="283" t="s">
        <v>86</v>
      </c>
      <c r="D3954" s="283">
        <v>55</v>
      </c>
      <c r="E3954" s="283">
        <v>2500</v>
      </c>
      <c r="F3954" s="283">
        <v>39</v>
      </c>
      <c r="G3954" s="283">
        <v>2.8</v>
      </c>
      <c r="H3954" s="283">
        <v>1</v>
      </c>
      <c r="I3954" s="283">
        <v>43</v>
      </c>
      <c r="J3954" s="284">
        <v>108</v>
      </c>
      <c r="K3954" s="285">
        <f>IFERROR(TablaAforos[[#This Row],[AREA DEL POTRERO]]/TablaAforos[[#This Row],[NUMERO VACAS LOTE]]/TablaAforos[[#This Row],[DIAS OCUPACION]],"")</f>
        <v>64.102564102564102</v>
      </c>
      <c r="L3954" s="286">
        <f>YEAR(A3954)</f>
        <v>2024</v>
      </c>
      <c r="M3954" s="286">
        <f>MONTH(A3954)</f>
        <v>8</v>
      </c>
      <c r="N3954" s="286">
        <f>DAY(A3954)</f>
        <v>10</v>
      </c>
      <c r="O3954" s="286">
        <v>6</v>
      </c>
      <c r="P3954" s="286"/>
      <c r="Q3954" s="283"/>
    </row>
    <row r="3955" spans="1:17">
      <c r="A3955" s="45">
        <v>45514</v>
      </c>
      <c r="B3955" s="20" t="s">
        <v>82</v>
      </c>
      <c r="C3955" s="20" t="s">
        <v>87</v>
      </c>
      <c r="D3955" s="20">
        <v>52</v>
      </c>
      <c r="E3955" s="20">
        <v>2500</v>
      </c>
      <c r="F3955" s="20">
        <v>40</v>
      </c>
      <c r="G3955" s="20">
        <v>1.9</v>
      </c>
      <c r="H3955" s="20">
        <v>1</v>
      </c>
      <c r="I3955" s="20">
        <v>37</v>
      </c>
      <c r="J3955" s="21">
        <v>73.5</v>
      </c>
      <c r="K3955" s="22">
        <f>IFERROR(TablaAforos[[#This Row],[AREA DEL POTRERO]]/TablaAforos[[#This Row],[NUMERO VACAS LOTE]]/TablaAforos[[#This Row],[DIAS OCUPACION]],"")</f>
        <v>62.5</v>
      </c>
      <c r="L3955" s="23">
        <f t="shared" si="696"/>
        <v>2024</v>
      </c>
      <c r="M3955" s="23">
        <f t="shared" si="697"/>
        <v>8</v>
      </c>
      <c r="N3955" s="23">
        <f t="shared" si="698"/>
        <v>10</v>
      </c>
      <c r="O3955" s="23">
        <v>6</v>
      </c>
    </row>
    <row r="3956" spans="1:17">
      <c r="A3956" s="45">
        <v>45515</v>
      </c>
      <c r="B3956" s="20" t="s">
        <v>81</v>
      </c>
      <c r="C3956" s="20">
        <v>1</v>
      </c>
      <c r="D3956" s="20">
        <v>70</v>
      </c>
      <c r="E3956" s="20">
        <v>2762</v>
      </c>
      <c r="F3956" s="20">
        <v>37</v>
      </c>
      <c r="G3956" s="20">
        <v>2.1</v>
      </c>
      <c r="H3956" s="20">
        <v>1</v>
      </c>
      <c r="I3956" s="20">
        <v>30</v>
      </c>
      <c r="J3956" s="21">
        <v>103</v>
      </c>
      <c r="K3956" s="22">
        <f>IFERROR(TablaAforos[[#This Row],[AREA DEL POTRERO]]/TablaAforos[[#This Row],[NUMERO VACAS LOTE]]/TablaAforos[[#This Row],[DIAS OCUPACION]],"")</f>
        <v>74.648648648648646</v>
      </c>
      <c r="L3956" s="23">
        <f t="shared" si="696"/>
        <v>2024</v>
      </c>
      <c r="M3956" s="23">
        <f t="shared" si="697"/>
        <v>8</v>
      </c>
      <c r="N3956" s="23">
        <f t="shared" si="698"/>
        <v>11</v>
      </c>
      <c r="O3956" s="23">
        <v>6</v>
      </c>
      <c r="P3956" s="23" t="s">
        <v>197</v>
      </c>
    </row>
    <row r="3957" spans="1:17">
      <c r="A3957" s="45">
        <v>45515</v>
      </c>
      <c r="B3957" s="20" t="s">
        <v>81</v>
      </c>
      <c r="C3957" s="20">
        <v>1</v>
      </c>
      <c r="D3957" s="20">
        <v>69</v>
      </c>
      <c r="E3957" s="20">
        <v>2218</v>
      </c>
      <c r="F3957" s="20">
        <v>36</v>
      </c>
      <c r="G3957" s="20">
        <v>2.5</v>
      </c>
      <c r="H3957" s="20">
        <v>1</v>
      </c>
      <c r="I3957" s="20">
        <v>30</v>
      </c>
      <c r="J3957" s="21">
        <v>93.2</v>
      </c>
      <c r="K3957" s="22">
        <f>IFERROR(TablaAforos[[#This Row],[AREA DEL POTRERO]]/TablaAforos[[#This Row],[NUMERO VACAS LOTE]]/TablaAforos[[#This Row],[DIAS OCUPACION]],"")</f>
        <v>61.611111111111114</v>
      </c>
      <c r="L3957" s="23">
        <f t="shared" si="696"/>
        <v>2024</v>
      </c>
      <c r="M3957" s="23">
        <f t="shared" si="697"/>
        <v>8</v>
      </c>
      <c r="N3957" s="23">
        <f t="shared" si="698"/>
        <v>11</v>
      </c>
      <c r="O3957" s="23">
        <v>6</v>
      </c>
      <c r="P3957" s="23" t="s">
        <v>197</v>
      </c>
    </row>
    <row r="3958" spans="1:17">
      <c r="A3958" s="45">
        <v>45515</v>
      </c>
      <c r="B3958" s="20" t="s">
        <v>81</v>
      </c>
      <c r="C3958" s="20">
        <v>2</v>
      </c>
      <c r="D3958" s="20">
        <v>76</v>
      </c>
      <c r="E3958" s="20">
        <v>2562</v>
      </c>
      <c r="F3958" s="20">
        <v>41</v>
      </c>
      <c r="G3958" s="20">
        <v>2</v>
      </c>
      <c r="H3958" s="20">
        <v>1</v>
      </c>
      <c r="I3958" s="20">
        <v>30</v>
      </c>
      <c r="J3958" s="21">
        <v>82</v>
      </c>
      <c r="K3958" s="22">
        <f>IFERROR(TablaAforos[[#This Row],[AREA DEL POTRERO]]/TablaAforos[[#This Row],[NUMERO VACAS LOTE]]/TablaAforos[[#This Row],[DIAS OCUPACION]],"")</f>
        <v>62.487804878048777</v>
      </c>
      <c r="L3958" s="23">
        <f t="shared" si="696"/>
        <v>2024</v>
      </c>
      <c r="M3958" s="23">
        <f t="shared" si="697"/>
        <v>8</v>
      </c>
      <c r="N3958" s="23">
        <f t="shared" si="698"/>
        <v>11</v>
      </c>
      <c r="O3958" s="23">
        <v>6</v>
      </c>
      <c r="P3958" s="23" t="s">
        <v>197</v>
      </c>
    </row>
    <row r="3959" spans="1:17">
      <c r="A3959" s="282">
        <v>45515</v>
      </c>
      <c r="B3959" s="283" t="s">
        <v>82</v>
      </c>
      <c r="C3959" s="283" t="s">
        <v>86</v>
      </c>
      <c r="D3959" s="283">
        <v>56</v>
      </c>
      <c r="E3959" s="283">
        <v>2500</v>
      </c>
      <c r="F3959" s="283">
        <v>39</v>
      </c>
      <c r="G3959" s="283">
        <v>1.2</v>
      </c>
      <c r="H3959" s="283">
        <v>1</v>
      </c>
      <c r="I3959" s="283">
        <v>43</v>
      </c>
      <c r="J3959" s="284">
        <v>46.2</v>
      </c>
      <c r="K3959" s="285">
        <f>IFERROR(TablaAforos[[#This Row],[AREA DEL POTRERO]]/TablaAforos[[#This Row],[NUMERO VACAS LOTE]]/TablaAforos[[#This Row],[DIAS OCUPACION]],"")</f>
        <v>64.102564102564102</v>
      </c>
      <c r="L3959" s="286">
        <f>YEAR(A3959)</f>
        <v>2024</v>
      </c>
      <c r="M3959" s="286">
        <f>MONTH(A3959)</f>
        <v>8</v>
      </c>
      <c r="N3959" s="286">
        <f>DAY(A3959)</f>
        <v>11</v>
      </c>
      <c r="O3959" s="286">
        <v>6</v>
      </c>
      <c r="P3959" s="286"/>
      <c r="Q3959" s="283"/>
    </row>
    <row r="3960" spans="1:17">
      <c r="A3960" s="45">
        <v>45515</v>
      </c>
      <c r="B3960" s="20" t="s">
        <v>82</v>
      </c>
      <c r="C3960" s="20" t="s">
        <v>87</v>
      </c>
      <c r="D3960" s="20">
        <v>53</v>
      </c>
      <c r="E3960" s="20">
        <v>2500</v>
      </c>
      <c r="F3960" s="20">
        <v>40</v>
      </c>
      <c r="G3960" s="20">
        <v>1.7</v>
      </c>
      <c r="H3960" s="20">
        <v>1</v>
      </c>
      <c r="I3960" s="20">
        <v>37</v>
      </c>
      <c r="J3960" s="21">
        <v>66.400000000000006</v>
      </c>
      <c r="K3960" s="22">
        <f>IFERROR(TablaAforos[[#This Row],[AREA DEL POTRERO]]/TablaAforos[[#This Row],[NUMERO VACAS LOTE]]/TablaAforos[[#This Row],[DIAS OCUPACION]],"")</f>
        <v>62.5</v>
      </c>
      <c r="L3960" s="23">
        <f t="shared" si="696"/>
        <v>2024</v>
      </c>
      <c r="M3960" s="23">
        <f t="shared" si="697"/>
        <v>8</v>
      </c>
      <c r="N3960" s="23">
        <f t="shared" si="698"/>
        <v>11</v>
      </c>
      <c r="O3960" s="23">
        <v>6</v>
      </c>
    </row>
    <row r="3961" spans="1:17">
      <c r="A3961" s="45">
        <v>45515</v>
      </c>
      <c r="B3961" s="20" t="s">
        <v>88</v>
      </c>
      <c r="C3961" s="20">
        <v>1</v>
      </c>
      <c r="D3961" s="20">
        <v>3</v>
      </c>
      <c r="E3961" s="20">
        <v>12900</v>
      </c>
      <c r="F3961" s="20">
        <v>47</v>
      </c>
      <c r="G3961" s="20">
        <v>1.4</v>
      </c>
      <c r="H3961" s="20">
        <v>2.5</v>
      </c>
      <c r="I3961" s="20">
        <v>32</v>
      </c>
      <c r="J3961" s="21">
        <v>106</v>
      </c>
      <c r="K3961" s="22">
        <f>IFERROR(TablaAforos[[#This Row],[AREA DEL POTRERO]]/TablaAforos[[#This Row],[NUMERO VACAS LOTE]]/TablaAforos[[#This Row],[DIAS OCUPACION]],"")</f>
        <v>109.78723404255319</v>
      </c>
      <c r="L3961" s="23">
        <f>YEAR(A3961)</f>
        <v>2024</v>
      </c>
      <c r="M3961" s="23">
        <f>MONTH(A3961)</f>
        <v>8</v>
      </c>
      <c r="N3961" s="23">
        <f>DAY(A3961)</f>
        <v>11</v>
      </c>
      <c r="O3961" s="23">
        <v>6</v>
      </c>
    </row>
    <row r="3962" spans="1:17">
      <c r="A3962" s="45">
        <v>45485</v>
      </c>
      <c r="B3962" s="20" t="s">
        <v>81</v>
      </c>
      <c r="C3962" s="20">
        <v>1</v>
      </c>
      <c r="D3962" s="20">
        <v>30</v>
      </c>
      <c r="E3962" s="20">
        <v>4661</v>
      </c>
      <c r="F3962" s="20">
        <v>37</v>
      </c>
      <c r="G3962" s="20">
        <v>1.9</v>
      </c>
      <c r="H3962" s="20">
        <v>1</v>
      </c>
      <c r="I3962" s="20">
        <v>23</v>
      </c>
      <c r="J3962" s="21">
        <v>150</v>
      </c>
      <c r="K3962" s="22">
        <f>IFERROR(TablaAforos[[#This Row],[AREA DEL POTRERO]]/TablaAforos[[#This Row],[NUMERO VACAS LOTE]]/TablaAforos[[#This Row],[DIAS OCUPACION]],"")</f>
        <v>125.97297297297297</v>
      </c>
      <c r="L3962" s="23">
        <f>YEAR(A3962)</f>
        <v>2024</v>
      </c>
      <c r="M3962" s="23">
        <f>MONTH(A3962)</f>
        <v>7</v>
      </c>
      <c r="N3962" s="23">
        <f>DAY(A3962)</f>
        <v>12</v>
      </c>
      <c r="O3962" s="23">
        <v>6</v>
      </c>
      <c r="P3962" s="23" t="s">
        <v>197</v>
      </c>
    </row>
    <row r="3963" spans="1:17">
      <c r="A3963" s="45">
        <v>45485</v>
      </c>
      <c r="B3963" s="20" t="s">
        <v>81</v>
      </c>
      <c r="C3963" s="20">
        <v>2</v>
      </c>
      <c r="D3963" s="20">
        <v>75</v>
      </c>
      <c r="E3963" s="20">
        <v>1385</v>
      </c>
      <c r="F3963" s="20">
        <v>35</v>
      </c>
      <c r="G3963" s="20">
        <v>2</v>
      </c>
      <c r="H3963" s="20">
        <v>1</v>
      </c>
      <c r="I3963" s="20">
        <v>31</v>
      </c>
      <c r="J3963" s="21">
        <v>99.3</v>
      </c>
      <c r="K3963" s="22">
        <f>IFERROR(TablaAforos[[#This Row],[AREA DEL POTRERO]]/TablaAforos[[#This Row],[NUMERO VACAS LOTE]]/TablaAforos[[#This Row],[DIAS OCUPACION]],"")</f>
        <v>39.571428571428569</v>
      </c>
      <c r="L3963" s="23">
        <f t="shared" si="696"/>
        <v>2024</v>
      </c>
      <c r="M3963" s="23">
        <f t="shared" si="697"/>
        <v>7</v>
      </c>
      <c r="N3963" s="23">
        <f t="shared" si="698"/>
        <v>12</v>
      </c>
      <c r="O3963" s="23">
        <v>6</v>
      </c>
      <c r="P3963" s="23" t="s">
        <v>197</v>
      </c>
    </row>
    <row r="3964" spans="1:17">
      <c r="A3964" s="45">
        <v>45516</v>
      </c>
      <c r="B3964" s="20" t="s">
        <v>82</v>
      </c>
      <c r="C3964" s="20" t="s">
        <v>86</v>
      </c>
      <c r="D3964" s="20">
        <v>57</v>
      </c>
      <c r="E3964" s="20">
        <v>2500</v>
      </c>
      <c r="F3964" s="20">
        <v>39</v>
      </c>
      <c r="G3964" s="20">
        <v>2</v>
      </c>
      <c r="H3964" s="20">
        <v>1</v>
      </c>
      <c r="I3964" s="20">
        <v>43</v>
      </c>
      <c r="J3964" s="21">
        <v>80.400000000000006</v>
      </c>
      <c r="K3964" s="22">
        <f>IFERROR(TablaAforos[[#This Row],[AREA DEL POTRERO]]/TablaAforos[[#This Row],[NUMERO VACAS LOTE]]/TablaAforos[[#This Row],[DIAS OCUPACION]],"")</f>
        <v>64.102564102564102</v>
      </c>
      <c r="L3964" s="23">
        <f t="shared" si="696"/>
        <v>2024</v>
      </c>
      <c r="M3964" s="23">
        <f t="shared" si="697"/>
        <v>8</v>
      </c>
      <c r="N3964" s="23">
        <f t="shared" si="698"/>
        <v>12</v>
      </c>
      <c r="O3964" s="23">
        <v>6</v>
      </c>
    </row>
    <row r="3965" spans="1:17">
      <c r="A3965" s="45">
        <v>45516</v>
      </c>
      <c r="B3965" s="20" t="s">
        <v>82</v>
      </c>
      <c r="C3965" s="20" t="s">
        <v>87</v>
      </c>
      <c r="D3965" s="20">
        <v>58</v>
      </c>
      <c r="E3965" s="20">
        <v>2500</v>
      </c>
      <c r="F3965" s="20">
        <v>40</v>
      </c>
      <c r="G3965" s="20">
        <v>2</v>
      </c>
      <c r="H3965" s="20">
        <v>1</v>
      </c>
      <c r="I3965" s="20">
        <v>36</v>
      </c>
      <c r="J3965" s="21">
        <v>76.900000000000006</v>
      </c>
      <c r="K3965" s="22">
        <f>IFERROR(TablaAforos[[#This Row],[AREA DEL POTRERO]]/TablaAforos[[#This Row],[NUMERO VACAS LOTE]]/TablaAforos[[#This Row],[DIAS OCUPACION]],"")</f>
        <v>62.5</v>
      </c>
      <c r="L3965" s="23">
        <f t="shared" si="696"/>
        <v>2024</v>
      </c>
      <c r="M3965" s="23">
        <f t="shared" si="697"/>
        <v>8</v>
      </c>
      <c r="N3965" s="23">
        <f t="shared" si="698"/>
        <v>12</v>
      </c>
      <c r="O3965" s="23">
        <v>6</v>
      </c>
    </row>
    <row r="3966" spans="1:17">
      <c r="A3966" s="45">
        <v>45517</v>
      </c>
      <c r="B3966" s="20" t="s">
        <v>81</v>
      </c>
      <c r="C3966" s="20">
        <v>1</v>
      </c>
      <c r="D3966" s="20">
        <v>61</v>
      </c>
      <c r="E3966" s="20">
        <v>14162</v>
      </c>
      <c r="F3966" s="20">
        <v>37</v>
      </c>
      <c r="G3966" s="20">
        <v>2.2000000000000002</v>
      </c>
      <c r="H3966" s="20">
        <v>5</v>
      </c>
      <c r="I3966" s="20">
        <v>23</v>
      </c>
      <c r="J3966" s="21">
        <v>104</v>
      </c>
      <c r="K3966" s="22">
        <f>IFERROR(TablaAforos[[#This Row],[AREA DEL POTRERO]]/TablaAforos[[#This Row],[NUMERO VACAS LOTE]]/TablaAforos[[#This Row],[DIAS OCUPACION]],"")</f>
        <v>76.551351351351357</v>
      </c>
      <c r="L3966" s="23">
        <f t="shared" si="696"/>
        <v>2024</v>
      </c>
      <c r="M3966" s="23">
        <f t="shared" si="697"/>
        <v>8</v>
      </c>
      <c r="N3966" s="23">
        <f t="shared" si="698"/>
        <v>13</v>
      </c>
      <c r="O3966" s="23">
        <v>6</v>
      </c>
      <c r="P3966" s="23" t="s">
        <v>197</v>
      </c>
    </row>
    <row r="3967" spans="1:17">
      <c r="A3967" s="282">
        <v>45517</v>
      </c>
      <c r="B3967" s="283" t="s">
        <v>81</v>
      </c>
      <c r="C3967" s="283">
        <v>2</v>
      </c>
      <c r="D3967" s="283">
        <v>78</v>
      </c>
      <c r="E3967" s="283">
        <v>1779</v>
      </c>
      <c r="F3967" s="283">
        <v>36</v>
      </c>
      <c r="G3967" s="283">
        <v>1.8</v>
      </c>
      <c r="H3967" s="283">
        <v>1</v>
      </c>
      <c r="I3967" s="283">
        <v>31</v>
      </c>
      <c r="J3967" s="284">
        <v>61.8</v>
      </c>
      <c r="K3967" s="285">
        <f>IFERROR(TablaAforos[[#This Row],[AREA DEL POTRERO]]/TablaAforos[[#This Row],[NUMERO VACAS LOTE]]/TablaAforos[[#This Row],[DIAS OCUPACION]],"")</f>
        <v>49.416666666666664</v>
      </c>
      <c r="L3967" s="286">
        <f>YEAR(A3967)</f>
        <v>2024</v>
      </c>
      <c r="M3967" s="286">
        <f>MONTH(A3967)</f>
        <v>8</v>
      </c>
      <c r="N3967" s="286">
        <f>DAY(A3967)</f>
        <v>13</v>
      </c>
      <c r="O3967" s="286">
        <v>6</v>
      </c>
      <c r="P3967" s="23" t="s">
        <v>197</v>
      </c>
      <c r="Q3967" s="283"/>
    </row>
    <row r="3968" spans="1:17">
      <c r="A3968" s="45">
        <v>45517</v>
      </c>
      <c r="B3968" s="20" t="s">
        <v>82</v>
      </c>
      <c r="C3968" s="20" t="s">
        <v>86</v>
      </c>
      <c r="D3968" s="20">
        <v>1</v>
      </c>
      <c r="E3968" s="20">
        <v>2500</v>
      </c>
      <c r="F3968" s="20">
        <v>39</v>
      </c>
      <c r="G3968" s="20">
        <v>2</v>
      </c>
      <c r="H3968" s="20">
        <v>1</v>
      </c>
      <c r="I3968" s="20">
        <v>34</v>
      </c>
      <c r="J3968" s="21">
        <v>78.099999999999994</v>
      </c>
      <c r="K3968" s="22">
        <f>IFERROR(TablaAforos[[#This Row],[AREA DEL POTRERO]]/TablaAforos[[#This Row],[NUMERO VACAS LOTE]]/TablaAforos[[#This Row],[DIAS OCUPACION]],"")</f>
        <v>64.102564102564102</v>
      </c>
      <c r="L3968" s="23">
        <f t="shared" si="696"/>
        <v>2024</v>
      </c>
      <c r="M3968" s="23">
        <f t="shared" si="697"/>
        <v>8</v>
      </c>
      <c r="N3968" s="23">
        <f t="shared" si="698"/>
        <v>13</v>
      </c>
      <c r="O3968" s="23">
        <v>6</v>
      </c>
    </row>
    <row r="3969" spans="1:17">
      <c r="A3969" s="45">
        <v>45517</v>
      </c>
      <c r="B3969" s="20" t="s">
        <v>82</v>
      </c>
      <c r="C3969" s="20" t="s">
        <v>87</v>
      </c>
      <c r="D3969" s="20">
        <v>59</v>
      </c>
      <c r="E3969" s="20">
        <v>2500</v>
      </c>
      <c r="F3969" s="20">
        <v>40</v>
      </c>
      <c r="G3969" s="20">
        <v>2.2000000000000002</v>
      </c>
      <c r="H3969" s="20">
        <v>1</v>
      </c>
      <c r="I3969" s="20">
        <v>36</v>
      </c>
      <c r="J3969" s="21">
        <v>83.3</v>
      </c>
      <c r="K3969" s="22">
        <f>IFERROR(TablaAforos[[#This Row],[AREA DEL POTRERO]]/TablaAforos[[#This Row],[NUMERO VACAS LOTE]]/TablaAforos[[#This Row],[DIAS OCUPACION]],"")</f>
        <v>62.5</v>
      </c>
      <c r="L3969" s="23">
        <f t="shared" si="696"/>
        <v>2024</v>
      </c>
      <c r="M3969" s="23">
        <f t="shared" si="697"/>
        <v>8</v>
      </c>
      <c r="N3969" s="23">
        <f t="shared" si="698"/>
        <v>13</v>
      </c>
      <c r="O3969" s="23">
        <v>6</v>
      </c>
    </row>
    <row r="3970" spans="1:17">
      <c r="A3970" s="45">
        <v>45518</v>
      </c>
      <c r="B3970" s="20" t="s">
        <v>81</v>
      </c>
      <c r="C3970" s="20">
        <v>2</v>
      </c>
      <c r="D3970" s="20">
        <v>80</v>
      </c>
      <c r="E3970" s="20">
        <v>2349</v>
      </c>
      <c r="F3970" s="20">
        <v>35</v>
      </c>
      <c r="G3970" s="20">
        <v>1.6</v>
      </c>
      <c r="H3970" s="20">
        <v>1</v>
      </c>
      <c r="I3970" s="20">
        <v>31</v>
      </c>
      <c r="J3970" s="21">
        <v>71.099999999999994</v>
      </c>
      <c r="K3970" s="22">
        <f>IFERROR(TablaAforos[[#This Row],[AREA DEL POTRERO]]/TablaAforos[[#This Row],[NUMERO VACAS LOTE]]/TablaAforos[[#This Row],[DIAS OCUPACION]],"")</f>
        <v>67.114285714285714</v>
      </c>
      <c r="L3970" s="23">
        <f t="shared" si="696"/>
        <v>2024</v>
      </c>
      <c r="M3970" s="23">
        <f t="shared" si="697"/>
        <v>8</v>
      </c>
      <c r="N3970" s="23">
        <f t="shared" si="698"/>
        <v>14</v>
      </c>
      <c r="O3970" s="23">
        <v>6</v>
      </c>
      <c r="P3970" s="23" t="s">
        <v>197</v>
      </c>
    </row>
    <row r="3971" spans="1:17">
      <c r="A3971" s="45">
        <v>45518</v>
      </c>
      <c r="B3971" s="20" t="s">
        <v>82</v>
      </c>
      <c r="C3971" s="20" t="s">
        <v>86</v>
      </c>
      <c r="D3971" s="20">
        <v>2</v>
      </c>
      <c r="E3971" s="20">
        <v>2500</v>
      </c>
      <c r="F3971" s="20">
        <v>39</v>
      </c>
      <c r="G3971" s="20">
        <v>1.8</v>
      </c>
      <c r="H3971" s="20">
        <v>1</v>
      </c>
      <c r="I3971" s="20">
        <v>34</v>
      </c>
      <c r="J3971" s="21">
        <v>72.7</v>
      </c>
      <c r="K3971" s="22">
        <f>IFERROR(TablaAforos[[#This Row],[AREA DEL POTRERO]]/TablaAforos[[#This Row],[NUMERO VACAS LOTE]]/TablaAforos[[#This Row],[DIAS OCUPACION]],"")</f>
        <v>64.102564102564102</v>
      </c>
      <c r="L3971" s="23">
        <f t="shared" si="696"/>
        <v>2024</v>
      </c>
      <c r="M3971" s="23">
        <f t="shared" si="697"/>
        <v>8</v>
      </c>
      <c r="N3971" s="23">
        <f t="shared" si="698"/>
        <v>14</v>
      </c>
      <c r="O3971" s="23">
        <v>6</v>
      </c>
    </row>
    <row r="3972" spans="1:17">
      <c r="A3972" s="45">
        <v>45518</v>
      </c>
      <c r="B3972" s="20" t="s">
        <v>82</v>
      </c>
      <c r="C3972" s="20" t="s">
        <v>87</v>
      </c>
      <c r="D3972" s="20">
        <v>60</v>
      </c>
      <c r="E3972" s="20">
        <v>2500</v>
      </c>
      <c r="F3972" s="20">
        <v>40</v>
      </c>
      <c r="G3972" s="20">
        <v>2.2999999999999998</v>
      </c>
      <c r="H3972" s="20">
        <v>1</v>
      </c>
      <c r="I3972" s="20">
        <v>36</v>
      </c>
      <c r="J3972" s="21">
        <v>86.3</v>
      </c>
      <c r="K3972" s="22">
        <f>IFERROR(TablaAforos[[#This Row],[AREA DEL POTRERO]]/TablaAforos[[#This Row],[NUMERO VACAS LOTE]]/TablaAforos[[#This Row],[DIAS OCUPACION]],"")</f>
        <v>62.5</v>
      </c>
      <c r="L3972" s="23">
        <f t="shared" si="696"/>
        <v>2024</v>
      </c>
      <c r="M3972" s="23">
        <f t="shared" si="697"/>
        <v>8</v>
      </c>
      <c r="N3972" s="23">
        <f t="shared" si="698"/>
        <v>14</v>
      </c>
      <c r="O3972" s="23">
        <v>6</v>
      </c>
    </row>
    <row r="3973" spans="1:17">
      <c r="A3973" s="45">
        <v>45518</v>
      </c>
      <c r="B3973" s="20" t="s">
        <v>88</v>
      </c>
      <c r="C3973" s="20">
        <v>1</v>
      </c>
      <c r="D3973" s="20">
        <v>7</v>
      </c>
      <c r="E3973" s="20">
        <v>15848</v>
      </c>
      <c r="F3973" s="20">
        <v>47</v>
      </c>
      <c r="G3973" s="20">
        <v>2.2000000000000002</v>
      </c>
      <c r="H3973" s="20">
        <v>5</v>
      </c>
      <c r="I3973" s="20">
        <v>33</v>
      </c>
      <c r="J3973" s="21">
        <v>99.9</v>
      </c>
      <c r="K3973" s="22">
        <f>IFERROR(TablaAforos[[#This Row],[AREA DEL POTRERO]]/TablaAforos[[#This Row],[NUMERO VACAS LOTE]]/TablaAforos[[#This Row],[DIAS OCUPACION]],"")</f>
        <v>67.438297872340428</v>
      </c>
      <c r="L3973" s="23">
        <f>YEAR(A3973)</f>
        <v>2024</v>
      </c>
      <c r="M3973" s="23">
        <f>MONTH(A3973)</f>
        <v>8</v>
      </c>
      <c r="N3973" s="23">
        <f>DAY(A3973)</f>
        <v>14</v>
      </c>
      <c r="O3973" s="23">
        <v>6</v>
      </c>
    </row>
    <row r="3974" spans="1:17">
      <c r="A3974" s="45">
        <v>45519</v>
      </c>
      <c r="B3974" s="20" t="s">
        <v>81</v>
      </c>
      <c r="C3974" s="20">
        <v>2</v>
      </c>
      <c r="D3974" s="20">
        <v>82</v>
      </c>
      <c r="E3974" s="20">
        <v>2804</v>
      </c>
      <c r="F3974" s="20">
        <v>35</v>
      </c>
      <c r="G3974" s="20">
        <v>1.9</v>
      </c>
      <c r="H3974" s="20">
        <v>1</v>
      </c>
      <c r="I3974" s="20">
        <v>31</v>
      </c>
      <c r="J3974" s="21">
        <v>98.9</v>
      </c>
      <c r="K3974" s="22">
        <f>IFERROR(TablaAforos[[#This Row],[AREA DEL POTRERO]]/TablaAforos[[#This Row],[NUMERO VACAS LOTE]]/TablaAforos[[#This Row],[DIAS OCUPACION]],"")</f>
        <v>80.114285714285714</v>
      </c>
      <c r="L3974" s="23">
        <f>YEAR(A3974)</f>
        <v>2024</v>
      </c>
      <c r="M3974" s="23">
        <f>MONTH(A3974)</f>
        <v>8</v>
      </c>
      <c r="N3974" s="23">
        <f>DAY(A3974)</f>
        <v>15</v>
      </c>
      <c r="O3974" s="23">
        <v>6</v>
      </c>
      <c r="P3974" s="23" t="s">
        <v>197</v>
      </c>
    </row>
    <row r="3975" spans="1:17">
      <c r="A3975" s="45">
        <v>45519</v>
      </c>
      <c r="B3975" s="20" t="s">
        <v>82</v>
      </c>
      <c r="C3975" s="20" t="s">
        <v>86</v>
      </c>
      <c r="D3975" s="20">
        <v>3</v>
      </c>
      <c r="E3975" s="20">
        <v>2500</v>
      </c>
      <c r="F3975" s="20">
        <v>39</v>
      </c>
      <c r="G3975" s="20">
        <v>2</v>
      </c>
      <c r="H3975" s="20">
        <v>1</v>
      </c>
      <c r="I3975" s="20">
        <v>34</v>
      </c>
      <c r="J3975" s="21">
        <v>80</v>
      </c>
      <c r="K3975" s="22">
        <f>IFERROR(TablaAforos[[#This Row],[AREA DEL POTRERO]]/TablaAforos[[#This Row],[NUMERO VACAS LOTE]]/TablaAforos[[#This Row],[DIAS OCUPACION]],"")</f>
        <v>64.102564102564102</v>
      </c>
      <c r="L3975" s="23">
        <f t="shared" si="696"/>
        <v>2024</v>
      </c>
      <c r="M3975" s="23">
        <f t="shared" si="697"/>
        <v>8</v>
      </c>
      <c r="N3975" s="23">
        <f t="shared" si="698"/>
        <v>15</v>
      </c>
      <c r="O3975" s="23">
        <v>6</v>
      </c>
    </row>
    <row r="3976" spans="1:17">
      <c r="A3976" s="45">
        <v>45519</v>
      </c>
      <c r="B3976" s="20" t="s">
        <v>82</v>
      </c>
      <c r="C3976" s="20" t="s">
        <v>87</v>
      </c>
      <c r="D3976" s="20">
        <v>61</v>
      </c>
      <c r="E3976" s="20">
        <v>2500</v>
      </c>
      <c r="F3976" s="20">
        <v>40</v>
      </c>
      <c r="G3976" s="20">
        <v>1.7</v>
      </c>
      <c r="H3976" s="20">
        <v>1</v>
      </c>
      <c r="I3976" s="20">
        <v>36</v>
      </c>
      <c r="J3976" s="21">
        <v>63.8</v>
      </c>
      <c r="K3976" s="22">
        <f>IFERROR(TablaAforos[[#This Row],[AREA DEL POTRERO]]/TablaAforos[[#This Row],[NUMERO VACAS LOTE]]/TablaAforos[[#This Row],[DIAS OCUPACION]],"")</f>
        <v>62.5</v>
      </c>
      <c r="L3976" s="23">
        <f t="shared" si="696"/>
        <v>2024</v>
      </c>
      <c r="M3976" s="23">
        <f t="shared" si="697"/>
        <v>8</v>
      </c>
      <c r="N3976" s="23">
        <f t="shared" si="698"/>
        <v>15</v>
      </c>
      <c r="O3976" s="23">
        <v>6</v>
      </c>
    </row>
    <row r="3977" spans="1:17">
      <c r="A3977" s="282">
        <v>45520</v>
      </c>
      <c r="B3977" s="283" t="s">
        <v>81</v>
      </c>
      <c r="C3977" s="283">
        <v>2</v>
      </c>
      <c r="D3977" s="283">
        <v>84</v>
      </c>
      <c r="E3977" s="283">
        <v>1943</v>
      </c>
      <c r="F3977" s="283">
        <v>35</v>
      </c>
      <c r="G3977" s="283">
        <v>1.9</v>
      </c>
      <c r="H3977" s="283">
        <v>1</v>
      </c>
      <c r="I3977" s="283">
        <v>31</v>
      </c>
      <c r="J3977" s="284">
        <v>81.400000000000006</v>
      </c>
      <c r="K3977" s="285">
        <f>IFERROR(TablaAforos[[#This Row],[AREA DEL POTRERO]]/TablaAforos[[#This Row],[NUMERO VACAS LOTE]]/TablaAforos[[#This Row],[DIAS OCUPACION]],"")</f>
        <v>55.514285714285712</v>
      </c>
      <c r="L3977" s="286">
        <f>YEAR(A3977)</f>
        <v>2024</v>
      </c>
      <c r="M3977" s="286">
        <f>MONTH(A3977)</f>
        <v>8</v>
      </c>
      <c r="N3977" s="286">
        <f>DAY(A3977)</f>
        <v>16</v>
      </c>
      <c r="O3977" s="286">
        <v>6</v>
      </c>
      <c r="P3977" s="23" t="s">
        <v>197</v>
      </c>
      <c r="Q3977" s="283"/>
    </row>
    <row r="3978" spans="1:17">
      <c r="A3978" s="45">
        <v>45520</v>
      </c>
      <c r="B3978" s="20" t="s">
        <v>82</v>
      </c>
      <c r="C3978" s="20" t="s">
        <v>86</v>
      </c>
      <c r="D3978" s="20">
        <v>4</v>
      </c>
      <c r="E3978" s="20">
        <v>2500</v>
      </c>
      <c r="F3978" s="20">
        <v>39</v>
      </c>
      <c r="G3978" s="20">
        <v>1.8</v>
      </c>
      <c r="H3978" s="20">
        <v>1</v>
      </c>
      <c r="I3978" s="20">
        <v>34</v>
      </c>
      <c r="J3978" s="21">
        <v>70.8</v>
      </c>
      <c r="K3978" s="22">
        <f>IFERROR(TablaAforos[[#This Row],[AREA DEL POTRERO]]/TablaAforos[[#This Row],[NUMERO VACAS LOTE]]/TablaAforos[[#This Row],[DIAS OCUPACION]],"")</f>
        <v>64.102564102564102</v>
      </c>
      <c r="L3978" s="23">
        <f t="shared" si="696"/>
        <v>2024</v>
      </c>
      <c r="M3978" s="23">
        <f t="shared" si="697"/>
        <v>8</v>
      </c>
      <c r="N3978" s="23">
        <f t="shared" si="698"/>
        <v>16</v>
      </c>
      <c r="O3978" s="23">
        <v>6</v>
      </c>
    </row>
    <row r="3979" spans="1:17">
      <c r="A3979" s="45">
        <v>45520</v>
      </c>
      <c r="B3979" s="20" t="s">
        <v>82</v>
      </c>
      <c r="C3979" s="20" t="s">
        <v>87</v>
      </c>
      <c r="D3979" s="20">
        <v>28</v>
      </c>
      <c r="E3979" s="20">
        <v>2500</v>
      </c>
      <c r="F3979" s="20">
        <v>40</v>
      </c>
      <c r="G3979" s="20">
        <v>2.4</v>
      </c>
      <c r="H3979" s="20">
        <v>1</v>
      </c>
      <c r="I3979" s="20">
        <v>34</v>
      </c>
      <c r="J3979" s="21">
        <v>93.4</v>
      </c>
      <c r="K3979" s="22">
        <f>IFERROR(TablaAforos[[#This Row],[AREA DEL POTRERO]]/TablaAforos[[#This Row],[NUMERO VACAS LOTE]]/TablaAforos[[#This Row],[DIAS OCUPACION]],"")</f>
        <v>62.5</v>
      </c>
      <c r="L3979" s="23">
        <f>YEAR(A3979)</f>
        <v>2024</v>
      </c>
      <c r="M3979" s="23">
        <f>MONTH(A3979)</f>
        <v>8</v>
      </c>
      <c r="N3979" s="23">
        <f>DAY(A3979)</f>
        <v>16</v>
      </c>
      <c r="O3979" s="23">
        <v>6</v>
      </c>
    </row>
    <row r="3980" spans="1:17">
      <c r="A3980" s="282">
        <v>45521</v>
      </c>
      <c r="B3980" s="283" t="s">
        <v>81</v>
      </c>
      <c r="C3980" s="283">
        <v>2</v>
      </c>
      <c r="D3980" s="283">
        <v>86</v>
      </c>
      <c r="E3980" s="283">
        <v>2224</v>
      </c>
      <c r="F3980" s="283">
        <v>35</v>
      </c>
      <c r="G3980" s="283">
        <v>2</v>
      </c>
      <c r="H3980" s="283">
        <v>1</v>
      </c>
      <c r="I3980" s="283">
        <v>31</v>
      </c>
      <c r="J3980" s="284">
        <v>94.3</v>
      </c>
      <c r="K3980" s="285">
        <f>IFERROR(TablaAforos[[#This Row],[AREA DEL POTRERO]]/TablaAforos[[#This Row],[NUMERO VACAS LOTE]]/TablaAforos[[#This Row],[DIAS OCUPACION]],"")</f>
        <v>63.542857142857144</v>
      </c>
      <c r="L3980" s="286">
        <f>YEAR(A3980)</f>
        <v>2024</v>
      </c>
      <c r="M3980" s="286">
        <f>MONTH(A3980)</f>
        <v>8</v>
      </c>
      <c r="N3980" s="286">
        <f>DAY(A3980)</f>
        <v>17</v>
      </c>
      <c r="O3980" s="286">
        <v>6</v>
      </c>
      <c r="P3980" s="23" t="s">
        <v>197</v>
      </c>
      <c r="Q3980" s="283"/>
    </row>
    <row r="3981" spans="1:17">
      <c r="A3981" s="45">
        <v>45521</v>
      </c>
      <c r="B3981" s="20" t="s">
        <v>88</v>
      </c>
      <c r="C3981" s="20">
        <v>1</v>
      </c>
      <c r="D3981" s="20">
        <v>5</v>
      </c>
      <c r="E3981" s="20">
        <v>8100</v>
      </c>
      <c r="F3981" s="20">
        <v>44</v>
      </c>
      <c r="G3981" s="20">
        <v>2.4</v>
      </c>
      <c r="H3981" s="20">
        <v>2</v>
      </c>
      <c r="I3981" s="20">
        <v>26</v>
      </c>
      <c r="J3981" s="21">
        <v>137</v>
      </c>
      <c r="K3981" s="22">
        <f>IFERROR(TablaAforos[[#This Row],[AREA DEL POTRERO]]/TablaAforos[[#This Row],[NUMERO VACAS LOTE]]/TablaAforos[[#This Row],[DIAS OCUPACION]],"")</f>
        <v>92.045454545454547</v>
      </c>
      <c r="L3981" s="23">
        <f>YEAR(A3981)</f>
        <v>2024</v>
      </c>
      <c r="M3981" s="23">
        <f>MONTH(A3981)</f>
        <v>8</v>
      </c>
      <c r="N3981" s="23">
        <f>DAY(A3981)</f>
        <v>17</v>
      </c>
      <c r="O3981" s="23">
        <v>6</v>
      </c>
    </row>
    <row r="3982" spans="1:17">
      <c r="A3982" s="45">
        <v>45521</v>
      </c>
      <c r="B3982" s="20" t="s">
        <v>82</v>
      </c>
      <c r="C3982" s="20" t="s">
        <v>86</v>
      </c>
      <c r="D3982" s="20">
        <v>5</v>
      </c>
      <c r="E3982" s="20">
        <v>2500</v>
      </c>
      <c r="F3982" s="20">
        <v>39</v>
      </c>
      <c r="G3982" s="20">
        <v>2.2000000000000002</v>
      </c>
      <c r="H3982" s="20">
        <v>1</v>
      </c>
      <c r="I3982" s="20">
        <v>36</v>
      </c>
      <c r="J3982" s="21">
        <v>88.1</v>
      </c>
      <c r="K3982" s="22">
        <f>IFERROR(TablaAforos[[#This Row],[AREA DEL POTRERO]]/TablaAforos[[#This Row],[NUMERO VACAS LOTE]]/TablaAforos[[#This Row],[DIAS OCUPACION]],"")</f>
        <v>64.102564102564102</v>
      </c>
      <c r="L3982" s="23">
        <f t="shared" ref="L3982:L4035" si="699">YEAR(A3982)</f>
        <v>2024</v>
      </c>
      <c r="M3982" s="23">
        <f t="shared" ref="M3982:M4035" si="700">MONTH(A3982)</f>
        <v>8</v>
      </c>
      <c r="N3982" s="23">
        <f t="shared" ref="N3982:N4035" si="701">DAY(A3982)</f>
        <v>17</v>
      </c>
      <c r="O3982" s="23">
        <v>6</v>
      </c>
    </row>
    <row r="3983" spans="1:17">
      <c r="A3983" s="45">
        <v>45521</v>
      </c>
      <c r="B3983" s="20" t="s">
        <v>82</v>
      </c>
      <c r="C3983" s="20" t="s">
        <v>87</v>
      </c>
      <c r="D3983" s="20">
        <v>62</v>
      </c>
      <c r="E3983" s="20">
        <v>2500</v>
      </c>
      <c r="F3983" s="20">
        <v>40</v>
      </c>
      <c r="G3983" s="20">
        <v>2.1</v>
      </c>
      <c r="H3983" s="20">
        <v>1</v>
      </c>
      <c r="I3983" s="20">
        <v>34</v>
      </c>
      <c r="J3983" s="21">
        <v>81.8</v>
      </c>
      <c r="K3983" s="22">
        <f>IFERROR(TablaAforos[[#This Row],[AREA DEL POTRERO]]/TablaAforos[[#This Row],[NUMERO VACAS LOTE]]/TablaAforos[[#This Row],[DIAS OCUPACION]],"")</f>
        <v>62.5</v>
      </c>
      <c r="L3983" s="23">
        <f t="shared" si="699"/>
        <v>2024</v>
      </c>
      <c r="M3983" s="23">
        <f t="shared" si="700"/>
        <v>8</v>
      </c>
      <c r="N3983" s="23">
        <f t="shared" si="701"/>
        <v>17</v>
      </c>
      <c r="O3983" s="23">
        <v>6</v>
      </c>
    </row>
    <row r="3984" spans="1:17">
      <c r="A3984" s="282">
        <v>45522</v>
      </c>
      <c r="B3984" s="283" t="s">
        <v>81</v>
      </c>
      <c r="C3984" s="283">
        <v>1</v>
      </c>
      <c r="D3984" s="283">
        <v>59</v>
      </c>
      <c r="E3984" s="283">
        <v>2452</v>
      </c>
      <c r="F3984" s="283">
        <v>37</v>
      </c>
      <c r="G3984" s="283">
        <v>2.5</v>
      </c>
      <c r="H3984" s="283">
        <v>1</v>
      </c>
      <c r="I3984" s="283">
        <v>32</v>
      </c>
      <c r="J3984" s="284">
        <v>103</v>
      </c>
      <c r="K3984" s="285">
        <f>IFERROR(TablaAforos[[#This Row],[AREA DEL POTRERO]]/TablaAforos[[#This Row],[NUMERO VACAS LOTE]]/TablaAforos[[#This Row],[DIAS OCUPACION]],"")</f>
        <v>66.270270270270274</v>
      </c>
      <c r="L3984" s="286">
        <f>YEAR(A3984)</f>
        <v>2024</v>
      </c>
      <c r="M3984" s="286">
        <f>MONTH(A3984)</f>
        <v>8</v>
      </c>
      <c r="N3984" s="286">
        <f>DAY(A3984)</f>
        <v>18</v>
      </c>
      <c r="O3984" s="286">
        <v>6</v>
      </c>
      <c r="P3984" s="23" t="s">
        <v>197</v>
      </c>
      <c r="Q3984" s="283"/>
    </row>
    <row r="3985" spans="1:17">
      <c r="A3985" s="282">
        <v>45522</v>
      </c>
      <c r="B3985" s="283" t="s">
        <v>81</v>
      </c>
      <c r="C3985" s="283">
        <v>2</v>
      </c>
      <c r="D3985" s="283">
        <v>83</v>
      </c>
      <c r="E3985" s="283">
        <v>3369</v>
      </c>
      <c r="F3985" s="283">
        <v>35</v>
      </c>
      <c r="G3985" s="283">
        <v>1.9</v>
      </c>
      <c r="H3985" s="283">
        <v>1</v>
      </c>
      <c r="I3985" s="283">
        <v>31</v>
      </c>
      <c r="J3985" s="284">
        <v>94.5</v>
      </c>
      <c r="K3985" s="285">
        <f>IFERROR(TablaAforos[[#This Row],[AREA DEL POTRERO]]/TablaAforos[[#This Row],[NUMERO VACAS LOTE]]/TablaAforos[[#This Row],[DIAS OCUPACION]],"")</f>
        <v>96.257142857142853</v>
      </c>
      <c r="L3985" s="286">
        <f>YEAR(A3985)</f>
        <v>2024</v>
      </c>
      <c r="M3985" s="286">
        <f>MONTH(A3985)</f>
        <v>8</v>
      </c>
      <c r="N3985" s="286">
        <f>DAY(A3985)</f>
        <v>18</v>
      </c>
      <c r="O3985" s="286">
        <v>6</v>
      </c>
      <c r="P3985" s="23" t="s">
        <v>197</v>
      </c>
      <c r="Q3985" s="283"/>
    </row>
    <row r="3986" spans="1:17">
      <c r="A3986" s="45">
        <v>45522</v>
      </c>
      <c r="B3986" s="20" t="s">
        <v>82</v>
      </c>
      <c r="C3986" s="20" t="s">
        <v>86</v>
      </c>
      <c r="D3986" s="20">
        <v>6</v>
      </c>
      <c r="E3986" s="20">
        <v>2500</v>
      </c>
      <c r="F3986" s="20">
        <v>39</v>
      </c>
      <c r="G3986" s="20">
        <v>2.2000000000000002</v>
      </c>
      <c r="H3986" s="20">
        <v>1</v>
      </c>
      <c r="I3986" s="20">
        <v>36</v>
      </c>
      <c r="J3986" s="21">
        <v>88.1</v>
      </c>
      <c r="K3986" s="22">
        <f>IFERROR(TablaAforos[[#This Row],[AREA DEL POTRERO]]/TablaAforos[[#This Row],[NUMERO VACAS LOTE]]/TablaAforos[[#This Row],[DIAS OCUPACION]],"")</f>
        <v>64.102564102564102</v>
      </c>
      <c r="L3986" s="23">
        <f t="shared" si="699"/>
        <v>2024</v>
      </c>
      <c r="M3986" s="23">
        <f t="shared" si="700"/>
        <v>8</v>
      </c>
      <c r="N3986" s="23">
        <f t="shared" si="701"/>
        <v>18</v>
      </c>
      <c r="O3986" s="23">
        <v>6</v>
      </c>
    </row>
    <row r="3987" spans="1:17">
      <c r="A3987" s="45">
        <v>45522</v>
      </c>
      <c r="B3987" s="20" t="s">
        <v>82</v>
      </c>
      <c r="C3987" s="20" t="s">
        <v>87</v>
      </c>
      <c r="D3987" s="20">
        <v>63</v>
      </c>
      <c r="E3987" s="20">
        <v>2500</v>
      </c>
      <c r="F3987" s="20">
        <v>40</v>
      </c>
      <c r="G3987" s="20">
        <v>2</v>
      </c>
      <c r="H3987" s="20">
        <v>1</v>
      </c>
      <c r="I3987" s="20">
        <v>34</v>
      </c>
      <c r="J3987" s="21">
        <v>75.400000000000006</v>
      </c>
      <c r="K3987" s="22">
        <f>IFERROR(TablaAforos[[#This Row],[AREA DEL POTRERO]]/TablaAforos[[#This Row],[NUMERO VACAS LOTE]]/TablaAforos[[#This Row],[DIAS OCUPACION]],"")</f>
        <v>62.5</v>
      </c>
      <c r="L3987" s="23">
        <f>YEAR(A3987)</f>
        <v>2024</v>
      </c>
      <c r="M3987" s="23">
        <f>MONTH(A3987)</f>
        <v>8</v>
      </c>
      <c r="N3987" s="23">
        <f>DAY(A3987)</f>
        <v>18</v>
      </c>
      <c r="O3987" s="23">
        <v>6</v>
      </c>
    </row>
    <row r="3988" spans="1:17">
      <c r="A3988" s="282">
        <v>45523</v>
      </c>
      <c r="B3988" s="283" t="s">
        <v>81</v>
      </c>
      <c r="C3988" s="283">
        <v>1</v>
      </c>
      <c r="D3988" s="283">
        <v>58</v>
      </c>
      <c r="E3988" s="283">
        <v>2826</v>
      </c>
      <c r="F3988" s="283">
        <v>37</v>
      </c>
      <c r="G3988" s="283">
        <v>2.8</v>
      </c>
      <c r="H3988" s="283">
        <v>1</v>
      </c>
      <c r="I3988" s="283">
        <v>37</v>
      </c>
      <c r="J3988" s="284">
        <v>131</v>
      </c>
      <c r="K3988" s="285">
        <f>IFERROR(TablaAforos[[#This Row],[AREA DEL POTRERO]]/TablaAforos[[#This Row],[NUMERO VACAS LOTE]]/TablaAforos[[#This Row],[DIAS OCUPACION]],"")</f>
        <v>76.378378378378372</v>
      </c>
      <c r="L3988" s="286">
        <f>YEAR(A3988)</f>
        <v>2024</v>
      </c>
      <c r="M3988" s="286">
        <f>MONTH(A3988)</f>
        <v>8</v>
      </c>
      <c r="N3988" s="286">
        <f>DAY(A3988)</f>
        <v>19</v>
      </c>
      <c r="O3988" s="286">
        <v>6</v>
      </c>
      <c r="P3988" s="23" t="s">
        <v>197</v>
      </c>
      <c r="Q3988" s="283"/>
    </row>
    <row r="3989" spans="1:17">
      <c r="A3989" s="282">
        <v>45523</v>
      </c>
      <c r="B3989" s="283" t="s">
        <v>81</v>
      </c>
      <c r="C3989" s="283">
        <v>2</v>
      </c>
      <c r="D3989" s="283">
        <v>85</v>
      </c>
      <c r="E3989" s="283">
        <v>2219</v>
      </c>
      <c r="F3989" s="283">
        <v>35</v>
      </c>
      <c r="G3989" s="283">
        <v>2</v>
      </c>
      <c r="H3989" s="283">
        <v>1</v>
      </c>
      <c r="I3989" s="283">
        <v>31</v>
      </c>
      <c r="J3989" s="284">
        <v>103</v>
      </c>
      <c r="K3989" s="285">
        <f>IFERROR(TablaAforos[[#This Row],[AREA DEL POTRERO]]/TablaAforos[[#This Row],[NUMERO VACAS LOTE]]/TablaAforos[[#This Row],[DIAS OCUPACION]],"")</f>
        <v>63.4</v>
      </c>
      <c r="L3989" s="286">
        <f>YEAR(A3989)</f>
        <v>2024</v>
      </c>
      <c r="M3989" s="286">
        <f>MONTH(A3989)</f>
        <v>8</v>
      </c>
      <c r="N3989" s="286">
        <f>DAY(A3989)</f>
        <v>19</v>
      </c>
      <c r="O3989" s="286">
        <v>6</v>
      </c>
      <c r="P3989" s="23" t="s">
        <v>197</v>
      </c>
      <c r="Q3989" s="283"/>
    </row>
    <row r="3990" spans="1:17">
      <c r="A3990" s="45">
        <v>45523</v>
      </c>
      <c r="B3990" s="20" t="s">
        <v>82</v>
      </c>
      <c r="C3990" s="20" t="s">
        <v>86</v>
      </c>
      <c r="D3990" s="20">
        <v>7</v>
      </c>
      <c r="E3990" s="20">
        <v>2500</v>
      </c>
      <c r="F3990" s="20">
        <v>39</v>
      </c>
      <c r="G3990" s="20">
        <v>2</v>
      </c>
      <c r="H3990" s="20">
        <v>1</v>
      </c>
      <c r="I3990" s="20">
        <v>36</v>
      </c>
      <c r="J3990" s="21">
        <v>79.2</v>
      </c>
      <c r="K3990" s="22">
        <f>IFERROR(TablaAforos[[#This Row],[AREA DEL POTRERO]]/TablaAforos[[#This Row],[NUMERO VACAS LOTE]]/TablaAforos[[#This Row],[DIAS OCUPACION]],"")</f>
        <v>64.102564102564102</v>
      </c>
      <c r="L3990" s="23">
        <f>YEAR(A3990)</f>
        <v>2024</v>
      </c>
      <c r="M3990" s="23">
        <f>MONTH(A3990)</f>
        <v>8</v>
      </c>
      <c r="N3990" s="23">
        <f>DAY(A3990)</f>
        <v>19</v>
      </c>
      <c r="O3990" s="23">
        <v>6</v>
      </c>
    </row>
    <row r="3991" spans="1:17">
      <c r="A3991" s="45">
        <v>45523</v>
      </c>
      <c r="B3991" s="20" t="s">
        <v>82</v>
      </c>
      <c r="C3991" s="20" t="s">
        <v>87</v>
      </c>
      <c r="D3991" s="20">
        <v>65</v>
      </c>
      <c r="E3991" s="20">
        <v>2500</v>
      </c>
      <c r="F3991" s="20">
        <v>40</v>
      </c>
      <c r="G3991" s="20">
        <v>2</v>
      </c>
      <c r="H3991" s="20">
        <v>1</v>
      </c>
      <c r="I3991" s="20">
        <v>34</v>
      </c>
      <c r="J3991" s="21">
        <v>75.400000000000006</v>
      </c>
      <c r="K3991" s="22">
        <f>IFERROR(TablaAforos[[#This Row],[AREA DEL POTRERO]]/TablaAforos[[#This Row],[NUMERO VACAS LOTE]]/TablaAforos[[#This Row],[DIAS OCUPACION]],"")</f>
        <v>62.5</v>
      </c>
      <c r="L3991" s="23">
        <f>YEAR(A3991)</f>
        <v>2024</v>
      </c>
      <c r="M3991" s="23">
        <f>MONTH(A3991)</f>
        <v>8</v>
      </c>
      <c r="N3991" s="23">
        <f>DAY(A3991)</f>
        <v>19</v>
      </c>
      <c r="O3991" s="23">
        <v>6</v>
      </c>
    </row>
    <row r="3992" spans="1:17">
      <c r="A3992" s="45" t="s">
        <v>198</v>
      </c>
      <c r="B3992" s="20" t="s">
        <v>88</v>
      </c>
      <c r="C3992" s="20">
        <v>1</v>
      </c>
      <c r="D3992" s="20">
        <v>6</v>
      </c>
      <c r="E3992" s="20">
        <v>6600</v>
      </c>
      <c r="F3992" s="20">
        <v>44</v>
      </c>
      <c r="G3992" s="20">
        <v>1.8</v>
      </c>
      <c r="H3992" s="20">
        <v>1</v>
      </c>
      <c r="I3992" s="20">
        <v>26</v>
      </c>
      <c r="J3992" s="21">
        <v>113</v>
      </c>
      <c r="K3992" s="22">
        <f>IFERROR(TablaAforos[[#This Row],[AREA DEL POTRERO]]/TablaAforos[[#This Row],[NUMERO VACAS LOTE]]/TablaAforos[[#This Row],[DIAS OCUPACION]],"")</f>
        <v>150</v>
      </c>
      <c r="L3992" s="23" t="e">
        <f t="shared" si="699"/>
        <v>#VALUE!</v>
      </c>
      <c r="M3992" s="23" t="e">
        <f t="shared" si="700"/>
        <v>#VALUE!</v>
      </c>
      <c r="N3992" s="23" t="e">
        <f t="shared" si="701"/>
        <v>#VALUE!</v>
      </c>
      <c r="O3992" s="23">
        <v>6</v>
      </c>
    </row>
    <row r="3993" spans="1:17">
      <c r="A3993" s="282">
        <v>45524</v>
      </c>
      <c r="B3993" s="283" t="s">
        <v>81</v>
      </c>
      <c r="C3993" s="283">
        <v>1</v>
      </c>
      <c r="D3993" s="283">
        <v>57</v>
      </c>
      <c r="E3993" s="283">
        <v>2750</v>
      </c>
      <c r="F3993" s="283">
        <v>37</v>
      </c>
      <c r="G3993" s="283">
        <v>2.7</v>
      </c>
      <c r="H3993" s="283">
        <v>1</v>
      </c>
      <c r="I3993" s="283">
        <v>37</v>
      </c>
      <c r="J3993" s="284">
        <v>122</v>
      </c>
      <c r="K3993" s="285">
        <f>IFERROR(TablaAforos[[#This Row],[AREA DEL POTRERO]]/TablaAforos[[#This Row],[NUMERO VACAS LOTE]]/TablaAforos[[#This Row],[DIAS OCUPACION]],"")</f>
        <v>74.324324324324323</v>
      </c>
      <c r="L3993" s="286">
        <f>YEAR(A3993)</f>
        <v>2024</v>
      </c>
      <c r="M3993" s="286">
        <f>MONTH(A3993)</f>
        <v>8</v>
      </c>
      <c r="N3993" s="286">
        <f>DAY(A3993)</f>
        <v>20</v>
      </c>
      <c r="O3993" s="286">
        <v>6</v>
      </c>
      <c r="P3993" s="23" t="s">
        <v>197</v>
      </c>
      <c r="Q3993" s="283"/>
    </row>
    <row r="3994" spans="1:17">
      <c r="A3994" s="45">
        <v>45524</v>
      </c>
      <c r="B3994" s="20" t="s">
        <v>81</v>
      </c>
      <c r="C3994" s="20">
        <v>2</v>
      </c>
      <c r="D3994" s="20">
        <v>87</v>
      </c>
      <c r="E3994" s="20">
        <v>3351</v>
      </c>
      <c r="F3994" s="20">
        <v>35</v>
      </c>
      <c r="G3994" s="20">
        <v>1.9</v>
      </c>
      <c r="H3994" s="20">
        <v>1</v>
      </c>
      <c r="I3994" s="20">
        <v>31</v>
      </c>
      <c r="J3994" s="21">
        <v>94.7</v>
      </c>
      <c r="K3994" s="22">
        <f>IFERROR(TablaAforos[[#This Row],[AREA DEL POTRERO]]/TablaAforos[[#This Row],[NUMERO VACAS LOTE]]/TablaAforos[[#This Row],[DIAS OCUPACION]],"")</f>
        <v>95.742857142857147</v>
      </c>
      <c r="L3994" s="23">
        <f t="shared" si="699"/>
        <v>2024</v>
      </c>
      <c r="M3994" s="23">
        <f t="shared" si="700"/>
        <v>8</v>
      </c>
      <c r="N3994" s="23">
        <f t="shared" si="701"/>
        <v>20</v>
      </c>
      <c r="O3994" s="23">
        <v>6</v>
      </c>
      <c r="P3994" s="23" t="s">
        <v>197</v>
      </c>
    </row>
    <row r="3995" spans="1:17">
      <c r="A3995" s="45">
        <v>45524</v>
      </c>
      <c r="B3995" s="20" t="s">
        <v>82</v>
      </c>
      <c r="C3995" s="20" t="s">
        <v>86</v>
      </c>
      <c r="D3995" s="20">
        <v>8</v>
      </c>
      <c r="E3995" s="20">
        <v>2500</v>
      </c>
      <c r="F3995" s="20">
        <v>39</v>
      </c>
      <c r="G3995" s="20">
        <v>2.1</v>
      </c>
      <c r="H3995" s="20">
        <v>1</v>
      </c>
      <c r="I3995" s="20">
        <v>36</v>
      </c>
      <c r="J3995" s="21">
        <v>81.900000000000006</v>
      </c>
      <c r="K3995" s="22">
        <f>IFERROR(TablaAforos[[#This Row],[AREA DEL POTRERO]]/TablaAforos[[#This Row],[NUMERO VACAS LOTE]]/TablaAforos[[#This Row],[DIAS OCUPACION]],"")</f>
        <v>64.102564102564102</v>
      </c>
      <c r="L3995" s="23">
        <f t="shared" si="699"/>
        <v>2024</v>
      </c>
      <c r="M3995" s="23">
        <f t="shared" si="700"/>
        <v>8</v>
      </c>
      <c r="N3995" s="23">
        <f t="shared" si="701"/>
        <v>20</v>
      </c>
      <c r="O3995" s="23">
        <v>6</v>
      </c>
    </row>
    <row r="3996" spans="1:17">
      <c r="A3996" s="45">
        <v>45524</v>
      </c>
      <c r="B3996" s="20" t="s">
        <v>82</v>
      </c>
      <c r="C3996" s="20" t="s">
        <v>87</v>
      </c>
      <c r="D3996" s="20">
        <v>64</v>
      </c>
      <c r="E3996" s="20">
        <v>2500</v>
      </c>
      <c r="F3996" s="20">
        <v>40</v>
      </c>
      <c r="G3996" s="20">
        <v>1.8</v>
      </c>
      <c r="H3996" s="20">
        <v>1</v>
      </c>
      <c r="I3996" s="20">
        <v>34</v>
      </c>
      <c r="J3996" s="21">
        <v>71.900000000000006</v>
      </c>
      <c r="K3996" s="22">
        <f>IFERROR(TablaAforos[[#This Row],[AREA DEL POTRERO]]/TablaAforos[[#This Row],[NUMERO VACAS LOTE]]/TablaAforos[[#This Row],[DIAS OCUPACION]],"")</f>
        <v>62.5</v>
      </c>
      <c r="L3996" s="23">
        <f>YEAR(A3996)</f>
        <v>2024</v>
      </c>
      <c r="M3996" s="23">
        <f>MONTH(A3996)</f>
        <v>8</v>
      </c>
      <c r="N3996" s="23">
        <f>DAY(A3996)</f>
        <v>20</v>
      </c>
      <c r="O3996" s="23">
        <v>6</v>
      </c>
    </row>
    <row r="3997" spans="1:17">
      <c r="A3997" s="45">
        <v>45525</v>
      </c>
      <c r="B3997" s="20" t="s">
        <v>81</v>
      </c>
      <c r="C3997" s="20">
        <v>1</v>
      </c>
      <c r="D3997" s="20">
        <v>56</v>
      </c>
      <c r="E3997" s="20">
        <v>2083</v>
      </c>
      <c r="F3997" s="20">
        <v>38</v>
      </c>
      <c r="G3997" s="20">
        <v>2.9</v>
      </c>
      <c r="H3997" s="20">
        <v>1</v>
      </c>
      <c r="I3997" s="20">
        <v>37</v>
      </c>
      <c r="J3997" s="21">
        <v>107</v>
      </c>
      <c r="K3997" s="22">
        <f>IFERROR(TablaAforos[[#This Row],[AREA DEL POTRERO]]/TablaAforos[[#This Row],[NUMERO VACAS LOTE]]/TablaAforos[[#This Row],[DIAS OCUPACION]],"")</f>
        <v>54.815789473684212</v>
      </c>
      <c r="L3997" s="23">
        <f>YEAR(A3997)</f>
        <v>2024</v>
      </c>
      <c r="M3997" s="23">
        <f>MONTH(A3997)</f>
        <v>8</v>
      </c>
      <c r="N3997" s="23">
        <f>DAY(A3997)</f>
        <v>21</v>
      </c>
      <c r="O3997" s="23">
        <v>6</v>
      </c>
      <c r="P3997" s="23" t="s">
        <v>197</v>
      </c>
    </row>
    <row r="3998" spans="1:17">
      <c r="A3998" s="45">
        <v>45525</v>
      </c>
      <c r="B3998" s="20" t="s">
        <v>81</v>
      </c>
      <c r="C3998" s="20">
        <v>2</v>
      </c>
      <c r="D3998" s="20">
        <v>88</v>
      </c>
      <c r="E3998" s="20">
        <v>2092</v>
      </c>
      <c r="F3998" s="20">
        <v>36</v>
      </c>
      <c r="G3998" s="20">
        <v>2</v>
      </c>
      <c r="H3998" s="20">
        <v>1</v>
      </c>
      <c r="I3998" s="20">
        <v>31</v>
      </c>
      <c r="J3998" s="21">
        <v>89.1</v>
      </c>
      <c r="K3998" s="22">
        <f>IFERROR(TablaAforos[[#This Row],[AREA DEL POTRERO]]/TablaAforos[[#This Row],[NUMERO VACAS LOTE]]/TablaAforos[[#This Row],[DIAS OCUPACION]],"")</f>
        <v>58.111111111111114</v>
      </c>
      <c r="L3998" s="23">
        <f>YEAR(A3998)</f>
        <v>2024</v>
      </c>
      <c r="M3998" s="23">
        <f>MONTH(A3998)</f>
        <v>8</v>
      </c>
      <c r="N3998" s="23">
        <f>DAY(A3998)</f>
        <v>21</v>
      </c>
      <c r="O3998" s="23">
        <v>6</v>
      </c>
      <c r="P3998" s="23" t="s">
        <v>197</v>
      </c>
    </row>
    <row r="3999" spans="1:17">
      <c r="A3999" s="45">
        <v>45525</v>
      </c>
      <c r="B3999" s="20" t="s">
        <v>82</v>
      </c>
      <c r="C3999" s="20" t="s">
        <v>86</v>
      </c>
      <c r="D3999" s="20">
        <v>9</v>
      </c>
      <c r="E3999" s="20">
        <v>2500</v>
      </c>
      <c r="F3999" s="20">
        <v>39</v>
      </c>
      <c r="G3999" s="20">
        <v>2.5</v>
      </c>
      <c r="H3999" s="20">
        <v>1</v>
      </c>
      <c r="I3999" s="20">
        <v>36</v>
      </c>
      <c r="J3999" s="21">
        <v>96.5</v>
      </c>
      <c r="K3999" s="22">
        <f>IFERROR(TablaAforos[[#This Row],[AREA DEL POTRERO]]/TablaAforos[[#This Row],[NUMERO VACAS LOTE]]/TablaAforos[[#This Row],[DIAS OCUPACION]],"")</f>
        <v>64.102564102564102</v>
      </c>
      <c r="L3999" s="23">
        <f t="shared" si="699"/>
        <v>2024</v>
      </c>
      <c r="M3999" s="23">
        <f t="shared" si="700"/>
        <v>8</v>
      </c>
      <c r="N3999" s="23">
        <f t="shared" si="701"/>
        <v>21</v>
      </c>
      <c r="O3999" s="23">
        <v>6</v>
      </c>
    </row>
    <row r="4000" spans="1:17">
      <c r="A4000" s="45">
        <v>45525</v>
      </c>
      <c r="B4000" s="20" t="s">
        <v>82</v>
      </c>
      <c r="C4000" s="20" t="s">
        <v>87</v>
      </c>
      <c r="D4000" s="20">
        <v>66</v>
      </c>
      <c r="E4000" s="20">
        <v>2500</v>
      </c>
      <c r="F4000" s="20">
        <v>40</v>
      </c>
      <c r="G4000" s="20">
        <v>2.1</v>
      </c>
      <c r="H4000" s="20">
        <v>1</v>
      </c>
      <c r="I4000" s="20">
        <v>34</v>
      </c>
      <c r="J4000" s="21">
        <v>81.900000000000006</v>
      </c>
      <c r="K4000" s="22">
        <f>IFERROR(TablaAforos[[#This Row],[AREA DEL POTRERO]]/TablaAforos[[#This Row],[NUMERO VACAS LOTE]]/TablaAforos[[#This Row],[DIAS OCUPACION]],"")</f>
        <v>62.5</v>
      </c>
      <c r="L4000" s="23">
        <f>YEAR(A4000)</f>
        <v>2024</v>
      </c>
      <c r="M4000" s="23">
        <f>MONTH(A4000)</f>
        <v>8</v>
      </c>
      <c r="N4000" s="23">
        <f>DAY(A4000)</f>
        <v>21</v>
      </c>
      <c r="O4000" s="23">
        <v>6</v>
      </c>
    </row>
    <row r="4001" spans="1:16">
      <c r="A4001" s="45">
        <v>45526</v>
      </c>
      <c r="B4001" s="20" t="s">
        <v>81</v>
      </c>
      <c r="C4001" s="20">
        <v>1</v>
      </c>
      <c r="D4001" s="20">
        <v>55</v>
      </c>
      <c r="E4001" s="20">
        <v>2877</v>
      </c>
      <c r="F4001" s="20">
        <v>39</v>
      </c>
      <c r="G4001" s="20">
        <v>2.7</v>
      </c>
      <c r="H4001" s="20">
        <v>1</v>
      </c>
      <c r="I4001" s="20">
        <v>37</v>
      </c>
      <c r="J4001" s="21">
        <v>120</v>
      </c>
      <c r="K4001" s="22">
        <f>IFERROR(TablaAforos[[#This Row],[AREA DEL POTRERO]]/TablaAforos[[#This Row],[NUMERO VACAS LOTE]]/TablaAforos[[#This Row],[DIAS OCUPACION]],"")</f>
        <v>73.769230769230774</v>
      </c>
      <c r="L4001" s="23">
        <f t="shared" si="699"/>
        <v>2024</v>
      </c>
      <c r="M4001" s="23">
        <f t="shared" si="700"/>
        <v>8</v>
      </c>
      <c r="N4001" s="23">
        <f t="shared" si="701"/>
        <v>22</v>
      </c>
      <c r="O4001" s="23">
        <v>6</v>
      </c>
      <c r="P4001" s="23" t="s">
        <v>197</v>
      </c>
    </row>
    <row r="4002" spans="1:16">
      <c r="A4002" s="45">
        <v>45526</v>
      </c>
      <c r="B4002" s="20" t="s">
        <v>81</v>
      </c>
      <c r="C4002" s="20">
        <v>2</v>
      </c>
      <c r="D4002" s="20">
        <v>89</v>
      </c>
      <c r="E4002" s="20">
        <v>2476</v>
      </c>
      <c r="F4002" s="20">
        <v>36</v>
      </c>
      <c r="G4002" s="20">
        <v>1.9</v>
      </c>
      <c r="H4002" s="20">
        <v>1</v>
      </c>
      <c r="I4002" s="20">
        <v>31</v>
      </c>
      <c r="J4002" s="21">
        <v>99.7</v>
      </c>
      <c r="K4002" s="22">
        <f>IFERROR(TablaAforos[[#This Row],[AREA DEL POTRERO]]/TablaAforos[[#This Row],[NUMERO VACAS LOTE]]/TablaAforos[[#This Row],[DIAS OCUPACION]],"")</f>
        <v>68.777777777777771</v>
      </c>
      <c r="L4002" s="23">
        <f t="shared" si="699"/>
        <v>2024</v>
      </c>
      <c r="M4002" s="23">
        <f t="shared" si="700"/>
        <v>8</v>
      </c>
      <c r="N4002" s="23">
        <f t="shared" si="701"/>
        <v>22</v>
      </c>
      <c r="O4002" s="23">
        <v>6</v>
      </c>
      <c r="P4002" s="23" t="s">
        <v>197</v>
      </c>
    </row>
    <row r="4003" spans="1:16">
      <c r="A4003" s="45">
        <v>45526</v>
      </c>
      <c r="B4003" s="20" t="s">
        <v>82</v>
      </c>
      <c r="C4003" s="20" t="s">
        <v>86</v>
      </c>
      <c r="D4003" s="20">
        <v>10</v>
      </c>
      <c r="E4003" s="20">
        <v>2500</v>
      </c>
      <c r="F4003" s="20">
        <v>39</v>
      </c>
      <c r="G4003" s="20">
        <v>2.1</v>
      </c>
      <c r="H4003" s="20">
        <v>1</v>
      </c>
      <c r="I4003" s="20">
        <v>36</v>
      </c>
      <c r="J4003" s="21">
        <v>82.7</v>
      </c>
      <c r="K4003" s="22">
        <f>IFERROR(TablaAforos[[#This Row],[AREA DEL POTRERO]]/TablaAforos[[#This Row],[NUMERO VACAS LOTE]]/TablaAforos[[#This Row],[DIAS OCUPACION]],"")</f>
        <v>64.102564102564102</v>
      </c>
      <c r="L4003" s="23">
        <f t="shared" si="699"/>
        <v>2024</v>
      </c>
      <c r="M4003" s="23">
        <f t="shared" si="700"/>
        <v>8</v>
      </c>
      <c r="N4003" s="23">
        <f t="shared" si="701"/>
        <v>22</v>
      </c>
      <c r="O4003" s="23">
        <v>6</v>
      </c>
    </row>
    <row r="4004" spans="1:16">
      <c r="A4004" s="45">
        <v>45526</v>
      </c>
      <c r="B4004" s="20" t="s">
        <v>82</v>
      </c>
      <c r="C4004" s="20" t="s">
        <v>87</v>
      </c>
      <c r="D4004" s="20">
        <v>67</v>
      </c>
      <c r="E4004" s="20">
        <v>2500</v>
      </c>
      <c r="F4004" s="20">
        <v>40</v>
      </c>
      <c r="G4004" s="20">
        <v>2.6</v>
      </c>
      <c r="H4004" s="20">
        <v>1</v>
      </c>
      <c r="I4004" s="20">
        <v>34</v>
      </c>
      <c r="J4004" s="21">
        <v>100</v>
      </c>
      <c r="K4004" s="22">
        <f>IFERROR(TablaAforos[[#This Row],[AREA DEL POTRERO]]/TablaAforos[[#This Row],[NUMERO VACAS LOTE]]/TablaAforos[[#This Row],[DIAS OCUPACION]],"")</f>
        <v>62.5</v>
      </c>
      <c r="L4004" s="23">
        <f>YEAR(A4004)</f>
        <v>2024</v>
      </c>
      <c r="M4004" s="23">
        <f>MONTH(A4004)</f>
        <v>8</v>
      </c>
      <c r="N4004" s="23">
        <f>DAY(A4004)</f>
        <v>22</v>
      </c>
      <c r="O4004" s="23">
        <v>6</v>
      </c>
    </row>
    <row r="4005" spans="1:16">
      <c r="A4005" s="45">
        <v>45526</v>
      </c>
      <c r="B4005" s="20" t="s">
        <v>88</v>
      </c>
      <c r="C4005" s="20">
        <v>1</v>
      </c>
      <c r="D4005" s="20">
        <v>7</v>
      </c>
      <c r="E4005" s="20">
        <v>13123</v>
      </c>
      <c r="F4005" s="20">
        <v>44</v>
      </c>
      <c r="G4005" s="20">
        <v>1.1000000000000001</v>
      </c>
      <c r="H4005" s="20">
        <v>2.5</v>
      </c>
      <c r="I4005" s="20">
        <v>36</v>
      </c>
      <c r="J4005" s="21">
        <v>90.7</v>
      </c>
      <c r="K4005" s="22">
        <f>IFERROR(TablaAforos[[#This Row],[AREA DEL POTRERO]]/TablaAforos[[#This Row],[NUMERO VACAS LOTE]]/TablaAforos[[#This Row],[DIAS OCUPACION]],"")</f>
        <v>119.3</v>
      </c>
      <c r="L4005" s="23">
        <f>YEAR(A4005)</f>
        <v>2024</v>
      </c>
      <c r="M4005" s="23">
        <f>MONTH(A4005)</f>
        <v>8</v>
      </c>
      <c r="N4005" s="23">
        <f>DAY(A4005)</f>
        <v>22</v>
      </c>
      <c r="O4005" s="23">
        <v>6</v>
      </c>
    </row>
    <row r="4006" spans="1:16">
      <c r="A4006" s="45">
        <v>45527</v>
      </c>
      <c r="B4006" s="20" t="s">
        <v>81</v>
      </c>
      <c r="C4006" s="20">
        <v>1</v>
      </c>
      <c r="D4006" s="20">
        <v>54</v>
      </c>
      <c r="E4006" s="20">
        <v>2522</v>
      </c>
      <c r="F4006" s="20">
        <v>39</v>
      </c>
      <c r="G4006" s="20">
        <v>2.4</v>
      </c>
      <c r="H4006" s="20">
        <v>1</v>
      </c>
      <c r="I4006" s="20">
        <v>37</v>
      </c>
      <c r="J4006" s="21">
        <v>103</v>
      </c>
      <c r="K4006" s="22">
        <f>IFERROR(TablaAforos[[#This Row],[AREA DEL POTRERO]]/TablaAforos[[#This Row],[NUMERO VACAS LOTE]]/TablaAforos[[#This Row],[DIAS OCUPACION]],"")</f>
        <v>64.666666666666671</v>
      </c>
      <c r="L4006" s="23">
        <f t="shared" si="699"/>
        <v>2024</v>
      </c>
      <c r="M4006" s="23">
        <f t="shared" si="700"/>
        <v>8</v>
      </c>
      <c r="N4006" s="23">
        <f t="shared" si="701"/>
        <v>23</v>
      </c>
      <c r="O4006" s="23">
        <v>6</v>
      </c>
      <c r="P4006" s="23" t="s">
        <v>197</v>
      </c>
    </row>
    <row r="4007" spans="1:16">
      <c r="A4007" s="45">
        <v>45527</v>
      </c>
      <c r="B4007" s="20" t="s">
        <v>81</v>
      </c>
      <c r="C4007" s="20">
        <v>2</v>
      </c>
      <c r="D4007" s="20">
        <v>90</v>
      </c>
      <c r="E4007" s="20">
        <v>2328</v>
      </c>
      <c r="F4007" s="20">
        <v>36</v>
      </c>
      <c r="G4007" s="20">
        <v>2.1</v>
      </c>
      <c r="H4007" s="20">
        <v>1</v>
      </c>
      <c r="I4007" s="20">
        <v>36</v>
      </c>
      <c r="J4007" s="21">
        <v>103</v>
      </c>
      <c r="K4007" s="22">
        <f>IFERROR(TablaAforos[[#This Row],[AREA DEL POTRERO]]/TablaAforos[[#This Row],[NUMERO VACAS LOTE]]/TablaAforos[[#This Row],[DIAS OCUPACION]],"")</f>
        <v>64.666666666666671</v>
      </c>
      <c r="L4007" s="23">
        <f t="shared" si="699"/>
        <v>2024</v>
      </c>
      <c r="M4007" s="23">
        <f t="shared" si="700"/>
        <v>8</v>
      </c>
      <c r="N4007" s="23">
        <f t="shared" si="701"/>
        <v>23</v>
      </c>
      <c r="O4007" s="23">
        <v>6</v>
      </c>
      <c r="P4007" s="23" t="s">
        <v>197</v>
      </c>
    </row>
    <row r="4008" spans="1:16">
      <c r="A4008" s="45">
        <v>45527</v>
      </c>
      <c r="B4008" s="20" t="s">
        <v>82</v>
      </c>
      <c r="C4008" s="20" t="s">
        <v>86</v>
      </c>
      <c r="D4008" s="20">
        <v>11</v>
      </c>
      <c r="E4008" s="20">
        <v>2500</v>
      </c>
      <c r="F4008" s="20">
        <v>39</v>
      </c>
      <c r="G4008" s="20">
        <v>1.7</v>
      </c>
      <c r="H4008" s="20">
        <v>1</v>
      </c>
      <c r="I4008" s="20">
        <v>36</v>
      </c>
      <c r="J4008" s="21">
        <v>68.8</v>
      </c>
      <c r="K4008" s="22">
        <f>IFERROR(TablaAforos[[#This Row],[AREA DEL POTRERO]]/TablaAforos[[#This Row],[NUMERO VACAS LOTE]]/TablaAforos[[#This Row],[DIAS OCUPACION]],"")</f>
        <v>64.102564102564102</v>
      </c>
      <c r="L4008" s="23">
        <f t="shared" si="699"/>
        <v>2024</v>
      </c>
      <c r="M4008" s="23">
        <f t="shared" si="700"/>
        <v>8</v>
      </c>
      <c r="N4008" s="23">
        <f t="shared" si="701"/>
        <v>23</v>
      </c>
      <c r="O4008" s="23">
        <v>6</v>
      </c>
    </row>
    <row r="4009" spans="1:16">
      <c r="A4009" s="45">
        <v>45527</v>
      </c>
      <c r="B4009" s="20" t="s">
        <v>82</v>
      </c>
      <c r="C4009" s="20" t="s">
        <v>87</v>
      </c>
      <c r="D4009" s="20">
        <v>69</v>
      </c>
      <c r="E4009" s="20">
        <v>2500</v>
      </c>
      <c r="F4009" s="20">
        <v>40</v>
      </c>
      <c r="G4009" s="20">
        <v>2.5</v>
      </c>
      <c r="H4009" s="20">
        <v>1</v>
      </c>
      <c r="I4009" s="20">
        <v>34</v>
      </c>
      <c r="J4009" s="21">
        <v>96.4</v>
      </c>
      <c r="K4009" s="22">
        <f>IFERROR(TablaAforos[[#This Row],[AREA DEL POTRERO]]/TablaAforos[[#This Row],[NUMERO VACAS LOTE]]/TablaAforos[[#This Row],[DIAS OCUPACION]],"")</f>
        <v>62.5</v>
      </c>
      <c r="L4009" s="23">
        <f t="shared" si="699"/>
        <v>2024</v>
      </c>
      <c r="M4009" s="23">
        <f t="shared" si="700"/>
        <v>8</v>
      </c>
      <c r="N4009" s="23">
        <f t="shared" si="701"/>
        <v>23</v>
      </c>
      <c r="O4009" s="23">
        <v>6</v>
      </c>
    </row>
    <row r="4010" spans="1:16">
      <c r="A4010" s="45">
        <v>45528</v>
      </c>
      <c r="B4010" s="20" t="s">
        <v>81</v>
      </c>
      <c r="C4010" s="20">
        <v>1</v>
      </c>
      <c r="D4010" s="20">
        <v>53</v>
      </c>
      <c r="E4010" s="20">
        <v>1935</v>
      </c>
      <c r="F4010" s="20">
        <v>39</v>
      </c>
      <c r="G4010" s="20">
        <v>2.4</v>
      </c>
      <c r="H4010" s="20">
        <v>1</v>
      </c>
      <c r="I4010" s="20">
        <v>37</v>
      </c>
      <c r="J4010" s="21">
        <v>80.3</v>
      </c>
      <c r="K4010" s="22">
        <f>IFERROR(TablaAforos[[#This Row],[AREA DEL POTRERO]]/TablaAforos[[#This Row],[NUMERO VACAS LOTE]]/TablaAforos[[#This Row],[DIAS OCUPACION]],"")</f>
        <v>49.615384615384613</v>
      </c>
      <c r="L4010" s="23">
        <f t="shared" si="699"/>
        <v>2024</v>
      </c>
      <c r="M4010" s="23">
        <f t="shared" si="700"/>
        <v>8</v>
      </c>
      <c r="N4010" s="23">
        <f t="shared" si="701"/>
        <v>24</v>
      </c>
      <c r="O4010" s="23">
        <v>6</v>
      </c>
      <c r="P4010" s="23" t="s">
        <v>197</v>
      </c>
    </row>
    <row r="4011" spans="1:16">
      <c r="A4011" s="45">
        <v>45528</v>
      </c>
      <c r="B4011" s="20" t="s">
        <v>81</v>
      </c>
      <c r="C4011" s="20">
        <v>2</v>
      </c>
      <c r="D4011" s="20">
        <v>91</v>
      </c>
      <c r="E4011" s="20">
        <v>2016</v>
      </c>
      <c r="F4011" s="20">
        <v>36</v>
      </c>
      <c r="G4011" s="20">
        <v>1.7</v>
      </c>
      <c r="H4011" s="20">
        <v>1</v>
      </c>
      <c r="I4011" s="20">
        <v>31</v>
      </c>
      <c r="J4011" s="21">
        <v>80.099999999999994</v>
      </c>
      <c r="K4011" s="22">
        <f>IFERROR(TablaAforos[[#This Row],[AREA DEL POTRERO]]/TablaAforos[[#This Row],[NUMERO VACAS LOTE]]/TablaAforos[[#This Row],[DIAS OCUPACION]],"")</f>
        <v>56</v>
      </c>
      <c r="L4011" s="23">
        <f t="shared" si="699"/>
        <v>2024</v>
      </c>
      <c r="M4011" s="23">
        <f t="shared" si="700"/>
        <v>8</v>
      </c>
      <c r="N4011" s="23">
        <f t="shared" si="701"/>
        <v>24</v>
      </c>
      <c r="O4011" s="23">
        <v>6</v>
      </c>
      <c r="P4011" s="23" t="s">
        <v>199</v>
      </c>
    </row>
    <row r="4012" spans="1:16">
      <c r="A4012" s="45">
        <v>45528</v>
      </c>
      <c r="B4012" s="20" t="s">
        <v>82</v>
      </c>
      <c r="C4012" s="20" t="s">
        <v>86</v>
      </c>
      <c r="D4012" s="20">
        <v>26</v>
      </c>
      <c r="E4012" s="20">
        <v>2500</v>
      </c>
      <c r="F4012" s="20">
        <v>40</v>
      </c>
      <c r="G4012" s="20">
        <v>2.8</v>
      </c>
      <c r="H4012" s="20">
        <v>1</v>
      </c>
      <c r="I4012" s="20">
        <v>36</v>
      </c>
      <c r="J4012" s="21">
        <v>108</v>
      </c>
      <c r="K4012" s="22">
        <f>IFERROR(TablaAforos[[#This Row],[AREA DEL POTRERO]]/TablaAforos[[#This Row],[NUMERO VACAS LOTE]]/TablaAforos[[#This Row],[DIAS OCUPACION]],"")</f>
        <v>62.5</v>
      </c>
      <c r="L4012" s="23">
        <f>YEAR(A4012)</f>
        <v>2024</v>
      </c>
      <c r="M4012" s="23">
        <f>MONTH(A4012)</f>
        <v>8</v>
      </c>
      <c r="N4012" s="23">
        <f>DAY(A4012)</f>
        <v>24</v>
      </c>
      <c r="O4012" s="23">
        <v>6</v>
      </c>
    </row>
    <row r="4013" spans="1:16">
      <c r="A4013" s="45">
        <v>45528</v>
      </c>
      <c r="B4013" s="20" t="s">
        <v>82</v>
      </c>
      <c r="C4013" s="20" t="s">
        <v>87</v>
      </c>
      <c r="D4013" s="20">
        <v>70</v>
      </c>
      <c r="E4013" s="20">
        <v>2500</v>
      </c>
      <c r="F4013" s="20">
        <v>40</v>
      </c>
      <c r="G4013" s="20">
        <v>3</v>
      </c>
      <c r="H4013" s="20">
        <v>1</v>
      </c>
      <c r="I4013" s="20">
        <v>34</v>
      </c>
      <c r="J4013" s="21">
        <v>115</v>
      </c>
      <c r="K4013" s="22">
        <f>IFERROR(TablaAforos[[#This Row],[AREA DEL POTRERO]]/TablaAforos[[#This Row],[NUMERO VACAS LOTE]]/TablaAforos[[#This Row],[DIAS OCUPACION]],"")</f>
        <v>62.5</v>
      </c>
      <c r="L4013" s="23">
        <f t="shared" si="699"/>
        <v>2024</v>
      </c>
      <c r="M4013" s="23">
        <f t="shared" si="700"/>
        <v>8</v>
      </c>
      <c r="N4013" s="23">
        <f t="shared" si="701"/>
        <v>24</v>
      </c>
      <c r="O4013" s="23">
        <v>6</v>
      </c>
    </row>
    <row r="4014" spans="1:16">
      <c r="A4014" s="45">
        <v>45529</v>
      </c>
      <c r="B4014" s="20" t="s">
        <v>81</v>
      </c>
      <c r="C4014" s="20">
        <v>1</v>
      </c>
      <c r="D4014" s="20">
        <v>6</v>
      </c>
      <c r="E4014" s="20">
        <v>2442</v>
      </c>
      <c r="F4014" s="20">
        <v>39</v>
      </c>
      <c r="G4014" s="20">
        <v>2.2999999999999998</v>
      </c>
      <c r="H4014" s="20">
        <v>1</v>
      </c>
      <c r="I4014" s="20">
        <v>30</v>
      </c>
      <c r="J4014" s="21">
        <v>94.8</v>
      </c>
      <c r="K4014" s="22">
        <f>IFERROR(TablaAforos[[#This Row],[AREA DEL POTRERO]]/TablaAforos[[#This Row],[NUMERO VACAS LOTE]]/TablaAforos[[#This Row],[DIAS OCUPACION]],"")</f>
        <v>62.615384615384613</v>
      </c>
      <c r="L4014" s="23">
        <f t="shared" si="699"/>
        <v>2024</v>
      </c>
      <c r="M4014" s="23">
        <f t="shared" si="700"/>
        <v>8</v>
      </c>
      <c r="N4014" s="23">
        <f t="shared" si="701"/>
        <v>25</v>
      </c>
      <c r="O4014" s="23">
        <v>6</v>
      </c>
      <c r="P4014" s="23" t="s">
        <v>197</v>
      </c>
    </row>
    <row r="4015" spans="1:16">
      <c r="A4015" s="45">
        <v>45529</v>
      </c>
      <c r="B4015" s="20" t="s">
        <v>81</v>
      </c>
      <c r="C4015" s="20">
        <v>2</v>
      </c>
      <c r="D4015" s="20">
        <v>37</v>
      </c>
      <c r="E4015" s="20">
        <v>2058</v>
      </c>
      <c r="F4015" s="20">
        <v>37</v>
      </c>
      <c r="G4015" s="20">
        <v>2.1</v>
      </c>
      <c r="H4015" s="20">
        <v>0.5</v>
      </c>
      <c r="I4015" s="20">
        <v>31</v>
      </c>
      <c r="J4015" s="21">
        <v>114</v>
      </c>
      <c r="K4015" s="22">
        <f>IFERROR(TablaAforos[[#This Row],[AREA DEL POTRERO]]/TablaAforos[[#This Row],[NUMERO VACAS LOTE]]/TablaAforos[[#This Row],[DIAS OCUPACION]],"")</f>
        <v>111.24324324324324</v>
      </c>
      <c r="L4015" s="23">
        <f t="shared" si="699"/>
        <v>2024</v>
      </c>
      <c r="M4015" s="23">
        <f t="shared" si="700"/>
        <v>8</v>
      </c>
      <c r="N4015" s="23">
        <f t="shared" si="701"/>
        <v>25</v>
      </c>
      <c r="O4015" s="23">
        <v>6</v>
      </c>
      <c r="P4015" s="23" t="s">
        <v>197</v>
      </c>
    </row>
    <row r="4016" spans="1:16">
      <c r="A4016" s="45">
        <v>45529</v>
      </c>
      <c r="B4016" s="20" t="s">
        <v>82</v>
      </c>
      <c r="C4016" s="20" t="s">
        <v>86</v>
      </c>
      <c r="D4016" s="20">
        <v>29</v>
      </c>
      <c r="E4016" s="20">
        <v>2500</v>
      </c>
      <c r="F4016" s="20">
        <v>40</v>
      </c>
      <c r="G4016" s="20">
        <v>3.1</v>
      </c>
      <c r="H4016" s="20">
        <v>1</v>
      </c>
      <c r="I4016" s="20">
        <v>36</v>
      </c>
      <c r="J4016" s="21">
        <v>117</v>
      </c>
      <c r="K4016" s="22">
        <f>IFERROR(TablaAforos[[#This Row],[AREA DEL POTRERO]]/TablaAforos[[#This Row],[NUMERO VACAS LOTE]]/TablaAforos[[#This Row],[DIAS OCUPACION]],"")</f>
        <v>62.5</v>
      </c>
      <c r="L4016" s="23">
        <f t="shared" si="699"/>
        <v>2024</v>
      </c>
      <c r="M4016" s="23">
        <f t="shared" si="700"/>
        <v>8</v>
      </c>
      <c r="N4016" s="23">
        <f t="shared" si="701"/>
        <v>25</v>
      </c>
      <c r="O4016" s="23">
        <v>6</v>
      </c>
    </row>
    <row r="4017" spans="1:17">
      <c r="A4017" s="45">
        <v>45529</v>
      </c>
      <c r="B4017" s="20" t="s">
        <v>82</v>
      </c>
      <c r="C4017" s="20" t="s">
        <v>87</v>
      </c>
      <c r="D4017" s="20">
        <v>36</v>
      </c>
      <c r="E4017" s="20">
        <v>12728</v>
      </c>
      <c r="F4017" s="20">
        <v>42</v>
      </c>
      <c r="G4017" s="20">
        <v>1.5</v>
      </c>
      <c r="H4017" s="20">
        <v>3</v>
      </c>
      <c r="I4017" s="20">
        <v>37</v>
      </c>
      <c r="J4017" s="21">
        <v>96.4</v>
      </c>
      <c r="K4017" s="22">
        <f>IFERROR(TablaAforos[[#This Row],[AREA DEL POTRERO]]/TablaAforos[[#This Row],[NUMERO VACAS LOTE]]/TablaAforos[[#This Row],[DIAS OCUPACION]],"")</f>
        <v>101.01587301587301</v>
      </c>
      <c r="L4017" s="23">
        <f>YEAR(A4017)</f>
        <v>2024</v>
      </c>
      <c r="M4017" s="23">
        <f>MONTH(A4017)</f>
        <v>8</v>
      </c>
      <c r="N4017" s="23">
        <f>DAY(A4017)</f>
        <v>25</v>
      </c>
      <c r="O4017" s="23">
        <v>6</v>
      </c>
    </row>
    <row r="4018" spans="1:17">
      <c r="A4018" s="45">
        <v>45529</v>
      </c>
      <c r="B4018" s="20" t="s">
        <v>88</v>
      </c>
      <c r="C4018" s="20">
        <v>1</v>
      </c>
      <c r="D4018" s="20">
        <v>8</v>
      </c>
      <c r="E4018" s="20">
        <v>12800</v>
      </c>
      <c r="F4018" s="20">
        <v>47</v>
      </c>
      <c r="G4018" s="20">
        <v>1.4</v>
      </c>
      <c r="H4018" s="20">
        <v>2</v>
      </c>
      <c r="I4018" s="20">
        <v>29</v>
      </c>
      <c r="J4018" s="21">
        <v>114</v>
      </c>
      <c r="K4018" s="22">
        <f>IFERROR(TablaAforos[[#This Row],[AREA DEL POTRERO]]/TablaAforos[[#This Row],[NUMERO VACAS LOTE]]/TablaAforos[[#This Row],[DIAS OCUPACION]],"")</f>
        <v>136.17021276595744</v>
      </c>
      <c r="L4018" s="23">
        <f>YEAR(A4018)</f>
        <v>2024</v>
      </c>
      <c r="M4018" s="23">
        <f>MONTH(A4018)</f>
        <v>8</v>
      </c>
      <c r="N4018" s="23">
        <f>DAY(A4018)</f>
        <v>25</v>
      </c>
      <c r="O4018" s="23">
        <v>6</v>
      </c>
    </row>
    <row r="4019" spans="1:17">
      <c r="A4019" s="45">
        <v>45530</v>
      </c>
      <c r="B4019" s="20" t="s">
        <v>81</v>
      </c>
      <c r="C4019" s="20">
        <v>1</v>
      </c>
      <c r="D4019" s="20">
        <v>5</v>
      </c>
      <c r="E4019" s="20">
        <v>2550</v>
      </c>
      <c r="F4019" s="20">
        <v>39</v>
      </c>
      <c r="G4019" s="20">
        <v>2.2000000000000002</v>
      </c>
      <c r="H4019" s="20">
        <v>1</v>
      </c>
      <c r="I4019" s="20">
        <v>30</v>
      </c>
      <c r="J4019" s="21">
        <v>96</v>
      </c>
      <c r="K4019" s="22">
        <f>IFERROR(TablaAforos[[#This Row],[AREA DEL POTRERO]]/TablaAforos[[#This Row],[NUMERO VACAS LOTE]]/TablaAforos[[#This Row],[DIAS OCUPACION]],"")</f>
        <v>65.384615384615387</v>
      </c>
      <c r="L4019" s="23">
        <f>YEAR(A4019)</f>
        <v>2024</v>
      </c>
      <c r="M4019" s="23">
        <f>MONTH(A4019)</f>
        <v>8</v>
      </c>
      <c r="N4019" s="23">
        <f>DAY(A4019)</f>
        <v>26</v>
      </c>
      <c r="O4019" s="23">
        <v>6</v>
      </c>
      <c r="P4019" s="23" t="s">
        <v>197</v>
      </c>
    </row>
    <row r="4020" spans="1:17">
      <c r="A4020" s="45">
        <v>45530</v>
      </c>
      <c r="B4020" s="20" t="s">
        <v>81</v>
      </c>
      <c r="C4020" s="20">
        <v>2</v>
      </c>
      <c r="D4020" s="20">
        <v>39</v>
      </c>
      <c r="E4020" s="20">
        <v>1266</v>
      </c>
      <c r="F4020" s="20">
        <v>37</v>
      </c>
      <c r="G4020" s="20">
        <v>2</v>
      </c>
      <c r="H4020" s="20">
        <v>0.5</v>
      </c>
      <c r="I4020" s="20">
        <v>31</v>
      </c>
      <c r="J4020" s="21">
        <v>89.3</v>
      </c>
      <c r="K4020" s="22">
        <f>IFERROR(TablaAforos[[#This Row],[AREA DEL POTRERO]]/TablaAforos[[#This Row],[NUMERO VACAS LOTE]]/TablaAforos[[#This Row],[DIAS OCUPACION]],"")</f>
        <v>68.432432432432435</v>
      </c>
      <c r="L4020" s="23">
        <f t="shared" si="699"/>
        <v>2024</v>
      </c>
      <c r="M4020" s="23">
        <f t="shared" si="700"/>
        <v>8</v>
      </c>
      <c r="N4020" s="23">
        <f t="shared" si="701"/>
        <v>26</v>
      </c>
      <c r="O4020" s="23">
        <v>6</v>
      </c>
      <c r="P4020" s="23" t="s">
        <v>197</v>
      </c>
    </row>
    <row r="4021" spans="1:17">
      <c r="A4021" s="45">
        <v>45530</v>
      </c>
      <c r="B4021" s="20" t="s">
        <v>81</v>
      </c>
      <c r="C4021" s="20">
        <v>2</v>
      </c>
      <c r="D4021" s="20">
        <v>38</v>
      </c>
      <c r="E4021" s="20">
        <v>1867</v>
      </c>
      <c r="F4021" s="20">
        <v>37</v>
      </c>
      <c r="G4021" s="20">
        <v>1.6</v>
      </c>
      <c r="H4021" s="20">
        <v>0.5</v>
      </c>
      <c r="I4021" s="20">
        <v>32</v>
      </c>
      <c r="J4021" s="21">
        <v>99.3</v>
      </c>
      <c r="K4021" s="22">
        <f>IFERROR(TablaAforos[[#This Row],[AREA DEL POTRERO]]/TablaAforos[[#This Row],[NUMERO VACAS LOTE]]/TablaAforos[[#This Row],[DIAS OCUPACION]],"")</f>
        <v>100.91891891891892</v>
      </c>
      <c r="L4021" s="23">
        <f>YEAR(A4021)</f>
        <v>2024</v>
      </c>
      <c r="M4021" s="23">
        <f>MONTH(A4021)</f>
        <v>8</v>
      </c>
      <c r="N4021" s="23">
        <f>DAY(A4021)</f>
        <v>26</v>
      </c>
      <c r="O4021" s="23">
        <v>6</v>
      </c>
      <c r="P4021" s="23" t="s">
        <v>197</v>
      </c>
    </row>
    <row r="4022" spans="1:17">
      <c r="A4022" s="45">
        <v>45530</v>
      </c>
      <c r="B4022" s="20" t="s">
        <v>82</v>
      </c>
      <c r="C4022" s="20" t="s">
        <v>86</v>
      </c>
      <c r="D4022" s="20">
        <v>33</v>
      </c>
      <c r="E4022" s="20">
        <v>6323</v>
      </c>
      <c r="F4022" s="20">
        <v>40</v>
      </c>
      <c r="G4022" s="20">
        <v>1.6</v>
      </c>
      <c r="H4022" s="20">
        <v>1.5</v>
      </c>
      <c r="I4022" s="20">
        <v>26</v>
      </c>
      <c r="J4022" s="21">
        <v>106</v>
      </c>
      <c r="K4022" s="22">
        <f>IFERROR(TablaAforos[[#This Row],[AREA DEL POTRERO]]/TablaAforos[[#This Row],[NUMERO VACAS LOTE]]/TablaAforos[[#This Row],[DIAS OCUPACION]],"")</f>
        <v>105.38333333333333</v>
      </c>
      <c r="L4022" s="23">
        <f t="shared" si="699"/>
        <v>2024</v>
      </c>
      <c r="M4022" s="23">
        <f t="shared" si="700"/>
        <v>8</v>
      </c>
      <c r="N4022" s="23">
        <f t="shared" si="701"/>
        <v>26</v>
      </c>
      <c r="O4022" s="23">
        <v>6</v>
      </c>
    </row>
    <row r="4023" spans="1:17">
      <c r="A4023" s="45">
        <v>45531</v>
      </c>
      <c r="B4023" s="20" t="s">
        <v>81</v>
      </c>
      <c r="C4023" s="20">
        <v>1</v>
      </c>
      <c r="D4023" s="20">
        <v>4</v>
      </c>
      <c r="E4023" s="20">
        <v>2935</v>
      </c>
      <c r="F4023" s="20">
        <v>39</v>
      </c>
      <c r="G4023" s="20">
        <v>2.1</v>
      </c>
      <c r="H4023" s="20">
        <v>1</v>
      </c>
      <c r="I4023" s="20">
        <v>30</v>
      </c>
      <c r="J4023" s="21">
        <v>107</v>
      </c>
      <c r="K4023" s="22">
        <f>IFERROR(TablaAforos[[#This Row],[AREA DEL POTRERO]]/TablaAforos[[#This Row],[NUMERO VACAS LOTE]]/TablaAforos[[#This Row],[DIAS OCUPACION]],"")</f>
        <v>75.256410256410263</v>
      </c>
      <c r="L4023" s="23">
        <f t="shared" si="699"/>
        <v>2024</v>
      </c>
      <c r="M4023" s="23">
        <f t="shared" si="700"/>
        <v>8</v>
      </c>
      <c r="N4023" s="23">
        <f t="shared" si="701"/>
        <v>27</v>
      </c>
      <c r="O4023" s="23">
        <v>6</v>
      </c>
      <c r="P4023" s="23" t="s">
        <v>197</v>
      </c>
    </row>
    <row r="4024" spans="1:17">
      <c r="A4024" s="45">
        <v>45531</v>
      </c>
      <c r="B4024" s="20" t="s">
        <v>81</v>
      </c>
      <c r="C4024" s="20">
        <v>2</v>
      </c>
      <c r="D4024" s="20">
        <v>38</v>
      </c>
      <c r="E4024" s="20">
        <v>1430</v>
      </c>
      <c r="F4024" s="20">
        <v>37</v>
      </c>
      <c r="G4024" s="20">
        <v>1.9</v>
      </c>
      <c r="H4024" s="20">
        <v>0.5</v>
      </c>
      <c r="I4024" s="20">
        <v>32</v>
      </c>
      <c r="J4024" s="21">
        <v>96.5</v>
      </c>
      <c r="K4024" s="22">
        <f>IFERROR(TablaAforos[[#This Row],[AREA DEL POTRERO]]/TablaAforos[[#This Row],[NUMERO VACAS LOTE]]/TablaAforos[[#This Row],[DIAS OCUPACION]],"")</f>
        <v>77.297297297297291</v>
      </c>
      <c r="L4024" s="23">
        <f t="shared" si="699"/>
        <v>2024</v>
      </c>
      <c r="M4024" s="23">
        <f t="shared" si="700"/>
        <v>8</v>
      </c>
      <c r="N4024" s="23">
        <f t="shared" si="701"/>
        <v>27</v>
      </c>
      <c r="O4024" s="23">
        <v>6</v>
      </c>
      <c r="P4024" s="23" t="s">
        <v>197</v>
      </c>
    </row>
    <row r="4025" spans="1:17">
      <c r="A4025" s="45">
        <v>45531</v>
      </c>
      <c r="B4025" s="20" t="s">
        <v>81</v>
      </c>
      <c r="C4025" s="20">
        <v>2</v>
      </c>
      <c r="D4025" s="20">
        <v>41</v>
      </c>
      <c r="E4025" s="20">
        <v>2524</v>
      </c>
      <c r="F4025" s="20">
        <v>37</v>
      </c>
      <c r="G4025" s="20">
        <v>1.9</v>
      </c>
      <c r="H4025" s="20">
        <v>1</v>
      </c>
      <c r="I4025" s="20">
        <v>30</v>
      </c>
      <c r="J4025" s="21">
        <v>87.8</v>
      </c>
      <c r="K4025" s="22">
        <f>IFERROR(TablaAforos[[#This Row],[AREA DEL POTRERO]]/TablaAforos[[#This Row],[NUMERO VACAS LOTE]]/TablaAforos[[#This Row],[DIAS OCUPACION]],"")</f>
        <v>68.21621621621621</v>
      </c>
      <c r="L4025" s="23">
        <f t="shared" si="699"/>
        <v>2024</v>
      </c>
      <c r="M4025" s="23">
        <f t="shared" si="700"/>
        <v>8</v>
      </c>
      <c r="N4025" s="23">
        <f t="shared" si="701"/>
        <v>27</v>
      </c>
      <c r="O4025" s="23">
        <v>6</v>
      </c>
    </row>
    <row r="4026" spans="1:17">
      <c r="A4026" s="45">
        <v>45531</v>
      </c>
      <c r="B4026" s="20" t="s">
        <v>88</v>
      </c>
      <c r="C4026" s="20">
        <v>1</v>
      </c>
      <c r="D4026" s="20">
        <v>4</v>
      </c>
      <c r="J4026" s="21"/>
      <c r="K4026" s="22" t="str">
        <f>IFERROR(TablaAforos[[#This Row],[AREA DEL POTRERO]]/TablaAforos[[#This Row],[NUMERO VACAS LOTE]]/TablaAforos[[#This Row],[DIAS OCUPACION]],"")</f>
        <v/>
      </c>
      <c r="L4026" s="23">
        <f t="shared" si="699"/>
        <v>2024</v>
      </c>
      <c r="M4026" s="23">
        <f t="shared" si="700"/>
        <v>8</v>
      </c>
      <c r="N4026" s="23">
        <f t="shared" si="701"/>
        <v>27</v>
      </c>
    </row>
    <row r="4027" spans="1:17">
      <c r="A4027" s="45">
        <v>45532</v>
      </c>
      <c r="B4027" s="20" t="s">
        <v>81</v>
      </c>
      <c r="C4027" s="20">
        <v>1</v>
      </c>
      <c r="D4027" s="20">
        <v>3</v>
      </c>
      <c r="E4027" s="20">
        <v>2161</v>
      </c>
      <c r="F4027" s="20">
        <v>39</v>
      </c>
      <c r="G4027" s="20">
        <v>2.1</v>
      </c>
      <c r="H4027" s="20">
        <v>1</v>
      </c>
      <c r="I4027" s="20">
        <v>29</v>
      </c>
      <c r="J4027" s="21">
        <v>78.2</v>
      </c>
      <c r="K4027" s="22">
        <f>IFERROR(TablaAforos[[#This Row],[AREA DEL POTRERO]]/TablaAforos[[#This Row],[NUMERO VACAS LOTE]]/TablaAforos[[#This Row],[DIAS OCUPACION]],"")</f>
        <v>55.410256410256409</v>
      </c>
      <c r="L4027" s="23">
        <f t="shared" si="699"/>
        <v>2024</v>
      </c>
      <c r="M4027" s="23">
        <f t="shared" si="700"/>
        <v>8</v>
      </c>
      <c r="N4027" s="23">
        <f t="shared" si="701"/>
        <v>28</v>
      </c>
      <c r="O4027" s="23">
        <v>6</v>
      </c>
      <c r="P4027" s="23" t="s">
        <v>197</v>
      </c>
    </row>
    <row r="4028" spans="1:17">
      <c r="A4028" s="45">
        <v>45532</v>
      </c>
      <c r="B4028" s="20" t="s">
        <v>81</v>
      </c>
      <c r="C4028" s="20">
        <v>2</v>
      </c>
      <c r="D4028" s="20">
        <v>42</v>
      </c>
      <c r="E4028" s="20">
        <v>2723</v>
      </c>
      <c r="F4028" s="20">
        <v>37</v>
      </c>
      <c r="G4028" s="20">
        <v>1.9</v>
      </c>
      <c r="H4028" s="20">
        <v>1</v>
      </c>
      <c r="I4028" s="20">
        <v>30</v>
      </c>
      <c r="J4028" s="21">
        <v>84.3</v>
      </c>
      <c r="K4028" s="22">
        <f>IFERROR(TablaAforos[[#This Row],[AREA DEL POTRERO]]/TablaAforos[[#This Row],[NUMERO VACAS LOTE]]/TablaAforos[[#This Row],[DIAS OCUPACION]],"")</f>
        <v>73.594594594594597</v>
      </c>
      <c r="L4028" s="23">
        <f t="shared" si="699"/>
        <v>2024</v>
      </c>
      <c r="M4028" s="23">
        <f t="shared" si="700"/>
        <v>8</v>
      </c>
      <c r="N4028" s="23">
        <f t="shared" si="701"/>
        <v>28</v>
      </c>
      <c r="O4028" s="23">
        <v>6</v>
      </c>
      <c r="P4028" s="23" t="s">
        <v>197</v>
      </c>
    </row>
    <row r="4029" spans="1:17">
      <c r="A4029" s="45">
        <v>45532</v>
      </c>
      <c r="B4029" s="20" t="s">
        <v>82</v>
      </c>
      <c r="C4029" s="20" t="s">
        <v>86</v>
      </c>
      <c r="D4029" s="20">
        <v>31</v>
      </c>
      <c r="E4029" s="20">
        <v>6348</v>
      </c>
      <c r="F4029" s="20">
        <v>40</v>
      </c>
      <c r="G4029" s="20">
        <v>2</v>
      </c>
      <c r="H4029" s="20">
        <v>2</v>
      </c>
      <c r="I4029" s="20">
        <v>25</v>
      </c>
      <c r="J4029" s="21">
        <v>98.1</v>
      </c>
      <c r="K4029" s="22">
        <f>IFERROR(TablaAforos[[#This Row],[AREA DEL POTRERO]]/TablaAforos[[#This Row],[NUMERO VACAS LOTE]]/TablaAforos[[#This Row],[DIAS OCUPACION]],"")</f>
        <v>79.349999999999994</v>
      </c>
      <c r="L4029" s="23">
        <f t="shared" si="699"/>
        <v>2024</v>
      </c>
      <c r="M4029" s="23">
        <f t="shared" si="700"/>
        <v>8</v>
      </c>
      <c r="N4029" s="23">
        <f t="shared" si="701"/>
        <v>28</v>
      </c>
      <c r="O4029" s="23">
        <v>6</v>
      </c>
    </row>
    <row r="4030" spans="1:17">
      <c r="A4030" s="45">
        <v>45533</v>
      </c>
      <c r="B4030" s="20" t="s">
        <v>81</v>
      </c>
      <c r="C4030" s="20">
        <v>1</v>
      </c>
      <c r="D4030" s="20">
        <v>2</v>
      </c>
      <c r="E4030" s="20">
        <v>2458</v>
      </c>
      <c r="F4030" s="20">
        <v>39</v>
      </c>
      <c r="G4030" s="20">
        <v>2.1</v>
      </c>
      <c r="H4030" s="20">
        <v>1</v>
      </c>
      <c r="I4030" s="20">
        <v>29</v>
      </c>
      <c r="J4030" s="21">
        <v>86.8</v>
      </c>
      <c r="K4030" s="22">
        <f>IFERROR(TablaAforos[[#This Row],[AREA DEL POTRERO]]/TablaAforos[[#This Row],[NUMERO VACAS LOTE]]/TablaAforos[[#This Row],[DIAS OCUPACION]],"")</f>
        <v>63.025641025641029</v>
      </c>
      <c r="L4030" s="23">
        <f t="shared" si="699"/>
        <v>2024</v>
      </c>
      <c r="M4030" s="23">
        <f t="shared" si="700"/>
        <v>8</v>
      </c>
      <c r="N4030" s="23">
        <f t="shared" si="701"/>
        <v>29</v>
      </c>
      <c r="O4030" s="23">
        <v>6</v>
      </c>
      <c r="P4030" s="23" t="s">
        <v>197</v>
      </c>
    </row>
    <row r="4031" spans="1:17">
      <c r="A4031" s="282">
        <v>45534</v>
      </c>
      <c r="B4031" s="283" t="s">
        <v>81</v>
      </c>
      <c r="C4031" s="283">
        <v>1</v>
      </c>
      <c r="D4031" s="283">
        <v>1</v>
      </c>
      <c r="E4031" s="283">
        <v>2944</v>
      </c>
      <c r="F4031" s="283">
        <v>39</v>
      </c>
      <c r="G4031" s="283">
        <v>2.1</v>
      </c>
      <c r="H4031" s="283">
        <v>1</v>
      </c>
      <c r="I4031" s="283">
        <v>29</v>
      </c>
      <c r="J4031" s="284">
        <v>110</v>
      </c>
      <c r="K4031" s="285">
        <f>IFERROR(TablaAforos[[#This Row],[AREA DEL POTRERO]]/TablaAforos[[#This Row],[NUMERO VACAS LOTE]]/TablaAforos[[#This Row],[DIAS OCUPACION]],"")</f>
        <v>75.487179487179489</v>
      </c>
      <c r="L4031" s="286">
        <f>YEAR(A4031)</f>
        <v>2024</v>
      </c>
      <c r="M4031" s="286">
        <f>MONTH(A4031)</f>
        <v>8</v>
      </c>
      <c r="N4031" s="286">
        <f>DAY(A4031)</f>
        <v>30</v>
      </c>
      <c r="O4031" s="286">
        <v>6</v>
      </c>
      <c r="P4031" s="23" t="s">
        <v>197</v>
      </c>
      <c r="Q4031" s="283"/>
    </row>
    <row r="4032" spans="1:17">
      <c r="A4032" s="45">
        <v>45534</v>
      </c>
      <c r="B4032" s="20" t="s">
        <v>81</v>
      </c>
      <c r="C4032" s="20">
        <v>2</v>
      </c>
      <c r="D4032" s="20">
        <v>33</v>
      </c>
      <c r="E4032" s="20">
        <v>2131</v>
      </c>
      <c r="F4032" s="20">
        <v>37</v>
      </c>
      <c r="G4032" s="20">
        <v>1.9</v>
      </c>
      <c r="H4032" s="20">
        <v>1</v>
      </c>
      <c r="I4032" s="20">
        <v>31</v>
      </c>
      <c r="J4032" s="21">
        <v>81.400000000000006</v>
      </c>
      <c r="K4032" s="22">
        <f>IFERROR(TablaAforos[[#This Row],[AREA DEL POTRERO]]/TablaAforos[[#This Row],[NUMERO VACAS LOTE]]/TablaAforos[[#This Row],[DIAS OCUPACION]],"")</f>
        <v>57.594594594594597</v>
      </c>
      <c r="L4032" s="23">
        <f t="shared" si="699"/>
        <v>2024</v>
      </c>
      <c r="M4032" s="23">
        <f t="shared" si="700"/>
        <v>8</v>
      </c>
      <c r="N4032" s="23">
        <f t="shared" si="701"/>
        <v>30</v>
      </c>
      <c r="O4032" s="23">
        <v>6</v>
      </c>
      <c r="P4032" s="23" t="s">
        <v>197</v>
      </c>
    </row>
    <row r="4033" spans="1:17">
      <c r="A4033" s="282">
        <v>45534</v>
      </c>
      <c r="B4033" s="283" t="s">
        <v>82</v>
      </c>
      <c r="C4033" s="283" t="s">
        <v>86</v>
      </c>
      <c r="D4033" s="283">
        <v>14</v>
      </c>
      <c r="E4033" s="283">
        <v>2500</v>
      </c>
      <c r="F4033" s="283">
        <v>40</v>
      </c>
      <c r="G4033" s="283">
        <v>2</v>
      </c>
      <c r="H4033" s="283">
        <v>1</v>
      </c>
      <c r="I4033" s="283">
        <v>41</v>
      </c>
      <c r="J4033" s="284">
        <v>78.099999999999994</v>
      </c>
      <c r="K4033" s="285">
        <f>IFERROR(TablaAforos[[#This Row],[AREA DEL POTRERO]]/TablaAforos[[#This Row],[NUMERO VACAS LOTE]]/TablaAforos[[#This Row],[DIAS OCUPACION]],"")</f>
        <v>62.5</v>
      </c>
      <c r="L4033" s="286">
        <f>YEAR(A4033)</f>
        <v>2024</v>
      </c>
      <c r="M4033" s="286">
        <f>MONTH(A4033)</f>
        <v>8</v>
      </c>
      <c r="N4033" s="286">
        <f>DAY(A4033)</f>
        <v>30</v>
      </c>
      <c r="O4033" s="286">
        <v>6</v>
      </c>
      <c r="P4033" s="286"/>
      <c r="Q4033" s="283"/>
    </row>
    <row r="4034" spans="1:17">
      <c r="A4034" s="45">
        <v>45534</v>
      </c>
      <c r="B4034" s="20" t="s">
        <v>82</v>
      </c>
      <c r="C4034" s="20" t="s">
        <v>87</v>
      </c>
      <c r="D4034" s="20">
        <v>37</v>
      </c>
      <c r="E4034" s="20">
        <v>6600</v>
      </c>
      <c r="F4034" s="20">
        <v>42</v>
      </c>
      <c r="G4034" s="20">
        <v>1.5</v>
      </c>
      <c r="H4034" s="20">
        <v>3</v>
      </c>
      <c r="I4034" s="20">
        <v>38</v>
      </c>
      <c r="J4034" s="21">
        <v>48.7</v>
      </c>
      <c r="K4034" s="22">
        <f>IFERROR(TablaAforos[[#This Row],[AREA DEL POTRERO]]/TablaAforos[[#This Row],[NUMERO VACAS LOTE]]/TablaAforos[[#This Row],[DIAS OCUPACION]],"")</f>
        <v>52.38095238095238</v>
      </c>
      <c r="L4034" s="23">
        <f t="shared" si="699"/>
        <v>2024</v>
      </c>
      <c r="M4034" s="23">
        <f t="shared" si="700"/>
        <v>8</v>
      </c>
      <c r="N4034" s="23">
        <f t="shared" si="701"/>
        <v>30</v>
      </c>
      <c r="O4034" s="23">
        <v>6</v>
      </c>
    </row>
    <row r="4035" spans="1:17">
      <c r="A4035" s="45">
        <v>45535</v>
      </c>
      <c r="B4035" s="20" t="s">
        <v>81</v>
      </c>
      <c r="C4035" s="20">
        <v>1</v>
      </c>
      <c r="D4035" s="20">
        <v>7</v>
      </c>
      <c r="E4035" s="20">
        <v>2054</v>
      </c>
      <c r="F4035" s="20">
        <v>39</v>
      </c>
      <c r="G4035" s="20">
        <v>2</v>
      </c>
      <c r="H4035" s="20">
        <v>1</v>
      </c>
      <c r="I4035" s="20">
        <v>29</v>
      </c>
      <c r="J4035" s="21">
        <v>90.2</v>
      </c>
      <c r="K4035" s="22">
        <f>IFERROR(TablaAforos[[#This Row],[AREA DEL POTRERO]]/TablaAforos[[#This Row],[NUMERO VACAS LOTE]]/TablaAforos[[#This Row],[DIAS OCUPACION]],"")</f>
        <v>52.666666666666664</v>
      </c>
      <c r="L4035" s="23">
        <f t="shared" si="699"/>
        <v>2024</v>
      </c>
      <c r="M4035" s="23">
        <f t="shared" si="700"/>
        <v>8</v>
      </c>
      <c r="N4035" s="23">
        <f t="shared" si="701"/>
        <v>31</v>
      </c>
      <c r="O4035" s="23">
        <v>6</v>
      </c>
      <c r="P4035" s="23" t="s">
        <v>197</v>
      </c>
    </row>
    <row r="4036" spans="1:17">
      <c r="A4036" s="282">
        <v>45535</v>
      </c>
      <c r="B4036" s="283" t="s">
        <v>81</v>
      </c>
      <c r="C4036" s="283">
        <v>1</v>
      </c>
      <c r="D4036" s="283">
        <v>8</v>
      </c>
      <c r="E4036" s="283">
        <v>2211</v>
      </c>
      <c r="F4036" s="283">
        <v>39</v>
      </c>
      <c r="G4036" s="283">
        <v>2</v>
      </c>
      <c r="H4036" s="283">
        <v>1</v>
      </c>
      <c r="I4036" s="283">
        <v>28</v>
      </c>
      <c r="J4036" s="284">
        <v>97.4</v>
      </c>
      <c r="K4036" s="285">
        <f>IFERROR(TablaAforos[[#This Row],[AREA DEL POTRERO]]/TablaAforos[[#This Row],[NUMERO VACAS LOTE]]/TablaAforos[[#This Row],[DIAS OCUPACION]],"")</f>
        <v>56.692307692307693</v>
      </c>
      <c r="L4036" s="286">
        <f>YEAR(A4036)</f>
        <v>2024</v>
      </c>
      <c r="M4036" s="286">
        <f>MONTH(A4036)</f>
        <v>8</v>
      </c>
      <c r="N4036" s="286">
        <f>DAY(A4036)</f>
        <v>31</v>
      </c>
      <c r="O4036" s="286">
        <v>6</v>
      </c>
      <c r="P4036" s="23" t="s">
        <v>197</v>
      </c>
      <c r="Q4036" s="283"/>
    </row>
    <row r="4037" spans="1:17">
      <c r="A4037" s="282">
        <v>45535</v>
      </c>
      <c r="B4037" s="283" t="s">
        <v>81</v>
      </c>
      <c r="C4037" s="283">
        <v>2</v>
      </c>
      <c r="D4037" s="283">
        <v>34</v>
      </c>
      <c r="E4037" s="283">
        <v>2536</v>
      </c>
      <c r="F4037" s="283">
        <v>36</v>
      </c>
      <c r="G4037" s="283">
        <v>2.1</v>
      </c>
      <c r="H4037" s="283">
        <v>1</v>
      </c>
      <c r="I4037" s="283">
        <v>31</v>
      </c>
      <c r="J4037" s="284">
        <v>74</v>
      </c>
      <c r="K4037" s="285">
        <f>IFERROR(TablaAforos[[#This Row],[AREA DEL POTRERO]]/TablaAforos[[#This Row],[NUMERO VACAS LOTE]]/TablaAforos[[#This Row],[DIAS OCUPACION]],"")</f>
        <v>70.444444444444443</v>
      </c>
      <c r="L4037" s="286">
        <f>YEAR(A4037)</f>
        <v>2024</v>
      </c>
      <c r="M4037" s="286">
        <f>MONTH(A4037)</f>
        <v>8</v>
      </c>
      <c r="N4037" s="286">
        <f>DAY(A4037)</f>
        <v>31</v>
      </c>
      <c r="O4037" s="286">
        <v>6</v>
      </c>
      <c r="P4037" s="23" t="s">
        <v>197</v>
      </c>
      <c r="Q4037" s="283"/>
    </row>
    <row r="4038" spans="1:17">
      <c r="A4038" s="282">
        <v>45535</v>
      </c>
      <c r="B4038" s="283" t="s">
        <v>82</v>
      </c>
      <c r="C4038" s="283" t="s">
        <v>86</v>
      </c>
      <c r="D4038" s="283">
        <v>15</v>
      </c>
      <c r="E4038" s="283">
        <v>2500</v>
      </c>
      <c r="F4038" s="283">
        <v>42</v>
      </c>
      <c r="G4038" s="283">
        <v>2.4</v>
      </c>
      <c r="H4038" s="283">
        <v>1</v>
      </c>
      <c r="I4038" s="283">
        <v>41</v>
      </c>
      <c r="J4038" s="284">
        <v>97.1</v>
      </c>
      <c r="K4038" s="285">
        <f>IFERROR(TablaAforos[[#This Row],[AREA DEL POTRERO]]/TablaAforos[[#This Row],[NUMERO VACAS LOTE]]/TablaAforos[[#This Row],[DIAS OCUPACION]],"")</f>
        <v>59.523809523809526</v>
      </c>
      <c r="L4038" s="286">
        <f t="shared" ref="L4038:L4057" si="702">YEAR(A4038)</f>
        <v>2024</v>
      </c>
      <c r="M4038" s="286">
        <f t="shared" ref="M4038:M4057" si="703">MONTH(A4038)</f>
        <v>8</v>
      </c>
      <c r="N4038" s="286">
        <f t="shared" ref="N4038:N4057" si="704">DAY(A4038)</f>
        <v>31</v>
      </c>
      <c r="O4038" s="286">
        <v>6</v>
      </c>
      <c r="P4038" s="286"/>
      <c r="Q4038" s="283"/>
    </row>
    <row r="4039" spans="1:17">
      <c r="A4039" s="282">
        <v>45535</v>
      </c>
      <c r="B4039" s="283" t="s">
        <v>88</v>
      </c>
      <c r="C4039" s="283">
        <v>1</v>
      </c>
      <c r="D4039" s="283">
        <v>11</v>
      </c>
      <c r="E4039" s="283">
        <v>7920</v>
      </c>
      <c r="F4039" s="283">
        <v>46</v>
      </c>
      <c r="G4039" s="283">
        <v>0.8</v>
      </c>
      <c r="H4039" s="283">
        <v>2</v>
      </c>
      <c r="I4039" s="283">
        <v>32</v>
      </c>
      <c r="J4039" s="284">
        <v>42.3</v>
      </c>
      <c r="K4039" s="285">
        <f>IFERROR(TablaAforos[[#This Row],[AREA DEL POTRERO]]/TablaAforos[[#This Row],[NUMERO VACAS LOTE]]/TablaAforos[[#This Row],[DIAS OCUPACION]],"")</f>
        <v>86.086956521739125</v>
      </c>
      <c r="L4039" s="286">
        <f>YEAR(A4039)</f>
        <v>2024</v>
      </c>
      <c r="M4039" s="286">
        <f>MONTH(A4039)</f>
        <v>8</v>
      </c>
      <c r="N4039" s="286">
        <f>DAY(A4039)</f>
        <v>31</v>
      </c>
      <c r="O4039" s="286">
        <v>6</v>
      </c>
      <c r="P4039" s="286"/>
      <c r="Q4039" s="283"/>
    </row>
    <row r="4040" spans="1:17">
      <c r="A4040" s="282">
        <v>45536</v>
      </c>
      <c r="B4040" s="283" t="s">
        <v>81</v>
      </c>
      <c r="C4040" s="283">
        <v>1</v>
      </c>
      <c r="D4040" s="283">
        <v>9</v>
      </c>
      <c r="E4040" s="283">
        <v>2169</v>
      </c>
      <c r="F4040" s="283">
        <v>39</v>
      </c>
      <c r="G4040" s="283">
        <v>2.2000000000000002</v>
      </c>
      <c r="H4040" s="283">
        <v>1</v>
      </c>
      <c r="I4040" s="283">
        <v>28</v>
      </c>
      <c r="J4040" s="284">
        <v>90.4</v>
      </c>
      <c r="K4040" s="285">
        <f>IFERROR(TablaAforos[[#This Row],[AREA DEL POTRERO]]/TablaAforos[[#This Row],[NUMERO VACAS LOTE]]/TablaAforos[[#This Row],[DIAS OCUPACION]],"")</f>
        <v>55.615384615384613</v>
      </c>
      <c r="L4040" s="286">
        <f t="shared" si="702"/>
        <v>2024</v>
      </c>
      <c r="M4040" s="286">
        <f t="shared" si="703"/>
        <v>9</v>
      </c>
      <c r="N4040" s="286">
        <f t="shared" si="704"/>
        <v>1</v>
      </c>
      <c r="O4040" s="286">
        <v>6</v>
      </c>
      <c r="P4040" s="23" t="s">
        <v>197</v>
      </c>
      <c r="Q4040" s="283"/>
    </row>
    <row r="4041" spans="1:17">
      <c r="A4041" s="282">
        <v>45536</v>
      </c>
      <c r="B4041" s="283" t="s">
        <v>81</v>
      </c>
      <c r="C4041" s="283">
        <v>2</v>
      </c>
      <c r="D4041" s="283">
        <v>35</v>
      </c>
      <c r="E4041" s="283">
        <v>2357</v>
      </c>
      <c r="F4041" s="283">
        <v>36</v>
      </c>
      <c r="G4041" s="283">
        <v>2.2999999999999998</v>
      </c>
      <c r="H4041" s="283">
        <v>1</v>
      </c>
      <c r="I4041" s="283">
        <v>31</v>
      </c>
      <c r="J4041" s="284">
        <v>94.3</v>
      </c>
      <c r="K4041" s="285">
        <f>IFERROR(TablaAforos[[#This Row],[AREA DEL POTRERO]]/TablaAforos[[#This Row],[NUMERO VACAS LOTE]]/TablaAforos[[#This Row],[DIAS OCUPACION]],"")</f>
        <v>65.472222222222229</v>
      </c>
      <c r="L4041" s="286">
        <f t="shared" si="702"/>
        <v>2024</v>
      </c>
      <c r="M4041" s="286">
        <f t="shared" si="703"/>
        <v>9</v>
      </c>
      <c r="N4041" s="286">
        <f t="shared" si="704"/>
        <v>1</v>
      </c>
      <c r="O4041" s="286">
        <v>6</v>
      </c>
      <c r="P4041" s="23" t="s">
        <v>197</v>
      </c>
      <c r="Q4041" s="283"/>
    </row>
    <row r="4042" spans="1:17">
      <c r="A4042" s="282">
        <v>45536</v>
      </c>
      <c r="B4042" s="283" t="s">
        <v>82</v>
      </c>
      <c r="C4042" s="283" t="s">
        <v>86</v>
      </c>
      <c r="D4042" s="283">
        <v>16</v>
      </c>
      <c r="E4042" s="283">
        <v>2500</v>
      </c>
      <c r="F4042" s="283">
        <v>42</v>
      </c>
      <c r="G4042" s="283">
        <v>2.2999999999999998</v>
      </c>
      <c r="H4042" s="283">
        <v>1</v>
      </c>
      <c r="I4042" s="283">
        <v>41</v>
      </c>
      <c r="J4042" s="284">
        <v>90.2</v>
      </c>
      <c r="K4042" s="285">
        <f>IFERROR(TablaAforos[[#This Row],[AREA DEL POTRERO]]/TablaAforos[[#This Row],[NUMERO VACAS LOTE]]/TablaAforos[[#This Row],[DIAS OCUPACION]],"")</f>
        <v>59.523809523809526</v>
      </c>
      <c r="L4042" s="286">
        <f t="shared" si="702"/>
        <v>2024</v>
      </c>
      <c r="M4042" s="286">
        <f t="shared" si="703"/>
        <v>9</v>
      </c>
      <c r="N4042" s="286">
        <f t="shared" si="704"/>
        <v>1</v>
      </c>
      <c r="O4042" s="286">
        <v>6</v>
      </c>
      <c r="P4042" s="286"/>
      <c r="Q4042" s="283"/>
    </row>
    <row r="4043" spans="1:17">
      <c r="A4043" s="282">
        <v>45537</v>
      </c>
      <c r="B4043" s="283" t="s">
        <v>81</v>
      </c>
      <c r="C4043" s="283">
        <v>1</v>
      </c>
      <c r="D4043" s="283">
        <v>10</v>
      </c>
      <c r="E4043" s="283">
        <v>2317</v>
      </c>
      <c r="F4043" s="283">
        <v>39</v>
      </c>
      <c r="G4043" s="283">
        <v>2.1</v>
      </c>
      <c r="H4043" s="283">
        <v>1</v>
      </c>
      <c r="I4043" s="283">
        <v>28</v>
      </c>
      <c r="J4043" s="284">
        <v>93.2</v>
      </c>
      <c r="K4043" s="285">
        <f>IFERROR(TablaAforos[[#This Row],[AREA DEL POTRERO]]/TablaAforos[[#This Row],[NUMERO VACAS LOTE]]/TablaAforos[[#This Row],[DIAS OCUPACION]],"")</f>
        <v>59.410256410256409</v>
      </c>
      <c r="L4043" s="286">
        <f t="shared" si="702"/>
        <v>2024</v>
      </c>
      <c r="M4043" s="286">
        <f t="shared" si="703"/>
        <v>9</v>
      </c>
      <c r="N4043" s="286">
        <f t="shared" si="704"/>
        <v>2</v>
      </c>
      <c r="O4043" s="286">
        <v>6</v>
      </c>
      <c r="P4043" s="23" t="s">
        <v>197</v>
      </c>
      <c r="Q4043" s="283"/>
    </row>
    <row r="4044" spans="1:17">
      <c r="A4044" s="282">
        <v>45537</v>
      </c>
      <c r="B4044" s="283" t="s">
        <v>81</v>
      </c>
      <c r="C4044" s="283">
        <v>2</v>
      </c>
      <c r="D4044" s="283">
        <v>36</v>
      </c>
      <c r="E4044" s="283">
        <v>3103</v>
      </c>
      <c r="F4044" s="283">
        <v>37</v>
      </c>
      <c r="G4044" s="283">
        <v>1.7</v>
      </c>
      <c r="H4044" s="283">
        <v>1</v>
      </c>
      <c r="I4044" s="283">
        <v>31</v>
      </c>
      <c r="J4044" s="284">
        <v>95.3</v>
      </c>
      <c r="K4044" s="285">
        <f>IFERROR(TablaAforos[[#This Row],[AREA DEL POTRERO]]/TablaAforos[[#This Row],[NUMERO VACAS LOTE]]/TablaAforos[[#This Row],[DIAS OCUPACION]],"")</f>
        <v>83.86486486486487</v>
      </c>
      <c r="L4044" s="286">
        <f t="shared" si="702"/>
        <v>2024</v>
      </c>
      <c r="M4044" s="286">
        <f t="shared" si="703"/>
        <v>9</v>
      </c>
      <c r="N4044" s="286">
        <f t="shared" si="704"/>
        <v>2</v>
      </c>
      <c r="O4044" s="286">
        <v>6</v>
      </c>
      <c r="P4044" s="23" t="s">
        <v>197</v>
      </c>
      <c r="Q4044" s="283"/>
    </row>
    <row r="4045" spans="1:17">
      <c r="A4045" s="282">
        <v>45537</v>
      </c>
      <c r="B4045" s="283" t="s">
        <v>82</v>
      </c>
      <c r="C4045" s="283" t="s">
        <v>86</v>
      </c>
      <c r="D4045" s="283">
        <v>17</v>
      </c>
      <c r="E4045" s="283">
        <v>2500</v>
      </c>
      <c r="F4045" s="283">
        <v>40</v>
      </c>
      <c r="G4045" s="283">
        <v>3.4</v>
      </c>
      <c r="H4045" s="283">
        <v>1</v>
      </c>
      <c r="I4045" s="283">
        <v>41</v>
      </c>
      <c r="J4045" s="284">
        <v>128</v>
      </c>
      <c r="K4045" s="285">
        <f>IFERROR(TablaAforos[[#This Row],[AREA DEL POTRERO]]/TablaAforos[[#This Row],[NUMERO VACAS LOTE]]/TablaAforos[[#This Row],[DIAS OCUPACION]],"")</f>
        <v>62.5</v>
      </c>
      <c r="L4045" s="286">
        <f t="shared" si="702"/>
        <v>2024</v>
      </c>
      <c r="M4045" s="286">
        <f t="shared" si="703"/>
        <v>9</v>
      </c>
      <c r="N4045" s="286">
        <f t="shared" si="704"/>
        <v>2</v>
      </c>
      <c r="O4045" s="286">
        <v>6</v>
      </c>
      <c r="P4045" s="286"/>
      <c r="Q4045" s="283"/>
    </row>
    <row r="4046" spans="1:17">
      <c r="A4046" s="282">
        <v>45537</v>
      </c>
      <c r="B4046" s="283" t="s">
        <v>88</v>
      </c>
      <c r="C4046" s="283">
        <v>1</v>
      </c>
      <c r="D4046" s="283">
        <v>12</v>
      </c>
      <c r="E4046" s="283">
        <v>11460</v>
      </c>
      <c r="F4046" s="283">
        <v>46</v>
      </c>
      <c r="G4046" s="283">
        <v>1</v>
      </c>
      <c r="H4046" s="283">
        <v>1</v>
      </c>
      <c r="I4046" s="283">
        <v>32</v>
      </c>
      <c r="J4046" s="284">
        <v>102</v>
      </c>
      <c r="K4046" s="285">
        <f>IFERROR(TablaAforos[[#This Row],[AREA DEL POTRERO]]/TablaAforos[[#This Row],[NUMERO VACAS LOTE]]/TablaAforos[[#This Row],[DIAS OCUPACION]],"")</f>
        <v>249.13043478260869</v>
      </c>
      <c r="L4046" s="286">
        <f>YEAR(A4046)</f>
        <v>2024</v>
      </c>
      <c r="M4046" s="286">
        <f>MONTH(A4046)</f>
        <v>9</v>
      </c>
      <c r="N4046" s="286">
        <f>DAY(A4046)</f>
        <v>2</v>
      </c>
      <c r="O4046" s="286">
        <v>6</v>
      </c>
      <c r="P4046" s="286"/>
      <c r="Q4046" s="283"/>
    </row>
    <row r="4047" spans="1:17">
      <c r="A4047" s="282">
        <v>45538</v>
      </c>
      <c r="B4047" s="283" t="s">
        <v>81</v>
      </c>
      <c r="C4047" s="283">
        <v>1</v>
      </c>
      <c r="D4047" s="283">
        <v>11</v>
      </c>
      <c r="E4047" s="283">
        <v>2272</v>
      </c>
      <c r="F4047" s="283">
        <v>39</v>
      </c>
      <c r="G4047" s="283">
        <v>2.2999999999999998</v>
      </c>
      <c r="H4047" s="283">
        <v>1</v>
      </c>
      <c r="I4047" s="283">
        <v>28</v>
      </c>
      <c r="J4047" s="284">
        <v>97.2</v>
      </c>
      <c r="K4047" s="285">
        <f>IFERROR(TablaAforos[[#This Row],[AREA DEL POTRERO]]/TablaAforos[[#This Row],[NUMERO VACAS LOTE]]/TablaAforos[[#This Row],[DIAS OCUPACION]],"")</f>
        <v>58.256410256410255</v>
      </c>
      <c r="L4047" s="286">
        <f t="shared" si="702"/>
        <v>2024</v>
      </c>
      <c r="M4047" s="286">
        <f t="shared" si="703"/>
        <v>9</v>
      </c>
      <c r="N4047" s="286">
        <f t="shared" si="704"/>
        <v>3</v>
      </c>
      <c r="O4047" s="286">
        <v>6</v>
      </c>
      <c r="P4047" s="23" t="s">
        <v>197</v>
      </c>
      <c r="Q4047" s="283"/>
    </row>
    <row r="4048" spans="1:17">
      <c r="A4048" s="282">
        <v>45538</v>
      </c>
      <c r="B4048" s="20" t="s">
        <v>81</v>
      </c>
      <c r="C4048" s="283">
        <v>2</v>
      </c>
      <c r="D4048" s="283">
        <v>29</v>
      </c>
      <c r="E4048" s="283">
        <v>1925</v>
      </c>
      <c r="F4048" s="283">
        <v>38</v>
      </c>
      <c r="G4048" s="283">
        <v>1.5</v>
      </c>
      <c r="H4048" s="283">
        <v>1</v>
      </c>
      <c r="I4048" s="283">
        <v>32</v>
      </c>
      <c r="J4048" s="284">
        <v>50.4</v>
      </c>
      <c r="K4048" s="285">
        <f>IFERROR(TablaAforos[[#This Row],[AREA DEL POTRERO]]/TablaAforos[[#This Row],[NUMERO VACAS LOTE]]/TablaAforos[[#This Row],[DIAS OCUPACION]],"")</f>
        <v>50.657894736842103</v>
      </c>
      <c r="L4048" s="286">
        <f t="shared" si="702"/>
        <v>2024</v>
      </c>
      <c r="M4048" s="286">
        <f t="shared" si="703"/>
        <v>9</v>
      </c>
      <c r="N4048" s="286">
        <f t="shared" si="704"/>
        <v>3</v>
      </c>
      <c r="O4048" s="286">
        <v>6</v>
      </c>
      <c r="P4048" s="23" t="s">
        <v>197</v>
      </c>
      <c r="Q4048" s="283"/>
    </row>
    <row r="4049" spans="1:17">
      <c r="A4049" s="282">
        <v>45507</v>
      </c>
      <c r="B4049" s="283" t="s">
        <v>82</v>
      </c>
      <c r="C4049" s="283" t="s">
        <v>86</v>
      </c>
      <c r="D4049" s="283">
        <v>18</v>
      </c>
      <c r="E4049" s="283">
        <v>2500</v>
      </c>
      <c r="F4049" s="283">
        <v>42</v>
      </c>
      <c r="G4049" s="283">
        <v>2.8</v>
      </c>
      <c r="H4049" s="283">
        <v>1</v>
      </c>
      <c r="I4049" s="283">
        <v>41</v>
      </c>
      <c r="J4049" s="284">
        <v>108</v>
      </c>
      <c r="K4049" s="285">
        <f>IFERROR(TablaAforos[[#This Row],[AREA DEL POTRERO]]/TablaAforos[[#This Row],[NUMERO VACAS LOTE]]/TablaAforos[[#This Row],[DIAS OCUPACION]],"")</f>
        <v>59.523809523809526</v>
      </c>
      <c r="L4049" s="286">
        <f t="shared" si="702"/>
        <v>2024</v>
      </c>
      <c r="M4049" s="286">
        <f t="shared" si="703"/>
        <v>8</v>
      </c>
      <c r="N4049" s="286">
        <f t="shared" si="704"/>
        <v>3</v>
      </c>
      <c r="O4049" s="286">
        <v>6</v>
      </c>
      <c r="P4049" s="286"/>
      <c r="Q4049" s="283"/>
    </row>
    <row r="4050" spans="1:17">
      <c r="A4050" s="45">
        <v>45538</v>
      </c>
      <c r="B4050" s="20" t="s">
        <v>88</v>
      </c>
      <c r="C4050" s="20">
        <v>1</v>
      </c>
      <c r="D4050" s="20">
        <v>1</v>
      </c>
      <c r="E4050" s="20">
        <v>13300</v>
      </c>
      <c r="F4050" s="20">
        <v>46</v>
      </c>
      <c r="G4050" s="20">
        <v>1.7</v>
      </c>
      <c r="H4050" s="20">
        <v>3.5</v>
      </c>
      <c r="I4050" s="20">
        <v>30</v>
      </c>
      <c r="J4050" s="21">
        <v>92.7</v>
      </c>
      <c r="K4050" s="22">
        <f>IFERROR(TablaAforos[[#This Row],[AREA DEL POTRERO]]/TablaAforos[[#This Row],[NUMERO VACAS LOTE]]/TablaAforos[[#This Row],[DIAS OCUPACION]],"")</f>
        <v>82.608695652173907</v>
      </c>
      <c r="L4050" s="23">
        <f>YEAR(A4050)</f>
        <v>2024</v>
      </c>
      <c r="M4050" s="23">
        <f>MONTH(A4050)</f>
        <v>9</v>
      </c>
      <c r="N4050" s="23">
        <f>DAY(A4050)</f>
        <v>3</v>
      </c>
      <c r="O4050" s="23">
        <v>6</v>
      </c>
    </row>
    <row r="4051" spans="1:17">
      <c r="A4051" s="282">
        <v>45539</v>
      </c>
      <c r="B4051" s="283" t="s">
        <v>81</v>
      </c>
      <c r="C4051" s="283">
        <v>1</v>
      </c>
      <c r="D4051" s="283">
        <v>12</v>
      </c>
      <c r="E4051" s="283">
        <v>2121</v>
      </c>
      <c r="F4051" s="283">
        <v>39</v>
      </c>
      <c r="G4051" s="283">
        <v>2.4</v>
      </c>
      <c r="H4051" s="283">
        <v>1</v>
      </c>
      <c r="I4051" s="283">
        <v>28</v>
      </c>
      <c r="J4051" s="284">
        <v>101</v>
      </c>
      <c r="K4051" s="285">
        <f>IFERROR(TablaAforos[[#This Row],[AREA DEL POTRERO]]/TablaAforos[[#This Row],[NUMERO VACAS LOTE]]/TablaAforos[[#This Row],[DIAS OCUPACION]],"")</f>
        <v>54.384615384615387</v>
      </c>
      <c r="L4051" s="286">
        <f t="shared" si="702"/>
        <v>2024</v>
      </c>
      <c r="M4051" s="286">
        <f t="shared" si="703"/>
        <v>9</v>
      </c>
      <c r="N4051" s="286">
        <f t="shared" si="704"/>
        <v>4</v>
      </c>
      <c r="O4051" s="286">
        <v>6</v>
      </c>
      <c r="P4051" s="23" t="s">
        <v>197</v>
      </c>
      <c r="Q4051" s="283"/>
    </row>
    <row r="4052" spans="1:17">
      <c r="A4052" s="282">
        <v>45539</v>
      </c>
      <c r="B4052" s="20" t="s">
        <v>81</v>
      </c>
      <c r="C4052" s="283">
        <v>2</v>
      </c>
      <c r="D4052" s="283">
        <v>28</v>
      </c>
      <c r="E4052" s="283">
        <v>2234</v>
      </c>
      <c r="F4052" s="283">
        <v>38</v>
      </c>
      <c r="G4052" s="283">
        <v>1.5</v>
      </c>
      <c r="H4052" s="283">
        <v>1</v>
      </c>
      <c r="I4052" s="283">
        <v>32</v>
      </c>
      <c r="J4052" s="284">
        <v>74.599999999999994</v>
      </c>
      <c r="K4052" s="285">
        <f>IFERROR(TablaAforos[[#This Row],[AREA DEL POTRERO]]/TablaAforos[[#This Row],[NUMERO VACAS LOTE]]/TablaAforos[[#This Row],[DIAS OCUPACION]],"")</f>
        <v>58.789473684210527</v>
      </c>
      <c r="L4052" s="286">
        <f t="shared" si="702"/>
        <v>2024</v>
      </c>
      <c r="M4052" s="286">
        <f t="shared" si="703"/>
        <v>9</v>
      </c>
      <c r="N4052" s="286">
        <f t="shared" si="704"/>
        <v>4</v>
      </c>
      <c r="O4052" s="286">
        <v>6</v>
      </c>
      <c r="P4052" s="23" t="s">
        <v>197</v>
      </c>
      <c r="Q4052" s="283"/>
    </row>
    <row r="4053" spans="1:17">
      <c r="A4053" s="282">
        <v>45539</v>
      </c>
      <c r="B4053" s="283" t="s">
        <v>82</v>
      </c>
      <c r="C4053" s="283" t="s">
        <v>86</v>
      </c>
      <c r="D4053" s="283">
        <v>19</v>
      </c>
      <c r="E4053" s="283">
        <v>2500</v>
      </c>
      <c r="F4053" s="283">
        <v>42</v>
      </c>
      <c r="G4053" s="283">
        <v>3.4</v>
      </c>
      <c r="H4053" s="283">
        <v>1</v>
      </c>
      <c r="I4053" s="283">
        <v>41</v>
      </c>
      <c r="J4053" s="284">
        <v>130</v>
      </c>
      <c r="K4053" s="285">
        <f>IFERROR(TablaAforos[[#This Row],[AREA DEL POTRERO]]/TablaAforos[[#This Row],[NUMERO VACAS LOTE]]/TablaAforos[[#This Row],[DIAS OCUPACION]],"")</f>
        <v>59.523809523809526</v>
      </c>
      <c r="L4053" s="286">
        <f t="shared" si="702"/>
        <v>2024</v>
      </c>
      <c r="M4053" s="286">
        <f t="shared" si="703"/>
        <v>9</v>
      </c>
      <c r="N4053" s="286">
        <f t="shared" si="704"/>
        <v>4</v>
      </c>
      <c r="O4053" s="286">
        <v>6</v>
      </c>
      <c r="P4053" s="286"/>
      <c r="Q4053" s="283"/>
    </row>
    <row r="4054" spans="1:17">
      <c r="A4054" s="282">
        <v>45539</v>
      </c>
      <c r="B4054" s="20" t="s">
        <v>82</v>
      </c>
      <c r="C4054" s="20" t="s">
        <v>87</v>
      </c>
      <c r="D4054" s="283">
        <v>30</v>
      </c>
      <c r="E4054" s="283">
        <v>12578</v>
      </c>
      <c r="F4054" s="283">
        <v>40</v>
      </c>
      <c r="G4054" s="283">
        <v>2.4</v>
      </c>
      <c r="H4054" s="283">
        <v>4.5</v>
      </c>
      <c r="I4054" s="283">
        <v>30</v>
      </c>
      <c r="J4054" s="284">
        <v>101</v>
      </c>
      <c r="K4054" s="285">
        <f>IFERROR(TablaAforos[[#This Row],[AREA DEL POTRERO]]/TablaAforos[[#This Row],[NUMERO VACAS LOTE]]/TablaAforos[[#This Row],[DIAS OCUPACION]],"")</f>
        <v>69.87777777777778</v>
      </c>
      <c r="L4054" s="286">
        <f t="shared" si="702"/>
        <v>2024</v>
      </c>
      <c r="M4054" s="286">
        <f t="shared" si="703"/>
        <v>9</v>
      </c>
      <c r="N4054" s="286">
        <f t="shared" si="704"/>
        <v>4</v>
      </c>
      <c r="O4054" s="286">
        <v>6</v>
      </c>
      <c r="P4054" s="286"/>
      <c r="Q4054" s="283"/>
    </row>
    <row r="4055" spans="1:17">
      <c r="A4055" s="282">
        <v>45540</v>
      </c>
      <c r="B4055" s="283" t="s">
        <v>81</v>
      </c>
      <c r="C4055" s="283">
        <v>1</v>
      </c>
      <c r="D4055" s="283">
        <v>14</v>
      </c>
      <c r="E4055" s="283">
        <v>2247</v>
      </c>
      <c r="F4055" s="283">
        <v>38</v>
      </c>
      <c r="G4055" s="283">
        <v>1.9</v>
      </c>
      <c r="H4055" s="283">
        <v>1</v>
      </c>
      <c r="I4055" s="283">
        <v>28</v>
      </c>
      <c r="J4055" s="284">
        <v>74.900000000000006</v>
      </c>
      <c r="K4055" s="285">
        <f>IFERROR(TablaAforos[[#This Row],[AREA DEL POTRERO]]/TablaAforos[[#This Row],[NUMERO VACAS LOTE]]/TablaAforos[[#This Row],[DIAS OCUPACION]],"")</f>
        <v>59.131578947368418</v>
      </c>
      <c r="L4055" s="286">
        <f>YEAR(A4055)</f>
        <v>2024</v>
      </c>
      <c r="M4055" s="286">
        <f>MONTH(A4055)</f>
        <v>9</v>
      </c>
      <c r="N4055" s="286">
        <f>DAY(A4055)</f>
        <v>5</v>
      </c>
      <c r="O4055" s="286">
        <v>6</v>
      </c>
      <c r="P4055" s="23" t="s">
        <v>200</v>
      </c>
      <c r="Q4055" s="283"/>
    </row>
    <row r="4056" spans="1:17">
      <c r="A4056" s="282">
        <v>45540</v>
      </c>
      <c r="B4056" s="20" t="s">
        <v>81</v>
      </c>
      <c r="C4056" s="283">
        <v>2</v>
      </c>
      <c r="D4056" s="283">
        <v>27</v>
      </c>
      <c r="E4056" s="283">
        <v>2312</v>
      </c>
      <c r="F4056" s="283">
        <v>38</v>
      </c>
      <c r="G4056" s="283">
        <v>1.9</v>
      </c>
      <c r="H4056" s="283">
        <v>1</v>
      </c>
      <c r="I4056" s="283">
        <v>32</v>
      </c>
      <c r="J4056" s="284">
        <v>81.3</v>
      </c>
      <c r="K4056" s="285">
        <f>IFERROR(TablaAforos[[#This Row],[AREA DEL POTRERO]]/TablaAforos[[#This Row],[NUMERO VACAS LOTE]]/TablaAforos[[#This Row],[DIAS OCUPACION]],"")</f>
        <v>60.842105263157897</v>
      </c>
      <c r="L4056" s="286">
        <f t="shared" si="702"/>
        <v>2024</v>
      </c>
      <c r="M4056" s="286">
        <f t="shared" si="703"/>
        <v>9</v>
      </c>
      <c r="N4056" s="286">
        <f t="shared" si="704"/>
        <v>5</v>
      </c>
      <c r="O4056" s="286">
        <v>6</v>
      </c>
      <c r="P4056" s="23" t="s">
        <v>197</v>
      </c>
      <c r="Q4056" s="283"/>
    </row>
    <row r="4057" spans="1:17">
      <c r="A4057" s="282">
        <v>45540</v>
      </c>
      <c r="B4057" s="283" t="s">
        <v>82</v>
      </c>
      <c r="C4057" s="283" t="s">
        <v>86</v>
      </c>
      <c r="D4057" s="283">
        <v>20</v>
      </c>
      <c r="E4057" s="283">
        <v>2500</v>
      </c>
      <c r="F4057" s="283">
        <v>42</v>
      </c>
      <c r="G4057" s="283">
        <v>2.8</v>
      </c>
      <c r="H4057" s="283">
        <v>1</v>
      </c>
      <c r="I4057" s="283">
        <v>41</v>
      </c>
      <c r="J4057" s="284">
        <v>108</v>
      </c>
      <c r="K4057" s="285">
        <f>IFERROR(TablaAforos[[#This Row],[AREA DEL POTRERO]]/TablaAforos[[#This Row],[NUMERO VACAS LOTE]]/TablaAforos[[#This Row],[DIAS OCUPACION]],"")</f>
        <v>59.523809523809526</v>
      </c>
      <c r="L4057" s="286">
        <f t="shared" si="702"/>
        <v>2024</v>
      </c>
      <c r="M4057" s="286">
        <f t="shared" si="703"/>
        <v>9</v>
      </c>
      <c r="N4057" s="286">
        <f t="shared" si="704"/>
        <v>5</v>
      </c>
      <c r="O4057" s="286">
        <v>6</v>
      </c>
      <c r="P4057" s="286"/>
      <c r="Q4057" s="283"/>
    </row>
    <row r="4058" spans="1:17">
      <c r="A4058" s="282">
        <v>45541</v>
      </c>
      <c r="B4058" s="283" t="s">
        <v>81</v>
      </c>
      <c r="C4058" s="283">
        <v>1</v>
      </c>
      <c r="D4058" s="283">
        <v>60</v>
      </c>
      <c r="E4058" s="283">
        <v>2393</v>
      </c>
      <c r="F4058" s="283">
        <v>38</v>
      </c>
      <c r="G4058" s="283">
        <v>2.6</v>
      </c>
      <c r="H4058" s="283">
        <v>1</v>
      </c>
      <c r="I4058" s="283">
        <v>28</v>
      </c>
      <c r="J4058" s="284">
        <v>103</v>
      </c>
      <c r="K4058" s="285">
        <f>IFERROR(TablaAforos[[#This Row],[AREA DEL POTRERO]]/TablaAforos[[#This Row],[NUMERO VACAS LOTE]]/TablaAforos[[#This Row],[DIAS OCUPACION]],"")</f>
        <v>62.973684210526315</v>
      </c>
      <c r="L4058" s="286">
        <f t="shared" ref="L4058:L4068" si="705">YEAR(A4058)</f>
        <v>2024</v>
      </c>
      <c r="M4058" s="286">
        <f t="shared" ref="M4058:M4068" si="706">MONTH(A4058)</f>
        <v>9</v>
      </c>
      <c r="N4058" s="286">
        <f t="shared" ref="N4058:N4068" si="707">DAY(A4058)</f>
        <v>6</v>
      </c>
      <c r="O4058" s="286">
        <v>6</v>
      </c>
      <c r="P4058" s="23" t="s">
        <v>200</v>
      </c>
      <c r="Q4058" s="283"/>
    </row>
    <row r="4059" spans="1:17">
      <c r="A4059" s="282">
        <v>45541</v>
      </c>
      <c r="B4059" s="283" t="s">
        <v>81</v>
      </c>
      <c r="C4059" s="283">
        <v>2</v>
      </c>
      <c r="D4059" s="283">
        <v>26</v>
      </c>
      <c r="E4059" s="283">
        <v>2142</v>
      </c>
      <c r="F4059" s="283">
        <v>39</v>
      </c>
      <c r="G4059" s="283">
        <v>1.6</v>
      </c>
      <c r="H4059" s="283">
        <v>1</v>
      </c>
      <c r="I4059" s="283">
        <v>32</v>
      </c>
      <c r="J4059" s="284">
        <v>70.3</v>
      </c>
      <c r="K4059" s="285">
        <f>IFERROR(TablaAforos[[#This Row],[AREA DEL POTRERO]]/TablaAforos[[#This Row],[NUMERO VACAS LOTE]]/TablaAforos[[#This Row],[DIAS OCUPACION]],"")</f>
        <v>54.92307692307692</v>
      </c>
      <c r="L4059" s="286">
        <f t="shared" si="705"/>
        <v>2024</v>
      </c>
      <c r="M4059" s="286">
        <f t="shared" si="706"/>
        <v>9</v>
      </c>
      <c r="N4059" s="286">
        <f t="shared" si="707"/>
        <v>6</v>
      </c>
      <c r="O4059" s="286">
        <v>6</v>
      </c>
      <c r="P4059" s="23" t="s">
        <v>200</v>
      </c>
      <c r="Q4059" s="283"/>
    </row>
    <row r="4060" spans="1:17">
      <c r="A4060" s="282">
        <v>45541</v>
      </c>
      <c r="B4060" s="283" t="s">
        <v>82</v>
      </c>
      <c r="C4060" s="283" t="s">
        <v>86</v>
      </c>
      <c r="D4060" s="283">
        <v>21</v>
      </c>
      <c r="E4060" s="283">
        <v>2500</v>
      </c>
      <c r="F4060" s="283">
        <v>42</v>
      </c>
      <c r="G4060" s="283">
        <v>1.8</v>
      </c>
      <c r="H4060" s="283">
        <v>1</v>
      </c>
      <c r="I4060" s="283">
        <v>41</v>
      </c>
      <c r="J4060" s="284">
        <v>68.599999999999994</v>
      </c>
      <c r="K4060" s="285">
        <f>IFERROR(TablaAforos[[#This Row],[AREA DEL POTRERO]]/TablaAforos[[#This Row],[NUMERO VACAS LOTE]]/TablaAforos[[#This Row],[DIAS OCUPACION]],"")</f>
        <v>59.523809523809526</v>
      </c>
      <c r="L4060" s="286">
        <f t="shared" si="705"/>
        <v>2024</v>
      </c>
      <c r="M4060" s="286">
        <f t="shared" si="706"/>
        <v>9</v>
      </c>
      <c r="N4060" s="286">
        <f t="shared" si="707"/>
        <v>6</v>
      </c>
      <c r="O4060" s="286">
        <v>6</v>
      </c>
      <c r="P4060" s="286"/>
      <c r="Q4060" s="283"/>
    </row>
    <row r="4061" spans="1:17">
      <c r="A4061" s="282">
        <v>45542</v>
      </c>
      <c r="B4061" s="20" t="s">
        <v>81</v>
      </c>
      <c r="C4061" s="283">
        <v>1</v>
      </c>
      <c r="D4061" s="283">
        <v>30</v>
      </c>
      <c r="E4061" s="283">
        <v>4661</v>
      </c>
      <c r="F4061" s="283">
        <v>38</v>
      </c>
      <c r="G4061" s="20">
        <v>1.9</v>
      </c>
      <c r="H4061" s="283">
        <v>1</v>
      </c>
      <c r="I4061" s="283">
        <v>26</v>
      </c>
      <c r="J4061" s="284">
        <v>144</v>
      </c>
      <c r="K4061" s="285">
        <f>IFERROR(TablaAforos[[#This Row],[AREA DEL POTRERO]]/TablaAforos[[#This Row],[NUMERO VACAS LOTE]]/TablaAforos[[#This Row],[DIAS OCUPACION]],"")</f>
        <v>122.65789473684211</v>
      </c>
      <c r="L4061" s="286">
        <f t="shared" si="705"/>
        <v>2024</v>
      </c>
      <c r="M4061" s="286">
        <f t="shared" si="706"/>
        <v>9</v>
      </c>
      <c r="N4061" s="286">
        <f t="shared" si="707"/>
        <v>7</v>
      </c>
      <c r="O4061" s="286">
        <v>0</v>
      </c>
      <c r="P4061" s="23" t="s">
        <v>200</v>
      </c>
      <c r="Q4061" s="283"/>
    </row>
    <row r="4062" spans="1:17">
      <c r="A4062" s="282">
        <v>45542</v>
      </c>
      <c r="B4062" s="20" t="s">
        <v>81</v>
      </c>
      <c r="C4062" s="283">
        <v>2</v>
      </c>
      <c r="D4062" s="283">
        <v>16</v>
      </c>
      <c r="E4062" s="283">
        <v>2327</v>
      </c>
      <c r="F4062" s="283">
        <v>39</v>
      </c>
      <c r="G4062" s="283">
        <v>1.9</v>
      </c>
      <c r="H4062" s="283">
        <v>1</v>
      </c>
      <c r="I4062" s="283">
        <v>32</v>
      </c>
      <c r="J4062" s="284">
        <v>76</v>
      </c>
      <c r="K4062" s="285">
        <f>IFERROR(TablaAforos[[#This Row],[AREA DEL POTRERO]]/TablaAforos[[#This Row],[NUMERO VACAS LOTE]]/TablaAforos[[#This Row],[DIAS OCUPACION]],"")</f>
        <v>59.666666666666664</v>
      </c>
      <c r="L4062" s="286">
        <f t="shared" si="705"/>
        <v>2024</v>
      </c>
      <c r="M4062" s="286">
        <f t="shared" si="706"/>
        <v>9</v>
      </c>
      <c r="N4062" s="286">
        <f t="shared" si="707"/>
        <v>7</v>
      </c>
      <c r="O4062" s="286">
        <v>6</v>
      </c>
      <c r="P4062" s="23" t="s">
        <v>200</v>
      </c>
      <c r="Q4062" s="283"/>
    </row>
    <row r="4063" spans="1:17">
      <c r="A4063" s="282">
        <v>45542</v>
      </c>
      <c r="B4063" s="283" t="s">
        <v>82</v>
      </c>
      <c r="C4063" s="283" t="s">
        <v>86</v>
      </c>
      <c r="D4063" s="283">
        <v>22</v>
      </c>
      <c r="E4063" s="283">
        <v>2500</v>
      </c>
      <c r="F4063" s="283">
        <v>42</v>
      </c>
      <c r="G4063" s="283">
        <v>2.2000000000000002</v>
      </c>
      <c r="H4063" s="283">
        <v>1</v>
      </c>
      <c r="I4063" s="283">
        <v>41</v>
      </c>
      <c r="J4063" s="284">
        <v>84.7</v>
      </c>
      <c r="K4063" s="285">
        <f>IFERROR(TablaAforos[[#This Row],[AREA DEL POTRERO]]/TablaAforos[[#This Row],[NUMERO VACAS LOTE]]/TablaAforos[[#This Row],[DIAS OCUPACION]],"")</f>
        <v>59.523809523809526</v>
      </c>
      <c r="L4063" s="286">
        <f t="shared" si="705"/>
        <v>2024</v>
      </c>
      <c r="M4063" s="286">
        <f t="shared" si="706"/>
        <v>9</v>
      </c>
      <c r="N4063" s="286">
        <f t="shared" si="707"/>
        <v>7</v>
      </c>
      <c r="O4063" s="286">
        <v>6</v>
      </c>
      <c r="P4063" s="286"/>
      <c r="Q4063" s="283"/>
    </row>
    <row r="4064" spans="1:17">
      <c r="A4064" s="282">
        <v>45542</v>
      </c>
      <c r="B4064" s="20" t="s">
        <v>88</v>
      </c>
      <c r="C4064" s="283">
        <v>1</v>
      </c>
      <c r="D4064" s="283">
        <v>2</v>
      </c>
      <c r="E4064" s="283">
        <v>19318</v>
      </c>
      <c r="F4064" s="283">
        <v>47</v>
      </c>
      <c r="G4064" s="283">
        <v>1.3</v>
      </c>
      <c r="H4064" s="283">
        <v>3</v>
      </c>
      <c r="I4064" s="283">
        <v>31</v>
      </c>
      <c r="J4064" s="284">
        <v>94.6</v>
      </c>
      <c r="K4064" s="285">
        <f>IFERROR(TablaAforos[[#This Row],[AREA DEL POTRERO]]/TablaAforos[[#This Row],[NUMERO VACAS LOTE]]/TablaAforos[[#This Row],[DIAS OCUPACION]],"")</f>
        <v>137.00709219858155</v>
      </c>
      <c r="L4064" s="286">
        <f t="shared" si="705"/>
        <v>2024</v>
      </c>
      <c r="M4064" s="286">
        <f t="shared" si="706"/>
        <v>9</v>
      </c>
      <c r="N4064" s="286">
        <f t="shared" si="707"/>
        <v>7</v>
      </c>
      <c r="O4064" s="286">
        <v>6</v>
      </c>
      <c r="P4064" s="286"/>
      <c r="Q4064" s="283"/>
    </row>
    <row r="4065" spans="1:17">
      <c r="A4065" s="45">
        <v>45543</v>
      </c>
      <c r="B4065" s="20" t="s">
        <v>81</v>
      </c>
      <c r="C4065" s="20">
        <v>1</v>
      </c>
      <c r="D4065" s="20">
        <v>61</v>
      </c>
      <c r="E4065" s="20">
        <v>12162</v>
      </c>
      <c r="F4065" s="20">
        <v>38</v>
      </c>
      <c r="G4065" s="20">
        <v>2.5</v>
      </c>
      <c r="H4065" s="20">
        <v>5</v>
      </c>
      <c r="I4065" s="20">
        <v>26</v>
      </c>
      <c r="J4065" s="21">
        <v>96.4</v>
      </c>
      <c r="K4065" s="22">
        <f>IFERROR(TablaAforos[[#This Row],[AREA DEL POTRERO]]/TablaAforos[[#This Row],[NUMERO VACAS LOTE]]/TablaAforos[[#This Row],[DIAS OCUPACION]],"")</f>
        <v>64.010526315789463</v>
      </c>
      <c r="L4065" s="23">
        <f>YEAR(A4065)</f>
        <v>2024</v>
      </c>
      <c r="M4065" s="23">
        <f>MONTH(A4065)</f>
        <v>9</v>
      </c>
      <c r="N4065" s="23">
        <f>DAY(A4065)</f>
        <v>8</v>
      </c>
      <c r="O4065" s="23">
        <v>0</v>
      </c>
      <c r="P4065" s="23" t="s">
        <v>200</v>
      </c>
    </row>
    <row r="4066" spans="1:17">
      <c r="A4066" s="45">
        <v>45543</v>
      </c>
      <c r="B4066" s="20" t="s">
        <v>81</v>
      </c>
      <c r="C4066" s="20">
        <v>2</v>
      </c>
      <c r="D4066" s="20">
        <v>15</v>
      </c>
      <c r="E4066" s="20">
        <v>2908</v>
      </c>
      <c r="F4066" s="20">
        <v>39</v>
      </c>
      <c r="G4066" s="20">
        <v>2.1</v>
      </c>
      <c r="H4066" s="20">
        <v>1</v>
      </c>
      <c r="I4066" s="20">
        <v>32</v>
      </c>
      <c r="J4066" s="21">
        <v>102</v>
      </c>
      <c r="K4066" s="22">
        <f>IFERROR(TablaAforos[[#This Row],[AREA DEL POTRERO]]/TablaAforos[[#This Row],[NUMERO VACAS LOTE]]/TablaAforos[[#This Row],[DIAS OCUPACION]],"")</f>
        <v>74.564102564102569</v>
      </c>
      <c r="L4066" s="23">
        <f>YEAR(A4066)</f>
        <v>2024</v>
      </c>
      <c r="M4066" s="23">
        <f>MONTH(A4066)</f>
        <v>9</v>
      </c>
      <c r="N4066" s="23">
        <f>DAY(A4066)</f>
        <v>8</v>
      </c>
      <c r="O4066" s="23">
        <v>6</v>
      </c>
      <c r="P4066" s="23" t="s">
        <v>200</v>
      </c>
    </row>
    <row r="4067" spans="1:17">
      <c r="A4067" s="282">
        <v>45543</v>
      </c>
      <c r="B4067" s="20" t="s">
        <v>82</v>
      </c>
      <c r="C4067" s="20" t="s">
        <v>86</v>
      </c>
      <c r="D4067" s="283">
        <v>23</v>
      </c>
      <c r="E4067" s="283">
        <v>2500</v>
      </c>
      <c r="F4067" s="283">
        <v>40</v>
      </c>
      <c r="G4067" s="283">
        <v>2.6</v>
      </c>
      <c r="H4067" s="283">
        <v>1</v>
      </c>
      <c r="I4067" s="283">
        <v>41</v>
      </c>
      <c r="J4067" s="284">
        <v>98.6</v>
      </c>
      <c r="K4067" s="285">
        <f>IFERROR(TablaAforos[[#This Row],[AREA DEL POTRERO]]/TablaAforos[[#This Row],[NUMERO VACAS LOTE]]/TablaAforos[[#This Row],[DIAS OCUPACION]],"")</f>
        <v>62.5</v>
      </c>
      <c r="L4067" s="286">
        <f t="shared" si="705"/>
        <v>2024</v>
      </c>
      <c r="M4067" s="286">
        <f t="shared" si="706"/>
        <v>9</v>
      </c>
      <c r="N4067" s="286">
        <f t="shared" si="707"/>
        <v>8</v>
      </c>
      <c r="O4067" s="286">
        <v>6</v>
      </c>
      <c r="P4067" s="286"/>
      <c r="Q4067" s="283"/>
    </row>
    <row r="4068" spans="1:17">
      <c r="A4068" s="282">
        <v>45544</v>
      </c>
      <c r="B4068" s="20" t="s">
        <v>81</v>
      </c>
      <c r="C4068" s="283">
        <v>2</v>
      </c>
      <c r="D4068" s="283">
        <v>71</v>
      </c>
      <c r="E4068" s="283">
        <v>2184</v>
      </c>
      <c r="F4068" s="283">
        <v>39</v>
      </c>
      <c r="G4068" s="283">
        <v>1.8</v>
      </c>
      <c r="H4068" s="283">
        <v>1</v>
      </c>
      <c r="I4068" s="283">
        <v>32</v>
      </c>
      <c r="J4068" s="284">
        <v>84.2</v>
      </c>
      <c r="K4068" s="285">
        <f>IFERROR(TablaAforos[[#This Row],[AREA DEL POTRERO]]/TablaAforos[[#This Row],[NUMERO VACAS LOTE]]/TablaAforos[[#This Row],[DIAS OCUPACION]],"")</f>
        <v>56</v>
      </c>
      <c r="L4068" s="286">
        <f t="shared" si="705"/>
        <v>2024</v>
      </c>
      <c r="M4068" s="286">
        <f t="shared" si="706"/>
        <v>9</v>
      </c>
      <c r="N4068" s="286">
        <f t="shared" si="707"/>
        <v>9</v>
      </c>
      <c r="O4068" s="286">
        <v>6</v>
      </c>
      <c r="P4068" s="23" t="s">
        <v>197</v>
      </c>
      <c r="Q4068" s="283"/>
    </row>
    <row r="4069" spans="1:17">
      <c r="A4069" s="45">
        <v>45544</v>
      </c>
      <c r="B4069" s="20" t="s">
        <v>82</v>
      </c>
      <c r="C4069" s="20" t="s">
        <v>86</v>
      </c>
      <c r="D4069" s="20">
        <v>24</v>
      </c>
      <c r="E4069" s="20">
        <v>2500</v>
      </c>
      <c r="F4069" s="20">
        <v>40</v>
      </c>
      <c r="G4069" s="20">
        <v>2.6</v>
      </c>
      <c r="H4069" s="20">
        <v>1</v>
      </c>
      <c r="I4069" s="20">
        <v>41</v>
      </c>
      <c r="J4069" s="21">
        <v>97.5</v>
      </c>
      <c r="K4069" s="22">
        <f>IFERROR(TablaAforos[[#This Row],[AREA DEL POTRERO]]/TablaAforos[[#This Row],[NUMERO VACAS LOTE]]/TablaAforos[[#This Row],[DIAS OCUPACION]],"")</f>
        <v>62.5</v>
      </c>
      <c r="L4069" s="23">
        <f t="shared" ref="L4069:L4084" si="708">YEAR(A4069)</f>
        <v>2024</v>
      </c>
      <c r="M4069" s="23">
        <f t="shared" ref="M4069:M4084" si="709">MONTH(A4069)</f>
        <v>9</v>
      </c>
      <c r="N4069" s="23">
        <f t="shared" ref="N4069:N4084" si="710">DAY(A4069)</f>
        <v>9</v>
      </c>
      <c r="O4069" s="23">
        <v>6</v>
      </c>
    </row>
    <row r="4070" spans="1:17">
      <c r="A4070" s="45">
        <v>45545</v>
      </c>
      <c r="B4070" s="20" t="s">
        <v>81</v>
      </c>
      <c r="C4070" s="20">
        <v>2</v>
      </c>
      <c r="D4070" s="20">
        <v>81</v>
      </c>
      <c r="E4070" s="20">
        <v>2191</v>
      </c>
      <c r="F4070" s="20">
        <v>39</v>
      </c>
      <c r="G4070" s="20">
        <v>1.8</v>
      </c>
      <c r="H4070" s="20">
        <v>1</v>
      </c>
      <c r="I4070" s="20">
        <v>32</v>
      </c>
      <c r="J4070" s="21">
        <v>76.900000000000006</v>
      </c>
      <c r="K4070" s="22">
        <f>IFERROR(TablaAforos[[#This Row],[AREA DEL POTRERO]]/TablaAforos[[#This Row],[NUMERO VACAS LOTE]]/TablaAforos[[#This Row],[DIAS OCUPACION]],"")</f>
        <v>56.179487179487182</v>
      </c>
      <c r="L4070" s="23">
        <f t="shared" si="708"/>
        <v>2024</v>
      </c>
      <c r="M4070" s="23">
        <f t="shared" si="709"/>
        <v>9</v>
      </c>
      <c r="N4070" s="23">
        <f t="shared" si="710"/>
        <v>10</v>
      </c>
      <c r="O4070" s="23">
        <v>6</v>
      </c>
      <c r="P4070" s="23" t="s">
        <v>197</v>
      </c>
    </row>
    <row r="4071" spans="1:17">
      <c r="A4071" s="45">
        <v>45545</v>
      </c>
      <c r="B4071" s="20" t="s">
        <v>82</v>
      </c>
      <c r="C4071" s="20" t="s">
        <v>86</v>
      </c>
      <c r="D4071" s="20">
        <v>25</v>
      </c>
      <c r="E4071" s="20">
        <v>2500</v>
      </c>
      <c r="F4071" s="20">
        <v>40</v>
      </c>
      <c r="G4071" s="20">
        <v>2.2000000000000002</v>
      </c>
      <c r="H4071" s="20">
        <v>1</v>
      </c>
      <c r="I4071" s="20">
        <v>41</v>
      </c>
      <c r="J4071" s="21">
        <v>82.9</v>
      </c>
      <c r="K4071" s="22">
        <f>IFERROR(TablaAforos[[#This Row],[AREA DEL POTRERO]]/TablaAforos[[#This Row],[NUMERO VACAS LOTE]]/TablaAforos[[#This Row],[DIAS OCUPACION]],"")</f>
        <v>62.5</v>
      </c>
      <c r="L4071" s="23">
        <f t="shared" si="708"/>
        <v>2024</v>
      </c>
      <c r="M4071" s="23">
        <f t="shared" si="709"/>
        <v>9</v>
      </c>
      <c r="N4071" s="23">
        <f t="shared" si="710"/>
        <v>10</v>
      </c>
      <c r="O4071" s="23">
        <v>6</v>
      </c>
    </row>
    <row r="4072" spans="1:17">
      <c r="A4072" s="45">
        <v>45546</v>
      </c>
      <c r="B4072" s="20" t="s">
        <v>81</v>
      </c>
      <c r="C4072" s="20">
        <v>2</v>
      </c>
      <c r="D4072" s="20">
        <v>79</v>
      </c>
      <c r="E4072" s="20">
        <v>2750</v>
      </c>
      <c r="F4072" s="20">
        <v>39</v>
      </c>
      <c r="G4072" s="20">
        <v>1.9</v>
      </c>
      <c r="H4072" s="20">
        <v>1</v>
      </c>
      <c r="I4072" s="20">
        <v>32</v>
      </c>
      <c r="J4072" s="21">
        <v>84.3</v>
      </c>
      <c r="K4072" s="22">
        <f>IFERROR(TablaAforos[[#This Row],[AREA DEL POTRERO]]/TablaAforos[[#This Row],[NUMERO VACAS LOTE]]/TablaAforos[[#This Row],[DIAS OCUPACION]],"")</f>
        <v>70.512820512820511</v>
      </c>
      <c r="L4072" s="23">
        <f t="shared" si="708"/>
        <v>2024</v>
      </c>
      <c r="M4072" s="23">
        <f t="shared" si="709"/>
        <v>9</v>
      </c>
      <c r="N4072" s="23">
        <f t="shared" si="710"/>
        <v>11</v>
      </c>
      <c r="O4072" s="23">
        <v>6</v>
      </c>
      <c r="P4072" s="23" t="s">
        <v>197</v>
      </c>
    </row>
    <row r="4073" spans="1:17">
      <c r="A4073" s="45">
        <v>45546</v>
      </c>
      <c r="B4073" s="20" t="s">
        <v>82</v>
      </c>
      <c r="C4073" s="20" t="s">
        <v>86</v>
      </c>
      <c r="D4073" s="20">
        <v>54</v>
      </c>
      <c r="E4073" s="20">
        <v>2500</v>
      </c>
      <c r="F4073" s="20">
        <v>40</v>
      </c>
      <c r="G4073" s="20">
        <v>2.7</v>
      </c>
      <c r="H4073" s="20">
        <v>1</v>
      </c>
      <c r="I4073" s="20">
        <v>32</v>
      </c>
      <c r="J4073" s="21">
        <v>105</v>
      </c>
      <c r="K4073" s="22">
        <f>IFERROR(TablaAforos[[#This Row],[AREA DEL POTRERO]]/TablaAforos[[#This Row],[NUMERO VACAS LOTE]]/TablaAforos[[#This Row],[DIAS OCUPACION]],"")</f>
        <v>62.5</v>
      </c>
      <c r="L4073" s="23">
        <f t="shared" si="708"/>
        <v>2024</v>
      </c>
      <c r="M4073" s="23">
        <f t="shared" si="709"/>
        <v>9</v>
      </c>
      <c r="N4073" s="23">
        <f t="shared" si="710"/>
        <v>11</v>
      </c>
      <c r="O4073" s="23">
        <v>0</v>
      </c>
    </row>
    <row r="4074" spans="1:17">
      <c r="A4074" s="45">
        <v>45546</v>
      </c>
      <c r="B4074" s="20" t="s">
        <v>82</v>
      </c>
      <c r="C4074" s="20" t="s">
        <v>87</v>
      </c>
      <c r="D4074" s="20">
        <v>44</v>
      </c>
      <c r="E4074" s="20">
        <v>12727</v>
      </c>
      <c r="F4074" s="20">
        <v>40</v>
      </c>
      <c r="G4074" s="20">
        <v>1.5</v>
      </c>
      <c r="H4074" s="20">
        <v>3</v>
      </c>
      <c r="I4074" s="20">
        <v>43</v>
      </c>
      <c r="J4074" s="21">
        <v>98</v>
      </c>
      <c r="K4074" s="22">
        <f>IFERROR(TablaAforos[[#This Row],[AREA DEL POTRERO]]/TablaAforos[[#This Row],[NUMERO VACAS LOTE]]/TablaAforos[[#This Row],[DIAS OCUPACION]],"")</f>
        <v>106.05833333333334</v>
      </c>
      <c r="L4074" s="23">
        <f>YEAR(A4074)</f>
        <v>2024</v>
      </c>
      <c r="M4074" s="23">
        <f>MONTH(A4074)</f>
        <v>9</v>
      </c>
      <c r="N4074" s="23">
        <f>DAY(A4074)</f>
        <v>11</v>
      </c>
      <c r="O4074" s="23">
        <v>6</v>
      </c>
    </row>
    <row r="4075" spans="1:17">
      <c r="A4075" s="45">
        <v>45546</v>
      </c>
      <c r="B4075" s="20" t="s">
        <v>88</v>
      </c>
      <c r="C4075" s="20">
        <v>1</v>
      </c>
      <c r="D4075" s="20">
        <v>5</v>
      </c>
      <c r="E4075" s="20">
        <v>8100</v>
      </c>
      <c r="F4075" s="20">
        <v>48</v>
      </c>
      <c r="G4075" s="20">
        <v>2</v>
      </c>
      <c r="H4075" s="20">
        <v>1</v>
      </c>
      <c r="I4075" s="20">
        <v>24</v>
      </c>
      <c r="J4075" s="21">
        <v>135</v>
      </c>
      <c r="K4075" s="22">
        <f>IFERROR(TablaAforos[[#This Row],[AREA DEL POTRERO]]/TablaAforos[[#This Row],[NUMERO VACAS LOTE]]/TablaAforos[[#This Row],[DIAS OCUPACION]],"")</f>
        <v>168.75</v>
      </c>
      <c r="L4075" s="23">
        <f t="shared" si="708"/>
        <v>2024</v>
      </c>
      <c r="M4075" s="23">
        <f t="shared" si="709"/>
        <v>9</v>
      </c>
      <c r="N4075" s="23">
        <f t="shared" si="710"/>
        <v>11</v>
      </c>
      <c r="O4075" s="23">
        <v>0</v>
      </c>
    </row>
    <row r="4076" spans="1:17">
      <c r="A4076" s="45">
        <v>45547</v>
      </c>
      <c r="B4076" s="20" t="s">
        <v>81</v>
      </c>
      <c r="C4076" s="20">
        <v>2</v>
      </c>
      <c r="D4076" s="20">
        <v>77</v>
      </c>
      <c r="E4076" s="20">
        <v>2066</v>
      </c>
      <c r="F4076" s="20">
        <v>38</v>
      </c>
      <c r="G4076" s="20">
        <v>2.2999999999999998</v>
      </c>
      <c r="H4076" s="20">
        <v>1</v>
      </c>
      <c r="I4076" s="20">
        <v>33</v>
      </c>
      <c r="J4076" s="21">
        <v>81.599999999999994</v>
      </c>
      <c r="K4076" s="22">
        <f>IFERROR(TablaAforos[[#This Row],[AREA DEL POTRERO]]/TablaAforos[[#This Row],[NUMERO VACAS LOTE]]/TablaAforos[[#This Row],[DIAS OCUPACION]],"")</f>
        <v>54.368421052631582</v>
      </c>
      <c r="L4076" s="23">
        <f t="shared" si="708"/>
        <v>2024</v>
      </c>
      <c r="M4076" s="23">
        <f t="shared" si="709"/>
        <v>9</v>
      </c>
      <c r="N4076" s="23">
        <f t="shared" si="710"/>
        <v>12</v>
      </c>
      <c r="O4076" s="23">
        <v>6</v>
      </c>
      <c r="P4076" s="23" t="s">
        <v>197</v>
      </c>
    </row>
    <row r="4077" spans="1:17">
      <c r="A4077" s="45">
        <v>45547</v>
      </c>
      <c r="B4077" s="20" t="s">
        <v>82</v>
      </c>
      <c r="C4077" s="20" t="s">
        <v>86</v>
      </c>
      <c r="D4077" s="20">
        <v>55</v>
      </c>
      <c r="E4077" s="20">
        <v>2500</v>
      </c>
      <c r="F4077" s="20">
        <v>40</v>
      </c>
      <c r="G4077" s="20">
        <v>2.5</v>
      </c>
      <c r="H4077" s="20">
        <v>1</v>
      </c>
      <c r="I4077" s="20">
        <v>32</v>
      </c>
      <c r="J4077" s="21">
        <v>96.4</v>
      </c>
      <c r="K4077" s="22">
        <f>IFERROR(TablaAforos[[#This Row],[AREA DEL POTRERO]]/TablaAforos[[#This Row],[NUMERO VACAS LOTE]]/TablaAforos[[#This Row],[DIAS OCUPACION]],"")</f>
        <v>62.5</v>
      </c>
      <c r="L4077" s="23">
        <f t="shared" si="708"/>
        <v>2024</v>
      </c>
      <c r="M4077" s="23">
        <f t="shared" si="709"/>
        <v>9</v>
      </c>
      <c r="N4077" s="23">
        <f t="shared" si="710"/>
        <v>12</v>
      </c>
      <c r="O4077" s="23">
        <v>0</v>
      </c>
    </row>
    <row r="4078" spans="1:17">
      <c r="A4078" s="282">
        <v>45548</v>
      </c>
      <c r="B4078" s="283" t="s">
        <v>81</v>
      </c>
      <c r="C4078" s="283">
        <v>1</v>
      </c>
      <c r="D4078" s="283">
        <v>69</v>
      </c>
      <c r="E4078" s="283">
        <v>2218</v>
      </c>
      <c r="F4078" s="283">
        <v>39</v>
      </c>
      <c r="G4078" s="283">
        <v>2.6</v>
      </c>
      <c r="H4078" s="283">
        <v>1</v>
      </c>
      <c r="I4078" s="283">
        <v>33</v>
      </c>
      <c r="J4078" s="284">
        <v>96.5</v>
      </c>
      <c r="K4078" s="285">
        <f>IFERROR(TablaAforos[[#This Row],[AREA DEL POTRERO]]/TablaAforos[[#This Row],[NUMERO VACAS LOTE]]/TablaAforos[[#This Row],[DIAS OCUPACION]],"")</f>
        <v>56.871794871794869</v>
      </c>
      <c r="L4078" s="286">
        <f>YEAR(A4078)</f>
        <v>2024</v>
      </c>
      <c r="M4078" s="286">
        <f>MONTH(A4078)</f>
        <v>9</v>
      </c>
      <c r="N4078" s="286">
        <f>DAY(A4078)</f>
        <v>13</v>
      </c>
      <c r="O4078" s="286">
        <v>6</v>
      </c>
      <c r="P4078" s="23" t="s">
        <v>197</v>
      </c>
      <c r="Q4078" s="283"/>
    </row>
    <row r="4079" spans="1:17">
      <c r="A4079" s="45">
        <v>45548</v>
      </c>
      <c r="B4079" s="20" t="s">
        <v>81</v>
      </c>
      <c r="C4079" s="20">
        <v>2</v>
      </c>
      <c r="D4079" s="20">
        <v>76</v>
      </c>
      <c r="E4079" s="20">
        <v>2562</v>
      </c>
      <c r="F4079" s="20">
        <v>38</v>
      </c>
      <c r="G4079" s="20">
        <v>1.9</v>
      </c>
      <c r="H4079" s="20">
        <v>1</v>
      </c>
      <c r="I4079" s="20">
        <v>33</v>
      </c>
      <c r="J4079" s="21">
        <v>86.8</v>
      </c>
      <c r="K4079" s="22">
        <f>IFERROR(TablaAforos[[#This Row],[AREA DEL POTRERO]]/TablaAforos[[#This Row],[NUMERO VACAS LOTE]]/TablaAforos[[#This Row],[DIAS OCUPACION]],"")</f>
        <v>67.421052631578945</v>
      </c>
      <c r="L4079" s="23">
        <f t="shared" si="708"/>
        <v>2024</v>
      </c>
      <c r="M4079" s="23">
        <f t="shared" si="709"/>
        <v>9</v>
      </c>
      <c r="N4079" s="23">
        <f t="shared" si="710"/>
        <v>13</v>
      </c>
      <c r="O4079" s="23">
        <v>6</v>
      </c>
      <c r="P4079" s="23" t="s">
        <v>197</v>
      </c>
    </row>
    <row r="4080" spans="1:17">
      <c r="A4080" s="45">
        <v>45548</v>
      </c>
      <c r="B4080" s="20" t="s">
        <v>82</v>
      </c>
      <c r="C4080" s="20" t="s">
        <v>86</v>
      </c>
      <c r="D4080" s="20">
        <v>38</v>
      </c>
      <c r="E4080" s="20">
        <v>2500</v>
      </c>
      <c r="F4080" s="20">
        <v>40</v>
      </c>
      <c r="G4080" s="20">
        <v>2.2000000000000002</v>
      </c>
      <c r="H4080" s="20">
        <v>1</v>
      </c>
      <c r="I4080" s="20">
        <v>32</v>
      </c>
      <c r="J4080" s="21">
        <v>84.7</v>
      </c>
      <c r="K4080" s="22">
        <f>IFERROR(TablaAforos[[#This Row],[AREA DEL POTRERO]]/TablaAforos[[#This Row],[NUMERO VACAS LOTE]]/TablaAforos[[#This Row],[DIAS OCUPACION]],"")</f>
        <v>62.5</v>
      </c>
      <c r="L4080" s="23">
        <f t="shared" si="708"/>
        <v>2024</v>
      </c>
      <c r="M4080" s="23">
        <f t="shared" si="709"/>
        <v>9</v>
      </c>
      <c r="N4080" s="23">
        <f t="shared" si="710"/>
        <v>13</v>
      </c>
      <c r="O4080" s="23">
        <v>6</v>
      </c>
    </row>
    <row r="4081" spans="1:17">
      <c r="A4081" s="45">
        <v>45548</v>
      </c>
      <c r="B4081" s="20" t="s">
        <v>88</v>
      </c>
      <c r="C4081" s="20">
        <v>1</v>
      </c>
      <c r="D4081" s="20">
        <v>6</v>
      </c>
      <c r="E4081" s="20">
        <v>6600</v>
      </c>
      <c r="F4081" s="20">
        <v>48</v>
      </c>
      <c r="G4081" s="20">
        <v>1.6</v>
      </c>
      <c r="H4081" s="20">
        <v>1</v>
      </c>
      <c r="I4081" s="20">
        <v>24</v>
      </c>
      <c r="J4081" s="21">
        <v>92.9</v>
      </c>
      <c r="K4081" s="22">
        <f>IFERROR(TablaAforos[[#This Row],[AREA DEL POTRERO]]/TablaAforos[[#This Row],[NUMERO VACAS LOTE]]/TablaAforos[[#This Row],[DIAS OCUPACION]],"")</f>
        <v>137.5</v>
      </c>
      <c r="L4081" s="23">
        <f t="shared" si="708"/>
        <v>2024</v>
      </c>
      <c r="M4081" s="23">
        <f t="shared" si="709"/>
        <v>9</v>
      </c>
      <c r="N4081" s="23">
        <f t="shared" si="710"/>
        <v>13</v>
      </c>
      <c r="O4081" s="23">
        <v>6</v>
      </c>
    </row>
    <row r="4082" spans="1:17">
      <c r="A4082" s="282">
        <v>45549</v>
      </c>
      <c r="B4082" s="283" t="s">
        <v>81</v>
      </c>
      <c r="C4082" s="283">
        <v>1</v>
      </c>
      <c r="D4082" s="283">
        <v>70</v>
      </c>
      <c r="E4082" s="283">
        <v>2762</v>
      </c>
      <c r="F4082" s="283">
        <v>39</v>
      </c>
      <c r="G4082" s="283">
        <v>1.9</v>
      </c>
      <c r="H4082" s="283">
        <v>1</v>
      </c>
      <c r="I4082" s="283">
        <v>33</v>
      </c>
      <c r="J4082" s="284">
        <v>91.1</v>
      </c>
      <c r="K4082" s="285">
        <f>IFERROR(TablaAforos[[#This Row],[AREA DEL POTRERO]]/TablaAforos[[#This Row],[NUMERO VACAS LOTE]]/TablaAforos[[#This Row],[DIAS OCUPACION]],"")</f>
        <v>70.820512820512818</v>
      </c>
      <c r="L4082" s="286">
        <f>YEAR(A4082)</f>
        <v>2024</v>
      </c>
      <c r="M4082" s="286">
        <f>MONTH(A4082)</f>
        <v>9</v>
      </c>
      <c r="N4082" s="286">
        <f>DAY(A4082)</f>
        <v>14</v>
      </c>
      <c r="O4082" s="286">
        <v>6</v>
      </c>
      <c r="P4082" s="23" t="s">
        <v>197</v>
      </c>
      <c r="Q4082" s="283"/>
    </row>
    <row r="4083" spans="1:17">
      <c r="A4083" s="282">
        <v>45549</v>
      </c>
      <c r="B4083" s="283" t="s">
        <v>81</v>
      </c>
      <c r="C4083" s="283">
        <v>2</v>
      </c>
      <c r="D4083" s="283">
        <v>75</v>
      </c>
      <c r="E4083" s="283">
        <v>1385</v>
      </c>
      <c r="F4083" s="283">
        <v>38</v>
      </c>
      <c r="G4083" s="283">
        <v>2.2000000000000002</v>
      </c>
      <c r="H4083" s="283">
        <v>0.5</v>
      </c>
      <c r="I4083" s="283">
        <v>33</v>
      </c>
      <c r="J4083" s="284">
        <v>98.4</v>
      </c>
      <c r="K4083" s="285">
        <f>IFERROR(TablaAforos[[#This Row],[AREA DEL POTRERO]]/TablaAforos[[#This Row],[NUMERO VACAS LOTE]]/TablaAforos[[#This Row],[DIAS OCUPACION]],"")</f>
        <v>72.89473684210526</v>
      </c>
      <c r="L4083" s="286">
        <f>YEAR(A4083)</f>
        <v>2024</v>
      </c>
      <c r="M4083" s="286">
        <f>MONTH(A4083)</f>
        <v>9</v>
      </c>
      <c r="N4083" s="286">
        <f>DAY(A4083)</f>
        <v>14</v>
      </c>
      <c r="O4083" s="286">
        <v>6</v>
      </c>
      <c r="P4083" s="23" t="s">
        <v>197</v>
      </c>
      <c r="Q4083" s="283"/>
    </row>
    <row r="4084" spans="1:17">
      <c r="A4084" s="45">
        <v>45549</v>
      </c>
      <c r="B4084" s="20" t="s">
        <v>82</v>
      </c>
      <c r="C4084" s="20" t="s">
        <v>86</v>
      </c>
      <c r="D4084" s="20">
        <v>1</v>
      </c>
      <c r="E4084" s="20">
        <v>2500</v>
      </c>
      <c r="F4084" s="20">
        <v>40</v>
      </c>
      <c r="G4084" s="20">
        <v>3</v>
      </c>
      <c r="H4084" s="20">
        <v>1</v>
      </c>
      <c r="I4084" s="20">
        <v>31</v>
      </c>
      <c r="J4084" s="21">
        <v>114</v>
      </c>
      <c r="K4084" s="22">
        <f>IFERROR(TablaAforos[[#This Row],[AREA DEL POTRERO]]/TablaAforos[[#This Row],[NUMERO VACAS LOTE]]/TablaAforos[[#This Row],[DIAS OCUPACION]],"")</f>
        <v>62.5</v>
      </c>
      <c r="L4084" s="23">
        <f t="shared" si="708"/>
        <v>2024</v>
      </c>
      <c r="M4084" s="23">
        <f t="shared" si="709"/>
        <v>9</v>
      </c>
      <c r="N4084" s="23">
        <f t="shared" si="710"/>
        <v>14</v>
      </c>
      <c r="O4084" s="23">
        <v>6</v>
      </c>
    </row>
    <row r="4085" spans="1:17">
      <c r="A4085" s="282">
        <v>45549</v>
      </c>
      <c r="B4085" s="283" t="s">
        <v>88</v>
      </c>
      <c r="C4085" s="283">
        <v>1</v>
      </c>
      <c r="D4085" s="283">
        <v>3</v>
      </c>
      <c r="E4085" s="283">
        <v>12900</v>
      </c>
      <c r="F4085" s="283">
        <v>48</v>
      </c>
      <c r="G4085" s="283">
        <v>2</v>
      </c>
      <c r="H4085" s="283">
        <v>3</v>
      </c>
      <c r="I4085" s="283">
        <v>34</v>
      </c>
      <c r="J4085" s="284">
        <v>110</v>
      </c>
      <c r="K4085" s="285">
        <f>IFERROR(TablaAforos[[#This Row],[AREA DEL POTRERO]]/TablaAforos[[#This Row],[NUMERO VACAS LOTE]]/TablaAforos[[#This Row],[DIAS OCUPACION]],"")</f>
        <v>89.583333333333329</v>
      </c>
      <c r="L4085" s="286">
        <f t="shared" ref="L4085:L4090" si="711">YEAR(A4085)</f>
        <v>2024</v>
      </c>
      <c r="M4085" s="286">
        <f t="shared" ref="M4085:M4090" si="712">MONTH(A4085)</f>
        <v>9</v>
      </c>
      <c r="N4085" s="286">
        <f t="shared" ref="N4085:N4090" si="713">DAY(A4085)</f>
        <v>14</v>
      </c>
      <c r="O4085" s="286">
        <v>6</v>
      </c>
      <c r="P4085" s="286"/>
      <c r="Q4085" s="283"/>
    </row>
    <row r="4086" spans="1:17">
      <c r="A4086" s="282">
        <v>45550</v>
      </c>
      <c r="B4086" s="283" t="s">
        <v>81</v>
      </c>
      <c r="C4086" s="283">
        <v>1</v>
      </c>
      <c r="D4086" s="283">
        <v>59</v>
      </c>
      <c r="E4086" s="283">
        <v>2452</v>
      </c>
      <c r="F4086" s="283">
        <v>39</v>
      </c>
      <c r="G4086" s="283">
        <v>2.1</v>
      </c>
      <c r="H4086" s="283">
        <v>1</v>
      </c>
      <c r="I4086" s="283">
        <v>28</v>
      </c>
      <c r="J4086" s="284">
        <v>88.7</v>
      </c>
      <c r="K4086" s="285">
        <f>IFERROR(TablaAforos[[#This Row],[AREA DEL POTRERO]]/TablaAforos[[#This Row],[NUMERO VACAS LOTE]]/TablaAforos[[#This Row],[DIAS OCUPACION]],"")</f>
        <v>62.871794871794869</v>
      </c>
      <c r="L4086" s="286">
        <f t="shared" si="711"/>
        <v>2024</v>
      </c>
      <c r="M4086" s="286">
        <f t="shared" si="712"/>
        <v>9</v>
      </c>
      <c r="N4086" s="286">
        <f t="shared" si="713"/>
        <v>15</v>
      </c>
      <c r="O4086" s="286">
        <v>6</v>
      </c>
      <c r="P4086" s="23" t="s">
        <v>197</v>
      </c>
      <c r="Q4086" s="283"/>
    </row>
    <row r="4087" spans="1:17">
      <c r="A4087" s="45">
        <v>45550</v>
      </c>
      <c r="B4087" s="20" t="s">
        <v>81</v>
      </c>
      <c r="C4087" s="20">
        <v>2</v>
      </c>
      <c r="D4087" s="20">
        <v>78</v>
      </c>
      <c r="E4087" s="20">
        <v>1779</v>
      </c>
      <c r="F4087" s="20">
        <v>38</v>
      </c>
      <c r="G4087" s="20">
        <v>1.9</v>
      </c>
      <c r="H4087" s="20">
        <v>1</v>
      </c>
      <c r="I4087" s="20">
        <v>33</v>
      </c>
      <c r="J4087" s="21">
        <v>58.4</v>
      </c>
      <c r="K4087" s="22">
        <f>IFERROR(TablaAforos[[#This Row],[AREA DEL POTRERO]]/TablaAforos[[#This Row],[NUMERO VACAS LOTE]]/TablaAforos[[#This Row],[DIAS OCUPACION]],"")</f>
        <v>46.815789473684212</v>
      </c>
      <c r="L4087" s="23">
        <f t="shared" si="711"/>
        <v>2024</v>
      </c>
      <c r="M4087" s="23">
        <f t="shared" si="712"/>
        <v>9</v>
      </c>
      <c r="N4087" s="23">
        <f t="shared" si="713"/>
        <v>15</v>
      </c>
      <c r="O4087" s="23">
        <v>6</v>
      </c>
      <c r="P4087" s="23" t="s">
        <v>197</v>
      </c>
    </row>
    <row r="4088" spans="1:17">
      <c r="A4088" s="45">
        <v>45550</v>
      </c>
      <c r="B4088" s="20" t="s">
        <v>82</v>
      </c>
      <c r="C4088" s="20" t="s">
        <v>86</v>
      </c>
      <c r="D4088" s="20">
        <v>2</v>
      </c>
      <c r="E4088" s="20">
        <v>2500</v>
      </c>
      <c r="F4088" s="20">
        <v>40</v>
      </c>
      <c r="G4088" s="20">
        <v>2</v>
      </c>
      <c r="H4088" s="20">
        <v>1</v>
      </c>
      <c r="I4088" s="20">
        <v>31</v>
      </c>
      <c r="J4088" s="21">
        <v>78.099999999999994</v>
      </c>
      <c r="K4088" s="22">
        <f>IFERROR(TablaAforos[[#This Row],[AREA DEL POTRERO]]/TablaAforos[[#This Row],[NUMERO VACAS LOTE]]/TablaAforos[[#This Row],[DIAS OCUPACION]],"")</f>
        <v>62.5</v>
      </c>
      <c r="L4088" s="23">
        <f t="shared" si="711"/>
        <v>2024</v>
      </c>
      <c r="M4088" s="23">
        <f t="shared" si="712"/>
        <v>9</v>
      </c>
      <c r="N4088" s="23">
        <f t="shared" si="713"/>
        <v>15</v>
      </c>
      <c r="O4088" s="23">
        <v>6</v>
      </c>
    </row>
    <row r="4089" spans="1:17">
      <c r="A4089" s="45">
        <v>45551</v>
      </c>
      <c r="B4089" s="20" t="s">
        <v>81</v>
      </c>
      <c r="C4089" s="20">
        <v>1</v>
      </c>
      <c r="D4089" s="20">
        <v>58</v>
      </c>
      <c r="E4089" s="20">
        <v>2826</v>
      </c>
      <c r="F4089" s="20">
        <v>39</v>
      </c>
      <c r="G4089" s="20">
        <v>1.9</v>
      </c>
      <c r="H4089" s="20">
        <v>1</v>
      </c>
      <c r="I4089" s="20">
        <v>28</v>
      </c>
      <c r="J4089" s="21">
        <v>93.3</v>
      </c>
      <c r="K4089" s="22">
        <f>IFERROR(TablaAforos[[#This Row],[AREA DEL POTRERO]]/TablaAforos[[#This Row],[NUMERO VACAS LOTE]]/TablaAforos[[#This Row],[DIAS OCUPACION]],"")</f>
        <v>72.461538461538467</v>
      </c>
      <c r="L4089" s="23">
        <f t="shared" si="711"/>
        <v>2024</v>
      </c>
      <c r="M4089" s="23">
        <f t="shared" si="712"/>
        <v>9</v>
      </c>
      <c r="N4089" s="23">
        <f t="shared" si="713"/>
        <v>16</v>
      </c>
      <c r="O4089" s="23">
        <v>6</v>
      </c>
      <c r="P4089" s="23" t="s">
        <v>197</v>
      </c>
    </row>
    <row r="4090" spans="1:17">
      <c r="A4090" s="45">
        <v>45551</v>
      </c>
      <c r="B4090" s="20" t="s">
        <v>81</v>
      </c>
      <c r="C4090" s="20">
        <v>2</v>
      </c>
      <c r="D4090" s="20">
        <v>80</v>
      </c>
      <c r="E4090" s="20">
        <v>2349</v>
      </c>
      <c r="F4090" s="20">
        <v>38</v>
      </c>
      <c r="G4090" s="20">
        <v>1.9</v>
      </c>
      <c r="H4090" s="20">
        <v>1</v>
      </c>
      <c r="I4090" s="20">
        <v>33</v>
      </c>
      <c r="J4090" s="21">
        <v>76.7</v>
      </c>
      <c r="K4090" s="22">
        <f>IFERROR(TablaAforos[[#This Row],[AREA DEL POTRERO]]/TablaAforos[[#This Row],[NUMERO VACAS LOTE]]/TablaAforos[[#This Row],[DIAS OCUPACION]],"")</f>
        <v>61.815789473684212</v>
      </c>
      <c r="L4090" s="23">
        <f t="shared" si="711"/>
        <v>2024</v>
      </c>
      <c r="M4090" s="23">
        <f t="shared" si="712"/>
        <v>9</v>
      </c>
      <c r="N4090" s="23">
        <f t="shared" si="713"/>
        <v>16</v>
      </c>
      <c r="O4090" s="23">
        <v>6</v>
      </c>
      <c r="P4090" s="23" t="s">
        <v>197</v>
      </c>
    </row>
    <row r="4091" spans="1:17">
      <c r="A4091" s="45">
        <v>45551</v>
      </c>
      <c r="B4091" s="20" t="s">
        <v>82</v>
      </c>
      <c r="C4091" s="20" t="s">
        <v>86</v>
      </c>
      <c r="D4091" s="20">
        <v>3</v>
      </c>
      <c r="E4091" s="20">
        <v>2500</v>
      </c>
      <c r="F4091" s="20">
        <v>35</v>
      </c>
      <c r="G4091" s="20">
        <v>1.3</v>
      </c>
      <c r="H4091" s="20">
        <v>1</v>
      </c>
      <c r="I4091" s="20">
        <v>31</v>
      </c>
      <c r="J4091" s="21">
        <v>57</v>
      </c>
      <c r="K4091" s="22">
        <f>IFERROR(TablaAforos[[#This Row],[AREA DEL POTRERO]]/TablaAforos[[#This Row],[NUMERO VACAS LOTE]]/TablaAforos[[#This Row],[DIAS OCUPACION]],"")</f>
        <v>71.428571428571431</v>
      </c>
      <c r="L4091" s="23">
        <f t="shared" ref="L4091:L4097" si="714">YEAR(A4091)</f>
        <v>2024</v>
      </c>
      <c r="M4091" s="23">
        <f t="shared" ref="M4091:M4097" si="715">MONTH(A4091)</f>
        <v>9</v>
      </c>
      <c r="N4091" s="23">
        <f t="shared" ref="N4091:N4097" si="716">DAY(A4091)</f>
        <v>16</v>
      </c>
      <c r="O4091" s="23">
        <v>6</v>
      </c>
    </row>
    <row r="4092" spans="1:17">
      <c r="A4092" s="45">
        <v>45551</v>
      </c>
      <c r="B4092" s="20" t="s">
        <v>82</v>
      </c>
      <c r="C4092" s="20" t="s">
        <v>87</v>
      </c>
      <c r="D4092" s="20">
        <v>46</v>
      </c>
      <c r="E4092" s="20">
        <v>2500</v>
      </c>
      <c r="F4092" s="20">
        <v>45</v>
      </c>
      <c r="G4092" s="20">
        <v>2.4</v>
      </c>
      <c r="H4092" s="20">
        <v>1</v>
      </c>
      <c r="I4092" s="20">
        <v>43</v>
      </c>
      <c r="J4092" s="21">
        <v>81.7</v>
      </c>
      <c r="K4092" s="22">
        <f>IFERROR(TablaAforos[[#This Row],[AREA DEL POTRERO]]/TablaAforos[[#This Row],[NUMERO VACAS LOTE]]/TablaAforos[[#This Row],[DIAS OCUPACION]],"")</f>
        <v>55.555555555555557</v>
      </c>
      <c r="L4092" s="23">
        <f t="shared" si="714"/>
        <v>2024</v>
      </c>
      <c r="M4092" s="23">
        <f t="shared" si="715"/>
        <v>9</v>
      </c>
      <c r="N4092" s="23">
        <f t="shared" si="716"/>
        <v>16</v>
      </c>
      <c r="O4092" s="23">
        <v>6</v>
      </c>
    </row>
    <row r="4093" spans="1:17">
      <c r="A4093" s="45">
        <v>45551</v>
      </c>
      <c r="B4093" s="20" t="s">
        <v>88</v>
      </c>
      <c r="C4093" s="20">
        <v>1</v>
      </c>
      <c r="D4093" s="20">
        <v>7</v>
      </c>
      <c r="E4093" s="20">
        <v>15848</v>
      </c>
      <c r="F4093" s="20">
        <v>48</v>
      </c>
      <c r="G4093" s="20">
        <v>1.6</v>
      </c>
      <c r="H4093" s="20">
        <v>4</v>
      </c>
      <c r="I4093" s="20">
        <v>48</v>
      </c>
      <c r="J4093" s="21">
        <v>90.1</v>
      </c>
      <c r="K4093" s="22">
        <f>IFERROR(TablaAforos[[#This Row],[AREA DEL POTRERO]]/TablaAforos[[#This Row],[NUMERO VACAS LOTE]]/TablaAforos[[#This Row],[DIAS OCUPACION]],"")</f>
        <v>82.541666666666671</v>
      </c>
      <c r="L4093" s="23">
        <f t="shared" si="714"/>
        <v>2024</v>
      </c>
      <c r="M4093" s="23">
        <f t="shared" si="715"/>
        <v>9</v>
      </c>
      <c r="N4093" s="23">
        <f t="shared" si="716"/>
        <v>16</v>
      </c>
      <c r="O4093" s="23">
        <v>6</v>
      </c>
    </row>
    <row r="4094" spans="1:17">
      <c r="A4094" s="45">
        <v>45552</v>
      </c>
      <c r="B4094" s="20" t="s">
        <v>81</v>
      </c>
      <c r="C4094" s="20">
        <v>1</v>
      </c>
      <c r="D4094" s="20">
        <v>56</v>
      </c>
      <c r="E4094" s="20">
        <v>2750</v>
      </c>
      <c r="F4094" s="20">
        <v>36</v>
      </c>
      <c r="G4094" s="20">
        <v>2.2999999999999998</v>
      </c>
      <c r="H4094" s="20">
        <v>1</v>
      </c>
      <c r="I4094" s="20">
        <v>28</v>
      </c>
      <c r="J4094" s="21">
        <v>102</v>
      </c>
      <c r="K4094" s="22">
        <f>IFERROR(TablaAforos[[#This Row],[AREA DEL POTRERO]]/TablaAforos[[#This Row],[NUMERO VACAS LOTE]]/TablaAforos[[#This Row],[DIAS OCUPACION]],"")</f>
        <v>76.388888888888886</v>
      </c>
      <c r="L4094" s="23">
        <f t="shared" si="714"/>
        <v>2024</v>
      </c>
      <c r="M4094" s="23">
        <f t="shared" si="715"/>
        <v>9</v>
      </c>
      <c r="N4094" s="23">
        <f t="shared" si="716"/>
        <v>17</v>
      </c>
      <c r="O4094" s="23">
        <v>6</v>
      </c>
      <c r="P4094" s="23" t="s">
        <v>197</v>
      </c>
    </row>
    <row r="4095" spans="1:17">
      <c r="A4095" s="45">
        <v>45552</v>
      </c>
      <c r="B4095" s="20" t="s">
        <v>81</v>
      </c>
      <c r="C4095" s="20">
        <v>2</v>
      </c>
      <c r="D4095" s="20">
        <v>82</v>
      </c>
      <c r="E4095" s="20">
        <v>2804</v>
      </c>
      <c r="F4095" s="20">
        <v>37</v>
      </c>
      <c r="G4095" s="20">
        <v>1.9</v>
      </c>
      <c r="H4095" s="20">
        <v>1</v>
      </c>
      <c r="I4095" s="20">
        <v>33</v>
      </c>
      <c r="J4095" s="21">
        <v>94.2</v>
      </c>
      <c r="K4095" s="22">
        <f>IFERROR(TablaAforos[[#This Row],[AREA DEL POTRERO]]/TablaAforos[[#This Row],[NUMERO VACAS LOTE]]/TablaAforos[[#This Row],[DIAS OCUPACION]],"")</f>
        <v>75.78378378378379</v>
      </c>
      <c r="L4095" s="23">
        <f t="shared" si="714"/>
        <v>2024</v>
      </c>
      <c r="M4095" s="23">
        <f t="shared" si="715"/>
        <v>9</v>
      </c>
      <c r="N4095" s="23">
        <f t="shared" si="716"/>
        <v>17</v>
      </c>
      <c r="O4095" s="23">
        <v>6</v>
      </c>
      <c r="P4095" s="23" t="s">
        <v>197</v>
      </c>
    </row>
    <row r="4096" spans="1:17">
      <c r="A4096" s="45">
        <v>45552</v>
      </c>
      <c r="B4096" s="20" t="s">
        <v>82</v>
      </c>
      <c r="C4096" s="20" t="s">
        <v>86</v>
      </c>
      <c r="D4096" s="20">
        <v>4</v>
      </c>
      <c r="E4096" s="20">
        <v>2500</v>
      </c>
      <c r="F4096" s="20">
        <v>35</v>
      </c>
      <c r="G4096" s="20">
        <v>1.4</v>
      </c>
      <c r="H4096" s="20">
        <v>1</v>
      </c>
      <c r="I4096" s="20">
        <v>31</v>
      </c>
      <c r="J4096" s="21">
        <v>62.6</v>
      </c>
      <c r="K4096" s="22">
        <f>IFERROR(TablaAforos[[#This Row],[AREA DEL POTRERO]]/TablaAforos[[#This Row],[NUMERO VACAS LOTE]]/TablaAforos[[#This Row],[DIAS OCUPACION]],"")</f>
        <v>71.428571428571431</v>
      </c>
      <c r="L4096" s="23">
        <f t="shared" si="714"/>
        <v>2024</v>
      </c>
      <c r="M4096" s="23">
        <f t="shared" si="715"/>
        <v>9</v>
      </c>
      <c r="N4096" s="23">
        <f t="shared" si="716"/>
        <v>17</v>
      </c>
      <c r="O4096" s="23">
        <v>6</v>
      </c>
    </row>
    <row r="4097" spans="1:16">
      <c r="A4097" s="45">
        <v>45552</v>
      </c>
      <c r="B4097" s="20" t="s">
        <v>82</v>
      </c>
      <c r="C4097" s="20" t="s">
        <v>87</v>
      </c>
      <c r="D4097" s="20">
        <v>47</v>
      </c>
      <c r="E4097" s="20">
        <v>2500</v>
      </c>
      <c r="F4097" s="20">
        <v>45</v>
      </c>
      <c r="G4097" s="20">
        <v>1.9</v>
      </c>
      <c r="H4097" s="20">
        <v>1</v>
      </c>
      <c r="I4097" s="20">
        <v>43</v>
      </c>
      <c r="J4097" s="21">
        <v>63.7</v>
      </c>
      <c r="K4097" s="22">
        <f>IFERROR(TablaAforos[[#This Row],[AREA DEL POTRERO]]/TablaAforos[[#This Row],[NUMERO VACAS LOTE]]/TablaAforos[[#This Row],[DIAS OCUPACION]],"")</f>
        <v>55.555555555555557</v>
      </c>
      <c r="L4097" s="23">
        <f t="shared" si="714"/>
        <v>2024</v>
      </c>
      <c r="M4097" s="23">
        <f t="shared" si="715"/>
        <v>9</v>
      </c>
      <c r="N4097" s="23">
        <f t="shared" si="716"/>
        <v>17</v>
      </c>
      <c r="O4097" s="23">
        <v>6</v>
      </c>
    </row>
    <row r="4098" spans="1:16">
      <c r="A4098" s="45">
        <v>45553</v>
      </c>
      <c r="B4098" s="20" t="s">
        <v>81</v>
      </c>
      <c r="C4098" s="20">
        <v>1</v>
      </c>
      <c r="D4098" s="20">
        <v>56</v>
      </c>
      <c r="E4098" s="20">
        <v>2583</v>
      </c>
      <c r="F4098" s="20">
        <v>36</v>
      </c>
      <c r="G4098" s="20">
        <v>2.2999999999999998</v>
      </c>
      <c r="H4098" s="20">
        <v>1</v>
      </c>
      <c r="I4098" s="20">
        <v>28</v>
      </c>
      <c r="J4098" s="21">
        <v>102</v>
      </c>
      <c r="K4098" s="22">
        <f>IFERROR(TablaAforos[[#This Row],[AREA DEL POTRERO]]/TablaAforos[[#This Row],[NUMERO VACAS LOTE]]/TablaAforos[[#This Row],[DIAS OCUPACION]],"")</f>
        <v>71.75</v>
      </c>
      <c r="L4098" s="23">
        <f t="shared" ref="L4098:L4122" si="717">YEAR(A4098)</f>
        <v>2024</v>
      </c>
      <c r="M4098" s="23">
        <f t="shared" ref="M4098:M4122" si="718">MONTH(A4098)</f>
        <v>9</v>
      </c>
      <c r="N4098" s="23">
        <f t="shared" ref="N4098:N4122" si="719">DAY(A4098)</f>
        <v>18</v>
      </c>
      <c r="O4098" s="23">
        <v>6</v>
      </c>
      <c r="P4098" s="23" t="s">
        <v>197</v>
      </c>
    </row>
    <row r="4099" spans="1:16">
      <c r="A4099" s="45">
        <v>45553</v>
      </c>
      <c r="B4099" s="20" t="s">
        <v>81</v>
      </c>
      <c r="C4099" s="20">
        <v>2</v>
      </c>
      <c r="D4099" s="20">
        <v>84</v>
      </c>
      <c r="E4099" s="20">
        <v>1943</v>
      </c>
      <c r="F4099" s="20">
        <v>38</v>
      </c>
      <c r="G4099" s="20">
        <v>1.9</v>
      </c>
      <c r="H4099" s="20">
        <v>1</v>
      </c>
      <c r="I4099" s="20">
        <v>33</v>
      </c>
      <c r="J4099" s="21">
        <v>80.400000000000006</v>
      </c>
      <c r="K4099" s="22">
        <f>IFERROR(TablaAforos[[#This Row],[AREA DEL POTRERO]]/TablaAforos[[#This Row],[NUMERO VACAS LOTE]]/TablaAforos[[#This Row],[DIAS OCUPACION]],"")</f>
        <v>51.131578947368418</v>
      </c>
      <c r="L4099" s="23">
        <f t="shared" si="717"/>
        <v>2024</v>
      </c>
      <c r="M4099" s="23">
        <f t="shared" si="718"/>
        <v>9</v>
      </c>
      <c r="N4099" s="23">
        <f t="shared" si="719"/>
        <v>18</v>
      </c>
      <c r="O4099" s="23">
        <v>6</v>
      </c>
      <c r="P4099" s="23" t="s">
        <v>197</v>
      </c>
    </row>
    <row r="4100" spans="1:16">
      <c r="A4100" s="45">
        <v>45553</v>
      </c>
      <c r="B4100" s="20" t="s">
        <v>82</v>
      </c>
      <c r="C4100" s="20" t="s">
        <v>86</v>
      </c>
      <c r="D4100" s="20">
        <v>5</v>
      </c>
      <c r="E4100" s="20">
        <v>2500</v>
      </c>
      <c r="F4100" s="20">
        <v>35</v>
      </c>
      <c r="G4100" s="20">
        <v>2.6</v>
      </c>
      <c r="H4100" s="20">
        <v>1</v>
      </c>
      <c r="I4100" s="20">
        <v>31</v>
      </c>
      <c r="J4100" s="21">
        <v>111</v>
      </c>
      <c r="K4100" s="22">
        <f>IFERROR(TablaAforos[[#This Row],[AREA DEL POTRERO]]/TablaAforos[[#This Row],[NUMERO VACAS LOTE]]/TablaAforos[[#This Row],[DIAS OCUPACION]],"")</f>
        <v>71.428571428571431</v>
      </c>
      <c r="L4100" s="23">
        <f t="shared" si="717"/>
        <v>2024</v>
      </c>
      <c r="M4100" s="23">
        <f t="shared" si="718"/>
        <v>9</v>
      </c>
      <c r="N4100" s="23">
        <f t="shared" si="719"/>
        <v>18</v>
      </c>
      <c r="O4100" s="23">
        <v>6</v>
      </c>
    </row>
    <row r="4101" spans="1:16">
      <c r="A4101" s="45">
        <v>45553</v>
      </c>
      <c r="B4101" s="20" t="s">
        <v>82</v>
      </c>
      <c r="C4101" s="20" t="s">
        <v>87</v>
      </c>
      <c r="D4101" s="20">
        <v>48</v>
      </c>
      <c r="E4101" s="20">
        <v>2500</v>
      </c>
      <c r="F4101" s="20">
        <v>45</v>
      </c>
      <c r="G4101" s="20">
        <v>1.6</v>
      </c>
      <c r="H4101" s="20">
        <v>1</v>
      </c>
      <c r="I4101" s="20">
        <v>43</v>
      </c>
      <c r="J4101" s="21">
        <v>53.3</v>
      </c>
      <c r="K4101" s="22">
        <f>IFERROR(TablaAforos[[#This Row],[AREA DEL POTRERO]]/TablaAforos[[#This Row],[NUMERO VACAS LOTE]]/TablaAforos[[#This Row],[DIAS OCUPACION]],"")</f>
        <v>55.555555555555557</v>
      </c>
      <c r="L4101" s="23">
        <f t="shared" si="717"/>
        <v>2024</v>
      </c>
      <c r="M4101" s="23">
        <f t="shared" si="718"/>
        <v>9</v>
      </c>
      <c r="N4101" s="23">
        <f t="shared" si="719"/>
        <v>18</v>
      </c>
      <c r="O4101" s="23">
        <v>6</v>
      </c>
    </row>
    <row r="4102" spans="1:16">
      <c r="A4102" s="45">
        <v>45554</v>
      </c>
      <c r="B4102" s="20" t="s">
        <v>81</v>
      </c>
      <c r="C4102" s="20">
        <v>1</v>
      </c>
      <c r="D4102" s="20">
        <v>55</v>
      </c>
      <c r="E4102" s="20">
        <v>2877</v>
      </c>
      <c r="F4102" s="20">
        <v>36</v>
      </c>
      <c r="G4102" s="20">
        <v>2.2999999999999998</v>
      </c>
      <c r="H4102" s="20">
        <v>1</v>
      </c>
      <c r="I4102" s="20">
        <v>28</v>
      </c>
      <c r="J4102" s="21">
        <v>121</v>
      </c>
      <c r="K4102" s="22">
        <f>IFERROR(TablaAforos[[#This Row],[AREA DEL POTRERO]]/TablaAforos[[#This Row],[NUMERO VACAS LOTE]]/TablaAforos[[#This Row],[DIAS OCUPACION]],"")</f>
        <v>79.916666666666671</v>
      </c>
      <c r="L4102" s="23">
        <f t="shared" si="717"/>
        <v>2024</v>
      </c>
      <c r="M4102" s="23">
        <f t="shared" si="718"/>
        <v>9</v>
      </c>
      <c r="N4102" s="23">
        <f t="shared" si="719"/>
        <v>19</v>
      </c>
      <c r="O4102" s="23">
        <v>6</v>
      </c>
      <c r="P4102" s="23" t="s">
        <v>197</v>
      </c>
    </row>
    <row r="4103" spans="1:16">
      <c r="A4103" s="45">
        <v>45554</v>
      </c>
      <c r="B4103" s="20" t="s">
        <v>81</v>
      </c>
      <c r="C4103" s="20">
        <v>2</v>
      </c>
      <c r="D4103" s="20">
        <v>86</v>
      </c>
      <c r="E4103" s="20">
        <v>2224</v>
      </c>
      <c r="F4103" s="20">
        <v>37</v>
      </c>
      <c r="G4103" s="20">
        <v>1.6</v>
      </c>
      <c r="H4103" s="20">
        <v>1</v>
      </c>
      <c r="I4103" s="20">
        <v>33</v>
      </c>
      <c r="J4103" s="21">
        <v>63.3</v>
      </c>
      <c r="K4103" s="22">
        <f>IFERROR(TablaAforos[[#This Row],[AREA DEL POTRERO]]/TablaAforos[[#This Row],[NUMERO VACAS LOTE]]/TablaAforos[[#This Row],[DIAS OCUPACION]],"")</f>
        <v>60.108108108108105</v>
      </c>
      <c r="L4103" s="23">
        <f>YEAR(A4103)</f>
        <v>2024</v>
      </c>
      <c r="M4103" s="23">
        <f>MONTH(A4103)</f>
        <v>9</v>
      </c>
      <c r="N4103" s="23">
        <f>DAY(A4103)</f>
        <v>19</v>
      </c>
      <c r="O4103" s="23">
        <v>6</v>
      </c>
      <c r="P4103" s="23" t="s">
        <v>197</v>
      </c>
    </row>
    <row r="4104" spans="1:16">
      <c r="A4104" s="45">
        <v>45554</v>
      </c>
      <c r="B4104" s="20" t="s">
        <v>82</v>
      </c>
      <c r="C4104" s="20" t="s">
        <v>86</v>
      </c>
      <c r="D4104" s="20">
        <v>6</v>
      </c>
      <c r="E4104" s="20">
        <v>2500</v>
      </c>
      <c r="F4104" s="20">
        <v>35</v>
      </c>
      <c r="G4104" s="20">
        <v>2</v>
      </c>
      <c r="H4104" s="20">
        <v>1</v>
      </c>
      <c r="I4104" s="20">
        <v>31</v>
      </c>
      <c r="J4104" s="21">
        <v>87.4</v>
      </c>
      <c r="K4104" s="22">
        <f>IFERROR(TablaAforos[[#This Row],[AREA DEL POTRERO]]/TablaAforos[[#This Row],[NUMERO VACAS LOTE]]/TablaAforos[[#This Row],[DIAS OCUPACION]],"")</f>
        <v>71.428571428571431</v>
      </c>
      <c r="L4104" s="23">
        <f t="shared" si="717"/>
        <v>2024</v>
      </c>
      <c r="M4104" s="23">
        <f t="shared" si="718"/>
        <v>9</v>
      </c>
      <c r="N4104" s="23">
        <f t="shared" si="719"/>
        <v>19</v>
      </c>
      <c r="O4104" s="23">
        <v>6</v>
      </c>
    </row>
    <row r="4105" spans="1:16">
      <c r="A4105" s="45">
        <v>45554</v>
      </c>
      <c r="B4105" s="20" t="s">
        <v>82</v>
      </c>
      <c r="C4105" s="20" t="s">
        <v>87</v>
      </c>
      <c r="D4105" s="20">
        <v>49</v>
      </c>
      <c r="E4105" s="20">
        <v>2500</v>
      </c>
      <c r="F4105" s="20">
        <v>45</v>
      </c>
      <c r="G4105" s="20">
        <v>2.8</v>
      </c>
      <c r="H4105" s="20">
        <v>1</v>
      </c>
      <c r="I4105" s="20">
        <v>43</v>
      </c>
      <c r="J4105" s="21">
        <v>94</v>
      </c>
      <c r="K4105" s="22">
        <f>IFERROR(TablaAforos[[#This Row],[AREA DEL POTRERO]]/TablaAforos[[#This Row],[NUMERO VACAS LOTE]]/TablaAforos[[#This Row],[DIAS OCUPACION]],"")</f>
        <v>55.555555555555557</v>
      </c>
      <c r="L4105" s="23">
        <f t="shared" si="717"/>
        <v>2024</v>
      </c>
      <c r="M4105" s="23">
        <f t="shared" si="718"/>
        <v>9</v>
      </c>
      <c r="N4105" s="23">
        <f t="shared" si="719"/>
        <v>19</v>
      </c>
      <c r="O4105" s="23">
        <v>6</v>
      </c>
    </row>
    <row r="4106" spans="1:16">
      <c r="A4106" s="45">
        <v>45555</v>
      </c>
      <c r="B4106" s="20" t="s">
        <v>81</v>
      </c>
      <c r="C4106" s="20">
        <v>1</v>
      </c>
      <c r="D4106" s="20">
        <v>54</v>
      </c>
      <c r="E4106" s="20">
        <v>2522</v>
      </c>
      <c r="F4106" s="20">
        <v>36</v>
      </c>
      <c r="G4106" s="20">
        <v>2.1</v>
      </c>
      <c r="H4106" s="20">
        <v>1</v>
      </c>
      <c r="I4106" s="20">
        <v>28</v>
      </c>
      <c r="J4106" s="21">
        <v>98.4</v>
      </c>
      <c r="K4106" s="22">
        <f>IFERROR(TablaAforos[[#This Row],[AREA DEL POTRERO]]/TablaAforos[[#This Row],[NUMERO VACAS LOTE]]/TablaAforos[[#This Row],[DIAS OCUPACION]],"")</f>
        <v>70.055555555555557</v>
      </c>
      <c r="L4106" s="23">
        <f t="shared" si="717"/>
        <v>2024</v>
      </c>
      <c r="M4106" s="23">
        <f t="shared" si="718"/>
        <v>9</v>
      </c>
      <c r="N4106" s="23">
        <f t="shared" si="719"/>
        <v>20</v>
      </c>
      <c r="O4106" s="23">
        <v>6</v>
      </c>
      <c r="P4106" s="23" t="s">
        <v>197</v>
      </c>
    </row>
    <row r="4107" spans="1:16">
      <c r="A4107" s="45">
        <v>45555</v>
      </c>
      <c r="B4107" s="20" t="s">
        <v>81</v>
      </c>
      <c r="C4107" s="20">
        <v>2</v>
      </c>
      <c r="D4107" s="20">
        <v>83</v>
      </c>
      <c r="E4107" s="20">
        <v>3369</v>
      </c>
      <c r="F4107" s="20">
        <v>37</v>
      </c>
      <c r="G4107" s="20">
        <v>2.2999999999999998</v>
      </c>
      <c r="H4107" s="20">
        <v>1</v>
      </c>
      <c r="I4107" s="20">
        <v>33</v>
      </c>
      <c r="J4107" s="21">
        <v>128</v>
      </c>
      <c r="K4107" s="22">
        <f>IFERROR(TablaAforos[[#This Row],[AREA DEL POTRERO]]/TablaAforos[[#This Row],[NUMERO VACAS LOTE]]/TablaAforos[[#This Row],[DIAS OCUPACION]],"")</f>
        <v>91.054054054054049</v>
      </c>
      <c r="L4107" s="23">
        <f t="shared" si="717"/>
        <v>2024</v>
      </c>
      <c r="M4107" s="23">
        <f t="shared" si="718"/>
        <v>9</v>
      </c>
      <c r="N4107" s="23">
        <f t="shared" si="719"/>
        <v>20</v>
      </c>
      <c r="O4107" s="23">
        <v>6</v>
      </c>
      <c r="P4107" s="23" t="s">
        <v>197</v>
      </c>
    </row>
    <row r="4108" spans="1:16">
      <c r="A4108" s="45">
        <v>45555</v>
      </c>
      <c r="B4108" s="20" t="s">
        <v>82</v>
      </c>
      <c r="C4108" s="20" t="s">
        <v>86</v>
      </c>
      <c r="D4108" s="20">
        <v>7</v>
      </c>
      <c r="E4108" s="20">
        <v>2500</v>
      </c>
      <c r="F4108" s="20">
        <v>35</v>
      </c>
      <c r="G4108" s="20">
        <v>1.9</v>
      </c>
      <c r="H4108" s="20">
        <v>1</v>
      </c>
      <c r="I4108" s="20">
        <v>31</v>
      </c>
      <c r="J4108" s="21">
        <v>84.9</v>
      </c>
      <c r="K4108" s="22">
        <f>IFERROR(TablaAforos[[#This Row],[AREA DEL POTRERO]]/TablaAforos[[#This Row],[NUMERO VACAS LOTE]]/TablaAforos[[#This Row],[DIAS OCUPACION]],"")</f>
        <v>71.428571428571431</v>
      </c>
      <c r="L4108" s="23">
        <f t="shared" si="717"/>
        <v>2024</v>
      </c>
      <c r="M4108" s="23">
        <f t="shared" si="718"/>
        <v>9</v>
      </c>
      <c r="N4108" s="23">
        <f t="shared" si="719"/>
        <v>20</v>
      </c>
      <c r="O4108" s="23">
        <v>6</v>
      </c>
    </row>
    <row r="4109" spans="1:16">
      <c r="A4109" s="45">
        <v>45555</v>
      </c>
      <c r="B4109" s="20" t="s">
        <v>82</v>
      </c>
      <c r="C4109" s="20" t="s">
        <v>87</v>
      </c>
      <c r="D4109" s="20">
        <v>50</v>
      </c>
      <c r="E4109" s="20">
        <v>2500</v>
      </c>
      <c r="F4109" s="20">
        <v>45</v>
      </c>
      <c r="G4109" s="20">
        <v>2.2999999999999998</v>
      </c>
      <c r="H4109" s="20">
        <v>1</v>
      </c>
      <c r="I4109" s="20">
        <v>43</v>
      </c>
      <c r="J4109" s="21">
        <v>77.7</v>
      </c>
      <c r="K4109" s="22">
        <f>IFERROR(TablaAforos[[#This Row],[AREA DEL POTRERO]]/TablaAforos[[#This Row],[NUMERO VACAS LOTE]]/TablaAforos[[#This Row],[DIAS OCUPACION]],"")</f>
        <v>55.555555555555557</v>
      </c>
      <c r="L4109" s="23">
        <f t="shared" si="717"/>
        <v>2024</v>
      </c>
      <c r="M4109" s="23">
        <f t="shared" si="718"/>
        <v>9</v>
      </c>
      <c r="N4109" s="23">
        <f t="shared" si="719"/>
        <v>20</v>
      </c>
      <c r="O4109" s="23">
        <v>6</v>
      </c>
    </row>
    <row r="4110" spans="1:16">
      <c r="A4110" s="45">
        <v>45556</v>
      </c>
      <c r="B4110" s="20" t="s">
        <v>81</v>
      </c>
      <c r="C4110" s="20">
        <v>1</v>
      </c>
      <c r="D4110" s="20">
        <v>53</v>
      </c>
      <c r="E4110" s="20">
        <v>1935</v>
      </c>
      <c r="F4110" s="20">
        <v>36</v>
      </c>
      <c r="G4110" s="20">
        <v>1.9</v>
      </c>
      <c r="H4110" s="20">
        <v>1</v>
      </c>
      <c r="I4110" s="20">
        <v>28</v>
      </c>
      <c r="J4110" s="21">
        <v>69.2</v>
      </c>
      <c r="K4110" s="22">
        <f>IFERROR(TablaAforos[[#This Row],[AREA DEL POTRERO]]/TablaAforos[[#This Row],[NUMERO VACAS LOTE]]/TablaAforos[[#This Row],[DIAS OCUPACION]],"")</f>
        <v>53.75</v>
      </c>
      <c r="L4110" s="23">
        <f t="shared" si="717"/>
        <v>2024</v>
      </c>
      <c r="M4110" s="23">
        <f t="shared" si="718"/>
        <v>9</v>
      </c>
      <c r="N4110" s="23">
        <f t="shared" si="719"/>
        <v>21</v>
      </c>
      <c r="O4110" s="23">
        <v>6</v>
      </c>
      <c r="P4110" s="23" t="s">
        <v>197</v>
      </c>
    </row>
    <row r="4111" spans="1:16">
      <c r="A4111" s="45">
        <v>45556</v>
      </c>
      <c r="B4111" s="20" t="s">
        <v>81</v>
      </c>
      <c r="C4111" s="20">
        <v>2</v>
      </c>
      <c r="D4111" s="20">
        <v>85</v>
      </c>
      <c r="E4111" s="20">
        <v>2219</v>
      </c>
      <c r="F4111" s="20">
        <v>37</v>
      </c>
      <c r="G4111" s="20">
        <v>1.9</v>
      </c>
      <c r="H4111" s="20">
        <v>1</v>
      </c>
      <c r="I4111" s="20">
        <v>33</v>
      </c>
      <c r="J4111" s="21">
        <v>77.2</v>
      </c>
      <c r="K4111" s="22">
        <f>IFERROR(TablaAforos[[#This Row],[AREA DEL POTRERO]]/TablaAforos[[#This Row],[NUMERO VACAS LOTE]]/TablaAforos[[#This Row],[DIAS OCUPACION]],"")</f>
        <v>59.972972972972975</v>
      </c>
      <c r="L4111" s="23">
        <f t="shared" si="717"/>
        <v>2024</v>
      </c>
      <c r="M4111" s="23">
        <f t="shared" si="718"/>
        <v>9</v>
      </c>
      <c r="N4111" s="23">
        <f t="shared" si="719"/>
        <v>21</v>
      </c>
      <c r="O4111" s="23">
        <v>6</v>
      </c>
      <c r="P4111" s="23" t="s">
        <v>197</v>
      </c>
    </row>
    <row r="4112" spans="1:16">
      <c r="A4112" s="45">
        <v>45556</v>
      </c>
      <c r="B4112" s="20" t="s">
        <v>82</v>
      </c>
      <c r="C4112" s="20" t="s">
        <v>86</v>
      </c>
      <c r="D4112" s="20">
        <v>8</v>
      </c>
      <c r="E4112" s="20">
        <v>2500</v>
      </c>
      <c r="F4112" s="20">
        <v>35</v>
      </c>
      <c r="G4112" s="20">
        <v>2</v>
      </c>
      <c r="H4112" s="20">
        <v>1</v>
      </c>
      <c r="I4112" s="20">
        <v>31</v>
      </c>
      <c r="J4112" s="21">
        <v>88.3</v>
      </c>
      <c r="K4112" s="22">
        <f>IFERROR(TablaAforos[[#This Row],[AREA DEL POTRERO]]/TablaAforos[[#This Row],[NUMERO VACAS LOTE]]/TablaAforos[[#This Row],[DIAS OCUPACION]],"")</f>
        <v>71.428571428571431</v>
      </c>
      <c r="L4112" s="23">
        <f t="shared" si="717"/>
        <v>2024</v>
      </c>
      <c r="M4112" s="23">
        <f t="shared" si="718"/>
        <v>9</v>
      </c>
      <c r="N4112" s="23">
        <f t="shared" si="719"/>
        <v>21</v>
      </c>
      <c r="O4112" s="23">
        <v>6</v>
      </c>
    </row>
    <row r="4113" spans="1:17">
      <c r="A4113" s="45">
        <v>45556</v>
      </c>
      <c r="B4113" s="20" t="s">
        <v>82</v>
      </c>
      <c r="C4113" s="20" t="s">
        <v>87</v>
      </c>
      <c r="D4113" s="20">
        <v>51</v>
      </c>
      <c r="E4113" s="20">
        <v>2500</v>
      </c>
      <c r="F4113" s="20">
        <v>45</v>
      </c>
      <c r="G4113" s="20">
        <v>1.5</v>
      </c>
      <c r="H4113" s="20">
        <v>1</v>
      </c>
      <c r="I4113" s="20">
        <v>43</v>
      </c>
      <c r="J4113" s="21">
        <v>51.7</v>
      </c>
      <c r="K4113" s="22">
        <f>IFERROR(TablaAforos[[#This Row],[AREA DEL POTRERO]]/TablaAforos[[#This Row],[NUMERO VACAS LOTE]]/TablaAforos[[#This Row],[DIAS OCUPACION]],"")</f>
        <v>55.555555555555557</v>
      </c>
      <c r="L4113" s="23">
        <f t="shared" si="717"/>
        <v>2024</v>
      </c>
      <c r="M4113" s="23">
        <f t="shared" si="718"/>
        <v>9</v>
      </c>
      <c r="N4113" s="23">
        <f t="shared" si="719"/>
        <v>21</v>
      </c>
      <c r="O4113" s="23">
        <v>6</v>
      </c>
    </row>
    <row r="4114" spans="1:17">
      <c r="A4114" s="45">
        <v>45557</v>
      </c>
      <c r="B4114" s="20" t="s">
        <v>81</v>
      </c>
      <c r="C4114" s="20">
        <v>1</v>
      </c>
      <c r="D4114" s="20">
        <v>133</v>
      </c>
      <c r="E4114" s="20">
        <v>5015</v>
      </c>
      <c r="F4114" s="20">
        <v>36</v>
      </c>
      <c r="G4114" s="20">
        <v>1.7</v>
      </c>
      <c r="H4114" s="20">
        <v>1.5</v>
      </c>
      <c r="I4114" s="20">
        <v>44</v>
      </c>
      <c r="J4114" s="21">
        <v>105</v>
      </c>
      <c r="K4114" s="22">
        <f>IFERROR(TablaAforos[[#This Row],[AREA DEL POTRERO]]/TablaAforos[[#This Row],[NUMERO VACAS LOTE]]/TablaAforos[[#This Row],[DIAS OCUPACION]],"")</f>
        <v>92.870370370370367</v>
      </c>
      <c r="L4114" s="23">
        <f t="shared" si="717"/>
        <v>2024</v>
      </c>
      <c r="M4114" s="23">
        <f t="shared" si="718"/>
        <v>9</v>
      </c>
      <c r="N4114" s="23">
        <f t="shared" si="719"/>
        <v>22</v>
      </c>
      <c r="O4114" s="23">
        <v>6</v>
      </c>
      <c r="P4114" s="23" t="s">
        <v>197</v>
      </c>
    </row>
    <row r="4115" spans="1:17">
      <c r="A4115" s="45">
        <v>45557</v>
      </c>
      <c r="B4115" s="20" t="s">
        <v>81</v>
      </c>
      <c r="C4115" s="20">
        <v>2</v>
      </c>
      <c r="D4115" s="20">
        <v>87</v>
      </c>
      <c r="E4115" s="20">
        <v>3351</v>
      </c>
      <c r="F4115" s="20">
        <v>37</v>
      </c>
      <c r="G4115" s="20">
        <v>1.8</v>
      </c>
      <c r="H4115" s="20">
        <v>1</v>
      </c>
      <c r="I4115" s="20">
        <v>33</v>
      </c>
      <c r="J4115" s="21">
        <v>94.3</v>
      </c>
      <c r="K4115" s="22">
        <f>IFERROR(TablaAforos[[#This Row],[AREA DEL POTRERO]]/TablaAforos[[#This Row],[NUMERO VACAS LOTE]]/TablaAforos[[#This Row],[DIAS OCUPACION]],"")</f>
        <v>90.567567567567565</v>
      </c>
      <c r="L4115" s="23">
        <f t="shared" si="717"/>
        <v>2024</v>
      </c>
      <c r="M4115" s="23">
        <f t="shared" si="718"/>
        <v>9</v>
      </c>
      <c r="N4115" s="23">
        <f t="shared" si="719"/>
        <v>22</v>
      </c>
      <c r="O4115" s="23">
        <v>6</v>
      </c>
      <c r="P4115" s="23" t="s">
        <v>197</v>
      </c>
    </row>
    <row r="4116" spans="1:17">
      <c r="A4116" s="45">
        <v>45557</v>
      </c>
      <c r="B4116" s="20" t="s">
        <v>82</v>
      </c>
      <c r="C4116" s="20" t="s">
        <v>87</v>
      </c>
      <c r="D4116" s="20">
        <v>52</v>
      </c>
      <c r="E4116" s="20">
        <v>2500</v>
      </c>
      <c r="F4116" s="20">
        <v>45</v>
      </c>
      <c r="G4116" s="20">
        <v>3.3</v>
      </c>
      <c r="H4116" s="20">
        <v>1</v>
      </c>
      <c r="I4116" s="20">
        <v>43</v>
      </c>
      <c r="J4116" s="21">
        <v>111</v>
      </c>
      <c r="K4116" s="22">
        <f>IFERROR(TablaAforos[[#This Row],[AREA DEL POTRERO]]/TablaAforos[[#This Row],[NUMERO VACAS LOTE]]/TablaAforos[[#This Row],[DIAS OCUPACION]],"")</f>
        <v>55.555555555555557</v>
      </c>
      <c r="L4116" s="23">
        <f>YEAR(A4116)</f>
        <v>2024</v>
      </c>
      <c r="M4116" s="23">
        <f>MONTH(A4116)</f>
        <v>9</v>
      </c>
      <c r="N4116" s="23">
        <f>DAY(A4116)</f>
        <v>22</v>
      </c>
      <c r="O4116" s="23">
        <v>6</v>
      </c>
    </row>
    <row r="4117" spans="1:17">
      <c r="A4117" s="45">
        <v>45557</v>
      </c>
      <c r="B4117" s="20" t="s">
        <v>88</v>
      </c>
      <c r="C4117" s="20">
        <v>1</v>
      </c>
      <c r="D4117" s="20">
        <v>7</v>
      </c>
      <c r="E4117" s="20">
        <v>13123</v>
      </c>
      <c r="F4117" s="20">
        <v>48</v>
      </c>
      <c r="G4117" s="20">
        <v>1.2</v>
      </c>
      <c r="H4117" s="20">
        <v>2</v>
      </c>
      <c r="I4117" s="20">
        <v>31</v>
      </c>
      <c r="J4117" s="21">
        <v>90.1</v>
      </c>
      <c r="K4117" s="22">
        <f>IFERROR(TablaAforos[[#This Row],[AREA DEL POTRERO]]/TablaAforos[[#This Row],[NUMERO VACAS LOTE]]/TablaAforos[[#This Row],[DIAS OCUPACION]],"")</f>
        <v>136.69791666666666</v>
      </c>
      <c r="L4117" s="23">
        <f t="shared" si="717"/>
        <v>2024</v>
      </c>
      <c r="M4117" s="23">
        <f t="shared" si="718"/>
        <v>9</v>
      </c>
      <c r="N4117" s="23">
        <f t="shared" si="719"/>
        <v>22</v>
      </c>
      <c r="O4117" s="23">
        <v>6</v>
      </c>
    </row>
    <row r="4118" spans="1:17">
      <c r="A4118" s="45">
        <v>45558</v>
      </c>
      <c r="B4118" s="20" t="s">
        <v>81</v>
      </c>
      <c r="C4118" s="20">
        <v>2</v>
      </c>
      <c r="D4118" s="20">
        <v>88</v>
      </c>
      <c r="E4118" s="20">
        <v>2092</v>
      </c>
      <c r="F4118" s="20">
        <v>36</v>
      </c>
      <c r="G4118" s="20">
        <v>1.9</v>
      </c>
      <c r="H4118" s="20">
        <v>1</v>
      </c>
      <c r="I4118" s="20">
        <v>33</v>
      </c>
      <c r="J4118" s="21">
        <v>88.4</v>
      </c>
      <c r="K4118" s="22">
        <f>IFERROR(TablaAforos[[#This Row],[AREA DEL POTRERO]]/TablaAforos[[#This Row],[NUMERO VACAS LOTE]]/TablaAforos[[#This Row],[DIAS OCUPACION]],"")</f>
        <v>58.111111111111114</v>
      </c>
      <c r="L4118" s="23">
        <f t="shared" si="717"/>
        <v>2024</v>
      </c>
      <c r="M4118" s="23">
        <f t="shared" si="718"/>
        <v>9</v>
      </c>
      <c r="N4118" s="23">
        <f t="shared" si="719"/>
        <v>23</v>
      </c>
      <c r="O4118" s="23">
        <v>6</v>
      </c>
      <c r="P4118" s="23" t="s">
        <v>197</v>
      </c>
    </row>
    <row r="4119" spans="1:17">
      <c r="A4119" s="45">
        <v>45558</v>
      </c>
      <c r="B4119" s="20" t="s">
        <v>82</v>
      </c>
      <c r="C4119" s="20" t="s">
        <v>86</v>
      </c>
      <c r="D4119" s="20">
        <v>10</v>
      </c>
      <c r="E4119" s="20">
        <v>2500</v>
      </c>
      <c r="F4119" s="20">
        <v>35</v>
      </c>
      <c r="G4119" s="20">
        <v>1.6</v>
      </c>
      <c r="H4119" s="20">
        <v>1</v>
      </c>
      <c r="I4119" s="20">
        <v>31</v>
      </c>
      <c r="J4119" s="21">
        <v>72</v>
      </c>
      <c r="K4119" s="22">
        <f>IFERROR(TablaAforos[[#This Row],[AREA DEL POTRERO]]/TablaAforos[[#This Row],[NUMERO VACAS LOTE]]/TablaAforos[[#This Row],[DIAS OCUPACION]],"")</f>
        <v>71.428571428571431</v>
      </c>
      <c r="L4119" s="23">
        <f>YEAR(A4119)</f>
        <v>2024</v>
      </c>
      <c r="M4119" s="23">
        <f>MONTH(A4119)</f>
        <v>9</v>
      </c>
      <c r="N4119" s="23">
        <f>DAY(A4119)</f>
        <v>23</v>
      </c>
      <c r="O4119" s="23">
        <v>6</v>
      </c>
    </row>
    <row r="4120" spans="1:17">
      <c r="A4120" s="45">
        <v>45558</v>
      </c>
      <c r="B4120" s="20" t="s">
        <v>82</v>
      </c>
      <c r="C4120" s="20" t="s">
        <v>87</v>
      </c>
      <c r="D4120" s="20">
        <v>53</v>
      </c>
      <c r="E4120" s="20">
        <v>2500</v>
      </c>
      <c r="F4120" s="20">
        <v>45</v>
      </c>
      <c r="G4120" s="20">
        <v>3.1</v>
      </c>
      <c r="H4120" s="20">
        <v>1</v>
      </c>
      <c r="I4120" s="20">
        <v>43</v>
      </c>
      <c r="J4120" s="21">
        <v>104</v>
      </c>
      <c r="K4120" s="22">
        <f>IFERROR(TablaAforos[[#This Row],[AREA DEL POTRERO]]/TablaAforos[[#This Row],[NUMERO VACAS LOTE]]/TablaAforos[[#This Row],[DIAS OCUPACION]],"")</f>
        <v>55.555555555555557</v>
      </c>
      <c r="L4120" s="23">
        <f>YEAR(A4120)</f>
        <v>2024</v>
      </c>
      <c r="M4120" s="23">
        <f>MONTH(A4120)</f>
        <v>9</v>
      </c>
      <c r="N4120" s="23">
        <f>DAY(A4120)</f>
        <v>23</v>
      </c>
      <c r="O4120" s="23">
        <v>6</v>
      </c>
    </row>
    <row r="4121" spans="1:17">
      <c r="A4121" s="45">
        <v>45559</v>
      </c>
      <c r="B4121" s="20" t="s">
        <v>81</v>
      </c>
      <c r="C4121" s="20">
        <v>1</v>
      </c>
      <c r="D4121" s="20">
        <v>6</v>
      </c>
      <c r="E4121" s="20">
        <v>2442</v>
      </c>
      <c r="F4121" s="20">
        <v>36</v>
      </c>
      <c r="G4121" s="20">
        <v>2.2000000000000002</v>
      </c>
      <c r="H4121" s="20">
        <v>1</v>
      </c>
      <c r="I4121" s="20">
        <v>30</v>
      </c>
      <c r="J4121" s="21">
        <v>91.3</v>
      </c>
      <c r="K4121" s="22">
        <f>IFERROR(TablaAforos[[#This Row],[AREA DEL POTRERO]]/TablaAforos[[#This Row],[NUMERO VACAS LOTE]]/TablaAforos[[#This Row],[DIAS OCUPACION]],"")</f>
        <v>67.833333333333329</v>
      </c>
      <c r="L4121" s="23">
        <f t="shared" si="717"/>
        <v>2024</v>
      </c>
      <c r="M4121" s="23">
        <f t="shared" si="718"/>
        <v>9</v>
      </c>
      <c r="N4121" s="23">
        <f t="shared" si="719"/>
        <v>24</v>
      </c>
      <c r="O4121" s="23">
        <v>6</v>
      </c>
      <c r="P4121" s="23" t="s">
        <v>197</v>
      </c>
    </row>
    <row r="4122" spans="1:17">
      <c r="A4122" s="45">
        <v>45559</v>
      </c>
      <c r="B4122" s="20" t="s">
        <v>81</v>
      </c>
      <c r="C4122" s="20">
        <v>2</v>
      </c>
      <c r="D4122" s="20">
        <v>89</v>
      </c>
      <c r="E4122" s="20">
        <v>2476</v>
      </c>
      <c r="F4122" s="20">
        <v>36</v>
      </c>
      <c r="G4122" s="20">
        <v>1.8</v>
      </c>
      <c r="H4122" s="20">
        <v>1</v>
      </c>
      <c r="I4122" s="20">
        <v>33</v>
      </c>
      <c r="J4122" s="21">
        <v>97.6</v>
      </c>
      <c r="K4122" s="22">
        <f>IFERROR(TablaAforos[[#This Row],[AREA DEL POTRERO]]/TablaAforos[[#This Row],[NUMERO VACAS LOTE]]/TablaAforos[[#This Row],[DIAS OCUPACION]],"")</f>
        <v>68.777777777777771</v>
      </c>
      <c r="L4122" s="23">
        <f t="shared" si="717"/>
        <v>2024</v>
      </c>
      <c r="M4122" s="23">
        <f t="shared" si="718"/>
        <v>9</v>
      </c>
      <c r="N4122" s="23">
        <f t="shared" si="719"/>
        <v>24</v>
      </c>
      <c r="O4122" s="23">
        <v>6</v>
      </c>
      <c r="P4122" s="23" t="s">
        <v>197</v>
      </c>
    </row>
    <row r="4123" spans="1:17">
      <c r="A4123" s="45">
        <v>45559</v>
      </c>
      <c r="B4123" s="20" t="s">
        <v>82</v>
      </c>
      <c r="C4123" s="20" t="s">
        <v>86</v>
      </c>
      <c r="D4123" s="20">
        <v>33</v>
      </c>
      <c r="E4123" s="20">
        <v>6323</v>
      </c>
      <c r="F4123" s="20">
        <v>35</v>
      </c>
      <c r="G4123" s="20">
        <v>1.8</v>
      </c>
      <c r="H4123" s="20">
        <v>2</v>
      </c>
      <c r="I4123" s="20">
        <v>29</v>
      </c>
      <c r="J4123" s="21">
        <v>101</v>
      </c>
      <c r="K4123" s="22">
        <f>IFERROR(TablaAforos[[#This Row],[AREA DEL POTRERO]]/TablaAforos[[#This Row],[NUMERO VACAS LOTE]]/TablaAforos[[#This Row],[DIAS OCUPACION]],"")</f>
        <v>90.328571428571422</v>
      </c>
      <c r="L4123" s="23">
        <f t="shared" ref="L4123:L4143" si="720">YEAR(A4123)</f>
        <v>2024</v>
      </c>
      <c r="M4123" s="23">
        <f t="shared" ref="M4123:M4143" si="721">MONTH(A4123)</f>
        <v>9</v>
      </c>
      <c r="N4123" s="23">
        <f t="shared" ref="N4123:N4143" si="722">DAY(A4123)</f>
        <v>24</v>
      </c>
      <c r="O4123" s="23">
        <v>6</v>
      </c>
    </row>
    <row r="4124" spans="1:17">
      <c r="A4124" s="45">
        <v>45559</v>
      </c>
      <c r="B4124" s="20" t="s">
        <v>82</v>
      </c>
      <c r="C4124" s="20" t="s">
        <v>87</v>
      </c>
      <c r="D4124" s="20">
        <v>58</v>
      </c>
      <c r="E4124" s="20">
        <v>2500</v>
      </c>
      <c r="F4124" s="20">
        <v>45</v>
      </c>
      <c r="G4124" s="20">
        <v>2.2999999999999998</v>
      </c>
      <c r="H4124" s="20">
        <v>1</v>
      </c>
      <c r="I4124" s="20">
        <v>43</v>
      </c>
      <c r="J4124" s="21">
        <v>77</v>
      </c>
      <c r="K4124" s="22">
        <f>IFERROR(TablaAforos[[#This Row],[AREA DEL POTRERO]]/TablaAforos[[#This Row],[NUMERO VACAS LOTE]]/TablaAforos[[#This Row],[DIAS OCUPACION]],"")</f>
        <v>55.555555555555557</v>
      </c>
      <c r="L4124" s="23">
        <f t="shared" si="720"/>
        <v>2024</v>
      </c>
      <c r="M4124" s="23">
        <f t="shared" si="721"/>
        <v>9</v>
      </c>
      <c r="N4124" s="23">
        <f t="shared" si="722"/>
        <v>24</v>
      </c>
      <c r="O4124" s="23">
        <v>6</v>
      </c>
    </row>
    <row r="4125" spans="1:17">
      <c r="A4125" s="282">
        <v>45560</v>
      </c>
      <c r="B4125" s="283" t="s">
        <v>81</v>
      </c>
      <c r="C4125" s="283">
        <v>1</v>
      </c>
      <c r="D4125" s="283">
        <v>5</v>
      </c>
      <c r="E4125" s="283">
        <v>2550</v>
      </c>
      <c r="F4125" s="283">
        <v>36</v>
      </c>
      <c r="G4125" s="283">
        <v>2.1</v>
      </c>
      <c r="H4125" s="283">
        <v>1</v>
      </c>
      <c r="I4125" s="283">
        <v>30</v>
      </c>
      <c r="J4125" s="284">
        <v>98.3</v>
      </c>
      <c r="K4125" s="285">
        <f>IFERROR(TablaAforos[[#This Row],[AREA DEL POTRERO]]/TablaAforos[[#This Row],[NUMERO VACAS LOTE]]/TablaAforos[[#This Row],[DIAS OCUPACION]],"")</f>
        <v>70.833333333333329</v>
      </c>
      <c r="L4125" s="286">
        <f>YEAR(A4125)</f>
        <v>2024</v>
      </c>
      <c r="M4125" s="286">
        <f>MONTH(A4125)</f>
        <v>9</v>
      </c>
      <c r="N4125" s="286">
        <f>DAY(A4125)</f>
        <v>25</v>
      </c>
      <c r="O4125" s="286">
        <v>6</v>
      </c>
      <c r="P4125" s="23" t="s">
        <v>197</v>
      </c>
      <c r="Q4125" s="283"/>
    </row>
    <row r="4126" spans="1:17">
      <c r="A4126" s="45">
        <v>45560</v>
      </c>
      <c r="B4126" s="20" t="s">
        <v>81</v>
      </c>
      <c r="C4126" s="20">
        <v>2</v>
      </c>
      <c r="D4126" s="20">
        <v>90</v>
      </c>
      <c r="E4126" s="20">
        <v>2328</v>
      </c>
      <c r="F4126" s="20">
        <v>36</v>
      </c>
      <c r="G4126" s="20">
        <v>1.8</v>
      </c>
      <c r="H4126" s="20">
        <v>1</v>
      </c>
      <c r="I4126" s="20">
        <v>33</v>
      </c>
      <c r="J4126" s="21">
        <v>91.3</v>
      </c>
      <c r="K4126" s="22">
        <f>IFERROR(TablaAforos[[#This Row],[AREA DEL POTRERO]]/TablaAforos[[#This Row],[NUMERO VACAS LOTE]]/TablaAforos[[#This Row],[DIAS OCUPACION]],"")</f>
        <v>64.666666666666671</v>
      </c>
      <c r="L4126" s="23">
        <f t="shared" si="720"/>
        <v>2024</v>
      </c>
      <c r="M4126" s="23">
        <f t="shared" si="721"/>
        <v>9</v>
      </c>
      <c r="N4126" s="23">
        <f t="shared" si="722"/>
        <v>25</v>
      </c>
      <c r="O4126" s="23">
        <v>6</v>
      </c>
      <c r="P4126" s="23" t="s">
        <v>197</v>
      </c>
    </row>
    <row r="4127" spans="1:17">
      <c r="A4127" s="45">
        <v>45560</v>
      </c>
      <c r="B4127" s="20" t="s">
        <v>82</v>
      </c>
      <c r="C4127" s="20" t="s">
        <v>87</v>
      </c>
      <c r="D4127" s="20">
        <v>59</v>
      </c>
      <c r="E4127" s="20">
        <v>2500</v>
      </c>
      <c r="F4127" s="20">
        <v>45</v>
      </c>
      <c r="G4127" s="20">
        <v>2.6</v>
      </c>
      <c r="H4127" s="20">
        <v>1</v>
      </c>
      <c r="I4127" s="20">
        <v>43</v>
      </c>
      <c r="J4127" s="21">
        <v>87.7</v>
      </c>
      <c r="K4127" s="22">
        <f>IFERROR(TablaAforos[[#This Row],[AREA DEL POTRERO]]/TablaAforos[[#This Row],[NUMERO VACAS LOTE]]/TablaAforos[[#This Row],[DIAS OCUPACION]],"")</f>
        <v>55.555555555555557</v>
      </c>
      <c r="L4127" s="23">
        <f t="shared" si="720"/>
        <v>2024</v>
      </c>
      <c r="M4127" s="23">
        <f t="shared" si="721"/>
        <v>9</v>
      </c>
      <c r="N4127" s="23">
        <f t="shared" si="722"/>
        <v>25</v>
      </c>
      <c r="O4127" s="23">
        <v>6</v>
      </c>
    </row>
    <row r="4128" spans="1:17">
      <c r="A4128" s="45">
        <v>45560</v>
      </c>
      <c r="B4128" s="20" t="s">
        <v>88</v>
      </c>
      <c r="C4128" s="20">
        <v>1</v>
      </c>
      <c r="D4128" s="20">
        <v>8</v>
      </c>
      <c r="E4128" s="20">
        <v>12800</v>
      </c>
      <c r="F4128" s="20">
        <v>49</v>
      </c>
      <c r="G4128" s="20">
        <v>1.3</v>
      </c>
      <c r="H4128" s="20">
        <v>2</v>
      </c>
      <c r="I4128" s="20">
        <v>30</v>
      </c>
      <c r="J4128" s="21">
        <v>102</v>
      </c>
      <c r="K4128" s="22">
        <f>IFERROR(TablaAforos[[#This Row],[AREA DEL POTRERO]]/TablaAforos[[#This Row],[NUMERO VACAS LOTE]]/TablaAforos[[#This Row],[DIAS OCUPACION]],"")</f>
        <v>130.61224489795919</v>
      </c>
      <c r="L4128" s="23">
        <f t="shared" si="720"/>
        <v>2024</v>
      </c>
      <c r="M4128" s="23">
        <f t="shared" si="721"/>
        <v>9</v>
      </c>
      <c r="N4128" s="23">
        <f t="shared" si="722"/>
        <v>25</v>
      </c>
      <c r="O4128" s="23">
        <v>6</v>
      </c>
    </row>
    <row r="4129" spans="1:17">
      <c r="A4129" s="282">
        <v>45561</v>
      </c>
      <c r="B4129" s="283" t="s">
        <v>81</v>
      </c>
      <c r="C4129" s="283">
        <v>1</v>
      </c>
      <c r="D4129" s="283">
        <v>4</v>
      </c>
      <c r="E4129" s="283">
        <v>2935</v>
      </c>
      <c r="F4129" s="283">
        <v>36</v>
      </c>
      <c r="G4129" s="283">
        <v>2</v>
      </c>
      <c r="H4129" s="283">
        <v>1</v>
      </c>
      <c r="I4129" s="283">
        <v>30</v>
      </c>
      <c r="J4129" s="284">
        <v>108</v>
      </c>
      <c r="K4129" s="285">
        <f>IFERROR(TablaAforos[[#This Row],[AREA DEL POTRERO]]/TablaAforos[[#This Row],[NUMERO VACAS LOTE]]/TablaAforos[[#This Row],[DIAS OCUPACION]],"")</f>
        <v>81.527777777777771</v>
      </c>
      <c r="L4129" s="286">
        <f>YEAR(A4129)</f>
        <v>2024</v>
      </c>
      <c r="M4129" s="286">
        <f>MONTH(A4129)</f>
        <v>9</v>
      </c>
      <c r="N4129" s="286">
        <f>DAY(A4129)</f>
        <v>26</v>
      </c>
      <c r="O4129" s="286">
        <v>6</v>
      </c>
      <c r="P4129" s="23" t="s">
        <v>197</v>
      </c>
      <c r="Q4129" s="283"/>
    </row>
    <row r="4130" spans="1:17">
      <c r="A4130" s="45">
        <v>45561</v>
      </c>
      <c r="B4130" s="20" t="s">
        <v>81</v>
      </c>
      <c r="C4130" s="20">
        <v>2</v>
      </c>
      <c r="D4130" s="20">
        <v>37</v>
      </c>
      <c r="E4130" s="20">
        <v>2058</v>
      </c>
      <c r="F4130" s="20">
        <v>37</v>
      </c>
      <c r="G4130" s="20">
        <v>2.1</v>
      </c>
      <c r="H4130" s="20">
        <v>0.5</v>
      </c>
      <c r="I4130" s="20">
        <v>31</v>
      </c>
      <c r="J4130" s="21">
        <v>104</v>
      </c>
      <c r="K4130" s="22">
        <f>IFERROR(TablaAforos[[#This Row],[AREA DEL POTRERO]]/TablaAforos[[#This Row],[NUMERO VACAS LOTE]]/TablaAforos[[#This Row],[DIAS OCUPACION]],"")</f>
        <v>111.24324324324324</v>
      </c>
      <c r="L4130" s="23">
        <f t="shared" si="720"/>
        <v>2024</v>
      </c>
      <c r="M4130" s="23">
        <f t="shared" si="721"/>
        <v>9</v>
      </c>
      <c r="N4130" s="23">
        <f t="shared" si="722"/>
        <v>26</v>
      </c>
      <c r="O4130" s="23">
        <v>6</v>
      </c>
      <c r="P4130" s="23" t="s">
        <v>197</v>
      </c>
    </row>
    <row r="4131" spans="1:17">
      <c r="A4131" s="282">
        <v>45561</v>
      </c>
      <c r="B4131" s="283" t="s">
        <v>81</v>
      </c>
      <c r="C4131" s="283">
        <v>2</v>
      </c>
      <c r="D4131" s="283">
        <v>38</v>
      </c>
      <c r="E4131" s="283">
        <v>1430</v>
      </c>
      <c r="F4131" s="283">
        <v>37</v>
      </c>
      <c r="G4131" s="283">
        <v>1.9</v>
      </c>
      <c r="H4131" s="283">
        <v>0.5</v>
      </c>
      <c r="I4131" s="283">
        <v>31</v>
      </c>
      <c r="J4131" s="284">
        <v>97.2</v>
      </c>
      <c r="K4131" s="285">
        <f>IFERROR(TablaAforos[[#This Row],[AREA DEL POTRERO]]/TablaAforos[[#This Row],[NUMERO VACAS LOTE]]/TablaAforos[[#This Row],[DIAS OCUPACION]],"")</f>
        <v>77.297297297297291</v>
      </c>
      <c r="L4131" s="286">
        <f>YEAR(A4131)</f>
        <v>2024</v>
      </c>
      <c r="M4131" s="286">
        <f>MONTH(A4131)</f>
        <v>9</v>
      </c>
      <c r="N4131" s="286">
        <f>DAY(A4131)</f>
        <v>26</v>
      </c>
      <c r="O4131" s="286">
        <v>6</v>
      </c>
      <c r="P4131" s="23" t="s">
        <v>197</v>
      </c>
      <c r="Q4131" s="283"/>
    </row>
    <row r="4132" spans="1:17">
      <c r="A4132" s="45">
        <v>45561</v>
      </c>
      <c r="B4132" s="20" t="s">
        <v>82</v>
      </c>
      <c r="C4132" s="20" t="s">
        <v>87</v>
      </c>
      <c r="D4132" s="20">
        <v>60</v>
      </c>
      <c r="E4132" s="20">
        <v>2500</v>
      </c>
      <c r="F4132" s="20">
        <v>45</v>
      </c>
      <c r="G4132" s="20">
        <v>3.2</v>
      </c>
      <c r="H4132" s="20">
        <v>1</v>
      </c>
      <c r="I4132" s="20">
        <v>43</v>
      </c>
      <c r="J4132" s="21">
        <v>110</v>
      </c>
      <c r="K4132" s="22">
        <f>IFERROR(TablaAforos[[#This Row],[AREA DEL POTRERO]]/TablaAforos[[#This Row],[NUMERO VACAS LOTE]]/TablaAforos[[#This Row],[DIAS OCUPACION]],"")</f>
        <v>55.555555555555557</v>
      </c>
      <c r="L4132" s="23">
        <f t="shared" si="720"/>
        <v>2024</v>
      </c>
      <c r="M4132" s="23">
        <f t="shared" si="721"/>
        <v>9</v>
      </c>
      <c r="N4132" s="23">
        <f t="shared" si="722"/>
        <v>26</v>
      </c>
      <c r="O4132" s="23">
        <v>6</v>
      </c>
    </row>
    <row r="4133" spans="1:17">
      <c r="A4133" s="282">
        <v>45562</v>
      </c>
      <c r="B4133" s="283" t="s">
        <v>81</v>
      </c>
      <c r="C4133" s="283">
        <v>1</v>
      </c>
      <c r="D4133" s="283">
        <v>3</v>
      </c>
      <c r="E4133" s="283">
        <v>2161</v>
      </c>
      <c r="F4133" s="283">
        <v>37</v>
      </c>
      <c r="G4133" s="283">
        <v>2.1</v>
      </c>
      <c r="H4133" s="283">
        <v>1</v>
      </c>
      <c r="I4133" s="283">
        <v>30</v>
      </c>
      <c r="J4133" s="284">
        <v>82.8</v>
      </c>
      <c r="K4133" s="285">
        <f>IFERROR(TablaAforos[[#This Row],[AREA DEL POTRERO]]/TablaAforos[[#This Row],[NUMERO VACAS LOTE]]/TablaAforos[[#This Row],[DIAS OCUPACION]],"")</f>
        <v>58.405405405405403</v>
      </c>
      <c r="L4133" s="286">
        <f>YEAR(A4133)</f>
        <v>2024</v>
      </c>
      <c r="M4133" s="286">
        <f>MONTH(A4133)</f>
        <v>9</v>
      </c>
      <c r="N4133" s="286">
        <f>DAY(A4133)</f>
        <v>27</v>
      </c>
      <c r="O4133" s="286">
        <v>6</v>
      </c>
      <c r="P4133" s="23" t="s">
        <v>197</v>
      </c>
      <c r="Q4133" s="283"/>
    </row>
    <row r="4134" spans="1:17">
      <c r="A4134" s="282">
        <v>45562</v>
      </c>
      <c r="B4134" s="283" t="s">
        <v>81</v>
      </c>
      <c r="C4134" s="283">
        <v>2</v>
      </c>
      <c r="D4134" s="283">
        <v>39</v>
      </c>
      <c r="E4134" s="283">
        <v>1266</v>
      </c>
      <c r="F4134" s="283">
        <v>37</v>
      </c>
      <c r="G4134" s="283">
        <v>1.9</v>
      </c>
      <c r="H4134" s="283">
        <v>0.5</v>
      </c>
      <c r="I4134" s="283">
        <v>31</v>
      </c>
      <c r="J4134" s="284">
        <v>90.2</v>
      </c>
      <c r="K4134" s="285">
        <f>IFERROR(TablaAforos[[#This Row],[AREA DEL POTRERO]]/TablaAforos[[#This Row],[NUMERO VACAS LOTE]]/TablaAforos[[#This Row],[DIAS OCUPACION]],"")</f>
        <v>68.432432432432435</v>
      </c>
      <c r="L4134" s="286">
        <f>YEAR(A4134)</f>
        <v>2024</v>
      </c>
      <c r="M4134" s="286">
        <f>MONTH(A4134)</f>
        <v>9</v>
      </c>
      <c r="N4134" s="286">
        <f>DAY(A4134)</f>
        <v>27</v>
      </c>
      <c r="O4134" s="286">
        <v>6</v>
      </c>
      <c r="P4134" s="23" t="s">
        <v>197</v>
      </c>
      <c r="Q4134" s="283"/>
    </row>
    <row r="4135" spans="1:17">
      <c r="A4135" s="282">
        <v>45562</v>
      </c>
      <c r="B4135" s="283" t="s">
        <v>81</v>
      </c>
      <c r="C4135" s="283">
        <v>2</v>
      </c>
      <c r="D4135" s="283">
        <v>40</v>
      </c>
      <c r="E4135" s="283">
        <v>1867</v>
      </c>
      <c r="F4135" s="283">
        <v>37</v>
      </c>
      <c r="G4135" s="283">
        <v>1.7</v>
      </c>
      <c r="H4135" s="283">
        <v>0.5</v>
      </c>
      <c r="I4135" s="283">
        <v>31</v>
      </c>
      <c r="J4135" s="284">
        <v>101</v>
      </c>
      <c r="K4135" s="285">
        <f>IFERROR(TablaAforos[[#This Row],[AREA DEL POTRERO]]/TablaAforos[[#This Row],[NUMERO VACAS LOTE]]/TablaAforos[[#This Row],[DIAS OCUPACION]],"")</f>
        <v>100.91891891891892</v>
      </c>
      <c r="L4135" s="286">
        <f>YEAR(A4135)</f>
        <v>2024</v>
      </c>
      <c r="M4135" s="286">
        <f>MONTH(A4135)</f>
        <v>9</v>
      </c>
      <c r="N4135" s="286">
        <f>DAY(A4135)</f>
        <v>27</v>
      </c>
      <c r="O4135" s="286">
        <v>6</v>
      </c>
      <c r="P4135" s="23" t="s">
        <v>197</v>
      </c>
      <c r="Q4135" s="283"/>
    </row>
    <row r="4136" spans="1:17">
      <c r="A4136" s="45">
        <v>45562</v>
      </c>
      <c r="B4136" s="20" t="s">
        <v>82</v>
      </c>
      <c r="C4136" s="20" t="s">
        <v>87</v>
      </c>
      <c r="D4136" s="20">
        <v>61</v>
      </c>
      <c r="E4136" s="20">
        <v>2500</v>
      </c>
      <c r="F4136" s="20">
        <v>45</v>
      </c>
      <c r="G4136" s="20">
        <v>2.5</v>
      </c>
      <c r="H4136" s="20">
        <v>1</v>
      </c>
      <c r="I4136" s="20">
        <v>43</v>
      </c>
      <c r="J4136" s="21">
        <v>85.7</v>
      </c>
      <c r="K4136" s="22">
        <f>IFERROR(TablaAforos[[#This Row],[AREA DEL POTRERO]]/TablaAforos[[#This Row],[NUMERO VACAS LOTE]]/TablaAforos[[#This Row],[DIAS OCUPACION]],"")</f>
        <v>55.555555555555557</v>
      </c>
      <c r="L4136" s="23">
        <f t="shared" si="720"/>
        <v>2024</v>
      </c>
      <c r="M4136" s="23">
        <f t="shared" si="721"/>
        <v>9</v>
      </c>
      <c r="N4136" s="23">
        <f t="shared" si="722"/>
        <v>27</v>
      </c>
      <c r="O4136" s="23">
        <v>6</v>
      </c>
    </row>
    <row r="4137" spans="1:17">
      <c r="A4137" s="45">
        <v>45562</v>
      </c>
      <c r="B4137" s="20" t="s">
        <v>88</v>
      </c>
      <c r="C4137" s="20">
        <v>1</v>
      </c>
      <c r="D4137" s="20">
        <v>4</v>
      </c>
      <c r="E4137" s="20">
        <v>11400</v>
      </c>
      <c r="F4137" s="20">
        <v>49</v>
      </c>
      <c r="G4137" s="20">
        <v>1.3</v>
      </c>
      <c r="H4137" s="20">
        <v>2</v>
      </c>
      <c r="I4137" s="20">
        <v>30</v>
      </c>
      <c r="J4137" s="21">
        <v>93.1</v>
      </c>
      <c r="K4137" s="22">
        <f>IFERROR(TablaAforos[[#This Row],[AREA DEL POTRERO]]/TablaAforos[[#This Row],[NUMERO VACAS LOTE]]/TablaAforos[[#This Row],[DIAS OCUPACION]],"")</f>
        <v>116.32653061224489</v>
      </c>
      <c r="L4137" s="23">
        <f t="shared" si="720"/>
        <v>2024</v>
      </c>
      <c r="M4137" s="23">
        <f t="shared" si="721"/>
        <v>9</v>
      </c>
      <c r="N4137" s="23">
        <f t="shared" si="722"/>
        <v>27</v>
      </c>
      <c r="O4137" s="23">
        <v>6</v>
      </c>
    </row>
    <row r="4138" spans="1:17">
      <c r="A4138" s="282">
        <v>45563</v>
      </c>
      <c r="B4138" s="283" t="s">
        <v>81</v>
      </c>
      <c r="C4138" s="283">
        <v>1</v>
      </c>
      <c r="D4138" s="283">
        <v>2</v>
      </c>
      <c r="E4138" s="283">
        <v>2458</v>
      </c>
      <c r="F4138" s="283">
        <v>37</v>
      </c>
      <c r="G4138" s="283">
        <v>2.2999999999999998</v>
      </c>
      <c r="H4138" s="283">
        <v>1</v>
      </c>
      <c r="I4138" s="283">
        <v>30</v>
      </c>
      <c r="J4138" s="284">
        <v>102</v>
      </c>
      <c r="K4138" s="285">
        <f>IFERROR(TablaAforos[[#This Row],[AREA DEL POTRERO]]/TablaAforos[[#This Row],[NUMERO VACAS LOTE]]/TablaAforos[[#This Row],[DIAS OCUPACION]],"")</f>
        <v>66.432432432432435</v>
      </c>
      <c r="L4138" s="286">
        <f>YEAR(A4138)</f>
        <v>2024</v>
      </c>
      <c r="M4138" s="286">
        <f>MONTH(A4138)</f>
        <v>9</v>
      </c>
      <c r="N4138" s="286">
        <f>DAY(A4138)</f>
        <v>28</v>
      </c>
      <c r="O4138" s="286">
        <v>6</v>
      </c>
      <c r="P4138" s="23" t="s">
        <v>197</v>
      </c>
      <c r="Q4138" s="283"/>
    </row>
    <row r="4139" spans="1:17">
      <c r="A4139" s="45">
        <v>45563</v>
      </c>
      <c r="B4139" s="20" t="s">
        <v>81</v>
      </c>
      <c r="C4139" s="20">
        <v>2</v>
      </c>
      <c r="D4139" s="20">
        <v>41</v>
      </c>
      <c r="E4139" s="20">
        <v>2524</v>
      </c>
      <c r="F4139" s="20">
        <v>37</v>
      </c>
      <c r="G4139" s="20">
        <v>2</v>
      </c>
      <c r="H4139" s="20">
        <v>1</v>
      </c>
      <c r="I4139" s="20">
        <v>31</v>
      </c>
      <c r="J4139" s="21">
        <v>91.3</v>
      </c>
      <c r="K4139" s="22">
        <f>IFERROR(TablaAforos[[#This Row],[AREA DEL POTRERO]]/TablaAforos[[#This Row],[NUMERO VACAS LOTE]]/TablaAforos[[#This Row],[DIAS OCUPACION]],"")</f>
        <v>68.21621621621621</v>
      </c>
      <c r="L4139" s="23">
        <f t="shared" si="720"/>
        <v>2024</v>
      </c>
      <c r="M4139" s="23">
        <f t="shared" si="721"/>
        <v>9</v>
      </c>
      <c r="N4139" s="23">
        <f t="shared" si="722"/>
        <v>28</v>
      </c>
      <c r="O4139" s="23">
        <v>6</v>
      </c>
      <c r="P4139" s="23" t="s">
        <v>197</v>
      </c>
    </row>
    <row r="4140" spans="1:17">
      <c r="A4140" s="45">
        <v>45563</v>
      </c>
      <c r="B4140" s="20" t="s">
        <v>82</v>
      </c>
      <c r="C4140" s="20" t="s">
        <v>86</v>
      </c>
      <c r="D4140" s="20">
        <v>31</v>
      </c>
      <c r="E4140" s="20">
        <v>6348</v>
      </c>
      <c r="F4140" s="20">
        <v>35</v>
      </c>
      <c r="G4140" s="20">
        <v>1.4</v>
      </c>
      <c r="H4140" s="20">
        <v>2</v>
      </c>
      <c r="I4140" s="20">
        <v>31</v>
      </c>
      <c r="J4140" s="21">
        <v>77.3</v>
      </c>
      <c r="K4140" s="22">
        <f>IFERROR(TablaAforos[[#This Row],[AREA DEL POTRERO]]/TablaAforos[[#This Row],[NUMERO VACAS LOTE]]/TablaAforos[[#This Row],[DIAS OCUPACION]],"")</f>
        <v>90.685714285714283</v>
      </c>
      <c r="L4140" s="23">
        <f>YEAR(A4140)</f>
        <v>2024</v>
      </c>
      <c r="M4140" s="23">
        <f>MONTH(A4140)</f>
        <v>9</v>
      </c>
      <c r="N4140" s="23">
        <f>DAY(A4140)</f>
        <v>28</v>
      </c>
      <c r="O4140" s="23">
        <v>6</v>
      </c>
    </row>
    <row r="4141" spans="1:17">
      <c r="A4141" s="45">
        <v>45563</v>
      </c>
      <c r="B4141" s="20" t="s">
        <v>82</v>
      </c>
      <c r="C4141" s="20" t="s">
        <v>87</v>
      </c>
      <c r="D4141" s="20">
        <v>28</v>
      </c>
      <c r="E4141" s="20">
        <v>2500</v>
      </c>
      <c r="F4141" s="20">
        <v>43</v>
      </c>
      <c r="G4141" s="20">
        <v>2.2999999999999998</v>
      </c>
      <c r="H4141" s="20">
        <v>1</v>
      </c>
      <c r="I4141" s="20">
        <v>43</v>
      </c>
      <c r="J4141" s="21">
        <v>80.900000000000006</v>
      </c>
      <c r="K4141" s="22">
        <f>IFERROR(TablaAforos[[#This Row],[AREA DEL POTRERO]]/TablaAforos[[#This Row],[NUMERO VACAS LOTE]]/TablaAforos[[#This Row],[DIAS OCUPACION]],"")</f>
        <v>58.139534883720927</v>
      </c>
      <c r="L4141" s="23">
        <f t="shared" si="720"/>
        <v>2024</v>
      </c>
      <c r="M4141" s="23">
        <f t="shared" si="721"/>
        <v>9</v>
      </c>
      <c r="N4141" s="23">
        <f t="shared" si="722"/>
        <v>28</v>
      </c>
      <c r="O4141" s="23">
        <v>6</v>
      </c>
    </row>
    <row r="4142" spans="1:17">
      <c r="A4142" s="282">
        <v>45564</v>
      </c>
      <c r="B4142" s="283" t="s">
        <v>81</v>
      </c>
      <c r="C4142" s="283">
        <v>1</v>
      </c>
      <c r="D4142" s="283">
        <v>7</v>
      </c>
      <c r="E4142" s="283">
        <v>2054</v>
      </c>
      <c r="F4142" s="283">
        <v>36</v>
      </c>
      <c r="G4142" s="283">
        <v>1.8</v>
      </c>
      <c r="H4142" s="283">
        <v>1</v>
      </c>
      <c r="I4142" s="283">
        <v>29</v>
      </c>
      <c r="J4142" s="284">
        <v>87.3</v>
      </c>
      <c r="K4142" s="285">
        <f>IFERROR(TablaAforos[[#This Row],[AREA DEL POTRERO]]/TablaAforos[[#This Row],[NUMERO VACAS LOTE]]/TablaAforos[[#This Row],[DIAS OCUPACION]],"")</f>
        <v>57.055555555555557</v>
      </c>
      <c r="L4142" s="286">
        <f>YEAR(A4142)</f>
        <v>2024</v>
      </c>
      <c r="M4142" s="286">
        <f>MONTH(A4142)</f>
        <v>9</v>
      </c>
      <c r="N4142" s="286">
        <f>DAY(A4142)</f>
        <v>29</v>
      </c>
      <c r="O4142" s="286">
        <v>6</v>
      </c>
      <c r="P4142" s="23" t="s">
        <v>197</v>
      </c>
      <c r="Q4142" s="283"/>
    </row>
    <row r="4143" spans="1:17">
      <c r="A4143" s="45">
        <v>45564</v>
      </c>
      <c r="B4143" s="20" t="s">
        <v>81</v>
      </c>
      <c r="C4143" s="20">
        <v>2</v>
      </c>
      <c r="D4143" s="20">
        <v>42</v>
      </c>
      <c r="E4143" s="20">
        <v>2723</v>
      </c>
      <c r="F4143" s="20">
        <v>37</v>
      </c>
      <c r="G4143" s="20">
        <v>1.7</v>
      </c>
      <c r="H4143" s="20">
        <v>1</v>
      </c>
      <c r="I4143" s="20">
        <v>31</v>
      </c>
      <c r="J4143" s="21">
        <v>86.2</v>
      </c>
      <c r="K4143" s="22">
        <f>IFERROR(TablaAforos[[#This Row],[AREA DEL POTRERO]]/TablaAforos[[#This Row],[NUMERO VACAS LOTE]]/TablaAforos[[#This Row],[DIAS OCUPACION]],"")</f>
        <v>73.594594594594597</v>
      </c>
      <c r="L4143" s="23">
        <f t="shared" si="720"/>
        <v>2024</v>
      </c>
      <c r="M4143" s="23">
        <f t="shared" si="721"/>
        <v>9</v>
      </c>
      <c r="N4143" s="23">
        <f t="shared" si="722"/>
        <v>29</v>
      </c>
      <c r="O4143" s="23">
        <v>6</v>
      </c>
      <c r="P4143" s="23" t="s">
        <v>197</v>
      </c>
    </row>
    <row r="4144" spans="1:17">
      <c r="A4144" s="282">
        <v>45564</v>
      </c>
      <c r="B4144" s="283" t="s">
        <v>82</v>
      </c>
      <c r="C4144" s="283" t="s">
        <v>87</v>
      </c>
      <c r="D4144" s="283">
        <v>62</v>
      </c>
      <c r="E4144" s="283">
        <v>2500</v>
      </c>
      <c r="F4144" s="283">
        <v>43</v>
      </c>
      <c r="G4144" s="283">
        <v>2.5</v>
      </c>
      <c r="H4144" s="283">
        <v>1</v>
      </c>
      <c r="I4144" s="283">
        <v>43</v>
      </c>
      <c r="J4144" s="284">
        <v>90</v>
      </c>
      <c r="K4144" s="285">
        <f>IFERROR(TablaAforos[[#This Row],[AREA DEL POTRERO]]/TablaAforos[[#This Row],[NUMERO VACAS LOTE]]/TablaAforos[[#This Row],[DIAS OCUPACION]],"")</f>
        <v>58.139534883720927</v>
      </c>
      <c r="L4144" s="286">
        <f t="shared" ref="L4144:L4181" si="723">YEAR(A4144)</f>
        <v>2024</v>
      </c>
      <c r="M4144" s="286">
        <f t="shared" ref="M4144:M4181" si="724">MONTH(A4144)</f>
        <v>9</v>
      </c>
      <c r="N4144" s="286">
        <f t="shared" ref="N4144:N4181" si="725">DAY(A4144)</f>
        <v>29</v>
      </c>
      <c r="O4144" s="286">
        <v>6</v>
      </c>
      <c r="P4144" s="286"/>
      <c r="Q4144" s="283"/>
    </row>
    <row r="4145" spans="1:17">
      <c r="A4145" s="282">
        <v>45565</v>
      </c>
      <c r="B4145" s="20" t="s">
        <v>81</v>
      </c>
      <c r="C4145" s="283">
        <v>1</v>
      </c>
      <c r="D4145" s="283">
        <v>8</v>
      </c>
      <c r="E4145" s="283">
        <v>2211</v>
      </c>
      <c r="F4145" s="283">
        <v>37</v>
      </c>
      <c r="G4145" s="283">
        <v>1.8</v>
      </c>
      <c r="H4145" s="283">
        <v>1</v>
      </c>
      <c r="I4145" s="283">
        <v>30</v>
      </c>
      <c r="J4145" s="284">
        <v>96.3</v>
      </c>
      <c r="K4145" s="285">
        <f>IFERROR(TablaAforos[[#This Row],[AREA DEL POTRERO]]/TablaAforos[[#This Row],[NUMERO VACAS LOTE]]/TablaAforos[[#This Row],[DIAS OCUPACION]],"")</f>
        <v>59.756756756756758</v>
      </c>
      <c r="L4145" s="286">
        <f t="shared" si="723"/>
        <v>2024</v>
      </c>
      <c r="M4145" s="286">
        <f t="shared" si="724"/>
        <v>9</v>
      </c>
      <c r="N4145" s="286">
        <f t="shared" si="725"/>
        <v>30</v>
      </c>
      <c r="O4145" s="286">
        <v>6</v>
      </c>
      <c r="P4145" s="23" t="s">
        <v>197</v>
      </c>
      <c r="Q4145" s="283"/>
    </row>
    <row r="4146" spans="1:17">
      <c r="A4146" s="282">
        <v>45565</v>
      </c>
      <c r="B4146" s="20" t="s">
        <v>81</v>
      </c>
      <c r="C4146" s="283">
        <v>2</v>
      </c>
      <c r="D4146" s="283">
        <v>34</v>
      </c>
      <c r="E4146" s="283">
        <v>2536</v>
      </c>
      <c r="F4146" s="283">
        <v>36</v>
      </c>
      <c r="G4146" s="283">
        <v>1.4</v>
      </c>
      <c r="H4146" s="283">
        <v>1</v>
      </c>
      <c r="I4146" s="283">
        <v>30</v>
      </c>
      <c r="J4146" s="284">
        <v>66.400000000000006</v>
      </c>
      <c r="K4146" s="285">
        <f>IFERROR(TablaAforos[[#This Row],[AREA DEL POTRERO]]/TablaAforos[[#This Row],[NUMERO VACAS LOTE]]/TablaAforos[[#This Row],[DIAS OCUPACION]],"")</f>
        <v>70.444444444444443</v>
      </c>
      <c r="L4146" s="286">
        <f t="shared" si="723"/>
        <v>2024</v>
      </c>
      <c r="M4146" s="286">
        <f t="shared" si="724"/>
        <v>9</v>
      </c>
      <c r="N4146" s="286">
        <f t="shared" si="725"/>
        <v>30</v>
      </c>
      <c r="O4146" s="286">
        <v>6</v>
      </c>
      <c r="P4146" s="23" t="s">
        <v>197</v>
      </c>
      <c r="Q4146" s="283"/>
    </row>
    <row r="4147" spans="1:17">
      <c r="A4147" s="45">
        <v>45565</v>
      </c>
      <c r="B4147" s="20" t="s">
        <v>82</v>
      </c>
      <c r="C4147" s="20" t="s">
        <v>86</v>
      </c>
      <c r="D4147" s="20">
        <v>14</v>
      </c>
      <c r="E4147" s="20">
        <v>2500</v>
      </c>
      <c r="F4147" s="20">
        <v>37</v>
      </c>
      <c r="G4147" s="20">
        <v>2.2999999999999998</v>
      </c>
      <c r="H4147" s="20">
        <v>1</v>
      </c>
      <c r="I4147" s="20">
        <v>30</v>
      </c>
      <c r="J4147" s="21">
        <v>93.6</v>
      </c>
      <c r="K4147" s="22">
        <f>IFERROR(TablaAforos[[#This Row],[AREA DEL POTRERO]]/TablaAforos[[#This Row],[NUMERO VACAS LOTE]]/TablaAforos[[#This Row],[DIAS OCUPACION]],"")</f>
        <v>67.567567567567565</v>
      </c>
      <c r="L4147" s="23">
        <f>YEAR(A4147)</f>
        <v>2024</v>
      </c>
      <c r="M4147" s="23">
        <f>MONTH(A4147)</f>
        <v>9</v>
      </c>
      <c r="N4147" s="23">
        <f>DAY(A4147)</f>
        <v>30</v>
      </c>
      <c r="O4147" s="23">
        <v>6</v>
      </c>
    </row>
    <row r="4148" spans="1:17">
      <c r="A4148" s="282">
        <v>45565</v>
      </c>
      <c r="B4148" s="283" t="s">
        <v>82</v>
      </c>
      <c r="C4148" s="283" t="s">
        <v>87</v>
      </c>
      <c r="D4148" s="283">
        <v>63</v>
      </c>
      <c r="E4148" s="283">
        <v>2500</v>
      </c>
      <c r="F4148" s="283">
        <v>43</v>
      </c>
      <c r="G4148" s="283">
        <v>1.9</v>
      </c>
      <c r="H4148" s="283">
        <v>1</v>
      </c>
      <c r="I4148" s="283">
        <v>43</v>
      </c>
      <c r="J4148" s="284">
        <v>69.099999999999994</v>
      </c>
      <c r="K4148" s="285">
        <f>IFERROR(TablaAforos[[#This Row],[AREA DEL POTRERO]]/TablaAforos[[#This Row],[NUMERO VACAS LOTE]]/TablaAforos[[#This Row],[DIAS OCUPACION]],"")</f>
        <v>58.139534883720927</v>
      </c>
      <c r="L4148" s="286">
        <f t="shared" si="723"/>
        <v>2024</v>
      </c>
      <c r="M4148" s="286">
        <f t="shared" si="724"/>
        <v>9</v>
      </c>
      <c r="N4148" s="286">
        <f t="shared" si="725"/>
        <v>30</v>
      </c>
      <c r="O4148" s="286">
        <v>6</v>
      </c>
      <c r="P4148" s="286"/>
      <c r="Q4148" s="283"/>
    </row>
    <row r="4149" spans="1:17">
      <c r="A4149" s="282">
        <v>45565</v>
      </c>
      <c r="B4149" s="283" t="s">
        <v>88</v>
      </c>
      <c r="C4149" s="283">
        <v>1</v>
      </c>
      <c r="D4149" s="283">
        <v>10</v>
      </c>
      <c r="E4149" s="283">
        <v>6021</v>
      </c>
      <c r="F4149" s="283">
        <v>48</v>
      </c>
      <c r="G4149" s="283">
        <v>1.3</v>
      </c>
      <c r="H4149" s="283">
        <v>1</v>
      </c>
      <c r="I4149" s="283">
        <v>34</v>
      </c>
      <c r="J4149" s="284">
        <v>108</v>
      </c>
      <c r="K4149" s="285">
        <f>IFERROR(TablaAforos[[#This Row],[AREA DEL POTRERO]]/TablaAforos[[#This Row],[NUMERO VACAS LOTE]]/TablaAforos[[#This Row],[DIAS OCUPACION]],"")</f>
        <v>125.4375</v>
      </c>
      <c r="L4149" s="286">
        <f t="shared" si="723"/>
        <v>2024</v>
      </c>
      <c r="M4149" s="286">
        <f t="shared" si="724"/>
        <v>9</v>
      </c>
      <c r="N4149" s="286">
        <f t="shared" si="725"/>
        <v>30</v>
      </c>
      <c r="O4149" s="286">
        <v>6</v>
      </c>
      <c r="Q4149" s="283"/>
    </row>
    <row r="4150" spans="1:17">
      <c r="A4150" s="45">
        <v>45566</v>
      </c>
      <c r="B4150" s="20" t="s">
        <v>81</v>
      </c>
      <c r="C4150" s="20">
        <v>1</v>
      </c>
      <c r="D4150" s="20">
        <v>9</v>
      </c>
      <c r="E4150" s="20">
        <v>2169</v>
      </c>
      <c r="F4150" s="20">
        <v>37</v>
      </c>
      <c r="G4150" s="20">
        <v>1.8</v>
      </c>
      <c r="H4150" s="20">
        <v>1</v>
      </c>
      <c r="I4150" s="20">
        <v>30</v>
      </c>
      <c r="J4150" s="21">
        <v>71.599999999999994</v>
      </c>
      <c r="K4150" s="22">
        <f>IFERROR(TablaAforos[[#This Row],[AREA DEL POTRERO]]/TablaAforos[[#This Row],[NUMERO VACAS LOTE]]/TablaAforos[[#This Row],[DIAS OCUPACION]],"")</f>
        <v>58.621621621621621</v>
      </c>
      <c r="L4150" s="23">
        <f>YEAR(A4150)</f>
        <v>2024</v>
      </c>
      <c r="M4150" s="23">
        <f>MONTH(A4150)</f>
        <v>10</v>
      </c>
      <c r="N4150" s="23">
        <f>DAY(A4150)</f>
        <v>1</v>
      </c>
      <c r="O4150" s="23">
        <v>6</v>
      </c>
      <c r="P4150" s="23" t="s">
        <v>197</v>
      </c>
    </row>
    <row r="4151" spans="1:17">
      <c r="A4151" s="282">
        <v>45566</v>
      </c>
      <c r="B4151" s="20" t="s">
        <v>81</v>
      </c>
      <c r="C4151" s="283">
        <v>2</v>
      </c>
      <c r="D4151" s="283">
        <v>35</v>
      </c>
      <c r="E4151" s="283">
        <v>2357</v>
      </c>
      <c r="F4151" s="283">
        <v>36</v>
      </c>
      <c r="G4151" s="283">
        <v>2</v>
      </c>
      <c r="H4151" s="283">
        <v>1</v>
      </c>
      <c r="I4151" s="283">
        <v>30</v>
      </c>
      <c r="J4151" s="284">
        <v>85.1</v>
      </c>
      <c r="K4151" s="285">
        <f>IFERROR(TablaAforos[[#This Row],[AREA DEL POTRERO]]/TablaAforos[[#This Row],[NUMERO VACAS LOTE]]/TablaAforos[[#This Row],[DIAS OCUPACION]],"")</f>
        <v>65.472222222222229</v>
      </c>
      <c r="L4151" s="286">
        <f t="shared" si="723"/>
        <v>2024</v>
      </c>
      <c r="M4151" s="286">
        <f t="shared" si="724"/>
        <v>10</v>
      </c>
      <c r="N4151" s="286">
        <f t="shared" si="725"/>
        <v>1</v>
      </c>
      <c r="O4151" s="286">
        <v>6</v>
      </c>
      <c r="P4151" s="23" t="s">
        <v>203</v>
      </c>
      <c r="Q4151" s="283"/>
    </row>
    <row r="4152" spans="1:17">
      <c r="A4152" s="45">
        <v>45566</v>
      </c>
      <c r="B4152" s="20" t="s">
        <v>82</v>
      </c>
      <c r="C4152" s="20" t="s">
        <v>86</v>
      </c>
      <c r="D4152" s="20">
        <v>15</v>
      </c>
      <c r="E4152" s="20">
        <v>2500</v>
      </c>
      <c r="F4152" s="20">
        <v>37</v>
      </c>
      <c r="G4152" s="20">
        <v>2.2999999999999998</v>
      </c>
      <c r="H4152" s="20">
        <v>1</v>
      </c>
      <c r="I4152" s="20">
        <v>30</v>
      </c>
      <c r="J4152" s="21">
        <v>96.1</v>
      </c>
      <c r="K4152" s="22">
        <f>IFERROR(TablaAforos[[#This Row],[AREA DEL POTRERO]]/TablaAforos[[#This Row],[NUMERO VACAS LOTE]]/TablaAforos[[#This Row],[DIAS OCUPACION]],"")</f>
        <v>67.567567567567565</v>
      </c>
      <c r="L4152" s="23">
        <f>YEAR(A4152)</f>
        <v>2024</v>
      </c>
      <c r="M4152" s="23">
        <f>MONTH(A4152)</f>
        <v>10</v>
      </c>
      <c r="N4152" s="23">
        <f>DAY(A4152)</f>
        <v>1</v>
      </c>
      <c r="O4152" s="23">
        <v>6</v>
      </c>
    </row>
    <row r="4153" spans="1:17">
      <c r="A4153" s="282">
        <v>45566</v>
      </c>
      <c r="B4153" s="283" t="s">
        <v>82</v>
      </c>
      <c r="C4153" s="283" t="s">
        <v>87</v>
      </c>
      <c r="D4153" s="283">
        <v>65</v>
      </c>
      <c r="E4153" s="283">
        <v>2500</v>
      </c>
      <c r="F4153" s="283">
        <v>43</v>
      </c>
      <c r="G4153" s="283">
        <v>2.5</v>
      </c>
      <c r="H4153" s="283">
        <v>1</v>
      </c>
      <c r="I4153" s="283">
        <v>43</v>
      </c>
      <c r="J4153" s="284">
        <v>87.9</v>
      </c>
      <c r="K4153" s="285">
        <f>IFERROR(TablaAforos[[#This Row],[AREA DEL POTRERO]]/TablaAforos[[#This Row],[NUMERO VACAS LOTE]]/TablaAforos[[#This Row],[DIAS OCUPACION]],"")</f>
        <v>58.139534883720927</v>
      </c>
      <c r="L4153" s="286">
        <f t="shared" si="723"/>
        <v>2024</v>
      </c>
      <c r="M4153" s="286">
        <f t="shared" si="724"/>
        <v>10</v>
      </c>
      <c r="N4153" s="286">
        <f t="shared" si="725"/>
        <v>1</v>
      </c>
      <c r="O4153" s="286">
        <v>6</v>
      </c>
      <c r="P4153" s="286"/>
      <c r="Q4153" s="283"/>
    </row>
    <row r="4154" spans="1:17">
      <c r="A4154" s="282">
        <v>45567</v>
      </c>
      <c r="B4154" s="20" t="s">
        <v>82</v>
      </c>
      <c r="C4154" s="20" t="s">
        <v>87</v>
      </c>
      <c r="D4154" s="283">
        <v>64</v>
      </c>
      <c r="E4154" s="283">
        <v>2500</v>
      </c>
      <c r="F4154" s="283">
        <v>43</v>
      </c>
      <c r="G4154" s="283">
        <v>2.5</v>
      </c>
      <c r="H4154" s="283">
        <v>1</v>
      </c>
      <c r="I4154" s="283">
        <v>43</v>
      </c>
      <c r="J4154" s="284">
        <v>87.9</v>
      </c>
      <c r="K4154" s="285">
        <f>IFERROR(TablaAforos[[#This Row],[AREA DEL POTRERO]]/TablaAforos[[#This Row],[NUMERO VACAS LOTE]]/TablaAforos[[#This Row],[DIAS OCUPACION]],"")</f>
        <v>58.139534883720927</v>
      </c>
      <c r="L4154" s="286">
        <f t="shared" si="723"/>
        <v>2024</v>
      </c>
      <c r="M4154" s="286">
        <f t="shared" si="724"/>
        <v>10</v>
      </c>
      <c r="N4154" s="286">
        <f t="shared" si="725"/>
        <v>2</v>
      </c>
      <c r="O4154" s="286">
        <v>6</v>
      </c>
      <c r="P4154" s="286"/>
      <c r="Q4154" s="283"/>
    </row>
    <row r="4155" spans="1:17">
      <c r="A4155" s="282">
        <v>45567</v>
      </c>
      <c r="B4155" s="20" t="s">
        <v>81</v>
      </c>
      <c r="C4155" s="283">
        <v>1</v>
      </c>
      <c r="D4155" s="283">
        <v>10</v>
      </c>
      <c r="E4155" s="283">
        <v>2317</v>
      </c>
      <c r="F4155" s="283">
        <v>37</v>
      </c>
      <c r="G4155" s="283">
        <v>1.8</v>
      </c>
      <c r="H4155" s="283">
        <v>1</v>
      </c>
      <c r="I4155" s="283">
        <v>30</v>
      </c>
      <c r="J4155" s="284">
        <v>74.900000000000006</v>
      </c>
      <c r="K4155" s="285">
        <f>IFERROR(TablaAforos[[#This Row],[AREA DEL POTRERO]]/TablaAforos[[#This Row],[NUMERO VACAS LOTE]]/TablaAforos[[#This Row],[DIAS OCUPACION]],"")</f>
        <v>62.621621621621621</v>
      </c>
      <c r="L4155" s="286">
        <f t="shared" si="723"/>
        <v>2024</v>
      </c>
      <c r="M4155" s="286">
        <f t="shared" si="724"/>
        <v>10</v>
      </c>
      <c r="N4155" s="286">
        <f t="shared" si="725"/>
        <v>2</v>
      </c>
      <c r="O4155" s="286">
        <v>6</v>
      </c>
      <c r="P4155" s="23" t="s">
        <v>203</v>
      </c>
      <c r="Q4155" s="283"/>
    </row>
    <row r="4156" spans="1:17">
      <c r="A4156" s="282">
        <v>45567</v>
      </c>
      <c r="B4156" s="20" t="s">
        <v>81</v>
      </c>
      <c r="C4156" s="283">
        <v>2</v>
      </c>
      <c r="D4156" s="283">
        <v>36</v>
      </c>
      <c r="E4156" s="283">
        <v>3103</v>
      </c>
      <c r="F4156" s="283">
        <v>36</v>
      </c>
      <c r="G4156" s="283">
        <v>1.7</v>
      </c>
      <c r="H4156" s="283">
        <v>1</v>
      </c>
      <c r="I4156" s="283">
        <v>30</v>
      </c>
      <c r="J4156" s="284">
        <v>95.7</v>
      </c>
      <c r="K4156" s="285">
        <f>IFERROR(TablaAforos[[#This Row],[AREA DEL POTRERO]]/TablaAforos[[#This Row],[NUMERO VACAS LOTE]]/TablaAforos[[#This Row],[DIAS OCUPACION]],"")</f>
        <v>86.194444444444443</v>
      </c>
      <c r="L4156" s="286">
        <f t="shared" si="723"/>
        <v>2024</v>
      </c>
      <c r="M4156" s="286">
        <f t="shared" si="724"/>
        <v>10</v>
      </c>
      <c r="N4156" s="286">
        <f t="shared" si="725"/>
        <v>2</v>
      </c>
      <c r="O4156" s="286">
        <v>6</v>
      </c>
      <c r="P4156" s="286"/>
      <c r="Q4156" s="283"/>
    </row>
    <row r="4157" spans="1:17">
      <c r="A4157" s="45">
        <v>45567</v>
      </c>
      <c r="B4157" s="20" t="s">
        <v>82</v>
      </c>
      <c r="C4157" s="20" t="s">
        <v>86</v>
      </c>
      <c r="D4157" s="20">
        <v>16</v>
      </c>
      <c r="E4157" s="20">
        <v>2500</v>
      </c>
      <c r="F4157" s="20">
        <v>37</v>
      </c>
      <c r="G4157" s="20">
        <v>2</v>
      </c>
      <c r="H4157" s="20">
        <v>1</v>
      </c>
      <c r="I4157" s="20">
        <v>30</v>
      </c>
      <c r="J4157" s="21">
        <v>81.900000000000006</v>
      </c>
      <c r="K4157" s="22">
        <f>IFERROR(TablaAforos[[#This Row],[AREA DEL POTRERO]]/TablaAforos[[#This Row],[NUMERO VACAS LOTE]]/TablaAforos[[#This Row],[DIAS OCUPACION]],"")</f>
        <v>67.567567567567565</v>
      </c>
      <c r="L4157" s="23">
        <f>YEAR(A4157)</f>
        <v>2024</v>
      </c>
      <c r="M4157" s="23">
        <f>MONTH(A4157)</f>
        <v>10</v>
      </c>
      <c r="N4157" s="23">
        <f>DAY(A4157)</f>
        <v>2</v>
      </c>
      <c r="O4157" s="23">
        <v>6</v>
      </c>
    </row>
    <row r="4158" spans="1:17">
      <c r="A4158" s="282">
        <v>45568</v>
      </c>
      <c r="B4158" s="20" t="s">
        <v>82</v>
      </c>
      <c r="C4158" s="20" t="s">
        <v>87</v>
      </c>
      <c r="D4158" s="283">
        <v>66</v>
      </c>
      <c r="E4158" s="283">
        <v>2500</v>
      </c>
      <c r="F4158" s="283">
        <v>43</v>
      </c>
      <c r="G4158" s="283">
        <v>1.5</v>
      </c>
      <c r="H4158" s="283">
        <v>1</v>
      </c>
      <c r="I4158" s="283">
        <v>43</v>
      </c>
      <c r="J4158" s="284">
        <v>54.8</v>
      </c>
      <c r="K4158" s="285">
        <f>IFERROR(TablaAforos[[#This Row],[AREA DEL POTRERO]]/TablaAforos[[#This Row],[NUMERO VACAS LOTE]]/TablaAforos[[#This Row],[DIAS OCUPACION]],"")</f>
        <v>58.139534883720927</v>
      </c>
      <c r="L4158" s="286">
        <f t="shared" si="723"/>
        <v>2024</v>
      </c>
      <c r="M4158" s="286">
        <f t="shared" si="724"/>
        <v>10</v>
      </c>
      <c r="N4158" s="286">
        <f t="shared" si="725"/>
        <v>3</v>
      </c>
      <c r="O4158" s="286">
        <v>6</v>
      </c>
      <c r="P4158" s="286"/>
      <c r="Q4158" s="283"/>
    </row>
    <row r="4159" spans="1:17">
      <c r="A4159" s="282">
        <v>45568</v>
      </c>
      <c r="B4159" s="20" t="s">
        <v>81</v>
      </c>
      <c r="C4159" s="283">
        <v>12</v>
      </c>
      <c r="D4159" s="283">
        <v>37</v>
      </c>
      <c r="E4159" s="283">
        <v>2121</v>
      </c>
      <c r="F4159" s="283">
        <v>37</v>
      </c>
      <c r="G4159" s="283">
        <v>1.7</v>
      </c>
      <c r="H4159" s="283">
        <v>1</v>
      </c>
      <c r="I4159" s="283">
        <v>30</v>
      </c>
      <c r="J4159" s="284">
        <v>91.3</v>
      </c>
      <c r="K4159" s="285">
        <f>IFERROR(TablaAforos[[#This Row],[AREA DEL POTRERO]]/TablaAforos[[#This Row],[NUMERO VACAS LOTE]]/TablaAforos[[#This Row],[DIAS OCUPACION]],"")</f>
        <v>57.324324324324323</v>
      </c>
      <c r="L4159" s="286">
        <f t="shared" si="723"/>
        <v>2024</v>
      </c>
      <c r="M4159" s="286">
        <f t="shared" si="724"/>
        <v>10</v>
      </c>
      <c r="N4159" s="286">
        <f t="shared" si="725"/>
        <v>3</v>
      </c>
      <c r="O4159" s="286">
        <v>6</v>
      </c>
      <c r="P4159" s="23" t="s">
        <v>203</v>
      </c>
      <c r="Q4159" s="283"/>
    </row>
    <row r="4160" spans="1:17">
      <c r="A4160" s="282">
        <v>45568</v>
      </c>
      <c r="B4160" s="20" t="s">
        <v>81</v>
      </c>
      <c r="C4160" s="283">
        <v>2</v>
      </c>
      <c r="D4160" s="283">
        <v>30</v>
      </c>
      <c r="E4160" s="283">
        <v>4661</v>
      </c>
      <c r="F4160" s="283">
        <v>36</v>
      </c>
      <c r="G4160" s="283">
        <v>1.7</v>
      </c>
      <c r="H4160" s="283">
        <v>1</v>
      </c>
      <c r="I4160" s="283">
        <v>26</v>
      </c>
      <c r="J4160" s="284">
        <v>135</v>
      </c>
      <c r="K4160" s="285">
        <f>IFERROR(TablaAforos[[#This Row],[AREA DEL POTRERO]]/TablaAforos[[#This Row],[NUMERO VACAS LOTE]]/TablaAforos[[#This Row],[DIAS OCUPACION]],"")</f>
        <v>129.47222222222223</v>
      </c>
      <c r="L4160" s="286">
        <f t="shared" si="723"/>
        <v>2024</v>
      </c>
      <c r="M4160" s="286">
        <f t="shared" si="724"/>
        <v>10</v>
      </c>
      <c r="N4160" s="286">
        <f t="shared" si="725"/>
        <v>3</v>
      </c>
      <c r="O4160" s="286">
        <v>6</v>
      </c>
      <c r="P4160" s="23" t="s">
        <v>203</v>
      </c>
      <c r="Q4160" s="283"/>
    </row>
    <row r="4161" spans="1:17">
      <c r="A4161" s="282">
        <v>45568</v>
      </c>
      <c r="B4161" s="20" t="s">
        <v>82</v>
      </c>
      <c r="C4161" s="20" t="s">
        <v>86</v>
      </c>
      <c r="D4161" s="283">
        <v>17</v>
      </c>
      <c r="E4161" s="283">
        <v>2500</v>
      </c>
      <c r="F4161" s="283">
        <v>37</v>
      </c>
      <c r="G4161" s="283">
        <v>2.2999999999999998</v>
      </c>
      <c r="H4161" s="283">
        <v>1</v>
      </c>
      <c r="I4161" s="283">
        <v>30</v>
      </c>
      <c r="J4161" s="284">
        <v>96.1</v>
      </c>
      <c r="K4161" s="285">
        <f>IFERROR(TablaAforos[[#This Row],[AREA DEL POTRERO]]/TablaAforos[[#This Row],[NUMERO VACAS LOTE]]/TablaAforos[[#This Row],[DIAS OCUPACION]],"")</f>
        <v>67.567567567567565</v>
      </c>
      <c r="L4161" s="286">
        <f t="shared" si="723"/>
        <v>2024</v>
      </c>
      <c r="M4161" s="286">
        <f t="shared" si="724"/>
        <v>10</v>
      </c>
      <c r="N4161" s="286">
        <f t="shared" si="725"/>
        <v>3</v>
      </c>
      <c r="O4161" s="23">
        <v>6</v>
      </c>
      <c r="P4161" s="286"/>
      <c r="Q4161" s="283"/>
    </row>
    <row r="4162" spans="1:17">
      <c r="A4162" s="282">
        <v>45569</v>
      </c>
      <c r="B4162" s="283" t="s">
        <v>81</v>
      </c>
      <c r="C4162" s="283">
        <v>1</v>
      </c>
      <c r="D4162" s="283">
        <v>14</v>
      </c>
      <c r="E4162" s="283">
        <v>2247</v>
      </c>
      <c r="F4162" s="283">
        <v>37</v>
      </c>
      <c r="G4162" s="283">
        <v>2.1</v>
      </c>
      <c r="H4162" s="283">
        <v>1</v>
      </c>
      <c r="I4162" s="283">
        <v>31</v>
      </c>
      <c r="J4162" s="284">
        <v>82.9</v>
      </c>
      <c r="K4162" s="285">
        <f>IFERROR(TablaAforos[[#This Row],[AREA DEL POTRERO]]/TablaAforos[[#This Row],[NUMERO VACAS LOTE]]/TablaAforos[[#This Row],[DIAS OCUPACION]],"")</f>
        <v>60.729729729729726</v>
      </c>
      <c r="L4162" s="286">
        <f>YEAR(A4162)</f>
        <v>2024</v>
      </c>
      <c r="M4162" s="286">
        <f>MONTH(A4162)</f>
        <v>10</v>
      </c>
      <c r="N4162" s="286">
        <f>DAY(A4162)</f>
        <v>4</v>
      </c>
      <c r="O4162" s="286">
        <v>6</v>
      </c>
      <c r="P4162" s="23" t="s">
        <v>203</v>
      </c>
      <c r="Q4162" s="283"/>
    </row>
    <row r="4163" spans="1:17">
      <c r="A4163" s="282">
        <v>45569</v>
      </c>
      <c r="B4163" s="283" t="s">
        <v>81</v>
      </c>
      <c r="C4163" s="283">
        <v>2</v>
      </c>
      <c r="D4163" s="283">
        <v>29</v>
      </c>
      <c r="E4163" s="283">
        <v>1925</v>
      </c>
      <c r="F4163" s="283">
        <v>39</v>
      </c>
      <c r="G4163" s="283">
        <v>2</v>
      </c>
      <c r="H4163" s="283">
        <v>1</v>
      </c>
      <c r="I4163" s="283">
        <v>31</v>
      </c>
      <c r="J4163" s="284">
        <v>66.099999999999994</v>
      </c>
      <c r="K4163" s="285">
        <f>IFERROR(TablaAforos[[#This Row],[AREA DEL POTRERO]]/TablaAforos[[#This Row],[NUMERO VACAS LOTE]]/TablaAforos[[#This Row],[DIAS OCUPACION]],"")</f>
        <v>49.358974358974358</v>
      </c>
      <c r="L4163" s="286">
        <f>YEAR(A4163)</f>
        <v>2024</v>
      </c>
      <c r="M4163" s="286">
        <f>MONTH(A4163)</f>
        <v>10</v>
      </c>
      <c r="N4163" s="286">
        <f>DAY(A4163)</f>
        <v>4</v>
      </c>
      <c r="O4163" s="286">
        <v>6</v>
      </c>
      <c r="P4163" s="23" t="s">
        <v>203</v>
      </c>
      <c r="Q4163" s="283"/>
    </row>
    <row r="4164" spans="1:17">
      <c r="A4164" s="45">
        <v>45569</v>
      </c>
      <c r="B4164" s="20" t="s">
        <v>82</v>
      </c>
      <c r="C4164" s="20" t="s">
        <v>86</v>
      </c>
      <c r="D4164" s="20">
        <v>18</v>
      </c>
      <c r="E4164" s="20">
        <v>2500</v>
      </c>
      <c r="F4164" s="20">
        <v>37</v>
      </c>
      <c r="G4164" s="20">
        <v>1.5</v>
      </c>
      <c r="H4164" s="20">
        <v>1</v>
      </c>
      <c r="I4164" s="20">
        <v>30</v>
      </c>
      <c r="J4164" s="21">
        <v>64.099999999999994</v>
      </c>
      <c r="K4164" s="22">
        <f>IFERROR(TablaAforos[[#This Row],[AREA DEL POTRERO]]/TablaAforos[[#This Row],[NUMERO VACAS LOTE]]/TablaAforos[[#This Row],[DIAS OCUPACION]],"")</f>
        <v>67.567567567567565</v>
      </c>
      <c r="L4164" s="23">
        <f>YEAR(A4164)</f>
        <v>2024</v>
      </c>
      <c r="M4164" s="23">
        <f>MONTH(A4164)</f>
        <v>10</v>
      </c>
      <c r="N4164" s="23">
        <f>DAY(A4164)</f>
        <v>4</v>
      </c>
      <c r="O4164" s="23">
        <v>6</v>
      </c>
    </row>
    <row r="4165" spans="1:17">
      <c r="A4165" s="282">
        <v>45569</v>
      </c>
      <c r="B4165" s="20" t="s">
        <v>82</v>
      </c>
      <c r="C4165" s="20" t="s">
        <v>87</v>
      </c>
      <c r="D4165" s="283">
        <v>67</v>
      </c>
      <c r="E4165" s="283">
        <v>2500</v>
      </c>
      <c r="F4165" s="283">
        <v>43</v>
      </c>
      <c r="G4165" s="283">
        <v>2.2999999999999998</v>
      </c>
      <c r="H4165" s="283">
        <v>1</v>
      </c>
      <c r="I4165" s="283">
        <v>43</v>
      </c>
      <c r="J4165" s="284">
        <v>57.6</v>
      </c>
      <c r="K4165" s="285">
        <f>IFERROR(TablaAforos[[#This Row],[AREA DEL POTRERO]]/TablaAforos[[#This Row],[NUMERO VACAS LOTE]]/TablaAforos[[#This Row],[DIAS OCUPACION]],"")</f>
        <v>58.139534883720927</v>
      </c>
      <c r="L4165" s="286">
        <f t="shared" si="723"/>
        <v>2024</v>
      </c>
      <c r="M4165" s="286">
        <f t="shared" si="724"/>
        <v>10</v>
      </c>
      <c r="N4165" s="286">
        <f t="shared" si="725"/>
        <v>4</v>
      </c>
      <c r="O4165" s="286">
        <v>6</v>
      </c>
      <c r="P4165" s="286"/>
      <c r="Q4165" s="283"/>
    </row>
    <row r="4166" spans="1:17">
      <c r="A4166" s="282">
        <v>45569</v>
      </c>
      <c r="B4166" s="283" t="s">
        <v>88</v>
      </c>
      <c r="C4166" s="283">
        <v>1</v>
      </c>
      <c r="D4166" s="283">
        <v>12</v>
      </c>
      <c r="E4166" s="283">
        <v>11460</v>
      </c>
      <c r="F4166" s="283">
        <v>49</v>
      </c>
      <c r="G4166" s="283">
        <v>1.8</v>
      </c>
      <c r="H4166" s="283">
        <v>2</v>
      </c>
      <c r="I4166" s="283">
        <v>32</v>
      </c>
      <c r="J4166" s="284">
        <v>126</v>
      </c>
      <c r="K4166" s="285">
        <f>IFERROR(TablaAforos[[#This Row],[AREA DEL POTRERO]]/TablaAforos[[#This Row],[NUMERO VACAS LOTE]]/TablaAforos[[#This Row],[DIAS OCUPACION]],"")</f>
        <v>116.93877551020408</v>
      </c>
      <c r="L4166" s="286">
        <f t="shared" si="723"/>
        <v>2024</v>
      </c>
      <c r="M4166" s="286">
        <f t="shared" si="724"/>
        <v>10</v>
      </c>
      <c r="N4166" s="286">
        <f t="shared" si="725"/>
        <v>4</v>
      </c>
      <c r="O4166" s="286">
        <v>6</v>
      </c>
      <c r="P4166" s="286"/>
      <c r="Q4166" s="283"/>
    </row>
    <row r="4167" spans="1:17">
      <c r="A4167" s="282">
        <v>45570</v>
      </c>
      <c r="B4167" s="283" t="s">
        <v>81</v>
      </c>
      <c r="C4167" s="283">
        <v>1</v>
      </c>
      <c r="D4167" s="283">
        <v>61</v>
      </c>
      <c r="E4167" s="283">
        <v>10162</v>
      </c>
      <c r="F4167" s="283">
        <v>37</v>
      </c>
      <c r="G4167" s="283">
        <v>2.5</v>
      </c>
      <c r="H4167" s="283">
        <v>5</v>
      </c>
      <c r="I4167" s="283">
        <v>27</v>
      </c>
      <c r="J4167" s="284">
        <v>105</v>
      </c>
      <c r="K4167" s="285">
        <f>IFERROR(TablaAforos[[#This Row],[AREA DEL POTRERO]]/TablaAforos[[#This Row],[NUMERO VACAS LOTE]]/TablaAforos[[#This Row],[DIAS OCUPACION]],"")</f>
        <v>54.929729729729729</v>
      </c>
      <c r="L4167" s="286">
        <f>YEAR(A4167)</f>
        <v>2024</v>
      </c>
      <c r="M4167" s="286">
        <f>MONTH(A4167)</f>
        <v>10</v>
      </c>
      <c r="N4167" s="286">
        <f>DAY(A4167)</f>
        <v>5</v>
      </c>
      <c r="O4167" s="286">
        <v>6</v>
      </c>
      <c r="P4167" s="23" t="s">
        <v>203</v>
      </c>
      <c r="Q4167" s="283"/>
    </row>
    <row r="4168" spans="1:17">
      <c r="A4168" s="282">
        <v>45570</v>
      </c>
      <c r="B4168" s="283" t="s">
        <v>81</v>
      </c>
      <c r="C4168" s="283">
        <v>2</v>
      </c>
      <c r="D4168" s="283">
        <v>28</v>
      </c>
      <c r="E4168" s="283">
        <v>2234</v>
      </c>
      <c r="F4168" s="283">
        <v>39</v>
      </c>
      <c r="G4168" s="283">
        <v>1.9</v>
      </c>
      <c r="H4168" s="283">
        <v>1</v>
      </c>
      <c r="I4168" s="283">
        <v>31</v>
      </c>
      <c r="J4168" s="284">
        <v>74.099999999999994</v>
      </c>
      <c r="K4168" s="285">
        <f>IFERROR(TablaAforos[[#This Row],[AREA DEL POTRERO]]/TablaAforos[[#This Row],[NUMERO VACAS LOTE]]/TablaAforos[[#This Row],[DIAS OCUPACION]],"")</f>
        <v>57.282051282051285</v>
      </c>
      <c r="L4168" s="286">
        <f t="shared" si="723"/>
        <v>2024</v>
      </c>
      <c r="M4168" s="286">
        <f t="shared" si="724"/>
        <v>10</v>
      </c>
      <c r="N4168" s="286">
        <f t="shared" si="725"/>
        <v>5</v>
      </c>
      <c r="O4168" s="286">
        <v>6</v>
      </c>
      <c r="P4168" s="23" t="s">
        <v>203</v>
      </c>
      <c r="Q4168" s="283"/>
    </row>
    <row r="4169" spans="1:17">
      <c r="A4169" s="282">
        <v>45570</v>
      </c>
      <c r="B4169" s="283" t="s">
        <v>82</v>
      </c>
      <c r="C4169" s="283" t="s">
        <v>86</v>
      </c>
      <c r="D4169" s="283">
        <v>19</v>
      </c>
      <c r="E4169" s="283">
        <v>2500</v>
      </c>
      <c r="F4169" s="283">
        <v>39</v>
      </c>
      <c r="G4169" s="283">
        <v>3</v>
      </c>
      <c r="H4169" s="283">
        <v>1</v>
      </c>
      <c r="I4169" s="283">
        <v>30</v>
      </c>
      <c r="J4169" s="284">
        <v>116</v>
      </c>
      <c r="K4169" s="285">
        <f>IFERROR(TablaAforos[[#This Row],[AREA DEL POTRERO]]/TablaAforos[[#This Row],[NUMERO VACAS LOTE]]/TablaAforos[[#This Row],[DIAS OCUPACION]],"")</f>
        <v>64.102564102564102</v>
      </c>
      <c r="L4169" s="286">
        <f>YEAR(A4169)</f>
        <v>2024</v>
      </c>
      <c r="M4169" s="286">
        <f>MONTH(A4169)</f>
        <v>10</v>
      </c>
      <c r="N4169" s="286">
        <f>DAY(A4169)</f>
        <v>5</v>
      </c>
      <c r="O4169" s="286">
        <v>6</v>
      </c>
      <c r="P4169" s="286"/>
      <c r="Q4169" s="283"/>
    </row>
    <row r="4170" spans="1:17">
      <c r="A4170" s="282">
        <v>45570</v>
      </c>
      <c r="B4170" s="20" t="s">
        <v>82</v>
      </c>
      <c r="C4170" s="20" t="s">
        <v>87</v>
      </c>
      <c r="D4170" s="283">
        <v>69</v>
      </c>
      <c r="E4170" s="283">
        <v>2500</v>
      </c>
      <c r="F4170" s="283">
        <v>43</v>
      </c>
      <c r="G4170" s="283">
        <v>1.8</v>
      </c>
      <c r="H4170" s="283">
        <v>1</v>
      </c>
      <c r="I4170" s="283">
        <v>43</v>
      </c>
      <c r="J4170" s="284">
        <v>65.599999999999994</v>
      </c>
      <c r="K4170" s="285">
        <f>IFERROR(TablaAforos[[#This Row],[AREA DEL POTRERO]]/TablaAforos[[#This Row],[NUMERO VACAS LOTE]]/TablaAforos[[#This Row],[DIAS OCUPACION]],"")</f>
        <v>58.139534883720927</v>
      </c>
      <c r="L4170" s="286">
        <f t="shared" si="723"/>
        <v>2024</v>
      </c>
      <c r="M4170" s="286">
        <f t="shared" si="724"/>
        <v>10</v>
      </c>
      <c r="N4170" s="286">
        <f t="shared" si="725"/>
        <v>5</v>
      </c>
      <c r="O4170" s="286">
        <v>6</v>
      </c>
      <c r="P4170" s="286"/>
      <c r="Q4170" s="283"/>
    </row>
    <row r="4171" spans="1:17">
      <c r="A4171" s="282">
        <v>45571</v>
      </c>
      <c r="B4171" s="283" t="s">
        <v>81</v>
      </c>
      <c r="C4171" s="283">
        <v>2</v>
      </c>
      <c r="D4171" s="283">
        <v>27</v>
      </c>
      <c r="E4171" s="283">
        <v>2312</v>
      </c>
      <c r="F4171" s="283">
        <v>39</v>
      </c>
      <c r="G4171" s="283">
        <v>1.9</v>
      </c>
      <c r="H4171" s="283">
        <v>1</v>
      </c>
      <c r="I4171" s="283">
        <v>31</v>
      </c>
      <c r="J4171" s="284">
        <v>76.7</v>
      </c>
      <c r="K4171" s="285">
        <f>IFERROR(TablaAforos[[#This Row],[AREA DEL POTRERO]]/TablaAforos[[#This Row],[NUMERO VACAS LOTE]]/TablaAforos[[#This Row],[DIAS OCUPACION]],"")</f>
        <v>59.282051282051285</v>
      </c>
      <c r="L4171" s="286">
        <f t="shared" si="723"/>
        <v>2024</v>
      </c>
      <c r="M4171" s="286">
        <f t="shared" si="724"/>
        <v>10</v>
      </c>
      <c r="N4171" s="286">
        <f t="shared" si="725"/>
        <v>6</v>
      </c>
      <c r="O4171" s="286">
        <v>6</v>
      </c>
      <c r="P4171" s="23" t="s">
        <v>203</v>
      </c>
      <c r="Q4171" s="283"/>
    </row>
    <row r="4172" spans="1:17">
      <c r="A4172" s="282">
        <v>45571</v>
      </c>
      <c r="B4172" s="283" t="s">
        <v>82</v>
      </c>
      <c r="C4172" s="283" t="s">
        <v>86</v>
      </c>
      <c r="D4172" s="283">
        <v>20</v>
      </c>
      <c r="E4172" s="283">
        <v>2500</v>
      </c>
      <c r="F4172" s="283">
        <v>39</v>
      </c>
      <c r="G4172" s="283">
        <v>2</v>
      </c>
      <c r="H4172" s="283">
        <v>1</v>
      </c>
      <c r="I4172" s="283">
        <v>30</v>
      </c>
      <c r="J4172" s="284">
        <v>80</v>
      </c>
      <c r="K4172" s="285">
        <f>IFERROR(TablaAforos[[#This Row],[AREA DEL POTRERO]]/TablaAforos[[#This Row],[NUMERO VACAS LOTE]]/TablaAforos[[#This Row],[DIAS OCUPACION]],"")</f>
        <v>64.102564102564102</v>
      </c>
      <c r="L4172" s="286">
        <f>YEAR(A4172)</f>
        <v>2024</v>
      </c>
      <c r="M4172" s="286">
        <f>MONTH(A4172)</f>
        <v>10</v>
      </c>
      <c r="N4172" s="286">
        <f>DAY(A4172)</f>
        <v>6</v>
      </c>
      <c r="O4172" s="286">
        <v>6</v>
      </c>
      <c r="P4172" s="286"/>
      <c r="Q4172" s="283"/>
    </row>
    <row r="4173" spans="1:17">
      <c r="A4173" s="282">
        <v>45571</v>
      </c>
      <c r="B4173" s="20" t="s">
        <v>82</v>
      </c>
      <c r="C4173" s="20" t="s">
        <v>87</v>
      </c>
      <c r="D4173" s="283">
        <v>70</v>
      </c>
      <c r="E4173" s="283">
        <v>2500</v>
      </c>
      <c r="F4173" s="283">
        <v>43</v>
      </c>
      <c r="G4173" s="283">
        <v>1</v>
      </c>
      <c r="H4173" s="283">
        <v>1</v>
      </c>
      <c r="I4173" s="283">
        <v>43</v>
      </c>
      <c r="J4173" s="284">
        <v>35.6</v>
      </c>
      <c r="K4173" s="285">
        <f>IFERROR(TablaAforos[[#This Row],[AREA DEL POTRERO]]/TablaAforos[[#This Row],[NUMERO VACAS LOTE]]/TablaAforos[[#This Row],[DIAS OCUPACION]],"")</f>
        <v>58.139534883720927</v>
      </c>
      <c r="L4173" s="286">
        <f t="shared" si="723"/>
        <v>2024</v>
      </c>
      <c r="M4173" s="286">
        <f t="shared" si="724"/>
        <v>10</v>
      </c>
      <c r="N4173" s="286">
        <f t="shared" si="725"/>
        <v>6</v>
      </c>
      <c r="O4173" s="286">
        <v>6</v>
      </c>
      <c r="P4173" s="286"/>
      <c r="Q4173" s="283"/>
    </row>
    <row r="4174" spans="1:17">
      <c r="A4174" s="282">
        <v>45571</v>
      </c>
      <c r="B4174" s="283" t="s">
        <v>88</v>
      </c>
      <c r="C4174" s="283">
        <v>1</v>
      </c>
      <c r="D4174" s="283">
        <v>1</v>
      </c>
      <c r="E4174" s="283">
        <v>13300</v>
      </c>
      <c r="F4174" s="283">
        <v>48</v>
      </c>
      <c r="G4174" s="283">
        <v>2.1</v>
      </c>
      <c r="H4174" s="283">
        <v>3</v>
      </c>
      <c r="I4174" s="283">
        <v>33</v>
      </c>
      <c r="J4174" s="284">
        <v>119</v>
      </c>
      <c r="K4174" s="285">
        <f>IFERROR(TablaAforos[[#This Row],[AREA DEL POTRERO]]/TablaAforos[[#This Row],[NUMERO VACAS LOTE]]/TablaAforos[[#This Row],[DIAS OCUPACION]],"")</f>
        <v>92.3611111111111</v>
      </c>
      <c r="L4174" s="286">
        <f t="shared" si="723"/>
        <v>2024</v>
      </c>
      <c r="M4174" s="286">
        <f t="shared" si="724"/>
        <v>10</v>
      </c>
      <c r="N4174" s="286">
        <f t="shared" si="725"/>
        <v>6</v>
      </c>
      <c r="O4174" s="286">
        <v>6</v>
      </c>
      <c r="P4174" s="286"/>
      <c r="Q4174" s="283"/>
    </row>
    <row r="4175" spans="1:17">
      <c r="A4175" s="282">
        <v>45572</v>
      </c>
      <c r="B4175" s="283" t="s">
        <v>82</v>
      </c>
      <c r="C4175" s="283" t="s">
        <v>86</v>
      </c>
      <c r="D4175" s="283">
        <v>21</v>
      </c>
      <c r="E4175" s="283">
        <v>2500</v>
      </c>
      <c r="F4175" s="283">
        <v>39</v>
      </c>
      <c r="G4175" s="283">
        <v>2.2000000000000002</v>
      </c>
      <c r="H4175" s="283">
        <v>1</v>
      </c>
      <c r="I4175" s="283">
        <v>30</v>
      </c>
      <c r="J4175" s="284">
        <v>87.3</v>
      </c>
      <c r="K4175" s="285">
        <f>IFERROR(TablaAforos[[#This Row],[AREA DEL POTRERO]]/TablaAforos[[#This Row],[NUMERO VACAS LOTE]]/TablaAforos[[#This Row],[DIAS OCUPACION]],"")</f>
        <v>64.102564102564102</v>
      </c>
      <c r="L4175" s="286">
        <f t="shared" si="723"/>
        <v>2024</v>
      </c>
      <c r="M4175" s="286">
        <f t="shared" si="724"/>
        <v>10</v>
      </c>
      <c r="N4175" s="286">
        <f t="shared" si="725"/>
        <v>7</v>
      </c>
      <c r="O4175" s="286">
        <v>6</v>
      </c>
      <c r="P4175" s="286"/>
      <c r="Q4175" s="283"/>
    </row>
    <row r="4176" spans="1:17">
      <c r="A4176" s="282">
        <v>45572</v>
      </c>
      <c r="B4176" s="283" t="s">
        <v>81</v>
      </c>
      <c r="C4176" s="283">
        <v>2</v>
      </c>
      <c r="D4176" s="283">
        <v>26</v>
      </c>
      <c r="E4176" s="283">
        <v>2142</v>
      </c>
      <c r="F4176" s="283">
        <v>39</v>
      </c>
      <c r="G4176" s="283">
        <v>2</v>
      </c>
      <c r="H4176" s="283">
        <v>1</v>
      </c>
      <c r="I4176" s="283">
        <v>31</v>
      </c>
      <c r="J4176" s="284">
        <v>73.5</v>
      </c>
      <c r="K4176" s="285">
        <f>IFERROR(TablaAforos[[#This Row],[AREA DEL POTRERO]]/TablaAforos[[#This Row],[NUMERO VACAS LOTE]]/TablaAforos[[#This Row],[DIAS OCUPACION]],"")</f>
        <v>54.92307692307692</v>
      </c>
      <c r="L4176" s="286">
        <f t="shared" si="723"/>
        <v>2024</v>
      </c>
      <c r="M4176" s="286">
        <f t="shared" si="724"/>
        <v>10</v>
      </c>
      <c r="N4176" s="286">
        <f t="shared" si="725"/>
        <v>7</v>
      </c>
      <c r="O4176" s="286">
        <v>6</v>
      </c>
      <c r="P4176" s="23" t="s">
        <v>203</v>
      </c>
      <c r="Q4176" s="283"/>
    </row>
    <row r="4177" spans="1:17">
      <c r="A4177" s="282">
        <v>45572</v>
      </c>
      <c r="B4177" s="283" t="s">
        <v>82</v>
      </c>
      <c r="C4177" s="283" t="s">
        <v>87</v>
      </c>
      <c r="D4177" s="283">
        <v>36</v>
      </c>
      <c r="E4177" s="283">
        <v>12728</v>
      </c>
      <c r="F4177" s="283">
        <v>43</v>
      </c>
      <c r="G4177" s="283">
        <v>1.4</v>
      </c>
      <c r="H4177" s="283">
        <v>3</v>
      </c>
      <c r="I4177" s="283">
        <v>2.5</v>
      </c>
      <c r="J4177" s="284">
        <v>102</v>
      </c>
      <c r="K4177" s="285">
        <f>IFERROR(TablaAforos[[#This Row],[AREA DEL POTRERO]]/TablaAforos[[#This Row],[NUMERO VACAS LOTE]]/TablaAforos[[#This Row],[DIAS OCUPACION]],"")</f>
        <v>98.666666666666671</v>
      </c>
      <c r="L4177" s="286">
        <f t="shared" si="723"/>
        <v>2024</v>
      </c>
      <c r="M4177" s="286">
        <f t="shared" si="724"/>
        <v>10</v>
      </c>
      <c r="N4177" s="286">
        <f t="shared" si="725"/>
        <v>7</v>
      </c>
      <c r="O4177" s="286">
        <v>6</v>
      </c>
      <c r="P4177" s="286"/>
      <c r="Q4177" s="283"/>
    </row>
    <row r="4178" spans="1:17">
      <c r="A4178" s="282">
        <v>45573</v>
      </c>
      <c r="B4178" s="20" t="s">
        <v>81</v>
      </c>
      <c r="C4178" s="283">
        <v>2</v>
      </c>
      <c r="D4178" s="283">
        <v>15</v>
      </c>
      <c r="E4178" s="283">
        <v>2908</v>
      </c>
      <c r="F4178" s="283">
        <v>39</v>
      </c>
      <c r="G4178" s="283">
        <v>2</v>
      </c>
      <c r="H4178" s="283">
        <v>1</v>
      </c>
      <c r="I4178" s="283">
        <v>30</v>
      </c>
      <c r="J4178" s="284">
        <v>99.6</v>
      </c>
      <c r="K4178" s="285">
        <f>IFERROR(TablaAforos[[#This Row],[AREA DEL POTRERO]]/TablaAforos[[#This Row],[NUMERO VACAS LOTE]]/TablaAforos[[#This Row],[DIAS OCUPACION]],"")</f>
        <v>74.564102564102569</v>
      </c>
      <c r="L4178" s="286">
        <f t="shared" si="723"/>
        <v>2024</v>
      </c>
      <c r="M4178" s="286">
        <f t="shared" si="724"/>
        <v>10</v>
      </c>
      <c r="N4178" s="286">
        <f t="shared" si="725"/>
        <v>8</v>
      </c>
      <c r="O4178" s="286">
        <v>6</v>
      </c>
      <c r="P4178" s="23" t="s">
        <v>203</v>
      </c>
      <c r="Q4178" s="283"/>
    </row>
    <row r="4179" spans="1:17">
      <c r="A4179" s="282">
        <v>45573</v>
      </c>
      <c r="B4179" s="283" t="s">
        <v>82</v>
      </c>
      <c r="C4179" s="283" t="s">
        <v>86</v>
      </c>
      <c r="D4179" s="283">
        <v>22</v>
      </c>
      <c r="E4179" s="283">
        <v>2500</v>
      </c>
      <c r="F4179" s="283">
        <v>39</v>
      </c>
      <c r="G4179" s="283">
        <v>2.2000000000000002</v>
      </c>
      <c r="H4179" s="283">
        <v>1</v>
      </c>
      <c r="I4179" s="283">
        <v>31</v>
      </c>
      <c r="J4179" s="284">
        <v>85.8</v>
      </c>
      <c r="K4179" s="285">
        <f>IFERROR(TablaAforos[[#This Row],[AREA DEL POTRERO]]/TablaAforos[[#This Row],[NUMERO VACAS LOTE]]/TablaAforos[[#This Row],[DIAS OCUPACION]],"")</f>
        <v>64.102564102564102</v>
      </c>
      <c r="L4179" s="286">
        <f t="shared" si="723"/>
        <v>2024</v>
      </c>
      <c r="M4179" s="286">
        <f t="shared" si="724"/>
        <v>10</v>
      </c>
      <c r="N4179" s="286">
        <f t="shared" si="725"/>
        <v>8</v>
      </c>
      <c r="O4179" s="286">
        <v>6</v>
      </c>
      <c r="P4179" s="286"/>
      <c r="Q4179" s="283"/>
    </row>
    <row r="4180" spans="1:17">
      <c r="A4180" s="282">
        <v>45574</v>
      </c>
      <c r="B4180" s="20" t="s">
        <v>81</v>
      </c>
      <c r="C4180" s="283">
        <v>2</v>
      </c>
      <c r="D4180" s="283">
        <v>16</v>
      </c>
      <c r="E4180" s="283">
        <v>2327</v>
      </c>
      <c r="F4180" s="283">
        <v>39</v>
      </c>
      <c r="G4180" s="283">
        <v>1.8</v>
      </c>
      <c r="H4180" s="283">
        <v>1</v>
      </c>
      <c r="I4180" s="283">
        <v>30</v>
      </c>
      <c r="J4180" s="284">
        <v>75.3</v>
      </c>
      <c r="K4180" s="285">
        <f>IFERROR(TablaAforos[[#This Row],[AREA DEL POTRERO]]/TablaAforos[[#This Row],[NUMERO VACAS LOTE]]/TablaAforos[[#This Row],[DIAS OCUPACION]],"")</f>
        <v>59.666666666666664</v>
      </c>
      <c r="L4180" s="286">
        <f t="shared" si="723"/>
        <v>2024</v>
      </c>
      <c r="M4180" s="286">
        <f t="shared" si="724"/>
        <v>10</v>
      </c>
      <c r="N4180" s="286">
        <f t="shared" si="725"/>
        <v>9</v>
      </c>
      <c r="O4180" s="286">
        <v>6</v>
      </c>
      <c r="P4180" s="23" t="s">
        <v>203</v>
      </c>
      <c r="Q4180" s="283"/>
    </row>
    <row r="4181" spans="1:17">
      <c r="A4181" s="282">
        <v>45574</v>
      </c>
      <c r="B4181" s="283" t="s">
        <v>82</v>
      </c>
      <c r="C4181" s="283" t="s">
        <v>86</v>
      </c>
      <c r="D4181" s="283">
        <v>23</v>
      </c>
      <c r="E4181" s="283">
        <v>2500</v>
      </c>
      <c r="F4181" s="283">
        <v>39</v>
      </c>
      <c r="G4181" s="283">
        <v>1.7</v>
      </c>
      <c r="H4181" s="283">
        <v>1</v>
      </c>
      <c r="I4181" s="283">
        <v>31</v>
      </c>
      <c r="J4181" s="284">
        <v>66.2</v>
      </c>
      <c r="K4181" s="285">
        <f>IFERROR(TablaAforos[[#This Row],[AREA DEL POTRERO]]/TablaAforos[[#This Row],[NUMERO VACAS LOTE]]/TablaAforos[[#This Row],[DIAS OCUPACION]],"")</f>
        <v>64.102564102564102</v>
      </c>
      <c r="L4181" s="286">
        <f t="shared" si="723"/>
        <v>2024</v>
      </c>
      <c r="M4181" s="286">
        <f t="shared" si="724"/>
        <v>10</v>
      </c>
      <c r="N4181" s="286">
        <f t="shared" si="725"/>
        <v>9</v>
      </c>
      <c r="O4181" s="286">
        <v>6</v>
      </c>
      <c r="P4181" s="286"/>
      <c r="Q4181" s="283"/>
    </row>
    <row r="4182" spans="1:17">
      <c r="A4182" s="282">
        <v>45574</v>
      </c>
      <c r="B4182" s="283" t="s">
        <v>88</v>
      </c>
      <c r="C4182" s="283">
        <v>1</v>
      </c>
      <c r="D4182" s="283">
        <v>2</v>
      </c>
      <c r="E4182" s="283">
        <v>19318</v>
      </c>
      <c r="F4182" s="283">
        <v>49</v>
      </c>
      <c r="G4182" s="20">
        <v>1.6</v>
      </c>
      <c r="H4182" s="283">
        <v>3</v>
      </c>
      <c r="I4182" s="283">
        <v>32</v>
      </c>
      <c r="J4182" s="284">
        <v>134</v>
      </c>
      <c r="K4182" s="285">
        <f>IFERROR(TablaAforos[[#This Row],[AREA DEL POTRERO]]/TablaAforos[[#This Row],[NUMERO VACAS LOTE]]/TablaAforos[[#This Row],[DIAS OCUPACION]],"")</f>
        <v>131.41496598639455</v>
      </c>
      <c r="L4182" s="286">
        <f t="shared" ref="L4182:L4192" si="726">YEAR(A4182)</f>
        <v>2024</v>
      </c>
      <c r="M4182" s="286">
        <f t="shared" ref="M4182:M4192" si="727">MONTH(A4182)</f>
        <v>10</v>
      </c>
      <c r="N4182" s="286">
        <f t="shared" ref="N4182:N4192" si="728">DAY(A4182)</f>
        <v>9</v>
      </c>
      <c r="O4182" s="286">
        <v>6</v>
      </c>
      <c r="P4182" s="286"/>
      <c r="Q4182" s="283"/>
    </row>
    <row r="4183" spans="1:17">
      <c r="A4183" s="282">
        <v>45575</v>
      </c>
      <c r="B4183" s="283" t="s">
        <v>81</v>
      </c>
      <c r="C4183" s="283">
        <v>2</v>
      </c>
      <c r="D4183" s="283">
        <v>71</v>
      </c>
      <c r="E4183" s="283">
        <v>2184</v>
      </c>
      <c r="F4183" s="283">
        <v>36</v>
      </c>
      <c r="G4183" s="283">
        <v>1.9</v>
      </c>
      <c r="H4183" s="283">
        <v>1</v>
      </c>
      <c r="I4183" s="283">
        <v>31</v>
      </c>
      <c r="J4183" s="284">
        <v>84.2</v>
      </c>
      <c r="K4183" s="285">
        <f>IFERROR(TablaAforos[[#This Row],[AREA DEL POTRERO]]/TablaAforos[[#This Row],[NUMERO VACAS LOTE]]/TablaAforos[[#This Row],[DIAS OCUPACION]],"")</f>
        <v>60.666666666666664</v>
      </c>
      <c r="L4183" s="286">
        <f t="shared" si="726"/>
        <v>2024</v>
      </c>
      <c r="M4183" s="286">
        <f t="shared" si="727"/>
        <v>10</v>
      </c>
      <c r="N4183" s="286">
        <f t="shared" si="728"/>
        <v>10</v>
      </c>
      <c r="O4183" s="286">
        <v>6</v>
      </c>
      <c r="P4183" s="23" t="s">
        <v>204</v>
      </c>
      <c r="Q4183" s="283"/>
    </row>
    <row r="4184" spans="1:17">
      <c r="A4184" s="282">
        <v>45575</v>
      </c>
      <c r="B4184" s="283" t="s">
        <v>82</v>
      </c>
      <c r="C4184" s="283" t="s">
        <v>86</v>
      </c>
      <c r="D4184" s="283">
        <v>24</v>
      </c>
      <c r="E4184" s="283">
        <v>2500</v>
      </c>
      <c r="F4184" s="283">
        <v>39</v>
      </c>
      <c r="G4184" s="283">
        <v>2</v>
      </c>
      <c r="H4184" s="283">
        <v>1</v>
      </c>
      <c r="I4184" s="283">
        <v>31</v>
      </c>
      <c r="J4184" s="284">
        <v>80</v>
      </c>
      <c r="K4184" s="285">
        <f>IFERROR(TablaAforos[[#This Row],[AREA DEL POTRERO]]/TablaAforos[[#This Row],[NUMERO VACAS LOTE]]/TablaAforos[[#This Row],[DIAS OCUPACION]],"")</f>
        <v>64.102564102564102</v>
      </c>
      <c r="L4184" s="286">
        <f t="shared" si="726"/>
        <v>2024</v>
      </c>
      <c r="M4184" s="286">
        <f t="shared" si="727"/>
        <v>10</v>
      </c>
      <c r="N4184" s="286">
        <f t="shared" si="728"/>
        <v>10</v>
      </c>
      <c r="O4184" s="286">
        <v>6</v>
      </c>
      <c r="P4184" s="286"/>
      <c r="Q4184" s="283"/>
    </row>
    <row r="4185" spans="1:17">
      <c r="A4185" s="45">
        <v>45575</v>
      </c>
      <c r="B4185" s="20" t="s">
        <v>82</v>
      </c>
      <c r="C4185" s="20" t="s">
        <v>87</v>
      </c>
      <c r="D4185" s="20">
        <v>37</v>
      </c>
      <c r="E4185" s="20">
        <v>6600</v>
      </c>
      <c r="F4185" s="20">
        <v>43</v>
      </c>
      <c r="G4185" s="20">
        <v>1.2</v>
      </c>
      <c r="H4185" s="20">
        <v>4</v>
      </c>
      <c r="I4185" s="20">
        <v>40</v>
      </c>
      <c r="J4185" s="21">
        <v>28.8</v>
      </c>
      <c r="K4185" s="22">
        <f>IFERROR(TablaAforos[[#This Row],[AREA DEL POTRERO]]/TablaAforos[[#This Row],[NUMERO VACAS LOTE]]/TablaAforos[[#This Row],[DIAS OCUPACION]],"")</f>
        <v>38.372093023255815</v>
      </c>
      <c r="L4185" s="23">
        <f>YEAR(A4185)</f>
        <v>2024</v>
      </c>
      <c r="M4185" s="23">
        <f>MONTH(A4185)</f>
        <v>10</v>
      </c>
      <c r="N4185" s="23">
        <f>DAY(A4185)</f>
        <v>10</v>
      </c>
      <c r="O4185" s="23">
        <v>6</v>
      </c>
    </row>
    <row r="4186" spans="1:17">
      <c r="A4186" s="45">
        <v>45576</v>
      </c>
      <c r="B4186" s="20" t="s">
        <v>81</v>
      </c>
      <c r="C4186" s="20">
        <v>1</v>
      </c>
      <c r="D4186" s="20">
        <v>69</v>
      </c>
      <c r="E4186" s="20">
        <v>2218</v>
      </c>
      <c r="F4186" s="20">
        <v>35</v>
      </c>
      <c r="G4186" s="20">
        <v>1.9</v>
      </c>
      <c r="H4186" s="20">
        <v>1</v>
      </c>
      <c r="I4186" s="20">
        <v>28</v>
      </c>
      <c r="J4186" s="21">
        <v>77.7</v>
      </c>
      <c r="K4186" s="22">
        <f>IFERROR(TablaAforos[[#This Row],[AREA DEL POTRERO]]/TablaAforos[[#This Row],[NUMERO VACAS LOTE]]/TablaAforos[[#This Row],[DIAS OCUPACION]],"")</f>
        <v>63.371428571428574</v>
      </c>
      <c r="L4186" s="23">
        <f>YEAR(A4186)</f>
        <v>2024</v>
      </c>
      <c r="M4186" s="23">
        <f>MONTH(A4186)</f>
        <v>10</v>
      </c>
      <c r="N4186" s="23">
        <f>DAY(A4186)</f>
        <v>11</v>
      </c>
      <c r="O4186" s="23">
        <v>6</v>
      </c>
      <c r="P4186" s="23" t="s">
        <v>204</v>
      </c>
    </row>
    <row r="4187" spans="1:17">
      <c r="A4187" s="282">
        <v>45576</v>
      </c>
      <c r="B4187" s="20" t="s">
        <v>81</v>
      </c>
      <c r="C4187" s="283">
        <v>2</v>
      </c>
      <c r="D4187" s="283">
        <v>81</v>
      </c>
      <c r="E4187" s="283">
        <v>2191</v>
      </c>
      <c r="F4187" s="283">
        <v>37</v>
      </c>
      <c r="G4187" s="283">
        <v>1.8</v>
      </c>
      <c r="H4187" s="283">
        <v>1</v>
      </c>
      <c r="I4187" s="283">
        <v>31</v>
      </c>
      <c r="J4187" s="284">
        <v>83.1</v>
      </c>
      <c r="K4187" s="285">
        <f>IFERROR(TablaAforos[[#This Row],[AREA DEL POTRERO]]/TablaAforos[[#This Row],[NUMERO VACAS LOTE]]/TablaAforos[[#This Row],[DIAS OCUPACION]],"")</f>
        <v>59.216216216216218</v>
      </c>
      <c r="L4187" s="286">
        <f t="shared" si="726"/>
        <v>2024</v>
      </c>
      <c r="M4187" s="286">
        <f t="shared" si="727"/>
        <v>10</v>
      </c>
      <c r="N4187" s="286">
        <f t="shared" si="728"/>
        <v>11</v>
      </c>
      <c r="O4187" s="286">
        <v>6</v>
      </c>
      <c r="P4187" s="23" t="s">
        <v>204</v>
      </c>
      <c r="Q4187" s="283"/>
    </row>
    <row r="4188" spans="1:17">
      <c r="A4188" s="282">
        <v>45546</v>
      </c>
      <c r="B4188" s="283" t="s">
        <v>82</v>
      </c>
      <c r="C4188" s="283" t="s">
        <v>86</v>
      </c>
      <c r="D4188" s="283">
        <v>25</v>
      </c>
      <c r="E4188" s="283">
        <v>2500</v>
      </c>
      <c r="F4188" s="283">
        <v>39</v>
      </c>
      <c r="G4188" s="283">
        <v>2</v>
      </c>
      <c r="H4188" s="283">
        <v>1</v>
      </c>
      <c r="I4188" s="283">
        <v>31</v>
      </c>
      <c r="J4188" s="284">
        <v>76.900000000000006</v>
      </c>
      <c r="K4188" s="285">
        <f>IFERROR(TablaAforos[[#This Row],[AREA DEL POTRERO]]/TablaAforos[[#This Row],[NUMERO VACAS LOTE]]/TablaAforos[[#This Row],[DIAS OCUPACION]],"")</f>
        <v>64.102564102564102</v>
      </c>
      <c r="L4188" s="286">
        <f t="shared" si="726"/>
        <v>2024</v>
      </c>
      <c r="M4188" s="286">
        <f t="shared" si="727"/>
        <v>9</v>
      </c>
      <c r="N4188" s="286">
        <f t="shared" si="728"/>
        <v>11</v>
      </c>
      <c r="O4188" s="286">
        <v>6</v>
      </c>
      <c r="P4188" s="286"/>
      <c r="Q4188" s="283"/>
    </row>
    <row r="4189" spans="1:17">
      <c r="A4189" s="282">
        <v>45577</v>
      </c>
      <c r="B4189" s="20" t="s">
        <v>81</v>
      </c>
      <c r="C4189" s="283">
        <v>1</v>
      </c>
      <c r="D4189" s="283">
        <v>70</v>
      </c>
      <c r="E4189" s="283">
        <v>2762</v>
      </c>
      <c r="F4189" s="283">
        <v>35</v>
      </c>
      <c r="G4189" s="283">
        <v>1.8</v>
      </c>
      <c r="H4189" s="283">
        <v>1</v>
      </c>
      <c r="I4189" s="283">
        <v>28</v>
      </c>
      <c r="J4189" s="284">
        <v>95.2</v>
      </c>
      <c r="K4189" s="285">
        <f>IFERROR(TablaAforos[[#This Row],[AREA DEL POTRERO]]/TablaAforos[[#This Row],[NUMERO VACAS LOTE]]/TablaAforos[[#This Row],[DIAS OCUPACION]],"")</f>
        <v>78.914285714285711</v>
      </c>
      <c r="L4189" s="286">
        <f t="shared" si="726"/>
        <v>2024</v>
      </c>
      <c r="M4189" s="286">
        <f t="shared" si="727"/>
        <v>10</v>
      </c>
      <c r="N4189" s="286">
        <f t="shared" si="728"/>
        <v>12</v>
      </c>
      <c r="O4189" s="286">
        <v>6</v>
      </c>
      <c r="P4189" s="23" t="s">
        <v>204</v>
      </c>
      <c r="Q4189" s="283"/>
    </row>
    <row r="4190" spans="1:17">
      <c r="A4190" s="282">
        <v>45577</v>
      </c>
      <c r="B4190" s="20" t="s">
        <v>81</v>
      </c>
      <c r="C4190" s="283">
        <v>2</v>
      </c>
      <c r="D4190" s="283">
        <v>79</v>
      </c>
      <c r="E4190" s="283">
        <v>2750</v>
      </c>
      <c r="F4190" s="283">
        <v>37</v>
      </c>
      <c r="G4190" s="283">
        <v>2</v>
      </c>
      <c r="H4190" s="283">
        <v>1</v>
      </c>
      <c r="I4190" s="283">
        <v>31</v>
      </c>
      <c r="J4190" s="284">
        <v>93.2</v>
      </c>
      <c r="K4190" s="285">
        <f>IFERROR(TablaAforos[[#This Row],[AREA DEL POTRERO]]/TablaAforos[[#This Row],[NUMERO VACAS LOTE]]/TablaAforos[[#This Row],[DIAS OCUPACION]],"")</f>
        <v>74.324324324324323</v>
      </c>
      <c r="L4190" s="286">
        <f t="shared" si="726"/>
        <v>2024</v>
      </c>
      <c r="M4190" s="286">
        <f t="shared" si="727"/>
        <v>10</v>
      </c>
      <c r="N4190" s="286">
        <f t="shared" si="728"/>
        <v>12</v>
      </c>
      <c r="O4190" s="286">
        <v>6</v>
      </c>
      <c r="P4190" s="23" t="s">
        <v>204</v>
      </c>
      <c r="Q4190" s="283"/>
    </row>
    <row r="4191" spans="1:17">
      <c r="A4191" s="45">
        <v>45577</v>
      </c>
      <c r="B4191" s="20" t="s">
        <v>82</v>
      </c>
      <c r="C4191" s="20" t="s">
        <v>86</v>
      </c>
      <c r="D4191" s="20">
        <v>54</v>
      </c>
      <c r="E4191" s="20">
        <v>2500</v>
      </c>
      <c r="F4191" s="20">
        <v>40</v>
      </c>
      <c r="G4191" s="20">
        <v>2.4</v>
      </c>
      <c r="H4191" s="20">
        <v>1</v>
      </c>
      <c r="I4191" s="20">
        <v>31</v>
      </c>
      <c r="J4191" s="21">
        <v>90</v>
      </c>
      <c r="K4191" s="22">
        <f>IFERROR(TablaAforos[[#This Row],[AREA DEL POTRERO]]/TablaAforos[[#This Row],[NUMERO VACAS LOTE]]/TablaAforos[[#This Row],[DIAS OCUPACION]],"")</f>
        <v>62.5</v>
      </c>
      <c r="L4191" s="23">
        <f>YEAR(A4191)</f>
        <v>2024</v>
      </c>
      <c r="M4191" s="23">
        <f>MONTH(A4191)</f>
        <v>10</v>
      </c>
      <c r="N4191" s="23">
        <f>DAY(A4191)</f>
        <v>12</v>
      </c>
      <c r="O4191" s="23">
        <v>0</v>
      </c>
    </row>
    <row r="4192" spans="1:17">
      <c r="A4192" s="282">
        <v>45577</v>
      </c>
      <c r="B4192" s="20" t="s">
        <v>88</v>
      </c>
      <c r="C4192" s="283">
        <v>1</v>
      </c>
      <c r="D4192" s="283">
        <v>3</v>
      </c>
      <c r="E4192" s="283">
        <v>12900</v>
      </c>
      <c r="F4192" s="283">
        <v>50</v>
      </c>
      <c r="G4192" s="283">
        <v>1.8</v>
      </c>
      <c r="H4192" s="283">
        <v>3</v>
      </c>
      <c r="I4192" s="283">
        <v>28</v>
      </c>
      <c r="J4192" s="284">
        <v>94.4</v>
      </c>
      <c r="K4192" s="285">
        <f>IFERROR(TablaAforos[[#This Row],[AREA DEL POTRERO]]/TablaAforos[[#This Row],[NUMERO VACAS LOTE]]/TablaAforos[[#This Row],[DIAS OCUPACION]],"")</f>
        <v>86</v>
      </c>
      <c r="L4192" s="286">
        <f t="shared" si="726"/>
        <v>2024</v>
      </c>
      <c r="M4192" s="286">
        <f t="shared" si="727"/>
        <v>10</v>
      </c>
      <c r="N4192" s="286">
        <f t="shared" si="728"/>
        <v>12</v>
      </c>
      <c r="O4192" s="286">
        <v>6</v>
      </c>
      <c r="P4192" s="286"/>
      <c r="Q4192" s="283"/>
    </row>
    <row r="4193" spans="1:16">
      <c r="A4193" s="45">
        <v>45578</v>
      </c>
      <c r="B4193" s="20" t="s">
        <v>81</v>
      </c>
      <c r="C4193" s="20">
        <v>1</v>
      </c>
      <c r="D4193" s="20">
        <v>59</v>
      </c>
      <c r="E4193" s="20">
        <v>2452</v>
      </c>
      <c r="F4193" s="20">
        <v>35</v>
      </c>
      <c r="G4193" s="20">
        <v>2.1</v>
      </c>
      <c r="H4193" s="20">
        <v>1</v>
      </c>
      <c r="I4193" s="20">
        <v>28</v>
      </c>
      <c r="J4193" s="21">
        <v>99.3</v>
      </c>
      <c r="K4193" s="22">
        <f>IFERROR(TablaAforos[[#This Row],[AREA DEL POTRERO]]/TablaAforos[[#This Row],[NUMERO VACAS LOTE]]/TablaAforos[[#This Row],[DIAS OCUPACION]],"")</f>
        <v>70.057142857142864</v>
      </c>
      <c r="L4193" s="23">
        <f t="shared" ref="L4193:L4230" si="729">YEAR(A4193)</f>
        <v>2024</v>
      </c>
      <c r="M4193" s="23">
        <f t="shared" ref="M4193:M4230" si="730">MONTH(A4193)</f>
        <v>10</v>
      </c>
      <c r="N4193" s="23">
        <f t="shared" ref="N4193:N4230" si="731">DAY(A4193)</f>
        <v>13</v>
      </c>
      <c r="O4193" s="23">
        <v>6</v>
      </c>
      <c r="P4193" s="23" t="s">
        <v>204</v>
      </c>
    </row>
    <row r="4194" spans="1:16">
      <c r="A4194" s="45">
        <v>45578</v>
      </c>
      <c r="B4194" s="20" t="s">
        <v>81</v>
      </c>
      <c r="C4194" s="20">
        <v>2</v>
      </c>
      <c r="D4194" s="20">
        <v>77</v>
      </c>
      <c r="E4194" s="20">
        <v>2066</v>
      </c>
      <c r="F4194" s="20">
        <v>37</v>
      </c>
      <c r="G4194" s="20">
        <v>2.2999999999999998</v>
      </c>
      <c r="H4194" s="20">
        <v>1</v>
      </c>
      <c r="I4194" s="20">
        <v>31</v>
      </c>
      <c r="J4194" s="21">
        <v>84.2</v>
      </c>
      <c r="K4194" s="22">
        <f>IFERROR(TablaAforos[[#This Row],[AREA DEL POTRERO]]/TablaAforos[[#This Row],[NUMERO VACAS LOTE]]/TablaAforos[[#This Row],[DIAS OCUPACION]],"")</f>
        <v>55.837837837837839</v>
      </c>
      <c r="L4194" s="23">
        <f t="shared" si="729"/>
        <v>2024</v>
      </c>
      <c r="M4194" s="23">
        <f t="shared" si="730"/>
        <v>10</v>
      </c>
      <c r="N4194" s="23">
        <f t="shared" si="731"/>
        <v>13</v>
      </c>
      <c r="O4194" s="23">
        <v>6</v>
      </c>
      <c r="P4194" s="23" t="s">
        <v>204</v>
      </c>
    </row>
    <row r="4195" spans="1:16">
      <c r="A4195" s="45">
        <v>45578</v>
      </c>
      <c r="B4195" s="20" t="s">
        <v>82</v>
      </c>
      <c r="C4195" s="20" t="s">
        <v>86</v>
      </c>
      <c r="D4195" s="20">
        <v>55</v>
      </c>
      <c r="E4195" s="20">
        <v>2500</v>
      </c>
      <c r="F4195" s="20">
        <v>40</v>
      </c>
      <c r="G4195" s="20">
        <v>2.2999999999999998</v>
      </c>
      <c r="H4195" s="20">
        <v>1</v>
      </c>
      <c r="I4195" s="20">
        <v>31</v>
      </c>
      <c r="J4195" s="21">
        <v>86.6</v>
      </c>
      <c r="K4195" s="22">
        <f>IFERROR(TablaAforos[[#This Row],[AREA DEL POTRERO]]/TablaAforos[[#This Row],[NUMERO VACAS LOTE]]/TablaAforos[[#This Row],[DIAS OCUPACION]],"")</f>
        <v>62.5</v>
      </c>
      <c r="L4195" s="23">
        <f>YEAR(A4195)</f>
        <v>2024</v>
      </c>
      <c r="M4195" s="23">
        <f>MONTH(A4195)</f>
        <v>10</v>
      </c>
      <c r="N4195" s="23">
        <f>DAY(A4195)</f>
        <v>13</v>
      </c>
      <c r="O4195" s="23">
        <v>0</v>
      </c>
    </row>
    <row r="4196" spans="1:16">
      <c r="A4196" s="45">
        <v>45579</v>
      </c>
      <c r="B4196" s="20" t="s">
        <v>81</v>
      </c>
      <c r="C4196" s="20">
        <v>1</v>
      </c>
      <c r="D4196" s="20">
        <v>58</v>
      </c>
      <c r="E4196" s="20">
        <v>2292</v>
      </c>
      <c r="F4196" s="20">
        <v>35</v>
      </c>
      <c r="G4196" s="20">
        <v>2</v>
      </c>
      <c r="H4196" s="20">
        <v>1</v>
      </c>
      <c r="I4196" s="20">
        <v>28</v>
      </c>
      <c r="J4196" s="21">
        <v>86</v>
      </c>
      <c r="K4196" s="22">
        <f>IFERROR(TablaAforos[[#This Row],[AREA DEL POTRERO]]/TablaAforos[[#This Row],[NUMERO VACAS LOTE]]/TablaAforos[[#This Row],[DIAS OCUPACION]],"")</f>
        <v>65.48571428571428</v>
      </c>
      <c r="L4196" s="23">
        <f t="shared" si="729"/>
        <v>2024</v>
      </c>
      <c r="M4196" s="23">
        <f t="shared" si="730"/>
        <v>10</v>
      </c>
      <c r="N4196" s="23">
        <f t="shared" si="731"/>
        <v>14</v>
      </c>
      <c r="O4196" s="23">
        <v>6</v>
      </c>
      <c r="P4196" s="23" t="s">
        <v>204</v>
      </c>
    </row>
    <row r="4197" spans="1:16">
      <c r="A4197" s="45">
        <v>45579</v>
      </c>
      <c r="B4197" s="20" t="s">
        <v>81</v>
      </c>
      <c r="C4197" s="20">
        <v>2</v>
      </c>
      <c r="D4197" s="20">
        <v>76</v>
      </c>
      <c r="E4197" s="20">
        <v>2562</v>
      </c>
      <c r="F4197" s="20">
        <v>37</v>
      </c>
      <c r="G4197" s="20">
        <v>1.9</v>
      </c>
      <c r="H4197" s="20">
        <v>1</v>
      </c>
      <c r="I4197" s="20">
        <v>31</v>
      </c>
      <c r="J4197" s="21">
        <v>88.7</v>
      </c>
      <c r="K4197" s="22">
        <f>IFERROR(TablaAforos[[#This Row],[AREA DEL POTRERO]]/TablaAforos[[#This Row],[NUMERO VACAS LOTE]]/TablaAforos[[#This Row],[DIAS OCUPACION]],"")</f>
        <v>69.243243243243242</v>
      </c>
      <c r="L4197" s="23">
        <f t="shared" si="729"/>
        <v>2024</v>
      </c>
      <c r="M4197" s="23">
        <f t="shared" si="730"/>
        <v>10</v>
      </c>
      <c r="N4197" s="23">
        <f t="shared" si="731"/>
        <v>14</v>
      </c>
      <c r="O4197" s="23">
        <v>6</v>
      </c>
      <c r="P4197" s="23" t="s">
        <v>204</v>
      </c>
    </row>
    <row r="4198" spans="1:16">
      <c r="A4198" s="45">
        <v>45579</v>
      </c>
      <c r="B4198" s="20" t="s">
        <v>82</v>
      </c>
      <c r="C4198" s="20" t="s">
        <v>86</v>
      </c>
      <c r="D4198" s="20">
        <v>56</v>
      </c>
      <c r="E4198" s="20">
        <v>2500</v>
      </c>
      <c r="F4198" s="20">
        <v>40</v>
      </c>
      <c r="G4198" s="20">
        <v>2.2999999999999998</v>
      </c>
      <c r="H4198" s="20">
        <v>1</v>
      </c>
      <c r="I4198" s="20">
        <v>31</v>
      </c>
      <c r="J4198" s="21">
        <v>89.6</v>
      </c>
      <c r="K4198" s="22">
        <f>IFERROR(TablaAforos[[#This Row],[AREA DEL POTRERO]]/TablaAforos[[#This Row],[NUMERO VACAS LOTE]]/TablaAforos[[#This Row],[DIAS OCUPACION]],"")</f>
        <v>62.5</v>
      </c>
      <c r="L4198" s="23">
        <f>YEAR(A4198)</f>
        <v>2024</v>
      </c>
      <c r="M4198" s="23">
        <f>MONTH(A4198)</f>
        <v>10</v>
      </c>
      <c r="N4198" s="23">
        <f>DAY(A4198)</f>
        <v>14</v>
      </c>
      <c r="O4198" s="23">
        <v>0</v>
      </c>
    </row>
    <row r="4199" spans="1:16">
      <c r="A4199" s="45">
        <v>45579</v>
      </c>
      <c r="B4199" s="20" t="s">
        <v>82</v>
      </c>
      <c r="C4199" s="20" t="s">
        <v>87</v>
      </c>
      <c r="D4199" s="20">
        <v>43</v>
      </c>
      <c r="E4199" s="20">
        <v>8325</v>
      </c>
      <c r="F4199" s="20">
        <v>43</v>
      </c>
      <c r="G4199" s="20">
        <v>1.8</v>
      </c>
      <c r="H4199" s="20">
        <v>3</v>
      </c>
      <c r="I4199" s="20">
        <v>40</v>
      </c>
      <c r="J4199" s="21">
        <v>86.9</v>
      </c>
      <c r="K4199" s="22">
        <f>IFERROR(TablaAforos[[#This Row],[AREA DEL POTRERO]]/TablaAforos[[#This Row],[NUMERO VACAS LOTE]]/TablaAforos[[#This Row],[DIAS OCUPACION]],"")</f>
        <v>64.534883720930239</v>
      </c>
      <c r="L4199" s="23">
        <f t="shared" si="729"/>
        <v>2024</v>
      </c>
      <c r="M4199" s="23">
        <f t="shared" si="730"/>
        <v>10</v>
      </c>
      <c r="N4199" s="23">
        <f t="shared" si="731"/>
        <v>14</v>
      </c>
      <c r="O4199" s="23">
        <v>6</v>
      </c>
    </row>
    <row r="4200" spans="1:16">
      <c r="A4200" s="45">
        <v>45580</v>
      </c>
      <c r="B4200" s="20" t="s">
        <v>81</v>
      </c>
      <c r="C4200" s="20">
        <v>1</v>
      </c>
      <c r="D4200" s="20">
        <v>57</v>
      </c>
      <c r="E4200" s="20">
        <v>2750</v>
      </c>
      <c r="F4200" s="20">
        <v>36</v>
      </c>
      <c r="G4200" s="20">
        <v>2.1</v>
      </c>
      <c r="H4200" s="20">
        <v>1</v>
      </c>
      <c r="I4200" s="20">
        <v>28</v>
      </c>
      <c r="J4200" s="21">
        <v>109</v>
      </c>
      <c r="K4200" s="22">
        <f>IFERROR(TablaAforos[[#This Row],[AREA DEL POTRERO]]/TablaAforos[[#This Row],[NUMERO VACAS LOTE]]/TablaAforos[[#This Row],[DIAS OCUPACION]],"")</f>
        <v>76.388888888888886</v>
      </c>
      <c r="L4200" s="23">
        <f t="shared" si="729"/>
        <v>2024</v>
      </c>
      <c r="M4200" s="23">
        <f t="shared" si="730"/>
        <v>10</v>
      </c>
      <c r="N4200" s="23">
        <f t="shared" si="731"/>
        <v>15</v>
      </c>
      <c r="O4200" s="23">
        <v>6</v>
      </c>
      <c r="P4200" s="23" t="s">
        <v>204</v>
      </c>
    </row>
    <row r="4201" spans="1:16">
      <c r="A4201" s="45">
        <v>45580</v>
      </c>
      <c r="B4201" s="20" t="s">
        <v>81</v>
      </c>
      <c r="C4201" s="20">
        <v>2</v>
      </c>
      <c r="D4201" s="20">
        <v>75</v>
      </c>
      <c r="E4201" s="20">
        <v>1385</v>
      </c>
      <c r="F4201" s="20">
        <v>37</v>
      </c>
      <c r="G4201" s="20">
        <v>2</v>
      </c>
      <c r="H4201" s="20">
        <v>0.5</v>
      </c>
      <c r="I4201" s="20">
        <v>31</v>
      </c>
      <c r="J4201" s="21">
        <v>97.8</v>
      </c>
      <c r="K4201" s="22">
        <f>IFERROR(TablaAforos[[#This Row],[AREA DEL POTRERO]]/TablaAforos[[#This Row],[NUMERO VACAS LOTE]]/TablaAforos[[#This Row],[DIAS OCUPACION]],"")</f>
        <v>74.86486486486487</v>
      </c>
      <c r="L4201" s="23">
        <f t="shared" si="729"/>
        <v>2024</v>
      </c>
      <c r="M4201" s="23">
        <f t="shared" si="730"/>
        <v>10</v>
      </c>
      <c r="N4201" s="23">
        <f t="shared" si="731"/>
        <v>15</v>
      </c>
      <c r="O4201" s="23">
        <v>6</v>
      </c>
      <c r="P4201" s="23" t="s">
        <v>204</v>
      </c>
    </row>
    <row r="4202" spans="1:16">
      <c r="A4202" s="45">
        <v>45580</v>
      </c>
      <c r="B4202" s="20" t="s">
        <v>82</v>
      </c>
      <c r="C4202" s="20" t="s">
        <v>86</v>
      </c>
      <c r="D4202" s="20">
        <v>57</v>
      </c>
      <c r="E4202" s="20">
        <v>2500</v>
      </c>
      <c r="F4202" s="20">
        <v>40</v>
      </c>
      <c r="G4202" s="20">
        <v>2.6</v>
      </c>
      <c r="H4202" s="20">
        <v>1</v>
      </c>
      <c r="I4202" s="20">
        <v>31</v>
      </c>
      <c r="J4202" s="21">
        <v>97.9</v>
      </c>
      <c r="K4202" s="22">
        <f>IFERROR(TablaAforos[[#This Row],[AREA DEL POTRERO]]/TablaAforos[[#This Row],[NUMERO VACAS LOTE]]/TablaAforos[[#This Row],[DIAS OCUPACION]],"")</f>
        <v>62.5</v>
      </c>
      <c r="L4202" s="23">
        <f t="shared" si="729"/>
        <v>2024</v>
      </c>
      <c r="M4202" s="23">
        <f t="shared" si="730"/>
        <v>10</v>
      </c>
      <c r="N4202" s="23">
        <f t="shared" si="731"/>
        <v>15</v>
      </c>
      <c r="O4202" s="23">
        <v>6</v>
      </c>
    </row>
    <row r="4203" spans="1:16">
      <c r="A4203" s="45">
        <v>45580</v>
      </c>
      <c r="B4203" s="20" t="s">
        <v>88</v>
      </c>
      <c r="C4203" s="20">
        <v>1</v>
      </c>
      <c r="D4203" s="20">
        <v>5</v>
      </c>
      <c r="E4203" s="20">
        <v>8100</v>
      </c>
      <c r="F4203" s="20">
        <v>50</v>
      </c>
      <c r="G4203" s="20">
        <v>2.5</v>
      </c>
      <c r="H4203" s="20">
        <v>1.5</v>
      </c>
      <c r="I4203" s="20">
        <v>34</v>
      </c>
      <c r="J4203" s="21">
        <v>122</v>
      </c>
      <c r="K4203" s="22">
        <f>IFERROR(TablaAforos[[#This Row],[AREA DEL POTRERO]]/TablaAforos[[#This Row],[NUMERO VACAS LOTE]]/TablaAforos[[#This Row],[DIAS OCUPACION]],"")</f>
        <v>108</v>
      </c>
      <c r="L4203" s="23">
        <f>YEAR(A4203)</f>
        <v>2024</v>
      </c>
      <c r="M4203" s="23">
        <f>MONTH(A4203)</f>
        <v>10</v>
      </c>
      <c r="N4203" s="23">
        <f>DAY(A4203)</f>
        <v>15</v>
      </c>
      <c r="O4203" s="23">
        <v>0</v>
      </c>
    </row>
    <row r="4204" spans="1:16">
      <c r="A4204" s="45">
        <v>45581</v>
      </c>
      <c r="B4204" s="20" t="s">
        <v>81</v>
      </c>
      <c r="C4204" s="20">
        <v>1</v>
      </c>
      <c r="D4204" s="20">
        <v>56</v>
      </c>
      <c r="E4204" s="20">
        <v>2583</v>
      </c>
      <c r="F4204" s="20">
        <v>36</v>
      </c>
      <c r="G4204" s="20">
        <v>2.2999999999999998</v>
      </c>
      <c r="H4204" s="20">
        <v>1</v>
      </c>
      <c r="I4204" s="20">
        <v>28</v>
      </c>
      <c r="J4204" s="21">
        <v>109</v>
      </c>
      <c r="K4204" s="22">
        <f>IFERROR(TablaAforos[[#This Row],[AREA DEL POTRERO]]/TablaAforos[[#This Row],[NUMERO VACAS LOTE]]/TablaAforos[[#This Row],[DIAS OCUPACION]],"")</f>
        <v>71.75</v>
      </c>
      <c r="L4204" s="23">
        <f t="shared" si="729"/>
        <v>2024</v>
      </c>
      <c r="M4204" s="23">
        <f t="shared" si="730"/>
        <v>10</v>
      </c>
      <c r="N4204" s="23">
        <f t="shared" si="731"/>
        <v>16</v>
      </c>
      <c r="O4204" s="23">
        <v>6</v>
      </c>
      <c r="P4204" s="23" t="s">
        <v>204</v>
      </c>
    </row>
    <row r="4205" spans="1:16">
      <c r="A4205" s="45">
        <v>45581</v>
      </c>
      <c r="B4205" s="20" t="s">
        <v>81</v>
      </c>
      <c r="C4205" s="20">
        <v>2</v>
      </c>
      <c r="D4205" s="20">
        <v>78</v>
      </c>
      <c r="E4205" s="20">
        <v>1779</v>
      </c>
      <c r="F4205" s="20">
        <v>38</v>
      </c>
      <c r="G4205" s="20">
        <v>1.9</v>
      </c>
      <c r="H4205" s="20">
        <v>1</v>
      </c>
      <c r="I4205" s="20">
        <v>31</v>
      </c>
      <c r="J4205" s="21">
        <v>58.4</v>
      </c>
      <c r="K4205" s="22">
        <f>IFERROR(TablaAforos[[#This Row],[AREA DEL POTRERO]]/TablaAforos[[#This Row],[NUMERO VACAS LOTE]]/TablaAforos[[#This Row],[DIAS OCUPACION]],"")</f>
        <v>46.815789473684212</v>
      </c>
      <c r="L4205" s="23">
        <f t="shared" si="729"/>
        <v>2024</v>
      </c>
      <c r="M4205" s="23">
        <f t="shared" si="730"/>
        <v>10</v>
      </c>
      <c r="N4205" s="23">
        <f t="shared" si="731"/>
        <v>16</v>
      </c>
      <c r="O4205" s="23">
        <v>6</v>
      </c>
      <c r="P4205" s="23" t="s">
        <v>204</v>
      </c>
    </row>
    <row r="4206" spans="1:16">
      <c r="A4206" s="45">
        <v>45581</v>
      </c>
      <c r="B4206" s="20" t="s">
        <v>82</v>
      </c>
      <c r="C4206" s="20" t="s">
        <v>86</v>
      </c>
      <c r="D4206" s="20">
        <v>38</v>
      </c>
      <c r="E4206" s="20">
        <v>2500</v>
      </c>
      <c r="F4206" s="20">
        <v>40</v>
      </c>
      <c r="G4206" s="20">
        <v>2</v>
      </c>
      <c r="H4206" s="20">
        <v>1</v>
      </c>
      <c r="I4206" s="20">
        <v>33</v>
      </c>
      <c r="J4206" s="21">
        <v>75.8</v>
      </c>
      <c r="K4206" s="22">
        <f>IFERROR(TablaAforos[[#This Row],[AREA DEL POTRERO]]/TablaAforos[[#This Row],[NUMERO VACAS LOTE]]/TablaAforos[[#This Row],[DIAS OCUPACION]],"")</f>
        <v>62.5</v>
      </c>
      <c r="L4206" s="23">
        <f t="shared" si="729"/>
        <v>2024</v>
      </c>
      <c r="M4206" s="23">
        <f t="shared" si="730"/>
        <v>10</v>
      </c>
      <c r="N4206" s="23">
        <f t="shared" si="731"/>
        <v>16</v>
      </c>
      <c r="O4206" s="23">
        <v>6</v>
      </c>
    </row>
    <row r="4207" spans="1:16">
      <c r="A4207" s="45">
        <v>45582</v>
      </c>
      <c r="B4207" s="20" t="s">
        <v>81</v>
      </c>
      <c r="C4207" s="20">
        <v>1</v>
      </c>
      <c r="D4207" s="20">
        <v>55</v>
      </c>
      <c r="E4207" s="20">
        <v>2877</v>
      </c>
      <c r="F4207" s="20">
        <v>37</v>
      </c>
      <c r="G4207" s="20">
        <v>2.2000000000000002</v>
      </c>
      <c r="H4207" s="20">
        <v>1</v>
      </c>
      <c r="I4207" s="20">
        <v>28</v>
      </c>
      <c r="J4207" s="21">
        <v>101</v>
      </c>
      <c r="K4207" s="22">
        <f>IFERROR(TablaAforos[[#This Row],[AREA DEL POTRERO]]/TablaAforos[[#This Row],[NUMERO VACAS LOTE]]/TablaAforos[[#This Row],[DIAS OCUPACION]],"")</f>
        <v>77.756756756756758</v>
      </c>
      <c r="L4207" s="23">
        <f t="shared" si="729"/>
        <v>2024</v>
      </c>
      <c r="M4207" s="23">
        <f t="shared" si="730"/>
        <v>10</v>
      </c>
      <c r="N4207" s="23">
        <f t="shared" si="731"/>
        <v>17</v>
      </c>
      <c r="O4207" s="23">
        <v>6</v>
      </c>
      <c r="P4207" s="23" t="s">
        <v>204</v>
      </c>
    </row>
    <row r="4208" spans="1:16">
      <c r="A4208" s="45">
        <v>45582</v>
      </c>
      <c r="B4208" s="20" t="s">
        <v>81</v>
      </c>
      <c r="C4208" s="20">
        <v>2</v>
      </c>
      <c r="D4208" s="20">
        <v>80</v>
      </c>
      <c r="E4208" s="20">
        <v>2349</v>
      </c>
      <c r="F4208" s="20">
        <v>38</v>
      </c>
      <c r="G4208" s="20">
        <v>1.8</v>
      </c>
      <c r="H4208" s="20">
        <v>1</v>
      </c>
      <c r="I4208" s="20">
        <v>31</v>
      </c>
      <c r="J4208" s="21">
        <v>73.099999999999994</v>
      </c>
      <c r="K4208" s="22">
        <f>IFERROR(TablaAforos[[#This Row],[AREA DEL POTRERO]]/TablaAforos[[#This Row],[NUMERO VACAS LOTE]]/TablaAforos[[#This Row],[DIAS OCUPACION]],"")</f>
        <v>61.815789473684212</v>
      </c>
      <c r="L4208" s="23">
        <f t="shared" si="729"/>
        <v>2024</v>
      </c>
      <c r="M4208" s="23">
        <f t="shared" si="730"/>
        <v>10</v>
      </c>
      <c r="N4208" s="23">
        <f t="shared" si="731"/>
        <v>17</v>
      </c>
      <c r="O4208" s="23">
        <v>6</v>
      </c>
      <c r="P4208" s="23" t="s">
        <v>204</v>
      </c>
    </row>
    <row r="4209" spans="1:16">
      <c r="A4209" s="45">
        <v>45582</v>
      </c>
      <c r="B4209" s="20" t="s">
        <v>82</v>
      </c>
      <c r="C4209" s="20" t="s">
        <v>86</v>
      </c>
      <c r="D4209" s="20">
        <v>1</v>
      </c>
      <c r="E4209" s="20">
        <v>2500</v>
      </c>
      <c r="F4209" s="20">
        <v>40</v>
      </c>
      <c r="G4209" s="20">
        <v>2.2000000000000002</v>
      </c>
      <c r="H4209" s="20">
        <v>1</v>
      </c>
      <c r="I4209" s="20">
        <v>33</v>
      </c>
      <c r="J4209" s="21">
        <v>85.5</v>
      </c>
      <c r="K4209" s="22">
        <f>IFERROR(TablaAforos[[#This Row],[AREA DEL POTRERO]]/TablaAforos[[#This Row],[NUMERO VACAS LOTE]]/TablaAforos[[#This Row],[DIAS OCUPACION]],"")</f>
        <v>62.5</v>
      </c>
      <c r="L4209" s="23">
        <f>YEAR(A4209)</f>
        <v>2024</v>
      </c>
      <c r="M4209" s="23">
        <f>MONTH(A4209)</f>
        <v>10</v>
      </c>
      <c r="N4209" s="23">
        <f>DAY(A4209)</f>
        <v>17</v>
      </c>
      <c r="O4209" s="23">
        <v>6</v>
      </c>
    </row>
    <row r="4210" spans="1:16">
      <c r="A4210" s="45">
        <v>45582</v>
      </c>
      <c r="B4210" s="20" t="s">
        <v>82</v>
      </c>
      <c r="C4210" s="20" t="s">
        <v>87</v>
      </c>
      <c r="D4210" s="20">
        <v>30</v>
      </c>
      <c r="E4210" s="20">
        <v>12578</v>
      </c>
      <c r="F4210" s="20">
        <v>43</v>
      </c>
      <c r="G4210" s="20">
        <v>108</v>
      </c>
      <c r="H4210" s="20">
        <v>3</v>
      </c>
      <c r="I4210" s="20">
        <v>43</v>
      </c>
      <c r="J4210" s="21">
        <v>111</v>
      </c>
      <c r="K4210" s="22">
        <f>IFERROR(TablaAforos[[#This Row],[AREA DEL POTRERO]]/TablaAforos[[#This Row],[NUMERO VACAS LOTE]]/TablaAforos[[#This Row],[DIAS OCUPACION]],"")</f>
        <v>97.503875968992247</v>
      </c>
      <c r="L4210" s="23">
        <f t="shared" si="729"/>
        <v>2024</v>
      </c>
      <c r="M4210" s="23">
        <f t="shared" si="730"/>
        <v>10</v>
      </c>
      <c r="N4210" s="23">
        <f t="shared" si="731"/>
        <v>17</v>
      </c>
      <c r="O4210" s="23">
        <v>6</v>
      </c>
    </row>
    <row r="4211" spans="1:16">
      <c r="A4211" s="45">
        <v>45582</v>
      </c>
      <c r="B4211" s="20" t="s">
        <v>88</v>
      </c>
      <c r="C4211" s="20">
        <v>1</v>
      </c>
      <c r="D4211" s="20">
        <v>6</v>
      </c>
      <c r="E4211" s="20">
        <v>6600</v>
      </c>
      <c r="F4211" s="20">
        <v>50</v>
      </c>
      <c r="G4211" s="20">
        <v>2.5</v>
      </c>
      <c r="H4211" s="20">
        <v>1.5</v>
      </c>
      <c r="I4211" s="20">
        <v>34</v>
      </c>
      <c r="J4211" s="21">
        <v>122</v>
      </c>
      <c r="K4211" s="22">
        <f>IFERROR(TablaAforos[[#This Row],[AREA DEL POTRERO]]/TablaAforos[[#This Row],[NUMERO VACAS LOTE]]/TablaAforos[[#This Row],[DIAS OCUPACION]],"")</f>
        <v>88</v>
      </c>
      <c r="L4211" s="23">
        <f>YEAR(A4211)</f>
        <v>2024</v>
      </c>
      <c r="M4211" s="23">
        <f>MONTH(A4211)</f>
        <v>10</v>
      </c>
      <c r="N4211" s="23">
        <f>DAY(A4211)</f>
        <v>17</v>
      </c>
      <c r="O4211" s="23">
        <v>0</v>
      </c>
    </row>
    <row r="4212" spans="1:16">
      <c r="A4212" s="45">
        <v>45583</v>
      </c>
      <c r="B4212" s="20" t="s">
        <v>81</v>
      </c>
      <c r="C4212" s="20">
        <v>1</v>
      </c>
      <c r="D4212" s="20">
        <v>54</v>
      </c>
      <c r="E4212" s="20">
        <v>2522</v>
      </c>
      <c r="F4212" s="20">
        <v>37</v>
      </c>
      <c r="G4212" s="20">
        <v>2</v>
      </c>
      <c r="H4212" s="20">
        <v>1</v>
      </c>
      <c r="I4212" s="20">
        <v>28</v>
      </c>
      <c r="J4212" s="21">
        <v>97.3</v>
      </c>
      <c r="K4212" s="22">
        <f>IFERROR(TablaAforos[[#This Row],[AREA DEL POTRERO]]/TablaAforos[[#This Row],[NUMERO VACAS LOTE]]/TablaAforos[[#This Row],[DIAS OCUPACION]],"")</f>
        <v>68.162162162162161</v>
      </c>
      <c r="L4212" s="23">
        <f t="shared" si="729"/>
        <v>2024</v>
      </c>
      <c r="M4212" s="23">
        <f t="shared" si="730"/>
        <v>10</v>
      </c>
      <c r="N4212" s="23">
        <f t="shared" si="731"/>
        <v>18</v>
      </c>
      <c r="O4212" s="23">
        <v>6</v>
      </c>
      <c r="P4212" s="23" t="s">
        <v>204</v>
      </c>
    </row>
    <row r="4213" spans="1:16">
      <c r="A4213" s="45">
        <v>45583</v>
      </c>
      <c r="B4213" s="20" t="s">
        <v>81</v>
      </c>
      <c r="C4213" s="20">
        <v>2</v>
      </c>
      <c r="D4213" s="20">
        <v>82</v>
      </c>
      <c r="E4213" s="20">
        <v>2804</v>
      </c>
      <c r="F4213" s="20">
        <v>38</v>
      </c>
      <c r="G4213" s="20">
        <v>1.7</v>
      </c>
      <c r="H4213" s="20">
        <v>1</v>
      </c>
      <c r="I4213" s="20">
        <v>31</v>
      </c>
      <c r="J4213" s="21">
        <v>84.9</v>
      </c>
      <c r="K4213" s="22">
        <f>IFERROR(TablaAforos[[#This Row],[AREA DEL POTRERO]]/TablaAforos[[#This Row],[NUMERO VACAS LOTE]]/TablaAforos[[#This Row],[DIAS OCUPACION]],"")</f>
        <v>73.78947368421052</v>
      </c>
      <c r="L4213" s="23">
        <f t="shared" si="729"/>
        <v>2024</v>
      </c>
      <c r="M4213" s="23">
        <f t="shared" si="730"/>
        <v>10</v>
      </c>
      <c r="N4213" s="23">
        <f t="shared" si="731"/>
        <v>18</v>
      </c>
      <c r="O4213" s="23">
        <v>6</v>
      </c>
      <c r="P4213" s="23" t="s">
        <v>204</v>
      </c>
    </row>
    <row r="4214" spans="1:16">
      <c r="A4214" s="45">
        <v>45583</v>
      </c>
      <c r="B4214" s="20" t="s">
        <v>82</v>
      </c>
      <c r="C4214" s="20" t="s">
        <v>86</v>
      </c>
      <c r="D4214" s="20">
        <v>2</v>
      </c>
      <c r="E4214" s="20">
        <v>2500</v>
      </c>
      <c r="F4214" s="20">
        <v>40</v>
      </c>
      <c r="G4214" s="20">
        <v>1.7</v>
      </c>
      <c r="H4214" s="20">
        <v>1</v>
      </c>
      <c r="I4214" s="20">
        <v>33</v>
      </c>
      <c r="J4214" s="21">
        <v>67.099999999999994</v>
      </c>
      <c r="K4214" s="22">
        <f>IFERROR(TablaAforos[[#This Row],[AREA DEL POTRERO]]/TablaAforos[[#This Row],[NUMERO VACAS LOTE]]/TablaAforos[[#This Row],[DIAS OCUPACION]],"")</f>
        <v>62.5</v>
      </c>
      <c r="L4214" s="23">
        <f t="shared" si="729"/>
        <v>2024</v>
      </c>
      <c r="M4214" s="23">
        <f t="shared" si="730"/>
        <v>10</v>
      </c>
      <c r="N4214" s="23">
        <f t="shared" si="731"/>
        <v>18</v>
      </c>
      <c r="O4214" s="23">
        <v>6</v>
      </c>
    </row>
    <row r="4215" spans="1:16">
      <c r="A4215" s="45">
        <v>45584</v>
      </c>
      <c r="B4215" s="20" t="s">
        <v>81</v>
      </c>
      <c r="C4215" s="20">
        <v>1</v>
      </c>
      <c r="D4215" s="20">
        <v>53</v>
      </c>
      <c r="E4215" s="20">
        <v>1935</v>
      </c>
      <c r="F4215" s="20">
        <v>37</v>
      </c>
      <c r="G4215" s="20">
        <v>1.8</v>
      </c>
      <c r="H4215" s="20">
        <v>1</v>
      </c>
      <c r="I4215" s="20">
        <v>28</v>
      </c>
      <c r="J4215" s="21">
        <v>69.3</v>
      </c>
      <c r="K4215" s="22">
        <f>IFERROR(TablaAforos[[#This Row],[AREA DEL POTRERO]]/TablaAforos[[#This Row],[NUMERO VACAS LOTE]]/TablaAforos[[#This Row],[DIAS OCUPACION]],"")</f>
        <v>52.297297297297298</v>
      </c>
      <c r="L4215" s="23">
        <f t="shared" si="729"/>
        <v>2024</v>
      </c>
      <c r="M4215" s="23">
        <f t="shared" si="730"/>
        <v>10</v>
      </c>
      <c r="N4215" s="23">
        <f t="shared" si="731"/>
        <v>19</v>
      </c>
      <c r="O4215" s="23">
        <v>6</v>
      </c>
      <c r="P4215" s="23" t="s">
        <v>204</v>
      </c>
    </row>
    <row r="4216" spans="1:16">
      <c r="A4216" s="45">
        <v>45584</v>
      </c>
      <c r="B4216" s="20" t="s">
        <v>81</v>
      </c>
      <c r="C4216" s="20">
        <v>2</v>
      </c>
      <c r="D4216" s="20">
        <v>84</v>
      </c>
      <c r="E4216" s="20">
        <v>1943</v>
      </c>
      <c r="F4216" s="20">
        <v>36</v>
      </c>
      <c r="G4216" s="20">
        <v>1.9</v>
      </c>
      <c r="H4216" s="20">
        <v>1</v>
      </c>
      <c r="I4216" s="20">
        <v>31</v>
      </c>
      <c r="J4216" s="21">
        <v>81.3</v>
      </c>
      <c r="K4216" s="22">
        <f>IFERROR(TablaAforos[[#This Row],[AREA DEL POTRERO]]/TablaAforos[[#This Row],[NUMERO VACAS LOTE]]/TablaAforos[[#This Row],[DIAS OCUPACION]],"")</f>
        <v>53.972222222222221</v>
      </c>
      <c r="L4216" s="23">
        <f t="shared" si="729"/>
        <v>2024</v>
      </c>
      <c r="M4216" s="23">
        <f t="shared" si="730"/>
        <v>10</v>
      </c>
      <c r="N4216" s="23">
        <f t="shared" si="731"/>
        <v>19</v>
      </c>
      <c r="O4216" s="23">
        <v>6</v>
      </c>
      <c r="P4216" s="23" t="s">
        <v>204</v>
      </c>
    </row>
    <row r="4217" spans="1:16">
      <c r="A4217" s="45">
        <v>45584</v>
      </c>
      <c r="B4217" s="20" t="s">
        <v>82</v>
      </c>
      <c r="C4217" s="20" t="s">
        <v>86</v>
      </c>
      <c r="D4217" s="20">
        <v>3</v>
      </c>
      <c r="E4217" s="20">
        <v>2500</v>
      </c>
      <c r="F4217" s="20">
        <v>40</v>
      </c>
      <c r="G4217" s="20">
        <v>2</v>
      </c>
      <c r="H4217" s="20">
        <v>1</v>
      </c>
      <c r="I4217" s="20">
        <v>33</v>
      </c>
      <c r="J4217" s="21">
        <v>76.900000000000006</v>
      </c>
      <c r="K4217" s="22">
        <f>IFERROR(TablaAforos[[#This Row],[AREA DEL POTRERO]]/TablaAforos[[#This Row],[NUMERO VACAS LOTE]]/TablaAforos[[#This Row],[DIAS OCUPACION]],"")</f>
        <v>62.5</v>
      </c>
      <c r="L4217" s="23">
        <f t="shared" si="729"/>
        <v>2024</v>
      </c>
      <c r="M4217" s="23">
        <f t="shared" si="730"/>
        <v>10</v>
      </c>
      <c r="N4217" s="23">
        <f t="shared" si="731"/>
        <v>19</v>
      </c>
      <c r="O4217" s="23">
        <v>6</v>
      </c>
    </row>
    <row r="4218" spans="1:16">
      <c r="A4218" s="45">
        <v>45584</v>
      </c>
      <c r="B4218" s="20" t="s">
        <v>88</v>
      </c>
      <c r="C4218" s="20">
        <v>1</v>
      </c>
      <c r="D4218" s="20">
        <v>7</v>
      </c>
      <c r="E4218" s="20">
        <v>15848</v>
      </c>
      <c r="F4218" s="20">
        <v>52</v>
      </c>
      <c r="G4218" s="20">
        <v>1.4</v>
      </c>
      <c r="H4218" s="20">
        <v>4</v>
      </c>
      <c r="I4218" s="20">
        <v>33</v>
      </c>
      <c r="J4218" s="21">
        <v>72.8</v>
      </c>
      <c r="K4218" s="22">
        <f>IFERROR(TablaAforos[[#This Row],[AREA DEL POTRERO]]/TablaAforos[[#This Row],[NUMERO VACAS LOTE]]/TablaAforos[[#This Row],[DIAS OCUPACION]],"")</f>
        <v>76.192307692307693</v>
      </c>
      <c r="L4218" s="23">
        <f>YEAR(A4218)</f>
        <v>2024</v>
      </c>
      <c r="M4218" s="23">
        <f>MONTH(A4218)</f>
        <v>10</v>
      </c>
      <c r="N4218" s="23">
        <f>DAY(A4218)</f>
        <v>19</v>
      </c>
      <c r="O4218" s="23">
        <v>6</v>
      </c>
    </row>
    <row r="4219" spans="1:16">
      <c r="A4219" s="45">
        <v>45585</v>
      </c>
      <c r="B4219" s="20" t="s">
        <v>81</v>
      </c>
      <c r="C4219" s="20">
        <v>1</v>
      </c>
      <c r="D4219" s="20">
        <v>133</v>
      </c>
      <c r="E4219" s="20">
        <v>5015</v>
      </c>
      <c r="F4219" s="20">
        <v>37</v>
      </c>
      <c r="G4219" s="20">
        <v>1.9</v>
      </c>
      <c r="H4219" s="20">
        <v>1</v>
      </c>
      <c r="I4219" s="20">
        <v>28</v>
      </c>
      <c r="J4219" s="21">
        <v>103</v>
      </c>
      <c r="K4219" s="22">
        <f>IFERROR(TablaAforos[[#This Row],[AREA DEL POTRERO]]/TablaAforos[[#This Row],[NUMERO VACAS LOTE]]/TablaAforos[[#This Row],[DIAS OCUPACION]],"")</f>
        <v>135.54054054054055</v>
      </c>
      <c r="L4219" s="23">
        <f t="shared" si="729"/>
        <v>2024</v>
      </c>
      <c r="M4219" s="23">
        <f t="shared" si="730"/>
        <v>10</v>
      </c>
      <c r="N4219" s="23">
        <f t="shared" si="731"/>
        <v>20</v>
      </c>
      <c r="O4219" s="23">
        <v>6</v>
      </c>
      <c r="P4219" s="23" t="s">
        <v>204</v>
      </c>
    </row>
    <row r="4220" spans="1:16">
      <c r="A4220" s="45">
        <v>45585</v>
      </c>
      <c r="B4220" s="20" t="s">
        <v>81</v>
      </c>
      <c r="C4220" s="20">
        <v>2</v>
      </c>
      <c r="D4220" s="20">
        <v>86</v>
      </c>
      <c r="E4220" s="20">
        <v>2224</v>
      </c>
      <c r="F4220" s="20">
        <v>36</v>
      </c>
      <c r="G4220" s="20">
        <v>2</v>
      </c>
      <c r="H4220" s="20">
        <v>1</v>
      </c>
      <c r="I4220" s="20">
        <v>31</v>
      </c>
      <c r="J4220" s="21">
        <v>81.400000000000006</v>
      </c>
      <c r="K4220" s="22">
        <f>IFERROR(TablaAforos[[#This Row],[AREA DEL POTRERO]]/TablaAforos[[#This Row],[NUMERO VACAS LOTE]]/TablaAforos[[#This Row],[DIAS OCUPACION]],"")</f>
        <v>61.777777777777779</v>
      </c>
      <c r="L4220" s="23">
        <f t="shared" si="729"/>
        <v>2024</v>
      </c>
      <c r="M4220" s="23">
        <f t="shared" si="730"/>
        <v>10</v>
      </c>
      <c r="N4220" s="23">
        <f t="shared" si="731"/>
        <v>20</v>
      </c>
      <c r="O4220" s="23">
        <v>6</v>
      </c>
      <c r="P4220" s="23" t="s">
        <v>204</v>
      </c>
    </row>
    <row r="4221" spans="1:16">
      <c r="A4221" s="45">
        <v>45585</v>
      </c>
      <c r="B4221" s="20" t="s">
        <v>82</v>
      </c>
      <c r="C4221" s="20" t="s">
        <v>86</v>
      </c>
      <c r="D4221" s="20">
        <v>4</v>
      </c>
      <c r="E4221" s="20">
        <v>2500</v>
      </c>
      <c r="F4221" s="20">
        <v>40</v>
      </c>
      <c r="G4221" s="20">
        <v>1.9</v>
      </c>
      <c r="H4221" s="20">
        <v>1</v>
      </c>
      <c r="I4221" s="20">
        <v>33</v>
      </c>
      <c r="J4221" s="21">
        <v>71.3</v>
      </c>
      <c r="K4221" s="22">
        <f>IFERROR(TablaAforos[[#This Row],[AREA DEL POTRERO]]/TablaAforos[[#This Row],[NUMERO VACAS LOTE]]/TablaAforos[[#This Row],[DIAS OCUPACION]],"")</f>
        <v>62.5</v>
      </c>
      <c r="L4221" s="23">
        <f t="shared" si="729"/>
        <v>2024</v>
      </c>
      <c r="M4221" s="23">
        <f t="shared" si="730"/>
        <v>10</v>
      </c>
      <c r="N4221" s="23">
        <f t="shared" si="731"/>
        <v>20</v>
      </c>
      <c r="O4221" s="23">
        <v>6</v>
      </c>
    </row>
    <row r="4222" spans="1:16">
      <c r="A4222" s="45">
        <v>45586</v>
      </c>
      <c r="B4222" s="20" t="s">
        <v>81</v>
      </c>
      <c r="C4222" s="20">
        <v>1</v>
      </c>
      <c r="D4222" s="20">
        <v>6</v>
      </c>
      <c r="E4222" s="20">
        <v>2442</v>
      </c>
      <c r="F4222" s="20">
        <v>36</v>
      </c>
      <c r="G4222" s="20">
        <v>2.2000000000000002</v>
      </c>
      <c r="H4222" s="20">
        <v>1</v>
      </c>
      <c r="I4222" s="20">
        <v>27</v>
      </c>
      <c r="J4222" s="21">
        <v>90.3</v>
      </c>
      <c r="K4222" s="22">
        <f>IFERROR(TablaAforos[[#This Row],[AREA DEL POTRERO]]/TablaAforos[[#This Row],[NUMERO VACAS LOTE]]/TablaAforos[[#This Row],[DIAS OCUPACION]],"")</f>
        <v>67.833333333333329</v>
      </c>
      <c r="L4222" s="23">
        <f t="shared" si="729"/>
        <v>2024</v>
      </c>
      <c r="M4222" s="23">
        <f t="shared" si="730"/>
        <v>10</v>
      </c>
      <c r="N4222" s="23">
        <f t="shared" si="731"/>
        <v>21</v>
      </c>
      <c r="O4222" s="23">
        <v>6</v>
      </c>
      <c r="P4222" s="23" t="s">
        <v>204</v>
      </c>
    </row>
    <row r="4223" spans="1:16">
      <c r="A4223" s="45">
        <v>45586</v>
      </c>
      <c r="B4223" s="20" t="s">
        <v>81</v>
      </c>
      <c r="C4223" s="20">
        <v>2</v>
      </c>
      <c r="D4223" s="20">
        <v>83</v>
      </c>
      <c r="E4223" s="20">
        <v>3369</v>
      </c>
      <c r="F4223" s="20">
        <v>36</v>
      </c>
      <c r="G4223" s="20">
        <v>2</v>
      </c>
      <c r="H4223" s="20">
        <v>1</v>
      </c>
      <c r="I4223" s="20">
        <v>31</v>
      </c>
      <c r="J4223" s="21">
        <v>93.2</v>
      </c>
      <c r="K4223" s="22">
        <f>IFERROR(TablaAforos[[#This Row],[AREA DEL POTRERO]]/TablaAforos[[#This Row],[NUMERO VACAS LOTE]]/TablaAforos[[#This Row],[DIAS OCUPACION]],"")</f>
        <v>93.583333333333329</v>
      </c>
      <c r="L4223" s="23">
        <f t="shared" si="729"/>
        <v>2024</v>
      </c>
      <c r="M4223" s="23">
        <f t="shared" si="730"/>
        <v>10</v>
      </c>
      <c r="N4223" s="23">
        <f t="shared" si="731"/>
        <v>21</v>
      </c>
      <c r="O4223" s="23">
        <v>6</v>
      </c>
      <c r="P4223" s="23" t="s">
        <v>204</v>
      </c>
    </row>
    <row r="4224" spans="1:16">
      <c r="A4224" s="45">
        <v>45586</v>
      </c>
      <c r="B4224" s="20" t="s">
        <v>82</v>
      </c>
      <c r="C4224" s="20" t="s">
        <v>86</v>
      </c>
      <c r="D4224" s="20">
        <v>31</v>
      </c>
      <c r="E4224" s="20">
        <v>6348</v>
      </c>
      <c r="F4224" s="20">
        <v>40</v>
      </c>
      <c r="G4224" s="20">
        <v>2.1</v>
      </c>
      <c r="H4224" s="20">
        <v>2</v>
      </c>
      <c r="I4224" s="20">
        <v>23</v>
      </c>
      <c r="J4224" s="21">
        <v>69.5</v>
      </c>
      <c r="K4224" s="22">
        <f>IFERROR(TablaAforos[[#This Row],[AREA DEL POTRERO]]/TablaAforos[[#This Row],[NUMERO VACAS LOTE]]/TablaAforos[[#This Row],[DIAS OCUPACION]],"")</f>
        <v>79.349999999999994</v>
      </c>
      <c r="L4224" s="23">
        <f t="shared" si="729"/>
        <v>2024</v>
      </c>
      <c r="M4224" s="23">
        <f t="shared" si="730"/>
        <v>10</v>
      </c>
      <c r="N4224" s="23">
        <f t="shared" si="731"/>
        <v>21</v>
      </c>
      <c r="O4224" s="23">
        <v>0</v>
      </c>
    </row>
    <row r="4225" spans="1:17">
      <c r="A4225" s="45">
        <v>45587</v>
      </c>
      <c r="B4225" s="20" t="s">
        <v>81</v>
      </c>
      <c r="C4225" s="20">
        <v>1</v>
      </c>
      <c r="D4225" s="20">
        <v>5</v>
      </c>
      <c r="E4225" s="20">
        <v>2550</v>
      </c>
      <c r="F4225" s="20">
        <v>36</v>
      </c>
      <c r="G4225" s="20">
        <v>2</v>
      </c>
      <c r="H4225" s="20">
        <v>1</v>
      </c>
      <c r="I4225" s="20">
        <v>27</v>
      </c>
      <c r="J4225" s="21">
        <v>91.4</v>
      </c>
      <c r="K4225" s="22">
        <f>IFERROR(TablaAforos[[#This Row],[AREA DEL POTRERO]]/TablaAforos[[#This Row],[NUMERO VACAS LOTE]]/TablaAforos[[#This Row],[DIAS OCUPACION]],"")</f>
        <v>70.833333333333329</v>
      </c>
      <c r="L4225" s="23">
        <f t="shared" si="729"/>
        <v>2024</v>
      </c>
      <c r="M4225" s="23">
        <f t="shared" si="730"/>
        <v>10</v>
      </c>
      <c r="N4225" s="23">
        <f t="shared" si="731"/>
        <v>22</v>
      </c>
      <c r="O4225" s="23">
        <v>6</v>
      </c>
      <c r="P4225" s="23" t="s">
        <v>204</v>
      </c>
    </row>
    <row r="4226" spans="1:17">
      <c r="A4226" s="45">
        <v>45587</v>
      </c>
      <c r="B4226" s="20" t="s">
        <v>81</v>
      </c>
      <c r="C4226" s="20">
        <v>2</v>
      </c>
      <c r="D4226" s="20">
        <v>85</v>
      </c>
      <c r="E4226" s="20">
        <v>2290</v>
      </c>
      <c r="F4226" s="20">
        <v>36</v>
      </c>
      <c r="G4226" s="20">
        <v>1.8</v>
      </c>
      <c r="H4226" s="20">
        <v>1</v>
      </c>
      <c r="I4226" s="20">
        <v>31</v>
      </c>
      <c r="J4226" s="21">
        <v>78.900000000000006</v>
      </c>
      <c r="K4226" s="22">
        <f>IFERROR(TablaAforos[[#This Row],[AREA DEL POTRERO]]/TablaAforos[[#This Row],[NUMERO VACAS LOTE]]/TablaAforos[[#This Row],[DIAS OCUPACION]],"")</f>
        <v>63.611111111111114</v>
      </c>
      <c r="L4226" s="23">
        <f t="shared" si="729"/>
        <v>2024</v>
      </c>
      <c r="M4226" s="23">
        <f t="shared" si="730"/>
        <v>10</v>
      </c>
      <c r="N4226" s="23">
        <f t="shared" si="731"/>
        <v>22</v>
      </c>
      <c r="O4226" s="23">
        <v>6</v>
      </c>
      <c r="P4226" s="23" t="s">
        <v>204</v>
      </c>
    </row>
    <row r="4227" spans="1:17">
      <c r="A4227" s="45">
        <v>45588</v>
      </c>
      <c r="B4227" s="20" t="s">
        <v>81</v>
      </c>
      <c r="C4227" s="20">
        <v>1</v>
      </c>
      <c r="D4227" s="20">
        <v>4</v>
      </c>
      <c r="E4227" s="20">
        <v>2935</v>
      </c>
      <c r="F4227" s="20">
        <v>36</v>
      </c>
      <c r="G4227" s="20">
        <v>1.9</v>
      </c>
      <c r="H4227" s="20">
        <v>1</v>
      </c>
      <c r="I4227" s="20">
        <v>31</v>
      </c>
      <c r="J4227" s="21">
        <v>98.4</v>
      </c>
      <c r="K4227" s="22">
        <f>IFERROR(TablaAforos[[#This Row],[AREA DEL POTRERO]]/TablaAforos[[#This Row],[NUMERO VACAS LOTE]]/TablaAforos[[#This Row],[DIAS OCUPACION]],"")</f>
        <v>81.527777777777771</v>
      </c>
      <c r="L4227" s="23">
        <f t="shared" si="729"/>
        <v>2024</v>
      </c>
      <c r="M4227" s="23">
        <f t="shared" si="730"/>
        <v>10</v>
      </c>
      <c r="N4227" s="23">
        <f t="shared" si="731"/>
        <v>23</v>
      </c>
      <c r="O4227" s="23">
        <v>6</v>
      </c>
    </row>
    <row r="4228" spans="1:17">
      <c r="A4228" s="45">
        <v>45588</v>
      </c>
      <c r="B4228" s="20" t="s">
        <v>81</v>
      </c>
      <c r="C4228" s="20">
        <v>2</v>
      </c>
      <c r="D4228" s="20">
        <v>87</v>
      </c>
      <c r="E4228" s="20">
        <v>3351</v>
      </c>
      <c r="F4228" s="20">
        <v>37</v>
      </c>
      <c r="G4228" s="20">
        <v>1.8</v>
      </c>
      <c r="H4228" s="20">
        <v>1</v>
      </c>
      <c r="I4228" s="20">
        <v>31</v>
      </c>
      <c r="J4228" s="21">
        <v>94.1</v>
      </c>
      <c r="K4228" s="22">
        <f>IFERROR(TablaAforos[[#This Row],[AREA DEL POTRERO]]/TablaAforos[[#This Row],[NUMERO VACAS LOTE]]/TablaAforos[[#This Row],[DIAS OCUPACION]],"")</f>
        <v>90.567567567567565</v>
      </c>
      <c r="L4228" s="23">
        <f t="shared" si="729"/>
        <v>2024</v>
      </c>
      <c r="M4228" s="23">
        <f t="shared" si="730"/>
        <v>10</v>
      </c>
      <c r="N4228" s="23">
        <f t="shared" si="731"/>
        <v>23</v>
      </c>
      <c r="O4228" s="23">
        <v>6</v>
      </c>
    </row>
    <row r="4229" spans="1:17">
      <c r="A4229" s="318">
        <v>45588</v>
      </c>
      <c r="B4229" s="319" t="s">
        <v>82</v>
      </c>
      <c r="C4229" s="319" t="s">
        <v>86</v>
      </c>
      <c r="D4229" s="319">
        <v>6</v>
      </c>
      <c r="E4229" s="319">
        <v>2500</v>
      </c>
      <c r="F4229" s="319">
        <v>41</v>
      </c>
      <c r="G4229" s="319">
        <v>2.1</v>
      </c>
      <c r="H4229" s="319">
        <v>1</v>
      </c>
      <c r="I4229" s="319">
        <v>34</v>
      </c>
      <c r="J4229" s="320">
        <v>77.2</v>
      </c>
      <c r="K4229" s="321">
        <f>IFERROR(TablaAforos[[#This Row],[AREA DEL POTRERO]]/TablaAforos[[#This Row],[NUMERO VACAS LOTE]]/TablaAforos[[#This Row],[DIAS OCUPACION]],"")</f>
        <v>60.975609756097562</v>
      </c>
      <c r="L4229" s="322">
        <f>YEAR(A4229)</f>
        <v>2024</v>
      </c>
      <c r="M4229" s="322">
        <f>MONTH(A4229)</f>
        <v>10</v>
      </c>
      <c r="N4229" s="322">
        <f>DAY(A4229)</f>
        <v>23</v>
      </c>
      <c r="O4229" s="322">
        <v>6</v>
      </c>
      <c r="P4229" s="322"/>
      <c r="Q4229" s="319"/>
    </row>
    <row r="4230" spans="1:17">
      <c r="A4230" s="45">
        <v>45588</v>
      </c>
      <c r="B4230" s="20" t="s">
        <v>88</v>
      </c>
      <c r="C4230" s="20">
        <v>1</v>
      </c>
      <c r="D4230" s="20">
        <v>8</v>
      </c>
      <c r="E4230" s="20">
        <v>12800</v>
      </c>
      <c r="F4230" s="20">
        <v>52</v>
      </c>
      <c r="G4230" s="20">
        <v>1</v>
      </c>
      <c r="H4230" s="20">
        <v>1.5</v>
      </c>
      <c r="I4230" s="20">
        <v>28</v>
      </c>
      <c r="J4230" s="21">
        <v>105</v>
      </c>
      <c r="K4230" s="22">
        <f>IFERROR(TablaAforos[[#This Row],[AREA DEL POTRERO]]/TablaAforos[[#This Row],[NUMERO VACAS LOTE]]/TablaAforos[[#This Row],[DIAS OCUPACION]],"")</f>
        <v>164.10256410256412</v>
      </c>
      <c r="L4230" s="23">
        <f t="shared" si="729"/>
        <v>2024</v>
      </c>
      <c r="M4230" s="23">
        <f t="shared" si="730"/>
        <v>10</v>
      </c>
      <c r="N4230" s="23">
        <f t="shared" si="731"/>
        <v>23</v>
      </c>
      <c r="O4230" s="23">
        <v>6</v>
      </c>
    </row>
    <row r="4231" spans="1:17">
      <c r="A4231" s="45">
        <v>45589</v>
      </c>
      <c r="B4231" s="20" t="s">
        <v>81</v>
      </c>
      <c r="C4231" s="20">
        <v>1</v>
      </c>
      <c r="D4231" s="20">
        <v>3</v>
      </c>
      <c r="E4231" s="20">
        <v>2161</v>
      </c>
      <c r="F4231" s="20">
        <v>36</v>
      </c>
      <c r="G4231" s="20">
        <v>1.7</v>
      </c>
      <c r="H4231" s="20">
        <v>1</v>
      </c>
      <c r="I4231" s="20">
        <v>27</v>
      </c>
      <c r="J4231" s="21">
        <v>69.5</v>
      </c>
      <c r="K4231" s="22">
        <f>IFERROR(TablaAforos[[#This Row],[AREA DEL POTRERO]]/TablaAforos[[#This Row],[NUMERO VACAS LOTE]]/TablaAforos[[#This Row],[DIAS OCUPACION]],"")</f>
        <v>60.027777777777779</v>
      </c>
      <c r="L4231" s="23">
        <f t="shared" ref="L4231:L4264" si="732">YEAR(A4231)</f>
        <v>2024</v>
      </c>
      <c r="M4231" s="23">
        <f t="shared" ref="M4231:M4264" si="733">MONTH(A4231)</f>
        <v>10</v>
      </c>
      <c r="N4231" s="23">
        <f t="shared" ref="N4231:N4264" si="734">DAY(A4231)</f>
        <v>24</v>
      </c>
      <c r="O4231" s="23">
        <v>6</v>
      </c>
    </row>
    <row r="4232" spans="1:17">
      <c r="A4232" s="45">
        <v>45589</v>
      </c>
      <c r="B4232" s="20" t="s">
        <v>81</v>
      </c>
      <c r="C4232" s="20">
        <v>2</v>
      </c>
      <c r="D4232" s="20">
        <v>37</v>
      </c>
      <c r="E4232" s="20">
        <v>2058</v>
      </c>
      <c r="F4232" s="20">
        <v>37</v>
      </c>
      <c r="G4232" s="20">
        <v>2</v>
      </c>
      <c r="H4232" s="20">
        <v>0.5</v>
      </c>
      <c r="I4232" s="20">
        <v>28</v>
      </c>
      <c r="J4232" s="21">
        <v>110</v>
      </c>
      <c r="K4232" s="22">
        <f>IFERROR(TablaAforos[[#This Row],[AREA DEL POTRERO]]/TablaAforos[[#This Row],[NUMERO VACAS LOTE]]/TablaAforos[[#This Row],[DIAS OCUPACION]],"")</f>
        <v>111.24324324324324</v>
      </c>
      <c r="L4232" s="23">
        <f t="shared" si="732"/>
        <v>2024</v>
      </c>
      <c r="M4232" s="23">
        <f t="shared" si="733"/>
        <v>10</v>
      </c>
      <c r="N4232" s="23">
        <f t="shared" si="734"/>
        <v>24</v>
      </c>
      <c r="O4232" s="23">
        <v>6</v>
      </c>
    </row>
    <row r="4233" spans="1:17">
      <c r="A4233" s="45">
        <v>45589</v>
      </c>
      <c r="B4233" s="20" t="s">
        <v>82</v>
      </c>
      <c r="C4233" s="20" t="s">
        <v>86</v>
      </c>
      <c r="D4233" s="20">
        <v>7</v>
      </c>
      <c r="E4233" s="20">
        <v>2500</v>
      </c>
      <c r="F4233" s="20">
        <v>41</v>
      </c>
      <c r="G4233" s="20">
        <v>2.2000000000000002</v>
      </c>
      <c r="H4233" s="20">
        <v>1</v>
      </c>
      <c r="I4233" s="20">
        <v>34</v>
      </c>
      <c r="J4233" s="21">
        <v>82</v>
      </c>
      <c r="K4233" s="22">
        <f>IFERROR(TablaAforos[[#This Row],[AREA DEL POTRERO]]/TablaAforos[[#This Row],[NUMERO VACAS LOTE]]/TablaAforos[[#This Row],[DIAS OCUPACION]],"")</f>
        <v>60.975609756097562</v>
      </c>
      <c r="L4233" s="23">
        <f t="shared" si="732"/>
        <v>2024</v>
      </c>
      <c r="M4233" s="23">
        <f t="shared" si="733"/>
        <v>10</v>
      </c>
      <c r="N4233" s="23">
        <f t="shared" si="734"/>
        <v>24</v>
      </c>
      <c r="O4233" s="23">
        <v>6</v>
      </c>
    </row>
    <row r="4234" spans="1:17">
      <c r="A4234" s="45">
        <v>45589</v>
      </c>
      <c r="B4234" s="20" t="s">
        <v>82</v>
      </c>
      <c r="C4234" s="20" t="s">
        <v>87</v>
      </c>
      <c r="D4234" s="20">
        <v>44</v>
      </c>
      <c r="E4234" s="20">
        <v>12727</v>
      </c>
      <c r="F4234" s="20">
        <v>43</v>
      </c>
      <c r="G4234" s="20">
        <v>1.8</v>
      </c>
      <c r="H4234" s="20">
        <v>3</v>
      </c>
      <c r="I4234" s="20">
        <v>43</v>
      </c>
      <c r="J4234" s="21">
        <v>111</v>
      </c>
      <c r="K4234" s="22">
        <f>IFERROR(TablaAforos[[#This Row],[AREA DEL POTRERO]]/TablaAforos[[#This Row],[NUMERO VACAS LOTE]]/TablaAforos[[#This Row],[DIAS OCUPACION]],"")</f>
        <v>98.658914728682177</v>
      </c>
      <c r="L4234" s="23">
        <f t="shared" si="732"/>
        <v>2024</v>
      </c>
      <c r="M4234" s="23">
        <f t="shared" si="733"/>
        <v>10</v>
      </c>
      <c r="N4234" s="23">
        <f t="shared" si="734"/>
        <v>24</v>
      </c>
    </row>
    <row r="4235" spans="1:17">
      <c r="A4235" s="45">
        <v>45590</v>
      </c>
      <c r="B4235" s="20" t="s">
        <v>81</v>
      </c>
      <c r="C4235" s="20">
        <v>1</v>
      </c>
      <c r="D4235" s="20">
        <v>2</v>
      </c>
      <c r="E4235" s="20">
        <v>2458</v>
      </c>
      <c r="F4235" s="20">
        <v>36</v>
      </c>
      <c r="G4235" s="20">
        <v>1.9</v>
      </c>
      <c r="H4235" s="20">
        <v>1</v>
      </c>
      <c r="I4235" s="20">
        <v>27</v>
      </c>
      <c r="J4235" s="21">
        <v>87.9</v>
      </c>
      <c r="K4235" s="22">
        <f>IFERROR(TablaAforos[[#This Row],[AREA DEL POTRERO]]/TablaAforos[[#This Row],[NUMERO VACAS LOTE]]/TablaAforos[[#This Row],[DIAS OCUPACION]],"")</f>
        <v>68.277777777777771</v>
      </c>
      <c r="L4235" s="23">
        <f t="shared" si="732"/>
        <v>2024</v>
      </c>
      <c r="M4235" s="23">
        <f t="shared" si="733"/>
        <v>10</v>
      </c>
      <c r="N4235" s="23">
        <f t="shared" si="734"/>
        <v>25</v>
      </c>
      <c r="O4235" s="23">
        <v>6</v>
      </c>
    </row>
    <row r="4236" spans="1:17">
      <c r="A4236" s="45">
        <v>45590</v>
      </c>
      <c r="B4236" s="20" t="s">
        <v>81</v>
      </c>
      <c r="C4236" s="20">
        <v>2</v>
      </c>
      <c r="D4236" s="20">
        <v>39</v>
      </c>
      <c r="E4236" s="20">
        <v>1266</v>
      </c>
      <c r="F4236" s="20">
        <v>36</v>
      </c>
      <c r="G4236" s="20">
        <v>2</v>
      </c>
      <c r="H4236" s="20">
        <v>0.5</v>
      </c>
      <c r="I4236" s="20">
        <v>28</v>
      </c>
      <c r="J4236" s="21">
        <v>86.1</v>
      </c>
      <c r="K4236" s="22">
        <f>IFERROR(TablaAforos[[#This Row],[AREA DEL POTRERO]]/TablaAforos[[#This Row],[NUMERO VACAS LOTE]]/TablaAforos[[#This Row],[DIAS OCUPACION]],"")</f>
        <v>70.333333333333329</v>
      </c>
      <c r="L4236" s="23">
        <f t="shared" si="732"/>
        <v>2024</v>
      </c>
      <c r="M4236" s="23">
        <f t="shared" si="733"/>
        <v>10</v>
      </c>
      <c r="N4236" s="23">
        <f t="shared" si="734"/>
        <v>25</v>
      </c>
      <c r="O4236" s="23">
        <v>6</v>
      </c>
    </row>
    <row r="4237" spans="1:17">
      <c r="A4237" s="45">
        <v>45590</v>
      </c>
      <c r="B4237" s="20" t="s">
        <v>81</v>
      </c>
      <c r="C4237" s="20">
        <v>2</v>
      </c>
      <c r="D4237" s="20">
        <v>40</v>
      </c>
      <c r="E4237" s="20">
        <v>1867</v>
      </c>
      <c r="F4237" s="20">
        <v>36</v>
      </c>
      <c r="G4237" s="20">
        <v>1.9</v>
      </c>
      <c r="H4237" s="20">
        <v>0.5</v>
      </c>
      <c r="I4237" s="20">
        <v>28</v>
      </c>
      <c r="J4237" s="21">
        <v>130</v>
      </c>
      <c r="K4237" s="22">
        <f>IFERROR(TablaAforos[[#This Row],[AREA DEL POTRERO]]/TablaAforos[[#This Row],[NUMERO VACAS LOTE]]/TablaAforos[[#This Row],[DIAS OCUPACION]],"")</f>
        <v>103.72222222222223</v>
      </c>
      <c r="L4237" s="23">
        <f t="shared" si="732"/>
        <v>2024</v>
      </c>
      <c r="M4237" s="23">
        <f t="shared" si="733"/>
        <v>10</v>
      </c>
      <c r="N4237" s="23">
        <f t="shared" si="734"/>
        <v>25</v>
      </c>
      <c r="O4237" s="23">
        <v>6</v>
      </c>
    </row>
    <row r="4238" spans="1:17">
      <c r="A4238" s="45">
        <v>45590</v>
      </c>
      <c r="B4238" s="20" t="s">
        <v>82</v>
      </c>
      <c r="C4238" s="20" t="s">
        <v>86</v>
      </c>
      <c r="D4238" s="20">
        <v>8</v>
      </c>
      <c r="E4238" s="20">
        <v>2500</v>
      </c>
      <c r="F4238" s="20">
        <v>41</v>
      </c>
      <c r="G4238" s="20">
        <v>3</v>
      </c>
      <c r="H4238" s="20">
        <v>1</v>
      </c>
      <c r="I4238" s="20">
        <v>34</v>
      </c>
      <c r="J4238" s="21">
        <v>112</v>
      </c>
      <c r="K4238" s="22">
        <f>IFERROR(TablaAforos[[#This Row],[AREA DEL POTRERO]]/TablaAforos[[#This Row],[NUMERO VACAS LOTE]]/TablaAforos[[#This Row],[DIAS OCUPACION]],"")</f>
        <v>60.975609756097562</v>
      </c>
      <c r="L4238" s="23">
        <f t="shared" si="732"/>
        <v>2024</v>
      </c>
      <c r="M4238" s="23">
        <f t="shared" si="733"/>
        <v>10</v>
      </c>
      <c r="N4238" s="23">
        <f t="shared" si="734"/>
        <v>25</v>
      </c>
      <c r="O4238" s="23">
        <v>6</v>
      </c>
    </row>
    <row r="4239" spans="1:17">
      <c r="A4239" s="45">
        <v>45591</v>
      </c>
      <c r="B4239" s="20" t="s">
        <v>81</v>
      </c>
      <c r="C4239" s="20">
        <v>1</v>
      </c>
      <c r="D4239" s="20">
        <v>1</v>
      </c>
      <c r="E4239" s="20">
        <v>2944</v>
      </c>
      <c r="F4239" s="20">
        <v>36</v>
      </c>
      <c r="G4239" s="20">
        <v>0.9</v>
      </c>
      <c r="H4239" s="20">
        <v>1</v>
      </c>
      <c r="I4239" s="20">
        <v>27</v>
      </c>
      <c r="J4239" s="21">
        <v>103</v>
      </c>
      <c r="K4239" s="22">
        <f>IFERROR(TablaAforos[[#This Row],[AREA DEL POTRERO]]/TablaAforos[[#This Row],[NUMERO VACAS LOTE]]/TablaAforos[[#This Row],[DIAS OCUPACION]],"")</f>
        <v>81.777777777777771</v>
      </c>
      <c r="L4239" s="23">
        <f t="shared" si="732"/>
        <v>2024</v>
      </c>
      <c r="M4239" s="23">
        <f t="shared" si="733"/>
        <v>10</v>
      </c>
      <c r="N4239" s="23">
        <f t="shared" si="734"/>
        <v>26</v>
      </c>
      <c r="O4239" s="23">
        <v>6</v>
      </c>
    </row>
    <row r="4240" spans="1:17">
      <c r="A4240" s="45">
        <v>45591</v>
      </c>
      <c r="B4240" s="20" t="s">
        <v>81</v>
      </c>
      <c r="C4240" s="20">
        <v>2</v>
      </c>
      <c r="D4240" s="20">
        <v>41</v>
      </c>
      <c r="E4240" s="20">
        <v>2524</v>
      </c>
      <c r="F4240" s="20">
        <v>36</v>
      </c>
      <c r="G4240" s="20">
        <v>1.9</v>
      </c>
      <c r="H4240" s="20">
        <v>1</v>
      </c>
      <c r="I4240" s="20">
        <v>28</v>
      </c>
      <c r="J4240" s="21">
        <v>88.4</v>
      </c>
      <c r="K4240" s="22">
        <f>IFERROR(TablaAforos[[#This Row],[AREA DEL POTRERO]]/TablaAforos[[#This Row],[NUMERO VACAS LOTE]]/TablaAforos[[#This Row],[DIAS OCUPACION]],"")</f>
        <v>70.111111111111114</v>
      </c>
      <c r="L4240" s="23">
        <f t="shared" si="732"/>
        <v>2024</v>
      </c>
      <c r="M4240" s="23">
        <f t="shared" si="733"/>
        <v>10</v>
      </c>
      <c r="N4240" s="23">
        <f t="shared" si="734"/>
        <v>26</v>
      </c>
      <c r="O4240" s="23">
        <v>6</v>
      </c>
    </row>
    <row r="4241" spans="1:17">
      <c r="A4241" s="318">
        <v>45591</v>
      </c>
      <c r="B4241" s="319" t="s">
        <v>82</v>
      </c>
      <c r="C4241" s="319" t="s">
        <v>86</v>
      </c>
      <c r="D4241" s="319">
        <v>9</v>
      </c>
      <c r="E4241" s="319">
        <v>2500</v>
      </c>
      <c r="F4241" s="319">
        <v>41</v>
      </c>
      <c r="G4241" s="319">
        <v>4.0999999999999996</v>
      </c>
      <c r="H4241" s="319">
        <v>1</v>
      </c>
      <c r="I4241" s="319">
        <v>34</v>
      </c>
      <c r="J4241" s="320">
        <v>151</v>
      </c>
      <c r="K4241" s="321">
        <f>IFERROR(TablaAforos[[#This Row],[AREA DEL POTRERO]]/TablaAforos[[#This Row],[NUMERO VACAS LOTE]]/TablaAforos[[#This Row],[DIAS OCUPACION]],"")</f>
        <v>60.975609756097562</v>
      </c>
      <c r="L4241" s="322">
        <f>YEAR(A4241)</f>
        <v>2024</v>
      </c>
      <c r="M4241" s="322">
        <f>MONTH(A4241)</f>
        <v>10</v>
      </c>
      <c r="N4241" s="322">
        <f>DAY(A4241)</f>
        <v>26</v>
      </c>
      <c r="O4241" s="322">
        <v>6</v>
      </c>
      <c r="P4241" s="322"/>
      <c r="Q4241" s="319"/>
    </row>
    <row r="4242" spans="1:17">
      <c r="A4242" s="45">
        <v>45592</v>
      </c>
      <c r="B4242" s="20" t="s">
        <v>81</v>
      </c>
      <c r="C4242" s="20">
        <v>1</v>
      </c>
      <c r="D4242" s="20">
        <v>7</v>
      </c>
      <c r="E4242" s="20">
        <v>2054</v>
      </c>
      <c r="F4242" s="20">
        <v>37</v>
      </c>
      <c r="G4242" s="20">
        <v>1.3</v>
      </c>
      <c r="H4242" s="20">
        <v>0.5</v>
      </c>
      <c r="I4242" s="20">
        <v>28</v>
      </c>
      <c r="J4242" s="21">
        <v>95.2</v>
      </c>
      <c r="K4242" s="22">
        <f>IFERROR(TablaAforos[[#This Row],[AREA DEL POTRERO]]/TablaAforos[[#This Row],[NUMERO VACAS LOTE]]/TablaAforos[[#This Row],[DIAS OCUPACION]],"")</f>
        <v>111.02702702702703</v>
      </c>
      <c r="L4242" s="23">
        <f t="shared" si="732"/>
        <v>2024</v>
      </c>
      <c r="M4242" s="23">
        <f t="shared" si="733"/>
        <v>10</v>
      </c>
      <c r="N4242" s="23">
        <f t="shared" si="734"/>
        <v>27</v>
      </c>
      <c r="O4242" s="23">
        <v>6</v>
      </c>
    </row>
    <row r="4243" spans="1:17">
      <c r="A4243" s="45">
        <v>45592</v>
      </c>
      <c r="B4243" s="20" t="s">
        <v>81</v>
      </c>
      <c r="C4243" s="20">
        <v>2</v>
      </c>
      <c r="D4243" s="20">
        <v>42</v>
      </c>
      <c r="E4243" s="20">
        <v>2723</v>
      </c>
      <c r="F4243" s="20">
        <v>36</v>
      </c>
      <c r="G4243" s="20">
        <v>2.1</v>
      </c>
      <c r="H4243" s="20">
        <v>1</v>
      </c>
      <c r="I4243" s="20">
        <v>28</v>
      </c>
      <c r="J4243" s="21">
        <v>104</v>
      </c>
      <c r="K4243" s="22">
        <f>IFERROR(TablaAforos[[#This Row],[AREA DEL POTRERO]]/TablaAforos[[#This Row],[NUMERO VACAS LOTE]]/TablaAforos[[#This Row],[DIAS OCUPACION]],"")</f>
        <v>75.638888888888886</v>
      </c>
      <c r="L4243" s="23">
        <f t="shared" si="732"/>
        <v>2024</v>
      </c>
      <c r="M4243" s="23">
        <f t="shared" si="733"/>
        <v>10</v>
      </c>
      <c r="N4243" s="23">
        <f t="shared" si="734"/>
        <v>27</v>
      </c>
      <c r="O4243" s="23">
        <v>6</v>
      </c>
    </row>
    <row r="4244" spans="1:17">
      <c r="A4244" s="318">
        <v>45592</v>
      </c>
      <c r="B4244" s="319" t="s">
        <v>82</v>
      </c>
      <c r="C4244" s="319" t="s">
        <v>86</v>
      </c>
      <c r="D4244" s="319">
        <v>10</v>
      </c>
      <c r="E4244" s="319">
        <v>2500</v>
      </c>
      <c r="F4244" s="319">
        <v>41</v>
      </c>
      <c r="G4244" s="319">
        <v>3.4</v>
      </c>
      <c r="H4244" s="319">
        <v>1</v>
      </c>
      <c r="I4244" s="319">
        <v>34</v>
      </c>
      <c r="J4244" s="320">
        <v>130</v>
      </c>
      <c r="K4244" s="321">
        <f>IFERROR(TablaAforos[[#This Row],[AREA DEL POTRERO]]/TablaAforos[[#This Row],[NUMERO VACAS LOTE]]/TablaAforos[[#This Row],[DIAS OCUPACION]],"")</f>
        <v>60.975609756097562</v>
      </c>
      <c r="L4244" s="322">
        <f>YEAR(A4244)</f>
        <v>2024</v>
      </c>
      <c r="M4244" s="322">
        <f>MONTH(A4244)</f>
        <v>10</v>
      </c>
      <c r="N4244" s="322">
        <f>DAY(A4244)</f>
        <v>27</v>
      </c>
      <c r="O4244" s="322">
        <v>6</v>
      </c>
      <c r="P4244" s="322"/>
      <c r="Q4244" s="319"/>
    </row>
    <row r="4245" spans="1:17">
      <c r="A4245" s="318">
        <v>45593</v>
      </c>
      <c r="B4245" s="319" t="s">
        <v>81</v>
      </c>
      <c r="C4245" s="319">
        <v>1</v>
      </c>
      <c r="D4245" s="319">
        <v>30</v>
      </c>
      <c r="E4245" s="319">
        <v>4661</v>
      </c>
      <c r="F4245" s="319">
        <v>38</v>
      </c>
      <c r="G4245" s="319">
        <v>1.7</v>
      </c>
      <c r="H4245" s="319">
        <v>1</v>
      </c>
      <c r="I4245" s="319">
        <v>25</v>
      </c>
      <c r="J4245" s="320">
        <v>128</v>
      </c>
      <c r="K4245" s="321">
        <f>IFERROR(TablaAforos[[#This Row],[AREA DEL POTRERO]]/TablaAforos[[#This Row],[NUMERO VACAS LOTE]]/TablaAforos[[#This Row],[DIAS OCUPACION]],"")</f>
        <v>122.65789473684211</v>
      </c>
      <c r="L4245" s="322">
        <f>YEAR(A4245)</f>
        <v>2024</v>
      </c>
      <c r="M4245" s="322">
        <f>MONTH(A4245)</f>
        <v>10</v>
      </c>
      <c r="N4245" s="322">
        <f>DAY(A4245)</f>
        <v>28</v>
      </c>
      <c r="O4245" s="322">
        <v>0</v>
      </c>
      <c r="P4245" s="322"/>
      <c r="Q4245" s="319"/>
    </row>
    <row r="4246" spans="1:17">
      <c r="A4246" s="318">
        <v>45593</v>
      </c>
      <c r="B4246" s="319" t="s">
        <v>81</v>
      </c>
      <c r="C4246" s="319">
        <v>2</v>
      </c>
      <c r="D4246" s="319">
        <v>34</v>
      </c>
      <c r="E4246" s="319">
        <v>2536</v>
      </c>
      <c r="F4246" s="319">
        <v>37</v>
      </c>
      <c r="G4246" s="319">
        <v>2.2000000000000002</v>
      </c>
      <c r="H4246" s="319">
        <v>1</v>
      </c>
      <c r="I4246" s="319">
        <v>28</v>
      </c>
      <c r="J4246" s="320">
        <v>101</v>
      </c>
      <c r="K4246" s="321">
        <f>IFERROR(TablaAforos[[#This Row],[AREA DEL POTRERO]]/TablaAforos[[#This Row],[NUMERO VACAS LOTE]]/TablaAforos[[#This Row],[DIAS OCUPACION]],"")</f>
        <v>68.540540540540547</v>
      </c>
      <c r="L4246" s="322">
        <f>YEAR(A4246)</f>
        <v>2024</v>
      </c>
      <c r="M4246" s="322">
        <f>MONTH(A4246)</f>
        <v>10</v>
      </c>
      <c r="N4246" s="322">
        <f>DAY(A4246)</f>
        <v>28</v>
      </c>
      <c r="O4246" s="322">
        <v>6</v>
      </c>
      <c r="P4246" s="322"/>
      <c r="Q4246" s="319"/>
    </row>
    <row r="4247" spans="1:17">
      <c r="A4247" s="318">
        <v>45593</v>
      </c>
      <c r="B4247" s="319" t="s">
        <v>82</v>
      </c>
      <c r="C4247" s="319" t="s">
        <v>86</v>
      </c>
      <c r="D4247" s="319">
        <v>14</v>
      </c>
      <c r="E4247" s="319">
        <v>2500</v>
      </c>
      <c r="F4247" s="319">
        <v>40</v>
      </c>
      <c r="G4247" s="319">
        <v>1.9</v>
      </c>
      <c r="H4247" s="319">
        <v>1</v>
      </c>
      <c r="I4247" s="319">
        <v>28</v>
      </c>
      <c r="J4247" s="320">
        <v>74.3</v>
      </c>
      <c r="K4247" s="321">
        <f>IFERROR(TablaAforos[[#This Row],[AREA DEL POTRERO]]/TablaAforos[[#This Row],[NUMERO VACAS LOTE]]/TablaAforos[[#This Row],[DIAS OCUPACION]],"")</f>
        <v>62.5</v>
      </c>
      <c r="L4247" s="322">
        <f>YEAR(A4247)</f>
        <v>2024</v>
      </c>
      <c r="M4247" s="322">
        <f>MONTH(A4247)</f>
        <v>10</v>
      </c>
      <c r="N4247" s="322">
        <f>DAY(A4247)</f>
        <v>28</v>
      </c>
      <c r="O4247" s="322">
        <v>6</v>
      </c>
      <c r="P4247" s="322"/>
      <c r="Q4247" s="319"/>
    </row>
    <row r="4248" spans="1:17">
      <c r="A4248" s="45">
        <v>45593</v>
      </c>
      <c r="B4248" s="20" t="s">
        <v>82</v>
      </c>
      <c r="C4248" s="20" t="s">
        <v>87</v>
      </c>
      <c r="D4248" s="20">
        <v>46</v>
      </c>
      <c r="E4248" s="20">
        <v>2500</v>
      </c>
      <c r="F4248" s="20">
        <v>41</v>
      </c>
      <c r="G4248" s="20">
        <v>2.4</v>
      </c>
      <c r="H4248" s="20">
        <v>1</v>
      </c>
      <c r="I4248" s="20">
        <v>42</v>
      </c>
      <c r="J4248" s="21">
        <v>88.5</v>
      </c>
      <c r="K4248" s="22">
        <f>IFERROR(TablaAforos[[#This Row],[AREA DEL POTRERO]]/TablaAforos[[#This Row],[NUMERO VACAS LOTE]]/TablaAforos[[#This Row],[DIAS OCUPACION]],"")</f>
        <v>60.975609756097562</v>
      </c>
      <c r="L4248" s="23">
        <f t="shared" si="732"/>
        <v>2024</v>
      </c>
      <c r="M4248" s="23">
        <f t="shared" si="733"/>
        <v>10</v>
      </c>
      <c r="N4248" s="23">
        <f t="shared" si="734"/>
        <v>28</v>
      </c>
      <c r="O4248" s="23">
        <v>6</v>
      </c>
    </row>
    <row r="4249" spans="1:17">
      <c r="A4249" s="45">
        <v>45594</v>
      </c>
      <c r="B4249" s="20" t="s">
        <v>81</v>
      </c>
      <c r="C4249" s="20">
        <v>2</v>
      </c>
      <c r="D4249" s="20">
        <v>35</v>
      </c>
      <c r="E4249" s="20">
        <v>2357</v>
      </c>
      <c r="F4249" s="20">
        <v>37</v>
      </c>
      <c r="G4249" s="20">
        <v>1.7</v>
      </c>
      <c r="H4249" s="20">
        <v>1</v>
      </c>
      <c r="I4249" s="20">
        <v>28</v>
      </c>
      <c r="J4249" s="21">
        <v>73.3</v>
      </c>
      <c r="K4249" s="22">
        <f>IFERROR(TablaAforos[[#This Row],[AREA DEL POTRERO]]/TablaAforos[[#This Row],[NUMERO VACAS LOTE]]/TablaAforos[[#This Row],[DIAS OCUPACION]],"")</f>
        <v>63.702702702702702</v>
      </c>
      <c r="L4249" s="23">
        <f t="shared" si="732"/>
        <v>2024</v>
      </c>
      <c r="M4249" s="23">
        <f t="shared" si="733"/>
        <v>10</v>
      </c>
      <c r="N4249" s="23">
        <f t="shared" si="734"/>
        <v>29</v>
      </c>
      <c r="O4249" s="23">
        <v>6</v>
      </c>
    </row>
    <row r="4250" spans="1:17">
      <c r="A4250" s="318">
        <v>45594</v>
      </c>
      <c r="B4250" s="319" t="s">
        <v>82</v>
      </c>
      <c r="C4250" s="319" t="s">
        <v>86</v>
      </c>
      <c r="D4250" s="319">
        <v>15</v>
      </c>
      <c r="E4250" s="319">
        <v>2500</v>
      </c>
      <c r="F4250" s="319">
        <v>40</v>
      </c>
      <c r="G4250" s="319">
        <v>1.8</v>
      </c>
      <c r="H4250" s="319">
        <v>1</v>
      </c>
      <c r="I4250" s="319">
        <v>28</v>
      </c>
      <c r="J4250" s="320">
        <v>69.8</v>
      </c>
      <c r="K4250" s="321">
        <f>IFERROR(TablaAforos[[#This Row],[AREA DEL POTRERO]]/TablaAforos[[#This Row],[NUMERO VACAS LOTE]]/TablaAforos[[#This Row],[DIAS OCUPACION]],"")</f>
        <v>62.5</v>
      </c>
      <c r="L4250" s="322">
        <f>YEAR(A4250)</f>
        <v>2024</v>
      </c>
      <c r="M4250" s="322">
        <f>MONTH(A4250)</f>
        <v>10</v>
      </c>
      <c r="N4250" s="322">
        <f>DAY(A4250)</f>
        <v>29</v>
      </c>
      <c r="O4250" s="322">
        <v>6</v>
      </c>
      <c r="P4250" s="322"/>
      <c r="Q4250" s="319"/>
    </row>
    <row r="4251" spans="1:17">
      <c r="A4251" s="45">
        <v>45594</v>
      </c>
      <c r="B4251" s="20" t="s">
        <v>82</v>
      </c>
      <c r="C4251" s="20" t="s">
        <v>87</v>
      </c>
      <c r="D4251" s="20">
        <v>47</v>
      </c>
      <c r="E4251" s="20">
        <v>2500</v>
      </c>
      <c r="F4251" s="20">
        <v>41</v>
      </c>
      <c r="G4251" s="20">
        <v>2.4</v>
      </c>
      <c r="H4251" s="20">
        <v>1</v>
      </c>
      <c r="I4251" s="20">
        <v>42</v>
      </c>
      <c r="J4251" s="21">
        <v>88.9</v>
      </c>
      <c r="K4251" s="22">
        <f>IFERROR(TablaAforos[[#This Row],[AREA DEL POTRERO]]/TablaAforos[[#This Row],[NUMERO VACAS LOTE]]/TablaAforos[[#This Row],[DIAS OCUPACION]],"")</f>
        <v>60.975609756097562</v>
      </c>
      <c r="L4251" s="23">
        <f t="shared" si="732"/>
        <v>2024</v>
      </c>
      <c r="M4251" s="23">
        <f t="shared" si="733"/>
        <v>10</v>
      </c>
      <c r="N4251" s="23">
        <f t="shared" si="734"/>
        <v>29</v>
      </c>
      <c r="O4251" s="23">
        <v>6</v>
      </c>
    </row>
    <row r="4252" spans="1:17">
      <c r="A4252" s="45">
        <v>45595</v>
      </c>
      <c r="B4252" s="20" t="s">
        <v>81</v>
      </c>
      <c r="C4252" s="20">
        <v>1</v>
      </c>
      <c r="D4252" s="20">
        <v>61</v>
      </c>
      <c r="E4252" s="20">
        <v>10162</v>
      </c>
      <c r="F4252" s="20">
        <v>38</v>
      </c>
      <c r="G4252" s="20">
        <v>2.7</v>
      </c>
      <c r="H4252" s="20">
        <v>4</v>
      </c>
      <c r="I4252" s="20">
        <v>25</v>
      </c>
      <c r="J4252" s="21">
        <v>111</v>
      </c>
      <c r="K4252" s="22">
        <f>IFERROR(TablaAforos[[#This Row],[AREA DEL POTRERO]]/TablaAforos[[#This Row],[NUMERO VACAS LOTE]]/TablaAforos[[#This Row],[DIAS OCUPACION]],"")</f>
        <v>66.85526315789474</v>
      </c>
      <c r="L4252" s="23">
        <f t="shared" si="732"/>
        <v>2024</v>
      </c>
      <c r="M4252" s="23">
        <f t="shared" si="733"/>
        <v>10</v>
      </c>
      <c r="N4252" s="23">
        <f t="shared" si="734"/>
        <v>30</v>
      </c>
      <c r="O4252" s="23">
        <v>6</v>
      </c>
    </row>
    <row r="4253" spans="1:17">
      <c r="A4253" s="45">
        <v>45595</v>
      </c>
      <c r="B4253" s="20" t="s">
        <v>81</v>
      </c>
      <c r="C4253" s="20">
        <v>2</v>
      </c>
      <c r="D4253" s="20">
        <v>36</v>
      </c>
      <c r="E4253" s="20">
        <v>3101</v>
      </c>
      <c r="F4253" s="20">
        <v>37</v>
      </c>
      <c r="G4253" s="20">
        <v>1.5</v>
      </c>
      <c r="H4253" s="20">
        <v>1</v>
      </c>
      <c r="I4253" s="20">
        <v>28</v>
      </c>
      <c r="J4253" s="21">
        <v>83.4</v>
      </c>
      <c r="K4253" s="22">
        <f>IFERROR(TablaAforos[[#This Row],[AREA DEL POTRERO]]/TablaAforos[[#This Row],[NUMERO VACAS LOTE]]/TablaAforos[[#This Row],[DIAS OCUPACION]],"")</f>
        <v>83.810810810810807</v>
      </c>
      <c r="L4253" s="23">
        <f t="shared" si="732"/>
        <v>2024</v>
      </c>
      <c r="M4253" s="23">
        <f t="shared" si="733"/>
        <v>10</v>
      </c>
      <c r="N4253" s="23">
        <f t="shared" si="734"/>
        <v>30</v>
      </c>
      <c r="O4253" s="23">
        <v>6</v>
      </c>
    </row>
    <row r="4254" spans="1:17">
      <c r="A4254" s="318">
        <v>45595</v>
      </c>
      <c r="B4254" s="319" t="s">
        <v>82</v>
      </c>
      <c r="C4254" s="319" t="s">
        <v>86</v>
      </c>
      <c r="D4254" s="319">
        <v>16</v>
      </c>
      <c r="E4254" s="319">
        <v>2500</v>
      </c>
      <c r="F4254" s="319">
        <v>40</v>
      </c>
      <c r="G4254" s="319">
        <v>1.5</v>
      </c>
      <c r="H4254" s="319">
        <v>1</v>
      </c>
      <c r="I4254" s="319">
        <v>28</v>
      </c>
      <c r="J4254" s="320">
        <v>57</v>
      </c>
      <c r="K4254" s="321">
        <f>IFERROR(TablaAforos[[#This Row],[AREA DEL POTRERO]]/TablaAforos[[#This Row],[NUMERO VACAS LOTE]]/TablaAforos[[#This Row],[DIAS OCUPACION]],"")</f>
        <v>62.5</v>
      </c>
      <c r="L4254" s="322">
        <f>YEAR(A4254)</f>
        <v>2024</v>
      </c>
      <c r="M4254" s="322">
        <f>MONTH(A4254)</f>
        <v>10</v>
      </c>
      <c r="N4254" s="322">
        <f>DAY(A4254)</f>
        <v>30</v>
      </c>
      <c r="O4254" s="322">
        <v>6</v>
      </c>
      <c r="P4254" s="322"/>
      <c r="Q4254" s="319"/>
    </row>
    <row r="4255" spans="1:17">
      <c r="A4255" s="45">
        <v>45595</v>
      </c>
      <c r="B4255" s="20" t="s">
        <v>82</v>
      </c>
      <c r="C4255" s="20" t="s">
        <v>87</v>
      </c>
      <c r="D4255" s="20">
        <v>48</v>
      </c>
      <c r="E4255" s="20">
        <v>2500</v>
      </c>
      <c r="F4255" s="20">
        <v>41</v>
      </c>
      <c r="G4255" s="20">
        <v>2.2999999999999998</v>
      </c>
      <c r="H4255" s="20">
        <v>1</v>
      </c>
      <c r="I4255" s="20">
        <v>42</v>
      </c>
      <c r="J4255" s="21">
        <v>84.5</v>
      </c>
      <c r="K4255" s="22">
        <f>IFERROR(TablaAforos[[#This Row],[AREA DEL POTRERO]]/TablaAforos[[#This Row],[NUMERO VACAS LOTE]]/TablaAforos[[#This Row],[DIAS OCUPACION]],"")</f>
        <v>60.975609756097562</v>
      </c>
      <c r="L4255" s="23">
        <f t="shared" si="732"/>
        <v>2024</v>
      </c>
      <c r="M4255" s="23">
        <f t="shared" si="733"/>
        <v>10</v>
      </c>
      <c r="N4255" s="23">
        <f t="shared" si="734"/>
        <v>30</v>
      </c>
      <c r="O4255" s="23">
        <v>6</v>
      </c>
    </row>
    <row r="4256" spans="1:17">
      <c r="A4256" s="45">
        <v>45595</v>
      </c>
      <c r="B4256" s="20" t="s">
        <v>88</v>
      </c>
      <c r="C4256" s="20">
        <v>1</v>
      </c>
      <c r="D4256" s="20">
        <v>12</v>
      </c>
      <c r="E4256" s="20">
        <v>11460</v>
      </c>
      <c r="F4256" s="20">
        <v>56</v>
      </c>
      <c r="G4256" s="20">
        <v>0.4</v>
      </c>
      <c r="H4256" s="20">
        <v>1.5</v>
      </c>
      <c r="I4256" s="20">
        <v>52.3</v>
      </c>
      <c r="J4256" s="21"/>
      <c r="K4256" s="22">
        <f>IFERROR(TablaAforos[[#This Row],[AREA DEL POTRERO]]/TablaAforos[[#This Row],[NUMERO VACAS LOTE]]/TablaAforos[[#This Row],[DIAS OCUPACION]],"")</f>
        <v>136.42857142857142</v>
      </c>
      <c r="L4256" s="23">
        <f t="shared" si="732"/>
        <v>2024</v>
      </c>
      <c r="M4256" s="23">
        <f t="shared" si="733"/>
        <v>10</v>
      </c>
      <c r="N4256" s="23">
        <f t="shared" si="734"/>
        <v>30</v>
      </c>
      <c r="O4256" s="23">
        <v>6</v>
      </c>
    </row>
    <row r="4257" spans="1:17">
      <c r="A4257" s="45">
        <v>45596</v>
      </c>
      <c r="B4257" s="20" t="s">
        <v>81</v>
      </c>
      <c r="C4257" s="20">
        <v>2</v>
      </c>
      <c r="D4257" s="20">
        <v>28</v>
      </c>
      <c r="E4257" s="20">
        <v>2234</v>
      </c>
      <c r="F4257" s="20">
        <v>37</v>
      </c>
      <c r="G4257" s="20">
        <v>1.8</v>
      </c>
      <c r="H4257" s="20">
        <v>1</v>
      </c>
      <c r="I4257" s="20">
        <v>26</v>
      </c>
      <c r="J4257" s="21">
        <v>70.599999999999994</v>
      </c>
      <c r="K4257" s="22">
        <f>IFERROR(TablaAforos[[#This Row],[AREA DEL POTRERO]]/TablaAforos[[#This Row],[NUMERO VACAS LOTE]]/TablaAforos[[#This Row],[DIAS OCUPACION]],"")</f>
        <v>60.378378378378379</v>
      </c>
      <c r="L4257" s="23">
        <f t="shared" si="732"/>
        <v>2024</v>
      </c>
      <c r="M4257" s="23">
        <f t="shared" si="733"/>
        <v>10</v>
      </c>
      <c r="N4257" s="23">
        <f t="shared" si="734"/>
        <v>31</v>
      </c>
      <c r="O4257" s="23">
        <v>6</v>
      </c>
    </row>
    <row r="4258" spans="1:17">
      <c r="A4258" s="318">
        <v>45596</v>
      </c>
      <c r="B4258" s="319" t="s">
        <v>82</v>
      </c>
      <c r="C4258" s="319" t="s">
        <v>86</v>
      </c>
      <c r="D4258" s="319">
        <v>17</v>
      </c>
      <c r="E4258" s="319">
        <v>2500</v>
      </c>
      <c r="F4258" s="319">
        <v>38</v>
      </c>
      <c r="G4258" s="319">
        <v>1.6</v>
      </c>
      <c r="H4258" s="319">
        <v>1</v>
      </c>
      <c r="I4258" s="319">
        <v>28</v>
      </c>
      <c r="J4258" s="320">
        <v>65.099999999999994</v>
      </c>
      <c r="K4258" s="321">
        <f>IFERROR(TablaAforos[[#This Row],[AREA DEL POTRERO]]/TablaAforos[[#This Row],[NUMERO VACAS LOTE]]/TablaAforos[[#This Row],[DIAS OCUPACION]],"")</f>
        <v>65.78947368421052</v>
      </c>
      <c r="L4258" s="322">
        <f>YEAR(A4258)</f>
        <v>2024</v>
      </c>
      <c r="M4258" s="322">
        <f>MONTH(A4258)</f>
        <v>10</v>
      </c>
      <c r="N4258" s="322">
        <f>DAY(A4258)</f>
        <v>31</v>
      </c>
      <c r="O4258" s="322">
        <v>6</v>
      </c>
      <c r="P4258" s="322"/>
      <c r="Q4258" s="319"/>
    </row>
    <row r="4259" spans="1:17">
      <c r="A4259" s="45">
        <v>45596</v>
      </c>
      <c r="B4259" s="20" t="s">
        <v>82</v>
      </c>
      <c r="C4259" s="20" t="s">
        <v>87</v>
      </c>
      <c r="D4259" s="20">
        <v>49</v>
      </c>
      <c r="E4259" s="20">
        <v>2500</v>
      </c>
      <c r="F4259" s="20">
        <v>41</v>
      </c>
      <c r="G4259" s="20">
        <v>2.6</v>
      </c>
      <c r="H4259" s="20">
        <v>1</v>
      </c>
      <c r="I4259" s="20">
        <v>42</v>
      </c>
      <c r="J4259" s="21">
        <v>97.7</v>
      </c>
      <c r="K4259" s="22">
        <f>IFERROR(TablaAforos[[#This Row],[AREA DEL POTRERO]]/TablaAforos[[#This Row],[NUMERO VACAS LOTE]]/TablaAforos[[#This Row],[DIAS OCUPACION]],"")</f>
        <v>60.975609756097562</v>
      </c>
      <c r="L4259" s="23">
        <f t="shared" si="732"/>
        <v>2024</v>
      </c>
      <c r="M4259" s="23">
        <f t="shared" si="733"/>
        <v>10</v>
      </c>
      <c r="N4259" s="23">
        <f t="shared" si="734"/>
        <v>31</v>
      </c>
      <c r="O4259" s="23">
        <v>6</v>
      </c>
    </row>
    <row r="4260" spans="1:17">
      <c r="A4260" s="45">
        <v>45597</v>
      </c>
      <c r="B4260" s="20" t="s">
        <v>81</v>
      </c>
      <c r="C4260" s="20">
        <v>2</v>
      </c>
      <c r="D4260" s="20">
        <v>27</v>
      </c>
      <c r="E4260" s="20">
        <v>2312</v>
      </c>
      <c r="F4260" s="20">
        <v>37</v>
      </c>
      <c r="G4260" s="20">
        <v>1.6</v>
      </c>
      <c r="H4260" s="20">
        <v>1</v>
      </c>
      <c r="I4260" s="20">
        <v>26</v>
      </c>
      <c r="J4260" s="21">
        <v>67.8</v>
      </c>
      <c r="K4260" s="22">
        <f>IFERROR(TablaAforos[[#This Row],[AREA DEL POTRERO]]/TablaAforos[[#This Row],[NUMERO VACAS LOTE]]/TablaAforos[[#This Row],[DIAS OCUPACION]],"")</f>
        <v>62.486486486486484</v>
      </c>
      <c r="L4260" s="23">
        <f t="shared" si="732"/>
        <v>2024</v>
      </c>
      <c r="M4260" s="23">
        <f t="shared" si="733"/>
        <v>11</v>
      </c>
      <c r="N4260" s="23">
        <f t="shared" si="734"/>
        <v>1</v>
      </c>
      <c r="O4260" s="23">
        <v>6</v>
      </c>
    </row>
    <row r="4261" spans="1:17">
      <c r="A4261" s="318">
        <v>45597</v>
      </c>
      <c r="B4261" s="319" t="s">
        <v>82</v>
      </c>
      <c r="C4261" s="319" t="s">
        <v>86</v>
      </c>
      <c r="D4261" s="319">
        <v>18</v>
      </c>
      <c r="E4261" s="319">
        <v>2500</v>
      </c>
      <c r="F4261" s="319">
        <v>38</v>
      </c>
      <c r="G4261" s="319">
        <v>2</v>
      </c>
      <c r="H4261" s="319">
        <v>1</v>
      </c>
      <c r="I4261" s="319">
        <v>28</v>
      </c>
      <c r="J4261" s="320">
        <v>82.5</v>
      </c>
      <c r="K4261" s="321">
        <f>IFERROR(TablaAforos[[#This Row],[AREA DEL POTRERO]]/TablaAforos[[#This Row],[NUMERO VACAS LOTE]]/TablaAforos[[#This Row],[DIAS OCUPACION]],"")</f>
        <v>65.78947368421052</v>
      </c>
      <c r="L4261" s="322">
        <f>YEAR(A4261)</f>
        <v>2024</v>
      </c>
      <c r="M4261" s="322">
        <f>MONTH(A4261)</f>
        <v>11</v>
      </c>
      <c r="N4261" s="322">
        <f>DAY(A4261)</f>
        <v>1</v>
      </c>
      <c r="O4261" s="322">
        <v>6</v>
      </c>
      <c r="P4261" s="322"/>
      <c r="Q4261" s="319"/>
    </row>
    <row r="4262" spans="1:17">
      <c r="A4262" s="45">
        <v>45597</v>
      </c>
      <c r="B4262" s="20" t="s">
        <v>88</v>
      </c>
      <c r="C4262" s="20">
        <v>1</v>
      </c>
      <c r="D4262" s="20">
        <v>1</v>
      </c>
      <c r="E4262" s="20">
        <v>13300</v>
      </c>
      <c r="F4262" s="20">
        <v>56</v>
      </c>
      <c r="G4262" s="20">
        <v>1.3</v>
      </c>
      <c r="H4262" s="20">
        <v>2</v>
      </c>
      <c r="I4262" s="20">
        <v>26</v>
      </c>
      <c r="J4262" s="21">
        <v>106</v>
      </c>
      <c r="K4262" s="22">
        <f>IFERROR(TablaAforos[[#This Row],[AREA DEL POTRERO]]/TablaAforos[[#This Row],[NUMERO VACAS LOTE]]/TablaAforos[[#This Row],[DIAS OCUPACION]],"")</f>
        <v>118.75</v>
      </c>
      <c r="L4262" s="23">
        <f t="shared" si="732"/>
        <v>2024</v>
      </c>
      <c r="M4262" s="23">
        <f t="shared" si="733"/>
        <v>11</v>
      </c>
      <c r="N4262" s="23">
        <f t="shared" si="734"/>
        <v>1</v>
      </c>
      <c r="O4262" s="23">
        <v>6</v>
      </c>
    </row>
    <row r="4263" spans="1:17">
      <c r="A4263" s="45">
        <v>45597</v>
      </c>
      <c r="B4263" s="20" t="s">
        <v>82</v>
      </c>
      <c r="C4263" s="20" t="s">
        <v>87</v>
      </c>
      <c r="D4263" s="20">
        <v>50</v>
      </c>
      <c r="E4263" s="20">
        <v>2500</v>
      </c>
      <c r="F4263" s="20">
        <v>41</v>
      </c>
      <c r="G4263" s="20">
        <v>1.9</v>
      </c>
      <c r="H4263" s="20">
        <v>1</v>
      </c>
      <c r="I4263" s="20">
        <v>42</v>
      </c>
      <c r="J4263" s="21">
        <v>70.2</v>
      </c>
      <c r="K4263" s="22">
        <f>IFERROR(TablaAforos[[#This Row],[AREA DEL POTRERO]]/TablaAforos[[#This Row],[NUMERO VACAS LOTE]]/TablaAforos[[#This Row],[DIAS OCUPACION]],"")</f>
        <v>60.975609756097562</v>
      </c>
      <c r="L4263" s="23">
        <f t="shared" si="732"/>
        <v>2024</v>
      </c>
      <c r="M4263" s="23">
        <f t="shared" si="733"/>
        <v>11</v>
      </c>
      <c r="N4263" s="23">
        <f t="shared" si="734"/>
        <v>1</v>
      </c>
      <c r="O4263" s="23">
        <v>6</v>
      </c>
    </row>
    <row r="4264" spans="1:17">
      <c r="A4264" s="45">
        <v>45598</v>
      </c>
      <c r="B4264" s="20" t="s">
        <v>81</v>
      </c>
      <c r="C4264" s="20">
        <v>2</v>
      </c>
      <c r="D4264" s="20">
        <v>26</v>
      </c>
      <c r="E4264" s="20">
        <v>2142</v>
      </c>
      <c r="F4264" s="20">
        <v>37</v>
      </c>
      <c r="G4264" s="20">
        <v>1.5</v>
      </c>
      <c r="H4264" s="20">
        <v>1</v>
      </c>
      <c r="I4264" s="20">
        <v>26</v>
      </c>
      <c r="J4264" s="21">
        <v>57.6</v>
      </c>
      <c r="K4264" s="22">
        <f>IFERROR(TablaAforos[[#This Row],[AREA DEL POTRERO]]/TablaAforos[[#This Row],[NUMERO VACAS LOTE]]/TablaAforos[[#This Row],[DIAS OCUPACION]],"")</f>
        <v>57.891891891891895</v>
      </c>
      <c r="L4264" s="23">
        <f t="shared" si="732"/>
        <v>2024</v>
      </c>
      <c r="M4264" s="23">
        <f t="shared" si="733"/>
        <v>11</v>
      </c>
      <c r="N4264" s="23">
        <f t="shared" si="734"/>
        <v>2</v>
      </c>
      <c r="O4264" s="23">
        <v>6</v>
      </c>
    </row>
    <row r="4265" spans="1:17">
      <c r="A4265" s="318">
        <v>45598</v>
      </c>
      <c r="B4265" s="319" t="s">
        <v>82</v>
      </c>
      <c r="C4265" s="319" t="s">
        <v>86</v>
      </c>
      <c r="D4265" s="319">
        <v>19</v>
      </c>
      <c r="E4265" s="319">
        <v>2500</v>
      </c>
      <c r="F4265" s="319">
        <v>38</v>
      </c>
      <c r="G4265" s="319">
        <v>1.8</v>
      </c>
      <c r="H4265" s="319">
        <v>1</v>
      </c>
      <c r="I4265" s="319">
        <v>28</v>
      </c>
      <c r="J4265" s="320">
        <v>73.8</v>
      </c>
      <c r="K4265" s="321">
        <f>IFERROR(TablaAforos[[#This Row],[AREA DEL POTRERO]]/TablaAforos[[#This Row],[NUMERO VACAS LOTE]]/TablaAforos[[#This Row],[DIAS OCUPACION]],"")</f>
        <v>65.78947368421052</v>
      </c>
      <c r="L4265" s="322">
        <f>YEAR(A4265)</f>
        <v>2024</v>
      </c>
      <c r="M4265" s="322">
        <f>MONTH(A4265)</f>
        <v>11</v>
      </c>
      <c r="N4265" s="322">
        <f>DAY(A4265)</f>
        <v>2</v>
      </c>
      <c r="O4265" s="322">
        <v>6</v>
      </c>
      <c r="P4265" s="322"/>
      <c r="Q4265" s="319"/>
    </row>
    <row r="4266" spans="1:17">
      <c r="A4266" s="318">
        <v>45598</v>
      </c>
      <c r="B4266" s="319" t="s">
        <v>82</v>
      </c>
      <c r="C4266" s="319" t="s">
        <v>87</v>
      </c>
      <c r="D4266" s="319">
        <v>58</v>
      </c>
      <c r="E4266" s="319">
        <v>2500</v>
      </c>
      <c r="F4266" s="319">
        <v>41</v>
      </c>
      <c r="G4266" s="319">
        <v>2.5</v>
      </c>
      <c r="H4266" s="319">
        <v>1</v>
      </c>
      <c r="I4266" s="319">
        <v>42</v>
      </c>
      <c r="J4266" s="320">
        <v>92.2</v>
      </c>
      <c r="K4266" s="321">
        <f>IFERROR(TablaAforos[[#This Row],[AREA DEL POTRERO]]/TablaAforos[[#This Row],[NUMERO VACAS LOTE]]/TablaAforos[[#This Row],[DIAS OCUPACION]],"")</f>
        <v>60.975609756097562</v>
      </c>
      <c r="L4266" s="322">
        <f>YEAR(A4266)</f>
        <v>2024</v>
      </c>
      <c r="M4266" s="322">
        <f>MONTH(A4266)</f>
        <v>11</v>
      </c>
      <c r="N4266" s="322">
        <f>DAY(A4266)</f>
        <v>2</v>
      </c>
      <c r="O4266" s="322">
        <v>6</v>
      </c>
      <c r="P4266" s="322"/>
      <c r="Q4266" s="319"/>
    </row>
    <row r="4267" spans="1:17">
      <c r="A4267" s="318">
        <v>45584</v>
      </c>
      <c r="B4267" s="319" t="s">
        <v>82</v>
      </c>
      <c r="C4267" s="319" t="s">
        <v>86</v>
      </c>
      <c r="D4267" s="319">
        <v>33</v>
      </c>
      <c r="E4267" s="319">
        <v>6323</v>
      </c>
      <c r="F4267" s="319">
        <v>40</v>
      </c>
      <c r="G4267" s="319">
        <v>1.9</v>
      </c>
      <c r="H4267" s="319">
        <v>2</v>
      </c>
      <c r="I4267" s="319">
        <v>25</v>
      </c>
      <c r="J4267" s="320">
        <v>187</v>
      </c>
      <c r="K4267" s="321">
        <f>IFERROR(TablaAforos[[#This Row],[AREA DEL POTRERO]]/TablaAforos[[#This Row],[NUMERO VACAS LOTE]]/TablaAforos[[#This Row],[DIAS OCUPACION]],"")</f>
        <v>79.037499999999994</v>
      </c>
      <c r="L4267" s="322">
        <f>YEAR(A4267)</f>
        <v>2024</v>
      </c>
      <c r="M4267" s="322">
        <f>MONTH(A4267)</f>
        <v>10</v>
      </c>
      <c r="N4267" s="322">
        <f>DAY(A4267)</f>
        <v>19</v>
      </c>
      <c r="O4267" s="322">
        <v>6</v>
      </c>
      <c r="P4267" s="322"/>
      <c r="Q4267" s="319"/>
    </row>
    <row r="4268" spans="1:17">
      <c r="A4268" s="318">
        <v>45599</v>
      </c>
      <c r="B4268" s="319" t="s">
        <v>81</v>
      </c>
      <c r="C4268" s="319">
        <v>2</v>
      </c>
      <c r="D4268" s="319">
        <v>16</v>
      </c>
      <c r="E4268" s="319">
        <v>2327</v>
      </c>
      <c r="F4268" s="319">
        <v>37</v>
      </c>
      <c r="G4268" s="319">
        <v>1.7</v>
      </c>
      <c r="H4268" s="319">
        <v>1</v>
      </c>
      <c r="I4268" s="319">
        <v>24</v>
      </c>
      <c r="J4268" s="320">
        <v>70.8</v>
      </c>
      <c r="K4268" s="321">
        <f>IFERROR(TablaAforos[[#This Row],[AREA DEL POTRERO]]/TablaAforos[[#This Row],[NUMERO VACAS LOTE]]/TablaAforos[[#This Row],[DIAS OCUPACION]],"")</f>
        <v>62.891891891891895</v>
      </c>
      <c r="L4268" s="322">
        <f t="shared" ref="L4268:L4298" si="735">YEAR(A4268)</f>
        <v>2024</v>
      </c>
      <c r="M4268" s="322">
        <f t="shared" ref="M4268:M4298" si="736">MONTH(A4268)</f>
        <v>11</v>
      </c>
      <c r="N4268" s="322">
        <f t="shared" ref="N4268:N4298" si="737">DAY(A4268)</f>
        <v>3</v>
      </c>
      <c r="O4268" s="322">
        <v>6</v>
      </c>
      <c r="P4268" s="322"/>
      <c r="Q4268" s="319"/>
    </row>
    <row r="4269" spans="1:17">
      <c r="A4269" s="318">
        <v>45599</v>
      </c>
      <c r="B4269" s="319" t="s">
        <v>82</v>
      </c>
      <c r="C4269" s="319" t="s">
        <v>86</v>
      </c>
      <c r="D4269" s="319">
        <v>20</v>
      </c>
      <c r="E4269" s="319">
        <v>2500</v>
      </c>
      <c r="F4269" s="319">
        <v>38</v>
      </c>
      <c r="G4269" s="319">
        <v>1.6</v>
      </c>
      <c r="H4269" s="319">
        <v>1</v>
      </c>
      <c r="I4269" s="319">
        <v>28</v>
      </c>
      <c r="J4269" s="320">
        <v>63.2</v>
      </c>
      <c r="K4269" s="321">
        <f>IFERROR(TablaAforos[[#This Row],[AREA DEL POTRERO]]/TablaAforos[[#This Row],[NUMERO VACAS LOTE]]/TablaAforos[[#This Row],[DIAS OCUPACION]],"")</f>
        <v>65.78947368421052</v>
      </c>
      <c r="L4269" s="322">
        <f t="shared" si="735"/>
        <v>2024</v>
      </c>
      <c r="M4269" s="322">
        <f t="shared" si="736"/>
        <v>11</v>
      </c>
      <c r="N4269" s="322">
        <f t="shared" si="737"/>
        <v>3</v>
      </c>
      <c r="O4269" s="322">
        <v>6</v>
      </c>
      <c r="P4269" s="322"/>
      <c r="Q4269" s="319"/>
    </row>
    <row r="4270" spans="1:17">
      <c r="A4270" s="318">
        <v>45599</v>
      </c>
      <c r="B4270" s="319" t="s">
        <v>82</v>
      </c>
      <c r="C4270" s="319" t="s">
        <v>87</v>
      </c>
      <c r="D4270" s="319">
        <v>59</v>
      </c>
      <c r="E4270" s="319">
        <v>2500</v>
      </c>
      <c r="F4270" s="319">
        <v>41</v>
      </c>
      <c r="G4270" s="319">
        <v>2</v>
      </c>
      <c r="H4270" s="319">
        <v>1</v>
      </c>
      <c r="I4270" s="319">
        <v>42</v>
      </c>
      <c r="J4270" s="320">
        <v>75.7</v>
      </c>
      <c r="K4270" s="321">
        <f>IFERROR(TablaAforos[[#This Row],[AREA DEL POTRERO]]/TablaAforos[[#This Row],[NUMERO VACAS LOTE]]/TablaAforos[[#This Row],[DIAS OCUPACION]],"")</f>
        <v>60.975609756097562</v>
      </c>
      <c r="L4270" s="322">
        <f t="shared" si="735"/>
        <v>2024</v>
      </c>
      <c r="M4270" s="322">
        <f t="shared" si="736"/>
        <v>11</v>
      </c>
      <c r="N4270" s="322">
        <f t="shared" si="737"/>
        <v>3</v>
      </c>
      <c r="O4270" s="322">
        <v>6</v>
      </c>
      <c r="P4270" s="322"/>
      <c r="Q4270" s="319"/>
    </row>
    <row r="4271" spans="1:17">
      <c r="A4271" s="318">
        <v>45600</v>
      </c>
      <c r="B4271" s="319" t="s">
        <v>81</v>
      </c>
      <c r="C4271" s="319">
        <v>1</v>
      </c>
      <c r="D4271" s="319">
        <v>10</v>
      </c>
      <c r="E4271" s="319">
        <v>2317</v>
      </c>
      <c r="F4271" s="319">
        <v>38</v>
      </c>
      <c r="G4271" s="319">
        <v>1.8</v>
      </c>
      <c r="H4271" s="319">
        <v>1</v>
      </c>
      <c r="I4271" s="319">
        <v>33</v>
      </c>
      <c r="J4271" s="320">
        <v>81.3</v>
      </c>
      <c r="K4271" s="321">
        <f>IFERROR(TablaAforos[[#This Row],[AREA DEL POTRERO]]/TablaAforos[[#This Row],[NUMERO VACAS LOTE]]/TablaAforos[[#This Row],[DIAS OCUPACION]],"")</f>
        <v>60.973684210526315</v>
      </c>
      <c r="L4271" s="322">
        <f>YEAR(A4271)</f>
        <v>2024</v>
      </c>
      <c r="M4271" s="322">
        <f>MONTH(A4271)</f>
        <v>11</v>
      </c>
      <c r="N4271" s="322">
        <f>DAY(A4271)</f>
        <v>4</v>
      </c>
      <c r="O4271" s="322">
        <v>6</v>
      </c>
      <c r="P4271" s="322"/>
      <c r="Q4271" s="319"/>
    </row>
    <row r="4272" spans="1:17">
      <c r="A4272" s="318">
        <v>45600</v>
      </c>
      <c r="B4272" s="319" t="s">
        <v>81</v>
      </c>
      <c r="C4272" s="319">
        <v>2</v>
      </c>
      <c r="D4272" s="319">
        <v>15</v>
      </c>
      <c r="E4272" s="319">
        <v>2908</v>
      </c>
      <c r="F4272" s="319">
        <v>37</v>
      </c>
      <c r="G4272" s="319">
        <v>1.8</v>
      </c>
      <c r="H4272" s="319">
        <v>1</v>
      </c>
      <c r="I4272" s="319">
        <v>26</v>
      </c>
      <c r="J4272" s="320">
        <v>83.2</v>
      </c>
      <c r="K4272" s="321">
        <f>IFERROR(TablaAforos[[#This Row],[AREA DEL POTRERO]]/TablaAforos[[#This Row],[NUMERO VACAS LOTE]]/TablaAforos[[#This Row],[DIAS OCUPACION]],"")</f>
        <v>78.594594594594597</v>
      </c>
      <c r="L4272" s="322">
        <f t="shared" si="735"/>
        <v>2024</v>
      </c>
      <c r="M4272" s="322">
        <f t="shared" si="736"/>
        <v>11</v>
      </c>
      <c r="N4272" s="322">
        <f t="shared" si="737"/>
        <v>4</v>
      </c>
      <c r="O4272" s="322">
        <v>6</v>
      </c>
      <c r="P4272" s="322"/>
      <c r="Q4272" s="319"/>
    </row>
    <row r="4273" spans="1:17">
      <c r="A4273" s="318">
        <v>45600</v>
      </c>
      <c r="B4273" s="319" t="s">
        <v>82</v>
      </c>
      <c r="C4273" s="319" t="s">
        <v>86</v>
      </c>
      <c r="D4273" s="319">
        <v>21</v>
      </c>
      <c r="E4273" s="319">
        <v>2500</v>
      </c>
      <c r="F4273" s="319">
        <v>38</v>
      </c>
      <c r="G4273" s="319">
        <v>1.3</v>
      </c>
      <c r="H4273" s="319">
        <v>1</v>
      </c>
      <c r="I4273" s="319">
        <v>28</v>
      </c>
      <c r="J4273" s="320">
        <v>52.5</v>
      </c>
      <c r="K4273" s="321">
        <f>IFERROR(TablaAforos[[#This Row],[AREA DEL POTRERO]]/TablaAforos[[#This Row],[NUMERO VACAS LOTE]]/TablaAforos[[#This Row],[DIAS OCUPACION]],"")</f>
        <v>65.78947368421052</v>
      </c>
      <c r="L4273" s="322">
        <f t="shared" si="735"/>
        <v>2024</v>
      </c>
      <c r="M4273" s="322">
        <f t="shared" si="736"/>
        <v>11</v>
      </c>
      <c r="N4273" s="322">
        <f t="shared" si="737"/>
        <v>4</v>
      </c>
      <c r="O4273" s="322">
        <v>6</v>
      </c>
      <c r="P4273" s="322"/>
      <c r="Q4273" s="319"/>
    </row>
    <row r="4274" spans="1:17" ht="21.75" customHeight="1">
      <c r="A4274" s="318">
        <v>45600</v>
      </c>
      <c r="B4274" s="319" t="s">
        <v>82</v>
      </c>
      <c r="C4274" s="319" t="s">
        <v>87</v>
      </c>
      <c r="D4274" s="319">
        <v>60</v>
      </c>
      <c r="E4274" s="319">
        <v>2500</v>
      </c>
      <c r="F4274" s="319">
        <v>41</v>
      </c>
      <c r="G4274" s="319">
        <v>2.4</v>
      </c>
      <c r="H4274" s="319">
        <v>1</v>
      </c>
      <c r="I4274" s="319">
        <v>42</v>
      </c>
      <c r="J4274" s="320">
        <v>88.9</v>
      </c>
      <c r="K4274" s="321">
        <f>IFERROR(TablaAforos[[#This Row],[AREA DEL POTRERO]]/TablaAforos[[#This Row],[NUMERO VACAS LOTE]]/TablaAforos[[#This Row],[DIAS OCUPACION]],"")</f>
        <v>60.975609756097562</v>
      </c>
      <c r="L4274" s="322">
        <f t="shared" si="735"/>
        <v>2024</v>
      </c>
      <c r="M4274" s="322">
        <f t="shared" si="736"/>
        <v>11</v>
      </c>
      <c r="N4274" s="322">
        <f t="shared" si="737"/>
        <v>4</v>
      </c>
      <c r="O4274" s="322">
        <v>6</v>
      </c>
      <c r="P4274" s="322"/>
      <c r="Q4274" s="319"/>
    </row>
    <row r="4275" spans="1:17" ht="21.75" customHeight="1">
      <c r="A4275" s="318">
        <v>45600</v>
      </c>
      <c r="B4275" s="319" t="s">
        <v>88</v>
      </c>
      <c r="C4275" s="319">
        <v>1</v>
      </c>
      <c r="D4275" s="319">
        <v>2</v>
      </c>
      <c r="E4275" s="319">
        <v>19318</v>
      </c>
      <c r="F4275" s="319">
        <v>51</v>
      </c>
      <c r="G4275" s="319">
        <v>1</v>
      </c>
      <c r="H4275" s="319">
        <v>2</v>
      </c>
      <c r="I4275" s="319">
        <v>26</v>
      </c>
      <c r="J4275" s="320">
        <v>102</v>
      </c>
      <c r="K4275" s="321">
        <f>IFERROR(TablaAforos[[#This Row],[AREA DEL POTRERO]]/TablaAforos[[#This Row],[NUMERO VACAS LOTE]]/TablaAforos[[#This Row],[DIAS OCUPACION]],"")</f>
        <v>189.39215686274511</v>
      </c>
      <c r="L4275" s="322">
        <f>YEAR(A4275)</f>
        <v>2024</v>
      </c>
      <c r="M4275" s="322">
        <f>MONTH(A4275)</f>
        <v>11</v>
      </c>
      <c r="N4275" s="322">
        <f>DAY(A4275)</f>
        <v>4</v>
      </c>
      <c r="O4275" s="322">
        <v>6</v>
      </c>
      <c r="P4275" s="322"/>
      <c r="Q4275" s="319"/>
    </row>
    <row r="4276" spans="1:17" ht="21.75" customHeight="1">
      <c r="A4276" s="318">
        <v>45601</v>
      </c>
      <c r="B4276" s="319" t="s">
        <v>81</v>
      </c>
      <c r="C4276" s="319">
        <v>1</v>
      </c>
      <c r="D4276" s="319">
        <v>10</v>
      </c>
      <c r="E4276" s="319">
        <v>2272</v>
      </c>
      <c r="F4276" s="319">
        <v>38</v>
      </c>
      <c r="G4276" s="319">
        <v>2.2999999999999998</v>
      </c>
      <c r="H4276" s="319">
        <v>1</v>
      </c>
      <c r="I4276" s="319">
        <v>33</v>
      </c>
      <c r="J4276" s="320">
        <v>92.9</v>
      </c>
      <c r="K4276" s="321">
        <f>IFERROR(TablaAforos[[#This Row],[AREA DEL POTRERO]]/TablaAforos[[#This Row],[NUMERO VACAS LOTE]]/TablaAforos[[#This Row],[DIAS OCUPACION]],"")</f>
        <v>59.789473684210527</v>
      </c>
      <c r="L4276" s="322">
        <f>YEAR(A4276)</f>
        <v>2024</v>
      </c>
      <c r="M4276" s="322">
        <f>MONTH(A4276)</f>
        <v>11</v>
      </c>
      <c r="N4276" s="322">
        <f>DAY(A4276)</f>
        <v>5</v>
      </c>
      <c r="O4276" s="322">
        <v>6</v>
      </c>
      <c r="P4276" s="322"/>
      <c r="Q4276" s="319"/>
    </row>
    <row r="4277" spans="1:17" ht="21.75" customHeight="1">
      <c r="A4277" s="318">
        <v>45601</v>
      </c>
      <c r="B4277" s="319" t="s">
        <v>81</v>
      </c>
      <c r="C4277" s="319">
        <v>2</v>
      </c>
      <c r="D4277" s="319">
        <v>71</v>
      </c>
      <c r="E4277" s="319">
        <v>2184</v>
      </c>
      <c r="F4277" s="319">
        <v>38</v>
      </c>
      <c r="G4277" s="319">
        <v>1.7</v>
      </c>
      <c r="H4277" s="319">
        <v>1</v>
      </c>
      <c r="I4277" s="319">
        <v>26</v>
      </c>
      <c r="J4277" s="320">
        <v>79.2</v>
      </c>
      <c r="K4277" s="321">
        <f>IFERROR(TablaAforos[[#This Row],[AREA DEL POTRERO]]/TablaAforos[[#This Row],[NUMERO VACAS LOTE]]/TablaAforos[[#This Row],[DIAS OCUPACION]],"")</f>
        <v>57.473684210526315</v>
      </c>
      <c r="L4277" s="322">
        <f>YEAR(A4277)</f>
        <v>2024</v>
      </c>
      <c r="M4277" s="322">
        <f>MONTH(A4277)</f>
        <v>11</v>
      </c>
      <c r="N4277" s="322">
        <f>DAY(A4277)</f>
        <v>5</v>
      </c>
      <c r="O4277" s="322">
        <v>6</v>
      </c>
      <c r="P4277" s="322"/>
      <c r="Q4277" s="319"/>
    </row>
    <row r="4278" spans="1:17">
      <c r="A4278" s="318">
        <v>45601</v>
      </c>
      <c r="B4278" s="319" t="s">
        <v>82</v>
      </c>
      <c r="C4278" s="319" t="s">
        <v>86</v>
      </c>
      <c r="D4278" s="319">
        <v>22</v>
      </c>
      <c r="E4278" s="319">
        <v>2500</v>
      </c>
      <c r="F4278" s="319">
        <v>38</v>
      </c>
      <c r="G4278" s="319">
        <v>1.8</v>
      </c>
      <c r="H4278" s="319">
        <v>1</v>
      </c>
      <c r="I4278" s="319">
        <v>28</v>
      </c>
      <c r="J4278" s="320">
        <v>71.8</v>
      </c>
      <c r="K4278" s="321">
        <f>IFERROR(TablaAforos[[#This Row],[AREA DEL POTRERO]]/TablaAforos[[#This Row],[NUMERO VACAS LOTE]]/TablaAforos[[#This Row],[DIAS OCUPACION]],"")</f>
        <v>65.78947368421052</v>
      </c>
      <c r="L4278" s="322">
        <f t="shared" si="735"/>
        <v>2024</v>
      </c>
      <c r="M4278" s="322">
        <f t="shared" si="736"/>
        <v>11</v>
      </c>
      <c r="N4278" s="322">
        <f t="shared" si="737"/>
        <v>5</v>
      </c>
      <c r="O4278" s="322">
        <v>6</v>
      </c>
      <c r="P4278" s="322"/>
      <c r="Q4278" s="319"/>
    </row>
    <row r="4279" spans="1:17">
      <c r="A4279" s="318">
        <v>45601</v>
      </c>
      <c r="B4279" s="319" t="s">
        <v>82</v>
      </c>
      <c r="C4279" s="319" t="s">
        <v>87</v>
      </c>
      <c r="D4279" s="319">
        <v>61</v>
      </c>
      <c r="E4279" s="319">
        <v>2500</v>
      </c>
      <c r="F4279" s="319">
        <v>41</v>
      </c>
      <c r="G4279" s="319">
        <v>1.9</v>
      </c>
      <c r="H4279" s="319">
        <v>1</v>
      </c>
      <c r="I4279" s="319">
        <v>42</v>
      </c>
      <c r="J4279" s="320">
        <v>72.400000000000006</v>
      </c>
      <c r="K4279" s="321">
        <v>6</v>
      </c>
      <c r="L4279" s="322">
        <f t="shared" si="735"/>
        <v>2024</v>
      </c>
      <c r="M4279" s="322">
        <f t="shared" si="736"/>
        <v>11</v>
      </c>
      <c r="N4279" s="322">
        <f t="shared" si="737"/>
        <v>5</v>
      </c>
      <c r="O4279" s="322">
        <v>6</v>
      </c>
      <c r="P4279" s="322"/>
      <c r="Q4279" s="319"/>
    </row>
    <row r="4280" spans="1:17">
      <c r="A4280" s="318">
        <v>45602</v>
      </c>
      <c r="B4280" s="319" t="s">
        <v>81</v>
      </c>
      <c r="C4280" s="319">
        <v>1</v>
      </c>
      <c r="D4280" s="319">
        <v>12</v>
      </c>
      <c r="E4280" s="319">
        <v>2121</v>
      </c>
      <c r="F4280" s="319">
        <v>38</v>
      </c>
      <c r="G4280" s="319">
        <v>2</v>
      </c>
      <c r="H4280" s="319">
        <v>1</v>
      </c>
      <c r="I4280" s="319">
        <v>33</v>
      </c>
      <c r="J4280" s="320">
        <v>74.400000000000006</v>
      </c>
      <c r="K4280" s="321">
        <f>IFERROR(TablaAforos[[#This Row],[AREA DEL POTRERO]]/TablaAforos[[#This Row],[NUMERO VACAS LOTE]]/TablaAforos[[#This Row],[DIAS OCUPACION]],"")</f>
        <v>55.815789473684212</v>
      </c>
      <c r="L4280" s="322">
        <f t="shared" si="735"/>
        <v>2024</v>
      </c>
      <c r="M4280" s="322">
        <f t="shared" si="736"/>
        <v>11</v>
      </c>
      <c r="N4280" s="322">
        <f t="shared" si="737"/>
        <v>6</v>
      </c>
      <c r="O4280" s="322">
        <v>6</v>
      </c>
      <c r="P4280" s="322"/>
      <c r="Q4280" s="319"/>
    </row>
    <row r="4281" spans="1:17">
      <c r="A4281" s="318">
        <v>45602</v>
      </c>
      <c r="B4281" s="319" t="s">
        <v>81</v>
      </c>
      <c r="C4281" s="319">
        <v>2</v>
      </c>
      <c r="D4281" s="319">
        <v>81</v>
      </c>
      <c r="E4281" s="319">
        <v>2191</v>
      </c>
      <c r="F4281" s="319">
        <v>38</v>
      </c>
      <c r="G4281" s="319">
        <v>1.5</v>
      </c>
      <c r="H4281" s="319">
        <v>1</v>
      </c>
      <c r="I4281" s="319">
        <v>26</v>
      </c>
      <c r="J4281" s="320">
        <v>57</v>
      </c>
      <c r="K4281" s="321">
        <f>IFERROR(TablaAforos[[#This Row],[AREA DEL POTRERO]]/TablaAforos[[#This Row],[NUMERO VACAS LOTE]]/TablaAforos[[#This Row],[DIAS OCUPACION]],"")</f>
        <v>57.657894736842103</v>
      </c>
      <c r="L4281" s="322">
        <f t="shared" si="735"/>
        <v>2024</v>
      </c>
      <c r="M4281" s="322">
        <f t="shared" si="736"/>
        <v>11</v>
      </c>
      <c r="N4281" s="322">
        <f t="shared" si="737"/>
        <v>6</v>
      </c>
      <c r="O4281" s="322">
        <v>6</v>
      </c>
      <c r="P4281" s="322"/>
      <c r="Q4281" s="319"/>
    </row>
    <row r="4282" spans="1:17">
      <c r="A4282" s="318">
        <v>45602</v>
      </c>
      <c r="B4282" s="319" t="s">
        <v>82</v>
      </c>
      <c r="C4282" s="319" t="s">
        <v>86</v>
      </c>
      <c r="D4282" s="319">
        <v>23</v>
      </c>
      <c r="E4282" s="319">
        <v>2500</v>
      </c>
      <c r="F4282" s="319">
        <v>38</v>
      </c>
      <c r="G4282" s="319">
        <v>1.8</v>
      </c>
      <c r="H4282" s="319">
        <v>1</v>
      </c>
      <c r="I4282" s="319">
        <v>28</v>
      </c>
      <c r="J4282" s="320">
        <v>74.2</v>
      </c>
      <c r="K4282" s="321">
        <f>IFERROR(TablaAforos[[#This Row],[AREA DEL POTRERO]]/TablaAforos[[#This Row],[NUMERO VACAS LOTE]]/TablaAforos[[#This Row],[DIAS OCUPACION]],"")</f>
        <v>65.78947368421052</v>
      </c>
      <c r="L4282" s="322">
        <f t="shared" si="735"/>
        <v>2024</v>
      </c>
      <c r="M4282" s="322">
        <f t="shared" si="736"/>
        <v>11</v>
      </c>
      <c r="N4282" s="322">
        <f t="shared" si="737"/>
        <v>6</v>
      </c>
      <c r="O4282" s="322">
        <v>6</v>
      </c>
      <c r="P4282" s="322"/>
      <c r="Q4282" s="319"/>
    </row>
    <row r="4283" spans="1:17">
      <c r="A4283" s="45">
        <v>45602</v>
      </c>
      <c r="B4283" s="20" t="s">
        <v>82</v>
      </c>
      <c r="C4283" s="20" t="s">
        <v>87</v>
      </c>
      <c r="D4283" s="20">
        <v>27</v>
      </c>
      <c r="E4283" s="20">
        <v>2500</v>
      </c>
      <c r="F4283" s="20">
        <v>41</v>
      </c>
      <c r="G4283" s="20">
        <v>2.1</v>
      </c>
      <c r="H4283" s="20">
        <v>1</v>
      </c>
      <c r="I4283" s="20">
        <v>40</v>
      </c>
      <c r="J4283" s="21">
        <v>79.400000000000006</v>
      </c>
      <c r="K4283" s="22">
        <f>IFERROR(TablaAforos[[#This Row],[AREA DEL POTRERO]]/TablaAforos[[#This Row],[NUMERO VACAS LOTE]]/TablaAforos[[#This Row],[DIAS OCUPACION]],"")</f>
        <v>60.975609756097562</v>
      </c>
      <c r="L4283" s="23">
        <f>YEAR(A4283)</f>
        <v>2024</v>
      </c>
      <c r="M4283" s="23">
        <f>MONTH(A4283)</f>
        <v>11</v>
      </c>
      <c r="N4283" s="23">
        <f>DAY(A4283)</f>
        <v>6</v>
      </c>
      <c r="O4283" s="23">
        <v>6</v>
      </c>
    </row>
    <row r="4284" spans="1:17">
      <c r="A4284" s="318">
        <v>45603</v>
      </c>
      <c r="B4284" s="319" t="s">
        <v>81</v>
      </c>
      <c r="C4284" s="319">
        <v>1</v>
      </c>
      <c r="D4284" s="319">
        <v>14</v>
      </c>
      <c r="E4284" s="319">
        <v>2247</v>
      </c>
      <c r="F4284" s="319">
        <v>38</v>
      </c>
      <c r="G4284" s="319">
        <v>1.8</v>
      </c>
      <c r="H4284" s="319">
        <v>1</v>
      </c>
      <c r="I4284" s="319">
        <v>33</v>
      </c>
      <c r="J4284" s="320">
        <v>72.3</v>
      </c>
      <c r="K4284" s="321">
        <f>IFERROR(TablaAforos[[#This Row],[AREA DEL POTRERO]]/TablaAforos[[#This Row],[NUMERO VACAS LOTE]]/TablaAforos[[#This Row],[DIAS OCUPACION]],"")</f>
        <v>59.131578947368418</v>
      </c>
      <c r="L4284" s="322">
        <f t="shared" si="735"/>
        <v>2024</v>
      </c>
      <c r="M4284" s="322">
        <f t="shared" si="736"/>
        <v>11</v>
      </c>
      <c r="N4284" s="322">
        <f t="shared" si="737"/>
        <v>7</v>
      </c>
      <c r="O4284" s="322">
        <v>6</v>
      </c>
      <c r="P4284" s="322"/>
      <c r="Q4284" s="319"/>
    </row>
    <row r="4285" spans="1:17">
      <c r="A4285" s="318">
        <v>45603</v>
      </c>
      <c r="B4285" s="319" t="s">
        <v>81</v>
      </c>
      <c r="C4285" s="319">
        <v>2</v>
      </c>
      <c r="D4285" s="319">
        <v>79</v>
      </c>
      <c r="E4285" s="319">
        <v>2750</v>
      </c>
      <c r="F4285" s="319">
        <v>38</v>
      </c>
      <c r="G4285" s="319">
        <v>1.5</v>
      </c>
      <c r="H4285" s="319">
        <v>1</v>
      </c>
      <c r="I4285" s="319">
        <v>26</v>
      </c>
      <c r="J4285" s="320">
        <v>74.3</v>
      </c>
      <c r="K4285" s="321">
        <f>IFERROR(TablaAforos[[#This Row],[AREA DEL POTRERO]]/TablaAforos[[#This Row],[NUMERO VACAS LOTE]]/TablaAforos[[#This Row],[DIAS OCUPACION]],"")</f>
        <v>72.368421052631575</v>
      </c>
      <c r="L4285" s="322">
        <f t="shared" si="735"/>
        <v>2024</v>
      </c>
      <c r="M4285" s="322">
        <f t="shared" si="736"/>
        <v>11</v>
      </c>
      <c r="N4285" s="322">
        <f t="shared" si="737"/>
        <v>7</v>
      </c>
      <c r="O4285" s="322">
        <v>6</v>
      </c>
      <c r="P4285" s="322"/>
      <c r="Q4285" s="319"/>
    </row>
    <row r="4286" spans="1:17">
      <c r="A4286" s="318">
        <v>45603</v>
      </c>
      <c r="B4286" s="319" t="s">
        <v>82</v>
      </c>
      <c r="C4286" s="319" t="s">
        <v>86</v>
      </c>
      <c r="D4286" s="319">
        <v>24</v>
      </c>
      <c r="E4286" s="319">
        <v>2500</v>
      </c>
      <c r="F4286" s="319">
        <v>38</v>
      </c>
      <c r="G4286" s="319">
        <v>1.9</v>
      </c>
      <c r="H4286" s="319">
        <v>1</v>
      </c>
      <c r="I4286" s="319">
        <v>28</v>
      </c>
      <c r="J4286" s="320">
        <v>78.2</v>
      </c>
      <c r="K4286" s="321">
        <f>IFERROR(TablaAforos[[#This Row],[AREA DEL POTRERO]]/TablaAforos[[#This Row],[NUMERO VACAS LOTE]]/TablaAforos[[#This Row],[DIAS OCUPACION]],"")</f>
        <v>65.78947368421052</v>
      </c>
      <c r="L4286" s="322">
        <f t="shared" si="735"/>
        <v>2024</v>
      </c>
      <c r="M4286" s="322">
        <f t="shared" si="736"/>
        <v>11</v>
      </c>
      <c r="N4286" s="322">
        <f t="shared" si="737"/>
        <v>7</v>
      </c>
      <c r="O4286" s="322">
        <v>6</v>
      </c>
      <c r="P4286" s="322"/>
      <c r="Q4286" s="319"/>
    </row>
    <row r="4287" spans="1:17">
      <c r="A4287" s="45">
        <v>45603</v>
      </c>
      <c r="B4287" s="20" t="s">
        <v>82</v>
      </c>
      <c r="C4287" s="20" t="s">
        <v>87</v>
      </c>
      <c r="D4287" s="20">
        <v>28</v>
      </c>
      <c r="E4287" s="20">
        <v>2500</v>
      </c>
      <c r="F4287" s="20">
        <v>41</v>
      </c>
      <c r="G4287" s="20">
        <v>2.7</v>
      </c>
      <c r="H4287" s="20">
        <v>1</v>
      </c>
      <c r="I4287" s="20">
        <v>40</v>
      </c>
      <c r="J4287" s="21">
        <v>99.9</v>
      </c>
      <c r="K4287" s="22">
        <f>IFERROR(TablaAforos[[#This Row],[AREA DEL POTRERO]]/TablaAforos[[#This Row],[NUMERO VACAS LOTE]]/TablaAforos[[#This Row],[DIAS OCUPACION]],"")</f>
        <v>60.975609756097562</v>
      </c>
      <c r="L4287" s="23">
        <f>YEAR(A4287)</f>
        <v>2024</v>
      </c>
      <c r="M4287" s="23">
        <f>MONTH(A4287)</f>
        <v>11</v>
      </c>
      <c r="N4287" s="23">
        <f>DAY(A4287)</f>
        <v>7</v>
      </c>
      <c r="O4287" s="23">
        <v>6</v>
      </c>
    </row>
    <row r="4288" spans="1:17">
      <c r="A4288" s="318">
        <v>45603</v>
      </c>
      <c r="B4288" s="20" t="s">
        <v>88</v>
      </c>
      <c r="C4288" s="319">
        <v>1</v>
      </c>
      <c r="D4288" s="319">
        <v>3</v>
      </c>
      <c r="E4288" s="319">
        <v>12900</v>
      </c>
      <c r="F4288" s="319">
        <v>51</v>
      </c>
      <c r="G4288" s="319">
        <v>1</v>
      </c>
      <c r="H4288" s="319">
        <v>1.5</v>
      </c>
      <c r="I4288" s="319">
        <v>26</v>
      </c>
      <c r="J4288" s="320">
        <v>91</v>
      </c>
      <c r="K4288" s="321">
        <f>IFERROR(TablaAforos[[#This Row],[AREA DEL POTRERO]]/TablaAforos[[#This Row],[NUMERO VACAS LOTE]]/TablaAforos[[#This Row],[DIAS OCUPACION]],"")</f>
        <v>168.62745098039215</v>
      </c>
      <c r="L4288" s="322">
        <f t="shared" si="735"/>
        <v>2024</v>
      </c>
      <c r="M4288" s="322">
        <f t="shared" si="736"/>
        <v>11</v>
      </c>
      <c r="N4288" s="322">
        <f t="shared" si="737"/>
        <v>7</v>
      </c>
      <c r="O4288" s="322">
        <v>6</v>
      </c>
      <c r="P4288" s="322"/>
      <c r="Q4288" s="319"/>
    </row>
    <row r="4289" spans="1:17">
      <c r="A4289" s="318">
        <v>45604</v>
      </c>
      <c r="B4289" s="319" t="s">
        <v>81</v>
      </c>
      <c r="C4289" s="319">
        <v>1</v>
      </c>
      <c r="D4289" s="319">
        <v>60</v>
      </c>
      <c r="E4289" s="319">
        <v>2393</v>
      </c>
      <c r="F4289" s="319">
        <v>40</v>
      </c>
      <c r="G4289" s="319">
        <v>1.9</v>
      </c>
      <c r="H4289" s="319">
        <v>1</v>
      </c>
      <c r="I4289" s="319">
        <v>33</v>
      </c>
      <c r="J4289" s="320">
        <v>77</v>
      </c>
      <c r="K4289" s="321">
        <f>IFERROR(TablaAforos[[#This Row],[AREA DEL POTRERO]]/TablaAforos[[#This Row],[NUMERO VACAS LOTE]]/TablaAforos[[#This Row],[DIAS OCUPACION]],"")</f>
        <v>59.825000000000003</v>
      </c>
      <c r="L4289" s="322">
        <f>YEAR(A4289)</f>
        <v>2024</v>
      </c>
      <c r="M4289" s="322">
        <f>MONTH(A4289)</f>
        <v>11</v>
      </c>
      <c r="N4289" s="322">
        <f>DAY(A4289)</f>
        <v>8</v>
      </c>
      <c r="O4289" s="322">
        <v>6</v>
      </c>
      <c r="P4289" s="322"/>
      <c r="Q4289" s="319"/>
    </row>
    <row r="4290" spans="1:17">
      <c r="A4290" s="318">
        <v>45604</v>
      </c>
      <c r="B4290" s="319" t="s">
        <v>81</v>
      </c>
      <c r="C4290" s="319">
        <v>2</v>
      </c>
      <c r="D4290" s="319">
        <v>77</v>
      </c>
      <c r="E4290" s="319">
        <v>2066</v>
      </c>
      <c r="F4290" s="319">
        <v>38</v>
      </c>
      <c r="G4290" s="319">
        <v>1.6</v>
      </c>
      <c r="H4290" s="319">
        <v>1</v>
      </c>
      <c r="I4290" s="319">
        <v>26</v>
      </c>
      <c r="J4290" s="320">
        <v>81</v>
      </c>
      <c r="K4290" s="321">
        <f>IFERROR(TablaAforos[[#This Row],[AREA DEL POTRERO]]/TablaAforos[[#This Row],[NUMERO VACAS LOTE]]/TablaAforos[[#This Row],[DIAS OCUPACION]],"")</f>
        <v>54.368421052631582</v>
      </c>
      <c r="L4290" s="322">
        <f t="shared" si="735"/>
        <v>2024</v>
      </c>
      <c r="M4290" s="322">
        <f t="shared" si="736"/>
        <v>11</v>
      </c>
      <c r="N4290" s="322">
        <f t="shared" si="737"/>
        <v>8</v>
      </c>
      <c r="O4290" s="322">
        <v>6</v>
      </c>
      <c r="P4290" s="322"/>
      <c r="Q4290" s="319"/>
    </row>
    <row r="4291" spans="1:17">
      <c r="A4291" s="318">
        <v>45604</v>
      </c>
      <c r="B4291" s="319" t="s">
        <v>82</v>
      </c>
      <c r="C4291" s="319" t="s">
        <v>86</v>
      </c>
      <c r="D4291" s="319">
        <v>25</v>
      </c>
      <c r="E4291" s="319">
        <v>2500</v>
      </c>
      <c r="F4291" s="319">
        <v>38</v>
      </c>
      <c r="G4291" s="319">
        <v>1.5</v>
      </c>
      <c r="H4291" s="319">
        <v>1</v>
      </c>
      <c r="I4291" s="319">
        <v>28</v>
      </c>
      <c r="J4291" s="320">
        <v>62.4</v>
      </c>
      <c r="K4291" s="321">
        <f>IFERROR(TablaAforos[[#This Row],[AREA DEL POTRERO]]/TablaAforos[[#This Row],[NUMERO VACAS LOTE]]/TablaAforos[[#This Row],[DIAS OCUPACION]],"")</f>
        <v>65.78947368421052</v>
      </c>
      <c r="L4291" s="322">
        <f t="shared" si="735"/>
        <v>2024</v>
      </c>
      <c r="M4291" s="322">
        <f t="shared" si="736"/>
        <v>11</v>
      </c>
      <c r="N4291" s="322">
        <f t="shared" si="737"/>
        <v>8</v>
      </c>
      <c r="O4291" s="322">
        <v>6</v>
      </c>
      <c r="P4291" s="322"/>
      <c r="Q4291" s="319"/>
    </row>
    <row r="4292" spans="1:17">
      <c r="A4292" s="318">
        <v>45604</v>
      </c>
      <c r="B4292" s="20" t="s">
        <v>82</v>
      </c>
      <c r="C4292" s="20" t="s">
        <v>87</v>
      </c>
      <c r="D4292" s="319">
        <v>62</v>
      </c>
      <c r="E4292" s="319">
        <v>2500</v>
      </c>
      <c r="F4292" s="319">
        <v>41</v>
      </c>
      <c r="G4292" s="319">
        <v>2.1</v>
      </c>
      <c r="H4292" s="319">
        <v>1</v>
      </c>
      <c r="I4292" s="319">
        <v>40</v>
      </c>
      <c r="J4292" s="320">
        <v>77.599999999999994</v>
      </c>
      <c r="K4292" s="321">
        <f>IFERROR(TablaAforos[[#This Row],[AREA DEL POTRERO]]/TablaAforos[[#This Row],[NUMERO VACAS LOTE]]/TablaAforos[[#This Row],[DIAS OCUPACION]],"")</f>
        <v>60.975609756097562</v>
      </c>
      <c r="L4292" s="322">
        <f t="shared" si="735"/>
        <v>2024</v>
      </c>
      <c r="M4292" s="322">
        <f t="shared" si="736"/>
        <v>11</v>
      </c>
      <c r="N4292" s="322">
        <f t="shared" si="737"/>
        <v>8</v>
      </c>
      <c r="O4292" s="322">
        <v>6</v>
      </c>
      <c r="P4292" s="322"/>
      <c r="Q4292" s="319"/>
    </row>
    <row r="4293" spans="1:17">
      <c r="A4293" s="318">
        <v>45605</v>
      </c>
      <c r="B4293" s="319" t="s">
        <v>81</v>
      </c>
      <c r="C4293" s="319">
        <v>1</v>
      </c>
      <c r="D4293" s="319">
        <v>59</v>
      </c>
      <c r="E4293" s="319">
        <v>2452</v>
      </c>
      <c r="F4293" s="319">
        <v>40</v>
      </c>
      <c r="G4293" s="319">
        <v>1.9</v>
      </c>
      <c r="H4293" s="319">
        <v>1</v>
      </c>
      <c r="I4293" s="319">
        <v>27</v>
      </c>
      <c r="J4293" s="320">
        <v>78.5</v>
      </c>
      <c r="K4293" s="321">
        <f>IFERROR(TablaAforos[[#This Row],[AREA DEL POTRERO]]/TablaAforos[[#This Row],[NUMERO VACAS LOTE]]/TablaAforos[[#This Row],[DIAS OCUPACION]],"")</f>
        <v>61.3</v>
      </c>
      <c r="L4293" s="322">
        <f>YEAR(A4293)</f>
        <v>2024</v>
      </c>
      <c r="M4293" s="322">
        <f>MONTH(A4293)</f>
        <v>11</v>
      </c>
      <c r="N4293" s="322">
        <f>DAY(A4293)</f>
        <v>9</v>
      </c>
      <c r="O4293" s="322">
        <v>6</v>
      </c>
      <c r="P4293" s="322"/>
      <c r="Q4293" s="319"/>
    </row>
    <row r="4294" spans="1:17">
      <c r="A4294" s="318">
        <v>45605</v>
      </c>
      <c r="B4294" s="319" t="s">
        <v>81</v>
      </c>
      <c r="C4294" s="319">
        <v>2</v>
      </c>
      <c r="D4294" s="319">
        <v>76</v>
      </c>
      <c r="E4294" s="319">
        <v>2562</v>
      </c>
      <c r="F4294" s="319">
        <v>38</v>
      </c>
      <c r="G4294" s="319">
        <v>2.2999999999999998</v>
      </c>
      <c r="H4294" s="319">
        <v>1</v>
      </c>
      <c r="I4294" s="319">
        <v>26</v>
      </c>
      <c r="J4294" s="320">
        <v>87.3</v>
      </c>
      <c r="K4294" s="321">
        <f>IFERROR(TablaAforos[[#This Row],[AREA DEL POTRERO]]/TablaAforos[[#This Row],[NUMERO VACAS LOTE]]/TablaAforos[[#This Row],[DIAS OCUPACION]],"")</f>
        <v>67.421052631578945</v>
      </c>
      <c r="L4294" s="322">
        <f>YEAR(A4294)</f>
        <v>2024</v>
      </c>
      <c r="M4294" s="322">
        <f>MONTH(A4294)</f>
        <v>11</v>
      </c>
      <c r="N4294" s="322">
        <f>DAY(A4294)</f>
        <v>9</v>
      </c>
      <c r="O4294" s="322">
        <v>6</v>
      </c>
      <c r="P4294" s="322"/>
      <c r="Q4294" s="319"/>
    </row>
    <row r="4295" spans="1:17">
      <c r="A4295" s="318">
        <v>45605</v>
      </c>
      <c r="B4295" s="20" t="s">
        <v>82</v>
      </c>
      <c r="C4295" s="20" t="s">
        <v>86</v>
      </c>
      <c r="D4295" s="319">
        <v>54</v>
      </c>
      <c r="E4295" s="319">
        <v>2500</v>
      </c>
      <c r="F4295" s="319">
        <v>39</v>
      </c>
      <c r="G4295" s="319">
        <v>3.4</v>
      </c>
      <c r="H4295" s="319">
        <v>1</v>
      </c>
      <c r="I4295" s="319">
        <v>28</v>
      </c>
      <c r="J4295" s="320">
        <v>132</v>
      </c>
      <c r="K4295" s="321">
        <f>IFERROR(TablaAforos[[#This Row],[AREA DEL POTRERO]]/TablaAforos[[#This Row],[NUMERO VACAS LOTE]]/TablaAforos[[#This Row],[DIAS OCUPACION]],"")</f>
        <v>64.102564102564102</v>
      </c>
      <c r="L4295" s="322">
        <f t="shared" si="735"/>
        <v>2024</v>
      </c>
      <c r="M4295" s="322">
        <f t="shared" si="736"/>
        <v>11</v>
      </c>
      <c r="N4295" s="322">
        <f t="shared" si="737"/>
        <v>9</v>
      </c>
      <c r="O4295" s="23">
        <v>6</v>
      </c>
      <c r="P4295" s="322"/>
      <c r="Q4295" s="319"/>
    </row>
    <row r="4296" spans="1:17">
      <c r="A4296" s="45">
        <v>45605</v>
      </c>
      <c r="B4296" s="20" t="s">
        <v>82</v>
      </c>
      <c r="C4296" s="20" t="s">
        <v>87</v>
      </c>
      <c r="D4296" s="20">
        <v>63</v>
      </c>
      <c r="E4296" s="20">
        <v>2500</v>
      </c>
      <c r="F4296" s="20">
        <v>41</v>
      </c>
      <c r="G4296" s="20">
        <v>1.8</v>
      </c>
      <c r="H4296" s="20">
        <v>1</v>
      </c>
      <c r="I4296" s="20">
        <v>40</v>
      </c>
      <c r="J4296" s="21">
        <v>67.3</v>
      </c>
      <c r="K4296" s="22">
        <f>IFERROR(TablaAforos[[#This Row],[AREA DEL POTRERO]]/TablaAforos[[#This Row],[NUMERO VACAS LOTE]]/TablaAforos[[#This Row],[DIAS OCUPACION]],"")</f>
        <v>60.975609756097562</v>
      </c>
      <c r="L4296" s="23">
        <f>YEAR(A4296)</f>
        <v>2024</v>
      </c>
      <c r="M4296" s="23">
        <f>MONTH(A4296)</f>
        <v>11</v>
      </c>
      <c r="N4296" s="23">
        <f>DAY(A4296)</f>
        <v>9</v>
      </c>
      <c r="O4296" s="23">
        <v>6</v>
      </c>
    </row>
    <row r="4297" spans="1:17">
      <c r="A4297" s="318">
        <v>45606</v>
      </c>
      <c r="B4297" s="319" t="s">
        <v>81</v>
      </c>
      <c r="C4297" s="319">
        <v>1</v>
      </c>
      <c r="D4297" s="319">
        <v>58</v>
      </c>
      <c r="E4297" s="319">
        <v>2826</v>
      </c>
      <c r="F4297" s="319">
        <v>40</v>
      </c>
      <c r="G4297" s="319">
        <v>2</v>
      </c>
      <c r="H4297" s="319">
        <v>1</v>
      </c>
      <c r="I4297" s="319">
        <v>27</v>
      </c>
      <c r="J4297" s="320">
        <v>91.8</v>
      </c>
      <c r="K4297" s="321">
        <f>IFERROR(TablaAforos[[#This Row],[AREA DEL POTRERO]]/TablaAforos[[#This Row],[NUMERO VACAS LOTE]]/TablaAforos[[#This Row],[DIAS OCUPACION]],"")</f>
        <v>70.650000000000006</v>
      </c>
      <c r="L4297" s="322">
        <f>YEAR(A4297)</f>
        <v>2024</v>
      </c>
      <c r="M4297" s="322">
        <f>MONTH(A4297)</f>
        <v>11</v>
      </c>
      <c r="N4297" s="322">
        <f>DAY(A4297)</f>
        <v>10</v>
      </c>
      <c r="O4297" s="322">
        <v>6</v>
      </c>
      <c r="P4297" s="322"/>
      <c r="Q4297" s="319"/>
    </row>
    <row r="4298" spans="1:17">
      <c r="A4298" s="318">
        <v>45606</v>
      </c>
      <c r="B4298" s="319" t="s">
        <v>81</v>
      </c>
      <c r="C4298" s="319">
        <v>2</v>
      </c>
      <c r="D4298" s="319">
        <v>78</v>
      </c>
      <c r="E4298" s="319">
        <v>1779</v>
      </c>
      <c r="F4298" s="319">
        <v>38</v>
      </c>
      <c r="G4298" s="319">
        <v>1.6</v>
      </c>
      <c r="H4298" s="319">
        <v>1</v>
      </c>
      <c r="I4298" s="319">
        <v>25</v>
      </c>
      <c r="J4298" s="320">
        <v>61.4</v>
      </c>
      <c r="K4298" s="321">
        <f>IFERROR(TablaAforos[[#This Row],[AREA DEL POTRERO]]/TablaAforos[[#This Row],[NUMERO VACAS LOTE]]/TablaAforos[[#This Row],[DIAS OCUPACION]],"")</f>
        <v>46.815789473684212</v>
      </c>
      <c r="L4298" s="322">
        <f t="shared" si="735"/>
        <v>2024</v>
      </c>
      <c r="M4298" s="322">
        <f t="shared" si="736"/>
        <v>11</v>
      </c>
      <c r="N4298" s="322">
        <f t="shared" si="737"/>
        <v>10</v>
      </c>
      <c r="O4298" s="322">
        <v>6</v>
      </c>
      <c r="P4298" s="322"/>
      <c r="Q4298" s="319"/>
    </row>
    <row r="4299" spans="1:17">
      <c r="A4299" s="45">
        <v>45606</v>
      </c>
      <c r="B4299" s="20" t="s">
        <v>82</v>
      </c>
      <c r="C4299" s="20" t="s">
        <v>87</v>
      </c>
      <c r="D4299" s="20">
        <v>65</v>
      </c>
      <c r="E4299" s="20">
        <v>2500</v>
      </c>
      <c r="F4299" s="20">
        <v>41</v>
      </c>
      <c r="G4299" s="20">
        <v>1.1000000000000001</v>
      </c>
      <c r="H4299" s="20">
        <v>1</v>
      </c>
      <c r="I4299" s="20">
        <v>40</v>
      </c>
      <c r="J4299" s="21">
        <v>42.8</v>
      </c>
      <c r="K4299" s="22">
        <f>IFERROR(TablaAforos[[#This Row],[AREA DEL POTRERO]]/TablaAforos[[#This Row],[NUMERO VACAS LOTE]]/TablaAforos[[#This Row],[DIAS OCUPACION]],"")</f>
        <v>60.975609756097562</v>
      </c>
      <c r="L4299" s="23">
        <f>YEAR(A4299)</f>
        <v>2024</v>
      </c>
      <c r="M4299" s="23">
        <f>MONTH(A4299)</f>
        <v>11</v>
      </c>
      <c r="N4299" s="23">
        <f>DAY(A4299)</f>
        <v>10</v>
      </c>
      <c r="O4299" s="23">
        <v>6</v>
      </c>
    </row>
    <row r="4300" spans="1:17">
      <c r="A4300" s="45">
        <v>45606</v>
      </c>
      <c r="B4300" s="20" t="s">
        <v>82</v>
      </c>
      <c r="C4300" s="20" t="s">
        <v>86</v>
      </c>
      <c r="D4300" s="20">
        <v>55</v>
      </c>
      <c r="E4300" s="20">
        <v>2500</v>
      </c>
      <c r="F4300" s="20">
        <v>39</v>
      </c>
      <c r="G4300" s="20">
        <v>2.2999999999999998</v>
      </c>
      <c r="H4300" s="20">
        <v>1</v>
      </c>
      <c r="I4300" s="20">
        <v>28</v>
      </c>
      <c r="J4300" s="21">
        <v>90</v>
      </c>
      <c r="K4300" s="22">
        <f>IFERROR(TablaAforos[[#This Row],[AREA DEL POTRERO]]/TablaAforos[[#This Row],[NUMERO VACAS LOTE]]/TablaAforos[[#This Row],[DIAS OCUPACION]],"")</f>
        <v>64.102564102564102</v>
      </c>
      <c r="L4300" s="23">
        <f>YEAR(A4300)</f>
        <v>2024</v>
      </c>
      <c r="M4300" s="23">
        <f>MONTH(A4300)</f>
        <v>11</v>
      </c>
      <c r="N4300" s="23">
        <f>DAY(A4300)</f>
        <v>10</v>
      </c>
      <c r="O4300" s="23">
        <v>0</v>
      </c>
    </row>
    <row r="4301" spans="1:17">
      <c r="A4301" s="45">
        <v>45606</v>
      </c>
      <c r="B4301" s="20" t="s">
        <v>88</v>
      </c>
      <c r="C4301" s="20">
        <v>1</v>
      </c>
      <c r="D4301" s="20">
        <v>5</v>
      </c>
      <c r="E4301" s="20">
        <v>8100</v>
      </c>
      <c r="F4301" s="20">
        <v>51</v>
      </c>
      <c r="G4301" s="20">
        <v>2</v>
      </c>
      <c r="H4301" s="20">
        <v>2</v>
      </c>
      <c r="I4301" s="20">
        <v>26</v>
      </c>
      <c r="J4301" s="21">
        <v>99.1</v>
      </c>
      <c r="K4301" s="22">
        <f>IFERROR(TablaAforos[[#This Row],[AREA DEL POTRERO]]/TablaAforos[[#This Row],[NUMERO VACAS LOTE]]/TablaAforos[[#This Row],[DIAS OCUPACION]],"")</f>
        <v>79.411764705882348</v>
      </c>
      <c r="L4301" s="23">
        <f t="shared" ref="L4301:L4320" si="738">YEAR(A4301)</f>
        <v>2024</v>
      </c>
      <c r="M4301" s="23">
        <f t="shared" ref="M4301:M4320" si="739">MONTH(A4301)</f>
        <v>11</v>
      </c>
      <c r="N4301" s="23">
        <f t="shared" ref="N4301:N4320" si="740">DAY(A4301)</f>
        <v>10</v>
      </c>
      <c r="O4301" s="23">
        <v>0</v>
      </c>
    </row>
    <row r="4302" spans="1:17">
      <c r="A4302" s="318">
        <v>45607</v>
      </c>
      <c r="B4302" s="319" t="s">
        <v>81</v>
      </c>
      <c r="C4302" s="319">
        <v>1</v>
      </c>
      <c r="D4302" s="319">
        <v>57</v>
      </c>
      <c r="E4302" s="319">
        <v>2750</v>
      </c>
      <c r="F4302" s="319">
        <v>38</v>
      </c>
      <c r="G4302" s="319">
        <v>2.2999999999999998</v>
      </c>
      <c r="H4302" s="319">
        <v>1</v>
      </c>
      <c r="I4302" s="319">
        <v>27</v>
      </c>
      <c r="J4302" s="320">
        <v>110</v>
      </c>
      <c r="K4302" s="321">
        <f>IFERROR(TablaAforos[[#This Row],[AREA DEL POTRERO]]/TablaAforos[[#This Row],[NUMERO VACAS LOTE]]/TablaAforos[[#This Row],[DIAS OCUPACION]],"")</f>
        <v>72.368421052631575</v>
      </c>
      <c r="L4302" s="322">
        <f>YEAR(A4302)</f>
        <v>2024</v>
      </c>
      <c r="M4302" s="322">
        <f>MONTH(A4302)</f>
        <v>11</v>
      </c>
      <c r="N4302" s="322">
        <f>DAY(A4302)</f>
        <v>11</v>
      </c>
      <c r="O4302" s="322">
        <v>6</v>
      </c>
      <c r="P4302" s="322"/>
      <c r="Q4302" s="319"/>
    </row>
    <row r="4303" spans="1:17">
      <c r="A4303" s="318">
        <v>45607</v>
      </c>
      <c r="B4303" s="319" t="s">
        <v>81</v>
      </c>
      <c r="C4303" s="319">
        <v>2</v>
      </c>
      <c r="D4303" s="319">
        <v>80</v>
      </c>
      <c r="E4303" s="319">
        <v>2349</v>
      </c>
      <c r="F4303" s="319">
        <v>33</v>
      </c>
      <c r="G4303" s="319">
        <v>1.6</v>
      </c>
      <c r="H4303" s="319">
        <v>1</v>
      </c>
      <c r="I4303" s="319">
        <v>25</v>
      </c>
      <c r="J4303" s="320">
        <v>78.2</v>
      </c>
      <c r="K4303" s="321">
        <f>IFERROR(TablaAforos[[#This Row],[AREA DEL POTRERO]]/TablaAforos[[#This Row],[NUMERO VACAS LOTE]]/TablaAforos[[#This Row],[DIAS OCUPACION]],"")</f>
        <v>71.181818181818187</v>
      </c>
      <c r="L4303" s="322">
        <f>YEAR(A4303)</f>
        <v>2024</v>
      </c>
      <c r="M4303" s="322">
        <f>MONTH(A4303)</f>
        <v>11</v>
      </c>
      <c r="N4303" s="322">
        <f>DAY(A4303)</f>
        <v>11</v>
      </c>
      <c r="O4303" s="322">
        <v>6</v>
      </c>
      <c r="P4303" s="322"/>
      <c r="Q4303" s="319"/>
    </row>
    <row r="4304" spans="1:17">
      <c r="A4304" s="45">
        <v>45607</v>
      </c>
      <c r="B4304" s="20" t="s">
        <v>82</v>
      </c>
      <c r="C4304" s="20" t="s">
        <v>87</v>
      </c>
      <c r="D4304" s="20">
        <v>64</v>
      </c>
      <c r="E4304" s="20">
        <v>2500</v>
      </c>
      <c r="F4304" s="20">
        <v>41</v>
      </c>
      <c r="G4304" s="20">
        <v>1.6</v>
      </c>
      <c r="H4304" s="20">
        <v>1</v>
      </c>
      <c r="I4304" s="20">
        <v>40</v>
      </c>
      <c r="J4304" s="21">
        <v>58.5</v>
      </c>
      <c r="K4304" s="22">
        <f>IFERROR(TablaAforos[[#This Row],[AREA DEL POTRERO]]/TablaAforos[[#This Row],[NUMERO VACAS LOTE]]/TablaAforos[[#This Row],[DIAS OCUPACION]],"")</f>
        <v>60.975609756097562</v>
      </c>
      <c r="L4304" s="23">
        <f t="shared" si="738"/>
        <v>2024</v>
      </c>
      <c r="M4304" s="23">
        <f t="shared" si="739"/>
        <v>11</v>
      </c>
      <c r="N4304" s="23">
        <f t="shared" si="740"/>
        <v>11</v>
      </c>
      <c r="O4304" s="23">
        <v>0</v>
      </c>
    </row>
    <row r="4305" spans="1:17">
      <c r="A4305" s="45">
        <v>45607</v>
      </c>
      <c r="B4305" s="20" t="s">
        <v>82</v>
      </c>
      <c r="C4305" s="20" t="s">
        <v>86</v>
      </c>
      <c r="D4305" s="20">
        <v>33</v>
      </c>
      <c r="E4305" s="20">
        <v>6323</v>
      </c>
      <c r="F4305" s="20">
        <v>39</v>
      </c>
      <c r="G4305" s="20">
        <v>1.9</v>
      </c>
      <c r="H4305" s="20">
        <v>1.5</v>
      </c>
      <c r="I4305" s="20">
        <v>23</v>
      </c>
      <c r="J4305" s="21">
        <v>128</v>
      </c>
      <c r="K4305" s="22">
        <f>IFERROR(TablaAforos[[#This Row],[AREA DEL POTRERO]]/TablaAforos[[#This Row],[NUMERO VACAS LOTE]]/TablaAforos[[#This Row],[DIAS OCUPACION]],"")</f>
        <v>108.08547008547009</v>
      </c>
      <c r="L4305" s="23">
        <f t="shared" si="738"/>
        <v>2024</v>
      </c>
      <c r="M4305" s="23">
        <f t="shared" si="739"/>
        <v>11</v>
      </c>
      <c r="N4305" s="23">
        <f t="shared" si="740"/>
        <v>11</v>
      </c>
      <c r="O4305" s="23">
        <v>0</v>
      </c>
    </row>
    <row r="4306" spans="1:17">
      <c r="A4306" s="45">
        <v>45608</v>
      </c>
      <c r="B4306" s="20" t="s">
        <v>81</v>
      </c>
      <c r="C4306" s="20">
        <v>1</v>
      </c>
      <c r="D4306" s="20">
        <v>56</v>
      </c>
      <c r="E4306" s="20">
        <v>2583</v>
      </c>
      <c r="F4306" s="20">
        <v>38</v>
      </c>
      <c r="G4306" s="20">
        <v>1.7</v>
      </c>
      <c r="H4306" s="20">
        <v>1</v>
      </c>
      <c r="I4306" s="20">
        <v>27</v>
      </c>
      <c r="J4306" s="21">
        <v>78.2</v>
      </c>
      <c r="K4306" s="22">
        <f>IFERROR(TablaAforos[[#This Row],[AREA DEL POTRERO]]/TablaAforos[[#This Row],[NUMERO VACAS LOTE]]/TablaAforos[[#This Row],[DIAS OCUPACION]],"")</f>
        <v>67.973684210526315</v>
      </c>
      <c r="L4306" s="23">
        <f t="shared" si="738"/>
        <v>2024</v>
      </c>
      <c r="M4306" s="23">
        <f t="shared" si="739"/>
        <v>11</v>
      </c>
      <c r="N4306" s="23">
        <f t="shared" si="740"/>
        <v>12</v>
      </c>
      <c r="O4306" s="23">
        <v>6</v>
      </c>
    </row>
    <row r="4307" spans="1:17">
      <c r="A4307" s="45">
        <v>45608</v>
      </c>
      <c r="B4307" s="20" t="s">
        <v>81</v>
      </c>
      <c r="C4307" s="20">
        <v>2</v>
      </c>
      <c r="D4307" s="20">
        <v>82</v>
      </c>
      <c r="E4307" s="20">
        <v>2804</v>
      </c>
      <c r="F4307" s="20">
        <v>33</v>
      </c>
      <c r="G4307" s="20">
        <v>1.5</v>
      </c>
      <c r="H4307" s="20">
        <v>1</v>
      </c>
      <c r="I4307" s="20">
        <v>25</v>
      </c>
      <c r="J4307" s="21">
        <v>87.3</v>
      </c>
      <c r="K4307" s="22">
        <f>IFERROR(TablaAforos[[#This Row],[AREA DEL POTRERO]]/TablaAforos[[#This Row],[NUMERO VACAS LOTE]]/TablaAforos[[#This Row],[DIAS OCUPACION]],"")</f>
        <v>84.969696969696969</v>
      </c>
      <c r="L4307" s="23">
        <f t="shared" si="738"/>
        <v>2024</v>
      </c>
      <c r="M4307" s="23">
        <f t="shared" si="739"/>
        <v>11</v>
      </c>
      <c r="N4307" s="23">
        <f t="shared" si="740"/>
        <v>12</v>
      </c>
      <c r="O4307" s="23">
        <v>6</v>
      </c>
    </row>
    <row r="4308" spans="1:17">
      <c r="A4308" s="45">
        <v>45608</v>
      </c>
      <c r="B4308" s="20" t="s">
        <v>82</v>
      </c>
      <c r="C4308" s="20" t="s">
        <v>86</v>
      </c>
      <c r="D4308" s="20">
        <v>57</v>
      </c>
      <c r="E4308" s="20">
        <v>2500</v>
      </c>
      <c r="F4308" s="20">
        <v>39</v>
      </c>
      <c r="G4308" s="20">
        <v>2.6</v>
      </c>
      <c r="H4308" s="20">
        <v>1</v>
      </c>
      <c r="I4308" s="20">
        <v>28</v>
      </c>
      <c r="J4308" s="21">
        <v>102</v>
      </c>
      <c r="K4308" s="22">
        <f>IFERROR(TablaAforos[[#This Row],[AREA DEL POTRERO]]/TablaAforos[[#This Row],[NUMERO VACAS LOTE]]/TablaAforos[[#This Row],[DIAS OCUPACION]],"")</f>
        <v>64.102564102564102</v>
      </c>
      <c r="L4308" s="23">
        <f t="shared" si="738"/>
        <v>2024</v>
      </c>
      <c r="M4308" s="23">
        <f t="shared" si="739"/>
        <v>11</v>
      </c>
      <c r="N4308" s="23">
        <f t="shared" si="740"/>
        <v>12</v>
      </c>
      <c r="O4308" s="23">
        <v>0</v>
      </c>
    </row>
    <row r="4309" spans="1:17">
      <c r="A4309" s="318">
        <v>45608</v>
      </c>
      <c r="B4309" s="319" t="s">
        <v>82</v>
      </c>
      <c r="C4309" s="319" t="s">
        <v>87</v>
      </c>
      <c r="D4309" s="319">
        <v>66</v>
      </c>
      <c r="E4309" s="319">
        <v>2500</v>
      </c>
      <c r="F4309" s="319">
        <v>41</v>
      </c>
      <c r="G4309" s="319">
        <v>1.9</v>
      </c>
      <c r="H4309" s="319">
        <v>1</v>
      </c>
      <c r="I4309" s="319">
        <v>40</v>
      </c>
      <c r="J4309" s="320">
        <v>72.8</v>
      </c>
      <c r="K4309" s="321">
        <f>IFERROR(TablaAforos[[#This Row],[AREA DEL POTRERO]]/TablaAforos[[#This Row],[NUMERO VACAS LOTE]]/TablaAforos[[#This Row],[DIAS OCUPACION]],"")</f>
        <v>60.975609756097562</v>
      </c>
      <c r="L4309" s="322">
        <f>YEAR(A4309)</f>
        <v>2024</v>
      </c>
      <c r="M4309" s="322">
        <f>MONTH(A4309)</f>
        <v>11</v>
      </c>
      <c r="N4309" s="322">
        <f>DAY(A4309)</f>
        <v>12</v>
      </c>
      <c r="O4309" s="322">
        <v>0</v>
      </c>
      <c r="P4309" s="322"/>
      <c r="Q4309" s="319"/>
    </row>
    <row r="4310" spans="1:17">
      <c r="A4310" s="45">
        <v>45608</v>
      </c>
      <c r="B4310" s="20" t="s">
        <v>88</v>
      </c>
      <c r="C4310" s="20">
        <v>1</v>
      </c>
      <c r="D4310" s="20">
        <v>6</v>
      </c>
      <c r="E4310" s="20">
        <v>6600</v>
      </c>
      <c r="F4310" s="20">
        <v>51</v>
      </c>
      <c r="G4310" s="20">
        <v>1.5</v>
      </c>
      <c r="H4310" s="20">
        <v>2</v>
      </c>
      <c r="I4310" s="20">
        <v>26</v>
      </c>
      <c r="J4310" s="21">
        <v>80.8</v>
      </c>
      <c r="K4310" s="22">
        <f>IFERROR(TablaAforos[[#This Row],[AREA DEL POTRERO]]/TablaAforos[[#This Row],[NUMERO VACAS LOTE]]/TablaAforos[[#This Row],[DIAS OCUPACION]],"")</f>
        <v>64.705882352941174</v>
      </c>
      <c r="L4310" s="23">
        <f t="shared" si="738"/>
        <v>2024</v>
      </c>
      <c r="M4310" s="23">
        <f t="shared" si="739"/>
        <v>11</v>
      </c>
      <c r="N4310" s="23">
        <f t="shared" si="740"/>
        <v>12</v>
      </c>
      <c r="O4310" s="23">
        <v>0</v>
      </c>
    </row>
    <row r="4311" spans="1:17">
      <c r="A4311" s="318">
        <v>45609</v>
      </c>
      <c r="B4311" s="319" t="s">
        <v>81</v>
      </c>
      <c r="C4311" s="319">
        <v>1</v>
      </c>
      <c r="D4311" s="319">
        <v>55</v>
      </c>
      <c r="E4311" s="319">
        <v>2877</v>
      </c>
      <c r="F4311" s="319">
        <v>38</v>
      </c>
      <c r="G4311" s="319">
        <v>2.1</v>
      </c>
      <c r="H4311" s="319">
        <v>1</v>
      </c>
      <c r="I4311" s="319">
        <v>27</v>
      </c>
      <c r="J4311" s="320">
        <v>98.6</v>
      </c>
      <c r="K4311" s="321">
        <f>IFERROR(TablaAforos[[#This Row],[AREA DEL POTRERO]]/TablaAforos[[#This Row],[NUMERO VACAS LOTE]]/TablaAforos[[#This Row],[DIAS OCUPACION]],"")</f>
        <v>75.71052631578948</v>
      </c>
      <c r="L4311" s="322">
        <f>YEAR(A4311)</f>
        <v>2024</v>
      </c>
      <c r="M4311" s="322">
        <f>MONTH(A4311)</f>
        <v>11</v>
      </c>
      <c r="N4311" s="322">
        <f>DAY(A4311)</f>
        <v>13</v>
      </c>
      <c r="O4311" s="322">
        <v>6</v>
      </c>
      <c r="P4311" s="322"/>
      <c r="Q4311" s="319"/>
    </row>
    <row r="4312" spans="1:17">
      <c r="A4312" s="45">
        <v>45609</v>
      </c>
      <c r="B4312" s="20" t="s">
        <v>81</v>
      </c>
      <c r="C4312" s="20">
        <v>2</v>
      </c>
      <c r="D4312" s="20">
        <v>84</v>
      </c>
      <c r="E4312" s="20">
        <v>1943</v>
      </c>
      <c r="F4312" s="20">
        <v>33</v>
      </c>
      <c r="G4312" s="20">
        <v>1.6</v>
      </c>
      <c r="H4312" s="20">
        <v>1</v>
      </c>
      <c r="I4312" s="20">
        <v>25</v>
      </c>
      <c r="J4312" s="21">
        <v>61.6</v>
      </c>
      <c r="K4312" s="22">
        <f>IFERROR(TablaAforos[[#This Row],[AREA DEL POTRERO]]/TablaAforos[[#This Row],[NUMERO VACAS LOTE]]/TablaAforos[[#This Row],[DIAS OCUPACION]],"")</f>
        <v>58.878787878787875</v>
      </c>
      <c r="L4312" s="23">
        <f t="shared" si="738"/>
        <v>2024</v>
      </c>
      <c r="M4312" s="23">
        <f t="shared" si="739"/>
        <v>11</v>
      </c>
      <c r="N4312" s="23">
        <f t="shared" si="740"/>
        <v>13</v>
      </c>
      <c r="O4312" s="23">
        <v>6</v>
      </c>
    </row>
    <row r="4313" spans="1:17">
      <c r="A4313" s="318">
        <v>45609</v>
      </c>
      <c r="B4313" s="319" t="s">
        <v>82</v>
      </c>
      <c r="C4313" s="319" t="s">
        <v>86</v>
      </c>
      <c r="D4313" s="319">
        <v>31</v>
      </c>
      <c r="E4313" s="319">
        <v>6348</v>
      </c>
      <c r="F4313" s="319">
        <v>39</v>
      </c>
      <c r="G4313" s="319">
        <v>2</v>
      </c>
      <c r="H4313" s="319">
        <v>2</v>
      </c>
      <c r="I4313" s="319">
        <v>23</v>
      </c>
      <c r="J4313" s="320">
        <v>98.6</v>
      </c>
      <c r="K4313" s="321">
        <f>IFERROR(TablaAforos[[#This Row],[AREA DEL POTRERO]]/TablaAforos[[#This Row],[NUMERO VACAS LOTE]]/TablaAforos[[#This Row],[DIAS OCUPACION]],"")</f>
        <v>81.384615384615387</v>
      </c>
      <c r="L4313" s="322">
        <f>YEAR(A4313)</f>
        <v>2024</v>
      </c>
      <c r="M4313" s="322">
        <f>MONTH(A4313)</f>
        <v>11</v>
      </c>
      <c r="N4313" s="322">
        <f>DAY(A4313)</f>
        <v>13</v>
      </c>
      <c r="O4313" s="322">
        <v>0</v>
      </c>
      <c r="P4313" s="322"/>
      <c r="Q4313" s="319"/>
    </row>
    <row r="4314" spans="1:17">
      <c r="A4314" s="45">
        <v>45609</v>
      </c>
      <c r="B4314" s="20" t="s">
        <v>82</v>
      </c>
      <c r="C4314" s="20" t="s">
        <v>87</v>
      </c>
      <c r="D4314" s="20">
        <v>67</v>
      </c>
      <c r="E4314" s="20">
        <v>2500</v>
      </c>
      <c r="F4314" s="20">
        <v>41</v>
      </c>
      <c r="G4314" s="20">
        <v>2</v>
      </c>
      <c r="H4314" s="20">
        <v>1</v>
      </c>
      <c r="I4314" s="20">
        <v>40</v>
      </c>
      <c r="J4314" s="21">
        <v>76.5</v>
      </c>
      <c r="K4314" s="22">
        <f>IFERROR(TablaAforos[[#This Row],[AREA DEL POTRERO]]/TablaAforos[[#This Row],[NUMERO VACAS LOTE]]/TablaAforos[[#This Row],[DIAS OCUPACION]],"")</f>
        <v>60.975609756097562</v>
      </c>
      <c r="L4314" s="23">
        <f t="shared" si="738"/>
        <v>2024</v>
      </c>
      <c r="M4314" s="23">
        <f t="shared" si="739"/>
        <v>11</v>
      </c>
      <c r="N4314" s="23">
        <f t="shared" si="740"/>
        <v>13</v>
      </c>
      <c r="O4314" s="23">
        <v>6</v>
      </c>
    </row>
    <row r="4315" spans="1:17">
      <c r="A4315" s="318">
        <v>45609</v>
      </c>
      <c r="B4315" s="319" t="s">
        <v>88</v>
      </c>
      <c r="C4315" s="319">
        <v>1</v>
      </c>
      <c r="D4315" s="319">
        <v>7</v>
      </c>
      <c r="E4315" s="319">
        <v>15848</v>
      </c>
      <c r="F4315" s="319">
        <v>51</v>
      </c>
      <c r="G4315" s="319">
        <v>1</v>
      </c>
      <c r="H4315" s="319">
        <v>3</v>
      </c>
      <c r="I4315" s="319">
        <v>25</v>
      </c>
      <c r="J4315" s="320">
        <v>87.3</v>
      </c>
      <c r="K4315" s="321">
        <f>IFERROR(TablaAforos[[#This Row],[AREA DEL POTRERO]]/TablaAforos[[#This Row],[NUMERO VACAS LOTE]]/TablaAforos[[#This Row],[DIAS OCUPACION]],"")</f>
        <v>103.58169934640523</v>
      </c>
      <c r="L4315" s="322">
        <f>YEAR(A4315)</f>
        <v>2024</v>
      </c>
      <c r="M4315" s="322">
        <f>MONTH(A4315)</f>
        <v>11</v>
      </c>
      <c r="N4315" s="322">
        <f>DAY(A4315)</f>
        <v>13</v>
      </c>
      <c r="O4315" s="322">
        <v>6</v>
      </c>
      <c r="P4315" s="322"/>
      <c r="Q4315" s="319"/>
    </row>
    <row r="4316" spans="1:17">
      <c r="A4316" s="318">
        <v>45610</v>
      </c>
      <c r="B4316" s="319" t="s">
        <v>81</v>
      </c>
      <c r="C4316" s="319">
        <v>1</v>
      </c>
      <c r="D4316" s="319">
        <v>54</v>
      </c>
      <c r="E4316" s="319">
        <v>2522</v>
      </c>
      <c r="F4316" s="319">
        <v>39</v>
      </c>
      <c r="G4316" s="319">
        <v>2.1</v>
      </c>
      <c r="H4316" s="319">
        <v>1</v>
      </c>
      <c r="I4316" s="319">
        <v>27</v>
      </c>
      <c r="J4316" s="320">
        <v>91.3</v>
      </c>
      <c r="K4316" s="321">
        <f>IFERROR(TablaAforos[[#This Row],[AREA DEL POTRERO]]/TablaAforos[[#This Row],[NUMERO VACAS LOTE]]/TablaAforos[[#This Row],[DIAS OCUPACION]],"")</f>
        <v>64.666666666666671</v>
      </c>
      <c r="L4316" s="322">
        <f>YEAR(A4316)</f>
        <v>2024</v>
      </c>
      <c r="M4316" s="322">
        <f>MONTH(A4316)</f>
        <v>11</v>
      </c>
      <c r="N4316" s="322">
        <f>DAY(A4316)</f>
        <v>14</v>
      </c>
      <c r="O4316" s="322">
        <v>6</v>
      </c>
      <c r="P4316" s="322"/>
      <c r="Q4316" s="319"/>
    </row>
    <row r="4317" spans="1:17">
      <c r="A4317" s="45">
        <v>45610</v>
      </c>
      <c r="B4317" s="20" t="s">
        <v>81</v>
      </c>
      <c r="C4317" s="20">
        <v>2</v>
      </c>
      <c r="D4317" s="20">
        <v>86</v>
      </c>
      <c r="E4317" s="20">
        <v>2224</v>
      </c>
      <c r="F4317" s="20">
        <v>33</v>
      </c>
      <c r="G4317" s="20">
        <v>1.6</v>
      </c>
      <c r="H4317" s="20">
        <v>1</v>
      </c>
      <c r="I4317" s="20">
        <v>25</v>
      </c>
      <c r="J4317" s="21">
        <v>86.3</v>
      </c>
      <c r="K4317" s="22">
        <f>IFERROR(TablaAforos[[#This Row],[AREA DEL POTRERO]]/TablaAforos[[#This Row],[NUMERO VACAS LOTE]]/TablaAforos[[#This Row],[DIAS OCUPACION]],"")</f>
        <v>67.393939393939391</v>
      </c>
      <c r="L4317" s="23">
        <f t="shared" si="738"/>
        <v>2024</v>
      </c>
      <c r="M4317" s="23">
        <f t="shared" si="739"/>
        <v>11</v>
      </c>
      <c r="N4317" s="23">
        <f t="shared" si="740"/>
        <v>14</v>
      </c>
      <c r="O4317" s="23">
        <v>6</v>
      </c>
    </row>
    <row r="4318" spans="1:17">
      <c r="A4318" s="45">
        <v>45610</v>
      </c>
      <c r="B4318" s="20" t="s">
        <v>82</v>
      </c>
      <c r="C4318" s="20" t="s">
        <v>87</v>
      </c>
      <c r="D4318" s="20">
        <v>69</v>
      </c>
      <c r="E4318" s="20">
        <v>2500</v>
      </c>
      <c r="F4318" s="20">
        <v>41</v>
      </c>
      <c r="G4318" s="20">
        <v>2</v>
      </c>
      <c r="H4318" s="20">
        <v>1</v>
      </c>
      <c r="I4318" s="20">
        <v>40</v>
      </c>
      <c r="J4318" s="21">
        <v>73.5</v>
      </c>
      <c r="K4318" s="22">
        <f>IFERROR(TablaAforos[[#This Row],[AREA DEL POTRERO]]/TablaAforos[[#This Row],[NUMERO VACAS LOTE]]/TablaAforos[[#This Row],[DIAS OCUPACION]],"")</f>
        <v>60.975609756097562</v>
      </c>
      <c r="L4318" s="23">
        <f t="shared" si="738"/>
        <v>2024</v>
      </c>
      <c r="M4318" s="23">
        <f t="shared" si="739"/>
        <v>11</v>
      </c>
      <c r="N4318" s="23">
        <f t="shared" si="740"/>
        <v>14</v>
      </c>
      <c r="O4318" s="23">
        <v>6</v>
      </c>
    </row>
    <row r="4319" spans="1:17">
      <c r="A4319" s="45">
        <v>45611</v>
      </c>
      <c r="B4319" s="20" t="s">
        <v>81</v>
      </c>
      <c r="C4319" s="20">
        <v>1</v>
      </c>
      <c r="D4319" s="20">
        <v>53</v>
      </c>
      <c r="E4319" s="20">
        <v>1935</v>
      </c>
      <c r="F4319" s="20">
        <v>39</v>
      </c>
      <c r="G4319" s="20">
        <v>1.6</v>
      </c>
      <c r="H4319" s="20">
        <v>1</v>
      </c>
      <c r="I4319" s="20">
        <v>27</v>
      </c>
      <c r="J4319" s="21">
        <v>52.9</v>
      </c>
      <c r="K4319" s="22">
        <f>IFERROR(TablaAforos[[#This Row],[AREA DEL POTRERO]]/TablaAforos[[#This Row],[NUMERO VACAS LOTE]]/TablaAforos[[#This Row],[DIAS OCUPACION]],"")</f>
        <v>49.615384615384613</v>
      </c>
      <c r="L4319" s="23">
        <f t="shared" si="738"/>
        <v>2024</v>
      </c>
      <c r="M4319" s="23">
        <f t="shared" si="739"/>
        <v>11</v>
      </c>
      <c r="N4319" s="23">
        <f t="shared" si="740"/>
        <v>15</v>
      </c>
      <c r="O4319" s="23">
        <v>6</v>
      </c>
    </row>
    <row r="4320" spans="1:17">
      <c r="A4320" s="45">
        <v>45611</v>
      </c>
      <c r="B4320" s="20" t="s">
        <v>81</v>
      </c>
      <c r="C4320" s="20">
        <v>2</v>
      </c>
      <c r="D4320" s="20">
        <v>83</v>
      </c>
      <c r="E4320" s="20">
        <v>3369</v>
      </c>
      <c r="F4320" s="20">
        <v>33</v>
      </c>
      <c r="G4320" s="20">
        <v>1.9</v>
      </c>
      <c r="H4320" s="20">
        <v>1</v>
      </c>
      <c r="I4320" s="20">
        <v>25</v>
      </c>
      <c r="J4320" s="21">
        <v>95.3</v>
      </c>
      <c r="K4320" s="22">
        <f>IFERROR(TablaAforos[[#This Row],[AREA DEL POTRERO]]/TablaAforos[[#This Row],[NUMERO VACAS LOTE]]/TablaAforos[[#This Row],[DIAS OCUPACION]],"")</f>
        <v>102.09090909090909</v>
      </c>
      <c r="L4320" s="23">
        <f t="shared" si="738"/>
        <v>2024</v>
      </c>
      <c r="M4320" s="23">
        <f t="shared" si="739"/>
        <v>11</v>
      </c>
      <c r="N4320" s="23">
        <f t="shared" si="740"/>
        <v>15</v>
      </c>
      <c r="O4320" s="23">
        <v>6</v>
      </c>
    </row>
    <row r="4321" spans="1:17">
      <c r="A4321" s="318">
        <v>45611</v>
      </c>
      <c r="B4321" s="319" t="s">
        <v>82</v>
      </c>
      <c r="C4321" s="319" t="s">
        <v>86</v>
      </c>
      <c r="D4321" s="319">
        <v>1</v>
      </c>
      <c r="E4321" s="319">
        <v>2500</v>
      </c>
      <c r="F4321" s="319">
        <v>39</v>
      </c>
      <c r="G4321" s="319">
        <v>1.9</v>
      </c>
      <c r="H4321" s="319">
        <v>1</v>
      </c>
      <c r="I4321" s="319">
        <v>29</v>
      </c>
      <c r="J4321" s="320">
        <v>73.5</v>
      </c>
      <c r="K4321" s="321">
        <f>IFERROR(TablaAforos[[#This Row],[AREA DEL POTRERO]]/TablaAforos[[#This Row],[NUMERO VACAS LOTE]]/TablaAforos[[#This Row],[DIAS OCUPACION]],"")</f>
        <v>64.102564102564102</v>
      </c>
      <c r="L4321" s="322">
        <f>YEAR(A4321)</f>
        <v>2024</v>
      </c>
      <c r="M4321" s="322">
        <f>MONTH(A4321)</f>
        <v>11</v>
      </c>
      <c r="N4321" s="322">
        <f>DAY(A4321)</f>
        <v>15</v>
      </c>
      <c r="O4321" s="322">
        <v>6</v>
      </c>
      <c r="P4321" s="322"/>
      <c r="Q4321" s="319"/>
    </row>
    <row r="4322" spans="1:17">
      <c r="A4322" s="318">
        <v>45611</v>
      </c>
      <c r="B4322" s="319" t="s">
        <v>82</v>
      </c>
      <c r="C4322" s="319" t="s">
        <v>87</v>
      </c>
      <c r="D4322" s="319">
        <v>70</v>
      </c>
      <c r="E4322" s="319">
        <v>2500</v>
      </c>
      <c r="F4322" s="319">
        <v>41</v>
      </c>
      <c r="G4322" s="319">
        <v>2.4</v>
      </c>
      <c r="H4322" s="319">
        <v>1</v>
      </c>
      <c r="I4322" s="319">
        <v>40</v>
      </c>
      <c r="J4322" s="320">
        <v>89.6</v>
      </c>
      <c r="K4322" s="321">
        <f>IFERROR(TablaAforos[[#This Row],[AREA DEL POTRERO]]/TablaAforos[[#This Row],[NUMERO VACAS LOTE]]/TablaAforos[[#This Row],[DIAS OCUPACION]],"")</f>
        <v>60.975609756097562</v>
      </c>
      <c r="L4322" s="322">
        <f t="shared" ref="L4322:L4341" si="741">YEAR(A4322)</f>
        <v>2024</v>
      </c>
      <c r="M4322" s="322">
        <f t="shared" ref="M4322:M4341" si="742">MONTH(A4322)</f>
        <v>11</v>
      </c>
      <c r="N4322" s="322">
        <f t="shared" ref="N4322:N4341" si="743">DAY(A4322)</f>
        <v>15</v>
      </c>
      <c r="O4322" s="322">
        <v>6</v>
      </c>
      <c r="P4322" s="322"/>
      <c r="Q4322" s="319"/>
    </row>
    <row r="4323" spans="1:17">
      <c r="A4323" s="318">
        <v>45612</v>
      </c>
      <c r="B4323" s="319" t="s">
        <v>81</v>
      </c>
      <c r="C4323" s="319">
        <v>1</v>
      </c>
      <c r="D4323" s="319">
        <v>69</v>
      </c>
      <c r="E4323" s="319">
        <v>2218</v>
      </c>
      <c r="F4323" s="319">
        <v>39</v>
      </c>
      <c r="G4323" s="319">
        <v>2.2000000000000002</v>
      </c>
      <c r="H4323" s="319">
        <v>1</v>
      </c>
      <c r="I4323" s="319">
        <v>36</v>
      </c>
      <c r="J4323" s="320">
        <v>83.5</v>
      </c>
      <c r="K4323" s="321">
        <f>IFERROR(TablaAforos[[#This Row],[AREA DEL POTRERO]]/TablaAforos[[#This Row],[NUMERO VACAS LOTE]]/TablaAforos[[#This Row],[DIAS OCUPACION]],"")</f>
        <v>56.871794871794869</v>
      </c>
      <c r="L4323" s="322">
        <f t="shared" si="741"/>
        <v>2024</v>
      </c>
      <c r="M4323" s="322">
        <f t="shared" si="742"/>
        <v>11</v>
      </c>
      <c r="N4323" s="322">
        <f t="shared" si="743"/>
        <v>16</v>
      </c>
      <c r="O4323" s="322">
        <v>6</v>
      </c>
      <c r="P4323" s="322"/>
      <c r="Q4323" s="319"/>
    </row>
    <row r="4324" spans="1:17">
      <c r="A4324" s="318">
        <v>45612</v>
      </c>
      <c r="B4324" s="319" t="s">
        <v>81</v>
      </c>
      <c r="C4324" s="319">
        <v>2</v>
      </c>
      <c r="D4324" s="319">
        <v>85</v>
      </c>
      <c r="E4324" s="319">
        <v>2219</v>
      </c>
      <c r="F4324" s="319">
        <v>34</v>
      </c>
      <c r="G4324" s="319">
        <v>1.7</v>
      </c>
      <c r="H4324" s="319">
        <v>1</v>
      </c>
      <c r="I4324" s="319">
        <v>25</v>
      </c>
      <c r="J4324" s="320">
        <v>81.3</v>
      </c>
      <c r="K4324" s="321">
        <f>IFERROR(TablaAforos[[#This Row],[AREA DEL POTRERO]]/TablaAforos[[#This Row],[NUMERO VACAS LOTE]]/TablaAforos[[#This Row],[DIAS OCUPACION]],"")</f>
        <v>65.264705882352942</v>
      </c>
      <c r="L4324" s="322">
        <f t="shared" si="741"/>
        <v>2024</v>
      </c>
      <c r="M4324" s="322">
        <f t="shared" si="742"/>
        <v>11</v>
      </c>
      <c r="N4324" s="322">
        <f t="shared" si="743"/>
        <v>16</v>
      </c>
      <c r="O4324" s="322">
        <v>6</v>
      </c>
      <c r="P4324" s="322"/>
      <c r="Q4324" s="319"/>
    </row>
    <row r="4325" spans="1:17">
      <c r="A4325" s="318">
        <v>45612</v>
      </c>
      <c r="B4325" s="319" t="s">
        <v>82</v>
      </c>
      <c r="C4325" s="319" t="s">
        <v>86</v>
      </c>
      <c r="D4325" s="319">
        <v>2</v>
      </c>
      <c r="E4325" s="319">
        <v>2500</v>
      </c>
      <c r="F4325" s="319">
        <v>39</v>
      </c>
      <c r="G4325" s="319">
        <v>1.3</v>
      </c>
      <c r="H4325" s="319">
        <v>1</v>
      </c>
      <c r="I4325" s="319">
        <v>29</v>
      </c>
      <c r="J4325" s="320">
        <v>51.2</v>
      </c>
      <c r="K4325" s="321">
        <f>IFERROR(TablaAforos[[#This Row],[AREA DEL POTRERO]]/TablaAforos[[#This Row],[NUMERO VACAS LOTE]]/TablaAforos[[#This Row],[DIAS OCUPACION]],"")</f>
        <v>64.102564102564102</v>
      </c>
      <c r="L4325" s="322">
        <f>YEAR(A4325)</f>
        <v>2024</v>
      </c>
      <c r="M4325" s="322">
        <f>MONTH(A4325)</f>
        <v>11</v>
      </c>
      <c r="N4325" s="322">
        <f>DAY(A4325)</f>
        <v>16</v>
      </c>
      <c r="O4325" s="322">
        <v>6</v>
      </c>
      <c r="P4325" s="322"/>
      <c r="Q4325" s="319"/>
    </row>
    <row r="4326" spans="1:17">
      <c r="A4326" s="318">
        <v>45612</v>
      </c>
      <c r="B4326" s="319" t="s">
        <v>82</v>
      </c>
      <c r="C4326" s="319" t="s">
        <v>87</v>
      </c>
      <c r="D4326" s="319">
        <v>36</v>
      </c>
      <c r="E4326" s="319">
        <v>12728</v>
      </c>
      <c r="F4326" s="319">
        <v>41</v>
      </c>
      <c r="G4326" s="319">
        <v>1.5</v>
      </c>
      <c r="H4326" s="319">
        <v>3</v>
      </c>
      <c r="I4326" s="319">
        <v>40</v>
      </c>
      <c r="J4326" s="320">
        <v>95</v>
      </c>
      <c r="K4326" s="321">
        <f>IFERROR(TablaAforos[[#This Row],[AREA DEL POTRERO]]/TablaAforos[[#This Row],[NUMERO VACAS LOTE]]/TablaAforos[[#This Row],[DIAS OCUPACION]],"")</f>
        <v>103.47967479674797</v>
      </c>
      <c r="L4326" s="322">
        <f t="shared" si="741"/>
        <v>2024</v>
      </c>
      <c r="M4326" s="322">
        <f t="shared" si="742"/>
        <v>11</v>
      </c>
      <c r="N4326" s="322">
        <f t="shared" si="743"/>
        <v>16</v>
      </c>
      <c r="O4326" s="322">
        <v>6</v>
      </c>
      <c r="P4326" s="322"/>
      <c r="Q4326" s="319"/>
    </row>
    <row r="4327" spans="1:17">
      <c r="A4327" s="318">
        <v>45613</v>
      </c>
      <c r="B4327" s="319" t="s">
        <v>81</v>
      </c>
      <c r="C4327" s="319">
        <v>1</v>
      </c>
      <c r="D4327" s="319">
        <v>70</v>
      </c>
      <c r="E4327" s="319">
        <v>2762</v>
      </c>
      <c r="F4327" s="319">
        <v>39</v>
      </c>
      <c r="G4327" s="319">
        <v>1.9</v>
      </c>
      <c r="H4327" s="319">
        <v>1</v>
      </c>
      <c r="I4327" s="319">
        <v>36</v>
      </c>
      <c r="J4327" s="320">
        <v>88.8</v>
      </c>
      <c r="K4327" s="321">
        <f>IFERROR(TablaAforos[[#This Row],[AREA DEL POTRERO]]/TablaAforos[[#This Row],[NUMERO VACAS LOTE]]/TablaAforos[[#This Row],[DIAS OCUPACION]],"")</f>
        <v>70.820512820512818</v>
      </c>
      <c r="L4327" s="322">
        <f t="shared" si="741"/>
        <v>2024</v>
      </c>
      <c r="M4327" s="322">
        <f t="shared" si="742"/>
        <v>11</v>
      </c>
      <c r="N4327" s="322">
        <f t="shared" si="743"/>
        <v>17</v>
      </c>
      <c r="O4327" s="322">
        <v>6</v>
      </c>
      <c r="P4327" s="322"/>
      <c r="Q4327" s="319"/>
    </row>
    <row r="4328" spans="1:17">
      <c r="A4328" s="318">
        <v>45613</v>
      </c>
      <c r="B4328" s="319" t="s">
        <v>81</v>
      </c>
      <c r="C4328" s="319">
        <v>2</v>
      </c>
      <c r="D4328" s="319">
        <v>87</v>
      </c>
      <c r="E4328" s="319">
        <v>3351</v>
      </c>
      <c r="F4328" s="319">
        <v>33</v>
      </c>
      <c r="G4328" s="319">
        <v>1.6</v>
      </c>
      <c r="H4328" s="319">
        <v>1</v>
      </c>
      <c r="I4328" s="319">
        <v>25</v>
      </c>
      <c r="J4328" s="320">
        <v>83.4</v>
      </c>
      <c r="K4328" s="321">
        <f>IFERROR(TablaAforos[[#This Row],[AREA DEL POTRERO]]/TablaAforos[[#This Row],[NUMERO VACAS LOTE]]/TablaAforos[[#This Row],[DIAS OCUPACION]],"")</f>
        <v>101.54545454545455</v>
      </c>
      <c r="L4328" s="322">
        <f t="shared" si="741"/>
        <v>2024</v>
      </c>
      <c r="M4328" s="322">
        <f t="shared" si="742"/>
        <v>11</v>
      </c>
      <c r="N4328" s="322">
        <f t="shared" si="743"/>
        <v>17</v>
      </c>
      <c r="O4328" s="322">
        <v>6</v>
      </c>
      <c r="P4328" s="322"/>
      <c r="Q4328" s="319"/>
    </row>
    <row r="4329" spans="1:17">
      <c r="A4329" s="318">
        <v>45613</v>
      </c>
      <c r="B4329" s="319" t="s">
        <v>82</v>
      </c>
      <c r="C4329" s="319" t="s">
        <v>86</v>
      </c>
      <c r="D4329" s="319">
        <v>3</v>
      </c>
      <c r="E4329" s="319">
        <v>2500</v>
      </c>
      <c r="F4329" s="319">
        <v>39</v>
      </c>
      <c r="G4329" s="319">
        <v>1.6</v>
      </c>
      <c r="H4329" s="319">
        <v>1</v>
      </c>
      <c r="I4329" s="319">
        <v>29</v>
      </c>
      <c r="J4329" s="320">
        <v>63.1</v>
      </c>
      <c r="K4329" s="321">
        <f>IFERROR(TablaAforos[[#This Row],[AREA DEL POTRERO]]/TablaAforos[[#This Row],[NUMERO VACAS LOTE]]/TablaAforos[[#This Row],[DIAS OCUPACION]],"")</f>
        <v>64.102564102564102</v>
      </c>
      <c r="L4329" s="322">
        <f>YEAR(A4329)</f>
        <v>2024</v>
      </c>
      <c r="M4329" s="322">
        <f>MONTH(A4329)</f>
        <v>11</v>
      </c>
      <c r="N4329" s="322">
        <f>DAY(A4329)</f>
        <v>17</v>
      </c>
      <c r="O4329" s="322">
        <v>6</v>
      </c>
      <c r="P4329" s="322"/>
      <c r="Q4329" s="319"/>
    </row>
    <row r="4330" spans="1:17">
      <c r="A4330" s="318">
        <v>45613</v>
      </c>
      <c r="B4330" s="319" t="s">
        <v>88</v>
      </c>
      <c r="C4330" s="319">
        <v>1</v>
      </c>
      <c r="D4330" s="319">
        <v>7</v>
      </c>
      <c r="E4330" s="319">
        <v>13123</v>
      </c>
      <c r="F4330" s="319">
        <v>51</v>
      </c>
      <c r="G4330" s="319">
        <v>1.5</v>
      </c>
      <c r="H4330" s="319">
        <v>2</v>
      </c>
      <c r="I4330" s="319">
        <v>56</v>
      </c>
      <c r="J4330" s="320">
        <v>120</v>
      </c>
      <c r="K4330" s="321">
        <f>IFERROR(TablaAforos[[#This Row],[AREA DEL POTRERO]]/TablaAforos[[#This Row],[NUMERO VACAS LOTE]]/TablaAforos[[#This Row],[DIAS OCUPACION]],"")</f>
        <v>128.65686274509804</v>
      </c>
      <c r="L4330" s="322">
        <f t="shared" si="741"/>
        <v>2024</v>
      </c>
      <c r="M4330" s="322">
        <f t="shared" si="742"/>
        <v>11</v>
      </c>
      <c r="N4330" s="322">
        <f t="shared" si="743"/>
        <v>17</v>
      </c>
      <c r="O4330" s="334">
        <v>6</v>
      </c>
      <c r="P4330" s="322"/>
      <c r="Q4330" s="319"/>
    </row>
    <row r="4331" spans="1:17">
      <c r="A4331" s="318">
        <v>45614</v>
      </c>
      <c r="B4331" s="319" t="s">
        <v>81</v>
      </c>
      <c r="C4331" s="319">
        <v>1</v>
      </c>
      <c r="D4331" s="319">
        <v>133</v>
      </c>
      <c r="E4331" s="319">
        <v>5015</v>
      </c>
      <c r="F4331" s="319">
        <v>39</v>
      </c>
      <c r="G4331" s="319">
        <v>1.8</v>
      </c>
      <c r="H4331" s="319">
        <v>1.5</v>
      </c>
      <c r="I4331" s="319">
        <v>27</v>
      </c>
      <c r="J4331" s="320">
        <v>102</v>
      </c>
      <c r="K4331" s="321">
        <f>IFERROR(TablaAforos[[#This Row],[AREA DEL POTRERO]]/TablaAforos[[#This Row],[NUMERO VACAS LOTE]]/TablaAforos[[#This Row],[DIAS OCUPACION]],"")</f>
        <v>85.726495726495727</v>
      </c>
      <c r="L4331" s="322">
        <f t="shared" si="741"/>
        <v>2024</v>
      </c>
      <c r="M4331" s="322">
        <f t="shared" si="742"/>
        <v>11</v>
      </c>
      <c r="N4331" s="322">
        <f t="shared" si="743"/>
        <v>18</v>
      </c>
      <c r="O4331" s="322">
        <v>6</v>
      </c>
      <c r="P4331" s="322"/>
      <c r="Q4331" s="319"/>
    </row>
    <row r="4332" spans="1:17">
      <c r="A4332" s="318">
        <v>45614</v>
      </c>
      <c r="B4332" s="319" t="s">
        <v>81</v>
      </c>
      <c r="C4332" s="319">
        <v>2</v>
      </c>
      <c r="D4332" s="319">
        <v>88</v>
      </c>
      <c r="E4332" s="319">
        <v>2092</v>
      </c>
      <c r="F4332" s="319">
        <v>33</v>
      </c>
      <c r="G4332" s="319">
        <v>1.8</v>
      </c>
      <c r="H4332" s="319">
        <v>1</v>
      </c>
      <c r="I4332" s="319">
        <v>25</v>
      </c>
      <c r="J4332" s="320">
        <v>89.4</v>
      </c>
      <c r="K4332" s="321">
        <f>IFERROR(TablaAforos[[#This Row],[AREA DEL POTRERO]]/TablaAforos[[#This Row],[NUMERO VACAS LOTE]]/TablaAforos[[#This Row],[DIAS OCUPACION]],"")</f>
        <v>63.393939393939391</v>
      </c>
      <c r="L4332" s="322">
        <f t="shared" si="741"/>
        <v>2024</v>
      </c>
      <c r="M4332" s="322">
        <f t="shared" si="742"/>
        <v>11</v>
      </c>
      <c r="N4332" s="322">
        <f t="shared" si="743"/>
        <v>18</v>
      </c>
      <c r="O4332" s="322">
        <v>6</v>
      </c>
      <c r="P4332" s="322"/>
      <c r="Q4332" s="319"/>
    </row>
    <row r="4333" spans="1:17">
      <c r="A4333" s="318">
        <v>45614</v>
      </c>
      <c r="B4333" s="319" t="s">
        <v>82</v>
      </c>
      <c r="C4333" s="319" t="s">
        <v>86</v>
      </c>
      <c r="D4333" s="319">
        <v>4</v>
      </c>
      <c r="E4333" s="319">
        <v>2500</v>
      </c>
      <c r="F4333" s="319">
        <v>39</v>
      </c>
      <c r="G4333" s="319">
        <v>2</v>
      </c>
      <c r="H4333" s="319">
        <v>1</v>
      </c>
      <c r="I4333" s="319">
        <v>29</v>
      </c>
      <c r="J4333" s="320">
        <v>79.2</v>
      </c>
      <c r="K4333" s="321">
        <f>IFERROR(TablaAforos[[#This Row],[AREA DEL POTRERO]]/TablaAforos[[#This Row],[NUMERO VACAS LOTE]]/TablaAforos[[#This Row],[DIAS OCUPACION]],"")</f>
        <v>64.102564102564102</v>
      </c>
      <c r="L4333" s="322">
        <f t="shared" si="741"/>
        <v>2024</v>
      </c>
      <c r="M4333" s="322">
        <f t="shared" si="742"/>
        <v>11</v>
      </c>
      <c r="N4333" s="322">
        <f t="shared" si="743"/>
        <v>18</v>
      </c>
      <c r="O4333" s="322">
        <v>6</v>
      </c>
      <c r="P4333" s="322"/>
      <c r="Q4333" s="319"/>
    </row>
    <row r="4334" spans="1:17">
      <c r="A4334" s="318">
        <v>45615</v>
      </c>
      <c r="B4334" s="319" t="s">
        <v>81</v>
      </c>
      <c r="C4334" s="319">
        <v>2</v>
      </c>
      <c r="D4334" s="319">
        <v>89</v>
      </c>
      <c r="E4334" s="319">
        <v>2476</v>
      </c>
      <c r="F4334" s="319">
        <v>33</v>
      </c>
      <c r="G4334" s="319">
        <v>1.6</v>
      </c>
      <c r="H4334" s="319">
        <v>1</v>
      </c>
      <c r="I4334" s="319">
        <v>25</v>
      </c>
      <c r="J4334" s="320">
        <v>74.3</v>
      </c>
      <c r="K4334" s="321">
        <f>IFERROR(TablaAforos[[#This Row],[AREA DEL POTRERO]]/TablaAforos[[#This Row],[NUMERO VACAS LOTE]]/TablaAforos[[#This Row],[DIAS OCUPACION]],"")</f>
        <v>75.030303030303031</v>
      </c>
      <c r="L4334" s="322">
        <f t="shared" si="741"/>
        <v>2024</v>
      </c>
      <c r="M4334" s="322">
        <f t="shared" si="742"/>
        <v>11</v>
      </c>
      <c r="N4334" s="322">
        <f t="shared" si="743"/>
        <v>19</v>
      </c>
      <c r="O4334" s="322">
        <v>6</v>
      </c>
      <c r="P4334" s="322"/>
      <c r="Q4334" s="319"/>
    </row>
    <row r="4335" spans="1:17">
      <c r="A4335" s="318">
        <v>45615</v>
      </c>
      <c r="B4335" s="319" t="s">
        <v>88</v>
      </c>
      <c r="C4335" s="319">
        <v>1</v>
      </c>
      <c r="D4335" s="319">
        <v>8</v>
      </c>
      <c r="E4335" s="319">
        <v>12800</v>
      </c>
      <c r="F4335" s="319">
        <v>51</v>
      </c>
      <c r="G4335" s="319">
        <v>1</v>
      </c>
      <c r="H4335" s="319">
        <v>2</v>
      </c>
      <c r="I4335" s="319">
        <v>27</v>
      </c>
      <c r="J4335" s="320">
        <v>121</v>
      </c>
      <c r="K4335" s="321">
        <f>IFERROR(TablaAforos[[#This Row],[AREA DEL POTRERO]]/TablaAforos[[#This Row],[NUMERO VACAS LOTE]]/TablaAforos[[#This Row],[DIAS OCUPACION]],"")</f>
        <v>125.49019607843137</v>
      </c>
      <c r="L4335" s="322">
        <f t="shared" si="741"/>
        <v>2024</v>
      </c>
      <c r="M4335" s="322">
        <f t="shared" si="742"/>
        <v>11</v>
      </c>
      <c r="N4335" s="322">
        <f t="shared" si="743"/>
        <v>19</v>
      </c>
      <c r="O4335" s="322">
        <v>6</v>
      </c>
      <c r="P4335" s="322"/>
      <c r="Q4335" s="319"/>
    </row>
    <row r="4336" spans="1:17">
      <c r="A4336" s="318">
        <v>45615</v>
      </c>
      <c r="B4336" s="319" t="s">
        <v>82</v>
      </c>
      <c r="C4336" s="319" t="s">
        <v>86</v>
      </c>
      <c r="D4336" s="319">
        <v>5</v>
      </c>
      <c r="E4336" s="319">
        <v>2500</v>
      </c>
      <c r="F4336" s="319">
        <v>39</v>
      </c>
      <c r="G4336" s="319">
        <v>1.5</v>
      </c>
      <c r="H4336" s="319">
        <v>1</v>
      </c>
      <c r="I4336" s="319">
        <v>29</v>
      </c>
      <c r="J4336" s="320">
        <v>60</v>
      </c>
      <c r="K4336" s="321">
        <f>IFERROR(TablaAforos[[#This Row],[AREA DEL POTRERO]]/TablaAforos[[#This Row],[NUMERO VACAS LOTE]]/TablaAforos[[#This Row],[DIAS OCUPACION]],"")</f>
        <v>64.102564102564102</v>
      </c>
      <c r="L4336" s="322">
        <f>YEAR(A4336)</f>
        <v>2024</v>
      </c>
      <c r="M4336" s="322">
        <f>MONTH(A4336)</f>
        <v>11</v>
      </c>
      <c r="N4336" s="322">
        <f>DAY(A4336)</f>
        <v>19</v>
      </c>
      <c r="O4336" s="322">
        <v>6</v>
      </c>
      <c r="P4336" s="322"/>
      <c r="Q4336" s="319"/>
    </row>
    <row r="4337" spans="1:17">
      <c r="A4337" s="318">
        <v>45616</v>
      </c>
      <c r="B4337" s="319" t="s">
        <v>81</v>
      </c>
      <c r="C4337" s="319">
        <v>1</v>
      </c>
      <c r="D4337" s="319">
        <v>6</v>
      </c>
      <c r="E4337" s="319">
        <v>2442</v>
      </c>
      <c r="F4337" s="319">
        <v>38</v>
      </c>
      <c r="G4337" s="319">
        <v>1.7</v>
      </c>
      <c r="H4337" s="319">
        <v>1</v>
      </c>
      <c r="I4337" s="319">
        <v>30</v>
      </c>
      <c r="J4337" s="320">
        <v>73.900000000000006</v>
      </c>
      <c r="K4337" s="321">
        <f>IFERROR(TablaAforos[[#This Row],[AREA DEL POTRERO]]/TablaAforos[[#This Row],[NUMERO VACAS LOTE]]/TablaAforos[[#This Row],[DIAS OCUPACION]],"")</f>
        <v>64.263157894736835</v>
      </c>
      <c r="L4337" s="322">
        <f t="shared" si="741"/>
        <v>2024</v>
      </c>
      <c r="M4337" s="322">
        <f t="shared" si="742"/>
        <v>11</v>
      </c>
      <c r="N4337" s="322">
        <f t="shared" si="743"/>
        <v>20</v>
      </c>
      <c r="O4337" s="322">
        <v>6</v>
      </c>
      <c r="P4337" s="322"/>
      <c r="Q4337" s="319"/>
    </row>
    <row r="4338" spans="1:17">
      <c r="A4338" s="318">
        <v>45616</v>
      </c>
      <c r="B4338" s="319" t="s">
        <v>81</v>
      </c>
      <c r="C4338" s="319">
        <v>2</v>
      </c>
      <c r="D4338" s="319">
        <v>90</v>
      </c>
      <c r="E4338" s="319">
        <v>2328</v>
      </c>
      <c r="F4338" s="319">
        <v>34</v>
      </c>
      <c r="G4338" s="319">
        <v>1.8</v>
      </c>
      <c r="H4338" s="319">
        <v>1</v>
      </c>
      <c r="I4338" s="319">
        <v>25</v>
      </c>
      <c r="J4338" s="320">
        <v>93.4</v>
      </c>
      <c r="K4338" s="321">
        <f>IFERROR(TablaAforos[[#This Row],[AREA DEL POTRERO]]/TablaAforos[[#This Row],[NUMERO VACAS LOTE]]/TablaAforos[[#This Row],[DIAS OCUPACION]],"")</f>
        <v>68.470588235294116</v>
      </c>
      <c r="L4338" s="322">
        <f t="shared" si="741"/>
        <v>2024</v>
      </c>
      <c r="M4338" s="322">
        <f t="shared" si="742"/>
        <v>11</v>
      </c>
      <c r="N4338" s="322">
        <f t="shared" si="743"/>
        <v>20</v>
      </c>
      <c r="O4338" s="322">
        <v>6</v>
      </c>
      <c r="P4338" s="322"/>
      <c r="Q4338" s="319"/>
    </row>
    <row r="4339" spans="1:17">
      <c r="A4339" s="318">
        <v>45616</v>
      </c>
      <c r="B4339" s="319" t="s">
        <v>82</v>
      </c>
      <c r="C4339" s="319" t="s">
        <v>86</v>
      </c>
      <c r="D4339" s="319">
        <v>6</v>
      </c>
      <c r="E4339" s="319">
        <v>2500</v>
      </c>
      <c r="F4339" s="319">
        <v>39</v>
      </c>
      <c r="G4339" s="319">
        <v>1.7</v>
      </c>
      <c r="H4339" s="319">
        <v>1</v>
      </c>
      <c r="I4339" s="319">
        <v>29</v>
      </c>
      <c r="J4339" s="320">
        <v>68.5</v>
      </c>
      <c r="K4339" s="321">
        <f>IFERROR(TablaAforos[[#This Row],[AREA DEL POTRERO]]/TablaAforos[[#This Row],[NUMERO VACAS LOTE]]/TablaAforos[[#This Row],[DIAS OCUPACION]],"")</f>
        <v>64.102564102564102</v>
      </c>
      <c r="L4339" s="322">
        <f t="shared" si="741"/>
        <v>2024</v>
      </c>
      <c r="M4339" s="322">
        <f t="shared" si="742"/>
        <v>11</v>
      </c>
      <c r="N4339" s="322">
        <f t="shared" si="743"/>
        <v>20</v>
      </c>
      <c r="O4339" s="322">
        <v>6</v>
      </c>
      <c r="P4339" s="322"/>
      <c r="Q4339" s="319"/>
    </row>
    <row r="4340" spans="1:17">
      <c r="A4340" s="318">
        <v>45312</v>
      </c>
      <c r="B4340" s="319" t="s">
        <v>81</v>
      </c>
      <c r="C4340" s="319">
        <v>1</v>
      </c>
      <c r="D4340" s="319">
        <v>5</v>
      </c>
      <c r="E4340" s="319">
        <v>2550</v>
      </c>
      <c r="F4340" s="319">
        <v>38</v>
      </c>
      <c r="G4340" s="319">
        <v>1.8</v>
      </c>
      <c r="H4340" s="319">
        <v>1</v>
      </c>
      <c r="I4340" s="319">
        <v>30</v>
      </c>
      <c r="J4340" s="320">
        <v>81.099999999999994</v>
      </c>
      <c r="K4340" s="321">
        <f>IFERROR(TablaAforos[[#This Row],[AREA DEL POTRERO]]/TablaAforos[[#This Row],[NUMERO VACAS LOTE]]/TablaAforos[[#This Row],[DIAS OCUPACION]],"")</f>
        <v>67.10526315789474</v>
      </c>
      <c r="L4340" s="322">
        <f t="shared" si="741"/>
        <v>2024</v>
      </c>
      <c r="M4340" s="322">
        <f t="shared" si="742"/>
        <v>1</v>
      </c>
      <c r="N4340" s="322">
        <f t="shared" si="743"/>
        <v>21</v>
      </c>
      <c r="O4340" s="322">
        <v>6</v>
      </c>
      <c r="P4340" s="322"/>
      <c r="Q4340" s="319"/>
    </row>
    <row r="4341" spans="1:17">
      <c r="A4341" s="318">
        <v>45617</v>
      </c>
      <c r="B4341" s="319" t="s">
        <v>81</v>
      </c>
      <c r="C4341" s="319">
        <v>2</v>
      </c>
      <c r="D4341" s="319">
        <v>91</v>
      </c>
      <c r="E4341" s="319">
        <v>2016</v>
      </c>
      <c r="F4341" s="319">
        <v>34</v>
      </c>
      <c r="G4341" s="319">
        <v>1.7</v>
      </c>
      <c r="H4341" s="319">
        <v>1</v>
      </c>
      <c r="I4341" s="319">
        <v>25</v>
      </c>
      <c r="J4341" s="320">
        <v>61.2</v>
      </c>
      <c r="K4341" s="321">
        <f>IFERROR(TablaAforos[[#This Row],[AREA DEL POTRERO]]/TablaAforos[[#This Row],[NUMERO VACAS LOTE]]/TablaAforos[[#This Row],[DIAS OCUPACION]],"")</f>
        <v>59.294117647058826</v>
      </c>
      <c r="L4341" s="322">
        <f t="shared" si="741"/>
        <v>2024</v>
      </c>
      <c r="M4341" s="322">
        <f t="shared" si="742"/>
        <v>11</v>
      </c>
      <c r="N4341" s="322">
        <f t="shared" si="743"/>
        <v>21</v>
      </c>
      <c r="O4341" s="322">
        <v>6</v>
      </c>
      <c r="P4341" s="322"/>
      <c r="Q4341" s="319"/>
    </row>
    <row r="4342" spans="1:17">
      <c r="A4342" s="318">
        <v>45617</v>
      </c>
      <c r="B4342" s="319" t="s">
        <v>81</v>
      </c>
      <c r="C4342" s="319">
        <v>2</v>
      </c>
      <c r="D4342" s="319">
        <v>37</v>
      </c>
      <c r="E4342" s="319">
        <v>2058</v>
      </c>
      <c r="F4342" s="319">
        <v>35</v>
      </c>
      <c r="G4342" s="319">
        <v>2.1</v>
      </c>
      <c r="H4342" s="319">
        <v>0.5</v>
      </c>
      <c r="I4342" s="319">
        <v>28</v>
      </c>
      <c r="J4342" s="320">
        <v>149</v>
      </c>
      <c r="K4342" s="321">
        <f>IFERROR(TablaAforos[[#This Row],[AREA DEL POTRERO]]/TablaAforos[[#This Row],[NUMERO VACAS LOTE]]/TablaAforos[[#This Row],[DIAS OCUPACION]],"")</f>
        <v>117.6</v>
      </c>
      <c r="L4342" s="322">
        <f t="shared" ref="L4342:L4375" si="744">YEAR(A4342)</f>
        <v>2024</v>
      </c>
      <c r="M4342" s="322">
        <f t="shared" ref="M4342:M4375" si="745">MONTH(A4342)</f>
        <v>11</v>
      </c>
      <c r="N4342" s="322">
        <f t="shared" ref="N4342:N4375" si="746">DAY(A4342)</f>
        <v>21</v>
      </c>
      <c r="O4342" s="322">
        <v>6</v>
      </c>
      <c r="P4342" s="322"/>
      <c r="Q4342" s="319"/>
    </row>
    <row r="4343" spans="1:17">
      <c r="A4343" s="318">
        <v>45617</v>
      </c>
      <c r="B4343" s="319" t="s">
        <v>88</v>
      </c>
      <c r="C4343" s="319">
        <v>1</v>
      </c>
      <c r="D4343" s="319">
        <v>4</v>
      </c>
      <c r="E4343" s="319">
        <v>11400</v>
      </c>
      <c r="F4343" s="319">
        <v>51</v>
      </c>
      <c r="G4343" s="319"/>
      <c r="H4343" s="319"/>
      <c r="I4343" s="319"/>
      <c r="J4343" s="320"/>
      <c r="K4343" s="321" t="str">
        <f>IFERROR(TablaAforos[[#This Row],[AREA DEL POTRERO]]/TablaAforos[[#This Row],[NUMERO VACAS LOTE]]/TablaAforos[[#This Row],[DIAS OCUPACION]],"")</f>
        <v/>
      </c>
      <c r="L4343" s="322">
        <f t="shared" si="744"/>
        <v>2024</v>
      </c>
      <c r="M4343" s="322">
        <f t="shared" si="745"/>
        <v>11</v>
      </c>
      <c r="N4343" s="322">
        <f t="shared" si="746"/>
        <v>21</v>
      </c>
      <c r="O4343" s="322"/>
      <c r="P4343" s="322"/>
      <c r="Q4343" s="319"/>
    </row>
    <row r="4344" spans="1:17">
      <c r="A4344" s="318">
        <v>45617</v>
      </c>
      <c r="B4344" s="319" t="s">
        <v>82</v>
      </c>
      <c r="C4344" s="319" t="s">
        <v>86</v>
      </c>
      <c r="D4344" s="319">
        <v>7</v>
      </c>
      <c r="E4344" s="319">
        <v>2500</v>
      </c>
      <c r="F4344" s="319">
        <v>39</v>
      </c>
      <c r="G4344" s="319">
        <v>1.3</v>
      </c>
      <c r="H4344" s="319">
        <v>1</v>
      </c>
      <c r="I4344" s="319">
        <v>29</v>
      </c>
      <c r="J4344" s="320">
        <v>50</v>
      </c>
      <c r="K4344" s="321">
        <f>IFERROR(TablaAforos[[#This Row],[AREA DEL POTRERO]]/TablaAforos[[#This Row],[NUMERO VACAS LOTE]]/TablaAforos[[#This Row],[DIAS OCUPACION]],"")</f>
        <v>64.102564102564102</v>
      </c>
      <c r="L4344" s="322">
        <f t="shared" si="744"/>
        <v>2024</v>
      </c>
      <c r="M4344" s="322">
        <f t="shared" si="745"/>
        <v>11</v>
      </c>
      <c r="N4344" s="322">
        <f t="shared" si="746"/>
        <v>21</v>
      </c>
      <c r="O4344" s="322">
        <v>6</v>
      </c>
      <c r="P4344" s="322"/>
      <c r="Q4344" s="319"/>
    </row>
    <row r="4345" spans="1:17">
      <c r="A4345" s="318">
        <v>45618</v>
      </c>
      <c r="B4345" s="319" t="s">
        <v>81</v>
      </c>
      <c r="C4345" s="319">
        <v>1</v>
      </c>
      <c r="D4345" s="319">
        <v>30</v>
      </c>
      <c r="E4345" s="319">
        <v>4661</v>
      </c>
      <c r="F4345" s="319">
        <v>38</v>
      </c>
      <c r="G4345" s="319">
        <v>1.7</v>
      </c>
      <c r="H4345" s="319">
        <v>1</v>
      </c>
      <c r="I4345" s="319">
        <v>25</v>
      </c>
      <c r="J4345" s="320">
        <v>130</v>
      </c>
      <c r="K4345" s="321">
        <f>IFERROR(TablaAforos[[#This Row],[AREA DEL POTRERO]]/TablaAforos[[#This Row],[NUMERO VACAS LOTE]]/TablaAforos[[#This Row],[DIAS OCUPACION]],"")</f>
        <v>122.65789473684211</v>
      </c>
      <c r="L4345" s="322">
        <f t="shared" si="744"/>
        <v>2024</v>
      </c>
      <c r="M4345" s="322">
        <f t="shared" si="745"/>
        <v>11</v>
      </c>
      <c r="N4345" s="322">
        <f t="shared" si="746"/>
        <v>22</v>
      </c>
      <c r="O4345" s="322">
        <v>6</v>
      </c>
      <c r="P4345" s="322"/>
      <c r="Q4345" s="319"/>
    </row>
    <row r="4346" spans="1:17">
      <c r="A4346" s="318">
        <v>45618</v>
      </c>
      <c r="B4346" s="319" t="s">
        <v>81</v>
      </c>
      <c r="C4346" s="319">
        <v>2</v>
      </c>
      <c r="D4346" s="319">
        <v>39</v>
      </c>
      <c r="E4346" s="319">
        <v>1266</v>
      </c>
      <c r="F4346" s="319">
        <v>35</v>
      </c>
      <c r="G4346" s="319">
        <v>1.8</v>
      </c>
      <c r="H4346" s="319">
        <v>0.5</v>
      </c>
      <c r="I4346" s="319">
        <v>28</v>
      </c>
      <c r="J4346" s="320">
        <v>79.400000000000006</v>
      </c>
      <c r="K4346" s="321">
        <f>IFERROR(TablaAforos[[#This Row],[AREA DEL POTRERO]]/TablaAforos[[#This Row],[NUMERO VACAS LOTE]]/TablaAforos[[#This Row],[DIAS OCUPACION]],"")</f>
        <v>72.342857142857142</v>
      </c>
      <c r="L4346" s="322">
        <f t="shared" si="744"/>
        <v>2024</v>
      </c>
      <c r="M4346" s="322">
        <f t="shared" si="745"/>
        <v>11</v>
      </c>
      <c r="N4346" s="322">
        <f t="shared" si="746"/>
        <v>22</v>
      </c>
      <c r="O4346" s="322">
        <v>6</v>
      </c>
      <c r="P4346" s="322"/>
      <c r="Q4346" s="319"/>
    </row>
    <row r="4347" spans="1:17">
      <c r="A4347" s="318">
        <v>45618</v>
      </c>
      <c r="B4347" s="319" t="s">
        <v>82</v>
      </c>
      <c r="C4347" s="319" t="s">
        <v>86</v>
      </c>
      <c r="D4347" s="319">
        <v>8</v>
      </c>
      <c r="E4347" s="319">
        <v>2500</v>
      </c>
      <c r="F4347" s="319">
        <v>39</v>
      </c>
      <c r="G4347" s="319">
        <v>1.8</v>
      </c>
      <c r="H4347" s="319">
        <v>1</v>
      </c>
      <c r="I4347" s="319">
        <v>29</v>
      </c>
      <c r="J4347" s="320">
        <v>70.400000000000006</v>
      </c>
      <c r="K4347" s="321">
        <f>IFERROR(TablaAforos[[#This Row],[AREA DEL POTRERO]]/TablaAforos[[#This Row],[NUMERO VACAS LOTE]]/TablaAforos[[#This Row],[DIAS OCUPACION]],"")</f>
        <v>64.102564102564102</v>
      </c>
      <c r="L4347" s="322">
        <f t="shared" si="744"/>
        <v>2024</v>
      </c>
      <c r="M4347" s="322">
        <f t="shared" si="745"/>
        <v>11</v>
      </c>
      <c r="N4347" s="322">
        <f t="shared" si="746"/>
        <v>22</v>
      </c>
      <c r="O4347" s="322">
        <v>6</v>
      </c>
      <c r="P4347" s="322"/>
      <c r="Q4347" s="319"/>
    </row>
    <row r="4348" spans="1:17">
      <c r="A4348" s="318">
        <v>45619</v>
      </c>
      <c r="B4348" s="319" t="s">
        <v>81</v>
      </c>
      <c r="C4348" s="319">
        <v>1</v>
      </c>
      <c r="D4348" s="319">
        <v>61</v>
      </c>
      <c r="E4348" s="319">
        <v>10162</v>
      </c>
      <c r="F4348" s="319">
        <v>38</v>
      </c>
      <c r="G4348" s="319">
        <v>1.9</v>
      </c>
      <c r="H4348" s="319">
        <v>4</v>
      </c>
      <c r="I4348" s="319">
        <v>24</v>
      </c>
      <c r="J4348" s="320">
        <v>103</v>
      </c>
      <c r="K4348" s="321">
        <f>IFERROR(TablaAforos[[#This Row],[AREA DEL POTRERO]]/TablaAforos[[#This Row],[NUMERO VACAS LOTE]]/TablaAforos[[#This Row],[DIAS OCUPACION]],"")</f>
        <v>66.85526315789474</v>
      </c>
      <c r="L4348" s="322">
        <f t="shared" si="744"/>
        <v>2024</v>
      </c>
      <c r="M4348" s="322">
        <f t="shared" si="745"/>
        <v>11</v>
      </c>
      <c r="N4348" s="322">
        <f t="shared" si="746"/>
        <v>23</v>
      </c>
      <c r="O4348" s="322">
        <v>6</v>
      </c>
      <c r="P4348" s="322"/>
      <c r="Q4348" s="319"/>
    </row>
    <row r="4349" spans="1:17">
      <c r="A4349" s="318">
        <v>45619</v>
      </c>
      <c r="B4349" s="319" t="s">
        <v>81</v>
      </c>
      <c r="C4349" s="319">
        <v>2</v>
      </c>
      <c r="D4349" s="319">
        <v>40</v>
      </c>
      <c r="E4349" s="319">
        <v>1867</v>
      </c>
      <c r="F4349" s="319">
        <v>35</v>
      </c>
      <c r="G4349" s="319">
        <v>1.5</v>
      </c>
      <c r="H4349" s="319">
        <v>0.5</v>
      </c>
      <c r="I4349" s="319">
        <v>28</v>
      </c>
      <c r="J4349" s="320">
        <v>99.9</v>
      </c>
      <c r="K4349" s="321">
        <f>IFERROR(TablaAforos[[#This Row],[AREA DEL POTRERO]]/TablaAforos[[#This Row],[NUMERO VACAS LOTE]]/TablaAforos[[#This Row],[DIAS OCUPACION]],"")</f>
        <v>106.68571428571428</v>
      </c>
      <c r="L4349" s="322">
        <f t="shared" si="744"/>
        <v>2024</v>
      </c>
      <c r="M4349" s="322">
        <f t="shared" si="745"/>
        <v>11</v>
      </c>
      <c r="N4349" s="322">
        <f t="shared" si="746"/>
        <v>23</v>
      </c>
      <c r="O4349" s="322">
        <v>6</v>
      </c>
      <c r="P4349" s="322"/>
      <c r="Q4349" s="319"/>
    </row>
    <row r="4350" spans="1:17">
      <c r="A4350" s="318">
        <v>45619</v>
      </c>
      <c r="B4350" s="319" t="s">
        <v>81</v>
      </c>
      <c r="C4350" s="319">
        <v>2</v>
      </c>
      <c r="D4350" s="319">
        <v>41</v>
      </c>
      <c r="E4350" s="319">
        <v>2524</v>
      </c>
      <c r="F4350" s="319">
        <v>35</v>
      </c>
      <c r="G4350" s="319">
        <v>1.3</v>
      </c>
      <c r="H4350" s="319">
        <v>1</v>
      </c>
      <c r="I4350" s="319">
        <v>28</v>
      </c>
      <c r="J4350" s="320">
        <v>125</v>
      </c>
      <c r="K4350" s="321">
        <f>IFERROR(TablaAforos[[#This Row],[AREA DEL POTRERO]]/TablaAforos[[#This Row],[NUMERO VACAS LOTE]]/TablaAforos[[#This Row],[DIAS OCUPACION]],"")</f>
        <v>72.114285714285714</v>
      </c>
      <c r="L4350" s="322">
        <f t="shared" si="744"/>
        <v>2024</v>
      </c>
      <c r="M4350" s="322">
        <f t="shared" si="745"/>
        <v>11</v>
      </c>
      <c r="N4350" s="322">
        <f t="shared" si="746"/>
        <v>23</v>
      </c>
      <c r="O4350" s="322">
        <v>6</v>
      </c>
      <c r="P4350" s="322"/>
      <c r="Q4350" s="319"/>
    </row>
    <row r="4351" spans="1:17">
      <c r="A4351" s="318">
        <v>45619</v>
      </c>
      <c r="B4351" s="319" t="s">
        <v>82</v>
      </c>
      <c r="C4351" s="319" t="s">
        <v>86</v>
      </c>
      <c r="D4351" s="319">
        <v>9</v>
      </c>
      <c r="E4351" s="319">
        <v>2500</v>
      </c>
      <c r="F4351" s="319">
        <v>39</v>
      </c>
      <c r="G4351" s="319">
        <v>1.8</v>
      </c>
      <c r="H4351" s="319">
        <v>1</v>
      </c>
      <c r="I4351" s="319">
        <v>29</v>
      </c>
      <c r="J4351" s="320">
        <v>72.3</v>
      </c>
      <c r="K4351" s="321">
        <f>IFERROR(TablaAforos[[#This Row],[AREA DEL POTRERO]]/TablaAforos[[#This Row],[NUMERO VACAS LOTE]]/TablaAforos[[#This Row],[DIAS OCUPACION]],"")</f>
        <v>64.102564102564102</v>
      </c>
      <c r="L4351" s="322">
        <f t="shared" si="744"/>
        <v>2024</v>
      </c>
      <c r="M4351" s="322">
        <f t="shared" si="745"/>
        <v>11</v>
      </c>
      <c r="N4351" s="322">
        <f t="shared" si="746"/>
        <v>23</v>
      </c>
      <c r="O4351" s="322">
        <v>6</v>
      </c>
      <c r="P4351" s="322"/>
      <c r="Q4351" s="319"/>
    </row>
    <row r="4352" spans="1:17">
      <c r="A4352" s="318">
        <v>45619</v>
      </c>
      <c r="B4352" s="319" t="s">
        <v>82</v>
      </c>
      <c r="C4352" s="319" t="s">
        <v>87</v>
      </c>
      <c r="D4352" s="319">
        <v>37</v>
      </c>
      <c r="E4352" s="319">
        <v>6600</v>
      </c>
      <c r="F4352" s="319">
        <v>41</v>
      </c>
      <c r="G4352" s="319">
        <v>1.2</v>
      </c>
      <c r="H4352" s="319">
        <v>3</v>
      </c>
      <c r="I4352" s="319">
        <v>41</v>
      </c>
      <c r="J4352" s="320">
        <v>77.900000000000006</v>
      </c>
      <c r="K4352" s="321">
        <f>IFERROR(TablaAforos[[#This Row],[AREA DEL POTRERO]]/TablaAforos[[#This Row],[NUMERO VACAS LOTE]]/TablaAforos[[#This Row],[DIAS OCUPACION]],"")</f>
        <v>53.658536585365852</v>
      </c>
      <c r="L4352" s="322">
        <f t="shared" si="744"/>
        <v>2024</v>
      </c>
      <c r="M4352" s="322">
        <f t="shared" si="745"/>
        <v>11</v>
      </c>
      <c r="N4352" s="322">
        <f t="shared" si="746"/>
        <v>23</v>
      </c>
      <c r="O4352" s="322">
        <v>6</v>
      </c>
      <c r="P4352" s="322"/>
      <c r="Q4352" s="319"/>
    </row>
    <row r="4353" spans="1:17">
      <c r="A4353" s="318">
        <v>45620</v>
      </c>
      <c r="B4353" s="319" t="s">
        <v>81</v>
      </c>
      <c r="C4353" s="319">
        <v>2</v>
      </c>
      <c r="D4353" s="319">
        <v>42</v>
      </c>
      <c r="E4353" s="319">
        <v>2723</v>
      </c>
      <c r="F4353" s="319">
        <v>35</v>
      </c>
      <c r="G4353" s="319">
        <v>1.9</v>
      </c>
      <c r="H4353" s="319">
        <v>1</v>
      </c>
      <c r="I4353" s="319">
        <v>28</v>
      </c>
      <c r="J4353" s="320">
        <v>81.3</v>
      </c>
      <c r="K4353" s="321">
        <f>IFERROR(TablaAforos[[#This Row],[AREA DEL POTRERO]]/TablaAforos[[#This Row],[NUMERO VACAS LOTE]]/TablaAforos[[#This Row],[DIAS OCUPACION]],"")</f>
        <v>77.8</v>
      </c>
      <c r="L4353" s="322">
        <f t="shared" si="744"/>
        <v>2024</v>
      </c>
      <c r="M4353" s="322">
        <f t="shared" si="745"/>
        <v>11</v>
      </c>
      <c r="N4353" s="322">
        <f t="shared" si="746"/>
        <v>24</v>
      </c>
      <c r="O4353" s="322">
        <v>6</v>
      </c>
      <c r="P4353" s="322"/>
      <c r="Q4353" s="319"/>
    </row>
    <row r="4354" spans="1:17">
      <c r="A4354" s="318">
        <v>45620</v>
      </c>
      <c r="B4354" s="319" t="s">
        <v>88</v>
      </c>
      <c r="C4354" s="319">
        <v>10</v>
      </c>
      <c r="D4354" s="319">
        <v>10</v>
      </c>
      <c r="E4354" s="319">
        <v>6021</v>
      </c>
      <c r="F4354" s="319">
        <v>51</v>
      </c>
      <c r="G4354" s="319">
        <v>1.3</v>
      </c>
      <c r="H4354" s="319">
        <v>2</v>
      </c>
      <c r="I4354" s="319">
        <v>29</v>
      </c>
      <c r="J4354" s="320">
        <v>53.3</v>
      </c>
      <c r="K4354" s="321">
        <f>IFERROR(TablaAforos[[#This Row],[AREA DEL POTRERO]]/TablaAforos[[#This Row],[NUMERO VACAS LOTE]]/TablaAforos[[#This Row],[DIAS OCUPACION]],"")</f>
        <v>59.029411764705884</v>
      </c>
      <c r="L4354" s="322">
        <f t="shared" si="744"/>
        <v>2024</v>
      </c>
      <c r="M4354" s="322">
        <f t="shared" si="745"/>
        <v>11</v>
      </c>
      <c r="N4354" s="322">
        <f t="shared" si="746"/>
        <v>24</v>
      </c>
      <c r="O4354" s="322">
        <v>6</v>
      </c>
      <c r="P4354" s="322"/>
      <c r="Q4354" s="319"/>
    </row>
    <row r="4355" spans="1:17">
      <c r="A4355" s="318">
        <v>45620</v>
      </c>
      <c r="B4355" s="319" t="s">
        <v>82</v>
      </c>
      <c r="C4355" s="319" t="s">
        <v>86</v>
      </c>
      <c r="D4355" s="319">
        <v>10</v>
      </c>
      <c r="E4355" s="319">
        <v>2500</v>
      </c>
      <c r="F4355" s="319">
        <v>40</v>
      </c>
      <c r="G4355" s="319">
        <v>1.7</v>
      </c>
      <c r="H4355" s="319">
        <v>1</v>
      </c>
      <c r="I4355" s="319">
        <v>29</v>
      </c>
      <c r="J4355" s="320">
        <v>65.3</v>
      </c>
      <c r="K4355" s="321">
        <f>IFERROR(TablaAforos[[#This Row],[AREA DEL POTRERO]]/TablaAforos[[#This Row],[NUMERO VACAS LOTE]]/TablaAforos[[#This Row],[DIAS OCUPACION]],"")</f>
        <v>62.5</v>
      </c>
      <c r="L4355" s="322">
        <f t="shared" si="744"/>
        <v>2024</v>
      </c>
      <c r="M4355" s="322">
        <f t="shared" si="745"/>
        <v>11</v>
      </c>
      <c r="N4355" s="322">
        <f t="shared" si="746"/>
        <v>24</v>
      </c>
      <c r="O4355" s="322">
        <v>6</v>
      </c>
      <c r="P4355" s="322"/>
      <c r="Q4355" s="319"/>
    </row>
    <row r="4356" spans="1:17">
      <c r="A4356" s="318">
        <v>45621</v>
      </c>
      <c r="B4356" s="319" t="s">
        <v>81</v>
      </c>
      <c r="C4356" s="319">
        <v>2</v>
      </c>
      <c r="D4356" s="319">
        <v>33</v>
      </c>
      <c r="E4356" s="319">
        <v>2131</v>
      </c>
      <c r="F4356" s="319">
        <v>37</v>
      </c>
      <c r="G4356" s="319">
        <v>1.7</v>
      </c>
      <c r="H4356" s="319">
        <v>1</v>
      </c>
      <c r="I4356" s="319">
        <v>28</v>
      </c>
      <c r="J4356" s="320">
        <v>65.5</v>
      </c>
      <c r="K4356" s="321">
        <f>IFERROR(TablaAforos[[#This Row],[AREA DEL POTRERO]]/TablaAforos[[#This Row],[NUMERO VACAS LOTE]]/TablaAforos[[#This Row],[DIAS OCUPACION]],"")</f>
        <v>57.594594594594597</v>
      </c>
      <c r="L4356" s="322">
        <f t="shared" si="744"/>
        <v>2024</v>
      </c>
      <c r="M4356" s="322">
        <f t="shared" si="745"/>
        <v>11</v>
      </c>
      <c r="N4356" s="322">
        <f t="shared" si="746"/>
        <v>25</v>
      </c>
      <c r="O4356" s="322">
        <v>6</v>
      </c>
      <c r="P4356" s="322"/>
      <c r="Q4356" s="319"/>
    </row>
    <row r="4357" spans="1:17">
      <c r="A4357" s="318">
        <v>45621</v>
      </c>
      <c r="B4357" s="319" t="s">
        <v>82</v>
      </c>
      <c r="C4357" s="319" t="s">
        <v>86</v>
      </c>
      <c r="D4357" s="319">
        <v>30</v>
      </c>
      <c r="E4357" s="319">
        <v>12578</v>
      </c>
      <c r="F4357" s="319">
        <v>40</v>
      </c>
      <c r="G4357" s="319">
        <v>1.6</v>
      </c>
      <c r="H4357" s="319">
        <v>2</v>
      </c>
      <c r="I4357" s="319">
        <v>39</v>
      </c>
      <c r="J4357" s="320">
        <v>104</v>
      </c>
      <c r="K4357" s="321">
        <f>IFERROR(TablaAforos[[#This Row],[AREA DEL POTRERO]]/TablaAforos[[#This Row],[NUMERO VACAS LOTE]]/TablaAforos[[#This Row],[DIAS OCUPACION]],"")</f>
        <v>157.22499999999999</v>
      </c>
      <c r="L4357" s="322">
        <f t="shared" si="744"/>
        <v>2024</v>
      </c>
      <c r="M4357" s="322">
        <f t="shared" si="745"/>
        <v>11</v>
      </c>
      <c r="N4357" s="322">
        <f t="shared" si="746"/>
        <v>25</v>
      </c>
      <c r="O4357" s="322">
        <v>6</v>
      </c>
      <c r="P4357" s="322"/>
      <c r="Q4357" s="319"/>
    </row>
    <row r="4358" spans="1:17">
      <c r="A4358" s="45">
        <v>45622</v>
      </c>
      <c r="B4358" s="20" t="s">
        <v>81</v>
      </c>
      <c r="C4358" s="20">
        <v>2</v>
      </c>
      <c r="D4358" s="20">
        <v>34</v>
      </c>
      <c r="E4358" s="20">
        <v>2536</v>
      </c>
      <c r="F4358" s="20">
        <v>37</v>
      </c>
      <c r="G4358" s="20">
        <v>1.8</v>
      </c>
      <c r="H4358" s="20">
        <v>1</v>
      </c>
      <c r="I4358" s="20">
        <v>28</v>
      </c>
      <c r="J4358" s="21">
        <v>82.9</v>
      </c>
      <c r="K4358" s="22">
        <f>IFERROR(TablaAforos[[#This Row],[AREA DEL POTRERO]]/TablaAforos[[#This Row],[NUMERO VACAS LOTE]]/TablaAforos[[#This Row],[DIAS OCUPACION]],"")</f>
        <v>68.540540540540547</v>
      </c>
      <c r="L4358" s="23">
        <f>YEAR(A4358)</f>
        <v>2024</v>
      </c>
      <c r="M4358" s="23">
        <f>MONTH(A4358)</f>
        <v>11</v>
      </c>
      <c r="N4358" s="23">
        <f>DAY(A4358)</f>
        <v>26</v>
      </c>
      <c r="O4358" s="23">
        <v>6</v>
      </c>
    </row>
    <row r="4359" spans="1:17">
      <c r="A4359" s="318">
        <v>45622</v>
      </c>
      <c r="B4359" s="319" t="s">
        <v>82</v>
      </c>
      <c r="C4359" s="319" t="s">
        <v>87</v>
      </c>
      <c r="D4359" s="319">
        <v>43</v>
      </c>
      <c r="E4359" s="319">
        <v>8325</v>
      </c>
      <c r="F4359" s="319">
        <v>41</v>
      </c>
      <c r="G4359" s="319">
        <v>1.9</v>
      </c>
      <c r="H4359" s="319">
        <v>2.5</v>
      </c>
      <c r="I4359" s="319">
        <v>43</v>
      </c>
      <c r="J4359" s="320">
        <v>95.5</v>
      </c>
      <c r="K4359" s="321">
        <f>IFERROR(TablaAforos[[#This Row],[AREA DEL POTRERO]]/TablaAforos[[#This Row],[NUMERO VACAS LOTE]]/TablaAforos[[#This Row],[DIAS OCUPACION]],"")</f>
        <v>81.219512195121951</v>
      </c>
      <c r="L4359" s="322">
        <f t="shared" si="744"/>
        <v>2024</v>
      </c>
      <c r="M4359" s="322">
        <f t="shared" si="745"/>
        <v>11</v>
      </c>
      <c r="N4359" s="322">
        <f t="shared" si="746"/>
        <v>26</v>
      </c>
      <c r="O4359" s="322">
        <v>6</v>
      </c>
      <c r="P4359" s="322"/>
      <c r="Q4359" s="319"/>
    </row>
    <row r="4360" spans="1:17">
      <c r="A4360" s="318">
        <v>45622</v>
      </c>
      <c r="B4360" s="319" t="s">
        <v>88</v>
      </c>
      <c r="C4360" s="319">
        <v>1</v>
      </c>
      <c r="D4360" s="319">
        <v>11</v>
      </c>
      <c r="E4360" s="319">
        <v>7920</v>
      </c>
      <c r="F4360" s="319">
        <v>51</v>
      </c>
      <c r="G4360" s="319">
        <v>0.7</v>
      </c>
      <c r="H4360" s="319">
        <v>1</v>
      </c>
      <c r="I4360" s="319">
        <v>29</v>
      </c>
      <c r="J4360" s="320">
        <v>77.2</v>
      </c>
      <c r="K4360" s="321">
        <f>IFERROR(TablaAforos[[#This Row],[AREA DEL POTRERO]]/TablaAforos[[#This Row],[NUMERO VACAS LOTE]]/TablaAforos[[#This Row],[DIAS OCUPACION]],"")</f>
        <v>155.29411764705881</v>
      </c>
      <c r="L4360" s="322">
        <f t="shared" si="744"/>
        <v>2024</v>
      </c>
      <c r="M4360" s="322">
        <f t="shared" si="745"/>
        <v>11</v>
      </c>
      <c r="N4360" s="322">
        <f t="shared" si="746"/>
        <v>26</v>
      </c>
      <c r="O4360" s="322">
        <v>6</v>
      </c>
      <c r="P4360" s="322"/>
      <c r="Q4360" s="319"/>
    </row>
    <row r="4361" spans="1:17" hidden="1">
      <c r="A4361" s="318"/>
      <c r="B4361" s="319"/>
      <c r="C4361" s="319"/>
      <c r="D4361" s="319"/>
      <c r="E4361" s="319"/>
      <c r="F4361" s="319"/>
      <c r="G4361" s="319"/>
      <c r="H4361" s="319"/>
      <c r="I4361" s="319"/>
      <c r="J4361" s="320"/>
      <c r="K4361" s="321" t="str">
        <f>IFERROR(TablaAforos[[#This Row],[AREA DEL POTRERO]]/TablaAforos[[#This Row],[NUMERO VACAS LOTE]]/TablaAforos[[#This Row],[DIAS OCUPACION]],"")</f>
        <v/>
      </c>
      <c r="L4361" s="322">
        <f t="shared" si="744"/>
        <v>1900</v>
      </c>
      <c r="M4361" s="322">
        <f t="shared" si="745"/>
        <v>1</v>
      </c>
      <c r="N4361" s="322">
        <f t="shared" si="746"/>
        <v>0</v>
      </c>
      <c r="O4361" s="322"/>
      <c r="P4361" s="322"/>
      <c r="Q4361" s="319"/>
    </row>
    <row r="4362" spans="1:17">
      <c r="A4362" s="318">
        <v>45623</v>
      </c>
      <c r="B4362" s="20" t="s">
        <v>81</v>
      </c>
      <c r="C4362" s="319">
        <v>2</v>
      </c>
      <c r="D4362" s="319">
        <v>35</v>
      </c>
      <c r="E4362" s="319">
        <v>2357</v>
      </c>
      <c r="F4362" s="319">
        <v>37</v>
      </c>
      <c r="G4362" s="319">
        <v>2.1</v>
      </c>
      <c r="H4362" s="319">
        <v>1</v>
      </c>
      <c r="I4362" s="319">
        <v>28</v>
      </c>
      <c r="J4362" s="320">
        <v>90.7</v>
      </c>
      <c r="K4362" s="321">
        <f>IFERROR(TablaAforos[[#This Row],[AREA DEL POTRERO]]/TablaAforos[[#This Row],[NUMERO VACAS LOTE]]/TablaAforos[[#This Row],[DIAS OCUPACION]],"")</f>
        <v>63.702702702702702</v>
      </c>
      <c r="L4362" s="322">
        <f t="shared" si="744"/>
        <v>2024</v>
      </c>
      <c r="M4362" s="322">
        <f t="shared" si="745"/>
        <v>11</v>
      </c>
      <c r="N4362" s="322">
        <f t="shared" si="746"/>
        <v>27</v>
      </c>
      <c r="O4362" s="322">
        <v>6</v>
      </c>
      <c r="P4362" s="322"/>
      <c r="Q4362" s="319"/>
    </row>
    <row r="4363" spans="1:17">
      <c r="A4363" s="318">
        <v>45623</v>
      </c>
      <c r="B4363" s="319" t="s">
        <v>88</v>
      </c>
      <c r="C4363" s="319">
        <v>1</v>
      </c>
      <c r="D4363" s="319">
        <v>12</v>
      </c>
      <c r="E4363" s="319">
        <v>11460</v>
      </c>
      <c r="F4363" s="319">
        <v>55</v>
      </c>
      <c r="G4363" s="319">
        <v>1.6</v>
      </c>
      <c r="H4363" s="319">
        <v>2</v>
      </c>
      <c r="I4363" s="319">
        <v>28</v>
      </c>
      <c r="J4363" s="320">
        <v>104</v>
      </c>
      <c r="K4363" s="321">
        <f>IFERROR(TablaAforos[[#This Row],[AREA DEL POTRERO]]/TablaAforos[[#This Row],[NUMERO VACAS LOTE]]/TablaAforos[[#This Row],[DIAS OCUPACION]],"")</f>
        <v>104.18181818181819</v>
      </c>
      <c r="L4363" s="322">
        <f t="shared" si="744"/>
        <v>2024</v>
      </c>
      <c r="M4363" s="322">
        <f t="shared" si="745"/>
        <v>11</v>
      </c>
      <c r="N4363" s="322">
        <f t="shared" si="746"/>
        <v>27</v>
      </c>
      <c r="O4363" s="322">
        <v>6</v>
      </c>
      <c r="P4363" s="322"/>
      <c r="Q4363" s="319"/>
    </row>
    <row r="4364" spans="1:17">
      <c r="A4364" s="318">
        <v>45624</v>
      </c>
      <c r="B4364" s="319" t="s">
        <v>81</v>
      </c>
      <c r="C4364" s="319">
        <v>1</v>
      </c>
      <c r="D4364" s="319">
        <v>4</v>
      </c>
      <c r="E4364" s="319">
        <v>2935</v>
      </c>
      <c r="F4364" s="319">
        <v>37</v>
      </c>
      <c r="G4364" s="319">
        <v>1.9</v>
      </c>
      <c r="H4364" s="319">
        <v>1</v>
      </c>
      <c r="I4364" s="319">
        <v>36</v>
      </c>
      <c r="J4364" s="320">
        <v>99.3</v>
      </c>
      <c r="K4364" s="321">
        <f>IFERROR(TablaAforos[[#This Row],[AREA DEL POTRERO]]/TablaAforos[[#This Row],[NUMERO VACAS LOTE]]/TablaAforos[[#This Row],[DIAS OCUPACION]],"")</f>
        <v>79.324324324324323</v>
      </c>
      <c r="L4364" s="322">
        <f t="shared" si="744"/>
        <v>2024</v>
      </c>
      <c r="M4364" s="322">
        <f t="shared" si="745"/>
        <v>11</v>
      </c>
      <c r="N4364" s="322">
        <f t="shared" si="746"/>
        <v>28</v>
      </c>
      <c r="O4364" s="322">
        <v>6</v>
      </c>
      <c r="P4364" s="322"/>
      <c r="Q4364" s="319"/>
    </row>
    <row r="4365" spans="1:17">
      <c r="A4365" s="318">
        <v>45624</v>
      </c>
      <c r="B4365" s="319" t="s">
        <v>81</v>
      </c>
      <c r="C4365" s="319">
        <v>2</v>
      </c>
      <c r="D4365" s="319">
        <v>36</v>
      </c>
      <c r="E4365" s="319">
        <v>3103</v>
      </c>
      <c r="F4365" s="319">
        <v>37</v>
      </c>
      <c r="G4365" s="319">
        <v>1.6</v>
      </c>
      <c r="H4365" s="319">
        <v>1</v>
      </c>
      <c r="I4365" s="319">
        <v>29</v>
      </c>
      <c r="J4365" s="320">
        <v>81.2</v>
      </c>
      <c r="K4365" s="321">
        <f>IFERROR(TablaAforos[[#This Row],[AREA DEL POTRERO]]/TablaAforos[[#This Row],[NUMERO VACAS LOTE]]/TablaAforos[[#This Row],[DIAS OCUPACION]],"")</f>
        <v>83.86486486486487</v>
      </c>
      <c r="L4365" s="322">
        <f t="shared" si="744"/>
        <v>2024</v>
      </c>
      <c r="M4365" s="322">
        <f t="shared" si="745"/>
        <v>11</v>
      </c>
      <c r="N4365" s="322">
        <f t="shared" si="746"/>
        <v>28</v>
      </c>
      <c r="O4365" s="322">
        <v>6</v>
      </c>
      <c r="P4365" s="322"/>
      <c r="Q4365" s="319"/>
    </row>
    <row r="4366" spans="1:17">
      <c r="A4366" s="318" t="s">
        <v>205</v>
      </c>
      <c r="B4366" s="319" t="s">
        <v>82</v>
      </c>
      <c r="C4366" s="319" t="s">
        <v>86</v>
      </c>
      <c r="D4366" s="319">
        <v>14</v>
      </c>
      <c r="E4366" s="319">
        <v>2500</v>
      </c>
      <c r="F4366" s="319">
        <v>40</v>
      </c>
      <c r="G4366" s="319">
        <v>2.5</v>
      </c>
      <c r="H4366" s="319">
        <v>1</v>
      </c>
      <c r="I4366" s="319">
        <v>31</v>
      </c>
      <c r="J4366" s="320">
        <v>93.8</v>
      </c>
      <c r="K4366" s="321">
        <f>IFERROR(TablaAforos[[#This Row],[AREA DEL POTRERO]]/TablaAforos[[#This Row],[NUMERO VACAS LOTE]]/TablaAforos[[#This Row],[DIAS OCUPACION]],"")</f>
        <v>62.5</v>
      </c>
      <c r="L4366" s="322" t="e">
        <f t="shared" si="744"/>
        <v>#VALUE!</v>
      </c>
      <c r="M4366" s="322" t="e">
        <f t="shared" si="745"/>
        <v>#VALUE!</v>
      </c>
      <c r="N4366" s="322" t="e">
        <f t="shared" si="746"/>
        <v>#VALUE!</v>
      </c>
      <c r="O4366" s="322">
        <v>6</v>
      </c>
      <c r="P4366" s="322"/>
      <c r="Q4366" s="319"/>
    </row>
    <row r="4367" spans="1:17">
      <c r="A4367" s="318">
        <v>45625</v>
      </c>
      <c r="B4367" s="319" t="s">
        <v>81</v>
      </c>
      <c r="C4367" s="319">
        <v>1</v>
      </c>
      <c r="D4367" s="319">
        <v>3</v>
      </c>
      <c r="E4367" s="319">
        <v>2161</v>
      </c>
      <c r="F4367" s="319">
        <v>37</v>
      </c>
      <c r="G4367" s="319">
        <v>1.9</v>
      </c>
      <c r="H4367" s="319">
        <v>1</v>
      </c>
      <c r="I4367" s="319">
        <v>36</v>
      </c>
      <c r="J4367" s="320">
        <v>75.5</v>
      </c>
      <c r="K4367" s="321">
        <f>IFERROR(TablaAforos[[#This Row],[AREA DEL POTRERO]]/TablaAforos[[#This Row],[NUMERO VACAS LOTE]]/TablaAforos[[#This Row],[DIAS OCUPACION]],"")</f>
        <v>58.405405405405403</v>
      </c>
      <c r="L4367" s="322">
        <f t="shared" si="744"/>
        <v>2024</v>
      </c>
      <c r="M4367" s="322">
        <f t="shared" si="745"/>
        <v>11</v>
      </c>
      <c r="N4367" s="322">
        <f t="shared" si="746"/>
        <v>29</v>
      </c>
      <c r="O4367" s="322">
        <v>6</v>
      </c>
      <c r="P4367" s="322"/>
      <c r="Q4367" s="319"/>
    </row>
    <row r="4368" spans="1:17">
      <c r="A4368" s="318">
        <v>45625</v>
      </c>
      <c r="B4368" s="319" t="s">
        <v>81</v>
      </c>
      <c r="C4368" s="319">
        <v>2</v>
      </c>
      <c r="D4368" s="319">
        <v>29</v>
      </c>
      <c r="E4368" s="319">
        <v>1925</v>
      </c>
      <c r="F4368" s="319">
        <v>37</v>
      </c>
      <c r="G4368" s="319">
        <v>1.9</v>
      </c>
      <c r="H4368" s="319">
        <v>1</v>
      </c>
      <c r="I4368" s="319">
        <v>28</v>
      </c>
      <c r="J4368" s="320">
        <v>68.3</v>
      </c>
      <c r="K4368" s="321">
        <f>IFERROR(TablaAforos[[#This Row],[AREA DEL POTRERO]]/TablaAforos[[#This Row],[NUMERO VACAS LOTE]]/TablaAforos[[#This Row],[DIAS OCUPACION]],"")</f>
        <v>52.027027027027025</v>
      </c>
      <c r="L4368" s="322">
        <f t="shared" si="744"/>
        <v>2024</v>
      </c>
      <c r="M4368" s="322">
        <f t="shared" si="745"/>
        <v>11</v>
      </c>
      <c r="N4368" s="322">
        <f t="shared" si="746"/>
        <v>29</v>
      </c>
      <c r="O4368" s="322">
        <v>6</v>
      </c>
      <c r="P4368" s="322"/>
      <c r="Q4368" s="319"/>
    </row>
    <row r="4369" spans="1:17">
      <c r="A4369" s="318">
        <v>45625</v>
      </c>
      <c r="B4369" s="319" t="s">
        <v>82</v>
      </c>
      <c r="C4369" s="319" t="s">
        <v>86</v>
      </c>
      <c r="D4369" s="319">
        <v>15</v>
      </c>
      <c r="E4369" s="319">
        <v>2500</v>
      </c>
      <c r="F4369" s="319">
        <v>40</v>
      </c>
      <c r="G4369" s="319">
        <v>2</v>
      </c>
      <c r="H4369" s="319">
        <v>1</v>
      </c>
      <c r="I4369" s="319">
        <v>31</v>
      </c>
      <c r="J4369" s="320">
        <v>77.599999999999994</v>
      </c>
      <c r="K4369" s="321">
        <f>IFERROR(TablaAforos[[#This Row],[AREA DEL POTRERO]]/TablaAforos[[#This Row],[NUMERO VACAS LOTE]]/TablaAforos[[#This Row],[DIAS OCUPACION]],"")</f>
        <v>62.5</v>
      </c>
      <c r="L4369" s="322">
        <f t="shared" si="744"/>
        <v>2024</v>
      </c>
      <c r="M4369" s="322">
        <f t="shared" si="745"/>
        <v>11</v>
      </c>
      <c r="N4369" s="322">
        <f t="shared" si="746"/>
        <v>29</v>
      </c>
      <c r="O4369" s="322">
        <v>6</v>
      </c>
      <c r="P4369" s="322"/>
      <c r="Q4369" s="319"/>
    </row>
    <row r="4370" spans="1:17">
      <c r="A4370" s="318">
        <v>45625</v>
      </c>
      <c r="B4370" s="319" t="s">
        <v>88</v>
      </c>
      <c r="C4370" s="319">
        <v>1</v>
      </c>
      <c r="D4370" s="319">
        <v>1</v>
      </c>
      <c r="E4370" s="319">
        <v>13300</v>
      </c>
      <c r="F4370" s="319">
        <v>53</v>
      </c>
      <c r="G4370" s="319">
        <v>1.1000000000000001</v>
      </c>
      <c r="H4370" s="319">
        <v>2</v>
      </c>
      <c r="I4370" s="319">
        <v>28</v>
      </c>
      <c r="J4370" s="320">
        <v>97.1</v>
      </c>
      <c r="K4370" s="321">
        <f>IFERROR(TablaAforos[[#This Row],[AREA DEL POTRERO]]/TablaAforos[[#This Row],[NUMERO VACAS LOTE]]/TablaAforos[[#This Row],[DIAS OCUPACION]],"")</f>
        <v>125.47169811320755</v>
      </c>
      <c r="L4370" s="322">
        <f t="shared" si="744"/>
        <v>2024</v>
      </c>
      <c r="M4370" s="322">
        <f t="shared" si="745"/>
        <v>11</v>
      </c>
      <c r="N4370" s="322">
        <f t="shared" si="746"/>
        <v>29</v>
      </c>
      <c r="O4370" s="322">
        <v>6</v>
      </c>
      <c r="P4370" s="322"/>
      <c r="Q4370" s="319"/>
    </row>
    <row r="4371" spans="1:17">
      <c r="A4371" s="318">
        <v>45626</v>
      </c>
      <c r="B4371" s="319" t="s">
        <v>81</v>
      </c>
      <c r="C4371" s="319">
        <v>1</v>
      </c>
      <c r="D4371" s="319">
        <v>2</v>
      </c>
      <c r="E4371" s="319">
        <v>2458</v>
      </c>
      <c r="F4371" s="319">
        <v>37</v>
      </c>
      <c r="G4371" s="319">
        <v>2.2000000000000002</v>
      </c>
      <c r="H4371" s="319">
        <v>1</v>
      </c>
      <c r="I4371" s="319">
        <v>36</v>
      </c>
      <c r="J4371" s="320">
        <v>98</v>
      </c>
      <c r="K4371" s="321">
        <f>IFERROR(TablaAforos[[#This Row],[AREA DEL POTRERO]]/TablaAforos[[#This Row],[NUMERO VACAS LOTE]]/TablaAforos[[#This Row],[DIAS OCUPACION]],"")</f>
        <v>66.432432432432435</v>
      </c>
      <c r="L4371" s="322">
        <f t="shared" si="744"/>
        <v>2024</v>
      </c>
      <c r="M4371" s="322">
        <f t="shared" si="745"/>
        <v>11</v>
      </c>
      <c r="N4371" s="322">
        <f t="shared" si="746"/>
        <v>30</v>
      </c>
      <c r="O4371" s="322">
        <v>6</v>
      </c>
      <c r="P4371" s="322"/>
      <c r="Q4371" s="319"/>
    </row>
    <row r="4372" spans="1:17">
      <c r="A4372" s="318">
        <v>45626</v>
      </c>
      <c r="B4372" s="319" t="s">
        <v>81</v>
      </c>
      <c r="C4372" s="319">
        <v>2</v>
      </c>
      <c r="D4372" s="319">
        <v>28</v>
      </c>
      <c r="E4372" s="319">
        <v>2234</v>
      </c>
      <c r="F4372" s="319">
        <v>37</v>
      </c>
      <c r="G4372" s="319">
        <v>1.8</v>
      </c>
      <c r="H4372" s="319">
        <v>1</v>
      </c>
      <c r="I4372" s="319">
        <v>30</v>
      </c>
      <c r="J4372" s="320">
        <v>70.3</v>
      </c>
      <c r="K4372" s="321">
        <f>IFERROR(TablaAforos[[#This Row],[AREA DEL POTRERO]]/TablaAforos[[#This Row],[NUMERO VACAS LOTE]]/TablaAforos[[#This Row],[DIAS OCUPACION]],"")</f>
        <v>60.378378378378379</v>
      </c>
      <c r="L4372" s="322">
        <f>YEAR(A4372)</f>
        <v>2024</v>
      </c>
      <c r="M4372" s="322">
        <f>MONTH(A4372)</f>
        <v>11</v>
      </c>
      <c r="N4372" s="322">
        <f>DAY(A4372)</f>
        <v>30</v>
      </c>
      <c r="O4372" s="322">
        <v>6</v>
      </c>
      <c r="P4372" s="322"/>
      <c r="Q4372" s="319"/>
    </row>
    <row r="4373" spans="1:17">
      <c r="A4373" s="318">
        <v>45626</v>
      </c>
      <c r="B4373" s="319" t="s">
        <v>82</v>
      </c>
      <c r="C4373" s="319" t="s">
        <v>86</v>
      </c>
      <c r="D4373" s="319">
        <v>16</v>
      </c>
      <c r="E4373" s="319">
        <v>2500</v>
      </c>
      <c r="F4373" s="319">
        <v>40</v>
      </c>
      <c r="G4373" s="319">
        <v>2</v>
      </c>
      <c r="H4373" s="319">
        <v>1</v>
      </c>
      <c r="I4373" s="319">
        <v>31</v>
      </c>
      <c r="J4373" s="320">
        <v>78</v>
      </c>
      <c r="K4373" s="321">
        <f>IFERROR(TablaAforos[[#This Row],[AREA DEL POTRERO]]/TablaAforos[[#This Row],[NUMERO VACAS LOTE]]/TablaAforos[[#This Row],[DIAS OCUPACION]],"")</f>
        <v>62.5</v>
      </c>
      <c r="L4373" s="322">
        <f t="shared" si="744"/>
        <v>2024</v>
      </c>
      <c r="M4373" s="322">
        <f t="shared" si="745"/>
        <v>11</v>
      </c>
      <c r="N4373" s="322">
        <f t="shared" si="746"/>
        <v>30</v>
      </c>
      <c r="O4373" s="322">
        <v>6</v>
      </c>
      <c r="P4373" s="322"/>
      <c r="Q4373" s="319"/>
    </row>
    <row r="4374" spans="1:17">
      <c r="A4374" s="318">
        <v>45626</v>
      </c>
      <c r="B4374" s="319" t="s">
        <v>82</v>
      </c>
      <c r="C4374" s="319" t="s">
        <v>87</v>
      </c>
      <c r="D4374" s="319">
        <v>46</v>
      </c>
      <c r="E4374" s="319">
        <v>2500</v>
      </c>
      <c r="F4374" s="319">
        <v>42</v>
      </c>
      <c r="G4374" s="319">
        <v>1.7</v>
      </c>
      <c r="H4374" s="319">
        <v>1</v>
      </c>
      <c r="I4374" s="319">
        <v>33</v>
      </c>
      <c r="J4374" s="320">
        <v>62.5</v>
      </c>
      <c r="K4374" s="321">
        <f>IFERROR(TablaAforos[[#This Row],[AREA DEL POTRERO]]/TablaAforos[[#This Row],[NUMERO VACAS LOTE]]/TablaAforos[[#This Row],[DIAS OCUPACION]],"")</f>
        <v>59.523809523809526</v>
      </c>
      <c r="L4374" s="322">
        <f t="shared" si="744"/>
        <v>2024</v>
      </c>
      <c r="M4374" s="322">
        <f t="shared" si="745"/>
        <v>11</v>
      </c>
      <c r="N4374" s="322">
        <f t="shared" si="746"/>
        <v>30</v>
      </c>
      <c r="O4374" s="322">
        <v>6</v>
      </c>
      <c r="P4374" s="322"/>
      <c r="Q4374" s="319"/>
    </row>
    <row r="4375" spans="1:17">
      <c r="A4375" s="318">
        <v>45627</v>
      </c>
      <c r="B4375" s="319" t="s">
        <v>81</v>
      </c>
      <c r="C4375" s="319">
        <v>1</v>
      </c>
      <c r="D4375" s="319">
        <v>1</v>
      </c>
      <c r="E4375" s="319">
        <v>2944</v>
      </c>
      <c r="F4375" s="319">
        <v>37</v>
      </c>
      <c r="G4375" s="319">
        <v>2</v>
      </c>
      <c r="H4375" s="319">
        <v>1</v>
      </c>
      <c r="I4375" s="319">
        <v>36</v>
      </c>
      <c r="J4375" s="320">
        <v>108</v>
      </c>
      <c r="K4375" s="321">
        <f>IFERROR(TablaAforos[[#This Row],[AREA DEL POTRERO]]/TablaAforos[[#This Row],[NUMERO VACAS LOTE]]/TablaAforos[[#This Row],[DIAS OCUPACION]],"")</f>
        <v>79.567567567567565</v>
      </c>
      <c r="L4375" s="322">
        <f t="shared" si="744"/>
        <v>2024</v>
      </c>
      <c r="M4375" s="322">
        <f t="shared" si="745"/>
        <v>12</v>
      </c>
      <c r="N4375" s="322">
        <f t="shared" si="746"/>
        <v>1</v>
      </c>
      <c r="O4375" s="322">
        <v>6</v>
      </c>
      <c r="P4375" s="322"/>
      <c r="Q4375" s="319"/>
    </row>
    <row r="4376" spans="1:17">
      <c r="A4376" s="318">
        <v>45627</v>
      </c>
      <c r="B4376" s="319" t="s">
        <v>81</v>
      </c>
      <c r="C4376" s="319">
        <v>2</v>
      </c>
      <c r="D4376" s="319">
        <v>27</v>
      </c>
      <c r="E4376" s="319">
        <v>2312</v>
      </c>
      <c r="F4376" s="319">
        <v>37</v>
      </c>
      <c r="G4376" s="319">
        <v>1.8</v>
      </c>
      <c r="H4376" s="319">
        <v>1</v>
      </c>
      <c r="I4376" s="319">
        <v>30</v>
      </c>
      <c r="J4376" s="320">
        <v>69.400000000000006</v>
      </c>
      <c r="K4376" s="321">
        <f>IFERROR(TablaAforos[[#This Row],[AREA DEL POTRERO]]/TablaAforos[[#This Row],[NUMERO VACAS LOTE]]/TablaAforos[[#This Row],[DIAS OCUPACION]],"")</f>
        <v>62.486486486486484</v>
      </c>
      <c r="L4376" s="322">
        <f>YEAR(A4376)</f>
        <v>2024</v>
      </c>
      <c r="M4376" s="322">
        <f>MONTH(A4376)</f>
        <v>12</v>
      </c>
      <c r="N4376" s="322">
        <f>DAY(A4376)</f>
        <v>1</v>
      </c>
      <c r="O4376" s="322">
        <v>6</v>
      </c>
      <c r="P4376" s="322"/>
      <c r="Q4376" s="319"/>
    </row>
    <row r="4377" spans="1:17">
      <c r="A4377" s="318">
        <v>45627</v>
      </c>
      <c r="B4377" s="319" t="s">
        <v>82</v>
      </c>
      <c r="C4377" s="319" t="s">
        <v>86</v>
      </c>
      <c r="D4377" s="319">
        <v>17</v>
      </c>
      <c r="E4377" s="319">
        <v>2500</v>
      </c>
      <c r="F4377" s="319">
        <v>40</v>
      </c>
      <c r="G4377" s="319">
        <v>1.6</v>
      </c>
      <c r="H4377" s="319">
        <v>1</v>
      </c>
      <c r="I4377" s="319">
        <v>31</v>
      </c>
      <c r="J4377" s="320">
        <v>62.3</v>
      </c>
      <c r="K4377" s="321">
        <f>IFERROR(TablaAforos[[#This Row],[AREA DEL POTRERO]]/TablaAforos[[#This Row],[NUMERO VACAS LOTE]]/TablaAforos[[#This Row],[DIAS OCUPACION]],"")</f>
        <v>62.5</v>
      </c>
      <c r="L4377" s="322">
        <f t="shared" ref="L4377:L4421" si="747">YEAR(A4377)</f>
        <v>2024</v>
      </c>
      <c r="M4377" s="322">
        <f t="shared" ref="M4377:M4421" si="748">MONTH(A4377)</f>
        <v>12</v>
      </c>
      <c r="N4377" s="322">
        <f t="shared" ref="N4377:N4421" si="749">DAY(A4377)</f>
        <v>1</v>
      </c>
      <c r="O4377" s="322">
        <v>6</v>
      </c>
      <c r="P4377" s="322"/>
      <c r="Q4377" s="319"/>
    </row>
    <row r="4378" spans="1:17">
      <c r="A4378" s="318">
        <v>45627</v>
      </c>
      <c r="B4378" s="319" t="s">
        <v>82</v>
      </c>
      <c r="C4378" s="319" t="s">
        <v>87</v>
      </c>
      <c r="D4378" s="319">
        <v>47</v>
      </c>
      <c r="E4378" s="319">
        <v>2500</v>
      </c>
      <c r="F4378" s="319">
        <v>42</v>
      </c>
      <c r="G4378" s="319">
        <v>1.2</v>
      </c>
      <c r="H4378" s="319">
        <v>1</v>
      </c>
      <c r="I4378" s="319">
        <v>33</v>
      </c>
      <c r="J4378" s="320">
        <v>44.3</v>
      </c>
      <c r="K4378" s="321">
        <f>IFERROR(TablaAforos[[#This Row],[AREA DEL POTRERO]]/TablaAforos[[#This Row],[NUMERO VACAS LOTE]]/TablaAforos[[#This Row],[DIAS OCUPACION]],"")</f>
        <v>59.523809523809526</v>
      </c>
      <c r="L4378" s="322">
        <f t="shared" si="747"/>
        <v>2024</v>
      </c>
      <c r="M4378" s="322">
        <f t="shared" si="748"/>
        <v>12</v>
      </c>
      <c r="N4378" s="322">
        <f t="shared" si="749"/>
        <v>1</v>
      </c>
      <c r="O4378" s="322">
        <v>6</v>
      </c>
      <c r="P4378" s="322"/>
      <c r="Q4378" s="319"/>
    </row>
    <row r="4379" spans="1:17">
      <c r="A4379" s="318">
        <v>45628</v>
      </c>
      <c r="B4379" s="319" t="s">
        <v>81</v>
      </c>
      <c r="C4379" s="319">
        <v>1</v>
      </c>
      <c r="D4379" s="319">
        <v>7</v>
      </c>
      <c r="E4379" s="319">
        <v>2054</v>
      </c>
      <c r="F4379" s="319">
        <v>37</v>
      </c>
      <c r="G4379" s="319">
        <v>1.9</v>
      </c>
      <c r="H4379" s="319">
        <v>1</v>
      </c>
      <c r="I4379" s="319">
        <v>36</v>
      </c>
      <c r="J4379" s="320">
        <v>70.7</v>
      </c>
      <c r="K4379" s="321">
        <f>IFERROR(TablaAforos[[#This Row],[AREA DEL POTRERO]]/TablaAforos[[#This Row],[NUMERO VACAS LOTE]]/TablaAforos[[#This Row],[DIAS OCUPACION]],"")</f>
        <v>55.513513513513516</v>
      </c>
      <c r="L4379" s="322">
        <f t="shared" si="747"/>
        <v>2024</v>
      </c>
      <c r="M4379" s="322">
        <f t="shared" si="748"/>
        <v>12</v>
      </c>
      <c r="N4379" s="322">
        <f t="shared" si="749"/>
        <v>2</v>
      </c>
      <c r="O4379" s="322">
        <v>6</v>
      </c>
      <c r="P4379" s="322"/>
      <c r="Q4379" s="319"/>
    </row>
    <row r="4380" spans="1:17">
      <c r="A4380" s="318">
        <v>45628</v>
      </c>
      <c r="B4380" s="319" t="s">
        <v>81</v>
      </c>
      <c r="C4380" s="319">
        <v>2</v>
      </c>
      <c r="D4380" s="319">
        <v>26</v>
      </c>
      <c r="E4380" s="319">
        <v>2142</v>
      </c>
      <c r="F4380" s="319">
        <v>37</v>
      </c>
      <c r="G4380" s="319">
        <v>1.7</v>
      </c>
      <c r="H4380" s="319">
        <v>1</v>
      </c>
      <c r="I4380" s="319">
        <v>30</v>
      </c>
      <c r="J4380" s="320">
        <v>63.2</v>
      </c>
      <c r="K4380" s="321">
        <f>IFERROR(TablaAforos[[#This Row],[AREA DEL POTRERO]]/TablaAforos[[#This Row],[NUMERO VACAS LOTE]]/TablaAforos[[#This Row],[DIAS OCUPACION]],"")</f>
        <v>57.891891891891895</v>
      </c>
      <c r="L4380" s="322">
        <f t="shared" si="747"/>
        <v>2024</v>
      </c>
      <c r="M4380" s="322">
        <f t="shared" si="748"/>
        <v>12</v>
      </c>
      <c r="N4380" s="322">
        <f t="shared" si="749"/>
        <v>2</v>
      </c>
      <c r="O4380" s="322">
        <v>6</v>
      </c>
      <c r="P4380" s="322"/>
      <c r="Q4380" s="319"/>
    </row>
    <row r="4381" spans="1:17">
      <c r="A4381" s="318">
        <v>45628</v>
      </c>
      <c r="B4381" s="319" t="s">
        <v>82</v>
      </c>
      <c r="C4381" s="319" t="s">
        <v>86</v>
      </c>
      <c r="D4381" s="319">
        <v>18</v>
      </c>
      <c r="E4381" s="319">
        <v>2500</v>
      </c>
      <c r="F4381" s="319">
        <v>41</v>
      </c>
      <c r="G4381" s="319">
        <v>1.8</v>
      </c>
      <c r="H4381" s="319">
        <v>1</v>
      </c>
      <c r="I4381" s="319">
        <v>31</v>
      </c>
      <c r="J4381" s="320">
        <v>69.099999999999994</v>
      </c>
      <c r="K4381" s="321">
        <f>IFERROR(TablaAforos[[#This Row],[AREA DEL POTRERO]]/TablaAforos[[#This Row],[NUMERO VACAS LOTE]]/TablaAforos[[#This Row],[DIAS OCUPACION]],"")</f>
        <v>60.975609756097562</v>
      </c>
      <c r="L4381" s="322">
        <f>YEAR(A4381)</f>
        <v>2024</v>
      </c>
      <c r="M4381" s="322">
        <f>MONTH(A4381)</f>
        <v>12</v>
      </c>
      <c r="N4381" s="322">
        <f>DAY(A4381)</f>
        <v>2</v>
      </c>
      <c r="O4381" s="322">
        <v>6</v>
      </c>
      <c r="P4381" s="322"/>
      <c r="Q4381" s="319"/>
    </row>
    <row r="4382" spans="1:17">
      <c r="A4382" s="318">
        <v>45628</v>
      </c>
      <c r="B4382" s="319" t="s">
        <v>82</v>
      </c>
      <c r="C4382" s="319" t="s">
        <v>87</v>
      </c>
      <c r="D4382" s="319">
        <v>48</v>
      </c>
      <c r="E4382" s="319">
        <v>2500</v>
      </c>
      <c r="F4382" s="319">
        <v>42</v>
      </c>
      <c r="G4382" s="319">
        <v>1.5</v>
      </c>
      <c r="H4382" s="319">
        <v>1</v>
      </c>
      <c r="I4382" s="319">
        <v>33</v>
      </c>
      <c r="J4382" s="320">
        <v>54.6</v>
      </c>
      <c r="K4382" s="321">
        <f>IFERROR(TablaAforos[[#This Row],[AREA DEL POTRERO]]/TablaAforos[[#This Row],[NUMERO VACAS LOTE]]/TablaAforos[[#This Row],[DIAS OCUPACION]],"")</f>
        <v>59.523809523809526</v>
      </c>
      <c r="L4382" s="322">
        <f t="shared" si="747"/>
        <v>2024</v>
      </c>
      <c r="M4382" s="322">
        <f t="shared" si="748"/>
        <v>12</v>
      </c>
      <c r="N4382" s="322">
        <f t="shared" si="749"/>
        <v>2</v>
      </c>
      <c r="O4382" s="322">
        <v>6</v>
      </c>
      <c r="P4382" s="322"/>
      <c r="Q4382" s="319"/>
    </row>
    <row r="4383" spans="1:17">
      <c r="A4383" s="318">
        <v>45628</v>
      </c>
      <c r="B4383" s="319" t="s">
        <v>88</v>
      </c>
      <c r="C4383" s="319">
        <v>1</v>
      </c>
      <c r="D4383" s="319">
        <v>2</v>
      </c>
      <c r="E4383" s="319">
        <v>19318</v>
      </c>
      <c r="F4383" s="319">
        <v>54</v>
      </c>
      <c r="G4383" s="319">
        <v>1.3</v>
      </c>
      <c r="H4383" s="319">
        <v>3</v>
      </c>
      <c r="I4383" s="319">
        <v>28</v>
      </c>
      <c r="J4383" s="320">
        <v>94.4</v>
      </c>
      <c r="K4383" s="321">
        <f>IFERROR(TablaAforos[[#This Row],[AREA DEL POTRERO]]/TablaAforos[[#This Row],[NUMERO VACAS LOTE]]/TablaAforos[[#This Row],[DIAS OCUPACION]],"")</f>
        <v>119.24691358024693</v>
      </c>
      <c r="L4383" s="322">
        <f t="shared" si="747"/>
        <v>2024</v>
      </c>
      <c r="M4383" s="322">
        <f t="shared" si="748"/>
        <v>12</v>
      </c>
      <c r="N4383" s="322">
        <f t="shared" si="749"/>
        <v>2</v>
      </c>
      <c r="O4383" s="322">
        <v>6</v>
      </c>
      <c r="P4383" s="322"/>
      <c r="Q4383" s="319"/>
    </row>
    <row r="4384" spans="1:17">
      <c r="A4384" s="318">
        <v>45629</v>
      </c>
      <c r="B4384" s="319" t="s">
        <v>81</v>
      </c>
      <c r="C4384" s="319">
        <v>1</v>
      </c>
      <c r="D4384" s="319">
        <v>8</v>
      </c>
      <c r="E4384" s="319">
        <v>2211</v>
      </c>
      <c r="F4384" s="319">
        <v>38</v>
      </c>
      <c r="G4384" s="319">
        <v>2.2000000000000002</v>
      </c>
      <c r="H4384" s="319">
        <v>1</v>
      </c>
      <c r="I4384" s="319">
        <v>36</v>
      </c>
      <c r="J4384" s="320">
        <v>85.1</v>
      </c>
      <c r="K4384" s="321">
        <f>IFERROR(TablaAforos[[#This Row],[AREA DEL POTRERO]]/TablaAforos[[#This Row],[NUMERO VACAS LOTE]]/TablaAforos[[#This Row],[DIAS OCUPACION]],"")</f>
        <v>58.184210526315788</v>
      </c>
      <c r="L4384" s="322">
        <f>YEAR(A4384)</f>
        <v>2024</v>
      </c>
      <c r="M4384" s="322">
        <f>MONTH(A4384)</f>
        <v>12</v>
      </c>
      <c r="N4384" s="322">
        <f>DAY(A4384)</f>
        <v>3</v>
      </c>
      <c r="O4384" s="322">
        <v>6</v>
      </c>
      <c r="P4384" s="322"/>
      <c r="Q4384" s="319"/>
    </row>
    <row r="4385" spans="1:17">
      <c r="A4385" s="318">
        <v>45629</v>
      </c>
      <c r="B4385" s="319" t="s">
        <v>81</v>
      </c>
      <c r="C4385" s="319">
        <v>2</v>
      </c>
      <c r="D4385" s="319">
        <v>15</v>
      </c>
      <c r="E4385" s="319">
        <v>2908</v>
      </c>
      <c r="F4385" s="319">
        <v>37</v>
      </c>
      <c r="G4385" s="319">
        <v>2</v>
      </c>
      <c r="H4385" s="319">
        <v>1</v>
      </c>
      <c r="I4385" s="319">
        <v>29</v>
      </c>
      <c r="J4385" s="320">
        <v>107</v>
      </c>
      <c r="K4385" s="321">
        <f>IFERROR(TablaAforos[[#This Row],[AREA DEL POTRERO]]/TablaAforos[[#This Row],[NUMERO VACAS LOTE]]/TablaAforos[[#This Row],[DIAS OCUPACION]],"")</f>
        <v>78.594594594594597</v>
      </c>
      <c r="L4385" s="322">
        <f>YEAR(A4385)</f>
        <v>2024</v>
      </c>
      <c r="M4385" s="322">
        <f>MONTH(A4385)</f>
        <v>12</v>
      </c>
      <c r="N4385" s="322">
        <f>DAY(A4385)</f>
        <v>3</v>
      </c>
      <c r="O4385" s="322">
        <v>6</v>
      </c>
      <c r="P4385" s="322"/>
      <c r="Q4385" s="319"/>
    </row>
    <row r="4386" spans="1:17">
      <c r="A4386" s="318">
        <v>45629</v>
      </c>
      <c r="B4386" s="319" t="s">
        <v>82</v>
      </c>
      <c r="C4386" s="319" t="s">
        <v>86</v>
      </c>
      <c r="D4386" s="319">
        <v>19</v>
      </c>
      <c r="E4386" s="319">
        <v>2500</v>
      </c>
      <c r="F4386" s="319">
        <v>41</v>
      </c>
      <c r="G4386" s="319">
        <v>1.8</v>
      </c>
      <c r="H4386" s="319">
        <v>1</v>
      </c>
      <c r="I4386" s="319">
        <v>31</v>
      </c>
      <c r="J4386" s="320">
        <v>69.099999999999994</v>
      </c>
      <c r="K4386" s="321">
        <f>IFERROR(TablaAforos[[#This Row],[AREA DEL POTRERO]]/TablaAforos[[#This Row],[NUMERO VACAS LOTE]]/TablaAforos[[#This Row],[DIAS OCUPACION]],"")</f>
        <v>60.975609756097562</v>
      </c>
      <c r="L4386" s="322">
        <f>YEAR(A4386)</f>
        <v>2024</v>
      </c>
      <c r="M4386" s="322">
        <f>MONTH(A4386)</f>
        <v>12</v>
      </c>
      <c r="N4386" s="322">
        <f>DAY(A4386)</f>
        <v>3</v>
      </c>
      <c r="O4386" s="322">
        <v>6</v>
      </c>
      <c r="P4386" s="322"/>
      <c r="Q4386" s="319"/>
    </row>
    <row r="4387" spans="1:17">
      <c r="A4387" s="318">
        <v>45629</v>
      </c>
      <c r="B4387" s="319" t="s">
        <v>82</v>
      </c>
      <c r="C4387" s="319" t="s">
        <v>87</v>
      </c>
      <c r="D4387" s="319">
        <v>49</v>
      </c>
      <c r="E4387" s="319">
        <v>2500</v>
      </c>
      <c r="F4387" s="319">
        <v>42</v>
      </c>
      <c r="G4387" s="319">
        <v>1.5</v>
      </c>
      <c r="H4387" s="319">
        <v>1</v>
      </c>
      <c r="I4387" s="319">
        <v>33</v>
      </c>
      <c r="J4387" s="320">
        <v>55</v>
      </c>
      <c r="K4387" s="321">
        <f>IFERROR(TablaAforos[[#This Row],[AREA DEL POTRERO]]/TablaAforos[[#This Row],[NUMERO VACAS LOTE]]/TablaAforos[[#This Row],[DIAS OCUPACION]],"")</f>
        <v>59.523809523809526</v>
      </c>
      <c r="L4387" s="322">
        <f t="shared" si="747"/>
        <v>2024</v>
      </c>
      <c r="M4387" s="322">
        <f t="shared" si="748"/>
        <v>12</v>
      </c>
      <c r="N4387" s="322">
        <f t="shared" si="749"/>
        <v>3</v>
      </c>
      <c r="O4387" s="322">
        <v>6</v>
      </c>
      <c r="P4387" s="322"/>
      <c r="Q4387" s="319"/>
    </row>
    <row r="4388" spans="1:17">
      <c r="A4388" s="318">
        <v>45630</v>
      </c>
      <c r="B4388" s="319" t="s">
        <v>81</v>
      </c>
      <c r="C4388" s="319">
        <v>1</v>
      </c>
      <c r="D4388" s="319">
        <v>9</v>
      </c>
      <c r="E4388" s="319">
        <v>2169</v>
      </c>
      <c r="F4388" s="319">
        <v>38</v>
      </c>
      <c r="G4388" s="319">
        <v>2.2999999999999998</v>
      </c>
      <c r="H4388" s="319">
        <v>1</v>
      </c>
      <c r="I4388" s="319">
        <v>36</v>
      </c>
      <c r="J4388" s="320">
        <v>87.9</v>
      </c>
      <c r="K4388" s="321">
        <f>IFERROR(TablaAforos[[#This Row],[AREA DEL POTRERO]]/TablaAforos[[#This Row],[NUMERO VACAS LOTE]]/TablaAforos[[#This Row],[DIAS OCUPACION]],"")</f>
        <v>57.078947368421055</v>
      </c>
      <c r="L4388" s="322">
        <f>YEAR(A4388)</f>
        <v>2024</v>
      </c>
      <c r="M4388" s="322">
        <f>MONTH(A4388)</f>
        <v>12</v>
      </c>
      <c r="N4388" s="322">
        <f>DAY(A4388)</f>
        <v>4</v>
      </c>
      <c r="O4388" s="322">
        <v>6</v>
      </c>
      <c r="P4388" s="322"/>
      <c r="Q4388" s="319"/>
    </row>
    <row r="4389" spans="1:17">
      <c r="A4389" s="318">
        <v>45630</v>
      </c>
      <c r="B4389" s="319" t="s">
        <v>81</v>
      </c>
      <c r="C4389" s="319">
        <v>2</v>
      </c>
      <c r="D4389" s="319">
        <v>16</v>
      </c>
      <c r="E4389" s="319">
        <v>2327</v>
      </c>
      <c r="F4389" s="319">
        <v>37</v>
      </c>
      <c r="G4389" s="319">
        <v>2.2000000000000002</v>
      </c>
      <c r="H4389" s="319">
        <v>1</v>
      </c>
      <c r="I4389" s="319">
        <v>29</v>
      </c>
      <c r="J4389" s="320">
        <v>92.8</v>
      </c>
      <c r="K4389" s="321">
        <f>IFERROR(TablaAforos[[#This Row],[AREA DEL POTRERO]]/TablaAforos[[#This Row],[NUMERO VACAS LOTE]]/TablaAforos[[#This Row],[DIAS OCUPACION]],"")</f>
        <v>62.891891891891895</v>
      </c>
      <c r="L4389" s="322">
        <f t="shared" si="747"/>
        <v>2024</v>
      </c>
      <c r="M4389" s="322">
        <f t="shared" si="748"/>
        <v>12</v>
      </c>
      <c r="N4389" s="322">
        <f t="shared" si="749"/>
        <v>4</v>
      </c>
      <c r="O4389" s="322">
        <v>6</v>
      </c>
      <c r="P4389" s="322"/>
      <c r="Q4389" s="319"/>
    </row>
    <row r="4390" spans="1:17">
      <c r="A4390" s="318">
        <v>45630</v>
      </c>
      <c r="B4390" s="319" t="s">
        <v>82</v>
      </c>
      <c r="C4390" s="319" t="s">
        <v>86</v>
      </c>
      <c r="D4390" s="319">
        <v>20</v>
      </c>
      <c r="E4390" s="319">
        <v>2500</v>
      </c>
      <c r="F4390" s="319">
        <v>41</v>
      </c>
      <c r="G4390" s="319">
        <v>1.8</v>
      </c>
      <c r="H4390" s="319">
        <v>1</v>
      </c>
      <c r="I4390" s="319">
        <v>31</v>
      </c>
      <c r="J4390" s="320">
        <v>68</v>
      </c>
      <c r="K4390" s="321">
        <f>IFERROR(TablaAforos[[#This Row],[AREA DEL POTRERO]]/TablaAforos[[#This Row],[NUMERO VACAS LOTE]]/TablaAforos[[#This Row],[DIAS OCUPACION]],"")</f>
        <v>60.975609756097562</v>
      </c>
      <c r="L4390" s="322">
        <f t="shared" si="747"/>
        <v>2024</v>
      </c>
      <c r="M4390" s="322">
        <f t="shared" si="748"/>
        <v>12</v>
      </c>
      <c r="N4390" s="322">
        <f t="shared" si="749"/>
        <v>4</v>
      </c>
      <c r="O4390" s="322">
        <v>6</v>
      </c>
      <c r="P4390" s="322"/>
      <c r="Q4390" s="319"/>
    </row>
    <row r="4391" spans="1:17">
      <c r="A4391" s="318">
        <v>45630</v>
      </c>
      <c r="B4391" s="319" t="s">
        <v>82</v>
      </c>
      <c r="C4391" s="319" t="s">
        <v>87</v>
      </c>
      <c r="D4391" s="319">
        <v>50</v>
      </c>
      <c r="E4391" s="319">
        <v>2500</v>
      </c>
      <c r="F4391" s="319">
        <v>42</v>
      </c>
      <c r="G4391" s="319">
        <v>2.1</v>
      </c>
      <c r="H4391" s="319">
        <v>1</v>
      </c>
      <c r="I4391" s="319">
        <v>33</v>
      </c>
      <c r="J4391" s="320">
        <v>75.7</v>
      </c>
      <c r="K4391" s="321">
        <f>IFERROR(TablaAforos[[#This Row],[AREA DEL POTRERO]]/TablaAforos[[#This Row],[NUMERO VACAS LOTE]]/TablaAforos[[#This Row],[DIAS OCUPACION]],"")</f>
        <v>59.523809523809526</v>
      </c>
      <c r="L4391" s="322">
        <f t="shared" si="747"/>
        <v>2024</v>
      </c>
      <c r="M4391" s="322">
        <f t="shared" si="748"/>
        <v>12</v>
      </c>
      <c r="N4391" s="322">
        <f t="shared" si="749"/>
        <v>4</v>
      </c>
      <c r="O4391" s="322">
        <v>6</v>
      </c>
      <c r="P4391" s="322"/>
      <c r="Q4391" s="319"/>
    </row>
    <row r="4392" spans="1:17">
      <c r="A4392" s="318">
        <v>45631</v>
      </c>
      <c r="B4392" s="319" t="s">
        <v>81</v>
      </c>
      <c r="C4392" s="319">
        <v>1</v>
      </c>
      <c r="D4392" s="319">
        <v>10</v>
      </c>
      <c r="E4392" s="319">
        <v>2317</v>
      </c>
      <c r="F4392" s="319">
        <v>38</v>
      </c>
      <c r="G4392" s="319">
        <v>1.8</v>
      </c>
      <c r="H4392" s="319">
        <v>1</v>
      </c>
      <c r="I4392" s="319">
        <v>31</v>
      </c>
      <c r="J4392" s="320">
        <v>72.099999999999994</v>
      </c>
      <c r="K4392" s="321">
        <f>IFERROR(TablaAforos[[#This Row],[AREA DEL POTRERO]]/TablaAforos[[#This Row],[NUMERO VACAS LOTE]]/TablaAforos[[#This Row],[DIAS OCUPACION]],"")</f>
        <v>60.973684210526315</v>
      </c>
      <c r="L4392" s="322">
        <f>YEAR(A4392)</f>
        <v>2024</v>
      </c>
      <c r="M4392" s="322">
        <f>MONTH(A4392)</f>
        <v>12</v>
      </c>
      <c r="N4392" s="322">
        <f>DAY(A4392)</f>
        <v>5</v>
      </c>
      <c r="O4392" s="322">
        <v>6</v>
      </c>
      <c r="P4392" s="322"/>
      <c r="Q4392" s="319"/>
    </row>
    <row r="4393" spans="1:17">
      <c r="A4393" s="318">
        <v>45631</v>
      </c>
      <c r="B4393" s="319" t="s">
        <v>81</v>
      </c>
      <c r="C4393" s="319">
        <v>2</v>
      </c>
      <c r="D4393" s="319">
        <v>71</v>
      </c>
      <c r="E4393" s="319">
        <v>2184</v>
      </c>
      <c r="F4393" s="319">
        <v>37</v>
      </c>
      <c r="G4393" s="319">
        <v>1.5</v>
      </c>
      <c r="H4393" s="319">
        <v>1</v>
      </c>
      <c r="I4393" s="319">
        <v>30</v>
      </c>
      <c r="J4393" s="320">
        <v>58.7</v>
      </c>
      <c r="K4393" s="321">
        <f>IFERROR(TablaAforos[[#This Row],[AREA DEL POTRERO]]/TablaAforos[[#This Row],[NUMERO VACAS LOTE]]/TablaAforos[[#This Row],[DIAS OCUPACION]],"")</f>
        <v>59.027027027027025</v>
      </c>
      <c r="L4393" s="322">
        <f t="shared" si="747"/>
        <v>2024</v>
      </c>
      <c r="M4393" s="322">
        <f t="shared" si="748"/>
        <v>12</v>
      </c>
      <c r="N4393" s="322">
        <f t="shared" si="749"/>
        <v>5</v>
      </c>
      <c r="O4393" s="322">
        <v>6</v>
      </c>
      <c r="P4393" s="322"/>
      <c r="Q4393" s="319"/>
    </row>
    <row r="4394" spans="1:17">
      <c r="A4394" s="318">
        <v>45631</v>
      </c>
      <c r="B4394" s="319" t="s">
        <v>82</v>
      </c>
      <c r="C4394" s="319" t="s">
        <v>86</v>
      </c>
      <c r="D4394" s="319">
        <v>21</v>
      </c>
      <c r="E4394" s="319">
        <v>2500</v>
      </c>
      <c r="F4394" s="319">
        <v>41</v>
      </c>
      <c r="G4394" s="319">
        <v>1.2</v>
      </c>
      <c r="H4394" s="319">
        <v>1</v>
      </c>
      <c r="I4394" s="319">
        <v>31</v>
      </c>
      <c r="J4394" s="320">
        <v>47.2</v>
      </c>
      <c r="K4394" s="321">
        <f>IFERROR(TablaAforos[[#This Row],[AREA DEL POTRERO]]/TablaAforos[[#This Row],[NUMERO VACAS LOTE]]/TablaAforos[[#This Row],[DIAS OCUPACION]],"")</f>
        <v>60.975609756097562</v>
      </c>
      <c r="L4394" s="322">
        <f t="shared" si="747"/>
        <v>2024</v>
      </c>
      <c r="M4394" s="322">
        <f t="shared" si="748"/>
        <v>12</v>
      </c>
      <c r="N4394" s="322">
        <f t="shared" si="749"/>
        <v>5</v>
      </c>
      <c r="O4394" s="322">
        <v>6</v>
      </c>
      <c r="P4394" s="322"/>
      <c r="Q4394" s="319"/>
    </row>
    <row r="4395" spans="1:17">
      <c r="A4395" s="318">
        <v>45631</v>
      </c>
      <c r="B4395" s="319" t="s">
        <v>82</v>
      </c>
      <c r="C4395" s="319" t="s">
        <v>87</v>
      </c>
      <c r="D4395" s="319">
        <v>51</v>
      </c>
      <c r="E4395" s="319">
        <v>2500</v>
      </c>
      <c r="F4395" s="319">
        <v>42</v>
      </c>
      <c r="G4395" s="319">
        <v>1</v>
      </c>
      <c r="H4395" s="319">
        <v>1</v>
      </c>
      <c r="I4395" s="319">
        <v>33</v>
      </c>
      <c r="J4395" s="320">
        <v>36.1</v>
      </c>
      <c r="K4395" s="321">
        <f>IFERROR(TablaAforos[[#This Row],[AREA DEL POTRERO]]/TablaAforos[[#This Row],[NUMERO VACAS LOTE]]/TablaAforos[[#This Row],[DIAS OCUPACION]],"")</f>
        <v>59.523809523809526</v>
      </c>
      <c r="L4395" s="322">
        <f t="shared" si="747"/>
        <v>2024</v>
      </c>
      <c r="M4395" s="322">
        <f t="shared" si="748"/>
        <v>12</v>
      </c>
      <c r="N4395" s="322">
        <f t="shared" si="749"/>
        <v>5</v>
      </c>
      <c r="O4395" s="322">
        <v>6</v>
      </c>
      <c r="P4395" s="322"/>
      <c r="Q4395" s="319"/>
    </row>
    <row r="4396" spans="1:17">
      <c r="A4396" s="318">
        <v>45632</v>
      </c>
      <c r="B4396" s="319" t="s">
        <v>81</v>
      </c>
      <c r="C4396" s="319">
        <v>1</v>
      </c>
      <c r="D4396" s="319">
        <v>11</v>
      </c>
      <c r="E4396" s="319">
        <v>2272</v>
      </c>
      <c r="F4396" s="319">
        <v>38</v>
      </c>
      <c r="G4396" s="319">
        <v>1.7</v>
      </c>
      <c r="H4396" s="319">
        <v>1</v>
      </c>
      <c r="I4396" s="319">
        <v>31</v>
      </c>
      <c r="J4396" s="320">
        <v>66.5</v>
      </c>
      <c r="K4396" s="321">
        <f>IFERROR(TablaAforos[[#This Row],[AREA DEL POTRERO]]/TablaAforos[[#This Row],[NUMERO VACAS LOTE]]/TablaAforos[[#This Row],[DIAS OCUPACION]],"")</f>
        <v>59.789473684210527</v>
      </c>
      <c r="L4396" s="322">
        <f>YEAR(A4396)</f>
        <v>2024</v>
      </c>
      <c r="M4396" s="322">
        <f>MONTH(A4396)</f>
        <v>12</v>
      </c>
      <c r="N4396" s="322">
        <f>DAY(A4396)</f>
        <v>6</v>
      </c>
      <c r="O4396" s="322">
        <v>6</v>
      </c>
      <c r="P4396" s="322"/>
      <c r="Q4396" s="319"/>
    </row>
    <row r="4397" spans="1:17">
      <c r="A4397" s="318">
        <v>45632</v>
      </c>
      <c r="B4397" s="319" t="s">
        <v>81</v>
      </c>
      <c r="C4397" s="319">
        <v>2</v>
      </c>
      <c r="D4397" s="319">
        <v>81</v>
      </c>
      <c r="E4397" s="319">
        <v>2191</v>
      </c>
      <c r="F4397" s="319">
        <v>37</v>
      </c>
      <c r="G4397" s="319">
        <v>1.5</v>
      </c>
      <c r="H4397" s="319">
        <v>1</v>
      </c>
      <c r="I4397" s="319">
        <v>30</v>
      </c>
      <c r="J4397" s="320">
        <v>60.4</v>
      </c>
      <c r="K4397" s="321">
        <f>IFERROR(TablaAforos[[#This Row],[AREA DEL POTRERO]]/TablaAforos[[#This Row],[NUMERO VACAS LOTE]]/TablaAforos[[#This Row],[DIAS OCUPACION]],"")</f>
        <v>59.216216216216218</v>
      </c>
      <c r="L4397" s="322">
        <f t="shared" si="747"/>
        <v>2024</v>
      </c>
      <c r="M4397" s="322">
        <f t="shared" si="748"/>
        <v>12</v>
      </c>
      <c r="N4397" s="322">
        <f t="shared" si="749"/>
        <v>6</v>
      </c>
      <c r="O4397" s="322">
        <v>6</v>
      </c>
      <c r="P4397" s="322"/>
      <c r="Q4397" s="319"/>
    </row>
    <row r="4398" spans="1:17">
      <c r="A4398" s="318">
        <v>45632</v>
      </c>
      <c r="B4398" s="319" t="s">
        <v>82</v>
      </c>
      <c r="C4398" s="319" t="s">
        <v>86</v>
      </c>
      <c r="D4398" s="319">
        <v>54</v>
      </c>
      <c r="E4398" s="319">
        <v>2500</v>
      </c>
      <c r="F4398" s="319">
        <v>35</v>
      </c>
      <c r="G4398" s="319">
        <v>2.6</v>
      </c>
      <c r="H4398" s="319">
        <v>1</v>
      </c>
      <c r="I4398" s="319">
        <v>27</v>
      </c>
      <c r="J4398" s="320">
        <v>112</v>
      </c>
      <c r="K4398" s="321">
        <f>IFERROR(TablaAforos[[#This Row],[AREA DEL POTRERO]]/TablaAforos[[#This Row],[NUMERO VACAS LOTE]]/TablaAforos[[#This Row],[DIAS OCUPACION]],"")</f>
        <v>71.428571428571431</v>
      </c>
      <c r="L4398" s="322">
        <f>YEAR(A4398)</f>
        <v>2024</v>
      </c>
      <c r="M4398" s="322">
        <f>MONTH(A4398)</f>
        <v>12</v>
      </c>
      <c r="N4398" s="322">
        <f>DAY(A4398)</f>
        <v>6</v>
      </c>
      <c r="O4398" s="322">
        <v>0</v>
      </c>
      <c r="P4398" s="322"/>
      <c r="Q4398" s="319"/>
    </row>
    <row r="4399" spans="1:17">
      <c r="A4399" s="318">
        <v>45632</v>
      </c>
      <c r="B4399" s="319" t="s">
        <v>82</v>
      </c>
      <c r="C4399" s="319" t="s">
        <v>87</v>
      </c>
      <c r="D4399" s="319">
        <v>52</v>
      </c>
      <c r="E4399" s="319">
        <v>2500</v>
      </c>
      <c r="F4399" s="319">
        <v>42</v>
      </c>
      <c r="G4399" s="319">
        <v>0.9</v>
      </c>
      <c r="H4399" s="319">
        <v>1</v>
      </c>
      <c r="I4399" s="319">
        <v>33</v>
      </c>
      <c r="J4399" s="320">
        <v>33.299999999999997</v>
      </c>
      <c r="K4399" s="321">
        <f>IFERROR(TablaAforos[[#This Row],[AREA DEL POTRERO]]/TablaAforos[[#This Row],[NUMERO VACAS LOTE]]/TablaAforos[[#This Row],[DIAS OCUPACION]],"")</f>
        <v>59.523809523809526</v>
      </c>
      <c r="L4399" s="322">
        <f t="shared" si="747"/>
        <v>2024</v>
      </c>
      <c r="M4399" s="322">
        <f t="shared" si="748"/>
        <v>12</v>
      </c>
      <c r="N4399" s="322">
        <f t="shared" si="749"/>
        <v>6</v>
      </c>
      <c r="O4399" s="322">
        <v>6</v>
      </c>
      <c r="P4399" s="322"/>
      <c r="Q4399" s="319"/>
    </row>
    <row r="4400" spans="1:17">
      <c r="A4400" s="318">
        <v>45632</v>
      </c>
      <c r="B4400" s="319" t="s">
        <v>88</v>
      </c>
      <c r="C4400" s="319">
        <v>1</v>
      </c>
      <c r="D4400" s="319">
        <v>5</v>
      </c>
      <c r="E4400" s="319">
        <v>8100</v>
      </c>
      <c r="F4400" s="319">
        <v>54</v>
      </c>
      <c r="G4400" s="319">
        <v>2.2000000000000002</v>
      </c>
      <c r="H4400" s="319">
        <v>2</v>
      </c>
      <c r="I4400" s="319">
        <v>26</v>
      </c>
      <c r="J4400" s="320">
        <v>102</v>
      </c>
      <c r="K4400" s="321">
        <f>IFERROR(TablaAforos[[#This Row],[AREA DEL POTRERO]]/TablaAforos[[#This Row],[NUMERO VACAS LOTE]]/TablaAforos[[#This Row],[DIAS OCUPACION]],"")</f>
        <v>75</v>
      </c>
      <c r="L4400" s="322">
        <f t="shared" si="747"/>
        <v>2024</v>
      </c>
      <c r="M4400" s="322">
        <f t="shared" si="748"/>
        <v>12</v>
      </c>
      <c r="N4400" s="322">
        <f t="shared" si="749"/>
        <v>6</v>
      </c>
      <c r="O4400" s="322">
        <v>0</v>
      </c>
      <c r="P4400" s="322"/>
      <c r="Q4400" s="319"/>
    </row>
    <row r="4401" spans="1:17">
      <c r="A4401" s="318">
        <v>45633</v>
      </c>
      <c r="B4401" s="319" t="s">
        <v>81</v>
      </c>
      <c r="C4401" s="319">
        <v>1</v>
      </c>
      <c r="D4401" s="319">
        <v>12</v>
      </c>
      <c r="E4401" s="319">
        <v>2121</v>
      </c>
      <c r="F4401" s="319">
        <v>38</v>
      </c>
      <c r="G4401" s="319">
        <v>1.7</v>
      </c>
      <c r="H4401" s="319">
        <v>1</v>
      </c>
      <c r="I4401" s="319">
        <v>31</v>
      </c>
      <c r="J4401" s="320">
        <v>61.3</v>
      </c>
      <c r="K4401" s="321">
        <f>IFERROR(TablaAforos[[#This Row],[AREA DEL POTRERO]]/TablaAforos[[#This Row],[NUMERO VACAS LOTE]]/TablaAforos[[#This Row],[DIAS OCUPACION]],"")</f>
        <v>55.815789473684212</v>
      </c>
      <c r="L4401" s="322">
        <f>YEAR(A4401)</f>
        <v>2024</v>
      </c>
      <c r="M4401" s="322">
        <f>MONTH(A4401)</f>
        <v>12</v>
      </c>
      <c r="N4401" s="322">
        <f>DAY(A4401)</f>
        <v>7</v>
      </c>
      <c r="O4401" s="322">
        <v>6</v>
      </c>
      <c r="P4401" s="322"/>
      <c r="Q4401" s="319"/>
    </row>
    <row r="4402" spans="1:17">
      <c r="A4402" s="318">
        <v>45633</v>
      </c>
      <c r="B4402" s="319" t="s">
        <v>81</v>
      </c>
      <c r="C4402" s="319">
        <v>2</v>
      </c>
      <c r="D4402" s="319">
        <v>79</v>
      </c>
      <c r="E4402" s="319">
        <v>2750</v>
      </c>
      <c r="F4402" s="319">
        <v>37</v>
      </c>
      <c r="G4402" s="319">
        <v>2.2000000000000002</v>
      </c>
      <c r="H4402" s="319">
        <v>1</v>
      </c>
      <c r="I4402" s="319">
        <v>30</v>
      </c>
      <c r="J4402" s="320">
        <v>110</v>
      </c>
      <c r="K4402" s="321">
        <f>IFERROR(TablaAforos[[#This Row],[AREA DEL POTRERO]]/TablaAforos[[#This Row],[NUMERO VACAS LOTE]]/TablaAforos[[#This Row],[DIAS OCUPACION]],"")</f>
        <v>74.324324324324323</v>
      </c>
      <c r="L4402" s="322">
        <f t="shared" si="747"/>
        <v>2024</v>
      </c>
      <c r="M4402" s="322">
        <f t="shared" si="748"/>
        <v>12</v>
      </c>
      <c r="N4402" s="322">
        <f t="shared" si="749"/>
        <v>7</v>
      </c>
      <c r="O4402" s="322">
        <v>6</v>
      </c>
      <c r="P4402" s="322"/>
      <c r="Q4402" s="319"/>
    </row>
    <row r="4403" spans="1:17">
      <c r="A4403" s="318">
        <v>45633</v>
      </c>
      <c r="B4403" s="319" t="s">
        <v>82</v>
      </c>
      <c r="C4403" s="319" t="s">
        <v>86</v>
      </c>
      <c r="D4403" s="319">
        <v>55</v>
      </c>
      <c r="E4403" s="319">
        <v>2500</v>
      </c>
      <c r="F4403" s="319">
        <v>35</v>
      </c>
      <c r="G4403" s="319">
        <v>2.5</v>
      </c>
      <c r="H4403" s="319">
        <v>1</v>
      </c>
      <c r="I4403" s="319">
        <v>27</v>
      </c>
      <c r="J4403" s="320">
        <v>108</v>
      </c>
      <c r="K4403" s="321">
        <f>IFERROR(TablaAforos[[#This Row],[AREA DEL POTRERO]]/TablaAforos[[#This Row],[NUMERO VACAS LOTE]]/TablaAforos[[#This Row],[DIAS OCUPACION]],"")</f>
        <v>71.428571428571431</v>
      </c>
      <c r="L4403" s="322">
        <f>YEAR(A4403)</f>
        <v>2024</v>
      </c>
      <c r="M4403" s="322">
        <f>MONTH(A4403)</f>
        <v>12</v>
      </c>
      <c r="N4403" s="322">
        <f>DAY(A4403)</f>
        <v>7</v>
      </c>
      <c r="O4403" s="322">
        <v>0</v>
      </c>
      <c r="P4403" s="322"/>
      <c r="Q4403" s="319"/>
    </row>
    <row r="4404" spans="1:17">
      <c r="A4404" s="318">
        <v>45633</v>
      </c>
      <c r="B4404" s="319" t="s">
        <v>82</v>
      </c>
      <c r="C4404" s="319" t="s">
        <v>87</v>
      </c>
      <c r="D4404" s="319">
        <v>53</v>
      </c>
      <c r="E4404" s="319">
        <v>2500</v>
      </c>
      <c r="F4404" s="319">
        <v>42</v>
      </c>
      <c r="G4404" s="319">
        <v>0.6</v>
      </c>
      <c r="H4404" s="319">
        <v>1</v>
      </c>
      <c r="I4404" s="319">
        <v>33</v>
      </c>
      <c r="J4404" s="320">
        <v>24.3</v>
      </c>
      <c r="K4404" s="321">
        <f>IFERROR(TablaAforos[[#This Row],[AREA DEL POTRERO]]/TablaAforos[[#This Row],[NUMERO VACAS LOTE]]/TablaAforos[[#This Row],[DIAS OCUPACION]],"")</f>
        <v>59.523809523809526</v>
      </c>
      <c r="L4404" s="322">
        <f t="shared" si="747"/>
        <v>2024</v>
      </c>
      <c r="M4404" s="322">
        <f t="shared" si="748"/>
        <v>12</v>
      </c>
      <c r="N4404" s="322">
        <f t="shared" si="749"/>
        <v>7</v>
      </c>
      <c r="O4404" s="322">
        <v>6</v>
      </c>
      <c r="P4404" s="322"/>
      <c r="Q4404" s="319"/>
    </row>
    <row r="4405" spans="1:17">
      <c r="A4405" s="318">
        <v>45633</v>
      </c>
      <c r="B4405" s="319" t="s">
        <v>82</v>
      </c>
      <c r="C4405" s="319" t="s">
        <v>87</v>
      </c>
      <c r="D4405" s="319">
        <v>44</v>
      </c>
      <c r="E4405" s="319">
        <v>12727</v>
      </c>
      <c r="F4405" s="319">
        <v>39</v>
      </c>
      <c r="G4405" s="319">
        <v>1.3</v>
      </c>
      <c r="H4405" s="319">
        <v>2.5</v>
      </c>
      <c r="I4405" s="319">
        <v>44</v>
      </c>
      <c r="J4405" s="320">
        <v>104</v>
      </c>
      <c r="K4405" s="321">
        <f>IFERROR(TablaAforos[[#This Row],[AREA DEL POTRERO]]/TablaAforos[[#This Row],[NUMERO VACAS LOTE]]/TablaAforos[[#This Row],[DIAS OCUPACION]],"")</f>
        <v>130.53333333333333</v>
      </c>
      <c r="L4405" s="322">
        <f t="shared" si="747"/>
        <v>2024</v>
      </c>
      <c r="M4405" s="322">
        <f t="shared" si="748"/>
        <v>12</v>
      </c>
      <c r="N4405" s="322">
        <f t="shared" si="749"/>
        <v>7</v>
      </c>
      <c r="O4405" s="322">
        <v>6</v>
      </c>
      <c r="P4405" s="322"/>
      <c r="Q4405" s="319"/>
    </row>
    <row r="4406" spans="1:17">
      <c r="A4406" s="318">
        <v>45634</v>
      </c>
      <c r="B4406" s="319" t="s">
        <v>81</v>
      </c>
      <c r="C4406" s="319">
        <v>1</v>
      </c>
      <c r="D4406" s="319">
        <v>14</v>
      </c>
      <c r="E4406" s="319">
        <v>2247</v>
      </c>
      <c r="F4406" s="319">
        <v>38</v>
      </c>
      <c r="G4406" s="319">
        <v>1.9</v>
      </c>
      <c r="H4406" s="319">
        <v>1</v>
      </c>
      <c r="I4406" s="319">
        <v>31</v>
      </c>
      <c r="J4406" s="320">
        <v>79.400000000000006</v>
      </c>
      <c r="K4406" s="321">
        <f>IFERROR(TablaAforos[[#This Row],[AREA DEL POTRERO]]/TablaAforos[[#This Row],[NUMERO VACAS LOTE]]/TablaAforos[[#This Row],[DIAS OCUPACION]],"")</f>
        <v>59.131578947368418</v>
      </c>
      <c r="L4406" s="322">
        <f t="shared" si="747"/>
        <v>2024</v>
      </c>
      <c r="M4406" s="322">
        <f t="shared" si="748"/>
        <v>12</v>
      </c>
      <c r="N4406" s="322">
        <f t="shared" si="749"/>
        <v>8</v>
      </c>
      <c r="O4406" s="322">
        <v>6</v>
      </c>
      <c r="P4406" s="322"/>
      <c r="Q4406" s="319"/>
    </row>
    <row r="4407" spans="1:17">
      <c r="A4407" s="318">
        <v>45634</v>
      </c>
      <c r="B4407" s="319" t="s">
        <v>81</v>
      </c>
      <c r="C4407" s="319">
        <v>2</v>
      </c>
      <c r="D4407" s="319">
        <v>77</v>
      </c>
      <c r="E4407" s="319">
        <v>2066</v>
      </c>
      <c r="F4407" s="319">
        <v>37</v>
      </c>
      <c r="G4407" s="319">
        <v>1.7</v>
      </c>
      <c r="H4407" s="319">
        <v>1</v>
      </c>
      <c r="I4407" s="319">
        <v>30</v>
      </c>
      <c r="J4407" s="320">
        <v>63.9</v>
      </c>
      <c r="K4407" s="321">
        <f>IFERROR(TablaAforos[[#This Row],[AREA DEL POTRERO]]/TablaAforos[[#This Row],[NUMERO VACAS LOTE]]/TablaAforos[[#This Row],[DIAS OCUPACION]],"")</f>
        <v>55.837837837837839</v>
      </c>
      <c r="L4407" s="322">
        <f t="shared" si="747"/>
        <v>2024</v>
      </c>
      <c r="M4407" s="322">
        <f t="shared" si="748"/>
        <v>12</v>
      </c>
      <c r="N4407" s="322">
        <f t="shared" si="749"/>
        <v>8</v>
      </c>
      <c r="O4407" s="322">
        <v>6</v>
      </c>
      <c r="P4407" s="322"/>
      <c r="Q4407" s="319"/>
    </row>
    <row r="4408" spans="1:17">
      <c r="A4408" s="318">
        <v>45634</v>
      </c>
      <c r="B4408" s="319" t="s">
        <v>82</v>
      </c>
      <c r="C4408" s="319" t="s">
        <v>86</v>
      </c>
      <c r="D4408" s="319">
        <v>56</v>
      </c>
      <c r="E4408" s="319">
        <v>2500</v>
      </c>
      <c r="F4408" s="319">
        <v>35</v>
      </c>
      <c r="G4408" s="319">
        <v>2.2999999999999998</v>
      </c>
      <c r="H4408" s="319">
        <v>1</v>
      </c>
      <c r="I4408" s="319">
        <v>27</v>
      </c>
      <c r="J4408" s="320">
        <v>102</v>
      </c>
      <c r="K4408" s="321">
        <f>IFERROR(TablaAforos[[#This Row],[AREA DEL POTRERO]]/TablaAforos[[#This Row],[NUMERO VACAS LOTE]]/TablaAforos[[#This Row],[DIAS OCUPACION]],"")</f>
        <v>71.428571428571431</v>
      </c>
      <c r="L4408" s="322">
        <f>YEAR(A4408)</f>
        <v>2024</v>
      </c>
      <c r="M4408" s="322">
        <f>MONTH(A4408)</f>
        <v>12</v>
      </c>
      <c r="N4408" s="322">
        <f>DAY(A4408)</f>
        <v>8</v>
      </c>
      <c r="O4408" s="322">
        <v>0</v>
      </c>
      <c r="P4408" s="322"/>
      <c r="Q4408" s="319"/>
    </row>
    <row r="4409" spans="1:17">
      <c r="A4409" s="318">
        <v>45634</v>
      </c>
      <c r="B4409" s="319" t="s">
        <v>88</v>
      </c>
      <c r="C4409" s="319">
        <v>1</v>
      </c>
      <c r="D4409" s="319">
        <v>6</v>
      </c>
      <c r="E4409" s="319">
        <v>6600</v>
      </c>
      <c r="F4409" s="319">
        <v>54</v>
      </c>
      <c r="G4409" s="319">
        <v>2.2999999999999998</v>
      </c>
      <c r="H4409" s="319">
        <v>2</v>
      </c>
      <c r="I4409" s="319">
        <v>26</v>
      </c>
      <c r="J4409" s="320">
        <v>85.1</v>
      </c>
      <c r="K4409" s="321">
        <f>IFERROR(TablaAforos[[#This Row],[AREA DEL POTRERO]]/TablaAforos[[#This Row],[NUMERO VACAS LOTE]]/TablaAforos[[#This Row],[DIAS OCUPACION]],"")</f>
        <v>61.111111111111114</v>
      </c>
      <c r="L4409" s="322">
        <f t="shared" si="747"/>
        <v>2024</v>
      </c>
      <c r="M4409" s="322">
        <f t="shared" si="748"/>
        <v>12</v>
      </c>
      <c r="N4409" s="322">
        <f t="shared" si="749"/>
        <v>8</v>
      </c>
      <c r="O4409" s="322">
        <v>0</v>
      </c>
      <c r="P4409" s="322"/>
      <c r="Q4409" s="319"/>
    </row>
    <row r="4410" spans="1:17">
      <c r="A4410" s="318">
        <v>45635</v>
      </c>
      <c r="B4410" s="319" t="s">
        <v>82</v>
      </c>
      <c r="C4410" s="319" t="s">
        <v>86</v>
      </c>
      <c r="D4410" s="319">
        <v>57</v>
      </c>
      <c r="E4410" s="319">
        <v>2500</v>
      </c>
      <c r="F4410" s="319">
        <v>35</v>
      </c>
      <c r="G4410" s="319">
        <v>1.8</v>
      </c>
      <c r="H4410" s="319">
        <v>1</v>
      </c>
      <c r="I4410" s="319">
        <v>27</v>
      </c>
      <c r="J4410" s="320">
        <v>80.099999999999994</v>
      </c>
      <c r="K4410" s="321">
        <f>IFERROR(TablaAforos[[#This Row],[AREA DEL POTRERO]]/TablaAforos[[#This Row],[NUMERO VACAS LOTE]]/TablaAforos[[#This Row],[DIAS OCUPACION]],"")</f>
        <v>71.428571428571431</v>
      </c>
      <c r="L4410" s="322">
        <f t="shared" si="747"/>
        <v>2024</v>
      </c>
      <c r="M4410" s="322">
        <f t="shared" si="748"/>
        <v>12</v>
      </c>
      <c r="N4410" s="322">
        <f t="shared" si="749"/>
        <v>9</v>
      </c>
      <c r="O4410" s="322">
        <v>0</v>
      </c>
      <c r="P4410" s="322"/>
      <c r="Q4410" s="319"/>
    </row>
    <row r="4411" spans="1:17">
      <c r="A4411" s="45">
        <v>45635</v>
      </c>
      <c r="B4411" s="20" t="s">
        <v>88</v>
      </c>
      <c r="C4411" s="20">
        <v>1</v>
      </c>
      <c r="D4411" s="20">
        <v>3</v>
      </c>
      <c r="E4411" s="20">
        <v>12900</v>
      </c>
      <c r="F4411" s="20">
        <v>54</v>
      </c>
      <c r="G4411" s="20">
        <v>1.5</v>
      </c>
      <c r="H4411" s="20">
        <v>2</v>
      </c>
      <c r="I4411" s="20">
        <v>28</v>
      </c>
      <c r="J4411" s="21">
        <v>121</v>
      </c>
      <c r="K4411" s="22">
        <f>IFERROR(TablaAforos[[#This Row],[AREA DEL POTRERO]]/TablaAforos[[#This Row],[NUMERO VACAS LOTE]]/TablaAforos[[#This Row],[DIAS OCUPACION]],"")</f>
        <v>119.44444444444444</v>
      </c>
      <c r="L4411" s="23">
        <f>YEAR(A4411)</f>
        <v>2024</v>
      </c>
      <c r="M4411" s="23">
        <f>MONTH(A4411)</f>
        <v>12</v>
      </c>
      <c r="N4411" s="23">
        <f>DAY(A4411)</f>
        <v>9</v>
      </c>
      <c r="O4411" s="23">
        <v>6</v>
      </c>
    </row>
    <row r="4412" spans="1:17">
      <c r="A4412" s="45">
        <v>45636</v>
      </c>
      <c r="B4412" s="20" t="s">
        <v>81</v>
      </c>
      <c r="C4412" s="20">
        <v>1</v>
      </c>
      <c r="D4412" s="20">
        <v>59</v>
      </c>
      <c r="E4412" s="20">
        <v>2452</v>
      </c>
      <c r="F4412" s="20">
        <v>37</v>
      </c>
      <c r="G4412" s="20">
        <v>1.5</v>
      </c>
      <c r="H4412" s="20">
        <v>1</v>
      </c>
      <c r="I4412" s="20">
        <v>31</v>
      </c>
      <c r="J4412" s="21">
        <v>70</v>
      </c>
      <c r="K4412" s="22">
        <f>IFERROR(TablaAforos[[#This Row],[AREA DEL POTRERO]]/TablaAforos[[#This Row],[NUMERO VACAS LOTE]]/TablaAforos[[#This Row],[DIAS OCUPACION]],"")</f>
        <v>66.270270270270274</v>
      </c>
      <c r="L4412" s="23">
        <f>YEAR(A4412)</f>
        <v>2024</v>
      </c>
      <c r="M4412" s="23">
        <f>MONTH(A4412)</f>
        <v>12</v>
      </c>
      <c r="N4412" s="23">
        <f>DAY(A4412)</f>
        <v>10</v>
      </c>
      <c r="O4412" s="23">
        <v>6</v>
      </c>
    </row>
    <row r="4413" spans="1:17">
      <c r="A4413" s="318">
        <v>45636</v>
      </c>
      <c r="B4413" s="20" t="s">
        <v>81</v>
      </c>
      <c r="C4413" s="319">
        <v>2</v>
      </c>
      <c r="D4413" s="319">
        <v>75</v>
      </c>
      <c r="E4413" s="319">
        <v>1385</v>
      </c>
      <c r="F4413" s="319">
        <v>39</v>
      </c>
      <c r="G4413" s="319">
        <v>1.9</v>
      </c>
      <c r="H4413" s="319">
        <v>1</v>
      </c>
      <c r="I4413" s="319">
        <v>30</v>
      </c>
      <c r="J4413" s="320">
        <v>93.4</v>
      </c>
      <c r="K4413" s="321">
        <f>IFERROR(TablaAforos[[#This Row],[AREA DEL POTRERO]]/TablaAforos[[#This Row],[NUMERO VACAS LOTE]]/TablaAforos[[#This Row],[DIAS OCUPACION]],"")</f>
        <v>35.512820512820511</v>
      </c>
      <c r="L4413" s="322">
        <f t="shared" si="747"/>
        <v>2024</v>
      </c>
      <c r="M4413" s="322">
        <f t="shared" si="748"/>
        <v>12</v>
      </c>
      <c r="N4413" s="322">
        <f t="shared" si="749"/>
        <v>10</v>
      </c>
      <c r="O4413" s="322">
        <v>6</v>
      </c>
      <c r="P4413" s="322"/>
      <c r="Q4413" s="319"/>
    </row>
    <row r="4414" spans="1:17">
      <c r="A4414" s="318">
        <v>45636</v>
      </c>
      <c r="B4414" s="20" t="s">
        <v>82</v>
      </c>
      <c r="C4414" s="319" t="s">
        <v>86</v>
      </c>
      <c r="D4414" s="319">
        <v>33</v>
      </c>
      <c r="E4414" s="319">
        <v>6323</v>
      </c>
      <c r="F4414" s="319">
        <v>38</v>
      </c>
      <c r="G4414" s="319">
        <v>1.9</v>
      </c>
      <c r="H4414" s="319">
        <v>2</v>
      </c>
      <c r="I4414" s="319">
        <v>29</v>
      </c>
      <c r="J4414" s="320">
        <v>97.8</v>
      </c>
      <c r="K4414" s="321">
        <f>IFERROR(TablaAforos[[#This Row],[AREA DEL POTRERO]]/TablaAforos[[#This Row],[NUMERO VACAS LOTE]]/TablaAforos[[#This Row],[DIAS OCUPACION]],"")</f>
        <v>83.19736842105263</v>
      </c>
      <c r="L4414" s="322">
        <f t="shared" si="747"/>
        <v>2024</v>
      </c>
      <c r="M4414" s="322">
        <f t="shared" si="748"/>
        <v>12</v>
      </c>
      <c r="N4414" s="322">
        <f t="shared" si="749"/>
        <v>10</v>
      </c>
      <c r="O4414" s="322">
        <v>0</v>
      </c>
      <c r="P4414" s="322"/>
      <c r="Q4414" s="319"/>
    </row>
    <row r="4415" spans="1:17">
      <c r="A4415" s="318">
        <v>45637</v>
      </c>
      <c r="B4415" s="20" t="s">
        <v>81</v>
      </c>
      <c r="C4415" s="319">
        <v>1</v>
      </c>
      <c r="D4415" s="319">
        <v>58</v>
      </c>
      <c r="E4415" s="319">
        <v>2826</v>
      </c>
      <c r="F4415" s="319">
        <v>37</v>
      </c>
      <c r="G4415" s="319">
        <v>1.6</v>
      </c>
      <c r="H4415" s="319">
        <v>1</v>
      </c>
      <c r="I4415" s="319">
        <v>31</v>
      </c>
      <c r="J4415" s="320">
        <v>79.400000000000006</v>
      </c>
      <c r="K4415" s="321">
        <f>IFERROR(TablaAforos[[#This Row],[AREA DEL POTRERO]]/TablaAforos[[#This Row],[NUMERO VACAS LOTE]]/TablaAforos[[#This Row],[DIAS OCUPACION]],"")</f>
        <v>76.378378378378372</v>
      </c>
      <c r="L4415" s="322">
        <f t="shared" si="747"/>
        <v>2024</v>
      </c>
      <c r="M4415" s="322">
        <f t="shared" si="748"/>
        <v>12</v>
      </c>
      <c r="N4415" s="322">
        <f t="shared" si="749"/>
        <v>11</v>
      </c>
      <c r="O4415" s="322">
        <v>6</v>
      </c>
      <c r="P4415" s="322"/>
      <c r="Q4415" s="319"/>
    </row>
    <row r="4416" spans="1:17">
      <c r="A4416" s="318">
        <v>45637</v>
      </c>
      <c r="B4416" s="20" t="s">
        <v>81</v>
      </c>
      <c r="C4416" s="319">
        <v>2</v>
      </c>
      <c r="D4416" s="319">
        <v>78</v>
      </c>
      <c r="E4416" s="319">
        <v>1779</v>
      </c>
      <c r="F4416" s="319">
        <v>39</v>
      </c>
      <c r="G4416" s="319">
        <v>1.7</v>
      </c>
      <c r="H4416" s="319">
        <v>1</v>
      </c>
      <c r="I4416" s="319">
        <v>30</v>
      </c>
      <c r="J4416" s="320">
        <v>59.3</v>
      </c>
      <c r="K4416" s="321">
        <f>IFERROR(TablaAforos[[#This Row],[AREA DEL POTRERO]]/TablaAforos[[#This Row],[NUMERO VACAS LOTE]]/TablaAforos[[#This Row],[DIAS OCUPACION]],"")</f>
        <v>45.615384615384613</v>
      </c>
      <c r="L4416" s="322">
        <f t="shared" si="747"/>
        <v>2024</v>
      </c>
      <c r="M4416" s="322">
        <f t="shared" si="748"/>
        <v>12</v>
      </c>
      <c r="N4416" s="322">
        <f t="shared" si="749"/>
        <v>11</v>
      </c>
      <c r="O4416" s="322">
        <v>6</v>
      </c>
      <c r="P4416" s="322"/>
      <c r="Q4416" s="319"/>
    </row>
    <row r="4417" spans="1:17">
      <c r="A4417" s="318">
        <v>45638</v>
      </c>
      <c r="B4417" s="20" t="s">
        <v>81</v>
      </c>
      <c r="C4417" s="319">
        <v>1</v>
      </c>
      <c r="D4417" s="319">
        <v>57</v>
      </c>
      <c r="E4417" s="319">
        <v>2750</v>
      </c>
      <c r="F4417" s="319">
        <v>37</v>
      </c>
      <c r="G4417" s="319">
        <v>1.9</v>
      </c>
      <c r="H4417" s="319">
        <v>1</v>
      </c>
      <c r="I4417" s="319">
        <v>31</v>
      </c>
      <c r="J4417" s="320">
        <v>93.2</v>
      </c>
      <c r="K4417" s="321">
        <f>IFERROR(TablaAforos[[#This Row],[AREA DEL POTRERO]]/TablaAforos[[#This Row],[NUMERO VACAS LOTE]]/TablaAforos[[#This Row],[DIAS OCUPACION]],"")</f>
        <v>74.324324324324323</v>
      </c>
      <c r="L4417" s="322">
        <f t="shared" si="747"/>
        <v>2024</v>
      </c>
      <c r="M4417" s="322">
        <f t="shared" si="748"/>
        <v>12</v>
      </c>
      <c r="N4417" s="322">
        <f t="shared" si="749"/>
        <v>12</v>
      </c>
      <c r="O4417" s="322">
        <v>6</v>
      </c>
      <c r="P4417" s="322"/>
      <c r="Q4417" s="319"/>
    </row>
    <row r="4418" spans="1:17">
      <c r="A4418" s="318">
        <v>45638</v>
      </c>
      <c r="B4418" s="20" t="s">
        <v>81</v>
      </c>
      <c r="C4418" s="319">
        <v>2</v>
      </c>
      <c r="D4418" s="319">
        <v>80</v>
      </c>
      <c r="E4418" s="319">
        <v>2349</v>
      </c>
      <c r="F4418" s="319">
        <v>39</v>
      </c>
      <c r="G4418" s="319">
        <v>1.6</v>
      </c>
      <c r="H4418" s="319">
        <v>1</v>
      </c>
      <c r="I4418" s="319">
        <v>30</v>
      </c>
      <c r="J4418" s="320">
        <v>63.2</v>
      </c>
      <c r="K4418" s="321">
        <f>IFERROR(TablaAforos[[#This Row],[AREA DEL POTRERO]]/TablaAforos[[#This Row],[NUMERO VACAS LOTE]]/TablaAforos[[#This Row],[DIAS OCUPACION]],"")</f>
        <v>60.230769230769234</v>
      </c>
      <c r="L4418" s="322">
        <f t="shared" si="747"/>
        <v>2024</v>
      </c>
      <c r="M4418" s="322">
        <f t="shared" si="748"/>
        <v>12</v>
      </c>
      <c r="N4418" s="322">
        <f t="shared" si="749"/>
        <v>12</v>
      </c>
      <c r="O4418" s="322">
        <v>6</v>
      </c>
      <c r="P4418" s="322"/>
      <c r="Q4418" s="319"/>
    </row>
    <row r="4419" spans="1:17">
      <c r="A4419" s="318">
        <v>45638</v>
      </c>
      <c r="B4419" s="319" t="s">
        <v>82</v>
      </c>
      <c r="C4419" s="319" t="s">
        <v>87</v>
      </c>
      <c r="D4419" s="319">
        <v>59</v>
      </c>
      <c r="E4419" s="319">
        <v>2500</v>
      </c>
      <c r="F4419" s="319">
        <v>39</v>
      </c>
      <c r="G4419" s="319">
        <v>1.5</v>
      </c>
      <c r="H4419" s="319">
        <v>1</v>
      </c>
      <c r="I4419" s="319">
        <v>39</v>
      </c>
      <c r="J4419" s="320">
        <v>58.5</v>
      </c>
      <c r="K4419" s="321">
        <f>IFERROR(TablaAforos[[#This Row],[AREA DEL POTRERO]]/TablaAforos[[#This Row],[NUMERO VACAS LOTE]]/TablaAforos[[#This Row],[DIAS OCUPACION]],"")</f>
        <v>64.102564102564102</v>
      </c>
      <c r="L4419" s="322">
        <f>YEAR(A4419)</f>
        <v>2024</v>
      </c>
      <c r="M4419" s="322">
        <f>MONTH(A4419)</f>
        <v>12</v>
      </c>
      <c r="N4419" s="322">
        <f>DAY(A4419)</f>
        <v>12</v>
      </c>
      <c r="O4419" s="322">
        <v>6</v>
      </c>
      <c r="P4419" s="322"/>
      <c r="Q4419" s="319"/>
    </row>
    <row r="4420" spans="1:17">
      <c r="A4420" s="318">
        <v>45637</v>
      </c>
      <c r="B4420" s="319" t="s">
        <v>88</v>
      </c>
      <c r="C4420" s="319">
        <v>1</v>
      </c>
      <c r="D4420" s="319">
        <v>7</v>
      </c>
      <c r="E4420" s="319">
        <v>15848</v>
      </c>
      <c r="F4420" s="319">
        <v>54</v>
      </c>
      <c r="G4420" s="319">
        <v>1.1000000000000001</v>
      </c>
      <c r="H4420" s="319">
        <v>3</v>
      </c>
      <c r="I4420" s="319">
        <v>29</v>
      </c>
      <c r="J4420" s="320">
        <v>105</v>
      </c>
      <c r="K4420" s="321">
        <f>IFERROR(TablaAforos[[#This Row],[AREA DEL POTRERO]]/TablaAforos[[#This Row],[NUMERO VACAS LOTE]]/TablaAforos[[#This Row],[DIAS OCUPACION]],"")</f>
        <v>97.827160493827151</v>
      </c>
      <c r="L4420" s="322">
        <f t="shared" si="747"/>
        <v>2024</v>
      </c>
      <c r="M4420" s="322">
        <f t="shared" si="748"/>
        <v>12</v>
      </c>
      <c r="N4420" s="322">
        <f t="shared" si="749"/>
        <v>11</v>
      </c>
      <c r="O4420" s="322">
        <v>6</v>
      </c>
      <c r="P4420" s="322"/>
      <c r="Q4420" s="319"/>
    </row>
    <row r="4421" spans="1:17">
      <c r="A4421" s="330">
        <v>45639</v>
      </c>
      <c r="B4421" s="331" t="s">
        <v>81</v>
      </c>
      <c r="C4421" s="331">
        <v>1</v>
      </c>
      <c r="D4421" s="331">
        <v>56</v>
      </c>
      <c r="E4421" s="331">
        <v>2583</v>
      </c>
      <c r="F4421" s="331">
        <v>38</v>
      </c>
      <c r="G4421" s="331">
        <v>1.8</v>
      </c>
      <c r="H4421" s="331">
        <v>1</v>
      </c>
      <c r="I4421" s="331">
        <v>31</v>
      </c>
      <c r="J4421" s="320">
        <v>81.3</v>
      </c>
      <c r="K4421" s="332">
        <f>IFERROR(TablaAforos[[#This Row],[AREA DEL POTRERO]]/TablaAforos[[#This Row],[NUMERO VACAS LOTE]]/TablaAforos[[#This Row],[DIAS OCUPACION]],"")</f>
        <v>67.973684210526315</v>
      </c>
      <c r="L4421" s="333">
        <f t="shared" si="747"/>
        <v>2024</v>
      </c>
      <c r="M4421" s="333">
        <f t="shared" si="748"/>
        <v>12</v>
      </c>
      <c r="N4421" s="333">
        <f t="shared" si="749"/>
        <v>13</v>
      </c>
      <c r="O4421" s="333">
        <v>6</v>
      </c>
      <c r="P4421" s="333"/>
      <c r="Q4421" s="331"/>
    </row>
    <row r="4422" spans="1:17">
      <c r="A4422" s="45">
        <v>45639</v>
      </c>
      <c r="B4422" s="20" t="s">
        <v>81</v>
      </c>
      <c r="C4422" s="20">
        <v>2</v>
      </c>
      <c r="D4422" s="20">
        <v>82</v>
      </c>
      <c r="E4422" s="20">
        <v>2804</v>
      </c>
      <c r="F4422" s="20">
        <v>39</v>
      </c>
      <c r="G4422" s="20">
        <v>1.9</v>
      </c>
      <c r="H4422" s="20">
        <v>1</v>
      </c>
      <c r="I4422" s="20">
        <v>31</v>
      </c>
      <c r="J4422" s="21">
        <v>91.4</v>
      </c>
      <c r="K4422" s="22">
        <f>IFERROR(TablaAforos[[#This Row],[AREA DEL POTRERO]]/TablaAforos[[#This Row],[NUMERO VACAS LOTE]]/TablaAforos[[#This Row],[DIAS OCUPACION]],"")</f>
        <v>71.897435897435898</v>
      </c>
      <c r="L4422" s="23">
        <f t="shared" ref="L4422:L4437" si="750">YEAR(A4422)</f>
        <v>2024</v>
      </c>
      <c r="M4422" s="23">
        <f t="shared" ref="M4422:M4437" si="751">MONTH(A4422)</f>
        <v>12</v>
      </c>
      <c r="N4422" s="23">
        <f t="shared" ref="N4422:N4437" si="752">DAY(A4422)</f>
        <v>13</v>
      </c>
      <c r="O4422" s="23">
        <v>6</v>
      </c>
    </row>
    <row r="4423" spans="1:17">
      <c r="A4423" s="318">
        <v>45639</v>
      </c>
      <c r="B4423" s="319" t="s">
        <v>82</v>
      </c>
      <c r="C4423" s="319" t="s">
        <v>86</v>
      </c>
      <c r="D4423" s="319">
        <v>31</v>
      </c>
      <c r="E4423" s="319">
        <v>6348</v>
      </c>
      <c r="F4423" s="319">
        <v>38</v>
      </c>
      <c r="G4423" s="319">
        <v>1.6</v>
      </c>
      <c r="H4423" s="319">
        <v>2</v>
      </c>
      <c r="I4423" s="319">
        <v>30</v>
      </c>
      <c r="J4423" s="320">
        <v>81.7</v>
      </c>
      <c r="K4423" s="321">
        <f>IFERROR(TablaAforos[[#This Row],[AREA DEL POTRERO]]/TablaAforos[[#This Row],[NUMERO VACAS LOTE]]/TablaAforos[[#This Row],[DIAS OCUPACION]],"")</f>
        <v>83.526315789473685</v>
      </c>
      <c r="L4423" s="322">
        <f>YEAR(A4423)</f>
        <v>2024</v>
      </c>
      <c r="M4423" s="322">
        <f>MONTH(A4423)</f>
        <v>12</v>
      </c>
      <c r="N4423" s="322">
        <f>DAY(A4423)</f>
        <v>13</v>
      </c>
      <c r="O4423" s="322">
        <v>0</v>
      </c>
      <c r="P4423" s="322"/>
      <c r="Q4423" s="319"/>
    </row>
    <row r="4424" spans="1:17">
      <c r="A4424" s="45">
        <v>45639</v>
      </c>
      <c r="B4424" s="20" t="s">
        <v>82</v>
      </c>
      <c r="C4424" s="20" t="s">
        <v>87</v>
      </c>
      <c r="D4424" s="20">
        <v>60</v>
      </c>
      <c r="E4424" s="20">
        <v>2500</v>
      </c>
      <c r="F4424" s="20">
        <v>39</v>
      </c>
      <c r="G4424" s="20">
        <v>2.4</v>
      </c>
      <c r="H4424" s="20">
        <v>1</v>
      </c>
      <c r="I4424" s="20">
        <v>39</v>
      </c>
      <c r="J4424" s="21">
        <v>94.6</v>
      </c>
      <c r="K4424" s="22">
        <f>IFERROR(TablaAforos[[#This Row],[AREA DEL POTRERO]]/TablaAforos[[#This Row],[NUMERO VACAS LOTE]]/TablaAforos[[#This Row],[DIAS OCUPACION]],"")</f>
        <v>64.102564102564102</v>
      </c>
      <c r="L4424" s="23">
        <f t="shared" si="750"/>
        <v>2024</v>
      </c>
      <c r="M4424" s="23">
        <f t="shared" si="751"/>
        <v>12</v>
      </c>
      <c r="N4424" s="23">
        <f t="shared" si="752"/>
        <v>13</v>
      </c>
      <c r="O4424" s="23">
        <v>6</v>
      </c>
    </row>
    <row r="4425" spans="1:17">
      <c r="A4425" s="45">
        <v>45640</v>
      </c>
      <c r="B4425" s="20" t="s">
        <v>81</v>
      </c>
      <c r="C4425" s="20">
        <v>1</v>
      </c>
      <c r="D4425" s="20">
        <v>55</v>
      </c>
      <c r="E4425" s="20">
        <v>2877</v>
      </c>
      <c r="F4425" s="20">
        <v>38</v>
      </c>
      <c r="G4425" s="20">
        <v>2</v>
      </c>
      <c r="H4425" s="20">
        <v>1</v>
      </c>
      <c r="I4425" s="20">
        <v>31</v>
      </c>
      <c r="J4425" s="21">
        <v>97.4</v>
      </c>
      <c r="K4425" s="22">
        <f>IFERROR(TablaAforos[[#This Row],[AREA DEL POTRERO]]/TablaAforos[[#This Row],[NUMERO VACAS LOTE]]/TablaAforos[[#This Row],[DIAS OCUPACION]],"")</f>
        <v>75.71052631578948</v>
      </c>
      <c r="L4425" s="23">
        <f t="shared" si="750"/>
        <v>2024</v>
      </c>
      <c r="M4425" s="23">
        <f t="shared" si="751"/>
        <v>12</v>
      </c>
      <c r="N4425" s="23">
        <f t="shared" si="752"/>
        <v>14</v>
      </c>
      <c r="O4425" s="23">
        <v>6</v>
      </c>
    </row>
    <row r="4426" spans="1:17">
      <c r="A4426" s="45">
        <v>45640</v>
      </c>
      <c r="B4426" s="20" t="s">
        <v>81</v>
      </c>
      <c r="C4426" s="20">
        <v>2</v>
      </c>
      <c r="D4426" s="20">
        <v>84</v>
      </c>
      <c r="E4426" s="20">
        <v>1943</v>
      </c>
      <c r="F4426" s="20">
        <v>39</v>
      </c>
      <c r="G4426" s="20">
        <v>1.7</v>
      </c>
      <c r="H4426" s="20">
        <v>1</v>
      </c>
      <c r="I4426" s="20">
        <v>31</v>
      </c>
      <c r="J4426" s="21">
        <v>61.3</v>
      </c>
      <c r="K4426" s="22">
        <f>IFERROR(TablaAforos[[#This Row],[AREA DEL POTRERO]]/TablaAforos[[#This Row],[NUMERO VACAS LOTE]]/TablaAforos[[#This Row],[DIAS OCUPACION]],"")</f>
        <v>49.820512820512818</v>
      </c>
      <c r="L4426" s="23">
        <f t="shared" si="750"/>
        <v>2024</v>
      </c>
      <c r="M4426" s="23">
        <f t="shared" si="751"/>
        <v>12</v>
      </c>
      <c r="N4426" s="23">
        <f t="shared" si="752"/>
        <v>14</v>
      </c>
      <c r="O4426" s="23">
        <v>6</v>
      </c>
    </row>
    <row r="4427" spans="1:17">
      <c r="A4427" s="45">
        <v>45641</v>
      </c>
      <c r="B4427" s="20" t="s">
        <v>81</v>
      </c>
      <c r="C4427" s="20">
        <v>1</v>
      </c>
      <c r="D4427" s="20">
        <v>54</v>
      </c>
      <c r="E4427" s="20">
        <v>2522</v>
      </c>
      <c r="F4427" s="20">
        <v>38</v>
      </c>
      <c r="G4427" s="20">
        <v>2</v>
      </c>
      <c r="H4427" s="20">
        <v>1</v>
      </c>
      <c r="I4427" s="20">
        <v>31</v>
      </c>
      <c r="J4427" s="21">
        <v>89.6</v>
      </c>
      <c r="K4427" s="22">
        <f>IFERROR(TablaAforos[[#This Row],[AREA DEL POTRERO]]/TablaAforos[[#This Row],[NUMERO VACAS LOTE]]/TablaAforos[[#This Row],[DIAS OCUPACION]],"")</f>
        <v>66.368421052631575</v>
      </c>
      <c r="L4427" s="23">
        <f t="shared" si="750"/>
        <v>2024</v>
      </c>
      <c r="M4427" s="23">
        <f t="shared" si="751"/>
        <v>12</v>
      </c>
      <c r="N4427" s="23">
        <f t="shared" si="752"/>
        <v>15</v>
      </c>
      <c r="O4427" s="23">
        <v>6</v>
      </c>
    </row>
    <row r="4428" spans="1:17">
      <c r="A4428" s="45">
        <v>45641</v>
      </c>
      <c r="B4428" s="20" t="s">
        <v>81</v>
      </c>
      <c r="C4428" s="20">
        <v>2</v>
      </c>
      <c r="D4428" s="20">
        <v>86</v>
      </c>
      <c r="E4428" s="20">
        <v>2224</v>
      </c>
      <c r="F4428" s="20">
        <v>39</v>
      </c>
      <c r="G4428" s="20">
        <v>1.8</v>
      </c>
      <c r="H4428" s="20">
        <v>1</v>
      </c>
      <c r="I4428" s="20">
        <v>31</v>
      </c>
      <c r="J4428" s="21">
        <v>74.599999999999994</v>
      </c>
      <c r="K4428" s="22">
        <f>IFERROR(TablaAforos[[#This Row],[AREA DEL POTRERO]]/TablaAforos[[#This Row],[NUMERO VACAS LOTE]]/TablaAforos[[#This Row],[DIAS OCUPACION]],"")</f>
        <v>57.025641025641029</v>
      </c>
      <c r="L4428" s="23">
        <f t="shared" si="750"/>
        <v>2024</v>
      </c>
      <c r="M4428" s="23">
        <f t="shared" si="751"/>
        <v>12</v>
      </c>
      <c r="N4428" s="23">
        <f t="shared" si="752"/>
        <v>15</v>
      </c>
      <c r="O4428" s="23">
        <v>6</v>
      </c>
    </row>
    <row r="4429" spans="1:17">
      <c r="A4429" s="318">
        <v>45641</v>
      </c>
      <c r="B4429" s="319" t="s">
        <v>82</v>
      </c>
      <c r="C4429" s="319" t="s">
        <v>86</v>
      </c>
      <c r="D4429" s="319">
        <v>22</v>
      </c>
      <c r="E4429" s="319">
        <v>2500</v>
      </c>
      <c r="F4429" s="319">
        <v>38</v>
      </c>
      <c r="G4429" s="319">
        <v>1.5</v>
      </c>
      <c r="H4429" s="319">
        <v>1</v>
      </c>
      <c r="I4429" s="319">
        <v>40</v>
      </c>
      <c r="J4429" s="320">
        <v>59.6</v>
      </c>
      <c r="K4429" s="321">
        <f>IFERROR(TablaAforos[[#This Row],[AREA DEL POTRERO]]/TablaAforos[[#This Row],[NUMERO VACAS LOTE]]/TablaAforos[[#This Row],[DIAS OCUPACION]],"")</f>
        <v>65.78947368421052</v>
      </c>
      <c r="L4429" s="322">
        <f>YEAR(A4429)</f>
        <v>2024</v>
      </c>
      <c r="M4429" s="322">
        <f>MONTH(A4429)</f>
        <v>12</v>
      </c>
      <c r="N4429" s="322">
        <f>DAY(A4429)</f>
        <v>15</v>
      </c>
      <c r="O4429" s="322">
        <v>6</v>
      </c>
      <c r="P4429" s="322"/>
      <c r="Q4429" s="319"/>
    </row>
    <row r="4430" spans="1:17">
      <c r="A4430" s="45">
        <v>45641</v>
      </c>
      <c r="B4430" s="20" t="s">
        <v>82</v>
      </c>
      <c r="C4430" s="20" t="s">
        <v>87</v>
      </c>
      <c r="D4430" s="20">
        <v>27</v>
      </c>
      <c r="E4430" s="20">
        <v>2500</v>
      </c>
      <c r="F4430" s="20">
        <v>39</v>
      </c>
      <c r="G4430" s="20">
        <v>1.8</v>
      </c>
      <c r="H4430" s="20">
        <v>1</v>
      </c>
      <c r="I4430" s="20">
        <v>39</v>
      </c>
      <c r="J4430" s="21">
        <v>72.3</v>
      </c>
      <c r="K4430" s="22">
        <f>IFERROR(TablaAforos[[#This Row],[AREA DEL POTRERO]]/TablaAforos[[#This Row],[NUMERO VACAS LOTE]]/TablaAforos[[#This Row],[DIAS OCUPACION]],"")</f>
        <v>64.102564102564102</v>
      </c>
      <c r="L4430" s="23">
        <f t="shared" si="750"/>
        <v>2024</v>
      </c>
      <c r="M4430" s="23">
        <f t="shared" si="751"/>
        <v>12</v>
      </c>
      <c r="N4430" s="23">
        <f t="shared" si="752"/>
        <v>15</v>
      </c>
      <c r="O4430" s="23">
        <v>6</v>
      </c>
    </row>
    <row r="4431" spans="1:17">
      <c r="A4431" s="318">
        <v>45641</v>
      </c>
      <c r="B4431" s="319" t="s">
        <v>88</v>
      </c>
      <c r="C4431" s="319">
        <v>1</v>
      </c>
      <c r="D4431" s="319">
        <v>4</v>
      </c>
      <c r="E4431" s="319">
        <v>11400</v>
      </c>
      <c r="F4431" s="319">
        <v>54</v>
      </c>
      <c r="G4431" s="319">
        <v>0.9</v>
      </c>
      <c r="H4431" s="319">
        <v>1.5</v>
      </c>
      <c r="I4431" s="319">
        <v>24</v>
      </c>
      <c r="J4431" s="320">
        <v>91.4</v>
      </c>
      <c r="K4431" s="321">
        <f>IFERROR(TablaAforos[[#This Row],[AREA DEL POTRERO]]/TablaAforos[[#This Row],[NUMERO VACAS LOTE]]/TablaAforos[[#This Row],[DIAS OCUPACION]],"")</f>
        <v>140.74074074074073</v>
      </c>
      <c r="L4431" s="322">
        <f>YEAR(A4431)</f>
        <v>2024</v>
      </c>
      <c r="M4431" s="322">
        <f>MONTH(A4431)</f>
        <v>12</v>
      </c>
      <c r="N4431" s="322">
        <f>DAY(A4431)</f>
        <v>15</v>
      </c>
      <c r="O4431" s="322">
        <v>6</v>
      </c>
      <c r="P4431" s="322"/>
      <c r="Q4431" s="319"/>
    </row>
    <row r="4432" spans="1:17">
      <c r="A4432" s="45">
        <v>45642</v>
      </c>
      <c r="B4432" s="20" t="s">
        <v>81</v>
      </c>
      <c r="C4432" s="20">
        <v>1</v>
      </c>
      <c r="D4432" s="20">
        <v>53</v>
      </c>
      <c r="E4432" s="20">
        <v>1935</v>
      </c>
      <c r="F4432" s="20">
        <v>38</v>
      </c>
      <c r="G4432" s="20">
        <v>1.7</v>
      </c>
      <c r="H4432" s="20">
        <v>1</v>
      </c>
      <c r="I4432" s="20">
        <v>31</v>
      </c>
      <c r="J4432" s="21">
        <v>61.3</v>
      </c>
      <c r="K4432" s="22">
        <f>IFERROR(TablaAforos[[#This Row],[AREA DEL POTRERO]]/TablaAforos[[#This Row],[NUMERO VACAS LOTE]]/TablaAforos[[#This Row],[DIAS OCUPACION]],"")</f>
        <v>50.921052631578945</v>
      </c>
      <c r="L4432" s="23">
        <f t="shared" si="750"/>
        <v>2024</v>
      </c>
      <c r="M4432" s="23">
        <f t="shared" si="751"/>
        <v>12</v>
      </c>
      <c r="N4432" s="23">
        <f t="shared" si="752"/>
        <v>16</v>
      </c>
      <c r="O4432" s="23">
        <v>6</v>
      </c>
    </row>
    <row r="4433" spans="1:17">
      <c r="A4433" s="45">
        <v>45642</v>
      </c>
      <c r="B4433" s="20" t="s">
        <v>81</v>
      </c>
      <c r="C4433" s="20">
        <v>2</v>
      </c>
      <c r="D4433" s="20">
        <v>83</v>
      </c>
      <c r="E4433" s="20">
        <v>3369</v>
      </c>
      <c r="F4433" s="20">
        <v>39</v>
      </c>
      <c r="G4433" s="20">
        <v>2</v>
      </c>
      <c r="H4433" s="20">
        <v>1</v>
      </c>
      <c r="I4433" s="20">
        <v>31</v>
      </c>
      <c r="J4433" s="21">
        <v>91.4</v>
      </c>
      <c r="K4433" s="22">
        <f>IFERROR(TablaAforos[[#This Row],[AREA DEL POTRERO]]/TablaAforos[[#This Row],[NUMERO VACAS LOTE]]/TablaAforos[[#This Row],[DIAS OCUPACION]],"")</f>
        <v>86.384615384615387</v>
      </c>
      <c r="L4433" s="23">
        <f t="shared" si="750"/>
        <v>2024</v>
      </c>
      <c r="M4433" s="23">
        <f t="shared" si="751"/>
        <v>12</v>
      </c>
      <c r="N4433" s="23">
        <f t="shared" si="752"/>
        <v>16</v>
      </c>
      <c r="O4433" s="23">
        <v>6</v>
      </c>
    </row>
    <row r="4434" spans="1:17">
      <c r="A4434" s="318">
        <v>45642</v>
      </c>
      <c r="B4434" s="319" t="s">
        <v>82</v>
      </c>
      <c r="C4434" s="319" t="s">
        <v>86</v>
      </c>
      <c r="D4434" s="319">
        <v>23</v>
      </c>
      <c r="E4434" s="319">
        <v>2500</v>
      </c>
      <c r="F4434" s="319">
        <v>38</v>
      </c>
      <c r="G4434" s="319">
        <v>1.5</v>
      </c>
      <c r="H4434" s="319">
        <v>1</v>
      </c>
      <c r="I4434" s="319">
        <v>40</v>
      </c>
      <c r="J4434" s="320">
        <v>60.4</v>
      </c>
      <c r="K4434" s="321">
        <f>IFERROR(TablaAforos[[#This Row],[AREA DEL POTRERO]]/TablaAforos[[#This Row],[NUMERO VACAS LOTE]]/TablaAforos[[#This Row],[DIAS OCUPACION]],"")</f>
        <v>65.78947368421052</v>
      </c>
      <c r="L4434" s="322">
        <f>YEAR(A4434)</f>
        <v>2024</v>
      </c>
      <c r="M4434" s="322">
        <f>MONTH(A4434)</f>
        <v>12</v>
      </c>
      <c r="N4434" s="322">
        <f>DAY(A4434)</f>
        <v>16</v>
      </c>
      <c r="O4434" s="322">
        <v>6</v>
      </c>
      <c r="P4434" s="322"/>
      <c r="Q4434" s="319"/>
    </row>
    <row r="4435" spans="1:17">
      <c r="A4435" s="45">
        <v>45642</v>
      </c>
      <c r="B4435" s="20" t="s">
        <v>82</v>
      </c>
      <c r="C4435" s="20" t="s">
        <v>87</v>
      </c>
      <c r="D4435" s="20">
        <v>28</v>
      </c>
      <c r="E4435" s="20">
        <v>2500</v>
      </c>
      <c r="F4435" s="20">
        <v>39</v>
      </c>
      <c r="G4435" s="20">
        <v>1.5</v>
      </c>
      <c r="H4435" s="20">
        <v>1</v>
      </c>
      <c r="I4435" s="20">
        <v>39</v>
      </c>
      <c r="J4435" s="21">
        <v>60.8</v>
      </c>
      <c r="K4435" s="22">
        <f>IFERROR(TablaAforos[[#This Row],[AREA DEL POTRERO]]/TablaAforos[[#This Row],[NUMERO VACAS LOTE]]/TablaAforos[[#This Row],[DIAS OCUPACION]],"")</f>
        <v>64.102564102564102</v>
      </c>
      <c r="L4435" s="23">
        <f t="shared" si="750"/>
        <v>2024</v>
      </c>
      <c r="M4435" s="23">
        <f t="shared" si="751"/>
        <v>12</v>
      </c>
      <c r="N4435" s="23">
        <f t="shared" si="752"/>
        <v>16</v>
      </c>
      <c r="O4435" s="23">
        <v>6</v>
      </c>
    </row>
    <row r="4436" spans="1:17">
      <c r="A4436" s="318">
        <v>45643</v>
      </c>
      <c r="B4436" s="319" t="s">
        <v>81</v>
      </c>
      <c r="C4436" s="319">
        <v>1</v>
      </c>
      <c r="D4436" s="319">
        <v>133</v>
      </c>
      <c r="E4436" s="319">
        <v>5015</v>
      </c>
      <c r="F4436" s="319">
        <v>38</v>
      </c>
      <c r="G4436" s="319">
        <v>1.9</v>
      </c>
      <c r="H4436" s="319">
        <v>1.5</v>
      </c>
      <c r="I4436" s="319">
        <v>29</v>
      </c>
      <c r="J4436" s="320">
        <v>101</v>
      </c>
      <c r="K4436" s="321">
        <f>IFERROR(TablaAforos[[#This Row],[AREA DEL POTRERO]]/TablaAforos[[#This Row],[NUMERO VACAS LOTE]]/TablaAforos[[#This Row],[DIAS OCUPACION]],"")</f>
        <v>87.982456140350891</v>
      </c>
      <c r="L4436" s="322">
        <f>YEAR(A4436)</f>
        <v>2024</v>
      </c>
      <c r="M4436" s="322">
        <f>MONTH(A4436)</f>
        <v>12</v>
      </c>
      <c r="N4436" s="322">
        <f>DAY(A4436)</f>
        <v>17</v>
      </c>
      <c r="O4436" s="322">
        <v>6</v>
      </c>
      <c r="P4436" s="322"/>
      <c r="Q4436" s="319"/>
    </row>
    <row r="4437" spans="1:17">
      <c r="A4437" s="335">
        <v>45643</v>
      </c>
      <c r="B4437" s="336" t="s">
        <v>81</v>
      </c>
      <c r="C4437" s="336">
        <v>2</v>
      </c>
      <c r="D4437" s="336">
        <v>85</v>
      </c>
      <c r="E4437" s="336">
        <v>2219</v>
      </c>
      <c r="F4437" s="336">
        <v>39</v>
      </c>
      <c r="G4437" s="336">
        <v>1.7</v>
      </c>
      <c r="H4437" s="336">
        <v>1</v>
      </c>
      <c r="I4437" s="336">
        <v>31</v>
      </c>
      <c r="J4437" s="21">
        <v>79.400000000000006</v>
      </c>
      <c r="K4437" s="337">
        <f>IFERROR(TablaAforos[[#This Row],[AREA DEL POTRERO]]/TablaAforos[[#This Row],[NUMERO VACAS LOTE]]/TablaAforos[[#This Row],[DIAS OCUPACION]],"")</f>
        <v>56.897435897435898</v>
      </c>
      <c r="L4437" s="338">
        <f t="shared" si="750"/>
        <v>2024</v>
      </c>
      <c r="M4437" s="338">
        <f t="shared" si="751"/>
        <v>12</v>
      </c>
      <c r="N4437" s="338">
        <f t="shared" si="752"/>
        <v>17</v>
      </c>
      <c r="O4437" s="338">
        <v>6</v>
      </c>
      <c r="P4437" s="338"/>
      <c r="Q4437" s="336"/>
    </row>
    <row r="4438" spans="1:17">
      <c r="A4438" s="335">
        <v>45643</v>
      </c>
      <c r="B4438" s="319" t="s">
        <v>82</v>
      </c>
      <c r="C4438" s="319" t="s">
        <v>86</v>
      </c>
      <c r="D4438" s="319">
        <v>24</v>
      </c>
      <c r="E4438" s="319">
        <v>2500</v>
      </c>
      <c r="F4438" s="319">
        <v>38</v>
      </c>
      <c r="G4438" s="319">
        <v>1.9</v>
      </c>
      <c r="H4438" s="319">
        <v>1</v>
      </c>
      <c r="I4438" s="319">
        <v>40</v>
      </c>
      <c r="J4438" s="320">
        <v>77.8</v>
      </c>
      <c r="K4438" s="321">
        <f>IFERROR(TablaAforos[[#This Row],[AREA DEL POTRERO]]/TablaAforos[[#This Row],[NUMERO VACAS LOTE]]/TablaAforos[[#This Row],[DIAS OCUPACION]],"")</f>
        <v>65.78947368421052</v>
      </c>
      <c r="L4438" s="322">
        <f t="shared" ref="L4438:L4460" si="753">YEAR(A4438)</f>
        <v>2024</v>
      </c>
      <c r="M4438" s="322">
        <f t="shared" ref="M4438:M4460" si="754">MONTH(A4438)</f>
        <v>12</v>
      </c>
      <c r="N4438" s="322">
        <f t="shared" ref="N4438:N4460" si="755">DAY(A4438)</f>
        <v>17</v>
      </c>
      <c r="O4438" s="322">
        <v>6</v>
      </c>
      <c r="P4438" s="322"/>
      <c r="Q4438" s="319"/>
    </row>
    <row r="4439" spans="1:17">
      <c r="A4439" s="335">
        <v>45643</v>
      </c>
      <c r="B4439" s="319" t="s">
        <v>82</v>
      </c>
      <c r="C4439" s="319" t="s">
        <v>87</v>
      </c>
      <c r="D4439" s="319">
        <v>62</v>
      </c>
      <c r="E4439" s="319">
        <v>2500</v>
      </c>
      <c r="F4439" s="319">
        <v>39</v>
      </c>
      <c r="G4439" s="319">
        <v>2.1</v>
      </c>
      <c r="H4439" s="319">
        <v>1</v>
      </c>
      <c r="I4439" s="319">
        <v>39</v>
      </c>
      <c r="J4439" s="320">
        <v>83.8</v>
      </c>
      <c r="K4439" s="321">
        <f>IFERROR(TablaAforos[[#This Row],[AREA DEL POTRERO]]/TablaAforos[[#This Row],[NUMERO VACAS LOTE]]/TablaAforos[[#This Row],[DIAS OCUPACION]],"")</f>
        <v>64.102564102564102</v>
      </c>
      <c r="L4439" s="322">
        <f t="shared" si="753"/>
        <v>2024</v>
      </c>
      <c r="M4439" s="322">
        <f t="shared" si="754"/>
        <v>12</v>
      </c>
      <c r="N4439" s="322">
        <f t="shared" si="755"/>
        <v>17</v>
      </c>
      <c r="O4439" s="322">
        <v>6</v>
      </c>
      <c r="P4439" s="322"/>
      <c r="Q4439" s="319"/>
    </row>
    <row r="4440" spans="1:17">
      <c r="A4440" s="330">
        <v>45645</v>
      </c>
      <c r="B4440" s="319" t="s">
        <v>81</v>
      </c>
      <c r="C4440" s="319">
        <v>1</v>
      </c>
      <c r="D4440" s="319">
        <v>69</v>
      </c>
      <c r="E4440" s="319">
        <v>2218</v>
      </c>
      <c r="F4440" s="319">
        <v>38</v>
      </c>
      <c r="G4440" s="319">
        <v>2.1</v>
      </c>
      <c r="H4440" s="319">
        <v>1</v>
      </c>
      <c r="I4440" s="319">
        <v>33</v>
      </c>
      <c r="J4440" s="320">
        <v>85.5</v>
      </c>
      <c r="K4440" s="321">
        <f>IFERROR(TablaAforos[[#This Row],[AREA DEL POTRERO]]/TablaAforos[[#This Row],[NUMERO VACAS LOTE]]/TablaAforos[[#This Row],[DIAS OCUPACION]],"")</f>
        <v>58.368421052631582</v>
      </c>
      <c r="L4440" s="322">
        <f t="shared" si="753"/>
        <v>2024</v>
      </c>
      <c r="M4440" s="322">
        <f t="shared" si="754"/>
        <v>12</v>
      </c>
      <c r="N4440" s="322">
        <f t="shared" si="755"/>
        <v>19</v>
      </c>
      <c r="O4440" s="322">
        <v>6</v>
      </c>
      <c r="P4440" s="322"/>
      <c r="Q4440" s="319"/>
    </row>
    <row r="4441" spans="1:17">
      <c r="A4441" s="330">
        <v>45644</v>
      </c>
      <c r="B4441" s="319" t="s">
        <v>81</v>
      </c>
      <c r="C4441" s="319">
        <v>2</v>
      </c>
      <c r="D4441" s="319">
        <v>87</v>
      </c>
      <c r="E4441" s="319">
        <v>3351</v>
      </c>
      <c r="F4441" s="319">
        <v>39</v>
      </c>
      <c r="G4441" s="319">
        <v>1.7</v>
      </c>
      <c r="H4441" s="319">
        <v>1</v>
      </c>
      <c r="I4441" s="319">
        <v>31</v>
      </c>
      <c r="J4441" s="320">
        <v>81.400000000000006</v>
      </c>
      <c r="K4441" s="321">
        <f>IFERROR(TablaAforos[[#This Row],[AREA DEL POTRERO]]/TablaAforos[[#This Row],[NUMERO VACAS LOTE]]/TablaAforos[[#This Row],[DIAS OCUPACION]],"")</f>
        <v>85.92307692307692</v>
      </c>
      <c r="L4441" s="322">
        <f t="shared" si="753"/>
        <v>2024</v>
      </c>
      <c r="M4441" s="322">
        <f t="shared" si="754"/>
        <v>12</v>
      </c>
      <c r="N4441" s="322">
        <f t="shared" si="755"/>
        <v>18</v>
      </c>
      <c r="O4441" s="322">
        <v>6</v>
      </c>
      <c r="P4441" s="322"/>
      <c r="Q4441" s="319"/>
    </row>
    <row r="4442" spans="1:17">
      <c r="A4442" s="335">
        <v>45644</v>
      </c>
      <c r="B4442" s="319" t="s">
        <v>82</v>
      </c>
      <c r="C4442" s="319" t="s">
        <v>86</v>
      </c>
      <c r="D4442" s="319">
        <v>25</v>
      </c>
      <c r="E4442" s="319">
        <v>2500</v>
      </c>
      <c r="F4442" s="319">
        <v>38</v>
      </c>
      <c r="G4442" s="319">
        <v>2</v>
      </c>
      <c r="H4442" s="319">
        <v>1</v>
      </c>
      <c r="I4442" s="319">
        <v>40</v>
      </c>
      <c r="J4442" s="320">
        <v>79.3</v>
      </c>
      <c r="K4442" s="321">
        <f>IFERROR(TablaAforos[[#This Row],[AREA DEL POTRERO]]/TablaAforos[[#This Row],[NUMERO VACAS LOTE]]/TablaAforos[[#This Row],[DIAS OCUPACION]],"")</f>
        <v>65.78947368421052</v>
      </c>
      <c r="L4442" s="322">
        <f t="shared" si="753"/>
        <v>2024</v>
      </c>
      <c r="M4442" s="322">
        <f t="shared" si="754"/>
        <v>12</v>
      </c>
      <c r="N4442" s="322">
        <f t="shared" si="755"/>
        <v>18</v>
      </c>
      <c r="O4442" s="322">
        <v>6</v>
      </c>
      <c r="P4442" s="322"/>
      <c r="Q4442" s="319"/>
    </row>
    <row r="4443" spans="1:17">
      <c r="A4443" s="335">
        <v>45644</v>
      </c>
      <c r="B4443" s="319" t="s">
        <v>82</v>
      </c>
      <c r="C4443" s="319" t="s">
        <v>87</v>
      </c>
      <c r="D4443" s="319">
        <v>63</v>
      </c>
      <c r="E4443" s="319">
        <v>2500</v>
      </c>
      <c r="F4443" s="319">
        <v>39</v>
      </c>
      <c r="G4443" s="319">
        <v>1.3</v>
      </c>
      <c r="H4443" s="319">
        <v>1</v>
      </c>
      <c r="I4443" s="319">
        <v>39</v>
      </c>
      <c r="J4443" s="320">
        <v>51.5</v>
      </c>
      <c r="K4443" s="321">
        <f>IFERROR(TablaAforos[[#This Row],[AREA DEL POTRERO]]/TablaAforos[[#This Row],[NUMERO VACAS LOTE]]/TablaAforos[[#This Row],[DIAS OCUPACION]],"")</f>
        <v>64.102564102564102</v>
      </c>
      <c r="L4443" s="322">
        <f t="shared" si="753"/>
        <v>2024</v>
      </c>
      <c r="M4443" s="322">
        <f t="shared" si="754"/>
        <v>12</v>
      </c>
      <c r="N4443" s="322">
        <f t="shared" si="755"/>
        <v>18</v>
      </c>
      <c r="O4443" s="322">
        <v>6</v>
      </c>
      <c r="P4443" s="322"/>
      <c r="Q4443" s="319"/>
    </row>
    <row r="4444" spans="1:17">
      <c r="A4444" s="335">
        <v>45644</v>
      </c>
      <c r="B4444" s="319" t="s">
        <v>88</v>
      </c>
      <c r="C4444" s="319">
        <v>1</v>
      </c>
      <c r="D4444" s="319">
        <v>7</v>
      </c>
      <c r="E4444" s="319">
        <v>13123</v>
      </c>
      <c r="F4444" s="319">
        <v>54</v>
      </c>
      <c r="G4444" s="319">
        <v>1.2</v>
      </c>
      <c r="H4444" s="319">
        <v>2</v>
      </c>
      <c r="I4444" s="319">
        <v>31</v>
      </c>
      <c r="J4444" s="320">
        <v>88.2</v>
      </c>
      <c r="K4444" s="321">
        <f>IFERROR(TablaAforos[[#This Row],[AREA DEL POTRERO]]/TablaAforos[[#This Row],[NUMERO VACAS LOTE]]/TablaAforos[[#This Row],[DIAS OCUPACION]],"")</f>
        <v>121.50925925925925</v>
      </c>
      <c r="L4444" s="322">
        <f t="shared" si="753"/>
        <v>2024</v>
      </c>
      <c r="M4444" s="322">
        <f t="shared" si="754"/>
        <v>12</v>
      </c>
      <c r="N4444" s="322">
        <f t="shared" si="755"/>
        <v>18</v>
      </c>
      <c r="O4444" s="322">
        <v>6</v>
      </c>
      <c r="P4444" s="322"/>
      <c r="Q4444" s="319"/>
    </row>
    <row r="4445" spans="1:17">
      <c r="A4445" s="335">
        <v>45645</v>
      </c>
      <c r="B4445" s="319" t="s">
        <v>81</v>
      </c>
      <c r="C4445" s="319">
        <v>2</v>
      </c>
      <c r="D4445" s="319">
        <v>88</v>
      </c>
      <c r="E4445" s="319">
        <v>2092</v>
      </c>
      <c r="F4445" s="319">
        <v>39</v>
      </c>
      <c r="G4445" s="319">
        <v>2</v>
      </c>
      <c r="H4445" s="319">
        <v>1</v>
      </c>
      <c r="I4445" s="319">
        <v>31</v>
      </c>
      <c r="J4445" s="320">
        <v>71.900000000000006</v>
      </c>
      <c r="K4445" s="321">
        <f>IFERROR(TablaAforos[[#This Row],[AREA DEL POTRERO]]/TablaAforos[[#This Row],[NUMERO VACAS LOTE]]/TablaAforos[[#This Row],[DIAS OCUPACION]],"")</f>
        <v>53.641025641025642</v>
      </c>
      <c r="L4445" s="322">
        <f t="shared" si="753"/>
        <v>2024</v>
      </c>
      <c r="M4445" s="322">
        <f t="shared" si="754"/>
        <v>12</v>
      </c>
      <c r="N4445" s="322">
        <f t="shared" si="755"/>
        <v>19</v>
      </c>
      <c r="O4445" s="322">
        <v>6</v>
      </c>
      <c r="P4445" s="322"/>
      <c r="Q4445" s="319"/>
    </row>
    <row r="4446" spans="1:17">
      <c r="A4446" s="330">
        <v>45645</v>
      </c>
      <c r="B4446" s="319" t="s">
        <v>82</v>
      </c>
      <c r="C4446" s="319" t="s">
        <v>86</v>
      </c>
      <c r="D4446" s="319">
        <v>1</v>
      </c>
      <c r="E4446" s="319">
        <v>2500</v>
      </c>
      <c r="F4446" s="319">
        <v>37</v>
      </c>
      <c r="G4446" s="319">
        <v>2.2000000000000002</v>
      </c>
      <c r="H4446" s="319">
        <v>1</v>
      </c>
      <c r="I4446" s="319">
        <v>34</v>
      </c>
      <c r="J4446" s="320">
        <v>90.8</v>
      </c>
      <c r="K4446" s="321">
        <f>IFERROR(TablaAforos[[#This Row],[AREA DEL POTRERO]]/TablaAforos[[#This Row],[NUMERO VACAS LOTE]]/TablaAforos[[#This Row],[DIAS OCUPACION]],"")</f>
        <v>67.567567567567565</v>
      </c>
      <c r="L4446" s="322">
        <f>YEAR(A4446)</f>
        <v>2024</v>
      </c>
      <c r="M4446" s="322">
        <f>MONTH(A4446)</f>
        <v>12</v>
      </c>
      <c r="N4446" s="322">
        <f>DAY(A4446)</f>
        <v>19</v>
      </c>
      <c r="O4446" s="322">
        <v>6</v>
      </c>
      <c r="P4446" s="322"/>
      <c r="Q4446" s="319"/>
    </row>
    <row r="4447" spans="1:17">
      <c r="A4447" s="335">
        <v>45645</v>
      </c>
      <c r="B4447" s="319" t="s">
        <v>82</v>
      </c>
      <c r="C4447" s="319" t="s">
        <v>87</v>
      </c>
      <c r="D4447" s="319">
        <v>65</v>
      </c>
      <c r="E4447" s="319">
        <v>2500</v>
      </c>
      <c r="F4447" s="319">
        <v>39</v>
      </c>
      <c r="G4447" s="319">
        <v>1.6</v>
      </c>
      <c r="H4447" s="319">
        <v>1</v>
      </c>
      <c r="I4447" s="319">
        <v>39</v>
      </c>
      <c r="J4447" s="320">
        <v>62.7</v>
      </c>
      <c r="K4447" s="321">
        <f>IFERROR(TablaAforos[[#This Row],[AREA DEL POTRERO]]/TablaAforos[[#This Row],[NUMERO VACAS LOTE]]/TablaAforos[[#This Row],[DIAS OCUPACION]],"")</f>
        <v>64.102564102564102</v>
      </c>
      <c r="L4447" s="322">
        <f t="shared" si="753"/>
        <v>2024</v>
      </c>
      <c r="M4447" s="322">
        <f t="shared" si="754"/>
        <v>12</v>
      </c>
      <c r="N4447" s="322">
        <f t="shared" si="755"/>
        <v>19</v>
      </c>
      <c r="O4447" s="322">
        <v>6</v>
      </c>
      <c r="P4447" s="322"/>
      <c r="Q4447" s="319"/>
    </row>
    <row r="4448" spans="1:17">
      <c r="A4448" s="335">
        <v>45646</v>
      </c>
      <c r="B4448" s="319" t="s">
        <v>81</v>
      </c>
      <c r="C4448" s="319">
        <v>1</v>
      </c>
      <c r="D4448" s="319">
        <v>70</v>
      </c>
      <c r="E4448" s="319">
        <v>2762</v>
      </c>
      <c r="F4448" s="319">
        <v>38</v>
      </c>
      <c r="G4448" s="319">
        <v>2</v>
      </c>
      <c r="H4448" s="319">
        <v>1</v>
      </c>
      <c r="I4448" s="319">
        <v>33</v>
      </c>
      <c r="J4448" s="320">
        <v>89.3</v>
      </c>
      <c r="K4448" s="321">
        <f>IFERROR(TablaAforos[[#This Row],[AREA DEL POTRERO]]/TablaAforos[[#This Row],[NUMERO VACAS LOTE]]/TablaAforos[[#This Row],[DIAS OCUPACION]],"")</f>
        <v>72.684210526315795</v>
      </c>
      <c r="L4448" s="322">
        <f t="shared" si="753"/>
        <v>2024</v>
      </c>
      <c r="M4448" s="322">
        <f t="shared" si="754"/>
        <v>12</v>
      </c>
      <c r="N4448" s="322">
        <f t="shared" si="755"/>
        <v>20</v>
      </c>
      <c r="O4448" s="322">
        <v>6</v>
      </c>
      <c r="P4448" s="322"/>
      <c r="Q4448" s="319"/>
    </row>
    <row r="4449" spans="1:17">
      <c r="A4449" s="330">
        <v>45646</v>
      </c>
      <c r="B4449" s="319" t="s">
        <v>81</v>
      </c>
      <c r="C4449" s="319">
        <v>2</v>
      </c>
      <c r="D4449" s="319">
        <v>89</v>
      </c>
      <c r="E4449" s="319">
        <v>2476</v>
      </c>
      <c r="F4449" s="319">
        <v>40</v>
      </c>
      <c r="G4449" s="319">
        <v>1.6</v>
      </c>
      <c r="H4449" s="319">
        <v>1</v>
      </c>
      <c r="I4449" s="319">
        <v>31</v>
      </c>
      <c r="J4449" s="320">
        <v>65.2</v>
      </c>
      <c r="K4449" s="321">
        <f>IFERROR(TablaAforos[[#This Row],[AREA DEL POTRERO]]/TablaAforos[[#This Row],[NUMERO VACAS LOTE]]/TablaAforos[[#This Row],[DIAS OCUPACION]],"")</f>
        <v>61.9</v>
      </c>
      <c r="L4449" s="322">
        <f>YEAR(A4449)</f>
        <v>2024</v>
      </c>
      <c r="M4449" s="322">
        <f>MONTH(A4449)</f>
        <v>12</v>
      </c>
      <c r="N4449" s="322">
        <f>DAY(A4449)</f>
        <v>20</v>
      </c>
      <c r="O4449" s="322">
        <v>6</v>
      </c>
      <c r="P4449" s="322"/>
      <c r="Q4449" s="319"/>
    </row>
    <row r="4450" spans="1:17">
      <c r="A4450" s="335">
        <v>45646</v>
      </c>
      <c r="B4450" s="319" t="s">
        <v>82</v>
      </c>
      <c r="C4450" s="319" t="s">
        <v>86</v>
      </c>
      <c r="D4450" s="319">
        <v>2</v>
      </c>
      <c r="E4450" s="319">
        <v>2500</v>
      </c>
      <c r="F4450" s="319">
        <v>37</v>
      </c>
      <c r="G4450" s="319">
        <v>1.6</v>
      </c>
      <c r="H4450" s="319">
        <v>1</v>
      </c>
      <c r="I4450" s="319">
        <v>34</v>
      </c>
      <c r="J4450" s="320">
        <v>64.900000000000006</v>
      </c>
      <c r="K4450" s="321">
        <f>IFERROR(TablaAforos[[#This Row],[AREA DEL POTRERO]]/TablaAforos[[#This Row],[NUMERO VACAS LOTE]]/TablaAforos[[#This Row],[DIAS OCUPACION]],"")</f>
        <v>67.567567567567565</v>
      </c>
      <c r="L4450" s="322">
        <f t="shared" si="753"/>
        <v>2024</v>
      </c>
      <c r="M4450" s="322">
        <f t="shared" si="754"/>
        <v>12</v>
      </c>
      <c r="N4450" s="322">
        <f t="shared" si="755"/>
        <v>20</v>
      </c>
      <c r="O4450" s="322">
        <v>6</v>
      </c>
      <c r="P4450" s="322"/>
      <c r="Q4450" s="319"/>
    </row>
    <row r="4451" spans="1:17">
      <c r="A4451" s="335">
        <v>45646</v>
      </c>
      <c r="B4451" s="319" t="s">
        <v>82</v>
      </c>
      <c r="C4451" s="319" t="s">
        <v>87</v>
      </c>
      <c r="D4451" s="319">
        <v>64</v>
      </c>
      <c r="E4451" s="319">
        <v>2500</v>
      </c>
      <c r="F4451" s="319">
        <v>39</v>
      </c>
      <c r="G4451" s="319">
        <v>1.7</v>
      </c>
      <c r="H4451" s="319">
        <v>1</v>
      </c>
      <c r="I4451" s="319">
        <v>39</v>
      </c>
      <c r="J4451" s="320">
        <v>67.3</v>
      </c>
      <c r="K4451" s="321">
        <f>IFERROR(TablaAforos[[#This Row],[AREA DEL POTRERO]]/TablaAforos[[#This Row],[NUMERO VACAS LOTE]]/TablaAforos[[#This Row],[DIAS OCUPACION]],"")</f>
        <v>64.102564102564102</v>
      </c>
      <c r="L4451" s="322">
        <f t="shared" si="753"/>
        <v>2024</v>
      </c>
      <c r="M4451" s="322">
        <f t="shared" si="754"/>
        <v>12</v>
      </c>
      <c r="N4451" s="322">
        <f t="shared" si="755"/>
        <v>20</v>
      </c>
      <c r="O4451" s="322">
        <v>6</v>
      </c>
      <c r="P4451" s="322"/>
      <c r="Q4451" s="319"/>
    </row>
    <row r="4452" spans="1:17">
      <c r="A4452" s="335">
        <v>45646</v>
      </c>
      <c r="B4452" s="319" t="s">
        <v>88</v>
      </c>
      <c r="C4452" s="319">
        <v>1</v>
      </c>
      <c r="D4452" s="319">
        <v>10</v>
      </c>
      <c r="E4452" s="319">
        <v>6021</v>
      </c>
      <c r="F4452" s="319">
        <v>54</v>
      </c>
      <c r="G4452" s="319">
        <v>1.1000000000000001</v>
      </c>
      <c r="H4452" s="319">
        <v>1</v>
      </c>
      <c r="I4452" s="319">
        <v>26</v>
      </c>
      <c r="J4452" s="320">
        <v>80.400000000000006</v>
      </c>
      <c r="K4452" s="321">
        <f>IFERROR(TablaAforos[[#This Row],[AREA DEL POTRERO]]/TablaAforos[[#This Row],[NUMERO VACAS LOTE]]/TablaAforos[[#This Row],[DIAS OCUPACION]],"")</f>
        <v>111.5</v>
      </c>
      <c r="L4452" s="322">
        <f t="shared" si="753"/>
        <v>2024</v>
      </c>
      <c r="M4452" s="322">
        <f t="shared" si="754"/>
        <v>12</v>
      </c>
      <c r="N4452" s="322">
        <f t="shared" si="755"/>
        <v>20</v>
      </c>
      <c r="O4452" s="322">
        <v>6</v>
      </c>
      <c r="P4452" s="322"/>
      <c r="Q4452" s="319"/>
    </row>
    <row r="4453" spans="1:17">
      <c r="A4453" s="330">
        <v>45647</v>
      </c>
      <c r="B4453" s="319" t="s">
        <v>81</v>
      </c>
      <c r="C4453" s="319">
        <v>1</v>
      </c>
      <c r="D4453" s="319">
        <v>30</v>
      </c>
      <c r="E4453" s="319">
        <v>4661</v>
      </c>
      <c r="F4453" s="319">
        <v>38</v>
      </c>
      <c r="G4453" s="319">
        <v>1.6</v>
      </c>
      <c r="H4453" s="319">
        <v>1</v>
      </c>
      <c r="I4453" s="319">
        <v>29</v>
      </c>
      <c r="J4453" s="320">
        <v>124</v>
      </c>
      <c r="K4453" s="321">
        <f>IFERROR(TablaAforos[[#This Row],[AREA DEL POTRERO]]/TablaAforos[[#This Row],[NUMERO VACAS LOTE]]/TablaAforos[[#This Row],[DIAS OCUPACION]],"")</f>
        <v>122.65789473684211</v>
      </c>
      <c r="L4453" s="322">
        <f>YEAR(A4453)</f>
        <v>2024</v>
      </c>
      <c r="M4453" s="322">
        <f>MONTH(A4453)</f>
        <v>12</v>
      </c>
      <c r="N4453" s="322">
        <f>DAY(A4453)</f>
        <v>21</v>
      </c>
      <c r="O4453" s="322">
        <v>0</v>
      </c>
      <c r="P4453" s="322"/>
      <c r="Q4453" s="319"/>
    </row>
    <row r="4454" spans="1:17">
      <c r="A4454" s="330">
        <v>45647</v>
      </c>
      <c r="B4454" s="319" t="s">
        <v>81</v>
      </c>
      <c r="C4454" s="319">
        <v>2</v>
      </c>
      <c r="D4454" s="319">
        <v>90</v>
      </c>
      <c r="E4454" s="319">
        <v>2328</v>
      </c>
      <c r="F4454" s="319">
        <v>40</v>
      </c>
      <c r="G4454" s="319">
        <v>1.8</v>
      </c>
      <c r="H4454" s="319">
        <v>1</v>
      </c>
      <c r="I4454" s="319">
        <v>31</v>
      </c>
      <c r="J4454" s="320">
        <v>69.2</v>
      </c>
      <c r="K4454" s="321">
        <f>IFERROR(TablaAforos[[#This Row],[AREA DEL POTRERO]]/TablaAforos[[#This Row],[NUMERO VACAS LOTE]]/TablaAforos[[#This Row],[DIAS OCUPACION]],"")</f>
        <v>58.2</v>
      </c>
      <c r="L4454" s="322">
        <f>YEAR(A4454)</f>
        <v>2024</v>
      </c>
      <c r="M4454" s="322">
        <f>MONTH(A4454)</f>
        <v>12</v>
      </c>
      <c r="N4454" s="322">
        <f>DAY(A4454)</f>
        <v>21</v>
      </c>
      <c r="O4454" s="322">
        <v>6</v>
      </c>
      <c r="P4454" s="322"/>
      <c r="Q4454" s="319"/>
    </row>
    <row r="4455" spans="1:17">
      <c r="A4455" s="330">
        <v>45647</v>
      </c>
      <c r="B4455" s="319" t="s">
        <v>82</v>
      </c>
      <c r="C4455" s="319" t="s">
        <v>86</v>
      </c>
      <c r="D4455" s="319">
        <v>3</v>
      </c>
      <c r="E4455" s="319">
        <v>2500</v>
      </c>
      <c r="F4455" s="319">
        <v>37</v>
      </c>
      <c r="G4455" s="319">
        <v>1.2</v>
      </c>
      <c r="H4455" s="319">
        <v>1</v>
      </c>
      <c r="I4455" s="319">
        <v>34</v>
      </c>
      <c r="J4455" s="320">
        <v>50.7</v>
      </c>
      <c r="K4455" s="321">
        <f>IFERROR(TablaAforos[[#This Row],[AREA DEL POTRERO]]/TablaAforos[[#This Row],[NUMERO VACAS LOTE]]/TablaAforos[[#This Row],[DIAS OCUPACION]],"")</f>
        <v>67.567567567567565</v>
      </c>
      <c r="L4455" s="322">
        <f>YEAR(A4455)</f>
        <v>2024</v>
      </c>
      <c r="M4455" s="322">
        <f>MONTH(A4455)</f>
        <v>12</v>
      </c>
      <c r="N4455" s="322">
        <f>DAY(A4455)</f>
        <v>21</v>
      </c>
      <c r="O4455" s="322">
        <v>6</v>
      </c>
      <c r="P4455" s="322"/>
      <c r="Q4455" s="319"/>
    </row>
    <row r="4456" spans="1:17">
      <c r="A4456" s="335">
        <v>45647</v>
      </c>
      <c r="B4456" s="319" t="s">
        <v>82</v>
      </c>
      <c r="C4456" s="319" t="s">
        <v>87</v>
      </c>
      <c r="D4456" s="319">
        <v>66</v>
      </c>
      <c r="E4456" s="319">
        <v>2500</v>
      </c>
      <c r="F4456" s="319">
        <v>39</v>
      </c>
      <c r="G4456" s="319">
        <v>1.9</v>
      </c>
      <c r="H4456" s="319">
        <v>1</v>
      </c>
      <c r="I4456" s="319">
        <v>39</v>
      </c>
      <c r="J4456" s="320">
        <v>76.5</v>
      </c>
      <c r="K4456" s="321">
        <f>IFERROR(TablaAforos[[#This Row],[AREA DEL POTRERO]]/TablaAforos[[#This Row],[NUMERO VACAS LOTE]]/TablaAforos[[#This Row],[DIAS OCUPACION]],"")</f>
        <v>64.102564102564102</v>
      </c>
      <c r="L4456" s="322">
        <f t="shared" si="753"/>
        <v>2024</v>
      </c>
      <c r="M4456" s="322">
        <f t="shared" si="754"/>
        <v>12</v>
      </c>
      <c r="N4456" s="322">
        <f t="shared" si="755"/>
        <v>21</v>
      </c>
      <c r="O4456" s="322">
        <v>6</v>
      </c>
      <c r="P4456" s="322"/>
      <c r="Q4456" s="319"/>
    </row>
    <row r="4457" spans="1:17">
      <c r="A4457" s="330">
        <v>45648</v>
      </c>
      <c r="B4457" s="319" t="s">
        <v>81</v>
      </c>
      <c r="C4457" s="319">
        <v>1</v>
      </c>
      <c r="D4457" s="319">
        <v>61</v>
      </c>
      <c r="E4457" s="319">
        <v>10162</v>
      </c>
      <c r="F4457" s="319">
        <v>38</v>
      </c>
      <c r="G4457" s="319">
        <v>1.7</v>
      </c>
      <c r="H4457" s="319">
        <v>3</v>
      </c>
      <c r="I4457" s="319">
        <v>29</v>
      </c>
      <c r="J4457" s="320">
        <v>104</v>
      </c>
      <c r="K4457" s="321">
        <f>IFERROR(TablaAforos[[#This Row],[AREA DEL POTRERO]]/TablaAforos[[#This Row],[NUMERO VACAS LOTE]]/TablaAforos[[#This Row],[DIAS OCUPACION]],"")</f>
        <v>89.140350877192986</v>
      </c>
      <c r="L4457" s="322">
        <f>YEAR(A4457)</f>
        <v>2024</v>
      </c>
      <c r="M4457" s="322">
        <f>MONTH(A4457)</f>
        <v>12</v>
      </c>
      <c r="N4457" s="322">
        <f>DAY(A4457)</f>
        <v>22</v>
      </c>
      <c r="O4457" s="322">
        <v>0</v>
      </c>
      <c r="P4457" s="322"/>
      <c r="Q4457" s="319"/>
    </row>
    <row r="4458" spans="1:17">
      <c r="A4458" s="330">
        <v>45648</v>
      </c>
      <c r="B4458" s="319" t="s">
        <v>81</v>
      </c>
      <c r="C4458" s="319">
        <v>2</v>
      </c>
      <c r="D4458" s="319">
        <v>91</v>
      </c>
      <c r="E4458" s="319">
        <v>2016</v>
      </c>
      <c r="F4458" s="319">
        <v>40</v>
      </c>
      <c r="G4458" s="319">
        <v>1.5</v>
      </c>
      <c r="H4458" s="319">
        <v>1</v>
      </c>
      <c r="I4458" s="319">
        <v>31</v>
      </c>
      <c r="J4458" s="320">
        <v>50.8</v>
      </c>
      <c r="K4458" s="321">
        <f>IFERROR(TablaAforos[[#This Row],[AREA DEL POTRERO]]/TablaAforos[[#This Row],[NUMERO VACAS LOTE]]/TablaAforos[[#This Row],[DIAS OCUPACION]],"")</f>
        <v>50.4</v>
      </c>
      <c r="L4458" s="322">
        <f>YEAR(A4458)</f>
        <v>2024</v>
      </c>
      <c r="M4458" s="322">
        <f>MONTH(A4458)</f>
        <v>12</v>
      </c>
      <c r="N4458" s="322">
        <f>DAY(A4458)</f>
        <v>22</v>
      </c>
      <c r="O4458" s="322">
        <v>6</v>
      </c>
      <c r="P4458" s="322"/>
      <c r="Q4458" s="319"/>
    </row>
    <row r="4459" spans="1:17">
      <c r="A4459" s="330">
        <v>45648</v>
      </c>
      <c r="B4459" s="319" t="s">
        <v>82</v>
      </c>
      <c r="C4459" s="319" t="s">
        <v>86</v>
      </c>
      <c r="D4459" s="319">
        <v>4</v>
      </c>
      <c r="E4459" s="319">
        <v>2500</v>
      </c>
      <c r="F4459" s="319">
        <v>37</v>
      </c>
      <c r="G4459" s="319">
        <v>2.2000000000000002</v>
      </c>
      <c r="H4459" s="319">
        <v>1</v>
      </c>
      <c r="I4459" s="319">
        <v>34</v>
      </c>
      <c r="J4459" s="320">
        <v>92.4</v>
      </c>
      <c r="K4459" s="321">
        <f>IFERROR(TablaAforos[[#This Row],[AREA DEL POTRERO]]/TablaAforos[[#This Row],[NUMERO VACAS LOTE]]/TablaAforos[[#This Row],[DIAS OCUPACION]],"")</f>
        <v>67.567567567567565</v>
      </c>
      <c r="L4459" s="322">
        <f>YEAR(A4459)</f>
        <v>2024</v>
      </c>
      <c r="M4459" s="322">
        <f>MONTH(A4459)</f>
        <v>12</v>
      </c>
      <c r="N4459" s="322">
        <f>DAY(A4459)</f>
        <v>22</v>
      </c>
      <c r="O4459" s="322">
        <v>6</v>
      </c>
      <c r="P4459" s="322"/>
      <c r="Q4459" s="319"/>
    </row>
    <row r="4460" spans="1:17">
      <c r="A4460" s="335">
        <v>45648</v>
      </c>
      <c r="B4460" s="319" t="s">
        <v>82</v>
      </c>
      <c r="C4460" s="319" t="s">
        <v>87</v>
      </c>
      <c r="D4460" s="319">
        <v>67</v>
      </c>
      <c r="E4460" s="319">
        <v>2500</v>
      </c>
      <c r="F4460" s="319">
        <v>39</v>
      </c>
      <c r="G4460" s="319">
        <v>2</v>
      </c>
      <c r="H4460" s="319">
        <v>1</v>
      </c>
      <c r="I4460" s="319">
        <v>39</v>
      </c>
      <c r="J4460" s="320">
        <v>80</v>
      </c>
      <c r="K4460" s="321">
        <f>IFERROR(TablaAforos[[#This Row],[AREA DEL POTRERO]]/TablaAforos[[#This Row],[NUMERO VACAS LOTE]]/TablaAforos[[#This Row],[DIAS OCUPACION]],"")</f>
        <v>64.102564102564102</v>
      </c>
      <c r="L4460" s="322">
        <f t="shared" si="753"/>
        <v>2024</v>
      </c>
      <c r="M4460" s="322">
        <f t="shared" si="754"/>
        <v>12</v>
      </c>
      <c r="N4460" s="322">
        <f t="shared" si="755"/>
        <v>22</v>
      </c>
      <c r="O4460" s="322">
        <v>6</v>
      </c>
      <c r="P4460" s="322"/>
      <c r="Q4460" s="319"/>
    </row>
    <row r="4461" spans="1:17">
      <c r="A4461" s="330">
        <v>45649</v>
      </c>
      <c r="B4461" s="331" t="s">
        <v>81</v>
      </c>
      <c r="C4461" s="331">
        <v>2</v>
      </c>
      <c r="D4461" s="331">
        <v>37</v>
      </c>
      <c r="E4461" s="331">
        <v>2058</v>
      </c>
      <c r="F4461" s="331">
        <v>40</v>
      </c>
      <c r="G4461" s="331">
        <v>2</v>
      </c>
      <c r="H4461" s="331">
        <v>0.5</v>
      </c>
      <c r="I4461" s="331">
        <v>32</v>
      </c>
      <c r="J4461" s="320">
        <v>134</v>
      </c>
      <c r="K4461" s="332">
        <f>IFERROR(TablaAforos[[#This Row],[AREA DEL POTRERO]]/TablaAforos[[#This Row],[NUMERO VACAS LOTE]]/TablaAforos[[#This Row],[DIAS OCUPACION]],"")</f>
        <v>102.9</v>
      </c>
      <c r="L4461" s="333">
        <f t="shared" ref="L4461:L4486" si="756">YEAR(A4461)</f>
        <v>2024</v>
      </c>
      <c r="M4461" s="333">
        <f t="shared" ref="M4461:M4486" si="757">MONTH(A4461)</f>
        <v>12</v>
      </c>
      <c r="N4461" s="333">
        <f t="shared" ref="N4461:N4486" si="758">DAY(A4461)</f>
        <v>23</v>
      </c>
      <c r="O4461" s="333">
        <v>6</v>
      </c>
      <c r="P4461" s="333"/>
      <c r="Q4461" s="331"/>
    </row>
    <row r="4462" spans="1:17">
      <c r="A4462" s="330">
        <v>45649</v>
      </c>
      <c r="B4462" s="331" t="s">
        <v>81</v>
      </c>
      <c r="C4462" s="331">
        <v>2</v>
      </c>
      <c r="D4462" s="331">
        <v>38</v>
      </c>
      <c r="E4462" s="331">
        <v>1430</v>
      </c>
      <c r="F4462" s="331">
        <v>40</v>
      </c>
      <c r="G4462" s="331">
        <v>1.7</v>
      </c>
      <c r="H4462" s="331">
        <v>0.5</v>
      </c>
      <c r="I4462" s="331">
        <v>31</v>
      </c>
      <c r="J4462" s="320">
        <v>81.400000000000006</v>
      </c>
      <c r="K4462" s="332">
        <f>IFERROR(TablaAforos[[#This Row],[AREA DEL POTRERO]]/TablaAforos[[#This Row],[NUMERO VACAS LOTE]]/TablaAforos[[#This Row],[DIAS OCUPACION]],"")</f>
        <v>71.5</v>
      </c>
      <c r="L4462" s="333">
        <f t="shared" si="756"/>
        <v>2024</v>
      </c>
      <c r="M4462" s="333">
        <f t="shared" si="757"/>
        <v>12</v>
      </c>
      <c r="N4462" s="333">
        <f t="shared" si="758"/>
        <v>23</v>
      </c>
      <c r="O4462" s="333">
        <v>6</v>
      </c>
      <c r="P4462" s="333"/>
      <c r="Q4462" s="331"/>
    </row>
    <row r="4463" spans="1:17">
      <c r="A4463" s="330">
        <v>45649</v>
      </c>
      <c r="B4463" s="331" t="s">
        <v>82</v>
      </c>
      <c r="C4463" s="331" t="s">
        <v>86</v>
      </c>
      <c r="D4463" s="331">
        <v>5</v>
      </c>
      <c r="E4463" s="331">
        <v>2500</v>
      </c>
      <c r="F4463" s="331">
        <v>37</v>
      </c>
      <c r="G4463" s="331">
        <v>2</v>
      </c>
      <c r="H4463" s="331">
        <v>1</v>
      </c>
      <c r="I4463" s="331">
        <v>34</v>
      </c>
      <c r="J4463" s="320">
        <v>81.099999999999994</v>
      </c>
      <c r="K4463" s="332">
        <f>IFERROR(TablaAforos[[#This Row],[AREA DEL POTRERO]]/TablaAforos[[#This Row],[NUMERO VACAS LOTE]]/TablaAforos[[#This Row],[DIAS OCUPACION]],"")</f>
        <v>67.567567567567565</v>
      </c>
      <c r="L4463" s="333">
        <f t="shared" si="756"/>
        <v>2024</v>
      </c>
      <c r="M4463" s="333">
        <f t="shared" si="757"/>
        <v>12</v>
      </c>
      <c r="N4463" s="333">
        <f t="shared" si="758"/>
        <v>23</v>
      </c>
      <c r="O4463" s="333">
        <v>6</v>
      </c>
      <c r="P4463" s="333"/>
      <c r="Q4463" s="331"/>
    </row>
    <row r="4464" spans="1:17">
      <c r="A4464" s="330">
        <v>45649</v>
      </c>
      <c r="B4464" s="331" t="s">
        <v>82</v>
      </c>
      <c r="C4464" s="331" t="s">
        <v>87</v>
      </c>
      <c r="D4464" s="331">
        <v>69</v>
      </c>
      <c r="E4464" s="331">
        <v>2500</v>
      </c>
      <c r="F4464" s="331">
        <v>39</v>
      </c>
      <c r="G4464" s="331">
        <v>1.1000000000000001</v>
      </c>
      <c r="H4464" s="331">
        <v>1</v>
      </c>
      <c r="I4464" s="331">
        <v>39</v>
      </c>
      <c r="J4464" s="320">
        <v>44.6</v>
      </c>
      <c r="K4464" s="332">
        <f>IFERROR(TablaAforos[[#This Row],[AREA DEL POTRERO]]/TablaAforos[[#This Row],[NUMERO VACAS LOTE]]/TablaAforos[[#This Row],[DIAS OCUPACION]],"")</f>
        <v>64.102564102564102</v>
      </c>
      <c r="L4464" s="333">
        <f t="shared" si="756"/>
        <v>2024</v>
      </c>
      <c r="M4464" s="333">
        <f t="shared" si="757"/>
        <v>12</v>
      </c>
      <c r="N4464" s="333">
        <f t="shared" si="758"/>
        <v>23</v>
      </c>
      <c r="O4464" s="333">
        <v>6</v>
      </c>
      <c r="P4464" s="333"/>
      <c r="Q4464" s="331"/>
    </row>
    <row r="4465" spans="1:17">
      <c r="A4465" s="330">
        <v>45649</v>
      </c>
      <c r="B4465" s="319" t="s">
        <v>88</v>
      </c>
      <c r="C4465" s="319">
        <v>1</v>
      </c>
      <c r="D4465" s="319">
        <v>12</v>
      </c>
      <c r="E4465" s="319">
        <v>11460</v>
      </c>
      <c r="F4465" s="319">
        <v>52</v>
      </c>
      <c r="G4465" s="319">
        <v>1</v>
      </c>
      <c r="H4465" s="319">
        <v>2</v>
      </c>
      <c r="I4465" s="319">
        <v>26</v>
      </c>
      <c r="J4465" s="320">
        <v>102</v>
      </c>
      <c r="K4465" s="321">
        <f>IFERROR(TablaAforos[[#This Row],[AREA DEL POTRERO]]/TablaAforos[[#This Row],[NUMERO VACAS LOTE]]/TablaAforos[[#This Row],[DIAS OCUPACION]],"")</f>
        <v>110.19230769230769</v>
      </c>
      <c r="L4465" s="322">
        <f t="shared" si="756"/>
        <v>2024</v>
      </c>
      <c r="M4465" s="322">
        <f t="shared" si="757"/>
        <v>12</v>
      </c>
      <c r="N4465" s="322">
        <f t="shared" si="758"/>
        <v>23</v>
      </c>
      <c r="O4465" s="322">
        <v>6</v>
      </c>
      <c r="P4465" s="322"/>
      <c r="Q4465" s="319"/>
    </row>
    <row r="4466" spans="1:17" hidden="1">
      <c r="A4466" s="330"/>
      <c r="B4466" s="319"/>
      <c r="C4466" s="319"/>
      <c r="D4466" s="319"/>
      <c r="E4466" s="319"/>
      <c r="F4466" s="319"/>
      <c r="G4466" s="319"/>
      <c r="H4466" s="319"/>
      <c r="I4466" s="319"/>
      <c r="J4466" s="320"/>
      <c r="K4466" s="321" t="str">
        <f>IFERROR(TablaAforos[[#This Row],[AREA DEL POTRERO]]/TablaAforos[[#This Row],[NUMERO VACAS LOTE]]/TablaAforos[[#This Row],[DIAS OCUPACION]],"")</f>
        <v/>
      </c>
      <c r="L4466" s="322">
        <f t="shared" si="756"/>
        <v>1900</v>
      </c>
      <c r="M4466" s="322">
        <f t="shared" si="757"/>
        <v>1</v>
      </c>
      <c r="N4466" s="322">
        <f t="shared" si="758"/>
        <v>0</v>
      </c>
      <c r="O4466" s="322"/>
      <c r="P4466" s="322"/>
      <c r="Q4466" s="319"/>
    </row>
    <row r="4467" spans="1:17">
      <c r="A4467" s="330">
        <v>45650</v>
      </c>
      <c r="B4467" s="319" t="s">
        <v>81</v>
      </c>
      <c r="C4467" s="319">
        <v>2</v>
      </c>
      <c r="D4467" s="319">
        <v>39</v>
      </c>
      <c r="E4467" s="319">
        <v>1266</v>
      </c>
      <c r="F4467" s="319">
        <v>40</v>
      </c>
      <c r="G4467" s="319">
        <v>1.8</v>
      </c>
      <c r="H4467" s="319">
        <v>0.5</v>
      </c>
      <c r="I4467" s="319">
        <v>32</v>
      </c>
      <c r="J4467" s="320">
        <v>80.400000000000006</v>
      </c>
      <c r="K4467" s="321">
        <f>IFERROR(TablaAforos[[#This Row],[AREA DEL POTRERO]]/TablaAforos[[#This Row],[NUMERO VACAS LOTE]]/TablaAforos[[#This Row],[DIAS OCUPACION]],"")</f>
        <v>63.3</v>
      </c>
      <c r="L4467" s="322">
        <f t="shared" si="756"/>
        <v>2024</v>
      </c>
      <c r="M4467" s="322">
        <f t="shared" si="757"/>
        <v>12</v>
      </c>
      <c r="N4467" s="322">
        <f t="shared" si="758"/>
        <v>24</v>
      </c>
      <c r="O4467" s="322">
        <v>6</v>
      </c>
      <c r="P4467" s="322"/>
      <c r="Q4467" s="319"/>
    </row>
    <row r="4468" spans="1:17">
      <c r="A4468" s="330">
        <v>45650</v>
      </c>
      <c r="B4468" s="319" t="s">
        <v>81</v>
      </c>
      <c r="C4468" s="319">
        <v>2</v>
      </c>
      <c r="D4468" s="319">
        <v>40</v>
      </c>
      <c r="E4468" s="319">
        <v>1867</v>
      </c>
      <c r="F4468" s="319">
        <v>40</v>
      </c>
      <c r="G4468" s="319">
        <v>1.6</v>
      </c>
      <c r="H4468" s="319">
        <v>0.5</v>
      </c>
      <c r="I4468" s="319">
        <v>31</v>
      </c>
      <c r="J4468" s="320">
        <v>74.099999999999994</v>
      </c>
      <c r="K4468" s="321">
        <f>IFERROR(TablaAforos[[#This Row],[AREA DEL POTRERO]]/TablaAforos[[#This Row],[NUMERO VACAS LOTE]]/TablaAforos[[#This Row],[DIAS OCUPACION]],"")</f>
        <v>93.35</v>
      </c>
      <c r="L4468" s="322">
        <f t="shared" si="756"/>
        <v>2024</v>
      </c>
      <c r="M4468" s="322">
        <f t="shared" si="757"/>
        <v>12</v>
      </c>
      <c r="N4468" s="322">
        <f t="shared" si="758"/>
        <v>24</v>
      </c>
      <c r="O4468" s="322">
        <v>6</v>
      </c>
      <c r="P4468" s="322"/>
      <c r="Q4468" s="319"/>
    </row>
    <row r="4469" spans="1:17">
      <c r="A4469" s="330">
        <v>45650</v>
      </c>
      <c r="B4469" s="319" t="s">
        <v>82</v>
      </c>
      <c r="C4469" s="319" t="s">
        <v>86</v>
      </c>
      <c r="D4469" s="319">
        <v>6</v>
      </c>
      <c r="E4469" s="319">
        <v>2500</v>
      </c>
      <c r="F4469" s="319">
        <v>37</v>
      </c>
      <c r="G4469" s="319">
        <v>2</v>
      </c>
      <c r="H4469" s="319">
        <v>1</v>
      </c>
      <c r="I4469" s="319">
        <v>34</v>
      </c>
      <c r="J4469" s="320">
        <v>83.1</v>
      </c>
      <c r="K4469" s="321">
        <f>IFERROR(TablaAforos[[#This Row],[AREA DEL POTRERO]]/TablaAforos[[#This Row],[NUMERO VACAS LOTE]]/TablaAforos[[#This Row],[DIAS OCUPACION]],"")</f>
        <v>67.567567567567565</v>
      </c>
      <c r="L4469" s="322">
        <f t="shared" si="756"/>
        <v>2024</v>
      </c>
      <c r="M4469" s="322">
        <f t="shared" si="757"/>
        <v>12</v>
      </c>
      <c r="N4469" s="322">
        <f t="shared" si="758"/>
        <v>24</v>
      </c>
      <c r="O4469" s="322">
        <v>6</v>
      </c>
      <c r="P4469" s="322"/>
      <c r="Q4469" s="319"/>
    </row>
    <row r="4470" spans="1:17">
      <c r="A4470" s="330">
        <v>45650</v>
      </c>
      <c r="B4470" s="319" t="s">
        <v>82</v>
      </c>
      <c r="C4470" s="319" t="s">
        <v>87</v>
      </c>
      <c r="D4470" s="319">
        <v>70</v>
      </c>
      <c r="E4470" s="319">
        <v>2500</v>
      </c>
      <c r="F4470" s="319">
        <v>39</v>
      </c>
      <c r="G4470" s="319">
        <v>1.8</v>
      </c>
      <c r="H4470" s="319">
        <v>1</v>
      </c>
      <c r="I4470" s="319">
        <v>39</v>
      </c>
      <c r="J4470" s="320">
        <v>71.900000000000006</v>
      </c>
      <c r="K4470" s="321">
        <f>IFERROR(TablaAforos[[#This Row],[AREA DEL POTRERO]]/TablaAforos[[#This Row],[NUMERO VACAS LOTE]]/TablaAforos[[#This Row],[DIAS OCUPACION]],"")</f>
        <v>64.102564102564102</v>
      </c>
      <c r="L4470" s="322">
        <f t="shared" si="756"/>
        <v>2024</v>
      </c>
      <c r="M4470" s="322">
        <f t="shared" si="757"/>
        <v>12</v>
      </c>
      <c r="N4470" s="322">
        <f t="shared" si="758"/>
        <v>24</v>
      </c>
      <c r="O4470" s="322">
        <v>6</v>
      </c>
      <c r="P4470" s="322"/>
      <c r="Q4470" s="319"/>
    </row>
    <row r="4471" spans="1:17">
      <c r="A4471" s="330">
        <v>45651</v>
      </c>
      <c r="B4471" s="319" t="s">
        <v>81</v>
      </c>
      <c r="C4471" s="319">
        <v>2</v>
      </c>
      <c r="D4471" s="319">
        <v>41</v>
      </c>
      <c r="E4471" s="319">
        <v>2524</v>
      </c>
      <c r="F4471" s="319">
        <v>40</v>
      </c>
      <c r="G4471" s="319">
        <v>1.5</v>
      </c>
      <c r="H4471" s="319">
        <v>1</v>
      </c>
      <c r="I4471" s="319">
        <v>32</v>
      </c>
      <c r="J4471" s="320">
        <v>81.599999999999994</v>
      </c>
      <c r="K4471" s="321">
        <f>IFERROR(TablaAforos[[#This Row],[AREA DEL POTRERO]]/TablaAforos[[#This Row],[NUMERO VACAS LOTE]]/TablaAforos[[#This Row],[DIAS OCUPACION]],"")</f>
        <v>63.1</v>
      </c>
      <c r="L4471" s="322">
        <f t="shared" si="756"/>
        <v>2024</v>
      </c>
      <c r="M4471" s="322">
        <f t="shared" si="757"/>
        <v>12</v>
      </c>
      <c r="N4471" s="322">
        <f t="shared" si="758"/>
        <v>25</v>
      </c>
      <c r="O4471" s="322">
        <v>6</v>
      </c>
      <c r="P4471" s="322"/>
      <c r="Q4471" s="319"/>
    </row>
    <row r="4472" spans="1:17">
      <c r="A4472" s="330">
        <v>45651</v>
      </c>
      <c r="B4472" s="319" t="s">
        <v>82</v>
      </c>
      <c r="C4472" s="319" t="s">
        <v>86</v>
      </c>
      <c r="D4472" s="319">
        <v>7</v>
      </c>
      <c r="E4472" s="319">
        <v>2500</v>
      </c>
      <c r="F4472" s="319">
        <v>37</v>
      </c>
      <c r="G4472" s="319">
        <v>1.9</v>
      </c>
      <c r="H4472" s="319">
        <v>1</v>
      </c>
      <c r="I4472" s="319">
        <v>34</v>
      </c>
      <c r="J4472" s="320">
        <v>80.3</v>
      </c>
      <c r="K4472" s="321">
        <f>IFERROR(TablaAforos[[#This Row],[AREA DEL POTRERO]]/TablaAforos[[#This Row],[NUMERO VACAS LOTE]]/TablaAforos[[#This Row],[DIAS OCUPACION]],"")</f>
        <v>67.567567567567565</v>
      </c>
      <c r="L4472" s="322">
        <f t="shared" si="756"/>
        <v>2024</v>
      </c>
      <c r="M4472" s="322">
        <f t="shared" si="757"/>
        <v>12</v>
      </c>
      <c r="N4472" s="322">
        <f t="shared" si="758"/>
        <v>25</v>
      </c>
      <c r="O4472" s="322">
        <v>6</v>
      </c>
      <c r="P4472" s="322"/>
      <c r="Q4472" s="319"/>
    </row>
    <row r="4473" spans="1:17">
      <c r="A4473" s="330">
        <v>45651</v>
      </c>
      <c r="B4473" s="319" t="s">
        <v>82</v>
      </c>
      <c r="C4473" s="319" t="s">
        <v>87</v>
      </c>
      <c r="D4473" s="319">
        <v>36</v>
      </c>
      <c r="E4473" s="319">
        <v>12728</v>
      </c>
      <c r="F4473" s="319">
        <v>39</v>
      </c>
      <c r="G4473" s="319">
        <v>1.3</v>
      </c>
      <c r="H4473" s="319">
        <v>3</v>
      </c>
      <c r="I4473" s="319">
        <v>39</v>
      </c>
      <c r="J4473" s="320">
        <v>84.9</v>
      </c>
      <c r="K4473" s="321">
        <f>IFERROR(TablaAforos[[#This Row],[AREA DEL POTRERO]]/TablaAforos[[#This Row],[NUMERO VACAS LOTE]]/TablaAforos[[#This Row],[DIAS OCUPACION]],"")</f>
        <v>108.78632478632478</v>
      </c>
      <c r="L4473" s="322">
        <f t="shared" si="756"/>
        <v>2024</v>
      </c>
      <c r="M4473" s="322">
        <f t="shared" si="757"/>
        <v>12</v>
      </c>
      <c r="N4473" s="322">
        <f t="shared" si="758"/>
        <v>25</v>
      </c>
      <c r="O4473" s="322">
        <v>6</v>
      </c>
      <c r="P4473" s="322"/>
      <c r="Q4473" s="319"/>
    </row>
    <row r="4474" spans="1:17">
      <c r="A4474" s="330">
        <v>45651</v>
      </c>
      <c r="B4474" s="319" t="s">
        <v>88</v>
      </c>
      <c r="C4474" s="319">
        <v>1</v>
      </c>
      <c r="D4474" s="319">
        <v>1</v>
      </c>
      <c r="E4474" s="319">
        <v>13300</v>
      </c>
      <c r="F4474" s="319">
        <v>54</v>
      </c>
      <c r="G4474" s="319">
        <v>1.1000000000000001</v>
      </c>
      <c r="H4474" s="319">
        <v>2</v>
      </c>
      <c r="I4474" s="319">
        <v>26</v>
      </c>
      <c r="J4474" s="320">
        <v>89.3</v>
      </c>
      <c r="K4474" s="321">
        <f>IFERROR(TablaAforos[[#This Row],[AREA DEL POTRERO]]/TablaAforos[[#This Row],[NUMERO VACAS LOTE]]/TablaAforos[[#This Row],[DIAS OCUPACION]],"")</f>
        <v>123.14814814814815</v>
      </c>
      <c r="L4474" s="322">
        <f t="shared" si="756"/>
        <v>2024</v>
      </c>
      <c r="M4474" s="322">
        <f t="shared" si="757"/>
        <v>12</v>
      </c>
      <c r="N4474" s="322">
        <f t="shared" si="758"/>
        <v>25</v>
      </c>
      <c r="O4474" s="322">
        <v>6</v>
      </c>
      <c r="P4474" s="322"/>
      <c r="Q4474" s="319"/>
    </row>
    <row r="4475" spans="1:17">
      <c r="A4475" s="330">
        <v>45652</v>
      </c>
      <c r="B4475" s="319" t="s">
        <v>81</v>
      </c>
      <c r="C4475" s="319">
        <v>2</v>
      </c>
      <c r="D4475" s="319">
        <v>42</v>
      </c>
      <c r="E4475" s="319">
        <v>2723</v>
      </c>
      <c r="F4475" s="319">
        <v>40</v>
      </c>
      <c r="G4475" s="319">
        <v>1.8</v>
      </c>
      <c r="H4475" s="319">
        <v>1</v>
      </c>
      <c r="I4475" s="319">
        <v>32</v>
      </c>
      <c r="J4475" s="320">
        <v>71.900000000000006</v>
      </c>
      <c r="K4475" s="321">
        <f>IFERROR(TablaAforos[[#This Row],[AREA DEL POTRERO]]/TablaAforos[[#This Row],[NUMERO VACAS LOTE]]/TablaAforos[[#This Row],[DIAS OCUPACION]],"")</f>
        <v>68.075000000000003</v>
      </c>
      <c r="L4475" s="322">
        <f t="shared" si="756"/>
        <v>2024</v>
      </c>
      <c r="M4475" s="322">
        <f t="shared" si="757"/>
        <v>12</v>
      </c>
      <c r="N4475" s="322">
        <f t="shared" si="758"/>
        <v>26</v>
      </c>
      <c r="O4475" s="322">
        <v>6</v>
      </c>
      <c r="P4475" s="322"/>
      <c r="Q4475" s="319"/>
    </row>
    <row r="4476" spans="1:17">
      <c r="A4476" s="330">
        <v>45652</v>
      </c>
      <c r="B4476" s="20" t="s">
        <v>82</v>
      </c>
      <c r="C4476" s="20" t="s">
        <v>86</v>
      </c>
      <c r="D4476" s="319">
        <v>8</v>
      </c>
      <c r="E4476" s="319">
        <v>2500</v>
      </c>
      <c r="F4476" s="319">
        <v>38</v>
      </c>
      <c r="G4476" s="20">
        <v>1.7</v>
      </c>
      <c r="H4476" s="319">
        <v>1</v>
      </c>
      <c r="I4476" s="319">
        <v>34</v>
      </c>
      <c r="J4476" s="320">
        <v>69.900000000000006</v>
      </c>
      <c r="K4476" s="321">
        <f>IFERROR(TablaAforos[[#This Row],[AREA DEL POTRERO]]/TablaAforos[[#This Row],[NUMERO VACAS LOTE]]/TablaAforos[[#This Row],[DIAS OCUPACION]],"")</f>
        <v>65.78947368421052</v>
      </c>
      <c r="L4476" s="322">
        <f t="shared" si="756"/>
        <v>2024</v>
      </c>
      <c r="M4476" s="322">
        <f t="shared" si="757"/>
        <v>12</v>
      </c>
      <c r="N4476" s="322">
        <f t="shared" si="758"/>
        <v>26</v>
      </c>
      <c r="O4476" s="322">
        <v>6</v>
      </c>
      <c r="P4476" s="322"/>
      <c r="Q4476" s="319"/>
    </row>
    <row r="4477" spans="1:17">
      <c r="A4477" s="356">
        <v>45653</v>
      </c>
      <c r="B4477" s="352" t="s">
        <v>81</v>
      </c>
      <c r="C4477" s="352">
        <v>2</v>
      </c>
      <c r="D4477" s="352">
        <v>33</v>
      </c>
      <c r="E4477" s="352">
        <v>2131</v>
      </c>
      <c r="F4477" s="352">
        <v>34</v>
      </c>
      <c r="G4477" s="352">
        <v>1.7</v>
      </c>
      <c r="H4477" s="352">
        <v>1</v>
      </c>
      <c r="I4477" s="352">
        <v>32</v>
      </c>
      <c r="J4477" s="353">
        <v>71.7</v>
      </c>
      <c r="K4477" s="354">
        <f>IFERROR(TablaAforos[[#This Row],[AREA DEL POTRERO]]/TablaAforos[[#This Row],[NUMERO VACAS LOTE]]/TablaAforos[[#This Row],[DIAS OCUPACION]],"")</f>
        <v>62.676470588235297</v>
      </c>
      <c r="L4477" s="355">
        <f>YEAR(A4477)</f>
        <v>2024</v>
      </c>
      <c r="M4477" s="355">
        <f>MONTH(A4477)</f>
        <v>12</v>
      </c>
      <c r="N4477" s="355">
        <f>DAY(A4477)</f>
        <v>27</v>
      </c>
      <c r="O4477" s="355">
        <v>6</v>
      </c>
      <c r="P4477" s="355"/>
      <c r="Q4477" s="352"/>
    </row>
    <row r="4478" spans="1:17">
      <c r="A4478" s="330">
        <v>45653</v>
      </c>
      <c r="B4478" s="20" t="s">
        <v>82</v>
      </c>
      <c r="C4478" s="20" t="s">
        <v>86</v>
      </c>
      <c r="D4478" s="319">
        <v>9</v>
      </c>
      <c r="E4478" s="319">
        <v>2500</v>
      </c>
      <c r="F4478" s="319">
        <v>38</v>
      </c>
      <c r="G4478" s="319">
        <v>1.6</v>
      </c>
      <c r="H4478" s="319">
        <v>1</v>
      </c>
      <c r="I4478" s="319">
        <v>34</v>
      </c>
      <c r="J4478" s="320">
        <v>66.3</v>
      </c>
      <c r="K4478" s="321">
        <f>IFERROR(TablaAforos[[#This Row],[AREA DEL POTRERO]]/TablaAforos[[#This Row],[NUMERO VACAS LOTE]]/TablaAforos[[#This Row],[DIAS OCUPACION]],"")</f>
        <v>65.78947368421052</v>
      </c>
      <c r="L4478" s="322">
        <f t="shared" si="756"/>
        <v>2024</v>
      </c>
      <c r="M4478" s="322">
        <f t="shared" si="757"/>
        <v>12</v>
      </c>
      <c r="N4478" s="322">
        <f t="shared" si="758"/>
        <v>27</v>
      </c>
      <c r="O4478" s="322">
        <v>6</v>
      </c>
      <c r="P4478" s="322"/>
      <c r="Q4478" s="319"/>
    </row>
    <row r="4479" spans="1:17">
      <c r="A4479" s="356">
        <v>45653</v>
      </c>
      <c r="B4479" s="352" t="s">
        <v>82</v>
      </c>
      <c r="C4479" s="352" t="s">
        <v>87</v>
      </c>
      <c r="D4479" s="352">
        <v>37</v>
      </c>
      <c r="E4479" s="352">
        <v>6600</v>
      </c>
      <c r="F4479" s="352">
        <v>39</v>
      </c>
      <c r="G4479" s="352">
        <v>1</v>
      </c>
      <c r="H4479" s="352">
        <v>2</v>
      </c>
      <c r="I4479" s="352">
        <v>34</v>
      </c>
      <c r="J4479" s="353">
        <v>53.8</v>
      </c>
      <c r="K4479" s="354">
        <f>IFERROR(TablaAforos[[#This Row],[AREA DEL POTRERO]]/TablaAforos[[#This Row],[NUMERO VACAS LOTE]]/TablaAforos[[#This Row],[DIAS OCUPACION]],"")</f>
        <v>84.615384615384613</v>
      </c>
      <c r="L4479" s="355">
        <f>YEAR(A4479)</f>
        <v>2024</v>
      </c>
      <c r="M4479" s="355">
        <f>MONTH(A4479)</f>
        <v>12</v>
      </c>
      <c r="N4479" s="355">
        <f>DAY(A4479)</f>
        <v>27</v>
      </c>
      <c r="O4479" s="355">
        <v>6</v>
      </c>
      <c r="P4479" s="355"/>
      <c r="Q4479" s="352"/>
    </row>
    <row r="4480" spans="1:17">
      <c r="A4480" s="356">
        <v>45653</v>
      </c>
      <c r="B4480" s="352" t="s">
        <v>88</v>
      </c>
      <c r="C4480" s="352">
        <v>1</v>
      </c>
      <c r="D4480" s="352">
        <v>2</v>
      </c>
      <c r="E4480" s="352">
        <v>19318</v>
      </c>
      <c r="F4480" s="352">
        <v>49</v>
      </c>
      <c r="G4480" s="352">
        <v>1.3</v>
      </c>
      <c r="H4480" s="352">
        <v>3</v>
      </c>
      <c r="I4480" s="352">
        <v>25</v>
      </c>
      <c r="J4480" s="353">
        <v>113</v>
      </c>
      <c r="K4480" s="354">
        <f>IFERROR(TablaAforos[[#This Row],[AREA DEL POTRERO]]/TablaAforos[[#This Row],[NUMERO VACAS LOTE]]/TablaAforos[[#This Row],[DIAS OCUPACION]],"")</f>
        <v>131.41496598639455</v>
      </c>
      <c r="L4480" s="355">
        <f>YEAR(A4480)</f>
        <v>2024</v>
      </c>
      <c r="M4480" s="355">
        <f>MONTH(A4480)</f>
        <v>12</v>
      </c>
      <c r="N4480" s="355">
        <f>DAY(A4480)</f>
        <v>27</v>
      </c>
      <c r="O4480" s="355">
        <v>6</v>
      </c>
      <c r="P4480" s="355"/>
      <c r="Q4480" s="352"/>
    </row>
    <row r="4481" spans="1:17">
      <c r="A4481" s="330">
        <v>45654</v>
      </c>
      <c r="B4481" s="20" t="s">
        <v>81</v>
      </c>
      <c r="C4481" s="319">
        <v>1</v>
      </c>
      <c r="D4481" s="319">
        <v>6</v>
      </c>
      <c r="E4481" s="319">
        <v>2442</v>
      </c>
      <c r="F4481" s="319">
        <v>37</v>
      </c>
      <c r="G4481" s="20">
        <v>2</v>
      </c>
      <c r="H4481" s="319">
        <v>1</v>
      </c>
      <c r="I4481" s="319">
        <v>38</v>
      </c>
      <c r="J4481" s="320">
        <v>86.7</v>
      </c>
      <c r="K4481" s="321">
        <f>IFERROR(TablaAforos[[#This Row],[AREA DEL POTRERO]]/TablaAforos[[#This Row],[NUMERO VACAS LOTE]]/TablaAforos[[#This Row],[DIAS OCUPACION]],"")</f>
        <v>66</v>
      </c>
      <c r="L4481" s="322">
        <f t="shared" si="756"/>
        <v>2024</v>
      </c>
      <c r="M4481" s="322">
        <f t="shared" si="757"/>
        <v>12</v>
      </c>
      <c r="N4481" s="322">
        <f t="shared" si="758"/>
        <v>28</v>
      </c>
      <c r="O4481" s="23">
        <v>6</v>
      </c>
      <c r="P4481" s="322"/>
      <c r="Q4481" s="319"/>
    </row>
    <row r="4482" spans="1:17">
      <c r="A4482" s="356">
        <v>45654</v>
      </c>
      <c r="B4482" s="352" t="s">
        <v>81</v>
      </c>
      <c r="C4482" s="352">
        <v>2</v>
      </c>
      <c r="D4482" s="352">
        <v>34</v>
      </c>
      <c r="E4482" s="352">
        <v>2536</v>
      </c>
      <c r="F4482" s="352">
        <v>34</v>
      </c>
      <c r="G4482" s="352">
        <v>1.9</v>
      </c>
      <c r="H4482" s="352">
        <v>1</v>
      </c>
      <c r="I4482" s="352">
        <v>32</v>
      </c>
      <c r="J4482" s="353">
        <v>95</v>
      </c>
      <c r="K4482" s="354">
        <f>IFERROR(TablaAforos[[#This Row],[AREA DEL POTRERO]]/TablaAforos[[#This Row],[NUMERO VACAS LOTE]]/TablaAforos[[#This Row],[DIAS OCUPACION]],"")</f>
        <v>74.588235294117652</v>
      </c>
      <c r="L4482" s="355">
        <f>YEAR(A4482)</f>
        <v>2024</v>
      </c>
      <c r="M4482" s="355">
        <f>MONTH(A4482)</f>
        <v>12</v>
      </c>
      <c r="N4482" s="355">
        <f>DAY(A4482)</f>
        <v>28</v>
      </c>
      <c r="O4482" s="355">
        <v>6</v>
      </c>
      <c r="P4482" s="355"/>
      <c r="Q4482" s="352"/>
    </row>
    <row r="4483" spans="1:17">
      <c r="A4483" s="330">
        <v>45654</v>
      </c>
      <c r="B4483" s="20" t="s">
        <v>82</v>
      </c>
      <c r="C4483" s="20" t="s">
        <v>86</v>
      </c>
      <c r="D4483" s="319">
        <v>10</v>
      </c>
      <c r="E4483" s="319">
        <v>2500</v>
      </c>
      <c r="F4483" s="319">
        <v>38</v>
      </c>
      <c r="G4483" s="319">
        <v>1.6</v>
      </c>
      <c r="H4483" s="319">
        <v>1</v>
      </c>
      <c r="I4483" s="319">
        <v>34</v>
      </c>
      <c r="J4483" s="320">
        <v>64.7</v>
      </c>
      <c r="K4483" s="321">
        <f>IFERROR(TablaAforos[[#This Row],[AREA DEL POTRERO]]/TablaAforos[[#This Row],[NUMERO VACAS LOTE]]/TablaAforos[[#This Row],[DIAS OCUPACION]],"")</f>
        <v>65.78947368421052</v>
      </c>
      <c r="L4483" s="322">
        <f t="shared" si="756"/>
        <v>2024</v>
      </c>
      <c r="M4483" s="322">
        <f t="shared" si="757"/>
        <v>12</v>
      </c>
      <c r="N4483" s="322">
        <f t="shared" si="758"/>
        <v>28</v>
      </c>
      <c r="O4483" s="322">
        <v>6</v>
      </c>
      <c r="P4483" s="322"/>
      <c r="Q4483" s="319"/>
    </row>
    <row r="4484" spans="1:17">
      <c r="A4484" s="330">
        <v>45655</v>
      </c>
      <c r="B4484" s="20" t="s">
        <v>81</v>
      </c>
      <c r="C4484" s="319">
        <v>1</v>
      </c>
      <c r="D4484" s="319">
        <v>5</v>
      </c>
      <c r="E4484" s="319">
        <v>2550</v>
      </c>
      <c r="F4484" s="319">
        <v>37</v>
      </c>
      <c r="G4484" s="319">
        <v>2.1</v>
      </c>
      <c r="H4484" s="319">
        <v>1</v>
      </c>
      <c r="I4484" s="319">
        <v>38</v>
      </c>
      <c r="J4484" s="320">
        <v>95</v>
      </c>
      <c r="K4484" s="321">
        <f>IFERROR(TablaAforos[[#This Row],[AREA DEL POTRERO]]/TablaAforos[[#This Row],[NUMERO VACAS LOTE]]/TablaAforos[[#This Row],[DIAS OCUPACION]],"")</f>
        <v>68.918918918918919</v>
      </c>
      <c r="L4484" s="322">
        <f t="shared" si="756"/>
        <v>2024</v>
      </c>
      <c r="M4484" s="322">
        <f t="shared" si="757"/>
        <v>12</v>
      </c>
      <c r="N4484" s="322">
        <f t="shared" si="758"/>
        <v>29</v>
      </c>
      <c r="O4484" s="322">
        <v>6</v>
      </c>
      <c r="P4484" s="322"/>
      <c r="Q4484" s="319"/>
    </row>
    <row r="4485" spans="1:17">
      <c r="A4485" s="356">
        <v>45655</v>
      </c>
      <c r="B4485" s="352" t="s">
        <v>81</v>
      </c>
      <c r="C4485" s="352">
        <v>2</v>
      </c>
      <c r="D4485" s="352">
        <v>35</v>
      </c>
      <c r="E4485" s="352">
        <v>2357</v>
      </c>
      <c r="F4485" s="352">
        <v>34</v>
      </c>
      <c r="G4485" s="352">
        <v>1.8</v>
      </c>
      <c r="H4485" s="352">
        <v>1</v>
      </c>
      <c r="I4485" s="352">
        <v>32</v>
      </c>
      <c r="J4485" s="353">
        <v>82</v>
      </c>
      <c r="K4485" s="354">
        <f>IFERROR(TablaAforos[[#This Row],[AREA DEL POTRERO]]/TablaAforos[[#This Row],[NUMERO VACAS LOTE]]/TablaAforos[[#This Row],[DIAS OCUPACION]],"")</f>
        <v>69.32352941176471</v>
      </c>
      <c r="L4485" s="355">
        <f>YEAR(A4485)</f>
        <v>2024</v>
      </c>
      <c r="M4485" s="355">
        <f>MONTH(A4485)</f>
        <v>12</v>
      </c>
      <c r="N4485" s="355">
        <f>DAY(A4485)</f>
        <v>29</v>
      </c>
      <c r="O4485" s="355">
        <v>6</v>
      </c>
      <c r="P4485" s="355"/>
      <c r="Q4485" s="352"/>
    </row>
    <row r="4486" spans="1:17">
      <c r="A4486" s="330">
        <v>45655</v>
      </c>
      <c r="B4486" s="20" t="s">
        <v>82</v>
      </c>
      <c r="C4486" s="20" t="s">
        <v>86</v>
      </c>
      <c r="D4486" s="319">
        <v>30</v>
      </c>
      <c r="E4486" s="319">
        <v>12578</v>
      </c>
      <c r="F4486" s="319">
        <v>38</v>
      </c>
      <c r="G4486" s="319">
        <v>1.3</v>
      </c>
      <c r="H4486" s="319">
        <v>3</v>
      </c>
      <c r="I4486" s="319">
        <v>34</v>
      </c>
      <c r="J4486" s="320">
        <v>91.4</v>
      </c>
      <c r="K4486" s="321">
        <f>IFERROR(TablaAforos[[#This Row],[AREA DEL POTRERO]]/TablaAforos[[#This Row],[NUMERO VACAS LOTE]]/TablaAforos[[#This Row],[DIAS OCUPACION]],"")</f>
        <v>110.33333333333333</v>
      </c>
      <c r="L4486" s="322">
        <f t="shared" si="756"/>
        <v>2024</v>
      </c>
      <c r="M4486" s="322">
        <f t="shared" si="757"/>
        <v>12</v>
      </c>
      <c r="N4486" s="322">
        <f t="shared" si="758"/>
        <v>29</v>
      </c>
      <c r="O4486" s="322">
        <v>6</v>
      </c>
      <c r="P4486" s="322"/>
      <c r="Q4486" s="319"/>
    </row>
    <row r="4487" spans="1:17">
      <c r="A4487" s="356">
        <v>45655</v>
      </c>
      <c r="B4487" s="352" t="s">
        <v>82</v>
      </c>
      <c r="C4487" s="352" t="s">
        <v>87</v>
      </c>
      <c r="D4487" s="352">
        <v>43</v>
      </c>
      <c r="E4487" s="352">
        <v>8325</v>
      </c>
      <c r="F4487" s="352">
        <v>39</v>
      </c>
      <c r="G4487" s="352">
        <v>1.7</v>
      </c>
      <c r="H4487" s="352">
        <v>2</v>
      </c>
      <c r="I4487" s="352">
        <v>33</v>
      </c>
      <c r="J4487" s="353">
        <v>111</v>
      </c>
      <c r="K4487" s="354">
        <f>IFERROR(TablaAforos[[#This Row],[AREA DEL POTRERO]]/TablaAforos[[#This Row],[NUMERO VACAS LOTE]]/TablaAforos[[#This Row],[DIAS OCUPACION]],"")</f>
        <v>106.73076923076923</v>
      </c>
      <c r="L4487" s="355">
        <f t="shared" ref="L4487:L4502" si="759">YEAR(A4487)</f>
        <v>2024</v>
      </c>
      <c r="M4487" s="355">
        <f t="shared" ref="M4487:M4502" si="760">MONTH(A4487)</f>
        <v>12</v>
      </c>
      <c r="N4487" s="355">
        <f t="shared" ref="N4487:N4502" si="761">DAY(A4487)</f>
        <v>29</v>
      </c>
      <c r="O4487" s="355">
        <v>6</v>
      </c>
      <c r="P4487" s="355"/>
      <c r="Q4487" s="352"/>
    </row>
    <row r="4488" spans="1:17">
      <c r="A4488" s="356">
        <v>45656</v>
      </c>
      <c r="B4488" s="357" t="s">
        <v>81</v>
      </c>
      <c r="C4488" s="357">
        <v>1</v>
      </c>
      <c r="D4488" s="357">
        <v>4</v>
      </c>
      <c r="E4488" s="357">
        <v>2935</v>
      </c>
      <c r="F4488" s="357">
        <v>37</v>
      </c>
      <c r="G4488" s="357">
        <v>2</v>
      </c>
      <c r="H4488" s="357">
        <v>1</v>
      </c>
      <c r="I4488" s="357">
        <v>32</v>
      </c>
      <c r="J4488" s="353">
        <v>101</v>
      </c>
      <c r="K4488" s="358">
        <f>IFERROR(TablaAforos[[#This Row],[AREA DEL POTRERO]]/TablaAforos[[#This Row],[NUMERO VACAS LOTE]]/TablaAforos[[#This Row],[DIAS OCUPACION]],"")</f>
        <v>79.324324324324323</v>
      </c>
      <c r="L4488" s="359">
        <f t="shared" si="759"/>
        <v>2024</v>
      </c>
      <c r="M4488" s="359">
        <f t="shared" si="760"/>
        <v>12</v>
      </c>
      <c r="N4488" s="359">
        <f t="shared" si="761"/>
        <v>30</v>
      </c>
      <c r="O4488" s="359">
        <v>6</v>
      </c>
      <c r="P4488" s="359"/>
      <c r="Q4488" s="357"/>
    </row>
    <row r="4489" spans="1:17">
      <c r="A4489" s="356">
        <v>45656</v>
      </c>
      <c r="B4489" s="357" t="s">
        <v>81</v>
      </c>
      <c r="C4489" s="357">
        <v>2</v>
      </c>
      <c r="D4489" s="357">
        <v>36</v>
      </c>
      <c r="E4489" s="357">
        <v>3103</v>
      </c>
      <c r="F4489" s="357">
        <v>34</v>
      </c>
      <c r="G4489" s="357">
        <v>1.9</v>
      </c>
      <c r="H4489" s="357">
        <v>1</v>
      </c>
      <c r="I4489" s="357">
        <v>32</v>
      </c>
      <c r="J4489" s="353">
        <v>116</v>
      </c>
      <c r="K4489" s="358">
        <f>IFERROR(TablaAforos[[#This Row],[AREA DEL POTRERO]]/TablaAforos[[#This Row],[NUMERO VACAS LOTE]]/TablaAforos[[#This Row],[DIAS OCUPACION]],"")</f>
        <v>91.264705882352942</v>
      </c>
      <c r="L4489" s="359">
        <f t="shared" si="759"/>
        <v>2024</v>
      </c>
      <c r="M4489" s="359">
        <f t="shared" si="760"/>
        <v>12</v>
      </c>
      <c r="N4489" s="359">
        <f t="shared" si="761"/>
        <v>30</v>
      </c>
      <c r="O4489" s="359">
        <v>6</v>
      </c>
      <c r="P4489" s="359"/>
      <c r="Q4489" s="357"/>
    </row>
    <row r="4490" spans="1:17">
      <c r="A4490" s="356">
        <v>45657</v>
      </c>
      <c r="B4490" s="357" t="s">
        <v>81</v>
      </c>
      <c r="C4490" s="357">
        <v>1</v>
      </c>
      <c r="D4490" s="357">
        <v>3</v>
      </c>
      <c r="E4490" s="357">
        <v>2161</v>
      </c>
      <c r="F4490" s="357">
        <v>38</v>
      </c>
      <c r="G4490" s="357">
        <v>1.6</v>
      </c>
      <c r="H4490" s="357">
        <v>1</v>
      </c>
      <c r="I4490" s="357">
        <v>32</v>
      </c>
      <c r="J4490" s="353">
        <v>59.5</v>
      </c>
      <c r="K4490" s="358">
        <f>IFERROR(TablaAforos[[#This Row],[AREA DEL POTRERO]]/TablaAforos[[#This Row],[NUMERO VACAS LOTE]]/TablaAforos[[#This Row],[DIAS OCUPACION]],"")</f>
        <v>56.868421052631582</v>
      </c>
      <c r="L4490" s="359">
        <f t="shared" si="759"/>
        <v>2024</v>
      </c>
      <c r="M4490" s="359">
        <f t="shared" si="760"/>
        <v>12</v>
      </c>
      <c r="N4490" s="359">
        <f t="shared" si="761"/>
        <v>31</v>
      </c>
      <c r="O4490" s="359">
        <v>6</v>
      </c>
      <c r="P4490" s="359"/>
      <c r="Q4490" s="357"/>
    </row>
    <row r="4491" spans="1:17">
      <c r="A4491" s="356">
        <v>45657</v>
      </c>
      <c r="B4491" s="357" t="s">
        <v>81</v>
      </c>
      <c r="C4491" s="357">
        <v>2</v>
      </c>
      <c r="D4491" s="357">
        <v>28</v>
      </c>
      <c r="E4491" s="357">
        <v>2234</v>
      </c>
      <c r="F4491" s="357">
        <v>31</v>
      </c>
      <c r="G4491" s="357">
        <v>1.5</v>
      </c>
      <c r="H4491" s="357">
        <v>1</v>
      </c>
      <c r="I4491" s="357">
        <v>31</v>
      </c>
      <c r="J4491" s="353">
        <v>73.5</v>
      </c>
      <c r="K4491" s="358">
        <f>IFERROR(TablaAforos[[#This Row],[AREA DEL POTRERO]]/TablaAforos[[#This Row],[NUMERO VACAS LOTE]]/TablaAforos[[#This Row],[DIAS OCUPACION]],"")</f>
        <v>72.064516129032256</v>
      </c>
      <c r="L4491" s="359">
        <f t="shared" si="759"/>
        <v>2024</v>
      </c>
      <c r="M4491" s="359">
        <f t="shared" si="760"/>
        <v>12</v>
      </c>
      <c r="N4491" s="359">
        <f t="shared" si="761"/>
        <v>31</v>
      </c>
      <c r="O4491" s="359">
        <v>6</v>
      </c>
      <c r="P4491" s="359"/>
      <c r="Q4491" s="357"/>
    </row>
    <row r="4492" spans="1:17">
      <c r="A4492" s="356">
        <v>45657</v>
      </c>
      <c r="B4492" s="357" t="s">
        <v>88</v>
      </c>
      <c r="C4492" s="357">
        <v>1</v>
      </c>
      <c r="D4492" s="357">
        <v>3</v>
      </c>
      <c r="E4492" s="357">
        <v>12900</v>
      </c>
      <c r="F4492" s="357">
        <v>49</v>
      </c>
      <c r="G4492" s="357">
        <v>1.4</v>
      </c>
      <c r="H4492" s="357">
        <v>2.5</v>
      </c>
      <c r="I4492" s="357">
        <v>22</v>
      </c>
      <c r="J4492" s="353">
        <v>96.5</v>
      </c>
      <c r="K4492" s="358">
        <f>IFERROR(TablaAforos[[#This Row],[AREA DEL POTRERO]]/TablaAforos[[#This Row],[NUMERO VACAS LOTE]]/TablaAforos[[#This Row],[DIAS OCUPACION]],"")</f>
        <v>105.30612244897959</v>
      </c>
      <c r="L4492" s="359">
        <f t="shared" si="759"/>
        <v>2024</v>
      </c>
      <c r="M4492" s="359">
        <f t="shared" si="760"/>
        <v>12</v>
      </c>
      <c r="N4492" s="359">
        <f t="shared" si="761"/>
        <v>31</v>
      </c>
      <c r="O4492" s="359">
        <v>6</v>
      </c>
      <c r="P4492" s="359"/>
      <c r="Q4492" s="357"/>
    </row>
    <row r="4493" spans="1:17">
      <c r="A4493" s="356">
        <v>45658</v>
      </c>
      <c r="B4493" s="357" t="s">
        <v>81</v>
      </c>
      <c r="C4493" s="357">
        <v>1</v>
      </c>
      <c r="D4493" s="357">
        <v>2</v>
      </c>
      <c r="E4493" s="357">
        <v>2458</v>
      </c>
      <c r="F4493" s="357">
        <v>38</v>
      </c>
      <c r="G4493" s="357">
        <v>1.7</v>
      </c>
      <c r="H4493" s="357">
        <v>1</v>
      </c>
      <c r="I4493" s="357">
        <v>31</v>
      </c>
      <c r="J4493" s="353">
        <v>71.5</v>
      </c>
      <c r="K4493" s="358">
        <f>IFERROR(TablaAforos[[#This Row],[AREA DEL POTRERO]]/TablaAforos[[#This Row],[NUMERO VACAS LOTE]]/TablaAforos[[#This Row],[DIAS OCUPACION]],"")</f>
        <v>64.684210526315795</v>
      </c>
      <c r="L4493" s="359">
        <f t="shared" si="759"/>
        <v>2025</v>
      </c>
      <c r="M4493" s="359">
        <f t="shared" si="760"/>
        <v>1</v>
      </c>
      <c r="N4493" s="359">
        <f t="shared" si="761"/>
        <v>1</v>
      </c>
      <c r="O4493" s="359">
        <v>6</v>
      </c>
      <c r="P4493" s="359"/>
      <c r="Q4493" s="357"/>
    </row>
    <row r="4494" spans="1:17">
      <c r="A4494" s="356">
        <v>45658</v>
      </c>
      <c r="B4494" s="357" t="s">
        <v>81</v>
      </c>
      <c r="C4494" s="357">
        <v>2</v>
      </c>
      <c r="D4494" s="357">
        <v>27</v>
      </c>
      <c r="E4494" s="357">
        <v>2312</v>
      </c>
      <c r="F4494" s="357">
        <v>31</v>
      </c>
      <c r="G4494" s="357">
        <v>1.5</v>
      </c>
      <c r="H4494" s="357">
        <v>1</v>
      </c>
      <c r="I4494" s="357">
        <v>31</v>
      </c>
      <c r="J4494" s="353">
        <v>75.099999999999994</v>
      </c>
      <c r="K4494" s="358">
        <f>IFERROR(TablaAforos[[#This Row],[AREA DEL POTRERO]]/TablaAforos[[#This Row],[NUMERO VACAS LOTE]]/TablaAforos[[#This Row],[DIAS OCUPACION]],"")</f>
        <v>74.58064516129032</v>
      </c>
      <c r="L4494" s="359">
        <f t="shared" si="759"/>
        <v>2025</v>
      </c>
      <c r="M4494" s="359">
        <f t="shared" si="760"/>
        <v>1</v>
      </c>
      <c r="N4494" s="359">
        <f t="shared" si="761"/>
        <v>1</v>
      </c>
      <c r="O4494" s="359">
        <v>6</v>
      </c>
      <c r="P4494" s="359"/>
      <c r="Q4494" s="357"/>
    </row>
    <row r="4495" spans="1:17">
      <c r="A4495" s="356">
        <v>45658</v>
      </c>
      <c r="B4495" s="357" t="s">
        <v>82</v>
      </c>
      <c r="C4495" s="357" t="s">
        <v>87</v>
      </c>
      <c r="D4495" s="357">
        <v>44</v>
      </c>
      <c r="E4495" s="357">
        <v>12727</v>
      </c>
      <c r="F4495" s="357">
        <v>39</v>
      </c>
      <c r="G4495" s="357">
        <v>1.3</v>
      </c>
      <c r="H4495" s="357">
        <v>3</v>
      </c>
      <c r="I4495" s="357">
        <v>25</v>
      </c>
      <c r="J4495" s="353">
        <v>105</v>
      </c>
      <c r="K4495" s="358">
        <f>IFERROR(TablaAforos[[#This Row],[AREA DEL POTRERO]]/TablaAforos[[#This Row],[NUMERO VACAS LOTE]]/TablaAforos[[#This Row],[DIAS OCUPACION]],"")</f>
        <v>108.77777777777777</v>
      </c>
      <c r="L4495" s="359">
        <f>YEAR(A4495)</f>
        <v>2025</v>
      </c>
      <c r="M4495" s="359">
        <f>MONTH(A4495)</f>
        <v>1</v>
      </c>
      <c r="N4495" s="359">
        <f>DAY(A4495)</f>
        <v>1</v>
      </c>
      <c r="O4495" s="359">
        <v>6</v>
      </c>
      <c r="P4495" s="359"/>
      <c r="Q4495" s="357"/>
    </row>
    <row r="4496" spans="1:17">
      <c r="A4496" s="356">
        <v>45659</v>
      </c>
      <c r="B4496" s="357" t="s">
        <v>81</v>
      </c>
      <c r="C4496" s="357">
        <v>1</v>
      </c>
      <c r="D4496" s="357">
        <v>1</v>
      </c>
      <c r="E4496" s="357">
        <v>2944</v>
      </c>
      <c r="F4496" s="357">
        <v>38</v>
      </c>
      <c r="G4496" s="357">
        <v>1.7</v>
      </c>
      <c r="H4496" s="357">
        <v>1</v>
      </c>
      <c r="I4496" s="357">
        <v>32</v>
      </c>
      <c r="J4496" s="353">
        <v>86.1</v>
      </c>
      <c r="K4496" s="358">
        <f>IFERROR(TablaAforos[[#This Row],[AREA DEL POTRERO]]/TablaAforos[[#This Row],[NUMERO VACAS LOTE]]/TablaAforos[[#This Row],[DIAS OCUPACION]],"")</f>
        <v>77.473684210526315</v>
      </c>
      <c r="L4496" s="359">
        <f t="shared" si="759"/>
        <v>2025</v>
      </c>
      <c r="M4496" s="359">
        <f t="shared" si="760"/>
        <v>1</v>
      </c>
      <c r="N4496" s="359">
        <f t="shared" si="761"/>
        <v>2</v>
      </c>
      <c r="O4496" s="359">
        <v>6</v>
      </c>
      <c r="P4496" s="359"/>
      <c r="Q4496" s="357"/>
    </row>
    <row r="4497" spans="1:17">
      <c r="A4497" s="356">
        <v>45659</v>
      </c>
      <c r="B4497" s="357" t="s">
        <v>81</v>
      </c>
      <c r="C4497" s="357">
        <v>2</v>
      </c>
      <c r="D4497" s="357">
        <v>26</v>
      </c>
      <c r="E4497" s="357">
        <v>2142</v>
      </c>
      <c r="F4497" s="357">
        <v>31</v>
      </c>
      <c r="G4497" s="357">
        <v>1.3</v>
      </c>
      <c r="H4497" s="357">
        <v>1</v>
      </c>
      <c r="I4497" s="357">
        <v>30</v>
      </c>
      <c r="J4497" s="353">
        <v>58.8</v>
      </c>
      <c r="K4497" s="358">
        <f>IFERROR(TablaAforos[[#This Row],[AREA DEL POTRERO]]/TablaAforos[[#This Row],[NUMERO VACAS LOTE]]/TablaAforos[[#This Row],[DIAS OCUPACION]],"")</f>
        <v>69.096774193548384</v>
      </c>
      <c r="L4497" s="359">
        <f t="shared" si="759"/>
        <v>2025</v>
      </c>
      <c r="M4497" s="359">
        <f t="shared" si="760"/>
        <v>1</v>
      </c>
      <c r="N4497" s="359">
        <f t="shared" si="761"/>
        <v>2</v>
      </c>
      <c r="O4497" s="359">
        <v>6</v>
      </c>
      <c r="P4497" s="359"/>
      <c r="Q4497" s="357"/>
    </row>
    <row r="4498" spans="1:17">
      <c r="A4498" s="356">
        <v>45660</v>
      </c>
      <c r="B4498" s="357" t="s">
        <v>81</v>
      </c>
      <c r="C4498" s="357">
        <v>2</v>
      </c>
      <c r="D4498" s="357">
        <v>15</v>
      </c>
      <c r="E4498" s="357">
        <v>2908</v>
      </c>
      <c r="F4498" s="357">
        <v>31</v>
      </c>
      <c r="G4498" s="357">
        <v>1.4</v>
      </c>
      <c r="H4498" s="357">
        <v>1</v>
      </c>
      <c r="I4498" s="357">
        <v>30</v>
      </c>
      <c r="J4498" s="353">
        <v>64.3</v>
      </c>
      <c r="K4498" s="358">
        <f>IFERROR(TablaAforos[[#This Row],[AREA DEL POTRERO]]/TablaAforos[[#This Row],[NUMERO VACAS LOTE]]/TablaAforos[[#This Row],[DIAS OCUPACION]],"")</f>
        <v>93.806451612903231</v>
      </c>
      <c r="L4498" s="359">
        <f t="shared" si="759"/>
        <v>2025</v>
      </c>
      <c r="M4498" s="359">
        <f t="shared" si="760"/>
        <v>1</v>
      </c>
      <c r="N4498" s="359">
        <f t="shared" si="761"/>
        <v>3</v>
      </c>
      <c r="O4498" s="359">
        <v>6</v>
      </c>
      <c r="P4498" s="359"/>
      <c r="Q4498" s="357"/>
    </row>
    <row r="4499" spans="1:17">
      <c r="A4499" s="356">
        <v>45660</v>
      </c>
      <c r="B4499" s="357" t="s">
        <v>82</v>
      </c>
      <c r="C4499" s="357" t="s">
        <v>86</v>
      </c>
      <c r="D4499" s="357">
        <v>54</v>
      </c>
      <c r="E4499" s="357">
        <v>2500</v>
      </c>
      <c r="F4499" s="357">
        <v>37</v>
      </c>
      <c r="G4499" s="357">
        <v>1.6</v>
      </c>
      <c r="H4499" s="357">
        <v>1</v>
      </c>
      <c r="I4499" s="357">
        <v>28</v>
      </c>
      <c r="J4499" s="353">
        <v>67.7</v>
      </c>
      <c r="K4499" s="358">
        <f>IFERROR(TablaAforos[[#This Row],[AREA DEL POTRERO]]/TablaAforos[[#This Row],[NUMERO VACAS LOTE]]/TablaAforos[[#This Row],[DIAS OCUPACION]],"")</f>
        <v>67.567567567567565</v>
      </c>
      <c r="L4499" s="359">
        <f>YEAR(A4499)</f>
        <v>2025</v>
      </c>
      <c r="M4499" s="359">
        <f>MONTH(A4499)</f>
        <v>1</v>
      </c>
      <c r="N4499" s="359">
        <f>DAY(A4499)</f>
        <v>3</v>
      </c>
      <c r="O4499" s="359">
        <v>0</v>
      </c>
      <c r="P4499" s="359"/>
      <c r="Q4499" s="357"/>
    </row>
    <row r="4500" spans="1:17">
      <c r="A4500" s="356">
        <v>45660</v>
      </c>
      <c r="B4500" s="357" t="s">
        <v>82</v>
      </c>
      <c r="C4500" s="357" t="s">
        <v>87</v>
      </c>
      <c r="D4500" s="357">
        <v>46</v>
      </c>
      <c r="E4500" s="357">
        <v>2500</v>
      </c>
      <c r="F4500" s="357">
        <v>39</v>
      </c>
      <c r="G4500" s="357">
        <v>1.5</v>
      </c>
      <c r="H4500" s="357">
        <v>1</v>
      </c>
      <c r="I4500" s="357">
        <v>34</v>
      </c>
      <c r="J4500" s="353">
        <v>60.4</v>
      </c>
      <c r="K4500" s="358">
        <f>IFERROR(TablaAforos[[#This Row],[AREA DEL POTRERO]]/TablaAforos[[#This Row],[NUMERO VACAS LOTE]]/TablaAforos[[#This Row],[DIAS OCUPACION]],"")</f>
        <v>64.102564102564102</v>
      </c>
      <c r="L4500" s="359">
        <f>YEAR(A4500)</f>
        <v>2025</v>
      </c>
      <c r="M4500" s="359">
        <f>MONTH(A4500)</f>
        <v>1</v>
      </c>
      <c r="N4500" s="359">
        <f>DAY(A4500)</f>
        <v>3</v>
      </c>
      <c r="O4500" s="359">
        <v>6</v>
      </c>
      <c r="P4500" s="359"/>
      <c r="Q4500" s="357"/>
    </row>
    <row r="4501" spans="1:17">
      <c r="A4501" s="356">
        <v>45660</v>
      </c>
      <c r="B4501" s="357" t="s">
        <v>88</v>
      </c>
      <c r="C4501" s="357">
        <v>1</v>
      </c>
      <c r="D4501" s="357">
        <v>5</v>
      </c>
      <c r="E4501" s="357">
        <v>8100</v>
      </c>
      <c r="F4501" s="357">
        <v>52</v>
      </c>
      <c r="G4501" s="357">
        <v>2.4</v>
      </c>
      <c r="H4501" s="357">
        <v>2</v>
      </c>
      <c r="I4501" s="357">
        <v>29</v>
      </c>
      <c r="J4501" s="353">
        <v>114</v>
      </c>
      <c r="K4501" s="358">
        <f>IFERROR(TablaAforos[[#This Row],[AREA DEL POTRERO]]/TablaAforos[[#This Row],[NUMERO VACAS LOTE]]/TablaAforos[[#This Row],[DIAS OCUPACION]],"")</f>
        <v>77.884615384615387</v>
      </c>
      <c r="L4501" s="359">
        <f>YEAR(A4501)</f>
        <v>2025</v>
      </c>
      <c r="M4501" s="359">
        <f>MONTH(A4501)</f>
        <v>1</v>
      </c>
      <c r="N4501" s="359">
        <f>DAY(A4501)</f>
        <v>3</v>
      </c>
      <c r="O4501" s="359">
        <v>0</v>
      </c>
      <c r="P4501" s="359"/>
      <c r="Q4501" s="357"/>
    </row>
    <row r="4502" spans="1:17">
      <c r="A4502" s="356">
        <v>45661</v>
      </c>
      <c r="B4502" s="357" t="s">
        <v>81</v>
      </c>
      <c r="C4502" s="357">
        <v>2</v>
      </c>
      <c r="D4502" s="357">
        <v>16</v>
      </c>
      <c r="E4502" s="357">
        <v>2327</v>
      </c>
      <c r="F4502" s="357">
        <v>31</v>
      </c>
      <c r="G4502" s="357">
        <v>1.4</v>
      </c>
      <c r="H4502" s="357">
        <v>1</v>
      </c>
      <c r="I4502" s="357">
        <v>30</v>
      </c>
      <c r="J4502" s="353">
        <v>70.3</v>
      </c>
      <c r="K4502" s="358">
        <f>IFERROR(TablaAforos[[#This Row],[AREA DEL POTRERO]]/TablaAforos[[#This Row],[NUMERO VACAS LOTE]]/TablaAforos[[#This Row],[DIAS OCUPACION]],"")</f>
        <v>75.064516129032256</v>
      </c>
      <c r="L4502" s="359">
        <f t="shared" si="759"/>
        <v>2025</v>
      </c>
      <c r="M4502" s="359">
        <f t="shared" si="760"/>
        <v>1</v>
      </c>
      <c r="N4502" s="359">
        <f t="shared" si="761"/>
        <v>4</v>
      </c>
      <c r="O4502" s="359">
        <v>6</v>
      </c>
      <c r="P4502" s="359"/>
      <c r="Q4502" s="357"/>
    </row>
    <row r="4503" spans="1:17">
      <c r="A4503" s="356">
        <v>45661</v>
      </c>
      <c r="B4503" s="357" t="s">
        <v>82</v>
      </c>
      <c r="C4503" s="357" t="s">
        <v>86</v>
      </c>
      <c r="D4503" s="357">
        <v>55</v>
      </c>
      <c r="E4503" s="357">
        <v>2500</v>
      </c>
      <c r="F4503" s="357">
        <v>37</v>
      </c>
      <c r="G4503" s="357">
        <v>2.1</v>
      </c>
      <c r="H4503" s="357">
        <v>1</v>
      </c>
      <c r="I4503" s="357">
        <v>28</v>
      </c>
      <c r="J4503" s="353">
        <v>85.1</v>
      </c>
      <c r="K4503" s="358">
        <f>IFERROR(TablaAforos[[#This Row],[AREA DEL POTRERO]]/TablaAforos[[#This Row],[NUMERO VACAS LOTE]]/TablaAforos[[#This Row],[DIAS OCUPACION]],"")</f>
        <v>67.567567567567565</v>
      </c>
      <c r="L4503" s="359">
        <f t="shared" ref="L4503:L4508" si="762">YEAR(A4503)</f>
        <v>2025</v>
      </c>
      <c r="M4503" s="359">
        <f t="shared" ref="M4503:M4508" si="763">MONTH(A4503)</f>
        <v>1</v>
      </c>
      <c r="N4503" s="359">
        <f t="shared" ref="N4503:N4508" si="764">DAY(A4503)</f>
        <v>4</v>
      </c>
      <c r="O4503" s="359">
        <v>0</v>
      </c>
      <c r="P4503" s="359"/>
      <c r="Q4503" s="357"/>
    </row>
    <row r="4504" spans="1:17">
      <c r="A4504" s="356">
        <v>45661</v>
      </c>
      <c r="B4504" s="357" t="s">
        <v>82</v>
      </c>
      <c r="C4504" s="357" t="s">
        <v>87</v>
      </c>
      <c r="D4504" s="357">
        <v>47</v>
      </c>
      <c r="E4504" s="357">
        <v>2500</v>
      </c>
      <c r="F4504" s="357">
        <v>39</v>
      </c>
      <c r="G4504" s="357">
        <v>1.5</v>
      </c>
      <c r="H4504" s="357">
        <v>1</v>
      </c>
      <c r="I4504" s="357">
        <v>34</v>
      </c>
      <c r="J4504" s="353">
        <v>60</v>
      </c>
      <c r="K4504" s="358">
        <f>IFERROR(TablaAforos[[#This Row],[AREA DEL POTRERO]]/TablaAforos[[#This Row],[NUMERO VACAS LOTE]]/TablaAforos[[#This Row],[DIAS OCUPACION]],"")</f>
        <v>64.102564102564102</v>
      </c>
      <c r="L4504" s="359">
        <f t="shared" si="762"/>
        <v>2025</v>
      </c>
      <c r="M4504" s="359">
        <f t="shared" si="763"/>
        <v>1</v>
      </c>
      <c r="N4504" s="359">
        <f t="shared" si="764"/>
        <v>4</v>
      </c>
      <c r="O4504" s="359">
        <v>6</v>
      </c>
      <c r="P4504" s="359"/>
      <c r="Q4504" s="357"/>
    </row>
    <row r="4505" spans="1:17">
      <c r="A4505" s="356">
        <v>45662</v>
      </c>
      <c r="B4505" s="357" t="s">
        <v>82</v>
      </c>
      <c r="C4505" s="357" t="s">
        <v>86</v>
      </c>
      <c r="D4505" s="357">
        <v>56</v>
      </c>
      <c r="E4505" s="357">
        <v>2500</v>
      </c>
      <c r="F4505" s="357">
        <v>37</v>
      </c>
      <c r="G4505" s="357">
        <v>1.5</v>
      </c>
      <c r="H4505" s="357">
        <v>1</v>
      </c>
      <c r="I4505" s="357">
        <v>28</v>
      </c>
      <c r="J4505" s="353">
        <v>62.4</v>
      </c>
      <c r="K4505" s="358">
        <f>IFERROR(TablaAforos[[#This Row],[AREA DEL POTRERO]]/TablaAforos[[#This Row],[NUMERO VACAS LOTE]]/TablaAforos[[#This Row],[DIAS OCUPACION]],"")</f>
        <v>67.567567567567565</v>
      </c>
      <c r="L4505" s="359">
        <f t="shared" si="762"/>
        <v>2025</v>
      </c>
      <c r="M4505" s="359">
        <f t="shared" si="763"/>
        <v>1</v>
      </c>
      <c r="N4505" s="359">
        <f t="shared" si="764"/>
        <v>5</v>
      </c>
      <c r="O4505" s="359">
        <v>0</v>
      </c>
      <c r="P4505" s="359"/>
      <c r="Q4505" s="357"/>
    </row>
    <row r="4506" spans="1:17">
      <c r="A4506" s="356">
        <v>45662</v>
      </c>
      <c r="B4506" s="357" t="s">
        <v>82</v>
      </c>
      <c r="C4506" s="357" t="s">
        <v>87</v>
      </c>
      <c r="D4506" s="357">
        <v>48</v>
      </c>
      <c r="E4506" s="357">
        <v>2500</v>
      </c>
      <c r="F4506" s="357">
        <v>39</v>
      </c>
      <c r="G4506" s="357">
        <v>1.5</v>
      </c>
      <c r="H4506" s="357">
        <v>1</v>
      </c>
      <c r="I4506" s="357">
        <v>34</v>
      </c>
      <c r="J4506" s="353">
        <v>57.7</v>
      </c>
      <c r="K4506" s="358">
        <f>IFERROR(TablaAforos[[#This Row],[AREA DEL POTRERO]]/TablaAforos[[#This Row],[NUMERO VACAS LOTE]]/TablaAforos[[#This Row],[DIAS OCUPACION]],"")</f>
        <v>64.102564102564102</v>
      </c>
      <c r="L4506" s="359">
        <f t="shared" si="762"/>
        <v>2025</v>
      </c>
      <c r="M4506" s="359">
        <f t="shared" si="763"/>
        <v>1</v>
      </c>
      <c r="N4506" s="359">
        <f t="shared" si="764"/>
        <v>5</v>
      </c>
      <c r="O4506" s="359">
        <v>6</v>
      </c>
      <c r="P4506" s="359"/>
      <c r="Q4506" s="357"/>
    </row>
    <row r="4507" spans="1:17">
      <c r="A4507" s="356">
        <v>45662</v>
      </c>
      <c r="B4507" s="357" t="s">
        <v>88</v>
      </c>
      <c r="C4507" s="357">
        <v>1</v>
      </c>
      <c r="D4507" s="357">
        <v>6</v>
      </c>
      <c r="E4507" s="357">
        <v>6600</v>
      </c>
      <c r="F4507" s="357">
        <v>52</v>
      </c>
      <c r="G4507" s="357">
        <v>2.2999999999999998</v>
      </c>
      <c r="H4507" s="357">
        <v>2</v>
      </c>
      <c r="I4507" s="357">
        <v>29</v>
      </c>
      <c r="J4507" s="353">
        <v>94.9</v>
      </c>
      <c r="K4507" s="358">
        <f>IFERROR(TablaAforos[[#This Row],[AREA DEL POTRERO]]/TablaAforos[[#This Row],[NUMERO VACAS LOTE]]/TablaAforos[[#This Row],[DIAS OCUPACION]],"")</f>
        <v>63.46153846153846</v>
      </c>
      <c r="L4507" s="359">
        <f t="shared" si="762"/>
        <v>2025</v>
      </c>
      <c r="M4507" s="359">
        <f t="shared" si="763"/>
        <v>1</v>
      </c>
      <c r="N4507" s="359">
        <f t="shared" si="764"/>
        <v>5</v>
      </c>
      <c r="O4507" s="359">
        <v>0</v>
      </c>
      <c r="P4507" s="359"/>
      <c r="Q4507" s="357"/>
    </row>
    <row r="4508" spans="1:17">
      <c r="A4508" s="356">
        <v>45663</v>
      </c>
      <c r="B4508" s="357" t="s">
        <v>82</v>
      </c>
      <c r="C4508" s="357" t="s">
        <v>86</v>
      </c>
      <c r="D4508" s="357">
        <v>57</v>
      </c>
      <c r="E4508" s="357">
        <v>2500</v>
      </c>
      <c r="F4508" s="357">
        <v>37</v>
      </c>
      <c r="G4508" s="357">
        <v>2</v>
      </c>
      <c r="H4508" s="357">
        <v>1</v>
      </c>
      <c r="I4508" s="357">
        <v>28</v>
      </c>
      <c r="J4508" s="353">
        <v>83.5</v>
      </c>
      <c r="K4508" s="358">
        <f>IFERROR(TablaAforos[[#This Row],[AREA DEL POTRERO]]/TablaAforos[[#This Row],[NUMERO VACAS LOTE]]/TablaAforos[[#This Row],[DIAS OCUPACION]],"")</f>
        <v>67.567567567567565</v>
      </c>
      <c r="L4508" s="359">
        <f t="shared" si="762"/>
        <v>2025</v>
      </c>
      <c r="M4508" s="359">
        <f t="shared" si="763"/>
        <v>1</v>
      </c>
      <c r="N4508" s="359">
        <f t="shared" si="764"/>
        <v>6</v>
      </c>
      <c r="O4508" s="359">
        <v>0</v>
      </c>
      <c r="P4508" s="359"/>
      <c r="Q4508" s="357"/>
    </row>
    <row r="4509" spans="1:17">
      <c r="A4509" s="335">
        <v>45667</v>
      </c>
      <c r="B4509" s="336" t="s">
        <v>81</v>
      </c>
      <c r="C4509" s="336">
        <v>2</v>
      </c>
      <c r="D4509" s="336">
        <v>82</v>
      </c>
      <c r="E4509" s="336">
        <v>2804</v>
      </c>
      <c r="F4509" s="336">
        <v>34</v>
      </c>
      <c r="G4509" s="336">
        <v>1.5</v>
      </c>
      <c r="H4509" s="336">
        <v>1</v>
      </c>
      <c r="I4509" s="336">
        <v>28</v>
      </c>
      <c r="J4509" s="21">
        <v>85.4</v>
      </c>
      <c r="K4509" s="337">
        <f>IFERROR(TablaAforos[[#This Row],[AREA DEL POTRERO]]/TablaAforos[[#This Row],[NUMERO VACAS LOTE]]/TablaAforos[[#This Row],[DIAS OCUPACION]],"")</f>
        <v>82.470588235294116</v>
      </c>
      <c r="L4509" s="338">
        <f t="shared" ref="L4509:L4528" si="765">YEAR(A4509)</f>
        <v>2025</v>
      </c>
      <c r="M4509" s="338">
        <f t="shared" ref="M4509:M4528" si="766">MONTH(A4509)</f>
        <v>1</v>
      </c>
      <c r="N4509" s="338">
        <f t="shared" ref="N4509:N4528" si="767">DAY(A4509)</f>
        <v>10</v>
      </c>
      <c r="O4509" s="338">
        <v>6</v>
      </c>
      <c r="P4509" s="338"/>
      <c r="Q4509" s="336"/>
    </row>
    <row r="4510" spans="1:17">
      <c r="A4510" s="356">
        <v>45667</v>
      </c>
      <c r="B4510" s="357" t="s">
        <v>82</v>
      </c>
      <c r="C4510" s="357" t="s">
        <v>86</v>
      </c>
      <c r="D4510" s="357">
        <v>18</v>
      </c>
      <c r="E4510" s="357">
        <v>2500</v>
      </c>
      <c r="F4510" s="357">
        <v>38</v>
      </c>
      <c r="G4510" s="357">
        <v>1.5</v>
      </c>
      <c r="H4510" s="357">
        <v>1</v>
      </c>
      <c r="I4510" s="357">
        <v>39</v>
      </c>
      <c r="J4510" s="353">
        <v>62</v>
      </c>
      <c r="K4510" s="358">
        <f>IFERROR(TablaAforos[[#This Row],[AREA DEL POTRERO]]/TablaAforos[[#This Row],[NUMERO VACAS LOTE]]/TablaAforos[[#This Row],[DIAS OCUPACION]],"")</f>
        <v>65.78947368421052</v>
      </c>
      <c r="L4510" s="359">
        <f>YEAR(A4510)</f>
        <v>2025</v>
      </c>
      <c r="M4510" s="359">
        <f>MONTH(A4510)</f>
        <v>1</v>
      </c>
      <c r="N4510" s="359">
        <f>DAY(A4510)</f>
        <v>10</v>
      </c>
      <c r="O4510" s="359">
        <v>6</v>
      </c>
      <c r="P4510" s="359"/>
      <c r="Q4510" s="357"/>
    </row>
    <row r="4511" spans="1:17">
      <c r="A4511" s="356">
        <v>45667</v>
      </c>
      <c r="B4511" s="357" t="s">
        <v>82</v>
      </c>
      <c r="C4511" s="357" t="s">
        <v>87</v>
      </c>
      <c r="D4511" s="357">
        <v>50</v>
      </c>
      <c r="E4511" s="357">
        <v>2500</v>
      </c>
      <c r="F4511" s="357">
        <v>34</v>
      </c>
      <c r="G4511" s="357">
        <v>1.7</v>
      </c>
      <c r="H4511" s="357">
        <v>1</v>
      </c>
      <c r="I4511" s="357">
        <v>37</v>
      </c>
      <c r="J4511" s="353">
        <v>78.099999999999994</v>
      </c>
      <c r="K4511" s="358">
        <f>IFERROR(TablaAforos[[#This Row],[AREA DEL POTRERO]]/TablaAforos[[#This Row],[NUMERO VACAS LOTE]]/TablaAforos[[#This Row],[DIAS OCUPACION]],"")</f>
        <v>73.529411764705884</v>
      </c>
      <c r="L4511" s="359">
        <f>YEAR(A4511)</f>
        <v>2025</v>
      </c>
      <c r="M4511" s="359">
        <f>MONTH(A4511)</f>
        <v>1</v>
      </c>
      <c r="N4511" s="359">
        <f>DAY(A4511)</f>
        <v>10</v>
      </c>
      <c r="O4511" s="359">
        <v>6</v>
      </c>
      <c r="P4511" s="359"/>
      <c r="Q4511" s="357"/>
    </row>
    <row r="4512" spans="1:17">
      <c r="A4512" s="356">
        <v>45667</v>
      </c>
      <c r="B4512" s="357" t="s">
        <v>88</v>
      </c>
      <c r="C4512" s="357">
        <v>1</v>
      </c>
      <c r="D4512" s="357">
        <v>8</v>
      </c>
      <c r="E4512" s="357">
        <v>12800</v>
      </c>
      <c r="F4512" s="357">
        <v>58</v>
      </c>
      <c r="G4512" s="357">
        <v>1.5</v>
      </c>
      <c r="H4512" s="357">
        <v>2</v>
      </c>
      <c r="I4512" s="357">
        <v>27</v>
      </c>
      <c r="J4512" s="353">
        <v>113</v>
      </c>
      <c r="K4512" s="358">
        <f>IFERROR(TablaAforos[[#This Row],[AREA DEL POTRERO]]/TablaAforos[[#This Row],[NUMERO VACAS LOTE]]/TablaAforos[[#This Row],[DIAS OCUPACION]],"")</f>
        <v>110.34482758620689</v>
      </c>
      <c r="L4512" s="359">
        <f>YEAR(A4512)</f>
        <v>2025</v>
      </c>
      <c r="M4512" s="359">
        <f>MONTH(A4512)</f>
        <v>1</v>
      </c>
      <c r="N4512" s="359">
        <f>DAY(A4512)</f>
        <v>10</v>
      </c>
      <c r="O4512" s="359">
        <v>6</v>
      </c>
      <c r="P4512" s="359"/>
      <c r="Q4512" s="357"/>
    </row>
    <row r="4513" spans="1:17">
      <c r="A4513" s="335">
        <v>45668</v>
      </c>
      <c r="B4513" s="336" t="s">
        <v>81</v>
      </c>
      <c r="C4513" s="336">
        <v>1</v>
      </c>
      <c r="D4513" s="336">
        <v>81</v>
      </c>
      <c r="E4513" s="336">
        <v>2191</v>
      </c>
      <c r="F4513" s="336">
        <v>39</v>
      </c>
      <c r="G4513" s="336">
        <v>1.8</v>
      </c>
      <c r="H4513" s="336">
        <v>1</v>
      </c>
      <c r="I4513" s="336">
        <v>36</v>
      </c>
      <c r="J4513" s="21">
        <v>83.1</v>
      </c>
      <c r="K4513" s="337">
        <f>IFERROR(TablaAforos[[#This Row],[AREA DEL POTRERO]]/TablaAforos[[#This Row],[NUMERO VACAS LOTE]]/TablaAforos[[#This Row],[DIAS OCUPACION]],"")</f>
        <v>56.179487179487182</v>
      </c>
      <c r="L4513" s="338">
        <f t="shared" si="765"/>
        <v>2025</v>
      </c>
      <c r="M4513" s="338">
        <f t="shared" si="766"/>
        <v>1</v>
      </c>
      <c r="N4513" s="338">
        <f t="shared" si="767"/>
        <v>11</v>
      </c>
      <c r="O4513" s="338">
        <v>6</v>
      </c>
      <c r="P4513" s="338"/>
      <c r="Q4513" s="336"/>
    </row>
    <row r="4514" spans="1:17">
      <c r="A4514" s="335">
        <v>45668</v>
      </c>
      <c r="B4514" s="336" t="s">
        <v>81</v>
      </c>
      <c r="C4514" s="336">
        <v>2</v>
      </c>
      <c r="D4514" s="336">
        <v>84</v>
      </c>
      <c r="E4514" s="336">
        <v>1943</v>
      </c>
      <c r="F4514" s="336">
        <v>34</v>
      </c>
      <c r="G4514" s="336">
        <v>1.5</v>
      </c>
      <c r="H4514" s="336">
        <v>1</v>
      </c>
      <c r="I4514" s="336">
        <v>28</v>
      </c>
      <c r="J4514" s="21">
        <v>74.3</v>
      </c>
      <c r="K4514" s="337">
        <f>IFERROR(TablaAforos[[#This Row],[AREA DEL POTRERO]]/TablaAforos[[#This Row],[NUMERO VACAS LOTE]]/TablaAforos[[#This Row],[DIAS OCUPACION]],"")</f>
        <v>57.147058823529413</v>
      </c>
      <c r="L4514" s="338">
        <f t="shared" si="765"/>
        <v>2025</v>
      </c>
      <c r="M4514" s="338">
        <f t="shared" si="766"/>
        <v>1</v>
      </c>
      <c r="N4514" s="338">
        <f t="shared" si="767"/>
        <v>11</v>
      </c>
      <c r="O4514" s="338">
        <v>6</v>
      </c>
      <c r="P4514" s="338"/>
      <c r="Q4514" s="336"/>
    </row>
    <row r="4515" spans="1:17">
      <c r="A4515" s="356">
        <v>45668</v>
      </c>
      <c r="B4515" s="357" t="s">
        <v>82</v>
      </c>
      <c r="C4515" s="357" t="s">
        <v>86</v>
      </c>
      <c r="D4515" s="357">
        <v>19</v>
      </c>
      <c r="E4515" s="357">
        <v>2500</v>
      </c>
      <c r="F4515" s="357">
        <v>38</v>
      </c>
      <c r="G4515" s="357">
        <v>1.6</v>
      </c>
      <c r="H4515" s="357">
        <v>1</v>
      </c>
      <c r="I4515" s="357">
        <v>39</v>
      </c>
      <c r="J4515" s="353">
        <v>65.099999999999994</v>
      </c>
      <c r="K4515" s="358">
        <f>IFERROR(TablaAforos[[#This Row],[AREA DEL POTRERO]]/TablaAforos[[#This Row],[NUMERO VACAS LOTE]]/TablaAforos[[#This Row],[DIAS OCUPACION]],"")</f>
        <v>65.78947368421052</v>
      </c>
      <c r="L4515" s="359">
        <f>YEAR(A4515)</f>
        <v>2025</v>
      </c>
      <c r="M4515" s="359">
        <f>MONTH(A4515)</f>
        <v>1</v>
      </c>
      <c r="N4515" s="359">
        <f>DAY(A4515)</f>
        <v>11</v>
      </c>
      <c r="O4515" s="359">
        <v>6</v>
      </c>
      <c r="P4515" s="359"/>
      <c r="Q4515" s="357"/>
    </row>
    <row r="4516" spans="1:17">
      <c r="A4516" s="356">
        <v>45668</v>
      </c>
      <c r="B4516" s="357" t="s">
        <v>82</v>
      </c>
      <c r="C4516" s="357" t="s">
        <v>86</v>
      </c>
      <c r="D4516" s="357">
        <v>33</v>
      </c>
      <c r="E4516" s="357">
        <v>6323</v>
      </c>
      <c r="F4516" s="357">
        <v>38</v>
      </c>
      <c r="G4516" s="357">
        <v>1.8</v>
      </c>
      <c r="H4516" s="357">
        <v>2</v>
      </c>
      <c r="I4516" s="357">
        <v>32</v>
      </c>
      <c r="J4516" s="353">
        <v>120</v>
      </c>
      <c r="K4516" s="358">
        <f>IFERROR(TablaAforos[[#This Row],[AREA DEL POTRERO]]/TablaAforos[[#This Row],[NUMERO VACAS LOTE]]/TablaAforos[[#This Row],[DIAS OCUPACION]],"")</f>
        <v>83.19736842105263</v>
      </c>
      <c r="L4516" s="359">
        <f>YEAR(A4516)</f>
        <v>2025</v>
      </c>
      <c r="M4516" s="359">
        <f>MONTH(A4516)</f>
        <v>1</v>
      </c>
      <c r="N4516" s="359">
        <f>DAY(A4516)</f>
        <v>11</v>
      </c>
      <c r="O4516" s="359">
        <v>6</v>
      </c>
      <c r="P4516" s="359"/>
      <c r="Q4516" s="357"/>
    </row>
    <row r="4517" spans="1:17">
      <c r="A4517" s="356">
        <v>45668</v>
      </c>
      <c r="B4517" s="357" t="s">
        <v>82</v>
      </c>
      <c r="C4517" s="357" t="s">
        <v>87</v>
      </c>
      <c r="D4517" s="357">
        <v>51</v>
      </c>
      <c r="E4517" s="357">
        <v>2500</v>
      </c>
      <c r="F4517" s="357">
        <v>34</v>
      </c>
      <c r="G4517" s="357">
        <v>1.4</v>
      </c>
      <c r="H4517" s="357">
        <v>1</v>
      </c>
      <c r="I4517" s="357">
        <v>37</v>
      </c>
      <c r="J4517" s="353">
        <v>63.5</v>
      </c>
      <c r="K4517" s="358">
        <f>IFERROR(TablaAforos[[#This Row],[AREA DEL POTRERO]]/TablaAforos[[#This Row],[NUMERO VACAS LOTE]]/TablaAforos[[#This Row],[DIAS OCUPACION]],"")</f>
        <v>73.529411764705884</v>
      </c>
      <c r="L4517" s="359">
        <f>YEAR(A4517)</f>
        <v>2025</v>
      </c>
      <c r="M4517" s="359">
        <f>MONTH(A4517)</f>
        <v>1</v>
      </c>
      <c r="N4517" s="359">
        <f>DAY(A4517)</f>
        <v>11</v>
      </c>
      <c r="O4517" s="359">
        <v>6</v>
      </c>
      <c r="P4517" s="359"/>
      <c r="Q4517" s="357"/>
    </row>
    <row r="4518" spans="1:17">
      <c r="A4518" s="356">
        <v>45668</v>
      </c>
      <c r="B4518" s="357" t="s">
        <v>88</v>
      </c>
      <c r="C4518" s="357">
        <v>1</v>
      </c>
      <c r="D4518" s="357">
        <v>4</v>
      </c>
      <c r="E4518" s="357">
        <v>11400</v>
      </c>
      <c r="F4518" s="357">
        <v>58</v>
      </c>
      <c r="G4518" s="357">
        <v>1.2</v>
      </c>
      <c r="H4518" s="357">
        <v>1.5</v>
      </c>
      <c r="I4518" s="357">
        <v>27</v>
      </c>
      <c r="J4518" s="353">
        <v>106</v>
      </c>
      <c r="K4518" s="358">
        <f>IFERROR(TablaAforos[[#This Row],[AREA DEL POTRERO]]/TablaAforos[[#This Row],[NUMERO VACAS LOTE]]/TablaAforos[[#This Row],[DIAS OCUPACION]],"")</f>
        <v>131.0344827586207</v>
      </c>
      <c r="L4518" s="359">
        <f>YEAR(A4518)</f>
        <v>2025</v>
      </c>
      <c r="M4518" s="359">
        <f>MONTH(A4518)</f>
        <v>1</v>
      </c>
      <c r="N4518" s="359">
        <f>DAY(A4518)</f>
        <v>11</v>
      </c>
      <c r="O4518" s="359">
        <v>6</v>
      </c>
      <c r="P4518" s="359"/>
      <c r="Q4518" s="357"/>
    </row>
    <row r="4519" spans="1:17">
      <c r="A4519" s="335">
        <v>45669</v>
      </c>
      <c r="B4519" s="336" t="s">
        <v>81</v>
      </c>
      <c r="C4519" s="336">
        <v>1</v>
      </c>
      <c r="D4519" s="336">
        <v>79</v>
      </c>
      <c r="E4519" s="336">
        <v>2750</v>
      </c>
      <c r="F4519" s="336">
        <v>39</v>
      </c>
      <c r="G4519" s="336">
        <v>2</v>
      </c>
      <c r="H4519" s="336">
        <v>1</v>
      </c>
      <c r="I4519" s="336">
        <v>36</v>
      </c>
      <c r="J4519" s="21">
        <v>91.4</v>
      </c>
      <c r="K4519" s="337">
        <f>IFERROR(TablaAforos[[#This Row],[AREA DEL POTRERO]]/TablaAforos[[#This Row],[NUMERO VACAS LOTE]]/TablaAforos[[#This Row],[DIAS OCUPACION]],"")</f>
        <v>70.512820512820511</v>
      </c>
      <c r="L4519" s="338">
        <f t="shared" si="765"/>
        <v>2025</v>
      </c>
      <c r="M4519" s="338">
        <f t="shared" si="766"/>
        <v>1</v>
      </c>
      <c r="N4519" s="338">
        <f t="shared" si="767"/>
        <v>12</v>
      </c>
      <c r="O4519" s="338">
        <v>6</v>
      </c>
      <c r="P4519" s="338"/>
      <c r="Q4519" s="336"/>
    </row>
    <row r="4520" spans="1:17">
      <c r="A4520" s="335">
        <v>45669</v>
      </c>
      <c r="B4520" s="336" t="s">
        <v>81</v>
      </c>
      <c r="C4520" s="336">
        <v>2</v>
      </c>
      <c r="D4520" s="336">
        <v>86</v>
      </c>
      <c r="E4520" s="336">
        <v>2224</v>
      </c>
      <c r="F4520" s="336">
        <v>34</v>
      </c>
      <c r="G4520" s="336">
        <v>1.6</v>
      </c>
      <c r="H4520" s="336">
        <v>1</v>
      </c>
      <c r="I4520" s="336">
        <v>28</v>
      </c>
      <c r="J4520" s="21">
        <v>89.5</v>
      </c>
      <c r="K4520" s="337">
        <f>IFERROR(TablaAforos[[#This Row],[AREA DEL POTRERO]]/TablaAforos[[#This Row],[NUMERO VACAS LOTE]]/TablaAforos[[#This Row],[DIAS OCUPACION]],"")</f>
        <v>65.411764705882348</v>
      </c>
      <c r="L4520" s="338">
        <f t="shared" si="765"/>
        <v>2025</v>
      </c>
      <c r="M4520" s="338">
        <f t="shared" si="766"/>
        <v>1</v>
      </c>
      <c r="N4520" s="338">
        <f t="shared" si="767"/>
        <v>12</v>
      </c>
      <c r="O4520" s="338">
        <v>6</v>
      </c>
      <c r="P4520" s="338"/>
      <c r="Q4520" s="336"/>
    </row>
    <row r="4521" spans="1:17">
      <c r="A4521" s="356">
        <v>45669</v>
      </c>
      <c r="B4521" s="357" t="s">
        <v>82</v>
      </c>
      <c r="C4521" s="357" t="s">
        <v>86</v>
      </c>
      <c r="D4521" s="357">
        <v>20</v>
      </c>
      <c r="E4521" s="357">
        <v>2500</v>
      </c>
      <c r="F4521" s="357">
        <v>38</v>
      </c>
      <c r="G4521" s="357">
        <v>1</v>
      </c>
      <c r="H4521" s="357">
        <v>1</v>
      </c>
      <c r="I4521" s="357">
        <v>39</v>
      </c>
      <c r="J4521" s="353">
        <v>41.1</v>
      </c>
      <c r="K4521" s="358">
        <f>IFERROR(TablaAforos[[#This Row],[AREA DEL POTRERO]]/TablaAforos[[#This Row],[NUMERO VACAS LOTE]]/TablaAforos[[#This Row],[DIAS OCUPACION]],"")</f>
        <v>65.78947368421052</v>
      </c>
      <c r="L4521" s="359">
        <f>YEAR(A4521)</f>
        <v>2025</v>
      </c>
      <c r="M4521" s="359">
        <f>MONTH(A4521)</f>
        <v>1</v>
      </c>
      <c r="N4521" s="359">
        <f>DAY(A4521)</f>
        <v>12</v>
      </c>
      <c r="O4521" s="359">
        <v>6</v>
      </c>
      <c r="P4521" s="359"/>
      <c r="Q4521" s="357"/>
    </row>
    <row r="4522" spans="1:17">
      <c r="A4522" s="356">
        <v>45669</v>
      </c>
      <c r="B4522" s="357" t="s">
        <v>82</v>
      </c>
      <c r="C4522" s="357" t="s">
        <v>87</v>
      </c>
      <c r="D4522" s="357">
        <v>52</v>
      </c>
      <c r="E4522" s="357">
        <v>2500</v>
      </c>
      <c r="F4522" s="357">
        <v>34</v>
      </c>
      <c r="G4522" s="357">
        <v>1.2</v>
      </c>
      <c r="H4522" s="357">
        <v>1</v>
      </c>
      <c r="I4522" s="357">
        <v>37</v>
      </c>
      <c r="J4522" s="353">
        <v>56.5</v>
      </c>
      <c r="K4522" s="358">
        <f>IFERROR(TablaAforos[[#This Row],[AREA DEL POTRERO]]/TablaAforos[[#This Row],[NUMERO VACAS LOTE]]/TablaAforos[[#This Row],[DIAS OCUPACION]],"")</f>
        <v>73.529411764705884</v>
      </c>
      <c r="L4522" s="359">
        <f>YEAR(A4522)</f>
        <v>2025</v>
      </c>
      <c r="M4522" s="359">
        <f>MONTH(A4522)</f>
        <v>1</v>
      </c>
      <c r="N4522" s="359">
        <f>DAY(A4522)</f>
        <v>12</v>
      </c>
      <c r="O4522" s="359">
        <v>6</v>
      </c>
      <c r="P4522" s="359"/>
      <c r="Q4522" s="357"/>
    </row>
    <row r="4523" spans="1:17">
      <c r="A4523" s="335">
        <v>45670</v>
      </c>
      <c r="B4523" s="336" t="s">
        <v>81</v>
      </c>
      <c r="C4523" s="336">
        <v>1</v>
      </c>
      <c r="D4523" s="336">
        <v>77</v>
      </c>
      <c r="E4523" s="336">
        <v>2066</v>
      </c>
      <c r="F4523" s="336">
        <v>39</v>
      </c>
      <c r="G4523" s="336">
        <v>1.8</v>
      </c>
      <c r="H4523" s="336">
        <v>1</v>
      </c>
      <c r="I4523" s="336">
        <v>36</v>
      </c>
      <c r="J4523" s="21">
        <v>61.4</v>
      </c>
      <c r="K4523" s="337">
        <f>IFERROR(TablaAforos[[#This Row],[AREA DEL POTRERO]]/TablaAforos[[#This Row],[NUMERO VACAS LOTE]]/TablaAforos[[#This Row],[DIAS OCUPACION]],"")</f>
        <v>52.974358974358971</v>
      </c>
      <c r="L4523" s="338">
        <f t="shared" si="765"/>
        <v>2025</v>
      </c>
      <c r="M4523" s="338">
        <f t="shared" si="766"/>
        <v>1</v>
      </c>
      <c r="N4523" s="338">
        <f t="shared" si="767"/>
        <v>13</v>
      </c>
      <c r="O4523" s="338">
        <v>6</v>
      </c>
      <c r="P4523" s="338"/>
      <c r="Q4523" s="336"/>
    </row>
    <row r="4524" spans="1:17">
      <c r="A4524" s="335">
        <v>45670</v>
      </c>
      <c r="B4524" s="336" t="s">
        <v>81</v>
      </c>
      <c r="C4524" s="336">
        <v>2</v>
      </c>
      <c r="D4524" s="336">
        <v>85</v>
      </c>
      <c r="E4524" s="336">
        <v>2219</v>
      </c>
      <c r="F4524" s="336">
        <v>34</v>
      </c>
      <c r="G4524" s="336">
        <v>1.7</v>
      </c>
      <c r="H4524" s="336">
        <v>1</v>
      </c>
      <c r="I4524" s="336">
        <v>28</v>
      </c>
      <c r="J4524" s="21">
        <v>80.400000000000006</v>
      </c>
      <c r="K4524" s="337">
        <f>IFERROR(TablaAforos[[#This Row],[AREA DEL POTRERO]]/TablaAforos[[#This Row],[NUMERO VACAS LOTE]]/TablaAforos[[#This Row],[DIAS OCUPACION]],"")</f>
        <v>65.264705882352942</v>
      </c>
      <c r="L4524" s="338">
        <f t="shared" si="765"/>
        <v>2025</v>
      </c>
      <c r="M4524" s="338">
        <f t="shared" si="766"/>
        <v>1</v>
      </c>
      <c r="N4524" s="338">
        <f t="shared" si="767"/>
        <v>13</v>
      </c>
      <c r="O4524" s="338">
        <v>6</v>
      </c>
      <c r="P4524" s="338"/>
      <c r="Q4524" s="336"/>
    </row>
    <row r="4525" spans="1:17">
      <c r="A4525" s="356">
        <v>45670</v>
      </c>
      <c r="B4525" s="357" t="s">
        <v>82</v>
      </c>
      <c r="C4525" s="357" t="s">
        <v>86</v>
      </c>
      <c r="D4525" s="357">
        <v>21</v>
      </c>
      <c r="E4525" s="357">
        <v>2500</v>
      </c>
      <c r="F4525" s="357">
        <v>38</v>
      </c>
      <c r="G4525" s="357">
        <v>2.1</v>
      </c>
      <c r="H4525" s="357">
        <v>1</v>
      </c>
      <c r="I4525" s="357">
        <v>39</v>
      </c>
      <c r="J4525" s="353">
        <v>86.1</v>
      </c>
      <c r="K4525" s="358">
        <f>IFERROR(TablaAforos[[#This Row],[AREA DEL POTRERO]]/TablaAforos[[#This Row],[NUMERO VACAS LOTE]]/TablaAforos[[#This Row],[DIAS OCUPACION]],"")</f>
        <v>65.78947368421052</v>
      </c>
      <c r="L4525" s="359">
        <f>YEAR(A4525)</f>
        <v>2025</v>
      </c>
      <c r="M4525" s="359">
        <f>MONTH(A4525)</f>
        <v>1</v>
      </c>
      <c r="N4525" s="359">
        <f>DAY(A4525)</f>
        <v>13</v>
      </c>
      <c r="O4525" s="359">
        <v>6</v>
      </c>
      <c r="P4525" s="359"/>
      <c r="Q4525" s="357"/>
    </row>
    <row r="4526" spans="1:17" ht="21.75" customHeight="1">
      <c r="A4526" s="356">
        <v>45670</v>
      </c>
      <c r="B4526" s="357" t="s">
        <v>82</v>
      </c>
      <c r="C4526" s="357" t="s">
        <v>86</v>
      </c>
      <c r="D4526" s="357">
        <v>53</v>
      </c>
      <c r="E4526" s="357">
        <v>2500</v>
      </c>
      <c r="F4526" s="357">
        <v>34</v>
      </c>
      <c r="G4526" s="357">
        <v>1.5</v>
      </c>
      <c r="H4526" s="357">
        <v>1</v>
      </c>
      <c r="I4526" s="357">
        <v>37</v>
      </c>
      <c r="J4526" s="353">
        <v>68.8</v>
      </c>
      <c r="K4526" s="358">
        <f>IFERROR(TablaAforos[[#This Row],[AREA DEL POTRERO]]/TablaAforos[[#This Row],[NUMERO VACAS LOTE]]/TablaAforos[[#This Row],[DIAS OCUPACION]],"")</f>
        <v>73.529411764705884</v>
      </c>
      <c r="L4526" s="359">
        <f>YEAR(A4526)</f>
        <v>2025</v>
      </c>
      <c r="M4526" s="359">
        <f>MONTH(A4526)</f>
        <v>1</v>
      </c>
      <c r="N4526" s="359">
        <f>DAY(A4526)</f>
        <v>13</v>
      </c>
      <c r="O4526" s="359">
        <v>6</v>
      </c>
      <c r="P4526" s="359"/>
      <c r="Q4526" s="357"/>
    </row>
    <row r="4527" spans="1:17" ht="21.75" customHeight="1">
      <c r="A4527" s="356">
        <v>45670</v>
      </c>
      <c r="B4527" s="357" t="s">
        <v>88</v>
      </c>
      <c r="C4527" s="357">
        <v>1</v>
      </c>
      <c r="D4527" s="357">
        <v>7</v>
      </c>
      <c r="E4527" s="357">
        <v>13123</v>
      </c>
      <c r="F4527" s="357">
        <v>55</v>
      </c>
      <c r="G4527" s="357">
        <v>1.6</v>
      </c>
      <c r="H4527" s="357">
        <v>2</v>
      </c>
      <c r="I4527" s="357">
        <v>26</v>
      </c>
      <c r="J4527" s="353">
        <v>115</v>
      </c>
      <c r="K4527" s="358">
        <f>IFERROR(TablaAforos[[#This Row],[AREA DEL POTRERO]]/TablaAforos[[#This Row],[NUMERO VACAS LOTE]]/TablaAforos[[#This Row],[DIAS OCUPACION]],"")</f>
        <v>119.3</v>
      </c>
      <c r="L4527" s="359">
        <f>YEAR(A4527)</f>
        <v>2025</v>
      </c>
      <c r="M4527" s="359">
        <f>MONTH(A4527)</f>
        <v>1</v>
      </c>
      <c r="N4527" s="359">
        <f>DAY(A4527)</f>
        <v>13</v>
      </c>
      <c r="O4527" s="359">
        <v>6</v>
      </c>
      <c r="P4527" s="359"/>
      <c r="Q4527" s="357"/>
    </row>
    <row r="4528" spans="1:17">
      <c r="A4528" s="335">
        <v>45671</v>
      </c>
      <c r="B4528" s="336" t="s">
        <v>81</v>
      </c>
      <c r="C4528" s="336">
        <v>1</v>
      </c>
      <c r="D4528" s="336">
        <v>60</v>
      </c>
      <c r="E4528" s="336">
        <v>2393</v>
      </c>
      <c r="F4528" s="336">
        <v>39</v>
      </c>
      <c r="G4528" s="336">
        <v>1.9</v>
      </c>
      <c r="H4528" s="336">
        <v>1</v>
      </c>
      <c r="I4528" s="336">
        <v>36</v>
      </c>
      <c r="J4528" s="21">
        <v>78.3</v>
      </c>
      <c r="K4528" s="337">
        <f>IFERROR(TablaAforos[[#This Row],[AREA DEL POTRERO]]/TablaAforos[[#This Row],[NUMERO VACAS LOTE]]/TablaAforos[[#This Row],[DIAS OCUPACION]],"")</f>
        <v>61.358974358974358</v>
      </c>
      <c r="L4528" s="338">
        <f t="shared" si="765"/>
        <v>2025</v>
      </c>
      <c r="M4528" s="338">
        <f t="shared" si="766"/>
        <v>1</v>
      </c>
      <c r="N4528" s="338">
        <f t="shared" si="767"/>
        <v>14</v>
      </c>
      <c r="O4528" s="338">
        <v>6</v>
      </c>
      <c r="P4528" s="338"/>
      <c r="Q4528" s="336"/>
    </row>
    <row r="4529" spans="1:17">
      <c r="A4529" s="356">
        <v>45671</v>
      </c>
      <c r="B4529" s="357" t="s">
        <v>81</v>
      </c>
      <c r="C4529" s="357">
        <v>1</v>
      </c>
      <c r="D4529" s="357">
        <v>30</v>
      </c>
      <c r="E4529" s="357">
        <v>4661</v>
      </c>
      <c r="F4529" s="357">
        <v>39</v>
      </c>
      <c r="G4529" s="357">
        <v>1.5</v>
      </c>
      <c r="H4529" s="357">
        <v>1</v>
      </c>
      <c r="I4529" s="357">
        <v>24</v>
      </c>
      <c r="J4529" s="353">
        <v>110</v>
      </c>
      <c r="K4529" s="358">
        <f>IFERROR(TablaAforos[[#This Row],[AREA DEL POTRERO]]/TablaAforos[[#This Row],[NUMERO VACAS LOTE]]/TablaAforos[[#This Row],[DIAS OCUPACION]],"")</f>
        <v>119.51282051282051</v>
      </c>
      <c r="L4529" s="359">
        <f t="shared" ref="L4529:L4544" si="768">YEAR(A4529)</f>
        <v>2025</v>
      </c>
      <c r="M4529" s="359">
        <f t="shared" ref="M4529:M4544" si="769">MONTH(A4529)</f>
        <v>1</v>
      </c>
      <c r="N4529" s="359">
        <f t="shared" ref="N4529:N4544" si="770">DAY(A4529)</f>
        <v>14</v>
      </c>
      <c r="O4529" s="359">
        <v>0</v>
      </c>
      <c r="P4529" s="359"/>
      <c r="Q4529" s="357"/>
    </row>
    <row r="4530" spans="1:17">
      <c r="A4530" s="356">
        <v>45671</v>
      </c>
      <c r="B4530" s="357" t="s">
        <v>81</v>
      </c>
      <c r="C4530" s="357">
        <v>2</v>
      </c>
      <c r="D4530" s="357">
        <v>87</v>
      </c>
      <c r="E4530" s="357">
        <v>3351</v>
      </c>
      <c r="F4530" s="357">
        <v>35</v>
      </c>
      <c r="G4530" s="357">
        <v>1.6</v>
      </c>
      <c r="H4530" s="357">
        <v>1</v>
      </c>
      <c r="I4530" s="357">
        <v>27</v>
      </c>
      <c r="J4530" s="353">
        <v>80.400000000000006</v>
      </c>
      <c r="K4530" s="358">
        <f>IFERROR(TablaAforos[[#This Row],[AREA DEL POTRERO]]/TablaAforos[[#This Row],[NUMERO VACAS LOTE]]/TablaAforos[[#This Row],[DIAS OCUPACION]],"")</f>
        <v>95.742857142857147</v>
      </c>
      <c r="L4530" s="359">
        <f t="shared" si="768"/>
        <v>2025</v>
      </c>
      <c r="M4530" s="359">
        <f t="shared" si="769"/>
        <v>1</v>
      </c>
      <c r="N4530" s="359">
        <f t="shared" si="770"/>
        <v>14</v>
      </c>
      <c r="O4530" s="359">
        <v>6</v>
      </c>
      <c r="P4530" s="359"/>
      <c r="Q4530" s="357"/>
    </row>
    <row r="4531" spans="1:17">
      <c r="A4531" s="356">
        <v>45671</v>
      </c>
      <c r="B4531" s="357" t="s">
        <v>82</v>
      </c>
      <c r="C4531" s="357" t="s">
        <v>87</v>
      </c>
      <c r="D4531" s="357">
        <v>58</v>
      </c>
      <c r="E4531" s="357">
        <v>2500</v>
      </c>
      <c r="F4531" s="357">
        <v>38</v>
      </c>
      <c r="G4531" s="357">
        <v>1.7</v>
      </c>
      <c r="H4531" s="357">
        <v>1</v>
      </c>
      <c r="I4531" s="357">
        <v>33</v>
      </c>
      <c r="J4531" s="353">
        <v>69.900000000000006</v>
      </c>
      <c r="K4531" s="358">
        <f>IFERROR(TablaAforos[[#This Row],[AREA DEL POTRERO]]/TablaAforos[[#This Row],[NUMERO VACAS LOTE]]/TablaAforos[[#This Row],[DIAS OCUPACION]],"")</f>
        <v>65.78947368421052</v>
      </c>
      <c r="L4531" s="359">
        <f t="shared" si="768"/>
        <v>2025</v>
      </c>
      <c r="M4531" s="359">
        <f t="shared" si="769"/>
        <v>1</v>
      </c>
      <c r="N4531" s="359">
        <f t="shared" si="770"/>
        <v>14</v>
      </c>
      <c r="O4531" s="359">
        <v>6</v>
      </c>
      <c r="P4531" s="359"/>
      <c r="Q4531" s="357"/>
    </row>
    <row r="4532" spans="1:17">
      <c r="A4532" s="356">
        <v>45672</v>
      </c>
      <c r="B4532" s="357" t="s">
        <v>81</v>
      </c>
      <c r="C4532" s="357">
        <v>1</v>
      </c>
      <c r="D4532" s="357">
        <v>59</v>
      </c>
      <c r="E4532" s="357">
        <v>2452</v>
      </c>
      <c r="F4532" s="357">
        <v>39</v>
      </c>
      <c r="G4532" s="357">
        <v>2.2000000000000002</v>
      </c>
      <c r="H4532" s="357">
        <v>1</v>
      </c>
      <c r="I4532" s="357">
        <v>36</v>
      </c>
      <c r="J4532" s="353">
        <v>91.1</v>
      </c>
      <c r="K4532" s="358">
        <f>IFERROR(TablaAforos[[#This Row],[AREA DEL POTRERO]]/TablaAforos[[#This Row],[NUMERO VACAS LOTE]]/TablaAforos[[#This Row],[DIAS OCUPACION]],"")</f>
        <v>62.871794871794869</v>
      </c>
      <c r="L4532" s="359">
        <f t="shared" si="768"/>
        <v>2025</v>
      </c>
      <c r="M4532" s="359">
        <f t="shared" si="769"/>
        <v>1</v>
      </c>
      <c r="N4532" s="359">
        <f t="shared" si="770"/>
        <v>15</v>
      </c>
      <c r="O4532" s="359">
        <v>6</v>
      </c>
      <c r="P4532" s="359"/>
      <c r="Q4532" s="357"/>
    </row>
    <row r="4533" spans="1:17">
      <c r="A4533" s="356">
        <v>45306</v>
      </c>
      <c r="B4533" s="357" t="s">
        <v>81</v>
      </c>
      <c r="C4533" s="357">
        <v>2</v>
      </c>
      <c r="D4533" s="357">
        <v>88</v>
      </c>
      <c r="E4533" s="357">
        <v>2092</v>
      </c>
      <c r="F4533" s="357">
        <v>35</v>
      </c>
      <c r="G4533" s="357">
        <v>1.8</v>
      </c>
      <c r="H4533" s="357">
        <v>1</v>
      </c>
      <c r="I4533" s="357">
        <v>27</v>
      </c>
      <c r="J4533" s="353">
        <v>87.3</v>
      </c>
      <c r="K4533" s="358">
        <f>IFERROR(TablaAforos[[#This Row],[AREA DEL POTRERO]]/TablaAforos[[#This Row],[NUMERO VACAS LOTE]]/TablaAforos[[#This Row],[DIAS OCUPACION]],"")</f>
        <v>59.771428571428572</v>
      </c>
      <c r="L4533" s="359">
        <f t="shared" si="768"/>
        <v>2024</v>
      </c>
      <c r="M4533" s="359">
        <f t="shared" si="769"/>
        <v>1</v>
      </c>
      <c r="N4533" s="359">
        <f t="shared" si="770"/>
        <v>15</v>
      </c>
      <c r="O4533" s="359">
        <v>6</v>
      </c>
      <c r="P4533" s="359"/>
      <c r="Q4533" s="357"/>
    </row>
    <row r="4534" spans="1:17">
      <c r="A4534" s="356">
        <v>45672</v>
      </c>
      <c r="B4534" s="357" t="s">
        <v>82</v>
      </c>
      <c r="C4534" s="357" t="s">
        <v>86</v>
      </c>
      <c r="D4534" s="357">
        <v>31</v>
      </c>
      <c r="E4534" s="357">
        <v>6348</v>
      </c>
      <c r="F4534" s="357">
        <v>38</v>
      </c>
      <c r="G4534" s="357">
        <v>2</v>
      </c>
      <c r="H4534" s="357">
        <v>2</v>
      </c>
      <c r="I4534" s="357">
        <v>33</v>
      </c>
      <c r="J4534" s="353">
        <v>100</v>
      </c>
      <c r="K4534" s="358">
        <f>IFERROR(TablaAforos[[#This Row],[AREA DEL POTRERO]]/TablaAforos[[#This Row],[NUMERO VACAS LOTE]]/TablaAforos[[#This Row],[DIAS OCUPACION]],"")</f>
        <v>83.526315789473685</v>
      </c>
      <c r="L4534" s="359">
        <f t="shared" si="768"/>
        <v>2025</v>
      </c>
      <c r="M4534" s="359">
        <f t="shared" si="769"/>
        <v>1</v>
      </c>
      <c r="N4534" s="359">
        <f t="shared" si="770"/>
        <v>15</v>
      </c>
      <c r="O4534" s="359">
        <v>0</v>
      </c>
      <c r="P4534" s="359"/>
      <c r="Q4534" s="357"/>
    </row>
    <row r="4535" spans="1:17">
      <c r="A4535" s="356">
        <v>45672</v>
      </c>
      <c r="B4535" s="357" t="s">
        <v>82</v>
      </c>
      <c r="C4535" s="357" t="s">
        <v>87</v>
      </c>
      <c r="D4535" s="357">
        <v>59</v>
      </c>
      <c r="E4535" s="357">
        <v>2500</v>
      </c>
      <c r="F4535" s="357">
        <v>38</v>
      </c>
      <c r="G4535" s="357">
        <v>1.7</v>
      </c>
      <c r="H4535" s="357">
        <v>1</v>
      </c>
      <c r="I4535" s="357">
        <v>33</v>
      </c>
      <c r="J4535" s="353">
        <v>69.8</v>
      </c>
      <c r="K4535" s="358">
        <f>IFERROR(TablaAforos[[#This Row],[AREA DEL POTRERO]]/TablaAforos[[#This Row],[NUMERO VACAS LOTE]]/TablaAforos[[#This Row],[DIAS OCUPACION]],"")</f>
        <v>65.78947368421052</v>
      </c>
      <c r="L4535" s="359">
        <f t="shared" si="768"/>
        <v>2025</v>
      </c>
      <c r="M4535" s="359">
        <f t="shared" si="769"/>
        <v>1</v>
      </c>
      <c r="N4535" s="359">
        <f t="shared" si="770"/>
        <v>15</v>
      </c>
      <c r="O4535" s="359">
        <v>6</v>
      </c>
      <c r="P4535" s="359"/>
      <c r="Q4535" s="357"/>
    </row>
    <row r="4536" spans="1:17">
      <c r="A4536" s="356">
        <v>45672</v>
      </c>
      <c r="B4536" s="357" t="s">
        <v>88</v>
      </c>
      <c r="C4536" s="357">
        <v>1</v>
      </c>
      <c r="D4536" s="357">
        <v>10</v>
      </c>
      <c r="E4536" s="357">
        <v>6021</v>
      </c>
      <c r="F4536" s="357">
        <v>55</v>
      </c>
      <c r="G4536" s="357">
        <v>1.3</v>
      </c>
      <c r="H4536" s="357">
        <v>1</v>
      </c>
      <c r="I4536" s="357">
        <v>26</v>
      </c>
      <c r="J4536" s="353">
        <v>96.1</v>
      </c>
      <c r="K4536" s="358">
        <f>IFERROR(TablaAforos[[#This Row],[AREA DEL POTRERO]]/TablaAforos[[#This Row],[NUMERO VACAS LOTE]]/TablaAforos[[#This Row],[DIAS OCUPACION]],"")</f>
        <v>109.47272727272727</v>
      </c>
      <c r="L4536" s="359">
        <f t="shared" si="768"/>
        <v>2025</v>
      </c>
      <c r="M4536" s="359">
        <f t="shared" si="769"/>
        <v>1</v>
      </c>
      <c r="N4536" s="359">
        <f t="shared" si="770"/>
        <v>15</v>
      </c>
      <c r="O4536" s="359">
        <v>6</v>
      </c>
      <c r="P4536" s="359"/>
      <c r="Q4536" s="357"/>
    </row>
    <row r="4537" spans="1:17">
      <c r="A4537" s="356">
        <v>45674</v>
      </c>
      <c r="B4537" s="357" t="s">
        <v>81</v>
      </c>
      <c r="C4537" s="357">
        <v>1</v>
      </c>
      <c r="D4537" s="357">
        <v>58</v>
      </c>
      <c r="E4537" s="357">
        <v>2826</v>
      </c>
      <c r="F4537" s="357">
        <v>39</v>
      </c>
      <c r="G4537" s="357">
        <v>2.2999999999999998</v>
      </c>
      <c r="H4537" s="357">
        <v>1</v>
      </c>
      <c r="I4537" s="357">
        <v>37</v>
      </c>
      <c r="J4537" s="353">
        <v>111</v>
      </c>
      <c r="K4537" s="358">
        <f>IFERROR(TablaAforos[[#This Row],[AREA DEL POTRERO]]/TablaAforos[[#This Row],[NUMERO VACAS LOTE]]/TablaAforos[[#This Row],[DIAS OCUPACION]],"")</f>
        <v>72.461538461538467</v>
      </c>
      <c r="L4537" s="359">
        <f t="shared" si="768"/>
        <v>2025</v>
      </c>
      <c r="M4537" s="359">
        <f t="shared" si="769"/>
        <v>1</v>
      </c>
      <c r="N4537" s="359">
        <f t="shared" si="770"/>
        <v>17</v>
      </c>
      <c r="O4537" s="359">
        <v>6</v>
      </c>
      <c r="P4537" s="359"/>
      <c r="Q4537" s="357"/>
    </row>
    <row r="4538" spans="1:17">
      <c r="A4538" s="356">
        <v>45673</v>
      </c>
      <c r="B4538" s="357" t="s">
        <v>81</v>
      </c>
      <c r="C4538" s="357">
        <v>1</v>
      </c>
      <c r="D4538" s="357">
        <v>61</v>
      </c>
      <c r="E4538" s="357">
        <v>10162</v>
      </c>
      <c r="F4538" s="357">
        <v>39</v>
      </c>
      <c r="G4538" s="357">
        <v>1.9</v>
      </c>
      <c r="H4538" s="357">
        <v>4</v>
      </c>
      <c r="I4538" s="357">
        <v>25</v>
      </c>
      <c r="J4538" s="353">
        <v>92.4</v>
      </c>
      <c r="K4538" s="358">
        <f>IFERROR(TablaAforos[[#This Row],[AREA DEL POTRERO]]/TablaAforos[[#This Row],[NUMERO VACAS LOTE]]/TablaAforos[[#This Row],[DIAS OCUPACION]],"")</f>
        <v>65.141025641025635</v>
      </c>
      <c r="L4538" s="359">
        <f t="shared" si="768"/>
        <v>2025</v>
      </c>
      <c r="M4538" s="359">
        <f t="shared" si="769"/>
        <v>1</v>
      </c>
      <c r="N4538" s="359">
        <f t="shared" si="770"/>
        <v>16</v>
      </c>
      <c r="O4538" s="359">
        <v>0</v>
      </c>
      <c r="P4538" s="359"/>
      <c r="Q4538" s="357"/>
    </row>
    <row r="4539" spans="1:17">
      <c r="A4539" s="356">
        <v>45673</v>
      </c>
      <c r="B4539" s="357" t="s">
        <v>81</v>
      </c>
      <c r="C4539" s="357">
        <v>2</v>
      </c>
      <c r="D4539" s="357">
        <v>89</v>
      </c>
      <c r="E4539" s="357">
        <v>2476</v>
      </c>
      <c r="F4539" s="357">
        <v>35</v>
      </c>
      <c r="G4539" s="357">
        <v>1.5</v>
      </c>
      <c r="H4539" s="357">
        <v>1</v>
      </c>
      <c r="I4539" s="357">
        <v>27</v>
      </c>
      <c r="J4539" s="353">
        <v>74.2</v>
      </c>
      <c r="K4539" s="358">
        <f>IFERROR(TablaAforos[[#This Row],[AREA DEL POTRERO]]/TablaAforos[[#This Row],[NUMERO VACAS LOTE]]/TablaAforos[[#This Row],[DIAS OCUPACION]],"")</f>
        <v>70.742857142857147</v>
      </c>
      <c r="L4539" s="359">
        <f t="shared" si="768"/>
        <v>2025</v>
      </c>
      <c r="M4539" s="359">
        <f t="shared" si="769"/>
        <v>1</v>
      </c>
      <c r="N4539" s="359">
        <f t="shared" si="770"/>
        <v>16</v>
      </c>
      <c r="O4539" s="359">
        <v>6</v>
      </c>
      <c r="P4539" s="359"/>
      <c r="Q4539" s="357"/>
    </row>
    <row r="4540" spans="1:17">
      <c r="A4540" s="356">
        <v>45673</v>
      </c>
      <c r="B4540" s="357" t="s">
        <v>82</v>
      </c>
      <c r="C4540" s="357" t="s">
        <v>87</v>
      </c>
      <c r="D4540" s="357">
        <v>60</v>
      </c>
      <c r="E4540" s="357">
        <v>2500</v>
      </c>
      <c r="F4540" s="357">
        <v>38</v>
      </c>
      <c r="G4540" s="357">
        <v>1.8</v>
      </c>
      <c r="H4540" s="357">
        <v>1</v>
      </c>
      <c r="I4540" s="357">
        <v>33</v>
      </c>
      <c r="J4540" s="353">
        <v>73</v>
      </c>
      <c r="K4540" s="358">
        <f>IFERROR(TablaAforos[[#This Row],[AREA DEL POTRERO]]/TablaAforos[[#This Row],[NUMERO VACAS LOTE]]/TablaAforos[[#This Row],[DIAS OCUPACION]],"")</f>
        <v>65.78947368421052</v>
      </c>
      <c r="L4540" s="359">
        <f t="shared" si="768"/>
        <v>2025</v>
      </c>
      <c r="M4540" s="359">
        <f t="shared" si="769"/>
        <v>1</v>
      </c>
      <c r="N4540" s="359">
        <f t="shared" si="770"/>
        <v>16</v>
      </c>
      <c r="O4540" s="359">
        <v>6</v>
      </c>
      <c r="P4540" s="359"/>
      <c r="Q4540" s="357"/>
    </row>
    <row r="4541" spans="1:17">
      <c r="A4541" s="356">
        <v>45674</v>
      </c>
      <c r="B4541" s="357" t="s">
        <v>81</v>
      </c>
      <c r="C4541" s="357">
        <v>2</v>
      </c>
      <c r="D4541" s="357">
        <v>90</v>
      </c>
      <c r="E4541" s="357">
        <v>2328</v>
      </c>
      <c r="F4541" s="357">
        <v>35</v>
      </c>
      <c r="G4541" s="357">
        <v>1.7</v>
      </c>
      <c r="H4541" s="357">
        <v>1</v>
      </c>
      <c r="I4541" s="357">
        <v>27</v>
      </c>
      <c r="J4541" s="353">
        <v>70.099999999999994</v>
      </c>
      <c r="K4541" s="358">
        <f>IFERROR(TablaAforos[[#This Row],[AREA DEL POTRERO]]/TablaAforos[[#This Row],[NUMERO VACAS LOTE]]/TablaAforos[[#This Row],[DIAS OCUPACION]],"")</f>
        <v>66.51428571428572</v>
      </c>
      <c r="L4541" s="359">
        <f>YEAR(A4541)</f>
        <v>2025</v>
      </c>
      <c r="M4541" s="359">
        <f>MONTH(A4541)</f>
        <v>1</v>
      </c>
      <c r="N4541" s="359">
        <f>DAY(A4541)</f>
        <v>17</v>
      </c>
      <c r="O4541" s="359">
        <v>6</v>
      </c>
      <c r="P4541" s="359"/>
      <c r="Q4541" s="357"/>
    </row>
    <row r="4542" spans="1:17">
      <c r="A4542" s="356">
        <v>45674</v>
      </c>
      <c r="B4542" s="357" t="s">
        <v>82</v>
      </c>
      <c r="C4542" s="357" t="s">
        <v>86</v>
      </c>
      <c r="D4542" s="357">
        <v>23</v>
      </c>
      <c r="E4542" s="357">
        <v>2500</v>
      </c>
      <c r="F4542" s="357">
        <v>38</v>
      </c>
      <c r="G4542" s="357">
        <v>1</v>
      </c>
      <c r="H4542" s="357">
        <v>1</v>
      </c>
      <c r="I4542" s="357">
        <v>38</v>
      </c>
      <c r="J4542" s="353">
        <v>42.2</v>
      </c>
      <c r="K4542" s="358">
        <f>IFERROR(TablaAforos[[#This Row],[AREA DEL POTRERO]]/TablaAforos[[#This Row],[NUMERO VACAS LOTE]]/TablaAforos[[#This Row],[DIAS OCUPACION]],"")</f>
        <v>65.78947368421052</v>
      </c>
      <c r="L4542" s="359">
        <f>YEAR(A4542)</f>
        <v>2025</v>
      </c>
      <c r="M4542" s="359">
        <f>MONTH(A4542)</f>
        <v>1</v>
      </c>
      <c r="N4542" s="359">
        <f>DAY(A4542)</f>
        <v>17</v>
      </c>
      <c r="O4542" s="359">
        <v>6</v>
      </c>
      <c r="P4542" s="359"/>
      <c r="Q4542" s="357"/>
    </row>
    <row r="4543" spans="1:17">
      <c r="A4543" s="356">
        <v>45674</v>
      </c>
      <c r="B4543" s="357" t="s">
        <v>82</v>
      </c>
      <c r="C4543" s="357" t="s">
        <v>87</v>
      </c>
      <c r="D4543" s="357">
        <v>61</v>
      </c>
      <c r="E4543" s="357">
        <v>2500</v>
      </c>
      <c r="F4543" s="357">
        <v>38</v>
      </c>
      <c r="G4543" s="357">
        <v>1.7</v>
      </c>
      <c r="H4543" s="357">
        <v>1</v>
      </c>
      <c r="I4543" s="357">
        <v>33</v>
      </c>
      <c r="J4543" s="353">
        <v>70.3</v>
      </c>
      <c r="K4543" s="358">
        <f>IFERROR(TablaAforos[[#This Row],[AREA DEL POTRERO]]/TablaAforos[[#This Row],[NUMERO VACAS LOTE]]/TablaAforos[[#This Row],[DIAS OCUPACION]],"")</f>
        <v>65.78947368421052</v>
      </c>
      <c r="L4543" s="359">
        <f t="shared" si="768"/>
        <v>2025</v>
      </c>
      <c r="M4543" s="359">
        <f t="shared" si="769"/>
        <v>1</v>
      </c>
      <c r="N4543" s="359">
        <f t="shared" si="770"/>
        <v>17</v>
      </c>
      <c r="O4543" s="359">
        <v>6</v>
      </c>
      <c r="P4543" s="359"/>
      <c r="Q4543" s="357"/>
    </row>
    <row r="4544" spans="1:17">
      <c r="A4544" s="356">
        <v>45675</v>
      </c>
      <c r="B4544" s="357" t="s">
        <v>81</v>
      </c>
      <c r="C4544" s="357">
        <v>1</v>
      </c>
      <c r="D4544" s="357">
        <v>57</v>
      </c>
      <c r="E4544" s="357">
        <v>2750</v>
      </c>
      <c r="F4544" s="357">
        <v>39</v>
      </c>
      <c r="G4544" s="357">
        <v>2.1</v>
      </c>
      <c r="H4544" s="357">
        <v>1</v>
      </c>
      <c r="I4544" s="357">
        <v>38</v>
      </c>
      <c r="J4544" s="353">
        <v>99.9</v>
      </c>
      <c r="K4544" s="358">
        <f>IFERROR(TablaAforos[[#This Row],[AREA DEL POTRERO]]/TablaAforos[[#This Row],[NUMERO VACAS LOTE]]/TablaAforos[[#This Row],[DIAS OCUPACION]],"")</f>
        <v>70.512820512820511</v>
      </c>
      <c r="L4544" s="359">
        <f t="shared" si="768"/>
        <v>2025</v>
      </c>
      <c r="M4544" s="359">
        <f t="shared" si="769"/>
        <v>1</v>
      </c>
      <c r="N4544" s="359">
        <f t="shared" si="770"/>
        <v>18</v>
      </c>
      <c r="O4544" s="359">
        <v>6</v>
      </c>
      <c r="P4544" s="359"/>
      <c r="Q4544" s="357"/>
    </row>
    <row r="4545" spans="1:17">
      <c r="A4545" s="356">
        <v>45675</v>
      </c>
      <c r="B4545" s="357" t="s">
        <v>81</v>
      </c>
      <c r="C4545" s="357">
        <v>2</v>
      </c>
      <c r="D4545" s="357">
        <v>91</v>
      </c>
      <c r="E4545" s="357">
        <v>2016</v>
      </c>
      <c r="F4545" s="357">
        <v>35</v>
      </c>
      <c r="G4545" s="357">
        <v>1.5</v>
      </c>
      <c r="H4545" s="357">
        <v>1</v>
      </c>
      <c r="I4545" s="357">
        <v>27</v>
      </c>
      <c r="J4545" s="353">
        <v>68.3</v>
      </c>
      <c r="K4545" s="358">
        <f>IFERROR(TablaAforos[[#This Row],[AREA DEL POTRERO]]/TablaAforos[[#This Row],[NUMERO VACAS LOTE]]/TablaAforos[[#This Row],[DIAS OCUPACION]],"")</f>
        <v>57.6</v>
      </c>
      <c r="L4545" s="359">
        <f t="shared" ref="L4545:L4566" si="771">YEAR(A4545)</f>
        <v>2025</v>
      </c>
      <c r="M4545" s="359">
        <f t="shared" ref="M4545:M4566" si="772">MONTH(A4545)</f>
        <v>1</v>
      </c>
      <c r="N4545" s="359">
        <f t="shared" ref="N4545:N4566" si="773">DAY(A4545)</f>
        <v>18</v>
      </c>
      <c r="O4545" s="359">
        <v>6</v>
      </c>
      <c r="P4545" s="359"/>
      <c r="Q4545" s="357"/>
    </row>
    <row r="4546" spans="1:17">
      <c r="A4546" s="356">
        <v>45675</v>
      </c>
      <c r="B4546" s="357" t="s">
        <v>82</v>
      </c>
      <c r="C4546" s="357" t="s">
        <v>86</v>
      </c>
      <c r="D4546" s="357">
        <v>24</v>
      </c>
      <c r="E4546" s="357">
        <v>2500</v>
      </c>
      <c r="F4546" s="357">
        <v>38</v>
      </c>
      <c r="G4546" s="357">
        <v>0.5</v>
      </c>
      <c r="H4546" s="357">
        <v>1</v>
      </c>
      <c r="I4546" s="357">
        <v>38</v>
      </c>
      <c r="J4546" s="353">
        <v>21.9</v>
      </c>
      <c r="K4546" s="358">
        <f>IFERROR(TablaAforos[[#This Row],[AREA DEL POTRERO]]/TablaAforos[[#This Row],[NUMERO VACAS LOTE]]/TablaAforos[[#This Row],[DIAS OCUPACION]],"")</f>
        <v>65.78947368421052</v>
      </c>
      <c r="L4546" s="359">
        <f>YEAR(A4546)</f>
        <v>2025</v>
      </c>
      <c r="M4546" s="359">
        <f>MONTH(A4546)</f>
        <v>1</v>
      </c>
      <c r="N4546" s="359">
        <f>DAY(A4546)</f>
        <v>18</v>
      </c>
      <c r="O4546" s="359">
        <v>6</v>
      </c>
      <c r="P4546" s="359"/>
      <c r="Q4546" s="357"/>
    </row>
    <row r="4547" spans="1:17">
      <c r="A4547" s="356">
        <v>45675</v>
      </c>
      <c r="B4547" s="357" t="s">
        <v>82</v>
      </c>
      <c r="C4547" s="357" t="s">
        <v>87</v>
      </c>
      <c r="D4547" s="357">
        <v>27</v>
      </c>
      <c r="E4547" s="357">
        <v>2500</v>
      </c>
      <c r="F4547" s="357">
        <v>38</v>
      </c>
      <c r="G4547" s="357">
        <v>1.9</v>
      </c>
      <c r="H4547" s="357">
        <v>1</v>
      </c>
      <c r="I4547" s="357">
        <v>33</v>
      </c>
      <c r="J4547" s="353">
        <v>76.599999999999994</v>
      </c>
      <c r="K4547" s="358">
        <f>IFERROR(TablaAforos[[#This Row],[AREA DEL POTRERO]]/TablaAforos[[#This Row],[NUMERO VACAS LOTE]]/TablaAforos[[#This Row],[DIAS OCUPACION]],"")</f>
        <v>65.78947368421052</v>
      </c>
      <c r="L4547" s="359">
        <f t="shared" si="771"/>
        <v>2025</v>
      </c>
      <c r="M4547" s="359">
        <f t="shared" si="772"/>
        <v>1</v>
      </c>
      <c r="N4547" s="359">
        <f t="shared" si="773"/>
        <v>18</v>
      </c>
      <c r="O4547" s="359">
        <v>6</v>
      </c>
      <c r="P4547" s="359"/>
      <c r="Q4547" s="357"/>
    </row>
    <row r="4548" spans="1:17">
      <c r="A4548" s="356">
        <v>45676</v>
      </c>
      <c r="B4548" s="357" t="s">
        <v>81</v>
      </c>
      <c r="C4548" s="357">
        <v>2</v>
      </c>
      <c r="D4548" s="357">
        <v>37</v>
      </c>
      <c r="E4548" s="357">
        <v>2058</v>
      </c>
      <c r="F4548" s="357">
        <v>37</v>
      </c>
      <c r="G4548" s="357">
        <v>1.9</v>
      </c>
      <c r="H4548" s="357">
        <v>0.5</v>
      </c>
      <c r="I4548" s="357">
        <v>27</v>
      </c>
      <c r="J4548" s="353">
        <v>128</v>
      </c>
      <c r="K4548" s="358">
        <f>IFERROR(TablaAforos[[#This Row],[AREA DEL POTRERO]]/TablaAforos[[#This Row],[NUMERO VACAS LOTE]]/TablaAforos[[#This Row],[DIAS OCUPACION]],"")</f>
        <v>111.24324324324324</v>
      </c>
      <c r="L4548" s="359">
        <f t="shared" si="771"/>
        <v>2025</v>
      </c>
      <c r="M4548" s="359">
        <f t="shared" si="772"/>
        <v>1</v>
      </c>
      <c r="N4548" s="359">
        <f t="shared" si="773"/>
        <v>19</v>
      </c>
      <c r="O4548" s="359">
        <v>6</v>
      </c>
      <c r="P4548" s="359"/>
      <c r="Q4548" s="357"/>
    </row>
    <row r="4549" spans="1:17">
      <c r="A4549" s="356">
        <v>45676</v>
      </c>
      <c r="B4549" s="357" t="s">
        <v>81</v>
      </c>
      <c r="C4549" s="357">
        <v>2</v>
      </c>
      <c r="D4549" s="357">
        <v>38</v>
      </c>
      <c r="E4549" s="357">
        <v>1430</v>
      </c>
      <c r="F4549" s="357">
        <v>37</v>
      </c>
      <c r="G4549" s="357">
        <v>1.6</v>
      </c>
      <c r="H4549" s="357">
        <v>0.5</v>
      </c>
      <c r="I4549" s="357">
        <v>27</v>
      </c>
      <c r="J4549" s="353">
        <v>90.2</v>
      </c>
      <c r="K4549" s="358">
        <f>IFERROR(TablaAforos[[#This Row],[AREA DEL POTRERO]]/TablaAforos[[#This Row],[NUMERO VACAS LOTE]]/TablaAforos[[#This Row],[DIAS OCUPACION]],"")</f>
        <v>77.297297297297291</v>
      </c>
      <c r="L4549" s="359">
        <f t="shared" si="771"/>
        <v>2025</v>
      </c>
      <c r="M4549" s="359">
        <f t="shared" si="772"/>
        <v>1</v>
      </c>
      <c r="N4549" s="359">
        <f t="shared" si="773"/>
        <v>19</v>
      </c>
      <c r="O4549" s="359">
        <v>6</v>
      </c>
      <c r="P4549" s="359"/>
      <c r="Q4549" s="357"/>
    </row>
    <row r="4550" spans="1:17">
      <c r="A4550" s="356">
        <v>45676</v>
      </c>
      <c r="B4550" s="357" t="s">
        <v>82</v>
      </c>
      <c r="C4550" s="357" t="s">
        <v>86</v>
      </c>
      <c r="D4550" s="357">
        <v>25</v>
      </c>
      <c r="E4550" s="357">
        <v>2500</v>
      </c>
      <c r="F4550" s="357">
        <v>38</v>
      </c>
      <c r="G4550" s="357"/>
      <c r="H4550" s="357"/>
      <c r="I4550" s="357"/>
      <c r="J4550" s="353"/>
      <c r="K4550" s="358" t="str">
        <f>IFERROR(TablaAforos[[#This Row],[AREA DEL POTRERO]]/TablaAforos[[#This Row],[NUMERO VACAS LOTE]]/TablaAforos[[#This Row],[DIAS OCUPACION]],"")</f>
        <v/>
      </c>
      <c r="L4550" s="359">
        <f>YEAR(A4550)</f>
        <v>2025</v>
      </c>
      <c r="M4550" s="359">
        <f>MONTH(A4550)</f>
        <v>1</v>
      </c>
      <c r="N4550" s="359">
        <f>DAY(A4550)</f>
        <v>19</v>
      </c>
      <c r="O4550" s="359"/>
      <c r="P4550" s="359"/>
      <c r="Q4550" s="357"/>
    </row>
    <row r="4551" spans="1:17">
      <c r="A4551" s="356">
        <v>45676</v>
      </c>
      <c r="B4551" s="357" t="s">
        <v>82</v>
      </c>
      <c r="C4551" s="357" t="s">
        <v>87</v>
      </c>
      <c r="D4551" s="357">
        <v>28</v>
      </c>
      <c r="E4551" s="357">
        <v>2500</v>
      </c>
      <c r="F4551" s="357">
        <v>38</v>
      </c>
      <c r="G4551" s="357">
        <v>2</v>
      </c>
      <c r="H4551" s="357">
        <v>1</v>
      </c>
      <c r="I4551" s="357">
        <v>33</v>
      </c>
      <c r="J4551" s="353">
        <v>80.099999999999994</v>
      </c>
      <c r="K4551" s="358">
        <f>IFERROR(TablaAforos[[#This Row],[AREA DEL POTRERO]]/TablaAforos[[#This Row],[NUMERO VACAS LOTE]]/TablaAforos[[#This Row],[DIAS OCUPACION]],"")</f>
        <v>65.78947368421052</v>
      </c>
      <c r="L4551" s="359">
        <f t="shared" si="771"/>
        <v>2025</v>
      </c>
      <c r="M4551" s="359">
        <f t="shared" si="772"/>
        <v>1</v>
      </c>
      <c r="N4551" s="359">
        <f t="shared" si="773"/>
        <v>19</v>
      </c>
      <c r="O4551" s="359">
        <v>6</v>
      </c>
      <c r="P4551" s="359"/>
      <c r="Q4551" s="357"/>
    </row>
    <row r="4552" spans="1:17">
      <c r="A4552" s="356">
        <v>45677</v>
      </c>
      <c r="B4552" s="357" t="s">
        <v>81</v>
      </c>
      <c r="C4552" s="357">
        <v>2</v>
      </c>
      <c r="D4552" s="357">
        <v>39</v>
      </c>
      <c r="E4552" s="357">
        <v>1266</v>
      </c>
      <c r="F4552" s="357">
        <v>37</v>
      </c>
      <c r="G4552" s="357">
        <v>1.7</v>
      </c>
      <c r="H4552" s="357">
        <v>0.5</v>
      </c>
      <c r="I4552" s="357">
        <v>27</v>
      </c>
      <c r="J4552" s="353">
        <v>81.3</v>
      </c>
      <c r="K4552" s="358">
        <f>IFERROR(TablaAforos[[#This Row],[AREA DEL POTRERO]]/TablaAforos[[#This Row],[NUMERO VACAS LOTE]]/TablaAforos[[#This Row],[DIAS OCUPACION]],"")</f>
        <v>68.432432432432435</v>
      </c>
      <c r="L4552" s="359">
        <f t="shared" si="771"/>
        <v>2025</v>
      </c>
      <c r="M4552" s="359">
        <f t="shared" si="772"/>
        <v>1</v>
      </c>
      <c r="N4552" s="359">
        <f t="shared" si="773"/>
        <v>20</v>
      </c>
      <c r="O4552" s="359">
        <v>6</v>
      </c>
      <c r="P4552" s="359"/>
      <c r="Q4552" s="357"/>
    </row>
    <row r="4553" spans="1:17">
      <c r="A4553" s="356">
        <v>45677</v>
      </c>
      <c r="B4553" s="357" t="s">
        <v>81</v>
      </c>
      <c r="C4553" s="357">
        <v>2</v>
      </c>
      <c r="D4553" s="357">
        <v>40</v>
      </c>
      <c r="E4553" s="357">
        <v>1867</v>
      </c>
      <c r="F4553" s="357">
        <v>37</v>
      </c>
      <c r="G4553" s="357">
        <v>1.6</v>
      </c>
      <c r="H4553" s="357">
        <v>0.5</v>
      </c>
      <c r="I4553" s="357">
        <v>27</v>
      </c>
      <c r="J4553" s="353">
        <v>99.3</v>
      </c>
      <c r="K4553" s="358">
        <f>IFERROR(TablaAforos[[#This Row],[AREA DEL POTRERO]]/TablaAforos[[#This Row],[NUMERO VACAS LOTE]]/TablaAforos[[#This Row],[DIAS OCUPACION]],"")</f>
        <v>100.91891891891892</v>
      </c>
      <c r="L4553" s="359">
        <f t="shared" si="771"/>
        <v>2025</v>
      </c>
      <c r="M4553" s="359">
        <f t="shared" si="772"/>
        <v>1</v>
      </c>
      <c r="N4553" s="359">
        <f t="shared" si="773"/>
        <v>20</v>
      </c>
      <c r="O4553" s="359">
        <v>6</v>
      </c>
      <c r="P4553" s="359"/>
      <c r="Q4553" s="357"/>
    </row>
    <row r="4554" spans="1:17">
      <c r="A4554" s="356">
        <v>45677</v>
      </c>
      <c r="B4554" s="357" t="s">
        <v>88</v>
      </c>
      <c r="C4554" s="357">
        <v>1</v>
      </c>
      <c r="D4554" s="357">
        <v>1</v>
      </c>
      <c r="E4554" s="357">
        <v>13300</v>
      </c>
      <c r="F4554" s="357">
        <v>60</v>
      </c>
      <c r="G4554" s="357">
        <v>1.4</v>
      </c>
      <c r="H4554" s="357">
        <v>2</v>
      </c>
      <c r="I4554" s="357">
        <v>26</v>
      </c>
      <c r="J4554" s="353">
        <v>102</v>
      </c>
      <c r="K4554" s="358">
        <f>IFERROR(TablaAforos[[#This Row],[AREA DEL POTRERO]]/TablaAforos[[#This Row],[NUMERO VACAS LOTE]]/TablaAforos[[#This Row],[DIAS OCUPACION]],"")</f>
        <v>110.83333333333333</v>
      </c>
      <c r="L4554" s="359">
        <f t="shared" si="771"/>
        <v>2025</v>
      </c>
      <c r="M4554" s="359">
        <f t="shared" si="772"/>
        <v>1</v>
      </c>
      <c r="N4554" s="359">
        <f t="shared" si="773"/>
        <v>20</v>
      </c>
      <c r="O4554" s="359">
        <v>6</v>
      </c>
      <c r="P4554" s="359"/>
      <c r="Q4554" s="357"/>
    </row>
    <row r="4555" spans="1:17">
      <c r="A4555" s="356">
        <v>45677</v>
      </c>
      <c r="B4555" s="357" t="s">
        <v>82</v>
      </c>
      <c r="C4555" s="357" t="s">
        <v>86</v>
      </c>
      <c r="D4555" s="357">
        <v>1</v>
      </c>
      <c r="E4555" s="357">
        <v>2500</v>
      </c>
      <c r="F4555" s="357">
        <v>39</v>
      </c>
      <c r="G4555" s="357">
        <v>1.5</v>
      </c>
      <c r="H4555" s="357">
        <v>1</v>
      </c>
      <c r="I4555" s="357">
        <v>32</v>
      </c>
      <c r="J4555" s="353">
        <v>60.4</v>
      </c>
      <c r="K4555" s="358">
        <f>IFERROR(TablaAforos[[#This Row],[AREA DEL POTRERO]]/TablaAforos[[#This Row],[NUMERO VACAS LOTE]]/TablaAforos[[#This Row],[DIAS OCUPACION]],"")</f>
        <v>64.102564102564102</v>
      </c>
      <c r="L4555" s="359">
        <f>YEAR(A4555)</f>
        <v>2025</v>
      </c>
      <c r="M4555" s="359">
        <f>MONTH(A4555)</f>
        <v>1</v>
      </c>
      <c r="N4555" s="359">
        <f>DAY(A4555)</f>
        <v>20</v>
      </c>
      <c r="O4555" s="359">
        <v>6</v>
      </c>
      <c r="P4555" s="359"/>
      <c r="Q4555" s="357"/>
    </row>
    <row r="4556" spans="1:17">
      <c r="A4556" s="356">
        <v>45677</v>
      </c>
      <c r="B4556" s="357" t="s">
        <v>82</v>
      </c>
      <c r="C4556" s="357" t="s">
        <v>87</v>
      </c>
      <c r="D4556" s="357">
        <v>62</v>
      </c>
      <c r="E4556" s="357">
        <v>2500</v>
      </c>
      <c r="F4556" s="357">
        <v>38</v>
      </c>
      <c r="G4556" s="357">
        <v>1.9</v>
      </c>
      <c r="H4556" s="357">
        <v>1</v>
      </c>
      <c r="I4556" s="357">
        <v>33</v>
      </c>
      <c r="J4556" s="353">
        <v>75.400000000000006</v>
      </c>
      <c r="K4556" s="358">
        <f>IFERROR(TablaAforos[[#This Row],[AREA DEL POTRERO]]/TablaAforos[[#This Row],[NUMERO VACAS LOTE]]/TablaAforos[[#This Row],[DIAS OCUPACION]],"")</f>
        <v>65.78947368421052</v>
      </c>
      <c r="L4556" s="359">
        <f t="shared" si="771"/>
        <v>2025</v>
      </c>
      <c r="M4556" s="359">
        <f t="shared" si="772"/>
        <v>1</v>
      </c>
      <c r="N4556" s="359">
        <f t="shared" si="773"/>
        <v>20</v>
      </c>
      <c r="O4556" s="359">
        <v>6</v>
      </c>
      <c r="P4556" s="359"/>
      <c r="Q4556" s="357"/>
    </row>
    <row r="4557" spans="1:17">
      <c r="A4557" s="356">
        <v>45678</v>
      </c>
      <c r="B4557" s="357" t="s">
        <v>81</v>
      </c>
      <c r="C4557" s="357">
        <v>2</v>
      </c>
      <c r="D4557" s="357">
        <v>41</v>
      </c>
      <c r="E4557" s="357">
        <v>2524</v>
      </c>
      <c r="F4557" s="357">
        <v>37</v>
      </c>
      <c r="G4557" s="357">
        <v>1.7</v>
      </c>
      <c r="H4557" s="357">
        <v>1</v>
      </c>
      <c r="I4557" s="357">
        <v>27</v>
      </c>
      <c r="J4557" s="353">
        <v>81.599999999999994</v>
      </c>
      <c r="K4557" s="358">
        <f>IFERROR(TablaAforos[[#This Row],[AREA DEL POTRERO]]/TablaAforos[[#This Row],[NUMERO VACAS LOTE]]/TablaAforos[[#This Row],[DIAS OCUPACION]],"")</f>
        <v>68.21621621621621</v>
      </c>
      <c r="L4557" s="359">
        <f t="shared" si="771"/>
        <v>2025</v>
      </c>
      <c r="M4557" s="359">
        <f t="shared" si="772"/>
        <v>1</v>
      </c>
      <c r="N4557" s="359">
        <f t="shared" si="773"/>
        <v>21</v>
      </c>
      <c r="O4557" s="359">
        <v>6</v>
      </c>
      <c r="P4557" s="359"/>
      <c r="Q4557" s="357"/>
    </row>
    <row r="4558" spans="1:17">
      <c r="A4558" s="356">
        <v>45678</v>
      </c>
      <c r="B4558" s="357" t="s">
        <v>82</v>
      </c>
      <c r="C4558" s="357" t="s">
        <v>86</v>
      </c>
      <c r="D4558" s="357">
        <v>2</v>
      </c>
      <c r="E4558" s="357">
        <v>2500</v>
      </c>
      <c r="F4558" s="357">
        <v>39</v>
      </c>
      <c r="G4558" s="357">
        <v>1.8</v>
      </c>
      <c r="H4558" s="357">
        <v>1</v>
      </c>
      <c r="I4558" s="357">
        <v>32</v>
      </c>
      <c r="J4558" s="353">
        <v>72.3</v>
      </c>
      <c r="K4558" s="358">
        <f>IFERROR(TablaAforos[[#This Row],[AREA DEL POTRERO]]/TablaAforos[[#This Row],[NUMERO VACAS LOTE]]/TablaAforos[[#This Row],[DIAS OCUPACION]],"")</f>
        <v>64.102564102564102</v>
      </c>
      <c r="L4558" s="359">
        <f>YEAR(A4558)</f>
        <v>2025</v>
      </c>
      <c r="M4558" s="359">
        <f>MONTH(A4558)</f>
        <v>1</v>
      </c>
      <c r="N4558" s="359">
        <f>DAY(A4558)</f>
        <v>21</v>
      </c>
      <c r="O4558" s="359">
        <v>6</v>
      </c>
      <c r="P4558" s="359"/>
      <c r="Q4558" s="357"/>
    </row>
    <row r="4559" spans="1:17">
      <c r="A4559" s="356">
        <v>45678</v>
      </c>
      <c r="B4559" s="357" t="s">
        <v>82</v>
      </c>
      <c r="C4559" s="357" t="s">
        <v>87</v>
      </c>
      <c r="D4559" s="357">
        <v>63</v>
      </c>
      <c r="E4559" s="357">
        <v>2500</v>
      </c>
      <c r="F4559" s="357">
        <v>38</v>
      </c>
      <c r="G4559" s="357">
        <v>1.8</v>
      </c>
      <c r="H4559" s="357">
        <v>1</v>
      </c>
      <c r="I4559" s="357">
        <v>33</v>
      </c>
      <c r="J4559" s="353">
        <v>73.400000000000006</v>
      </c>
      <c r="K4559" s="358">
        <f>IFERROR(TablaAforos[[#This Row],[AREA DEL POTRERO]]/TablaAforos[[#This Row],[NUMERO VACAS LOTE]]/TablaAforos[[#This Row],[DIAS OCUPACION]],"")</f>
        <v>65.78947368421052</v>
      </c>
      <c r="L4559" s="359">
        <f>YEAR(A4559)</f>
        <v>2025</v>
      </c>
      <c r="M4559" s="359">
        <f>MONTH(A4559)</f>
        <v>1</v>
      </c>
      <c r="N4559" s="359">
        <f>DAY(A4559)</f>
        <v>21</v>
      </c>
      <c r="O4559" s="359">
        <v>6</v>
      </c>
      <c r="P4559" s="359"/>
      <c r="Q4559" s="357"/>
    </row>
    <row r="4560" spans="1:17">
      <c r="A4560" s="356">
        <v>45679</v>
      </c>
      <c r="B4560" s="357" t="s">
        <v>81</v>
      </c>
      <c r="C4560" s="357">
        <v>2</v>
      </c>
      <c r="D4560" s="357">
        <v>42</v>
      </c>
      <c r="E4560" s="357">
        <v>2723</v>
      </c>
      <c r="F4560" s="357">
        <v>37</v>
      </c>
      <c r="G4560" s="357">
        <v>1.9</v>
      </c>
      <c r="H4560" s="357">
        <v>1</v>
      </c>
      <c r="I4560" s="357">
        <v>27</v>
      </c>
      <c r="J4560" s="353">
        <v>80.5</v>
      </c>
      <c r="K4560" s="358">
        <f>IFERROR(TablaAforos[[#This Row],[AREA DEL POTRERO]]/TablaAforos[[#This Row],[NUMERO VACAS LOTE]]/TablaAforos[[#This Row],[DIAS OCUPACION]],"")</f>
        <v>73.594594594594597</v>
      </c>
      <c r="L4560" s="359">
        <f t="shared" si="771"/>
        <v>2025</v>
      </c>
      <c r="M4560" s="359">
        <f t="shared" si="772"/>
        <v>1</v>
      </c>
      <c r="N4560" s="359">
        <f t="shared" si="773"/>
        <v>22</v>
      </c>
      <c r="O4560" s="359">
        <v>6</v>
      </c>
      <c r="P4560" s="359"/>
      <c r="Q4560" s="357"/>
    </row>
    <row r="4561" spans="1:17">
      <c r="A4561" s="356">
        <v>45679</v>
      </c>
      <c r="B4561" s="357" t="s">
        <v>82</v>
      </c>
      <c r="C4561" s="357" t="s">
        <v>86</v>
      </c>
      <c r="D4561" s="357">
        <v>3</v>
      </c>
      <c r="E4561" s="357">
        <v>2500</v>
      </c>
      <c r="F4561" s="357">
        <v>39</v>
      </c>
      <c r="G4561" s="357">
        <v>1.3</v>
      </c>
      <c r="H4561" s="357">
        <v>1</v>
      </c>
      <c r="I4561" s="357">
        <v>32</v>
      </c>
      <c r="J4561" s="353">
        <v>51.5</v>
      </c>
      <c r="K4561" s="358">
        <f>IFERROR(TablaAforos[[#This Row],[AREA DEL POTRERO]]/TablaAforos[[#This Row],[NUMERO VACAS LOTE]]/TablaAforos[[#This Row],[DIAS OCUPACION]],"")</f>
        <v>64.102564102564102</v>
      </c>
      <c r="L4561" s="359">
        <f>YEAR(A4561)</f>
        <v>2025</v>
      </c>
      <c r="M4561" s="359">
        <f>MONTH(A4561)</f>
        <v>1</v>
      </c>
      <c r="N4561" s="359">
        <f>DAY(A4561)</f>
        <v>22</v>
      </c>
      <c r="O4561" s="359">
        <v>6</v>
      </c>
      <c r="P4561" s="359"/>
      <c r="Q4561" s="357"/>
    </row>
    <row r="4562" spans="1:17">
      <c r="A4562" s="356">
        <v>45679</v>
      </c>
      <c r="B4562" s="357" t="s">
        <v>82</v>
      </c>
      <c r="C4562" s="357" t="s">
        <v>87</v>
      </c>
      <c r="D4562" s="357">
        <v>65</v>
      </c>
      <c r="E4562" s="357">
        <v>2500</v>
      </c>
      <c r="F4562" s="357">
        <v>38</v>
      </c>
      <c r="G4562" s="357">
        <v>1.6</v>
      </c>
      <c r="H4562" s="357">
        <v>1</v>
      </c>
      <c r="I4562" s="357">
        <v>33</v>
      </c>
      <c r="J4562" s="353">
        <v>63.6</v>
      </c>
      <c r="K4562" s="358">
        <f>IFERROR(TablaAforos[[#This Row],[AREA DEL POTRERO]]/TablaAforos[[#This Row],[NUMERO VACAS LOTE]]/TablaAforos[[#This Row],[DIAS OCUPACION]],"")</f>
        <v>65.78947368421052</v>
      </c>
      <c r="L4562" s="359">
        <f>YEAR(A4562)</f>
        <v>2025</v>
      </c>
      <c r="M4562" s="359">
        <f>MONTH(A4562)</f>
        <v>1</v>
      </c>
      <c r="N4562" s="359">
        <f>DAY(A4562)</f>
        <v>22</v>
      </c>
      <c r="O4562" s="359">
        <v>6</v>
      </c>
      <c r="P4562" s="359"/>
      <c r="Q4562" s="357"/>
    </row>
    <row r="4563" spans="1:17">
      <c r="A4563" s="356">
        <v>45680</v>
      </c>
      <c r="B4563" s="357" t="s">
        <v>81</v>
      </c>
      <c r="C4563" s="357">
        <v>2</v>
      </c>
      <c r="D4563" s="357">
        <v>33</v>
      </c>
      <c r="E4563" s="357">
        <v>2131</v>
      </c>
      <c r="F4563" s="357">
        <v>37</v>
      </c>
      <c r="G4563" s="357">
        <v>1.8</v>
      </c>
      <c r="H4563" s="357">
        <v>1</v>
      </c>
      <c r="I4563" s="357">
        <v>27</v>
      </c>
      <c r="J4563" s="353">
        <v>65.3</v>
      </c>
      <c r="K4563" s="358">
        <f>IFERROR(TablaAforos[[#This Row],[AREA DEL POTRERO]]/TablaAforos[[#This Row],[NUMERO VACAS LOTE]]/TablaAforos[[#This Row],[DIAS OCUPACION]],"")</f>
        <v>57.594594594594597</v>
      </c>
      <c r="L4563" s="359">
        <f t="shared" si="771"/>
        <v>2025</v>
      </c>
      <c r="M4563" s="359">
        <f t="shared" si="772"/>
        <v>1</v>
      </c>
      <c r="N4563" s="359">
        <f t="shared" si="773"/>
        <v>23</v>
      </c>
      <c r="O4563" s="359">
        <v>6</v>
      </c>
      <c r="P4563" s="359"/>
      <c r="Q4563" s="357"/>
    </row>
    <row r="4564" spans="1:17">
      <c r="A4564" s="356">
        <v>45680</v>
      </c>
      <c r="B4564" s="357" t="s">
        <v>82</v>
      </c>
      <c r="C4564" s="357" t="s">
        <v>86</v>
      </c>
      <c r="D4564" s="357">
        <v>4</v>
      </c>
      <c r="E4564" s="357">
        <v>2500</v>
      </c>
      <c r="F4564" s="357">
        <v>39</v>
      </c>
      <c r="G4564" s="357">
        <v>1.4</v>
      </c>
      <c r="H4564" s="357">
        <v>1</v>
      </c>
      <c r="I4564" s="357">
        <v>32</v>
      </c>
      <c r="J4564" s="353">
        <v>56.9</v>
      </c>
      <c r="K4564" s="358">
        <f>IFERROR(TablaAforos[[#This Row],[AREA DEL POTRERO]]/TablaAforos[[#This Row],[NUMERO VACAS LOTE]]/TablaAforos[[#This Row],[DIAS OCUPACION]],"")</f>
        <v>64.102564102564102</v>
      </c>
      <c r="L4564" s="359">
        <f>YEAR(A4564)</f>
        <v>2025</v>
      </c>
      <c r="M4564" s="359">
        <f>MONTH(A4564)</f>
        <v>1</v>
      </c>
      <c r="N4564" s="359">
        <f>DAY(A4564)</f>
        <v>23</v>
      </c>
      <c r="O4564" s="359">
        <v>6</v>
      </c>
      <c r="P4564" s="359"/>
      <c r="Q4564" s="357"/>
    </row>
    <row r="4565" spans="1:17">
      <c r="A4565" s="356">
        <v>45680</v>
      </c>
      <c r="B4565" s="357" t="s">
        <v>82</v>
      </c>
      <c r="C4565" s="357" t="s">
        <v>87</v>
      </c>
      <c r="D4565" s="357">
        <v>64</v>
      </c>
      <c r="E4565" s="357">
        <v>2500</v>
      </c>
      <c r="F4565" s="357">
        <v>38</v>
      </c>
      <c r="G4565" s="357">
        <v>1.4</v>
      </c>
      <c r="H4565" s="357">
        <v>1</v>
      </c>
      <c r="I4565" s="357">
        <v>33</v>
      </c>
      <c r="J4565" s="353">
        <v>55.3</v>
      </c>
      <c r="K4565" s="358">
        <f>IFERROR(TablaAforos[[#This Row],[AREA DEL POTRERO]]/TablaAforos[[#This Row],[NUMERO VACAS LOTE]]/TablaAforos[[#This Row],[DIAS OCUPACION]],"")</f>
        <v>65.78947368421052</v>
      </c>
      <c r="L4565" s="359">
        <f>YEAR(A4565)</f>
        <v>2025</v>
      </c>
      <c r="M4565" s="359">
        <f>MONTH(A4565)</f>
        <v>1</v>
      </c>
      <c r="N4565" s="359">
        <f>DAY(A4565)</f>
        <v>23</v>
      </c>
      <c r="O4565" s="359">
        <v>6</v>
      </c>
      <c r="P4565" s="359"/>
      <c r="Q4565" s="357"/>
    </row>
    <row r="4566" spans="1:17">
      <c r="A4566" s="356">
        <v>45681</v>
      </c>
      <c r="B4566" s="357" t="s">
        <v>81</v>
      </c>
      <c r="C4566" s="357">
        <v>2</v>
      </c>
      <c r="D4566" s="357">
        <v>34</v>
      </c>
      <c r="E4566" s="357">
        <v>2536</v>
      </c>
      <c r="F4566" s="357">
        <v>37</v>
      </c>
      <c r="G4566" s="357">
        <v>1.9</v>
      </c>
      <c r="H4566" s="357">
        <v>1</v>
      </c>
      <c r="I4566" s="357">
        <v>27</v>
      </c>
      <c r="J4566" s="353">
        <v>81.900000000000006</v>
      </c>
      <c r="K4566" s="358">
        <f>IFERROR(TablaAforos[[#This Row],[AREA DEL POTRERO]]/TablaAforos[[#This Row],[NUMERO VACAS LOTE]]/TablaAforos[[#This Row],[DIAS OCUPACION]],"")</f>
        <v>68.540540540540547</v>
      </c>
      <c r="L4566" s="359">
        <f t="shared" si="771"/>
        <v>2025</v>
      </c>
      <c r="M4566" s="359">
        <f t="shared" si="772"/>
        <v>1</v>
      </c>
      <c r="N4566" s="359">
        <f t="shared" si="773"/>
        <v>24</v>
      </c>
      <c r="O4566" s="359">
        <v>6</v>
      </c>
      <c r="P4566" s="359"/>
      <c r="Q4566" s="357"/>
    </row>
    <row r="4567" spans="1:17">
      <c r="A4567" s="356">
        <v>45679</v>
      </c>
      <c r="B4567" s="357" t="s">
        <v>82</v>
      </c>
      <c r="C4567" s="357" t="s">
        <v>87</v>
      </c>
      <c r="D4567" s="357">
        <v>66</v>
      </c>
      <c r="E4567" s="357">
        <v>2500</v>
      </c>
      <c r="F4567" s="357">
        <v>38</v>
      </c>
      <c r="G4567" s="357">
        <v>1.4</v>
      </c>
      <c r="H4567" s="357">
        <v>1</v>
      </c>
      <c r="I4567" s="357">
        <v>33</v>
      </c>
      <c r="J4567" s="353">
        <v>58.4</v>
      </c>
      <c r="K4567" s="358">
        <f>IFERROR(TablaAforos[[#This Row],[AREA DEL POTRERO]]/TablaAforos[[#This Row],[NUMERO VACAS LOTE]]/TablaAforos[[#This Row],[DIAS OCUPACION]],"")</f>
        <v>65.78947368421052</v>
      </c>
      <c r="L4567" s="359">
        <f t="shared" ref="L4567:L4583" si="774">YEAR(A4567)</f>
        <v>2025</v>
      </c>
      <c r="M4567" s="359">
        <f t="shared" ref="M4567:M4583" si="775">MONTH(A4567)</f>
        <v>1</v>
      </c>
      <c r="N4567" s="359">
        <f t="shared" ref="N4567:N4583" si="776">DAY(A4567)</f>
        <v>22</v>
      </c>
      <c r="O4567" s="359">
        <v>6</v>
      </c>
      <c r="P4567" s="359"/>
      <c r="Q4567" s="357"/>
    </row>
    <row r="4568" spans="1:17">
      <c r="A4568" s="356">
        <v>45681</v>
      </c>
      <c r="B4568" s="357" t="s">
        <v>82</v>
      </c>
      <c r="C4568" s="357" t="s">
        <v>86</v>
      </c>
      <c r="D4568" s="357">
        <v>5</v>
      </c>
      <c r="E4568" s="357">
        <v>2500</v>
      </c>
      <c r="F4568" s="357">
        <v>39</v>
      </c>
      <c r="G4568" s="357">
        <v>2.8</v>
      </c>
      <c r="H4568" s="357">
        <v>1</v>
      </c>
      <c r="I4568" s="357">
        <v>32</v>
      </c>
      <c r="J4568" s="353">
        <v>109</v>
      </c>
      <c r="K4568" s="358">
        <f>IFERROR(TablaAforos[[#This Row],[AREA DEL POTRERO]]/TablaAforos[[#This Row],[NUMERO VACAS LOTE]]/TablaAforos[[#This Row],[DIAS OCUPACION]],"")</f>
        <v>64.102564102564102</v>
      </c>
      <c r="L4568" s="359">
        <f t="shared" si="774"/>
        <v>2025</v>
      </c>
      <c r="M4568" s="359">
        <f t="shared" si="775"/>
        <v>1</v>
      </c>
      <c r="N4568" s="359">
        <f t="shared" si="776"/>
        <v>24</v>
      </c>
      <c r="O4568" s="359">
        <v>6</v>
      </c>
      <c r="P4568" s="359"/>
      <c r="Q4568" s="357"/>
    </row>
    <row r="4569" spans="1:17">
      <c r="A4569" s="356">
        <v>45681</v>
      </c>
      <c r="B4569" s="357" t="s">
        <v>88</v>
      </c>
      <c r="C4569" s="357">
        <v>1</v>
      </c>
      <c r="D4569" s="357">
        <v>2</v>
      </c>
      <c r="E4569" s="357">
        <v>19318</v>
      </c>
      <c r="F4569" s="357">
        <v>60</v>
      </c>
      <c r="G4569" s="357">
        <v>1.6</v>
      </c>
      <c r="H4569" s="357">
        <v>3</v>
      </c>
      <c r="I4569" s="357">
        <v>28</v>
      </c>
      <c r="J4569" s="353">
        <v>114</v>
      </c>
      <c r="K4569" s="358">
        <f>IFERROR(TablaAforos[[#This Row],[AREA DEL POTRERO]]/TablaAforos[[#This Row],[NUMERO VACAS LOTE]]/TablaAforos[[#This Row],[DIAS OCUPACION]],"")</f>
        <v>107.32222222222221</v>
      </c>
      <c r="L4569" s="359">
        <f t="shared" si="774"/>
        <v>2025</v>
      </c>
      <c r="M4569" s="359">
        <f t="shared" si="775"/>
        <v>1</v>
      </c>
      <c r="N4569" s="359">
        <f t="shared" si="776"/>
        <v>24</v>
      </c>
      <c r="O4569" s="359">
        <v>6</v>
      </c>
      <c r="P4569" s="359"/>
      <c r="Q4569" s="357"/>
    </row>
    <row r="4570" spans="1:17">
      <c r="A4570" s="356">
        <v>45682</v>
      </c>
      <c r="B4570" s="357" t="s">
        <v>81</v>
      </c>
      <c r="C4570" s="357">
        <v>1</v>
      </c>
      <c r="D4570" s="357">
        <v>54</v>
      </c>
      <c r="E4570" s="357">
        <v>2522</v>
      </c>
      <c r="F4570" s="357">
        <v>38</v>
      </c>
      <c r="G4570" s="357">
        <v>2</v>
      </c>
      <c r="H4570" s="357">
        <v>1</v>
      </c>
      <c r="I4570" s="357">
        <v>41</v>
      </c>
      <c r="J4570" s="353">
        <v>90.2</v>
      </c>
      <c r="K4570" s="358">
        <f>IFERROR(TablaAforos[[#This Row],[AREA DEL POTRERO]]/TablaAforos[[#This Row],[NUMERO VACAS LOTE]]/TablaAforos[[#This Row],[DIAS OCUPACION]],"")</f>
        <v>66.368421052631575</v>
      </c>
      <c r="L4570" s="359">
        <f t="shared" si="774"/>
        <v>2025</v>
      </c>
      <c r="M4570" s="359">
        <f t="shared" si="775"/>
        <v>1</v>
      </c>
      <c r="N4570" s="359">
        <f t="shared" si="776"/>
        <v>25</v>
      </c>
      <c r="O4570" s="359">
        <v>6</v>
      </c>
      <c r="P4570" s="359"/>
      <c r="Q4570" s="357"/>
    </row>
    <row r="4571" spans="1:17">
      <c r="A4571" s="356">
        <v>45682</v>
      </c>
      <c r="B4571" s="357" t="s">
        <v>81</v>
      </c>
      <c r="C4571" s="357">
        <v>2</v>
      </c>
      <c r="D4571" s="357">
        <v>35</v>
      </c>
      <c r="E4571" s="357">
        <v>2357</v>
      </c>
      <c r="F4571" s="357">
        <v>39</v>
      </c>
      <c r="G4571" s="357">
        <v>1.8</v>
      </c>
      <c r="H4571" s="357">
        <v>1</v>
      </c>
      <c r="I4571" s="357">
        <v>27</v>
      </c>
      <c r="J4571" s="353">
        <v>72.3</v>
      </c>
      <c r="K4571" s="358">
        <f>IFERROR(TablaAforos[[#This Row],[AREA DEL POTRERO]]/TablaAforos[[#This Row],[NUMERO VACAS LOTE]]/TablaAforos[[#This Row],[DIAS OCUPACION]],"")</f>
        <v>60.435897435897438</v>
      </c>
      <c r="L4571" s="359">
        <f t="shared" si="774"/>
        <v>2025</v>
      </c>
      <c r="M4571" s="359">
        <f t="shared" si="775"/>
        <v>1</v>
      </c>
      <c r="N4571" s="359">
        <f t="shared" si="776"/>
        <v>25</v>
      </c>
      <c r="O4571" s="359">
        <v>6</v>
      </c>
      <c r="P4571" s="359"/>
      <c r="Q4571" s="357"/>
    </row>
    <row r="4572" spans="1:17">
      <c r="A4572" s="356">
        <v>45682</v>
      </c>
      <c r="B4572" s="357" t="s">
        <v>82</v>
      </c>
      <c r="C4572" s="357" t="s">
        <v>86</v>
      </c>
      <c r="D4572" s="357">
        <v>6</v>
      </c>
      <c r="E4572" s="357">
        <v>2500</v>
      </c>
      <c r="F4572" s="357">
        <v>39</v>
      </c>
      <c r="G4572" s="357">
        <v>1.6</v>
      </c>
      <c r="H4572" s="357">
        <v>1</v>
      </c>
      <c r="I4572" s="357">
        <v>32</v>
      </c>
      <c r="J4572" s="353">
        <v>62.3</v>
      </c>
      <c r="K4572" s="358">
        <f>IFERROR(TablaAforos[[#This Row],[AREA DEL POTRERO]]/TablaAforos[[#This Row],[NUMERO VACAS LOTE]]/TablaAforos[[#This Row],[DIAS OCUPACION]],"")</f>
        <v>64.102564102564102</v>
      </c>
      <c r="L4572" s="359">
        <f t="shared" si="774"/>
        <v>2025</v>
      </c>
      <c r="M4572" s="359">
        <f t="shared" si="775"/>
        <v>1</v>
      </c>
      <c r="N4572" s="359">
        <f t="shared" si="776"/>
        <v>25</v>
      </c>
      <c r="O4572" s="359">
        <v>6</v>
      </c>
      <c r="P4572" s="359"/>
      <c r="Q4572" s="357"/>
    </row>
    <row r="4573" spans="1:17">
      <c r="A4573" s="356">
        <v>45682</v>
      </c>
      <c r="B4573" s="357" t="s">
        <v>82</v>
      </c>
      <c r="C4573" s="357" t="s">
        <v>87</v>
      </c>
      <c r="D4573" s="357">
        <v>67</v>
      </c>
      <c r="E4573" s="357">
        <v>2500</v>
      </c>
      <c r="F4573" s="357">
        <v>38</v>
      </c>
      <c r="G4573" s="357">
        <v>2.4</v>
      </c>
      <c r="H4573" s="357">
        <v>1</v>
      </c>
      <c r="I4573" s="357">
        <v>33</v>
      </c>
      <c r="J4573" s="353">
        <v>95.9</v>
      </c>
      <c r="K4573" s="358">
        <f>IFERROR(TablaAforos[[#This Row],[AREA DEL POTRERO]]/TablaAforos[[#This Row],[NUMERO VACAS LOTE]]/TablaAforos[[#This Row],[DIAS OCUPACION]],"")</f>
        <v>65.78947368421052</v>
      </c>
      <c r="L4573" s="359">
        <f>YEAR(A4573)</f>
        <v>2025</v>
      </c>
      <c r="M4573" s="359">
        <f>MONTH(A4573)</f>
        <v>1</v>
      </c>
      <c r="N4573" s="359">
        <f>DAY(A4573)</f>
        <v>25</v>
      </c>
      <c r="O4573" s="359">
        <v>6</v>
      </c>
      <c r="P4573" s="359"/>
      <c r="Q4573" s="357"/>
    </row>
    <row r="4574" spans="1:17">
      <c r="A4574" s="356">
        <v>45683</v>
      </c>
      <c r="B4574" s="357" t="s">
        <v>81</v>
      </c>
      <c r="C4574" s="357">
        <v>1</v>
      </c>
      <c r="D4574" s="357">
        <v>53</v>
      </c>
      <c r="E4574" s="357">
        <v>1935</v>
      </c>
      <c r="F4574" s="357">
        <v>38</v>
      </c>
      <c r="G4574" s="357">
        <v>2.1</v>
      </c>
      <c r="H4574" s="357">
        <v>1</v>
      </c>
      <c r="I4574" s="357">
        <v>41</v>
      </c>
      <c r="J4574" s="353">
        <v>70.5</v>
      </c>
      <c r="K4574" s="358">
        <f>IFERROR(TablaAforos[[#This Row],[AREA DEL POTRERO]]/TablaAforos[[#This Row],[NUMERO VACAS LOTE]]/TablaAforos[[#This Row],[DIAS OCUPACION]],"")</f>
        <v>50.921052631578945</v>
      </c>
      <c r="L4574" s="359">
        <f t="shared" si="774"/>
        <v>2025</v>
      </c>
      <c r="M4574" s="359">
        <f t="shared" si="775"/>
        <v>1</v>
      </c>
      <c r="N4574" s="359">
        <f t="shared" si="776"/>
        <v>26</v>
      </c>
      <c r="O4574" s="359">
        <v>6</v>
      </c>
      <c r="P4574" s="359"/>
      <c r="Q4574" s="357"/>
    </row>
    <row r="4575" spans="1:17">
      <c r="A4575" s="356">
        <v>45683</v>
      </c>
      <c r="B4575" s="357" t="s">
        <v>82</v>
      </c>
      <c r="C4575" s="357" t="s">
        <v>86</v>
      </c>
      <c r="D4575" s="357">
        <v>7</v>
      </c>
      <c r="E4575" s="357">
        <v>2500</v>
      </c>
      <c r="F4575" s="357">
        <v>39</v>
      </c>
      <c r="G4575" s="357">
        <v>1.5</v>
      </c>
      <c r="H4575" s="357">
        <v>1</v>
      </c>
      <c r="I4575" s="357">
        <v>32</v>
      </c>
      <c r="J4575" s="353">
        <v>59.2</v>
      </c>
      <c r="K4575" s="358">
        <f>IFERROR(TablaAforos[[#This Row],[AREA DEL POTRERO]]/TablaAforos[[#This Row],[NUMERO VACAS LOTE]]/TablaAforos[[#This Row],[DIAS OCUPACION]],"")</f>
        <v>64.102564102564102</v>
      </c>
      <c r="L4575" s="359">
        <f t="shared" si="774"/>
        <v>2025</v>
      </c>
      <c r="M4575" s="359">
        <f t="shared" si="775"/>
        <v>1</v>
      </c>
      <c r="N4575" s="359">
        <f t="shared" si="776"/>
        <v>26</v>
      </c>
      <c r="O4575" s="359">
        <v>6</v>
      </c>
      <c r="P4575" s="359"/>
      <c r="Q4575" s="357"/>
    </row>
    <row r="4576" spans="1:17">
      <c r="A4576" s="356">
        <v>45683</v>
      </c>
      <c r="B4576" s="357" t="s">
        <v>82</v>
      </c>
      <c r="C4576" s="336" t="s">
        <v>87</v>
      </c>
      <c r="D4576" s="357">
        <v>69</v>
      </c>
      <c r="E4576" s="357">
        <v>2500</v>
      </c>
      <c r="F4576" s="357">
        <v>38</v>
      </c>
      <c r="G4576" s="357">
        <v>1.7</v>
      </c>
      <c r="H4576" s="357">
        <v>1</v>
      </c>
      <c r="I4576" s="357">
        <v>33</v>
      </c>
      <c r="J4576" s="353">
        <v>68.3</v>
      </c>
      <c r="K4576" s="358">
        <f>IFERROR(TablaAforos[[#This Row],[AREA DEL POTRERO]]/TablaAforos[[#This Row],[NUMERO VACAS LOTE]]/TablaAforos[[#This Row],[DIAS OCUPACION]],"")</f>
        <v>65.78947368421052</v>
      </c>
      <c r="L4576" s="359">
        <f>YEAR(A4576)</f>
        <v>2025</v>
      </c>
      <c r="M4576" s="359">
        <f>MONTH(A4576)</f>
        <v>1</v>
      </c>
      <c r="N4576" s="359">
        <f>DAY(A4576)</f>
        <v>26</v>
      </c>
      <c r="O4576" s="359">
        <v>6</v>
      </c>
      <c r="P4576" s="359"/>
      <c r="Q4576" s="357"/>
    </row>
    <row r="4577" spans="1:17">
      <c r="A4577" s="356">
        <v>45683</v>
      </c>
      <c r="B4577" s="357" t="s">
        <v>81</v>
      </c>
      <c r="C4577" s="357">
        <v>2</v>
      </c>
      <c r="D4577" s="357">
        <v>36</v>
      </c>
      <c r="E4577" s="357">
        <v>3103</v>
      </c>
      <c r="F4577" s="357">
        <v>39</v>
      </c>
      <c r="G4577" s="357">
        <v>1.9</v>
      </c>
      <c r="H4577" s="357">
        <v>1</v>
      </c>
      <c r="I4577" s="357">
        <v>27</v>
      </c>
      <c r="J4577" s="353">
        <v>92.1</v>
      </c>
      <c r="K4577" s="358">
        <f>IFERROR(TablaAforos[[#This Row],[AREA DEL POTRERO]]/TablaAforos[[#This Row],[NUMERO VACAS LOTE]]/TablaAforos[[#This Row],[DIAS OCUPACION]],"")</f>
        <v>79.564102564102569</v>
      </c>
      <c r="L4577" s="359">
        <f t="shared" si="774"/>
        <v>2025</v>
      </c>
      <c r="M4577" s="359">
        <f t="shared" si="775"/>
        <v>1</v>
      </c>
      <c r="N4577" s="359">
        <f t="shared" si="776"/>
        <v>26</v>
      </c>
      <c r="O4577" s="359">
        <v>6</v>
      </c>
      <c r="P4577" s="359"/>
      <c r="Q4577" s="357"/>
    </row>
    <row r="4578" spans="1:17">
      <c r="A4578" s="356">
        <v>45684</v>
      </c>
      <c r="B4578" s="357" t="s">
        <v>81</v>
      </c>
      <c r="C4578" s="357">
        <v>1</v>
      </c>
      <c r="D4578" s="357">
        <v>133</v>
      </c>
      <c r="E4578" s="357">
        <v>5015</v>
      </c>
      <c r="F4578" s="357">
        <v>38</v>
      </c>
      <c r="G4578" s="357">
        <v>2.1</v>
      </c>
      <c r="H4578" s="357">
        <v>1.5</v>
      </c>
      <c r="I4578" s="357">
        <v>41</v>
      </c>
      <c r="J4578" s="353">
        <v>112</v>
      </c>
      <c r="K4578" s="358">
        <f>IFERROR(TablaAforos[[#This Row],[AREA DEL POTRERO]]/TablaAforos[[#This Row],[NUMERO VACAS LOTE]]/TablaAforos[[#This Row],[DIAS OCUPACION]],"")</f>
        <v>87.982456140350891</v>
      </c>
      <c r="L4578" s="359">
        <f>YEAR(A4578)</f>
        <v>2025</v>
      </c>
      <c r="M4578" s="359">
        <f>MONTH(A4578)</f>
        <v>1</v>
      </c>
      <c r="N4578" s="359">
        <f>DAY(A4578)</f>
        <v>27</v>
      </c>
      <c r="O4578" s="359">
        <v>6</v>
      </c>
      <c r="P4578" s="359"/>
      <c r="Q4578" s="357"/>
    </row>
    <row r="4579" spans="1:17">
      <c r="A4579" s="356">
        <v>45684</v>
      </c>
      <c r="B4579" s="357" t="s">
        <v>81</v>
      </c>
      <c r="C4579" s="357">
        <v>2</v>
      </c>
      <c r="D4579" s="357">
        <v>29</v>
      </c>
      <c r="E4579" s="357">
        <v>1925</v>
      </c>
      <c r="F4579" s="357">
        <v>39</v>
      </c>
      <c r="G4579" s="357">
        <v>1.7</v>
      </c>
      <c r="H4579" s="357">
        <v>1</v>
      </c>
      <c r="I4579" s="357">
        <v>28</v>
      </c>
      <c r="J4579" s="353">
        <v>54.9</v>
      </c>
      <c r="K4579" s="358">
        <f>IFERROR(TablaAforos[[#This Row],[AREA DEL POTRERO]]/TablaAforos[[#This Row],[NUMERO VACAS LOTE]]/TablaAforos[[#This Row],[DIAS OCUPACION]],"")</f>
        <v>49.358974358974358</v>
      </c>
      <c r="L4579" s="359">
        <f t="shared" si="774"/>
        <v>2025</v>
      </c>
      <c r="M4579" s="359">
        <f t="shared" si="775"/>
        <v>1</v>
      </c>
      <c r="N4579" s="359">
        <f t="shared" si="776"/>
        <v>27</v>
      </c>
      <c r="O4579" s="359">
        <v>6</v>
      </c>
      <c r="P4579" s="359"/>
      <c r="Q4579" s="357"/>
    </row>
    <row r="4580" spans="1:17">
      <c r="A4580" s="335">
        <v>45684</v>
      </c>
      <c r="B4580" s="336" t="s">
        <v>82</v>
      </c>
      <c r="C4580" s="336" t="s">
        <v>86</v>
      </c>
      <c r="D4580" s="336">
        <v>8</v>
      </c>
      <c r="E4580" s="336">
        <v>2500</v>
      </c>
      <c r="F4580" s="336">
        <v>38</v>
      </c>
      <c r="G4580" s="336">
        <v>2.2000000000000002</v>
      </c>
      <c r="H4580" s="336">
        <v>1</v>
      </c>
      <c r="I4580" s="336">
        <v>32</v>
      </c>
      <c r="J4580" s="21">
        <v>88.4</v>
      </c>
      <c r="K4580" s="337">
        <f>IFERROR(TablaAforos[[#This Row],[AREA DEL POTRERO]]/TablaAforos[[#This Row],[NUMERO VACAS LOTE]]/TablaAforos[[#This Row],[DIAS OCUPACION]],"")</f>
        <v>65.78947368421052</v>
      </c>
      <c r="L4580" s="338">
        <f>YEAR(A4580)</f>
        <v>2025</v>
      </c>
      <c r="M4580" s="338">
        <f>MONTH(A4580)</f>
        <v>1</v>
      </c>
      <c r="N4580" s="338">
        <f>DAY(A4580)</f>
        <v>27</v>
      </c>
      <c r="O4580" s="338">
        <v>6</v>
      </c>
      <c r="P4580" s="338"/>
      <c r="Q4580" s="336"/>
    </row>
    <row r="4581" spans="1:17">
      <c r="A4581" s="356">
        <v>45684</v>
      </c>
      <c r="B4581" s="357" t="s">
        <v>82</v>
      </c>
      <c r="C4581" s="357" t="s">
        <v>87</v>
      </c>
      <c r="D4581" s="357">
        <v>27</v>
      </c>
      <c r="E4581" s="357">
        <v>2500</v>
      </c>
      <c r="F4581" s="357">
        <v>38</v>
      </c>
      <c r="G4581" s="357">
        <v>1.9</v>
      </c>
      <c r="H4581" s="357">
        <v>1</v>
      </c>
      <c r="I4581" s="357">
        <v>33</v>
      </c>
      <c r="J4581" s="353">
        <v>76.2</v>
      </c>
      <c r="K4581" s="358">
        <f>IFERROR(TablaAforos[[#This Row],[AREA DEL POTRERO]]/TablaAforos[[#This Row],[NUMERO VACAS LOTE]]/TablaAforos[[#This Row],[DIAS OCUPACION]],"")</f>
        <v>65.78947368421052</v>
      </c>
      <c r="L4581" s="359">
        <f>YEAR(A4581)</f>
        <v>2025</v>
      </c>
      <c r="M4581" s="359">
        <f>MONTH(A4581)</f>
        <v>1</v>
      </c>
      <c r="N4581" s="359">
        <f>DAY(A4581)</f>
        <v>27</v>
      </c>
      <c r="O4581" s="359">
        <v>6</v>
      </c>
      <c r="P4581" s="359"/>
      <c r="Q4581" s="357"/>
    </row>
    <row r="4582" spans="1:17">
      <c r="A4582" s="356">
        <v>45684</v>
      </c>
      <c r="B4582" s="357" t="s">
        <v>88</v>
      </c>
      <c r="C4582" s="357">
        <v>1</v>
      </c>
      <c r="D4582" s="357">
        <v>3</v>
      </c>
      <c r="E4582" s="357">
        <v>12900</v>
      </c>
      <c r="F4582" s="357">
        <v>57</v>
      </c>
      <c r="G4582" s="357">
        <v>1.4</v>
      </c>
      <c r="H4582" s="357">
        <v>2</v>
      </c>
      <c r="I4582" s="357">
        <v>27</v>
      </c>
      <c r="J4582" s="353">
        <v>85.3</v>
      </c>
      <c r="K4582" s="358">
        <f>IFERROR(TablaAforos[[#This Row],[AREA DEL POTRERO]]/TablaAforos[[#This Row],[NUMERO VACAS LOTE]]/TablaAforos[[#This Row],[DIAS OCUPACION]],"")</f>
        <v>113.15789473684211</v>
      </c>
      <c r="L4582" s="359">
        <f>YEAR(A4582)</f>
        <v>2025</v>
      </c>
      <c r="M4582" s="359">
        <f>MONTH(A4582)</f>
        <v>1</v>
      </c>
      <c r="N4582" s="359">
        <f>DAY(A4582)</f>
        <v>27</v>
      </c>
      <c r="O4582" s="359">
        <v>6</v>
      </c>
      <c r="P4582" s="359"/>
      <c r="Q4582" s="357"/>
    </row>
    <row r="4583" spans="1:17">
      <c r="A4583" s="356">
        <v>45685</v>
      </c>
      <c r="B4583" s="357" t="s">
        <v>81</v>
      </c>
      <c r="C4583" s="357">
        <v>2</v>
      </c>
      <c r="D4583" s="357">
        <v>28</v>
      </c>
      <c r="E4583" s="357">
        <v>2234</v>
      </c>
      <c r="F4583" s="357">
        <v>39</v>
      </c>
      <c r="G4583" s="357">
        <v>1.2</v>
      </c>
      <c r="H4583" s="357">
        <v>1</v>
      </c>
      <c r="I4583" s="357">
        <v>28</v>
      </c>
      <c r="J4583" s="353">
        <v>47.7</v>
      </c>
      <c r="K4583" s="358">
        <f>IFERROR(TablaAforos[[#This Row],[AREA DEL POTRERO]]/TablaAforos[[#This Row],[NUMERO VACAS LOTE]]/TablaAforos[[#This Row],[DIAS OCUPACION]],"")</f>
        <v>57.282051282051285</v>
      </c>
      <c r="L4583" s="359">
        <f t="shared" si="774"/>
        <v>2025</v>
      </c>
      <c r="M4583" s="359">
        <f t="shared" si="775"/>
        <v>1</v>
      </c>
      <c r="N4583" s="359">
        <f t="shared" si="776"/>
        <v>28</v>
      </c>
      <c r="O4583" s="359">
        <v>6</v>
      </c>
      <c r="P4583" s="359"/>
      <c r="Q4583" s="357"/>
    </row>
    <row r="4584" spans="1:17">
      <c r="A4584" s="335">
        <v>45685</v>
      </c>
      <c r="B4584" s="336" t="s">
        <v>82</v>
      </c>
      <c r="C4584" s="336" t="s">
        <v>86</v>
      </c>
      <c r="D4584" s="336">
        <v>9</v>
      </c>
      <c r="E4584" s="336">
        <v>2500</v>
      </c>
      <c r="F4584" s="336">
        <v>38</v>
      </c>
      <c r="G4584" s="336">
        <v>1.9</v>
      </c>
      <c r="H4584" s="336">
        <v>1</v>
      </c>
      <c r="I4584" s="336">
        <v>32</v>
      </c>
      <c r="J4584" s="21">
        <v>75</v>
      </c>
      <c r="K4584" s="337">
        <f>IFERROR(TablaAforos[[#This Row],[AREA DEL POTRERO]]/TablaAforos[[#This Row],[NUMERO VACAS LOTE]]/TablaAforos[[#This Row],[DIAS OCUPACION]],"")</f>
        <v>65.78947368421052</v>
      </c>
      <c r="L4584" s="338">
        <f t="shared" ref="L4584:L4598" si="777">YEAR(A4584)</f>
        <v>2025</v>
      </c>
      <c r="M4584" s="338">
        <f t="shared" ref="M4584:M4598" si="778">MONTH(A4584)</f>
        <v>1</v>
      </c>
      <c r="N4584" s="338">
        <f t="shared" ref="N4584:N4598" si="779">DAY(A4584)</f>
        <v>28</v>
      </c>
      <c r="O4584" s="338">
        <v>6</v>
      </c>
      <c r="P4584" s="338"/>
      <c r="Q4584" s="336"/>
    </row>
    <row r="4585" spans="1:17">
      <c r="A4585" s="335">
        <v>45685</v>
      </c>
      <c r="B4585" s="336" t="s">
        <v>82</v>
      </c>
      <c r="C4585" s="336" t="s">
        <v>87</v>
      </c>
      <c r="D4585" s="336">
        <v>36</v>
      </c>
      <c r="E4585" s="336">
        <v>12728</v>
      </c>
      <c r="F4585" s="336">
        <v>38</v>
      </c>
      <c r="G4585" s="336">
        <v>1.4</v>
      </c>
      <c r="H4585" s="336">
        <v>3</v>
      </c>
      <c r="I4585" s="336">
        <v>34</v>
      </c>
      <c r="J4585" s="21">
        <v>97.1</v>
      </c>
      <c r="K4585" s="337">
        <f>IFERROR(TablaAforos[[#This Row],[AREA DEL POTRERO]]/TablaAforos[[#This Row],[NUMERO VACAS LOTE]]/TablaAforos[[#This Row],[DIAS OCUPACION]],"")</f>
        <v>111.64912280701755</v>
      </c>
      <c r="L4585" s="338">
        <f t="shared" si="777"/>
        <v>2025</v>
      </c>
      <c r="M4585" s="338">
        <f t="shared" si="778"/>
        <v>1</v>
      </c>
      <c r="N4585" s="338">
        <f t="shared" si="779"/>
        <v>28</v>
      </c>
      <c r="O4585" s="338">
        <v>6</v>
      </c>
      <c r="P4585" s="338"/>
      <c r="Q4585" s="336"/>
    </row>
    <row r="4586" spans="1:17">
      <c r="A4586" s="356">
        <v>45686</v>
      </c>
      <c r="B4586" s="357" t="s">
        <v>81</v>
      </c>
      <c r="C4586" s="357">
        <v>1</v>
      </c>
      <c r="D4586" s="357">
        <v>69</v>
      </c>
      <c r="E4586" s="357">
        <v>2218</v>
      </c>
      <c r="F4586" s="357">
        <v>38</v>
      </c>
      <c r="G4586" s="357">
        <v>2.2000000000000002</v>
      </c>
      <c r="H4586" s="357">
        <v>1</v>
      </c>
      <c r="I4586" s="357">
        <v>41</v>
      </c>
      <c r="J4586" s="353">
        <v>85.7</v>
      </c>
      <c r="K4586" s="358">
        <f>IFERROR(TablaAforos[[#This Row],[AREA DEL POTRERO]]/TablaAforos[[#This Row],[NUMERO VACAS LOTE]]/TablaAforos[[#This Row],[DIAS OCUPACION]],"")</f>
        <v>58.368421052631582</v>
      </c>
      <c r="L4586" s="359">
        <f t="shared" si="777"/>
        <v>2025</v>
      </c>
      <c r="M4586" s="359">
        <f t="shared" si="778"/>
        <v>1</v>
      </c>
      <c r="N4586" s="359">
        <f t="shared" si="779"/>
        <v>29</v>
      </c>
      <c r="O4586" s="359">
        <v>6</v>
      </c>
      <c r="P4586" s="359"/>
      <c r="Q4586" s="357"/>
    </row>
    <row r="4587" spans="1:17">
      <c r="A4587" s="356">
        <v>45686</v>
      </c>
      <c r="B4587" s="357" t="s">
        <v>81</v>
      </c>
      <c r="C4587" s="357">
        <v>2</v>
      </c>
      <c r="D4587" s="357">
        <v>27</v>
      </c>
      <c r="E4587" s="357">
        <v>2312</v>
      </c>
      <c r="F4587" s="357">
        <v>38</v>
      </c>
      <c r="G4587" s="357">
        <v>1.5</v>
      </c>
      <c r="H4587" s="357">
        <v>1</v>
      </c>
      <c r="I4587" s="357">
        <v>27</v>
      </c>
      <c r="J4587" s="353">
        <v>67.8</v>
      </c>
      <c r="K4587" s="358">
        <f>IFERROR(TablaAforos[[#This Row],[AREA DEL POTRERO]]/TablaAforos[[#This Row],[NUMERO VACAS LOTE]]/TablaAforos[[#This Row],[DIAS OCUPACION]],"")</f>
        <v>60.842105263157897</v>
      </c>
      <c r="L4587" s="359">
        <f>YEAR(A4587)</f>
        <v>2025</v>
      </c>
      <c r="M4587" s="359">
        <f>MONTH(A4587)</f>
        <v>1</v>
      </c>
      <c r="N4587" s="359">
        <f>DAY(A4587)</f>
        <v>29</v>
      </c>
      <c r="O4587" s="359">
        <v>6</v>
      </c>
      <c r="P4587" s="359"/>
      <c r="Q4587" s="357"/>
    </row>
    <row r="4588" spans="1:17">
      <c r="A4588" s="335">
        <v>45686</v>
      </c>
      <c r="B4588" s="336" t="s">
        <v>82</v>
      </c>
      <c r="C4588" s="336" t="s">
        <v>86</v>
      </c>
      <c r="D4588" s="336">
        <v>10</v>
      </c>
      <c r="E4588" s="336">
        <v>2500</v>
      </c>
      <c r="F4588" s="336">
        <v>38</v>
      </c>
      <c r="G4588" s="336">
        <v>1.7</v>
      </c>
      <c r="H4588" s="336">
        <v>1</v>
      </c>
      <c r="I4588" s="336">
        <v>32</v>
      </c>
      <c r="J4588" s="21">
        <v>68.7</v>
      </c>
      <c r="K4588" s="358">
        <f>IFERROR(TablaAforos[[#This Row],[AREA DEL POTRERO]]/TablaAforos[[#This Row],[NUMERO VACAS LOTE]]/TablaAforos[[#This Row],[DIAS OCUPACION]],"")</f>
        <v>65.78947368421052</v>
      </c>
      <c r="L4588" s="338">
        <f t="shared" si="777"/>
        <v>2025</v>
      </c>
      <c r="M4588" s="338">
        <f t="shared" si="778"/>
        <v>1</v>
      </c>
      <c r="N4588" s="338">
        <f t="shared" si="779"/>
        <v>29</v>
      </c>
      <c r="O4588" s="338">
        <v>6</v>
      </c>
      <c r="P4588" s="338"/>
      <c r="Q4588" s="336"/>
    </row>
    <row r="4589" spans="1:17">
      <c r="A4589" s="356">
        <v>45687</v>
      </c>
      <c r="B4589" s="357" t="s">
        <v>81</v>
      </c>
      <c r="C4589" s="357">
        <v>1</v>
      </c>
      <c r="D4589" s="357">
        <v>70</v>
      </c>
      <c r="E4589" s="357">
        <v>2762</v>
      </c>
      <c r="F4589" s="357">
        <v>38</v>
      </c>
      <c r="G4589" s="357">
        <v>1.9</v>
      </c>
      <c r="H4589" s="357">
        <v>1</v>
      </c>
      <c r="I4589" s="357">
        <v>41</v>
      </c>
      <c r="J4589" s="353">
        <v>90.7</v>
      </c>
      <c r="K4589" s="358">
        <f>IFERROR(TablaAforos[[#This Row],[AREA DEL POTRERO]]/TablaAforos[[#This Row],[NUMERO VACAS LOTE]]/TablaAforos[[#This Row],[DIAS OCUPACION]],"")</f>
        <v>72.684210526315795</v>
      </c>
      <c r="L4589" s="359">
        <f t="shared" si="777"/>
        <v>2025</v>
      </c>
      <c r="M4589" s="359">
        <f t="shared" si="778"/>
        <v>1</v>
      </c>
      <c r="N4589" s="359">
        <f t="shared" si="779"/>
        <v>30</v>
      </c>
      <c r="O4589" s="359">
        <v>6</v>
      </c>
      <c r="P4589" s="359"/>
      <c r="Q4589" s="357"/>
    </row>
    <row r="4590" spans="1:17">
      <c r="A4590" s="356">
        <v>45687</v>
      </c>
      <c r="B4590" s="357" t="s">
        <v>81</v>
      </c>
      <c r="C4590" s="357">
        <v>2</v>
      </c>
      <c r="D4590" s="357">
        <v>26</v>
      </c>
      <c r="E4590" s="357">
        <v>2142</v>
      </c>
      <c r="F4590" s="357">
        <v>38</v>
      </c>
      <c r="G4590" s="357">
        <v>1.8</v>
      </c>
      <c r="H4590" s="357">
        <v>1</v>
      </c>
      <c r="I4590" s="357">
        <v>28</v>
      </c>
      <c r="J4590" s="353">
        <v>68.900000000000006</v>
      </c>
      <c r="K4590" s="358">
        <f>IFERROR(TablaAforos[[#This Row],[AREA DEL POTRERO]]/TablaAforos[[#This Row],[NUMERO VACAS LOTE]]/TablaAforos[[#This Row],[DIAS OCUPACION]],"")</f>
        <v>56.368421052631582</v>
      </c>
      <c r="L4590" s="359">
        <f>YEAR(A4590)</f>
        <v>2025</v>
      </c>
      <c r="M4590" s="359">
        <f>MONTH(A4590)</f>
        <v>1</v>
      </c>
      <c r="N4590" s="359">
        <f>DAY(A4590)</f>
        <v>30</v>
      </c>
      <c r="O4590" s="359">
        <v>6</v>
      </c>
      <c r="P4590" s="359"/>
      <c r="Q4590" s="357"/>
    </row>
    <row r="4591" spans="1:17">
      <c r="A4591" s="356">
        <v>45687</v>
      </c>
      <c r="B4591" s="357" t="s">
        <v>82</v>
      </c>
      <c r="C4591" s="357" t="s">
        <v>87</v>
      </c>
      <c r="D4591" s="357">
        <v>43</v>
      </c>
      <c r="E4591" s="357">
        <v>8325</v>
      </c>
      <c r="F4591" s="357">
        <v>36</v>
      </c>
      <c r="G4591" s="357">
        <v>1.8</v>
      </c>
      <c r="H4591" s="357">
        <v>2.5</v>
      </c>
      <c r="I4591" s="357">
        <v>32</v>
      </c>
      <c r="J4591" s="353">
        <v>102</v>
      </c>
      <c r="K4591" s="358">
        <f>IFERROR(TablaAforos[[#This Row],[AREA DEL POTRERO]]/TablaAforos[[#This Row],[NUMERO VACAS LOTE]]/TablaAforos[[#This Row],[DIAS OCUPACION]],"")</f>
        <v>92.5</v>
      </c>
      <c r="L4591" s="359">
        <f>YEAR(A4591)</f>
        <v>2025</v>
      </c>
      <c r="M4591" s="359">
        <f>MONTH(A4591)</f>
        <v>1</v>
      </c>
      <c r="N4591" s="359">
        <f>DAY(A4591)</f>
        <v>30</v>
      </c>
      <c r="O4591" s="359">
        <v>6</v>
      </c>
      <c r="P4591" s="359"/>
      <c r="Q4591" s="357"/>
    </row>
    <row r="4592" spans="1:17">
      <c r="A4592" s="356">
        <v>45687</v>
      </c>
      <c r="B4592" s="357" t="s">
        <v>88</v>
      </c>
      <c r="C4592" s="357">
        <v>1</v>
      </c>
      <c r="D4592" s="357">
        <v>5</v>
      </c>
      <c r="E4592" s="357">
        <v>8100</v>
      </c>
      <c r="F4592" s="357">
        <v>57</v>
      </c>
      <c r="G4592" s="357">
        <v>1.5</v>
      </c>
      <c r="H4592" s="357">
        <v>2</v>
      </c>
      <c r="I4592" s="357">
        <v>27</v>
      </c>
      <c r="J4592" s="353">
        <v>85.3</v>
      </c>
      <c r="K4592" s="358">
        <f>IFERROR(TablaAforos[[#This Row],[AREA DEL POTRERO]]/TablaAforos[[#This Row],[NUMERO VACAS LOTE]]/TablaAforos[[#This Row],[DIAS OCUPACION]],"")</f>
        <v>71.05263157894737</v>
      </c>
      <c r="L4592" s="359">
        <f t="shared" si="777"/>
        <v>2025</v>
      </c>
      <c r="M4592" s="359">
        <f t="shared" si="778"/>
        <v>1</v>
      </c>
      <c r="N4592" s="359">
        <f t="shared" si="779"/>
        <v>30</v>
      </c>
      <c r="O4592" s="359">
        <v>0</v>
      </c>
      <c r="P4592" s="359"/>
      <c r="Q4592" s="357"/>
    </row>
    <row r="4593" spans="1:17">
      <c r="A4593" s="356">
        <v>45688</v>
      </c>
      <c r="B4593" s="357" t="s">
        <v>81</v>
      </c>
      <c r="C4593" s="357">
        <v>1</v>
      </c>
      <c r="D4593" s="357">
        <v>6</v>
      </c>
      <c r="E4593" s="357">
        <v>2442</v>
      </c>
      <c r="F4593" s="357">
        <v>39</v>
      </c>
      <c r="G4593" s="357">
        <v>2</v>
      </c>
      <c r="H4593" s="357">
        <v>1</v>
      </c>
      <c r="I4593" s="357">
        <v>34</v>
      </c>
      <c r="J4593" s="353">
        <v>82.2</v>
      </c>
      <c r="K4593" s="358">
        <f>IFERROR(TablaAforos[[#This Row],[AREA DEL POTRERO]]/TablaAforos[[#This Row],[NUMERO VACAS LOTE]]/TablaAforos[[#This Row],[DIAS OCUPACION]],"")</f>
        <v>62.615384615384613</v>
      </c>
      <c r="L4593" s="359">
        <f>YEAR(A4593)</f>
        <v>2025</v>
      </c>
      <c r="M4593" s="359">
        <f>MONTH(A4593)</f>
        <v>1</v>
      </c>
      <c r="N4593" s="359">
        <f>DAY(A4593)</f>
        <v>31</v>
      </c>
      <c r="O4593" s="359">
        <v>6</v>
      </c>
      <c r="P4593" s="359"/>
      <c r="Q4593" s="357"/>
    </row>
    <row r="4594" spans="1:17">
      <c r="A4594" s="356">
        <v>45688</v>
      </c>
      <c r="B4594" s="357" t="s">
        <v>81</v>
      </c>
      <c r="C4594" s="357">
        <v>2</v>
      </c>
      <c r="D4594" s="357">
        <v>15</v>
      </c>
      <c r="E4594" s="357">
        <v>2908</v>
      </c>
      <c r="F4594" s="357">
        <v>37</v>
      </c>
      <c r="G4594" s="357">
        <v>1.7</v>
      </c>
      <c r="H4594" s="357">
        <v>1</v>
      </c>
      <c r="I4594" s="357">
        <v>28</v>
      </c>
      <c r="J4594" s="353">
        <v>89.4</v>
      </c>
      <c r="K4594" s="358">
        <f>IFERROR(TablaAforos[[#This Row],[AREA DEL POTRERO]]/TablaAforos[[#This Row],[NUMERO VACAS LOTE]]/TablaAforos[[#This Row],[DIAS OCUPACION]],"")</f>
        <v>78.594594594594597</v>
      </c>
      <c r="L4594" s="359">
        <f>YEAR(A4594)</f>
        <v>2025</v>
      </c>
      <c r="M4594" s="359">
        <f>MONTH(A4594)</f>
        <v>1</v>
      </c>
      <c r="N4594" s="359">
        <f>DAY(A4594)</f>
        <v>31</v>
      </c>
      <c r="O4594" s="359">
        <v>6</v>
      </c>
      <c r="P4594" s="359"/>
      <c r="Q4594" s="357"/>
    </row>
    <row r="4595" spans="1:17">
      <c r="A4595" s="356">
        <v>45689</v>
      </c>
      <c r="B4595" s="357" t="s">
        <v>81</v>
      </c>
      <c r="C4595" s="357">
        <v>1</v>
      </c>
      <c r="D4595" s="357">
        <v>5</v>
      </c>
      <c r="E4595" s="357">
        <v>2550</v>
      </c>
      <c r="F4595" s="357">
        <v>39</v>
      </c>
      <c r="G4595" s="357">
        <v>2.2000000000000002</v>
      </c>
      <c r="H4595" s="357">
        <v>1</v>
      </c>
      <c r="I4595" s="357">
        <v>34</v>
      </c>
      <c r="J4595" s="353">
        <v>95.2</v>
      </c>
      <c r="K4595" s="358">
        <f>IFERROR(TablaAforos[[#This Row],[AREA DEL POTRERO]]/TablaAforos[[#This Row],[NUMERO VACAS LOTE]]/TablaAforos[[#This Row],[DIAS OCUPACION]],"")</f>
        <v>65.384615384615387</v>
      </c>
      <c r="L4595" s="359">
        <f>YEAR(A4595)</f>
        <v>2025</v>
      </c>
      <c r="M4595" s="359">
        <f>MONTH(A4595)</f>
        <v>2</v>
      </c>
      <c r="N4595" s="359">
        <f>DAY(A4595)</f>
        <v>1</v>
      </c>
      <c r="O4595" s="359">
        <v>6</v>
      </c>
      <c r="P4595" s="359"/>
      <c r="Q4595" s="357"/>
    </row>
    <row r="4596" spans="1:17">
      <c r="A4596" s="356">
        <v>45689</v>
      </c>
      <c r="B4596" s="357" t="s">
        <v>81</v>
      </c>
      <c r="C4596" s="357">
        <v>2</v>
      </c>
      <c r="D4596" s="357">
        <v>16</v>
      </c>
      <c r="E4596" s="357">
        <v>2327</v>
      </c>
      <c r="F4596" s="357">
        <v>37</v>
      </c>
      <c r="G4596" s="357">
        <v>2</v>
      </c>
      <c r="H4596" s="357">
        <v>1</v>
      </c>
      <c r="I4596" s="357">
        <v>28</v>
      </c>
      <c r="J4596" s="353">
        <v>83.4</v>
      </c>
      <c r="K4596" s="358">
        <f>IFERROR(TablaAforos[[#This Row],[AREA DEL POTRERO]]/TablaAforos[[#This Row],[NUMERO VACAS LOTE]]/TablaAforos[[#This Row],[DIAS OCUPACION]],"")</f>
        <v>62.891891891891895</v>
      </c>
      <c r="L4596" s="359">
        <f>YEAR(A4596)</f>
        <v>2025</v>
      </c>
      <c r="M4596" s="359">
        <f>MONTH(A4596)</f>
        <v>2</v>
      </c>
      <c r="N4596" s="359">
        <f>DAY(A4596)</f>
        <v>1</v>
      </c>
      <c r="O4596" s="359">
        <v>6</v>
      </c>
      <c r="P4596" s="359"/>
      <c r="Q4596" s="357"/>
    </row>
    <row r="4597" spans="1:17">
      <c r="A4597" s="356">
        <v>45689</v>
      </c>
      <c r="B4597" s="357" t="s">
        <v>82</v>
      </c>
      <c r="C4597" s="357" t="s">
        <v>86</v>
      </c>
      <c r="D4597" s="357">
        <v>37</v>
      </c>
      <c r="E4597" s="357">
        <v>6600</v>
      </c>
      <c r="F4597" s="357">
        <v>38</v>
      </c>
      <c r="G4597" s="357">
        <v>1.7</v>
      </c>
      <c r="H4597" s="357">
        <v>2</v>
      </c>
      <c r="I4597" s="357">
        <v>35</v>
      </c>
      <c r="J4597" s="353">
        <v>92.2</v>
      </c>
      <c r="K4597" s="358">
        <f>IFERROR(TablaAforos[[#This Row],[AREA DEL POTRERO]]/TablaAforos[[#This Row],[NUMERO VACAS LOTE]]/TablaAforos[[#This Row],[DIAS OCUPACION]],"")</f>
        <v>86.84210526315789</v>
      </c>
      <c r="L4597" s="359">
        <f>YEAR(A4597)</f>
        <v>2025</v>
      </c>
      <c r="M4597" s="359">
        <f>MONTH(A4597)</f>
        <v>2</v>
      </c>
      <c r="N4597" s="359">
        <f>DAY(A4597)</f>
        <v>1</v>
      </c>
      <c r="O4597" s="359">
        <v>6</v>
      </c>
      <c r="P4597" s="359"/>
      <c r="Q4597" s="357"/>
    </row>
    <row r="4598" spans="1:17">
      <c r="A4598" s="356">
        <v>45688</v>
      </c>
      <c r="B4598" s="357" t="s">
        <v>88</v>
      </c>
      <c r="C4598" s="357">
        <v>1</v>
      </c>
      <c r="D4598" s="357">
        <v>6</v>
      </c>
      <c r="E4598" s="357">
        <v>6600</v>
      </c>
      <c r="F4598" s="357">
        <v>57</v>
      </c>
      <c r="G4598" s="357">
        <v>1.7</v>
      </c>
      <c r="H4598" s="357">
        <v>2</v>
      </c>
      <c r="I4598" s="357">
        <v>27</v>
      </c>
      <c r="J4598" s="353">
        <v>82.4</v>
      </c>
      <c r="K4598" s="358">
        <f>IFERROR(TablaAforos[[#This Row],[AREA DEL POTRERO]]/TablaAforos[[#This Row],[NUMERO VACAS LOTE]]/TablaAforos[[#This Row],[DIAS OCUPACION]],"")</f>
        <v>57.89473684210526</v>
      </c>
      <c r="L4598" s="359">
        <f t="shared" si="777"/>
        <v>2025</v>
      </c>
      <c r="M4598" s="359">
        <f t="shared" si="778"/>
        <v>1</v>
      </c>
      <c r="N4598" s="359">
        <f t="shared" si="779"/>
        <v>31</v>
      </c>
      <c r="O4598" s="359">
        <v>0</v>
      </c>
      <c r="P4598" s="359"/>
      <c r="Q4598" s="357"/>
    </row>
    <row r="4599" spans="1:17">
      <c r="A4599" s="356">
        <v>45689</v>
      </c>
      <c r="B4599" s="357" t="s">
        <v>88</v>
      </c>
      <c r="C4599" s="357">
        <v>1</v>
      </c>
      <c r="D4599" s="357">
        <v>7</v>
      </c>
      <c r="E4599" s="357">
        <v>15848</v>
      </c>
      <c r="F4599" s="357">
        <v>57</v>
      </c>
      <c r="G4599" s="357">
        <v>0.9</v>
      </c>
      <c r="H4599" s="357">
        <v>2.5</v>
      </c>
      <c r="I4599" s="357">
        <v>27</v>
      </c>
      <c r="J4599" s="353">
        <v>84.7</v>
      </c>
      <c r="K4599" s="358">
        <f>IFERROR(TablaAforos[[#This Row],[AREA DEL POTRERO]]/TablaAforos[[#This Row],[NUMERO VACAS LOTE]]/TablaAforos[[#This Row],[DIAS OCUPACION]],"")</f>
        <v>111.2140350877193</v>
      </c>
      <c r="L4599" s="359">
        <f t="shared" ref="L4599:L4610" si="780">YEAR(A4599)</f>
        <v>2025</v>
      </c>
      <c r="M4599" s="359">
        <f t="shared" ref="M4599:M4610" si="781">MONTH(A4599)</f>
        <v>2</v>
      </c>
      <c r="N4599" s="359">
        <f t="shared" ref="N4599:N4610" si="782">DAY(A4599)</f>
        <v>1</v>
      </c>
      <c r="O4599" s="359">
        <v>6</v>
      </c>
      <c r="P4599" s="359"/>
      <c r="Q4599" s="357"/>
    </row>
    <row r="4600" spans="1:17">
      <c r="A4600" s="356">
        <v>45690</v>
      </c>
      <c r="B4600" s="357" t="s">
        <v>81</v>
      </c>
      <c r="C4600" s="357">
        <v>1</v>
      </c>
      <c r="D4600" s="357">
        <v>4</v>
      </c>
      <c r="E4600" s="357">
        <v>2935</v>
      </c>
      <c r="F4600" s="357">
        <v>39</v>
      </c>
      <c r="G4600" s="357">
        <v>2.5</v>
      </c>
      <c r="H4600" s="357">
        <v>1</v>
      </c>
      <c r="I4600" s="357">
        <v>34</v>
      </c>
      <c r="J4600" s="353">
        <v>115</v>
      </c>
      <c r="K4600" s="358">
        <f>IFERROR(TablaAforos[[#This Row],[AREA DEL POTRERO]]/TablaAforos[[#This Row],[NUMERO VACAS LOTE]]/TablaAforos[[#This Row],[DIAS OCUPACION]],"")</f>
        <v>75.256410256410263</v>
      </c>
      <c r="L4600" s="359">
        <f t="shared" si="780"/>
        <v>2025</v>
      </c>
      <c r="M4600" s="359">
        <f t="shared" si="781"/>
        <v>2</v>
      </c>
      <c r="N4600" s="359">
        <f t="shared" si="782"/>
        <v>2</v>
      </c>
      <c r="O4600" s="359">
        <v>6</v>
      </c>
      <c r="P4600" s="359"/>
      <c r="Q4600" s="357"/>
    </row>
    <row r="4601" spans="1:17">
      <c r="A4601" s="356">
        <v>45690</v>
      </c>
      <c r="B4601" s="357" t="s">
        <v>81</v>
      </c>
      <c r="C4601" s="357">
        <v>2</v>
      </c>
      <c r="D4601" s="357">
        <v>71</v>
      </c>
      <c r="E4601" s="357">
        <v>2184</v>
      </c>
      <c r="F4601" s="357">
        <v>30</v>
      </c>
      <c r="G4601" s="357">
        <v>0.9</v>
      </c>
      <c r="H4601" s="357">
        <v>1</v>
      </c>
      <c r="I4601" s="357">
        <v>23</v>
      </c>
      <c r="J4601" s="353">
        <v>47.1</v>
      </c>
      <c r="K4601" s="358">
        <f>IFERROR(TablaAforos[[#This Row],[AREA DEL POTRERO]]/TablaAforos[[#This Row],[NUMERO VACAS LOTE]]/TablaAforos[[#This Row],[DIAS OCUPACION]],"")</f>
        <v>72.8</v>
      </c>
      <c r="L4601" s="359">
        <f t="shared" si="780"/>
        <v>2025</v>
      </c>
      <c r="M4601" s="359">
        <f t="shared" si="781"/>
        <v>2</v>
      </c>
      <c r="N4601" s="359">
        <f t="shared" si="782"/>
        <v>2</v>
      </c>
      <c r="O4601" s="359">
        <v>6</v>
      </c>
      <c r="P4601" s="359"/>
      <c r="Q4601" s="357"/>
    </row>
    <row r="4602" spans="1:17">
      <c r="A4602" s="356">
        <v>45690</v>
      </c>
      <c r="B4602" s="357" t="s">
        <v>82</v>
      </c>
      <c r="C4602" s="357" t="s">
        <v>87</v>
      </c>
      <c r="D4602" s="357">
        <v>44</v>
      </c>
      <c r="E4602" s="357">
        <v>12727</v>
      </c>
      <c r="F4602" s="357">
        <v>36</v>
      </c>
      <c r="G4602" s="357">
        <v>2</v>
      </c>
      <c r="H4602" s="357">
        <v>3</v>
      </c>
      <c r="I4602" s="357">
        <v>32</v>
      </c>
      <c r="J4602" s="353">
        <v>109</v>
      </c>
      <c r="K4602" s="358">
        <f>IFERROR(TablaAforos[[#This Row],[AREA DEL POTRERO]]/TablaAforos[[#This Row],[NUMERO VACAS LOTE]]/TablaAforos[[#This Row],[DIAS OCUPACION]],"")</f>
        <v>117.8425925925926</v>
      </c>
      <c r="L4602" s="359">
        <f>YEAR(A4602)</f>
        <v>2025</v>
      </c>
      <c r="M4602" s="359">
        <f>MONTH(A4602)</f>
        <v>2</v>
      </c>
      <c r="N4602" s="359">
        <f>DAY(A4602)</f>
        <v>2</v>
      </c>
      <c r="O4602" s="359">
        <v>6</v>
      </c>
      <c r="P4602" s="359"/>
      <c r="Q4602" s="357"/>
    </row>
    <row r="4603" spans="1:17">
      <c r="A4603" s="356">
        <v>45691</v>
      </c>
      <c r="B4603" s="357" t="s">
        <v>81</v>
      </c>
      <c r="C4603" s="357">
        <v>1</v>
      </c>
      <c r="D4603" s="357">
        <v>3</v>
      </c>
      <c r="E4603" s="357">
        <v>2161</v>
      </c>
      <c r="F4603" s="357">
        <v>39</v>
      </c>
      <c r="G4603" s="357">
        <v>1.4</v>
      </c>
      <c r="H4603" s="357">
        <v>1</v>
      </c>
      <c r="I4603" s="357">
        <v>34</v>
      </c>
      <c r="J4603" s="353">
        <v>49.2</v>
      </c>
      <c r="K4603" s="358">
        <f>IFERROR(TablaAforos[[#This Row],[AREA DEL POTRERO]]/TablaAforos[[#This Row],[NUMERO VACAS LOTE]]/TablaAforos[[#This Row],[DIAS OCUPACION]],"")</f>
        <v>55.410256410256409</v>
      </c>
      <c r="L4603" s="359">
        <f t="shared" si="780"/>
        <v>2025</v>
      </c>
      <c r="M4603" s="359">
        <f t="shared" si="781"/>
        <v>2</v>
      </c>
      <c r="N4603" s="359">
        <f t="shared" si="782"/>
        <v>3</v>
      </c>
      <c r="O4603" s="359">
        <v>6</v>
      </c>
      <c r="P4603" s="359"/>
      <c r="Q4603" s="357"/>
    </row>
    <row r="4604" spans="1:17">
      <c r="A4604" s="356">
        <v>45691</v>
      </c>
      <c r="B4604" s="357" t="s">
        <v>81</v>
      </c>
      <c r="C4604" s="357">
        <v>2</v>
      </c>
      <c r="D4604" s="357">
        <v>81</v>
      </c>
      <c r="E4604" s="357">
        <v>2191</v>
      </c>
      <c r="F4604" s="357">
        <v>30</v>
      </c>
      <c r="G4604" s="357">
        <v>1.4</v>
      </c>
      <c r="H4604" s="357">
        <v>1</v>
      </c>
      <c r="I4604" s="357">
        <v>23</v>
      </c>
      <c r="J4604" s="353">
        <v>68.8</v>
      </c>
      <c r="K4604" s="358">
        <f>IFERROR(TablaAforos[[#This Row],[AREA DEL POTRERO]]/TablaAforos[[#This Row],[NUMERO VACAS LOTE]]/TablaAforos[[#This Row],[DIAS OCUPACION]],"")</f>
        <v>73.033333333333331</v>
      </c>
      <c r="L4604" s="359">
        <f t="shared" si="780"/>
        <v>2025</v>
      </c>
      <c r="M4604" s="359">
        <f t="shared" si="781"/>
        <v>2</v>
      </c>
      <c r="N4604" s="359">
        <f t="shared" si="782"/>
        <v>3</v>
      </c>
      <c r="O4604" s="359">
        <v>6</v>
      </c>
      <c r="P4604" s="359"/>
      <c r="Q4604" s="357"/>
    </row>
    <row r="4605" spans="1:17">
      <c r="A4605" s="356">
        <v>45692</v>
      </c>
      <c r="B4605" s="357" t="s">
        <v>81</v>
      </c>
      <c r="C4605" s="357">
        <v>1</v>
      </c>
      <c r="D4605" s="357">
        <v>2</v>
      </c>
      <c r="E4605" s="357">
        <v>2458</v>
      </c>
      <c r="F4605" s="357">
        <v>39</v>
      </c>
      <c r="G4605" s="357">
        <v>1.8</v>
      </c>
      <c r="H4605" s="357">
        <v>1</v>
      </c>
      <c r="I4605" s="357">
        <v>34</v>
      </c>
      <c r="J4605" s="353">
        <v>75.400000000000006</v>
      </c>
      <c r="K4605" s="358">
        <f>IFERROR(TablaAforos[[#This Row],[AREA DEL POTRERO]]/TablaAforos[[#This Row],[NUMERO VACAS LOTE]]/TablaAforos[[#This Row],[DIAS OCUPACION]],"")</f>
        <v>63.025641025641029</v>
      </c>
      <c r="L4605" s="359">
        <f t="shared" si="780"/>
        <v>2025</v>
      </c>
      <c r="M4605" s="359">
        <f t="shared" si="781"/>
        <v>2</v>
      </c>
      <c r="N4605" s="359">
        <f t="shared" si="782"/>
        <v>4</v>
      </c>
      <c r="O4605" s="359">
        <v>6</v>
      </c>
      <c r="P4605" s="359"/>
      <c r="Q4605" s="357"/>
    </row>
    <row r="4606" spans="1:17">
      <c r="A4606" s="356">
        <v>45692</v>
      </c>
      <c r="B4606" s="357" t="s">
        <v>81</v>
      </c>
      <c r="C4606" s="357">
        <v>2</v>
      </c>
      <c r="D4606" s="357">
        <v>79</v>
      </c>
      <c r="E4606" s="357">
        <v>2750</v>
      </c>
      <c r="F4606" s="357">
        <v>30</v>
      </c>
      <c r="G4606" s="357">
        <v>1.1000000000000001</v>
      </c>
      <c r="H4606" s="357">
        <v>1</v>
      </c>
      <c r="I4606" s="357">
        <v>23</v>
      </c>
      <c r="J4606" s="353">
        <v>66.7</v>
      </c>
      <c r="K4606" s="358">
        <f>IFERROR(TablaAforos[[#This Row],[AREA DEL POTRERO]]/TablaAforos[[#This Row],[NUMERO VACAS LOTE]]/TablaAforos[[#This Row],[DIAS OCUPACION]],"")</f>
        <v>91.666666666666671</v>
      </c>
      <c r="L4606" s="359">
        <f t="shared" si="780"/>
        <v>2025</v>
      </c>
      <c r="M4606" s="359">
        <f t="shared" si="781"/>
        <v>2</v>
      </c>
      <c r="N4606" s="359">
        <f t="shared" si="782"/>
        <v>4</v>
      </c>
      <c r="O4606" s="359">
        <v>6</v>
      </c>
      <c r="P4606" s="359"/>
      <c r="Q4606" s="357"/>
    </row>
    <row r="4607" spans="1:17">
      <c r="A4607" s="356">
        <v>45693</v>
      </c>
      <c r="B4607" s="357" t="s">
        <v>81</v>
      </c>
      <c r="C4607" s="357">
        <v>1</v>
      </c>
      <c r="D4607" s="357">
        <v>1</v>
      </c>
      <c r="E4607" s="357">
        <v>2944</v>
      </c>
      <c r="F4607" s="357">
        <v>39</v>
      </c>
      <c r="G4607" s="357">
        <v>1.9</v>
      </c>
      <c r="H4607" s="357">
        <v>1</v>
      </c>
      <c r="I4607" s="357">
        <v>34</v>
      </c>
      <c r="J4607" s="353">
        <v>97.6</v>
      </c>
      <c r="K4607" s="358">
        <f>IFERROR(TablaAforos[[#This Row],[AREA DEL POTRERO]]/TablaAforos[[#This Row],[NUMERO VACAS LOTE]]/TablaAforos[[#This Row],[DIAS OCUPACION]],"")</f>
        <v>75.487179487179489</v>
      </c>
      <c r="L4607" s="359">
        <f t="shared" si="780"/>
        <v>2025</v>
      </c>
      <c r="M4607" s="359">
        <f t="shared" si="781"/>
        <v>2</v>
      </c>
      <c r="N4607" s="359">
        <f t="shared" si="782"/>
        <v>5</v>
      </c>
      <c r="O4607" s="359">
        <v>6</v>
      </c>
      <c r="P4607" s="359"/>
      <c r="Q4607" s="357"/>
    </row>
    <row r="4608" spans="1:17">
      <c r="A4608" s="356">
        <v>45693</v>
      </c>
      <c r="B4608" s="357" t="s">
        <v>81</v>
      </c>
      <c r="C4608" s="357">
        <v>2</v>
      </c>
      <c r="D4608" s="357">
        <v>77</v>
      </c>
      <c r="E4608" s="357">
        <v>2066</v>
      </c>
      <c r="F4608" s="357">
        <v>31</v>
      </c>
      <c r="G4608" s="357">
        <v>1.7</v>
      </c>
      <c r="H4608" s="357">
        <v>1</v>
      </c>
      <c r="I4608" s="357">
        <v>23</v>
      </c>
      <c r="J4608" s="353">
        <v>77.099999999999994</v>
      </c>
      <c r="K4608" s="358">
        <f>IFERROR(TablaAforos[[#This Row],[AREA DEL POTRERO]]/TablaAforos[[#This Row],[NUMERO VACAS LOTE]]/TablaAforos[[#This Row],[DIAS OCUPACION]],"")</f>
        <v>66.645161290322577</v>
      </c>
      <c r="L4608" s="359">
        <f>YEAR(A4608)</f>
        <v>2025</v>
      </c>
      <c r="M4608" s="359">
        <f>MONTH(A4608)</f>
        <v>2</v>
      </c>
      <c r="N4608" s="359">
        <f>DAY(A4608)</f>
        <v>5</v>
      </c>
      <c r="O4608" s="359">
        <v>6</v>
      </c>
      <c r="P4608" s="359"/>
      <c r="Q4608" s="357"/>
    </row>
    <row r="4609" spans="1:17">
      <c r="A4609" s="356">
        <v>45693</v>
      </c>
      <c r="B4609" s="357" t="s">
        <v>82</v>
      </c>
      <c r="C4609" s="357" t="s">
        <v>86</v>
      </c>
      <c r="D4609" s="357">
        <v>30</v>
      </c>
      <c r="E4609" s="357">
        <v>12578</v>
      </c>
      <c r="F4609" s="357">
        <v>38</v>
      </c>
      <c r="G4609" s="357">
        <v>2.1</v>
      </c>
      <c r="H4609" s="357">
        <v>4</v>
      </c>
      <c r="I4609" s="357">
        <v>38</v>
      </c>
      <c r="J4609" s="353">
        <v>108</v>
      </c>
      <c r="K4609" s="358">
        <f>IFERROR(TablaAforos[[#This Row],[AREA DEL POTRERO]]/TablaAforos[[#This Row],[NUMERO VACAS LOTE]]/TablaAforos[[#This Row],[DIAS OCUPACION]],"")</f>
        <v>82.75</v>
      </c>
      <c r="L4609" s="359">
        <f>YEAR(A4609)</f>
        <v>2025</v>
      </c>
      <c r="M4609" s="359">
        <f>MONTH(A4609)</f>
        <v>2</v>
      </c>
      <c r="N4609" s="359">
        <f>DAY(A4609)</f>
        <v>5</v>
      </c>
      <c r="O4609" s="359">
        <v>6</v>
      </c>
      <c r="P4609" s="359"/>
      <c r="Q4609" s="357"/>
    </row>
    <row r="4610" spans="1:17">
      <c r="A4610" s="356">
        <v>45693</v>
      </c>
      <c r="B4610" s="357" t="s">
        <v>82</v>
      </c>
      <c r="C4610" s="357" t="s">
        <v>87</v>
      </c>
      <c r="D4610" s="357">
        <v>14</v>
      </c>
      <c r="E4610" s="357">
        <v>2500</v>
      </c>
      <c r="F4610" s="357">
        <v>38</v>
      </c>
      <c r="G4610" s="357">
        <v>2.9</v>
      </c>
      <c r="H4610" s="357">
        <v>1</v>
      </c>
      <c r="I4610" s="357">
        <v>29</v>
      </c>
      <c r="J4610" s="353">
        <v>117</v>
      </c>
      <c r="K4610" s="358">
        <f>IFERROR(TablaAforos[[#This Row],[AREA DEL POTRERO]]/TablaAforos[[#This Row],[NUMERO VACAS LOTE]]/TablaAforos[[#This Row],[DIAS OCUPACION]],"")</f>
        <v>65.78947368421052</v>
      </c>
      <c r="L4610" s="359">
        <f t="shared" si="780"/>
        <v>2025</v>
      </c>
      <c r="M4610" s="359">
        <f t="shared" si="781"/>
        <v>2</v>
      </c>
      <c r="N4610" s="359">
        <f t="shared" si="782"/>
        <v>5</v>
      </c>
      <c r="O4610" s="359">
        <v>6</v>
      </c>
      <c r="P4610" s="359"/>
      <c r="Q4610" s="357"/>
    </row>
    <row r="4611" spans="1:17">
      <c r="A4611" s="356">
        <v>45694</v>
      </c>
      <c r="B4611" s="357" t="s">
        <v>81</v>
      </c>
      <c r="C4611" s="357">
        <v>1</v>
      </c>
      <c r="D4611" s="357">
        <v>8</v>
      </c>
      <c r="E4611" s="357">
        <v>2211</v>
      </c>
      <c r="F4611" s="357">
        <v>37</v>
      </c>
      <c r="G4611" s="357">
        <v>1.6</v>
      </c>
      <c r="H4611" s="357">
        <v>1</v>
      </c>
      <c r="I4611" s="357">
        <v>34</v>
      </c>
      <c r="J4611" s="353">
        <v>63.3</v>
      </c>
      <c r="K4611" s="358">
        <f>IFERROR(TablaAforos[[#This Row],[AREA DEL POTRERO]]/TablaAforos[[#This Row],[NUMERO VACAS LOTE]]/TablaAforos[[#This Row],[DIAS OCUPACION]],"")</f>
        <v>59.756756756756758</v>
      </c>
      <c r="L4611" s="359">
        <f>YEAR(A4611)</f>
        <v>2025</v>
      </c>
      <c r="M4611" s="359">
        <f>MONTH(A4611)</f>
        <v>2</v>
      </c>
      <c r="N4611" s="359">
        <f>DAY(A4611)</f>
        <v>6</v>
      </c>
      <c r="O4611" s="359">
        <v>6</v>
      </c>
      <c r="P4611" s="359"/>
      <c r="Q4611" s="357"/>
    </row>
    <row r="4612" spans="1:17">
      <c r="A4612" s="356">
        <v>45694</v>
      </c>
      <c r="B4612" s="357" t="s">
        <v>81</v>
      </c>
      <c r="C4612" s="357">
        <v>2</v>
      </c>
      <c r="D4612" s="357">
        <v>76</v>
      </c>
      <c r="E4612" s="357">
        <v>2562</v>
      </c>
      <c r="F4612" s="357">
        <v>31</v>
      </c>
      <c r="G4612" s="357">
        <v>1.8</v>
      </c>
      <c r="H4612" s="357">
        <v>1</v>
      </c>
      <c r="I4612" s="357">
        <v>32</v>
      </c>
      <c r="J4612" s="353">
        <v>99.4</v>
      </c>
      <c r="K4612" s="358">
        <f>IFERROR(TablaAforos[[#This Row],[AREA DEL POTRERO]]/TablaAforos[[#This Row],[NUMERO VACAS LOTE]]/TablaAforos[[#This Row],[DIAS OCUPACION]],"")</f>
        <v>82.645161290322577</v>
      </c>
      <c r="L4612" s="359">
        <f t="shared" ref="L4612:L4620" si="783">YEAR(A4612)</f>
        <v>2025</v>
      </c>
      <c r="M4612" s="359">
        <f t="shared" ref="M4612:M4620" si="784">MONTH(A4612)</f>
        <v>2</v>
      </c>
      <c r="N4612" s="359">
        <f t="shared" ref="N4612:N4620" si="785">DAY(A4612)</f>
        <v>6</v>
      </c>
      <c r="O4612" s="359">
        <v>6</v>
      </c>
      <c r="P4612" s="359"/>
      <c r="Q4612" s="357"/>
    </row>
    <row r="4613" spans="1:17">
      <c r="A4613" s="356">
        <v>45694</v>
      </c>
      <c r="B4613" s="357" t="s">
        <v>82</v>
      </c>
      <c r="C4613" s="357" t="s">
        <v>87</v>
      </c>
      <c r="D4613" s="357">
        <v>15</v>
      </c>
      <c r="E4613" s="357">
        <v>2500</v>
      </c>
      <c r="F4613" s="357">
        <v>38</v>
      </c>
      <c r="G4613" s="357">
        <v>1.7</v>
      </c>
      <c r="H4613" s="357">
        <v>1</v>
      </c>
      <c r="I4613" s="357">
        <v>29</v>
      </c>
      <c r="J4613" s="353">
        <v>67.099999999999994</v>
      </c>
      <c r="K4613" s="358">
        <f>IFERROR(TablaAforos[[#This Row],[AREA DEL POTRERO]]/TablaAforos[[#This Row],[NUMERO VACAS LOTE]]/TablaAforos[[#This Row],[DIAS OCUPACION]],"")</f>
        <v>65.78947368421052</v>
      </c>
      <c r="L4613" s="359">
        <f t="shared" si="783"/>
        <v>2025</v>
      </c>
      <c r="M4613" s="359">
        <f t="shared" si="784"/>
        <v>2</v>
      </c>
      <c r="N4613" s="359">
        <f t="shared" si="785"/>
        <v>6</v>
      </c>
      <c r="O4613" s="359">
        <v>6</v>
      </c>
      <c r="P4613" s="359"/>
      <c r="Q4613" s="357"/>
    </row>
    <row r="4614" spans="1:17">
      <c r="A4614" s="335">
        <v>45694</v>
      </c>
      <c r="B4614" s="336" t="s">
        <v>88</v>
      </c>
      <c r="C4614" s="336">
        <v>1</v>
      </c>
      <c r="D4614" s="336">
        <v>8</v>
      </c>
      <c r="E4614" s="336">
        <v>12800</v>
      </c>
      <c r="F4614" s="336">
        <v>57</v>
      </c>
      <c r="G4614" s="336">
        <v>1.1000000000000001</v>
      </c>
      <c r="H4614" s="336">
        <v>1.5</v>
      </c>
      <c r="I4614" s="336">
        <v>27</v>
      </c>
      <c r="J4614" s="21">
        <v>108</v>
      </c>
      <c r="K4614" s="337">
        <f>IFERROR(TablaAforos[[#This Row],[AREA DEL POTRERO]]/TablaAforos[[#This Row],[NUMERO VACAS LOTE]]/TablaAforos[[#This Row],[DIAS OCUPACION]],"")</f>
        <v>149.70760233918128</v>
      </c>
      <c r="L4614" s="338">
        <f t="shared" si="783"/>
        <v>2025</v>
      </c>
      <c r="M4614" s="338">
        <f t="shared" si="784"/>
        <v>2</v>
      </c>
      <c r="N4614" s="338">
        <f t="shared" si="785"/>
        <v>6</v>
      </c>
      <c r="O4614" s="338">
        <v>6</v>
      </c>
      <c r="P4614" s="338"/>
      <c r="Q4614" s="336"/>
    </row>
    <row r="4615" spans="1:17">
      <c r="A4615" s="356">
        <v>45695</v>
      </c>
      <c r="B4615" s="357" t="s">
        <v>81</v>
      </c>
      <c r="C4615" s="357">
        <v>1</v>
      </c>
      <c r="D4615" s="357">
        <v>9</v>
      </c>
      <c r="E4615" s="357">
        <v>2169</v>
      </c>
      <c r="F4615" s="357">
        <v>37</v>
      </c>
      <c r="G4615" s="357">
        <v>1.6</v>
      </c>
      <c r="H4615" s="357">
        <v>1</v>
      </c>
      <c r="I4615" s="357">
        <v>34</v>
      </c>
      <c r="J4615" s="353">
        <v>64</v>
      </c>
      <c r="K4615" s="358">
        <f>IFERROR(TablaAforos[[#This Row],[AREA DEL POTRERO]]/TablaAforos[[#This Row],[NUMERO VACAS LOTE]]/TablaAforos[[#This Row],[DIAS OCUPACION]],"")</f>
        <v>58.621621621621621</v>
      </c>
      <c r="L4615" s="359">
        <f>YEAR(A4615)</f>
        <v>2025</v>
      </c>
      <c r="M4615" s="359">
        <f>MONTH(A4615)</f>
        <v>2</v>
      </c>
      <c r="N4615" s="359">
        <f>DAY(A4615)</f>
        <v>7</v>
      </c>
      <c r="O4615" s="359">
        <v>6</v>
      </c>
      <c r="P4615" s="359"/>
      <c r="Q4615" s="357"/>
    </row>
    <row r="4616" spans="1:17">
      <c r="A4616" s="356">
        <v>45695</v>
      </c>
      <c r="B4616" s="357" t="s">
        <v>81</v>
      </c>
      <c r="C4616" s="357">
        <v>2</v>
      </c>
      <c r="D4616" s="357">
        <v>75</v>
      </c>
      <c r="E4616" s="357">
        <v>2185</v>
      </c>
      <c r="F4616" s="357">
        <v>31</v>
      </c>
      <c r="G4616" s="357">
        <v>1.8</v>
      </c>
      <c r="H4616" s="357">
        <v>1</v>
      </c>
      <c r="I4616" s="357">
        <v>32</v>
      </c>
      <c r="J4616" s="353">
        <v>84.3</v>
      </c>
      <c r="K4616" s="358">
        <f>IFERROR(TablaAforos[[#This Row],[AREA DEL POTRERO]]/TablaAforos[[#This Row],[NUMERO VACAS LOTE]]/TablaAforos[[#This Row],[DIAS OCUPACION]],"")</f>
        <v>70.483870967741936</v>
      </c>
      <c r="L4616" s="359">
        <f t="shared" si="783"/>
        <v>2025</v>
      </c>
      <c r="M4616" s="359">
        <f t="shared" si="784"/>
        <v>2</v>
      </c>
      <c r="N4616" s="359">
        <f t="shared" si="785"/>
        <v>7</v>
      </c>
      <c r="O4616" s="359">
        <v>6</v>
      </c>
      <c r="P4616" s="359"/>
      <c r="Q4616" s="357"/>
    </row>
    <row r="4617" spans="1:17">
      <c r="A4617" s="356">
        <v>45695</v>
      </c>
      <c r="B4617" s="357" t="s">
        <v>82</v>
      </c>
      <c r="C4617" s="357" t="s">
        <v>87</v>
      </c>
      <c r="D4617" s="357">
        <v>16</v>
      </c>
      <c r="E4617" s="357">
        <v>2500</v>
      </c>
      <c r="F4617" s="357">
        <v>38</v>
      </c>
      <c r="G4617" s="357">
        <v>1.5</v>
      </c>
      <c r="H4617" s="357">
        <v>1</v>
      </c>
      <c r="I4617" s="357">
        <v>29</v>
      </c>
      <c r="J4617" s="353">
        <v>60</v>
      </c>
      <c r="K4617" s="358">
        <f>IFERROR(TablaAforos[[#This Row],[AREA DEL POTRERO]]/TablaAforos[[#This Row],[NUMERO VACAS LOTE]]/TablaAforos[[#This Row],[DIAS OCUPACION]],"")</f>
        <v>65.78947368421052</v>
      </c>
      <c r="L4617" s="359">
        <f t="shared" si="783"/>
        <v>2025</v>
      </c>
      <c r="M4617" s="359">
        <f t="shared" si="784"/>
        <v>2</v>
      </c>
      <c r="N4617" s="359">
        <f t="shared" si="785"/>
        <v>7</v>
      </c>
      <c r="O4617" s="359">
        <v>6</v>
      </c>
      <c r="P4617" s="359"/>
      <c r="Q4617" s="357"/>
    </row>
    <row r="4618" spans="1:17">
      <c r="A4618" s="356">
        <v>45696</v>
      </c>
      <c r="B4618" s="357" t="s">
        <v>81</v>
      </c>
      <c r="C4618" s="357">
        <v>1</v>
      </c>
      <c r="D4618" s="357">
        <v>10</v>
      </c>
      <c r="E4618" s="357">
        <v>2317</v>
      </c>
      <c r="F4618" s="357">
        <v>37</v>
      </c>
      <c r="G4618" s="357">
        <v>1.5</v>
      </c>
      <c r="H4618" s="357">
        <v>1</v>
      </c>
      <c r="I4618" s="357">
        <v>34</v>
      </c>
      <c r="J4618" s="353">
        <v>63.1</v>
      </c>
      <c r="K4618" s="358">
        <f>IFERROR(TablaAforos[[#This Row],[AREA DEL POTRERO]]/TablaAforos[[#This Row],[NUMERO VACAS LOTE]]/TablaAforos[[#This Row],[DIAS OCUPACION]],"")</f>
        <v>62.621621621621621</v>
      </c>
      <c r="L4618" s="359">
        <f>YEAR(A4618)</f>
        <v>2025</v>
      </c>
      <c r="M4618" s="359">
        <f>MONTH(A4618)</f>
        <v>2</v>
      </c>
      <c r="N4618" s="359">
        <f>DAY(A4618)</f>
        <v>8</v>
      </c>
      <c r="O4618" s="359">
        <v>6</v>
      </c>
      <c r="P4618" s="359"/>
      <c r="Q4618" s="357"/>
    </row>
    <row r="4619" spans="1:17">
      <c r="A4619" s="356">
        <v>45696</v>
      </c>
      <c r="B4619" s="357" t="s">
        <v>81</v>
      </c>
      <c r="C4619" s="357">
        <v>2</v>
      </c>
      <c r="D4619" s="357">
        <v>78</v>
      </c>
      <c r="E4619" s="357">
        <v>1779</v>
      </c>
      <c r="F4619" s="357">
        <v>29</v>
      </c>
      <c r="G4619" s="357">
        <v>2.1</v>
      </c>
      <c r="H4619" s="357">
        <v>1</v>
      </c>
      <c r="I4619" s="357">
        <v>32</v>
      </c>
      <c r="J4619" s="353">
        <v>86.1</v>
      </c>
      <c r="K4619" s="358">
        <f>IFERROR(TablaAforos[[#This Row],[AREA DEL POTRERO]]/TablaAforos[[#This Row],[NUMERO VACAS LOTE]]/TablaAforos[[#This Row],[DIAS OCUPACION]],"")</f>
        <v>61.344827586206897</v>
      </c>
      <c r="L4619" s="359">
        <f>YEAR(A4619)</f>
        <v>2025</v>
      </c>
      <c r="M4619" s="359">
        <f>MONTH(A4619)</f>
        <v>2</v>
      </c>
      <c r="N4619" s="359">
        <f>DAY(A4619)</f>
        <v>8</v>
      </c>
      <c r="O4619" s="359">
        <v>6</v>
      </c>
      <c r="P4619" s="359"/>
      <c r="Q4619" s="357"/>
    </row>
    <row r="4620" spans="1:17">
      <c r="A4620" s="356">
        <v>45696</v>
      </c>
      <c r="B4620" s="357" t="s">
        <v>82</v>
      </c>
      <c r="C4620" s="357" t="s">
        <v>87</v>
      </c>
      <c r="D4620" s="357">
        <v>17</v>
      </c>
      <c r="E4620" s="357">
        <v>2500</v>
      </c>
      <c r="F4620" s="357">
        <v>38</v>
      </c>
      <c r="G4620" s="357">
        <v>1.7</v>
      </c>
      <c r="H4620" s="357">
        <v>1</v>
      </c>
      <c r="I4620" s="357">
        <v>29</v>
      </c>
      <c r="J4620" s="353">
        <v>70.3</v>
      </c>
      <c r="K4620" s="358">
        <f>IFERROR(TablaAforos[[#This Row],[AREA DEL POTRERO]]/TablaAforos[[#This Row],[NUMERO VACAS LOTE]]/TablaAforos[[#This Row],[DIAS OCUPACION]],"")</f>
        <v>65.78947368421052</v>
      </c>
      <c r="L4620" s="359">
        <f t="shared" si="783"/>
        <v>2025</v>
      </c>
      <c r="M4620" s="359">
        <f t="shared" si="784"/>
        <v>2</v>
      </c>
      <c r="N4620" s="359">
        <f t="shared" si="785"/>
        <v>8</v>
      </c>
      <c r="O4620" s="359">
        <v>6</v>
      </c>
      <c r="P4620" s="359"/>
      <c r="Q4620" s="357"/>
    </row>
    <row r="4621" spans="1:17">
      <c r="A4621" s="356">
        <v>45697</v>
      </c>
      <c r="B4621" s="357" t="s">
        <v>81</v>
      </c>
      <c r="C4621" s="357">
        <v>1</v>
      </c>
      <c r="D4621" s="357">
        <v>11</v>
      </c>
      <c r="E4621" s="357">
        <v>2272</v>
      </c>
      <c r="F4621" s="357">
        <v>37</v>
      </c>
      <c r="G4621" s="357">
        <v>1.9</v>
      </c>
      <c r="H4621" s="357">
        <v>1</v>
      </c>
      <c r="I4621" s="357">
        <v>34</v>
      </c>
      <c r="J4621" s="353">
        <v>75.8</v>
      </c>
      <c r="K4621" s="358">
        <f>IFERROR(TablaAforos[[#This Row],[AREA DEL POTRERO]]/TablaAforos[[#This Row],[NUMERO VACAS LOTE]]/TablaAforos[[#This Row],[DIAS OCUPACION]],"")</f>
        <v>61.405405405405403</v>
      </c>
      <c r="L4621" s="359">
        <f t="shared" ref="L4621:L4638" si="786">YEAR(A4621)</f>
        <v>2025</v>
      </c>
      <c r="M4621" s="359">
        <f t="shared" ref="M4621:M4638" si="787">MONTH(A4621)</f>
        <v>2</v>
      </c>
      <c r="N4621" s="359">
        <f t="shared" ref="N4621:N4638" si="788">DAY(A4621)</f>
        <v>9</v>
      </c>
      <c r="O4621" s="359">
        <v>6</v>
      </c>
      <c r="P4621" s="359"/>
      <c r="Q4621" s="357"/>
    </row>
    <row r="4622" spans="1:17">
      <c r="A4622" s="356">
        <v>45697</v>
      </c>
      <c r="B4622" s="357" t="s">
        <v>81</v>
      </c>
      <c r="C4622" s="357">
        <v>2</v>
      </c>
      <c r="D4622" s="357">
        <v>80</v>
      </c>
      <c r="E4622" s="357">
        <v>2349</v>
      </c>
      <c r="F4622" s="357">
        <v>29</v>
      </c>
      <c r="G4622" s="357">
        <v>1.4</v>
      </c>
      <c r="H4622" s="357">
        <v>1</v>
      </c>
      <c r="I4622" s="357">
        <v>32</v>
      </c>
      <c r="J4622" s="353">
        <v>77.900000000000006</v>
      </c>
      <c r="K4622" s="358">
        <f>IFERROR(TablaAforos[[#This Row],[AREA DEL POTRERO]]/TablaAforos[[#This Row],[NUMERO VACAS LOTE]]/TablaAforos[[#This Row],[DIAS OCUPACION]],"")</f>
        <v>81</v>
      </c>
      <c r="L4622" s="359">
        <f t="shared" si="786"/>
        <v>2025</v>
      </c>
      <c r="M4622" s="359">
        <f t="shared" si="787"/>
        <v>2</v>
      </c>
      <c r="N4622" s="359">
        <f t="shared" si="788"/>
        <v>9</v>
      </c>
      <c r="O4622" s="359">
        <v>6</v>
      </c>
      <c r="P4622" s="359"/>
      <c r="Q4622" s="357"/>
    </row>
    <row r="4623" spans="1:17">
      <c r="A4623" s="356">
        <v>45697</v>
      </c>
      <c r="B4623" s="357" t="s">
        <v>82</v>
      </c>
      <c r="C4623" s="357" t="s">
        <v>87</v>
      </c>
      <c r="D4623" s="357">
        <v>18</v>
      </c>
      <c r="E4623" s="357">
        <v>2500</v>
      </c>
      <c r="F4623" s="357">
        <v>41</v>
      </c>
      <c r="G4623" s="357">
        <v>1.8</v>
      </c>
      <c r="H4623" s="357">
        <v>1</v>
      </c>
      <c r="I4623" s="357">
        <v>29</v>
      </c>
      <c r="J4623" s="353">
        <v>67.3</v>
      </c>
      <c r="K4623" s="358">
        <f>IFERROR(TablaAforos[[#This Row],[AREA DEL POTRERO]]/TablaAforos[[#This Row],[NUMERO VACAS LOTE]]/TablaAforos[[#This Row],[DIAS OCUPACION]],"")</f>
        <v>60.975609756097562</v>
      </c>
      <c r="L4623" s="359">
        <f>YEAR(A4623)</f>
        <v>2025</v>
      </c>
      <c r="M4623" s="359">
        <f>MONTH(A4623)</f>
        <v>2</v>
      </c>
      <c r="N4623" s="359">
        <f>DAY(A4623)</f>
        <v>9</v>
      </c>
      <c r="O4623" s="359">
        <v>6</v>
      </c>
      <c r="P4623" s="359"/>
      <c r="Q4623" s="357"/>
    </row>
    <row r="4624" spans="1:17">
      <c r="A4624" s="356">
        <v>45696</v>
      </c>
      <c r="B4624" s="357" t="s">
        <v>82</v>
      </c>
      <c r="C4624" s="357" t="s">
        <v>86</v>
      </c>
      <c r="D4624" s="357">
        <v>54</v>
      </c>
      <c r="E4624" s="357">
        <v>2500</v>
      </c>
      <c r="F4624" s="357">
        <v>38</v>
      </c>
      <c r="G4624" s="357">
        <v>3.2</v>
      </c>
      <c r="H4624" s="357">
        <v>1</v>
      </c>
      <c r="I4624" s="357">
        <v>36</v>
      </c>
      <c r="J4624" s="353">
        <v>130</v>
      </c>
      <c r="K4624" s="358">
        <f>IFERROR(TablaAforos[[#This Row],[AREA DEL POTRERO]]/TablaAforos[[#This Row],[NUMERO VACAS LOTE]]/TablaAforos[[#This Row],[DIAS OCUPACION]],"")</f>
        <v>65.78947368421052</v>
      </c>
      <c r="L4624" s="359">
        <f t="shared" si="786"/>
        <v>2025</v>
      </c>
      <c r="M4624" s="359">
        <f t="shared" si="787"/>
        <v>2</v>
      </c>
      <c r="N4624" s="359">
        <f t="shared" si="788"/>
        <v>8</v>
      </c>
      <c r="O4624" s="359">
        <v>0</v>
      </c>
      <c r="P4624" s="359"/>
      <c r="Q4624" s="357"/>
    </row>
    <row r="4625" spans="1:17">
      <c r="A4625" s="356">
        <v>45696</v>
      </c>
      <c r="B4625" s="357" t="s">
        <v>88</v>
      </c>
      <c r="C4625" s="357">
        <v>1</v>
      </c>
      <c r="D4625" s="357">
        <v>4</v>
      </c>
      <c r="E4625" s="357">
        <v>11400</v>
      </c>
      <c r="F4625" s="357">
        <v>55</v>
      </c>
      <c r="G4625" s="357">
        <v>1.1000000000000001</v>
      </c>
      <c r="H4625" s="357">
        <v>2</v>
      </c>
      <c r="I4625" s="357">
        <v>28</v>
      </c>
      <c r="J4625" s="353">
        <v>74.8</v>
      </c>
      <c r="K4625" s="358">
        <f>IFERROR(TablaAforos[[#This Row],[AREA DEL POTRERO]]/TablaAforos[[#This Row],[NUMERO VACAS LOTE]]/TablaAforos[[#This Row],[DIAS OCUPACION]],"")</f>
        <v>103.63636363636364</v>
      </c>
      <c r="L4625" s="359">
        <f>YEAR(A4625)</f>
        <v>2025</v>
      </c>
      <c r="M4625" s="359">
        <f>MONTH(A4625)</f>
        <v>2</v>
      </c>
      <c r="N4625" s="359">
        <f>DAY(A4625)</f>
        <v>8</v>
      </c>
      <c r="O4625" s="359">
        <v>6</v>
      </c>
      <c r="P4625" s="359"/>
      <c r="Q4625" s="357"/>
    </row>
    <row r="4626" spans="1:17">
      <c r="A4626" s="356">
        <v>45697</v>
      </c>
      <c r="B4626" s="357" t="s">
        <v>82</v>
      </c>
      <c r="C4626" s="357" t="s">
        <v>86</v>
      </c>
      <c r="D4626" s="357">
        <v>46</v>
      </c>
      <c r="E4626" s="357">
        <v>2500</v>
      </c>
      <c r="F4626" s="357">
        <v>38</v>
      </c>
      <c r="G4626" s="357">
        <v>2.2999999999999998</v>
      </c>
      <c r="H4626" s="357">
        <v>1</v>
      </c>
      <c r="I4626" s="357">
        <v>36</v>
      </c>
      <c r="J4626" s="353">
        <v>93.2</v>
      </c>
      <c r="K4626" s="358">
        <f>IFERROR(TablaAforos[[#This Row],[AREA DEL POTRERO]]/TablaAforos[[#This Row],[NUMERO VACAS LOTE]]/TablaAforos[[#This Row],[DIAS OCUPACION]],"")</f>
        <v>65.78947368421052</v>
      </c>
      <c r="L4626" s="359">
        <f t="shared" si="786"/>
        <v>2025</v>
      </c>
      <c r="M4626" s="359">
        <f t="shared" si="787"/>
        <v>2</v>
      </c>
      <c r="N4626" s="359">
        <f t="shared" si="788"/>
        <v>9</v>
      </c>
      <c r="O4626" s="359">
        <v>6</v>
      </c>
      <c r="P4626" s="359"/>
      <c r="Q4626" s="357"/>
    </row>
    <row r="4627" spans="1:17">
      <c r="A4627" s="335">
        <v>45698</v>
      </c>
      <c r="B4627" s="336" t="s">
        <v>81</v>
      </c>
      <c r="C4627" s="336">
        <v>2</v>
      </c>
      <c r="D4627" s="336">
        <v>82</v>
      </c>
      <c r="E4627" s="336">
        <v>2804</v>
      </c>
      <c r="F4627" s="336">
        <v>29</v>
      </c>
      <c r="G4627" s="336">
        <v>1.5</v>
      </c>
      <c r="H4627" s="336">
        <v>1</v>
      </c>
      <c r="I4627" s="336">
        <v>31</v>
      </c>
      <c r="J4627" s="21">
        <v>87.32</v>
      </c>
      <c r="K4627" s="337">
        <f>IFERROR(TablaAforos[[#This Row],[AREA DEL POTRERO]]/TablaAforos[[#This Row],[NUMERO VACAS LOTE]]/TablaAforos[[#This Row],[DIAS OCUPACION]],"")</f>
        <v>96.689655172413794</v>
      </c>
      <c r="L4627" s="338">
        <f>YEAR(A4627)</f>
        <v>2025</v>
      </c>
      <c r="M4627" s="338">
        <f>MONTH(A4627)</f>
        <v>2</v>
      </c>
      <c r="N4627" s="338">
        <f>DAY(A4627)</f>
        <v>10</v>
      </c>
      <c r="O4627" s="338">
        <v>6</v>
      </c>
      <c r="P4627" s="338"/>
      <c r="Q4627" s="336"/>
    </row>
    <row r="4628" spans="1:17">
      <c r="A4628" s="356">
        <v>45698</v>
      </c>
      <c r="B4628" s="357" t="s">
        <v>82</v>
      </c>
      <c r="C4628" s="357" t="s">
        <v>86</v>
      </c>
      <c r="D4628" s="357">
        <v>55</v>
      </c>
      <c r="E4628" s="357">
        <v>2500</v>
      </c>
      <c r="F4628" s="357">
        <v>38</v>
      </c>
      <c r="G4628" s="357">
        <v>2.8</v>
      </c>
      <c r="H4628" s="357">
        <v>1</v>
      </c>
      <c r="I4628" s="357">
        <v>36</v>
      </c>
      <c r="J4628" s="353">
        <v>113</v>
      </c>
      <c r="K4628" s="358">
        <f>IFERROR(TablaAforos[[#This Row],[AREA DEL POTRERO]]/TablaAforos[[#This Row],[NUMERO VACAS LOTE]]/TablaAforos[[#This Row],[DIAS OCUPACION]],"")</f>
        <v>65.78947368421052</v>
      </c>
      <c r="L4628" s="359">
        <f t="shared" si="786"/>
        <v>2025</v>
      </c>
      <c r="M4628" s="359">
        <f t="shared" si="787"/>
        <v>2</v>
      </c>
      <c r="N4628" s="359">
        <f t="shared" si="788"/>
        <v>10</v>
      </c>
      <c r="O4628" s="359">
        <v>0</v>
      </c>
      <c r="P4628" s="359"/>
      <c r="Q4628" s="357"/>
    </row>
    <row r="4629" spans="1:17">
      <c r="A4629" s="356">
        <v>45698</v>
      </c>
      <c r="B4629" s="357" t="s">
        <v>82</v>
      </c>
      <c r="C4629" s="357" t="s">
        <v>86</v>
      </c>
      <c r="D4629" s="357">
        <v>47</v>
      </c>
      <c r="E4629" s="357">
        <v>2500</v>
      </c>
      <c r="F4629" s="357">
        <v>38</v>
      </c>
      <c r="G4629" s="357">
        <v>2</v>
      </c>
      <c r="H4629" s="357">
        <v>1</v>
      </c>
      <c r="I4629" s="357">
        <v>36</v>
      </c>
      <c r="J4629" s="353">
        <v>81.3</v>
      </c>
      <c r="K4629" s="358">
        <f>IFERROR(TablaAforos[[#This Row],[AREA DEL POTRERO]]/TablaAforos[[#This Row],[NUMERO VACAS LOTE]]/TablaAforos[[#This Row],[DIAS OCUPACION]],"")</f>
        <v>65.78947368421052</v>
      </c>
      <c r="L4629" s="359">
        <f t="shared" si="786"/>
        <v>2025</v>
      </c>
      <c r="M4629" s="359">
        <f t="shared" si="787"/>
        <v>2</v>
      </c>
      <c r="N4629" s="359">
        <f t="shared" si="788"/>
        <v>10</v>
      </c>
      <c r="O4629" s="359">
        <v>6</v>
      </c>
      <c r="P4629" s="359"/>
      <c r="Q4629" s="357"/>
    </row>
    <row r="4630" spans="1:17">
      <c r="A4630" s="356">
        <v>45698</v>
      </c>
      <c r="B4630" s="357" t="s">
        <v>82</v>
      </c>
      <c r="C4630" s="357" t="s">
        <v>87</v>
      </c>
      <c r="D4630" s="357">
        <v>19</v>
      </c>
      <c r="E4630" s="357">
        <v>2500</v>
      </c>
      <c r="F4630" s="357">
        <v>41</v>
      </c>
      <c r="G4630" s="357">
        <v>1.6</v>
      </c>
      <c r="H4630" s="357">
        <v>1</v>
      </c>
      <c r="I4630" s="357">
        <v>29</v>
      </c>
      <c r="J4630" s="353">
        <v>58.5</v>
      </c>
      <c r="K4630" s="358">
        <f>IFERROR(TablaAforos[[#This Row],[AREA DEL POTRERO]]/TablaAforos[[#This Row],[NUMERO VACAS LOTE]]/TablaAforos[[#This Row],[DIAS OCUPACION]],"")</f>
        <v>60.975609756097562</v>
      </c>
      <c r="L4630" s="359">
        <f>YEAR(A4630)</f>
        <v>2025</v>
      </c>
      <c r="M4630" s="359">
        <f>MONTH(A4630)</f>
        <v>2</v>
      </c>
      <c r="N4630" s="359">
        <f>DAY(A4630)</f>
        <v>10</v>
      </c>
      <c r="O4630" s="359">
        <v>6</v>
      </c>
      <c r="P4630" s="359"/>
      <c r="Q4630" s="357"/>
    </row>
    <row r="4631" spans="1:17">
      <c r="A4631" s="335">
        <v>45698</v>
      </c>
      <c r="B4631" s="336" t="s">
        <v>88</v>
      </c>
      <c r="C4631" s="336">
        <v>1</v>
      </c>
      <c r="D4631" s="336">
        <v>7</v>
      </c>
      <c r="E4631" s="336">
        <v>13123</v>
      </c>
      <c r="F4631" s="336">
        <v>55</v>
      </c>
      <c r="G4631" s="336">
        <v>1.1000000000000001</v>
      </c>
      <c r="H4631" s="336">
        <v>2</v>
      </c>
      <c r="I4631" s="336">
        <v>28</v>
      </c>
      <c r="J4631" s="21">
        <v>90.7</v>
      </c>
      <c r="K4631" s="337">
        <f>IFERROR(TablaAforos[[#This Row],[AREA DEL POTRERO]]/TablaAforos[[#This Row],[NUMERO VACAS LOTE]]/TablaAforos[[#This Row],[DIAS OCUPACION]],"")</f>
        <v>119.3</v>
      </c>
      <c r="L4631" s="338">
        <f>YEAR(A4631)</f>
        <v>2025</v>
      </c>
      <c r="M4631" s="338">
        <f>MONTH(A4631)</f>
        <v>2</v>
      </c>
      <c r="N4631" s="338">
        <f>DAY(A4631)</f>
        <v>10</v>
      </c>
      <c r="O4631" s="338">
        <v>6</v>
      </c>
      <c r="P4631" s="338"/>
      <c r="Q4631" s="336"/>
    </row>
    <row r="4632" spans="1:17">
      <c r="A4632" s="335">
        <v>45699</v>
      </c>
      <c r="B4632" s="336" t="s">
        <v>81</v>
      </c>
      <c r="C4632" s="336">
        <v>1</v>
      </c>
      <c r="D4632" s="336">
        <v>14</v>
      </c>
      <c r="E4632" s="336">
        <v>2247</v>
      </c>
      <c r="F4632" s="336">
        <v>36</v>
      </c>
      <c r="G4632" s="336">
        <v>1.9</v>
      </c>
      <c r="H4632" s="336">
        <v>1</v>
      </c>
      <c r="I4632" s="336">
        <v>34</v>
      </c>
      <c r="J4632" s="21">
        <v>81.3</v>
      </c>
      <c r="K4632" s="337">
        <f>IFERROR(TablaAforos[[#This Row],[AREA DEL POTRERO]]/TablaAforos[[#This Row],[NUMERO VACAS LOTE]]/TablaAforos[[#This Row],[DIAS OCUPACION]],"")</f>
        <v>62.416666666666664</v>
      </c>
      <c r="L4632" s="338">
        <f>YEAR(A4632)</f>
        <v>2025</v>
      </c>
      <c r="M4632" s="338">
        <f>MONTH(A4632)</f>
        <v>2</v>
      </c>
      <c r="N4632" s="338">
        <f>DAY(A4632)</f>
        <v>11</v>
      </c>
      <c r="O4632" s="338">
        <v>6</v>
      </c>
      <c r="P4632" s="338"/>
      <c r="Q4632" s="336"/>
    </row>
    <row r="4633" spans="1:17">
      <c r="A4633" s="335">
        <v>45699</v>
      </c>
      <c r="B4633" s="336" t="s">
        <v>81</v>
      </c>
      <c r="C4633" s="336">
        <v>2</v>
      </c>
      <c r="D4633" s="336">
        <v>84</v>
      </c>
      <c r="E4633" s="336">
        <v>1943</v>
      </c>
      <c r="F4633" s="336">
        <v>29</v>
      </c>
      <c r="G4633" s="336">
        <v>1.6</v>
      </c>
      <c r="H4633" s="336">
        <v>1</v>
      </c>
      <c r="I4633" s="336">
        <v>31</v>
      </c>
      <c r="J4633" s="21">
        <v>80.400000000000006</v>
      </c>
      <c r="K4633" s="337">
        <f>IFERROR(TablaAforos[[#This Row],[AREA DEL POTRERO]]/TablaAforos[[#This Row],[NUMERO VACAS LOTE]]/TablaAforos[[#This Row],[DIAS OCUPACION]],"")</f>
        <v>67</v>
      </c>
      <c r="L4633" s="338">
        <f>YEAR(A4633)</f>
        <v>2025</v>
      </c>
      <c r="M4633" s="338">
        <f>MONTH(A4633)</f>
        <v>2</v>
      </c>
      <c r="N4633" s="338">
        <f>DAY(A4633)</f>
        <v>11</v>
      </c>
      <c r="O4633" s="338">
        <v>6</v>
      </c>
      <c r="P4633" s="338"/>
      <c r="Q4633" s="336"/>
    </row>
    <row r="4634" spans="1:17">
      <c r="A4634" s="356">
        <v>45699</v>
      </c>
      <c r="B4634" s="357" t="s">
        <v>82</v>
      </c>
      <c r="C4634" s="357" t="s">
        <v>86</v>
      </c>
      <c r="D4634" s="357">
        <v>56</v>
      </c>
      <c r="E4634" s="357">
        <v>2500</v>
      </c>
      <c r="F4634" s="357">
        <v>38</v>
      </c>
      <c r="G4634" s="357">
        <v>2.6</v>
      </c>
      <c r="H4634" s="357">
        <v>1</v>
      </c>
      <c r="I4634" s="357">
        <v>36</v>
      </c>
      <c r="J4634" s="353">
        <v>112</v>
      </c>
      <c r="K4634" s="358">
        <f>IFERROR(TablaAforos[[#This Row],[AREA DEL POTRERO]]/TablaAforos[[#This Row],[NUMERO VACAS LOTE]]/TablaAforos[[#This Row],[DIAS OCUPACION]],"")</f>
        <v>65.78947368421052</v>
      </c>
      <c r="L4634" s="359">
        <f t="shared" si="786"/>
        <v>2025</v>
      </c>
      <c r="M4634" s="359">
        <f t="shared" si="787"/>
        <v>2</v>
      </c>
      <c r="N4634" s="359">
        <f t="shared" si="788"/>
        <v>11</v>
      </c>
      <c r="O4634" s="359">
        <v>0</v>
      </c>
      <c r="P4634" s="359"/>
      <c r="Q4634" s="357"/>
    </row>
    <row r="4635" spans="1:17">
      <c r="A4635" s="356">
        <v>45699</v>
      </c>
      <c r="B4635" s="357" t="s">
        <v>82</v>
      </c>
      <c r="C4635" s="357" t="s">
        <v>86</v>
      </c>
      <c r="D4635" s="357">
        <v>48</v>
      </c>
      <c r="E4635" s="357">
        <v>2500</v>
      </c>
      <c r="F4635" s="357">
        <v>38</v>
      </c>
      <c r="G4635" s="357">
        <v>1.6</v>
      </c>
      <c r="H4635" s="357">
        <v>1</v>
      </c>
      <c r="I4635" s="357">
        <v>36</v>
      </c>
      <c r="J4635" s="353">
        <v>64.7</v>
      </c>
      <c r="K4635" s="358">
        <f>IFERROR(TablaAforos[[#This Row],[AREA DEL POTRERO]]/TablaAforos[[#This Row],[NUMERO VACAS LOTE]]/TablaAforos[[#This Row],[DIAS OCUPACION]],"")</f>
        <v>65.78947368421052</v>
      </c>
      <c r="L4635" s="359">
        <f t="shared" si="786"/>
        <v>2025</v>
      </c>
      <c r="M4635" s="359">
        <f t="shared" si="787"/>
        <v>2</v>
      </c>
      <c r="N4635" s="359">
        <f t="shared" si="788"/>
        <v>11</v>
      </c>
      <c r="O4635" s="359">
        <v>6</v>
      </c>
      <c r="P4635" s="359"/>
      <c r="Q4635" s="357"/>
    </row>
    <row r="4636" spans="1:17">
      <c r="A4636" s="356">
        <v>45699</v>
      </c>
      <c r="B4636" s="357" t="s">
        <v>82</v>
      </c>
      <c r="C4636" s="357" t="s">
        <v>86</v>
      </c>
      <c r="D4636" s="357">
        <v>57</v>
      </c>
      <c r="E4636" s="357">
        <v>2500</v>
      </c>
      <c r="F4636" s="357">
        <v>38</v>
      </c>
      <c r="G4636" s="357">
        <v>2.9</v>
      </c>
      <c r="H4636" s="357">
        <v>1</v>
      </c>
      <c r="I4636" s="357">
        <v>36</v>
      </c>
      <c r="J4636" s="353">
        <v>118</v>
      </c>
      <c r="K4636" s="358">
        <f>IFERROR(TablaAforos[[#This Row],[AREA DEL POTRERO]]/TablaAforos[[#This Row],[NUMERO VACAS LOTE]]/TablaAforos[[#This Row],[DIAS OCUPACION]],"")</f>
        <v>65.78947368421052</v>
      </c>
      <c r="L4636" s="359">
        <f t="shared" si="786"/>
        <v>2025</v>
      </c>
      <c r="M4636" s="359">
        <f t="shared" si="787"/>
        <v>2</v>
      </c>
      <c r="N4636" s="359">
        <f t="shared" si="788"/>
        <v>11</v>
      </c>
      <c r="O4636" s="359">
        <v>0</v>
      </c>
      <c r="P4636" s="359"/>
      <c r="Q4636" s="357"/>
    </row>
    <row r="4637" spans="1:17">
      <c r="A4637" s="356">
        <v>45699</v>
      </c>
      <c r="B4637" s="357" t="s">
        <v>82</v>
      </c>
      <c r="C4637" s="357" t="s">
        <v>86</v>
      </c>
      <c r="D4637" s="357">
        <v>49</v>
      </c>
      <c r="E4637" s="357">
        <v>2500</v>
      </c>
      <c r="F4637" s="357">
        <v>38</v>
      </c>
      <c r="G4637" s="357">
        <v>1.6</v>
      </c>
      <c r="H4637" s="357">
        <v>1</v>
      </c>
      <c r="I4637" s="357">
        <v>36</v>
      </c>
      <c r="J4637" s="353">
        <v>66.3</v>
      </c>
      <c r="K4637" s="358">
        <f>IFERROR(TablaAforos[[#This Row],[AREA DEL POTRERO]]/TablaAforos[[#This Row],[NUMERO VACAS LOTE]]/TablaAforos[[#This Row],[DIAS OCUPACION]],"")</f>
        <v>65.78947368421052</v>
      </c>
      <c r="L4637" s="359">
        <f t="shared" si="786"/>
        <v>2025</v>
      </c>
      <c r="M4637" s="359">
        <f t="shared" si="787"/>
        <v>2</v>
      </c>
      <c r="N4637" s="359">
        <f t="shared" si="788"/>
        <v>11</v>
      </c>
      <c r="O4637" s="359">
        <v>6</v>
      </c>
      <c r="P4637" s="359"/>
      <c r="Q4637" s="357"/>
    </row>
    <row r="4638" spans="1:17">
      <c r="A4638" s="356">
        <v>45699</v>
      </c>
      <c r="B4638" s="357" t="s">
        <v>82</v>
      </c>
      <c r="C4638" s="357" t="s">
        <v>87</v>
      </c>
      <c r="D4638" s="357">
        <v>20</v>
      </c>
      <c r="E4638" s="357">
        <v>2500</v>
      </c>
      <c r="F4638" s="357">
        <v>41</v>
      </c>
      <c r="G4638" s="357">
        <v>1.8</v>
      </c>
      <c r="H4638" s="357">
        <v>1</v>
      </c>
      <c r="I4638" s="357">
        <v>29</v>
      </c>
      <c r="J4638" s="353">
        <v>68.8</v>
      </c>
      <c r="K4638" s="358">
        <f>IFERROR(TablaAforos[[#This Row],[AREA DEL POTRERO]]/TablaAforos[[#This Row],[NUMERO VACAS LOTE]]/TablaAforos[[#This Row],[DIAS OCUPACION]],"")</f>
        <v>60.975609756097562</v>
      </c>
      <c r="L4638" s="359">
        <f t="shared" si="786"/>
        <v>2025</v>
      </c>
      <c r="M4638" s="359">
        <f t="shared" si="787"/>
        <v>2</v>
      </c>
      <c r="N4638" s="359">
        <f t="shared" si="788"/>
        <v>11</v>
      </c>
      <c r="O4638" s="359">
        <v>6</v>
      </c>
      <c r="P4638" s="359"/>
      <c r="Q4638" s="357"/>
    </row>
    <row r="4639" spans="1:17">
      <c r="A4639" s="356">
        <v>45700</v>
      </c>
      <c r="B4639" s="357" t="s">
        <v>81</v>
      </c>
      <c r="C4639" s="357">
        <v>1</v>
      </c>
      <c r="D4639" s="357">
        <v>60</v>
      </c>
      <c r="E4639" s="357">
        <v>2393</v>
      </c>
      <c r="F4639" s="357">
        <v>36</v>
      </c>
      <c r="G4639" s="357">
        <v>2</v>
      </c>
      <c r="H4639" s="357">
        <v>1</v>
      </c>
      <c r="I4639" s="357">
        <v>29</v>
      </c>
      <c r="J4639" s="353">
        <v>89.9</v>
      </c>
      <c r="K4639" s="358">
        <f>IFERROR(TablaAforos[[#This Row],[AREA DEL POTRERO]]/TablaAforos[[#This Row],[NUMERO VACAS LOTE]]/TablaAforos[[#This Row],[DIAS OCUPACION]],"")</f>
        <v>66.472222222222229</v>
      </c>
      <c r="L4639" s="359">
        <f t="shared" ref="L4639:L4651" si="789">YEAR(A4639)</f>
        <v>2025</v>
      </c>
      <c r="M4639" s="359">
        <f t="shared" ref="M4639:M4651" si="790">MONTH(A4639)</f>
        <v>2</v>
      </c>
      <c r="N4639" s="359">
        <f t="shared" ref="N4639:N4651" si="791">DAY(A4639)</f>
        <v>12</v>
      </c>
      <c r="O4639" s="359">
        <v>6</v>
      </c>
      <c r="P4639" s="359"/>
      <c r="Q4639" s="357"/>
    </row>
    <row r="4640" spans="1:17">
      <c r="A4640" s="335">
        <v>45700</v>
      </c>
      <c r="B4640" s="336" t="s">
        <v>81</v>
      </c>
      <c r="C4640" s="336">
        <v>2</v>
      </c>
      <c r="D4640" s="336">
        <v>86</v>
      </c>
      <c r="E4640" s="336">
        <v>2224</v>
      </c>
      <c r="F4640" s="336">
        <v>29</v>
      </c>
      <c r="G4640" s="336">
        <v>1.8</v>
      </c>
      <c r="H4640" s="336">
        <v>1</v>
      </c>
      <c r="I4640" s="336">
        <v>31</v>
      </c>
      <c r="J4640" s="21">
        <v>89.6</v>
      </c>
      <c r="K4640" s="337">
        <f>IFERROR(TablaAforos[[#This Row],[AREA DEL POTRERO]]/TablaAforos[[#This Row],[NUMERO VACAS LOTE]]/TablaAforos[[#This Row],[DIAS OCUPACION]],"")</f>
        <v>76.689655172413794</v>
      </c>
      <c r="L4640" s="338">
        <f t="shared" si="789"/>
        <v>2025</v>
      </c>
      <c r="M4640" s="338">
        <f t="shared" si="790"/>
        <v>2</v>
      </c>
      <c r="N4640" s="338">
        <f t="shared" si="791"/>
        <v>12</v>
      </c>
      <c r="O4640" s="338">
        <v>6</v>
      </c>
      <c r="P4640" s="338"/>
      <c r="Q4640" s="336"/>
    </row>
    <row r="4641" spans="1:17">
      <c r="A4641" s="356">
        <v>45700</v>
      </c>
      <c r="B4641" s="357" t="s">
        <v>82</v>
      </c>
      <c r="C4641" s="357" t="s">
        <v>87</v>
      </c>
      <c r="D4641" s="357">
        <v>21</v>
      </c>
      <c r="E4641" s="357">
        <v>2500</v>
      </c>
      <c r="F4641" s="357">
        <v>41</v>
      </c>
      <c r="G4641" s="357">
        <v>1.8</v>
      </c>
      <c r="H4641" s="357">
        <v>1</v>
      </c>
      <c r="I4641" s="357">
        <v>29</v>
      </c>
      <c r="J4641" s="353">
        <v>66.599999999999994</v>
      </c>
      <c r="K4641" s="358">
        <f>IFERROR(TablaAforos[[#This Row],[AREA DEL POTRERO]]/TablaAforos[[#This Row],[NUMERO VACAS LOTE]]/TablaAforos[[#This Row],[DIAS OCUPACION]],"")</f>
        <v>60.975609756097562</v>
      </c>
      <c r="L4641" s="359">
        <f t="shared" si="789"/>
        <v>2025</v>
      </c>
      <c r="M4641" s="359">
        <f t="shared" si="790"/>
        <v>2</v>
      </c>
      <c r="N4641" s="359">
        <f t="shared" si="791"/>
        <v>12</v>
      </c>
      <c r="O4641" s="338">
        <v>6</v>
      </c>
      <c r="P4641" s="359"/>
      <c r="Q4641" s="357"/>
    </row>
    <row r="4642" spans="1:17">
      <c r="A4642" s="356">
        <v>45700</v>
      </c>
      <c r="B4642" s="357" t="s">
        <v>88</v>
      </c>
      <c r="C4642" s="357">
        <v>1</v>
      </c>
      <c r="D4642" s="357">
        <v>10</v>
      </c>
      <c r="E4642" s="357">
        <v>6021</v>
      </c>
      <c r="F4642" s="357">
        <v>55</v>
      </c>
      <c r="G4642" s="357">
        <v>1.4</v>
      </c>
      <c r="H4642" s="357">
        <v>1.5</v>
      </c>
      <c r="I4642" s="357">
        <v>28</v>
      </c>
      <c r="J4642" s="353">
        <v>91.7</v>
      </c>
      <c r="K4642" s="358">
        <f>IFERROR(TablaAforos[[#This Row],[AREA DEL POTRERO]]/TablaAforos[[#This Row],[NUMERO VACAS LOTE]]/TablaAforos[[#This Row],[DIAS OCUPACION]],"")</f>
        <v>72.981818181818184</v>
      </c>
      <c r="L4642" s="359">
        <f t="shared" si="789"/>
        <v>2025</v>
      </c>
      <c r="M4642" s="359">
        <f t="shared" si="790"/>
        <v>2</v>
      </c>
      <c r="N4642" s="359">
        <f t="shared" si="791"/>
        <v>12</v>
      </c>
      <c r="O4642" s="359">
        <v>6</v>
      </c>
      <c r="P4642" s="359"/>
      <c r="Q4642" s="357"/>
    </row>
    <row r="4643" spans="1:17">
      <c r="A4643" s="356">
        <v>45701</v>
      </c>
      <c r="B4643" s="357" t="s">
        <v>81</v>
      </c>
      <c r="C4643" s="357">
        <v>1</v>
      </c>
      <c r="D4643" s="357">
        <v>30</v>
      </c>
      <c r="E4643" s="357">
        <v>4661</v>
      </c>
      <c r="F4643" s="357">
        <v>36</v>
      </c>
      <c r="G4643" s="357">
        <v>1.7</v>
      </c>
      <c r="H4643" s="357">
        <v>1</v>
      </c>
      <c r="I4643" s="357">
        <v>30</v>
      </c>
      <c r="J4643" s="353">
        <v>147</v>
      </c>
      <c r="K4643" s="358">
        <f>IFERROR(TablaAforos[[#This Row],[AREA DEL POTRERO]]/TablaAforos[[#This Row],[NUMERO VACAS LOTE]]/TablaAforos[[#This Row],[DIAS OCUPACION]],"")</f>
        <v>129.47222222222223</v>
      </c>
      <c r="L4643" s="359">
        <f t="shared" si="789"/>
        <v>2025</v>
      </c>
      <c r="M4643" s="359">
        <f t="shared" si="790"/>
        <v>2</v>
      </c>
      <c r="N4643" s="359">
        <f t="shared" si="791"/>
        <v>13</v>
      </c>
      <c r="O4643" s="359">
        <v>0</v>
      </c>
      <c r="P4643" s="359"/>
      <c r="Q4643" s="357"/>
    </row>
    <row r="4644" spans="1:17">
      <c r="A4644" s="356">
        <v>45701</v>
      </c>
      <c r="B4644" s="357" t="s">
        <v>81</v>
      </c>
      <c r="C4644" s="357">
        <v>2</v>
      </c>
      <c r="D4644" s="357">
        <v>83</v>
      </c>
      <c r="E4644" s="357">
        <v>3369</v>
      </c>
      <c r="F4644" s="357">
        <v>31</v>
      </c>
      <c r="G4644" s="357">
        <v>1.8</v>
      </c>
      <c r="H4644" s="357">
        <v>1</v>
      </c>
      <c r="I4644" s="357">
        <v>35</v>
      </c>
      <c r="J4644" s="353">
        <v>121</v>
      </c>
      <c r="K4644" s="358">
        <f>IFERROR(TablaAforos[[#This Row],[AREA DEL POTRERO]]/TablaAforos[[#This Row],[NUMERO VACAS LOTE]]/TablaAforos[[#This Row],[DIAS OCUPACION]],"")</f>
        <v>108.6774193548387</v>
      </c>
      <c r="L4644" s="359">
        <f t="shared" si="789"/>
        <v>2025</v>
      </c>
      <c r="M4644" s="359">
        <f t="shared" si="790"/>
        <v>2</v>
      </c>
      <c r="N4644" s="359">
        <f t="shared" si="791"/>
        <v>13</v>
      </c>
      <c r="O4644" s="359">
        <v>6</v>
      </c>
      <c r="P4644" s="359"/>
      <c r="Q4644" s="357"/>
    </row>
    <row r="4645" spans="1:17">
      <c r="A4645" s="356">
        <v>45701</v>
      </c>
      <c r="B4645" s="357" t="s">
        <v>82</v>
      </c>
      <c r="C4645" s="357" t="s">
        <v>87</v>
      </c>
      <c r="D4645" s="357">
        <v>22</v>
      </c>
      <c r="E4645" s="357">
        <v>2500</v>
      </c>
      <c r="F4645" s="357">
        <v>41</v>
      </c>
      <c r="G4645" s="357">
        <v>2.5</v>
      </c>
      <c r="H4645" s="357">
        <v>1</v>
      </c>
      <c r="I4645" s="357">
        <v>29</v>
      </c>
      <c r="J4645" s="353">
        <v>92.2</v>
      </c>
      <c r="K4645" s="358">
        <f>IFERROR(TablaAforos[[#This Row],[AREA DEL POTRERO]]/TablaAforos[[#This Row],[NUMERO VACAS LOTE]]/TablaAforos[[#This Row],[DIAS OCUPACION]],"")</f>
        <v>60.975609756097562</v>
      </c>
      <c r="L4645" s="359">
        <f t="shared" si="789"/>
        <v>2025</v>
      </c>
      <c r="M4645" s="359">
        <f t="shared" si="790"/>
        <v>2</v>
      </c>
      <c r="N4645" s="359">
        <f t="shared" si="791"/>
        <v>13</v>
      </c>
      <c r="O4645" s="359">
        <v>6</v>
      </c>
      <c r="P4645" s="359"/>
      <c r="Q4645" s="357"/>
    </row>
    <row r="4646" spans="1:17">
      <c r="A4646" s="356">
        <v>45702</v>
      </c>
      <c r="B4646" s="357" t="s">
        <v>81</v>
      </c>
      <c r="C4646" s="357">
        <v>1</v>
      </c>
      <c r="D4646" s="357">
        <v>59</v>
      </c>
      <c r="E4646" s="357">
        <v>2452</v>
      </c>
      <c r="F4646" s="357">
        <v>36</v>
      </c>
      <c r="G4646" s="357">
        <v>1.4</v>
      </c>
      <c r="H4646" s="357">
        <v>1</v>
      </c>
      <c r="I4646" s="357">
        <v>30</v>
      </c>
      <c r="J4646" s="353">
        <v>62.9</v>
      </c>
      <c r="K4646" s="358">
        <f>IFERROR(TablaAforos[[#This Row],[AREA DEL POTRERO]]/TablaAforos[[#This Row],[NUMERO VACAS LOTE]]/TablaAforos[[#This Row],[DIAS OCUPACION]],"")</f>
        <v>68.111111111111114</v>
      </c>
      <c r="L4646" s="359">
        <f>YEAR(A4646)</f>
        <v>2025</v>
      </c>
      <c r="M4646" s="359">
        <f>MONTH(A4646)</f>
        <v>2</v>
      </c>
      <c r="N4646" s="359">
        <f>DAY(A4646)</f>
        <v>14</v>
      </c>
      <c r="O4646" s="359">
        <v>6</v>
      </c>
      <c r="P4646" s="359"/>
      <c r="Q4646" s="357"/>
    </row>
    <row r="4647" spans="1:17">
      <c r="A4647" s="356">
        <v>45702</v>
      </c>
      <c r="B4647" s="357" t="s">
        <v>81</v>
      </c>
      <c r="C4647" s="357">
        <v>1</v>
      </c>
      <c r="D4647" s="357">
        <v>61</v>
      </c>
      <c r="E4647" s="357">
        <v>10162</v>
      </c>
      <c r="F4647" s="357">
        <v>36</v>
      </c>
      <c r="G4647" s="357">
        <v>2.2999999999999998</v>
      </c>
      <c r="H4647" s="357">
        <v>4</v>
      </c>
      <c r="I4647" s="357">
        <v>29</v>
      </c>
      <c r="J4647" s="353">
        <v>97.8</v>
      </c>
      <c r="K4647" s="358">
        <f>IFERROR(TablaAforos[[#This Row],[AREA DEL POTRERO]]/TablaAforos[[#This Row],[NUMERO VACAS LOTE]]/TablaAforos[[#This Row],[DIAS OCUPACION]],"")</f>
        <v>70.569444444444443</v>
      </c>
      <c r="L4647" s="359">
        <f>YEAR(A4647)</f>
        <v>2025</v>
      </c>
      <c r="M4647" s="359">
        <f>MONTH(A4647)</f>
        <v>2</v>
      </c>
      <c r="N4647" s="359">
        <f>DAY(A4647)</f>
        <v>14</v>
      </c>
      <c r="O4647" s="359">
        <v>0</v>
      </c>
      <c r="P4647" s="359"/>
      <c r="Q4647" s="357"/>
    </row>
    <row r="4648" spans="1:17">
      <c r="A4648" s="356">
        <v>45702</v>
      </c>
      <c r="B4648" s="357" t="s">
        <v>81</v>
      </c>
      <c r="C4648" s="357">
        <v>2</v>
      </c>
      <c r="D4648" s="357">
        <v>85</v>
      </c>
      <c r="E4648" s="357">
        <v>2219</v>
      </c>
      <c r="F4648" s="357">
        <v>31</v>
      </c>
      <c r="G4648" s="357">
        <v>1.6</v>
      </c>
      <c r="H4648" s="357">
        <v>1</v>
      </c>
      <c r="I4648" s="357">
        <v>31</v>
      </c>
      <c r="J4648" s="353">
        <v>68.900000000000006</v>
      </c>
      <c r="K4648" s="358">
        <f>IFERROR(TablaAforos[[#This Row],[AREA DEL POTRERO]]/TablaAforos[[#This Row],[NUMERO VACAS LOTE]]/TablaAforos[[#This Row],[DIAS OCUPACION]],"")</f>
        <v>71.58064516129032</v>
      </c>
      <c r="L4648" s="359">
        <f t="shared" si="789"/>
        <v>2025</v>
      </c>
      <c r="M4648" s="359">
        <f t="shared" si="790"/>
        <v>2</v>
      </c>
      <c r="N4648" s="359">
        <f t="shared" si="791"/>
        <v>14</v>
      </c>
      <c r="O4648" s="359">
        <v>6</v>
      </c>
      <c r="P4648" s="359"/>
      <c r="Q4648" s="357"/>
    </row>
    <row r="4649" spans="1:17">
      <c r="A4649" s="356">
        <v>45702</v>
      </c>
      <c r="B4649" s="357" t="s">
        <v>82</v>
      </c>
      <c r="C4649" s="357" t="s">
        <v>86</v>
      </c>
      <c r="D4649" s="357">
        <v>33</v>
      </c>
      <c r="E4649" s="357">
        <v>6323</v>
      </c>
      <c r="F4649" s="357">
        <v>38</v>
      </c>
      <c r="G4649" s="357">
        <v>2.2000000000000002</v>
      </c>
      <c r="H4649" s="357">
        <v>2</v>
      </c>
      <c r="I4649" s="357">
        <v>34</v>
      </c>
      <c r="J4649" s="353">
        <v>111</v>
      </c>
      <c r="K4649" s="358">
        <f>IFERROR(TablaAforos[[#This Row],[AREA DEL POTRERO]]/TablaAforos[[#This Row],[NUMERO VACAS LOTE]]/TablaAforos[[#This Row],[DIAS OCUPACION]],"")</f>
        <v>83.19736842105263</v>
      </c>
      <c r="L4649" s="359">
        <f>YEAR(A4649)</f>
        <v>2025</v>
      </c>
      <c r="M4649" s="359">
        <f>MONTH(A4649)</f>
        <v>2</v>
      </c>
      <c r="N4649" s="359">
        <f>DAY(A4649)</f>
        <v>14</v>
      </c>
      <c r="O4649" s="359">
        <v>0</v>
      </c>
      <c r="P4649" s="359"/>
      <c r="Q4649" s="357"/>
    </row>
    <row r="4650" spans="1:17">
      <c r="A4650" s="356">
        <v>45702</v>
      </c>
      <c r="B4650" s="357" t="s">
        <v>82</v>
      </c>
      <c r="C4650" s="357" t="s">
        <v>87</v>
      </c>
      <c r="D4650" s="357">
        <v>23</v>
      </c>
      <c r="E4650" s="357">
        <v>2500</v>
      </c>
      <c r="F4650" s="357">
        <v>41</v>
      </c>
      <c r="G4650" s="357">
        <v>1.6</v>
      </c>
      <c r="H4650" s="357">
        <v>1</v>
      </c>
      <c r="I4650" s="357">
        <v>29</v>
      </c>
      <c r="J4650" s="353">
        <v>58.5</v>
      </c>
      <c r="K4650" s="358">
        <f>IFERROR(TablaAforos[[#This Row],[AREA DEL POTRERO]]/TablaAforos[[#This Row],[NUMERO VACAS LOTE]]/TablaAforos[[#This Row],[DIAS OCUPACION]],"")</f>
        <v>60.975609756097562</v>
      </c>
      <c r="L4650" s="359">
        <f>YEAR(A4650)</f>
        <v>2025</v>
      </c>
      <c r="M4650" s="359">
        <f>MONTH(A4650)</f>
        <v>2</v>
      </c>
      <c r="N4650" s="359">
        <f>DAY(A4650)</f>
        <v>14</v>
      </c>
      <c r="O4650" s="359">
        <v>6</v>
      </c>
      <c r="P4650" s="359"/>
      <c r="Q4650" s="357"/>
    </row>
    <row r="4651" spans="1:17">
      <c r="A4651" s="356">
        <v>45703</v>
      </c>
      <c r="B4651" s="357" t="s">
        <v>81</v>
      </c>
      <c r="C4651" s="357">
        <v>2</v>
      </c>
      <c r="D4651" s="357">
        <v>87</v>
      </c>
      <c r="E4651" s="357">
        <v>3351</v>
      </c>
      <c r="F4651" s="357">
        <v>31</v>
      </c>
      <c r="G4651" s="357">
        <v>1.3</v>
      </c>
      <c r="H4651" s="357">
        <v>1</v>
      </c>
      <c r="I4651" s="357">
        <v>31</v>
      </c>
      <c r="J4651" s="353">
        <v>94.2</v>
      </c>
      <c r="K4651" s="358">
        <f>IFERROR(TablaAforos[[#This Row],[AREA DEL POTRERO]]/TablaAforos[[#This Row],[NUMERO VACAS LOTE]]/TablaAforos[[#This Row],[DIAS OCUPACION]],"")</f>
        <v>108.09677419354838</v>
      </c>
      <c r="L4651" s="359">
        <f t="shared" si="789"/>
        <v>2025</v>
      </c>
      <c r="M4651" s="359">
        <f t="shared" si="790"/>
        <v>2</v>
      </c>
      <c r="N4651" s="359">
        <f t="shared" si="791"/>
        <v>15</v>
      </c>
      <c r="O4651" s="359">
        <v>6</v>
      </c>
      <c r="P4651" s="359"/>
      <c r="Q4651" s="357"/>
    </row>
    <row r="4652" spans="1:17">
      <c r="A4652" s="356">
        <v>45703</v>
      </c>
      <c r="B4652" s="357" t="s">
        <v>82</v>
      </c>
      <c r="C4652" s="357" t="s">
        <v>87</v>
      </c>
      <c r="D4652" s="357">
        <v>24</v>
      </c>
      <c r="E4652" s="357">
        <v>2500</v>
      </c>
      <c r="F4652" s="357">
        <v>41</v>
      </c>
      <c r="G4652" s="357">
        <v>1.3</v>
      </c>
      <c r="H4652" s="357">
        <v>1</v>
      </c>
      <c r="I4652" s="357">
        <v>29</v>
      </c>
      <c r="J4652" s="353">
        <v>47.6</v>
      </c>
      <c r="K4652" s="358">
        <f>IFERROR(TablaAforos[[#This Row],[AREA DEL POTRERO]]/TablaAforos[[#This Row],[NUMERO VACAS LOTE]]/TablaAforos[[#This Row],[DIAS OCUPACION]],"")</f>
        <v>60.975609756097562</v>
      </c>
      <c r="L4652" s="359">
        <f t="shared" ref="L4652:L4665" si="792">YEAR(A4652)</f>
        <v>2025</v>
      </c>
      <c r="M4652" s="359">
        <f t="shared" ref="M4652:M4665" si="793">MONTH(A4652)</f>
        <v>2</v>
      </c>
      <c r="N4652" s="359">
        <f t="shared" ref="N4652:N4665" si="794">DAY(A4652)</f>
        <v>15</v>
      </c>
      <c r="O4652" s="359">
        <v>6</v>
      </c>
      <c r="P4652" s="359"/>
      <c r="Q4652" s="357"/>
    </row>
    <row r="4653" spans="1:17">
      <c r="A4653" s="356">
        <v>45704</v>
      </c>
      <c r="B4653" s="357" t="s">
        <v>81</v>
      </c>
      <c r="C4653" s="357">
        <v>1</v>
      </c>
      <c r="D4653" s="357">
        <v>58</v>
      </c>
      <c r="E4653" s="357">
        <v>2826</v>
      </c>
      <c r="F4653" s="357">
        <v>36</v>
      </c>
      <c r="G4653" s="357">
        <v>1.6</v>
      </c>
      <c r="H4653" s="357">
        <v>1</v>
      </c>
      <c r="I4653" s="357">
        <v>31</v>
      </c>
      <c r="J4653" s="353">
        <v>83.7</v>
      </c>
      <c r="K4653" s="358">
        <f>IFERROR(TablaAforos[[#This Row],[AREA DEL POTRERO]]/TablaAforos[[#This Row],[NUMERO VACAS LOTE]]/TablaAforos[[#This Row],[DIAS OCUPACION]],"")</f>
        <v>78.5</v>
      </c>
      <c r="L4653" s="359">
        <f t="shared" si="792"/>
        <v>2025</v>
      </c>
      <c r="M4653" s="359">
        <f t="shared" si="793"/>
        <v>2</v>
      </c>
      <c r="N4653" s="359">
        <f t="shared" si="794"/>
        <v>16</v>
      </c>
      <c r="O4653" s="359">
        <v>6</v>
      </c>
      <c r="P4653" s="359"/>
      <c r="Q4653" s="357"/>
    </row>
    <row r="4654" spans="1:17">
      <c r="A4654" s="356">
        <v>45704</v>
      </c>
      <c r="B4654" s="357" t="s">
        <v>81</v>
      </c>
      <c r="C4654" s="357">
        <v>2</v>
      </c>
      <c r="D4654" s="357">
        <v>88</v>
      </c>
      <c r="E4654" s="357">
        <v>2092</v>
      </c>
      <c r="F4654" s="357">
        <v>30</v>
      </c>
      <c r="G4654" s="357">
        <v>1.8</v>
      </c>
      <c r="H4654" s="357">
        <v>1</v>
      </c>
      <c r="I4654" s="357">
        <v>32</v>
      </c>
      <c r="J4654" s="353">
        <v>89.4</v>
      </c>
      <c r="K4654" s="358">
        <f>IFERROR(TablaAforos[[#This Row],[AREA DEL POTRERO]]/TablaAforos[[#This Row],[NUMERO VACAS LOTE]]/TablaAforos[[#This Row],[DIAS OCUPACION]],"")</f>
        <v>69.733333333333334</v>
      </c>
      <c r="L4654" s="359">
        <f t="shared" si="792"/>
        <v>2025</v>
      </c>
      <c r="M4654" s="359">
        <f t="shared" si="793"/>
        <v>2</v>
      </c>
      <c r="N4654" s="359">
        <f t="shared" si="794"/>
        <v>16</v>
      </c>
      <c r="O4654" s="359">
        <v>6</v>
      </c>
      <c r="P4654" s="359"/>
      <c r="Q4654" s="357"/>
    </row>
    <row r="4655" spans="1:17">
      <c r="A4655" s="356">
        <v>45704</v>
      </c>
      <c r="B4655" s="357" t="s">
        <v>82</v>
      </c>
      <c r="C4655" s="357" t="s">
        <v>86</v>
      </c>
      <c r="D4655" s="357">
        <v>31</v>
      </c>
      <c r="E4655" s="357">
        <v>6348</v>
      </c>
      <c r="F4655" s="357">
        <v>38</v>
      </c>
      <c r="G4655" s="357">
        <v>2</v>
      </c>
      <c r="H4655" s="357">
        <v>2</v>
      </c>
      <c r="I4655" s="357">
        <v>32</v>
      </c>
      <c r="J4655" s="353">
        <v>102</v>
      </c>
      <c r="K4655" s="358">
        <f>IFERROR(TablaAforos[[#This Row],[AREA DEL POTRERO]]/TablaAforos[[#This Row],[NUMERO VACAS LOTE]]/TablaAforos[[#This Row],[DIAS OCUPACION]],"")</f>
        <v>83.526315789473685</v>
      </c>
      <c r="L4655" s="359">
        <f t="shared" si="792"/>
        <v>2025</v>
      </c>
      <c r="M4655" s="359">
        <f t="shared" si="793"/>
        <v>2</v>
      </c>
      <c r="N4655" s="359">
        <f t="shared" si="794"/>
        <v>16</v>
      </c>
      <c r="O4655" s="359">
        <v>0</v>
      </c>
      <c r="P4655" s="359"/>
      <c r="Q4655" s="357"/>
    </row>
    <row r="4656" spans="1:17">
      <c r="A4656" s="356">
        <v>45704</v>
      </c>
      <c r="B4656" s="357" t="s">
        <v>82</v>
      </c>
      <c r="C4656" s="357" t="s">
        <v>87</v>
      </c>
      <c r="D4656" s="357">
        <v>25</v>
      </c>
      <c r="E4656" s="357">
        <v>2500</v>
      </c>
      <c r="F4656" s="357">
        <v>41</v>
      </c>
      <c r="G4656" s="357">
        <v>2.2999999999999998</v>
      </c>
      <c r="H4656" s="357">
        <v>1</v>
      </c>
      <c r="I4656" s="357">
        <v>29</v>
      </c>
      <c r="J4656" s="353">
        <v>86</v>
      </c>
      <c r="K4656" s="358">
        <f>IFERROR(TablaAforos[[#This Row],[AREA DEL POTRERO]]/TablaAforos[[#This Row],[NUMERO VACAS LOTE]]/TablaAforos[[#This Row],[DIAS OCUPACION]],"")</f>
        <v>60.975609756097562</v>
      </c>
      <c r="L4656" s="359">
        <f t="shared" si="792"/>
        <v>2025</v>
      </c>
      <c r="M4656" s="359">
        <f t="shared" si="793"/>
        <v>2</v>
      </c>
      <c r="N4656" s="359">
        <f t="shared" si="794"/>
        <v>16</v>
      </c>
      <c r="O4656" s="359">
        <v>6</v>
      </c>
      <c r="P4656" s="359"/>
      <c r="Q4656" s="357"/>
    </row>
    <row r="4657" spans="1:17">
      <c r="A4657" s="356">
        <v>45704</v>
      </c>
      <c r="B4657" s="357" t="s">
        <v>88</v>
      </c>
      <c r="C4657" s="357">
        <v>1</v>
      </c>
      <c r="D4657" s="357">
        <v>12</v>
      </c>
      <c r="E4657" s="357">
        <v>11460</v>
      </c>
      <c r="F4657" s="357">
        <v>55</v>
      </c>
      <c r="G4657" s="357">
        <v>0.7</v>
      </c>
      <c r="H4657" s="357">
        <v>1</v>
      </c>
      <c r="I4657" s="357">
        <v>29</v>
      </c>
      <c r="J4657" s="353">
        <v>95.5</v>
      </c>
      <c r="K4657" s="358">
        <f>IFERROR(TablaAforos[[#This Row],[AREA DEL POTRERO]]/TablaAforos[[#This Row],[NUMERO VACAS LOTE]]/TablaAforos[[#This Row],[DIAS OCUPACION]],"")</f>
        <v>208.36363636363637</v>
      </c>
      <c r="L4657" s="359">
        <f t="shared" si="792"/>
        <v>2025</v>
      </c>
      <c r="M4657" s="359">
        <f t="shared" si="793"/>
        <v>2</v>
      </c>
      <c r="N4657" s="359">
        <f t="shared" si="794"/>
        <v>16</v>
      </c>
      <c r="O4657" s="359">
        <v>6</v>
      </c>
      <c r="P4657" s="359"/>
      <c r="Q4657" s="357"/>
    </row>
    <row r="4658" spans="1:17">
      <c r="A4658" s="356">
        <v>45705</v>
      </c>
      <c r="B4658" s="357" t="s">
        <v>81</v>
      </c>
      <c r="C4658" s="357">
        <v>2</v>
      </c>
      <c r="D4658" s="357">
        <v>89</v>
      </c>
      <c r="E4658" s="357">
        <v>2476</v>
      </c>
      <c r="F4658" s="357">
        <v>30</v>
      </c>
      <c r="G4658" s="357">
        <v>1.6</v>
      </c>
      <c r="H4658" s="357">
        <v>1</v>
      </c>
      <c r="I4658" s="357">
        <v>32</v>
      </c>
      <c r="J4658" s="353">
        <v>84.1</v>
      </c>
      <c r="K4658" s="358">
        <f>IFERROR(TablaAforos[[#This Row],[AREA DEL POTRERO]]/TablaAforos[[#This Row],[NUMERO VACAS LOTE]]/TablaAforos[[#This Row],[DIAS OCUPACION]],"")</f>
        <v>82.533333333333331</v>
      </c>
      <c r="L4658" s="359">
        <f t="shared" si="792"/>
        <v>2025</v>
      </c>
      <c r="M4658" s="359">
        <f t="shared" si="793"/>
        <v>2</v>
      </c>
      <c r="N4658" s="359">
        <f t="shared" si="794"/>
        <v>17</v>
      </c>
      <c r="O4658" s="359">
        <v>6</v>
      </c>
      <c r="P4658" s="359"/>
      <c r="Q4658" s="357"/>
    </row>
    <row r="4659" spans="1:17">
      <c r="A4659" s="356">
        <v>45705</v>
      </c>
      <c r="B4659" s="357" t="s">
        <v>82</v>
      </c>
      <c r="C4659" s="357" t="s">
        <v>87</v>
      </c>
      <c r="D4659" s="357">
        <v>58</v>
      </c>
      <c r="E4659" s="357">
        <v>2500</v>
      </c>
      <c r="F4659" s="357">
        <v>41</v>
      </c>
      <c r="G4659" s="357">
        <v>3.2</v>
      </c>
      <c r="H4659" s="357">
        <v>1</v>
      </c>
      <c r="I4659" s="357">
        <v>34</v>
      </c>
      <c r="J4659" s="353">
        <v>118</v>
      </c>
      <c r="K4659" s="358">
        <f>IFERROR(TablaAforos[[#This Row],[AREA DEL POTRERO]]/TablaAforos[[#This Row],[NUMERO VACAS LOTE]]/TablaAforos[[#This Row],[DIAS OCUPACION]],"")</f>
        <v>60.975609756097562</v>
      </c>
      <c r="L4659" s="359">
        <f>YEAR(A4659)</f>
        <v>2025</v>
      </c>
      <c r="M4659" s="359">
        <f>MONTH(A4659)</f>
        <v>2</v>
      </c>
      <c r="N4659" s="359">
        <f>DAY(A4659)</f>
        <v>17</v>
      </c>
      <c r="O4659" s="359">
        <v>6</v>
      </c>
      <c r="P4659" s="359"/>
      <c r="Q4659" s="357"/>
    </row>
    <row r="4660" spans="1:17">
      <c r="A4660" s="356">
        <v>45705</v>
      </c>
      <c r="B4660" s="357" t="s">
        <v>88</v>
      </c>
      <c r="C4660" s="357">
        <v>1</v>
      </c>
      <c r="D4660" s="357">
        <v>1</v>
      </c>
      <c r="E4660" s="357">
        <v>13300</v>
      </c>
      <c r="F4660" s="357">
        <v>55</v>
      </c>
      <c r="G4660" s="357">
        <v>1.3</v>
      </c>
      <c r="H4660" s="357">
        <v>2.5</v>
      </c>
      <c r="I4660" s="357">
        <v>28</v>
      </c>
      <c r="J4660" s="353">
        <v>81.7</v>
      </c>
      <c r="K4660" s="358">
        <f>IFERROR(TablaAforos[[#This Row],[AREA DEL POTRERO]]/TablaAforos[[#This Row],[NUMERO VACAS LOTE]]/TablaAforos[[#This Row],[DIAS OCUPACION]],"")</f>
        <v>96.72727272727272</v>
      </c>
      <c r="L4660" s="359">
        <f>YEAR(A4660)</f>
        <v>2025</v>
      </c>
      <c r="M4660" s="359">
        <f>MONTH(A4660)</f>
        <v>2</v>
      </c>
      <c r="N4660" s="359">
        <f>DAY(A4660)</f>
        <v>17</v>
      </c>
      <c r="O4660" s="359">
        <v>6</v>
      </c>
      <c r="P4660" s="359"/>
      <c r="Q4660" s="357"/>
    </row>
    <row r="4661" spans="1:17">
      <c r="A4661" s="356">
        <v>45706</v>
      </c>
      <c r="B4661" s="357" t="s">
        <v>81</v>
      </c>
      <c r="C4661" s="357">
        <v>1</v>
      </c>
      <c r="D4661" s="357">
        <v>57</v>
      </c>
      <c r="E4661" s="357">
        <v>2750</v>
      </c>
      <c r="F4661" s="357">
        <v>38</v>
      </c>
      <c r="G4661" s="357">
        <v>1.6</v>
      </c>
      <c r="H4661" s="357">
        <v>1</v>
      </c>
      <c r="I4661" s="357">
        <v>30</v>
      </c>
      <c r="J4661" s="353">
        <v>78.599999999999994</v>
      </c>
      <c r="K4661" s="358">
        <f>IFERROR(TablaAforos[[#This Row],[AREA DEL POTRERO]]/TablaAforos[[#This Row],[NUMERO VACAS LOTE]]/TablaAforos[[#This Row],[DIAS OCUPACION]],"")</f>
        <v>72.368421052631575</v>
      </c>
      <c r="L4661" s="359">
        <f>YEAR(A4661)</f>
        <v>2025</v>
      </c>
      <c r="M4661" s="359">
        <f>MONTH(A4661)</f>
        <v>2</v>
      </c>
      <c r="N4661" s="359">
        <f>DAY(A4661)</f>
        <v>18</v>
      </c>
      <c r="O4661" s="359">
        <v>6</v>
      </c>
      <c r="P4661" s="359"/>
      <c r="Q4661" s="357"/>
    </row>
    <row r="4662" spans="1:17">
      <c r="A4662" s="356">
        <v>45706</v>
      </c>
      <c r="B4662" s="357" t="s">
        <v>81</v>
      </c>
      <c r="C4662" s="357">
        <v>2</v>
      </c>
      <c r="D4662" s="357">
        <v>90</v>
      </c>
      <c r="E4662" s="357">
        <v>2328</v>
      </c>
      <c r="F4662" s="357">
        <v>30</v>
      </c>
      <c r="G4662" s="357">
        <v>1.7</v>
      </c>
      <c r="H4662" s="357">
        <v>1</v>
      </c>
      <c r="I4662" s="357">
        <v>32</v>
      </c>
      <c r="J4662" s="353">
        <v>79.400000000000006</v>
      </c>
      <c r="K4662" s="358">
        <f>IFERROR(TablaAforos[[#This Row],[AREA DEL POTRERO]]/TablaAforos[[#This Row],[NUMERO VACAS LOTE]]/TablaAforos[[#This Row],[DIAS OCUPACION]],"")</f>
        <v>77.599999999999994</v>
      </c>
      <c r="L4662" s="359">
        <f t="shared" si="792"/>
        <v>2025</v>
      </c>
      <c r="M4662" s="359">
        <f t="shared" si="793"/>
        <v>2</v>
      </c>
      <c r="N4662" s="359">
        <f t="shared" si="794"/>
        <v>18</v>
      </c>
      <c r="O4662" s="359">
        <v>6</v>
      </c>
      <c r="P4662" s="359"/>
      <c r="Q4662" s="357"/>
    </row>
    <row r="4663" spans="1:17">
      <c r="A4663" s="335">
        <v>45706</v>
      </c>
      <c r="B4663" s="336" t="s">
        <v>82</v>
      </c>
      <c r="C4663" s="336" t="s">
        <v>86</v>
      </c>
      <c r="D4663" s="336">
        <v>1</v>
      </c>
      <c r="E4663" s="336">
        <v>2500</v>
      </c>
      <c r="F4663" s="336">
        <v>38</v>
      </c>
      <c r="G4663" s="336">
        <v>1.9</v>
      </c>
      <c r="H4663" s="336">
        <v>1</v>
      </c>
      <c r="I4663" s="336">
        <v>29</v>
      </c>
      <c r="J4663" s="21">
        <v>78.2</v>
      </c>
      <c r="K4663" s="337">
        <f>IFERROR(TablaAforos[[#This Row],[AREA DEL POTRERO]]/TablaAforos[[#This Row],[NUMERO VACAS LOTE]]/TablaAforos[[#This Row],[DIAS OCUPACION]],"")</f>
        <v>65.78947368421052</v>
      </c>
      <c r="L4663" s="338">
        <f>YEAR(A4663)</f>
        <v>2025</v>
      </c>
      <c r="M4663" s="338">
        <f>MONTH(A4663)</f>
        <v>2</v>
      </c>
      <c r="N4663" s="338">
        <f>DAY(A4663)</f>
        <v>18</v>
      </c>
      <c r="O4663" s="338">
        <v>6</v>
      </c>
      <c r="P4663" s="338"/>
      <c r="Q4663" s="336"/>
    </row>
    <row r="4664" spans="1:17">
      <c r="A4664" s="356">
        <v>45706</v>
      </c>
      <c r="B4664" s="357" t="s">
        <v>82</v>
      </c>
      <c r="C4664" s="357" t="s">
        <v>87</v>
      </c>
      <c r="D4664" s="357">
        <v>59</v>
      </c>
      <c r="E4664" s="357">
        <v>2500</v>
      </c>
      <c r="F4664" s="357">
        <v>41</v>
      </c>
      <c r="G4664" s="357">
        <v>1.9</v>
      </c>
      <c r="H4664" s="357">
        <v>1</v>
      </c>
      <c r="I4664" s="357">
        <v>34</v>
      </c>
      <c r="J4664" s="353">
        <v>72.400000000000006</v>
      </c>
      <c r="K4664" s="358">
        <f>IFERROR(TablaAforos[[#This Row],[AREA DEL POTRERO]]/TablaAforos[[#This Row],[NUMERO VACAS LOTE]]/TablaAforos[[#This Row],[DIAS OCUPACION]],"")</f>
        <v>60.975609756097562</v>
      </c>
      <c r="L4664" s="359">
        <f>YEAR(A4664)</f>
        <v>2025</v>
      </c>
      <c r="M4664" s="359">
        <f>MONTH(A4664)</f>
        <v>2</v>
      </c>
      <c r="N4664" s="359">
        <f>DAY(A4664)</f>
        <v>18</v>
      </c>
      <c r="O4664" s="359">
        <v>6</v>
      </c>
      <c r="P4664" s="359"/>
      <c r="Q4664" s="357"/>
    </row>
    <row r="4665" spans="1:17">
      <c r="A4665" s="356">
        <v>45707</v>
      </c>
      <c r="B4665" s="357" t="s">
        <v>81</v>
      </c>
      <c r="C4665" s="357">
        <v>2</v>
      </c>
      <c r="D4665" s="357">
        <v>91</v>
      </c>
      <c r="E4665" s="357">
        <v>2016</v>
      </c>
      <c r="F4665" s="357">
        <v>30</v>
      </c>
      <c r="G4665" s="357">
        <v>1.7</v>
      </c>
      <c r="H4665" s="357">
        <v>1</v>
      </c>
      <c r="I4665" s="357">
        <v>32</v>
      </c>
      <c r="J4665" s="353">
        <v>81.3</v>
      </c>
      <c r="K4665" s="358">
        <f>IFERROR(TablaAforos[[#This Row],[AREA DEL POTRERO]]/TablaAforos[[#This Row],[NUMERO VACAS LOTE]]/TablaAforos[[#This Row],[DIAS OCUPACION]],"")</f>
        <v>67.2</v>
      </c>
      <c r="L4665" s="359">
        <f t="shared" si="792"/>
        <v>2025</v>
      </c>
      <c r="M4665" s="359">
        <f t="shared" si="793"/>
        <v>2</v>
      </c>
      <c r="N4665" s="359">
        <f t="shared" si="794"/>
        <v>19</v>
      </c>
      <c r="O4665" s="359">
        <v>6</v>
      </c>
      <c r="P4665" s="359"/>
      <c r="Q4665" s="357"/>
    </row>
    <row r="4666" spans="1:17">
      <c r="A4666" s="335">
        <v>45707</v>
      </c>
      <c r="B4666" s="336" t="s">
        <v>82</v>
      </c>
      <c r="C4666" s="336" t="s">
        <v>86</v>
      </c>
      <c r="D4666" s="336">
        <v>2</v>
      </c>
      <c r="E4666" s="336">
        <v>2500</v>
      </c>
      <c r="F4666" s="336">
        <v>38</v>
      </c>
      <c r="G4666" s="336">
        <v>2.1</v>
      </c>
      <c r="H4666" s="336">
        <v>1</v>
      </c>
      <c r="I4666" s="336">
        <v>29</v>
      </c>
      <c r="J4666" s="21">
        <v>84.1</v>
      </c>
      <c r="K4666" s="337">
        <f>IFERROR(TablaAforos[[#This Row],[AREA DEL POTRERO]]/TablaAforos[[#This Row],[NUMERO VACAS LOTE]]/TablaAforos[[#This Row],[DIAS OCUPACION]],"")</f>
        <v>65.78947368421052</v>
      </c>
      <c r="L4666" s="338">
        <f t="shared" ref="L4666:L4691" si="795">YEAR(A4666)</f>
        <v>2025</v>
      </c>
      <c r="M4666" s="338">
        <f t="shared" ref="M4666:M4691" si="796">MONTH(A4666)</f>
        <v>2</v>
      </c>
      <c r="N4666" s="338">
        <f t="shared" ref="N4666:N4691" si="797">DAY(A4666)</f>
        <v>19</v>
      </c>
      <c r="O4666" s="338">
        <v>6</v>
      </c>
      <c r="P4666" s="338"/>
      <c r="Q4666" s="336"/>
    </row>
    <row r="4667" spans="1:17">
      <c r="A4667" s="356">
        <v>45707</v>
      </c>
      <c r="B4667" s="357" t="s">
        <v>82</v>
      </c>
      <c r="C4667" s="357" t="s">
        <v>87</v>
      </c>
      <c r="D4667" s="357">
        <v>60</v>
      </c>
      <c r="E4667" s="357">
        <v>2500</v>
      </c>
      <c r="F4667" s="357">
        <v>41</v>
      </c>
      <c r="G4667" s="357">
        <v>2.1</v>
      </c>
      <c r="H4667" s="357">
        <v>1</v>
      </c>
      <c r="I4667" s="357">
        <v>34</v>
      </c>
      <c r="J4667" s="353">
        <v>77.900000000000006</v>
      </c>
      <c r="K4667" s="358">
        <f>IFERROR(TablaAforos[[#This Row],[AREA DEL POTRERO]]/TablaAforos[[#This Row],[NUMERO VACAS LOTE]]/TablaAforos[[#This Row],[DIAS OCUPACION]],"")</f>
        <v>60.975609756097562</v>
      </c>
      <c r="L4667" s="359">
        <f t="shared" si="795"/>
        <v>2025</v>
      </c>
      <c r="M4667" s="359">
        <f t="shared" si="796"/>
        <v>2</v>
      </c>
      <c r="N4667" s="359">
        <f t="shared" si="797"/>
        <v>19</v>
      </c>
      <c r="O4667" s="359">
        <v>6</v>
      </c>
      <c r="P4667" s="359"/>
      <c r="Q4667" s="357"/>
    </row>
    <row r="4668" spans="1:17">
      <c r="A4668" s="356">
        <v>45708</v>
      </c>
      <c r="B4668" s="357" t="s">
        <v>81</v>
      </c>
      <c r="C4668" s="357">
        <v>2</v>
      </c>
      <c r="D4668" s="357">
        <v>37</v>
      </c>
      <c r="E4668" s="357">
        <v>2058</v>
      </c>
      <c r="F4668" s="357">
        <v>28</v>
      </c>
      <c r="G4668" s="357">
        <v>1.5</v>
      </c>
      <c r="H4668" s="357">
        <v>1</v>
      </c>
      <c r="I4668" s="357">
        <v>32</v>
      </c>
      <c r="J4668" s="353">
        <v>66.599999999999994</v>
      </c>
      <c r="K4668" s="358">
        <f>IFERROR(TablaAforos[[#This Row],[AREA DEL POTRERO]]/TablaAforos[[#This Row],[NUMERO VACAS LOTE]]/TablaAforos[[#This Row],[DIAS OCUPACION]],"")</f>
        <v>73.5</v>
      </c>
      <c r="L4668" s="359">
        <f>YEAR(A4668)</f>
        <v>2025</v>
      </c>
      <c r="M4668" s="359">
        <f>MONTH(A4668)</f>
        <v>2</v>
      </c>
      <c r="N4668" s="359">
        <f>DAY(A4668)</f>
        <v>20</v>
      </c>
      <c r="O4668" s="359">
        <v>6</v>
      </c>
      <c r="P4668" s="359"/>
      <c r="Q4668" s="357"/>
    </row>
    <row r="4669" spans="1:17">
      <c r="A4669" s="356">
        <v>45707</v>
      </c>
      <c r="B4669" s="357" t="s">
        <v>81</v>
      </c>
      <c r="C4669" s="357">
        <v>1</v>
      </c>
      <c r="D4669" s="357">
        <v>56</v>
      </c>
      <c r="E4669" s="357">
        <v>2583</v>
      </c>
      <c r="F4669" s="357">
        <v>38</v>
      </c>
      <c r="G4669" s="357">
        <v>1.9</v>
      </c>
      <c r="H4669" s="357">
        <v>1</v>
      </c>
      <c r="I4669" s="357">
        <v>30</v>
      </c>
      <c r="J4669" s="353">
        <v>86.6</v>
      </c>
      <c r="K4669" s="358">
        <f>IFERROR(TablaAforos[[#This Row],[AREA DEL POTRERO]]/TablaAforos[[#This Row],[NUMERO VACAS LOTE]]/TablaAforos[[#This Row],[DIAS OCUPACION]],"")</f>
        <v>67.973684210526315</v>
      </c>
      <c r="L4669" s="359">
        <f t="shared" si="795"/>
        <v>2025</v>
      </c>
      <c r="M4669" s="359">
        <f t="shared" si="796"/>
        <v>2</v>
      </c>
      <c r="N4669" s="359">
        <f t="shared" si="797"/>
        <v>19</v>
      </c>
      <c r="O4669" s="359">
        <v>6</v>
      </c>
      <c r="P4669" s="359"/>
      <c r="Q4669" s="357"/>
    </row>
    <row r="4670" spans="1:17">
      <c r="A4670" s="335">
        <v>45708</v>
      </c>
      <c r="B4670" s="336" t="s">
        <v>82</v>
      </c>
      <c r="C4670" s="336" t="s">
        <v>86</v>
      </c>
      <c r="D4670" s="336">
        <v>3</v>
      </c>
      <c r="E4670" s="336">
        <v>2500</v>
      </c>
      <c r="F4670" s="336">
        <v>38</v>
      </c>
      <c r="G4670" s="336">
        <v>2.8</v>
      </c>
      <c r="H4670" s="336">
        <v>1</v>
      </c>
      <c r="I4670" s="336">
        <v>29</v>
      </c>
      <c r="J4670" s="21">
        <v>114</v>
      </c>
      <c r="K4670" s="337">
        <f>IFERROR(TablaAforos[[#This Row],[AREA DEL POTRERO]]/TablaAforos[[#This Row],[NUMERO VACAS LOTE]]/TablaAforos[[#This Row],[DIAS OCUPACION]],"")</f>
        <v>65.78947368421052</v>
      </c>
      <c r="L4670" s="338">
        <f t="shared" si="795"/>
        <v>2025</v>
      </c>
      <c r="M4670" s="338">
        <f t="shared" si="796"/>
        <v>2</v>
      </c>
      <c r="N4670" s="338">
        <f t="shared" si="797"/>
        <v>20</v>
      </c>
      <c r="O4670" s="338">
        <v>6</v>
      </c>
      <c r="P4670" s="338"/>
      <c r="Q4670" s="336"/>
    </row>
    <row r="4671" spans="1:17">
      <c r="A4671" s="356">
        <v>45708</v>
      </c>
      <c r="B4671" s="357" t="s">
        <v>82</v>
      </c>
      <c r="C4671" s="357" t="s">
        <v>87</v>
      </c>
      <c r="D4671" s="357">
        <v>61</v>
      </c>
      <c r="E4671" s="357">
        <v>2500</v>
      </c>
      <c r="F4671" s="357">
        <v>41</v>
      </c>
      <c r="G4671" s="357">
        <v>2.8</v>
      </c>
      <c r="H4671" s="357">
        <v>1</v>
      </c>
      <c r="I4671" s="357">
        <v>34</v>
      </c>
      <c r="J4671" s="353">
        <v>106</v>
      </c>
      <c r="K4671" s="358">
        <f>IFERROR(TablaAforos[[#This Row],[AREA DEL POTRERO]]/TablaAforos[[#This Row],[NUMERO VACAS LOTE]]/TablaAforos[[#This Row],[DIAS OCUPACION]],"")</f>
        <v>60.975609756097562</v>
      </c>
      <c r="L4671" s="359">
        <f t="shared" si="795"/>
        <v>2025</v>
      </c>
      <c r="M4671" s="359">
        <f t="shared" si="796"/>
        <v>2</v>
      </c>
      <c r="N4671" s="359">
        <f t="shared" si="797"/>
        <v>20</v>
      </c>
      <c r="O4671" s="359">
        <v>6</v>
      </c>
      <c r="P4671" s="359"/>
      <c r="Q4671" s="357"/>
    </row>
    <row r="4672" spans="1:17">
      <c r="A4672" s="356">
        <v>45708</v>
      </c>
      <c r="B4672" s="357" t="s">
        <v>88</v>
      </c>
      <c r="C4672" s="357">
        <v>1</v>
      </c>
      <c r="D4672" s="357">
        <v>2</v>
      </c>
      <c r="E4672" s="357">
        <v>19300</v>
      </c>
      <c r="F4672" s="357">
        <v>56</v>
      </c>
      <c r="G4672" s="357">
        <v>1.4</v>
      </c>
      <c r="H4672" s="357">
        <v>3</v>
      </c>
      <c r="I4672" s="357">
        <v>27</v>
      </c>
      <c r="J4672" s="353">
        <v>109</v>
      </c>
      <c r="K4672" s="358">
        <f>IFERROR(TablaAforos[[#This Row],[AREA DEL POTRERO]]/TablaAforos[[#This Row],[NUMERO VACAS LOTE]]/TablaAforos[[#This Row],[DIAS OCUPACION]],"")</f>
        <v>114.88095238095239</v>
      </c>
      <c r="L4672" s="359">
        <f>YEAR(A4672)</f>
        <v>2025</v>
      </c>
      <c r="M4672" s="359">
        <f>MONTH(A4672)</f>
        <v>2</v>
      </c>
      <c r="N4672" s="359">
        <f>DAY(A4672)</f>
        <v>20</v>
      </c>
      <c r="O4672" s="359">
        <v>6</v>
      </c>
      <c r="P4672" s="359"/>
      <c r="Q4672" s="357"/>
    </row>
    <row r="4673" spans="1:17">
      <c r="A4673" s="356">
        <v>45709</v>
      </c>
      <c r="B4673" s="357" t="s">
        <v>81</v>
      </c>
      <c r="C4673" s="357">
        <v>1</v>
      </c>
      <c r="D4673" s="357">
        <v>55</v>
      </c>
      <c r="E4673" s="357">
        <v>2877</v>
      </c>
      <c r="F4673" s="357">
        <v>38</v>
      </c>
      <c r="G4673" s="357">
        <v>1.9</v>
      </c>
      <c r="H4673" s="357">
        <v>1</v>
      </c>
      <c r="I4673" s="357">
        <v>29</v>
      </c>
      <c r="J4673" s="353">
        <v>96</v>
      </c>
      <c r="K4673" s="358">
        <f>IFERROR(TablaAforos[[#This Row],[AREA DEL POTRERO]]/TablaAforos[[#This Row],[NUMERO VACAS LOTE]]/TablaAforos[[#This Row],[DIAS OCUPACION]],"")</f>
        <v>75.71052631578948</v>
      </c>
      <c r="L4673" s="359">
        <f>YEAR(A4673)</f>
        <v>2025</v>
      </c>
      <c r="M4673" s="359">
        <f>MONTH(A4673)</f>
        <v>2</v>
      </c>
      <c r="N4673" s="359">
        <f>DAY(A4673)</f>
        <v>21</v>
      </c>
      <c r="O4673" s="359">
        <v>6</v>
      </c>
      <c r="P4673" s="359"/>
      <c r="Q4673" s="357"/>
    </row>
    <row r="4674" spans="1:17">
      <c r="A4674" s="356">
        <v>45709</v>
      </c>
      <c r="B4674" s="357" t="s">
        <v>81</v>
      </c>
      <c r="C4674" s="357">
        <v>2</v>
      </c>
      <c r="D4674" s="357">
        <v>39</v>
      </c>
      <c r="E4674" s="357">
        <v>1266</v>
      </c>
      <c r="F4674" s="357">
        <v>28</v>
      </c>
      <c r="G4674" s="357">
        <v>1.6</v>
      </c>
      <c r="H4674" s="357">
        <v>0.5</v>
      </c>
      <c r="I4674" s="357">
        <v>32</v>
      </c>
      <c r="J4674" s="353">
        <v>2.2999999999999998</v>
      </c>
      <c r="K4674" s="358">
        <f>IFERROR(TablaAforos[[#This Row],[AREA DEL POTRERO]]/TablaAforos[[#This Row],[NUMERO VACAS LOTE]]/TablaAforos[[#This Row],[DIAS OCUPACION]],"")</f>
        <v>90.428571428571431</v>
      </c>
      <c r="L4674" s="359">
        <f>YEAR(A4674)</f>
        <v>2025</v>
      </c>
      <c r="M4674" s="359">
        <f>MONTH(A4674)</f>
        <v>2</v>
      </c>
      <c r="N4674" s="359">
        <f>DAY(A4674)</f>
        <v>21</v>
      </c>
      <c r="O4674" s="359">
        <v>6</v>
      </c>
      <c r="P4674" s="359"/>
      <c r="Q4674" s="357"/>
    </row>
    <row r="4675" spans="1:17">
      <c r="A4675" s="356">
        <v>45709</v>
      </c>
      <c r="B4675" s="357" t="s">
        <v>81</v>
      </c>
      <c r="C4675" s="357">
        <v>2</v>
      </c>
      <c r="D4675" s="357">
        <v>38</v>
      </c>
      <c r="E4675" s="357">
        <v>1430</v>
      </c>
      <c r="F4675" s="357">
        <v>28</v>
      </c>
      <c r="G4675" s="357">
        <v>2.2999999999999998</v>
      </c>
      <c r="H4675" s="357">
        <v>0.5</v>
      </c>
      <c r="I4675" s="357">
        <v>32</v>
      </c>
      <c r="J4675" s="353">
        <v>77</v>
      </c>
      <c r="K4675" s="358">
        <f>IFERROR(TablaAforos[[#This Row],[AREA DEL POTRERO]]/TablaAforos[[#This Row],[NUMERO VACAS LOTE]]/TablaAforos[[#This Row],[DIAS OCUPACION]],"")</f>
        <v>102.14285714285714</v>
      </c>
      <c r="L4675" s="359">
        <f>YEAR(A4675)</f>
        <v>2025</v>
      </c>
      <c r="M4675" s="359">
        <f>MONTH(A4675)</f>
        <v>2</v>
      </c>
      <c r="N4675" s="359">
        <f>DAY(A4675)</f>
        <v>21</v>
      </c>
      <c r="O4675" s="359">
        <v>6</v>
      </c>
      <c r="P4675" s="359"/>
      <c r="Q4675" s="357"/>
    </row>
    <row r="4676" spans="1:17">
      <c r="A4676" s="335">
        <v>45709</v>
      </c>
      <c r="B4676" s="336" t="s">
        <v>82</v>
      </c>
      <c r="C4676" s="336" t="s">
        <v>86</v>
      </c>
      <c r="D4676" s="336">
        <v>4</v>
      </c>
      <c r="E4676" s="336">
        <v>2500</v>
      </c>
      <c r="F4676" s="336">
        <v>39</v>
      </c>
      <c r="G4676" s="336">
        <v>2.5</v>
      </c>
      <c r="H4676" s="336">
        <v>1</v>
      </c>
      <c r="I4676" s="336">
        <v>29</v>
      </c>
      <c r="J4676" s="21">
        <v>96.5</v>
      </c>
      <c r="K4676" s="337">
        <f>IFERROR(TablaAforos[[#This Row],[AREA DEL POTRERO]]/TablaAforos[[#This Row],[NUMERO VACAS LOTE]]/TablaAforos[[#This Row],[DIAS OCUPACION]],"")</f>
        <v>64.102564102564102</v>
      </c>
      <c r="L4676" s="338">
        <f>YEAR(A4676)</f>
        <v>2025</v>
      </c>
      <c r="M4676" s="338">
        <f>MONTH(A4676)</f>
        <v>2</v>
      </c>
      <c r="N4676" s="338">
        <f>DAY(A4676)</f>
        <v>21</v>
      </c>
      <c r="O4676" s="338">
        <v>6</v>
      </c>
      <c r="P4676" s="338"/>
      <c r="Q4676" s="336"/>
    </row>
    <row r="4677" spans="1:17">
      <c r="A4677" s="356">
        <v>45709</v>
      </c>
      <c r="B4677" s="357" t="s">
        <v>82</v>
      </c>
      <c r="C4677" s="357" t="s">
        <v>87</v>
      </c>
      <c r="D4677" s="357">
        <v>50</v>
      </c>
      <c r="E4677" s="357">
        <v>2500</v>
      </c>
      <c r="F4677" s="357">
        <v>41</v>
      </c>
      <c r="G4677" s="357">
        <v>2</v>
      </c>
      <c r="H4677" s="357">
        <v>1</v>
      </c>
      <c r="I4677" s="357">
        <v>42</v>
      </c>
      <c r="J4677" s="353">
        <v>76.5</v>
      </c>
      <c r="K4677" s="358">
        <f>IFERROR(TablaAforos[[#This Row],[AREA DEL POTRERO]]/TablaAforos[[#This Row],[NUMERO VACAS LOTE]]/TablaAforos[[#This Row],[DIAS OCUPACION]],"")</f>
        <v>60.975609756097562</v>
      </c>
      <c r="L4677" s="359">
        <f t="shared" si="795"/>
        <v>2025</v>
      </c>
      <c r="M4677" s="359">
        <f t="shared" si="796"/>
        <v>2</v>
      </c>
      <c r="N4677" s="359">
        <f t="shared" si="797"/>
        <v>21</v>
      </c>
      <c r="O4677" s="359">
        <v>6</v>
      </c>
      <c r="P4677" s="359"/>
      <c r="Q4677" s="357"/>
    </row>
    <row r="4678" spans="1:17">
      <c r="A4678" s="356">
        <v>45710</v>
      </c>
      <c r="B4678" s="357" t="s">
        <v>81</v>
      </c>
      <c r="C4678" s="357">
        <v>2</v>
      </c>
      <c r="D4678" s="357">
        <v>40</v>
      </c>
      <c r="E4678" s="357">
        <v>1867</v>
      </c>
      <c r="F4678" s="357">
        <v>28</v>
      </c>
      <c r="G4678" s="357">
        <v>1.2</v>
      </c>
      <c r="H4678" s="357">
        <v>1</v>
      </c>
      <c r="I4678" s="357">
        <v>32</v>
      </c>
      <c r="J4678" s="353">
        <v>111</v>
      </c>
      <c r="K4678" s="358">
        <f>IFERROR(TablaAforos[[#This Row],[AREA DEL POTRERO]]/TablaAforos[[#This Row],[NUMERO VACAS LOTE]]/TablaAforos[[#This Row],[DIAS OCUPACION]],"")</f>
        <v>66.678571428571431</v>
      </c>
      <c r="L4678" s="359">
        <f>YEAR(A4678)</f>
        <v>2025</v>
      </c>
      <c r="M4678" s="359">
        <f>MONTH(A4678)</f>
        <v>2</v>
      </c>
      <c r="N4678" s="359">
        <f>DAY(A4678)</f>
        <v>22</v>
      </c>
      <c r="O4678" s="359">
        <v>6</v>
      </c>
      <c r="P4678" s="359"/>
      <c r="Q4678" s="357"/>
    </row>
    <row r="4679" spans="1:17">
      <c r="A4679" s="335">
        <v>45710</v>
      </c>
      <c r="B4679" s="336" t="s">
        <v>82</v>
      </c>
      <c r="C4679" s="336" t="s">
        <v>86</v>
      </c>
      <c r="D4679" s="336">
        <v>5</v>
      </c>
      <c r="E4679" s="336">
        <v>2500</v>
      </c>
      <c r="F4679" s="336">
        <v>39</v>
      </c>
      <c r="G4679" s="336">
        <v>1.6</v>
      </c>
      <c r="H4679" s="336">
        <v>1</v>
      </c>
      <c r="I4679" s="336">
        <v>29</v>
      </c>
      <c r="J4679" s="21">
        <v>65</v>
      </c>
      <c r="K4679" s="337">
        <f>IFERROR(TablaAforos[[#This Row],[AREA DEL POTRERO]]/TablaAforos[[#This Row],[NUMERO VACAS LOTE]]/TablaAforos[[#This Row],[DIAS OCUPACION]],"")</f>
        <v>64.102564102564102</v>
      </c>
      <c r="L4679" s="338">
        <f>YEAR(A4679)</f>
        <v>2025</v>
      </c>
      <c r="M4679" s="338">
        <f>MONTH(A4679)</f>
        <v>2</v>
      </c>
      <c r="N4679" s="338">
        <f>DAY(A4679)</f>
        <v>22</v>
      </c>
      <c r="O4679" s="338">
        <v>6</v>
      </c>
      <c r="P4679" s="338"/>
      <c r="Q4679" s="336"/>
    </row>
    <row r="4680" spans="1:17">
      <c r="A4680" s="356">
        <v>45710</v>
      </c>
      <c r="B4680" s="357" t="s">
        <v>82</v>
      </c>
      <c r="C4680" s="357" t="s">
        <v>87</v>
      </c>
      <c r="D4680" s="357">
        <v>51</v>
      </c>
      <c r="E4680" s="357">
        <v>2500</v>
      </c>
      <c r="F4680" s="357">
        <v>41</v>
      </c>
      <c r="G4680" s="357">
        <v>1.9</v>
      </c>
      <c r="H4680" s="357">
        <v>1</v>
      </c>
      <c r="I4680" s="357">
        <v>42</v>
      </c>
      <c r="J4680" s="353">
        <v>71.3</v>
      </c>
      <c r="K4680" s="358">
        <f>IFERROR(TablaAforos[[#This Row],[AREA DEL POTRERO]]/TablaAforos[[#This Row],[NUMERO VACAS LOTE]]/TablaAforos[[#This Row],[DIAS OCUPACION]],"")</f>
        <v>60.975609756097562</v>
      </c>
      <c r="L4680" s="359">
        <f t="shared" si="795"/>
        <v>2025</v>
      </c>
      <c r="M4680" s="359">
        <f t="shared" si="796"/>
        <v>2</v>
      </c>
      <c r="N4680" s="359">
        <f t="shared" si="797"/>
        <v>22</v>
      </c>
      <c r="O4680" s="359">
        <v>6</v>
      </c>
      <c r="P4680" s="359"/>
      <c r="Q4680" s="357"/>
    </row>
    <row r="4681" spans="1:17">
      <c r="A4681" s="356">
        <v>45711</v>
      </c>
      <c r="B4681" s="357" t="s">
        <v>81</v>
      </c>
      <c r="C4681" s="357">
        <v>1</v>
      </c>
      <c r="D4681" s="357">
        <v>54</v>
      </c>
      <c r="E4681" s="357">
        <v>2522</v>
      </c>
      <c r="F4681" s="357">
        <v>38</v>
      </c>
      <c r="G4681" s="357">
        <v>1.8</v>
      </c>
      <c r="H4681" s="357">
        <v>1</v>
      </c>
      <c r="I4681" s="357">
        <v>29</v>
      </c>
      <c r="J4681" s="353">
        <v>80.2</v>
      </c>
      <c r="K4681" s="358">
        <f>IFERROR(TablaAforos[[#This Row],[AREA DEL POTRERO]]/TablaAforos[[#This Row],[NUMERO VACAS LOTE]]/TablaAforos[[#This Row],[DIAS OCUPACION]],"")</f>
        <v>66.368421052631575</v>
      </c>
      <c r="L4681" s="359">
        <f>YEAR(A4681)</f>
        <v>2025</v>
      </c>
      <c r="M4681" s="359">
        <f>MONTH(A4681)</f>
        <v>2</v>
      </c>
      <c r="N4681" s="359">
        <f>DAY(A4681)</f>
        <v>23</v>
      </c>
      <c r="O4681" s="338">
        <v>6</v>
      </c>
      <c r="P4681" s="359"/>
      <c r="Q4681" s="357"/>
    </row>
    <row r="4682" spans="1:17">
      <c r="A4682" s="356">
        <v>45711</v>
      </c>
      <c r="B4682" s="357" t="s">
        <v>81</v>
      </c>
      <c r="C4682" s="357">
        <v>1</v>
      </c>
      <c r="D4682" s="357">
        <v>53</v>
      </c>
      <c r="E4682" s="357">
        <v>1935</v>
      </c>
      <c r="F4682" s="357">
        <v>38</v>
      </c>
      <c r="G4682" s="357">
        <v>1.6</v>
      </c>
      <c r="H4682" s="357">
        <v>1</v>
      </c>
      <c r="I4682" s="357">
        <v>28</v>
      </c>
      <c r="J4682" s="353">
        <v>54</v>
      </c>
      <c r="K4682" s="358">
        <f>IFERROR(TablaAforos[[#This Row],[AREA DEL POTRERO]]/TablaAforos[[#This Row],[NUMERO VACAS LOTE]]/TablaAforos[[#This Row],[DIAS OCUPACION]],"")</f>
        <v>50.921052631578945</v>
      </c>
      <c r="L4682" s="359">
        <f>YEAR(A4682)</f>
        <v>2025</v>
      </c>
      <c r="M4682" s="359">
        <f>MONTH(A4682)</f>
        <v>2</v>
      </c>
      <c r="N4682" s="359">
        <f>DAY(A4682)</f>
        <v>23</v>
      </c>
      <c r="O4682" s="359">
        <v>6</v>
      </c>
      <c r="P4682" s="359"/>
      <c r="Q4682" s="357"/>
    </row>
    <row r="4683" spans="1:17">
      <c r="A4683" s="356">
        <v>45711</v>
      </c>
      <c r="B4683" s="357" t="s">
        <v>81</v>
      </c>
      <c r="C4683" s="357">
        <v>2</v>
      </c>
      <c r="D4683" s="357">
        <v>41</v>
      </c>
      <c r="E4683" s="357">
        <v>2524</v>
      </c>
      <c r="F4683" s="357">
        <v>28</v>
      </c>
      <c r="G4683" s="357">
        <v>1.3</v>
      </c>
      <c r="H4683" s="357">
        <v>1</v>
      </c>
      <c r="I4683" s="357">
        <v>32</v>
      </c>
      <c r="J4683" s="353">
        <v>80.3</v>
      </c>
      <c r="K4683" s="358">
        <f>IFERROR(TablaAforos[[#This Row],[AREA DEL POTRERO]]/TablaAforos[[#This Row],[NUMERO VACAS LOTE]]/TablaAforos[[#This Row],[DIAS OCUPACION]],"")</f>
        <v>90.142857142857139</v>
      </c>
      <c r="L4683" s="359">
        <f>YEAR(A4683)</f>
        <v>2025</v>
      </c>
      <c r="M4683" s="359">
        <f>MONTH(A4683)</f>
        <v>2</v>
      </c>
      <c r="N4683" s="359">
        <f>DAY(A4683)</f>
        <v>23</v>
      </c>
      <c r="O4683" s="359">
        <v>6</v>
      </c>
      <c r="P4683" s="359"/>
      <c r="Q4683" s="357"/>
    </row>
    <row r="4684" spans="1:17">
      <c r="A4684" s="335">
        <v>45711</v>
      </c>
      <c r="B4684" s="336" t="s">
        <v>82</v>
      </c>
      <c r="C4684" s="336" t="s">
        <v>86</v>
      </c>
      <c r="D4684" s="336">
        <v>6</v>
      </c>
      <c r="E4684" s="336">
        <v>2500</v>
      </c>
      <c r="F4684" s="336">
        <v>39</v>
      </c>
      <c r="G4684" s="336">
        <v>1.8</v>
      </c>
      <c r="H4684" s="336">
        <v>1</v>
      </c>
      <c r="I4684" s="336">
        <v>29</v>
      </c>
      <c r="J4684" s="21">
        <v>70.8</v>
      </c>
      <c r="K4684" s="337">
        <f>IFERROR(TablaAforos[[#This Row],[AREA DEL POTRERO]]/TablaAforos[[#This Row],[NUMERO VACAS LOTE]]/TablaAforos[[#This Row],[DIAS OCUPACION]],"")</f>
        <v>64.102564102564102</v>
      </c>
      <c r="L4684" s="338">
        <f>YEAR(A4684)</f>
        <v>2025</v>
      </c>
      <c r="M4684" s="338">
        <f>MONTH(A4684)</f>
        <v>2</v>
      </c>
      <c r="N4684" s="338">
        <f>DAY(A4684)</f>
        <v>23</v>
      </c>
      <c r="O4684" s="338">
        <v>6</v>
      </c>
      <c r="P4684" s="338"/>
      <c r="Q4684" s="336"/>
    </row>
    <row r="4685" spans="1:17">
      <c r="A4685" s="356">
        <v>45711</v>
      </c>
      <c r="B4685" s="357" t="s">
        <v>82</v>
      </c>
      <c r="C4685" s="357" t="s">
        <v>87</v>
      </c>
      <c r="D4685" s="357">
        <v>52</v>
      </c>
      <c r="E4685" s="357">
        <v>2500</v>
      </c>
      <c r="F4685" s="357">
        <v>41</v>
      </c>
      <c r="G4685" s="357">
        <v>2.1</v>
      </c>
      <c r="H4685" s="357">
        <v>1</v>
      </c>
      <c r="I4685" s="357">
        <v>42</v>
      </c>
      <c r="J4685" s="353">
        <v>78.7</v>
      </c>
      <c r="K4685" s="358">
        <f>IFERROR(TablaAforos[[#This Row],[AREA DEL POTRERO]]/TablaAforos[[#This Row],[NUMERO VACAS LOTE]]/TablaAforos[[#This Row],[DIAS OCUPACION]],"")</f>
        <v>60.975609756097562</v>
      </c>
      <c r="L4685" s="359">
        <f t="shared" si="795"/>
        <v>2025</v>
      </c>
      <c r="M4685" s="359">
        <f t="shared" si="796"/>
        <v>2</v>
      </c>
      <c r="N4685" s="359">
        <f t="shared" si="797"/>
        <v>23</v>
      </c>
      <c r="O4685" s="359">
        <v>6</v>
      </c>
      <c r="P4685" s="359"/>
      <c r="Q4685" s="357"/>
    </row>
    <row r="4686" spans="1:17">
      <c r="A4686" s="356">
        <v>45711</v>
      </c>
      <c r="B4686" s="357" t="s">
        <v>88</v>
      </c>
      <c r="C4686" s="357">
        <v>1</v>
      </c>
      <c r="D4686" s="357">
        <v>3</v>
      </c>
      <c r="E4686" s="357">
        <v>12900</v>
      </c>
      <c r="F4686" s="357">
        <v>56</v>
      </c>
      <c r="G4686" s="357">
        <v>1.5</v>
      </c>
      <c r="H4686" s="357">
        <v>2.5</v>
      </c>
      <c r="I4686" s="357">
        <v>27</v>
      </c>
      <c r="J4686" s="353">
        <v>94</v>
      </c>
      <c r="K4686" s="358">
        <f>IFERROR(TablaAforos[[#This Row],[AREA DEL POTRERO]]/TablaAforos[[#This Row],[NUMERO VACAS LOTE]]/TablaAforos[[#This Row],[DIAS OCUPACION]],"")</f>
        <v>92.142857142857139</v>
      </c>
      <c r="L4686" s="359">
        <f>YEAR(A4686)</f>
        <v>2025</v>
      </c>
      <c r="M4686" s="359">
        <f>MONTH(A4686)</f>
        <v>2</v>
      </c>
      <c r="N4686" s="359">
        <f>DAY(A4686)</f>
        <v>23</v>
      </c>
      <c r="O4686" s="359">
        <v>6</v>
      </c>
      <c r="P4686" s="359"/>
      <c r="Q4686" s="357"/>
    </row>
    <row r="4687" spans="1:17">
      <c r="A4687" s="356">
        <v>45712</v>
      </c>
      <c r="B4687" s="357" t="s">
        <v>81</v>
      </c>
      <c r="C4687" s="357">
        <v>1</v>
      </c>
      <c r="D4687" s="357">
        <v>133</v>
      </c>
      <c r="E4687" s="357">
        <v>5015</v>
      </c>
      <c r="F4687" s="357">
        <v>38</v>
      </c>
      <c r="G4687" s="357">
        <v>1.8</v>
      </c>
      <c r="H4687" s="357">
        <v>1.5</v>
      </c>
      <c r="I4687" s="357">
        <v>30</v>
      </c>
      <c r="J4687" s="353">
        <v>107</v>
      </c>
      <c r="K4687" s="358">
        <f>IFERROR(TablaAforos[[#This Row],[AREA DEL POTRERO]]/TablaAforos[[#This Row],[NUMERO VACAS LOTE]]/TablaAforos[[#This Row],[DIAS OCUPACION]],"")</f>
        <v>87.982456140350891</v>
      </c>
      <c r="L4687" s="359">
        <f>YEAR(A4687)</f>
        <v>2025</v>
      </c>
      <c r="M4687" s="359">
        <f>MONTH(A4687)</f>
        <v>2</v>
      </c>
      <c r="N4687" s="359">
        <f>DAY(A4687)</f>
        <v>24</v>
      </c>
      <c r="O4687" s="359">
        <v>6</v>
      </c>
      <c r="P4687" s="338"/>
      <c r="Q4687" s="357"/>
    </row>
    <row r="4688" spans="1:17">
      <c r="A4688" s="356">
        <v>45712</v>
      </c>
      <c r="B4688" s="357" t="s">
        <v>81</v>
      </c>
      <c r="C4688" s="357">
        <v>2</v>
      </c>
      <c r="D4688" s="357">
        <v>42</v>
      </c>
      <c r="E4688" s="357">
        <v>2723</v>
      </c>
      <c r="F4688" s="357">
        <v>28</v>
      </c>
      <c r="G4688" s="357">
        <v>1.5</v>
      </c>
      <c r="H4688" s="357">
        <v>1</v>
      </c>
      <c r="I4688" s="357">
        <v>32</v>
      </c>
      <c r="J4688" s="353">
        <v>96.7</v>
      </c>
      <c r="K4688" s="358">
        <f>IFERROR(TablaAforos[[#This Row],[AREA DEL POTRERO]]/TablaAforos[[#This Row],[NUMERO VACAS LOTE]]/TablaAforos[[#This Row],[DIAS OCUPACION]],"")</f>
        <v>97.25</v>
      </c>
      <c r="L4688" s="359">
        <f>YEAR(A4688)</f>
        <v>2025</v>
      </c>
      <c r="M4688" s="359">
        <f>MONTH(A4688)</f>
        <v>2</v>
      </c>
      <c r="N4688" s="359">
        <f>DAY(A4688)</f>
        <v>24</v>
      </c>
      <c r="O4688" s="359">
        <v>6</v>
      </c>
      <c r="P4688" s="359"/>
      <c r="Q4688" s="357"/>
    </row>
    <row r="4689" spans="1:17">
      <c r="A4689" s="356">
        <v>45712</v>
      </c>
      <c r="B4689" s="357" t="s">
        <v>81</v>
      </c>
      <c r="C4689" s="357">
        <v>2</v>
      </c>
      <c r="D4689" s="357">
        <v>33</v>
      </c>
      <c r="E4689" s="357">
        <v>2131</v>
      </c>
      <c r="F4689" s="357">
        <v>32</v>
      </c>
      <c r="G4689" s="357">
        <v>1.7</v>
      </c>
      <c r="H4689" s="357">
        <v>1</v>
      </c>
      <c r="I4689" s="357">
        <v>32</v>
      </c>
      <c r="J4689" s="353">
        <v>73.400000000000006</v>
      </c>
      <c r="K4689" s="358">
        <f>IFERROR(TablaAforos[[#This Row],[AREA DEL POTRERO]]/TablaAforos[[#This Row],[NUMERO VACAS LOTE]]/TablaAforos[[#This Row],[DIAS OCUPACION]],"")</f>
        <v>66.59375</v>
      </c>
      <c r="L4689" s="359">
        <f>YEAR(A4689)</f>
        <v>2025</v>
      </c>
      <c r="M4689" s="359">
        <f>MONTH(A4689)</f>
        <v>2</v>
      </c>
      <c r="N4689" s="359">
        <f>DAY(A4689)</f>
        <v>24</v>
      </c>
      <c r="O4689" s="359">
        <v>6</v>
      </c>
      <c r="P4689" s="359"/>
      <c r="Q4689" s="357"/>
    </row>
    <row r="4690" spans="1:17">
      <c r="A4690" s="335">
        <v>45712</v>
      </c>
      <c r="B4690" s="336" t="s">
        <v>82</v>
      </c>
      <c r="C4690" s="336" t="s">
        <v>86</v>
      </c>
      <c r="D4690" s="336">
        <v>7</v>
      </c>
      <c r="E4690" s="336">
        <v>2500</v>
      </c>
      <c r="F4690" s="336">
        <v>39</v>
      </c>
      <c r="G4690" s="336">
        <v>1.9</v>
      </c>
      <c r="H4690" s="336">
        <v>1</v>
      </c>
      <c r="I4690" s="336">
        <v>29</v>
      </c>
      <c r="J4690" s="21">
        <v>73.5</v>
      </c>
      <c r="K4690" s="337">
        <f>IFERROR(TablaAforos[[#This Row],[AREA DEL POTRERO]]/TablaAforos[[#This Row],[NUMERO VACAS LOTE]]/TablaAforos[[#This Row],[DIAS OCUPACION]],"")</f>
        <v>64.102564102564102</v>
      </c>
      <c r="L4690" s="338">
        <f>YEAR(A4690)</f>
        <v>2025</v>
      </c>
      <c r="M4690" s="338">
        <f>MONTH(A4690)</f>
        <v>2</v>
      </c>
      <c r="N4690" s="338">
        <f>DAY(A4690)</f>
        <v>24</v>
      </c>
      <c r="O4690" s="338">
        <v>6</v>
      </c>
      <c r="P4690" s="338"/>
      <c r="Q4690" s="336"/>
    </row>
    <row r="4691" spans="1:17">
      <c r="A4691" s="356">
        <v>45712</v>
      </c>
      <c r="B4691" s="357" t="s">
        <v>82</v>
      </c>
      <c r="C4691" s="357" t="s">
        <v>87</v>
      </c>
      <c r="D4691" s="357">
        <v>53</v>
      </c>
      <c r="E4691" s="357">
        <v>2500</v>
      </c>
      <c r="F4691" s="357">
        <v>41</v>
      </c>
      <c r="G4691" s="357">
        <v>1.8</v>
      </c>
      <c r="H4691" s="357">
        <v>1</v>
      </c>
      <c r="I4691" s="357">
        <v>42</v>
      </c>
      <c r="J4691" s="353">
        <v>67</v>
      </c>
      <c r="K4691" s="358">
        <f>IFERROR(TablaAforos[[#This Row],[AREA DEL POTRERO]]/TablaAforos[[#This Row],[NUMERO VACAS LOTE]]/TablaAforos[[#This Row],[DIAS OCUPACION]],"")</f>
        <v>60.975609756097562</v>
      </c>
      <c r="L4691" s="359">
        <f t="shared" si="795"/>
        <v>2025</v>
      </c>
      <c r="M4691" s="359">
        <f t="shared" si="796"/>
        <v>2</v>
      </c>
      <c r="N4691" s="359">
        <f t="shared" si="797"/>
        <v>24</v>
      </c>
      <c r="O4691" s="359">
        <v>6</v>
      </c>
      <c r="P4691" s="359"/>
      <c r="Q4691" s="357"/>
    </row>
    <row r="4692" spans="1:17">
      <c r="A4692" s="356">
        <v>45713</v>
      </c>
      <c r="B4692" s="357" t="s">
        <v>81</v>
      </c>
      <c r="C4692" s="357">
        <v>1</v>
      </c>
      <c r="D4692" s="357">
        <v>69</v>
      </c>
      <c r="E4692" s="357">
        <v>2218</v>
      </c>
      <c r="F4692" s="357">
        <v>38</v>
      </c>
      <c r="G4692" s="357">
        <v>1.8</v>
      </c>
      <c r="H4692" s="357">
        <v>1</v>
      </c>
      <c r="I4692" s="357">
        <v>28</v>
      </c>
      <c r="J4692" s="353">
        <v>70.599999999999994</v>
      </c>
      <c r="K4692" s="358">
        <f>IFERROR(TablaAforos[[#This Row],[AREA DEL POTRERO]]/TablaAforos[[#This Row],[NUMERO VACAS LOTE]]/TablaAforos[[#This Row],[DIAS OCUPACION]],"")</f>
        <v>58.368421052631582</v>
      </c>
      <c r="L4692" s="359">
        <f t="shared" ref="L4692:L4712" si="798">YEAR(A4692)</f>
        <v>2025</v>
      </c>
      <c r="M4692" s="359">
        <f t="shared" ref="M4692:M4712" si="799">MONTH(A4692)</f>
        <v>2</v>
      </c>
      <c r="N4692" s="359">
        <f t="shared" ref="N4692:N4712" si="800">DAY(A4692)</f>
        <v>25</v>
      </c>
      <c r="O4692" s="359">
        <v>6</v>
      </c>
      <c r="P4692" s="359"/>
      <c r="Q4692" s="357"/>
    </row>
    <row r="4693" spans="1:17">
      <c r="A4693" s="335">
        <v>45713</v>
      </c>
      <c r="B4693" s="336" t="s">
        <v>82</v>
      </c>
      <c r="C4693" s="336" t="s">
        <v>86</v>
      </c>
      <c r="D4693" s="336">
        <v>8</v>
      </c>
      <c r="E4693" s="336">
        <v>2500</v>
      </c>
      <c r="F4693" s="336">
        <v>39</v>
      </c>
      <c r="G4693" s="336">
        <v>1.9</v>
      </c>
      <c r="H4693" s="336">
        <v>1</v>
      </c>
      <c r="I4693" s="336">
        <v>29</v>
      </c>
      <c r="J4693" s="21">
        <v>73.099999999999994</v>
      </c>
      <c r="K4693" s="337">
        <f>IFERROR(TablaAforos[[#This Row],[AREA DEL POTRERO]]/TablaAforos[[#This Row],[NUMERO VACAS LOTE]]/TablaAforos[[#This Row],[DIAS OCUPACION]],"")</f>
        <v>64.102564102564102</v>
      </c>
      <c r="L4693" s="338">
        <f t="shared" si="798"/>
        <v>2025</v>
      </c>
      <c r="M4693" s="338">
        <f t="shared" si="799"/>
        <v>2</v>
      </c>
      <c r="N4693" s="338">
        <f t="shared" si="800"/>
        <v>25</v>
      </c>
      <c r="O4693" s="338">
        <v>6</v>
      </c>
      <c r="P4693" s="338"/>
      <c r="Q4693" s="336"/>
    </row>
    <row r="4694" spans="1:17">
      <c r="A4694" s="356">
        <v>45713</v>
      </c>
      <c r="B4694" s="357" t="s">
        <v>82</v>
      </c>
      <c r="C4694" s="357" t="s">
        <v>87</v>
      </c>
      <c r="D4694" s="357">
        <v>28</v>
      </c>
      <c r="E4694" s="357">
        <v>2500</v>
      </c>
      <c r="F4694" s="357">
        <v>41</v>
      </c>
      <c r="G4694" s="357">
        <v>2.5</v>
      </c>
      <c r="H4694" s="357">
        <v>1</v>
      </c>
      <c r="I4694" s="357">
        <v>37</v>
      </c>
      <c r="J4694" s="353">
        <v>93.3</v>
      </c>
      <c r="K4694" s="358">
        <f>IFERROR(TablaAforos[[#This Row],[AREA DEL POTRERO]]/TablaAforos[[#This Row],[NUMERO VACAS LOTE]]/TablaAforos[[#This Row],[DIAS OCUPACION]],"")</f>
        <v>60.975609756097562</v>
      </c>
      <c r="L4694" s="359">
        <f t="shared" si="798"/>
        <v>2025</v>
      </c>
      <c r="M4694" s="359">
        <f t="shared" si="799"/>
        <v>2</v>
      </c>
      <c r="N4694" s="359">
        <f t="shared" si="800"/>
        <v>25</v>
      </c>
      <c r="O4694" s="359">
        <v>6</v>
      </c>
      <c r="P4694" s="359"/>
      <c r="Q4694" s="357"/>
    </row>
    <row r="4695" spans="1:17">
      <c r="A4695" s="356">
        <v>45713</v>
      </c>
      <c r="B4695" s="357" t="s">
        <v>81</v>
      </c>
      <c r="C4695" s="357">
        <v>2</v>
      </c>
      <c r="D4695" s="357">
        <v>34</v>
      </c>
      <c r="E4695" s="357">
        <v>2536</v>
      </c>
      <c r="F4695" s="357">
        <v>32</v>
      </c>
      <c r="G4695" s="357">
        <v>1.9</v>
      </c>
      <c r="H4695" s="357">
        <v>1</v>
      </c>
      <c r="I4695" s="357">
        <v>32</v>
      </c>
      <c r="J4695" s="353">
        <v>93.4</v>
      </c>
      <c r="K4695" s="358">
        <f>IFERROR(TablaAforos[[#This Row],[AREA DEL POTRERO]]/TablaAforos[[#This Row],[NUMERO VACAS LOTE]]/TablaAforos[[#This Row],[DIAS OCUPACION]],"")</f>
        <v>79.25</v>
      </c>
      <c r="L4695" s="359">
        <f t="shared" si="798"/>
        <v>2025</v>
      </c>
      <c r="M4695" s="359">
        <f t="shared" si="799"/>
        <v>2</v>
      </c>
      <c r="N4695" s="359">
        <f t="shared" si="800"/>
        <v>25</v>
      </c>
      <c r="O4695" s="359">
        <v>6</v>
      </c>
      <c r="P4695" s="359"/>
      <c r="Q4695" s="357"/>
    </row>
    <row r="4696" spans="1:17">
      <c r="A4696" s="356">
        <v>45714</v>
      </c>
      <c r="B4696" s="357" t="s">
        <v>81</v>
      </c>
      <c r="C4696" s="357">
        <v>1</v>
      </c>
      <c r="D4696" s="357">
        <v>70</v>
      </c>
      <c r="E4696" s="357">
        <v>2762</v>
      </c>
      <c r="F4696" s="357">
        <v>38</v>
      </c>
      <c r="G4696" s="357">
        <v>2.2000000000000002</v>
      </c>
      <c r="H4696" s="357">
        <v>1</v>
      </c>
      <c r="I4696" s="357">
        <v>28</v>
      </c>
      <c r="J4696" s="353">
        <v>108</v>
      </c>
      <c r="K4696" s="358">
        <f>IFERROR(TablaAforos[[#This Row],[AREA DEL POTRERO]]/TablaAforos[[#This Row],[NUMERO VACAS LOTE]]/TablaAforos[[#This Row],[DIAS OCUPACION]],"")</f>
        <v>72.684210526315795</v>
      </c>
      <c r="L4696" s="359">
        <f t="shared" si="798"/>
        <v>2025</v>
      </c>
      <c r="M4696" s="359">
        <f t="shared" si="799"/>
        <v>2</v>
      </c>
      <c r="N4696" s="359">
        <f t="shared" si="800"/>
        <v>26</v>
      </c>
      <c r="O4696" s="359">
        <v>6</v>
      </c>
      <c r="P4696" s="359" t="s">
        <v>208</v>
      </c>
      <c r="Q4696" s="357"/>
    </row>
    <row r="4697" spans="1:17" ht="21.75" customHeight="1">
      <c r="A4697" s="356">
        <v>45714</v>
      </c>
      <c r="B4697" s="357" t="s">
        <v>81</v>
      </c>
      <c r="C4697" s="357">
        <v>2</v>
      </c>
      <c r="D4697" s="357">
        <v>35</v>
      </c>
      <c r="E4697" s="357">
        <v>2357</v>
      </c>
      <c r="F4697" s="357">
        <v>32</v>
      </c>
      <c r="G4697" s="357">
        <v>1.8</v>
      </c>
      <c r="H4697" s="357">
        <v>1</v>
      </c>
      <c r="I4697" s="357">
        <v>32</v>
      </c>
      <c r="J4697" s="353">
        <v>85.9</v>
      </c>
      <c r="K4697" s="358">
        <f>IFERROR(TablaAforos[[#This Row],[AREA DEL POTRERO]]/TablaAforos[[#This Row],[NUMERO VACAS LOTE]]/TablaAforos[[#This Row],[DIAS OCUPACION]],"")</f>
        <v>73.65625</v>
      </c>
      <c r="L4697" s="359">
        <f t="shared" si="798"/>
        <v>2025</v>
      </c>
      <c r="M4697" s="359">
        <f t="shared" si="799"/>
        <v>2</v>
      </c>
      <c r="N4697" s="359">
        <f t="shared" si="800"/>
        <v>26</v>
      </c>
      <c r="O4697" s="359">
        <v>6</v>
      </c>
      <c r="P4697" s="359"/>
      <c r="Q4697" s="357"/>
    </row>
    <row r="4698" spans="1:17" ht="21.75" customHeight="1">
      <c r="A4698" s="356">
        <v>45714</v>
      </c>
      <c r="B4698" s="357" t="s">
        <v>82</v>
      </c>
      <c r="C4698" s="357" t="s">
        <v>87</v>
      </c>
      <c r="D4698" s="357">
        <v>62</v>
      </c>
      <c r="E4698" s="357">
        <v>2500</v>
      </c>
      <c r="F4698" s="357">
        <v>41</v>
      </c>
      <c r="G4698" s="357">
        <v>1.6</v>
      </c>
      <c r="H4698" s="357">
        <v>1</v>
      </c>
      <c r="I4698" s="357">
        <v>37</v>
      </c>
      <c r="J4698" s="353">
        <v>60.7</v>
      </c>
      <c r="K4698" s="358">
        <f>IFERROR(TablaAforos[[#This Row],[AREA DEL POTRERO]]/TablaAforos[[#This Row],[NUMERO VACAS LOTE]]/TablaAforos[[#This Row],[DIAS OCUPACION]],"")</f>
        <v>60.975609756097562</v>
      </c>
      <c r="L4698" s="359">
        <f t="shared" si="798"/>
        <v>2025</v>
      </c>
      <c r="M4698" s="359">
        <f t="shared" si="799"/>
        <v>2</v>
      </c>
      <c r="N4698" s="359">
        <f t="shared" si="800"/>
        <v>26</v>
      </c>
      <c r="O4698" s="359">
        <v>6</v>
      </c>
      <c r="P4698" s="359"/>
      <c r="Q4698" s="357"/>
    </row>
    <row r="4699" spans="1:17">
      <c r="A4699" s="356">
        <v>45714</v>
      </c>
      <c r="B4699" s="357" t="s">
        <v>82</v>
      </c>
      <c r="C4699" s="357" t="s">
        <v>86</v>
      </c>
      <c r="D4699" s="357">
        <v>9</v>
      </c>
      <c r="E4699" s="357">
        <v>2500</v>
      </c>
      <c r="F4699" s="357">
        <v>39</v>
      </c>
      <c r="G4699" s="357">
        <v>1.6</v>
      </c>
      <c r="H4699" s="357">
        <v>1</v>
      </c>
      <c r="I4699" s="357">
        <v>29</v>
      </c>
      <c r="J4699" s="353">
        <v>63.5</v>
      </c>
      <c r="K4699" s="358">
        <f>IFERROR(TablaAforos[[#This Row],[AREA DEL POTRERO]]/TablaAforos[[#This Row],[NUMERO VACAS LOTE]]/TablaAforos[[#This Row],[DIAS OCUPACION]],"")</f>
        <v>64.102564102564102</v>
      </c>
      <c r="L4699" s="359">
        <f t="shared" si="798"/>
        <v>2025</v>
      </c>
      <c r="M4699" s="359">
        <f t="shared" si="799"/>
        <v>2</v>
      </c>
      <c r="N4699" s="359">
        <f t="shared" si="800"/>
        <v>26</v>
      </c>
      <c r="O4699" s="359">
        <v>6</v>
      </c>
      <c r="P4699" s="359"/>
      <c r="Q4699" s="357"/>
    </row>
    <row r="4700" spans="1:17">
      <c r="A4700" s="356">
        <v>45714</v>
      </c>
      <c r="B4700" s="357" t="s">
        <v>88</v>
      </c>
      <c r="C4700" s="357">
        <v>1</v>
      </c>
      <c r="D4700" s="357">
        <v>5</v>
      </c>
      <c r="E4700" s="357">
        <v>8100</v>
      </c>
      <c r="F4700" s="357">
        <v>57</v>
      </c>
      <c r="G4700" s="357">
        <v>1.6</v>
      </c>
      <c r="H4700" s="357">
        <v>1.5</v>
      </c>
      <c r="I4700" s="357">
        <v>27</v>
      </c>
      <c r="J4700" s="353">
        <v>87.4</v>
      </c>
      <c r="K4700" s="358">
        <f>IFERROR(TablaAforos[[#This Row],[AREA DEL POTRERO]]/TablaAforos[[#This Row],[NUMERO VACAS LOTE]]/TablaAforos[[#This Row],[DIAS OCUPACION]],"")</f>
        <v>94.736842105263165</v>
      </c>
      <c r="L4700" s="359">
        <f>YEAR(A4700)</f>
        <v>2025</v>
      </c>
      <c r="M4700" s="359">
        <f>MONTH(A4700)</f>
        <v>2</v>
      </c>
      <c r="N4700" s="359">
        <f>DAY(A4700)</f>
        <v>26</v>
      </c>
      <c r="O4700" s="359">
        <v>0</v>
      </c>
      <c r="P4700" s="359"/>
      <c r="Q4700" s="357"/>
    </row>
    <row r="4701" spans="1:17">
      <c r="A4701" s="335">
        <v>45715</v>
      </c>
      <c r="B4701" s="336" t="s">
        <v>81</v>
      </c>
      <c r="C4701" s="336">
        <v>2</v>
      </c>
      <c r="D4701" s="336">
        <v>36</v>
      </c>
      <c r="E4701" s="336">
        <v>3103</v>
      </c>
      <c r="F4701" s="336">
        <v>35</v>
      </c>
      <c r="G4701" s="336">
        <v>1.7</v>
      </c>
      <c r="H4701" s="336">
        <v>1</v>
      </c>
      <c r="I4701" s="336">
        <v>32</v>
      </c>
      <c r="J4701" s="21">
        <v>81.400000000000006</v>
      </c>
      <c r="K4701" s="337">
        <f>IFERROR(TablaAforos[[#This Row],[AREA DEL POTRERO]]/TablaAforos[[#This Row],[NUMERO VACAS LOTE]]/TablaAforos[[#This Row],[DIAS OCUPACION]],"")</f>
        <v>88.657142857142858</v>
      </c>
      <c r="L4701" s="338">
        <f>YEAR(A4701)</f>
        <v>2025</v>
      </c>
      <c r="M4701" s="338">
        <f>MONTH(A4701)</f>
        <v>2</v>
      </c>
      <c r="N4701" s="338">
        <f>DAY(A4701)</f>
        <v>27</v>
      </c>
      <c r="O4701" s="338">
        <v>6</v>
      </c>
      <c r="P4701" s="338"/>
      <c r="Q4701" s="336"/>
    </row>
    <row r="4702" spans="1:17">
      <c r="A4702" s="356">
        <v>45715</v>
      </c>
      <c r="B4702" s="357" t="s">
        <v>82</v>
      </c>
      <c r="C4702" s="357" t="s">
        <v>87</v>
      </c>
      <c r="D4702" s="357">
        <v>63</v>
      </c>
      <c r="E4702" s="357">
        <v>2500</v>
      </c>
      <c r="F4702" s="357">
        <v>41</v>
      </c>
      <c r="G4702" s="357">
        <v>1.9</v>
      </c>
      <c r="H4702" s="357">
        <v>1</v>
      </c>
      <c r="I4702" s="357">
        <v>37</v>
      </c>
      <c r="J4702" s="353">
        <v>70.2</v>
      </c>
      <c r="K4702" s="358">
        <f>IFERROR(TablaAforos[[#This Row],[AREA DEL POTRERO]]/TablaAforos[[#This Row],[NUMERO VACAS LOTE]]/TablaAforos[[#This Row],[DIAS OCUPACION]],"")</f>
        <v>60.975609756097562</v>
      </c>
      <c r="L4702" s="359">
        <f t="shared" si="798"/>
        <v>2025</v>
      </c>
      <c r="M4702" s="359">
        <f t="shared" si="799"/>
        <v>2</v>
      </c>
      <c r="N4702" s="359">
        <f t="shared" si="800"/>
        <v>27</v>
      </c>
      <c r="O4702" s="359">
        <v>6</v>
      </c>
      <c r="P4702" s="359"/>
      <c r="Q4702" s="357"/>
    </row>
    <row r="4703" spans="1:17">
      <c r="A4703" s="356">
        <v>45715</v>
      </c>
      <c r="B4703" s="357" t="s">
        <v>82</v>
      </c>
      <c r="C4703" s="357" t="s">
        <v>86</v>
      </c>
      <c r="D4703" s="357">
        <v>10</v>
      </c>
      <c r="E4703" s="357">
        <v>2500</v>
      </c>
      <c r="F4703" s="357">
        <v>39</v>
      </c>
      <c r="G4703" s="357">
        <v>2.1</v>
      </c>
      <c r="H4703" s="357">
        <v>1</v>
      </c>
      <c r="I4703" s="357">
        <v>29</v>
      </c>
      <c r="J4703" s="353">
        <v>80.8</v>
      </c>
      <c r="K4703" s="358">
        <f>IFERROR(TablaAforos[[#This Row],[AREA DEL POTRERO]]/TablaAforos[[#This Row],[NUMERO VACAS LOTE]]/TablaAforos[[#This Row],[DIAS OCUPACION]],"")</f>
        <v>64.102564102564102</v>
      </c>
      <c r="L4703" s="359">
        <f t="shared" si="798"/>
        <v>2025</v>
      </c>
      <c r="M4703" s="359">
        <f t="shared" si="799"/>
        <v>2</v>
      </c>
      <c r="N4703" s="359">
        <f t="shared" si="800"/>
        <v>27</v>
      </c>
      <c r="O4703" s="359">
        <v>6</v>
      </c>
      <c r="P4703" s="359"/>
      <c r="Q4703" s="357"/>
    </row>
    <row r="4704" spans="1:17">
      <c r="A4704" s="365">
        <v>45716</v>
      </c>
      <c r="B4704" s="366" t="s">
        <v>81</v>
      </c>
      <c r="C4704" s="366">
        <v>1</v>
      </c>
      <c r="D4704" s="366">
        <v>6</v>
      </c>
      <c r="E4704" s="366">
        <v>2442</v>
      </c>
      <c r="F4704" s="366">
        <v>39</v>
      </c>
      <c r="G4704" s="366">
        <v>2</v>
      </c>
      <c r="H4704" s="366">
        <v>1</v>
      </c>
      <c r="I4704" s="366">
        <v>28</v>
      </c>
      <c r="J4704" s="367">
        <v>81.3</v>
      </c>
      <c r="K4704" s="368">
        <f>IFERROR(TablaAforos[[#This Row],[AREA DEL POTRERO]]/TablaAforos[[#This Row],[NUMERO VACAS LOTE]]/TablaAforos[[#This Row],[DIAS OCUPACION]],"")</f>
        <v>62.615384615384613</v>
      </c>
      <c r="L4704" s="369">
        <f>YEAR(A4704)</f>
        <v>2025</v>
      </c>
      <c r="M4704" s="369">
        <f>MONTH(A4704)</f>
        <v>2</v>
      </c>
      <c r="N4704" s="369">
        <f>DAY(A4704)</f>
        <v>28</v>
      </c>
      <c r="O4704" s="369">
        <v>6</v>
      </c>
      <c r="P4704" s="369"/>
      <c r="Q4704" s="366"/>
    </row>
    <row r="4705" spans="1:17">
      <c r="A4705" s="365">
        <v>45716</v>
      </c>
      <c r="B4705" s="366" t="s">
        <v>81</v>
      </c>
      <c r="C4705" s="366">
        <v>2</v>
      </c>
      <c r="D4705" s="366">
        <v>29</v>
      </c>
      <c r="E4705" s="366">
        <v>1925</v>
      </c>
      <c r="F4705" s="366">
        <v>35</v>
      </c>
      <c r="G4705" s="366">
        <v>1.8</v>
      </c>
      <c r="H4705" s="366">
        <v>1</v>
      </c>
      <c r="I4705" s="366">
        <v>32</v>
      </c>
      <c r="J4705" s="367">
        <v>65.099999999999994</v>
      </c>
      <c r="K4705" s="368">
        <f>IFERROR(TablaAforos[[#This Row],[AREA DEL POTRERO]]/TablaAforos[[#This Row],[NUMERO VACAS LOTE]]/TablaAforos[[#This Row],[DIAS OCUPACION]],"")</f>
        <v>55</v>
      </c>
      <c r="L4705" s="369">
        <f>YEAR(A4705)</f>
        <v>2025</v>
      </c>
      <c r="M4705" s="369">
        <f>MONTH(A4705)</f>
        <v>2</v>
      </c>
      <c r="N4705" s="369">
        <f>DAY(A4705)</f>
        <v>28</v>
      </c>
      <c r="O4705" s="369">
        <v>6</v>
      </c>
      <c r="P4705" s="369"/>
      <c r="Q4705" s="366"/>
    </row>
    <row r="4706" spans="1:17">
      <c r="A4706" s="356">
        <v>45716</v>
      </c>
      <c r="B4706" s="357" t="s">
        <v>82</v>
      </c>
      <c r="C4706" s="357" t="s">
        <v>87</v>
      </c>
      <c r="D4706" s="357">
        <v>65</v>
      </c>
      <c r="E4706" s="357">
        <v>2500</v>
      </c>
      <c r="F4706" s="357">
        <v>41</v>
      </c>
      <c r="G4706" s="357">
        <v>1.7</v>
      </c>
      <c r="H4706" s="357">
        <v>1</v>
      </c>
      <c r="I4706" s="357">
        <v>37</v>
      </c>
      <c r="J4706" s="353">
        <v>64.400000000000006</v>
      </c>
      <c r="K4706" s="358">
        <f>IFERROR(TablaAforos[[#This Row],[AREA DEL POTRERO]]/TablaAforos[[#This Row],[NUMERO VACAS LOTE]]/TablaAforos[[#This Row],[DIAS OCUPACION]],"")</f>
        <v>60.975609756097562</v>
      </c>
      <c r="L4706" s="359">
        <f t="shared" si="798"/>
        <v>2025</v>
      </c>
      <c r="M4706" s="359">
        <f t="shared" si="799"/>
        <v>2</v>
      </c>
      <c r="N4706" s="359">
        <f t="shared" si="800"/>
        <v>28</v>
      </c>
      <c r="O4706" s="359">
        <v>6</v>
      </c>
      <c r="P4706" s="359"/>
      <c r="Q4706" s="357"/>
    </row>
    <row r="4707" spans="1:17">
      <c r="A4707" s="335">
        <v>45716</v>
      </c>
      <c r="B4707" s="336" t="s">
        <v>82</v>
      </c>
      <c r="C4707" s="336" t="s">
        <v>86</v>
      </c>
      <c r="D4707" s="336">
        <v>11</v>
      </c>
      <c r="E4707" s="336">
        <v>2500</v>
      </c>
      <c r="F4707" s="336">
        <v>39</v>
      </c>
      <c r="G4707" s="336">
        <v>3.4</v>
      </c>
      <c r="H4707" s="336">
        <v>1</v>
      </c>
      <c r="I4707" s="336">
        <v>29</v>
      </c>
      <c r="J4707" s="21">
        <v>132</v>
      </c>
      <c r="K4707" s="337">
        <f>IFERROR(TablaAforos[[#This Row],[AREA DEL POTRERO]]/TablaAforos[[#This Row],[NUMERO VACAS LOTE]]/TablaAforos[[#This Row],[DIAS OCUPACION]],"")</f>
        <v>64.102564102564102</v>
      </c>
      <c r="L4707" s="338">
        <f>YEAR(A4707)</f>
        <v>2025</v>
      </c>
      <c r="M4707" s="338">
        <f>MONTH(A4707)</f>
        <v>2</v>
      </c>
      <c r="N4707" s="338">
        <f>DAY(A4707)</f>
        <v>28</v>
      </c>
      <c r="O4707" s="338">
        <v>6</v>
      </c>
      <c r="P4707" s="338"/>
      <c r="Q4707" s="336"/>
    </row>
    <row r="4708" spans="1:17">
      <c r="A4708" s="356">
        <v>45716</v>
      </c>
      <c r="B4708" s="357" t="s">
        <v>88</v>
      </c>
      <c r="C4708" s="357">
        <v>1</v>
      </c>
      <c r="D4708" s="357">
        <v>6</v>
      </c>
      <c r="E4708" s="357">
        <v>6600</v>
      </c>
      <c r="F4708" s="357">
        <v>57</v>
      </c>
      <c r="G4708" s="357">
        <v>1.7</v>
      </c>
      <c r="H4708" s="357">
        <v>1.5</v>
      </c>
      <c r="I4708" s="357">
        <v>27</v>
      </c>
      <c r="J4708" s="353">
        <v>91.2</v>
      </c>
      <c r="K4708" s="358">
        <f>IFERROR(TablaAforos[[#This Row],[AREA DEL POTRERO]]/TablaAforos[[#This Row],[NUMERO VACAS LOTE]]/TablaAforos[[#This Row],[DIAS OCUPACION]],"")</f>
        <v>77.192982456140342</v>
      </c>
      <c r="L4708" s="359">
        <f>YEAR(A4708)</f>
        <v>2025</v>
      </c>
      <c r="M4708" s="359">
        <f>MONTH(A4708)</f>
        <v>2</v>
      </c>
      <c r="N4708" s="359">
        <f>DAY(A4708)</f>
        <v>28</v>
      </c>
      <c r="O4708" s="359">
        <v>0</v>
      </c>
      <c r="P4708" s="359"/>
      <c r="Q4708" s="357"/>
    </row>
    <row r="4709" spans="1:17">
      <c r="A4709" s="365">
        <v>45717</v>
      </c>
      <c r="B4709" s="366" t="s">
        <v>81</v>
      </c>
      <c r="C4709" s="366">
        <v>1</v>
      </c>
      <c r="D4709" s="366">
        <v>5</v>
      </c>
      <c r="E4709" s="366">
        <v>2550</v>
      </c>
      <c r="F4709" s="366">
        <v>39</v>
      </c>
      <c r="G4709" s="366">
        <v>2.1</v>
      </c>
      <c r="H4709" s="366">
        <v>1</v>
      </c>
      <c r="I4709" s="366">
        <v>28</v>
      </c>
      <c r="J4709" s="367">
        <v>93.2</v>
      </c>
      <c r="K4709" s="368">
        <f>IFERROR(TablaAforos[[#This Row],[AREA DEL POTRERO]]/TablaAforos[[#This Row],[NUMERO VACAS LOTE]]/TablaAforos[[#This Row],[DIAS OCUPACION]],"")</f>
        <v>65.384615384615387</v>
      </c>
      <c r="L4709" s="369">
        <f>YEAR(A4709)</f>
        <v>2025</v>
      </c>
      <c r="M4709" s="369">
        <f>MONTH(A4709)</f>
        <v>3</v>
      </c>
      <c r="N4709" s="369">
        <f>DAY(A4709)</f>
        <v>1</v>
      </c>
      <c r="O4709" s="369">
        <v>6</v>
      </c>
      <c r="P4709" s="369"/>
      <c r="Q4709" s="366"/>
    </row>
    <row r="4710" spans="1:17">
      <c r="A4710" s="365">
        <v>45717</v>
      </c>
      <c r="B4710" s="366" t="s">
        <v>81</v>
      </c>
      <c r="C4710" s="366">
        <v>2</v>
      </c>
      <c r="D4710" s="366">
        <v>28</v>
      </c>
      <c r="E4710" s="366">
        <v>2234</v>
      </c>
      <c r="F4710" s="366">
        <v>35</v>
      </c>
      <c r="G4710" s="366">
        <v>1.6</v>
      </c>
      <c r="H4710" s="366">
        <v>1</v>
      </c>
      <c r="I4710" s="366">
        <v>32</v>
      </c>
      <c r="J4710" s="367">
        <v>74.7</v>
      </c>
      <c r="K4710" s="368">
        <f>IFERROR(TablaAforos[[#This Row],[AREA DEL POTRERO]]/TablaAforos[[#This Row],[NUMERO VACAS LOTE]]/TablaAforos[[#This Row],[DIAS OCUPACION]],"")</f>
        <v>63.828571428571429</v>
      </c>
      <c r="L4710" s="369">
        <f>YEAR(A4710)</f>
        <v>2025</v>
      </c>
      <c r="M4710" s="369">
        <f>MONTH(A4710)</f>
        <v>3</v>
      </c>
      <c r="N4710" s="369">
        <f>DAY(A4710)</f>
        <v>1</v>
      </c>
      <c r="O4710" s="369">
        <v>6</v>
      </c>
      <c r="P4710" s="369"/>
      <c r="Q4710" s="366"/>
    </row>
    <row r="4711" spans="1:17">
      <c r="A4711" s="335">
        <v>45717</v>
      </c>
      <c r="B4711" s="336" t="s">
        <v>82</v>
      </c>
      <c r="C4711" s="336" t="s">
        <v>86</v>
      </c>
      <c r="D4711" s="336">
        <v>12</v>
      </c>
      <c r="E4711" s="336">
        <v>2500</v>
      </c>
      <c r="F4711" s="336">
        <v>39</v>
      </c>
      <c r="G4711" s="336">
        <v>1.8</v>
      </c>
      <c r="H4711" s="336">
        <v>1</v>
      </c>
      <c r="I4711" s="336">
        <v>29</v>
      </c>
      <c r="J4711" s="21">
        <v>72.3</v>
      </c>
      <c r="K4711" s="337">
        <f>IFERROR(TablaAforos[[#This Row],[AREA DEL POTRERO]]/TablaAforos[[#This Row],[NUMERO VACAS LOTE]]/TablaAforos[[#This Row],[DIAS OCUPACION]],"")</f>
        <v>64.102564102564102</v>
      </c>
      <c r="L4711" s="338">
        <f>YEAR(A4711)</f>
        <v>2025</v>
      </c>
      <c r="M4711" s="338">
        <f>MONTH(A4711)</f>
        <v>3</v>
      </c>
      <c r="N4711" s="338">
        <f>DAY(A4711)</f>
        <v>1</v>
      </c>
      <c r="O4711" s="338">
        <v>6</v>
      </c>
      <c r="P4711" s="338"/>
      <c r="Q4711" s="336"/>
    </row>
    <row r="4712" spans="1:17">
      <c r="A4712" s="356">
        <v>45717</v>
      </c>
      <c r="B4712" s="357" t="s">
        <v>82</v>
      </c>
      <c r="C4712" s="357" t="s">
        <v>87</v>
      </c>
      <c r="D4712" s="357">
        <v>64</v>
      </c>
      <c r="E4712" s="357">
        <v>2500</v>
      </c>
      <c r="F4712" s="357">
        <v>41</v>
      </c>
      <c r="G4712" s="357">
        <v>1.7</v>
      </c>
      <c r="H4712" s="357">
        <v>1</v>
      </c>
      <c r="I4712" s="357">
        <v>37</v>
      </c>
      <c r="J4712" s="353">
        <v>64</v>
      </c>
      <c r="K4712" s="358">
        <f>IFERROR(TablaAforos[[#This Row],[AREA DEL POTRERO]]/TablaAforos[[#This Row],[NUMERO VACAS LOTE]]/TablaAforos[[#This Row],[DIAS OCUPACION]],"")</f>
        <v>60.975609756097562</v>
      </c>
      <c r="L4712" s="359">
        <f t="shared" si="798"/>
        <v>2025</v>
      </c>
      <c r="M4712" s="359">
        <f t="shared" si="799"/>
        <v>3</v>
      </c>
      <c r="N4712" s="359">
        <f t="shared" si="800"/>
        <v>1</v>
      </c>
      <c r="O4712" s="359">
        <v>6</v>
      </c>
      <c r="P4712" s="359"/>
      <c r="Q4712" s="357"/>
    </row>
    <row r="4713" spans="1:17">
      <c r="A4713" s="365">
        <v>45718</v>
      </c>
      <c r="B4713" s="366" t="s">
        <v>81</v>
      </c>
      <c r="C4713" s="366">
        <v>1</v>
      </c>
      <c r="D4713" s="366">
        <v>4</v>
      </c>
      <c r="E4713" s="366">
        <v>2935</v>
      </c>
      <c r="F4713" s="366">
        <v>39</v>
      </c>
      <c r="G4713" s="366">
        <v>2</v>
      </c>
      <c r="H4713" s="366">
        <v>1</v>
      </c>
      <c r="I4713" s="366">
        <v>28</v>
      </c>
      <c r="J4713" s="367">
        <v>87.4</v>
      </c>
      <c r="K4713" s="368">
        <f>IFERROR(TablaAforos[[#This Row],[AREA DEL POTRERO]]/TablaAforos[[#This Row],[NUMERO VACAS LOTE]]/TablaAforos[[#This Row],[DIAS OCUPACION]],"")</f>
        <v>75.256410256410263</v>
      </c>
      <c r="L4713" s="369">
        <f t="shared" ref="L4713:L4732" si="801">YEAR(A4713)</f>
        <v>2025</v>
      </c>
      <c r="M4713" s="369">
        <f t="shared" ref="M4713:M4732" si="802">MONTH(A4713)</f>
        <v>3</v>
      </c>
      <c r="N4713" s="369">
        <f t="shared" ref="N4713:N4732" si="803">DAY(A4713)</f>
        <v>2</v>
      </c>
      <c r="O4713" s="369">
        <v>6</v>
      </c>
      <c r="P4713" s="369"/>
      <c r="Q4713" s="366"/>
    </row>
    <row r="4714" spans="1:17">
      <c r="A4714" s="365">
        <v>45718</v>
      </c>
      <c r="B4714" s="366" t="s">
        <v>81</v>
      </c>
      <c r="C4714" s="366">
        <v>2</v>
      </c>
      <c r="D4714" s="366">
        <v>27</v>
      </c>
      <c r="E4714" s="366">
        <v>2312</v>
      </c>
      <c r="F4714" s="366">
        <v>35</v>
      </c>
      <c r="G4714" s="366">
        <v>1.6</v>
      </c>
      <c r="H4714" s="366">
        <v>1</v>
      </c>
      <c r="I4714" s="366">
        <v>32</v>
      </c>
      <c r="J4714" s="367">
        <v>70.8</v>
      </c>
      <c r="K4714" s="368">
        <f>IFERROR(TablaAforos[[#This Row],[AREA DEL POTRERO]]/TablaAforos[[#This Row],[NUMERO VACAS LOTE]]/TablaAforos[[#This Row],[DIAS OCUPACION]],"")</f>
        <v>66.057142857142864</v>
      </c>
      <c r="L4714" s="369">
        <f t="shared" si="801"/>
        <v>2025</v>
      </c>
      <c r="M4714" s="369">
        <f t="shared" si="802"/>
        <v>3</v>
      </c>
      <c r="N4714" s="369">
        <f t="shared" si="803"/>
        <v>2</v>
      </c>
      <c r="O4714" s="369">
        <v>6</v>
      </c>
      <c r="P4714" s="369"/>
      <c r="Q4714" s="366"/>
    </row>
    <row r="4715" spans="1:17">
      <c r="A4715" s="365">
        <v>45718</v>
      </c>
      <c r="B4715" s="366" t="s">
        <v>82</v>
      </c>
      <c r="C4715" s="366" t="s">
        <v>86</v>
      </c>
      <c r="D4715" s="366">
        <v>36</v>
      </c>
      <c r="E4715" s="366">
        <v>12728</v>
      </c>
      <c r="F4715" s="366">
        <v>39</v>
      </c>
      <c r="G4715" s="366">
        <v>1.9</v>
      </c>
      <c r="H4715" s="366">
        <v>3.5</v>
      </c>
      <c r="I4715" s="366">
        <v>31</v>
      </c>
      <c r="J4715" s="367">
        <v>111</v>
      </c>
      <c r="K4715" s="368">
        <f>IFERROR(TablaAforos[[#This Row],[AREA DEL POTRERO]]/TablaAforos[[#This Row],[NUMERO VACAS LOTE]]/TablaAforos[[#This Row],[DIAS OCUPACION]],"")</f>
        <v>93.245421245421241</v>
      </c>
      <c r="L4715" s="369">
        <f t="shared" si="801"/>
        <v>2025</v>
      </c>
      <c r="M4715" s="369">
        <f t="shared" si="802"/>
        <v>3</v>
      </c>
      <c r="N4715" s="369">
        <f t="shared" si="803"/>
        <v>2</v>
      </c>
      <c r="O4715" s="369">
        <v>6</v>
      </c>
      <c r="P4715" s="369"/>
      <c r="Q4715" s="366"/>
    </row>
    <row r="4716" spans="1:17">
      <c r="A4716" s="335">
        <v>45718</v>
      </c>
      <c r="B4716" s="336" t="s">
        <v>82</v>
      </c>
      <c r="C4716" s="336" t="s">
        <v>87</v>
      </c>
      <c r="D4716" s="336">
        <v>66</v>
      </c>
      <c r="E4716" s="336">
        <v>2500</v>
      </c>
      <c r="F4716" s="336">
        <v>41</v>
      </c>
      <c r="G4716" s="336">
        <v>1.9</v>
      </c>
      <c r="H4716" s="336">
        <v>1</v>
      </c>
      <c r="I4716" s="336">
        <v>37</v>
      </c>
      <c r="J4716" s="21">
        <v>71.7</v>
      </c>
      <c r="K4716" s="337">
        <f>IFERROR(TablaAforos[[#This Row],[AREA DEL POTRERO]]/TablaAforos[[#This Row],[NUMERO VACAS LOTE]]/TablaAforos[[#This Row],[DIAS OCUPACION]],"")</f>
        <v>60.975609756097562</v>
      </c>
      <c r="L4716" s="338">
        <f t="shared" si="801"/>
        <v>2025</v>
      </c>
      <c r="M4716" s="338">
        <f t="shared" si="802"/>
        <v>3</v>
      </c>
      <c r="N4716" s="338">
        <f t="shared" si="803"/>
        <v>2</v>
      </c>
      <c r="O4716" s="338">
        <v>6</v>
      </c>
      <c r="P4716" s="338"/>
      <c r="Q4716" s="336"/>
    </row>
    <row r="4717" spans="1:17">
      <c r="A4717" s="365">
        <v>45718</v>
      </c>
      <c r="B4717" s="366" t="s">
        <v>88</v>
      </c>
      <c r="C4717" s="366">
        <v>1</v>
      </c>
      <c r="D4717" s="366">
        <v>7</v>
      </c>
      <c r="E4717" s="366">
        <v>15848</v>
      </c>
      <c r="F4717" s="366">
        <v>57</v>
      </c>
      <c r="G4717" s="366">
        <v>1.4</v>
      </c>
      <c r="H4717" s="366">
        <v>4</v>
      </c>
      <c r="I4717" s="366">
        <v>29</v>
      </c>
      <c r="J4717" s="367">
        <v>89.2</v>
      </c>
      <c r="K4717" s="368">
        <f>IFERROR(TablaAforos[[#This Row],[AREA DEL POTRERO]]/TablaAforos[[#This Row],[NUMERO VACAS LOTE]]/TablaAforos[[#This Row],[DIAS OCUPACION]],"")</f>
        <v>69.508771929824562</v>
      </c>
      <c r="L4717" s="369">
        <f t="shared" si="801"/>
        <v>2025</v>
      </c>
      <c r="M4717" s="369">
        <f t="shared" si="802"/>
        <v>3</v>
      </c>
      <c r="N4717" s="369">
        <f t="shared" si="803"/>
        <v>2</v>
      </c>
      <c r="O4717" s="369">
        <v>6</v>
      </c>
      <c r="P4717" s="369"/>
      <c r="Q4717" s="366"/>
    </row>
    <row r="4718" spans="1:17">
      <c r="A4718" s="365">
        <v>45719</v>
      </c>
      <c r="B4718" s="366" t="s">
        <v>81</v>
      </c>
      <c r="C4718" s="366">
        <v>1</v>
      </c>
      <c r="D4718" s="366">
        <v>3</v>
      </c>
      <c r="E4718" s="366">
        <v>2161</v>
      </c>
      <c r="F4718" s="366">
        <v>39</v>
      </c>
      <c r="G4718" s="366">
        <v>1.8</v>
      </c>
      <c r="H4718" s="366">
        <v>1</v>
      </c>
      <c r="I4718" s="366">
        <v>28</v>
      </c>
      <c r="J4718" s="367">
        <v>65.599999999999994</v>
      </c>
      <c r="K4718" s="368">
        <f>IFERROR(TablaAforos[[#This Row],[AREA DEL POTRERO]]/TablaAforos[[#This Row],[NUMERO VACAS LOTE]]/TablaAforos[[#This Row],[DIAS OCUPACION]],"")</f>
        <v>55.410256410256409</v>
      </c>
      <c r="L4718" s="369">
        <f>YEAR(A4718)</f>
        <v>2025</v>
      </c>
      <c r="M4718" s="369">
        <f>MONTH(A4718)</f>
        <v>3</v>
      </c>
      <c r="N4718" s="369">
        <f>DAY(A4718)</f>
        <v>3</v>
      </c>
      <c r="O4718" s="369">
        <v>6</v>
      </c>
      <c r="P4718" s="369"/>
      <c r="Q4718" s="366"/>
    </row>
    <row r="4719" spans="1:17">
      <c r="A4719" s="365">
        <v>45719</v>
      </c>
      <c r="B4719" s="366" t="s">
        <v>81</v>
      </c>
      <c r="C4719" s="366">
        <v>2</v>
      </c>
      <c r="D4719" s="366">
        <v>26</v>
      </c>
      <c r="E4719" s="366">
        <v>2142</v>
      </c>
      <c r="F4719" s="366">
        <v>35</v>
      </c>
      <c r="G4719" s="366">
        <v>1.8</v>
      </c>
      <c r="H4719" s="366">
        <v>1</v>
      </c>
      <c r="I4719" s="366">
        <v>32</v>
      </c>
      <c r="J4719" s="367">
        <v>71.599999999999994</v>
      </c>
      <c r="K4719" s="368">
        <f>IFERROR(TablaAforos[[#This Row],[AREA DEL POTRERO]]/TablaAforos[[#This Row],[NUMERO VACAS LOTE]]/TablaAforos[[#This Row],[DIAS OCUPACION]],"")</f>
        <v>61.2</v>
      </c>
      <c r="L4719" s="369">
        <f t="shared" si="801"/>
        <v>2025</v>
      </c>
      <c r="M4719" s="369">
        <f t="shared" si="802"/>
        <v>3</v>
      </c>
      <c r="N4719" s="369">
        <f t="shared" si="803"/>
        <v>3</v>
      </c>
      <c r="O4719" s="369">
        <v>6</v>
      </c>
      <c r="P4719" s="369"/>
      <c r="Q4719" s="366"/>
    </row>
    <row r="4720" spans="1:17">
      <c r="A4720" s="365">
        <v>45719</v>
      </c>
      <c r="B4720" s="366" t="s">
        <v>81</v>
      </c>
      <c r="C4720" s="366">
        <v>2</v>
      </c>
      <c r="D4720" s="366">
        <v>15</v>
      </c>
      <c r="E4720" s="366">
        <v>2908</v>
      </c>
      <c r="F4720" s="366">
        <v>35</v>
      </c>
      <c r="G4720" s="366">
        <v>1.7</v>
      </c>
      <c r="H4720" s="366">
        <v>1</v>
      </c>
      <c r="I4720" s="366">
        <v>31</v>
      </c>
      <c r="J4720" s="367">
        <v>93.4</v>
      </c>
      <c r="K4720" s="368">
        <f>IFERROR(TablaAforos[[#This Row],[AREA DEL POTRERO]]/TablaAforos[[#This Row],[NUMERO VACAS LOTE]]/TablaAforos[[#This Row],[DIAS OCUPACION]],"")</f>
        <v>83.085714285714289</v>
      </c>
      <c r="L4720" s="369">
        <f>YEAR(A4720)</f>
        <v>2025</v>
      </c>
      <c r="M4720" s="369">
        <f>MONTH(A4720)</f>
        <v>3</v>
      </c>
      <c r="N4720" s="369">
        <f>DAY(A4720)</f>
        <v>3</v>
      </c>
      <c r="O4720" s="369">
        <v>6</v>
      </c>
      <c r="P4720" s="369"/>
      <c r="Q4720" s="366"/>
    </row>
    <row r="4721" spans="1:17">
      <c r="A4721" s="335">
        <v>45719</v>
      </c>
      <c r="B4721" s="336" t="s">
        <v>82</v>
      </c>
      <c r="C4721" s="336" t="s">
        <v>87</v>
      </c>
      <c r="D4721" s="336">
        <v>67</v>
      </c>
      <c r="E4721" s="336">
        <v>2500</v>
      </c>
      <c r="F4721" s="336">
        <v>41</v>
      </c>
      <c r="G4721" s="336">
        <v>2.2000000000000002</v>
      </c>
      <c r="H4721" s="336">
        <v>1</v>
      </c>
      <c r="I4721" s="336">
        <v>37</v>
      </c>
      <c r="J4721" s="21">
        <v>80.5</v>
      </c>
      <c r="K4721" s="337">
        <f>IFERROR(TablaAforos[[#This Row],[AREA DEL POTRERO]]/TablaAforos[[#This Row],[NUMERO VACAS LOTE]]/TablaAforos[[#This Row],[DIAS OCUPACION]],"")</f>
        <v>60.975609756097562</v>
      </c>
      <c r="L4721" s="338">
        <f t="shared" si="801"/>
        <v>2025</v>
      </c>
      <c r="M4721" s="338">
        <f t="shared" si="802"/>
        <v>3</v>
      </c>
      <c r="N4721" s="338">
        <f t="shared" si="803"/>
        <v>3</v>
      </c>
      <c r="O4721" s="338">
        <v>6</v>
      </c>
      <c r="P4721" s="338"/>
      <c r="Q4721" s="336"/>
    </row>
    <row r="4722" spans="1:17">
      <c r="A4722" s="365">
        <v>45720</v>
      </c>
      <c r="B4722" s="366" t="s">
        <v>81</v>
      </c>
      <c r="C4722" s="366">
        <v>1</v>
      </c>
      <c r="D4722" s="366">
        <v>2</v>
      </c>
      <c r="E4722" s="366">
        <v>2458</v>
      </c>
      <c r="F4722" s="366">
        <v>39</v>
      </c>
      <c r="G4722" s="366">
        <v>2</v>
      </c>
      <c r="H4722" s="366">
        <v>1</v>
      </c>
      <c r="I4722" s="366">
        <v>28</v>
      </c>
      <c r="J4722" s="367">
        <v>84.4</v>
      </c>
      <c r="K4722" s="368">
        <f>IFERROR(TablaAforos[[#This Row],[AREA DEL POTRERO]]/TablaAforos[[#This Row],[NUMERO VACAS LOTE]]/TablaAforos[[#This Row],[DIAS OCUPACION]],"")</f>
        <v>63.025641025641029</v>
      </c>
      <c r="L4722" s="369">
        <f>YEAR(A4722)</f>
        <v>2025</v>
      </c>
      <c r="M4722" s="369">
        <f>MONTH(A4722)</f>
        <v>3</v>
      </c>
      <c r="N4722" s="369">
        <f>DAY(A4722)</f>
        <v>4</v>
      </c>
      <c r="O4722" s="369">
        <v>6</v>
      </c>
      <c r="P4722" s="369"/>
      <c r="Q4722" s="366"/>
    </row>
    <row r="4723" spans="1:17">
      <c r="A4723" s="365">
        <v>45720</v>
      </c>
      <c r="B4723" s="366" t="s">
        <v>81</v>
      </c>
      <c r="C4723" s="366">
        <v>2</v>
      </c>
      <c r="D4723" s="366">
        <v>16</v>
      </c>
      <c r="E4723" s="366">
        <v>2327</v>
      </c>
      <c r="F4723" s="366">
        <v>35</v>
      </c>
      <c r="G4723" s="366">
        <v>1.5</v>
      </c>
      <c r="H4723" s="366">
        <v>1</v>
      </c>
      <c r="I4723" s="366">
        <v>31</v>
      </c>
      <c r="J4723" s="367">
        <v>68.3</v>
      </c>
      <c r="K4723" s="368">
        <f>IFERROR(TablaAforos[[#This Row],[AREA DEL POTRERO]]/TablaAforos[[#This Row],[NUMERO VACAS LOTE]]/TablaAforos[[#This Row],[DIAS OCUPACION]],"")</f>
        <v>66.48571428571428</v>
      </c>
      <c r="L4723" s="369">
        <f>YEAR(A4723)</f>
        <v>2025</v>
      </c>
      <c r="M4723" s="369">
        <f>MONTH(A4723)</f>
        <v>3</v>
      </c>
      <c r="N4723" s="369">
        <f>DAY(A4723)</f>
        <v>4</v>
      </c>
      <c r="O4723" s="369">
        <v>6</v>
      </c>
      <c r="P4723" s="369"/>
      <c r="Q4723" s="366"/>
    </row>
    <row r="4724" spans="1:17">
      <c r="A4724" s="365">
        <v>45720</v>
      </c>
      <c r="B4724" s="366" t="s">
        <v>82</v>
      </c>
      <c r="C4724" s="366" t="s">
        <v>86</v>
      </c>
      <c r="D4724" s="366">
        <v>37</v>
      </c>
      <c r="E4724" s="366">
        <v>6600</v>
      </c>
      <c r="F4724" s="366">
        <v>39</v>
      </c>
      <c r="G4724" s="366">
        <v>1.9</v>
      </c>
      <c r="H4724" s="366">
        <v>2</v>
      </c>
      <c r="I4724" s="366">
        <v>31</v>
      </c>
      <c r="J4724" s="367">
        <v>98</v>
      </c>
      <c r="K4724" s="368">
        <f>IFERROR(TablaAforos[[#This Row],[AREA DEL POTRERO]]/TablaAforos[[#This Row],[NUMERO VACAS LOTE]]/TablaAforos[[#This Row],[DIAS OCUPACION]],"")</f>
        <v>84.615384615384613</v>
      </c>
      <c r="L4724" s="369">
        <f>YEAR(A4724)</f>
        <v>2025</v>
      </c>
      <c r="M4724" s="369">
        <f>MONTH(A4724)</f>
        <v>3</v>
      </c>
      <c r="N4724" s="369">
        <f>DAY(A4724)</f>
        <v>4</v>
      </c>
      <c r="O4724" s="369">
        <v>6</v>
      </c>
      <c r="P4724" s="369"/>
      <c r="Q4724" s="366"/>
    </row>
    <row r="4725" spans="1:17">
      <c r="A4725" s="335">
        <v>45720</v>
      </c>
      <c r="B4725" s="336" t="s">
        <v>82</v>
      </c>
      <c r="C4725" s="336" t="s">
        <v>87</v>
      </c>
      <c r="D4725" s="336">
        <v>69</v>
      </c>
      <c r="E4725" s="336">
        <v>2500</v>
      </c>
      <c r="F4725" s="336">
        <v>41</v>
      </c>
      <c r="G4725" s="336">
        <v>2.2000000000000002</v>
      </c>
      <c r="H4725" s="336">
        <v>1</v>
      </c>
      <c r="I4725" s="336">
        <v>37</v>
      </c>
      <c r="J4725" s="21">
        <v>88</v>
      </c>
      <c r="K4725" s="337">
        <f>IFERROR(TablaAforos[[#This Row],[AREA DEL POTRERO]]/TablaAforos[[#This Row],[NUMERO VACAS LOTE]]/TablaAforos[[#This Row],[DIAS OCUPACION]],"")</f>
        <v>60.975609756097562</v>
      </c>
      <c r="L4725" s="338">
        <f t="shared" si="801"/>
        <v>2025</v>
      </c>
      <c r="M4725" s="338">
        <f t="shared" si="802"/>
        <v>3</v>
      </c>
      <c r="N4725" s="338">
        <f t="shared" si="803"/>
        <v>4</v>
      </c>
      <c r="O4725" s="338">
        <v>6</v>
      </c>
      <c r="P4725" s="338"/>
      <c r="Q4725" s="336"/>
    </row>
    <row r="4726" spans="1:17">
      <c r="A4726" s="365">
        <v>45721</v>
      </c>
      <c r="B4726" s="366" t="s">
        <v>81</v>
      </c>
      <c r="C4726" s="366">
        <v>1</v>
      </c>
      <c r="D4726" s="366">
        <v>1</v>
      </c>
      <c r="E4726" s="366">
        <v>2944</v>
      </c>
      <c r="F4726" s="366">
        <v>39</v>
      </c>
      <c r="G4726" s="366">
        <v>2.4</v>
      </c>
      <c r="H4726" s="366">
        <v>1</v>
      </c>
      <c r="I4726" s="366">
        <v>28</v>
      </c>
      <c r="J4726" s="367">
        <v>120</v>
      </c>
      <c r="K4726" s="368">
        <f>IFERROR(TablaAforos[[#This Row],[AREA DEL POTRERO]]/TablaAforos[[#This Row],[NUMERO VACAS LOTE]]/TablaAforos[[#This Row],[DIAS OCUPACION]],"")</f>
        <v>75.487179487179489</v>
      </c>
      <c r="L4726" s="369">
        <f>YEAR(A4726)</f>
        <v>2025</v>
      </c>
      <c r="M4726" s="369">
        <f>MONTH(A4726)</f>
        <v>3</v>
      </c>
      <c r="N4726" s="369">
        <f>DAY(A4726)</f>
        <v>5</v>
      </c>
      <c r="O4726" s="369">
        <v>6</v>
      </c>
      <c r="P4726" s="369"/>
      <c r="Q4726" s="366"/>
    </row>
    <row r="4727" spans="1:17">
      <c r="A4727" s="365">
        <v>45721</v>
      </c>
      <c r="B4727" s="366" t="s">
        <v>81</v>
      </c>
      <c r="C4727" s="366">
        <v>2</v>
      </c>
      <c r="D4727" s="366">
        <v>71</v>
      </c>
      <c r="E4727" s="366">
        <v>2184</v>
      </c>
      <c r="F4727" s="366">
        <v>37</v>
      </c>
      <c r="G4727" s="366">
        <v>2.2000000000000002</v>
      </c>
      <c r="H4727" s="366">
        <v>1</v>
      </c>
      <c r="I4727" s="366">
        <v>31</v>
      </c>
      <c r="J4727" s="367">
        <v>84.4</v>
      </c>
      <c r="K4727" s="368">
        <f>IFERROR(TablaAforos[[#This Row],[AREA DEL POTRERO]]/TablaAforos[[#This Row],[NUMERO VACAS LOTE]]/TablaAforos[[#This Row],[DIAS OCUPACION]],"")</f>
        <v>59.027027027027025</v>
      </c>
      <c r="L4727" s="369">
        <f>YEAR(A4727)</f>
        <v>2025</v>
      </c>
      <c r="M4727" s="369">
        <f>MONTH(A4727)</f>
        <v>3</v>
      </c>
      <c r="N4727" s="369">
        <f>DAY(A4727)</f>
        <v>5</v>
      </c>
      <c r="O4727" s="369">
        <v>6</v>
      </c>
      <c r="P4727" s="369"/>
      <c r="Q4727" s="366"/>
    </row>
    <row r="4728" spans="1:17">
      <c r="A4728" s="335">
        <v>45721</v>
      </c>
      <c r="B4728" s="336" t="s">
        <v>82</v>
      </c>
      <c r="C4728" s="336" t="s">
        <v>87</v>
      </c>
      <c r="D4728" s="336">
        <v>70</v>
      </c>
      <c r="E4728" s="336">
        <v>2500</v>
      </c>
      <c r="F4728" s="336">
        <v>41</v>
      </c>
      <c r="G4728" s="336">
        <v>1.2</v>
      </c>
      <c r="H4728" s="336">
        <v>1</v>
      </c>
      <c r="I4728" s="336">
        <v>37</v>
      </c>
      <c r="J4728" s="21">
        <v>44.6</v>
      </c>
      <c r="K4728" s="337">
        <f>IFERROR(TablaAforos[[#This Row],[AREA DEL POTRERO]]/TablaAforos[[#This Row],[NUMERO VACAS LOTE]]/TablaAforos[[#This Row],[DIAS OCUPACION]],"")</f>
        <v>60.975609756097562</v>
      </c>
      <c r="L4728" s="338">
        <f t="shared" si="801"/>
        <v>2025</v>
      </c>
      <c r="M4728" s="338">
        <f t="shared" si="802"/>
        <v>3</v>
      </c>
      <c r="N4728" s="338">
        <f t="shared" si="803"/>
        <v>5</v>
      </c>
      <c r="O4728" s="338">
        <v>6</v>
      </c>
      <c r="P4728" s="338"/>
      <c r="Q4728" s="336"/>
    </row>
    <row r="4729" spans="1:17">
      <c r="A4729" s="335">
        <v>45722</v>
      </c>
      <c r="B4729" s="336" t="s">
        <v>81</v>
      </c>
      <c r="C4729" s="336">
        <v>1</v>
      </c>
      <c r="D4729" s="336">
        <v>134</v>
      </c>
      <c r="E4729" s="336">
        <v>4007</v>
      </c>
      <c r="F4729" s="336">
        <v>39</v>
      </c>
      <c r="G4729" s="336">
        <v>2.1</v>
      </c>
      <c r="H4729" s="336">
        <v>1.5</v>
      </c>
      <c r="I4729" s="336">
        <v>40</v>
      </c>
      <c r="J4729" s="21">
        <v>96.6</v>
      </c>
      <c r="K4729" s="337">
        <f>IFERROR(TablaAforos[[#This Row],[AREA DEL POTRERO]]/TablaAforos[[#This Row],[NUMERO VACAS LOTE]]/TablaAforos[[#This Row],[DIAS OCUPACION]],"")</f>
        <v>68.495726495726487</v>
      </c>
      <c r="L4729" s="338">
        <f>YEAR(A4729)</f>
        <v>2025</v>
      </c>
      <c r="M4729" s="338">
        <f>MONTH(A4729)</f>
        <v>3</v>
      </c>
      <c r="N4729" s="338">
        <f>DAY(A4729)</f>
        <v>6</v>
      </c>
      <c r="O4729" s="338">
        <v>6</v>
      </c>
      <c r="P4729" s="338"/>
      <c r="Q4729" s="336"/>
    </row>
    <row r="4730" spans="1:17">
      <c r="A4730" s="365">
        <v>45722</v>
      </c>
      <c r="B4730" s="366" t="s">
        <v>81</v>
      </c>
      <c r="C4730" s="366">
        <v>2</v>
      </c>
      <c r="D4730" s="366">
        <v>81</v>
      </c>
      <c r="E4730" s="366">
        <v>2191</v>
      </c>
      <c r="F4730" s="366">
        <v>37</v>
      </c>
      <c r="G4730" s="366">
        <v>2</v>
      </c>
      <c r="H4730" s="366">
        <v>1</v>
      </c>
      <c r="I4730" s="366">
        <v>31</v>
      </c>
      <c r="J4730" s="367">
        <v>78.099999999999994</v>
      </c>
      <c r="K4730" s="368">
        <f>IFERROR(TablaAforos[[#This Row],[AREA DEL POTRERO]]/TablaAforos[[#This Row],[NUMERO VACAS LOTE]]/TablaAforos[[#This Row],[DIAS OCUPACION]],"")</f>
        <v>59.216216216216218</v>
      </c>
      <c r="L4730" s="369">
        <f>YEAR(A4730)</f>
        <v>2025</v>
      </c>
      <c r="M4730" s="369">
        <f>MONTH(A4730)</f>
        <v>3</v>
      </c>
      <c r="N4730" s="369">
        <f>DAY(A4730)</f>
        <v>6</v>
      </c>
      <c r="O4730" s="369">
        <v>6</v>
      </c>
      <c r="P4730" s="369"/>
      <c r="Q4730" s="366"/>
    </row>
    <row r="4731" spans="1:17">
      <c r="A4731" s="365">
        <v>45722</v>
      </c>
      <c r="B4731" s="366" t="s">
        <v>82</v>
      </c>
      <c r="C4731" s="366" t="s">
        <v>86</v>
      </c>
      <c r="D4731" s="366">
        <v>30</v>
      </c>
      <c r="E4731" s="366">
        <v>12578</v>
      </c>
      <c r="F4731" s="366">
        <v>40</v>
      </c>
      <c r="G4731" s="366">
        <v>3.1</v>
      </c>
      <c r="H4731" s="366">
        <v>3</v>
      </c>
      <c r="I4731" s="366">
        <v>29</v>
      </c>
      <c r="J4731" s="367">
        <v>118</v>
      </c>
      <c r="K4731" s="368">
        <f>IFERROR(TablaAforos[[#This Row],[AREA DEL POTRERO]]/TablaAforos[[#This Row],[NUMERO VACAS LOTE]]/TablaAforos[[#This Row],[DIAS OCUPACION]],"")</f>
        <v>104.81666666666666</v>
      </c>
      <c r="L4731" s="369">
        <f>YEAR(A4731)</f>
        <v>2025</v>
      </c>
      <c r="M4731" s="369">
        <f>MONTH(A4731)</f>
        <v>3</v>
      </c>
      <c r="N4731" s="369">
        <f>DAY(A4731)</f>
        <v>6</v>
      </c>
      <c r="O4731" s="369">
        <v>0</v>
      </c>
      <c r="P4731" s="369"/>
      <c r="Q4731" s="366"/>
    </row>
    <row r="4732" spans="1:17">
      <c r="A4732" s="335">
        <v>45722</v>
      </c>
      <c r="B4732" s="336" t="s">
        <v>82</v>
      </c>
      <c r="C4732" s="336" t="s">
        <v>87</v>
      </c>
      <c r="D4732" s="336">
        <v>43</v>
      </c>
      <c r="E4732" s="336">
        <v>8325</v>
      </c>
      <c r="F4732" s="336">
        <v>41</v>
      </c>
      <c r="G4732" s="336">
        <v>1.9</v>
      </c>
      <c r="H4732" s="336">
        <v>1</v>
      </c>
      <c r="I4732" s="336">
        <v>35</v>
      </c>
      <c r="J4732" s="21">
        <v>93.6</v>
      </c>
      <c r="K4732" s="337">
        <f>IFERROR(TablaAforos[[#This Row],[AREA DEL POTRERO]]/TablaAforos[[#This Row],[NUMERO VACAS LOTE]]/TablaAforos[[#This Row],[DIAS OCUPACION]],"")</f>
        <v>203.04878048780489</v>
      </c>
      <c r="L4732" s="338">
        <f t="shared" si="801"/>
        <v>2025</v>
      </c>
      <c r="M4732" s="338">
        <f t="shared" si="802"/>
        <v>3</v>
      </c>
      <c r="N4732" s="338">
        <f t="shared" si="803"/>
        <v>6</v>
      </c>
      <c r="O4732" s="338">
        <v>6</v>
      </c>
      <c r="P4732" s="338"/>
      <c r="Q4732" s="336"/>
    </row>
    <row r="4733" spans="1:17">
      <c r="A4733" s="365">
        <v>45722</v>
      </c>
      <c r="B4733" s="366" t="s">
        <v>88</v>
      </c>
      <c r="C4733" s="366">
        <v>1</v>
      </c>
      <c r="D4733" s="366">
        <v>8</v>
      </c>
      <c r="E4733" s="366">
        <v>12800</v>
      </c>
      <c r="F4733" s="366">
        <v>57</v>
      </c>
      <c r="G4733" s="366">
        <v>0.9</v>
      </c>
      <c r="H4733" s="366">
        <v>1.5</v>
      </c>
      <c r="I4733" s="366">
        <v>28</v>
      </c>
      <c r="J4733" s="367">
        <v>96.3</v>
      </c>
      <c r="K4733" s="368">
        <f>IFERROR(TablaAforos[[#This Row],[AREA DEL POTRERO]]/TablaAforos[[#This Row],[NUMERO VACAS LOTE]]/TablaAforos[[#This Row],[DIAS OCUPACION]],"")</f>
        <v>149.70760233918128</v>
      </c>
      <c r="L4733" s="369">
        <f t="shared" ref="L4733:L4750" si="804">YEAR(A4733)</f>
        <v>2025</v>
      </c>
      <c r="M4733" s="369">
        <f t="shared" ref="M4733:M4750" si="805">MONTH(A4733)</f>
        <v>3</v>
      </c>
      <c r="N4733" s="369">
        <f t="shared" ref="N4733:N4750" si="806">DAY(A4733)</f>
        <v>6</v>
      </c>
      <c r="O4733" s="369">
        <v>6</v>
      </c>
      <c r="P4733" s="369"/>
      <c r="Q4733" s="366"/>
    </row>
    <row r="4734" spans="1:17">
      <c r="A4734" s="365">
        <v>45723</v>
      </c>
      <c r="B4734" s="366" t="s">
        <v>81</v>
      </c>
      <c r="C4734" s="366">
        <v>2</v>
      </c>
      <c r="D4734" s="366">
        <v>79</v>
      </c>
      <c r="E4734" s="366">
        <v>2750</v>
      </c>
      <c r="F4734" s="366">
        <v>37</v>
      </c>
      <c r="G4734" s="366">
        <v>2</v>
      </c>
      <c r="H4734" s="366">
        <v>1</v>
      </c>
      <c r="I4734" s="366">
        <v>31</v>
      </c>
      <c r="J4734" s="367">
        <v>99</v>
      </c>
      <c r="K4734" s="368">
        <f>IFERROR(TablaAforos[[#This Row],[AREA DEL POTRERO]]/TablaAforos[[#This Row],[NUMERO VACAS LOTE]]/TablaAforos[[#This Row],[DIAS OCUPACION]],"")</f>
        <v>74.324324324324323</v>
      </c>
      <c r="L4734" s="369">
        <f t="shared" si="804"/>
        <v>2025</v>
      </c>
      <c r="M4734" s="369">
        <f t="shared" si="805"/>
        <v>3</v>
      </c>
      <c r="N4734" s="369">
        <f t="shared" si="806"/>
        <v>7</v>
      </c>
      <c r="O4734" s="369">
        <v>6</v>
      </c>
      <c r="P4734" s="369"/>
      <c r="Q4734" s="366"/>
    </row>
    <row r="4735" spans="1:17">
      <c r="A4735" s="335">
        <v>45724</v>
      </c>
      <c r="B4735" s="336" t="s">
        <v>81</v>
      </c>
      <c r="C4735" s="336">
        <v>1</v>
      </c>
      <c r="D4735" s="336">
        <v>8</v>
      </c>
      <c r="E4735" s="336">
        <v>2211</v>
      </c>
      <c r="F4735" s="336">
        <v>39</v>
      </c>
      <c r="G4735" s="336">
        <v>2.2000000000000002</v>
      </c>
      <c r="H4735" s="336">
        <v>1</v>
      </c>
      <c r="I4735" s="336">
        <v>30</v>
      </c>
      <c r="J4735" s="21">
        <v>81.099999999999994</v>
      </c>
      <c r="K4735" s="337">
        <f>IFERROR(TablaAforos[[#This Row],[AREA DEL POTRERO]]/TablaAforos[[#This Row],[NUMERO VACAS LOTE]]/TablaAforos[[#This Row],[DIAS OCUPACION]],"")</f>
        <v>56.692307692307693</v>
      </c>
      <c r="L4735" s="338">
        <f t="shared" si="804"/>
        <v>2025</v>
      </c>
      <c r="M4735" s="338">
        <f t="shared" si="805"/>
        <v>3</v>
      </c>
      <c r="N4735" s="338">
        <f t="shared" si="806"/>
        <v>8</v>
      </c>
      <c r="O4735" s="338">
        <v>6</v>
      </c>
      <c r="P4735" s="338"/>
      <c r="Q4735" s="336"/>
    </row>
    <row r="4736" spans="1:17">
      <c r="A4736" s="365">
        <v>45724</v>
      </c>
      <c r="B4736" s="366" t="s">
        <v>81</v>
      </c>
      <c r="C4736" s="366">
        <v>2</v>
      </c>
      <c r="D4736" s="366">
        <v>77</v>
      </c>
      <c r="E4736" s="366">
        <v>2066</v>
      </c>
      <c r="F4736" s="366">
        <v>37</v>
      </c>
      <c r="G4736" s="366">
        <v>2</v>
      </c>
      <c r="H4736" s="366">
        <v>1</v>
      </c>
      <c r="I4736" s="366">
        <v>31</v>
      </c>
      <c r="J4736" s="367">
        <v>74.8</v>
      </c>
      <c r="K4736" s="368">
        <f>IFERROR(TablaAforos[[#This Row],[AREA DEL POTRERO]]/TablaAforos[[#This Row],[NUMERO VACAS LOTE]]/TablaAforos[[#This Row],[DIAS OCUPACION]],"")</f>
        <v>55.837837837837839</v>
      </c>
      <c r="L4736" s="369">
        <f t="shared" si="804"/>
        <v>2025</v>
      </c>
      <c r="M4736" s="369">
        <f t="shared" si="805"/>
        <v>3</v>
      </c>
      <c r="N4736" s="369">
        <f t="shared" si="806"/>
        <v>8</v>
      </c>
      <c r="O4736" s="369">
        <v>6</v>
      </c>
      <c r="P4736" s="369"/>
      <c r="Q4736" s="366"/>
    </row>
    <row r="4737" spans="1:17">
      <c r="A4737" s="365">
        <v>45724</v>
      </c>
      <c r="B4737" s="366" t="s">
        <v>82</v>
      </c>
      <c r="C4737" s="366" t="s">
        <v>87</v>
      </c>
      <c r="D4737" s="366">
        <v>44</v>
      </c>
      <c r="E4737" s="366">
        <v>12727</v>
      </c>
      <c r="F4737" s="366">
        <v>41</v>
      </c>
      <c r="G4737" s="366">
        <v>1.4</v>
      </c>
      <c r="H4737" s="366">
        <v>3</v>
      </c>
      <c r="I4737" s="366">
        <v>32</v>
      </c>
      <c r="J4737" s="367">
        <v>92.5</v>
      </c>
      <c r="K4737" s="368">
        <f>IFERROR(TablaAforos[[#This Row],[AREA DEL POTRERO]]/TablaAforos[[#This Row],[NUMERO VACAS LOTE]]/TablaAforos[[#This Row],[DIAS OCUPACION]],"")</f>
        <v>103.47154471544717</v>
      </c>
      <c r="L4737" s="369">
        <f t="shared" si="804"/>
        <v>2025</v>
      </c>
      <c r="M4737" s="369">
        <f t="shared" si="805"/>
        <v>3</v>
      </c>
      <c r="N4737" s="369">
        <f t="shared" si="806"/>
        <v>8</v>
      </c>
      <c r="O4737" s="369">
        <v>6</v>
      </c>
      <c r="P4737" s="369"/>
      <c r="Q4737" s="366"/>
    </row>
    <row r="4738" spans="1:17">
      <c r="A4738" s="365">
        <v>45724</v>
      </c>
      <c r="B4738" s="366" t="s">
        <v>88</v>
      </c>
      <c r="C4738" s="366">
        <v>1</v>
      </c>
      <c r="D4738" s="366">
        <v>9</v>
      </c>
      <c r="E4738" s="366">
        <v>8011</v>
      </c>
      <c r="F4738" s="366">
        <v>54</v>
      </c>
      <c r="G4738" s="366">
        <v>1.2</v>
      </c>
      <c r="H4738" s="366">
        <v>1</v>
      </c>
      <c r="I4738" s="366">
        <v>27</v>
      </c>
      <c r="J4738" s="367">
        <v>114</v>
      </c>
      <c r="K4738" s="368">
        <f>IFERROR(TablaAforos[[#This Row],[AREA DEL POTRERO]]/TablaAforos[[#This Row],[NUMERO VACAS LOTE]]/TablaAforos[[#This Row],[DIAS OCUPACION]],"")</f>
        <v>148.35185185185185</v>
      </c>
      <c r="L4738" s="369">
        <f t="shared" si="804"/>
        <v>2025</v>
      </c>
      <c r="M4738" s="369">
        <f t="shared" si="805"/>
        <v>3</v>
      </c>
      <c r="N4738" s="369">
        <f t="shared" si="806"/>
        <v>8</v>
      </c>
      <c r="O4738" s="369">
        <v>6</v>
      </c>
      <c r="P4738" s="369"/>
      <c r="Q4738" s="366"/>
    </row>
    <row r="4739" spans="1:17">
      <c r="A4739" s="365">
        <v>45725</v>
      </c>
      <c r="B4739" s="366" t="s">
        <v>81</v>
      </c>
      <c r="C4739" s="366">
        <v>1</v>
      </c>
      <c r="D4739" s="366">
        <v>9</v>
      </c>
      <c r="E4739" s="366">
        <v>2169</v>
      </c>
      <c r="F4739" s="366">
        <v>39</v>
      </c>
      <c r="G4739" s="366">
        <v>2.2000000000000002</v>
      </c>
      <c r="H4739" s="366">
        <v>1</v>
      </c>
      <c r="I4739" s="366">
        <v>30</v>
      </c>
      <c r="J4739" s="367">
        <v>81.3</v>
      </c>
      <c r="K4739" s="368">
        <f>IFERROR(TablaAforos[[#This Row],[AREA DEL POTRERO]]/TablaAforos[[#This Row],[NUMERO VACAS LOTE]]/TablaAforos[[#This Row],[DIAS OCUPACION]],"")</f>
        <v>55.615384615384613</v>
      </c>
      <c r="L4739" s="369">
        <f t="shared" si="804"/>
        <v>2025</v>
      </c>
      <c r="M4739" s="369">
        <f t="shared" si="805"/>
        <v>3</v>
      </c>
      <c r="N4739" s="369">
        <f t="shared" si="806"/>
        <v>9</v>
      </c>
      <c r="O4739" s="369">
        <v>6</v>
      </c>
      <c r="P4739" s="369"/>
      <c r="Q4739" s="366"/>
    </row>
    <row r="4740" spans="1:17">
      <c r="A4740" s="365">
        <v>45725</v>
      </c>
      <c r="B4740" s="366" t="s">
        <v>81</v>
      </c>
      <c r="C4740" s="366">
        <v>2</v>
      </c>
      <c r="D4740" s="366">
        <v>76</v>
      </c>
      <c r="E4740" s="366">
        <v>2562</v>
      </c>
      <c r="F4740" s="366">
        <v>37</v>
      </c>
      <c r="G4740" s="366">
        <v>2.1</v>
      </c>
      <c r="H4740" s="366">
        <v>1</v>
      </c>
      <c r="I4740" s="366">
        <v>31</v>
      </c>
      <c r="J4740" s="367">
        <v>98.6</v>
      </c>
      <c r="K4740" s="368">
        <f>IFERROR(TablaAforos[[#This Row],[AREA DEL POTRERO]]/TablaAforos[[#This Row],[NUMERO VACAS LOTE]]/TablaAforos[[#This Row],[DIAS OCUPACION]],"")</f>
        <v>69.243243243243242</v>
      </c>
      <c r="L4740" s="369">
        <f t="shared" si="804"/>
        <v>2025</v>
      </c>
      <c r="M4740" s="369">
        <f t="shared" si="805"/>
        <v>3</v>
      </c>
      <c r="N4740" s="369">
        <f t="shared" si="806"/>
        <v>9</v>
      </c>
      <c r="O4740" s="369">
        <v>6</v>
      </c>
      <c r="P4740" s="369"/>
      <c r="Q4740" s="366"/>
    </row>
    <row r="4741" spans="1:17">
      <c r="A4741" s="365">
        <v>45726</v>
      </c>
      <c r="B4741" s="366" t="s">
        <v>88</v>
      </c>
      <c r="C4741" s="366">
        <v>1</v>
      </c>
      <c r="D4741" s="366">
        <v>4</v>
      </c>
      <c r="E4741" s="366">
        <v>11400</v>
      </c>
      <c r="F4741" s="366">
        <v>54</v>
      </c>
      <c r="G4741" s="366">
        <v>1.8</v>
      </c>
      <c r="H4741" s="366">
        <v>2.5</v>
      </c>
      <c r="I4741" s="366">
        <v>30</v>
      </c>
      <c r="J4741" s="367">
        <v>99.9</v>
      </c>
      <c r="K4741" s="368">
        <f>IFERROR(TablaAforos[[#This Row],[AREA DEL POTRERO]]/TablaAforos[[#This Row],[NUMERO VACAS LOTE]]/TablaAforos[[#This Row],[DIAS OCUPACION]],"")</f>
        <v>84.444444444444443</v>
      </c>
      <c r="L4741" s="369">
        <f t="shared" si="804"/>
        <v>2025</v>
      </c>
      <c r="M4741" s="369">
        <f t="shared" si="805"/>
        <v>3</v>
      </c>
      <c r="N4741" s="369">
        <f t="shared" si="806"/>
        <v>10</v>
      </c>
      <c r="O4741" s="369">
        <v>6</v>
      </c>
      <c r="P4741" s="369"/>
      <c r="Q4741" s="366"/>
    </row>
    <row r="4742" spans="1:17">
      <c r="A4742" s="365">
        <v>45726</v>
      </c>
      <c r="B4742" s="366" t="s">
        <v>81</v>
      </c>
      <c r="C4742" s="366">
        <v>1</v>
      </c>
      <c r="D4742" s="366">
        <v>10</v>
      </c>
      <c r="E4742" s="366">
        <v>2317</v>
      </c>
      <c r="F4742" s="366">
        <v>39</v>
      </c>
      <c r="G4742" s="366">
        <v>2.2000000000000002</v>
      </c>
      <c r="H4742" s="366">
        <v>1</v>
      </c>
      <c r="I4742" s="366">
        <v>30</v>
      </c>
      <c r="J4742" s="367">
        <v>86.5</v>
      </c>
      <c r="K4742" s="368">
        <f>IFERROR(TablaAforos[[#This Row],[AREA DEL POTRERO]]/TablaAforos[[#This Row],[NUMERO VACAS LOTE]]/TablaAforos[[#This Row],[DIAS OCUPACION]],"")</f>
        <v>59.410256410256409</v>
      </c>
      <c r="L4742" s="369">
        <f t="shared" si="804"/>
        <v>2025</v>
      </c>
      <c r="M4742" s="369">
        <f t="shared" si="805"/>
        <v>3</v>
      </c>
      <c r="N4742" s="369">
        <f t="shared" si="806"/>
        <v>10</v>
      </c>
      <c r="O4742" s="369">
        <v>6</v>
      </c>
      <c r="P4742" s="369"/>
      <c r="Q4742" s="366"/>
    </row>
    <row r="4743" spans="1:17">
      <c r="A4743" s="365">
        <v>45726</v>
      </c>
      <c r="B4743" s="366" t="s">
        <v>82</v>
      </c>
      <c r="C4743" s="366" t="s">
        <v>87</v>
      </c>
      <c r="D4743" s="366">
        <v>46</v>
      </c>
      <c r="E4743" s="366">
        <v>2500</v>
      </c>
      <c r="F4743" s="366">
        <v>40</v>
      </c>
      <c r="G4743" s="366">
        <v>1.3</v>
      </c>
      <c r="H4743" s="366">
        <v>1</v>
      </c>
      <c r="I4743" s="366">
        <v>30</v>
      </c>
      <c r="J4743" s="367">
        <v>50.6</v>
      </c>
      <c r="K4743" s="368">
        <f>IFERROR(TablaAforos[[#This Row],[AREA DEL POTRERO]]/TablaAforos[[#This Row],[NUMERO VACAS LOTE]]/TablaAforos[[#This Row],[DIAS OCUPACION]],"")</f>
        <v>62.5</v>
      </c>
      <c r="L4743" s="369">
        <f t="shared" si="804"/>
        <v>2025</v>
      </c>
      <c r="M4743" s="369">
        <f t="shared" si="805"/>
        <v>3</v>
      </c>
      <c r="N4743" s="369">
        <f t="shared" si="806"/>
        <v>10</v>
      </c>
      <c r="O4743" s="369">
        <v>6</v>
      </c>
      <c r="P4743" s="369"/>
      <c r="Q4743" s="366"/>
    </row>
    <row r="4744" spans="1:17">
      <c r="A4744" s="365">
        <v>45726</v>
      </c>
      <c r="B4744" s="366" t="s">
        <v>82</v>
      </c>
      <c r="C4744" s="366" t="s">
        <v>86</v>
      </c>
      <c r="D4744" s="366">
        <v>33</v>
      </c>
      <c r="E4744" s="366">
        <v>6323</v>
      </c>
      <c r="F4744" s="366">
        <v>40</v>
      </c>
      <c r="G4744" s="366">
        <v>2.2999999999999998</v>
      </c>
      <c r="H4744" s="366">
        <v>2</v>
      </c>
      <c r="I4744" s="366">
        <v>24</v>
      </c>
      <c r="J4744" s="367">
        <v>90.7</v>
      </c>
      <c r="K4744" s="368">
        <f>IFERROR(TablaAforos[[#This Row],[AREA DEL POTRERO]]/TablaAforos[[#This Row],[NUMERO VACAS LOTE]]/TablaAforos[[#This Row],[DIAS OCUPACION]],"")</f>
        <v>79.037499999999994</v>
      </c>
      <c r="L4744" s="369">
        <f t="shared" si="804"/>
        <v>2025</v>
      </c>
      <c r="M4744" s="369">
        <f t="shared" si="805"/>
        <v>3</v>
      </c>
      <c r="N4744" s="369">
        <f t="shared" si="806"/>
        <v>10</v>
      </c>
      <c r="O4744" s="369">
        <v>0</v>
      </c>
      <c r="P4744" s="369"/>
      <c r="Q4744" s="366"/>
    </row>
    <row r="4745" spans="1:17">
      <c r="A4745" s="365">
        <v>45726</v>
      </c>
      <c r="B4745" s="366" t="s">
        <v>82</v>
      </c>
      <c r="C4745" s="366" t="s">
        <v>86</v>
      </c>
      <c r="D4745" s="366">
        <v>14</v>
      </c>
      <c r="E4745" s="366">
        <v>2500</v>
      </c>
      <c r="F4745" s="366">
        <v>40</v>
      </c>
      <c r="G4745" s="366">
        <v>1.7</v>
      </c>
      <c r="H4745" s="366">
        <v>1</v>
      </c>
      <c r="I4745" s="366">
        <v>33</v>
      </c>
      <c r="J4745" s="367">
        <v>64.5</v>
      </c>
      <c r="K4745" s="368">
        <f>IFERROR(TablaAforos[[#This Row],[AREA DEL POTRERO]]/TablaAforos[[#This Row],[NUMERO VACAS LOTE]]/TablaAforos[[#This Row],[DIAS OCUPACION]],"")</f>
        <v>62.5</v>
      </c>
      <c r="L4745" s="369">
        <f t="shared" si="804"/>
        <v>2025</v>
      </c>
      <c r="M4745" s="369">
        <f t="shared" si="805"/>
        <v>3</v>
      </c>
      <c r="N4745" s="369">
        <f t="shared" si="806"/>
        <v>10</v>
      </c>
      <c r="O4745" s="369">
        <v>6</v>
      </c>
      <c r="P4745" s="369"/>
      <c r="Q4745" s="366"/>
    </row>
    <row r="4746" spans="1:17">
      <c r="A4746" s="365">
        <v>45726</v>
      </c>
      <c r="B4746" s="366" t="s">
        <v>81</v>
      </c>
      <c r="C4746" s="366">
        <v>2</v>
      </c>
      <c r="D4746" s="366">
        <v>75</v>
      </c>
      <c r="E4746" s="366">
        <v>2185</v>
      </c>
      <c r="F4746" s="366">
        <v>37</v>
      </c>
      <c r="G4746" s="366">
        <v>1.6</v>
      </c>
      <c r="H4746" s="366">
        <v>1</v>
      </c>
      <c r="I4746" s="366">
        <v>31</v>
      </c>
      <c r="J4746" s="367">
        <v>61.8</v>
      </c>
      <c r="K4746" s="368">
        <f>IFERROR(TablaAforos[[#This Row],[AREA DEL POTRERO]]/TablaAforos[[#This Row],[NUMERO VACAS LOTE]]/TablaAforos[[#This Row],[DIAS OCUPACION]],"")</f>
        <v>59.054054054054056</v>
      </c>
      <c r="L4746" s="369">
        <f t="shared" si="804"/>
        <v>2025</v>
      </c>
      <c r="M4746" s="369">
        <f t="shared" si="805"/>
        <v>3</v>
      </c>
      <c r="N4746" s="369">
        <f t="shared" si="806"/>
        <v>10</v>
      </c>
      <c r="O4746" s="369">
        <v>6</v>
      </c>
      <c r="P4746" s="369"/>
      <c r="Q4746" s="366"/>
    </row>
    <row r="4747" spans="1:17">
      <c r="A4747" s="365">
        <v>45727</v>
      </c>
      <c r="B4747" s="366" t="s">
        <v>81</v>
      </c>
      <c r="C4747" s="366">
        <v>1</v>
      </c>
      <c r="D4747" s="366">
        <v>11</v>
      </c>
      <c r="E4747" s="366">
        <v>2272</v>
      </c>
      <c r="F4747" s="366">
        <v>35</v>
      </c>
      <c r="G4747" s="366">
        <v>2.2000000000000002</v>
      </c>
      <c r="H4747" s="366">
        <v>1</v>
      </c>
      <c r="I4747" s="366">
        <v>30</v>
      </c>
      <c r="J4747" s="367">
        <v>94.1</v>
      </c>
      <c r="K4747" s="368">
        <f>IFERROR(TablaAforos[[#This Row],[AREA DEL POTRERO]]/TablaAforos[[#This Row],[NUMERO VACAS LOTE]]/TablaAforos[[#This Row],[DIAS OCUPACION]],"")</f>
        <v>64.914285714285711</v>
      </c>
      <c r="L4747" s="369">
        <f>YEAR(A4747)</f>
        <v>2025</v>
      </c>
      <c r="M4747" s="369">
        <f>MONTH(A4747)</f>
        <v>3</v>
      </c>
      <c r="N4747" s="369">
        <f>DAY(A4747)</f>
        <v>11</v>
      </c>
      <c r="O4747" s="369">
        <v>6</v>
      </c>
      <c r="P4747" s="369"/>
      <c r="Q4747" s="366"/>
    </row>
    <row r="4748" spans="1:17">
      <c r="A4748" s="365">
        <v>45727</v>
      </c>
      <c r="B4748" s="366" t="s">
        <v>81</v>
      </c>
      <c r="C4748" s="366">
        <v>2</v>
      </c>
      <c r="D4748" s="366">
        <v>78</v>
      </c>
      <c r="E4748" s="366">
        <v>1779</v>
      </c>
      <c r="F4748" s="366">
        <v>39</v>
      </c>
      <c r="G4748" s="366">
        <v>2.2999999999999998</v>
      </c>
      <c r="H4748" s="366">
        <v>1</v>
      </c>
      <c r="I4748" s="366">
        <v>31</v>
      </c>
      <c r="J4748" s="367">
        <v>69.400000000000006</v>
      </c>
      <c r="K4748" s="368">
        <f>IFERROR(TablaAforos[[#This Row],[AREA DEL POTRERO]]/TablaAforos[[#This Row],[NUMERO VACAS LOTE]]/TablaAforos[[#This Row],[DIAS OCUPACION]],"")</f>
        <v>45.615384615384613</v>
      </c>
      <c r="L4748" s="369">
        <f>YEAR(A4748)</f>
        <v>2025</v>
      </c>
      <c r="M4748" s="369">
        <f>MONTH(A4748)</f>
        <v>3</v>
      </c>
      <c r="N4748" s="369">
        <f>DAY(A4748)</f>
        <v>11</v>
      </c>
      <c r="O4748" s="369">
        <v>6</v>
      </c>
      <c r="P4748" s="369"/>
      <c r="Q4748" s="366"/>
    </row>
    <row r="4749" spans="1:17">
      <c r="A4749" s="365">
        <v>45727</v>
      </c>
      <c r="B4749" s="366" t="s">
        <v>82</v>
      </c>
      <c r="C4749" s="366" t="s">
        <v>86</v>
      </c>
      <c r="D4749" s="366">
        <v>15</v>
      </c>
      <c r="E4749" s="366">
        <v>2500</v>
      </c>
      <c r="F4749" s="366">
        <v>40</v>
      </c>
      <c r="G4749" s="366">
        <v>2.1</v>
      </c>
      <c r="H4749" s="366">
        <v>1</v>
      </c>
      <c r="I4749" s="366">
        <v>33</v>
      </c>
      <c r="J4749" s="367">
        <v>81</v>
      </c>
      <c r="K4749" s="368">
        <f>IFERROR(TablaAforos[[#This Row],[AREA DEL POTRERO]]/TablaAforos[[#This Row],[NUMERO VACAS LOTE]]/TablaAforos[[#This Row],[DIAS OCUPACION]],"")</f>
        <v>62.5</v>
      </c>
      <c r="L4749" s="369">
        <f t="shared" si="804"/>
        <v>2025</v>
      </c>
      <c r="M4749" s="369">
        <f t="shared" si="805"/>
        <v>3</v>
      </c>
      <c r="N4749" s="369">
        <f t="shared" si="806"/>
        <v>11</v>
      </c>
      <c r="O4749" s="369">
        <v>6</v>
      </c>
      <c r="P4749" s="369"/>
      <c r="Q4749" s="366"/>
    </row>
    <row r="4750" spans="1:17">
      <c r="A4750" s="365">
        <v>45727</v>
      </c>
      <c r="B4750" s="366" t="s">
        <v>82</v>
      </c>
      <c r="C4750" s="366" t="s">
        <v>87</v>
      </c>
      <c r="D4750" s="366">
        <v>47</v>
      </c>
      <c r="E4750" s="366">
        <v>2500</v>
      </c>
      <c r="F4750" s="366">
        <v>40</v>
      </c>
      <c r="G4750" s="366">
        <v>2.2999999999999998</v>
      </c>
      <c r="H4750" s="366">
        <v>1</v>
      </c>
      <c r="I4750" s="366">
        <v>30</v>
      </c>
      <c r="J4750" s="367">
        <v>88.5</v>
      </c>
      <c r="K4750" s="368">
        <f>IFERROR(TablaAforos[[#This Row],[AREA DEL POTRERO]]/TablaAforos[[#This Row],[NUMERO VACAS LOTE]]/TablaAforos[[#This Row],[DIAS OCUPACION]],"")</f>
        <v>62.5</v>
      </c>
      <c r="L4750" s="369">
        <f t="shared" si="804"/>
        <v>2025</v>
      </c>
      <c r="M4750" s="369">
        <f t="shared" si="805"/>
        <v>3</v>
      </c>
      <c r="N4750" s="369">
        <f t="shared" si="806"/>
        <v>11</v>
      </c>
      <c r="O4750" s="369">
        <v>6</v>
      </c>
      <c r="P4750" s="369"/>
      <c r="Q4750" s="366"/>
    </row>
    <row r="4751" spans="1:17">
      <c r="A4751" s="365">
        <v>45728</v>
      </c>
      <c r="B4751" s="366" t="s">
        <v>81</v>
      </c>
      <c r="C4751" s="366">
        <v>1</v>
      </c>
      <c r="D4751" s="366">
        <v>12</v>
      </c>
      <c r="E4751" s="366">
        <v>2121</v>
      </c>
      <c r="F4751" s="366">
        <v>35</v>
      </c>
      <c r="G4751" s="366">
        <v>1.7</v>
      </c>
      <c r="H4751" s="366">
        <v>1</v>
      </c>
      <c r="I4751" s="366">
        <v>30</v>
      </c>
      <c r="J4751" s="367">
        <v>70.099999999999994</v>
      </c>
      <c r="K4751" s="368">
        <f>IFERROR(TablaAforos[[#This Row],[AREA DEL POTRERO]]/TablaAforos[[#This Row],[NUMERO VACAS LOTE]]/TablaAforos[[#This Row],[DIAS OCUPACION]],"")</f>
        <v>60.6</v>
      </c>
      <c r="L4751" s="369">
        <f t="shared" ref="L4751:L4763" si="807">YEAR(A4751)</f>
        <v>2025</v>
      </c>
      <c r="M4751" s="369">
        <f t="shared" ref="M4751:M4763" si="808">MONTH(A4751)</f>
        <v>3</v>
      </c>
      <c r="N4751" s="369">
        <f t="shared" ref="N4751:N4763" si="809">DAY(A4751)</f>
        <v>12</v>
      </c>
      <c r="O4751" s="369">
        <v>6</v>
      </c>
      <c r="P4751" s="369"/>
      <c r="Q4751" s="366"/>
    </row>
    <row r="4752" spans="1:17">
      <c r="A4752" s="365">
        <v>45728</v>
      </c>
      <c r="B4752" s="366" t="s">
        <v>81</v>
      </c>
      <c r="C4752" s="366">
        <v>2</v>
      </c>
      <c r="D4752" s="366">
        <v>80</v>
      </c>
      <c r="E4752" s="366">
        <v>2349</v>
      </c>
      <c r="F4752" s="366">
        <v>39</v>
      </c>
      <c r="G4752" s="366">
        <v>2</v>
      </c>
      <c r="H4752" s="366">
        <v>1</v>
      </c>
      <c r="I4752" s="366">
        <v>31</v>
      </c>
      <c r="J4752" s="367">
        <v>80.599999999999994</v>
      </c>
      <c r="K4752" s="368">
        <f>IFERROR(TablaAforos[[#This Row],[AREA DEL POTRERO]]/TablaAforos[[#This Row],[NUMERO VACAS LOTE]]/TablaAforos[[#This Row],[DIAS OCUPACION]],"")</f>
        <v>60.230769230769234</v>
      </c>
      <c r="L4752" s="369">
        <f t="shared" si="807"/>
        <v>2025</v>
      </c>
      <c r="M4752" s="369">
        <f t="shared" si="808"/>
        <v>3</v>
      </c>
      <c r="N4752" s="369">
        <f t="shared" si="809"/>
        <v>12</v>
      </c>
      <c r="O4752" s="369">
        <v>6</v>
      </c>
      <c r="P4752" s="369"/>
      <c r="Q4752" s="366"/>
    </row>
    <row r="4753" spans="1:17">
      <c r="A4753" s="365">
        <v>45728</v>
      </c>
      <c r="B4753" s="366" t="s">
        <v>82</v>
      </c>
      <c r="C4753" s="366" t="s">
        <v>86</v>
      </c>
      <c r="D4753" s="366">
        <v>16</v>
      </c>
      <c r="E4753" s="366">
        <v>2500</v>
      </c>
      <c r="F4753" s="366">
        <v>38</v>
      </c>
      <c r="G4753" s="366">
        <v>3.1</v>
      </c>
      <c r="H4753" s="366">
        <v>1</v>
      </c>
      <c r="I4753" s="366">
        <v>33</v>
      </c>
      <c r="J4753" s="367">
        <v>124</v>
      </c>
      <c r="K4753" s="368">
        <f>IFERROR(TablaAforos[[#This Row],[AREA DEL POTRERO]]/TablaAforos[[#This Row],[NUMERO VACAS LOTE]]/TablaAforos[[#This Row],[DIAS OCUPACION]],"")</f>
        <v>65.78947368421052</v>
      </c>
      <c r="L4753" s="369">
        <f t="shared" si="807"/>
        <v>2025</v>
      </c>
      <c r="M4753" s="369">
        <f t="shared" si="808"/>
        <v>3</v>
      </c>
      <c r="N4753" s="369">
        <f t="shared" si="809"/>
        <v>12</v>
      </c>
      <c r="O4753" s="369">
        <v>6</v>
      </c>
      <c r="P4753" s="369"/>
      <c r="Q4753" s="366"/>
    </row>
    <row r="4754" spans="1:17">
      <c r="A4754" s="365">
        <v>45728</v>
      </c>
      <c r="B4754" s="366" t="s">
        <v>82</v>
      </c>
      <c r="C4754" s="366" t="s">
        <v>87</v>
      </c>
      <c r="D4754" s="366">
        <v>48</v>
      </c>
      <c r="E4754" s="366">
        <v>2500</v>
      </c>
      <c r="F4754" s="366">
        <v>38</v>
      </c>
      <c r="G4754" s="366">
        <v>2</v>
      </c>
      <c r="H4754" s="366">
        <v>1</v>
      </c>
      <c r="I4754" s="366">
        <v>30</v>
      </c>
      <c r="J4754" s="367">
        <v>82.5</v>
      </c>
      <c r="K4754" s="368">
        <f>IFERROR(TablaAforos[[#This Row],[AREA DEL POTRERO]]/TablaAforos[[#This Row],[NUMERO VACAS LOTE]]/TablaAforos[[#This Row],[DIAS OCUPACION]],"")</f>
        <v>65.78947368421052</v>
      </c>
      <c r="L4754" s="369">
        <f>YEAR(A4754)</f>
        <v>2025</v>
      </c>
      <c r="M4754" s="369">
        <f>MONTH(A4754)</f>
        <v>3</v>
      </c>
      <c r="N4754" s="369">
        <f>DAY(A4754)</f>
        <v>12</v>
      </c>
      <c r="O4754" s="369">
        <v>6</v>
      </c>
      <c r="P4754" s="369"/>
      <c r="Q4754" s="366"/>
    </row>
    <row r="4755" spans="1:17">
      <c r="A4755" s="365">
        <v>45728</v>
      </c>
      <c r="B4755" s="366" t="s">
        <v>88</v>
      </c>
      <c r="C4755" s="366">
        <v>1</v>
      </c>
      <c r="D4755" s="366">
        <v>7</v>
      </c>
      <c r="E4755" s="366">
        <v>13123</v>
      </c>
      <c r="F4755" s="366">
        <v>54</v>
      </c>
      <c r="G4755" s="366">
        <v>1.5</v>
      </c>
      <c r="H4755" s="366">
        <v>2</v>
      </c>
      <c r="I4755" s="366">
        <v>30</v>
      </c>
      <c r="J4755" s="367">
        <v>97.3</v>
      </c>
      <c r="K4755" s="368">
        <f>IFERROR(TablaAforos[[#This Row],[AREA DEL POTRERO]]/TablaAforos[[#This Row],[NUMERO VACAS LOTE]]/TablaAforos[[#This Row],[DIAS OCUPACION]],"")</f>
        <v>121.50925925925925</v>
      </c>
      <c r="L4755" s="369">
        <f>YEAR(A4755)</f>
        <v>2025</v>
      </c>
      <c r="M4755" s="369">
        <f>MONTH(A4755)</f>
        <v>3</v>
      </c>
      <c r="N4755" s="369">
        <f>DAY(A4755)</f>
        <v>12</v>
      </c>
      <c r="O4755" s="369">
        <v>6</v>
      </c>
      <c r="P4755" s="369"/>
      <c r="Q4755" s="366"/>
    </row>
    <row r="4756" spans="1:17">
      <c r="A4756" s="365">
        <v>45729</v>
      </c>
      <c r="B4756" s="366" t="s">
        <v>81</v>
      </c>
      <c r="C4756" s="366">
        <v>1</v>
      </c>
      <c r="D4756" s="366">
        <v>14</v>
      </c>
      <c r="E4756" s="366">
        <v>2247</v>
      </c>
      <c r="F4756" s="366">
        <v>37</v>
      </c>
      <c r="G4756" s="366">
        <v>2.2000000000000002</v>
      </c>
      <c r="H4756" s="366">
        <v>1</v>
      </c>
      <c r="I4756" s="366">
        <v>30</v>
      </c>
      <c r="J4756" s="367">
        <v>86.8</v>
      </c>
      <c r="K4756" s="368">
        <f>IFERROR(TablaAforos[[#This Row],[AREA DEL POTRERO]]/TablaAforos[[#This Row],[NUMERO VACAS LOTE]]/TablaAforos[[#This Row],[DIAS OCUPACION]],"")</f>
        <v>60.729729729729726</v>
      </c>
      <c r="L4756" s="369">
        <f>YEAR(A4756)</f>
        <v>2025</v>
      </c>
      <c r="M4756" s="369">
        <f>MONTH(A4756)</f>
        <v>3</v>
      </c>
      <c r="N4756" s="369">
        <f>DAY(A4756)</f>
        <v>13</v>
      </c>
      <c r="O4756" s="369">
        <v>6</v>
      </c>
      <c r="P4756" s="369"/>
      <c r="Q4756" s="366"/>
    </row>
    <row r="4757" spans="1:17">
      <c r="A4757" s="365">
        <v>45729</v>
      </c>
      <c r="B4757" s="366" t="s">
        <v>81</v>
      </c>
      <c r="C4757" s="366">
        <v>2</v>
      </c>
      <c r="D4757" s="366">
        <v>82</v>
      </c>
      <c r="E4757" s="366">
        <v>2804</v>
      </c>
      <c r="F4757" s="366">
        <v>39</v>
      </c>
      <c r="G4757" s="366">
        <v>2.2000000000000002</v>
      </c>
      <c r="H4757" s="366">
        <v>1</v>
      </c>
      <c r="I4757" s="366">
        <v>31</v>
      </c>
      <c r="J4757" s="367">
        <v>104</v>
      </c>
      <c r="K4757" s="368">
        <f>IFERROR(TablaAforos[[#This Row],[AREA DEL POTRERO]]/TablaAforos[[#This Row],[NUMERO VACAS LOTE]]/TablaAforos[[#This Row],[DIAS OCUPACION]],"")</f>
        <v>71.897435897435898</v>
      </c>
      <c r="L4757" s="369">
        <f t="shared" si="807"/>
        <v>2025</v>
      </c>
      <c r="M4757" s="369">
        <f t="shared" si="808"/>
        <v>3</v>
      </c>
      <c r="N4757" s="369">
        <f t="shared" si="809"/>
        <v>13</v>
      </c>
      <c r="O4757" s="369">
        <v>6</v>
      </c>
      <c r="P4757" s="369"/>
      <c r="Q4757" s="366"/>
    </row>
    <row r="4758" spans="1:17">
      <c r="A4758" s="365">
        <v>45729</v>
      </c>
      <c r="B4758" s="366" t="s">
        <v>82</v>
      </c>
      <c r="C4758" s="366" t="s">
        <v>86</v>
      </c>
      <c r="D4758" s="366">
        <v>17</v>
      </c>
      <c r="E4758" s="366">
        <v>2500</v>
      </c>
      <c r="F4758" s="366">
        <v>38</v>
      </c>
      <c r="G4758" s="366">
        <v>1.9</v>
      </c>
      <c r="H4758" s="366">
        <v>1</v>
      </c>
      <c r="I4758" s="366">
        <v>33</v>
      </c>
      <c r="J4758" s="367">
        <v>76.599999999999994</v>
      </c>
      <c r="K4758" s="368">
        <f>IFERROR(TablaAforos[[#This Row],[AREA DEL POTRERO]]/TablaAforos[[#This Row],[NUMERO VACAS LOTE]]/TablaAforos[[#This Row],[DIAS OCUPACION]],"")</f>
        <v>65.78947368421052</v>
      </c>
      <c r="L4758" s="369">
        <f t="shared" si="807"/>
        <v>2025</v>
      </c>
      <c r="M4758" s="369">
        <f t="shared" si="808"/>
        <v>3</v>
      </c>
      <c r="N4758" s="369">
        <f t="shared" si="809"/>
        <v>13</v>
      </c>
      <c r="O4758" s="369">
        <v>6</v>
      </c>
      <c r="P4758" s="369"/>
      <c r="Q4758" s="366"/>
    </row>
    <row r="4759" spans="1:17">
      <c r="A4759" s="365">
        <v>45729</v>
      </c>
      <c r="B4759" s="366" t="s">
        <v>82</v>
      </c>
      <c r="C4759" s="366" t="s">
        <v>87</v>
      </c>
      <c r="D4759" s="366">
        <v>49</v>
      </c>
      <c r="E4759" s="366">
        <v>2500</v>
      </c>
      <c r="F4759" s="366">
        <v>38</v>
      </c>
      <c r="G4759" s="366">
        <v>1.8</v>
      </c>
      <c r="H4759" s="366">
        <v>1</v>
      </c>
      <c r="I4759" s="366">
        <v>30</v>
      </c>
      <c r="J4759" s="367">
        <v>72.2</v>
      </c>
      <c r="K4759" s="368">
        <f>IFERROR(TablaAforos[[#This Row],[AREA DEL POTRERO]]/TablaAforos[[#This Row],[NUMERO VACAS LOTE]]/TablaAforos[[#This Row],[DIAS OCUPACION]],"")</f>
        <v>65.78947368421052</v>
      </c>
      <c r="L4759" s="369">
        <f>YEAR(A4759)</f>
        <v>2025</v>
      </c>
      <c r="M4759" s="369">
        <f>MONTH(A4759)</f>
        <v>3</v>
      </c>
      <c r="N4759" s="369">
        <f>DAY(A4759)</f>
        <v>13</v>
      </c>
      <c r="O4759" s="369">
        <v>6</v>
      </c>
      <c r="P4759" s="369"/>
      <c r="Q4759" s="366"/>
    </row>
    <row r="4760" spans="1:17">
      <c r="A4760" s="365">
        <v>45730</v>
      </c>
      <c r="B4760" s="366" t="s">
        <v>81</v>
      </c>
      <c r="C4760" s="366">
        <v>1</v>
      </c>
      <c r="D4760" s="366">
        <v>60</v>
      </c>
      <c r="E4760" s="366">
        <v>2393</v>
      </c>
      <c r="F4760" s="366">
        <v>37</v>
      </c>
      <c r="G4760" s="366">
        <v>2.4</v>
      </c>
      <c r="H4760" s="366">
        <v>1</v>
      </c>
      <c r="I4760" s="366">
        <v>30</v>
      </c>
      <c r="J4760" s="367">
        <v>101</v>
      </c>
      <c r="K4760" s="368">
        <f>IFERROR(TablaAforos[[#This Row],[AREA DEL POTRERO]]/TablaAforos[[#This Row],[NUMERO VACAS LOTE]]/TablaAforos[[#This Row],[DIAS OCUPACION]],"")</f>
        <v>64.675675675675677</v>
      </c>
      <c r="L4760" s="369">
        <f>YEAR(A4760)</f>
        <v>2025</v>
      </c>
      <c r="M4760" s="369">
        <f>MONTH(A4760)</f>
        <v>3</v>
      </c>
      <c r="N4760" s="369">
        <f>DAY(A4760)</f>
        <v>14</v>
      </c>
      <c r="O4760" s="369">
        <v>6</v>
      </c>
      <c r="P4760" s="369"/>
      <c r="Q4760" s="366"/>
    </row>
    <row r="4761" spans="1:17">
      <c r="A4761" s="335">
        <v>45730</v>
      </c>
      <c r="B4761" s="336" t="s">
        <v>81</v>
      </c>
      <c r="C4761" s="336">
        <v>2</v>
      </c>
      <c r="D4761" s="336">
        <v>84</v>
      </c>
      <c r="E4761" s="336">
        <v>1943</v>
      </c>
      <c r="F4761" s="336">
        <v>38</v>
      </c>
      <c r="G4761" s="336">
        <v>1.7</v>
      </c>
      <c r="H4761" s="336">
        <v>1</v>
      </c>
      <c r="I4761" s="336">
        <v>31</v>
      </c>
      <c r="J4761" s="21">
        <v>83.2</v>
      </c>
      <c r="K4761" s="337">
        <f>IFERROR(TablaAforos[[#This Row],[AREA DEL POTRERO]]/TablaAforos[[#This Row],[NUMERO VACAS LOTE]]/TablaAforos[[#This Row],[DIAS OCUPACION]],"")</f>
        <v>51.131578947368418</v>
      </c>
      <c r="L4761" s="338">
        <f>YEAR(A4761)</f>
        <v>2025</v>
      </c>
      <c r="M4761" s="338">
        <f>MONTH(A4761)</f>
        <v>3</v>
      </c>
      <c r="N4761" s="338">
        <f>DAY(A4761)</f>
        <v>14</v>
      </c>
      <c r="O4761" s="338">
        <v>6</v>
      </c>
      <c r="P4761" s="338"/>
      <c r="Q4761" s="336"/>
    </row>
    <row r="4762" spans="1:17">
      <c r="A4762" s="335">
        <v>45730</v>
      </c>
      <c r="B4762" s="336" t="s">
        <v>82</v>
      </c>
      <c r="C4762" s="336" t="s">
        <v>86</v>
      </c>
      <c r="D4762" s="336">
        <v>31</v>
      </c>
      <c r="E4762" s="336">
        <v>6323</v>
      </c>
      <c r="F4762" s="336">
        <v>38</v>
      </c>
      <c r="G4762" s="336">
        <v>2</v>
      </c>
      <c r="H4762" s="336">
        <v>2</v>
      </c>
      <c r="I4762" s="336">
        <v>26</v>
      </c>
      <c r="J4762" s="21">
        <v>102</v>
      </c>
      <c r="K4762" s="337">
        <f>IFERROR(TablaAforos[[#This Row],[AREA DEL POTRERO]]/TablaAforos[[#This Row],[NUMERO VACAS LOTE]]/TablaAforos[[#This Row],[DIAS OCUPACION]],"")</f>
        <v>83.19736842105263</v>
      </c>
      <c r="L4762" s="338">
        <f>YEAR(A4762)</f>
        <v>2025</v>
      </c>
      <c r="M4762" s="338">
        <f>MONTH(A4762)</f>
        <v>3</v>
      </c>
      <c r="N4762" s="338">
        <f>DAY(A4762)</f>
        <v>14</v>
      </c>
      <c r="O4762" s="338">
        <v>0</v>
      </c>
      <c r="P4762" s="338"/>
      <c r="Q4762" s="336"/>
    </row>
    <row r="4763" spans="1:17">
      <c r="A4763" s="365">
        <v>45730</v>
      </c>
      <c r="B4763" s="366" t="s">
        <v>82</v>
      </c>
      <c r="C4763" s="366" t="s">
        <v>86</v>
      </c>
      <c r="D4763" s="366">
        <v>18</v>
      </c>
      <c r="E4763" s="366">
        <v>2500</v>
      </c>
      <c r="F4763" s="366">
        <v>38</v>
      </c>
      <c r="G4763" s="366">
        <v>1.8</v>
      </c>
      <c r="H4763" s="366">
        <v>1</v>
      </c>
      <c r="I4763" s="366">
        <v>33</v>
      </c>
      <c r="J4763" s="367">
        <v>71.099999999999994</v>
      </c>
      <c r="K4763" s="368">
        <f>IFERROR(TablaAforos[[#This Row],[AREA DEL POTRERO]]/TablaAforos[[#This Row],[NUMERO VACAS LOTE]]/TablaAforos[[#This Row],[DIAS OCUPACION]],"")</f>
        <v>65.78947368421052</v>
      </c>
      <c r="L4763" s="369">
        <f t="shared" si="807"/>
        <v>2025</v>
      </c>
      <c r="M4763" s="369">
        <f t="shared" si="808"/>
        <v>3</v>
      </c>
      <c r="N4763" s="369">
        <f t="shared" si="809"/>
        <v>14</v>
      </c>
      <c r="O4763" s="369">
        <v>6</v>
      </c>
      <c r="P4763" s="369"/>
      <c r="Q4763" s="366"/>
    </row>
    <row r="4764" spans="1:17">
      <c r="A4764" s="365">
        <v>45730</v>
      </c>
      <c r="B4764" s="366" t="s">
        <v>82</v>
      </c>
      <c r="C4764" s="336" t="s">
        <v>87</v>
      </c>
      <c r="D4764" s="366">
        <v>50</v>
      </c>
      <c r="E4764" s="366">
        <v>2500</v>
      </c>
      <c r="F4764" s="366">
        <v>38</v>
      </c>
      <c r="G4764" s="366">
        <v>1.8</v>
      </c>
      <c r="H4764" s="366">
        <v>1</v>
      </c>
      <c r="I4764" s="366">
        <v>30</v>
      </c>
      <c r="J4764" s="367">
        <v>72</v>
      </c>
      <c r="K4764" s="368">
        <f>IFERROR(TablaAforos[[#This Row],[AREA DEL POTRERO]]/TablaAforos[[#This Row],[NUMERO VACAS LOTE]]/TablaAforos[[#This Row],[DIAS OCUPACION]],"")</f>
        <v>65.78947368421052</v>
      </c>
      <c r="L4764" s="369">
        <f t="shared" ref="L4764:L4778" si="810">YEAR(A4764)</f>
        <v>2025</v>
      </c>
      <c r="M4764" s="369">
        <f t="shared" ref="M4764:M4778" si="811">MONTH(A4764)</f>
        <v>3</v>
      </c>
      <c r="N4764" s="369">
        <f t="shared" ref="N4764:N4778" si="812">DAY(A4764)</f>
        <v>14</v>
      </c>
      <c r="O4764" s="369">
        <v>6</v>
      </c>
      <c r="P4764" s="369"/>
      <c r="Q4764" s="366"/>
    </row>
    <row r="4765" spans="1:17">
      <c r="A4765" s="335">
        <v>45730</v>
      </c>
      <c r="B4765" s="336" t="s">
        <v>88</v>
      </c>
      <c r="C4765" s="336">
        <v>1</v>
      </c>
      <c r="D4765" s="336">
        <v>10</v>
      </c>
      <c r="E4765" s="336">
        <v>6021</v>
      </c>
      <c r="F4765" s="336">
        <v>57</v>
      </c>
      <c r="G4765" s="336">
        <v>1.4</v>
      </c>
      <c r="H4765" s="336">
        <v>1.5</v>
      </c>
      <c r="I4765" s="336">
        <v>30</v>
      </c>
      <c r="J4765" s="21">
        <v>96.8</v>
      </c>
      <c r="K4765" s="337">
        <f>IFERROR(TablaAforos[[#This Row],[AREA DEL POTRERO]]/TablaAforos[[#This Row],[NUMERO VACAS LOTE]]/TablaAforos[[#This Row],[DIAS OCUPACION]],"")</f>
        <v>70.421052631578945</v>
      </c>
      <c r="L4765" s="338">
        <f t="shared" si="810"/>
        <v>2025</v>
      </c>
      <c r="M4765" s="338">
        <f t="shared" si="811"/>
        <v>3</v>
      </c>
      <c r="N4765" s="338">
        <f t="shared" si="812"/>
        <v>14</v>
      </c>
      <c r="O4765" s="338">
        <v>6</v>
      </c>
      <c r="P4765" s="338"/>
      <c r="Q4765" s="336"/>
    </row>
    <row r="4766" spans="1:17">
      <c r="A4766" s="335">
        <v>45731</v>
      </c>
      <c r="B4766" s="336" t="s">
        <v>81</v>
      </c>
      <c r="C4766" s="336">
        <v>2</v>
      </c>
      <c r="D4766" s="336">
        <v>86</v>
      </c>
      <c r="E4766" s="336">
        <v>2224</v>
      </c>
      <c r="F4766" s="336">
        <v>38</v>
      </c>
      <c r="G4766" s="336">
        <v>1.9</v>
      </c>
      <c r="H4766" s="336">
        <v>1</v>
      </c>
      <c r="I4766" s="336">
        <v>31</v>
      </c>
      <c r="J4766" s="21">
        <v>89.4</v>
      </c>
      <c r="K4766" s="337">
        <f>IFERROR(TablaAforos[[#This Row],[AREA DEL POTRERO]]/TablaAforos[[#This Row],[NUMERO VACAS LOTE]]/TablaAforos[[#This Row],[DIAS OCUPACION]],"")</f>
        <v>58.526315789473685</v>
      </c>
      <c r="L4766" s="338">
        <f t="shared" si="810"/>
        <v>2025</v>
      </c>
      <c r="M4766" s="338">
        <f t="shared" si="811"/>
        <v>3</v>
      </c>
      <c r="N4766" s="338">
        <f t="shared" si="812"/>
        <v>15</v>
      </c>
      <c r="O4766" s="338">
        <v>6</v>
      </c>
      <c r="P4766" s="338"/>
      <c r="Q4766" s="336"/>
    </row>
    <row r="4767" spans="1:17">
      <c r="A4767" s="335">
        <v>45731</v>
      </c>
      <c r="B4767" s="336" t="s">
        <v>82</v>
      </c>
      <c r="C4767" s="336" t="s">
        <v>86</v>
      </c>
      <c r="D4767" s="336">
        <v>19</v>
      </c>
      <c r="E4767" s="336">
        <v>2500</v>
      </c>
      <c r="F4767" s="336">
        <v>38</v>
      </c>
      <c r="G4767" s="336">
        <v>2</v>
      </c>
      <c r="H4767" s="336">
        <v>1</v>
      </c>
      <c r="I4767" s="336">
        <v>33</v>
      </c>
      <c r="J4767" s="21">
        <v>81.7</v>
      </c>
      <c r="K4767" s="337">
        <f>IFERROR(TablaAforos[[#This Row],[AREA DEL POTRERO]]/TablaAforos[[#This Row],[NUMERO VACAS LOTE]]/TablaAforos[[#This Row],[DIAS OCUPACION]],"")</f>
        <v>65.78947368421052</v>
      </c>
      <c r="L4767" s="338">
        <f t="shared" si="810"/>
        <v>2025</v>
      </c>
      <c r="M4767" s="338">
        <f t="shared" si="811"/>
        <v>3</v>
      </c>
      <c r="N4767" s="338">
        <f t="shared" si="812"/>
        <v>15</v>
      </c>
      <c r="O4767" s="338">
        <v>6</v>
      </c>
      <c r="P4767" s="338"/>
      <c r="Q4767" s="336"/>
    </row>
    <row r="4768" spans="1:17">
      <c r="A4768" s="365">
        <v>45731</v>
      </c>
      <c r="B4768" s="366" t="s">
        <v>82</v>
      </c>
      <c r="C4768" s="366" t="s">
        <v>87</v>
      </c>
      <c r="D4768" s="366">
        <v>51</v>
      </c>
      <c r="E4768" s="366">
        <v>2500</v>
      </c>
      <c r="F4768" s="366">
        <v>38</v>
      </c>
      <c r="G4768" s="366">
        <v>1.3</v>
      </c>
      <c r="H4768" s="366">
        <v>1</v>
      </c>
      <c r="I4768" s="366">
        <v>30</v>
      </c>
      <c r="J4768" s="367">
        <v>52.5</v>
      </c>
      <c r="K4768" s="368">
        <f>IFERROR(TablaAforos[[#This Row],[AREA DEL POTRERO]]/TablaAforos[[#This Row],[NUMERO VACAS LOTE]]/TablaAforos[[#This Row],[DIAS OCUPACION]],"")</f>
        <v>65.78947368421052</v>
      </c>
      <c r="L4768" s="369">
        <f t="shared" si="810"/>
        <v>2025</v>
      </c>
      <c r="M4768" s="369">
        <f t="shared" si="811"/>
        <v>3</v>
      </c>
      <c r="N4768" s="369">
        <f t="shared" si="812"/>
        <v>15</v>
      </c>
      <c r="O4768" s="369">
        <v>6</v>
      </c>
      <c r="P4768" s="369"/>
      <c r="Q4768" s="366"/>
    </row>
    <row r="4769" spans="1:17">
      <c r="A4769" s="335">
        <v>45732</v>
      </c>
      <c r="B4769" s="336" t="s">
        <v>81</v>
      </c>
      <c r="C4769" s="336">
        <v>1</v>
      </c>
      <c r="D4769" s="336">
        <v>59</v>
      </c>
      <c r="E4769" s="336">
        <v>2452</v>
      </c>
      <c r="F4769" s="336">
        <v>38</v>
      </c>
      <c r="G4769" s="336">
        <v>2.1</v>
      </c>
      <c r="H4769" s="336">
        <v>1</v>
      </c>
      <c r="I4769" s="336">
        <v>30</v>
      </c>
      <c r="J4769" s="21">
        <v>89.4</v>
      </c>
      <c r="K4769" s="337">
        <f>IFERROR(TablaAforos[[#This Row],[AREA DEL POTRERO]]/TablaAforos[[#This Row],[NUMERO VACAS LOTE]]/TablaAforos[[#This Row],[DIAS OCUPACION]],"")</f>
        <v>64.526315789473685</v>
      </c>
      <c r="L4769" s="338">
        <f>YEAR(A4769)</f>
        <v>2025</v>
      </c>
      <c r="M4769" s="338">
        <f>MONTH(A4769)</f>
        <v>3</v>
      </c>
      <c r="N4769" s="338">
        <f>DAY(A4769)</f>
        <v>16</v>
      </c>
      <c r="O4769" s="338">
        <v>6</v>
      </c>
      <c r="P4769" s="338"/>
      <c r="Q4769" s="336"/>
    </row>
    <row r="4770" spans="1:17">
      <c r="A4770" s="335">
        <v>45732</v>
      </c>
      <c r="B4770" s="336" t="s">
        <v>81</v>
      </c>
      <c r="C4770" s="336">
        <v>2</v>
      </c>
      <c r="D4770" s="336">
        <v>83</v>
      </c>
      <c r="E4770" s="336">
        <v>3369</v>
      </c>
      <c r="F4770" s="336">
        <v>38</v>
      </c>
      <c r="G4770" s="336">
        <v>2</v>
      </c>
      <c r="H4770" s="336">
        <v>1</v>
      </c>
      <c r="I4770" s="336">
        <v>31</v>
      </c>
      <c r="J4770" s="21">
        <v>94.6</v>
      </c>
      <c r="K4770" s="337">
        <f>IFERROR(TablaAforos[[#This Row],[AREA DEL POTRERO]]/TablaAforos[[#This Row],[NUMERO VACAS LOTE]]/TablaAforos[[#This Row],[DIAS OCUPACION]],"")</f>
        <v>88.65789473684211</v>
      </c>
      <c r="L4770" s="338">
        <f t="shared" si="810"/>
        <v>2025</v>
      </c>
      <c r="M4770" s="338">
        <f t="shared" si="811"/>
        <v>3</v>
      </c>
      <c r="N4770" s="338">
        <f t="shared" si="812"/>
        <v>16</v>
      </c>
      <c r="O4770" s="338">
        <v>6</v>
      </c>
      <c r="P4770" s="338"/>
      <c r="Q4770" s="336"/>
    </row>
    <row r="4771" spans="1:17">
      <c r="A4771" s="335">
        <v>45732</v>
      </c>
      <c r="B4771" s="336" t="s">
        <v>82</v>
      </c>
      <c r="C4771" s="336" t="s">
        <v>86</v>
      </c>
      <c r="D4771" s="336">
        <v>20</v>
      </c>
      <c r="E4771" s="336">
        <v>2500</v>
      </c>
      <c r="F4771" s="336">
        <v>38</v>
      </c>
      <c r="G4771" s="336">
        <v>2.1</v>
      </c>
      <c r="H4771" s="336">
        <v>1</v>
      </c>
      <c r="I4771" s="336">
        <v>33</v>
      </c>
      <c r="J4771" s="21">
        <v>84.1</v>
      </c>
      <c r="K4771" s="337">
        <f>IFERROR(TablaAforos[[#This Row],[AREA DEL POTRERO]]/TablaAforos[[#This Row],[NUMERO VACAS LOTE]]/TablaAforos[[#This Row],[DIAS OCUPACION]],"")</f>
        <v>65.78947368421052</v>
      </c>
      <c r="L4771" s="338">
        <f t="shared" si="810"/>
        <v>2025</v>
      </c>
      <c r="M4771" s="338">
        <f t="shared" si="811"/>
        <v>3</v>
      </c>
      <c r="N4771" s="338">
        <f t="shared" si="812"/>
        <v>16</v>
      </c>
      <c r="O4771" s="338">
        <v>6</v>
      </c>
      <c r="P4771" s="338"/>
      <c r="Q4771" s="336"/>
    </row>
    <row r="4772" spans="1:17">
      <c r="A4772" s="365">
        <v>45732</v>
      </c>
      <c r="B4772" s="381" t="s">
        <v>82</v>
      </c>
      <c r="C4772" s="381" t="s">
        <v>87</v>
      </c>
      <c r="D4772" s="381">
        <v>52</v>
      </c>
      <c r="E4772" s="366">
        <v>2500</v>
      </c>
      <c r="F4772" s="366">
        <v>38</v>
      </c>
      <c r="G4772" s="381">
        <v>2.2999999999999998</v>
      </c>
      <c r="H4772" s="366">
        <v>1</v>
      </c>
      <c r="I4772" s="366">
        <v>30</v>
      </c>
      <c r="J4772" s="367">
        <v>92</v>
      </c>
      <c r="K4772" s="382">
        <f>IFERROR(TablaAforos[[#This Row],[AREA DEL POTRERO]]/TablaAforos[[#This Row],[NUMERO VACAS LOTE]]/TablaAforos[[#This Row],[DIAS OCUPACION]],"")</f>
        <v>65.78947368421052</v>
      </c>
      <c r="L4772" s="383">
        <f t="shared" si="810"/>
        <v>2025</v>
      </c>
      <c r="M4772" s="383">
        <f t="shared" si="811"/>
        <v>3</v>
      </c>
      <c r="N4772" s="383">
        <f t="shared" si="812"/>
        <v>16</v>
      </c>
      <c r="O4772" s="383">
        <v>6</v>
      </c>
      <c r="P4772" s="383"/>
      <c r="Q4772" s="381"/>
    </row>
    <row r="4773" spans="1:17">
      <c r="A4773" s="335">
        <v>45732</v>
      </c>
      <c r="B4773" s="20" t="s">
        <v>88</v>
      </c>
      <c r="C4773" s="20">
        <v>1</v>
      </c>
      <c r="D4773" s="20">
        <v>11</v>
      </c>
      <c r="E4773" s="336">
        <v>7920</v>
      </c>
      <c r="F4773" s="336">
        <v>57</v>
      </c>
      <c r="G4773" s="20">
        <v>1.4</v>
      </c>
      <c r="H4773" s="336">
        <v>1.5</v>
      </c>
      <c r="I4773" s="336">
        <v>33</v>
      </c>
      <c r="J4773" s="21">
        <v>83.1</v>
      </c>
      <c r="K4773" s="22">
        <f>IFERROR(TablaAforos[[#This Row],[AREA DEL POTRERO]]/TablaAforos[[#This Row],[NUMERO VACAS LOTE]]/TablaAforos[[#This Row],[DIAS OCUPACION]],"")</f>
        <v>92.631578947368425</v>
      </c>
      <c r="L4773" s="23">
        <f t="shared" si="810"/>
        <v>2025</v>
      </c>
      <c r="M4773" s="23">
        <f t="shared" si="811"/>
        <v>3</v>
      </c>
      <c r="N4773" s="23">
        <f t="shared" si="812"/>
        <v>16</v>
      </c>
      <c r="O4773" s="23">
        <v>6</v>
      </c>
    </row>
    <row r="4774" spans="1:17">
      <c r="A4774" s="335">
        <v>45733</v>
      </c>
      <c r="B4774" s="20" t="s">
        <v>81</v>
      </c>
      <c r="C4774" s="20">
        <v>1</v>
      </c>
      <c r="D4774" s="20">
        <v>61</v>
      </c>
      <c r="E4774" s="336">
        <v>10162</v>
      </c>
      <c r="F4774" s="336">
        <v>38</v>
      </c>
      <c r="G4774" s="20">
        <v>2.2999999999999998</v>
      </c>
      <c r="H4774" s="336">
        <v>5</v>
      </c>
      <c r="I4774" s="336">
        <v>31</v>
      </c>
      <c r="J4774" s="21">
        <v>91.4</v>
      </c>
      <c r="K4774" s="22">
        <f>IFERROR(TablaAforos[[#This Row],[AREA DEL POTRERO]]/TablaAforos[[#This Row],[NUMERO VACAS LOTE]]/TablaAforos[[#This Row],[DIAS OCUPACION]],"")</f>
        <v>53.484210526315792</v>
      </c>
      <c r="L4774" s="23">
        <f>YEAR(A4774)</f>
        <v>2025</v>
      </c>
      <c r="M4774" s="23">
        <f>MONTH(A4774)</f>
        <v>3</v>
      </c>
      <c r="N4774" s="23">
        <f>DAY(A4774)</f>
        <v>17</v>
      </c>
      <c r="O4774" s="23">
        <v>6</v>
      </c>
    </row>
    <row r="4775" spans="1:17">
      <c r="A4775" s="335">
        <v>45733</v>
      </c>
      <c r="B4775" s="20" t="s">
        <v>81</v>
      </c>
      <c r="C4775" s="20">
        <v>1</v>
      </c>
      <c r="D4775" s="20">
        <v>58</v>
      </c>
      <c r="E4775" s="336">
        <v>2826</v>
      </c>
      <c r="F4775" s="336">
        <v>38</v>
      </c>
      <c r="G4775" s="20">
        <v>1.9</v>
      </c>
      <c r="H4775" s="336">
        <v>1</v>
      </c>
      <c r="I4775" s="336">
        <v>29</v>
      </c>
      <c r="J4775" s="21">
        <v>93.3</v>
      </c>
      <c r="K4775" s="22">
        <f>IFERROR(TablaAforos[[#This Row],[AREA DEL POTRERO]]/TablaAforos[[#This Row],[NUMERO VACAS LOTE]]/TablaAforos[[#This Row],[DIAS OCUPACION]],"")</f>
        <v>74.368421052631575</v>
      </c>
      <c r="L4775" s="23">
        <f>YEAR(A4775)</f>
        <v>2025</v>
      </c>
      <c r="M4775" s="23">
        <f>MONTH(A4775)</f>
        <v>3</v>
      </c>
      <c r="N4775" s="23">
        <f>DAY(A4775)</f>
        <v>17</v>
      </c>
      <c r="O4775" s="23">
        <v>6</v>
      </c>
    </row>
    <row r="4776" spans="1:17">
      <c r="A4776" s="335">
        <v>45733</v>
      </c>
      <c r="B4776" s="20" t="s">
        <v>81</v>
      </c>
      <c r="C4776" s="20">
        <v>2</v>
      </c>
      <c r="D4776" s="20">
        <v>85</v>
      </c>
      <c r="E4776" s="336">
        <v>2219</v>
      </c>
      <c r="F4776" s="336">
        <v>38</v>
      </c>
      <c r="G4776" s="20">
        <v>2</v>
      </c>
      <c r="H4776" s="336">
        <v>1</v>
      </c>
      <c r="I4776" s="336">
        <v>31</v>
      </c>
      <c r="J4776" s="21">
        <v>86.2</v>
      </c>
      <c r="K4776" s="22">
        <f>IFERROR(TablaAforos[[#This Row],[AREA DEL POTRERO]]/TablaAforos[[#This Row],[NUMERO VACAS LOTE]]/TablaAforos[[#This Row],[DIAS OCUPACION]],"")</f>
        <v>58.39473684210526</v>
      </c>
      <c r="L4776" s="23">
        <f t="shared" si="810"/>
        <v>2025</v>
      </c>
      <c r="M4776" s="23">
        <f t="shared" si="811"/>
        <v>3</v>
      </c>
      <c r="N4776" s="23">
        <f t="shared" si="812"/>
        <v>17</v>
      </c>
      <c r="O4776" s="23">
        <v>6</v>
      </c>
    </row>
    <row r="4777" spans="1:17">
      <c r="A4777" s="335">
        <v>45733</v>
      </c>
      <c r="B4777" s="20" t="s">
        <v>82</v>
      </c>
      <c r="C4777" s="20" t="s">
        <v>86</v>
      </c>
      <c r="D4777" s="20">
        <v>21</v>
      </c>
      <c r="E4777" s="336">
        <v>2500</v>
      </c>
      <c r="F4777" s="336">
        <v>38</v>
      </c>
      <c r="G4777" s="20">
        <v>1.8</v>
      </c>
      <c r="H4777" s="336">
        <v>1</v>
      </c>
      <c r="I4777" s="336">
        <v>33</v>
      </c>
      <c r="J4777" s="21">
        <v>73</v>
      </c>
      <c r="K4777" s="22">
        <f>IFERROR(TablaAforos[[#This Row],[AREA DEL POTRERO]]/TablaAforos[[#This Row],[NUMERO VACAS LOTE]]/TablaAforos[[#This Row],[DIAS OCUPACION]],"")</f>
        <v>65.78947368421052</v>
      </c>
      <c r="L4777" s="23">
        <f t="shared" si="810"/>
        <v>2025</v>
      </c>
      <c r="M4777" s="23">
        <f t="shared" si="811"/>
        <v>3</v>
      </c>
      <c r="N4777" s="23">
        <f t="shared" si="812"/>
        <v>17</v>
      </c>
      <c r="O4777" s="23">
        <v>6</v>
      </c>
    </row>
    <row r="4778" spans="1:17">
      <c r="A4778" s="365">
        <v>45733</v>
      </c>
      <c r="B4778" s="381" t="s">
        <v>82</v>
      </c>
      <c r="C4778" s="381" t="s">
        <v>87</v>
      </c>
      <c r="D4778" s="381">
        <v>53</v>
      </c>
      <c r="E4778" s="366">
        <v>2500</v>
      </c>
      <c r="F4778" s="366">
        <v>38</v>
      </c>
      <c r="G4778" s="381">
        <v>2</v>
      </c>
      <c r="H4778" s="366">
        <v>1</v>
      </c>
      <c r="I4778" s="366">
        <v>30</v>
      </c>
      <c r="J4778" s="367">
        <v>79.7</v>
      </c>
      <c r="K4778" s="382">
        <f>IFERROR(TablaAforos[[#This Row],[AREA DEL POTRERO]]/TablaAforos[[#This Row],[NUMERO VACAS LOTE]]/TablaAforos[[#This Row],[DIAS OCUPACION]],"")</f>
        <v>65.78947368421052</v>
      </c>
      <c r="L4778" s="383">
        <f t="shared" si="810"/>
        <v>2025</v>
      </c>
      <c r="M4778" s="383">
        <f t="shared" si="811"/>
        <v>3</v>
      </c>
      <c r="N4778" s="383">
        <f t="shared" si="812"/>
        <v>17</v>
      </c>
      <c r="O4778" s="383">
        <v>6</v>
      </c>
      <c r="P4778" s="383"/>
      <c r="Q4778" s="381"/>
    </row>
    <row r="4779" spans="1:17">
      <c r="A4779" s="392">
        <v>45734</v>
      </c>
      <c r="B4779" s="396" t="s">
        <v>81</v>
      </c>
      <c r="C4779" s="396">
        <v>2</v>
      </c>
      <c r="D4779" s="396">
        <v>87</v>
      </c>
      <c r="E4779" s="393">
        <v>3351</v>
      </c>
      <c r="F4779" s="393">
        <v>38</v>
      </c>
      <c r="G4779" s="396">
        <v>1.6</v>
      </c>
      <c r="H4779" s="393">
        <v>1</v>
      </c>
      <c r="I4779" s="393">
        <v>31</v>
      </c>
      <c r="J4779" s="391">
        <v>81.599999999999994</v>
      </c>
      <c r="K4779" s="397">
        <f>IFERROR(TablaAforos[[#This Row],[AREA DEL POTRERO]]/TablaAforos[[#This Row],[NUMERO VACAS LOTE]]/TablaAforos[[#This Row],[DIAS OCUPACION]],"")</f>
        <v>88.184210526315795</v>
      </c>
      <c r="L4779" s="398">
        <f t="shared" ref="L4779:L4788" si="813">YEAR(A4779)</f>
        <v>2025</v>
      </c>
      <c r="M4779" s="398">
        <f t="shared" ref="M4779:M4788" si="814">MONTH(A4779)</f>
        <v>3</v>
      </c>
      <c r="N4779" s="398">
        <f t="shared" ref="N4779:N4788" si="815">DAY(A4779)</f>
        <v>18</v>
      </c>
      <c r="O4779" s="398">
        <v>6</v>
      </c>
      <c r="P4779" s="398"/>
      <c r="Q4779" s="396"/>
    </row>
    <row r="4780" spans="1:17">
      <c r="A4780" s="392">
        <v>45734</v>
      </c>
      <c r="B4780" s="396" t="s">
        <v>82</v>
      </c>
      <c r="C4780" s="396" t="s">
        <v>86</v>
      </c>
      <c r="D4780" s="396">
        <v>22</v>
      </c>
      <c r="E4780" s="393">
        <v>2500</v>
      </c>
      <c r="F4780" s="393">
        <v>38</v>
      </c>
      <c r="G4780" s="396">
        <v>2.5</v>
      </c>
      <c r="H4780" s="393">
        <v>1</v>
      </c>
      <c r="I4780" s="393">
        <v>33</v>
      </c>
      <c r="J4780" s="391">
        <v>99.1</v>
      </c>
      <c r="K4780" s="397">
        <f>IFERROR(TablaAforos[[#This Row],[AREA DEL POTRERO]]/TablaAforos[[#This Row],[NUMERO VACAS LOTE]]/TablaAforos[[#This Row],[DIAS OCUPACION]],"")</f>
        <v>65.78947368421052</v>
      </c>
      <c r="L4780" s="398">
        <f t="shared" si="813"/>
        <v>2025</v>
      </c>
      <c r="M4780" s="398">
        <f t="shared" si="814"/>
        <v>3</v>
      </c>
      <c r="N4780" s="398">
        <f t="shared" si="815"/>
        <v>18</v>
      </c>
      <c r="O4780" s="398">
        <v>6</v>
      </c>
      <c r="P4780" s="398"/>
      <c r="Q4780" s="396"/>
    </row>
    <row r="4781" spans="1:17">
      <c r="A4781" s="392">
        <v>45734</v>
      </c>
      <c r="B4781" s="396" t="s">
        <v>82</v>
      </c>
      <c r="C4781" s="396" t="s">
        <v>87</v>
      </c>
      <c r="D4781" s="396"/>
      <c r="E4781" s="393">
        <v>2500</v>
      </c>
      <c r="F4781" s="393">
        <v>38</v>
      </c>
      <c r="G4781" s="396">
        <v>2.2000000000000002</v>
      </c>
      <c r="H4781" s="393">
        <v>1</v>
      </c>
      <c r="I4781" s="393">
        <v>30</v>
      </c>
      <c r="J4781" s="391">
        <v>88</v>
      </c>
      <c r="K4781" s="397">
        <f>IFERROR(TablaAforos[[#This Row],[AREA DEL POTRERO]]/TablaAforos[[#This Row],[NUMERO VACAS LOTE]]/TablaAforos[[#This Row],[DIAS OCUPACION]],"")</f>
        <v>65.78947368421052</v>
      </c>
      <c r="L4781" s="398">
        <f>YEAR(A4781)</f>
        <v>2025</v>
      </c>
      <c r="M4781" s="398">
        <f>MONTH(A4781)</f>
        <v>3</v>
      </c>
      <c r="N4781" s="398">
        <f>DAY(A4781)</f>
        <v>18</v>
      </c>
      <c r="O4781" s="398">
        <v>6</v>
      </c>
      <c r="P4781" s="398"/>
      <c r="Q4781" s="396"/>
    </row>
    <row r="4782" spans="1:17">
      <c r="A4782" s="392">
        <v>45734</v>
      </c>
      <c r="B4782" s="393" t="s">
        <v>88</v>
      </c>
      <c r="C4782" s="393">
        <v>1</v>
      </c>
      <c r="D4782" s="393">
        <v>12</v>
      </c>
      <c r="E4782" s="393">
        <v>11460</v>
      </c>
      <c r="F4782" s="393">
        <v>57</v>
      </c>
      <c r="G4782" s="393">
        <v>1.2</v>
      </c>
      <c r="H4782" s="393">
        <v>2</v>
      </c>
      <c r="I4782" s="393">
        <v>30</v>
      </c>
      <c r="J4782" s="391">
        <v>114</v>
      </c>
      <c r="K4782" s="394">
        <f>IFERROR(TablaAforos[[#This Row],[AREA DEL POTRERO]]/TablaAforos[[#This Row],[NUMERO VACAS LOTE]]/TablaAforos[[#This Row],[DIAS OCUPACION]],"")</f>
        <v>100.52631578947368</v>
      </c>
      <c r="L4782" s="395">
        <f t="shared" si="813"/>
        <v>2025</v>
      </c>
      <c r="M4782" s="395">
        <f t="shared" si="814"/>
        <v>3</v>
      </c>
      <c r="N4782" s="395">
        <f t="shared" si="815"/>
        <v>18</v>
      </c>
      <c r="O4782" s="395">
        <v>6</v>
      </c>
      <c r="P4782" s="395"/>
      <c r="Q4782" s="393"/>
    </row>
    <row r="4783" spans="1:17">
      <c r="A4783" s="392">
        <v>45735</v>
      </c>
      <c r="B4783" s="393" t="s">
        <v>81</v>
      </c>
      <c r="C4783" s="393">
        <v>1</v>
      </c>
      <c r="D4783" s="393">
        <v>57</v>
      </c>
      <c r="E4783" s="393">
        <v>2750</v>
      </c>
      <c r="F4783" s="393">
        <v>38</v>
      </c>
      <c r="G4783" s="393">
        <v>2.2999999999999998</v>
      </c>
      <c r="H4783" s="393">
        <v>1</v>
      </c>
      <c r="I4783" s="393">
        <v>29</v>
      </c>
      <c r="J4783" s="391">
        <v>111</v>
      </c>
      <c r="K4783" s="394">
        <f>IFERROR(TablaAforos[[#This Row],[AREA DEL POTRERO]]/TablaAforos[[#This Row],[NUMERO VACAS LOTE]]/TablaAforos[[#This Row],[DIAS OCUPACION]],"")</f>
        <v>72.368421052631575</v>
      </c>
      <c r="L4783" s="395">
        <f t="shared" si="813"/>
        <v>2025</v>
      </c>
      <c r="M4783" s="395">
        <f t="shared" si="814"/>
        <v>3</v>
      </c>
      <c r="N4783" s="395">
        <f t="shared" si="815"/>
        <v>19</v>
      </c>
      <c r="O4783" s="395">
        <v>6</v>
      </c>
      <c r="P4783" s="395"/>
      <c r="Q4783" s="393"/>
    </row>
    <row r="4784" spans="1:17">
      <c r="A4784" s="392">
        <v>45735</v>
      </c>
      <c r="B4784" s="393" t="s">
        <v>81</v>
      </c>
      <c r="C4784" s="393">
        <v>2</v>
      </c>
      <c r="D4784" s="393">
        <v>88</v>
      </c>
      <c r="E4784" s="393">
        <v>2092</v>
      </c>
      <c r="F4784" s="393">
        <v>38</v>
      </c>
      <c r="G4784" s="393">
        <v>1.9</v>
      </c>
      <c r="H4784" s="393">
        <v>1</v>
      </c>
      <c r="I4784" s="393">
        <v>31</v>
      </c>
      <c r="J4784" s="391">
        <v>74.3</v>
      </c>
      <c r="K4784" s="394">
        <f>IFERROR(TablaAforos[[#This Row],[AREA DEL POTRERO]]/TablaAforos[[#This Row],[NUMERO VACAS LOTE]]/TablaAforos[[#This Row],[DIAS OCUPACION]],"")</f>
        <v>55.05263157894737</v>
      </c>
      <c r="L4784" s="395">
        <f t="shared" si="813"/>
        <v>2025</v>
      </c>
      <c r="M4784" s="395">
        <f t="shared" si="814"/>
        <v>3</v>
      </c>
      <c r="N4784" s="395">
        <f t="shared" si="815"/>
        <v>19</v>
      </c>
      <c r="O4784" s="395">
        <v>6</v>
      </c>
      <c r="P4784" s="395"/>
      <c r="Q4784" s="393"/>
    </row>
    <row r="4785" spans="1:17">
      <c r="A4785" s="392">
        <v>45735</v>
      </c>
      <c r="B4785" s="393" t="s">
        <v>82</v>
      </c>
      <c r="C4785" s="393" t="s">
        <v>86</v>
      </c>
      <c r="D4785" s="393">
        <v>23</v>
      </c>
      <c r="E4785" s="393">
        <v>2500</v>
      </c>
      <c r="F4785" s="393">
        <v>38</v>
      </c>
      <c r="G4785" s="393">
        <v>2.4</v>
      </c>
      <c r="H4785" s="393">
        <v>1</v>
      </c>
      <c r="I4785" s="393">
        <v>30</v>
      </c>
      <c r="J4785" s="391">
        <v>95.5</v>
      </c>
      <c r="K4785" s="394">
        <f>IFERROR(TablaAforos[[#This Row],[AREA DEL POTRERO]]/TablaAforos[[#This Row],[NUMERO VACAS LOTE]]/TablaAforos[[#This Row],[DIAS OCUPACION]],"")</f>
        <v>65.78947368421052</v>
      </c>
      <c r="L4785" s="395">
        <f t="shared" si="813"/>
        <v>2025</v>
      </c>
      <c r="M4785" s="395">
        <f t="shared" si="814"/>
        <v>3</v>
      </c>
      <c r="N4785" s="395">
        <f t="shared" si="815"/>
        <v>19</v>
      </c>
      <c r="O4785" s="395">
        <v>6</v>
      </c>
      <c r="P4785" s="395"/>
      <c r="Q4785" s="393"/>
    </row>
    <row r="4786" spans="1:17">
      <c r="A4786" s="392">
        <v>45735</v>
      </c>
      <c r="B4786" s="393" t="s">
        <v>82</v>
      </c>
      <c r="C4786" s="393" t="s">
        <v>87</v>
      </c>
      <c r="D4786" s="393"/>
      <c r="E4786" s="393">
        <v>2500</v>
      </c>
      <c r="F4786" s="393">
        <v>38</v>
      </c>
      <c r="G4786" s="393">
        <v>1.6</v>
      </c>
      <c r="H4786" s="393">
        <v>1</v>
      </c>
      <c r="I4786" s="393">
        <v>30</v>
      </c>
      <c r="J4786" s="391">
        <v>65.099999999999994</v>
      </c>
      <c r="K4786" s="394">
        <f>IFERROR(TablaAforos[[#This Row],[AREA DEL POTRERO]]/TablaAforos[[#This Row],[NUMERO VACAS LOTE]]/TablaAforos[[#This Row],[DIAS OCUPACION]],"")</f>
        <v>65.78947368421052</v>
      </c>
      <c r="L4786" s="395">
        <f>YEAR(A4786)</f>
        <v>2025</v>
      </c>
      <c r="M4786" s="395">
        <f>MONTH(A4786)</f>
        <v>3</v>
      </c>
      <c r="N4786" s="395">
        <f>DAY(A4786)</f>
        <v>19</v>
      </c>
      <c r="O4786" s="395">
        <v>6</v>
      </c>
      <c r="P4786" s="395"/>
      <c r="Q4786" s="393"/>
    </row>
    <row r="4787" spans="1:17">
      <c r="A4787" s="392">
        <v>45735</v>
      </c>
      <c r="B4787" s="393" t="s">
        <v>88</v>
      </c>
      <c r="C4787" s="393">
        <v>1</v>
      </c>
      <c r="D4787" s="393">
        <v>1</v>
      </c>
      <c r="E4787" s="393">
        <v>13300</v>
      </c>
      <c r="F4787" s="393">
        <v>57</v>
      </c>
      <c r="G4787" s="393">
        <v>1.5</v>
      </c>
      <c r="H4787" s="393">
        <v>2</v>
      </c>
      <c r="I4787" s="393">
        <v>30</v>
      </c>
      <c r="J4787" s="391">
        <v>91</v>
      </c>
      <c r="K4787" s="394">
        <f>IFERROR(TablaAforos[[#This Row],[AREA DEL POTRERO]]/TablaAforos[[#This Row],[NUMERO VACAS LOTE]]/TablaAforos[[#This Row],[DIAS OCUPACION]],"")</f>
        <v>116.66666666666667</v>
      </c>
      <c r="L4787" s="395">
        <f>YEAR(A4787)</f>
        <v>2025</v>
      </c>
      <c r="M4787" s="395">
        <f>MONTH(A4787)</f>
        <v>3</v>
      </c>
      <c r="N4787" s="395">
        <f>DAY(A4787)</f>
        <v>19</v>
      </c>
      <c r="O4787" s="395">
        <v>6</v>
      </c>
      <c r="P4787" s="395"/>
      <c r="Q4787" s="393"/>
    </row>
    <row r="4788" spans="1:17">
      <c r="A4788" s="392">
        <v>45736</v>
      </c>
      <c r="B4788" s="393" t="s">
        <v>81</v>
      </c>
      <c r="C4788" s="393">
        <v>2</v>
      </c>
      <c r="D4788" s="393">
        <v>89</v>
      </c>
      <c r="E4788" s="393">
        <v>2476</v>
      </c>
      <c r="F4788" s="393">
        <v>38</v>
      </c>
      <c r="G4788" s="393">
        <v>1.6</v>
      </c>
      <c r="H4788" s="393">
        <v>1</v>
      </c>
      <c r="I4788" s="393">
        <v>31</v>
      </c>
      <c r="J4788" s="391">
        <v>68.400000000000006</v>
      </c>
      <c r="K4788" s="394">
        <f>IFERROR(TablaAforos[[#This Row],[AREA DEL POTRERO]]/TablaAforos[[#This Row],[NUMERO VACAS LOTE]]/TablaAforos[[#This Row],[DIAS OCUPACION]],"")</f>
        <v>65.15789473684211</v>
      </c>
      <c r="L4788" s="395">
        <f t="shared" si="813"/>
        <v>2025</v>
      </c>
      <c r="M4788" s="395">
        <f t="shared" si="814"/>
        <v>3</v>
      </c>
      <c r="N4788" s="395">
        <f t="shared" si="815"/>
        <v>20</v>
      </c>
      <c r="O4788" s="395">
        <v>6</v>
      </c>
      <c r="P4788" s="395"/>
      <c r="Q4788" s="393"/>
    </row>
    <row r="4789" spans="1:17">
      <c r="A4789" s="392">
        <v>45737</v>
      </c>
      <c r="B4789" s="393" t="s">
        <v>81</v>
      </c>
      <c r="C4789" s="393">
        <v>1</v>
      </c>
      <c r="D4789" s="393">
        <v>56</v>
      </c>
      <c r="E4789" s="393">
        <v>2583</v>
      </c>
      <c r="F4789" s="393">
        <v>38</v>
      </c>
      <c r="G4789" s="393">
        <v>2</v>
      </c>
      <c r="H4789" s="393">
        <v>1</v>
      </c>
      <c r="I4789" s="393">
        <v>29</v>
      </c>
      <c r="J4789" s="391">
        <v>89.2</v>
      </c>
      <c r="K4789" s="394">
        <f>IFERROR(TablaAforos[[#This Row],[AREA DEL POTRERO]]/TablaAforos[[#This Row],[NUMERO VACAS LOTE]]/TablaAforos[[#This Row],[DIAS OCUPACION]],"")</f>
        <v>67.973684210526315</v>
      </c>
      <c r="L4789" s="395">
        <f t="shared" ref="L4789:L4799" si="816">YEAR(A4789)</f>
        <v>2025</v>
      </c>
      <c r="M4789" s="395">
        <f t="shared" ref="M4789:M4799" si="817">MONTH(A4789)</f>
        <v>3</v>
      </c>
      <c r="N4789" s="395">
        <f t="shared" ref="N4789:N4799" si="818">DAY(A4789)</f>
        <v>21</v>
      </c>
      <c r="O4789" s="395">
        <v>6</v>
      </c>
      <c r="P4789" s="395"/>
      <c r="Q4789" s="393"/>
    </row>
    <row r="4790" spans="1:17">
      <c r="A4790" s="392">
        <v>45737</v>
      </c>
      <c r="B4790" s="393" t="s">
        <v>81</v>
      </c>
      <c r="C4790" s="393">
        <v>2</v>
      </c>
      <c r="D4790" s="393">
        <v>90</v>
      </c>
      <c r="E4790" s="393">
        <v>2328</v>
      </c>
      <c r="F4790" s="393">
        <v>33</v>
      </c>
      <c r="G4790" s="393">
        <v>1.7</v>
      </c>
      <c r="H4790" s="393">
        <v>1</v>
      </c>
      <c r="I4790" s="393">
        <v>31</v>
      </c>
      <c r="J4790" s="391">
        <v>81.400000000000006</v>
      </c>
      <c r="K4790" s="394">
        <f>IFERROR(TablaAforos[[#This Row],[AREA DEL POTRERO]]/TablaAforos[[#This Row],[NUMERO VACAS LOTE]]/TablaAforos[[#This Row],[DIAS OCUPACION]],"")</f>
        <v>70.545454545454547</v>
      </c>
      <c r="L4790" s="395">
        <f t="shared" si="816"/>
        <v>2025</v>
      </c>
      <c r="M4790" s="395">
        <f t="shared" si="817"/>
        <v>3</v>
      </c>
      <c r="N4790" s="395">
        <f t="shared" si="818"/>
        <v>21</v>
      </c>
      <c r="O4790" s="395">
        <v>6</v>
      </c>
      <c r="P4790" s="395"/>
      <c r="Q4790" s="393"/>
    </row>
    <row r="4791" spans="1:17">
      <c r="A4791" s="392">
        <v>45738</v>
      </c>
      <c r="B4791" s="393" t="s">
        <v>81</v>
      </c>
      <c r="C4791" s="393">
        <v>2</v>
      </c>
      <c r="D4791" s="393">
        <v>91</v>
      </c>
      <c r="E4791" s="393">
        <v>2016</v>
      </c>
      <c r="F4791" s="393">
        <v>33</v>
      </c>
      <c r="G4791" s="393">
        <v>1.6</v>
      </c>
      <c r="H4791" s="393">
        <v>1</v>
      </c>
      <c r="I4791" s="393">
        <v>31</v>
      </c>
      <c r="J4791" s="391">
        <v>79.400000000000006</v>
      </c>
      <c r="K4791" s="394">
        <f>IFERROR(TablaAforos[[#This Row],[AREA DEL POTRERO]]/TablaAforos[[#This Row],[NUMERO VACAS LOTE]]/TablaAforos[[#This Row],[DIAS OCUPACION]],"")</f>
        <v>61.090909090909093</v>
      </c>
      <c r="L4791" s="395">
        <f t="shared" si="816"/>
        <v>2025</v>
      </c>
      <c r="M4791" s="395">
        <f t="shared" si="817"/>
        <v>3</v>
      </c>
      <c r="N4791" s="395">
        <f t="shared" si="818"/>
        <v>22</v>
      </c>
      <c r="O4791" s="395">
        <v>6</v>
      </c>
      <c r="P4791" s="395"/>
      <c r="Q4791" s="393"/>
    </row>
    <row r="4792" spans="1:17">
      <c r="A4792" s="335">
        <v>45738</v>
      </c>
      <c r="B4792" s="336" t="s">
        <v>88</v>
      </c>
      <c r="C4792" s="336">
        <v>1</v>
      </c>
      <c r="D4792" s="336">
        <v>2</v>
      </c>
      <c r="E4792" s="336">
        <v>1900</v>
      </c>
      <c r="F4792" s="336">
        <v>57</v>
      </c>
      <c r="G4792" s="336">
        <v>1.3</v>
      </c>
      <c r="H4792" s="336">
        <v>3</v>
      </c>
      <c r="I4792" s="336">
        <v>30</v>
      </c>
      <c r="J4792" s="21">
        <v>99.7</v>
      </c>
      <c r="K4792" s="337">
        <f>IFERROR(TablaAforos[[#This Row],[AREA DEL POTRERO]]/TablaAforos[[#This Row],[NUMERO VACAS LOTE]]/TablaAforos[[#This Row],[DIAS OCUPACION]],"")</f>
        <v>11.111111111111112</v>
      </c>
      <c r="L4792" s="338">
        <f t="shared" si="816"/>
        <v>2025</v>
      </c>
      <c r="M4792" s="338">
        <f t="shared" si="817"/>
        <v>3</v>
      </c>
      <c r="N4792" s="338">
        <f t="shared" si="818"/>
        <v>22</v>
      </c>
      <c r="O4792" s="338">
        <v>6</v>
      </c>
      <c r="P4792" s="338"/>
      <c r="Q4792" s="336"/>
    </row>
    <row r="4793" spans="1:17">
      <c r="A4793" s="392">
        <v>45739</v>
      </c>
      <c r="B4793" s="393" t="s">
        <v>81</v>
      </c>
      <c r="C4793" s="393">
        <v>1</v>
      </c>
      <c r="D4793" s="393">
        <v>55</v>
      </c>
      <c r="E4793" s="393">
        <v>2877</v>
      </c>
      <c r="F4793" s="393">
        <v>39</v>
      </c>
      <c r="G4793" s="393">
        <v>2.1</v>
      </c>
      <c r="H4793" s="393">
        <v>1</v>
      </c>
      <c r="I4793" s="393">
        <v>30</v>
      </c>
      <c r="J4793" s="391">
        <v>101</v>
      </c>
      <c r="K4793" s="394">
        <f>IFERROR(TablaAforos[[#This Row],[AREA DEL POTRERO]]/TablaAforos[[#This Row],[NUMERO VACAS LOTE]]/TablaAforos[[#This Row],[DIAS OCUPACION]],"")</f>
        <v>73.769230769230774</v>
      </c>
      <c r="L4793" s="395">
        <f t="shared" si="816"/>
        <v>2025</v>
      </c>
      <c r="M4793" s="395">
        <f t="shared" si="817"/>
        <v>3</v>
      </c>
      <c r="N4793" s="395">
        <f t="shared" si="818"/>
        <v>23</v>
      </c>
      <c r="O4793" s="395">
        <v>6</v>
      </c>
      <c r="P4793" s="395"/>
      <c r="Q4793" s="393"/>
    </row>
    <row r="4794" spans="1:17">
      <c r="A4794" s="392">
        <v>45739</v>
      </c>
      <c r="B4794" s="393" t="s">
        <v>81</v>
      </c>
      <c r="C4794" s="393">
        <v>2</v>
      </c>
      <c r="D4794" s="393">
        <v>37</v>
      </c>
      <c r="E4794" s="393">
        <v>2058</v>
      </c>
      <c r="F4794" s="393">
        <v>33</v>
      </c>
      <c r="G4794" s="393">
        <v>1.8</v>
      </c>
      <c r="H4794" s="393">
        <v>0.5</v>
      </c>
      <c r="I4794" s="393">
        <v>31</v>
      </c>
      <c r="J4794" s="391">
        <v>136</v>
      </c>
      <c r="K4794" s="394">
        <f>IFERROR(TablaAforos[[#This Row],[AREA DEL POTRERO]]/TablaAforos[[#This Row],[NUMERO VACAS LOTE]]/TablaAforos[[#This Row],[DIAS OCUPACION]],"")</f>
        <v>124.72727272727273</v>
      </c>
      <c r="L4794" s="395">
        <f t="shared" si="816"/>
        <v>2025</v>
      </c>
      <c r="M4794" s="395">
        <f t="shared" si="817"/>
        <v>3</v>
      </c>
      <c r="N4794" s="395">
        <f t="shared" si="818"/>
        <v>23</v>
      </c>
      <c r="O4794" s="395">
        <v>6</v>
      </c>
      <c r="P4794" s="395"/>
      <c r="Q4794" s="393"/>
    </row>
    <row r="4795" spans="1:17">
      <c r="A4795" s="392">
        <v>45740</v>
      </c>
      <c r="B4795" s="393" t="s">
        <v>81</v>
      </c>
      <c r="C4795" s="393">
        <v>2</v>
      </c>
      <c r="D4795" s="393">
        <v>39</v>
      </c>
      <c r="E4795" s="393">
        <v>1266</v>
      </c>
      <c r="F4795" s="393">
        <v>33</v>
      </c>
      <c r="G4795" s="393">
        <v>1.6</v>
      </c>
      <c r="H4795" s="393">
        <v>0.5</v>
      </c>
      <c r="I4795" s="393">
        <v>31</v>
      </c>
      <c r="J4795" s="391">
        <v>76</v>
      </c>
      <c r="K4795" s="394">
        <f>IFERROR(TablaAforos[[#This Row],[AREA DEL POTRERO]]/TablaAforos[[#This Row],[NUMERO VACAS LOTE]]/TablaAforos[[#This Row],[DIAS OCUPACION]],"")</f>
        <v>76.727272727272734</v>
      </c>
      <c r="L4795" s="395">
        <f t="shared" si="816"/>
        <v>2025</v>
      </c>
      <c r="M4795" s="395">
        <f t="shared" si="817"/>
        <v>3</v>
      </c>
      <c r="N4795" s="395">
        <f t="shared" si="818"/>
        <v>24</v>
      </c>
      <c r="O4795" s="395">
        <v>6</v>
      </c>
      <c r="P4795" s="395" t="s">
        <v>215</v>
      </c>
      <c r="Q4795" s="393"/>
    </row>
    <row r="4796" spans="1:17">
      <c r="A4796" s="392">
        <v>45740</v>
      </c>
      <c r="B4796" s="393" t="s">
        <v>81</v>
      </c>
      <c r="C4796" s="393">
        <v>2</v>
      </c>
      <c r="D4796" s="393">
        <v>38</v>
      </c>
      <c r="E4796" s="393">
        <v>1430</v>
      </c>
      <c r="F4796" s="393">
        <v>33</v>
      </c>
      <c r="G4796" s="393">
        <v>1.7</v>
      </c>
      <c r="H4796" s="393">
        <v>0.5</v>
      </c>
      <c r="I4796" s="393">
        <v>31</v>
      </c>
      <c r="J4796" s="391">
        <v>90.5</v>
      </c>
      <c r="K4796" s="394">
        <f>IFERROR(TablaAforos[[#This Row],[AREA DEL POTRERO]]/TablaAforos[[#This Row],[NUMERO VACAS LOTE]]/TablaAforos[[#This Row],[DIAS OCUPACION]],"")</f>
        <v>86.666666666666671</v>
      </c>
      <c r="L4796" s="395">
        <f t="shared" si="816"/>
        <v>2025</v>
      </c>
      <c r="M4796" s="395">
        <f t="shared" si="817"/>
        <v>3</v>
      </c>
      <c r="N4796" s="395">
        <f t="shared" si="818"/>
        <v>24</v>
      </c>
      <c r="O4796" s="395">
        <v>6</v>
      </c>
      <c r="P4796" s="395" t="s">
        <v>215</v>
      </c>
      <c r="Q4796" s="393"/>
    </row>
    <row r="4797" spans="1:17">
      <c r="A4797" s="392">
        <v>45740</v>
      </c>
      <c r="B4797" s="393" t="s">
        <v>82</v>
      </c>
      <c r="C4797" s="393" t="s">
        <v>87</v>
      </c>
      <c r="D4797" s="393">
        <v>23</v>
      </c>
      <c r="E4797" s="393">
        <v>2500</v>
      </c>
      <c r="F4797" s="393">
        <v>42</v>
      </c>
      <c r="G4797" s="393">
        <v>2.2000000000000002</v>
      </c>
      <c r="H4797" s="393">
        <v>1</v>
      </c>
      <c r="I4797" s="393">
        <v>38</v>
      </c>
      <c r="J4797" s="391">
        <v>88.6</v>
      </c>
      <c r="K4797" s="394">
        <f>IFERROR(TablaAforos[[#This Row],[AREA DEL POTRERO]]/TablaAforos[[#This Row],[NUMERO VACAS LOTE]]/TablaAforos[[#This Row],[DIAS OCUPACION]],"")</f>
        <v>59.523809523809526</v>
      </c>
      <c r="L4797" s="395">
        <f>YEAR(A4797)</f>
        <v>2025</v>
      </c>
      <c r="M4797" s="395">
        <f>MONTH(A4797)</f>
        <v>3</v>
      </c>
      <c r="N4797" s="395">
        <f>DAY(A4797)</f>
        <v>24</v>
      </c>
      <c r="O4797" s="395">
        <v>6</v>
      </c>
      <c r="P4797" s="395" t="s">
        <v>215</v>
      </c>
      <c r="Q4797" s="393"/>
    </row>
    <row r="4798" spans="1:17">
      <c r="A4798" s="392">
        <v>45741</v>
      </c>
      <c r="B4798" s="393" t="s">
        <v>81</v>
      </c>
      <c r="C4798" s="393">
        <v>1</v>
      </c>
      <c r="D4798" s="393">
        <v>54</v>
      </c>
      <c r="E4798" s="393">
        <v>2522</v>
      </c>
      <c r="F4798" s="393">
        <v>39</v>
      </c>
      <c r="G4798" s="393">
        <v>1.9</v>
      </c>
      <c r="H4798" s="393">
        <v>1</v>
      </c>
      <c r="I4798" s="393">
        <v>30</v>
      </c>
      <c r="J4798" s="391">
        <v>82.4</v>
      </c>
      <c r="K4798" s="394">
        <f>IFERROR(TablaAforos[[#This Row],[AREA DEL POTRERO]]/TablaAforos[[#This Row],[NUMERO VACAS LOTE]]/TablaAforos[[#This Row],[DIAS OCUPACION]],"")</f>
        <v>64.666666666666671</v>
      </c>
      <c r="L4798" s="395">
        <f t="shared" si="816"/>
        <v>2025</v>
      </c>
      <c r="M4798" s="395">
        <f t="shared" si="817"/>
        <v>3</v>
      </c>
      <c r="N4798" s="395">
        <f t="shared" si="818"/>
        <v>25</v>
      </c>
      <c r="O4798" s="395">
        <v>6</v>
      </c>
      <c r="P4798" s="395" t="s">
        <v>215</v>
      </c>
      <c r="Q4798" s="393"/>
    </row>
    <row r="4799" spans="1:17">
      <c r="A4799" s="392">
        <v>45741</v>
      </c>
      <c r="B4799" s="393" t="s">
        <v>81</v>
      </c>
      <c r="C4799" s="393">
        <v>2</v>
      </c>
      <c r="D4799" s="393">
        <v>40</v>
      </c>
      <c r="E4799" s="393">
        <v>1867</v>
      </c>
      <c r="F4799" s="393">
        <v>33</v>
      </c>
      <c r="G4799" s="393">
        <v>1.5</v>
      </c>
      <c r="H4799" s="393">
        <v>0.5</v>
      </c>
      <c r="I4799" s="393">
        <v>31</v>
      </c>
      <c r="J4799" s="391">
        <v>103</v>
      </c>
      <c r="K4799" s="394">
        <f>IFERROR(TablaAforos[[#This Row],[AREA DEL POTRERO]]/TablaAforos[[#This Row],[NUMERO VACAS LOTE]]/TablaAforos[[#This Row],[DIAS OCUPACION]],"")</f>
        <v>113.15151515151516</v>
      </c>
      <c r="L4799" s="395">
        <f t="shared" si="816"/>
        <v>2025</v>
      </c>
      <c r="M4799" s="395">
        <f t="shared" si="817"/>
        <v>3</v>
      </c>
      <c r="N4799" s="395">
        <f t="shared" si="818"/>
        <v>25</v>
      </c>
      <c r="O4799" s="395">
        <v>6</v>
      </c>
      <c r="P4799" s="395" t="s">
        <v>215</v>
      </c>
      <c r="Q4799" s="393"/>
    </row>
    <row r="4800" spans="1:17">
      <c r="A4800" s="335">
        <v>45741</v>
      </c>
      <c r="B4800" s="336" t="s">
        <v>81</v>
      </c>
      <c r="C4800" s="336">
        <v>2</v>
      </c>
      <c r="D4800" s="336">
        <v>41</v>
      </c>
      <c r="E4800" s="336">
        <v>2524</v>
      </c>
      <c r="F4800" s="336">
        <v>33</v>
      </c>
      <c r="G4800" s="336">
        <v>1.6</v>
      </c>
      <c r="H4800" s="336">
        <v>1</v>
      </c>
      <c r="I4800" s="336">
        <v>31</v>
      </c>
      <c r="J4800" s="21">
        <v>84.3</v>
      </c>
      <c r="K4800" s="337">
        <f>IFERROR(TablaAforos[[#This Row],[AREA DEL POTRERO]]/TablaAforos[[#This Row],[NUMERO VACAS LOTE]]/TablaAforos[[#This Row],[DIAS OCUPACION]],"")</f>
        <v>76.484848484848484</v>
      </c>
      <c r="L4800" s="338">
        <f t="shared" ref="L4800:L4810" si="819">YEAR(A4800)</f>
        <v>2025</v>
      </c>
      <c r="M4800" s="338">
        <f t="shared" ref="M4800:M4810" si="820">MONTH(A4800)</f>
        <v>3</v>
      </c>
      <c r="N4800" s="338">
        <f t="shared" ref="N4800:N4810" si="821">DAY(A4800)</f>
        <v>25</v>
      </c>
      <c r="O4800" s="338">
        <v>6</v>
      </c>
      <c r="P4800" s="338" t="s">
        <v>215</v>
      </c>
      <c r="Q4800" s="336"/>
    </row>
    <row r="4801" spans="1:17">
      <c r="A4801" s="392">
        <v>45741</v>
      </c>
      <c r="B4801" s="393" t="s">
        <v>82</v>
      </c>
      <c r="C4801" s="393" t="s">
        <v>86</v>
      </c>
      <c r="D4801" s="393">
        <v>4</v>
      </c>
      <c r="E4801" s="393">
        <v>2500</v>
      </c>
      <c r="F4801" s="393">
        <v>41</v>
      </c>
      <c r="G4801" s="393">
        <v>2.2000000000000002</v>
      </c>
      <c r="H4801" s="393">
        <v>1</v>
      </c>
      <c r="I4801" s="393">
        <v>32</v>
      </c>
      <c r="J4801" s="391">
        <v>89.6</v>
      </c>
      <c r="K4801" s="394">
        <f>IFERROR(TablaAforos[[#This Row],[AREA DEL POTRERO]]/TablaAforos[[#This Row],[NUMERO VACAS LOTE]]/TablaAforos[[#This Row],[DIAS OCUPACION]],"")</f>
        <v>60.975609756097562</v>
      </c>
      <c r="L4801" s="395">
        <f t="shared" si="819"/>
        <v>2025</v>
      </c>
      <c r="M4801" s="395">
        <f t="shared" si="820"/>
        <v>3</v>
      </c>
      <c r="N4801" s="395">
        <f t="shared" si="821"/>
        <v>25</v>
      </c>
      <c r="O4801" s="395">
        <v>6</v>
      </c>
      <c r="P4801" s="395" t="s">
        <v>215</v>
      </c>
      <c r="Q4801" s="393"/>
    </row>
    <row r="4802" spans="1:17">
      <c r="A4802" s="392">
        <v>45741</v>
      </c>
      <c r="B4802" s="393" t="s">
        <v>82</v>
      </c>
      <c r="C4802" s="393" t="s">
        <v>87</v>
      </c>
      <c r="D4802" s="393">
        <v>24</v>
      </c>
      <c r="E4802" s="393">
        <v>2500</v>
      </c>
      <c r="F4802" s="393">
        <v>42</v>
      </c>
      <c r="G4802" s="393">
        <v>1.8</v>
      </c>
      <c r="H4802" s="393">
        <v>1</v>
      </c>
      <c r="I4802" s="393">
        <v>38</v>
      </c>
      <c r="J4802" s="391">
        <v>70.400000000000006</v>
      </c>
      <c r="K4802" s="394">
        <f>IFERROR(TablaAforos[[#This Row],[AREA DEL POTRERO]]/TablaAforos[[#This Row],[NUMERO VACAS LOTE]]/TablaAforos[[#This Row],[DIAS OCUPACION]],"")</f>
        <v>59.523809523809526</v>
      </c>
      <c r="L4802" s="395">
        <f t="shared" si="819"/>
        <v>2025</v>
      </c>
      <c r="M4802" s="395">
        <f t="shared" si="820"/>
        <v>3</v>
      </c>
      <c r="N4802" s="395">
        <f t="shared" si="821"/>
        <v>25</v>
      </c>
      <c r="O4802" s="395">
        <v>6</v>
      </c>
      <c r="P4802" s="395" t="s">
        <v>215</v>
      </c>
      <c r="Q4802" s="393"/>
    </row>
    <row r="4803" spans="1:17">
      <c r="A4803" s="335">
        <v>45742</v>
      </c>
      <c r="B4803" s="336" t="s">
        <v>81</v>
      </c>
      <c r="C4803" s="336">
        <v>2</v>
      </c>
      <c r="D4803" s="336">
        <v>42</v>
      </c>
      <c r="E4803" s="336">
        <v>2723</v>
      </c>
      <c r="F4803" s="336">
        <v>33</v>
      </c>
      <c r="G4803" s="336">
        <v>1.7</v>
      </c>
      <c r="H4803" s="336">
        <v>1</v>
      </c>
      <c r="I4803" s="336">
        <v>31</v>
      </c>
      <c r="J4803" s="21">
        <v>83.9</v>
      </c>
      <c r="K4803" s="337">
        <f>IFERROR(TablaAforos[[#This Row],[AREA DEL POTRERO]]/TablaAforos[[#This Row],[NUMERO VACAS LOTE]]/TablaAforos[[#This Row],[DIAS OCUPACION]],"")</f>
        <v>82.515151515151516</v>
      </c>
      <c r="L4803" s="338">
        <f t="shared" si="819"/>
        <v>2025</v>
      </c>
      <c r="M4803" s="338">
        <f t="shared" si="820"/>
        <v>3</v>
      </c>
      <c r="N4803" s="338">
        <f t="shared" si="821"/>
        <v>26</v>
      </c>
      <c r="O4803" s="338">
        <v>6</v>
      </c>
      <c r="P4803" s="338" t="s">
        <v>215</v>
      </c>
      <c r="Q4803" s="336"/>
    </row>
    <row r="4804" spans="1:17">
      <c r="A4804" s="392">
        <v>45742</v>
      </c>
      <c r="B4804" s="393" t="s">
        <v>82</v>
      </c>
      <c r="C4804" s="393" t="s">
        <v>86</v>
      </c>
      <c r="D4804" s="393">
        <v>5</v>
      </c>
      <c r="E4804" s="393">
        <v>2500</v>
      </c>
      <c r="F4804" s="393">
        <v>41</v>
      </c>
      <c r="G4804" s="393">
        <v>2</v>
      </c>
      <c r="H4804" s="393">
        <v>1</v>
      </c>
      <c r="I4804" s="393">
        <v>32</v>
      </c>
      <c r="J4804" s="391">
        <v>81.3</v>
      </c>
      <c r="K4804" s="394">
        <f>IFERROR(TablaAforos[[#This Row],[AREA DEL POTRERO]]/TablaAforos[[#This Row],[NUMERO VACAS LOTE]]/TablaAforos[[#This Row],[DIAS OCUPACION]],"")</f>
        <v>60.975609756097562</v>
      </c>
      <c r="L4804" s="395">
        <f t="shared" si="819"/>
        <v>2025</v>
      </c>
      <c r="M4804" s="395">
        <f t="shared" si="820"/>
        <v>3</v>
      </c>
      <c r="N4804" s="395">
        <f t="shared" si="821"/>
        <v>26</v>
      </c>
      <c r="O4804" s="395">
        <v>6</v>
      </c>
      <c r="P4804" s="395" t="s">
        <v>215</v>
      </c>
      <c r="Q4804" s="393"/>
    </row>
    <row r="4805" spans="1:17">
      <c r="A4805" s="392">
        <v>45742</v>
      </c>
      <c r="B4805" s="393" t="s">
        <v>82</v>
      </c>
      <c r="C4805" s="393" t="s">
        <v>87</v>
      </c>
      <c r="D4805" s="393">
        <v>25</v>
      </c>
      <c r="E4805" s="393">
        <v>2500</v>
      </c>
      <c r="F4805" s="393">
        <v>42</v>
      </c>
      <c r="G4805" s="393">
        <v>2.2000000000000002</v>
      </c>
      <c r="H4805" s="393">
        <v>1</v>
      </c>
      <c r="I4805" s="393">
        <v>38</v>
      </c>
      <c r="J4805" s="391">
        <v>87.4</v>
      </c>
      <c r="K4805" s="394">
        <f>IFERROR(TablaAforos[[#This Row],[AREA DEL POTRERO]]/TablaAforos[[#This Row],[NUMERO VACAS LOTE]]/TablaAforos[[#This Row],[DIAS OCUPACION]],"")</f>
        <v>59.523809523809526</v>
      </c>
      <c r="L4805" s="395">
        <f t="shared" si="819"/>
        <v>2025</v>
      </c>
      <c r="M4805" s="395">
        <f t="shared" si="820"/>
        <v>3</v>
      </c>
      <c r="N4805" s="395">
        <f t="shared" si="821"/>
        <v>26</v>
      </c>
      <c r="O4805" s="395">
        <v>6</v>
      </c>
      <c r="P4805" s="338" t="s">
        <v>215</v>
      </c>
      <c r="Q4805" s="393"/>
    </row>
    <row r="4806" spans="1:17">
      <c r="A4806" s="335">
        <v>45742</v>
      </c>
      <c r="B4806" s="336" t="s">
        <v>88</v>
      </c>
      <c r="C4806" s="336">
        <v>1</v>
      </c>
      <c r="D4806" s="336">
        <v>3</v>
      </c>
      <c r="E4806" s="336">
        <v>12900</v>
      </c>
      <c r="F4806" s="336">
        <v>60</v>
      </c>
      <c r="G4806" s="336">
        <v>1.7</v>
      </c>
      <c r="H4806" s="336">
        <v>2.5</v>
      </c>
      <c r="I4806" s="336">
        <v>31</v>
      </c>
      <c r="J4806" s="21">
        <v>96.1</v>
      </c>
      <c r="K4806" s="337">
        <f>IFERROR(TablaAforos[[#This Row],[AREA DEL POTRERO]]/TablaAforos[[#This Row],[NUMERO VACAS LOTE]]/TablaAforos[[#This Row],[DIAS OCUPACION]],"")</f>
        <v>86</v>
      </c>
      <c r="L4806" s="338">
        <f t="shared" si="819"/>
        <v>2025</v>
      </c>
      <c r="M4806" s="338">
        <f t="shared" si="820"/>
        <v>3</v>
      </c>
      <c r="N4806" s="338">
        <f t="shared" si="821"/>
        <v>26</v>
      </c>
      <c r="O4806" s="338">
        <v>6</v>
      </c>
      <c r="P4806" s="338" t="s">
        <v>215</v>
      </c>
      <c r="Q4806" s="336"/>
    </row>
    <row r="4807" spans="1:17">
      <c r="A4807" s="392">
        <v>45743</v>
      </c>
      <c r="B4807" s="393" t="s">
        <v>82</v>
      </c>
      <c r="C4807" s="393" t="s">
        <v>87</v>
      </c>
      <c r="D4807" s="393">
        <v>58</v>
      </c>
      <c r="E4807" s="393">
        <v>2500</v>
      </c>
      <c r="F4807" s="393">
        <v>42</v>
      </c>
      <c r="G4807" s="393">
        <v>1.8</v>
      </c>
      <c r="H4807" s="393">
        <v>1</v>
      </c>
      <c r="I4807" s="393">
        <v>38</v>
      </c>
      <c r="J4807" s="391">
        <v>79.3</v>
      </c>
      <c r="K4807" s="394">
        <f>IFERROR(TablaAforos[[#This Row],[AREA DEL POTRERO]]/TablaAforos[[#This Row],[NUMERO VACAS LOTE]]/TablaAforos[[#This Row],[DIAS OCUPACION]],"")</f>
        <v>59.523809523809526</v>
      </c>
      <c r="L4807" s="395">
        <f>YEAR(A4807)</f>
        <v>2025</v>
      </c>
      <c r="M4807" s="395">
        <f>MONTH(A4807)</f>
        <v>3</v>
      </c>
      <c r="N4807" s="395">
        <f>DAY(A4807)</f>
        <v>27</v>
      </c>
      <c r="O4807" s="395">
        <v>6</v>
      </c>
      <c r="P4807" s="395" t="s">
        <v>215</v>
      </c>
      <c r="Q4807" s="393"/>
    </row>
    <row r="4808" spans="1:17">
      <c r="A4808" s="335">
        <v>45743</v>
      </c>
      <c r="B4808" s="336" t="s">
        <v>81</v>
      </c>
      <c r="C4808" s="336">
        <v>1</v>
      </c>
      <c r="D4808" s="336">
        <v>53</v>
      </c>
      <c r="E4808" s="336">
        <v>1935</v>
      </c>
      <c r="F4808" s="336">
        <v>39</v>
      </c>
      <c r="G4808" s="336">
        <v>2</v>
      </c>
      <c r="H4808" s="336">
        <v>1</v>
      </c>
      <c r="I4808" s="336">
        <v>32</v>
      </c>
      <c r="J4808" s="21">
        <v>64.5</v>
      </c>
      <c r="K4808" s="337">
        <f>IFERROR(TablaAforos[[#This Row],[AREA DEL POTRERO]]/TablaAforos[[#This Row],[NUMERO VACAS LOTE]]/TablaAforos[[#This Row],[DIAS OCUPACION]],"")</f>
        <v>49.615384615384613</v>
      </c>
      <c r="L4808" s="338">
        <f t="shared" si="819"/>
        <v>2025</v>
      </c>
      <c r="M4808" s="338">
        <f t="shared" si="820"/>
        <v>3</v>
      </c>
      <c r="N4808" s="338">
        <f t="shared" si="821"/>
        <v>27</v>
      </c>
      <c r="O4808" s="338">
        <v>6</v>
      </c>
      <c r="P4808" s="338" t="s">
        <v>215</v>
      </c>
      <c r="Q4808" s="336"/>
    </row>
    <row r="4809" spans="1:17">
      <c r="A4809" s="392">
        <v>45743</v>
      </c>
      <c r="B4809" s="393" t="s">
        <v>81</v>
      </c>
      <c r="C4809" s="393">
        <v>2</v>
      </c>
      <c r="D4809" s="393">
        <v>33</v>
      </c>
      <c r="E4809" s="393">
        <v>2131</v>
      </c>
      <c r="F4809" s="393">
        <v>30</v>
      </c>
      <c r="G4809" s="393">
        <v>1.9</v>
      </c>
      <c r="H4809" s="393">
        <v>1</v>
      </c>
      <c r="I4809" s="393">
        <v>31</v>
      </c>
      <c r="J4809" s="391">
        <v>89.1</v>
      </c>
      <c r="K4809" s="394">
        <f>IFERROR(TablaAforos[[#This Row],[AREA DEL POTRERO]]/TablaAforos[[#This Row],[NUMERO VACAS LOTE]]/TablaAforos[[#This Row],[DIAS OCUPACION]],"")</f>
        <v>71.033333333333331</v>
      </c>
      <c r="L4809" s="395">
        <f>YEAR(A4809)</f>
        <v>2025</v>
      </c>
      <c r="M4809" s="395">
        <f>MONTH(A4809)</f>
        <v>3</v>
      </c>
      <c r="N4809" s="395">
        <f>DAY(A4809)</f>
        <v>27</v>
      </c>
      <c r="O4809" s="395">
        <v>6</v>
      </c>
      <c r="P4809" s="395" t="s">
        <v>215</v>
      </c>
      <c r="Q4809" s="393"/>
    </row>
    <row r="4810" spans="1:17">
      <c r="A4810" s="392">
        <v>45742</v>
      </c>
      <c r="B4810" s="393" t="s">
        <v>82</v>
      </c>
      <c r="C4810" s="393" t="s">
        <v>86</v>
      </c>
      <c r="D4810" s="393">
        <v>36</v>
      </c>
      <c r="E4810" s="393">
        <v>12728</v>
      </c>
      <c r="F4810" s="393">
        <v>41</v>
      </c>
      <c r="G4810" s="393">
        <v>1.4</v>
      </c>
      <c r="H4810" s="393">
        <v>2.5</v>
      </c>
      <c r="I4810" s="393">
        <v>24</v>
      </c>
      <c r="J4810" s="391">
        <v>119</v>
      </c>
      <c r="K4810" s="394">
        <f>IFERROR(TablaAforos[[#This Row],[AREA DEL POTRERO]]/TablaAforos[[#This Row],[NUMERO VACAS LOTE]]/TablaAforos[[#This Row],[DIAS OCUPACION]],"")</f>
        <v>124.17560975609756</v>
      </c>
      <c r="L4810" s="395">
        <f t="shared" si="819"/>
        <v>2025</v>
      </c>
      <c r="M4810" s="395">
        <f t="shared" si="820"/>
        <v>3</v>
      </c>
      <c r="N4810" s="395">
        <f t="shared" si="821"/>
        <v>26</v>
      </c>
      <c r="O4810" s="395">
        <v>6</v>
      </c>
      <c r="P4810" s="395" t="s">
        <v>215</v>
      </c>
      <c r="Q4810" s="393"/>
    </row>
    <row r="4811" spans="1:17">
      <c r="A4811" s="392">
        <v>45744</v>
      </c>
      <c r="B4811" s="393" t="s">
        <v>81</v>
      </c>
      <c r="C4811" s="393">
        <v>1</v>
      </c>
      <c r="D4811" s="393">
        <v>133</v>
      </c>
      <c r="E4811" s="393">
        <v>5015</v>
      </c>
      <c r="F4811" s="393">
        <v>33</v>
      </c>
      <c r="G4811" s="393">
        <v>1.7</v>
      </c>
      <c r="H4811" s="393">
        <v>1</v>
      </c>
      <c r="I4811" s="393">
        <v>32</v>
      </c>
      <c r="J4811" s="391">
        <v>107</v>
      </c>
      <c r="K4811" s="394">
        <f>IFERROR(TablaAforos[[#This Row],[AREA DEL POTRERO]]/TablaAforos[[#This Row],[NUMERO VACAS LOTE]]/TablaAforos[[#This Row],[DIAS OCUPACION]],"")</f>
        <v>151.96969696969697</v>
      </c>
      <c r="L4811" s="395">
        <f t="shared" ref="L4811:L4821" si="822">YEAR(A4811)</f>
        <v>2025</v>
      </c>
      <c r="M4811" s="395">
        <f t="shared" ref="M4811:M4821" si="823">MONTH(A4811)</f>
        <v>3</v>
      </c>
      <c r="N4811" s="395">
        <f t="shared" ref="N4811:N4821" si="824">DAY(A4811)</f>
        <v>28</v>
      </c>
      <c r="O4811" s="395">
        <v>6</v>
      </c>
      <c r="P4811" s="395" t="s">
        <v>215</v>
      </c>
      <c r="Q4811" s="393"/>
    </row>
    <row r="4812" spans="1:17">
      <c r="A4812" s="392">
        <v>45744</v>
      </c>
      <c r="B4812" s="393" t="s">
        <v>81</v>
      </c>
      <c r="C4812" s="393">
        <v>2</v>
      </c>
      <c r="D4812" s="393">
        <v>34</v>
      </c>
      <c r="E4812" s="393">
        <v>2536</v>
      </c>
      <c r="F4812" s="393">
        <v>30</v>
      </c>
      <c r="G4812" s="393">
        <v>2.2999999999999998</v>
      </c>
      <c r="H4812" s="393">
        <v>1</v>
      </c>
      <c r="I4812" s="393">
        <v>31</v>
      </c>
      <c r="J4812" s="391">
        <v>117</v>
      </c>
      <c r="K4812" s="394">
        <f>IFERROR(TablaAforos[[#This Row],[AREA DEL POTRERO]]/TablaAforos[[#This Row],[NUMERO VACAS LOTE]]/TablaAforos[[#This Row],[DIAS OCUPACION]],"")</f>
        <v>84.533333333333331</v>
      </c>
      <c r="L4812" s="395">
        <f t="shared" si="822"/>
        <v>2025</v>
      </c>
      <c r="M4812" s="395">
        <f t="shared" si="823"/>
        <v>3</v>
      </c>
      <c r="N4812" s="395">
        <f t="shared" si="824"/>
        <v>28</v>
      </c>
      <c r="O4812" s="395">
        <v>6</v>
      </c>
      <c r="P4812" s="395" t="s">
        <v>215</v>
      </c>
      <c r="Q4812" s="393"/>
    </row>
    <row r="4813" spans="1:17">
      <c r="A4813" s="335">
        <v>45744</v>
      </c>
      <c r="B4813" s="336" t="s">
        <v>82</v>
      </c>
      <c r="C4813" s="336" t="s">
        <v>86</v>
      </c>
      <c r="D4813" s="336">
        <v>37</v>
      </c>
      <c r="E4813" s="336">
        <v>6600</v>
      </c>
      <c r="F4813" s="336">
        <v>41</v>
      </c>
      <c r="G4813" s="336">
        <v>1.2</v>
      </c>
      <c r="H4813" s="336">
        <v>2</v>
      </c>
      <c r="I4813" s="336">
        <v>2</v>
      </c>
      <c r="J4813" s="21">
        <v>103</v>
      </c>
      <c r="K4813" s="337">
        <f>IFERROR(TablaAforos[[#This Row],[AREA DEL POTRERO]]/TablaAforos[[#This Row],[NUMERO VACAS LOTE]]/TablaAforos[[#This Row],[DIAS OCUPACION]],"")</f>
        <v>80.487804878048777</v>
      </c>
      <c r="L4813" s="338">
        <f>YEAR(A4813)</f>
        <v>2025</v>
      </c>
      <c r="M4813" s="338">
        <f>MONTH(A4813)</f>
        <v>3</v>
      </c>
      <c r="N4813" s="338">
        <f>DAY(A4813)</f>
        <v>28</v>
      </c>
      <c r="O4813" s="338">
        <v>6</v>
      </c>
      <c r="P4813" s="338" t="s">
        <v>215</v>
      </c>
      <c r="Q4813" s="336"/>
    </row>
    <row r="4814" spans="1:17">
      <c r="A4814" s="392">
        <v>45744</v>
      </c>
      <c r="B4814" s="393" t="s">
        <v>82</v>
      </c>
      <c r="C4814" s="393" t="s">
        <v>87</v>
      </c>
      <c r="D4814" s="393">
        <v>59</v>
      </c>
      <c r="E4814" s="393">
        <v>2500</v>
      </c>
      <c r="F4814" s="393">
        <v>42</v>
      </c>
      <c r="G4814" s="393">
        <v>2</v>
      </c>
      <c r="H4814" s="393">
        <v>1</v>
      </c>
      <c r="I4814" s="393">
        <v>38</v>
      </c>
      <c r="J4814" s="391">
        <v>89.6</v>
      </c>
      <c r="K4814" s="394">
        <f>IFERROR(TablaAforos[[#This Row],[AREA DEL POTRERO]]/TablaAforos[[#This Row],[NUMERO VACAS LOTE]]/TablaAforos[[#This Row],[DIAS OCUPACION]],"")</f>
        <v>59.523809523809526</v>
      </c>
      <c r="L4814" s="395">
        <f t="shared" si="822"/>
        <v>2025</v>
      </c>
      <c r="M4814" s="395">
        <f t="shared" si="823"/>
        <v>3</v>
      </c>
      <c r="N4814" s="395">
        <f t="shared" si="824"/>
        <v>28</v>
      </c>
      <c r="O4814" s="395">
        <v>6</v>
      </c>
      <c r="P4814" s="395" t="s">
        <v>215</v>
      </c>
      <c r="Q4814" s="393"/>
    </row>
    <row r="4815" spans="1:17">
      <c r="A4815" s="392">
        <v>45745</v>
      </c>
      <c r="B4815" s="393" t="s">
        <v>81</v>
      </c>
      <c r="C4815" s="393">
        <v>2</v>
      </c>
      <c r="D4815" s="393">
        <v>35</v>
      </c>
      <c r="E4815" s="393">
        <v>2357</v>
      </c>
      <c r="F4815" s="393">
        <v>30</v>
      </c>
      <c r="G4815" s="393">
        <v>1.9</v>
      </c>
      <c r="H4815" s="393">
        <v>1</v>
      </c>
      <c r="I4815" s="393">
        <v>31</v>
      </c>
      <c r="J4815" s="391">
        <v>90.6</v>
      </c>
      <c r="K4815" s="394">
        <f>IFERROR(TablaAforos[[#This Row],[AREA DEL POTRERO]]/TablaAforos[[#This Row],[NUMERO VACAS LOTE]]/TablaAforos[[#This Row],[DIAS OCUPACION]],"")</f>
        <v>78.566666666666663</v>
      </c>
      <c r="L4815" s="395">
        <f t="shared" si="822"/>
        <v>2025</v>
      </c>
      <c r="M4815" s="395">
        <f t="shared" si="823"/>
        <v>3</v>
      </c>
      <c r="N4815" s="395">
        <f t="shared" si="824"/>
        <v>29</v>
      </c>
      <c r="O4815" s="395">
        <v>6</v>
      </c>
      <c r="P4815" s="395" t="s">
        <v>215</v>
      </c>
      <c r="Q4815" s="393"/>
    </row>
    <row r="4816" spans="1:17">
      <c r="A4816" s="392">
        <v>45745</v>
      </c>
      <c r="B4816" s="393" t="s">
        <v>81</v>
      </c>
      <c r="C4816" s="393">
        <v>2</v>
      </c>
      <c r="D4816" s="393">
        <v>36</v>
      </c>
      <c r="E4816" s="393">
        <v>3103</v>
      </c>
      <c r="F4816" s="393">
        <v>37</v>
      </c>
      <c r="G4816" s="393">
        <v>1.6</v>
      </c>
      <c r="H4816" s="393">
        <v>1</v>
      </c>
      <c r="I4816" s="393">
        <v>31</v>
      </c>
      <c r="J4816" s="391">
        <v>81.3</v>
      </c>
      <c r="K4816" s="394">
        <f>IFERROR(TablaAforos[[#This Row],[AREA DEL POTRERO]]/TablaAforos[[#This Row],[NUMERO VACAS LOTE]]/TablaAforos[[#This Row],[DIAS OCUPACION]],"")</f>
        <v>83.86486486486487</v>
      </c>
      <c r="L4816" s="395">
        <f>YEAR(A4816)</f>
        <v>2025</v>
      </c>
      <c r="M4816" s="395">
        <f>MONTH(A4816)</f>
        <v>3</v>
      </c>
      <c r="N4816" s="395">
        <f>DAY(A4816)</f>
        <v>29</v>
      </c>
      <c r="O4816" s="395">
        <v>6</v>
      </c>
      <c r="P4816" s="395" t="s">
        <v>215</v>
      </c>
      <c r="Q4816" s="393"/>
    </row>
    <row r="4817" spans="1:17">
      <c r="A4817" s="392">
        <v>45745</v>
      </c>
      <c r="B4817" s="393" t="s">
        <v>82</v>
      </c>
      <c r="C4817" s="393" t="s">
        <v>87</v>
      </c>
      <c r="D4817" s="393">
        <v>60</v>
      </c>
      <c r="E4817" s="393">
        <v>2500</v>
      </c>
      <c r="F4817" s="393">
        <v>42</v>
      </c>
      <c r="G4817" s="393">
        <v>1.6</v>
      </c>
      <c r="H4817" s="393">
        <v>1</v>
      </c>
      <c r="I4817" s="393">
        <v>38</v>
      </c>
      <c r="J4817" s="391">
        <v>78.400000000000006</v>
      </c>
      <c r="K4817" s="394">
        <f>IFERROR(TablaAforos[[#This Row],[AREA DEL POTRERO]]/TablaAforos[[#This Row],[NUMERO VACAS LOTE]]/TablaAforos[[#This Row],[DIAS OCUPACION]],"")</f>
        <v>59.523809523809526</v>
      </c>
      <c r="L4817" s="395">
        <f t="shared" si="822"/>
        <v>2025</v>
      </c>
      <c r="M4817" s="395">
        <f t="shared" si="823"/>
        <v>3</v>
      </c>
      <c r="N4817" s="395">
        <f t="shared" si="824"/>
        <v>29</v>
      </c>
      <c r="O4817" s="395">
        <v>6</v>
      </c>
      <c r="P4817" s="395" t="s">
        <v>215</v>
      </c>
      <c r="Q4817" s="393"/>
    </row>
    <row r="4818" spans="1:17">
      <c r="A4818" s="392">
        <v>45745</v>
      </c>
      <c r="B4818" s="393" t="s">
        <v>88</v>
      </c>
      <c r="C4818" s="393">
        <v>1</v>
      </c>
      <c r="D4818" s="393">
        <v>5</v>
      </c>
      <c r="E4818" s="393">
        <v>8100</v>
      </c>
      <c r="F4818" s="393">
        <v>60</v>
      </c>
      <c r="G4818" s="393">
        <v>1.7</v>
      </c>
      <c r="H4818" s="393">
        <v>1.5</v>
      </c>
      <c r="I4818" s="393">
        <v>31</v>
      </c>
      <c r="J4818" s="391">
        <v>86.5</v>
      </c>
      <c r="K4818" s="394">
        <f>IFERROR(TablaAforos[[#This Row],[AREA DEL POTRERO]]/TablaAforos[[#This Row],[NUMERO VACAS LOTE]]/TablaAforos[[#This Row],[DIAS OCUPACION]],"")</f>
        <v>90</v>
      </c>
      <c r="L4818" s="395">
        <f>YEAR(A4818)</f>
        <v>2025</v>
      </c>
      <c r="M4818" s="395">
        <f>MONTH(A4818)</f>
        <v>3</v>
      </c>
      <c r="N4818" s="395">
        <f>DAY(A4818)</f>
        <v>29</v>
      </c>
      <c r="O4818" s="395">
        <v>0</v>
      </c>
      <c r="P4818" s="395" t="s">
        <v>215</v>
      </c>
      <c r="Q4818" s="393"/>
    </row>
    <row r="4819" spans="1:17">
      <c r="A4819" s="392">
        <v>45746</v>
      </c>
      <c r="B4819" s="393" t="s">
        <v>81</v>
      </c>
      <c r="C4819" s="393">
        <v>1</v>
      </c>
      <c r="D4819" s="393">
        <v>69</v>
      </c>
      <c r="E4819" s="393">
        <v>2218</v>
      </c>
      <c r="F4819" s="393">
        <v>33</v>
      </c>
      <c r="G4819" s="393">
        <v>2</v>
      </c>
      <c r="H4819" s="393">
        <v>1</v>
      </c>
      <c r="I4819" s="393">
        <v>32</v>
      </c>
      <c r="J4819" s="391">
        <v>87.8</v>
      </c>
      <c r="K4819" s="394">
        <f>IFERROR(TablaAforos[[#This Row],[AREA DEL POTRERO]]/TablaAforos[[#This Row],[NUMERO VACAS LOTE]]/TablaAforos[[#This Row],[DIAS OCUPACION]],"")</f>
        <v>67.212121212121218</v>
      </c>
      <c r="L4819" s="395">
        <f t="shared" si="822"/>
        <v>2025</v>
      </c>
      <c r="M4819" s="395">
        <f t="shared" si="823"/>
        <v>3</v>
      </c>
      <c r="N4819" s="395">
        <f t="shared" si="824"/>
        <v>30</v>
      </c>
      <c r="O4819" s="395">
        <v>6</v>
      </c>
      <c r="P4819" s="395" t="s">
        <v>215</v>
      </c>
      <c r="Q4819" s="393"/>
    </row>
    <row r="4820" spans="1:17">
      <c r="A4820" s="392">
        <v>45746</v>
      </c>
      <c r="B4820" s="393" t="s">
        <v>81</v>
      </c>
      <c r="C4820" s="393">
        <v>2</v>
      </c>
      <c r="D4820" s="393">
        <v>29</v>
      </c>
      <c r="E4820" s="393">
        <v>1925</v>
      </c>
      <c r="F4820" s="393">
        <v>37</v>
      </c>
      <c r="G4820" s="393">
        <v>1.8</v>
      </c>
      <c r="H4820" s="393">
        <v>1</v>
      </c>
      <c r="I4820" s="393">
        <v>30</v>
      </c>
      <c r="J4820" s="391">
        <v>63.4</v>
      </c>
      <c r="K4820" s="394">
        <f>IFERROR(TablaAforos[[#This Row],[AREA DEL POTRERO]]/TablaAforos[[#This Row],[NUMERO VACAS LOTE]]/TablaAforos[[#This Row],[DIAS OCUPACION]],"")</f>
        <v>52.027027027027025</v>
      </c>
      <c r="L4820" s="395">
        <f>YEAR(A4820)</f>
        <v>2025</v>
      </c>
      <c r="M4820" s="395">
        <f>MONTH(A4820)</f>
        <v>3</v>
      </c>
      <c r="N4820" s="395">
        <f>DAY(A4820)</f>
        <v>30</v>
      </c>
      <c r="O4820" s="395">
        <v>6</v>
      </c>
      <c r="P4820" s="395" t="s">
        <v>215</v>
      </c>
      <c r="Q4820" s="393"/>
    </row>
    <row r="4821" spans="1:17">
      <c r="A4821" s="392">
        <v>45746</v>
      </c>
      <c r="B4821" s="393" t="s">
        <v>81</v>
      </c>
      <c r="C4821" s="393">
        <v>1</v>
      </c>
      <c r="D4821" s="393">
        <v>70</v>
      </c>
      <c r="E4821" s="393">
        <v>2762</v>
      </c>
      <c r="F4821" s="393">
        <v>33</v>
      </c>
      <c r="G4821" s="393">
        <v>2</v>
      </c>
      <c r="H4821" s="393">
        <v>1</v>
      </c>
      <c r="I4821" s="393">
        <v>32</v>
      </c>
      <c r="J4821" s="391">
        <v>102</v>
      </c>
      <c r="K4821" s="394">
        <f>IFERROR(TablaAforos[[#This Row],[AREA DEL POTRERO]]/TablaAforos[[#This Row],[NUMERO VACAS LOTE]]/TablaAforos[[#This Row],[DIAS OCUPACION]],"")</f>
        <v>83.696969696969703</v>
      </c>
      <c r="L4821" s="395">
        <f t="shared" si="822"/>
        <v>2025</v>
      </c>
      <c r="M4821" s="395">
        <f t="shared" si="823"/>
        <v>3</v>
      </c>
      <c r="N4821" s="395">
        <f t="shared" si="824"/>
        <v>30</v>
      </c>
      <c r="O4821" s="395">
        <v>6</v>
      </c>
      <c r="P4821" s="395" t="s">
        <v>215</v>
      </c>
      <c r="Q4821" s="393"/>
    </row>
    <row r="4822" spans="1:17">
      <c r="A4822" s="335">
        <v>45746</v>
      </c>
      <c r="B4822" s="336" t="s">
        <v>82</v>
      </c>
      <c r="C4822" s="336" t="s">
        <v>86</v>
      </c>
      <c r="D4822" s="336">
        <v>6</v>
      </c>
      <c r="E4822" s="336">
        <v>2500</v>
      </c>
      <c r="F4822" s="336">
        <v>44</v>
      </c>
      <c r="G4822" s="336">
        <v>2</v>
      </c>
      <c r="H4822" s="336">
        <v>1</v>
      </c>
      <c r="I4822" s="336">
        <v>32</v>
      </c>
      <c r="J4822" s="21">
        <v>81.400000000000006</v>
      </c>
      <c r="K4822" s="337">
        <f>IFERROR(TablaAforos[[#This Row],[AREA DEL POTRERO]]/TablaAforos[[#This Row],[NUMERO VACAS LOTE]]/TablaAforos[[#This Row],[DIAS OCUPACION]],"")</f>
        <v>56.81818181818182</v>
      </c>
      <c r="L4822" s="338">
        <f>YEAR(A4822)</f>
        <v>2025</v>
      </c>
      <c r="M4822" s="338">
        <f>MONTH(A4822)</f>
        <v>3</v>
      </c>
      <c r="N4822" s="338">
        <f>DAY(A4822)</f>
        <v>30</v>
      </c>
      <c r="O4822" s="338">
        <v>6</v>
      </c>
      <c r="P4822" s="338" t="s">
        <v>215</v>
      </c>
      <c r="Q4822" s="336"/>
    </row>
    <row r="4823" spans="1:17">
      <c r="A4823" s="335">
        <v>45746</v>
      </c>
      <c r="B4823" s="336" t="s">
        <v>82</v>
      </c>
      <c r="C4823" s="336" t="s">
        <v>87</v>
      </c>
      <c r="D4823" s="336">
        <v>61</v>
      </c>
      <c r="E4823" s="336">
        <v>2500</v>
      </c>
      <c r="F4823" s="336">
        <v>42</v>
      </c>
      <c r="G4823" s="336">
        <v>1.7</v>
      </c>
      <c r="H4823" s="336">
        <v>1</v>
      </c>
      <c r="I4823" s="336">
        <v>38</v>
      </c>
      <c r="J4823" s="21">
        <v>64.400000000000006</v>
      </c>
      <c r="K4823" s="337">
        <f>IFERROR(TablaAforos[[#This Row],[AREA DEL POTRERO]]/TablaAforos[[#This Row],[NUMERO VACAS LOTE]]/TablaAforos[[#This Row],[DIAS OCUPACION]],"")</f>
        <v>59.523809523809526</v>
      </c>
      <c r="L4823" s="338">
        <f>YEAR(A4823)</f>
        <v>2025</v>
      </c>
      <c r="M4823" s="338">
        <f>MONTH(A4823)</f>
        <v>3</v>
      </c>
      <c r="N4823" s="338">
        <f>DAY(A4823)</f>
        <v>30</v>
      </c>
      <c r="O4823" s="338">
        <v>6</v>
      </c>
      <c r="P4823" s="338" t="s">
        <v>215</v>
      </c>
      <c r="Q4823" s="336"/>
    </row>
    <row r="4824" spans="1:17">
      <c r="A4824" s="392">
        <v>45747</v>
      </c>
      <c r="B4824" s="393" t="s">
        <v>81</v>
      </c>
      <c r="C4824" s="393">
        <v>1</v>
      </c>
      <c r="D4824" s="393">
        <v>6</v>
      </c>
      <c r="E4824" s="393">
        <v>2442</v>
      </c>
      <c r="F4824" s="393">
        <v>34</v>
      </c>
      <c r="G4824" s="393">
        <v>1.8</v>
      </c>
      <c r="H4824" s="393">
        <v>1</v>
      </c>
      <c r="I4824" s="393">
        <v>31</v>
      </c>
      <c r="J4824" s="391">
        <v>87.8</v>
      </c>
      <c r="K4824" s="394">
        <f>IFERROR(TablaAforos[[#This Row],[AREA DEL POTRERO]]/TablaAforos[[#This Row],[NUMERO VACAS LOTE]]/TablaAforos[[#This Row],[DIAS OCUPACION]],"")</f>
        <v>71.82352941176471</v>
      </c>
      <c r="L4824" s="395">
        <f t="shared" ref="L4824:L4835" si="825">YEAR(A4824)</f>
        <v>2025</v>
      </c>
      <c r="M4824" s="395">
        <f t="shared" ref="M4824:M4835" si="826">MONTH(A4824)</f>
        <v>3</v>
      </c>
      <c r="N4824" s="395">
        <f t="shared" ref="N4824:N4835" si="827">DAY(A4824)</f>
        <v>31</v>
      </c>
      <c r="O4824" s="395">
        <v>6</v>
      </c>
      <c r="P4824" s="395" t="s">
        <v>215</v>
      </c>
      <c r="Q4824" s="393"/>
    </row>
    <row r="4825" spans="1:17">
      <c r="A4825" s="392">
        <v>45747</v>
      </c>
      <c r="B4825" s="393" t="s">
        <v>81</v>
      </c>
      <c r="C4825" s="393">
        <v>2</v>
      </c>
      <c r="D4825" s="393">
        <v>28</v>
      </c>
      <c r="E4825" s="393">
        <v>2234</v>
      </c>
      <c r="F4825" s="393">
        <v>37</v>
      </c>
      <c r="G4825" s="393">
        <v>1.4</v>
      </c>
      <c r="H4825" s="393">
        <v>1</v>
      </c>
      <c r="I4825" s="393">
        <v>30</v>
      </c>
      <c r="J4825" s="391">
        <v>56.4</v>
      </c>
      <c r="K4825" s="394">
        <f>IFERROR(TablaAforos[[#This Row],[AREA DEL POTRERO]]/TablaAforos[[#This Row],[NUMERO VACAS LOTE]]/TablaAforos[[#This Row],[DIAS OCUPACION]],"")</f>
        <v>60.378378378378379</v>
      </c>
      <c r="L4825" s="395">
        <f t="shared" si="825"/>
        <v>2025</v>
      </c>
      <c r="M4825" s="395">
        <f t="shared" si="826"/>
        <v>3</v>
      </c>
      <c r="N4825" s="395">
        <f t="shared" si="827"/>
        <v>31</v>
      </c>
      <c r="O4825" s="395">
        <v>6</v>
      </c>
      <c r="P4825" s="395" t="s">
        <v>215</v>
      </c>
      <c r="Q4825" s="393"/>
    </row>
    <row r="4826" spans="1:17">
      <c r="A4826" s="335">
        <v>45747</v>
      </c>
      <c r="B4826" s="336" t="s">
        <v>82</v>
      </c>
      <c r="C4826" s="336" t="s">
        <v>86</v>
      </c>
      <c r="D4826" s="336">
        <v>7</v>
      </c>
      <c r="E4826" s="336">
        <v>2500</v>
      </c>
      <c r="F4826" s="336">
        <v>44</v>
      </c>
      <c r="G4826" s="336">
        <v>2.1</v>
      </c>
      <c r="H4826" s="336">
        <v>1</v>
      </c>
      <c r="I4826" s="336">
        <v>32</v>
      </c>
      <c r="J4826" s="21">
        <v>73.2</v>
      </c>
      <c r="K4826" s="337">
        <f>IFERROR(TablaAforos[[#This Row],[AREA DEL POTRERO]]/TablaAforos[[#This Row],[NUMERO VACAS LOTE]]/TablaAforos[[#This Row],[DIAS OCUPACION]],"")</f>
        <v>56.81818181818182</v>
      </c>
      <c r="L4826" s="338">
        <f>YEAR(A4826)</f>
        <v>2025</v>
      </c>
      <c r="M4826" s="338">
        <f>MONTH(A4826)</f>
        <v>3</v>
      </c>
      <c r="N4826" s="338">
        <f>DAY(A4826)</f>
        <v>31</v>
      </c>
      <c r="O4826" s="338">
        <v>6</v>
      </c>
      <c r="P4826" s="338" t="s">
        <v>215</v>
      </c>
      <c r="Q4826" s="336"/>
    </row>
    <row r="4827" spans="1:17">
      <c r="A4827" s="335">
        <v>45747</v>
      </c>
      <c r="B4827" s="336" t="s">
        <v>82</v>
      </c>
      <c r="C4827" s="336" t="s">
        <v>87</v>
      </c>
      <c r="D4827" s="336">
        <v>62</v>
      </c>
      <c r="E4827" s="336">
        <v>2500</v>
      </c>
      <c r="F4827" s="336">
        <v>42</v>
      </c>
      <c r="G4827" s="336">
        <v>1.7</v>
      </c>
      <c r="H4827" s="336">
        <v>1</v>
      </c>
      <c r="I4827" s="336">
        <v>38</v>
      </c>
      <c r="J4827" s="21">
        <v>64</v>
      </c>
      <c r="K4827" s="337">
        <f>IFERROR(TablaAforos[[#This Row],[AREA DEL POTRERO]]/TablaAforos[[#This Row],[NUMERO VACAS LOTE]]/TablaAforos[[#This Row],[DIAS OCUPACION]],"")</f>
        <v>59.523809523809526</v>
      </c>
      <c r="L4827" s="338">
        <f>YEAR(A4827)</f>
        <v>2025</v>
      </c>
      <c r="M4827" s="338">
        <f>MONTH(A4827)</f>
        <v>3</v>
      </c>
      <c r="N4827" s="338">
        <f>DAY(A4827)</f>
        <v>31</v>
      </c>
      <c r="O4827" s="338">
        <v>6</v>
      </c>
      <c r="P4827" s="338" t="s">
        <v>215</v>
      </c>
      <c r="Q4827" s="336"/>
    </row>
    <row r="4828" spans="1:17">
      <c r="A4828" s="392">
        <v>45747</v>
      </c>
      <c r="B4828" s="393" t="s">
        <v>88</v>
      </c>
      <c r="C4828" s="393">
        <v>1</v>
      </c>
      <c r="D4828" s="393">
        <v>6</v>
      </c>
      <c r="E4828" s="393">
        <v>6600</v>
      </c>
      <c r="F4828" s="393">
        <v>60</v>
      </c>
      <c r="G4828" s="393">
        <v>1.8</v>
      </c>
      <c r="H4828" s="393">
        <v>1.5</v>
      </c>
      <c r="I4828" s="393">
        <v>31</v>
      </c>
      <c r="J4828" s="391">
        <v>94.3</v>
      </c>
      <c r="K4828" s="394">
        <f>IFERROR(TablaAforos[[#This Row],[AREA DEL POTRERO]]/TablaAforos[[#This Row],[NUMERO VACAS LOTE]]/TablaAforos[[#This Row],[DIAS OCUPACION]],"")</f>
        <v>73.333333333333329</v>
      </c>
      <c r="L4828" s="395">
        <f t="shared" si="825"/>
        <v>2025</v>
      </c>
      <c r="M4828" s="395">
        <f t="shared" si="826"/>
        <v>3</v>
      </c>
      <c r="N4828" s="395">
        <f t="shared" si="827"/>
        <v>31</v>
      </c>
      <c r="O4828" s="395">
        <v>0</v>
      </c>
      <c r="P4828" s="395" t="s">
        <v>215</v>
      </c>
      <c r="Q4828" s="393"/>
    </row>
    <row r="4829" spans="1:17">
      <c r="A4829" s="335">
        <v>45748</v>
      </c>
      <c r="B4829" s="336" t="s">
        <v>81</v>
      </c>
      <c r="C4829" s="336">
        <v>1</v>
      </c>
      <c r="D4829" s="336">
        <v>2</v>
      </c>
      <c r="E4829" s="336">
        <v>2458</v>
      </c>
      <c r="F4829" s="336">
        <v>34</v>
      </c>
      <c r="G4829" s="336">
        <v>1.7</v>
      </c>
      <c r="H4829" s="336">
        <v>1</v>
      </c>
      <c r="I4829" s="336">
        <v>28</v>
      </c>
      <c r="J4829" s="21">
        <v>79.400000000000006</v>
      </c>
      <c r="K4829" s="337">
        <f>IFERROR(TablaAforos[[#This Row],[AREA DEL POTRERO]]/TablaAforos[[#This Row],[NUMERO VACAS LOTE]]/TablaAforos[[#This Row],[DIAS OCUPACION]],"")</f>
        <v>72.294117647058826</v>
      </c>
      <c r="L4829" s="338">
        <f>YEAR(A4829)</f>
        <v>2025</v>
      </c>
      <c r="M4829" s="338">
        <f>MONTH(A4829)</f>
        <v>4</v>
      </c>
      <c r="N4829" s="338">
        <f>DAY(A4829)</f>
        <v>1</v>
      </c>
      <c r="O4829" s="338">
        <v>6</v>
      </c>
      <c r="P4829" s="338" t="s">
        <v>215</v>
      </c>
      <c r="Q4829" s="336"/>
    </row>
    <row r="4830" spans="1:17">
      <c r="A4830" s="392">
        <v>45748</v>
      </c>
      <c r="B4830" s="393" t="s">
        <v>81</v>
      </c>
      <c r="C4830" s="393">
        <v>2</v>
      </c>
      <c r="D4830" s="393">
        <v>27</v>
      </c>
      <c r="E4830" s="393">
        <v>2312</v>
      </c>
      <c r="F4830" s="393">
        <v>37</v>
      </c>
      <c r="G4830" s="393">
        <v>1.9</v>
      </c>
      <c r="H4830" s="393">
        <v>1</v>
      </c>
      <c r="I4830" s="393">
        <v>30</v>
      </c>
      <c r="J4830" s="391">
        <v>78</v>
      </c>
      <c r="K4830" s="394">
        <f>IFERROR(TablaAforos[[#This Row],[AREA DEL POTRERO]]/TablaAforos[[#This Row],[NUMERO VACAS LOTE]]/TablaAforos[[#This Row],[DIAS OCUPACION]],"")</f>
        <v>62.486486486486484</v>
      </c>
      <c r="L4830" s="395">
        <f t="shared" si="825"/>
        <v>2025</v>
      </c>
      <c r="M4830" s="395">
        <f t="shared" si="826"/>
        <v>4</v>
      </c>
      <c r="N4830" s="395">
        <f t="shared" si="827"/>
        <v>1</v>
      </c>
      <c r="O4830" s="395">
        <v>6</v>
      </c>
      <c r="P4830" s="395" t="s">
        <v>215</v>
      </c>
      <c r="Q4830" s="393"/>
    </row>
    <row r="4831" spans="1:17">
      <c r="A4831" s="335">
        <v>45748</v>
      </c>
      <c r="B4831" s="336" t="s">
        <v>82</v>
      </c>
      <c r="C4831" s="336" t="s">
        <v>86</v>
      </c>
      <c r="D4831" s="336">
        <v>8</v>
      </c>
      <c r="E4831" s="336">
        <v>2500</v>
      </c>
      <c r="F4831" s="336">
        <v>44</v>
      </c>
      <c r="G4831" s="336">
        <v>1.8</v>
      </c>
      <c r="H4831" s="336">
        <v>1</v>
      </c>
      <c r="I4831" s="336">
        <v>32</v>
      </c>
      <c r="J4831" s="21">
        <v>80.3</v>
      </c>
      <c r="K4831" s="337">
        <f>IFERROR(TablaAforos[[#This Row],[AREA DEL POTRERO]]/TablaAforos[[#This Row],[NUMERO VACAS LOTE]]/TablaAforos[[#This Row],[DIAS OCUPACION]],"")</f>
        <v>56.81818181818182</v>
      </c>
      <c r="L4831" s="338">
        <f>YEAR(A4831)</f>
        <v>2025</v>
      </c>
      <c r="M4831" s="338">
        <f>MONTH(A4831)</f>
        <v>4</v>
      </c>
      <c r="N4831" s="338">
        <f>DAY(A4831)</f>
        <v>1</v>
      </c>
      <c r="O4831" s="338">
        <v>6</v>
      </c>
      <c r="P4831" s="338" t="s">
        <v>215</v>
      </c>
      <c r="Q4831" s="336"/>
    </row>
    <row r="4832" spans="1:17">
      <c r="A4832" s="335">
        <v>45748</v>
      </c>
      <c r="B4832" s="336" t="s">
        <v>82</v>
      </c>
      <c r="C4832" s="336" t="s">
        <v>87</v>
      </c>
      <c r="D4832" s="336">
        <v>63</v>
      </c>
      <c r="E4832" s="336">
        <v>2500</v>
      </c>
      <c r="F4832" s="336">
        <v>42</v>
      </c>
      <c r="G4832" s="336">
        <v>1.3</v>
      </c>
      <c r="H4832" s="336">
        <v>0.5</v>
      </c>
      <c r="I4832" s="336">
        <v>38</v>
      </c>
      <c r="J4832" s="21">
        <v>50.2</v>
      </c>
      <c r="K4832" s="337">
        <f>IFERROR(TablaAforos[[#This Row],[AREA DEL POTRERO]]/TablaAforos[[#This Row],[NUMERO VACAS LOTE]]/TablaAforos[[#This Row],[DIAS OCUPACION]],"")</f>
        <v>119.04761904761905</v>
      </c>
      <c r="L4832" s="338">
        <f>YEAR(A4832)</f>
        <v>2025</v>
      </c>
      <c r="M4832" s="338">
        <f>MONTH(A4832)</f>
        <v>4</v>
      </c>
      <c r="N4832" s="338">
        <f>DAY(A4832)</f>
        <v>1</v>
      </c>
      <c r="O4832" s="338">
        <v>6</v>
      </c>
      <c r="P4832" s="338" t="s">
        <v>215</v>
      </c>
      <c r="Q4832" s="336"/>
    </row>
    <row r="4833" spans="1:17">
      <c r="A4833" s="392">
        <v>45748</v>
      </c>
      <c r="B4833" s="393" t="s">
        <v>88</v>
      </c>
      <c r="C4833" s="393">
        <v>1</v>
      </c>
      <c r="D4833" s="393">
        <v>7</v>
      </c>
      <c r="E4833" s="393">
        <v>15848</v>
      </c>
      <c r="F4833" s="393">
        <v>61</v>
      </c>
      <c r="G4833" s="393">
        <v>1.2</v>
      </c>
      <c r="H4833" s="393">
        <v>3</v>
      </c>
      <c r="I4833" s="393">
        <v>30</v>
      </c>
      <c r="J4833" s="391">
        <v>87.1</v>
      </c>
      <c r="K4833" s="394">
        <f>IFERROR(TablaAforos[[#This Row],[AREA DEL POTRERO]]/TablaAforos[[#This Row],[NUMERO VACAS LOTE]]/TablaAforos[[#This Row],[DIAS OCUPACION]],"")</f>
        <v>86.601092896174862</v>
      </c>
      <c r="L4833" s="395">
        <f t="shared" si="825"/>
        <v>2025</v>
      </c>
      <c r="M4833" s="395">
        <f t="shared" si="826"/>
        <v>4</v>
      </c>
      <c r="N4833" s="395">
        <f t="shared" si="827"/>
        <v>1</v>
      </c>
      <c r="O4833" s="395">
        <v>6</v>
      </c>
      <c r="P4833" s="395" t="s">
        <v>215</v>
      </c>
      <c r="Q4833" s="393"/>
    </row>
    <row r="4834" spans="1:17">
      <c r="A4834" s="335">
        <v>45749</v>
      </c>
      <c r="B4834" s="336" t="s">
        <v>81</v>
      </c>
      <c r="C4834" s="336">
        <v>1</v>
      </c>
      <c r="D4834" s="336">
        <v>7</v>
      </c>
      <c r="E4834" s="336">
        <v>2054</v>
      </c>
      <c r="F4834" s="336">
        <v>34</v>
      </c>
      <c r="G4834" s="336">
        <v>1.7</v>
      </c>
      <c r="H4834" s="336">
        <v>0.5</v>
      </c>
      <c r="I4834" s="336">
        <v>27</v>
      </c>
      <c r="J4834" s="21">
        <v>103</v>
      </c>
      <c r="K4834" s="337">
        <f>IFERROR(TablaAforos[[#This Row],[AREA DEL POTRERO]]/TablaAforos[[#This Row],[NUMERO VACAS LOTE]]/TablaAforos[[#This Row],[DIAS OCUPACION]],"")</f>
        <v>120.82352941176471</v>
      </c>
      <c r="L4834" s="338">
        <f>YEAR(A4834)</f>
        <v>2025</v>
      </c>
      <c r="M4834" s="338">
        <f>MONTH(A4834)</f>
        <v>4</v>
      </c>
      <c r="N4834" s="338">
        <f>DAY(A4834)</f>
        <v>2</v>
      </c>
      <c r="O4834" s="338">
        <v>6</v>
      </c>
      <c r="P4834" s="338" t="s">
        <v>215</v>
      </c>
      <c r="Q4834" s="336"/>
    </row>
    <row r="4835" spans="1:17">
      <c r="A4835" s="392">
        <v>45749</v>
      </c>
      <c r="B4835" s="393" t="s">
        <v>81</v>
      </c>
      <c r="C4835" s="393">
        <v>2</v>
      </c>
      <c r="D4835" s="393">
        <v>26</v>
      </c>
      <c r="E4835" s="393">
        <v>2142</v>
      </c>
      <c r="F4835" s="393">
        <v>37</v>
      </c>
      <c r="G4835" s="393">
        <v>1.5</v>
      </c>
      <c r="H4835" s="393">
        <v>1</v>
      </c>
      <c r="I4835" s="393">
        <v>30</v>
      </c>
      <c r="J4835" s="391">
        <v>56.8</v>
      </c>
      <c r="K4835" s="394">
        <f>IFERROR(TablaAforos[[#This Row],[AREA DEL POTRERO]]/TablaAforos[[#This Row],[NUMERO VACAS LOTE]]/TablaAforos[[#This Row],[DIAS OCUPACION]],"")</f>
        <v>57.891891891891895</v>
      </c>
      <c r="L4835" s="395">
        <f t="shared" si="825"/>
        <v>2025</v>
      </c>
      <c r="M4835" s="395">
        <f t="shared" si="826"/>
        <v>4</v>
      </c>
      <c r="N4835" s="395">
        <f t="shared" si="827"/>
        <v>2</v>
      </c>
      <c r="O4835" s="395">
        <v>6</v>
      </c>
      <c r="P4835" s="395" t="s">
        <v>215</v>
      </c>
      <c r="Q4835" s="393"/>
    </row>
    <row r="4836" spans="1:17">
      <c r="A4836" s="335">
        <v>45749</v>
      </c>
      <c r="B4836" s="336" t="s">
        <v>82</v>
      </c>
      <c r="C4836" s="336" t="s">
        <v>86</v>
      </c>
      <c r="D4836" s="336">
        <v>9</v>
      </c>
      <c r="E4836" s="336">
        <v>2500</v>
      </c>
      <c r="F4836" s="336">
        <v>44</v>
      </c>
      <c r="G4836" s="336">
        <v>1.9</v>
      </c>
      <c r="H4836" s="336">
        <v>1</v>
      </c>
      <c r="I4836" s="336">
        <v>32</v>
      </c>
      <c r="J4836" s="21">
        <v>76.900000000000006</v>
      </c>
      <c r="K4836" s="337">
        <f>IFERROR(TablaAforos[[#This Row],[AREA DEL POTRERO]]/TablaAforos[[#This Row],[NUMERO VACAS LOTE]]/TablaAforos[[#This Row],[DIAS OCUPACION]],"")</f>
        <v>56.81818181818182</v>
      </c>
      <c r="L4836" s="338">
        <f t="shared" ref="L4836:L4854" si="828">YEAR(A4836)</f>
        <v>2025</v>
      </c>
      <c r="M4836" s="338">
        <f t="shared" ref="M4836:M4854" si="829">MONTH(A4836)</f>
        <v>4</v>
      </c>
      <c r="N4836" s="338">
        <f t="shared" ref="N4836:N4854" si="830">DAY(A4836)</f>
        <v>2</v>
      </c>
      <c r="O4836" s="338">
        <v>6</v>
      </c>
      <c r="P4836" s="338" t="s">
        <v>215</v>
      </c>
      <c r="Q4836" s="336"/>
    </row>
    <row r="4837" spans="1:17">
      <c r="A4837" s="335">
        <v>45749</v>
      </c>
      <c r="B4837" s="336" t="s">
        <v>82</v>
      </c>
      <c r="C4837" s="336" t="s">
        <v>87</v>
      </c>
      <c r="D4837" s="336">
        <v>65</v>
      </c>
      <c r="E4837" s="336">
        <v>2500</v>
      </c>
      <c r="F4837" s="336">
        <v>42</v>
      </c>
      <c r="G4837" s="336">
        <v>1.3</v>
      </c>
      <c r="H4837" s="336">
        <v>1</v>
      </c>
      <c r="I4837" s="336">
        <v>37</v>
      </c>
      <c r="J4837" s="21">
        <v>53.8</v>
      </c>
      <c r="K4837" s="337">
        <f>IFERROR(TablaAforos[[#This Row],[AREA DEL POTRERO]]/TablaAforos[[#This Row],[NUMERO VACAS LOTE]]/TablaAforos[[#This Row],[DIAS OCUPACION]],"")</f>
        <v>59.523809523809526</v>
      </c>
      <c r="L4837" s="338">
        <f t="shared" si="828"/>
        <v>2025</v>
      </c>
      <c r="M4837" s="338">
        <f t="shared" si="829"/>
        <v>4</v>
      </c>
      <c r="N4837" s="338">
        <f t="shared" si="830"/>
        <v>2</v>
      </c>
      <c r="O4837" s="338">
        <v>6</v>
      </c>
      <c r="P4837" s="338" t="s">
        <v>215</v>
      </c>
      <c r="Q4837" s="336"/>
    </row>
    <row r="4838" spans="1:17">
      <c r="A4838" s="335">
        <v>45749</v>
      </c>
      <c r="B4838" s="336" t="s">
        <v>82</v>
      </c>
      <c r="C4838" s="336" t="s">
        <v>87</v>
      </c>
      <c r="D4838" s="336">
        <v>64</v>
      </c>
      <c r="E4838" s="336">
        <v>2500</v>
      </c>
      <c r="F4838" s="336">
        <v>42</v>
      </c>
      <c r="G4838" s="336">
        <v>1.1000000000000001</v>
      </c>
      <c r="H4838" s="336">
        <v>0.5</v>
      </c>
      <c r="I4838" s="336">
        <v>31</v>
      </c>
      <c r="J4838" s="21">
        <v>37</v>
      </c>
      <c r="K4838" s="337">
        <v>49.3</v>
      </c>
      <c r="L4838" s="338">
        <f t="shared" si="828"/>
        <v>2025</v>
      </c>
      <c r="M4838" s="338">
        <f t="shared" si="829"/>
        <v>4</v>
      </c>
      <c r="N4838" s="338">
        <f t="shared" si="830"/>
        <v>2</v>
      </c>
      <c r="O4838" s="338">
        <v>6</v>
      </c>
      <c r="P4838" s="338" t="s">
        <v>215</v>
      </c>
      <c r="Q4838" s="336"/>
    </row>
    <row r="4839" spans="1:17">
      <c r="A4839" s="335">
        <v>45750</v>
      </c>
      <c r="B4839" s="336" t="s">
        <v>81</v>
      </c>
      <c r="C4839" s="336">
        <v>1</v>
      </c>
      <c r="D4839" s="336">
        <v>8</v>
      </c>
      <c r="E4839" s="336">
        <v>2211</v>
      </c>
      <c r="F4839" s="336">
        <v>34</v>
      </c>
      <c r="G4839" s="336">
        <v>1.8</v>
      </c>
      <c r="H4839" s="336">
        <v>0.5</v>
      </c>
      <c r="I4839" s="336">
        <v>26</v>
      </c>
      <c r="J4839" s="21">
        <v>110</v>
      </c>
      <c r="K4839" s="337">
        <f>IFERROR(TablaAforos[[#This Row],[AREA DEL POTRERO]]/TablaAforos[[#This Row],[NUMERO VACAS LOTE]]/TablaAforos[[#This Row],[DIAS OCUPACION]],"")</f>
        <v>130.05882352941177</v>
      </c>
      <c r="L4839" s="338">
        <f t="shared" si="828"/>
        <v>2025</v>
      </c>
      <c r="M4839" s="338">
        <f t="shared" si="829"/>
        <v>4</v>
      </c>
      <c r="N4839" s="338">
        <f t="shared" si="830"/>
        <v>3</v>
      </c>
      <c r="O4839" s="338">
        <v>6</v>
      </c>
      <c r="P4839" s="338" t="s">
        <v>215</v>
      </c>
      <c r="Q4839" s="336"/>
    </row>
    <row r="4840" spans="1:17">
      <c r="A4840" s="335">
        <v>45750</v>
      </c>
      <c r="B4840" s="336" t="s">
        <v>81</v>
      </c>
      <c r="C4840" s="336">
        <v>1</v>
      </c>
      <c r="D4840" s="336">
        <v>1</v>
      </c>
      <c r="E4840" s="336">
        <v>2944</v>
      </c>
      <c r="F4840" s="336">
        <v>34</v>
      </c>
      <c r="G4840" s="336">
        <v>1.9</v>
      </c>
      <c r="H4840" s="336">
        <v>1</v>
      </c>
      <c r="I4840" s="336">
        <v>29</v>
      </c>
      <c r="J4840" s="21">
        <v>98.4</v>
      </c>
      <c r="K4840" s="337">
        <f>IFERROR(TablaAforos[[#This Row],[AREA DEL POTRERO]]/TablaAforos[[#This Row],[NUMERO VACAS LOTE]]/TablaAforos[[#This Row],[DIAS OCUPACION]],"")</f>
        <v>86.588235294117652</v>
      </c>
      <c r="L4840" s="338">
        <f t="shared" si="828"/>
        <v>2025</v>
      </c>
      <c r="M4840" s="338">
        <f t="shared" si="829"/>
        <v>4</v>
      </c>
      <c r="N4840" s="338">
        <f t="shared" si="830"/>
        <v>3</v>
      </c>
      <c r="O4840" s="338">
        <v>6</v>
      </c>
      <c r="P4840" s="338" t="s">
        <v>215</v>
      </c>
      <c r="Q4840" s="336"/>
    </row>
    <row r="4841" spans="1:17">
      <c r="A4841" s="335">
        <v>45750</v>
      </c>
      <c r="B4841" s="336" t="s">
        <v>81</v>
      </c>
      <c r="C4841" s="336">
        <v>2</v>
      </c>
      <c r="D4841" s="336">
        <v>15</v>
      </c>
      <c r="E4841" s="336">
        <v>2908</v>
      </c>
      <c r="F4841" s="336">
        <v>37</v>
      </c>
      <c r="G4841" s="336">
        <v>1.7</v>
      </c>
      <c r="H4841" s="336">
        <v>1</v>
      </c>
      <c r="I4841" s="336">
        <v>31</v>
      </c>
      <c r="J4841" s="21">
        <v>81.3</v>
      </c>
      <c r="K4841" s="337">
        <f>IFERROR(TablaAforos[[#This Row],[AREA DEL POTRERO]]/TablaAforos[[#This Row],[NUMERO VACAS LOTE]]/TablaAforos[[#This Row],[DIAS OCUPACION]],"")</f>
        <v>78.594594594594597</v>
      </c>
      <c r="L4841" s="338">
        <f t="shared" si="828"/>
        <v>2025</v>
      </c>
      <c r="M4841" s="338">
        <f t="shared" si="829"/>
        <v>4</v>
      </c>
      <c r="N4841" s="338">
        <f t="shared" si="830"/>
        <v>3</v>
      </c>
      <c r="O4841" s="338">
        <v>6</v>
      </c>
      <c r="P4841" s="338" t="s">
        <v>215</v>
      </c>
      <c r="Q4841" s="336"/>
    </row>
    <row r="4842" spans="1:17">
      <c r="A4842" s="335">
        <v>45750</v>
      </c>
      <c r="B4842" s="336" t="s">
        <v>82</v>
      </c>
      <c r="C4842" s="336" t="s">
        <v>86</v>
      </c>
      <c r="D4842" s="336">
        <v>10</v>
      </c>
      <c r="E4842" s="336">
        <v>2500</v>
      </c>
      <c r="F4842" s="336">
        <v>37</v>
      </c>
      <c r="G4842" s="336">
        <v>1.9</v>
      </c>
      <c r="H4842" s="336">
        <v>1</v>
      </c>
      <c r="I4842" s="336">
        <v>32</v>
      </c>
      <c r="J4842" s="21">
        <v>74.3</v>
      </c>
      <c r="K4842" s="337">
        <f>IFERROR(TablaAforos[[#This Row],[AREA DEL POTRERO]]/TablaAforos[[#This Row],[NUMERO VACAS LOTE]]/TablaAforos[[#This Row],[DIAS OCUPACION]],"")</f>
        <v>67.567567567567565</v>
      </c>
      <c r="L4842" s="338">
        <f t="shared" si="828"/>
        <v>2025</v>
      </c>
      <c r="M4842" s="338">
        <f t="shared" si="829"/>
        <v>4</v>
      </c>
      <c r="N4842" s="338">
        <f t="shared" si="830"/>
        <v>3</v>
      </c>
      <c r="O4842" s="338">
        <v>6</v>
      </c>
      <c r="P4842" s="338" t="s">
        <v>215</v>
      </c>
      <c r="Q4842" s="336"/>
    </row>
    <row r="4843" spans="1:17">
      <c r="A4843" s="335">
        <v>45750</v>
      </c>
      <c r="B4843" s="336" t="s">
        <v>82</v>
      </c>
      <c r="C4843" s="336" t="s">
        <v>86</v>
      </c>
      <c r="D4843" s="336">
        <v>11</v>
      </c>
      <c r="E4843" s="336">
        <v>2500</v>
      </c>
      <c r="F4843" s="336">
        <v>37</v>
      </c>
      <c r="G4843" s="336">
        <v>2</v>
      </c>
      <c r="H4843" s="336">
        <v>1</v>
      </c>
      <c r="I4843" s="336">
        <v>31</v>
      </c>
      <c r="J4843" s="21">
        <v>84.9</v>
      </c>
      <c r="K4843" s="337">
        <f>IFERROR(TablaAforos[[#This Row],[AREA DEL POTRERO]]/TablaAforos[[#This Row],[NUMERO VACAS LOTE]]/TablaAforos[[#This Row],[DIAS OCUPACION]],"")</f>
        <v>67.567567567567565</v>
      </c>
      <c r="L4843" s="338">
        <f t="shared" si="828"/>
        <v>2025</v>
      </c>
      <c r="M4843" s="338">
        <f t="shared" si="829"/>
        <v>4</v>
      </c>
      <c r="N4843" s="338">
        <f t="shared" si="830"/>
        <v>3</v>
      </c>
      <c r="O4843" s="338">
        <v>6</v>
      </c>
      <c r="P4843" s="338" t="s">
        <v>215</v>
      </c>
      <c r="Q4843" s="336"/>
    </row>
    <row r="4844" spans="1:17">
      <c r="A4844" s="335">
        <v>45750</v>
      </c>
      <c r="B4844" s="336" t="s">
        <v>82</v>
      </c>
      <c r="C4844" s="336" t="s">
        <v>87</v>
      </c>
      <c r="D4844" s="336">
        <v>66</v>
      </c>
      <c r="E4844" s="336">
        <v>2500</v>
      </c>
      <c r="F4844" s="336">
        <v>37</v>
      </c>
      <c r="G4844" s="336">
        <v>2</v>
      </c>
      <c r="H4844" s="336">
        <v>0.5</v>
      </c>
      <c r="I4844" s="336">
        <v>37</v>
      </c>
      <c r="J4844" s="21">
        <v>76.8</v>
      </c>
      <c r="K4844" s="337">
        <f>IFERROR(TablaAforos[[#This Row],[AREA DEL POTRERO]]/TablaAforos[[#This Row],[NUMERO VACAS LOTE]]/TablaAforos[[#This Row],[DIAS OCUPACION]],"")</f>
        <v>135.13513513513513</v>
      </c>
      <c r="L4844" s="338">
        <f t="shared" si="828"/>
        <v>2025</v>
      </c>
      <c r="M4844" s="338">
        <f t="shared" si="829"/>
        <v>4</v>
      </c>
      <c r="N4844" s="338">
        <f t="shared" si="830"/>
        <v>3</v>
      </c>
      <c r="O4844" s="338">
        <v>6</v>
      </c>
      <c r="P4844" s="338" t="s">
        <v>215</v>
      </c>
      <c r="Q4844" s="336"/>
    </row>
    <row r="4845" spans="1:17">
      <c r="A4845" s="335">
        <v>45750</v>
      </c>
      <c r="B4845" s="336" t="s">
        <v>82</v>
      </c>
      <c r="C4845" s="336" t="s">
        <v>87</v>
      </c>
      <c r="D4845" s="336">
        <v>67</v>
      </c>
      <c r="E4845" s="336">
        <v>2500</v>
      </c>
      <c r="F4845" s="336">
        <v>37</v>
      </c>
      <c r="G4845" s="336">
        <v>1.6</v>
      </c>
      <c r="H4845" s="336">
        <v>1</v>
      </c>
      <c r="I4845" s="336">
        <v>37</v>
      </c>
      <c r="J4845" s="21">
        <v>76.8</v>
      </c>
      <c r="K4845" s="337">
        <f>IFERROR(TablaAforos[[#This Row],[AREA DEL POTRERO]]/TablaAforos[[#This Row],[NUMERO VACAS LOTE]]/TablaAforos[[#This Row],[DIAS OCUPACION]],"")</f>
        <v>67.567567567567565</v>
      </c>
      <c r="L4845" s="338">
        <f t="shared" si="828"/>
        <v>2025</v>
      </c>
      <c r="M4845" s="338">
        <f t="shared" si="829"/>
        <v>4</v>
      </c>
      <c r="N4845" s="338">
        <f t="shared" si="830"/>
        <v>3</v>
      </c>
      <c r="O4845" s="338">
        <v>6</v>
      </c>
      <c r="P4845" s="338" t="s">
        <v>215</v>
      </c>
      <c r="Q4845" s="336"/>
    </row>
    <row r="4846" spans="1:17">
      <c r="A4846" s="406">
        <v>45751</v>
      </c>
      <c r="B4846" s="407" t="s">
        <v>81</v>
      </c>
      <c r="C4846" s="407">
        <v>1</v>
      </c>
      <c r="D4846" s="407">
        <v>9</v>
      </c>
      <c r="E4846" s="407">
        <v>2169</v>
      </c>
      <c r="F4846" s="407">
        <v>34</v>
      </c>
      <c r="G4846" s="407">
        <v>2</v>
      </c>
      <c r="H4846" s="407">
        <v>1</v>
      </c>
      <c r="I4846" s="407">
        <v>26</v>
      </c>
      <c r="J4846" s="408">
        <v>81.599999999999994</v>
      </c>
      <c r="K4846" s="409">
        <f>IFERROR(TablaAforos[[#This Row],[AREA DEL POTRERO]]/TablaAforos[[#This Row],[NUMERO VACAS LOTE]]/TablaAforos[[#This Row],[DIAS OCUPACION]],"")</f>
        <v>63.794117647058826</v>
      </c>
      <c r="L4846" s="410">
        <f>YEAR(A4846)</f>
        <v>2025</v>
      </c>
      <c r="M4846" s="410">
        <f>MONTH(A4846)</f>
        <v>4</v>
      </c>
      <c r="N4846" s="410">
        <f>DAY(A4846)</f>
        <v>4</v>
      </c>
      <c r="O4846" s="410">
        <v>6</v>
      </c>
      <c r="P4846" s="410" t="s">
        <v>215</v>
      </c>
      <c r="Q4846" s="407"/>
    </row>
    <row r="4847" spans="1:17">
      <c r="A4847" s="335">
        <v>45751</v>
      </c>
      <c r="B4847" s="336" t="s">
        <v>81</v>
      </c>
      <c r="C4847" s="336">
        <v>2</v>
      </c>
      <c r="D4847" s="336">
        <v>16</v>
      </c>
      <c r="E4847" s="336">
        <v>2327</v>
      </c>
      <c r="F4847" s="336">
        <v>37</v>
      </c>
      <c r="G4847" s="336">
        <v>1.8</v>
      </c>
      <c r="H4847" s="336">
        <v>1</v>
      </c>
      <c r="I4847" s="336">
        <v>31</v>
      </c>
      <c r="J4847" s="21">
        <v>64.2</v>
      </c>
      <c r="K4847" s="337">
        <f>IFERROR(TablaAforos[[#This Row],[AREA DEL POTRERO]]/TablaAforos[[#This Row],[NUMERO VACAS LOTE]]/TablaAforos[[#This Row],[DIAS OCUPACION]],"")</f>
        <v>62.891891891891895</v>
      </c>
      <c r="L4847" s="338">
        <f t="shared" si="828"/>
        <v>2025</v>
      </c>
      <c r="M4847" s="338">
        <f t="shared" si="829"/>
        <v>4</v>
      </c>
      <c r="N4847" s="338">
        <f t="shared" si="830"/>
        <v>4</v>
      </c>
      <c r="O4847" s="338">
        <v>6</v>
      </c>
      <c r="P4847" s="338" t="s">
        <v>215</v>
      </c>
      <c r="Q4847" s="336"/>
    </row>
    <row r="4848" spans="1:17">
      <c r="A4848" s="335">
        <v>45751</v>
      </c>
      <c r="B4848" s="336" t="s">
        <v>82</v>
      </c>
      <c r="C4848" s="336" t="s">
        <v>86</v>
      </c>
      <c r="D4848" s="336">
        <v>33</v>
      </c>
      <c r="E4848" s="336">
        <v>6348</v>
      </c>
      <c r="F4848" s="336">
        <v>37</v>
      </c>
      <c r="G4848" s="336">
        <v>2.5</v>
      </c>
      <c r="H4848" s="336">
        <v>3</v>
      </c>
      <c r="I4848" s="336">
        <v>29</v>
      </c>
      <c r="J4848" s="21">
        <v>95.6</v>
      </c>
      <c r="K4848" s="337">
        <f>IFERROR(TablaAforos[[#This Row],[AREA DEL POTRERO]]/TablaAforos[[#This Row],[NUMERO VACAS LOTE]]/TablaAforos[[#This Row],[DIAS OCUPACION]],"")</f>
        <v>57.189189189189193</v>
      </c>
      <c r="L4848" s="338">
        <f t="shared" si="828"/>
        <v>2025</v>
      </c>
      <c r="M4848" s="338">
        <f t="shared" si="829"/>
        <v>4</v>
      </c>
      <c r="N4848" s="338">
        <f t="shared" si="830"/>
        <v>4</v>
      </c>
      <c r="O4848" s="338">
        <v>0</v>
      </c>
      <c r="P4848" s="338" t="s">
        <v>215</v>
      </c>
      <c r="Q4848" s="336"/>
    </row>
    <row r="4849" spans="1:17">
      <c r="A4849" s="335">
        <v>45751</v>
      </c>
      <c r="B4849" s="336" t="s">
        <v>82</v>
      </c>
      <c r="C4849" s="336" t="s">
        <v>87</v>
      </c>
      <c r="D4849" s="336">
        <v>69</v>
      </c>
      <c r="E4849" s="336">
        <v>2500</v>
      </c>
      <c r="F4849" s="336">
        <v>37</v>
      </c>
      <c r="G4849" s="336">
        <v>1.5</v>
      </c>
      <c r="H4849" s="336">
        <v>1</v>
      </c>
      <c r="I4849" s="336">
        <v>28</v>
      </c>
      <c r="J4849" s="21">
        <v>60.4</v>
      </c>
      <c r="K4849" s="337">
        <f>IFERROR(TablaAforos[[#This Row],[AREA DEL POTRERO]]/TablaAforos[[#This Row],[NUMERO VACAS LOTE]]/TablaAforos[[#This Row],[DIAS OCUPACION]],"")</f>
        <v>67.567567567567565</v>
      </c>
      <c r="L4849" s="338">
        <f t="shared" si="828"/>
        <v>2025</v>
      </c>
      <c r="M4849" s="338">
        <f t="shared" si="829"/>
        <v>4</v>
      </c>
      <c r="N4849" s="338">
        <f t="shared" si="830"/>
        <v>4</v>
      </c>
      <c r="O4849" s="338">
        <v>6</v>
      </c>
      <c r="P4849" s="338" t="s">
        <v>215</v>
      </c>
      <c r="Q4849" s="336"/>
    </row>
    <row r="4850" spans="1:17">
      <c r="A4850" s="406">
        <v>45752</v>
      </c>
      <c r="B4850" s="407" t="s">
        <v>81</v>
      </c>
      <c r="C4850" s="407">
        <v>1</v>
      </c>
      <c r="D4850" s="407">
        <v>10</v>
      </c>
      <c r="E4850" s="407">
        <v>2317</v>
      </c>
      <c r="F4850" s="407">
        <v>34</v>
      </c>
      <c r="G4850" s="407">
        <v>1.8</v>
      </c>
      <c r="H4850" s="407">
        <v>1</v>
      </c>
      <c r="I4850" s="407">
        <v>26</v>
      </c>
      <c r="J4850" s="408">
        <v>82.4</v>
      </c>
      <c r="K4850" s="409">
        <f>IFERROR(TablaAforos[[#This Row],[AREA DEL POTRERO]]/TablaAforos[[#This Row],[NUMERO VACAS LOTE]]/TablaAforos[[#This Row],[DIAS OCUPACION]],"")</f>
        <v>68.147058823529406</v>
      </c>
      <c r="L4850" s="410">
        <f>YEAR(A4850)</f>
        <v>2025</v>
      </c>
      <c r="M4850" s="410">
        <f>MONTH(A4850)</f>
        <v>4</v>
      </c>
      <c r="N4850" s="410">
        <f>DAY(A4850)</f>
        <v>5</v>
      </c>
      <c r="O4850" s="410">
        <v>6</v>
      </c>
      <c r="P4850" s="410" t="s">
        <v>215</v>
      </c>
      <c r="Q4850" s="407"/>
    </row>
    <row r="4851" spans="1:17">
      <c r="A4851" s="335">
        <v>45752</v>
      </c>
      <c r="B4851" s="336" t="s">
        <v>81</v>
      </c>
      <c r="C4851" s="336">
        <v>2</v>
      </c>
      <c r="D4851" s="336">
        <v>71</v>
      </c>
      <c r="E4851" s="336">
        <v>2184</v>
      </c>
      <c r="F4851" s="336">
        <v>37</v>
      </c>
      <c r="G4851" s="336">
        <v>2</v>
      </c>
      <c r="H4851" s="336">
        <v>1</v>
      </c>
      <c r="I4851" s="336">
        <v>31</v>
      </c>
      <c r="J4851" s="21">
        <v>79.400000000000006</v>
      </c>
      <c r="K4851" s="337">
        <f>IFERROR(TablaAforos[[#This Row],[AREA DEL POTRERO]]/TablaAforos[[#This Row],[NUMERO VACAS LOTE]]/TablaAforos[[#This Row],[DIAS OCUPACION]],"")</f>
        <v>59.027027027027025</v>
      </c>
      <c r="L4851" s="338">
        <f t="shared" si="828"/>
        <v>2025</v>
      </c>
      <c r="M4851" s="338">
        <f t="shared" si="829"/>
        <v>4</v>
      </c>
      <c r="N4851" s="338">
        <f t="shared" si="830"/>
        <v>5</v>
      </c>
      <c r="O4851" s="338">
        <v>6</v>
      </c>
      <c r="P4851" s="338" t="s">
        <v>215</v>
      </c>
      <c r="Q4851" s="336"/>
    </row>
    <row r="4852" spans="1:17">
      <c r="A4852" s="406">
        <v>45752</v>
      </c>
      <c r="B4852" s="407" t="s">
        <v>88</v>
      </c>
      <c r="C4852" s="407">
        <v>1</v>
      </c>
      <c r="D4852" s="407">
        <v>8</v>
      </c>
      <c r="E4852" s="407">
        <v>12800</v>
      </c>
      <c r="F4852" s="407">
        <v>61</v>
      </c>
      <c r="G4852" s="407">
        <v>1.5</v>
      </c>
      <c r="H4852" s="407">
        <v>1.5</v>
      </c>
      <c r="I4852" s="407">
        <v>30</v>
      </c>
      <c r="J4852" s="408">
        <v>127</v>
      </c>
      <c r="K4852" s="409">
        <f>IFERROR(TablaAforos[[#This Row],[AREA DEL POTRERO]]/TablaAforos[[#This Row],[NUMERO VACAS LOTE]]/TablaAforos[[#This Row],[DIAS OCUPACION]],"")</f>
        <v>139.89071038251367</v>
      </c>
      <c r="L4852" s="410">
        <f>YEAR(A4852)</f>
        <v>2025</v>
      </c>
      <c r="M4852" s="410">
        <f>MONTH(A4852)</f>
        <v>4</v>
      </c>
      <c r="N4852" s="410">
        <f>DAY(A4852)</f>
        <v>5</v>
      </c>
      <c r="O4852" s="410">
        <v>6</v>
      </c>
      <c r="P4852" s="410" t="s">
        <v>215</v>
      </c>
      <c r="Q4852" s="407"/>
    </row>
    <row r="4853" spans="1:17">
      <c r="A4853" s="406">
        <v>45753</v>
      </c>
      <c r="B4853" s="407" t="s">
        <v>81</v>
      </c>
      <c r="C4853" s="407">
        <v>1</v>
      </c>
      <c r="D4853" s="407">
        <v>11</v>
      </c>
      <c r="E4853" s="407">
        <v>2272</v>
      </c>
      <c r="F4853" s="407">
        <v>34</v>
      </c>
      <c r="G4853" s="407">
        <v>1.9</v>
      </c>
      <c r="H4853" s="407">
        <v>1</v>
      </c>
      <c r="I4853" s="407">
        <v>26</v>
      </c>
      <c r="J4853" s="408">
        <v>83</v>
      </c>
      <c r="K4853" s="409">
        <f>IFERROR(TablaAforos[[#This Row],[AREA DEL POTRERO]]/TablaAforos[[#This Row],[NUMERO VACAS LOTE]]/TablaAforos[[#This Row],[DIAS OCUPACION]],"")</f>
        <v>66.82352941176471</v>
      </c>
      <c r="L4853" s="410">
        <f>YEAR(A4853)</f>
        <v>2025</v>
      </c>
      <c r="M4853" s="410">
        <f>MONTH(A4853)</f>
        <v>4</v>
      </c>
      <c r="N4853" s="410">
        <f>DAY(A4853)</f>
        <v>6</v>
      </c>
      <c r="O4853" s="410">
        <v>6</v>
      </c>
      <c r="P4853" s="410" t="s">
        <v>215</v>
      </c>
      <c r="Q4853" s="407"/>
    </row>
    <row r="4854" spans="1:17">
      <c r="A4854" s="335">
        <v>45753</v>
      </c>
      <c r="B4854" s="336" t="s">
        <v>81</v>
      </c>
      <c r="C4854" s="336">
        <v>2</v>
      </c>
      <c r="D4854" s="336">
        <v>81</v>
      </c>
      <c r="E4854" s="336">
        <v>2191</v>
      </c>
      <c r="F4854" s="336">
        <v>37</v>
      </c>
      <c r="G4854" s="336">
        <v>1.8</v>
      </c>
      <c r="H4854" s="336">
        <v>1</v>
      </c>
      <c r="I4854" s="336">
        <v>31</v>
      </c>
      <c r="J4854" s="21">
        <v>69.900000000000006</v>
      </c>
      <c r="K4854" s="337">
        <f>IFERROR(TablaAforos[[#This Row],[AREA DEL POTRERO]]/TablaAforos[[#This Row],[NUMERO VACAS LOTE]]/TablaAforos[[#This Row],[DIAS OCUPACION]],"")</f>
        <v>59.216216216216218</v>
      </c>
      <c r="L4854" s="338">
        <f t="shared" si="828"/>
        <v>2025</v>
      </c>
      <c r="M4854" s="338">
        <f t="shared" si="829"/>
        <v>4</v>
      </c>
      <c r="N4854" s="338">
        <f t="shared" si="830"/>
        <v>6</v>
      </c>
      <c r="O4854" s="338">
        <v>6</v>
      </c>
      <c r="P4854" s="338" t="s">
        <v>215</v>
      </c>
      <c r="Q4854" s="336"/>
    </row>
    <row r="4855" spans="1:17">
      <c r="A4855" s="406">
        <v>45753</v>
      </c>
      <c r="B4855" s="407" t="s">
        <v>82</v>
      </c>
      <c r="C4855" s="407" t="s">
        <v>86</v>
      </c>
      <c r="D4855" s="407">
        <v>31</v>
      </c>
      <c r="E4855" s="407">
        <v>6323</v>
      </c>
      <c r="F4855" s="407">
        <v>37</v>
      </c>
      <c r="G4855" s="407">
        <v>1.6</v>
      </c>
      <c r="H4855" s="407">
        <v>2</v>
      </c>
      <c r="I4855" s="407">
        <v>23</v>
      </c>
      <c r="J4855" s="408">
        <v>110</v>
      </c>
      <c r="K4855" s="409">
        <f>IFERROR(TablaAforos[[#This Row],[AREA DEL POTRERO]]/TablaAforos[[#This Row],[NUMERO VACAS LOTE]]/TablaAforos[[#This Row],[DIAS OCUPACION]],"")</f>
        <v>85.445945945945951</v>
      </c>
      <c r="L4855" s="410">
        <f t="shared" ref="L4855:L4865" si="831">YEAR(A4855)</f>
        <v>2025</v>
      </c>
      <c r="M4855" s="410">
        <f t="shared" ref="M4855:M4865" si="832">MONTH(A4855)</f>
        <v>4</v>
      </c>
      <c r="N4855" s="410">
        <f t="shared" ref="N4855:N4865" si="833">DAY(A4855)</f>
        <v>6</v>
      </c>
      <c r="O4855" s="410">
        <v>0</v>
      </c>
      <c r="P4855" s="410" t="s">
        <v>215</v>
      </c>
      <c r="Q4855" s="407"/>
    </row>
    <row r="4856" spans="1:17">
      <c r="A4856" s="406">
        <v>45753</v>
      </c>
      <c r="B4856" s="407" t="s">
        <v>82</v>
      </c>
      <c r="C4856" s="407" t="s">
        <v>87</v>
      </c>
      <c r="D4856" s="407">
        <v>46</v>
      </c>
      <c r="E4856" s="407">
        <v>2500</v>
      </c>
      <c r="F4856" s="407">
        <v>37</v>
      </c>
      <c r="G4856" s="407">
        <v>1.6</v>
      </c>
      <c r="H4856" s="407">
        <v>1</v>
      </c>
      <c r="I4856" s="407">
        <v>27</v>
      </c>
      <c r="J4856" s="408">
        <v>72.900000000000006</v>
      </c>
      <c r="K4856" s="409">
        <f>IFERROR(TablaAforos[[#This Row],[AREA DEL POTRERO]]/TablaAforos[[#This Row],[NUMERO VACAS LOTE]]/TablaAforos[[#This Row],[DIAS OCUPACION]],"")</f>
        <v>67.567567567567565</v>
      </c>
      <c r="L4856" s="410">
        <f t="shared" si="831"/>
        <v>2025</v>
      </c>
      <c r="M4856" s="410">
        <f t="shared" si="832"/>
        <v>4</v>
      </c>
      <c r="N4856" s="410">
        <f t="shared" si="833"/>
        <v>6</v>
      </c>
      <c r="O4856" s="410">
        <v>6</v>
      </c>
      <c r="P4856" s="410" t="s">
        <v>215</v>
      </c>
      <c r="Q4856" s="407"/>
    </row>
    <row r="4857" spans="1:17">
      <c r="A4857" s="406">
        <v>45754</v>
      </c>
      <c r="B4857" s="407" t="s">
        <v>81</v>
      </c>
      <c r="C4857" s="407">
        <v>1</v>
      </c>
      <c r="D4857" s="407">
        <v>12</v>
      </c>
      <c r="E4857" s="407">
        <v>2121</v>
      </c>
      <c r="F4857" s="407">
        <v>34</v>
      </c>
      <c r="G4857" s="407">
        <v>1.5</v>
      </c>
      <c r="H4857" s="407">
        <v>1</v>
      </c>
      <c r="I4857" s="407">
        <v>26</v>
      </c>
      <c r="J4857" s="408">
        <v>62.9</v>
      </c>
      <c r="K4857" s="409">
        <f>IFERROR(TablaAforos[[#This Row],[AREA DEL POTRERO]]/TablaAforos[[#This Row],[NUMERO VACAS LOTE]]/TablaAforos[[#This Row],[DIAS OCUPACION]],"")</f>
        <v>62.382352941176471</v>
      </c>
      <c r="L4857" s="410">
        <f t="shared" si="831"/>
        <v>2025</v>
      </c>
      <c r="M4857" s="410">
        <f t="shared" si="832"/>
        <v>4</v>
      </c>
      <c r="N4857" s="410">
        <f t="shared" si="833"/>
        <v>7</v>
      </c>
      <c r="O4857" s="410">
        <v>6</v>
      </c>
      <c r="P4857" s="410" t="s">
        <v>215</v>
      </c>
      <c r="Q4857" s="407"/>
    </row>
    <row r="4858" spans="1:17">
      <c r="A4858" s="406">
        <v>45754</v>
      </c>
      <c r="B4858" s="407" t="s">
        <v>81</v>
      </c>
      <c r="C4858" s="407">
        <v>2</v>
      </c>
      <c r="D4858" s="407">
        <v>79</v>
      </c>
      <c r="E4858" s="407">
        <v>2750</v>
      </c>
      <c r="F4858" s="407">
        <v>37</v>
      </c>
      <c r="G4858" s="407">
        <v>2</v>
      </c>
      <c r="H4858" s="407">
        <v>1</v>
      </c>
      <c r="I4858" s="407">
        <v>31</v>
      </c>
      <c r="J4858" s="408">
        <v>83.8</v>
      </c>
      <c r="K4858" s="409">
        <f>IFERROR(TablaAforos[[#This Row],[AREA DEL POTRERO]]/TablaAforos[[#This Row],[NUMERO VACAS LOTE]]/TablaAforos[[#This Row],[DIAS OCUPACION]],"")</f>
        <v>74.324324324324323</v>
      </c>
      <c r="L4858" s="410">
        <f>YEAR(A4858)</f>
        <v>2025</v>
      </c>
      <c r="M4858" s="410">
        <f>MONTH(A4858)</f>
        <v>4</v>
      </c>
      <c r="N4858" s="410">
        <f>DAY(A4858)</f>
        <v>7</v>
      </c>
      <c r="O4858" s="410">
        <v>6</v>
      </c>
      <c r="P4858" s="410" t="s">
        <v>215</v>
      </c>
      <c r="Q4858" s="407"/>
    </row>
    <row r="4859" spans="1:17">
      <c r="A4859" s="406">
        <v>45754</v>
      </c>
      <c r="B4859" s="407" t="s">
        <v>82</v>
      </c>
      <c r="C4859" s="407" t="s">
        <v>86</v>
      </c>
      <c r="D4859" s="407">
        <v>14</v>
      </c>
      <c r="E4859" s="407">
        <v>2500</v>
      </c>
      <c r="F4859" s="407">
        <v>37</v>
      </c>
      <c r="G4859" s="407">
        <v>2.1</v>
      </c>
      <c r="H4859" s="407">
        <v>1</v>
      </c>
      <c r="I4859" s="407">
        <v>28</v>
      </c>
      <c r="J4859" s="408">
        <v>94.4</v>
      </c>
      <c r="K4859" s="409">
        <f>IFERROR(TablaAforos[[#This Row],[AREA DEL POTRERO]]/TablaAforos[[#This Row],[NUMERO VACAS LOTE]]/TablaAforos[[#This Row],[DIAS OCUPACION]],"")</f>
        <v>67.567567567567565</v>
      </c>
      <c r="L4859" s="410">
        <f>YEAR(A4859)</f>
        <v>2025</v>
      </c>
      <c r="M4859" s="410">
        <f>MONTH(A4859)</f>
        <v>4</v>
      </c>
      <c r="N4859" s="410">
        <f>DAY(A4859)</f>
        <v>7</v>
      </c>
      <c r="O4859" s="410">
        <v>6</v>
      </c>
      <c r="P4859" s="410" t="s">
        <v>215</v>
      </c>
      <c r="Q4859" s="407"/>
    </row>
    <row r="4860" spans="1:17">
      <c r="A4860" s="406">
        <v>45754</v>
      </c>
      <c r="B4860" s="407" t="s">
        <v>82</v>
      </c>
      <c r="C4860" s="407" t="s">
        <v>87</v>
      </c>
      <c r="D4860" s="407">
        <v>47</v>
      </c>
      <c r="E4860" s="407">
        <v>2500</v>
      </c>
      <c r="F4860" s="407">
        <v>37</v>
      </c>
      <c r="G4860" s="407">
        <v>1.6</v>
      </c>
      <c r="H4860" s="407">
        <v>1</v>
      </c>
      <c r="I4860" s="407">
        <v>27</v>
      </c>
      <c r="J4860" s="408">
        <v>70.3</v>
      </c>
      <c r="K4860" s="409">
        <f>IFERROR(TablaAforos[[#This Row],[AREA DEL POTRERO]]/TablaAforos[[#This Row],[NUMERO VACAS LOTE]]/TablaAforos[[#This Row],[DIAS OCUPACION]],"")</f>
        <v>67.567567567567565</v>
      </c>
      <c r="L4860" s="410">
        <f t="shared" si="831"/>
        <v>2025</v>
      </c>
      <c r="M4860" s="410">
        <f t="shared" si="832"/>
        <v>4</v>
      </c>
      <c r="N4860" s="410">
        <f t="shared" si="833"/>
        <v>7</v>
      </c>
      <c r="O4860" s="410">
        <v>6</v>
      </c>
      <c r="P4860" s="410" t="s">
        <v>215</v>
      </c>
      <c r="Q4860" s="407"/>
    </row>
    <row r="4861" spans="1:17">
      <c r="A4861" s="406">
        <v>45754</v>
      </c>
      <c r="B4861" s="407" t="s">
        <v>88</v>
      </c>
      <c r="C4861" s="407">
        <v>1</v>
      </c>
      <c r="D4861" s="407">
        <v>9</v>
      </c>
      <c r="E4861" s="407">
        <v>8011</v>
      </c>
      <c r="F4861" s="407">
        <v>61</v>
      </c>
      <c r="G4861" s="407">
        <v>1.6</v>
      </c>
      <c r="H4861" s="407">
        <v>1.5</v>
      </c>
      <c r="I4861" s="407">
        <v>30</v>
      </c>
      <c r="J4861" s="408">
        <v>91.1</v>
      </c>
      <c r="K4861" s="409">
        <f>IFERROR(TablaAforos[[#This Row],[AREA DEL POTRERO]]/TablaAforos[[#This Row],[NUMERO VACAS LOTE]]/TablaAforos[[#This Row],[DIAS OCUPACION]],"")</f>
        <v>87.551912568306008</v>
      </c>
      <c r="L4861" s="410">
        <f t="shared" si="831"/>
        <v>2025</v>
      </c>
      <c r="M4861" s="410">
        <f t="shared" si="832"/>
        <v>4</v>
      </c>
      <c r="N4861" s="410">
        <f t="shared" si="833"/>
        <v>7</v>
      </c>
      <c r="O4861" s="410">
        <v>6</v>
      </c>
      <c r="P4861" s="410" t="s">
        <v>215</v>
      </c>
      <c r="Q4861" s="407"/>
    </row>
    <row r="4862" spans="1:17">
      <c r="A4862" s="406">
        <v>45755</v>
      </c>
      <c r="B4862" s="407" t="s">
        <v>81</v>
      </c>
      <c r="C4862" s="407">
        <v>1</v>
      </c>
      <c r="D4862" s="407">
        <v>14</v>
      </c>
      <c r="E4862" s="407">
        <v>2247</v>
      </c>
      <c r="F4862" s="407">
        <v>34</v>
      </c>
      <c r="G4862" s="407">
        <v>1.6</v>
      </c>
      <c r="H4862" s="407">
        <v>1</v>
      </c>
      <c r="I4862" s="407">
        <v>26</v>
      </c>
      <c r="J4862" s="408">
        <v>71.7</v>
      </c>
      <c r="K4862" s="409">
        <f>IFERROR(TablaAforos[[#This Row],[AREA DEL POTRERO]]/TablaAforos[[#This Row],[NUMERO VACAS LOTE]]/TablaAforos[[#This Row],[DIAS OCUPACION]],"")</f>
        <v>66.088235294117652</v>
      </c>
      <c r="L4862" s="410">
        <f>YEAR(A4862)</f>
        <v>2025</v>
      </c>
      <c r="M4862" s="410">
        <f>MONTH(A4862)</f>
        <v>4</v>
      </c>
      <c r="N4862" s="410">
        <f>DAY(A4862)</f>
        <v>8</v>
      </c>
      <c r="O4862" s="410">
        <v>6</v>
      </c>
      <c r="P4862" s="410" t="s">
        <v>215</v>
      </c>
      <c r="Q4862" s="407"/>
    </row>
    <row r="4863" spans="1:17">
      <c r="A4863" s="406">
        <v>45755</v>
      </c>
      <c r="B4863" s="407" t="s">
        <v>81</v>
      </c>
      <c r="C4863" s="407">
        <v>2</v>
      </c>
      <c r="D4863" s="407">
        <v>77</v>
      </c>
      <c r="E4863" s="407">
        <v>2066</v>
      </c>
      <c r="F4863" s="407">
        <v>37</v>
      </c>
      <c r="G4863" s="407">
        <v>1.8</v>
      </c>
      <c r="H4863" s="407">
        <v>1</v>
      </c>
      <c r="I4863" s="407">
        <v>31</v>
      </c>
      <c r="J4863" s="408">
        <v>74.3</v>
      </c>
      <c r="K4863" s="409">
        <f>IFERROR(TablaAforos[[#This Row],[AREA DEL POTRERO]]/TablaAforos[[#This Row],[NUMERO VACAS LOTE]]/TablaAforos[[#This Row],[DIAS OCUPACION]],"")</f>
        <v>55.837837837837839</v>
      </c>
      <c r="L4863" s="410">
        <f>YEAR(A4863)</f>
        <v>2025</v>
      </c>
      <c r="M4863" s="410">
        <f>MONTH(A4863)</f>
        <v>4</v>
      </c>
      <c r="N4863" s="410">
        <f>DAY(A4863)</f>
        <v>8</v>
      </c>
      <c r="O4863" s="410">
        <v>6</v>
      </c>
      <c r="P4863" s="410" t="s">
        <v>215</v>
      </c>
      <c r="Q4863" s="407"/>
    </row>
    <row r="4864" spans="1:17">
      <c r="A4864" s="406">
        <v>45755</v>
      </c>
      <c r="B4864" s="407" t="s">
        <v>82</v>
      </c>
      <c r="C4864" s="407" t="s">
        <v>86</v>
      </c>
      <c r="D4864" s="407">
        <v>15</v>
      </c>
      <c r="E4864" s="407">
        <v>2500</v>
      </c>
      <c r="F4864" s="407">
        <v>37</v>
      </c>
      <c r="G4864" s="407">
        <v>2</v>
      </c>
      <c r="H4864" s="407">
        <v>1</v>
      </c>
      <c r="I4864" s="407">
        <v>28</v>
      </c>
      <c r="J4864" s="408">
        <v>87.8</v>
      </c>
      <c r="K4864" s="409">
        <f>IFERROR(TablaAforos[[#This Row],[AREA DEL POTRERO]]/TablaAforos[[#This Row],[NUMERO VACAS LOTE]]/TablaAforos[[#This Row],[DIAS OCUPACION]],"")</f>
        <v>67.567567567567565</v>
      </c>
      <c r="L4864" s="410">
        <f>YEAR(A4864)</f>
        <v>2025</v>
      </c>
      <c r="M4864" s="410">
        <f>MONTH(A4864)</f>
        <v>4</v>
      </c>
      <c r="N4864" s="410">
        <f>DAY(A4864)</f>
        <v>8</v>
      </c>
      <c r="O4864" s="410">
        <v>6</v>
      </c>
      <c r="P4864" s="410" t="s">
        <v>215</v>
      </c>
      <c r="Q4864" s="407"/>
    </row>
    <row r="4865" spans="1:17">
      <c r="A4865" s="406">
        <v>45755</v>
      </c>
      <c r="B4865" s="407" t="s">
        <v>82</v>
      </c>
      <c r="C4865" s="407" t="s">
        <v>87</v>
      </c>
      <c r="D4865" s="407">
        <v>48</v>
      </c>
      <c r="E4865" s="407">
        <v>2500</v>
      </c>
      <c r="F4865" s="407">
        <v>37</v>
      </c>
      <c r="G4865" s="407">
        <v>2</v>
      </c>
      <c r="H4865" s="407">
        <v>1</v>
      </c>
      <c r="I4865" s="407">
        <v>27</v>
      </c>
      <c r="J4865" s="408">
        <v>91.8</v>
      </c>
      <c r="K4865" s="409">
        <f>IFERROR(TablaAforos[[#This Row],[AREA DEL POTRERO]]/TablaAforos[[#This Row],[NUMERO VACAS LOTE]]/TablaAforos[[#This Row],[DIAS OCUPACION]],"")</f>
        <v>67.567567567567565</v>
      </c>
      <c r="L4865" s="410">
        <f t="shared" si="831"/>
        <v>2025</v>
      </c>
      <c r="M4865" s="410">
        <f t="shared" si="832"/>
        <v>4</v>
      </c>
      <c r="N4865" s="410">
        <f t="shared" si="833"/>
        <v>8</v>
      </c>
      <c r="O4865" s="410">
        <v>6</v>
      </c>
      <c r="P4865" s="410" t="s">
        <v>215</v>
      </c>
      <c r="Q4865" s="407"/>
    </row>
    <row r="4866" spans="1:17">
      <c r="A4866" s="406">
        <v>45755</v>
      </c>
      <c r="B4866" s="407" t="s">
        <v>88</v>
      </c>
      <c r="C4866" s="407">
        <v>1</v>
      </c>
      <c r="D4866" s="407">
        <v>4</v>
      </c>
      <c r="E4866" s="407">
        <v>11400</v>
      </c>
      <c r="F4866" s="407">
        <v>59</v>
      </c>
      <c r="G4866" s="407">
        <v>1.9</v>
      </c>
      <c r="H4866" s="407">
        <v>2.5</v>
      </c>
      <c r="I4866" s="407">
        <v>30</v>
      </c>
      <c r="J4866" s="408">
        <v>89</v>
      </c>
      <c r="K4866" s="409">
        <f>IFERROR(TablaAforos[[#This Row],[AREA DEL POTRERO]]/TablaAforos[[#This Row],[NUMERO VACAS LOTE]]/TablaAforos[[#This Row],[DIAS OCUPACION]],"")</f>
        <v>77.288135593220346</v>
      </c>
      <c r="L4866" s="410">
        <f t="shared" ref="L4866:L4873" si="834">YEAR(A4866)</f>
        <v>2025</v>
      </c>
      <c r="M4866" s="410">
        <f t="shared" ref="M4866:M4873" si="835">MONTH(A4866)</f>
        <v>4</v>
      </c>
      <c r="N4866" s="410">
        <f t="shared" ref="N4866:N4873" si="836">DAY(A4866)</f>
        <v>8</v>
      </c>
      <c r="O4866" s="410">
        <v>6</v>
      </c>
      <c r="P4866" s="410" t="s">
        <v>215</v>
      </c>
      <c r="Q4866" s="407"/>
    </row>
    <row r="4867" spans="1:17">
      <c r="A4867" s="406">
        <v>45756</v>
      </c>
      <c r="B4867" s="407" t="s">
        <v>81</v>
      </c>
      <c r="C4867" s="407">
        <v>1</v>
      </c>
      <c r="D4867" s="407">
        <v>5</v>
      </c>
      <c r="E4867" s="407">
        <v>7646</v>
      </c>
      <c r="F4867" s="407">
        <v>35</v>
      </c>
      <c r="G4867" s="407">
        <v>1.6</v>
      </c>
      <c r="H4867" s="407">
        <v>1.5</v>
      </c>
      <c r="I4867" s="407">
        <v>39</v>
      </c>
      <c r="J4867" s="408">
        <v>115</v>
      </c>
      <c r="K4867" s="409">
        <f>IFERROR(TablaAforos[[#This Row],[AREA DEL POTRERO]]/TablaAforos[[#This Row],[NUMERO VACAS LOTE]]/TablaAforos[[#This Row],[DIAS OCUPACION]],"")</f>
        <v>145.63809523809525</v>
      </c>
      <c r="L4867" s="410">
        <f>YEAR(A4867)</f>
        <v>2025</v>
      </c>
      <c r="M4867" s="410">
        <f>MONTH(A4867)</f>
        <v>4</v>
      </c>
      <c r="N4867" s="410">
        <f>DAY(A4867)</f>
        <v>9</v>
      </c>
      <c r="O4867" s="410">
        <v>6</v>
      </c>
      <c r="P4867" s="410" t="s">
        <v>215</v>
      </c>
      <c r="Q4867" s="407"/>
    </row>
    <row r="4868" spans="1:17">
      <c r="A4868" s="406">
        <v>45756</v>
      </c>
      <c r="B4868" s="407" t="s">
        <v>81</v>
      </c>
      <c r="C4868" s="407">
        <v>2</v>
      </c>
      <c r="D4868" s="407">
        <v>76</v>
      </c>
      <c r="E4868" s="407">
        <v>2562</v>
      </c>
      <c r="F4868" s="407">
        <v>37</v>
      </c>
      <c r="G4868" s="407">
        <v>1.7</v>
      </c>
      <c r="H4868" s="407">
        <v>1</v>
      </c>
      <c r="I4868" s="407">
        <v>31</v>
      </c>
      <c r="J4868" s="408">
        <v>77.400000000000006</v>
      </c>
      <c r="K4868" s="409">
        <f>IFERROR(TablaAforos[[#This Row],[AREA DEL POTRERO]]/TablaAforos[[#This Row],[NUMERO VACAS LOTE]]/TablaAforos[[#This Row],[DIAS OCUPACION]],"")</f>
        <v>69.243243243243242</v>
      </c>
      <c r="L4868" s="410">
        <f t="shared" si="834"/>
        <v>2025</v>
      </c>
      <c r="M4868" s="410">
        <f t="shared" si="835"/>
        <v>4</v>
      </c>
      <c r="N4868" s="410">
        <f t="shared" si="836"/>
        <v>9</v>
      </c>
      <c r="O4868" s="410">
        <v>6</v>
      </c>
      <c r="P4868" s="410" t="s">
        <v>215</v>
      </c>
      <c r="Q4868" s="407"/>
    </row>
    <row r="4869" spans="1:17">
      <c r="A4869" s="406">
        <v>45756</v>
      </c>
      <c r="B4869" s="407" t="s">
        <v>82</v>
      </c>
      <c r="C4869" s="407" t="s">
        <v>86</v>
      </c>
      <c r="D4869" s="407">
        <v>16</v>
      </c>
      <c r="E4869" s="407">
        <v>2500</v>
      </c>
      <c r="F4869" s="407">
        <v>37</v>
      </c>
      <c r="G4869" s="407">
        <v>1.9</v>
      </c>
      <c r="H4869" s="407">
        <v>1</v>
      </c>
      <c r="I4869" s="407">
        <v>28</v>
      </c>
      <c r="J4869" s="408">
        <v>84.3</v>
      </c>
      <c r="K4869" s="409">
        <f>IFERROR(TablaAforos[[#This Row],[AREA DEL POTRERO]]/TablaAforos[[#This Row],[NUMERO VACAS LOTE]]/TablaAforos[[#This Row],[DIAS OCUPACION]],"")</f>
        <v>67.567567567567565</v>
      </c>
      <c r="L4869" s="410">
        <f t="shared" si="834"/>
        <v>2025</v>
      </c>
      <c r="M4869" s="410">
        <f t="shared" si="835"/>
        <v>4</v>
      </c>
      <c r="N4869" s="410">
        <f t="shared" si="836"/>
        <v>9</v>
      </c>
      <c r="O4869" s="410">
        <v>6</v>
      </c>
      <c r="P4869" s="410" t="s">
        <v>215</v>
      </c>
      <c r="Q4869" s="407"/>
    </row>
    <row r="4870" spans="1:17">
      <c r="A4870" s="406">
        <v>45756</v>
      </c>
      <c r="B4870" s="407" t="s">
        <v>82</v>
      </c>
      <c r="C4870" s="407" t="s">
        <v>87</v>
      </c>
      <c r="D4870" s="407">
        <v>49</v>
      </c>
      <c r="E4870" s="407">
        <v>2500</v>
      </c>
      <c r="F4870" s="407">
        <v>37</v>
      </c>
      <c r="G4870" s="407">
        <v>1.8</v>
      </c>
      <c r="H4870" s="407">
        <v>1</v>
      </c>
      <c r="I4870" s="407">
        <v>27</v>
      </c>
      <c r="J4870" s="408">
        <v>88.9</v>
      </c>
      <c r="K4870" s="409">
        <f>IFERROR(TablaAforos[[#This Row],[AREA DEL POTRERO]]/TablaAforos[[#This Row],[NUMERO VACAS LOTE]]/TablaAforos[[#This Row],[DIAS OCUPACION]],"")</f>
        <v>67.567567567567565</v>
      </c>
      <c r="L4870" s="410">
        <f t="shared" si="834"/>
        <v>2025</v>
      </c>
      <c r="M4870" s="410">
        <f t="shared" si="835"/>
        <v>4</v>
      </c>
      <c r="N4870" s="410">
        <f t="shared" si="836"/>
        <v>9</v>
      </c>
      <c r="O4870" s="410">
        <v>6</v>
      </c>
      <c r="P4870" s="410" t="s">
        <v>215</v>
      </c>
      <c r="Q4870" s="407"/>
    </row>
    <row r="4871" spans="1:17">
      <c r="A4871" s="406">
        <v>45757</v>
      </c>
      <c r="B4871" s="407" t="s">
        <v>81</v>
      </c>
      <c r="C4871" s="407">
        <v>2</v>
      </c>
      <c r="D4871" s="407">
        <v>75</v>
      </c>
      <c r="E4871" s="407">
        <v>2185</v>
      </c>
      <c r="F4871" s="407">
        <v>37</v>
      </c>
      <c r="G4871" s="407">
        <v>1.4</v>
      </c>
      <c r="H4871" s="407">
        <v>1</v>
      </c>
      <c r="I4871" s="407">
        <v>37</v>
      </c>
      <c r="J4871" s="408">
        <v>54.1</v>
      </c>
      <c r="K4871" s="409">
        <f>IFERROR(TablaAforos[[#This Row],[AREA DEL POTRERO]]/TablaAforos[[#This Row],[NUMERO VACAS LOTE]]/TablaAforos[[#This Row],[DIAS OCUPACION]],"")</f>
        <v>59.054054054054056</v>
      </c>
      <c r="L4871" s="410">
        <f t="shared" si="834"/>
        <v>2025</v>
      </c>
      <c r="M4871" s="410">
        <f t="shared" si="835"/>
        <v>4</v>
      </c>
      <c r="N4871" s="410">
        <f t="shared" si="836"/>
        <v>10</v>
      </c>
      <c r="O4871" s="410">
        <v>6</v>
      </c>
      <c r="P4871" s="410" t="s">
        <v>215</v>
      </c>
      <c r="Q4871" s="407"/>
    </row>
    <row r="4872" spans="1:17">
      <c r="A4872" s="406">
        <v>45757</v>
      </c>
      <c r="B4872" s="407" t="s">
        <v>82</v>
      </c>
      <c r="C4872" s="407" t="s">
        <v>86</v>
      </c>
      <c r="D4872" s="407">
        <v>17</v>
      </c>
      <c r="E4872" s="407">
        <v>2500</v>
      </c>
      <c r="F4872" s="407">
        <v>37</v>
      </c>
      <c r="G4872" s="407">
        <v>1.7</v>
      </c>
      <c r="H4872" s="407">
        <v>1</v>
      </c>
      <c r="I4872" s="407">
        <v>28</v>
      </c>
      <c r="J4872" s="408">
        <v>75.5</v>
      </c>
      <c r="K4872" s="409">
        <f>IFERROR(TablaAforos[[#This Row],[AREA DEL POTRERO]]/TablaAforos[[#This Row],[NUMERO VACAS LOTE]]/TablaAforos[[#This Row],[DIAS OCUPACION]],"")</f>
        <v>67.567567567567565</v>
      </c>
      <c r="L4872" s="410">
        <f t="shared" si="834"/>
        <v>2025</v>
      </c>
      <c r="M4872" s="410">
        <f t="shared" si="835"/>
        <v>4</v>
      </c>
      <c r="N4872" s="410">
        <f t="shared" si="836"/>
        <v>10</v>
      </c>
      <c r="O4872" s="410">
        <v>6</v>
      </c>
      <c r="P4872" s="410" t="s">
        <v>215</v>
      </c>
      <c r="Q4872" s="407"/>
    </row>
    <row r="4873" spans="1:17">
      <c r="A4873" s="406">
        <v>45757</v>
      </c>
      <c r="B4873" s="407" t="s">
        <v>82</v>
      </c>
      <c r="C4873" s="407" t="s">
        <v>87</v>
      </c>
      <c r="D4873" s="407">
        <v>50</v>
      </c>
      <c r="E4873" s="407">
        <v>2500</v>
      </c>
      <c r="F4873" s="407">
        <v>37</v>
      </c>
      <c r="G4873" s="407">
        <v>2</v>
      </c>
      <c r="H4873" s="407">
        <v>1</v>
      </c>
      <c r="I4873" s="407">
        <v>27</v>
      </c>
      <c r="J4873" s="408">
        <v>96.1</v>
      </c>
      <c r="K4873" s="409">
        <f>IFERROR(TablaAforos[[#This Row],[AREA DEL POTRERO]]/TablaAforos[[#This Row],[NUMERO VACAS LOTE]]/TablaAforos[[#This Row],[DIAS OCUPACION]],"")</f>
        <v>67.567567567567565</v>
      </c>
      <c r="L4873" s="410">
        <f t="shared" si="834"/>
        <v>2025</v>
      </c>
      <c r="M4873" s="410">
        <f t="shared" si="835"/>
        <v>4</v>
      </c>
      <c r="N4873" s="410">
        <f t="shared" si="836"/>
        <v>10</v>
      </c>
      <c r="O4873" s="410">
        <v>6</v>
      </c>
      <c r="P4873" s="410" t="s">
        <v>215</v>
      </c>
      <c r="Q4873" s="407"/>
    </row>
    <row r="4874" spans="1:17">
      <c r="A4874" s="406">
        <v>45758</v>
      </c>
      <c r="B4874" s="407" t="s">
        <v>81</v>
      </c>
      <c r="C4874" s="407">
        <v>1</v>
      </c>
      <c r="D4874" s="407">
        <v>60</v>
      </c>
      <c r="E4874" s="407">
        <v>2393</v>
      </c>
      <c r="F4874" s="407">
        <v>35</v>
      </c>
      <c r="G4874" s="407">
        <v>2.2999999999999998</v>
      </c>
      <c r="H4874" s="407">
        <v>1</v>
      </c>
      <c r="I4874" s="407">
        <v>28</v>
      </c>
      <c r="J4874" s="408">
        <v>105</v>
      </c>
      <c r="K4874" s="409">
        <f>IFERROR(TablaAforos[[#This Row],[AREA DEL POTRERO]]/TablaAforos[[#This Row],[NUMERO VACAS LOTE]]/TablaAforos[[#This Row],[DIAS OCUPACION]],"")</f>
        <v>68.371428571428567</v>
      </c>
      <c r="L4874" s="409">
        <f>IFERROR(TablaAforos[[#This Row],[NUMERO VACAS LOTE]]/TablaAforos[[#This Row],[AFORO PLATOMETRO (Kg/m2)]]/TablaAforos[[#This Row],[DIAS ROTACION]],"")</f>
        <v>0.5434782608695653</v>
      </c>
      <c r="M4874" s="409">
        <f>IFERROR(TablaAforos[[#This Row],[AFORO PLATOMETRO (Kg/m2)]]/TablaAforos[[#This Row],[DIAS OCUPACION]]/TablaAforos[[#This Row],[CONSUMO PASTO PLATOMETRO (Kg/vaca/día)]],"")</f>
        <v>2.1904761904761903E-2</v>
      </c>
      <c r="N4874" s="409">
        <f>IFERROR(TablaAforos[[#This Row],[DIAS OCUPACION]]/TablaAforos[[#This Row],[DIAS ROTACION]]/TablaAforos[[#This Row],[METROS VACA DIA]],"")</f>
        <v>5.2235687421646471E-4</v>
      </c>
      <c r="O4874" s="410">
        <v>6</v>
      </c>
      <c r="P4874" s="410" t="s">
        <v>215</v>
      </c>
      <c r="Q4874" s="407"/>
    </row>
    <row r="4875" spans="1:17">
      <c r="A4875" s="406">
        <v>45758</v>
      </c>
      <c r="B4875" s="407" t="s">
        <v>81</v>
      </c>
      <c r="C4875" s="407">
        <v>2</v>
      </c>
      <c r="D4875" s="407">
        <v>78</v>
      </c>
      <c r="E4875" s="407">
        <v>1779</v>
      </c>
      <c r="F4875" s="407">
        <v>39</v>
      </c>
      <c r="G4875" s="407">
        <v>1.8</v>
      </c>
      <c r="H4875" s="407">
        <v>1</v>
      </c>
      <c r="I4875" s="407">
        <v>31</v>
      </c>
      <c r="J4875" s="408">
        <v>54.3</v>
      </c>
      <c r="K4875" s="409">
        <f>IFERROR(TablaAforos[[#This Row],[AREA DEL POTRERO]]/TablaAforos[[#This Row],[NUMERO VACAS LOTE]]/TablaAforos[[#This Row],[DIAS OCUPACION]],"")</f>
        <v>45.615384615384613</v>
      </c>
      <c r="L4875" s="410">
        <f t="shared" ref="L4875:L4886" si="837">YEAR(A4875)</f>
        <v>2025</v>
      </c>
      <c r="M4875" s="410">
        <f t="shared" ref="M4875:M4886" si="838">MONTH(A4875)</f>
        <v>4</v>
      </c>
      <c r="N4875" s="410">
        <f t="shared" ref="N4875:N4886" si="839">DAY(A4875)</f>
        <v>11</v>
      </c>
      <c r="O4875" s="410">
        <v>6</v>
      </c>
      <c r="P4875" s="410" t="s">
        <v>215</v>
      </c>
      <c r="Q4875" s="407"/>
    </row>
    <row r="4876" spans="1:17">
      <c r="A4876" s="335">
        <v>45758</v>
      </c>
      <c r="B4876" s="336" t="s">
        <v>82</v>
      </c>
      <c r="C4876" s="336" t="s">
        <v>87</v>
      </c>
      <c r="D4876" s="336">
        <v>51</v>
      </c>
      <c r="E4876" s="336">
        <v>2500</v>
      </c>
      <c r="F4876" s="336">
        <v>36</v>
      </c>
      <c r="G4876" s="336">
        <v>2</v>
      </c>
      <c r="H4876" s="336">
        <v>1</v>
      </c>
      <c r="I4876" s="336">
        <v>27</v>
      </c>
      <c r="J4876" s="21">
        <v>94.3</v>
      </c>
      <c r="K4876" s="337">
        <f>IFERROR(TablaAforos[[#This Row],[AREA DEL POTRERO]]/TablaAforos[[#This Row],[NUMERO VACAS LOTE]]/TablaAforos[[#This Row],[DIAS OCUPACION]],"")</f>
        <v>69.444444444444443</v>
      </c>
      <c r="L4876" s="338">
        <f>YEAR(A4876)</f>
        <v>2025</v>
      </c>
      <c r="M4876" s="338">
        <f>MONTH(A4876)</f>
        <v>4</v>
      </c>
      <c r="N4876" s="338">
        <f>DAY(A4876)</f>
        <v>11</v>
      </c>
      <c r="O4876" s="338">
        <v>6</v>
      </c>
      <c r="P4876" s="338" t="s">
        <v>215</v>
      </c>
      <c r="Q4876" s="336"/>
    </row>
    <row r="4877" spans="1:17">
      <c r="A4877" s="406">
        <v>45758</v>
      </c>
      <c r="B4877" s="407" t="s">
        <v>88</v>
      </c>
      <c r="C4877" s="407">
        <v>1</v>
      </c>
      <c r="D4877" s="407">
        <v>7</v>
      </c>
      <c r="E4877" s="407">
        <v>13123</v>
      </c>
      <c r="F4877" s="407">
        <v>59</v>
      </c>
      <c r="G4877" s="407">
        <v>1.2</v>
      </c>
      <c r="H4877" s="407">
        <v>2</v>
      </c>
      <c r="I4877" s="407">
        <v>30</v>
      </c>
      <c r="J4877" s="408">
        <v>87.5</v>
      </c>
      <c r="K4877" s="409">
        <f>IFERROR(TablaAforos[[#This Row],[AREA DEL POTRERO]]/TablaAforos[[#This Row],[NUMERO VACAS LOTE]]/TablaAforos[[#This Row],[DIAS OCUPACION]],"")</f>
        <v>111.21186440677967</v>
      </c>
      <c r="L4877" s="410">
        <f t="shared" si="837"/>
        <v>2025</v>
      </c>
      <c r="M4877" s="410">
        <f t="shared" si="838"/>
        <v>4</v>
      </c>
      <c r="N4877" s="410">
        <f t="shared" si="839"/>
        <v>11</v>
      </c>
      <c r="O4877" s="410">
        <v>6</v>
      </c>
      <c r="P4877" s="410" t="s">
        <v>215</v>
      </c>
      <c r="Q4877" s="407"/>
    </row>
    <row r="4878" spans="1:17">
      <c r="A4878" s="406">
        <v>45759</v>
      </c>
      <c r="B4878" s="407" t="s">
        <v>81</v>
      </c>
      <c r="C4878" s="407">
        <v>1</v>
      </c>
      <c r="D4878" s="407">
        <v>59</v>
      </c>
      <c r="E4878" s="407">
        <v>2452</v>
      </c>
      <c r="F4878" s="407">
        <v>35</v>
      </c>
      <c r="G4878" s="407">
        <v>1.7</v>
      </c>
      <c r="H4878" s="407">
        <v>1</v>
      </c>
      <c r="I4878" s="407">
        <v>27</v>
      </c>
      <c r="J4878" s="408">
        <v>81.5</v>
      </c>
      <c r="K4878" s="409">
        <f>IFERROR(TablaAforos[[#This Row],[AREA DEL POTRERO]]/TablaAforos[[#This Row],[NUMERO VACAS LOTE]]/TablaAforos[[#This Row],[DIAS OCUPACION]],"")</f>
        <v>70.057142857142864</v>
      </c>
      <c r="L4878" s="410">
        <f t="shared" si="837"/>
        <v>2025</v>
      </c>
      <c r="M4878" s="410">
        <f t="shared" si="838"/>
        <v>4</v>
      </c>
      <c r="N4878" s="410">
        <f t="shared" si="839"/>
        <v>12</v>
      </c>
      <c r="O4878" s="410">
        <v>6</v>
      </c>
      <c r="P4878" s="410" t="s">
        <v>215</v>
      </c>
      <c r="Q4878" s="407"/>
    </row>
    <row r="4879" spans="1:17">
      <c r="A4879" s="406">
        <v>45759</v>
      </c>
      <c r="B4879" s="407" t="s">
        <v>81</v>
      </c>
      <c r="C4879" s="407">
        <v>2</v>
      </c>
      <c r="D4879" s="407">
        <v>80</v>
      </c>
      <c r="E4879" s="407">
        <v>2349</v>
      </c>
      <c r="F4879" s="407">
        <v>39</v>
      </c>
      <c r="G4879" s="407">
        <v>1.6</v>
      </c>
      <c r="H4879" s="407">
        <v>1</v>
      </c>
      <c r="I4879" s="407">
        <v>31</v>
      </c>
      <c r="J4879" s="408">
        <v>69.3</v>
      </c>
      <c r="K4879" s="409">
        <f>IFERROR(TablaAforos[[#This Row],[AREA DEL POTRERO]]/TablaAforos[[#This Row],[NUMERO VACAS LOTE]]/TablaAforos[[#This Row],[DIAS OCUPACION]],"")</f>
        <v>60.230769230769234</v>
      </c>
      <c r="L4879" s="410">
        <f t="shared" si="837"/>
        <v>2025</v>
      </c>
      <c r="M4879" s="410">
        <f t="shared" si="838"/>
        <v>4</v>
      </c>
      <c r="N4879" s="410">
        <f t="shared" si="839"/>
        <v>12</v>
      </c>
      <c r="O4879" s="410">
        <v>6</v>
      </c>
      <c r="P4879" s="410" t="s">
        <v>215</v>
      </c>
      <c r="Q4879" s="407"/>
    </row>
    <row r="4880" spans="1:17">
      <c r="A4880" s="335">
        <v>45759</v>
      </c>
      <c r="B4880" s="336" t="s">
        <v>82</v>
      </c>
      <c r="C4880" s="336" t="s">
        <v>86</v>
      </c>
      <c r="D4880" s="336">
        <v>43</v>
      </c>
      <c r="E4880" s="336">
        <v>8325</v>
      </c>
      <c r="F4880" s="336">
        <v>37</v>
      </c>
      <c r="G4880" s="336">
        <v>2</v>
      </c>
      <c r="H4880" s="336">
        <v>3</v>
      </c>
      <c r="I4880" s="336">
        <v>38</v>
      </c>
      <c r="J4880" s="21">
        <v>93.1</v>
      </c>
      <c r="K4880" s="337">
        <f>IFERROR(TablaAforos[[#This Row],[AREA DEL POTRERO]]/TablaAforos[[#This Row],[NUMERO VACAS LOTE]]/TablaAforos[[#This Row],[DIAS OCUPACION]],"")</f>
        <v>75</v>
      </c>
      <c r="L4880" s="338">
        <f>YEAR(A4880)</f>
        <v>2025</v>
      </c>
      <c r="M4880" s="338">
        <f>MONTH(A4880)</f>
        <v>4</v>
      </c>
      <c r="N4880" s="338">
        <f>DAY(A4880)</f>
        <v>12</v>
      </c>
      <c r="O4880" s="338">
        <v>6</v>
      </c>
      <c r="P4880" s="338" t="s">
        <v>215</v>
      </c>
      <c r="Q4880" s="336"/>
    </row>
    <row r="4881" spans="1:17">
      <c r="A4881" s="335">
        <v>45759</v>
      </c>
      <c r="B4881" s="336" t="s">
        <v>82</v>
      </c>
      <c r="C4881" s="336" t="s">
        <v>87</v>
      </c>
      <c r="D4881" s="336">
        <v>52</v>
      </c>
      <c r="E4881" s="336">
        <v>2500</v>
      </c>
      <c r="F4881" s="336">
        <v>36</v>
      </c>
      <c r="G4881" s="336">
        <v>2</v>
      </c>
      <c r="H4881" s="336">
        <v>1</v>
      </c>
      <c r="I4881" s="336">
        <v>27</v>
      </c>
      <c r="J4881" s="21">
        <v>92.5</v>
      </c>
      <c r="K4881" s="337">
        <f>IFERROR(TablaAforos[[#This Row],[AREA DEL POTRERO]]/TablaAforos[[#This Row],[NUMERO VACAS LOTE]]/TablaAforos[[#This Row],[DIAS OCUPACION]],"")</f>
        <v>69.444444444444443</v>
      </c>
      <c r="L4881" s="338">
        <f>YEAR(A4881)</f>
        <v>2025</v>
      </c>
      <c r="M4881" s="338">
        <f>MONTH(A4881)</f>
        <v>4</v>
      </c>
      <c r="N4881" s="338">
        <f>DAY(A4881)</f>
        <v>12</v>
      </c>
      <c r="O4881" s="338">
        <v>6</v>
      </c>
      <c r="P4881" s="338" t="s">
        <v>215</v>
      </c>
      <c r="Q4881" s="336"/>
    </row>
    <row r="4882" spans="1:17">
      <c r="A4882" s="406">
        <v>45759</v>
      </c>
      <c r="B4882" s="407" t="s">
        <v>88</v>
      </c>
      <c r="C4882" s="407">
        <v>1</v>
      </c>
      <c r="D4882" s="407">
        <v>10</v>
      </c>
      <c r="E4882" s="407">
        <v>6021</v>
      </c>
      <c r="F4882" s="407">
        <v>58</v>
      </c>
      <c r="G4882" s="407">
        <v>1.3</v>
      </c>
      <c r="H4882" s="407">
        <v>2</v>
      </c>
      <c r="I4882" s="407">
        <v>29</v>
      </c>
      <c r="J4882" s="408">
        <v>93.4</v>
      </c>
      <c r="K4882" s="409">
        <f>IFERROR(TablaAforos[[#This Row],[AREA DEL POTRERO]]/TablaAforos[[#This Row],[NUMERO VACAS LOTE]]/TablaAforos[[#This Row],[DIAS OCUPACION]],"")</f>
        <v>51.905172413793103</v>
      </c>
      <c r="L4882" s="410">
        <f>YEAR(A4882)</f>
        <v>2025</v>
      </c>
      <c r="M4882" s="410">
        <f>MONTH(A4882)</f>
        <v>4</v>
      </c>
      <c r="N4882" s="410">
        <f>DAY(A4882)</f>
        <v>12</v>
      </c>
      <c r="O4882" s="410">
        <v>6</v>
      </c>
      <c r="P4882" s="410" t="s">
        <v>215</v>
      </c>
      <c r="Q4882" s="407"/>
    </row>
    <row r="4883" spans="1:17">
      <c r="A4883" s="406">
        <v>45760</v>
      </c>
      <c r="B4883" s="407" t="s">
        <v>81</v>
      </c>
      <c r="C4883" s="407">
        <v>1</v>
      </c>
      <c r="D4883" s="407">
        <v>61</v>
      </c>
      <c r="E4883" s="407">
        <v>10162</v>
      </c>
      <c r="F4883" s="407">
        <v>35</v>
      </c>
      <c r="G4883" s="407">
        <v>1.9</v>
      </c>
      <c r="H4883" s="407">
        <v>4</v>
      </c>
      <c r="I4883" s="407">
        <v>27</v>
      </c>
      <c r="J4883" s="408">
        <v>92.5</v>
      </c>
      <c r="K4883" s="409">
        <f>IFERROR(TablaAforos[[#This Row],[AREA DEL POTRERO]]/TablaAforos[[#This Row],[NUMERO VACAS LOTE]]/TablaAforos[[#This Row],[DIAS OCUPACION]],"")</f>
        <v>72.585714285714289</v>
      </c>
      <c r="L4883" s="410">
        <f t="shared" si="837"/>
        <v>2025</v>
      </c>
      <c r="M4883" s="410">
        <f t="shared" si="838"/>
        <v>4</v>
      </c>
      <c r="N4883" s="410">
        <f t="shared" si="839"/>
        <v>13</v>
      </c>
      <c r="O4883" s="410">
        <v>6</v>
      </c>
      <c r="P4883" s="410" t="s">
        <v>215</v>
      </c>
      <c r="Q4883" s="407"/>
    </row>
    <row r="4884" spans="1:17">
      <c r="A4884" s="406">
        <v>45760</v>
      </c>
      <c r="B4884" s="407" t="s">
        <v>81</v>
      </c>
      <c r="C4884" s="407">
        <v>2</v>
      </c>
      <c r="D4884" s="407">
        <v>82</v>
      </c>
      <c r="E4884" s="407">
        <v>2804</v>
      </c>
      <c r="F4884" s="407">
        <v>39</v>
      </c>
      <c r="G4884" s="407">
        <v>1.9</v>
      </c>
      <c r="H4884" s="407">
        <v>1</v>
      </c>
      <c r="I4884" s="407">
        <v>31</v>
      </c>
      <c r="J4884" s="408">
        <v>91.4</v>
      </c>
      <c r="K4884" s="409">
        <f>IFERROR(TablaAforos[[#This Row],[AREA DEL POTRERO]]/TablaAforos[[#This Row],[NUMERO VACAS LOTE]]/TablaAforos[[#This Row],[DIAS OCUPACION]],"")</f>
        <v>71.897435897435898</v>
      </c>
      <c r="L4884" s="410">
        <f t="shared" si="837"/>
        <v>2025</v>
      </c>
      <c r="M4884" s="410">
        <f t="shared" si="838"/>
        <v>4</v>
      </c>
      <c r="N4884" s="410">
        <f t="shared" si="839"/>
        <v>13</v>
      </c>
      <c r="O4884" s="410">
        <v>6</v>
      </c>
      <c r="P4884" s="410" t="s">
        <v>215</v>
      </c>
      <c r="Q4884" s="407"/>
    </row>
    <row r="4885" spans="1:17">
      <c r="A4885" s="335">
        <v>45760</v>
      </c>
      <c r="B4885" s="336" t="s">
        <v>82</v>
      </c>
      <c r="C4885" s="336" t="s">
        <v>87</v>
      </c>
      <c r="D4885" s="336">
        <v>53</v>
      </c>
      <c r="E4885" s="336">
        <v>2500</v>
      </c>
      <c r="F4885" s="336">
        <v>36</v>
      </c>
      <c r="G4885" s="336">
        <v>2</v>
      </c>
      <c r="H4885" s="336">
        <v>1</v>
      </c>
      <c r="I4885" s="336">
        <v>27</v>
      </c>
      <c r="J4885" s="21">
        <v>76.8</v>
      </c>
      <c r="K4885" s="337">
        <f>IFERROR(TablaAforos[[#This Row],[AREA DEL POTRERO]]/TablaAforos[[#This Row],[NUMERO VACAS LOTE]]/TablaAforos[[#This Row],[DIAS OCUPACION]],"")</f>
        <v>69.444444444444443</v>
      </c>
      <c r="L4885" s="338">
        <f>YEAR(A4885)</f>
        <v>2025</v>
      </c>
      <c r="M4885" s="338">
        <f>MONTH(A4885)</f>
        <v>4</v>
      </c>
      <c r="N4885" s="338">
        <f>DAY(A4885)</f>
        <v>13</v>
      </c>
      <c r="O4885" s="338">
        <v>6</v>
      </c>
      <c r="P4885" s="338" t="s">
        <v>215</v>
      </c>
      <c r="Q4885" s="336"/>
    </row>
    <row r="4886" spans="1:17">
      <c r="A4886" s="406">
        <v>45762</v>
      </c>
      <c r="B4886" s="407" t="s">
        <v>81</v>
      </c>
      <c r="C4886" s="407">
        <v>1</v>
      </c>
      <c r="D4886" s="407">
        <v>58</v>
      </c>
      <c r="E4886" s="407">
        <v>2826</v>
      </c>
      <c r="F4886" s="407">
        <v>35</v>
      </c>
      <c r="G4886" s="407">
        <v>1.8</v>
      </c>
      <c r="H4886" s="407">
        <v>1</v>
      </c>
      <c r="I4886" s="407">
        <v>28</v>
      </c>
      <c r="J4886" s="408">
        <v>97.1</v>
      </c>
      <c r="K4886" s="409">
        <f>IFERROR(TablaAforos[[#This Row],[AREA DEL POTRERO]]/TablaAforos[[#This Row],[NUMERO VACAS LOTE]]/TablaAforos[[#This Row],[DIAS OCUPACION]],"")</f>
        <v>80.742857142857147</v>
      </c>
      <c r="L4886" s="410">
        <f t="shared" si="837"/>
        <v>2025</v>
      </c>
      <c r="M4886" s="410">
        <f t="shared" si="838"/>
        <v>4</v>
      </c>
      <c r="N4886" s="410">
        <f t="shared" si="839"/>
        <v>15</v>
      </c>
      <c r="O4886" s="410">
        <v>6</v>
      </c>
      <c r="P4886" s="410" t="s">
        <v>215</v>
      </c>
      <c r="Q4886" s="407"/>
    </row>
    <row r="4887" spans="1:17">
      <c r="A4887" s="335">
        <v>45761</v>
      </c>
      <c r="B4887" s="336" t="s">
        <v>81</v>
      </c>
      <c r="C4887" s="336">
        <v>2</v>
      </c>
      <c r="D4887" s="336">
        <v>84</v>
      </c>
      <c r="E4887" s="336">
        <v>1943</v>
      </c>
      <c r="F4887" s="336">
        <v>39</v>
      </c>
      <c r="G4887" s="336">
        <v>1.6</v>
      </c>
      <c r="H4887" s="336">
        <v>1</v>
      </c>
      <c r="I4887" s="336">
        <v>31</v>
      </c>
      <c r="J4887" s="21">
        <v>74.3</v>
      </c>
      <c r="K4887" s="337">
        <f>IFERROR(TablaAforos[[#This Row],[AREA DEL POTRERO]]/TablaAforos[[#This Row],[NUMERO VACAS LOTE]]/TablaAforos[[#This Row],[DIAS OCUPACION]],"")</f>
        <v>49.820512820512818</v>
      </c>
      <c r="L4887" s="338">
        <f t="shared" ref="L4887:L4898" si="840">YEAR(A4887)</f>
        <v>2025</v>
      </c>
      <c r="M4887" s="338">
        <f t="shared" ref="M4887:M4898" si="841">MONTH(A4887)</f>
        <v>4</v>
      </c>
      <c r="N4887" s="338">
        <f t="shared" ref="N4887:N4898" si="842">DAY(A4887)</f>
        <v>14</v>
      </c>
      <c r="O4887" s="338">
        <v>6</v>
      </c>
      <c r="P4887" s="338" t="s">
        <v>215</v>
      </c>
      <c r="Q4887" s="336"/>
    </row>
    <row r="4888" spans="1:17">
      <c r="A4888" s="335">
        <v>45761</v>
      </c>
      <c r="B4888" s="336" t="s">
        <v>82</v>
      </c>
      <c r="C4888" s="336" t="s">
        <v>87</v>
      </c>
      <c r="D4888" s="336">
        <v>54</v>
      </c>
      <c r="E4888" s="336">
        <v>2500</v>
      </c>
      <c r="F4888" s="336">
        <v>36</v>
      </c>
      <c r="G4888" s="336">
        <v>1.9</v>
      </c>
      <c r="H4888" s="336">
        <v>1</v>
      </c>
      <c r="I4888" s="336">
        <v>27</v>
      </c>
      <c r="J4888" s="21">
        <v>93.2</v>
      </c>
      <c r="K4888" s="337">
        <f>IFERROR(TablaAforos[[#This Row],[AREA DEL POTRERO]]/TablaAforos[[#This Row],[NUMERO VACAS LOTE]]/TablaAforos[[#This Row],[DIAS OCUPACION]],"")</f>
        <v>69.444444444444443</v>
      </c>
      <c r="L4888" s="338">
        <f t="shared" si="840"/>
        <v>2025</v>
      </c>
      <c r="M4888" s="338">
        <f t="shared" si="841"/>
        <v>4</v>
      </c>
      <c r="N4888" s="338">
        <f t="shared" si="842"/>
        <v>14</v>
      </c>
      <c r="O4888" s="338">
        <v>0</v>
      </c>
      <c r="P4888" s="338" t="s">
        <v>215</v>
      </c>
      <c r="Q4888" s="336"/>
    </row>
    <row r="4889" spans="1:17">
      <c r="A4889" s="406">
        <v>45761</v>
      </c>
      <c r="B4889" s="407" t="s">
        <v>88</v>
      </c>
      <c r="C4889" s="407">
        <v>1</v>
      </c>
      <c r="D4889" s="407">
        <v>11</v>
      </c>
      <c r="E4889" s="407">
        <v>7920</v>
      </c>
      <c r="F4889" s="407">
        <v>58</v>
      </c>
      <c r="G4889" s="407">
        <v>1.3</v>
      </c>
      <c r="H4889" s="407">
        <v>2</v>
      </c>
      <c r="I4889" s="407">
        <v>29</v>
      </c>
      <c r="J4889" s="408">
        <v>84.3</v>
      </c>
      <c r="K4889" s="409">
        <f>IFERROR(TablaAforos[[#This Row],[AREA DEL POTRERO]]/TablaAforos[[#This Row],[NUMERO VACAS LOTE]]/TablaAforos[[#This Row],[DIAS OCUPACION]],"")</f>
        <v>68.275862068965523</v>
      </c>
      <c r="L4889" s="410">
        <f t="shared" si="840"/>
        <v>2025</v>
      </c>
      <c r="M4889" s="410">
        <f t="shared" si="841"/>
        <v>4</v>
      </c>
      <c r="N4889" s="410">
        <f t="shared" si="842"/>
        <v>14</v>
      </c>
      <c r="O4889" s="410">
        <v>6</v>
      </c>
      <c r="P4889" s="410" t="s">
        <v>215</v>
      </c>
      <c r="Q4889" s="407"/>
    </row>
    <row r="4890" spans="1:17">
      <c r="A4890" s="335">
        <v>45762</v>
      </c>
      <c r="B4890" s="336" t="s">
        <v>81</v>
      </c>
      <c r="C4890" s="336">
        <v>2</v>
      </c>
      <c r="D4890" s="336">
        <v>86</v>
      </c>
      <c r="E4890" s="336">
        <v>2224</v>
      </c>
      <c r="F4890" s="336">
        <v>39</v>
      </c>
      <c r="G4890" s="336">
        <v>1.8</v>
      </c>
      <c r="H4890" s="336">
        <v>1</v>
      </c>
      <c r="I4890" s="336">
        <v>31</v>
      </c>
      <c r="J4890" s="21">
        <v>85.9</v>
      </c>
      <c r="K4890" s="337">
        <f>IFERROR(TablaAforos[[#This Row],[AREA DEL POTRERO]]/TablaAforos[[#This Row],[NUMERO VACAS LOTE]]/TablaAforos[[#This Row],[DIAS OCUPACION]],"")</f>
        <v>57.025641025641029</v>
      </c>
      <c r="L4890" s="338">
        <f t="shared" si="840"/>
        <v>2025</v>
      </c>
      <c r="M4890" s="338">
        <f t="shared" si="841"/>
        <v>4</v>
      </c>
      <c r="N4890" s="338">
        <f t="shared" si="842"/>
        <v>15</v>
      </c>
      <c r="O4890" s="338">
        <v>6</v>
      </c>
      <c r="P4890" s="338" t="s">
        <v>215</v>
      </c>
      <c r="Q4890" s="336"/>
    </row>
    <row r="4891" spans="1:17">
      <c r="A4891" s="335">
        <v>45762</v>
      </c>
      <c r="B4891" s="336" t="s">
        <v>82</v>
      </c>
      <c r="C4891" s="336" t="s">
        <v>86</v>
      </c>
      <c r="D4891" s="336">
        <v>44</v>
      </c>
      <c r="E4891" s="336">
        <v>12727</v>
      </c>
      <c r="F4891" s="336">
        <v>37</v>
      </c>
      <c r="G4891" s="336">
        <v>1.8</v>
      </c>
      <c r="H4891" s="336">
        <v>3</v>
      </c>
      <c r="I4891" s="336">
        <v>38</v>
      </c>
      <c r="J4891" s="21">
        <v>114</v>
      </c>
      <c r="K4891" s="337">
        <f>IFERROR(TablaAforos[[#This Row],[AREA DEL POTRERO]]/TablaAforos[[#This Row],[NUMERO VACAS LOTE]]/TablaAforos[[#This Row],[DIAS OCUPACION]],"")</f>
        <v>114.65765765765765</v>
      </c>
      <c r="L4891" s="338">
        <f t="shared" si="840"/>
        <v>2025</v>
      </c>
      <c r="M4891" s="338">
        <f t="shared" si="841"/>
        <v>4</v>
      </c>
      <c r="N4891" s="338">
        <f t="shared" si="842"/>
        <v>15</v>
      </c>
      <c r="O4891" s="338">
        <v>6</v>
      </c>
      <c r="P4891" s="338" t="s">
        <v>215</v>
      </c>
      <c r="Q4891" s="336"/>
    </row>
    <row r="4892" spans="1:17">
      <c r="A4892" s="335">
        <v>45762</v>
      </c>
      <c r="B4892" s="336" t="s">
        <v>82</v>
      </c>
      <c r="C4892" s="336" t="s">
        <v>87</v>
      </c>
      <c r="D4892" s="336">
        <v>55</v>
      </c>
      <c r="E4892" s="336">
        <v>2500</v>
      </c>
      <c r="F4892" s="336">
        <v>36</v>
      </c>
      <c r="G4892" s="336">
        <v>2</v>
      </c>
      <c r="H4892" s="336">
        <v>1</v>
      </c>
      <c r="I4892" s="336">
        <v>27</v>
      </c>
      <c r="J4892" s="21">
        <v>93.9</v>
      </c>
      <c r="K4892" s="337">
        <f>IFERROR(TablaAforos[[#This Row],[AREA DEL POTRERO]]/TablaAforos[[#This Row],[NUMERO VACAS LOTE]]/TablaAforos[[#This Row],[DIAS OCUPACION]],"")</f>
        <v>69.444444444444443</v>
      </c>
      <c r="L4892" s="338">
        <f t="shared" si="840"/>
        <v>2025</v>
      </c>
      <c r="M4892" s="338">
        <f t="shared" si="841"/>
        <v>4</v>
      </c>
      <c r="N4892" s="338">
        <f t="shared" si="842"/>
        <v>15</v>
      </c>
      <c r="O4892" s="338">
        <v>0</v>
      </c>
      <c r="P4892" s="338" t="s">
        <v>215</v>
      </c>
      <c r="Q4892" s="336"/>
    </row>
    <row r="4893" spans="1:17">
      <c r="A4893" s="335">
        <v>45763</v>
      </c>
      <c r="B4893" s="336" t="s">
        <v>81</v>
      </c>
      <c r="C4893" s="336">
        <v>2</v>
      </c>
      <c r="D4893" s="336">
        <v>83</v>
      </c>
      <c r="E4893" s="336">
        <v>3369</v>
      </c>
      <c r="F4893" s="336">
        <v>38</v>
      </c>
      <c r="G4893" s="336">
        <v>1.9</v>
      </c>
      <c r="H4893" s="336">
        <v>1</v>
      </c>
      <c r="I4893" s="336">
        <v>31</v>
      </c>
      <c r="J4893" s="21">
        <v>114</v>
      </c>
      <c r="K4893" s="337">
        <f>IFERROR(TablaAforos[[#This Row],[AREA DEL POTRERO]]/TablaAforos[[#This Row],[NUMERO VACAS LOTE]]/TablaAforos[[#This Row],[DIAS OCUPACION]],"")</f>
        <v>88.65789473684211</v>
      </c>
      <c r="L4893" s="338">
        <f>YEAR(A4893)</f>
        <v>2025</v>
      </c>
      <c r="M4893" s="338">
        <f>MONTH(A4893)</f>
        <v>4</v>
      </c>
      <c r="N4893" s="338">
        <f>DAY(A4893)</f>
        <v>16</v>
      </c>
      <c r="O4893" s="338">
        <v>6</v>
      </c>
      <c r="P4893" s="338" t="s">
        <v>215</v>
      </c>
      <c r="Q4893" s="336"/>
    </row>
    <row r="4894" spans="1:17">
      <c r="A4894" s="335">
        <v>45763</v>
      </c>
      <c r="B4894" s="336" t="s">
        <v>82</v>
      </c>
      <c r="C4894" s="336" t="s">
        <v>87</v>
      </c>
      <c r="D4894" s="336">
        <v>56</v>
      </c>
      <c r="E4894" s="336">
        <v>2500</v>
      </c>
      <c r="F4894" s="336">
        <v>36</v>
      </c>
      <c r="G4894" s="336">
        <v>1.9</v>
      </c>
      <c r="H4894" s="336">
        <v>1</v>
      </c>
      <c r="I4894" s="336">
        <v>27</v>
      </c>
      <c r="J4894" s="21">
        <v>88.9</v>
      </c>
      <c r="K4894" s="337">
        <f>IFERROR(TablaAforos[[#This Row],[AREA DEL POTRERO]]/TablaAforos[[#This Row],[NUMERO VACAS LOTE]]/TablaAforos[[#This Row],[DIAS OCUPACION]],"")</f>
        <v>69.444444444444443</v>
      </c>
      <c r="L4894" s="338">
        <f t="shared" si="840"/>
        <v>2025</v>
      </c>
      <c r="M4894" s="338">
        <f t="shared" si="841"/>
        <v>4</v>
      </c>
      <c r="N4894" s="338">
        <f t="shared" si="842"/>
        <v>16</v>
      </c>
      <c r="O4894" s="338">
        <v>0</v>
      </c>
      <c r="P4894" s="338" t="s">
        <v>215</v>
      </c>
      <c r="Q4894" s="336"/>
    </row>
    <row r="4895" spans="1:17">
      <c r="A4895" s="335">
        <v>45763</v>
      </c>
      <c r="B4895" s="336" t="s">
        <v>88</v>
      </c>
      <c r="C4895" s="336">
        <v>1</v>
      </c>
      <c r="D4895" s="336">
        <v>12</v>
      </c>
      <c r="E4895" s="336">
        <v>11460</v>
      </c>
      <c r="F4895" s="336">
        <v>58</v>
      </c>
      <c r="G4895" s="336">
        <v>1.2</v>
      </c>
      <c r="H4895" s="336">
        <v>2</v>
      </c>
      <c r="I4895" s="336">
        <v>29</v>
      </c>
      <c r="J4895" s="21">
        <v>96.8</v>
      </c>
      <c r="K4895" s="337">
        <f>IFERROR(TablaAforos[[#This Row],[AREA DEL POTRERO]]/TablaAforos[[#This Row],[NUMERO VACAS LOTE]]/TablaAforos[[#This Row],[DIAS OCUPACION]],"")</f>
        <v>98.793103448275858</v>
      </c>
      <c r="L4895" s="338">
        <f>YEAR(A4895)</f>
        <v>2025</v>
      </c>
      <c r="M4895" s="338">
        <f>MONTH(A4895)</f>
        <v>4</v>
      </c>
      <c r="N4895" s="338">
        <f>DAY(A4895)</f>
        <v>16</v>
      </c>
      <c r="O4895" s="338">
        <v>6</v>
      </c>
      <c r="P4895" s="338" t="s">
        <v>215</v>
      </c>
      <c r="Q4895" s="336"/>
    </row>
    <row r="4896" spans="1:17">
      <c r="A4896" s="335">
        <v>45764</v>
      </c>
      <c r="B4896" s="336" t="s">
        <v>81</v>
      </c>
      <c r="C4896" s="336">
        <v>1</v>
      </c>
      <c r="D4896" s="336">
        <v>57</v>
      </c>
      <c r="E4896" s="336">
        <v>2750</v>
      </c>
      <c r="F4896" s="336">
        <v>37</v>
      </c>
      <c r="G4896" s="336">
        <v>1.7</v>
      </c>
      <c r="H4896" s="336">
        <v>1</v>
      </c>
      <c r="I4896" s="336">
        <v>29</v>
      </c>
      <c r="J4896" s="21">
        <v>82.6</v>
      </c>
      <c r="K4896" s="337">
        <f>IFERROR(TablaAforos[[#This Row],[AREA DEL POTRERO]]/TablaAforos[[#This Row],[NUMERO VACAS LOTE]]/TablaAforos[[#This Row],[DIAS OCUPACION]],"")</f>
        <v>74.324324324324323</v>
      </c>
      <c r="L4896" s="338">
        <f>YEAR(A4896)</f>
        <v>2025</v>
      </c>
      <c r="M4896" s="338">
        <f>MONTH(A4896)</f>
        <v>4</v>
      </c>
      <c r="N4896" s="338">
        <f>DAY(A4896)</f>
        <v>17</v>
      </c>
      <c r="O4896" s="338">
        <v>6</v>
      </c>
      <c r="P4896" s="338" t="s">
        <v>215</v>
      </c>
      <c r="Q4896" s="336"/>
    </row>
    <row r="4897" spans="1:17">
      <c r="A4897" s="335">
        <v>45764</v>
      </c>
      <c r="B4897" s="336" t="s">
        <v>81</v>
      </c>
      <c r="C4897" s="336">
        <v>2</v>
      </c>
      <c r="D4897" s="336">
        <v>85</v>
      </c>
      <c r="E4897" s="336">
        <v>2219</v>
      </c>
      <c r="F4897" s="336">
        <v>38</v>
      </c>
      <c r="G4897" s="336">
        <v>1.7</v>
      </c>
      <c r="H4897" s="336">
        <v>1</v>
      </c>
      <c r="I4897" s="336">
        <v>31</v>
      </c>
      <c r="J4897" s="21">
        <v>66.400000000000006</v>
      </c>
      <c r="K4897" s="337">
        <f>IFERROR(TablaAforos[[#This Row],[AREA DEL POTRERO]]/TablaAforos[[#This Row],[NUMERO VACAS LOTE]]/TablaAforos[[#This Row],[DIAS OCUPACION]],"")</f>
        <v>58.39473684210526</v>
      </c>
      <c r="L4897" s="338">
        <f>YEAR(A4897)</f>
        <v>2025</v>
      </c>
      <c r="M4897" s="338">
        <f>MONTH(A4897)</f>
        <v>4</v>
      </c>
      <c r="N4897" s="338">
        <f>DAY(A4897)</f>
        <v>17</v>
      </c>
      <c r="O4897" s="338">
        <v>6</v>
      </c>
      <c r="P4897" s="338" t="s">
        <v>215</v>
      </c>
      <c r="Q4897" s="336"/>
    </row>
    <row r="4898" spans="1:17">
      <c r="A4898" s="335">
        <v>45764</v>
      </c>
      <c r="B4898" s="336" t="s">
        <v>82</v>
      </c>
      <c r="C4898" s="336" t="s">
        <v>87</v>
      </c>
      <c r="D4898" s="336">
        <v>30</v>
      </c>
      <c r="E4898" s="336">
        <v>2500</v>
      </c>
      <c r="F4898" s="336">
        <v>36</v>
      </c>
      <c r="G4898" s="336">
        <v>2</v>
      </c>
      <c r="H4898" s="336">
        <v>1</v>
      </c>
      <c r="I4898" s="336">
        <v>27</v>
      </c>
      <c r="J4898" s="21">
        <v>91.2</v>
      </c>
      <c r="K4898" s="337">
        <f>IFERROR(TablaAforos[[#This Row],[AREA DEL POTRERO]]/TablaAforos[[#This Row],[NUMERO VACAS LOTE]]/TablaAforos[[#This Row],[DIAS OCUPACION]],"")</f>
        <v>69.444444444444443</v>
      </c>
      <c r="L4898" s="338">
        <f t="shared" si="840"/>
        <v>2025</v>
      </c>
      <c r="M4898" s="338">
        <f t="shared" si="841"/>
        <v>4</v>
      </c>
      <c r="N4898" s="338">
        <f t="shared" si="842"/>
        <v>17</v>
      </c>
      <c r="O4898" s="338">
        <v>6</v>
      </c>
      <c r="P4898" s="338" t="s">
        <v>215</v>
      </c>
      <c r="Q4898" s="336"/>
    </row>
    <row r="4899" spans="1:17">
      <c r="A4899" s="335">
        <v>45765</v>
      </c>
      <c r="B4899" s="336" t="s">
        <v>81</v>
      </c>
      <c r="C4899" s="336">
        <v>2</v>
      </c>
      <c r="D4899" s="336">
        <v>87</v>
      </c>
      <c r="E4899" s="336">
        <v>3351</v>
      </c>
      <c r="F4899" s="336">
        <v>38</v>
      </c>
      <c r="G4899" s="336">
        <v>1.6</v>
      </c>
      <c r="H4899" s="336">
        <v>1</v>
      </c>
      <c r="I4899" s="336">
        <v>31</v>
      </c>
      <c r="J4899" s="21">
        <v>80.400000000000006</v>
      </c>
      <c r="K4899" s="337">
        <f>IFERROR(TablaAforos[[#This Row],[AREA DEL POTRERO]]/TablaAforos[[#This Row],[NUMERO VACAS LOTE]]/TablaAforos[[#This Row],[DIAS OCUPACION]],"")</f>
        <v>88.184210526315795</v>
      </c>
      <c r="L4899" s="338">
        <f t="shared" ref="L4899:L4908" si="843">YEAR(A4899)</f>
        <v>2025</v>
      </c>
      <c r="M4899" s="338">
        <f t="shared" ref="M4899:M4908" si="844">MONTH(A4899)</f>
        <v>4</v>
      </c>
      <c r="N4899" s="338">
        <f t="shared" ref="N4899:N4908" si="845">DAY(A4899)</f>
        <v>18</v>
      </c>
      <c r="O4899" s="338">
        <v>6</v>
      </c>
      <c r="P4899" s="338" t="s">
        <v>215</v>
      </c>
      <c r="Q4899" s="336"/>
    </row>
    <row r="4900" spans="1:17">
      <c r="A4900" s="335">
        <v>45765</v>
      </c>
      <c r="B4900" s="336" t="s">
        <v>82</v>
      </c>
      <c r="C4900" s="336" t="s">
        <v>87</v>
      </c>
      <c r="D4900" s="336">
        <v>58</v>
      </c>
      <c r="E4900" s="336">
        <v>2500</v>
      </c>
      <c r="F4900" s="336">
        <v>36</v>
      </c>
      <c r="G4900" s="336">
        <v>2.2999999999999998</v>
      </c>
      <c r="H4900" s="336">
        <v>1</v>
      </c>
      <c r="I4900" s="336">
        <v>27</v>
      </c>
      <c r="J4900" s="21">
        <v>104</v>
      </c>
      <c r="K4900" s="337">
        <f>IFERROR(TablaAforos[[#This Row],[AREA DEL POTRERO]]/TablaAforos[[#This Row],[NUMERO VACAS LOTE]]/TablaAforos[[#This Row],[DIAS OCUPACION]],"")</f>
        <v>69.444444444444443</v>
      </c>
      <c r="L4900" s="338">
        <f t="shared" si="843"/>
        <v>2025</v>
      </c>
      <c r="M4900" s="338">
        <f t="shared" si="844"/>
        <v>4</v>
      </c>
      <c r="N4900" s="338">
        <f t="shared" si="845"/>
        <v>18</v>
      </c>
      <c r="O4900" s="338">
        <v>6</v>
      </c>
      <c r="P4900" s="338" t="s">
        <v>215</v>
      </c>
      <c r="Q4900" s="336"/>
    </row>
    <row r="4901" spans="1:17">
      <c r="A4901" s="335">
        <v>45765</v>
      </c>
      <c r="B4901" s="336" t="s">
        <v>88</v>
      </c>
      <c r="C4901" s="336">
        <v>1</v>
      </c>
      <c r="D4901" s="336">
        <v>1</v>
      </c>
      <c r="E4901" s="336">
        <v>13300</v>
      </c>
      <c r="F4901" s="336">
        <v>58</v>
      </c>
      <c r="G4901" s="336">
        <v>1.3</v>
      </c>
      <c r="H4901" s="336">
        <v>2.5</v>
      </c>
      <c r="I4901" s="336">
        <v>29</v>
      </c>
      <c r="J4901" s="21">
        <v>81.099999999999994</v>
      </c>
      <c r="K4901" s="337">
        <f>IFERROR(TablaAforos[[#This Row],[AREA DEL POTRERO]]/TablaAforos[[#This Row],[NUMERO VACAS LOTE]]/TablaAforos[[#This Row],[DIAS OCUPACION]],"")</f>
        <v>91.724137931034491</v>
      </c>
      <c r="L4901" s="338">
        <f t="shared" si="843"/>
        <v>2025</v>
      </c>
      <c r="M4901" s="338">
        <f t="shared" si="844"/>
        <v>4</v>
      </c>
      <c r="N4901" s="338">
        <f t="shared" si="845"/>
        <v>18</v>
      </c>
      <c r="O4901" s="338">
        <v>6</v>
      </c>
      <c r="P4901" s="338" t="s">
        <v>215</v>
      </c>
      <c r="Q4901" s="336"/>
    </row>
    <row r="4902" spans="1:17">
      <c r="A4902" s="335">
        <v>45766</v>
      </c>
      <c r="B4902" s="336" t="s">
        <v>81</v>
      </c>
      <c r="C4902" s="336">
        <v>1</v>
      </c>
      <c r="D4902" s="336">
        <v>56</v>
      </c>
      <c r="E4902" s="336">
        <v>2583</v>
      </c>
      <c r="F4902" s="336">
        <v>37</v>
      </c>
      <c r="G4902" s="336">
        <v>2.1</v>
      </c>
      <c r="H4902" s="336">
        <v>1</v>
      </c>
      <c r="I4902" s="336">
        <v>29</v>
      </c>
      <c r="J4902" s="21">
        <v>98.9</v>
      </c>
      <c r="K4902" s="337">
        <f>IFERROR(TablaAforos[[#This Row],[AREA DEL POTRERO]]/TablaAforos[[#This Row],[NUMERO VACAS LOTE]]/TablaAforos[[#This Row],[DIAS OCUPACION]],"")</f>
        <v>69.810810810810807</v>
      </c>
      <c r="L4902" s="338">
        <f t="shared" si="843"/>
        <v>2025</v>
      </c>
      <c r="M4902" s="338">
        <f t="shared" si="844"/>
        <v>4</v>
      </c>
      <c r="N4902" s="338">
        <f t="shared" si="845"/>
        <v>19</v>
      </c>
      <c r="O4902" s="338">
        <v>6</v>
      </c>
      <c r="P4902" s="338" t="s">
        <v>215</v>
      </c>
      <c r="Q4902" s="336"/>
    </row>
    <row r="4903" spans="1:17">
      <c r="A4903" s="335">
        <v>45766</v>
      </c>
      <c r="B4903" s="336" t="s">
        <v>81</v>
      </c>
      <c r="C4903" s="336">
        <v>2</v>
      </c>
      <c r="D4903" s="336">
        <v>88</v>
      </c>
      <c r="E4903" s="336">
        <v>2092</v>
      </c>
      <c r="F4903" s="336">
        <v>38</v>
      </c>
      <c r="G4903" s="336">
        <v>1.8</v>
      </c>
      <c r="H4903" s="336">
        <v>1</v>
      </c>
      <c r="I4903" s="336">
        <v>31</v>
      </c>
      <c r="J4903" s="21">
        <v>87.3</v>
      </c>
      <c r="K4903" s="337">
        <f>IFERROR(TablaAforos[[#This Row],[AREA DEL POTRERO]]/TablaAforos[[#This Row],[NUMERO VACAS LOTE]]/TablaAforos[[#This Row],[DIAS OCUPACION]],"")</f>
        <v>55.05263157894737</v>
      </c>
      <c r="L4903" s="338">
        <f t="shared" si="843"/>
        <v>2025</v>
      </c>
      <c r="M4903" s="338">
        <f t="shared" si="844"/>
        <v>4</v>
      </c>
      <c r="N4903" s="338">
        <f t="shared" si="845"/>
        <v>19</v>
      </c>
      <c r="O4903" s="338">
        <v>6</v>
      </c>
      <c r="P4903" s="338" t="s">
        <v>215</v>
      </c>
      <c r="Q4903" s="336"/>
    </row>
    <row r="4904" spans="1:17">
      <c r="A4904" s="419">
        <v>45766</v>
      </c>
      <c r="B4904" s="420" t="s">
        <v>82</v>
      </c>
      <c r="C4904" s="420" t="s">
        <v>86</v>
      </c>
      <c r="D4904" s="420">
        <v>30</v>
      </c>
      <c r="E4904" s="420">
        <v>12578</v>
      </c>
      <c r="F4904" s="420">
        <v>37</v>
      </c>
      <c r="G4904" s="420">
        <v>1.8</v>
      </c>
      <c r="H4904" s="420">
        <v>3</v>
      </c>
      <c r="I4904" s="420">
        <v>44</v>
      </c>
      <c r="J4904" s="418">
        <v>1.3</v>
      </c>
      <c r="K4904" s="421">
        <f>IFERROR(TablaAforos[[#This Row],[AREA DEL POTRERO]]/TablaAforos[[#This Row],[NUMERO VACAS LOTE]]/TablaAforos[[#This Row],[DIAS OCUPACION]],"")</f>
        <v>113.31531531531532</v>
      </c>
      <c r="L4904" s="422">
        <f>YEAR(A4904)</f>
        <v>2025</v>
      </c>
      <c r="M4904" s="422">
        <f>MONTH(A4904)</f>
        <v>4</v>
      </c>
      <c r="N4904" s="422">
        <f>DAY(A4904)</f>
        <v>19</v>
      </c>
      <c r="O4904" s="422">
        <v>6</v>
      </c>
      <c r="P4904" s="422" t="s">
        <v>215</v>
      </c>
      <c r="Q4904" s="420"/>
    </row>
    <row r="4905" spans="1:17">
      <c r="A4905" s="335">
        <v>45766</v>
      </c>
      <c r="B4905" s="336" t="s">
        <v>82</v>
      </c>
      <c r="C4905" s="336" t="s">
        <v>87</v>
      </c>
      <c r="D4905" s="336">
        <v>59</v>
      </c>
      <c r="E4905" s="336">
        <v>2500</v>
      </c>
      <c r="F4905" s="336">
        <v>36</v>
      </c>
      <c r="G4905" s="336">
        <v>2.2999999999999998</v>
      </c>
      <c r="H4905" s="336">
        <v>1</v>
      </c>
      <c r="I4905" s="336">
        <v>27</v>
      </c>
      <c r="J4905" s="21">
        <v>105</v>
      </c>
      <c r="K4905" s="337">
        <f>IFERROR(TablaAforos[[#This Row],[AREA DEL POTRERO]]/TablaAforos[[#This Row],[NUMERO VACAS LOTE]]/TablaAforos[[#This Row],[DIAS OCUPACION]],"")</f>
        <v>69.444444444444443</v>
      </c>
      <c r="L4905" s="338">
        <f t="shared" si="843"/>
        <v>2025</v>
      </c>
      <c r="M4905" s="338">
        <f t="shared" si="844"/>
        <v>4</v>
      </c>
      <c r="N4905" s="338">
        <f t="shared" si="845"/>
        <v>19</v>
      </c>
      <c r="O4905" s="338">
        <v>6</v>
      </c>
      <c r="P4905" s="338" t="s">
        <v>215</v>
      </c>
      <c r="Q4905" s="336"/>
    </row>
    <row r="4906" spans="1:17">
      <c r="A4906" s="419">
        <v>45767</v>
      </c>
      <c r="B4906" s="420" t="s">
        <v>81</v>
      </c>
      <c r="C4906" s="420">
        <v>1</v>
      </c>
      <c r="D4906" s="420">
        <v>55</v>
      </c>
      <c r="E4906" s="420">
        <v>2877</v>
      </c>
      <c r="F4906" s="420">
        <v>37</v>
      </c>
      <c r="G4906" s="420">
        <v>1.8</v>
      </c>
      <c r="H4906" s="420">
        <v>1</v>
      </c>
      <c r="I4906" s="420">
        <v>28</v>
      </c>
      <c r="J4906" s="418">
        <v>95.5</v>
      </c>
      <c r="K4906" s="421">
        <f>IFERROR(TablaAforos[[#This Row],[AREA DEL POTRERO]]/TablaAforos[[#This Row],[NUMERO VACAS LOTE]]/TablaAforos[[#This Row],[DIAS OCUPACION]],"")</f>
        <v>77.756756756756758</v>
      </c>
      <c r="L4906" s="422">
        <f>YEAR(A4906)</f>
        <v>2025</v>
      </c>
      <c r="M4906" s="422">
        <f>MONTH(A4906)</f>
        <v>4</v>
      </c>
      <c r="N4906" s="422">
        <f>DAY(A4906)</f>
        <v>20</v>
      </c>
      <c r="O4906" s="422">
        <v>6</v>
      </c>
      <c r="P4906" s="422" t="s">
        <v>215</v>
      </c>
      <c r="Q4906" s="420"/>
    </row>
    <row r="4907" spans="1:17">
      <c r="A4907" s="335">
        <v>45767</v>
      </c>
      <c r="B4907" s="336" t="s">
        <v>81</v>
      </c>
      <c r="C4907" s="336">
        <v>2</v>
      </c>
      <c r="D4907" s="336">
        <v>89</v>
      </c>
      <c r="E4907" s="336">
        <v>2476</v>
      </c>
      <c r="F4907" s="336">
        <v>38</v>
      </c>
      <c r="G4907" s="336">
        <v>1.5</v>
      </c>
      <c r="H4907" s="336">
        <v>1</v>
      </c>
      <c r="I4907" s="336">
        <v>31</v>
      </c>
      <c r="J4907" s="21">
        <v>65.2</v>
      </c>
      <c r="K4907" s="337">
        <f>IFERROR(TablaAforos[[#This Row],[AREA DEL POTRERO]]/TablaAforos[[#This Row],[NUMERO VACAS LOTE]]/TablaAforos[[#This Row],[DIAS OCUPACION]],"")</f>
        <v>65.15789473684211</v>
      </c>
      <c r="L4907" s="338">
        <f t="shared" si="843"/>
        <v>2025</v>
      </c>
      <c r="M4907" s="338">
        <f t="shared" si="844"/>
        <v>4</v>
      </c>
      <c r="N4907" s="338">
        <f t="shared" si="845"/>
        <v>20</v>
      </c>
      <c r="O4907" s="338">
        <v>6</v>
      </c>
      <c r="P4907" s="338" t="s">
        <v>215</v>
      </c>
      <c r="Q4907" s="336"/>
    </row>
    <row r="4908" spans="1:17">
      <c r="A4908" s="335">
        <v>45767</v>
      </c>
      <c r="B4908" s="336" t="s">
        <v>82</v>
      </c>
      <c r="C4908" s="336" t="s">
        <v>87</v>
      </c>
      <c r="D4908" s="336">
        <v>60</v>
      </c>
      <c r="E4908" s="336">
        <v>2500</v>
      </c>
      <c r="F4908" s="336">
        <v>36</v>
      </c>
      <c r="G4908" s="336">
        <v>2.2000000000000002</v>
      </c>
      <c r="H4908" s="336">
        <v>1</v>
      </c>
      <c r="I4908" s="336">
        <v>27</v>
      </c>
      <c r="J4908" s="21">
        <v>102</v>
      </c>
      <c r="K4908" s="337">
        <f>IFERROR(TablaAforos[[#This Row],[AREA DEL POTRERO]]/TablaAforos[[#This Row],[NUMERO VACAS LOTE]]/TablaAforos[[#This Row],[DIAS OCUPACION]],"")</f>
        <v>69.444444444444443</v>
      </c>
      <c r="L4908" s="338">
        <f t="shared" si="843"/>
        <v>2025</v>
      </c>
      <c r="M4908" s="338">
        <f t="shared" si="844"/>
        <v>4</v>
      </c>
      <c r="N4908" s="338">
        <f t="shared" si="845"/>
        <v>20</v>
      </c>
      <c r="O4908" s="338">
        <v>6</v>
      </c>
      <c r="P4908" s="338" t="s">
        <v>215</v>
      </c>
      <c r="Q4908" s="336"/>
    </row>
    <row r="4909" spans="1:17">
      <c r="A4909" s="419">
        <v>45768</v>
      </c>
      <c r="B4909" s="420" t="s">
        <v>81</v>
      </c>
      <c r="C4909" s="420">
        <v>1</v>
      </c>
      <c r="D4909" s="420">
        <v>54</v>
      </c>
      <c r="E4909" s="420">
        <v>2522</v>
      </c>
      <c r="F4909" s="420">
        <v>37</v>
      </c>
      <c r="G4909" s="420">
        <v>2.2000000000000002</v>
      </c>
      <c r="H4909" s="420">
        <v>1</v>
      </c>
      <c r="I4909" s="420">
        <v>27</v>
      </c>
      <c r="J4909" s="418">
        <v>101</v>
      </c>
      <c r="K4909" s="421">
        <f>IFERROR(TablaAforos[[#This Row],[AREA DEL POTRERO]]/TablaAforos[[#This Row],[NUMERO VACAS LOTE]]/TablaAforos[[#This Row],[DIAS OCUPACION]],"")</f>
        <v>68.162162162162161</v>
      </c>
      <c r="L4909" s="422">
        <f t="shared" ref="L4909:L4917" si="846">YEAR(A4909)</f>
        <v>2025</v>
      </c>
      <c r="M4909" s="422">
        <f t="shared" ref="M4909:M4917" si="847">MONTH(A4909)</f>
        <v>4</v>
      </c>
      <c r="N4909" s="422">
        <f t="shared" ref="N4909:N4917" si="848">DAY(A4909)</f>
        <v>21</v>
      </c>
      <c r="O4909" s="422">
        <v>6</v>
      </c>
      <c r="P4909" s="422" t="s">
        <v>215</v>
      </c>
      <c r="Q4909" s="420"/>
    </row>
    <row r="4910" spans="1:17">
      <c r="A4910" s="419">
        <v>45768</v>
      </c>
      <c r="B4910" s="420" t="s">
        <v>81</v>
      </c>
      <c r="C4910" s="420">
        <v>2</v>
      </c>
      <c r="D4910" s="420">
        <v>90</v>
      </c>
      <c r="E4910" s="420">
        <v>2328</v>
      </c>
      <c r="F4910" s="420">
        <v>38</v>
      </c>
      <c r="G4910" s="420">
        <v>1.9</v>
      </c>
      <c r="H4910" s="420">
        <v>1</v>
      </c>
      <c r="I4910" s="420">
        <v>31</v>
      </c>
      <c r="J4910" s="418">
        <v>69.2</v>
      </c>
      <c r="K4910" s="421">
        <f>IFERROR(TablaAforos[[#This Row],[AREA DEL POTRERO]]/TablaAforos[[#This Row],[NUMERO VACAS LOTE]]/TablaAforos[[#This Row],[DIAS OCUPACION]],"")</f>
        <v>61.263157894736842</v>
      </c>
      <c r="L4910" s="422">
        <f t="shared" si="846"/>
        <v>2025</v>
      </c>
      <c r="M4910" s="422">
        <f t="shared" si="847"/>
        <v>4</v>
      </c>
      <c r="N4910" s="422">
        <f t="shared" si="848"/>
        <v>21</v>
      </c>
      <c r="O4910" s="422">
        <v>6</v>
      </c>
      <c r="P4910" s="422" t="s">
        <v>215</v>
      </c>
      <c r="Q4910" s="420"/>
    </row>
    <row r="4911" spans="1:17">
      <c r="A4911" s="419">
        <v>45768</v>
      </c>
      <c r="B4911" s="420" t="s">
        <v>88</v>
      </c>
      <c r="C4911" s="420">
        <v>1</v>
      </c>
      <c r="D4911" s="420">
        <v>2</v>
      </c>
      <c r="E4911" s="420">
        <v>12200</v>
      </c>
      <c r="F4911" s="420">
        <v>59</v>
      </c>
      <c r="G4911" s="420">
        <v>1.5</v>
      </c>
      <c r="H4911" s="420">
        <v>2</v>
      </c>
      <c r="I4911" s="420">
        <v>30</v>
      </c>
      <c r="J4911" s="418">
        <v>104</v>
      </c>
      <c r="K4911" s="421">
        <f>IFERROR(TablaAforos[[#This Row],[AREA DEL POTRERO]]/TablaAforos[[#This Row],[NUMERO VACAS LOTE]]/TablaAforos[[#This Row],[DIAS OCUPACION]],"")</f>
        <v>103.38983050847457</v>
      </c>
      <c r="L4911" s="422">
        <f t="shared" si="846"/>
        <v>2025</v>
      </c>
      <c r="M4911" s="422">
        <f t="shared" si="847"/>
        <v>4</v>
      </c>
      <c r="N4911" s="422">
        <f t="shared" si="848"/>
        <v>21</v>
      </c>
      <c r="O4911" s="422">
        <v>6</v>
      </c>
      <c r="P4911" s="422" t="s">
        <v>215</v>
      </c>
      <c r="Q4911" s="420"/>
    </row>
    <row r="4912" spans="1:17">
      <c r="A4912" s="419">
        <v>45769</v>
      </c>
      <c r="B4912" s="420" t="s">
        <v>81</v>
      </c>
      <c r="C4912" s="420">
        <v>1</v>
      </c>
      <c r="D4912" s="420">
        <v>53</v>
      </c>
      <c r="E4912" s="420">
        <v>1935</v>
      </c>
      <c r="F4912" s="420">
        <v>37</v>
      </c>
      <c r="G4912" s="420">
        <v>1.8</v>
      </c>
      <c r="H4912" s="420">
        <v>0.5</v>
      </c>
      <c r="I4912" s="420">
        <v>26</v>
      </c>
      <c r="J4912" s="418">
        <v>114</v>
      </c>
      <c r="K4912" s="421">
        <f>IFERROR(TablaAforos[[#This Row],[AREA DEL POTRERO]]/TablaAforos[[#This Row],[NUMERO VACAS LOTE]]/TablaAforos[[#This Row],[DIAS OCUPACION]],"")</f>
        <v>104.5945945945946</v>
      </c>
      <c r="L4912" s="422">
        <f t="shared" si="846"/>
        <v>2025</v>
      </c>
      <c r="M4912" s="422">
        <f t="shared" si="847"/>
        <v>4</v>
      </c>
      <c r="N4912" s="422">
        <f t="shared" si="848"/>
        <v>22</v>
      </c>
      <c r="O4912" s="422">
        <v>6</v>
      </c>
      <c r="P4912" s="422" t="s">
        <v>215</v>
      </c>
      <c r="Q4912" s="420"/>
    </row>
    <row r="4913" spans="1:17">
      <c r="A4913" s="419">
        <v>45769</v>
      </c>
      <c r="B4913" s="420" t="s">
        <v>81</v>
      </c>
      <c r="C4913" s="420">
        <v>2</v>
      </c>
      <c r="D4913" s="420">
        <v>91</v>
      </c>
      <c r="E4913" s="420">
        <v>2016</v>
      </c>
      <c r="F4913" s="420">
        <v>38</v>
      </c>
      <c r="G4913" s="420">
        <v>1.8</v>
      </c>
      <c r="H4913" s="420">
        <v>1</v>
      </c>
      <c r="I4913" s="420">
        <v>31</v>
      </c>
      <c r="J4913" s="418">
        <v>63.4</v>
      </c>
      <c r="K4913" s="421">
        <f>IFERROR(TablaAforos[[#This Row],[AREA DEL POTRERO]]/TablaAforos[[#This Row],[NUMERO VACAS LOTE]]/TablaAforos[[#This Row],[DIAS OCUPACION]],"")</f>
        <v>53.05263157894737</v>
      </c>
      <c r="L4913" s="422">
        <f t="shared" si="846"/>
        <v>2025</v>
      </c>
      <c r="M4913" s="422">
        <f t="shared" si="847"/>
        <v>4</v>
      </c>
      <c r="N4913" s="422">
        <f t="shared" si="848"/>
        <v>22</v>
      </c>
      <c r="O4913" s="422">
        <v>6</v>
      </c>
      <c r="P4913" s="422" t="s">
        <v>215</v>
      </c>
      <c r="Q4913" s="420"/>
    </row>
    <row r="4914" spans="1:17">
      <c r="A4914" s="419">
        <v>45769</v>
      </c>
      <c r="B4914" s="420" t="s">
        <v>82</v>
      </c>
      <c r="C4914" s="420" t="s">
        <v>87</v>
      </c>
      <c r="D4914" s="420">
        <v>22</v>
      </c>
      <c r="E4914" s="420">
        <v>2500</v>
      </c>
      <c r="F4914" s="420">
        <v>36</v>
      </c>
      <c r="G4914" s="420">
        <v>1.9</v>
      </c>
      <c r="H4914" s="420">
        <v>1</v>
      </c>
      <c r="I4914" s="420">
        <v>29</v>
      </c>
      <c r="J4914" s="418">
        <v>88</v>
      </c>
      <c r="K4914" s="421">
        <f>IFERROR(TablaAforos[[#This Row],[AREA DEL POTRERO]]/TablaAforos[[#This Row],[NUMERO VACAS LOTE]]/TablaAforos[[#This Row],[DIAS OCUPACION]],"")</f>
        <v>69.444444444444443</v>
      </c>
      <c r="L4914" s="422">
        <f t="shared" si="846"/>
        <v>2025</v>
      </c>
      <c r="M4914" s="422">
        <f t="shared" si="847"/>
        <v>4</v>
      </c>
      <c r="N4914" s="422">
        <f t="shared" si="848"/>
        <v>22</v>
      </c>
      <c r="O4914" s="422">
        <v>6</v>
      </c>
      <c r="P4914" s="422" t="s">
        <v>215</v>
      </c>
      <c r="Q4914" s="420"/>
    </row>
    <row r="4915" spans="1:17">
      <c r="A4915" s="419">
        <v>45770</v>
      </c>
      <c r="B4915" s="420" t="s">
        <v>81</v>
      </c>
      <c r="C4915" s="420">
        <v>1</v>
      </c>
      <c r="D4915" s="420">
        <v>134</v>
      </c>
      <c r="E4915" s="420">
        <v>4007</v>
      </c>
      <c r="F4915" s="420">
        <v>37</v>
      </c>
      <c r="G4915" s="420">
        <v>1.7</v>
      </c>
      <c r="H4915" s="420">
        <v>1.5</v>
      </c>
      <c r="I4915" s="420">
        <v>48</v>
      </c>
      <c r="J4915" s="418">
        <v>83.1</v>
      </c>
      <c r="K4915" s="421">
        <f>IFERROR(TablaAforos[[#This Row],[AREA DEL POTRERO]]/TablaAforos[[#This Row],[NUMERO VACAS LOTE]]/TablaAforos[[#This Row],[DIAS OCUPACION]],"")</f>
        <v>72.198198198198199</v>
      </c>
      <c r="L4915" s="422">
        <f>YEAR(A4915)</f>
        <v>2025</v>
      </c>
      <c r="M4915" s="422">
        <f>MONTH(A4915)</f>
        <v>4</v>
      </c>
      <c r="N4915" s="422">
        <f>DAY(A4915)</f>
        <v>23</v>
      </c>
      <c r="O4915" s="422">
        <v>6</v>
      </c>
      <c r="P4915" s="422" t="s">
        <v>215</v>
      </c>
      <c r="Q4915" s="420"/>
    </row>
    <row r="4916" spans="1:17">
      <c r="A4916" s="419">
        <v>45770</v>
      </c>
      <c r="B4916" s="420" t="s">
        <v>81</v>
      </c>
      <c r="C4916" s="420">
        <v>2</v>
      </c>
      <c r="D4916" s="420">
        <v>37</v>
      </c>
      <c r="E4916" s="420">
        <v>2058</v>
      </c>
      <c r="F4916" s="420">
        <v>36</v>
      </c>
      <c r="G4916" s="420">
        <v>1.8</v>
      </c>
      <c r="H4916" s="420">
        <v>0.5</v>
      </c>
      <c r="I4916" s="420">
        <v>31</v>
      </c>
      <c r="J4916" s="418">
        <v>128</v>
      </c>
      <c r="K4916" s="421">
        <f>IFERROR(TablaAforos[[#This Row],[AREA DEL POTRERO]]/TablaAforos[[#This Row],[NUMERO VACAS LOTE]]/TablaAforos[[#This Row],[DIAS OCUPACION]],"")</f>
        <v>114.33333333333333</v>
      </c>
      <c r="L4916" s="422">
        <f>YEAR(A4916)</f>
        <v>2025</v>
      </c>
      <c r="M4916" s="422">
        <f>MONTH(A4916)</f>
        <v>4</v>
      </c>
      <c r="N4916" s="422">
        <f>DAY(A4916)</f>
        <v>23</v>
      </c>
      <c r="O4916" s="422">
        <v>6</v>
      </c>
      <c r="P4916" s="338" t="s">
        <v>218</v>
      </c>
      <c r="Q4916" s="420"/>
    </row>
    <row r="4917" spans="1:17">
      <c r="A4917" s="419">
        <v>45770</v>
      </c>
      <c r="B4917" s="420" t="s">
        <v>82</v>
      </c>
      <c r="C4917" s="420" t="s">
        <v>87</v>
      </c>
      <c r="D4917" s="420">
        <v>23</v>
      </c>
      <c r="E4917" s="420">
        <v>2500</v>
      </c>
      <c r="F4917" s="420">
        <v>36</v>
      </c>
      <c r="G4917" s="420">
        <v>2</v>
      </c>
      <c r="H4917" s="420">
        <v>1</v>
      </c>
      <c r="I4917" s="420">
        <v>29</v>
      </c>
      <c r="J4917" s="418">
        <v>91.6</v>
      </c>
      <c r="K4917" s="421">
        <f>IFERROR(TablaAforos[[#This Row],[AREA DEL POTRERO]]/TablaAforos[[#This Row],[NUMERO VACAS LOTE]]/TablaAforos[[#This Row],[DIAS OCUPACION]],"")</f>
        <v>69.444444444444443</v>
      </c>
      <c r="L4917" s="422">
        <f t="shared" si="846"/>
        <v>2025</v>
      </c>
      <c r="M4917" s="422">
        <f t="shared" si="847"/>
        <v>4</v>
      </c>
      <c r="N4917" s="422">
        <f t="shared" si="848"/>
        <v>23</v>
      </c>
      <c r="O4917" s="422">
        <v>6</v>
      </c>
      <c r="P4917" s="338" t="s">
        <v>218</v>
      </c>
      <c r="Q4917" s="420"/>
    </row>
    <row r="4918" spans="1:17">
      <c r="A4918" s="419">
        <v>45771</v>
      </c>
      <c r="B4918" s="420" t="s">
        <v>82</v>
      </c>
      <c r="C4918" s="420" t="s">
        <v>86</v>
      </c>
      <c r="D4918" s="420">
        <v>1</v>
      </c>
      <c r="E4918" s="420">
        <v>2500</v>
      </c>
      <c r="F4918" s="420">
        <v>32</v>
      </c>
      <c r="G4918" s="420">
        <v>2.2999999999999998</v>
      </c>
      <c r="H4918" s="420">
        <v>1</v>
      </c>
      <c r="I4918" s="420">
        <v>33</v>
      </c>
      <c r="J4918" s="418">
        <v>110</v>
      </c>
      <c r="K4918" s="421">
        <f>IFERROR(TablaAforos[[#This Row],[AREA DEL POTRERO]]/TablaAforos[[#This Row],[NUMERO VACAS LOTE]]/TablaAforos[[#This Row],[DIAS OCUPACION]],"")</f>
        <v>78.125</v>
      </c>
      <c r="L4918" s="422">
        <f t="shared" ref="L4918:L4935" si="849">YEAR(A4918)</f>
        <v>2025</v>
      </c>
      <c r="M4918" s="422">
        <f t="shared" ref="M4918:M4935" si="850">MONTH(A4918)</f>
        <v>4</v>
      </c>
      <c r="N4918" s="422">
        <f t="shared" ref="N4918:N4935" si="851">DAY(A4918)</f>
        <v>24</v>
      </c>
      <c r="O4918" s="422">
        <v>6</v>
      </c>
      <c r="P4918" s="338" t="s">
        <v>219</v>
      </c>
      <c r="Q4918" s="420"/>
    </row>
    <row r="4919" spans="1:17">
      <c r="A4919" s="419">
        <v>45770</v>
      </c>
      <c r="B4919" s="420" t="s">
        <v>82</v>
      </c>
      <c r="C4919" s="420" t="s">
        <v>86</v>
      </c>
      <c r="D4919" s="420">
        <v>39</v>
      </c>
      <c r="E4919" s="420">
        <v>2500</v>
      </c>
      <c r="F4919" s="420">
        <v>32</v>
      </c>
      <c r="G4919" s="420">
        <v>2</v>
      </c>
      <c r="H4919" s="420">
        <v>1</v>
      </c>
      <c r="I4919" s="420">
        <v>33</v>
      </c>
      <c r="J4919" s="418">
        <v>106</v>
      </c>
      <c r="K4919" s="421">
        <f>IFERROR(TablaAforos[[#This Row],[AREA DEL POTRERO]]/TablaAforos[[#This Row],[NUMERO VACAS LOTE]]/TablaAforos[[#This Row],[DIAS OCUPACION]],"")</f>
        <v>78.125</v>
      </c>
      <c r="L4919" s="422">
        <f t="shared" si="849"/>
        <v>2025</v>
      </c>
      <c r="M4919" s="422">
        <f t="shared" si="850"/>
        <v>4</v>
      </c>
      <c r="N4919" s="422">
        <f t="shared" si="851"/>
        <v>23</v>
      </c>
      <c r="O4919" s="422">
        <v>6</v>
      </c>
      <c r="P4919" s="338" t="s">
        <v>219</v>
      </c>
      <c r="Q4919" s="420"/>
    </row>
    <row r="4920" spans="1:17">
      <c r="A4920" s="419">
        <v>45771</v>
      </c>
      <c r="B4920" s="420" t="s">
        <v>81</v>
      </c>
      <c r="C4920" s="420">
        <v>2</v>
      </c>
      <c r="D4920" s="420">
        <v>38</v>
      </c>
      <c r="E4920" s="420">
        <v>1430</v>
      </c>
      <c r="F4920" s="420">
        <v>36</v>
      </c>
      <c r="G4920" s="420">
        <v>1.7</v>
      </c>
      <c r="H4920" s="420">
        <v>0.5</v>
      </c>
      <c r="I4920" s="420">
        <v>31</v>
      </c>
      <c r="J4920" s="418">
        <v>90.4</v>
      </c>
      <c r="K4920" s="421">
        <f>IFERROR(TablaAforos[[#This Row],[AREA DEL POTRERO]]/TablaAforos[[#This Row],[NUMERO VACAS LOTE]]/TablaAforos[[#This Row],[DIAS OCUPACION]],"")</f>
        <v>79.444444444444443</v>
      </c>
      <c r="L4920" s="422">
        <f t="shared" si="849"/>
        <v>2025</v>
      </c>
      <c r="M4920" s="422">
        <f t="shared" si="850"/>
        <v>4</v>
      </c>
      <c r="N4920" s="422">
        <f t="shared" si="851"/>
        <v>24</v>
      </c>
      <c r="O4920" s="422">
        <v>6</v>
      </c>
      <c r="P4920" s="338" t="s">
        <v>219</v>
      </c>
      <c r="Q4920" s="420"/>
    </row>
    <row r="4921" spans="1:17">
      <c r="A4921" s="419">
        <v>45771</v>
      </c>
      <c r="B4921" s="420" t="s">
        <v>81</v>
      </c>
      <c r="C4921" s="420">
        <v>2</v>
      </c>
      <c r="D4921" s="420">
        <v>39</v>
      </c>
      <c r="E4921" s="420">
        <v>1266</v>
      </c>
      <c r="F4921" s="420">
        <v>36</v>
      </c>
      <c r="G4921" s="420">
        <v>1.7</v>
      </c>
      <c r="H4921" s="420">
        <v>0.5</v>
      </c>
      <c r="I4921" s="420">
        <v>31</v>
      </c>
      <c r="J4921" s="418">
        <v>83.4</v>
      </c>
      <c r="K4921" s="421">
        <f>IFERROR(TablaAforos[[#This Row],[AREA DEL POTRERO]]/TablaAforos[[#This Row],[NUMERO VACAS LOTE]]/TablaAforos[[#This Row],[DIAS OCUPACION]],"")</f>
        <v>70.333333333333329</v>
      </c>
      <c r="L4921" s="422">
        <f t="shared" si="849"/>
        <v>2025</v>
      </c>
      <c r="M4921" s="422">
        <f t="shared" si="850"/>
        <v>4</v>
      </c>
      <c r="N4921" s="422">
        <f t="shared" si="851"/>
        <v>24</v>
      </c>
      <c r="O4921" s="422">
        <v>6</v>
      </c>
      <c r="P4921" s="338" t="s">
        <v>219</v>
      </c>
      <c r="Q4921" s="420"/>
    </row>
    <row r="4922" spans="1:17">
      <c r="A4922" s="419">
        <v>45771</v>
      </c>
      <c r="B4922" s="420" t="s">
        <v>82</v>
      </c>
      <c r="C4922" s="420" t="s">
        <v>87</v>
      </c>
      <c r="D4922" s="420">
        <v>24</v>
      </c>
      <c r="E4922" s="420">
        <v>2500</v>
      </c>
      <c r="F4922" s="420">
        <v>36</v>
      </c>
      <c r="G4922" s="420">
        <v>2</v>
      </c>
      <c r="H4922" s="420">
        <v>1</v>
      </c>
      <c r="I4922" s="420">
        <v>29</v>
      </c>
      <c r="J4922" s="418">
        <v>89.4</v>
      </c>
      <c r="K4922" s="421">
        <f>IFERROR(TablaAforos[[#This Row],[AREA DEL POTRERO]]/TablaAforos[[#This Row],[NUMERO VACAS LOTE]]/TablaAforos[[#This Row],[DIAS OCUPACION]],"")</f>
        <v>69.444444444444443</v>
      </c>
      <c r="L4922" s="422">
        <f t="shared" si="849"/>
        <v>2025</v>
      </c>
      <c r="M4922" s="422">
        <f t="shared" si="850"/>
        <v>4</v>
      </c>
      <c r="N4922" s="422">
        <f t="shared" si="851"/>
        <v>24</v>
      </c>
      <c r="O4922" s="422">
        <v>6</v>
      </c>
      <c r="P4922" s="338" t="s">
        <v>219</v>
      </c>
      <c r="Q4922" s="420"/>
    </row>
    <row r="4923" spans="1:17">
      <c r="A4923" s="419">
        <v>45771</v>
      </c>
      <c r="B4923" s="420" t="s">
        <v>88</v>
      </c>
      <c r="C4923" s="420">
        <v>1</v>
      </c>
      <c r="D4923" s="420">
        <v>3</v>
      </c>
      <c r="E4923" s="420">
        <v>12900</v>
      </c>
      <c r="F4923" s="420">
        <v>59</v>
      </c>
      <c r="G4923" s="420">
        <v>2</v>
      </c>
      <c r="H4923" s="420">
        <v>3</v>
      </c>
      <c r="I4923" s="420">
        <v>29</v>
      </c>
      <c r="J4923" s="418">
        <v>97.1</v>
      </c>
      <c r="K4923" s="421">
        <f>IFERROR(TablaAforos[[#This Row],[AREA DEL POTRERO]]/TablaAforos[[#This Row],[NUMERO VACAS LOTE]]/TablaAforos[[#This Row],[DIAS OCUPACION]],"")</f>
        <v>72.881355932203391</v>
      </c>
      <c r="L4923" s="422">
        <f t="shared" si="849"/>
        <v>2025</v>
      </c>
      <c r="M4923" s="422">
        <f t="shared" si="850"/>
        <v>4</v>
      </c>
      <c r="N4923" s="422">
        <f t="shared" si="851"/>
        <v>24</v>
      </c>
      <c r="O4923" s="422">
        <v>6</v>
      </c>
      <c r="P4923" s="338" t="s">
        <v>219</v>
      </c>
      <c r="Q4923" s="420"/>
    </row>
    <row r="4924" spans="1:17">
      <c r="A4924" s="335">
        <v>45772</v>
      </c>
      <c r="B4924" s="336" t="s">
        <v>81</v>
      </c>
      <c r="C4924" s="336">
        <v>1</v>
      </c>
      <c r="D4924" s="336">
        <v>133</v>
      </c>
      <c r="E4924" s="336">
        <v>5015</v>
      </c>
      <c r="F4924" s="336">
        <v>37</v>
      </c>
      <c r="G4924" s="336">
        <v>1.6</v>
      </c>
      <c r="H4924" s="336">
        <v>1.5</v>
      </c>
      <c r="I4924" s="336">
        <v>28</v>
      </c>
      <c r="J4924" s="21">
        <v>96.9</v>
      </c>
      <c r="K4924" s="337">
        <f>IFERROR(TablaAforos[[#This Row],[AREA DEL POTRERO]]/TablaAforos[[#This Row],[NUMERO VACAS LOTE]]/TablaAforos[[#This Row],[DIAS OCUPACION]],"")</f>
        <v>90.36036036036036</v>
      </c>
      <c r="L4924" s="338">
        <f t="shared" si="849"/>
        <v>2025</v>
      </c>
      <c r="M4924" s="338">
        <f t="shared" si="850"/>
        <v>4</v>
      </c>
      <c r="N4924" s="338">
        <f t="shared" si="851"/>
        <v>25</v>
      </c>
      <c r="O4924" s="338">
        <v>6</v>
      </c>
      <c r="P4924" s="338" t="s">
        <v>219</v>
      </c>
      <c r="Q4924" s="336"/>
    </row>
    <row r="4925" spans="1:17">
      <c r="A4925" s="419">
        <v>45772</v>
      </c>
      <c r="B4925" s="420" t="s">
        <v>81</v>
      </c>
      <c r="C4925" s="420">
        <v>2</v>
      </c>
      <c r="D4925" s="420">
        <v>40</v>
      </c>
      <c r="E4925" s="420">
        <v>1867</v>
      </c>
      <c r="F4925" s="420">
        <v>36</v>
      </c>
      <c r="G4925" s="420">
        <v>1.6</v>
      </c>
      <c r="H4925" s="420">
        <v>0.5</v>
      </c>
      <c r="I4925" s="420">
        <v>31</v>
      </c>
      <c r="J4925" s="418">
        <v>82.3</v>
      </c>
      <c r="K4925" s="421">
        <f>IFERROR(TablaAforos[[#This Row],[AREA DEL POTRERO]]/TablaAforos[[#This Row],[NUMERO VACAS LOTE]]/TablaAforos[[#This Row],[DIAS OCUPACION]],"")</f>
        <v>103.72222222222223</v>
      </c>
      <c r="L4925" s="422">
        <f t="shared" si="849"/>
        <v>2025</v>
      </c>
      <c r="M4925" s="422">
        <f t="shared" si="850"/>
        <v>4</v>
      </c>
      <c r="N4925" s="422">
        <f t="shared" si="851"/>
        <v>25</v>
      </c>
      <c r="O4925" s="422">
        <v>6</v>
      </c>
      <c r="P4925" s="338" t="s">
        <v>219</v>
      </c>
      <c r="Q4925" s="420"/>
    </row>
    <row r="4926" spans="1:17">
      <c r="A4926" s="335">
        <v>45772</v>
      </c>
      <c r="B4926" s="336" t="s">
        <v>81</v>
      </c>
      <c r="C4926" s="336">
        <v>2</v>
      </c>
      <c r="D4926" s="336">
        <v>41</v>
      </c>
      <c r="E4926" s="336">
        <v>2524</v>
      </c>
      <c r="F4926" s="336">
        <v>35</v>
      </c>
      <c r="G4926" s="336">
        <v>1.6</v>
      </c>
      <c r="H4926" s="336">
        <v>1</v>
      </c>
      <c r="I4926" s="336">
        <v>31</v>
      </c>
      <c r="J4926" s="21">
        <v>83.1</v>
      </c>
      <c r="K4926" s="337">
        <f>IFERROR(TablaAforos[[#This Row],[AREA DEL POTRERO]]/TablaAforos[[#This Row],[NUMERO VACAS LOTE]]/TablaAforos[[#This Row],[DIAS OCUPACION]],"")</f>
        <v>72.114285714285714</v>
      </c>
      <c r="L4926" s="338">
        <f>YEAR(A4926)</f>
        <v>2025</v>
      </c>
      <c r="M4926" s="338">
        <f>MONTH(A4926)</f>
        <v>4</v>
      </c>
      <c r="N4926" s="338">
        <f>DAY(A4926)</f>
        <v>25</v>
      </c>
      <c r="O4926" s="338">
        <v>6</v>
      </c>
      <c r="P4926" s="338" t="s">
        <v>219</v>
      </c>
      <c r="Q4926" s="336"/>
    </row>
    <row r="4927" spans="1:17">
      <c r="A4927" s="419">
        <v>45772</v>
      </c>
      <c r="B4927" s="420" t="s">
        <v>82</v>
      </c>
      <c r="C4927" s="420" t="s">
        <v>86</v>
      </c>
      <c r="D4927" s="420">
        <v>2</v>
      </c>
      <c r="E4927" s="420">
        <v>2500</v>
      </c>
      <c r="F4927" s="420">
        <v>32</v>
      </c>
      <c r="G4927" s="420">
        <v>2.2000000000000002</v>
      </c>
      <c r="H4927" s="420">
        <v>1</v>
      </c>
      <c r="I4927" s="420">
        <v>33</v>
      </c>
      <c r="J4927" s="418">
        <v>114</v>
      </c>
      <c r="K4927" s="421">
        <f>IFERROR(TablaAforos[[#This Row],[AREA DEL POTRERO]]/TablaAforos[[#This Row],[NUMERO VACAS LOTE]]/TablaAforos[[#This Row],[DIAS OCUPACION]],"")</f>
        <v>78.125</v>
      </c>
      <c r="L4927" s="422">
        <f t="shared" si="849"/>
        <v>2025</v>
      </c>
      <c r="M4927" s="422">
        <f t="shared" si="850"/>
        <v>4</v>
      </c>
      <c r="N4927" s="422">
        <f t="shared" si="851"/>
        <v>25</v>
      </c>
      <c r="O4927" s="422">
        <v>6</v>
      </c>
      <c r="P4927" s="338" t="s">
        <v>219</v>
      </c>
      <c r="Q4927" s="420"/>
    </row>
    <row r="4928" spans="1:17">
      <c r="A4928" s="419">
        <v>45772</v>
      </c>
      <c r="B4928" s="420" t="s">
        <v>82</v>
      </c>
      <c r="C4928" s="420" t="s">
        <v>87</v>
      </c>
      <c r="D4928" s="420">
        <v>25</v>
      </c>
      <c r="E4928" s="420">
        <v>2500</v>
      </c>
      <c r="F4928" s="420">
        <v>36</v>
      </c>
      <c r="G4928" s="420">
        <v>2.1</v>
      </c>
      <c r="H4928" s="420">
        <v>1</v>
      </c>
      <c r="I4928" s="420">
        <v>29</v>
      </c>
      <c r="J4928" s="418">
        <v>94.8</v>
      </c>
      <c r="K4928" s="421">
        <f>IFERROR(TablaAforos[[#This Row],[AREA DEL POTRERO]]/TablaAforos[[#This Row],[NUMERO VACAS LOTE]]/TablaAforos[[#This Row],[DIAS OCUPACION]],"")</f>
        <v>69.444444444444443</v>
      </c>
      <c r="L4928" s="422">
        <f t="shared" si="849"/>
        <v>2025</v>
      </c>
      <c r="M4928" s="422">
        <f t="shared" si="850"/>
        <v>4</v>
      </c>
      <c r="N4928" s="422">
        <f t="shared" si="851"/>
        <v>25</v>
      </c>
      <c r="O4928" s="422">
        <v>6</v>
      </c>
      <c r="P4928" s="338" t="s">
        <v>219</v>
      </c>
      <c r="Q4928" s="420"/>
    </row>
    <row r="4929" spans="1:17">
      <c r="A4929" s="335">
        <v>45773</v>
      </c>
      <c r="B4929" s="336" t="s">
        <v>81</v>
      </c>
      <c r="C4929" s="336">
        <v>2</v>
      </c>
      <c r="D4929" s="336">
        <v>42</v>
      </c>
      <c r="E4929" s="336">
        <v>2723</v>
      </c>
      <c r="F4929" s="336">
        <v>35</v>
      </c>
      <c r="G4929" s="336">
        <v>1.8</v>
      </c>
      <c r="H4929" s="336">
        <v>1</v>
      </c>
      <c r="I4929" s="336">
        <v>31</v>
      </c>
      <c r="J4929" s="21">
        <v>94.5</v>
      </c>
      <c r="K4929" s="337">
        <f>IFERROR(TablaAforos[[#This Row],[AREA DEL POTRERO]]/TablaAforos[[#This Row],[NUMERO VACAS LOTE]]/TablaAforos[[#This Row],[DIAS OCUPACION]],"")</f>
        <v>77.8</v>
      </c>
      <c r="L4929" s="338">
        <f>YEAR(A4929)</f>
        <v>2025</v>
      </c>
      <c r="M4929" s="338">
        <f>MONTH(A4929)</f>
        <v>4</v>
      </c>
      <c r="N4929" s="338">
        <f>DAY(A4929)</f>
        <v>26</v>
      </c>
      <c r="O4929" s="338">
        <v>6</v>
      </c>
      <c r="P4929" s="338" t="s">
        <v>219</v>
      </c>
      <c r="Q4929" s="336"/>
    </row>
    <row r="4930" spans="1:17">
      <c r="A4930" s="419">
        <v>45773</v>
      </c>
      <c r="B4930" s="420" t="s">
        <v>82</v>
      </c>
      <c r="C4930" s="420" t="s">
        <v>86</v>
      </c>
      <c r="D4930" s="420">
        <v>3</v>
      </c>
      <c r="E4930" s="420">
        <v>2500</v>
      </c>
      <c r="F4930" s="420">
        <v>32</v>
      </c>
      <c r="G4930" s="420">
        <v>1.9</v>
      </c>
      <c r="H4930" s="420">
        <v>1</v>
      </c>
      <c r="I4930" s="420">
        <v>33</v>
      </c>
      <c r="J4930" s="418">
        <v>99.5</v>
      </c>
      <c r="K4930" s="421">
        <f>IFERROR(TablaAforos[[#This Row],[AREA DEL POTRERO]]/TablaAforos[[#This Row],[NUMERO VACAS LOTE]]/TablaAforos[[#This Row],[DIAS OCUPACION]],"")</f>
        <v>78.125</v>
      </c>
      <c r="L4930" s="422">
        <f t="shared" si="849"/>
        <v>2025</v>
      </c>
      <c r="M4930" s="422">
        <f t="shared" si="850"/>
        <v>4</v>
      </c>
      <c r="N4930" s="422">
        <f t="shared" si="851"/>
        <v>26</v>
      </c>
      <c r="O4930" s="422">
        <v>6</v>
      </c>
      <c r="P4930" s="338" t="s">
        <v>219</v>
      </c>
      <c r="Q4930" s="420"/>
    </row>
    <row r="4931" spans="1:17">
      <c r="A4931" s="419">
        <v>45773</v>
      </c>
      <c r="B4931" s="420" t="s">
        <v>82</v>
      </c>
      <c r="C4931" s="420" t="s">
        <v>87</v>
      </c>
      <c r="D4931" s="420">
        <v>58</v>
      </c>
      <c r="E4931" s="420">
        <v>2500</v>
      </c>
      <c r="F4931" s="420">
        <v>36</v>
      </c>
      <c r="G4931" s="420">
        <v>2.2000000000000002</v>
      </c>
      <c r="H4931" s="420">
        <v>1</v>
      </c>
      <c r="I4931" s="420">
        <v>29</v>
      </c>
      <c r="J4931" s="418">
        <v>100</v>
      </c>
      <c r="K4931" s="421">
        <f>IFERROR(TablaAforos[[#This Row],[AREA DEL POTRERO]]/TablaAforos[[#This Row],[NUMERO VACAS LOTE]]/TablaAforos[[#This Row],[DIAS OCUPACION]],"")</f>
        <v>69.444444444444443</v>
      </c>
      <c r="L4931" s="422">
        <f t="shared" si="849"/>
        <v>2025</v>
      </c>
      <c r="M4931" s="422">
        <f t="shared" si="850"/>
        <v>4</v>
      </c>
      <c r="N4931" s="422">
        <f t="shared" si="851"/>
        <v>26</v>
      </c>
      <c r="O4931" s="422">
        <v>6</v>
      </c>
      <c r="P4931" s="338" t="s">
        <v>219</v>
      </c>
      <c r="Q4931" s="420"/>
    </row>
    <row r="4932" spans="1:17">
      <c r="A4932" s="335">
        <v>45773</v>
      </c>
      <c r="B4932" s="336" t="s">
        <v>88</v>
      </c>
      <c r="C4932" s="336">
        <v>1</v>
      </c>
      <c r="D4932" s="336">
        <v>5</v>
      </c>
      <c r="E4932" s="336">
        <v>8100</v>
      </c>
      <c r="F4932" s="336">
        <v>58</v>
      </c>
      <c r="G4932" s="336">
        <v>1.8</v>
      </c>
      <c r="H4932" s="336">
        <v>1.5</v>
      </c>
      <c r="I4932" s="336">
        <v>28</v>
      </c>
      <c r="J4932" s="21">
        <v>94.3</v>
      </c>
      <c r="K4932" s="337">
        <f>IFERROR(TablaAforos[[#This Row],[AREA DEL POTRERO]]/TablaAforos[[#This Row],[NUMERO VACAS LOTE]]/TablaAforos[[#This Row],[DIAS OCUPACION]],"")</f>
        <v>93.103448275862078</v>
      </c>
      <c r="L4932" s="338">
        <f>YEAR(A4932)</f>
        <v>2025</v>
      </c>
      <c r="M4932" s="338">
        <f>MONTH(A4932)</f>
        <v>4</v>
      </c>
      <c r="N4932" s="338">
        <f>DAY(A4932)</f>
        <v>26</v>
      </c>
      <c r="O4932" s="338">
        <v>0</v>
      </c>
      <c r="P4932" s="338" t="s">
        <v>219</v>
      </c>
      <c r="Q4932" s="336"/>
    </row>
    <row r="4933" spans="1:17">
      <c r="A4933" s="335">
        <v>45774</v>
      </c>
      <c r="B4933" s="336" t="s">
        <v>81</v>
      </c>
      <c r="C4933" s="336">
        <v>1</v>
      </c>
      <c r="D4933" s="336">
        <v>69</v>
      </c>
      <c r="E4933" s="336">
        <v>2218</v>
      </c>
      <c r="F4933" s="336">
        <v>37</v>
      </c>
      <c r="G4933" s="336">
        <v>2</v>
      </c>
      <c r="H4933" s="336">
        <v>1</v>
      </c>
      <c r="I4933" s="336">
        <v>28</v>
      </c>
      <c r="J4933" s="21">
        <v>85.5</v>
      </c>
      <c r="K4933" s="337">
        <f>IFERROR(TablaAforos[[#This Row],[AREA DEL POTRERO]]/TablaAforos[[#This Row],[NUMERO VACAS LOTE]]/TablaAforos[[#This Row],[DIAS OCUPACION]],"")</f>
        <v>59.945945945945944</v>
      </c>
      <c r="L4933" s="338">
        <f>YEAR(A4933)</f>
        <v>2025</v>
      </c>
      <c r="M4933" s="338">
        <f>MONTH(A4933)</f>
        <v>4</v>
      </c>
      <c r="N4933" s="338">
        <f>DAY(A4933)</f>
        <v>27</v>
      </c>
      <c r="O4933" s="338">
        <v>6</v>
      </c>
      <c r="P4933" s="338" t="s">
        <v>219</v>
      </c>
      <c r="Q4933" s="336"/>
    </row>
    <row r="4934" spans="1:17">
      <c r="A4934" s="335">
        <v>45774</v>
      </c>
      <c r="B4934" s="336" t="s">
        <v>81</v>
      </c>
      <c r="C4934" s="336">
        <v>2</v>
      </c>
      <c r="D4934" s="336">
        <v>34</v>
      </c>
      <c r="E4934" s="336">
        <v>2536</v>
      </c>
      <c r="F4934" s="336">
        <v>35</v>
      </c>
      <c r="G4934" s="336">
        <v>1.6</v>
      </c>
      <c r="H4934" s="336">
        <v>1</v>
      </c>
      <c r="I4934" s="336">
        <v>30</v>
      </c>
      <c r="J4934" s="21">
        <v>78.7</v>
      </c>
      <c r="K4934" s="337">
        <f>IFERROR(TablaAforos[[#This Row],[AREA DEL POTRERO]]/TablaAforos[[#This Row],[NUMERO VACAS LOTE]]/TablaAforos[[#This Row],[DIAS OCUPACION]],"")</f>
        <v>72.457142857142856</v>
      </c>
      <c r="L4934" s="338">
        <f>YEAR(A4934)</f>
        <v>2025</v>
      </c>
      <c r="M4934" s="338">
        <f>MONTH(A4934)</f>
        <v>4</v>
      </c>
      <c r="N4934" s="338">
        <f>DAY(A4934)</f>
        <v>27</v>
      </c>
      <c r="O4934" s="338">
        <v>6</v>
      </c>
      <c r="P4934" s="338" t="s">
        <v>219</v>
      </c>
      <c r="Q4934" s="336"/>
    </row>
    <row r="4935" spans="1:17">
      <c r="A4935" s="419">
        <v>45774</v>
      </c>
      <c r="B4935" s="420" t="s">
        <v>82</v>
      </c>
      <c r="C4935" s="420" t="s">
        <v>86</v>
      </c>
      <c r="D4935" s="420">
        <v>4</v>
      </c>
      <c r="E4935" s="420">
        <v>2500</v>
      </c>
      <c r="F4935" s="420">
        <v>32</v>
      </c>
      <c r="G4935" s="420">
        <v>1.7</v>
      </c>
      <c r="H4935" s="420">
        <v>1</v>
      </c>
      <c r="I4935" s="420">
        <v>32</v>
      </c>
      <c r="J4935" s="418">
        <v>89.3</v>
      </c>
      <c r="K4935" s="421">
        <f>IFERROR(TablaAforos[[#This Row],[AREA DEL POTRERO]]/TablaAforos[[#This Row],[NUMERO VACAS LOTE]]/TablaAforos[[#This Row],[DIAS OCUPACION]],"")</f>
        <v>78.125</v>
      </c>
      <c r="L4935" s="422">
        <f t="shared" si="849"/>
        <v>2025</v>
      </c>
      <c r="M4935" s="422">
        <f t="shared" si="850"/>
        <v>4</v>
      </c>
      <c r="N4935" s="422">
        <f t="shared" si="851"/>
        <v>27</v>
      </c>
      <c r="O4935" s="422">
        <v>6</v>
      </c>
      <c r="P4935" s="338" t="s">
        <v>219</v>
      </c>
      <c r="Q4935" s="420"/>
    </row>
    <row r="4936" spans="1:17">
      <c r="A4936" s="335">
        <v>45774</v>
      </c>
      <c r="B4936" s="336" t="s">
        <v>82</v>
      </c>
      <c r="C4936" s="336" t="s">
        <v>87</v>
      </c>
      <c r="D4936" s="336">
        <v>59</v>
      </c>
      <c r="E4936" s="336">
        <v>2500</v>
      </c>
      <c r="F4936" s="336">
        <v>36</v>
      </c>
      <c r="G4936" s="336">
        <v>2</v>
      </c>
      <c r="H4936" s="336">
        <v>1</v>
      </c>
      <c r="I4936" s="336">
        <v>29</v>
      </c>
      <c r="J4936" s="21">
        <v>90.1</v>
      </c>
      <c r="K4936" s="337">
        <f>IFERROR(TablaAforos[[#This Row],[AREA DEL POTRERO]]/TablaAforos[[#This Row],[NUMERO VACAS LOTE]]/TablaAforos[[#This Row],[DIAS OCUPACION]],"")</f>
        <v>69.444444444444443</v>
      </c>
      <c r="L4936" s="338">
        <f t="shared" ref="L4936:L4949" si="852">YEAR(A4936)</f>
        <v>2025</v>
      </c>
      <c r="M4936" s="338">
        <f t="shared" ref="M4936:M4949" si="853">MONTH(A4936)</f>
        <v>4</v>
      </c>
      <c r="N4936" s="338">
        <f t="shared" ref="N4936:N4949" si="854">DAY(A4936)</f>
        <v>27</v>
      </c>
      <c r="O4936" s="338">
        <v>6</v>
      </c>
      <c r="P4936" s="338" t="s">
        <v>219</v>
      </c>
      <c r="Q4936" s="336"/>
    </row>
    <row r="4937" spans="1:17">
      <c r="A4937" s="335">
        <v>45775</v>
      </c>
      <c r="B4937" s="336" t="s">
        <v>81</v>
      </c>
      <c r="C4937" s="336">
        <v>1</v>
      </c>
      <c r="D4937" s="336">
        <v>70</v>
      </c>
      <c r="E4937" s="336">
        <v>2762</v>
      </c>
      <c r="F4937" s="336">
        <v>37</v>
      </c>
      <c r="G4937" s="336">
        <v>2.1</v>
      </c>
      <c r="H4937" s="336">
        <v>1</v>
      </c>
      <c r="I4937" s="336">
        <v>28</v>
      </c>
      <c r="J4937" s="21">
        <v>97.8</v>
      </c>
      <c r="K4937" s="337">
        <f>IFERROR(TablaAforos[[#This Row],[AREA DEL POTRERO]]/TablaAforos[[#This Row],[NUMERO VACAS LOTE]]/TablaAforos[[#This Row],[DIAS OCUPACION]],"")</f>
        <v>74.648648648648646</v>
      </c>
      <c r="L4937" s="338">
        <f t="shared" si="852"/>
        <v>2025</v>
      </c>
      <c r="M4937" s="338">
        <f t="shared" si="853"/>
        <v>4</v>
      </c>
      <c r="N4937" s="338">
        <f t="shared" si="854"/>
        <v>28</v>
      </c>
      <c r="O4937" s="338">
        <v>6</v>
      </c>
      <c r="P4937" s="338" t="s">
        <v>219</v>
      </c>
      <c r="Q4937" s="336"/>
    </row>
    <row r="4938" spans="1:17">
      <c r="A4938" s="335">
        <v>45775</v>
      </c>
      <c r="B4938" s="336" t="s">
        <v>81</v>
      </c>
      <c r="C4938" s="336">
        <v>2</v>
      </c>
      <c r="D4938" s="336">
        <v>35</v>
      </c>
      <c r="E4938" s="336">
        <v>2357</v>
      </c>
      <c r="F4938" s="336">
        <v>35</v>
      </c>
      <c r="G4938" s="336">
        <v>1.9</v>
      </c>
      <c r="H4938" s="336">
        <v>1</v>
      </c>
      <c r="I4938" s="336">
        <v>30</v>
      </c>
      <c r="J4938" s="21">
        <v>85.8</v>
      </c>
      <c r="K4938" s="337">
        <f>IFERROR(TablaAforos[[#This Row],[AREA DEL POTRERO]]/TablaAforos[[#This Row],[NUMERO VACAS LOTE]]/TablaAforos[[#This Row],[DIAS OCUPACION]],"")</f>
        <v>67.342857142857142</v>
      </c>
      <c r="L4938" s="338">
        <f t="shared" si="852"/>
        <v>2025</v>
      </c>
      <c r="M4938" s="338">
        <f t="shared" si="853"/>
        <v>4</v>
      </c>
      <c r="N4938" s="338">
        <f t="shared" si="854"/>
        <v>28</v>
      </c>
      <c r="O4938" s="338">
        <v>6</v>
      </c>
      <c r="P4938" s="338" t="s">
        <v>219</v>
      </c>
      <c r="Q4938" s="336"/>
    </row>
    <row r="4939" spans="1:17">
      <c r="A4939" s="335">
        <v>45775</v>
      </c>
      <c r="B4939" s="336" t="s">
        <v>82</v>
      </c>
      <c r="C4939" s="336" t="s">
        <v>86</v>
      </c>
      <c r="D4939" s="336">
        <v>5</v>
      </c>
      <c r="E4939" s="336">
        <v>2500</v>
      </c>
      <c r="F4939" s="336">
        <v>33</v>
      </c>
      <c r="G4939" s="336">
        <v>2.4</v>
      </c>
      <c r="H4939" s="336">
        <v>1</v>
      </c>
      <c r="I4939" s="336">
        <v>33</v>
      </c>
      <c r="J4939" s="21">
        <v>122</v>
      </c>
      <c r="K4939" s="337">
        <f>IFERROR(TablaAforos[[#This Row],[AREA DEL POTRERO]]/TablaAforos[[#This Row],[NUMERO VACAS LOTE]]/TablaAforos[[#This Row],[DIAS OCUPACION]],"")</f>
        <v>75.757575757575751</v>
      </c>
      <c r="L4939" s="338">
        <f t="shared" si="852"/>
        <v>2025</v>
      </c>
      <c r="M4939" s="338">
        <f t="shared" si="853"/>
        <v>4</v>
      </c>
      <c r="N4939" s="338">
        <f t="shared" si="854"/>
        <v>28</v>
      </c>
      <c r="O4939" s="338">
        <v>6</v>
      </c>
      <c r="P4939" s="338" t="s">
        <v>219</v>
      </c>
      <c r="Q4939" s="336"/>
    </row>
    <row r="4940" spans="1:17">
      <c r="A4940" s="335">
        <v>45775</v>
      </c>
      <c r="B4940" s="336" t="s">
        <v>82</v>
      </c>
      <c r="C4940" s="336" t="s">
        <v>87</v>
      </c>
      <c r="D4940" s="336">
        <v>62</v>
      </c>
      <c r="E4940" s="336">
        <v>2500</v>
      </c>
      <c r="F4940" s="336">
        <v>36</v>
      </c>
      <c r="G4940" s="336">
        <v>2.5</v>
      </c>
      <c r="H4940" s="336">
        <v>1</v>
      </c>
      <c r="I4940" s="336">
        <v>29</v>
      </c>
      <c r="J4940" s="21">
        <v>115</v>
      </c>
      <c r="K4940" s="337">
        <f>IFERROR(TablaAforos[[#This Row],[AREA DEL POTRERO]]/TablaAforos[[#This Row],[NUMERO VACAS LOTE]]/TablaAforos[[#This Row],[DIAS OCUPACION]],"")</f>
        <v>69.444444444444443</v>
      </c>
      <c r="L4940" s="338">
        <f t="shared" si="852"/>
        <v>2025</v>
      </c>
      <c r="M4940" s="338">
        <f t="shared" si="853"/>
        <v>4</v>
      </c>
      <c r="N4940" s="338">
        <f t="shared" si="854"/>
        <v>28</v>
      </c>
      <c r="O4940" s="338">
        <v>6</v>
      </c>
      <c r="P4940" s="338" t="s">
        <v>219</v>
      </c>
      <c r="Q4940" s="336"/>
    </row>
    <row r="4941" spans="1:17">
      <c r="A4941" s="335">
        <v>45775</v>
      </c>
      <c r="B4941" s="336" t="s">
        <v>88</v>
      </c>
      <c r="C4941" s="336">
        <v>1</v>
      </c>
      <c r="D4941" s="336">
        <v>6</v>
      </c>
      <c r="E4941" s="336">
        <v>6600</v>
      </c>
      <c r="F4941" s="336">
        <v>58</v>
      </c>
      <c r="G4941" s="336">
        <v>1.9</v>
      </c>
      <c r="H4941" s="336">
        <v>1.5</v>
      </c>
      <c r="I4941" s="336">
        <v>28</v>
      </c>
      <c r="J4941" s="21">
        <v>97.4</v>
      </c>
      <c r="K4941" s="337">
        <f>IFERROR(TablaAforos[[#This Row],[AREA DEL POTRERO]]/TablaAforos[[#This Row],[NUMERO VACAS LOTE]]/TablaAforos[[#This Row],[DIAS OCUPACION]],"")</f>
        <v>75.862068965517238</v>
      </c>
      <c r="L4941" s="338">
        <f t="shared" si="852"/>
        <v>2025</v>
      </c>
      <c r="M4941" s="338">
        <f t="shared" si="853"/>
        <v>4</v>
      </c>
      <c r="N4941" s="338">
        <f t="shared" si="854"/>
        <v>28</v>
      </c>
      <c r="O4941" s="338">
        <v>0</v>
      </c>
      <c r="P4941" s="338" t="s">
        <v>219</v>
      </c>
      <c r="Q4941" s="336"/>
    </row>
    <row r="4942" spans="1:17">
      <c r="A4942" s="437">
        <v>45776</v>
      </c>
      <c r="B4942" s="438" t="s">
        <v>81</v>
      </c>
      <c r="C4942" s="438">
        <v>1</v>
      </c>
      <c r="D4942" s="438">
        <v>6</v>
      </c>
      <c r="E4942" s="438">
        <v>2442</v>
      </c>
      <c r="F4942" s="438">
        <v>37</v>
      </c>
      <c r="G4942" s="438">
        <v>2</v>
      </c>
      <c r="H4942" s="438">
        <v>1</v>
      </c>
      <c r="I4942" s="438">
        <v>29</v>
      </c>
      <c r="J4942" s="439">
        <v>89.7</v>
      </c>
      <c r="K4942" s="440">
        <f>IFERROR(TablaAforos[[#This Row],[AREA DEL POTRERO]]/TablaAforos[[#This Row],[NUMERO VACAS LOTE]]/TablaAforos[[#This Row],[DIAS OCUPACION]],"")</f>
        <v>66</v>
      </c>
      <c r="L4942" s="441">
        <f>YEAR(A4942)</f>
        <v>2025</v>
      </c>
      <c r="M4942" s="441">
        <f>MONTH(A4942)</f>
        <v>4</v>
      </c>
      <c r="N4942" s="441">
        <f>DAY(A4942)</f>
        <v>29</v>
      </c>
      <c r="O4942" s="441">
        <v>6</v>
      </c>
      <c r="P4942" s="338" t="s">
        <v>219</v>
      </c>
      <c r="Q4942" s="438"/>
    </row>
    <row r="4943" spans="1:17">
      <c r="A4943" s="437">
        <v>45776</v>
      </c>
      <c r="B4943" s="438" t="s">
        <v>81</v>
      </c>
      <c r="C4943" s="438">
        <v>2</v>
      </c>
      <c r="D4943" s="438">
        <v>36</v>
      </c>
      <c r="E4943" s="438">
        <v>3103</v>
      </c>
      <c r="F4943" s="438">
        <v>35</v>
      </c>
      <c r="G4943" s="438">
        <v>1.7</v>
      </c>
      <c r="H4943" s="438">
        <v>1</v>
      </c>
      <c r="I4943" s="438">
        <v>30</v>
      </c>
      <c r="J4943" s="439">
        <v>81.400000000000006</v>
      </c>
      <c r="K4943" s="440">
        <f>IFERROR(TablaAforos[[#This Row],[AREA DEL POTRERO]]/TablaAforos[[#This Row],[NUMERO VACAS LOTE]]/TablaAforos[[#This Row],[DIAS OCUPACION]],"")</f>
        <v>88.657142857142858</v>
      </c>
      <c r="L4943" s="441">
        <f>YEAR(A4943)</f>
        <v>2025</v>
      </c>
      <c r="M4943" s="441">
        <f>MONTH(A4943)</f>
        <v>4</v>
      </c>
      <c r="N4943" s="441">
        <f>DAY(A4943)</f>
        <v>29</v>
      </c>
      <c r="O4943" s="441">
        <v>6</v>
      </c>
      <c r="P4943" s="338" t="s">
        <v>219</v>
      </c>
      <c r="Q4943" s="438"/>
    </row>
    <row r="4944" spans="1:17">
      <c r="A4944" s="335">
        <v>45776</v>
      </c>
      <c r="B4944" s="336" t="s">
        <v>82</v>
      </c>
      <c r="C4944" s="336" t="s">
        <v>86</v>
      </c>
      <c r="D4944" s="336">
        <v>36</v>
      </c>
      <c r="E4944" s="336">
        <v>12728</v>
      </c>
      <c r="F4944" s="336">
        <v>33</v>
      </c>
      <c r="G4944" s="336">
        <v>1.9</v>
      </c>
      <c r="H4944" s="336">
        <v>4</v>
      </c>
      <c r="I4944" s="336">
        <v>34</v>
      </c>
      <c r="J4944" s="21">
        <v>124</v>
      </c>
      <c r="K4944" s="337">
        <f>IFERROR(TablaAforos[[#This Row],[AREA DEL POTRERO]]/TablaAforos[[#This Row],[NUMERO VACAS LOTE]]/TablaAforos[[#This Row],[DIAS OCUPACION]],"")</f>
        <v>96.424242424242422</v>
      </c>
      <c r="L4944" s="338">
        <f t="shared" si="852"/>
        <v>2025</v>
      </c>
      <c r="M4944" s="338">
        <f t="shared" si="853"/>
        <v>4</v>
      </c>
      <c r="N4944" s="338">
        <f t="shared" si="854"/>
        <v>29</v>
      </c>
      <c r="O4944" s="338">
        <v>6</v>
      </c>
      <c r="P4944" s="338" t="s">
        <v>219</v>
      </c>
      <c r="Q4944" s="336"/>
    </row>
    <row r="4945" spans="1:17">
      <c r="A4945" s="335">
        <v>45776</v>
      </c>
      <c r="B4945" s="336" t="s">
        <v>82</v>
      </c>
      <c r="C4945" s="336" t="s">
        <v>87</v>
      </c>
      <c r="D4945" s="336">
        <v>63</v>
      </c>
      <c r="E4945" s="336">
        <v>2500</v>
      </c>
      <c r="F4945" s="336">
        <v>36</v>
      </c>
      <c r="G4945" s="336">
        <v>2</v>
      </c>
      <c r="H4945" s="336">
        <v>1</v>
      </c>
      <c r="I4945" s="336">
        <v>29</v>
      </c>
      <c r="J4945" s="21">
        <v>92.1</v>
      </c>
      <c r="K4945" s="337">
        <f>IFERROR(TablaAforos[[#This Row],[AREA DEL POTRERO]]/TablaAforos[[#This Row],[NUMERO VACAS LOTE]]/TablaAforos[[#This Row],[DIAS OCUPACION]],"")</f>
        <v>69.444444444444443</v>
      </c>
      <c r="L4945" s="338">
        <f t="shared" si="852"/>
        <v>2025</v>
      </c>
      <c r="M4945" s="338">
        <f t="shared" si="853"/>
        <v>4</v>
      </c>
      <c r="N4945" s="338">
        <f t="shared" si="854"/>
        <v>29</v>
      </c>
      <c r="O4945" s="338">
        <v>6</v>
      </c>
      <c r="P4945" s="338" t="s">
        <v>219</v>
      </c>
      <c r="Q4945" s="336"/>
    </row>
    <row r="4946" spans="1:17">
      <c r="A4946" s="437">
        <v>45776</v>
      </c>
      <c r="B4946" s="438" t="s">
        <v>88</v>
      </c>
      <c r="C4946" s="438">
        <v>1</v>
      </c>
      <c r="D4946" s="438">
        <v>7</v>
      </c>
      <c r="E4946" s="438">
        <v>15848</v>
      </c>
      <c r="F4946" s="438">
        <v>60</v>
      </c>
      <c r="G4946" s="438">
        <v>1.4</v>
      </c>
      <c r="H4946" s="438">
        <v>2.5</v>
      </c>
      <c r="I4946" s="438">
        <v>28</v>
      </c>
      <c r="J4946" s="439">
        <v>103</v>
      </c>
      <c r="K4946" s="440">
        <f>IFERROR(TablaAforos[[#This Row],[AREA DEL POTRERO]]/TablaAforos[[#This Row],[NUMERO VACAS LOTE]]/TablaAforos[[#This Row],[DIAS OCUPACION]],"")</f>
        <v>105.65333333333334</v>
      </c>
      <c r="L4946" s="441">
        <f>YEAR(A4946)</f>
        <v>2025</v>
      </c>
      <c r="M4946" s="441">
        <f>MONTH(A4946)</f>
        <v>4</v>
      </c>
      <c r="N4946" s="441">
        <f>DAY(A4946)</f>
        <v>29</v>
      </c>
      <c r="O4946" s="441">
        <v>6</v>
      </c>
      <c r="P4946" s="441" t="s">
        <v>216</v>
      </c>
      <c r="Q4946" s="438"/>
    </row>
    <row r="4947" spans="1:17">
      <c r="A4947" s="437">
        <v>45777</v>
      </c>
      <c r="B4947" s="438" t="s">
        <v>81</v>
      </c>
      <c r="C4947" s="438">
        <v>1</v>
      </c>
      <c r="D4947" s="438">
        <v>5</v>
      </c>
      <c r="E4947" s="438">
        <v>2550</v>
      </c>
      <c r="F4947" s="438">
        <v>37</v>
      </c>
      <c r="G4947" s="438">
        <v>1.4</v>
      </c>
      <c r="H4947" s="438">
        <v>0.5</v>
      </c>
      <c r="I4947" s="438">
        <v>21</v>
      </c>
      <c r="J4947" s="439">
        <v>134</v>
      </c>
      <c r="K4947" s="440">
        <f>IFERROR(TablaAforos[[#This Row],[AREA DEL POTRERO]]/TablaAforos[[#This Row],[NUMERO VACAS LOTE]]/TablaAforos[[#This Row],[DIAS OCUPACION]],"")</f>
        <v>137.83783783783784</v>
      </c>
      <c r="L4947" s="441">
        <f>YEAR(A4947)</f>
        <v>2025</v>
      </c>
      <c r="M4947" s="441">
        <f>MONTH(A4947)</f>
        <v>4</v>
      </c>
      <c r="N4947" s="441">
        <f>DAY(A4947)</f>
        <v>30</v>
      </c>
      <c r="O4947" s="441">
        <v>6</v>
      </c>
      <c r="P4947" s="441" t="s">
        <v>217</v>
      </c>
      <c r="Q4947" s="438"/>
    </row>
    <row r="4948" spans="1:17">
      <c r="A4948" s="437">
        <v>45777</v>
      </c>
      <c r="B4948" s="438" t="s">
        <v>81</v>
      </c>
      <c r="C4948" s="438">
        <v>2</v>
      </c>
      <c r="D4948" s="438">
        <v>29</v>
      </c>
      <c r="E4948" s="438">
        <v>1925</v>
      </c>
      <c r="F4948" s="438">
        <v>35</v>
      </c>
      <c r="G4948" s="438">
        <v>2</v>
      </c>
      <c r="H4948" s="438">
        <v>1</v>
      </c>
      <c r="I4948" s="438">
        <v>31</v>
      </c>
      <c r="J4948" s="439">
        <v>74.7</v>
      </c>
      <c r="K4948" s="440">
        <f>IFERROR(TablaAforos[[#This Row],[AREA DEL POTRERO]]/TablaAforos[[#This Row],[NUMERO VACAS LOTE]]/TablaAforos[[#This Row],[DIAS OCUPACION]],"")</f>
        <v>55</v>
      </c>
      <c r="L4948" s="441">
        <f>YEAR(A4948)</f>
        <v>2025</v>
      </c>
      <c r="M4948" s="441">
        <f>MONTH(A4948)</f>
        <v>4</v>
      </c>
      <c r="N4948" s="441">
        <f>DAY(A4948)</f>
        <v>30</v>
      </c>
      <c r="O4948" s="441">
        <v>6</v>
      </c>
      <c r="P4948" s="441" t="s">
        <v>217</v>
      </c>
      <c r="Q4948" s="438"/>
    </row>
    <row r="4949" spans="1:17">
      <c r="A4949" s="335">
        <v>45777</v>
      </c>
      <c r="B4949" s="336" t="s">
        <v>82</v>
      </c>
      <c r="C4949" s="336" t="s">
        <v>87</v>
      </c>
      <c r="D4949" s="336">
        <v>64</v>
      </c>
      <c r="E4949" s="336">
        <v>2500</v>
      </c>
      <c r="F4949" s="336">
        <v>36</v>
      </c>
      <c r="G4949" s="336">
        <v>1.8</v>
      </c>
      <c r="H4949" s="336">
        <v>1</v>
      </c>
      <c r="I4949" s="336">
        <v>29</v>
      </c>
      <c r="J4949" s="21">
        <v>84</v>
      </c>
      <c r="K4949" s="337">
        <f>IFERROR(TablaAforos[[#This Row],[AREA DEL POTRERO]]/TablaAforos[[#This Row],[NUMERO VACAS LOTE]]/TablaAforos[[#This Row],[DIAS OCUPACION]],"")</f>
        <v>69.444444444444443</v>
      </c>
      <c r="L4949" s="338">
        <f t="shared" si="852"/>
        <v>2025</v>
      </c>
      <c r="M4949" s="338">
        <f t="shared" si="853"/>
        <v>4</v>
      </c>
      <c r="N4949" s="338">
        <f t="shared" si="854"/>
        <v>30</v>
      </c>
      <c r="O4949" s="338">
        <v>6</v>
      </c>
      <c r="P4949" s="338" t="s">
        <v>217</v>
      </c>
      <c r="Q4949" s="336"/>
    </row>
    <row r="4950" spans="1:17">
      <c r="A4950" s="437">
        <v>45748</v>
      </c>
      <c r="B4950" s="438" t="s">
        <v>81</v>
      </c>
      <c r="C4950" s="438">
        <v>1</v>
      </c>
      <c r="D4950" s="438">
        <v>4</v>
      </c>
      <c r="E4950" s="438">
        <v>2935</v>
      </c>
      <c r="F4950" s="438">
        <v>37</v>
      </c>
      <c r="G4950" s="438">
        <v>2</v>
      </c>
      <c r="H4950" s="438">
        <v>1</v>
      </c>
      <c r="I4950" s="438">
        <v>21</v>
      </c>
      <c r="J4950" s="439">
        <v>103</v>
      </c>
      <c r="K4950" s="440">
        <f>IFERROR(TablaAforos[[#This Row],[AREA DEL POTRERO]]/TablaAforos[[#This Row],[NUMERO VACAS LOTE]]/TablaAforos[[#This Row],[DIAS OCUPACION]],"")</f>
        <v>79.324324324324323</v>
      </c>
      <c r="L4950" s="441">
        <f t="shared" ref="L4950:L4970" si="855">YEAR(A4950)</f>
        <v>2025</v>
      </c>
      <c r="M4950" s="441">
        <f t="shared" ref="M4950:M4970" si="856">MONTH(A4950)</f>
        <v>4</v>
      </c>
      <c r="N4950" s="441">
        <f t="shared" ref="N4950:N4970" si="857">DAY(A4950)</f>
        <v>1</v>
      </c>
      <c r="O4950" s="441">
        <v>6</v>
      </c>
      <c r="P4950" s="441" t="s">
        <v>217</v>
      </c>
      <c r="Q4950" s="438"/>
    </row>
    <row r="4951" spans="1:17">
      <c r="A4951" s="437">
        <v>45778</v>
      </c>
      <c r="B4951" s="438" t="s">
        <v>81</v>
      </c>
      <c r="C4951" s="438">
        <v>2</v>
      </c>
      <c r="D4951" s="438">
        <v>28</v>
      </c>
      <c r="E4951" s="438">
        <v>2234</v>
      </c>
      <c r="F4951" s="438">
        <v>35</v>
      </c>
      <c r="G4951" s="438">
        <v>2</v>
      </c>
      <c r="H4951" s="438">
        <v>1</v>
      </c>
      <c r="I4951" s="438">
        <v>31</v>
      </c>
      <c r="J4951" s="439">
        <v>85.5</v>
      </c>
      <c r="K4951" s="440">
        <f>IFERROR(TablaAforos[[#This Row],[AREA DEL POTRERO]]/TablaAforos[[#This Row],[NUMERO VACAS LOTE]]/TablaAforos[[#This Row],[DIAS OCUPACION]],"")</f>
        <v>63.828571428571429</v>
      </c>
      <c r="L4951" s="441">
        <f t="shared" si="855"/>
        <v>2025</v>
      </c>
      <c r="M4951" s="441">
        <f t="shared" si="856"/>
        <v>5</v>
      </c>
      <c r="N4951" s="441">
        <f t="shared" si="857"/>
        <v>1</v>
      </c>
      <c r="O4951" s="441">
        <v>6</v>
      </c>
      <c r="P4951" s="441" t="s">
        <v>217</v>
      </c>
      <c r="Q4951" s="438"/>
    </row>
    <row r="4952" spans="1:17">
      <c r="A4952" s="450">
        <v>45778</v>
      </c>
      <c r="B4952" s="451" t="s">
        <v>82</v>
      </c>
      <c r="C4952" s="451" t="s">
        <v>86</v>
      </c>
      <c r="D4952" s="451">
        <v>37</v>
      </c>
      <c r="E4952" s="451">
        <v>6600</v>
      </c>
      <c r="F4952" s="451">
        <v>34</v>
      </c>
      <c r="G4952" s="451">
        <v>2.4</v>
      </c>
      <c r="H4952" s="451">
        <v>2</v>
      </c>
      <c r="I4952" s="451">
        <v>34</v>
      </c>
      <c r="J4952" s="449">
        <v>134</v>
      </c>
      <c r="K4952" s="452">
        <f>IFERROR(TablaAforos[[#This Row],[AREA DEL POTRERO]]/TablaAforos[[#This Row],[NUMERO VACAS LOTE]]/TablaAforos[[#This Row],[DIAS OCUPACION]],"")</f>
        <v>97.058823529411768</v>
      </c>
      <c r="L4952" s="453">
        <f t="shared" si="855"/>
        <v>2025</v>
      </c>
      <c r="M4952" s="453">
        <f t="shared" si="856"/>
        <v>5</v>
      </c>
      <c r="N4952" s="453">
        <f t="shared" si="857"/>
        <v>1</v>
      </c>
      <c r="O4952" s="453">
        <v>6</v>
      </c>
      <c r="P4952" s="453" t="s">
        <v>217</v>
      </c>
      <c r="Q4952" s="451"/>
    </row>
    <row r="4953" spans="1:17">
      <c r="A4953" s="450">
        <v>45778</v>
      </c>
      <c r="B4953" s="451" t="s">
        <v>82</v>
      </c>
      <c r="C4953" s="451" t="s">
        <v>87</v>
      </c>
      <c r="D4953" s="451">
        <v>28</v>
      </c>
      <c r="E4953" s="451">
        <v>2500</v>
      </c>
      <c r="F4953" s="451">
        <v>36</v>
      </c>
      <c r="G4953" s="451">
        <v>1.9</v>
      </c>
      <c r="H4953" s="451">
        <v>1</v>
      </c>
      <c r="I4953" s="451">
        <v>29</v>
      </c>
      <c r="J4953" s="449">
        <v>91.3</v>
      </c>
      <c r="K4953" s="452">
        <f>IFERROR(TablaAforos[[#This Row],[AREA DEL POTRERO]]/TablaAforos[[#This Row],[NUMERO VACAS LOTE]]/TablaAforos[[#This Row],[DIAS OCUPACION]],"")</f>
        <v>69.444444444444443</v>
      </c>
      <c r="L4953" s="453">
        <f t="shared" si="855"/>
        <v>2025</v>
      </c>
      <c r="M4953" s="453">
        <f t="shared" si="856"/>
        <v>5</v>
      </c>
      <c r="N4953" s="453">
        <f t="shared" si="857"/>
        <v>1</v>
      </c>
      <c r="O4953" s="453">
        <v>6</v>
      </c>
      <c r="P4953" s="453" t="s">
        <v>217</v>
      </c>
      <c r="Q4953" s="451"/>
    </row>
    <row r="4954" spans="1:17">
      <c r="A4954" s="450">
        <v>45779</v>
      </c>
      <c r="B4954" s="451" t="s">
        <v>81</v>
      </c>
      <c r="C4954" s="451">
        <v>1</v>
      </c>
      <c r="D4954" s="451">
        <v>3</v>
      </c>
      <c r="E4954" s="451">
        <v>2161</v>
      </c>
      <c r="F4954" s="451">
        <v>37</v>
      </c>
      <c r="G4954" s="451">
        <v>2</v>
      </c>
      <c r="H4954" s="451">
        <v>1</v>
      </c>
      <c r="I4954" s="451">
        <v>22</v>
      </c>
      <c r="J4954" s="449">
        <v>101</v>
      </c>
      <c r="K4954" s="452">
        <f>IFERROR(TablaAforos[[#This Row],[AREA DEL POTRERO]]/TablaAforos[[#This Row],[NUMERO VACAS LOTE]]/TablaAforos[[#This Row],[DIAS OCUPACION]],"")</f>
        <v>58.405405405405403</v>
      </c>
      <c r="L4954" s="453">
        <f t="shared" si="855"/>
        <v>2025</v>
      </c>
      <c r="M4954" s="453">
        <f t="shared" si="856"/>
        <v>5</v>
      </c>
      <c r="N4954" s="453">
        <f t="shared" si="857"/>
        <v>2</v>
      </c>
      <c r="O4954" s="453">
        <v>6</v>
      </c>
      <c r="P4954" s="453" t="s">
        <v>217</v>
      </c>
      <c r="Q4954" s="451"/>
    </row>
    <row r="4955" spans="1:17">
      <c r="A4955" s="437">
        <v>45779</v>
      </c>
      <c r="B4955" s="438" t="s">
        <v>81</v>
      </c>
      <c r="C4955" s="438">
        <v>2</v>
      </c>
      <c r="D4955" s="438">
        <v>27</v>
      </c>
      <c r="E4955" s="438">
        <v>2312</v>
      </c>
      <c r="F4955" s="438">
        <v>35</v>
      </c>
      <c r="G4955" s="438">
        <v>2</v>
      </c>
      <c r="H4955" s="438">
        <v>1</v>
      </c>
      <c r="I4955" s="438">
        <v>31</v>
      </c>
      <c r="J4955" s="439">
        <v>86.7</v>
      </c>
      <c r="K4955" s="440">
        <f>IFERROR(TablaAforos[[#This Row],[AREA DEL POTRERO]]/TablaAforos[[#This Row],[NUMERO VACAS LOTE]]/TablaAforos[[#This Row],[DIAS OCUPACION]],"")</f>
        <v>66.057142857142864</v>
      </c>
      <c r="L4955" s="441">
        <f t="shared" si="855"/>
        <v>2025</v>
      </c>
      <c r="M4955" s="441">
        <f t="shared" si="856"/>
        <v>5</v>
      </c>
      <c r="N4955" s="441">
        <f t="shared" si="857"/>
        <v>2</v>
      </c>
      <c r="O4955" s="441">
        <v>6</v>
      </c>
      <c r="P4955" s="441" t="s">
        <v>217</v>
      </c>
      <c r="Q4955" s="438"/>
    </row>
    <row r="4956" spans="1:17">
      <c r="A4956" s="450">
        <v>45779</v>
      </c>
      <c r="B4956" s="451" t="s">
        <v>82</v>
      </c>
      <c r="C4956" s="451" t="s">
        <v>87</v>
      </c>
      <c r="D4956" s="451">
        <v>66</v>
      </c>
      <c r="E4956" s="451">
        <v>2500</v>
      </c>
      <c r="F4956" s="451">
        <v>36</v>
      </c>
      <c r="G4956" s="451">
        <v>1.9</v>
      </c>
      <c r="H4956" s="451">
        <v>1</v>
      </c>
      <c r="I4956" s="451">
        <v>30</v>
      </c>
      <c r="J4956" s="449">
        <v>92.5</v>
      </c>
      <c r="K4956" s="452">
        <f>IFERROR(TablaAforos[[#This Row],[AREA DEL POTRERO]]/TablaAforos[[#This Row],[NUMERO VACAS LOTE]]/TablaAforos[[#This Row],[DIAS OCUPACION]],"")</f>
        <v>69.444444444444443</v>
      </c>
      <c r="L4956" s="453">
        <f t="shared" si="855"/>
        <v>2025</v>
      </c>
      <c r="M4956" s="453">
        <f t="shared" si="856"/>
        <v>5</v>
      </c>
      <c r="N4956" s="453">
        <f t="shared" si="857"/>
        <v>2</v>
      </c>
      <c r="O4956" s="453">
        <v>6</v>
      </c>
      <c r="P4956" s="453" t="s">
        <v>217</v>
      </c>
      <c r="Q4956" s="451"/>
    </row>
    <row r="4957" spans="1:17">
      <c r="A4957" s="450">
        <v>45780</v>
      </c>
      <c r="B4957" s="451" t="s">
        <v>81</v>
      </c>
      <c r="C4957" s="451">
        <v>1</v>
      </c>
      <c r="D4957" s="451">
        <v>2</v>
      </c>
      <c r="E4957" s="451">
        <v>2458</v>
      </c>
      <c r="F4957" s="451">
        <v>37</v>
      </c>
      <c r="G4957" s="451">
        <v>2.1</v>
      </c>
      <c r="H4957" s="451">
        <v>1</v>
      </c>
      <c r="I4957" s="451">
        <v>32</v>
      </c>
      <c r="J4957" s="449">
        <v>93.7</v>
      </c>
      <c r="K4957" s="452">
        <f>IFERROR(TablaAforos[[#This Row],[AREA DEL POTRERO]]/TablaAforos[[#This Row],[NUMERO VACAS LOTE]]/TablaAforos[[#This Row],[DIAS OCUPACION]],"")</f>
        <v>66.432432432432435</v>
      </c>
      <c r="L4957" s="453">
        <f t="shared" si="855"/>
        <v>2025</v>
      </c>
      <c r="M4957" s="453">
        <f t="shared" si="856"/>
        <v>5</v>
      </c>
      <c r="N4957" s="453">
        <f t="shared" si="857"/>
        <v>3</v>
      </c>
      <c r="O4957" s="453">
        <v>6</v>
      </c>
      <c r="P4957" s="453" t="s">
        <v>217</v>
      </c>
      <c r="Q4957" s="451"/>
    </row>
    <row r="4958" spans="1:17">
      <c r="A4958" s="450">
        <v>45780</v>
      </c>
      <c r="B4958" s="451" t="s">
        <v>81</v>
      </c>
      <c r="C4958" s="451">
        <v>2</v>
      </c>
      <c r="D4958" s="451">
        <v>26</v>
      </c>
      <c r="E4958" s="451">
        <v>2142</v>
      </c>
      <c r="F4958" s="451">
        <v>34</v>
      </c>
      <c r="G4958" s="451">
        <v>1.7</v>
      </c>
      <c r="H4958" s="451">
        <v>1</v>
      </c>
      <c r="I4958" s="451">
        <v>31</v>
      </c>
      <c r="J4958" s="449">
        <v>68.400000000000006</v>
      </c>
      <c r="K4958" s="452">
        <f>IFERROR(TablaAforos[[#This Row],[AREA DEL POTRERO]]/TablaAforos[[#This Row],[NUMERO VACAS LOTE]]/TablaAforos[[#This Row],[DIAS OCUPACION]],"")</f>
        <v>63</v>
      </c>
      <c r="L4958" s="453">
        <f t="shared" si="855"/>
        <v>2025</v>
      </c>
      <c r="M4958" s="453">
        <f t="shared" si="856"/>
        <v>5</v>
      </c>
      <c r="N4958" s="453">
        <f t="shared" si="857"/>
        <v>3</v>
      </c>
      <c r="O4958" s="453">
        <v>6</v>
      </c>
      <c r="P4958" s="453" t="s">
        <v>217</v>
      </c>
      <c r="Q4958" s="451"/>
    </row>
    <row r="4959" spans="1:17">
      <c r="A4959" s="450">
        <v>45780</v>
      </c>
      <c r="B4959" s="451" t="s">
        <v>82</v>
      </c>
      <c r="C4959" s="451" t="s">
        <v>86</v>
      </c>
      <c r="D4959" s="451">
        <v>6</v>
      </c>
      <c r="E4959" s="451">
        <v>2500</v>
      </c>
      <c r="F4959" s="451">
        <v>34</v>
      </c>
      <c r="G4959" s="451">
        <v>2.2000000000000002</v>
      </c>
      <c r="H4959" s="451">
        <v>1</v>
      </c>
      <c r="I4959" s="451">
        <v>37</v>
      </c>
      <c r="J4959" s="449">
        <v>100</v>
      </c>
      <c r="K4959" s="452">
        <f>IFERROR(TablaAforos[[#This Row],[AREA DEL POTRERO]]/TablaAforos[[#This Row],[NUMERO VACAS LOTE]]/TablaAforos[[#This Row],[DIAS OCUPACION]],"")</f>
        <v>73.529411764705884</v>
      </c>
      <c r="L4959" s="453">
        <f t="shared" si="855"/>
        <v>2025</v>
      </c>
      <c r="M4959" s="453">
        <f t="shared" si="856"/>
        <v>5</v>
      </c>
      <c r="N4959" s="453">
        <f t="shared" si="857"/>
        <v>3</v>
      </c>
      <c r="O4959" s="453">
        <v>6</v>
      </c>
      <c r="P4959" s="453" t="s">
        <v>217</v>
      </c>
      <c r="Q4959" s="451"/>
    </row>
    <row r="4960" spans="1:17">
      <c r="A4960" s="450">
        <v>45780</v>
      </c>
      <c r="B4960" s="451" t="s">
        <v>82</v>
      </c>
      <c r="C4960" s="451" t="s">
        <v>87</v>
      </c>
      <c r="D4960" s="451">
        <v>67</v>
      </c>
      <c r="E4960" s="451">
        <v>2500</v>
      </c>
      <c r="F4960" s="451">
        <v>36</v>
      </c>
      <c r="G4960" s="451">
        <v>2</v>
      </c>
      <c r="H4960" s="451">
        <v>1</v>
      </c>
      <c r="I4960" s="451">
        <v>30</v>
      </c>
      <c r="J4960" s="449">
        <v>90.3</v>
      </c>
      <c r="K4960" s="452">
        <f>IFERROR(TablaAforos[[#This Row],[AREA DEL POTRERO]]/TablaAforos[[#This Row],[NUMERO VACAS LOTE]]/TablaAforos[[#This Row],[DIAS OCUPACION]],"")</f>
        <v>69.444444444444443</v>
      </c>
      <c r="L4960" s="453">
        <f t="shared" si="855"/>
        <v>2025</v>
      </c>
      <c r="M4960" s="453">
        <f t="shared" si="856"/>
        <v>5</v>
      </c>
      <c r="N4960" s="453">
        <f t="shared" si="857"/>
        <v>3</v>
      </c>
      <c r="O4960" s="453">
        <v>6</v>
      </c>
      <c r="P4960" s="453" t="s">
        <v>217</v>
      </c>
      <c r="Q4960" s="451"/>
    </row>
    <row r="4961" spans="1:17">
      <c r="A4961" s="450">
        <v>45780</v>
      </c>
      <c r="B4961" s="451" t="s">
        <v>88</v>
      </c>
      <c r="C4961" s="451">
        <v>1</v>
      </c>
      <c r="D4961" s="451">
        <v>8</v>
      </c>
      <c r="E4961" s="451">
        <v>12800</v>
      </c>
      <c r="F4961" s="451">
        <v>60</v>
      </c>
      <c r="G4961" s="451">
        <v>1.5</v>
      </c>
      <c r="H4961" s="451">
        <v>1.5</v>
      </c>
      <c r="I4961" s="451">
        <v>28</v>
      </c>
      <c r="J4961" s="449">
        <v>121</v>
      </c>
      <c r="K4961" s="452">
        <f>IFERROR(TablaAforos[[#This Row],[AREA DEL POTRERO]]/TablaAforos[[#This Row],[NUMERO VACAS LOTE]]/TablaAforos[[#This Row],[DIAS OCUPACION]],"")</f>
        <v>142.22222222222223</v>
      </c>
      <c r="L4961" s="453">
        <f t="shared" si="855"/>
        <v>2025</v>
      </c>
      <c r="M4961" s="453">
        <f t="shared" si="856"/>
        <v>5</v>
      </c>
      <c r="N4961" s="453">
        <f t="shared" si="857"/>
        <v>3</v>
      </c>
      <c r="O4961" s="453">
        <v>6</v>
      </c>
      <c r="P4961" s="453" t="s">
        <v>217</v>
      </c>
      <c r="Q4961" s="451"/>
    </row>
    <row r="4962" spans="1:17">
      <c r="A4962" s="450">
        <v>45781</v>
      </c>
      <c r="B4962" s="451" t="s">
        <v>81</v>
      </c>
      <c r="C4962" s="451">
        <v>1</v>
      </c>
      <c r="D4962" s="451">
        <v>1</v>
      </c>
      <c r="E4962" s="451">
        <v>2944</v>
      </c>
      <c r="F4962" s="451">
        <v>37</v>
      </c>
      <c r="G4962" s="451">
        <v>1.9</v>
      </c>
      <c r="H4962" s="451">
        <v>1</v>
      </c>
      <c r="I4962" s="451">
        <v>32</v>
      </c>
      <c r="J4962" s="449">
        <v>102</v>
      </c>
      <c r="K4962" s="452">
        <f>IFERROR(TablaAforos[[#This Row],[AREA DEL POTRERO]]/TablaAforos[[#This Row],[NUMERO VACAS LOTE]]/TablaAforos[[#This Row],[DIAS OCUPACION]],"")</f>
        <v>79.567567567567565</v>
      </c>
      <c r="L4962" s="453">
        <f t="shared" si="855"/>
        <v>2025</v>
      </c>
      <c r="M4962" s="453">
        <f t="shared" si="856"/>
        <v>5</v>
      </c>
      <c r="N4962" s="453">
        <f t="shared" si="857"/>
        <v>4</v>
      </c>
      <c r="O4962" s="453">
        <v>6</v>
      </c>
      <c r="P4962" s="453" t="s">
        <v>217</v>
      </c>
      <c r="Q4962" s="451"/>
    </row>
    <row r="4963" spans="1:17">
      <c r="A4963" s="450">
        <v>45781</v>
      </c>
      <c r="B4963" s="451" t="s">
        <v>81</v>
      </c>
      <c r="C4963" s="451">
        <v>2</v>
      </c>
      <c r="D4963" s="451">
        <v>15</v>
      </c>
      <c r="E4963" s="451">
        <v>2908</v>
      </c>
      <c r="F4963" s="451">
        <v>35</v>
      </c>
      <c r="G4963" s="451">
        <v>1.8</v>
      </c>
      <c r="H4963" s="451">
        <v>1</v>
      </c>
      <c r="I4963" s="451">
        <v>31</v>
      </c>
      <c r="J4963" s="449">
        <v>97.8</v>
      </c>
      <c r="K4963" s="452">
        <f>IFERROR(TablaAforos[[#This Row],[AREA DEL POTRERO]]/TablaAforos[[#This Row],[NUMERO VACAS LOTE]]/TablaAforos[[#This Row],[DIAS OCUPACION]],"")</f>
        <v>83.085714285714289</v>
      </c>
      <c r="L4963" s="453">
        <f t="shared" si="855"/>
        <v>2025</v>
      </c>
      <c r="M4963" s="453">
        <f t="shared" si="856"/>
        <v>5</v>
      </c>
      <c r="N4963" s="453">
        <f t="shared" si="857"/>
        <v>4</v>
      </c>
      <c r="O4963" s="453">
        <v>6</v>
      </c>
      <c r="P4963" s="453" t="s">
        <v>217</v>
      </c>
      <c r="Q4963" s="451"/>
    </row>
    <row r="4964" spans="1:17">
      <c r="A4964" s="450">
        <v>45781</v>
      </c>
      <c r="B4964" s="451" t="s">
        <v>82</v>
      </c>
      <c r="C4964" s="451" t="s">
        <v>86</v>
      </c>
      <c r="D4964" s="451">
        <v>7</v>
      </c>
      <c r="E4964" s="451">
        <v>2500</v>
      </c>
      <c r="F4964" s="451">
        <v>34</v>
      </c>
      <c r="G4964" s="451">
        <v>2.2999999999999998</v>
      </c>
      <c r="H4964" s="451">
        <v>1</v>
      </c>
      <c r="I4964" s="451">
        <v>34</v>
      </c>
      <c r="J4964" s="449">
        <v>102</v>
      </c>
      <c r="K4964" s="452">
        <f>IFERROR(TablaAforos[[#This Row],[AREA DEL POTRERO]]/TablaAforos[[#This Row],[NUMERO VACAS LOTE]]/TablaAforos[[#This Row],[DIAS OCUPACION]],"")</f>
        <v>73.529411764705884</v>
      </c>
      <c r="L4964" s="453">
        <f t="shared" si="855"/>
        <v>2025</v>
      </c>
      <c r="M4964" s="453">
        <f t="shared" si="856"/>
        <v>5</v>
      </c>
      <c r="N4964" s="453">
        <f t="shared" si="857"/>
        <v>4</v>
      </c>
      <c r="O4964" s="453">
        <v>6</v>
      </c>
      <c r="P4964" s="453" t="s">
        <v>217</v>
      </c>
      <c r="Q4964" s="451"/>
    </row>
    <row r="4965" spans="1:17">
      <c r="A4965" s="450">
        <v>45781</v>
      </c>
      <c r="B4965" s="451" t="s">
        <v>82</v>
      </c>
      <c r="C4965" s="451" t="s">
        <v>87</v>
      </c>
      <c r="D4965" s="451">
        <v>68</v>
      </c>
      <c r="E4965" s="451">
        <v>2500</v>
      </c>
      <c r="F4965" s="451">
        <v>36</v>
      </c>
      <c r="G4965" s="451">
        <v>2.2000000000000002</v>
      </c>
      <c r="H4965" s="451">
        <v>1</v>
      </c>
      <c r="I4965" s="451">
        <v>30</v>
      </c>
      <c r="J4965" s="449">
        <v>99.8</v>
      </c>
      <c r="K4965" s="452">
        <f>IFERROR(TablaAforos[[#This Row],[AREA DEL POTRERO]]/TablaAforos[[#This Row],[NUMERO VACAS LOTE]]/TablaAforos[[#This Row],[DIAS OCUPACION]],"")</f>
        <v>69.444444444444443</v>
      </c>
      <c r="L4965" s="453">
        <f t="shared" si="855"/>
        <v>2025</v>
      </c>
      <c r="M4965" s="453">
        <f t="shared" si="856"/>
        <v>5</v>
      </c>
      <c r="N4965" s="453">
        <f t="shared" si="857"/>
        <v>4</v>
      </c>
      <c r="O4965" s="453">
        <v>6</v>
      </c>
      <c r="P4965" s="453" t="s">
        <v>217</v>
      </c>
      <c r="Q4965" s="451"/>
    </row>
    <row r="4966" spans="1:17">
      <c r="A4966" s="450">
        <v>45782</v>
      </c>
      <c r="B4966" s="451" t="s">
        <v>81</v>
      </c>
      <c r="C4966" s="451">
        <v>1</v>
      </c>
      <c r="D4966" s="451">
        <v>7</v>
      </c>
      <c r="E4966" s="451">
        <v>2054</v>
      </c>
      <c r="F4966" s="451">
        <v>37</v>
      </c>
      <c r="G4966" s="451">
        <v>1.8</v>
      </c>
      <c r="H4966" s="451">
        <v>1</v>
      </c>
      <c r="I4966" s="451">
        <v>33</v>
      </c>
      <c r="J4966" s="449">
        <v>66</v>
      </c>
      <c r="K4966" s="452">
        <f>IFERROR(TablaAforos[[#This Row],[AREA DEL POTRERO]]/TablaAforos[[#This Row],[NUMERO VACAS LOTE]]/TablaAforos[[#This Row],[DIAS OCUPACION]],"")</f>
        <v>55.513513513513516</v>
      </c>
      <c r="L4966" s="453">
        <f t="shared" si="855"/>
        <v>2025</v>
      </c>
      <c r="M4966" s="453">
        <f t="shared" si="856"/>
        <v>5</v>
      </c>
      <c r="N4966" s="453">
        <f t="shared" si="857"/>
        <v>5</v>
      </c>
      <c r="O4966" s="453">
        <v>6</v>
      </c>
      <c r="P4966" s="453" t="s">
        <v>217</v>
      </c>
      <c r="Q4966" s="451"/>
    </row>
    <row r="4967" spans="1:17">
      <c r="A4967" s="450">
        <v>45782</v>
      </c>
      <c r="B4967" s="451" t="s">
        <v>81</v>
      </c>
      <c r="C4967" s="451">
        <v>2</v>
      </c>
      <c r="D4967" s="451">
        <v>16</v>
      </c>
      <c r="E4967" s="451">
        <v>2327</v>
      </c>
      <c r="F4967" s="451">
        <v>35</v>
      </c>
      <c r="G4967" s="451">
        <v>2</v>
      </c>
      <c r="H4967" s="451">
        <v>1</v>
      </c>
      <c r="I4967" s="451">
        <v>31</v>
      </c>
      <c r="J4967" s="449">
        <v>88.6</v>
      </c>
      <c r="K4967" s="452">
        <f>IFERROR(TablaAforos[[#This Row],[AREA DEL POTRERO]]/TablaAforos[[#This Row],[NUMERO VACAS LOTE]]/TablaAforos[[#This Row],[DIAS OCUPACION]],"")</f>
        <v>66.48571428571428</v>
      </c>
      <c r="L4967" s="453">
        <f t="shared" si="855"/>
        <v>2025</v>
      </c>
      <c r="M4967" s="453">
        <f t="shared" si="856"/>
        <v>5</v>
      </c>
      <c r="N4967" s="453">
        <f t="shared" si="857"/>
        <v>5</v>
      </c>
      <c r="O4967" s="453">
        <v>6</v>
      </c>
      <c r="P4967" s="453" t="s">
        <v>217</v>
      </c>
      <c r="Q4967" s="451"/>
    </row>
    <row r="4968" spans="1:17">
      <c r="A4968" s="450">
        <v>45781</v>
      </c>
      <c r="B4968" s="451" t="s">
        <v>88</v>
      </c>
      <c r="C4968" s="451">
        <v>1</v>
      </c>
      <c r="D4968" s="451">
        <v>4</v>
      </c>
      <c r="E4968" s="451">
        <v>11400</v>
      </c>
      <c r="F4968" s="451">
        <v>60</v>
      </c>
      <c r="G4968" s="451">
        <v>1.6</v>
      </c>
      <c r="H4968" s="451">
        <v>2</v>
      </c>
      <c r="I4968" s="451">
        <v>26</v>
      </c>
      <c r="J4968" s="449">
        <v>104</v>
      </c>
      <c r="K4968" s="452">
        <f>IFERROR(TablaAforos[[#This Row],[AREA DEL POTRERO]]/TablaAforos[[#This Row],[NUMERO VACAS LOTE]]/TablaAforos[[#This Row],[DIAS OCUPACION]],"")</f>
        <v>95</v>
      </c>
      <c r="L4968" s="453">
        <f>YEAR(A4968)</f>
        <v>2025</v>
      </c>
      <c r="M4968" s="453">
        <f>MONTH(A4968)</f>
        <v>5</v>
      </c>
      <c r="N4968" s="453">
        <f>DAY(A4968)</f>
        <v>4</v>
      </c>
      <c r="O4968" s="453">
        <v>6</v>
      </c>
      <c r="P4968" s="453" t="s">
        <v>216</v>
      </c>
      <c r="Q4968" s="451"/>
    </row>
    <row r="4969" spans="1:17">
      <c r="A4969" s="450">
        <v>45782</v>
      </c>
      <c r="B4969" s="451" t="s">
        <v>82</v>
      </c>
      <c r="C4969" s="451" t="s">
        <v>86</v>
      </c>
      <c r="D4969" s="451">
        <v>8</v>
      </c>
      <c r="E4969" s="451">
        <v>2500</v>
      </c>
      <c r="F4969" s="451">
        <v>34</v>
      </c>
      <c r="G4969" s="451">
        <v>2.5</v>
      </c>
      <c r="H4969" s="451">
        <v>1</v>
      </c>
      <c r="I4969" s="451">
        <v>34</v>
      </c>
      <c r="J4969" s="449">
        <v>110</v>
      </c>
      <c r="K4969" s="452">
        <f>IFERROR(TablaAforos[[#This Row],[AREA DEL POTRERO]]/TablaAforos[[#This Row],[NUMERO VACAS LOTE]]/TablaAforos[[#This Row],[DIAS OCUPACION]],"")</f>
        <v>73.529411764705884</v>
      </c>
      <c r="L4969" s="453">
        <f t="shared" si="855"/>
        <v>2025</v>
      </c>
      <c r="M4969" s="453">
        <f t="shared" si="856"/>
        <v>5</v>
      </c>
      <c r="N4969" s="453">
        <f t="shared" si="857"/>
        <v>5</v>
      </c>
      <c r="O4969" s="453">
        <v>6</v>
      </c>
      <c r="P4969" s="453" t="s">
        <v>217</v>
      </c>
      <c r="Q4969" s="451"/>
    </row>
    <row r="4970" spans="1:17">
      <c r="A4970" s="450">
        <v>45782</v>
      </c>
      <c r="B4970" s="451" t="s">
        <v>82</v>
      </c>
      <c r="C4970" s="451" t="s">
        <v>87</v>
      </c>
      <c r="D4970" s="451">
        <v>69</v>
      </c>
      <c r="E4970" s="451">
        <v>2500</v>
      </c>
      <c r="F4970" s="451">
        <v>36</v>
      </c>
      <c r="G4970" s="451">
        <v>2</v>
      </c>
      <c r="H4970" s="451">
        <v>1</v>
      </c>
      <c r="I4970" s="451">
        <v>30</v>
      </c>
      <c r="J4970" s="449">
        <v>91.2</v>
      </c>
      <c r="K4970" s="452">
        <f>IFERROR(TablaAforos[[#This Row],[AREA DEL POTRERO]]/TablaAforos[[#This Row],[NUMERO VACAS LOTE]]/TablaAforos[[#This Row],[DIAS OCUPACION]],"")</f>
        <v>69.444444444444443</v>
      </c>
      <c r="L4970" s="453">
        <f t="shared" si="855"/>
        <v>2025</v>
      </c>
      <c r="M4970" s="453">
        <f t="shared" si="856"/>
        <v>5</v>
      </c>
      <c r="N4970" s="453">
        <f t="shared" si="857"/>
        <v>5</v>
      </c>
      <c r="O4970" s="453">
        <v>6</v>
      </c>
      <c r="P4970" s="453" t="s">
        <v>217</v>
      </c>
      <c r="Q4970" s="451"/>
    </row>
    <row r="4971" spans="1:17">
      <c r="A4971" s="450">
        <v>45783</v>
      </c>
      <c r="B4971" s="451" t="s">
        <v>81</v>
      </c>
      <c r="C4971" s="451">
        <v>1</v>
      </c>
      <c r="D4971" s="451">
        <v>8</v>
      </c>
      <c r="E4971" s="451">
        <v>2211</v>
      </c>
      <c r="F4971" s="451">
        <v>36</v>
      </c>
      <c r="G4971" s="451">
        <v>1.8</v>
      </c>
      <c r="H4971" s="451">
        <v>1</v>
      </c>
      <c r="I4971" s="451">
        <v>33</v>
      </c>
      <c r="J4971" s="449">
        <v>71.3</v>
      </c>
      <c r="K4971" s="452">
        <f>IFERROR(TablaAforos[[#This Row],[AREA DEL POTRERO]]/TablaAforos[[#This Row],[NUMERO VACAS LOTE]]/TablaAforos[[#This Row],[DIAS OCUPACION]],"")</f>
        <v>61.416666666666664</v>
      </c>
      <c r="L4971" s="453">
        <f t="shared" ref="L4971:L4980" si="858">YEAR(A4971)</f>
        <v>2025</v>
      </c>
      <c r="M4971" s="453">
        <f t="shared" ref="M4971:M4980" si="859">MONTH(A4971)</f>
        <v>5</v>
      </c>
      <c r="N4971" s="453">
        <f t="shared" ref="N4971:N4980" si="860">DAY(A4971)</f>
        <v>6</v>
      </c>
      <c r="O4971" s="453">
        <v>6</v>
      </c>
      <c r="P4971" s="453" t="s">
        <v>217</v>
      </c>
      <c r="Q4971" s="451"/>
    </row>
    <row r="4972" spans="1:17">
      <c r="A4972" s="450">
        <v>45783</v>
      </c>
      <c r="B4972" s="451" t="s">
        <v>81</v>
      </c>
      <c r="C4972" s="451">
        <v>2</v>
      </c>
      <c r="D4972" s="451">
        <v>75</v>
      </c>
      <c r="E4972" s="451">
        <v>2185</v>
      </c>
      <c r="F4972" s="451">
        <v>36</v>
      </c>
      <c r="G4972" s="451">
        <v>1.9</v>
      </c>
      <c r="H4972" s="451">
        <v>1</v>
      </c>
      <c r="I4972" s="451">
        <v>26</v>
      </c>
      <c r="J4972" s="449">
        <v>83.2</v>
      </c>
      <c r="K4972" s="452">
        <f>IFERROR(TablaAforos[[#This Row],[AREA DEL POTRERO]]/TablaAforos[[#This Row],[NUMERO VACAS LOTE]]/TablaAforos[[#This Row],[DIAS OCUPACION]],"")</f>
        <v>60.694444444444443</v>
      </c>
      <c r="L4972" s="453">
        <f t="shared" si="858"/>
        <v>2025</v>
      </c>
      <c r="M4972" s="453">
        <f t="shared" si="859"/>
        <v>5</v>
      </c>
      <c r="N4972" s="453">
        <f t="shared" si="860"/>
        <v>6</v>
      </c>
      <c r="O4972" s="453">
        <v>6</v>
      </c>
      <c r="P4972" s="453" t="s">
        <v>217</v>
      </c>
      <c r="Q4972" s="451"/>
    </row>
    <row r="4973" spans="1:17">
      <c r="A4973" s="450">
        <v>45783</v>
      </c>
      <c r="B4973" s="451" t="s">
        <v>82</v>
      </c>
      <c r="C4973" s="451" t="s">
        <v>86</v>
      </c>
      <c r="D4973" s="451">
        <v>9</v>
      </c>
      <c r="E4973" s="451">
        <v>2500</v>
      </c>
      <c r="F4973" s="451">
        <v>36</v>
      </c>
      <c r="G4973" s="451">
        <v>2.2000000000000002</v>
      </c>
      <c r="H4973" s="451">
        <v>1</v>
      </c>
      <c r="I4973" s="451">
        <v>34</v>
      </c>
      <c r="J4973" s="449">
        <v>101</v>
      </c>
      <c r="K4973" s="452">
        <f>IFERROR(TablaAforos[[#This Row],[AREA DEL POTRERO]]/TablaAforos[[#This Row],[NUMERO VACAS LOTE]]/TablaAforos[[#This Row],[DIAS OCUPACION]],"")</f>
        <v>69.444444444444443</v>
      </c>
      <c r="L4973" s="453">
        <f>YEAR(A4973)</f>
        <v>2025</v>
      </c>
      <c r="M4973" s="453">
        <f>MONTH(A4973)</f>
        <v>5</v>
      </c>
      <c r="N4973" s="453">
        <f>DAY(A4973)</f>
        <v>6</v>
      </c>
      <c r="O4973" s="453">
        <v>6</v>
      </c>
      <c r="P4973" s="453" t="s">
        <v>217</v>
      </c>
      <c r="Q4973" s="451"/>
    </row>
    <row r="4974" spans="1:17">
      <c r="A4974" s="450">
        <v>45784</v>
      </c>
      <c r="B4974" s="451" t="s">
        <v>81</v>
      </c>
      <c r="C4974" s="451">
        <v>1</v>
      </c>
      <c r="D4974" s="451">
        <v>9</v>
      </c>
      <c r="E4974" s="451">
        <v>2169</v>
      </c>
      <c r="F4974" s="451">
        <v>36</v>
      </c>
      <c r="G4974" s="451">
        <v>1.9</v>
      </c>
      <c r="H4974" s="451">
        <v>1</v>
      </c>
      <c r="I4974" s="451">
        <v>33</v>
      </c>
      <c r="J4974" s="449">
        <v>77.5</v>
      </c>
      <c r="K4974" s="452">
        <f>IFERROR(TablaAforos[[#This Row],[AREA DEL POTRERO]]/TablaAforos[[#This Row],[NUMERO VACAS LOTE]]/TablaAforos[[#This Row],[DIAS OCUPACION]],"")</f>
        <v>60.25</v>
      </c>
      <c r="L4974" s="453">
        <f t="shared" si="858"/>
        <v>2025</v>
      </c>
      <c r="M4974" s="453">
        <f t="shared" si="859"/>
        <v>5</v>
      </c>
      <c r="N4974" s="453">
        <f t="shared" si="860"/>
        <v>7</v>
      </c>
      <c r="O4974" s="453">
        <v>6</v>
      </c>
      <c r="P4974" s="453" t="s">
        <v>217</v>
      </c>
      <c r="Q4974" s="451"/>
    </row>
    <row r="4975" spans="1:17">
      <c r="A4975" s="450">
        <v>45784</v>
      </c>
      <c r="B4975" s="451" t="s">
        <v>81</v>
      </c>
      <c r="C4975" s="451">
        <v>2</v>
      </c>
      <c r="D4975" s="451">
        <v>76</v>
      </c>
      <c r="E4975" s="451">
        <v>2562</v>
      </c>
      <c r="F4975" s="451">
        <v>37</v>
      </c>
      <c r="G4975" s="451">
        <v>1.9</v>
      </c>
      <c r="H4975" s="451">
        <v>1</v>
      </c>
      <c r="I4975" s="451">
        <v>28</v>
      </c>
      <c r="J4975" s="449">
        <v>89.6</v>
      </c>
      <c r="K4975" s="452">
        <f>IFERROR(TablaAforos[[#This Row],[AREA DEL POTRERO]]/TablaAforos[[#This Row],[NUMERO VACAS LOTE]]/TablaAforos[[#This Row],[DIAS OCUPACION]],"")</f>
        <v>69.243243243243242</v>
      </c>
      <c r="L4975" s="453">
        <f t="shared" si="858"/>
        <v>2025</v>
      </c>
      <c r="M4975" s="453">
        <f t="shared" si="859"/>
        <v>5</v>
      </c>
      <c r="N4975" s="453">
        <f t="shared" si="860"/>
        <v>7</v>
      </c>
      <c r="O4975" s="453">
        <v>6</v>
      </c>
      <c r="P4975" s="453" t="s">
        <v>217</v>
      </c>
      <c r="Q4975" s="451"/>
    </row>
    <row r="4976" spans="1:17">
      <c r="A4976" s="450">
        <v>45784</v>
      </c>
      <c r="B4976" s="451" t="s">
        <v>82</v>
      </c>
      <c r="C4976" s="451" t="s">
        <v>86</v>
      </c>
      <c r="D4976" s="451">
        <v>33</v>
      </c>
      <c r="E4976" s="451">
        <v>6348</v>
      </c>
      <c r="F4976" s="451">
        <v>36</v>
      </c>
      <c r="G4976" s="451">
        <v>2.9</v>
      </c>
      <c r="H4976" s="451">
        <v>2</v>
      </c>
      <c r="I4976" s="451">
        <v>32</v>
      </c>
      <c r="J4976" s="449">
        <v>127</v>
      </c>
      <c r="K4976" s="452">
        <f>IFERROR(TablaAforos[[#This Row],[AREA DEL POTRERO]]/TablaAforos[[#This Row],[NUMERO VACAS LOTE]]/TablaAforos[[#This Row],[DIAS OCUPACION]],"")</f>
        <v>88.166666666666671</v>
      </c>
      <c r="L4976" s="453">
        <f>YEAR(A4976)</f>
        <v>2025</v>
      </c>
      <c r="M4976" s="453">
        <f>MONTH(A4976)</f>
        <v>5</v>
      </c>
      <c r="N4976" s="453">
        <f>DAY(A4976)</f>
        <v>7</v>
      </c>
      <c r="O4976" s="453">
        <v>0</v>
      </c>
      <c r="P4976" s="453" t="s">
        <v>217</v>
      </c>
      <c r="Q4976" s="451"/>
    </row>
    <row r="4977" spans="1:17">
      <c r="A4977" s="450">
        <v>45784</v>
      </c>
      <c r="B4977" s="451" t="s">
        <v>82</v>
      </c>
      <c r="C4977" s="451" t="s">
        <v>87</v>
      </c>
      <c r="D4977" s="451">
        <v>70</v>
      </c>
      <c r="E4977" s="451">
        <v>2500</v>
      </c>
      <c r="F4977" s="451">
        <v>37</v>
      </c>
      <c r="G4977" s="451">
        <v>1.9</v>
      </c>
      <c r="H4977" s="451">
        <v>1</v>
      </c>
      <c r="I4977" s="451">
        <v>30</v>
      </c>
      <c r="J4977" s="449">
        <v>90.3</v>
      </c>
      <c r="K4977" s="452">
        <f>IFERROR(TablaAforos[[#This Row],[AREA DEL POTRERO]]/TablaAforos[[#This Row],[NUMERO VACAS LOTE]]/TablaAforos[[#This Row],[DIAS OCUPACION]],"")</f>
        <v>67.567567567567565</v>
      </c>
      <c r="L4977" s="453">
        <f>YEAR(A4977)</f>
        <v>2025</v>
      </c>
      <c r="M4977" s="453">
        <f>MONTH(A4977)</f>
        <v>5</v>
      </c>
      <c r="N4977" s="453">
        <f>DAY(A4977)</f>
        <v>7</v>
      </c>
      <c r="O4977" s="453">
        <v>6</v>
      </c>
      <c r="P4977" s="453" t="s">
        <v>217</v>
      </c>
      <c r="Q4977" s="451"/>
    </row>
    <row r="4978" spans="1:17">
      <c r="A4978" s="450">
        <v>45784</v>
      </c>
      <c r="B4978" s="451" t="s">
        <v>88</v>
      </c>
      <c r="C4978" s="451">
        <v>1</v>
      </c>
      <c r="D4978" s="451">
        <v>7</v>
      </c>
      <c r="E4978" s="451">
        <v>13123</v>
      </c>
      <c r="F4978" s="451">
        <v>60</v>
      </c>
      <c r="G4978" s="451">
        <v>1.7</v>
      </c>
      <c r="H4978" s="451">
        <v>2</v>
      </c>
      <c r="I4978" s="451">
        <v>26</v>
      </c>
      <c r="J4978" s="449">
        <v>107</v>
      </c>
      <c r="K4978" s="452">
        <f>IFERROR(TablaAforos[[#This Row],[AREA DEL POTRERO]]/TablaAforos[[#This Row],[NUMERO VACAS LOTE]]/TablaAforos[[#This Row],[DIAS OCUPACION]],"")</f>
        <v>109.35833333333333</v>
      </c>
      <c r="L4978" s="453">
        <f t="shared" si="858"/>
        <v>2025</v>
      </c>
      <c r="M4978" s="453">
        <f t="shared" si="859"/>
        <v>5</v>
      </c>
      <c r="N4978" s="453">
        <f t="shared" si="860"/>
        <v>7</v>
      </c>
      <c r="O4978" s="453">
        <v>6</v>
      </c>
      <c r="P4978" s="453" t="s">
        <v>216</v>
      </c>
      <c r="Q4978" s="451"/>
    </row>
    <row r="4979" spans="1:17">
      <c r="A4979" s="450">
        <v>45785</v>
      </c>
      <c r="B4979" s="451" t="s">
        <v>81</v>
      </c>
      <c r="C4979" s="451">
        <v>1</v>
      </c>
      <c r="D4979" s="451">
        <v>10</v>
      </c>
      <c r="E4979" s="451">
        <v>2317</v>
      </c>
      <c r="F4979" s="451">
        <v>36</v>
      </c>
      <c r="G4979" s="451">
        <v>1.9</v>
      </c>
      <c r="H4979" s="451">
        <v>1</v>
      </c>
      <c r="I4979" s="451">
        <v>33</v>
      </c>
      <c r="J4979" s="449">
        <v>81.599999999999994</v>
      </c>
      <c r="K4979" s="452">
        <f>IFERROR(TablaAforos[[#This Row],[AREA DEL POTRERO]]/TablaAforos[[#This Row],[NUMERO VACAS LOTE]]/TablaAforos[[#This Row],[DIAS OCUPACION]],"")</f>
        <v>64.361111111111114</v>
      </c>
      <c r="L4979" s="453">
        <f t="shared" si="858"/>
        <v>2025</v>
      </c>
      <c r="M4979" s="453">
        <f t="shared" si="859"/>
        <v>5</v>
      </c>
      <c r="N4979" s="453">
        <f t="shared" si="860"/>
        <v>8</v>
      </c>
      <c r="O4979" s="453">
        <v>6</v>
      </c>
      <c r="P4979" s="453" t="s">
        <v>217</v>
      </c>
      <c r="Q4979" s="451"/>
    </row>
    <row r="4980" spans="1:17">
      <c r="A4980" s="450">
        <v>45785</v>
      </c>
      <c r="B4980" s="451" t="s">
        <v>81</v>
      </c>
      <c r="C4980" s="451">
        <v>2</v>
      </c>
      <c r="D4980" s="451">
        <v>77</v>
      </c>
      <c r="E4980" s="451">
        <v>2066</v>
      </c>
      <c r="F4980" s="451">
        <v>37</v>
      </c>
      <c r="G4980" s="451">
        <v>2.2000000000000002</v>
      </c>
      <c r="H4980" s="451">
        <v>1</v>
      </c>
      <c r="I4980" s="451">
        <v>30</v>
      </c>
      <c r="J4980" s="449">
        <v>83.1</v>
      </c>
      <c r="K4980" s="452">
        <f>IFERROR(TablaAforos[[#This Row],[AREA DEL POTRERO]]/TablaAforos[[#This Row],[NUMERO VACAS LOTE]]/TablaAforos[[#This Row],[DIAS OCUPACION]],"")</f>
        <v>55.837837837837839</v>
      </c>
      <c r="L4980" s="453">
        <f t="shared" si="858"/>
        <v>2025</v>
      </c>
      <c r="M4980" s="453">
        <f t="shared" si="859"/>
        <v>5</v>
      </c>
      <c r="N4980" s="453">
        <f t="shared" si="860"/>
        <v>8</v>
      </c>
      <c r="O4980" s="453">
        <v>6</v>
      </c>
      <c r="P4980" s="453" t="s">
        <v>217</v>
      </c>
      <c r="Q4980" s="451"/>
    </row>
    <row r="4981" spans="1:17">
      <c r="A4981" s="450">
        <v>45785</v>
      </c>
      <c r="B4981" s="451" t="s">
        <v>82</v>
      </c>
      <c r="C4981" s="451" t="s">
        <v>87</v>
      </c>
      <c r="D4981" s="451">
        <v>46</v>
      </c>
      <c r="E4981" s="451">
        <v>2500</v>
      </c>
      <c r="F4981" s="451">
        <v>37</v>
      </c>
      <c r="G4981" s="451">
        <v>2</v>
      </c>
      <c r="H4981" s="451">
        <v>1</v>
      </c>
      <c r="I4981" s="451">
        <v>32</v>
      </c>
      <c r="J4981" s="449">
        <v>87.8</v>
      </c>
      <c r="K4981" s="452">
        <f>IFERROR(TablaAforos[[#This Row],[AREA DEL POTRERO]]/TablaAforos[[#This Row],[NUMERO VACAS LOTE]]/TablaAforos[[#This Row],[DIAS OCUPACION]],"")</f>
        <v>67.567567567567565</v>
      </c>
      <c r="L4981" s="453">
        <f t="shared" ref="L4981:L4994" si="861">YEAR(A4981)</f>
        <v>2025</v>
      </c>
      <c r="M4981" s="453">
        <f t="shared" ref="M4981:M4994" si="862">MONTH(A4981)</f>
        <v>5</v>
      </c>
      <c r="N4981" s="453">
        <f t="shared" ref="N4981:N4994" si="863">DAY(A4981)</f>
        <v>8</v>
      </c>
      <c r="O4981" s="453">
        <v>6</v>
      </c>
      <c r="P4981" s="453" t="s">
        <v>217</v>
      </c>
      <c r="Q4981" s="451"/>
    </row>
    <row r="4982" spans="1:17">
      <c r="A4982" s="450">
        <v>45786</v>
      </c>
      <c r="B4982" s="451" t="s">
        <v>81</v>
      </c>
      <c r="C4982" s="451">
        <v>1</v>
      </c>
      <c r="D4982" s="451">
        <v>11</v>
      </c>
      <c r="E4982" s="451">
        <v>2272</v>
      </c>
      <c r="F4982" s="451">
        <v>36</v>
      </c>
      <c r="G4982" s="451">
        <v>2.2000000000000002</v>
      </c>
      <c r="H4982" s="451">
        <v>1</v>
      </c>
      <c r="I4982" s="451">
        <v>33</v>
      </c>
      <c r="J4982" s="449">
        <v>94.1</v>
      </c>
      <c r="K4982" s="452">
        <f>IFERROR(TablaAforos[[#This Row],[AREA DEL POTRERO]]/TablaAforos[[#This Row],[NUMERO VACAS LOTE]]/TablaAforos[[#This Row],[DIAS OCUPACION]],"")</f>
        <v>63.111111111111114</v>
      </c>
      <c r="L4982" s="453">
        <f>YEAR(A4982)</f>
        <v>2025</v>
      </c>
      <c r="M4982" s="453">
        <f>MONTH(A4982)</f>
        <v>5</v>
      </c>
      <c r="N4982" s="453">
        <f>DAY(A4982)</f>
        <v>9</v>
      </c>
      <c r="O4982" s="453">
        <v>6</v>
      </c>
      <c r="P4982" s="453" t="s">
        <v>217</v>
      </c>
      <c r="Q4982" s="451"/>
    </row>
    <row r="4983" spans="1:17">
      <c r="A4983" s="450">
        <v>45786</v>
      </c>
      <c r="B4983" s="451" t="s">
        <v>81</v>
      </c>
      <c r="C4983" s="451">
        <v>2</v>
      </c>
      <c r="D4983" s="451">
        <v>79</v>
      </c>
      <c r="E4983" s="451">
        <v>2750</v>
      </c>
      <c r="F4983" s="451">
        <v>37</v>
      </c>
      <c r="G4983" s="451">
        <v>2.4</v>
      </c>
      <c r="H4983" s="451">
        <v>1</v>
      </c>
      <c r="I4983" s="451">
        <v>32</v>
      </c>
      <c r="J4983" s="449">
        <v>109</v>
      </c>
      <c r="K4983" s="452">
        <f>IFERROR(TablaAforos[[#This Row],[AREA DEL POTRERO]]/TablaAforos[[#This Row],[NUMERO VACAS LOTE]]/TablaAforos[[#This Row],[DIAS OCUPACION]],"")</f>
        <v>74.324324324324323</v>
      </c>
      <c r="L4983" s="453">
        <f t="shared" si="861"/>
        <v>2025</v>
      </c>
      <c r="M4983" s="453">
        <f t="shared" si="862"/>
        <v>5</v>
      </c>
      <c r="N4983" s="453">
        <f t="shared" si="863"/>
        <v>9</v>
      </c>
      <c r="O4983" s="453">
        <v>6</v>
      </c>
      <c r="P4983" s="453" t="s">
        <v>217</v>
      </c>
      <c r="Q4983" s="451"/>
    </row>
    <row r="4984" spans="1:17" ht="23.25" customHeight="1">
      <c r="A4984" s="450">
        <v>45786</v>
      </c>
      <c r="B4984" s="451" t="s">
        <v>82</v>
      </c>
      <c r="C4984" s="451" t="s">
        <v>87</v>
      </c>
      <c r="D4984" s="451">
        <v>47</v>
      </c>
      <c r="E4984" s="451">
        <v>2500</v>
      </c>
      <c r="F4984" s="451">
        <v>37</v>
      </c>
      <c r="G4984" s="451">
        <v>1.9</v>
      </c>
      <c r="H4984" s="451">
        <v>1</v>
      </c>
      <c r="I4984" s="451">
        <v>32</v>
      </c>
      <c r="J4984" s="449">
        <v>85.6</v>
      </c>
      <c r="K4984" s="452">
        <f>IFERROR(TablaAforos[[#This Row],[AREA DEL POTRERO]]/TablaAforos[[#This Row],[NUMERO VACAS LOTE]]/TablaAforos[[#This Row],[DIAS OCUPACION]],"")</f>
        <v>67.567567567567565</v>
      </c>
      <c r="L4984" s="453">
        <f t="shared" si="861"/>
        <v>2025</v>
      </c>
      <c r="M4984" s="453">
        <f t="shared" si="862"/>
        <v>5</v>
      </c>
      <c r="N4984" s="453">
        <f t="shared" si="863"/>
        <v>9</v>
      </c>
      <c r="O4984" s="453">
        <v>6</v>
      </c>
      <c r="P4984" s="453" t="s">
        <v>217</v>
      </c>
      <c r="Q4984" s="451"/>
    </row>
    <row r="4985" spans="1:17" ht="23.25" customHeight="1">
      <c r="A4985" s="450">
        <v>45786</v>
      </c>
      <c r="B4985" s="451" t="s">
        <v>82</v>
      </c>
      <c r="C4985" s="451" t="s">
        <v>86</v>
      </c>
      <c r="D4985" s="451">
        <v>31</v>
      </c>
      <c r="E4985" s="451">
        <v>6323</v>
      </c>
      <c r="F4985" s="451">
        <v>37</v>
      </c>
      <c r="G4985" s="451">
        <v>2.4</v>
      </c>
      <c r="H4985" s="451">
        <v>1.5</v>
      </c>
      <c r="I4985" s="451">
        <v>33</v>
      </c>
      <c r="J4985" s="449">
        <v>166</v>
      </c>
      <c r="K4985" s="452">
        <f>IFERROR(TablaAforos[[#This Row],[AREA DEL POTRERO]]/TablaAforos[[#This Row],[NUMERO VACAS LOTE]]/TablaAforos[[#This Row],[DIAS OCUPACION]],"")</f>
        <v>113.92792792792794</v>
      </c>
      <c r="L4985" s="453">
        <f>YEAR(A4985)</f>
        <v>2025</v>
      </c>
      <c r="M4985" s="453">
        <f>MONTH(A4985)</f>
        <v>5</v>
      </c>
      <c r="N4985" s="453">
        <f>DAY(A4985)</f>
        <v>9</v>
      </c>
      <c r="O4985" s="453">
        <v>6</v>
      </c>
      <c r="P4985" s="453" t="s">
        <v>217</v>
      </c>
      <c r="Q4985" s="451"/>
    </row>
    <row r="4986" spans="1:17" ht="23.25" customHeight="1">
      <c r="A4986" s="450">
        <v>45786</v>
      </c>
      <c r="B4986" s="451" t="s">
        <v>88</v>
      </c>
      <c r="C4986" s="451">
        <v>1</v>
      </c>
      <c r="D4986" s="451">
        <v>10</v>
      </c>
      <c r="E4986" s="451">
        <v>6021</v>
      </c>
      <c r="F4986" s="451">
        <v>57</v>
      </c>
      <c r="G4986" s="451">
        <v>1.4</v>
      </c>
      <c r="H4986" s="451">
        <v>1.5</v>
      </c>
      <c r="I4986" s="451">
        <v>27</v>
      </c>
      <c r="J4986" s="449">
        <v>100</v>
      </c>
      <c r="K4986" s="452">
        <f>IFERROR(TablaAforos[[#This Row],[AREA DEL POTRERO]]/TablaAforos[[#This Row],[NUMERO VACAS LOTE]]/TablaAforos[[#This Row],[DIAS OCUPACION]],"")</f>
        <v>70.421052631578945</v>
      </c>
      <c r="L4986" s="453">
        <f t="shared" si="861"/>
        <v>2025</v>
      </c>
      <c r="M4986" s="453">
        <f t="shared" si="862"/>
        <v>5</v>
      </c>
      <c r="N4986" s="453">
        <f t="shared" si="863"/>
        <v>9</v>
      </c>
      <c r="O4986" s="453">
        <v>6</v>
      </c>
      <c r="P4986" s="453" t="s">
        <v>216</v>
      </c>
      <c r="Q4986" s="451"/>
    </row>
    <row r="4987" spans="1:17" ht="23.25" customHeight="1">
      <c r="A4987" s="450">
        <v>45757</v>
      </c>
      <c r="B4987" s="451" t="s">
        <v>81</v>
      </c>
      <c r="C4987" s="451">
        <v>1</v>
      </c>
      <c r="D4987" s="451">
        <v>12</v>
      </c>
      <c r="E4987" s="451">
        <v>2121</v>
      </c>
      <c r="F4987" s="451">
        <v>36</v>
      </c>
      <c r="G4987" s="451">
        <v>1.9</v>
      </c>
      <c r="H4987" s="451">
        <v>1</v>
      </c>
      <c r="I4987" s="451">
        <v>33</v>
      </c>
      <c r="J4987" s="449">
        <v>81.3</v>
      </c>
      <c r="K4987" s="452">
        <f>IFERROR(TablaAforos[[#This Row],[AREA DEL POTRERO]]/TablaAforos[[#This Row],[NUMERO VACAS LOTE]]/TablaAforos[[#This Row],[DIAS OCUPACION]],"")</f>
        <v>58.916666666666664</v>
      </c>
      <c r="L4987" s="453">
        <f>YEAR(A4987)</f>
        <v>2025</v>
      </c>
      <c r="M4987" s="453">
        <f>MONTH(A4987)</f>
        <v>4</v>
      </c>
      <c r="N4987" s="453">
        <f>DAY(A4987)</f>
        <v>10</v>
      </c>
      <c r="O4987" s="453">
        <v>6</v>
      </c>
      <c r="P4987" s="453" t="s">
        <v>217</v>
      </c>
      <c r="Q4987" s="451"/>
    </row>
    <row r="4988" spans="1:17" ht="23.25" customHeight="1">
      <c r="A4988" s="450">
        <v>45787</v>
      </c>
      <c r="B4988" s="451" t="s">
        <v>82</v>
      </c>
      <c r="C4988" s="451" t="s">
        <v>86</v>
      </c>
      <c r="D4988" s="451">
        <v>14</v>
      </c>
      <c r="E4988" s="451">
        <v>2500</v>
      </c>
      <c r="F4988" s="451">
        <v>37</v>
      </c>
      <c r="G4988" s="451">
        <v>1.7</v>
      </c>
      <c r="H4988" s="451">
        <v>0.5</v>
      </c>
      <c r="I4988" s="451">
        <v>32</v>
      </c>
      <c r="J4988" s="449">
        <v>142</v>
      </c>
      <c r="K4988" s="452">
        <f>IFERROR(TablaAforos[[#This Row],[AREA DEL POTRERO]]/TablaAforos[[#This Row],[NUMERO VACAS LOTE]]/TablaAforos[[#This Row],[DIAS OCUPACION]],"")</f>
        <v>135.13513513513513</v>
      </c>
      <c r="L4988" s="453">
        <f>YEAR(A4988)</f>
        <v>2025</v>
      </c>
      <c r="M4988" s="453">
        <f>MONTH(A4988)</f>
        <v>5</v>
      </c>
      <c r="N4988" s="453">
        <f>DAY(A4988)</f>
        <v>10</v>
      </c>
      <c r="O4988" s="453">
        <v>6</v>
      </c>
      <c r="P4988" s="453" t="s">
        <v>217</v>
      </c>
      <c r="Q4988" s="451"/>
    </row>
    <row r="4989" spans="1:17">
      <c r="A4989" s="450">
        <v>45787</v>
      </c>
      <c r="B4989" s="451" t="s">
        <v>82</v>
      </c>
      <c r="C4989" s="451" t="s">
        <v>87</v>
      </c>
      <c r="D4989" s="451">
        <v>48</v>
      </c>
      <c r="E4989" s="451">
        <v>2500</v>
      </c>
      <c r="F4989" s="451">
        <v>37</v>
      </c>
      <c r="G4989" s="451">
        <v>2.1</v>
      </c>
      <c r="H4989" s="451">
        <v>1</v>
      </c>
      <c r="I4989" s="451">
        <v>32</v>
      </c>
      <c r="J4989" s="449">
        <v>96.2</v>
      </c>
      <c r="K4989" s="452">
        <f>IFERROR(TablaAforos[[#This Row],[AREA DEL POTRERO]]/TablaAforos[[#This Row],[NUMERO VACAS LOTE]]/TablaAforos[[#This Row],[DIAS OCUPACION]],"")</f>
        <v>67.567567567567565</v>
      </c>
      <c r="L4989" s="453">
        <f t="shared" si="861"/>
        <v>2025</v>
      </c>
      <c r="M4989" s="453">
        <f t="shared" si="862"/>
        <v>5</v>
      </c>
      <c r="N4989" s="453">
        <f t="shared" si="863"/>
        <v>10</v>
      </c>
      <c r="O4989" s="453">
        <v>6</v>
      </c>
      <c r="P4989" s="453" t="s">
        <v>217</v>
      </c>
      <c r="Q4989" s="451"/>
    </row>
    <row r="4990" spans="1:17">
      <c r="A4990" s="450">
        <v>45788</v>
      </c>
      <c r="B4990" s="451" t="s">
        <v>81</v>
      </c>
      <c r="C4990" s="451">
        <v>1</v>
      </c>
      <c r="D4990" s="451">
        <v>14</v>
      </c>
      <c r="E4990" s="451">
        <v>2247</v>
      </c>
      <c r="F4990" s="451">
        <v>36</v>
      </c>
      <c r="G4990" s="451">
        <v>2.2000000000000002</v>
      </c>
      <c r="H4990" s="451">
        <v>1</v>
      </c>
      <c r="I4990" s="451">
        <v>33</v>
      </c>
      <c r="J4990" s="449">
        <v>86.8</v>
      </c>
      <c r="K4990" s="452">
        <f>IFERROR(TablaAforos[[#This Row],[AREA DEL POTRERO]]/TablaAforos[[#This Row],[NUMERO VACAS LOTE]]/TablaAforos[[#This Row],[DIAS OCUPACION]],"")</f>
        <v>62.416666666666664</v>
      </c>
      <c r="L4990" s="453">
        <f>YEAR(A4990)</f>
        <v>2025</v>
      </c>
      <c r="M4990" s="453">
        <f>MONTH(A4990)</f>
        <v>5</v>
      </c>
      <c r="N4990" s="453">
        <f>DAY(A4990)</f>
        <v>11</v>
      </c>
      <c r="O4990" s="453">
        <v>6</v>
      </c>
      <c r="P4990" s="453" t="s">
        <v>217</v>
      </c>
      <c r="Q4990" s="451"/>
    </row>
    <row r="4991" spans="1:17">
      <c r="A4991" s="450">
        <v>45788</v>
      </c>
      <c r="B4991" s="451" t="s">
        <v>82</v>
      </c>
      <c r="C4991" s="451" t="s">
        <v>86</v>
      </c>
      <c r="D4991" s="451">
        <v>15</v>
      </c>
      <c r="E4991" s="451">
        <v>2500</v>
      </c>
      <c r="F4991" s="451">
        <v>37</v>
      </c>
      <c r="G4991" s="451">
        <v>1.6</v>
      </c>
      <c r="H4991" s="451">
        <v>0.5</v>
      </c>
      <c r="I4991" s="451">
        <v>32</v>
      </c>
      <c r="J4991" s="449">
        <v>138</v>
      </c>
      <c r="K4991" s="452">
        <f>IFERROR(TablaAforos[[#This Row],[AREA DEL POTRERO]]/TablaAforos[[#This Row],[NUMERO VACAS LOTE]]/TablaAforos[[#This Row],[DIAS OCUPACION]],"")</f>
        <v>135.13513513513513</v>
      </c>
      <c r="L4991" s="453">
        <f>YEAR(A4991)</f>
        <v>2025</v>
      </c>
      <c r="M4991" s="453">
        <f>MONTH(A4991)</f>
        <v>5</v>
      </c>
      <c r="N4991" s="453">
        <f>DAY(A4991)</f>
        <v>11</v>
      </c>
      <c r="O4991" s="453">
        <v>6</v>
      </c>
      <c r="P4991" s="453" t="s">
        <v>217</v>
      </c>
      <c r="Q4991" s="451"/>
    </row>
    <row r="4992" spans="1:17">
      <c r="A4992" s="450">
        <v>45788</v>
      </c>
      <c r="B4992" s="451" t="s">
        <v>82</v>
      </c>
      <c r="C4992" s="451" t="s">
        <v>86</v>
      </c>
      <c r="D4992" s="451">
        <v>16</v>
      </c>
      <c r="E4992" s="451">
        <v>2500</v>
      </c>
      <c r="F4992" s="451">
        <v>37</v>
      </c>
      <c r="G4992" s="451">
        <v>1.7</v>
      </c>
      <c r="H4992" s="451">
        <v>0.5</v>
      </c>
      <c r="I4992" s="451">
        <v>31</v>
      </c>
      <c r="J4992" s="449">
        <v>144</v>
      </c>
      <c r="K4992" s="452">
        <f>IFERROR(TablaAforos[[#This Row],[AREA DEL POTRERO]]/TablaAforos[[#This Row],[NUMERO VACAS LOTE]]/TablaAforos[[#This Row],[DIAS OCUPACION]],"")</f>
        <v>135.13513513513513</v>
      </c>
      <c r="L4992" s="453">
        <f>YEAR(A4992)</f>
        <v>2025</v>
      </c>
      <c r="M4992" s="453">
        <f>MONTH(A4992)</f>
        <v>5</v>
      </c>
      <c r="N4992" s="453">
        <f>DAY(A4992)</f>
        <v>11</v>
      </c>
      <c r="O4992" s="453">
        <v>6</v>
      </c>
      <c r="P4992" s="453" t="s">
        <v>217</v>
      </c>
      <c r="Q4992" s="451"/>
    </row>
    <row r="4993" spans="1:17">
      <c r="A4993" s="450">
        <v>45788</v>
      </c>
      <c r="B4993" s="451" t="s">
        <v>82</v>
      </c>
      <c r="C4993" s="451" t="s">
        <v>87</v>
      </c>
      <c r="D4993" s="451">
        <v>49</v>
      </c>
      <c r="E4993" s="451">
        <v>2500</v>
      </c>
      <c r="F4993" s="451">
        <v>37</v>
      </c>
      <c r="G4993" s="451">
        <v>2</v>
      </c>
      <c r="H4993" s="451">
        <v>1</v>
      </c>
      <c r="I4993" s="451">
        <v>32</v>
      </c>
      <c r="J4993" s="449">
        <v>89.7</v>
      </c>
      <c r="K4993" s="452">
        <f>IFERROR(TablaAforos[[#This Row],[AREA DEL POTRERO]]/TablaAforos[[#This Row],[NUMERO VACAS LOTE]]/TablaAforos[[#This Row],[DIAS OCUPACION]],"")</f>
        <v>67.567567567567565</v>
      </c>
      <c r="L4993" s="453">
        <f>YEAR(A4993)</f>
        <v>2025</v>
      </c>
      <c r="M4993" s="453">
        <f>MONTH(A4993)</f>
        <v>5</v>
      </c>
      <c r="N4993" s="453">
        <f>DAY(A4993)</f>
        <v>11</v>
      </c>
      <c r="O4993" s="453">
        <v>6</v>
      </c>
      <c r="P4993" s="453" t="s">
        <v>217</v>
      </c>
      <c r="Q4993" s="451"/>
    </row>
    <row r="4994" spans="1:17">
      <c r="A4994" s="450">
        <v>45788</v>
      </c>
      <c r="B4994" s="451" t="s">
        <v>88</v>
      </c>
      <c r="C4994" s="451">
        <v>1</v>
      </c>
      <c r="D4994" s="451">
        <v>11</v>
      </c>
      <c r="E4994" s="451">
        <v>7920</v>
      </c>
      <c r="F4994" s="451">
        <v>57</v>
      </c>
      <c r="G4994" s="451">
        <v>1.7</v>
      </c>
      <c r="H4994" s="451">
        <v>2</v>
      </c>
      <c r="I4994" s="451">
        <v>27</v>
      </c>
      <c r="J4994" s="449">
        <v>105</v>
      </c>
      <c r="K4994" s="452">
        <f>IFERROR(TablaAforos[[#This Row],[AREA DEL POTRERO]]/TablaAforos[[#This Row],[NUMERO VACAS LOTE]]/TablaAforos[[#This Row],[DIAS OCUPACION]],"")</f>
        <v>69.473684210526315</v>
      </c>
      <c r="L4994" s="453">
        <f t="shared" si="861"/>
        <v>2025</v>
      </c>
      <c r="M4994" s="453">
        <f t="shared" si="862"/>
        <v>5</v>
      </c>
      <c r="N4994" s="453">
        <f t="shared" si="863"/>
        <v>11</v>
      </c>
      <c r="O4994" s="453">
        <v>6</v>
      </c>
      <c r="P4994" s="453" t="s">
        <v>216</v>
      </c>
      <c r="Q4994" s="451"/>
    </row>
    <row r="4995" spans="1:17">
      <c r="A4995" s="450">
        <v>45789</v>
      </c>
      <c r="B4995" s="451" t="s">
        <v>81</v>
      </c>
      <c r="C4995" s="451">
        <v>1</v>
      </c>
      <c r="D4995" s="451">
        <v>59</v>
      </c>
      <c r="E4995" s="451">
        <v>2452</v>
      </c>
      <c r="F4995" s="451">
        <v>36</v>
      </c>
      <c r="G4995" s="451">
        <v>2.1</v>
      </c>
      <c r="H4995" s="451">
        <v>1</v>
      </c>
      <c r="I4995" s="451">
        <v>30</v>
      </c>
      <c r="J4995" s="449">
        <v>93</v>
      </c>
      <c r="K4995" s="452">
        <f>IFERROR(TablaAforos[[#This Row],[AREA DEL POTRERO]]/TablaAforos[[#This Row],[NUMERO VACAS LOTE]]/TablaAforos[[#This Row],[DIAS OCUPACION]],"")</f>
        <v>68.111111111111114</v>
      </c>
      <c r="L4995" s="453">
        <f t="shared" ref="L4995:L5004" si="864">YEAR(A4995)</f>
        <v>2025</v>
      </c>
      <c r="M4995" s="453">
        <f t="shared" ref="M4995:M5004" si="865">MONTH(A4995)</f>
        <v>5</v>
      </c>
      <c r="N4995" s="453">
        <f t="shared" ref="N4995:N5004" si="866">DAY(A4995)</f>
        <v>12</v>
      </c>
      <c r="O4995" s="453">
        <v>6</v>
      </c>
      <c r="P4995" s="453" t="s">
        <v>217</v>
      </c>
      <c r="Q4995" s="451"/>
    </row>
    <row r="4996" spans="1:17">
      <c r="A4996" s="450">
        <v>45789</v>
      </c>
      <c r="B4996" s="451" t="s">
        <v>82</v>
      </c>
      <c r="C4996" s="451" t="s">
        <v>86</v>
      </c>
      <c r="D4996" s="451">
        <v>17</v>
      </c>
      <c r="E4996" s="451">
        <v>2500</v>
      </c>
      <c r="F4996" s="451">
        <v>37</v>
      </c>
      <c r="G4996" s="451">
        <v>1.8</v>
      </c>
      <c r="H4996" s="451">
        <v>0.5</v>
      </c>
      <c r="I4996" s="451">
        <v>30</v>
      </c>
      <c r="J4996" s="449">
        <v>149</v>
      </c>
      <c r="K4996" s="452">
        <f>IFERROR(TablaAforos[[#This Row],[AREA DEL POTRERO]]/TablaAforos[[#This Row],[NUMERO VACAS LOTE]]/TablaAforos[[#This Row],[DIAS OCUPACION]],"")</f>
        <v>135.13513513513513</v>
      </c>
      <c r="L4996" s="453">
        <f t="shared" si="864"/>
        <v>2025</v>
      </c>
      <c r="M4996" s="453">
        <f t="shared" si="865"/>
        <v>5</v>
      </c>
      <c r="N4996" s="453">
        <f t="shared" si="866"/>
        <v>12</v>
      </c>
      <c r="O4996" s="453">
        <v>6</v>
      </c>
      <c r="P4996" s="453" t="s">
        <v>217</v>
      </c>
      <c r="Q4996" s="451"/>
    </row>
    <row r="4997" spans="1:17">
      <c r="A4997" s="450">
        <v>45789</v>
      </c>
      <c r="B4997" s="451" t="s">
        <v>82</v>
      </c>
      <c r="C4997" s="451" t="s">
        <v>86</v>
      </c>
      <c r="D4997" s="451">
        <v>18</v>
      </c>
      <c r="E4997" s="451">
        <v>2500</v>
      </c>
      <c r="F4997" s="451">
        <v>37</v>
      </c>
      <c r="G4997" s="451">
        <v>2</v>
      </c>
      <c r="H4997" s="451">
        <v>0.5</v>
      </c>
      <c r="I4997" s="451">
        <v>30</v>
      </c>
      <c r="J4997" s="449">
        <v>168</v>
      </c>
      <c r="K4997" s="452">
        <f>IFERROR(TablaAforos[[#This Row],[AREA DEL POTRERO]]/TablaAforos[[#This Row],[NUMERO VACAS LOTE]]/TablaAforos[[#This Row],[DIAS OCUPACION]],"")</f>
        <v>135.13513513513513</v>
      </c>
      <c r="L4997" s="453">
        <f t="shared" si="864"/>
        <v>2025</v>
      </c>
      <c r="M4997" s="453">
        <f t="shared" si="865"/>
        <v>5</v>
      </c>
      <c r="N4997" s="453">
        <f t="shared" si="866"/>
        <v>12</v>
      </c>
      <c r="O4997" s="453">
        <v>6</v>
      </c>
      <c r="P4997" s="453" t="s">
        <v>217</v>
      </c>
      <c r="Q4997" s="451"/>
    </row>
    <row r="4998" spans="1:17">
      <c r="A4998" s="450">
        <v>45789</v>
      </c>
      <c r="B4998" s="451" t="s">
        <v>82</v>
      </c>
      <c r="C4998" s="451" t="s">
        <v>87</v>
      </c>
      <c r="D4998" s="451">
        <v>50</v>
      </c>
      <c r="E4998" s="451">
        <v>2500</v>
      </c>
      <c r="F4998" s="451">
        <v>37</v>
      </c>
      <c r="G4998" s="451">
        <v>2</v>
      </c>
      <c r="H4998" s="451">
        <v>1</v>
      </c>
      <c r="I4998" s="451">
        <v>32</v>
      </c>
      <c r="J4998" s="449">
        <v>90</v>
      </c>
      <c r="K4998" s="452">
        <f>IFERROR(TablaAforos[[#This Row],[AREA DEL POTRERO]]/TablaAforos[[#This Row],[NUMERO VACAS LOTE]]/TablaAforos[[#This Row],[DIAS OCUPACION]],"")</f>
        <v>67.567567567567565</v>
      </c>
      <c r="L4998" s="453">
        <f t="shared" si="864"/>
        <v>2025</v>
      </c>
      <c r="M4998" s="453">
        <f t="shared" si="865"/>
        <v>5</v>
      </c>
      <c r="N4998" s="453">
        <f t="shared" si="866"/>
        <v>12</v>
      </c>
      <c r="O4998" s="453">
        <v>6</v>
      </c>
      <c r="P4998" s="453" t="s">
        <v>217</v>
      </c>
      <c r="Q4998" s="451"/>
    </row>
    <row r="4999" spans="1:17">
      <c r="A4999" s="450">
        <v>45790</v>
      </c>
      <c r="B4999" s="451" t="s">
        <v>81</v>
      </c>
      <c r="C4999" s="451">
        <v>2</v>
      </c>
      <c r="D4999" s="451">
        <v>81</v>
      </c>
      <c r="E4999" s="451">
        <v>2191</v>
      </c>
      <c r="F4999" s="451">
        <v>37</v>
      </c>
      <c r="G4999" s="451">
        <v>2.4</v>
      </c>
      <c r="H4999" s="451">
        <v>1</v>
      </c>
      <c r="I4999" s="451">
        <v>37</v>
      </c>
      <c r="J4999" s="449">
        <v>91.1</v>
      </c>
      <c r="K4999" s="452">
        <f>IFERROR(TablaAforos[[#This Row],[AREA DEL POTRERO]]/TablaAforos[[#This Row],[NUMERO VACAS LOTE]]/TablaAforos[[#This Row],[DIAS OCUPACION]],"")</f>
        <v>59.216216216216218</v>
      </c>
      <c r="L4999" s="453">
        <f t="shared" si="864"/>
        <v>2025</v>
      </c>
      <c r="M4999" s="453">
        <f t="shared" si="865"/>
        <v>5</v>
      </c>
      <c r="N4999" s="453">
        <f t="shared" si="866"/>
        <v>13</v>
      </c>
      <c r="O4999" s="453">
        <v>6</v>
      </c>
      <c r="P4999" s="453" t="s">
        <v>217</v>
      </c>
      <c r="Q4999" s="451"/>
    </row>
    <row r="5000" spans="1:17">
      <c r="A5000" s="335">
        <v>45790</v>
      </c>
      <c r="B5000" s="336" t="s">
        <v>82</v>
      </c>
      <c r="C5000" s="336" t="s">
        <v>86</v>
      </c>
      <c r="D5000" s="336">
        <v>19</v>
      </c>
      <c r="E5000" s="336">
        <v>2500</v>
      </c>
      <c r="F5000" s="336">
        <v>37</v>
      </c>
      <c r="G5000" s="336">
        <v>2.4</v>
      </c>
      <c r="H5000" s="336">
        <v>0.5</v>
      </c>
      <c r="I5000" s="336">
        <v>30</v>
      </c>
      <c r="J5000" s="21">
        <v>200</v>
      </c>
      <c r="K5000" s="337">
        <f>IFERROR(TablaAforos[[#This Row],[AREA DEL POTRERO]]/TablaAforos[[#This Row],[NUMERO VACAS LOTE]]/TablaAforos[[#This Row],[DIAS OCUPACION]],"")</f>
        <v>135.13513513513513</v>
      </c>
      <c r="L5000" s="338">
        <f>YEAR(A5000)</f>
        <v>2025</v>
      </c>
      <c r="M5000" s="338">
        <f>MONTH(A5000)</f>
        <v>5</v>
      </c>
      <c r="N5000" s="338">
        <f>DAY(A5000)</f>
        <v>13</v>
      </c>
      <c r="O5000" s="338">
        <v>6</v>
      </c>
      <c r="P5000" s="338" t="s">
        <v>217</v>
      </c>
      <c r="Q5000" s="336"/>
    </row>
    <row r="5001" spans="1:17">
      <c r="A5001" s="450">
        <v>45790</v>
      </c>
      <c r="B5001" s="451" t="s">
        <v>82</v>
      </c>
      <c r="C5001" s="451" t="s">
        <v>87</v>
      </c>
      <c r="D5001" s="451">
        <v>51</v>
      </c>
      <c r="E5001" s="451">
        <v>2500</v>
      </c>
      <c r="F5001" s="451">
        <v>37</v>
      </c>
      <c r="G5001" s="451">
        <v>2.2999999999999998</v>
      </c>
      <c r="H5001" s="451">
        <v>1</v>
      </c>
      <c r="I5001" s="451">
        <v>32</v>
      </c>
      <c r="J5001" s="449">
        <v>104</v>
      </c>
      <c r="K5001" s="452">
        <f>IFERROR(TablaAforos[[#This Row],[AREA DEL POTRERO]]/TablaAforos[[#This Row],[NUMERO VACAS LOTE]]/TablaAforos[[#This Row],[DIAS OCUPACION]],"")</f>
        <v>67.567567567567565</v>
      </c>
      <c r="L5001" s="453">
        <f t="shared" si="864"/>
        <v>2025</v>
      </c>
      <c r="M5001" s="453">
        <f t="shared" si="865"/>
        <v>5</v>
      </c>
      <c r="N5001" s="453">
        <f t="shared" si="866"/>
        <v>13</v>
      </c>
      <c r="O5001" s="453">
        <v>6</v>
      </c>
      <c r="P5001" s="453" t="s">
        <v>217</v>
      </c>
      <c r="Q5001" s="451"/>
    </row>
    <row r="5002" spans="1:17">
      <c r="A5002" s="450">
        <v>45790</v>
      </c>
      <c r="B5002" s="451" t="s">
        <v>88</v>
      </c>
      <c r="C5002" s="451">
        <v>1</v>
      </c>
      <c r="D5002" s="451">
        <v>12</v>
      </c>
      <c r="E5002" s="451">
        <v>11460</v>
      </c>
      <c r="F5002" s="451">
        <v>58</v>
      </c>
      <c r="G5002" s="451">
        <v>1.6</v>
      </c>
      <c r="H5002" s="451">
        <v>2</v>
      </c>
      <c r="I5002" s="451">
        <v>27</v>
      </c>
      <c r="J5002" s="449">
        <v>96</v>
      </c>
      <c r="K5002" s="452">
        <f>IFERROR(TablaAforos[[#This Row],[AREA DEL POTRERO]]/TablaAforos[[#This Row],[NUMERO VACAS LOTE]]/TablaAforos[[#This Row],[DIAS OCUPACION]],"")</f>
        <v>98.793103448275858</v>
      </c>
      <c r="L5002" s="453">
        <f t="shared" si="864"/>
        <v>2025</v>
      </c>
      <c r="M5002" s="453">
        <f t="shared" si="865"/>
        <v>5</v>
      </c>
      <c r="N5002" s="453">
        <f t="shared" si="866"/>
        <v>13</v>
      </c>
      <c r="O5002" s="453">
        <v>6</v>
      </c>
      <c r="P5002" s="453" t="s">
        <v>216</v>
      </c>
      <c r="Q5002" s="451"/>
    </row>
    <row r="5003" spans="1:17">
      <c r="A5003" s="335">
        <v>45791</v>
      </c>
      <c r="B5003" s="336" t="s">
        <v>81</v>
      </c>
      <c r="C5003" s="336">
        <v>1</v>
      </c>
      <c r="D5003" s="336">
        <v>58</v>
      </c>
      <c r="E5003" s="336">
        <v>2826</v>
      </c>
      <c r="F5003" s="336">
        <v>36</v>
      </c>
      <c r="G5003" s="336">
        <v>2</v>
      </c>
      <c r="H5003" s="336">
        <v>1</v>
      </c>
      <c r="I5003" s="336">
        <v>30</v>
      </c>
      <c r="J5003" s="21">
        <v>107</v>
      </c>
      <c r="K5003" s="337">
        <f>IFERROR(TablaAforos[[#This Row],[AREA DEL POTRERO]]/TablaAforos[[#This Row],[NUMERO VACAS LOTE]]/TablaAforos[[#This Row],[DIAS OCUPACION]],"")</f>
        <v>78.5</v>
      </c>
      <c r="L5003" s="338">
        <f>YEAR(A5003)</f>
        <v>2025</v>
      </c>
      <c r="M5003" s="338">
        <f>MONTH(A5003)</f>
        <v>5</v>
      </c>
      <c r="N5003" s="338">
        <f>DAY(A5003)</f>
        <v>14</v>
      </c>
      <c r="O5003" s="338">
        <v>6</v>
      </c>
      <c r="P5003" s="338" t="s">
        <v>217</v>
      </c>
      <c r="Q5003" s="336"/>
    </row>
    <row r="5004" spans="1:17">
      <c r="A5004" s="450">
        <v>45790</v>
      </c>
      <c r="B5004" s="451" t="s">
        <v>81</v>
      </c>
      <c r="C5004" s="451">
        <v>2</v>
      </c>
      <c r="D5004" s="451">
        <v>71</v>
      </c>
      <c r="E5004" s="451">
        <v>2184</v>
      </c>
      <c r="F5004" s="451">
        <v>37</v>
      </c>
      <c r="G5004" s="451">
        <v>2.1</v>
      </c>
      <c r="H5004" s="451">
        <v>2.1</v>
      </c>
      <c r="I5004" s="451">
        <v>38</v>
      </c>
      <c r="J5004" s="449">
        <v>83.6</v>
      </c>
      <c r="K5004" s="452">
        <f>IFERROR(TablaAforos[[#This Row],[AREA DEL POTRERO]]/TablaAforos[[#This Row],[NUMERO VACAS LOTE]]/TablaAforos[[#This Row],[DIAS OCUPACION]],"")</f>
        <v>28.108108108108105</v>
      </c>
      <c r="L5004" s="453">
        <f t="shared" si="864"/>
        <v>2025</v>
      </c>
      <c r="M5004" s="453">
        <f t="shared" si="865"/>
        <v>5</v>
      </c>
      <c r="N5004" s="453">
        <f t="shared" si="866"/>
        <v>13</v>
      </c>
      <c r="O5004" s="453">
        <v>6</v>
      </c>
      <c r="P5004" s="453" t="s">
        <v>217</v>
      </c>
      <c r="Q5004" s="451"/>
    </row>
    <row r="5005" spans="1:17">
      <c r="A5005" s="450">
        <v>45791</v>
      </c>
      <c r="B5005" s="451" t="s">
        <v>81</v>
      </c>
      <c r="C5005" s="451">
        <v>2</v>
      </c>
      <c r="D5005" s="451">
        <v>82</v>
      </c>
      <c r="E5005" s="451">
        <v>2804</v>
      </c>
      <c r="F5005" s="451">
        <v>37</v>
      </c>
      <c r="G5005" s="451">
        <v>1.9</v>
      </c>
      <c r="H5005" s="451">
        <v>1</v>
      </c>
      <c r="I5005" s="451">
        <v>31</v>
      </c>
      <c r="J5005" s="449">
        <v>90.3</v>
      </c>
      <c r="K5005" s="452">
        <f>IFERROR(TablaAforos[[#This Row],[AREA DEL POTRERO]]/TablaAforos[[#This Row],[NUMERO VACAS LOTE]]/TablaAforos[[#This Row],[DIAS OCUPACION]],"")</f>
        <v>75.78378378378379</v>
      </c>
      <c r="L5005" s="453">
        <f>YEAR(A5005)</f>
        <v>2025</v>
      </c>
      <c r="M5005" s="453">
        <f>MONTH(A5005)</f>
        <v>5</v>
      </c>
      <c r="N5005" s="453">
        <f>DAY(A5005)</f>
        <v>14</v>
      </c>
      <c r="O5005" s="453">
        <v>6</v>
      </c>
      <c r="P5005" s="453" t="s">
        <v>220</v>
      </c>
      <c r="Q5005" s="451"/>
    </row>
    <row r="5006" spans="1:17">
      <c r="A5006" s="335">
        <v>45791</v>
      </c>
      <c r="B5006" s="336" t="s">
        <v>82</v>
      </c>
      <c r="C5006" s="336" t="s">
        <v>86</v>
      </c>
      <c r="D5006" s="336">
        <v>20</v>
      </c>
      <c r="E5006" s="336">
        <v>2500</v>
      </c>
      <c r="F5006" s="336">
        <v>37</v>
      </c>
      <c r="G5006" s="336">
        <v>2.2999999999999998</v>
      </c>
      <c r="H5006" s="336">
        <v>0.5</v>
      </c>
      <c r="I5006" s="336">
        <v>30</v>
      </c>
      <c r="J5006" s="21">
        <v>187</v>
      </c>
      <c r="K5006" s="337">
        <f>IFERROR(TablaAforos[[#This Row],[AREA DEL POTRERO]]/TablaAforos[[#This Row],[NUMERO VACAS LOTE]]/TablaAforos[[#This Row],[DIAS OCUPACION]],"")</f>
        <v>135.13513513513513</v>
      </c>
      <c r="L5006" s="338">
        <f t="shared" ref="L5006:L5011" si="867">YEAR(A5006)</f>
        <v>2025</v>
      </c>
      <c r="M5006" s="338">
        <f t="shared" ref="M5006:M5011" si="868">MONTH(A5006)</f>
        <v>5</v>
      </c>
      <c r="N5006" s="338">
        <f t="shared" ref="N5006:N5011" si="869">DAY(A5006)</f>
        <v>14</v>
      </c>
      <c r="O5006" s="338">
        <v>6</v>
      </c>
      <c r="P5006" s="338" t="s">
        <v>217</v>
      </c>
      <c r="Q5006" s="336"/>
    </row>
    <row r="5007" spans="1:17">
      <c r="A5007" s="335">
        <v>45791</v>
      </c>
      <c r="B5007" s="336" t="s">
        <v>82</v>
      </c>
      <c r="C5007" s="336" t="s">
        <v>86</v>
      </c>
      <c r="D5007" s="336">
        <v>21</v>
      </c>
      <c r="E5007" s="336">
        <v>2500</v>
      </c>
      <c r="F5007" s="336">
        <v>37</v>
      </c>
      <c r="G5007" s="336">
        <v>2.2999999999999998</v>
      </c>
      <c r="H5007" s="336">
        <v>0.5</v>
      </c>
      <c r="I5007" s="336">
        <v>30</v>
      </c>
      <c r="J5007" s="21">
        <v>187</v>
      </c>
      <c r="K5007" s="337">
        <f>IFERROR(TablaAforos[[#This Row],[AREA DEL POTRERO]]/TablaAforos[[#This Row],[NUMERO VACAS LOTE]]/TablaAforos[[#This Row],[DIAS OCUPACION]],"")</f>
        <v>135.13513513513513</v>
      </c>
      <c r="L5007" s="338">
        <f t="shared" si="867"/>
        <v>2025</v>
      </c>
      <c r="M5007" s="338">
        <f t="shared" si="868"/>
        <v>5</v>
      </c>
      <c r="N5007" s="338">
        <f t="shared" si="869"/>
        <v>14</v>
      </c>
      <c r="O5007" s="338">
        <v>6</v>
      </c>
      <c r="P5007" s="338" t="s">
        <v>217</v>
      </c>
      <c r="Q5007" s="336"/>
    </row>
    <row r="5008" spans="1:17">
      <c r="A5008" s="335">
        <v>45791</v>
      </c>
      <c r="B5008" s="336" t="s">
        <v>82</v>
      </c>
      <c r="C5008" s="336" t="s">
        <v>87</v>
      </c>
      <c r="D5008" s="336">
        <v>52</v>
      </c>
      <c r="E5008" s="336">
        <v>2500</v>
      </c>
      <c r="F5008" s="336">
        <v>37</v>
      </c>
      <c r="G5008" s="336">
        <v>2.4</v>
      </c>
      <c r="H5008" s="336">
        <v>1</v>
      </c>
      <c r="I5008" s="336">
        <v>32</v>
      </c>
      <c r="J5008" s="21">
        <v>99.7</v>
      </c>
      <c r="K5008" s="337">
        <f>IFERROR(TablaAforos[[#This Row],[AREA DEL POTRERO]]/TablaAforos[[#This Row],[NUMERO VACAS LOTE]]/TablaAforos[[#This Row],[DIAS OCUPACION]],"")</f>
        <v>67.567567567567565</v>
      </c>
      <c r="L5008" s="338">
        <f t="shared" si="867"/>
        <v>2025</v>
      </c>
      <c r="M5008" s="338">
        <f t="shared" si="868"/>
        <v>5</v>
      </c>
      <c r="N5008" s="338">
        <f t="shared" si="869"/>
        <v>14</v>
      </c>
      <c r="O5008" s="338">
        <v>6</v>
      </c>
      <c r="P5008" s="338" t="s">
        <v>217</v>
      </c>
      <c r="Q5008" s="336"/>
    </row>
    <row r="5009" spans="1:17">
      <c r="A5009" s="335">
        <v>45791</v>
      </c>
      <c r="B5009" s="336" t="s">
        <v>88</v>
      </c>
      <c r="C5009" s="336">
        <v>1</v>
      </c>
      <c r="D5009" s="336">
        <v>1</v>
      </c>
      <c r="E5009" s="336">
        <v>13300</v>
      </c>
      <c r="F5009" s="336">
        <v>58</v>
      </c>
      <c r="G5009" s="336">
        <v>1.2</v>
      </c>
      <c r="H5009" s="336">
        <v>1.5</v>
      </c>
      <c r="I5009" s="336">
        <v>27</v>
      </c>
      <c r="J5009" s="21">
        <v>119</v>
      </c>
      <c r="K5009" s="337">
        <f>IFERROR(TablaAforos[[#This Row],[AREA DEL POTRERO]]/TablaAforos[[#This Row],[NUMERO VACAS LOTE]]/TablaAforos[[#This Row],[DIAS OCUPACION]],"")</f>
        <v>152.87356321839081</v>
      </c>
      <c r="L5009" s="338">
        <f t="shared" si="867"/>
        <v>2025</v>
      </c>
      <c r="M5009" s="338">
        <f t="shared" si="868"/>
        <v>5</v>
      </c>
      <c r="N5009" s="338">
        <f t="shared" si="869"/>
        <v>14</v>
      </c>
      <c r="O5009" s="338">
        <v>6</v>
      </c>
      <c r="P5009" s="338" t="s">
        <v>217</v>
      </c>
      <c r="Q5009" s="336"/>
    </row>
    <row r="5010" spans="1:17">
      <c r="A5010" s="335">
        <v>45792</v>
      </c>
      <c r="B5010" s="336" t="s">
        <v>82</v>
      </c>
      <c r="C5010" s="336" t="s">
        <v>86</v>
      </c>
      <c r="D5010" s="336">
        <v>43</v>
      </c>
      <c r="E5010" s="336">
        <v>8325</v>
      </c>
      <c r="F5010" s="336">
        <v>37</v>
      </c>
      <c r="G5010" s="336">
        <v>1.8</v>
      </c>
      <c r="H5010" s="336">
        <v>2</v>
      </c>
      <c r="I5010" s="336">
        <v>33</v>
      </c>
      <c r="J5010" s="21">
        <v>132</v>
      </c>
      <c r="K5010" s="337">
        <f>IFERROR(TablaAforos[[#This Row],[AREA DEL POTRERO]]/TablaAforos[[#This Row],[NUMERO VACAS LOTE]]/TablaAforos[[#This Row],[DIAS OCUPACION]],"")</f>
        <v>112.5</v>
      </c>
      <c r="L5010" s="338">
        <f t="shared" si="867"/>
        <v>2025</v>
      </c>
      <c r="M5010" s="338">
        <f t="shared" si="868"/>
        <v>5</v>
      </c>
      <c r="N5010" s="338">
        <f t="shared" si="869"/>
        <v>15</v>
      </c>
      <c r="O5010" s="338">
        <v>6</v>
      </c>
      <c r="P5010" s="338" t="s">
        <v>217</v>
      </c>
      <c r="Q5010" s="336"/>
    </row>
    <row r="5011" spans="1:17">
      <c r="A5011" s="335">
        <v>45792</v>
      </c>
      <c r="B5011" s="336" t="s">
        <v>82</v>
      </c>
      <c r="C5011" s="336" t="s">
        <v>87</v>
      </c>
      <c r="D5011" s="336">
        <v>53</v>
      </c>
      <c r="E5011" s="336">
        <v>2500</v>
      </c>
      <c r="F5011" s="336">
        <v>37</v>
      </c>
      <c r="G5011" s="336">
        <v>2.4</v>
      </c>
      <c r="H5011" s="336">
        <v>1</v>
      </c>
      <c r="I5011" s="336">
        <v>32</v>
      </c>
      <c r="J5011" s="21">
        <v>99.1</v>
      </c>
      <c r="K5011" s="337">
        <f>IFERROR(TablaAforos[[#This Row],[AREA DEL POTRERO]]/TablaAforos[[#This Row],[NUMERO VACAS LOTE]]/TablaAforos[[#This Row],[DIAS OCUPACION]],"")</f>
        <v>67.567567567567565</v>
      </c>
      <c r="L5011" s="338">
        <f t="shared" si="867"/>
        <v>2025</v>
      </c>
      <c r="M5011" s="338">
        <f t="shared" si="868"/>
        <v>5</v>
      </c>
      <c r="N5011" s="338">
        <f t="shared" si="869"/>
        <v>15</v>
      </c>
      <c r="O5011" s="338">
        <v>6</v>
      </c>
      <c r="P5011" s="338" t="s">
        <v>217</v>
      </c>
      <c r="Q5011" s="336"/>
    </row>
    <row r="5012" spans="1:17">
      <c r="A5012" s="450">
        <v>45792</v>
      </c>
      <c r="B5012" s="451" t="s">
        <v>81</v>
      </c>
      <c r="C5012" s="451">
        <v>1</v>
      </c>
      <c r="D5012" s="451">
        <v>61</v>
      </c>
      <c r="E5012" s="451">
        <v>10162</v>
      </c>
      <c r="F5012" s="451">
        <v>36</v>
      </c>
      <c r="G5012" s="451">
        <v>1.8</v>
      </c>
      <c r="H5012" s="451">
        <v>3</v>
      </c>
      <c r="I5012" s="451">
        <v>32</v>
      </c>
      <c r="J5012" s="449">
        <v>118</v>
      </c>
      <c r="K5012" s="452">
        <f>IFERROR(TablaAforos[[#This Row],[AREA DEL POTRERO]]/TablaAforos[[#This Row],[NUMERO VACAS LOTE]]/TablaAforos[[#This Row],[DIAS OCUPACION]],"")</f>
        <v>94.092592592592595</v>
      </c>
      <c r="L5012" s="453">
        <f t="shared" ref="L5012:L5026" si="870">YEAR(A5012)</f>
        <v>2025</v>
      </c>
      <c r="M5012" s="453">
        <f t="shared" ref="M5012:M5026" si="871">MONTH(A5012)</f>
        <v>5</v>
      </c>
      <c r="N5012" s="453">
        <f t="shared" ref="N5012:N5026" si="872">DAY(A5012)</f>
        <v>15</v>
      </c>
      <c r="O5012" s="453">
        <v>6</v>
      </c>
      <c r="P5012" s="453" t="s">
        <v>217</v>
      </c>
      <c r="Q5012" s="451"/>
    </row>
    <row r="5013" spans="1:17">
      <c r="A5013" s="450">
        <v>45792</v>
      </c>
      <c r="B5013" s="451" t="s">
        <v>81</v>
      </c>
      <c r="C5013" s="451">
        <v>1</v>
      </c>
      <c r="D5013" s="451">
        <v>57</v>
      </c>
      <c r="E5013" s="451">
        <v>2750</v>
      </c>
      <c r="F5013" s="451">
        <v>36</v>
      </c>
      <c r="G5013" s="451">
        <v>2</v>
      </c>
      <c r="H5013" s="451">
        <v>1</v>
      </c>
      <c r="I5013" s="451">
        <v>28</v>
      </c>
      <c r="J5013" s="449">
        <v>94</v>
      </c>
      <c r="K5013" s="452">
        <f>IFERROR(TablaAforos[[#This Row],[AREA DEL POTRERO]]/TablaAforos[[#This Row],[NUMERO VACAS LOTE]]/TablaAforos[[#This Row],[DIAS OCUPACION]],"")</f>
        <v>76.388888888888886</v>
      </c>
      <c r="L5013" s="453">
        <f t="shared" si="870"/>
        <v>2025</v>
      </c>
      <c r="M5013" s="453">
        <f t="shared" si="871"/>
        <v>5</v>
      </c>
      <c r="N5013" s="453">
        <f t="shared" si="872"/>
        <v>15</v>
      </c>
      <c r="O5013" s="453">
        <v>6</v>
      </c>
      <c r="P5013" s="453" t="s">
        <v>220</v>
      </c>
      <c r="Q5013" s="451"/>
    </row>
    <row r="5014" spans="1:17">
      <c r="A5014" s="450">
        <v>45792</v>
      </c>
      <c r="B5014" s="451" t="s">
        <v>81</v>
      </c>
      <c r="C5014" s="451">
        <v>2</v>
      </c>
      <c r="D5014" s="451">
        <v>84</v>
      </c>
      <c r="E5014" s="451">
        <v>1943</v>
      </c>
      <c r="F5014" s="451">
        <v>37</v>
      </c>
      <c r="G5014" s="451">
        <v>1.6</v>
      </c>
      <c r="H5014" s="451">
        <v>1</v>
      </c>
      <c r="I5014" s="451">
        <v>31</v>
      </c>
      <c r="J5014" s="449">
        <v>61.3</v>
      </c>
      <c r="K5014" s="452">
        <f>IFERROR(TablaAforos[[#This Row],[AREA DEL POTRERO]]/TablaAforos[[#This Row],[NUMERO VACAS LOTE]]/TablaAforos[[#This Row],[DIAS OCUPACION]],"")</f>
        <v>52.513513513513516</v>
      </c>
      <c r="L5014" s="453">
        <f>YEAR(A5014)</f>
        <v>2025</v>
      </c>
      <c r="M5014" s="453">
        <f>MONTH(A5014)</f>
        <v>5</v>
      </c>
      <c r="N5014" s="453">
        <f>DAY(A5014)</f>
        <v>15</v>
      </c>
      <c r="O5014" s="453">
        <v>6</v>
      </c>
      <c r="P5014" s="453" t="s">
        <v>220</v>
      </c>
      <c r="Q5014" s="451"/>
    </row>
    <row r="5015" spans="1:17">
      <c r="A5015" s="450">
        <v>45793</v>
      </c>
      <c r="B5015" s="451" t="s">
        <v>81</v>
      </c>
      <c r="C5015" s="451">
        <v>2</v>
      </c>
      <c r="D5015" s="451">
        <v>86</v>
      </c>
      <c r="E5015" s="451">
        <v>2224</v>
      </c>
      <c r="F5015" s="451">
        <v>37</v>
      </c>
      <c r="G5015" s="451">
        <v>2.1</v>
      </c>
      <c r="H5015" s="451">
        <v>1</v>
      </c>
      <c r="I5015" s="451">
        <v>31</v>
      </c>
      <c r="J5015" s="449">
        <v>75.2</v>
      </c>
      <c r="K5015" s="452">
        <f>IFERROR(TablaAforos[[#This Row],[AREA DEL POTRERO]]/TablaAforos[[#This Row],[NUMERO VACAS LOTE]]/TablaAforos[[#This Row],[DIAS OCUPACION]],"")</f>
        <v>60.108108108108105</v>
      </c>
      <c r="L5015" s="453">
        <f>YEAR(A5015)</f>
        <v>2025</v>
      </c>
      <c r="M5015" s="453">
        <f>MONTH(A5015)</f>
        <v>5</v>
      </c>
      <c r="N5015" s="453">
        <f>DAY(A5015)</f>
        <v>16</v>
      </c>
      <c r="O5015" s="453">
        <v>6</v>
      </c>
      <c r="P5015" s="453" t="s">
        <v>220</v>
      </c>
      <c r="Q5015" s="451"/>
    </row>
    <row r="5016" spans="1:17">
      <c r="A5016" s="450">
        <v>45793</v>
      </c>
      <c r="B5016" s="451" t="s">
        <v>82</v>
      </c>
      <c r="C5016" s="451" t="s">
        <v>87</v>
      </c>
      <c r="D5016" s="451">
        <v>54</v>
      </c>
      <c r="E5016" s="451">
        <v>2500</v>
      </c>
      <c r="F5016" s="451">
        <v>37</v>
      </c>
      <c r="G5016" s="451">
        <v>3</v>
      </c>
      <c r="H5016" s="451">
        <v>1</v>
      </c>
      <c r="I5016" s="451">
        <v>32</v>
      </c>
      <c r="J5016" s="449">
        <v>122</v>
      </c>
      <c r="K5016" s="452">
        <f>IFERROR(TablaAforos[[#This Row],[AREA DEL POTRERO]]/TablaAforos[[#This Row],[NUMERO VACAS LOTE]]/TablaAforos[[#This Row],[DIAS OCUPACION]],"")</f>
        <v>67.567567567567565</v>
      </c>
      <c r="L5016" s="453">
        <f t="shared" si="870"/>
        <v>2025</v>
      </c>
      <c r="M5016" s="453">
        <f t="shared" si="871"/>
        <v>5</v>
      </c>
      <c r="N5016" s="453">
        <f t="shared" si="872"/>
        <v>16</v>
      </c>
      <c r="O5016" s="453">
        <v>0</v>
      </c>
      <c r="P5016" s="453" t="s">
        <v>220</v>
      </c>
      <c r="Q5016" s="451"/>
    </row>
    <row r="5017" spans="1:17">
      <c r="A5017" s="450">
        <v>45793</v>
      </c>
      <c r="B5017" s="451" t="s">
        <v>88</v>
      </c>
      <c r="C5017" s="451">
        <v>1</v>
      </c>
      <c r="D5017" s="451">
        <v>2</v>
      </c>
      <c r="E5017" s="451">
        <v>16000</v>
      </c>
      <c r="F5017" s="451">
        <v>58</v>
      </c>
      <c r="G5017" s="451">
        <v>1.7</v>
      </c>
      <c r="H5017" s="451">
        <v>3</v>
      </c>
      <c r="I5017" s="451">
        <v>25</v>
      </c>
      <c r="J5017" s="449">
        <v>98.2</v>
      </c>
      <c r="K5017" s="452">
        <f>IFERROR(TablaAforos[[#This Row],[AREA DEL POTRERO]]/TablaAforos[[#This Row],[NUMERO VACAS LOTE]]/TablaAforos[[#This Row],[DIAS OCUPACION]],"")</f>
        <v>91.954022988505756</v>
      </c>
      <c r="L5017" s="453">
        <f t="shared" si="870"/>
        <v>2025</v>
      </c>
      <c r="M5017" s="453">
        <f t="shared" si="871"/>
        <v>5</v>
      </c>
      <c r="N5017" s="453">
        <f t="shared" si="872"/>
        <v>16</v>
      </c>
      <c r="O5017" s="453">
        <v>6</v>
      </c>
      <c r="P5017" s="453" t="s">
        <v>216</v>
      </c>
      <c r="Q5017" s="451"/>
    </row>
    <row r="5018" spans="1:17">
      <c r="A5018" s="450">
        <v>45794</v>
      </c>
      <c r="B5018" s="451" t="s">
        <v>81</v>
      </c>
      <c r="C5018" s="451">
        <v>1</v>
      </c>
      <c r="D5018" s="451">
        <v>56</v>
      </c>
      <c r="E5018" s="451">
        <v>2583</v>
      </c>
      <c r="F5018" s="451">
        <v>38</v>
      </c>
      <c r="G5018" s="451">
        <v>2.1</v>
      </c>
      <c r="H5018" s="451">
        <v>1</v>
      </c>
      <c r="I5018" s="451">
        <v>28</v>
      </c>
      <c r="J5018" s="449">
        <v>95.9</v>
      </c>
      <c r="K5018" s="452">
        <f>IFERROR(TablaAforos[[#This Row],[AREA DEL POTRERO]]/TablaAforos[[#This Row],[NUMERO VACAS LOTE]]/TablaAforos[[#This Row],[DIAS OCUPACION]],"")</f>
        <v>67.973684210526315</v>
      </c>
      <c r="L5018" s="453">
        <f>YEAR(A5018)</f>
        <v>2025</v>
      </c>
      <c r="M5018" s="453">
        <f>MONTH(A5018)</f>
        <v>5</v>
      </c>
      <c r="N5018" s="453">
        <f>DAY(A5018)</f>
        <v>17</v>
      </c>
      <c r="O5018" s="453">
        <v>6</v>
      </c>
      <c r="P5018" s="453" t="s">
        <v>220</v>
      </c>
      <c r="Q5018" s="451"/>
    </row>
    <row r="5019" spans="1:17">
      <c r="A5019" s="450">
        <v>45794</v>
      </c>
      <c r="B5019" s="451" t="s">
        <v>81</v>
      </c>
      <c r="C5019" s="451">
        <v>2</v>
      </c>
      <c r="D5019" s="451">
        <v>83</v>
      </c>
      <c r="E5019" s="451">
        <v>3369</v>
      </c>
      <c r="F5019" s="451">
        <v>38</v>
      </c>
      <c r="G5019" s="451">
        <v>2.2000000000000002</v>
      </c>
      <c r="H5019" s="451">
        <v>1</v>
      </c>
      <c r="I5019" s="451">
        <v>31</v>
      </c>
      <c r="J5019" s="449">
        <v>122</v>
      </c>
      <c r="K5019" s="452">
        <f>IFERROR(TablaAforos[[#This Row],[AREA DEL POTRERO]]/TablaAforos[[#This Row],[NUMERO VACAS LOTE]]/TablaAforos[[#This Row],[DIAS OCUPACION]],"")</f>
        <v>88.65789473684211</v>
      </c>
      <c r="L5019" s="453">
        <f>YEAR(A5019)</f>
        <v>2025</v>
      </c>
      <c r="M5019" s="453">
        <f>MONTH(A5019)</f>
        <v>5</v>
      </c>
      <c r="N5019" s="453">
        <f>DAY(A5019)</f>
        <v>17</v>
      </c>
      <c r="O5019" s="453">
        <v>6</v>
      </c>
      <c r="P5019" s="453" t="s">
        <v>220</v>
      </c>
      <c r="Q5019" s="451"/>
    </row>
    <row r="5020" spans="1:17">
      <c r="A5020" s="450">
        <v>45794</v>
      </c>
      <c r="B5020" s="451" t="s">
        <v>82</v>
      </c>
      <c r="C5020" s="451" t="s">
        <v>86</v>
      </c>
      <c r="D5020" s="451">
        <v>44</v>
      </c>
      <c r="E5020" s="451">
        <v>12727</v>
      </c>
      <c r="F5020" s="451">
        <v>38</v>
      </c>
      <c r="G5020" s="451">
        <v>1.5</v>
      </c>
      <c r="H5020" s="451">
        <v>2.5</v>
      </c>
      <c r="I5020" s="451">
        <v>32</v>
      </c>
      <c r="J5020" s="449">
        <v>100</v>
      </c>
      <c r="K5020" s="452">
        <f>IFERROR(TablaAforos[[#This Row],[AREA DEL POTRERO]]/TablaAforos[[#This Row],[NUMERO VACAS LOTE]]/TablaAforos[[#This Row],[DIAS OCUPACION]],"")</f>
        <v>133.96842105263158</v>
      </c>
      <c r="L5020" s="453">
        <f>YEAR(A5020)</f>
        <v>2025</v>
      </c>
      <c r="M5020" s="453">
        <f>MONTH(A5020)</f>
        <v>5</v>
      </c>
      <c r="N5020" s="453">
        <f>DAY(A5020)</f>
        <v>17</v>
      </c>
      <c r="O5020" s="453">
        <v>6</v>
      </c>
      <c r="P5020" s="453" t="s">
        <v>220</v>
      </c>
      <c r="Q5020" s="451"/>
    </row>
    <row r="5021" spans="1:17">
      <c r="A5021" s="450">
        <v>45794</v>
      </c>
      <c r="B5021" s="451" t="s">
        <v>82</v>
      </c>
      <c r="C5021" s="451" t="s">
        <v>87</v>
      </c>
      <c r="D5021" s="451">
        <v>55</v>
      </c>
      <c r="E5021" s="451">
        <v>2500</v>
      </c>
      <c r="F5021" s="451">
        <v>33</v>
      </c>
      <c r="G5021" s="451">
        <v>3.1</v>
      </c>
      <c r="H5021" s="451">
        <v>1</v>
      </c>
      <c r="I5021" s="451">
        <v>32</v>
      </c>
      <c r="J5021" s="449">
        <v>145</v>
      </c>
      <c r="K5021" s="452">
        <f>IFERROR(TablaAforos[[#This Row],[AREA DEL POTRERO]]/TablaAforos[[#This Row],[NUMERO VACAS LOTE]]/TablaAforos[[#This Row],[DIAS OCUPACION]],"")</f>
        <v>75.757575757575751</v>
      </c>
      <c r="L5021" s="453">
        <f t="shared" si="870"/>
        <v>2025</v>
      </c>
      <c r="M5021" s="453">
        <f t="shared" si="871"/>
        <v>5</v>
      </c>
      <c r="N5021" s="453">
        <f t="shared" si="872"/>
        <v>17</v>
      </c>
      <c r="O5021" s="453">
        <v>0</v>
      </c>
      <c r="P5021" s="453" t="s">
        <v>220</v>
      </c>
      <c r="Q5021" s="451"/>
    </row>
    <row r="5022" spans="1:17">
      <c r="A5022" s="450">
        <v>45795</v>
      </c>
      <c r="B5022" s="451" t="s">
        <v>81</v>
      </c>
      <c r="C5022" s="451">
        <v>2</v>
      </c>
      <c r="D5022" s="451">
        <v>85</v>
      </c>
      <c r="E5022" s="451">
        <v>2219</v>
      </c>
      <c r="F5022" s="451">
        <v>31</v>
      </c>
      <c r="G5022" s="451">
        <v>1.6</v>
      </c>
      <c r="H5022" s="451">
        <v>1</v>
      </c>
      <c r="I5022" s="451">
        <v>31</v>
      </c>
      <c r="J5022" s="449">
        <v>64.099999999999994</v>
      </c>
      <c r="K5022" s="452">
        <f>IFERROR(TablaAforos[[#This Row],[AREA DEL POTRERO]]/TablaAforos[[#This Row],[NUMERO VACAS LOTE]]/TablaAforos[[#This Row],[DIAS OCUPACION]],"")</f>
        <v>71.58064516129032</v>
      </c>
      <c r="L5022" s="453">
        <f>YEAR(A5022)</f>
        <v>2025</v>
      </c>
      <c r="M5022" s="453">
        <f>MONTH(A5022)</f>
        <v>5</v>
      </c>
      <c r="N5022" s="453">
        <f>DAY(A5022)</f>
        <v>18</v>
      </c>
      <c r="O5022" s="453">
        <v>6</v>
      </c>
      <c r="P5022" s="453" t="s">
        <v>220</v>
      </c>
      <c r="Q5022" s="451"/>
    </row>
    <row r="5023" spans="1:17">
      <c r="A5023" s="450">
        <v>45795</v>
      </c>
      <c r="B5023" s="451" t="s">
        <v>82</v>
      </c>
      <c r="C5023" s="451" t="s">
        <v>87</v>
      </c>
      <c r="D5023" s="451">
        <v>56</v>
      </c>
      <c r="E5023" s="451">
        <v>2500</v>
      </c>
      <c r="F5023" s="451">
        <v>33</v>
      </c>
      <c r="G5023" s="451">
        <v>2.7</v>
      </c>
      <c r="H5023" s="451">
        <v>1</v>
      </c>
      <c r="I5023" s="451">
        <v>32</v>
      </c>
      <c r="J5023" s="449">
        <v>124</v>
      </c>
      <c r="K5023" s="452">
        <f>IFERROR(TablaAforos[[#This Row],[AREA DEL POTRERO]]/TablaAforos[[#This Row],[NUMERO VACAS LOTE]]/TablaAforos[[#This Row],[DIAS OCUPACION]],"")</f>
        <v>75.757575757575751</v>
      </c>
      <c r="L5023" s="453">
        <f t="shared" si="870"/>
        <v>2025</v>
      </c>
      <c r="M5023" s="453">
        <f t="shared" si="871"/>
        <v>5</v>
      </c>
      <c r="N5023" s="453">
        <f t="shared" si="872"/>
        <v>18</v>
      </c>
      <c r="O5023" s="453">
        <v>0</v>
      </c>
      <c r="P5023" s="453" t="s">
        <v>220</v>
      </c>
      <c r="Q5023" s="451"/>
    </row>
    <row r="5024" spans="1:17">
      <c r="A5024" s="450">
        <v>45796</v>
      </c>
      <c r="B5024" s="451" t="s">
        <v>81</v>
      </c>
      <c r="C5024" s="451">
        <v>1</v>
      </c>
      <c r="D5024" s="451">
        <v>55</v>
      </c>
      <c r="E5024" s="451">
        <v>2877</v>
      </c>
      <c r="F5024" s="451">
        <v>38</v>
      </c>
      <c r="G5024" s="451">
        <v>2.1</v>
      </c>
      <c r="H5024" s="451">
        <v>1</v>
      </c>
      <c r="I5024" s="451">
        <v>29</v>
      </c>
      <c r="J5024" s="449">
        <v>98.1</v>
      </c>
      <c r="K5024" s="452">
        <f>IFERROR(TablaAforos[[#This Row],[AREA DEL POTRERO]]/TablaAforos[[#This Row],[NUMERO VACAS LOTE]]/TablaAforos[[#This Row],[DIAS OCUPACION]],"")</f>
        <v>75.71052631578948</v>
      </c>
      <c r="L5024" s="453">
        <f>YEAR(A5024)</f>
        <v>2025</v>
      </c>
      <c r="M5024" s="453">
        <f>MONTH(A5024)</f>
        <v>5</v>
      </c>
      <c r="N5024" s="453">
        <f>DAY(A5024)</f>
        <v>19</v>
      </c>
      <c r="O5024" s="453">
        <v>6</v>
      </c>
      <c r="P5024" s="453" t="s">
        <v>220</v>
      </c>
      <c r="Q5024" s="451"/>
    </row>
    <row r="5025" spans="1:17">
      <c r="A5025" s="450">
        <v>45796</v>
      </c>
      <c r="B5025" s="451" t="s">
        <v>81</v>
      </c>
      <c r="C5025" s="451">
        <v>2</v>
      </c>
      <c r="D5025" s="451">
        <v>87</v>
      </c>
      <c r="E5025" s="451">
        <v>3351</v>
      </c>
      <c r="F5025" s="451">
        <v>38</v>
      </c>
      <c r="G5025" s="451">
        <v>1.6</v>
      </c>
      <c r="H5025" s="451">
        <v>1</v>
      </c>
      <c r="I5025" s="451">
        <v>31</v>
      </c>
      <c r="J5025" s="449">
        <v>81.3</v>
      </c>
      <c r="K5025" s="452">
        <f>IFERROR(TablaAforos[[#This Row],[AREA DEL POTRERO]]/TablaAforos[[#This Row],[NUMERO VACAS LOTE]]/TablaAforos[[#This Row],[DIAS OCUPACION]],"")</f>
        <v>88.184210526315795</v>
      </c>
      <c r="L5025" s="453">
        <f>YEAR(A5025)</f>
        <v>2025</v>
      </c>
      <c r="M5025" s="453">
        <f>MONTH(A5025)</f>
        <v>5</v>
      </c>
      <c r="N5025" s="453">
        <f>DAY(A5025)</f>
        <v>19</v>
      </c>
      <c r="O5025" s="453">
        <v>6</v>
      </c>
      <c r="P5025" s="453" t="s">
        <v>220</v>
      </c>
      <c r="Q5025" s="451"/>
    </row>
    <row r="5026" spans="1:17">
      <c r="A5026" s="450">
        <v>45796</v>
      </c>
      <c r="B5026" s="451" t="s">
        <v>82</v>
      </c>
      <c r="C5026" s="451" t="s">
        <v>87</v>
      </c>
      <c r="D5026" s="451">
        <v>57</v>
      </c>
      <c r="E5026" s="451">
        <v>2500</v>
      </c>
      <c r="F5026" s="451">
        <v>33</v>
      </c>
      <c r="G5026" s="451">
        <v>1.9</v>
      </c>
      <c r="H5026" s="451">
        <v>1</v>
      </c>
      <c r="I5026" s="451">
        <v>32</v>
      </c>
      <c r="J5026" s="449">
        <v>86.8</v>
      </c>
      <c r="K5026" s="452">
        <f>IFERROR(TablaAforos[[#This Row],[AREA DEL POTRERO]]/TablaAforos[[#This Row],[NUMERO VACAS LOTE]]/TablaAforos[[#This Row],[DIAS OCUPACION]],"")</f>
        <v>75.757575757575751</v>
      </c>
      <c r="L5026" s="453">
        <f t="shared" si="870"/>
        <v>2025</v>
      </c>
      <c r="M5026" s="453">
        <f t="shared" si="871"/>
        <v>5</v>
      </c>
      <c r="N5026" s="453">
        <f t="shared" si="872"/>
        <v>19</v>
      </c>
      <c r="O5026" s="453">
        <v>6</v>
      </c>
      <c r="P5026" s="453" t="s">
        <v>220</v>
      </c>
      <c r="Q5026" s="451"/>
    </row>
    <row r="5027" spans="1:17">
      <c r="A5027" s="450">
        <v>45797</v>
      </c>
      <c r="B5027" s="451" t="s">
        <v>81</v>
      </c>
      <c r="C5027" s="451">
        <v>2</v>
      </c>
      <c r="D5027" s="451">
        <v>88</v>
      </c>
      <c r="E5027" s="451">
        <v>2092</v>
      </c>
      <c r="F5027" s="451">
        <v>38</v>
      </c>
      <c r="G5027" s="451">
        <v>1.8</v>
      </c>
      <c r="H5027" s="451">
        <v>1</v>
      </c>
      <c r="I5027" s="451">
        <v>31</v>
      </c>
      <c r="J5027" s="449">
        <v>87.2</v>
      </c>
      <c r="K5027" s="452">
        <f>IFERROR(TablaAforos[[#This Row],[AREA DEL POTRERO]]/TablaAforos[[#This Row],[NUMERO VACAS LOTE]]/TablaAforos[[#This Row],[DIAS OCUPACION]],"")</f>
        <v>55.05263157894737</v>
      </c>
      <c r="L5027" s="453">
        <f>YEAR(A5027)</f>
        <v>2025</v>
      </c>
      <c r="M5027" s="453">
        <f>MONTH(A5027)</f>
        <v>5</v>
      </c>
      <c r="N5027" s="453">
        <f>DAY(A5027)</f>
        <v>20</v>
      </c>
      <c r="O5027" s="453">
        <v>6</v>
      </c>
      <c r="P5027" s="453" t="s">
        <v>220</v>
      </c>
      <c r="Q5027" s="451"/>
    </row>
    <row r="5028" spans="1:17">
      <c r="A5028" s="450">
        <v>45797</v>
      </c>
      <c r="B5028" s="451" t="s">
        <v>82</v>
      </c>
      <c r="C5028" s="451" t="s">
        <v>86</v>
      </c>
      <c r="D5028" s="451">
        <v>30</v>
      </c>
      <c r="E5028" s="451">
        <v>12578</v>
      </c>
      <c r="F5028" s="451">
        <v>36</v>
      </c>
      <c r="G5028" s="451">
        <v>1.7</v>
      </c>
      <c r="H5028" s="451">
        <v>3.5</v>
      </c>
      <c r="I5028" s="451">
        <v>31</v>
      </c>
      <c r="J5028" s="449">
        <v>103</v>
      </c>
      <c r="K5028" s="452">
        <f>IFERROR(TablaAforos[[#This Row],[AREA DEL POTRERO]]/TablaAforos[[#This Row],[NUMERO VACAS LOTE]]/TablaAforos[[#This Row],[DIAS OCUPACION]],"")</f>
        <v>99.825396825396837</v>
      </c>
      <c r="L5028" s="453">
        <f t="shared" ref="L5028:L5036" si="873">YEAR(A5028)</f>
        <v>2025</v>
      </c>
      <c r="M5028" s="453">
        <f t="shared" ref="M5028:M5036" si="874">MONTH(A5028)</f>
        <v>5</v>
      </c>
      <c r="N5028" s="453">
        <f t="shared" ref="N5028:N5036" si="875">DAY(A5028)</f>
        <v>20</v>
      </c>
      <c r="O5028" s="453">
        <v>6</v>
      </c>
      <c r="P5028" s="453" t="s">
        <v>220</v>
      </c>
      <c r="Q5028" s="451"/>
    </row>
    <row r="5029" spans="1:17">
      <c r="A5029" s="335">
        <v>45797</v>
      </c>
      <c r="B5029" s="336" t="s">
        <v>82</v>
      </c>
      <c r="C5029" s="336" t="s">
        <v>87</v>
      </c>
      <c r="D5029" s="336">
        <v>58</v>
      </c>
      <c r="E5029" s="336">
        <v>2500</v>
      </c>
      <c r="F5029" s="336">
        <v>38</v>
      </c>
      <c r="G5029" s="336">
        <v>2.1</v>
      </c>
      <c r="H5029" s="336">
        <v>1</v>
      </c>
      <c r="I5029" s="336">
        <v>32</v>
      </c>
      <c r="J5029" s="21">
        <v>89.3</v>
      </c>
      <c r="K5029" s="337">
        <f>IFERROR(TablaAforos[[#This Row],[AREA DEL POTRERO]]/TablaAforos[[#This Row],[NUMERO VACAS LOTE]]/TablaAforos[[#This Row],[DIAS OCUPACION]],"")</f>
        <v>65.78947368421052</v>
      </c>
      <c r="L5029" s="338">
        <f t="shared" si="873"/>
        <v>2025</v>
      </c>
      <c r="M5029" s="338">
        <f t="shared" si="874"/>
        <v>5</v>
      </c>
      <c r="N5029" s="338">
        <f t="shared" si="875"/>
        <v>20</v>
      </c>
      <c r="O5029" s="338">
        <v>6</v>
      </c>
      <c r="P5029" s="338" t="s">
        <v>220</v>
      </c>
      <c r="Q5029" s="336"/>
    </row>
    <row r="5030" spans="1:17">
      <c r="A5030" s="450">
        <v>45797</v>
      </c>
      <c r="B5030" s="451" t="s">
        <v>88</v>
      </c>
      <c r="C5030" s="451">
        <v>1</v>
      </c>
      <c r="D5030" s="451">
        <v>3</v>
      </c>
      <c r="E5030" s="451">
        <v>12900</v>
      </c>
      <c r="F5030" s="451">
        <v>60</v>
      </c>
      <c r="G5030" s="451">
        <v>1.7</v>
      </c>
      <c r="H5030" s="451">
        <v>2.5</v>
      </c>
      <c r="I5030" s="451">
        <v>26</v>
      </c>
      <c r="J5030" s="449">
        <v>99.5</v>
      </c>
      <c r="K5030" s="452">
        <f>IFERROR(TablaAforos[[#This Row],[AREA DEL POTRERO]]/TablaAforos[[#This Row],[NUMERO VACAS LOTE]]/TablaAforos[[#This Row],[DIAS OCUPACION]],"")</f>
        <v>86</v>
      </c>
      <c r="L5030" s="453">
        <f t="shared" si="873"/>
        <v>2025</v>
      </c>
      <c r="M5030" s="453">
        <f t="shared" si="874"/>
        <v>5</v>
      </c>
      <c r="N5030" s="453">
        <f t="shared" si="875"/>
        <v>20</v>
      </c>
      <c r="O5030" s="453">
        <v>6</v>
      </c>
      <c r="P5030" s="453" t="s">
        <v>216</v>
      </c>
      <c r="Q5030" s="451"/>
    </row>
    <row r="5031" spans="1:17">
      <c r="A5031" s="335">
        <v>45798</v>
      </c>
      <c r="B5031" s="336" t="s">
        <v>81</v>
      </c>
      <c r="C5031" s="336">
        <v>1</v>
      </c>
      <c r="D5031" s="336">
        <v>54</v>
      </c>
      <c r="E5031" s="336">
        <v>2522</v>
      </c>
      <c r="F5031" s="336">
        <v>38</v>
      </c>
      <c r="G5031" s="336">
        <v>2.1</v>
      </c>
      <c r="H5031" s="336">
        <v>1</v>
      </c>
      <c r="I5031" s="336">
        <v>30</v>
      </c>
      <c r="J5031" s="21">
        <v>93.6</v>
      </c>
      <c r="K5031" s="337">
        <f>IFERROR(TablaAforos[[#This Row],[AREA DEL POTRERO]]/TablaAforos[[#This Row],[NUMERO VACAS LOTE]]/TablaAforos[[#This Row],[DIAS OCUPACION]],"")</f>
        <v>66.368421052631575</v>
      </c>
      <c r="L5031" s="338">
        <f t="shared" si="873"/>
        <v>2025</v>
      </c>
      <c r="M5031" s="338">
        <f t="shared" si="874"/>
        <v>5</v>
      </c>
      <c r="N5031" s="338">
        <f t="shared" si="875"/>
        <v>21</v>
      </c>
      <c r="O5031" s="338">
        <v>6</v>
      </c>
      <c r="P5031" s="338" t="s">
        <v>220</v>
      </c>
      <c r="Q5031" s="336"/>
    </row>
    <row r="5032" spans="1:17">
      <c r="A5032" s="450">
        <v>45798</v>
      </c>
      <c r="B5032" s="451" t="s">
        <v>81</v>
      </c>
      <c r="C5032" s="451">
        <v>2</v>
      </c>
      <c r="D5032" s="451">
        <v>89</v>
      </c>
      <c r="E5032" s="451">
        <v>2476</v>
      </c>
      <c r="F5032" s="451">
        <v>38</v>
      </c>
      <c r="G5032" s="451">
        <v>1.5</v>
      </c>
      <c r="H5032" s="451">
        <v>1</v>
      </c>
      <c r="I5032" s="451">
        <v>31</v>
      </c>
      <c r="J5032" s="449">
        <v>64.3</v>
      </c>
      <c r="K5032" s="452">
        <f>IFERROR(TablaAforos[[#This Row],[AREA DEL POTRERO]]/TablaAforos[[#This Row],[NUMERO VACAS LOTE]]/TablaAforos[[#This Row],[DIAS OCUPACION]],"")</f>
        <v>65.15789473684211</v>
      </c>
      <c r="L5032" s="453">
        <f>YEAR(A5032)</f>
        <v>2025</v>
      </c>
      <c r="M5032" s="453">
        <f>MONTH(A5032)</f>
        <v>5</v>
      </c>
      <c r="N5032" s="453">
        <f>DAY(A5032)</f>
        <v>21</v>
      </c>
      <c r="O5032" s="453">
        <v>6</v>
      </c>
      <c r="P5032" s="453" t="s">
        <v>220</v>
      </c>
      <c r="Q5032" s="451"/>
    </row>
    <row r="5033" spans="1:17">
      <c r="A5033" s="450">
        <v>45798</v>
      </c>
      <c r="B5033" s="336" t="s">
        <v>82</v>
      </c>
      <c r="C5033" s="336" t="s">
        <v>87</v>
      </c>
      <c r="D5033" s="451">
        <v>59</v>
      </c>
      <c r="E5033" s="451">
        <v>2500</v>
      </c>
      <c r="F5033" s="451">
        <v>38</v>
      </c>
      <c r="G5033" s="451">
        <v>2.1</v>
      </c>
      <c r="H5033" s="451">
        <v>1</v>
      </c>
      <c r="I5033" s="451">
        <v>32</v>
      </c>
      <c r="J5033" s="449">
        <v>95.5</v>
      </c>
      <c r="K5033" s="452">
        <f>IFERROR(TablaAforos[[#This Row],[AREA DEL POTRERO]]/TablaAforos[[#This Row],[NUMERO VACAS LOTE]]/TablaAforos[[#This Row],[DIAS OCUPACION]],"")</f>
        <v>65.78947368421052</v>
      </c>
      <c r="L5033" s="453">
        <f t="shared" si="873"/>
        <v>2025</v>
      </c>
      <c r="M5033" s="453">
        <f t="shared" si="874"/>
        <v>5</v>
      </c>
      <c r="N5033" s="453">
        <f t="shared" si="875"/>
        <v>21</v>
      </c>
      <c r="O5033" s="453">
        <v>6</v>
      </c>
      <c r="P5033" s="338" t="s">
        <v>220</v>
      </c>
      <c r="Q5033" s="451"/>
    </row>
    <row r="5034" spans="1:17">
      <c r="A5034" s="450">
        <v>45799</v>
      </c>
      <c r="B5034" s="451" t="s">
        <v>81</v>
      </c>
      <c r="C5034" s="451">
        <v>2</v>
      </c>
      <c r="D5034" s="451">
        <v>90</v>
      </c>
      <c r="E5034" s="451">
        <v>2328</v>
      </c>
      <c r="F5034" s="451">
        <v>38</v>
      </c>
      <c r="G5034" s="451">
        <v>1.9</v>
      </c>
      <c r="H5034" s="451">
        <v>1</v>
      </c>
      <c r="I5034" s="451">
        <v>31</v>
      </c>
      <c r="J5034" s="449">
        <v>94.3</v>
      </c>
      <c r="K5034" s="452">
        <f>IFERROR(TablaAforos[[#This Row],[AREA DEL POTRERO]]/TablaAforos[[#This Row],[NUMERO VACAS LOTE]]/TablaAforos[[#This Row],[DIAS OCUPACION]],"")</f>
        <v>61.263157894736842</v>
      </c>
      <c r="L5034" s="453">
        <f>YEAR(A5034)</f>
        <v>2025</v>
      </c>
      <c r="M5034" s="453">
        <f>MONTH(A5034)</f>
        <v>5</v>
      </c>
      <c r="N5034" s="453">
        <f>DAY(A5034)</f>
        <v>22</v>
      </c>
      <c r="O5034" s="453">
        <v>6</v>
      </c>
      <c r="P5034" s="453" t="s">
        <v>220</v>
      </c>
      <c r="Q5034" s="451"/>
    </row>
    <row r="5035" spans="1:17">
      <c r="A5035" s="335">
        <v>45799</v>
      </c>
      <c r="B5035" s="336" t="s">
        <v>82</v>
      </c>
      <c r="C5035" s="336" t="s">
        <v>87</v>
      </c>
      <c r="D5035" s="336">
        <v>60</v>
      </c>
      <c r="E5035" s="336">
        <v>2500</v>
      </c>
      <c r="F5035" s="336">
        <v>38</v>
      </c>
      <c r="G5035" s="336">
        <v>2.7</v>
      </c>
      <c r="H5035" s="336">
        <v>1</v>
      </c>
      <c r="I5035" s="336">
        <v>32</v>
      </c>
      <c r="J5035" s="21">
        <v>116</v>
      </c>
      <c r="K5035" s="337">
        <f>IFERROR(TablaAforos[[#This Row],[AREA DEL POTRERO]]/TablaAforos[[#This Row],[NUMERO VACAS LOTE]]/TablaAforos[[#This Row],[DIAS OCUPACION]],"")</f>
        <v>65.78947368421052</v>
      </c>
      <c r="L5035" s="338">
        <f t="shared" si="873"/>
        <v>2025</v>
      </c>
      <c r="M5035" s="338">
        <f t="shared" si="874"/>
        <v>5</v>
      </c>
      <c r="N5035" s="338">
        <f t="shared" si="875"/>
        <v>22</v>
      </c>
      <c r="O5035" s="338">
        <v>6</v>
      </c>
      <c r="P5035" s="338" t="s">
        <v>220</v>
      </c>
      <c r="Q5035" s="336"/>
    </row>
    <row r="5036" spans="1:17">
      <c r="A5036" s="335">
        <v>45800</v>
      </c>
      <c r="B5036" s="336" t="s">
        <v>81</v>
      </c>
      <c r="C5036" s="336">
        <v>1</v>
      </c>
      <c r="D5036" s="336">
        <v>53</v>
      </c>
      <c r="E5036" s="336">
        <v>1935</v>
      </c>
      <c r="F5036" s="336">
        <v>38</v>
      </c>
      <c r="G5036" s="336">
        <v>1.7</v>
      </c>
      <c r="H5036" s="336">
        <v>0.5</v>
      </c>
      <c r="I5036" s="336">
        <v>31</v>
      </c>
      <c r="J5036" s="21">
        <v>108</v>
      </c>
      <c r="K5036" s="337">
        <f>IFERROR(TablaAforos[[#This Row],[AREA DEL POTRERO]]/TablaAforos[[#This Row],[NUMERO VACAS LOTE]]/TablaAforos[[#This Row],[DIAS OCUPACION]],"")</f>
        <v>101.84210526315789</v>
      </c>
      <c r="L5036" s="338">
        <f t="shared" si="873"/>
        <v>2025</v>
      </c>
      <c r="M5036" s="338">
        <f t="shared" si="874"/>
        <v>5</v>
      </c>
      <c r="N5036" s="338">
        <f t="shared" si="875"/>
        <v>23</v>
      </c>
      <c r="O5036" s="338">
        <v>6</v>
      </c>
      <c r="P5036" s="338" t="s">
        <v>220</v>
      </c>
      <c r="Q5036" s="336"/>
    </row>
    <row r="5037" spans="1:17">
      <c r="A5037" s="335">
        <v>45800</v>
      </c>
      <c r="B5037" s="336" t="s">
        <v>82</v>
      </c>
      <c r="C5037" s="336" t="s">
        <v>87</v>
      </c>
      <c r="D5037" s="336">
        <v>22</v>
      </c>
      <c r="E5037" s="336">
        <v>2500</v>
      </c>
      <c r="F5037" s="336">
        <v>38</v>
      </c>
      <c r="G5037" s="336">
        <v>2.4</v>
      </c>
      <c r="H5037" s="336">
        <v>1</v>
      </c>
      <c r="I5037" s="336">
        <v>31</v>
      </c>
      <c r="J5037" s="21">
        <v>97.5</v>
      </c>
      <c r="K5037" s="337">
        <f>IFERROR(TablaAforos[[#This Row],[AREA DEL POTRERO]]/TablaAforos[[#This Row],[NUMERO VACAS LOTE]]/TablaAforos[[#This Row],[DIAS OCUPACION]],"")</f>
        <v>65.78947368421052</v>
      </c>
      <c r="L5037" s="338">
        <f t="shared" ref="L5037:L5052" si="876">YEAR(A5037)</f>
        <v>2025</v>
      </c>
      <c r="M5037" s="338">
        <f t="shared" ref="M5037:M5052" si="877">MONTH(A5037)</f>
        <v>5</v>
      </c>
      <c r="N5037" s="338">
        <f t="shared" ref="N5037:N5052" si="878">DAY(A5037)</f>
        <v>23</v>
      </c>
      <c r="O5037" s="338">
        <v>6</v>
      </c>
      <c r="P5037" s="338" t="s">
        <v>220</v>
      </c>
      <c r="Q5037" s="336"/>
    </row>
    <row r="5038" spans="1:17">
      <c r="A5038" s="335">
        <v>45800</v>
      </c>
      <c r="B5038" s="336" t="s">
        <v>88</v>
      </c>
      <c r="C5038" s="336">
        <v>1</v>
      </c>
      <c r="D5038" s="336">
        <v>5</v>
      </c>
      <c r="E5038" s="336">
        <v>8100</v>
      </c>
      <c r="F5038" s="336">
        <v>63</v>
      </c>
      <c r="G5038" s="336">
        <v>1.9</v>
      </c>
      <c r="H5038" s="336">
        <v>1</v>
      </c>
      <c r="I5038" s="336">
        <v>27</v>
      </c>
      <c r="J5038" s="21">
        <v>153</v>
      </c>
      <c r="K5038" s="337">
        <f>IFERROR(TablaAforos[[#This Row],[AREA DEL POTRERO]]/TablaAforos[[#This Row],[NUMERO VACAS LOTE]]/TablaAforos[[#This Row],[DIAS OCUPACION]],"")</f>
        <v>128.57142857142858</v>
      </c>
      <c r="L5038" s="338">
        <f t="shared" si="876"/>
        <v>2025</v>
      </c>
      <c r="M5038" s="338">
        <f t="shared" si="877"/>
        <v>5</v>
      </c>
      <c r="N5038" s="338">
        <f t="shared" si="878"/>
        <v>23</v>
      </c>
      <c r="O5038" s="338">
        <v>0</v>
      </c>
      <c r="P5038" s="338" t="s">
        <v>216</v>
      </c>
      <c r="Q5038" s="336"/>
    </row>
    <row r="5039" spans="1:17">
      <c r="A5039" s="335">
        <v>45801</v>
      </c>
      <c r="B5039" s="336" t="s">
        <v>81</v>
      </c>
      <c r="C5039" s="336">
        <v>1</v>
      </c>
      <c r="D5039" s="336">
        <v>133</v>
      </c>
      <c r="E5039" s="336">
        <v>5015</v>
      </c>
      <c r="F5039" s="336">
        <v>38</v>
      </c>
      <c r="G5039" s="336">
        <v>1.9</v>
      </c>
      <c r="H5039" s="336">
        <v>1.5</v>
      </c>
      <c r="I5039" s="336">
        <v>29</v>
      </c>
      <c r="J5039" s="21">
        <v>99.2</v>
      </c>
      <c r="K5039" s="337">
        <f>IFERROR(TablaAforos[[#This Row],[AREA DEL POTRERO]]/TablaAforos[[#This Row],[NUMERO VACAS LOTE]]/TablaAforos[[#This Row],[DIAS OCUPACION]],"")</f>
        <v>87.982456140350891</v>
      </c>
      <c r="L5039" s="338">
        <f t="shared" si="876"/>
        <v>2025</v>
      </c>
      <c r="M5039" s="338">
        <f t="shared" si="877"/>
        <v>5</v>
      </c>
      <c r="N5039" s="338">
        <f t="shared" si="878"/>
        <v>24</v>
      </c>
      <c r="O5039" s="338">
        <v>6</v>
      </c>
      <c r="P5039" s="338" t="s">
        <v>220</v>
      </c>
      <c r="Q5039" s="336"/>
    </row>
    <row r="5040" spans="1:17">
      <c r="A5040" s="450">
        <v>45801</v>
      </c>
      <c r="B5040" s="451" t="s">
        <v>81</v>
      </c>
      <c r="C5040" s="451">
        <v>2</v>
      </c>
      <c r="D5040" s="451">
        <v>37</v>
      </c>
      <c r="E5040" s="451">
        <v>2058</v>
      </c>
      <c r="F5040" s="451">
        <v>36</v>
      </c>
      <c r="G5040" s="451">
        <v>2.1</v>
      </c>
      <c r="H5040" s="451">
        <v>0.5</v>
      </c>
      <c r="I5040" s="451">
        <v>31</v>
      </c>
      <c r="J5040" s="449">
        <v>139</v>
      </c>
      <c r="K5040" s="452">
        <f>IFERROR(TablaAforos[[#This Row],[AREA DEL POTRERO]]/TablaAforos[[#This Row],[NUMERO VACAS LOTE]]/TablaAforos[[#This Row],[DIAS OCUPACION]],"")</f>
        <v>114.33333333333333</v>
      </c>
      <c r="L5040" s="453">
        <f>YEAR(A5040)</f>
        <v>2025</v>
      </c>
      <c r="M5040" s="453">
        <f>MONTH(A5040)</f>
        <v>5</v>
      </c>
      <c r="N5040" s="453">
        <f>DAY(A5040)</f>
        <v>24</v>
      </c>
      <c r="O5040" s="453">
        <v>6</v>
      </c>
      <c r="P5040" s="453" t="s">
        <v>220</v>
      </c>
      <c r="Q5040" s="451"/>
    </row>
    <row r="5041" spans="1:17">
      <c r="A5041" s="335">
        <v>45801</v>
      </c>
      <c r="B5041" s="336" t="s">
        <v>82</v>
      </c>
      <c r="C5041" s="336" t="s">
        <v>86</v>
      </c>
      <c r="D5041" s="336">
        <v>39</v>
      </c>
      <c r="E5041" s="336">
        <v>2500</v>
      </c>
      <c r="F5041" s="336">
        <v>37</v>
      </c>
      <c r="G5041" s="336">
        <v>2.2000000000000002</v>
      </c>
      <c r="H5041" s="336">
        <v>1</v>
      </c>
      <c r="I5041" s="336">
        <v>31</v>
      </c>
      <c r="J5041" s="21">
        <v>97.9</v>
      </c>
      <c r="K5041" s="337">
        <f>IFERROR(TablaAforos[[#This Row],[AREA DEL POTRERO]]/TablaAforos[[#This Row],[NUMERO VACAS LOTE]]/TablaAforos[[#This Row],[DIAS OCUPACION]],"")</f>
        <v>67.567567567567565</v>
      </c>
      <c r="L5041" s="338">
        <f t="shared" si="876"/>
        <v>2025</v>
      </c>
      <c r="M5041" s="338">
        <f t="shared" si="877"/>
        <v>5</v>
      </c>
      <c r="N5041" s="338">
        <f t="shared" si="878"/>
        <v>24</v>
      </c>
      <c r="O5041" s="338">
        <v>6</v>
      </c>
      <c r="P5041" s="338" t="s">
        <v>220</v>
      </c>
      <c r="Q5041" s="336"/>
    </row>
    <row r="5042" spans="1:17">
      <c r="A5042" s="335">
        <v>45801</v>
      </c>
      <c r="B5042" s="336" t="s">
        <v>82</v>
      </c>
      <c r="C5042" s="336" t="s">
        <v>87</v>
      </c>
      <c r="D5042" s="336">
        <v>23</v>
      </c>
      <c r="E5042" s="336">
        <v>2500</v>
      </c>
      <c r="F5042" s="336">
        <v>38</v>
      </c>
      <c r="G5042" s="336">
        <v>2.4</v>
      </c>
      <c r="H5042" s="336">
        <v>1</v>
      </c>
      <c r="I5042" s="336">
        <v>31</v>
      </c>
      <c r="J5042" s="21">
        <v>97.3</v>
      </c>
      <c r="K5042" s="337">
        <f>IFERROR(TablaAforos[[#This Row],[AREA DEL POTRERO]]/TablaAforos[[#This Row],[NUMERO VACAS LOTE]]/TablaAforos[[#This Row],[DIAS OCUPACION]],"")</f>
        <v>65.78947368421052</v>
      </c>
      <c r="L5042" s="338">
        <f t="shared" si="876"/>
        <v>2025</v>
      </c>
      <c r="M5042" s="338">
        <f t="shared" si="877"/>
        <v>5</v>
      </c>
      <c r="N5042" s="338">
        <f t="shared" si="878"/>
        <v>24</v>
      </c>
      <c r="O5042" s="338">
        <v>6</v>
      </c>
      <c r="P5042" s="338" t="s">
        <v>220</v>
      </c>
      <c r="Q5042" s="336"/>
    </row>
    <row r="5043" spans="1:17">
      <c r="A5043" s="335">
        <v>45801</v>
      </c>
      <c r="B5043" s="336" t="s">
        <v>88</v>
      </c>
      <c r="C5043" s="336">
        <v>1</v>
      </c>
      <c r="D5043" s="336">
        <v>6</v>
      </c>
      <c r="E5043" s="336">
        <v>6600</v>
      </c>
      <c r="F5043" s="336">
        <v>63</v>
      </c>
      <c r="G5043" s="336">
        <v>2.2999999999999998</v>
      </c>
      <c r="H5043" s="336">
        <v>1.5</v>
      </c>
      <c r="I5043" s="336">
        <v>26</v>
      </c>
      <c r="J5043" s="21">
        <v>97.6</v>
      </c>
      <c r="K5043" s="337">
        <f>IFERROR(TablaAforos[[#This Row],[AREA DEL POTRERO]]/TablaAforos[[#This Row],[NUMERO VACAS LOTE]]/TablaAforos[[#This Row],[DIAS OCUPACION]],"")</f>
        <v>69.841269841269835</v>
      </c>
      <c r="L5043" s="338">
        <f t="shared" si="876"/>
        <v>2025</v>
      </c>
      <c r="M5043" s="338">
        <f t="shared" si="877"/>
        <v>5</v>
      </c>
      <c r="N5043" s="338">
        <f t="shared" si="878"/>
        <v>24</v>
      </c>
      <c r="O5043" s="338">
        <v>0</v>
      </c>
      <c r="P5043" s="338" t="s">
        <v>216</v>
      </c>
      <c r="Q5043" s="336"/>
    </row>
    <row r="5044" spans="1:17">
      <c r="A5044" s="450">
        <v>45802</v>
      </c>
      <c r="B5044" s="451" t="s">
        <v>81</v>
      </c>
      <c r="C5044" s="451">
        <v>2</v>
      </c>
      <c r="D5044" s="451">
        <v>39</v>
      </c>
      <c r="E5044" s="451">
        <v>1266</v>
      </c>
      <c r="F5044" s="451">
        <v>36</v>
      </c>
      <c r="G5044" s="451">
        <v>2</v>
      </c>
      <c r="H5044" s="451">
        <v>0.5</v>
      </c>
      <c r="I5044" s="451">
        <v>31</v>
      </c>
      <c r="J5044" s="449">
        <v>84.8</v>
      </c>
      <c r="K5044" s="452">
        <f>IFERROR(TablaAforos[[#This Row],[AREA DEL POTRERO]]/TablaAforos[[#This Row],[NUMERO VACAS LOTE]]/TablaAforos[[#This Row],[DIAS OCUPACION]],"")</f>
        <v>70.333333333333329</v>
      </c>
      <c r="L5044" s="453">
        <f>YEAR(A5044)</f>
        <v>2025</v>
      </c>
      <c r="M5044" s="453">
        <f>MONTH(A5044)</f>
        <v>5</v>
      </c>
      <c r="N5044" s="453">
        <f>DAY(A5044)</f>
        <v>25</v>
      </c>
      <c r="O5044" s="453">
        <v>6</v>
      </c>
      <c r="P5044" s="453" t="s">
        <v>220</v>
      </c>
      <c r="Q5044" s="451"/>
    </row>
    <row r="5045" spans="1:17">
      <c r="A5045" s="450">
        <v>45802</v>
      </c>
      <c r="B5045" s="451" t="s">
        <v>81</v>
      </c>
      <c r="C5045" s="451">
        <v>2</v>
      </c>
      <c r="D5045" s="451">
        <v>38</v>
      </c>
      <c r="E5045" s="451">
        <v>1430</v>
      </c>
      <c r="F5045" s="451">
        <v>36</v>
      </c>
      <c r="G5045" s="451">
        <v>2.2000000000000002</v>
      </c>
      <c r="H5045" s="451">
        <v>0.5</v>
      </c>
      <c r="I5045" s="451">
        <v>31</v>
      </c>
      <c r="J5045" s="449">
        <v>105</v>
      </c>
      <c r="K5045" s="452">
        <f>IFERROR(TablaAforos[[#This Row],[AREA DEL POTRERO]]/TablaAforos[[#This Row],[NUMERO VACAS LOTE]]/TablaAforos[[#This Row],[DIAS OCUPACION]],"")</f>
        <v>79.444444444444443</v>
      </c>
      <c r="L5045" s="453">
        <f>YEAR(A5045)</f>
        <v>2025</v>
      </c>
      <c r="M5045" s="453">
        <f>MONTH(A5045)</f>
        <v>5</v>
      </c>
      <c r="N5045" s="453">
        <f>DAY(A5045)</f>
        <v>25</v>
      </c>
      <c r="O5045" s="453">
        <v>6</v>
      </c>
      <c r="P5045" s="453" t="s">
        <v>220</v>
      </c>
      <c r="Q5045" s="451"/>
    </row>
    <row r="5046" spans="1:17">
      <c r="A5046" s="335">
        <v>45802</v>
      </c>
      <c r="B5046" s="336" t="s">
        <v>82</v>
      </c>
      <c r="C5046" s="336" t="s">
        <v>86</v>
      </c>
      <c r="D5046" s="336">
        <v>1</v>
      </c>
      <c r="E5046" s="336">
        <v>2500</v>
      </c>
      <c r="F5046" s="336">
        <v>37</v>
      </c>
      <c r="G5046" s="336">
        <v>2.1</v>
      </c>
      <c r="H5046" s="336">
        <v>1</v>
      </c>
      <c r="I5046" s="336">
        <v>31</v>
      </c>
      <c r="J5046" s="21">
        <v>93.1</v>
      </c>
      <c r="K5046" s="337">
        <f>IFERROR(TablaAforos[[#This Row],[AREA DEL POTRERO]]/TablaAforos[[#This Row],[NUMERO VACAS LOTE]]/TablaAforos[[#This Row],[DIAS OCUPACION]],"")</f>
        <v>67.567567567567565</v>
      </c>
      <c r="L5046" s="338">
        <f t="shared" si="876"/>
        <v>2025</v>
      </c>
      <c r="M5046" s="338">
        <f t="shared" si="877"/>
        <v>5</v>
      </c>
      <c r="N5046" s="338">
        <f t="shared" si="878"/>
        <v>25</v>
      </c>
      <c r="O5046" s="338">
        <v>6</v>
      </c>
      <c r="P5046" s="338" t="s">
        <v>220</v>
      </c>
      <c r="Q5046" s="336"/>
    </row>
    <row r="5047" spans="1:17">
      <c r="A5047" s="335">
        <v>45802</v>
      </c>
      <c r="B5047" s="336" t="s">
        <v>82</v>
      </c>
      <c r="C5047" s="336" t="s">
        <v>87</v>
      </c>
      <c r="D5047" s="336">
        <v>24</v>
      </c>
      <c r="E5047" s="336">
        <v>2500</v>
      </c>
      <c r="F5047" s="336">
        <v>38</v>
      </c>
      <c r="G5047" s="336">
        <v>2.1</v>
      </c>
      <c r="H5047" s="336">
        <v>1</v>
      </c>
      <c r="I5047" s="336">
        <v>31</v>
      </c>
      <c r="J5047" s="21">
        <v>84.1</v>
      </c>
      <c r="K5047" s="337">
        <f>IFERROR(TablaAforos[[#This Row],[AREA DEL POTRERO]]/TablaAforos[[#This Row],[NUMERO VACAS LOTE]]/TablaAforos[[#This Row],[DIAS OCUPACION]],"")</f>
        <v>65.78947368421052</v>
      </c>
      <c r="L5047" s="338">
        <f t="shared" si="876"/>
        <v>2025</v>
      </c>
      <c r="M5047" s="338">
        <f t="shared" si="877"/>
        <v>5</v>
      </c>
      <c r="N5047" s="338">
        <f t="shared" si="878"/>
        <v>25</v>
      </c>
      <c r="O5047" s="338">
        <v>6</v>
      </c>
      <c r="P5047" s="338" t="s">
        <v>220</v>
      </c>
      <c r="Q5047" s="336"/>
    </row>
    <row r="5048" spans="1:17">
      <c r="A5048" s="450">
        <v>45802</v>
      </c>
      <c r="B5048" s="451" t="s">
        <v>88</v>
      </c>
      <c r="C5048" s="451">
        <v>1</v>
      </c>
      <c r="D5048" s="451">
        <v>7</v>
      </c>
      <c r="E5048" s="451">
        <v>15848</v>
      </c>
      <c r="F5048" s="451">
        <v>63</v>
      </c>
      <c r="G5048" s="451">
        <v>1.6</v>
      </c>
      <c r="H5048" s="451">
        <v>3</v>
      </c>
      <c r="I5048" s="451">
        <v>26</v>
      </c>
      <c r="J5048" s="449">
        <v>83.5</v>
      </c>
      <c r="K5048" s="452">
        <f>IFERROR(TablaAforos[[#This Row],[AREA DEL POTRERO]]/TablaAforos[[#This Row],[NUMERO VACAS LOTE]]/TablaAforos[[#This Row],[DIAS OCUPACION]],"")</f>
        <v>83.851851851851848</v>
      </c>
      <c r="L5048" s="453">
        <f>YEAR(A5048)</f>
        <v>2025</v>
      </c>
      <c r="M5048" s="453">
        <f>MONTH(A5048)</f>
        <v>5</v>
      </c>
      <c r="N5048" s="453">
        <f>DAY(A5048)</f>
        <v>25</v>
      </c>
      <c r="O5048" s="453">
        <v>6</v>
      </c>
      <c r="P5048" s="453" t="s">
        <v>216</v>
      </c>
      <c r="Q5048" s="451"/>
    </row>
    <row r="5049" spans="1:17">
      <c r="A5049" s="335">
        <v>45803</v>
      </c>
      <c r="B5049" s="336" t="s">
        <v>81</v>
      </c>
      <c r="C5049" s="336">
        <v>1</v>
      </c>
      <c r="D5049" s="336">
        <v>69</v>
      </c>
      <c r="E5049" s="336">
        <v>3398</v>
      </c>
      <c r="F5049" s="336">
        <v>38</v>
      </c>
      <c r="G5049" s="336">
        <v>2</v>
      </c>
      <c r="H5049" s="336">
        <v>1</v>
      </c>
      <c r="I5049" s="336">
        <v>29</v>
      </c>
      <c r="J5049" s="21">
        <v>111</v>
      </c>
      <c r="K5049" s="337">
        <f>IFERROR(TablaAforos[[#This Row],[AREA DEL POTRERO]]/TablaAforos[[#This Row],[NUMERO VACAS LOTE]]/TablaAforos[[#This Row],[DIAS OCUPACION]],"")</f>
        <v>89.421052631578945</v>
      </c>
      <c r="L5049" s="338">
        <f>YEAR(A5049)</f>
        <v>2025</v>
      </c>
      <c r="M5049" s="338">
        <f>MONTH(A5049)</f>
        <v>5</v>
      </c>
      <c r="N5049" s="338">
        <f>DAY(A5049)</f>
        <v>26</v>
      </c>
      <c r="O5049" s="338">
        <v>6</v>
      </c>
      <c r="P5049" s="338" t="s">
        <v>220</v>
      </c>
      <c r="Q5049" s="336"/>
    </row>
    <row r="5050" spans="1:17">
      <c r="A5050" s="450">
        <v>45803</v>
      </c>
      <c r="B5050" s="451" t="s">
        <v>81</v>
      </c>
      <c r="C5050" s="451">
        <v>2</v>
      </c>
      <c r="D5050" s="451">
        <v>40</v>
      </c>
      <c r="E5050" s="451">
        <v>1867</v>
      </c>
      <c r="F5050" s="451">
        <v>36</v>
      </c>
      <c r="G5050" s="451">
        <v>1.6</v>
      </c>
      <c r="H5050" s="451">
        <v>0.5</v>
      </c>
      <c r="I5050" s="451">
        <v>31</v>
      </c>
      <c r="J5050" s="449">
        <v>103</v>
      </c>
      <c r="K5050" s="452">
        <f>IFERROR(TablaAforos[[#This Row],[AREA DEL POTRERO]]/TablaAforos[[#This Row],[NUMERO VACAS LOTE]]/TablaAforos[[#This Row],[DIAS OCUPACION]],"")</f>
        <v>103.72222222222223</v>
      </c>
      <c r="L5050" s="453">
        <f>YEAR(A5050)</f>
        <v>2025</v>
      </c>
      <c r="M5050" s="453">
        <f>MONTH(A5050)</f>
        <v>5</v>
      </c>
      <c r="N5050" s="453">
        <f>DAY(A5050)</f>
        <v>26</v>
      </c>
      <c r="O5050" s="453">
        <v>6</v>
      </c>
      <c r="P5050" s="338" t="s">
        <v>220</v>
      </c>
      <c r="Q5050" s="451"/>
    </row>
    <row r="5051" spans="1:17">
      <c r="A5051" s="335">
        <v>45803</v>
      </c>
      <c r="B5051" s="336" t="s">
        <v>82</v>
      </c>
      <c r="C5051" s="336" t="s">
        <v>86</v>
      </c>
      <c r="D5051" s="336">
        <v>2</v>
      </c>
      <c r="E5051" s="336">
        <v>2500</v>
      </c>
      <c r="F5051" s="336">
        <v>38</v>
      </c>
      <c r="G5051" s="336">
        <v>2.1</v>
      </c>
      <c r="H5051" s="336">
        <v>1</v>
      </c>
      <c r="I5051" s="336">
        <v>31</v>
      </c>
      <c r="J5051" s="21">
        <v>91.9</v>
      </c>
      <c r="K5051" s="337">
        <f>IFERROR(TablaAforos[[#This Row],[AREA DEL POTRERO]]/TablaAforos[[#This Row],[NUMERO VACAS LOTE]]/TablaAforos[[#This Row],[DIAS OCUPACION]],"")</f>
        <v>65.78947368421052</v>
      </c>
      <c r="L5051" s="338">
        <f>YEAR(A5051)</f>
        <v>2025</v>
      </c>
      <c r="M5051" s="338">
        <f>MONTH(A5051)</f>
        <v>5</v>
      </c>
      <c r="N5051" s="338">
        <f>DAY(A5051)</f>
        <v>26</v>
      </c>
      <c r="O5051" s="338">
        <v>6</v>
      </c>
      <c r="P5051" s="338" t="s">
        <v>220</v>
      </c>
      <c r="Q5051" s="336"/>
    </row>
    <row r="5052" spans="1:17">
      <c r="A5052" s="335">
        <v>45803</v>
      </c>
      <c r="B5052" s="336" t="s">
        <v>82</v>
      </c>
      <c r="C5052" s="336" t="s">
        <v>87</v>
      </c>
      <c r="D5052" s="336">
        <v>25</v>
      </c>
      <c r="E5052" s="336">
        <v>2500</v>
      </c>
      <c r="F5052" s="336">
        <v>38</v>
      </c>
      <c r="G5052" s="336">
        <v>2.1</v>
      </c>
      <c r="H5052" s="336">
        <v>1</v>
      </c>
      <c r="I5052" s="336">
        <v>31</v>
      </c>
      <c r="J5052" s="21">
        <v>84.9</v>
      </c>
      <c r="K5052" s="337">
        <f>IFERROR(TablaAforos[[#This Row],[AREA DEL POTRERO]]/TablaAforos[[#This Row],[NUMERO VACAS LOTE]]/TablaAforos[[#This Row],[DIAS OCUPACION]],"")</f>
        <v>65.78947368421052</v>
      </c>
      <c r="L5052" s="338">
        <f t="shared" si="876"/>
        <v>2025</v>
      </c>
      <c r="M5052" s="338">
        <f t="shared" si="877"/>
        <v>5</v>
      </c>
      <c r="N5052" s="338">
        <f t="shared" si="878"/>
        <v>26</v>
      </c>
      <c r="O5052" s="338">
        <v>6</v>
      </c>
      <c r="P5052" s="338" t="s">
        <v>220</v>
      </c>
      <c r="Q5052" s="336"/>
    </row>
    <row r="5053" spans="1:17">
      <c r="A5053" s="335">
        <v>45804</v>
      </c>
      <c r="B5053" s="336" t="s">
        <v>81</v>
      </c>
      <c r="C5053" s="336">
        <v>1</v>
      </c>
      <c r="D5053" s="336">
        <v>70</v>
      </c>
      <c r="E5053" s="336">
        <v>2762</v>
      </c>
      <c r="F5053" s="336">
        <v>38</v>
      </c>
      <c r="G5053" s="336">
        <v>2.1</v>
      </c>
      <c r="H5053" s="336">
        <v>1</v>
      </c>
      <c r="I5053" s="336">
        <v>29</v>
      </c>
      <c r="J5053" s="21">
        <v>91.6</v>
      </c>
      <c r="K5053" s="337">
        <f>IFERROR(TablaAforos[[#This Row],[AREA DEL POTRERO]]/TablaAforos[[#This Row],[NUMERO VACAS LOTE]]/TablaAforos[[#This Row],[DIAS OCUPACION]],"")</f>
        <v>72.684210526315795</v>
      </c>
      <c r="L5053" s="338">
        <f t="shared" ref="L5053:L5064" si="879">YEAR(A5053)</f>
        <v>2025</v>
      </c>
      <c r="M5053" s="338">
        <f t="shared" ref="M5053:M5064" si="880">MONTH(A5053)</f>
        <v>5</v>
      </c>
      <c r="N5053" s="338">
        <f t="shared" ref="N5053:N5064" si="881">DAY(A5053)</f>
        <v>27</v>
      </c>
      <c r="O5053" s="338">
        <v>6</v>
      </c>
      <c r="P5053" s="338" t="s">
        <v>220</v>
      </c>
      <c r="Q5053" s="336"/>
    </row>
    <row r="5054" spans="1:17">
      <c r="A5054" s="450">
        <v>45804</v>
      </c>
      <c r="B5054" s="451" t="s">
        <v>81</v>
      </c>
      <c r="C5054" s="451">
        <v>2</v>
      </c>
      <c r="D5054" s="451">
        <v>41</v>
      </c>
      <c r="E5054" s="451">
        <v>2524</v>
      </c>
      <c r="F5054" s="451">
        <v>36</v>
      </c>
      <c r="G5054" s="451">
        <v>1.7</v>
      </c>
      <c r="H5054" s="451">
        <v>1</v>
      </c>
      <c r="I5054" s="451">
        <v>31</v>
      </c>
      <c r="J5054" s="449">
        <v>72.8</v>
      </c>
      <c r="K5054" s="452">
        <f>IFERROR(TablaAforos[[#This Row],[AREA DEL POTRERO]]/TablaAforos[[#This Row],[NUMERO VACAS LOTE]]/TablaAforos[[#This Row],[DIAS OCUPACION]],"")</f>
        <v>70.111111111111114</v>
      </c>
      <c r="L5054" s="453">
        <f t="shared" si="879"/>
        <v>2025</v>
      </c>
      <c r="M5054" s="453">
        <f t="shared" si="880"/>
        <v>5</v>
      </c>
      <c r="N5054" s="453">
        <f t="shared" si="881"/>
        <v>27</v>
      </c>
      <c r="O5054" s="338" t="s">
        <v>221</v>
      </c>
      <c r="P5054" s="338" t="s">
        <v>220</v>
      </c>
      <c r="Q5054" s="451"/>
    </row>
    <row r="5055" spans="1:17">
      <c r="A5055" s="335">
        <v>45804</v>
      </c>
      <c r="B5055" s="336" t="s">
        <v>82</v>
      </c>
      <c r="C5055" s="336" t="s">
        <v>86</v>
      </c>
      <c r="D5055" s="336">
        <v>3</v>
      </c>
      <c r="E5055" s="336">
        <v>2500</v>
      </c>
      <c r="F5055" s="336">
        <v>38</v>
      </c>
      <c r="G5055" s="336">
        <v>2.1</v>
      </c>
      <c r="H5055" s="336">
        <v>1</v>
      </c>
      <c r="I5055" s="336">
        <v>31</v>
      </c>
      <c r="J5055" s="21">
        <v>90.2</v>
      </c>
      <c r="K5055" s="337">
        <f>IFERROR(TablaAforos[[#This Row],[AREA DEL POTRERO]]/TablaAforos[[#This Row],[NUMERO VACAS LOTE]]/TablaAforos[[#This Row],[DIAS OCUPACION]],"")</f>
        <v>65.78947368421052</v>
      </c>
      <c r="L5055" s="338">
        <f t="shared" si="879"/>
        <v>2025</v>
      </c>
      <c r="M5055" s="338">
        <f t="shared" si="880"/>
        <v>5</v>
      </c>
      <c r="N5055" s="338">
        <f t="shared" si="881"/>
        <v>27</v>
      </c>
      <c r="O5055" s="338">
        <v>6</v>
      </c>
      <c r="P5055" s="338" t="s">
        <v>220</v>
      </c>
      <c r="Q5055" s="336"/>
    </row>
    <row r="5056" spans="1:17">
      <c r="A5056" s="335">
        <v>45804</v>
      </c>
      <c r="B5056" s="336" t="s">
        <v>82</v>
      </c>
      <c r="C5056" s="336" t="s">
        <v>87</v>
      </c>
      <c r="D5056" s="336">
        <v>59</v>
      </c>
      <c r="E5056" s="336">
        <v>2500</v>
      </c>
      <c r="F5056" s="336">
        <v>38</v>
      </c>
      <c r="G5056" s="336">
        <v>2</v>
      </c>
      <c r="H5056" s="336">
        <v>1</v>
      </c>
      <c r="I5056" s="336">
        <v>31</v>
      </c>
      <c r="J5056" s="21">
        <v>89.4</v>
      </c>
      <c r="K5056" s="337">
        <f>IFERROR(TablaAforos[[#This Row],[AREA DEL POTRERO]]/TablaAforos[[#This Row],[NUMERO VACAS LOTE]]/TablaAforos[[#This Row],[DIAS OCUPACION]],"")</f>
        <v>65.78947368421052</v>
      </c>
      <c r="L5056" s="338">
        <f t="shared" si="879"/>
        <v>2025</v>
      </c>
      <c r="M5056" s="338">
        <f t="shared" si="880"/>
        <v>5</v>
      </c>
      <c r="N5056" s="338">
        <f t="shared" si="881"/>
        <v>27</v>
      </c>
      <c r="O5056" s="338">
        <v>6</v>
      </c>
      <c r="P5056" s="338" t="s">
        <v>220</v>
      </c>
      <c r="Q5056" s="336"/>
    </row>
    <row r="5057" spans="1:17">
      <c r="A5057" s="463">
        <v>45805</v>
      </c>
      <c r="B5057" s="464" t="s">
        <v>81</v>
      </c>
      <c r="C5057" s="464">
        <v>1</v>
      </c>
      <c r="D5057" s="464">
        <v>6</v>
      </c>
      <c r="E5057" s="464">
        <v>2442</v>
      </c>
      <c r="F5057" s="464">
        <v>38</v>
      </c>
      <c r="G5057" s="464">
        <v>1.9</v>
      </c>
      <c r="H5057" s="464">
        <v>1</v>
      </c>
      <c r="I5057" s="464">
        <v>29</v>
      </c>
      <c r="J5057" s="465">
        <v>82.7</v>
      </c>
      <c r="K5057" s="466">
        <f>IFERROR(TablaAforos[[#This Row],[AREA DEL POTRERO]]/TablaAforos[[#This Row],[NUMERO VACAS LOTE]]/TablaAforos[[#This Row],[DIAS OCUPACION]],"")</f>
        <v>64.263157894736835</v>
      </c>
      <c r="L5057" s="467">
        <f>YEAR(A5057)</f>
        <v>2025</v>
      </c>
      <c r="M5057" s="467">
        <f>MONTH(A5057)</f>
        <v>5</v>
      </c>
      <c r="N5057" s="467">
        <f>DAY(A5057)</f>
        <v>28</v>
      </c>
      <c r="O5057" s="467">
        <v>6</v>
      </c>
      <c r="P5057" s="467" t="s">
        <v>220</v>
      </c>
      <c r="Q5057" s="464"/>
    </row>
    <row r="5058" spans="1:17">
      <c r="A5058" s="463">
        <v>45805</v>
      </c>
      <c r="B5058" s="464" t="s">
        <v>81</v>
      </c>
      <c r="C5058" s="464">
        <v>2</v>
      </c>
      <c r="D5058" s="464">
        <v>42</v>
      </c>
      <c r="E5058" s="464">
        <v>2723</v>
      </c>
      <c r="F5058" s="464">
        <v>36</v>
      </c>
      <c r="G5058" s="464">
        <v>1.9</v>
      </c>
      <c r="H5058" s="464">
        <v>1</v>
      </c>
      <c r="I5058" s="464">
        <v>32</v>
      </c>
      <c r="J5058" s="465">
        <v>72.8</v>
      </c>
      <c r="K5058" s="466">
        <f>IFERROR(TablaAforos[[#This Row],[AREA DEL POTRERO]]/TablaAforos[[#This Row],[NUMERO VACAS LOTE]]/TablaAforos[[#This Row],[DIAS OCUPACION]],"")</f>
        <v>75.638888888888886</v>
      </c>
      <c r="L5058" s="467">
        <f>YEAR(A5058)</f>
        <v>2025</v>
      </c>
      <c r="M5058" s="467">
        <f>MONTH(A5058)</f>
        <v>5</v>
      </c>
      <c r="N5058" s="467">
        <f>DAY(A5058)</f>
        <v>28</v>
      </c>
      <c r="O5058" s="467">
        <v>6</v>
      </c>
      <c r="P5058" s="467" t="s">
        <v>220</v>
      </c>
      <c r="Q5058" s="464"/>
    </row>
    <row r="5059" spans="1:17">
      <c r="A5059" s="335">
        <v>45805</v>
      </c>
      <c r="B5059" s="336" t="s">
        <v>82</v>
      </c>
      <c r="C5059" s="336" t="s">
        <v>86</v>
      </c>
      <c r="D5059" s="336">
        <v>4</v>
      </c>
      <c r="E5059" s="336">
        <v>2500</v>
      </c>
      <c r="F5059" s="336">
        <v>38</v>
      </c>
      <c r="G5059" s="336">
        <v>2</v>
      </c>
      <c r="H5059" s="336">
        <v>1</v>
      </c>
      <c r="I5059" s="336">
        <v>31</v>
      </c>
      <c r="J5059" s="21">
        <v>88.1</v>
      </c>
      <c r="K5059" s="337">
        <f>IFERROR(TablaAforos[[#This Row],[AREA DEL POTRERO]]/TablaAforos[[#This Row],[NUMERO VACAS LOTE]]/TablaAforos[[#This Row],[DIAS OCUPACION]],"")</f>
        <v>65.78947368421052</v>
      </c>
      <c r="L5059" s="338">
        <f t="shared" si="879"/>
        <v>2025</v>
      </c>
      <c r="M5059" s="338">
        <f t="shared" si="880"/>
        <v>5</v>
      </c>
      <c r="N5059" s="338">
        <f t="shared" si="881"/>
        <v>28</v>
      </c>
      <c r="O5059" s="338">
        <v>6</v>
      </c>
      <c r="P5059" s="338" t="s">
        <v>220</v>
      </c>
      <c r="Q5059" s="336"/>
    </row>
    <row r="5060" spans="1:17">
      <c r="A5060" s="335">
        <v>45805</v>
      </c>
      <c r="B5060" s="336" t="s">
        <v>82</v>
      </c>
      <c r="C5060" s="336" t="s">
        <v>87</v>
      </c>
      <c r="D5060" s="336">
        <v>62</v>
      </c>
      <c r="E5060" s="336">
        <v>2500</v>
      </c>
      <c r="F5060" s="336">
        <v>38</v>
      </c>
      <c r="G5060" s="336">
        <v>2.2000000000000002</v>
      </c>
      <c r="H5060" s="336">
        <v>1</v>
      </c>
      <c r="I5060" s="336">
        <v>31</v>
      </c>
      <c r="J5060" s="21">
        <v>94.1</v>
      </c>
      <c r="K5060" s="337">
        <f>IFERROR(TablaAforos[[#This Row],[AREA DEL POTRERO]]/TablaAforos[[#This Row],[NUMERO VACAS LOTE]]/TablaAforos[[#This Row],[DIAS OCUPACION]],"")</f>
        <v>65.78947368421052</v>
      </c>
      <c r="L5060" s="338">
        <f t="shared" si="879"/>
        <v>2025</v>
      </c>
      <c r="M5060" s="338">
        <f t="shared" si="880"/>
        <v>5</v>
      </c>
      <c r="N5060" s="338">
        <f t="shared" si="881"/>
        <v>28</v>
      </c>
      <c r="O5060" s="338">
        <v>6</v>
      </c>
      <c r="P5060" s="338" t="s">
        <v>220</v>
      </c>
      <c r="Q5060" s="336"/>
    </row>
    <row r="5061" spans="1:17">
      <c r="A5061" s="463">
        <v>45806</v>
      </c>
      <c r="B5061" s="464" t="s">
        <v>81</v>
      </c>
      <c r="C5061" s="464">
        <v>1</v>
      </c>
      <c r="D5061" s="464">
        <v>5</v>
      </c>
      <c r="E5061" s="464">
        <v>2550</v>
      </c>
      <c r="F5061" s="464">
        <v>38</v>
      </c>
      <c r="G5061" s="464">
        <v>1.7</v>
      </c>
      <c r="H5061" s="464">
        <v>1</v>
      </c>
      <c r="I5061" s="464">
        <v>29</v>
      </c>
      <c r="J5061" s="465">
        <v>76.8</v>
      </c>
      <c r="K5061" s="466">
        <f>IFERROR(TablaAforos[[#This Row],[AREA DEL POTRERO]]/TablaAforos[[#This Row],[NUMERO VACAS LOTE]]/TablaAforos[[#This Row],[DIAS OCUPACION]],"")</f>
        <v>67.10526315789474</v>
      </c>
      <c r="L5061" s="467">
        <f>YEAR(A5061)</f>
        <v>2025</v>
      </c>
      <c r="M5061" s="467">
        <f>MONTH(A5061)</f>
        <v>5</v>
      </c>
      <c r="N5061" s="467">
        <f>DAY(A5061)</f>
        <v>29</v>
      </c>
      <c r="O5061" s="467">
        <v>6</v>
      </c>
      <c r="P5061" s="467" t="s">
        <v>220</v>
      </c>
      <c r="Q5061" s="464"/>
    </row>
    <row r="5062" spans="1:17">
      <c r="A5062" s="463">
        <v>45806</v>
      </c>
      <c r="B5062" s="464" t="s">
        <v>81</v>
      </c>
      <c r="C5062" s="464">
        <v>2</v>
      </c>
      <c r="D5062" s="464">
        <v>32</v>
      </c>
      <c r="E5062" s="464">
        <v>2330</v>
      </c>
      <c r="F5062" s="464">
        <v>36</v>
      </c>
      <c r="G5062" s="464">
        <v>1.8</v>
      </c>
      <c r="H5062" s="464">
        <v>1</v>
      </c>
      <c r="I5062" s="464">
        <v>32</v>
      </c>
      <c r="J5062" s="465">
        <v>83.5</v>
      </c>
      <c r="K5062" s="466">
        <f>IFERROR(TablaAforos[[#This Row],[AREA DEL POTRERO]]/TablaAforos[[#This Row],[NUMERO VACAS LOTE]]/TablaAforos[[#This Row],[DIAS OCUPACION]],"")</f>
        <v>64.722222222222229</v>
      </c>
      <c r="L5062" s="467">
        <f>YEAR(A5062)</f>
        <v>2025</v>
      </c>
      <c r="M5062" s="467">
        <f>MONTH(A5062)</f>
        <v>5</v>
      </c>
      <c r="N5062" s="467">
        <f>DAY(A5062)</f>
        <v>29</v>
      </c>
      <c r="O5062" s="467">
        <v>6</v>
      </c>
      <c r="P5062" s="467" t="s">
        <v>220</v>
      </c>
      <c r="Q5062" s="464"/>
    </row>
    <row r="5063" spans="1:17">
      <c r="A5063" s="335">
        <v>45806</v>
      </c>
      <c r="B5063" s="336" t="s">
        <v>82</v>
      </c>
      <c r="C5063" s="336" t="s">
        <v>86</v>
      </c>
      <c r="D5063" s="336">
        <v>5</v>
      </c>
      <c r="E5063" s="336">
        <v>2500</v>
      </c>
      <c r="F5063" s="336">
        <v>38</v>
      </c>
      <c r="G5063" s="336">
        <v>2.2999999999999998</v>
      </c>
      <c r="H5063" s="336">
        <v>1</v>
      </c>
      <c r="I5063" s="336">
        <v>31</v>
      </c>
      <c r="J5063" s="21">
        <v>99.2</v>
      </c>
      <c r="K5063" s="337">
        <f>IFERROR(TablaAforos[[#This Row],[AREA DEL POTRERO]]/TablaAforos[[#This Row],[NUMERO VACAS LOTE]]/TablaAforos[[#This Row],[DIAS OCUPACION]],"")</f>
        <v>65.78947368421052</v>
      </c>
      <c r="L5063" s="338">
        <f t="shared" si="879"/>
        <v>2025</v>
      </c>
      <c r="M5063" s="338">
        <f t="shared" si="880"/>
        <v>5</v>
      </c>
      <c r="N5063" s="338">
        <f t="shared" si="881"/>
        <v>29</v>
      </c>
      <c r="O5063" s="338">
        <v>6</v>
      </c>
      <c r="P5063" s="338" t="s">
        <v>220</v>
      </c>
      <c r="Q5063" s="336"/>
    </row>
    <row r="5064" spans="1:17">
      <c r="A5064" s="335">
        <v>45806</v>
      </c>
      <c r="B5064" s="336" t="s">
        <v>82</v>
      </c>
      <c r="C5064" s="336" t="s">
        <v>87</v>
      </c>
      <c r="D5064" s="336">
        <v>63</v>
      </c>
      <c r="E5064" s="336">
        <v>2500</v>
      </c>
      <c r="F5064" s="336">
        <v>38</v>
      </c>
      <c r="G5064" s="336">
        <v>2.1</v>
      </c>
      <c r="H5064" s="336">
        <v>1</v>
      </c>
      <c r="I5064" s="336">
        <v>31</v>
      </c>
      <c r="J5064" s="21">
        <v>93.7</v>
      </c>
      <c r="K5064" s="337">
        <f>IFERROR(TablaAforos[[#This Row],[AREA DEL POTRERO]]/TablaAforos[[#This Row],[NUMERO VACAS LOTE]]/TablaAforos[[#This Row],[DIAS OCUPACION]],"")</f>
        <v>65.78947368421052</v>
      </c>
      <c r="L5064" s="338">
        <f t="shared" si="879"/>
        <v>2025</v>
      </c>
      <c r="M5064" s="338">
        <f t="shared" si="880"/>
        <v>5</v>
      </c>
      <c r="N5064" s="338">
        <f t="shared" si="881"/>
        <v>29</v>
      </c>
      <c r="O5064" s="338">
        <v>6</v>
      </c>
      <c r="P5064" s="338" t="s">
        <v>220</v>
      </c>
      <c r="Q5064" s="336"/>
    </row>
    <row r="5065" spans="1:17">
      <c r="A5065" s="335">
        <v>45806</v>
      </c>
      <c r="B5065" s="336" t="s">
        <v>88</v>
      </c>
      <c r="C5065" s="336">
        <v>1</v>
      </c>
      <c r="D5065" s="336">
        <v>8</v>
      </c>
      <c r="E5065" s="336">
        <v>12800</v>
      </c>
      <c r="F5065" s="336">
        <v>59</v>
      </c>
      <c r="G5065" s="336">
        <v>1.5</v>
      </c>
      <c r="H5065" s="336">
        <v>1.5</v>
      </c>
      <c r="I5065" s="336">
        <v>26</v>
      </c>
      <c r="J5065" s="21">
        <v>99.6</v>
      </c>
      <c r="K5065" s="337">
        <f>IFERROR(TablaAforos[[#This Row],[AREA DEL POTRERO]]/TablaAforos[[#This Row],[NUMERO VACAS LOTE]]/TablaAforos[[#This Row],[DIAS OCUPACION]],"")</f>
        <v>144.63276836158192</v>
      </c>
      <c r="L5065" s="338">
        <f t="shared" ref="L5065:L5072" si="882">YEAR(A5065)</f>
        <v>2025</v>
      </c>
      <c r="M5065" s="338">
        <f t="shared" ref="M5065:M5072" si="883">MONTH(A5065)</f>
        <v>5</v>
      </c>
      <c r="N5065" s="338">
        <f t="shared" ref="N5065:N5072" si="884">DAY(A5065)</f>
        <v>29</v>
      </c>
      <c r="O5065" s="338">
        <v>6</v>
      </c>
      <c r="P5065" s="338" t="s">
        <v>216</v>
      </c>
      <c r="Q5065" s="336"/>
    </row>
    <row r="5066" spans="1:17">
      <c r="A5066" s="463">
        <v>45807</v>
      </c>
      <c r="B5066" s="464" t="s">
        <v>81</v>
      </c>
      <c r="C5066" s="464">
        <v>1</v>
      </c>
      <c r="D5066" s="464">
        <v>4</v>
      </c>
      <c r="E5066" s="464">
        <v>2935</v>
      </c>
      <c r="F5066" s="464">
        <v>38</v>
      </c>
      <c r="G5066" s="464">
        <v>1.9</v>
      </c>
      <c r="H5066" s="464">
        <v>1</v>
      </c>
      <c r="I5066" s="464">
        <v>29</v>
      </c>
      <c r="J5066" s="465">
        <v>98.4</v>
      </c>
      <c r="K5066" s="466">
        <f>IFERROR(TablaAforos[[#This Row],[AREA DEL POTRERO]]/TablaAforos[[#This Row],[NUMERO VACAS LOTE]]/TablaAforos[[#This Row],[DIAS OCUPACION]],"")</f>
        <v>77.236842105263165</v>
      </c>
      <c r="L5066" s="467">
        <f t="shared" si="882"/>
        <v>2025</v>
      </c>
      <c r="M5066" s="467">
        <f t="shared" si="883"/>
        <v>5</v>
      </c>
      <c r="N5066" s="467">
        <f t="shared" si="884"/>
        <v>30</v>
      </c>
      <c r="O5066" s="467">
        <v>6</v>
      </c>
      <c r="P5066" s="467" t="s">
        <v>220</v>
      </c>
      <c r="Q5066" s="464"/>
    </row>
    <row r="5067" spans="1:17">
      <c r="A5067" s="463">
        <v>45807</v>
      </c>
      <c r="B5067" s="464" t="s">
        <v>81</v>
      </c>
      <c r="C5067" s="464">
        <v>2</v>
      </c>
      <c r="D5067" s="464">
        <v>33</v>
      </c>
      <c r="E5067" s="464">
        <v>2131</v>
      </c>
      <c r="F5067" s="464">
        <v>36</v>
      </c>
      <c r="G5067" s="464">
        <v>2.6</v>
      </c>
      <c r="H5067" s="464">
        <v>1</v>
      </c>
      <c r="I5067" s="464">
        <v>35</v>
      </c>
      <c r="J5067" s="465">
        <v>100</v>
      </c>
      <c r="K5067" s="466">
        <f>IFERROR(TablaAforos[[#This Row],[AREA DEL POTRERO]]/TablaAforos[[#This Row],[NUMERO VACAS LOTE]]/TablaAforos[[#This Row],[DIAS OCUPACION]],"")</f>
        <v>59.194444444444443</v>
      </c>
      <c r="L5067" s="467">
        <f t="shared" si="882"/>
        <v>2025</v>
      </c>
      <c r="M5067" s="467">
        <f t="shared" si="883"/>
        <v>5</v>
      </c>
      <c r="N5067" s="467">
        <f t="shared" si="884"/>
        <v>30</v>
      </c>
      <c r="O5067" s="467">
        <v>6</v>
      </c>
      <c r="P5067" s="467" t="s">
        <v>220</v>
      </c>
      <c r="Q5067" s="464"/>
    </row>
    <row r="5068" spans="1:17">
      <c r="A5068" s="335">
        <v>45807</v>
      </c>
      <c r="B5068" s="336" t="s">
        <v>82</v>
      </c>
      <c r="C5068" s="336" t="s">
        <v>86</v>
      </c>
      <c r="D5068" s="336">
        <v>36</v>
      </c>
      <c r="E5068" s="336">
        <v>12728</v>
      </c>
      <c r="F5068" s="336">
        <v>38</v>
      </c>
      <c r="G5068" s="336">
        <v>2.1</v>
      </c>
      <c r="H5068" s="336">
        <v>3</v>
      </c>
      <c r="I5068" s="336">
        <v>31</v>
      </c>
      <c r="J5068" s="21">
        <v>104</v>
      </c>
      <c r="K5068" s="337">
        <f>IFERROR(TablaAforos[[#This Row],[AREA DEL POTRERO]]/TablaAforos[[#This Row],[NUMERO VACAS LOTE]]/TablaAforos[[#This Row],[DIAS OCUPACION]],"")</f>
        <v>111.64912280701755</v>
      </c>
      <c r="L5068" s="338">
        <f>YEAR(A5068)</f>
        <v>2025</v>
      </c>
      <c r="M5068" s="338">
        <f>MONTH(A5068)</f>
        <v>5</v>
      </c>
      <c r="N5068" s="338">
        <f>DAY(A5068)</f>
        <v>30</v>
      </c>
      <c r="O5068" s="338">
        <v>6</v>
      </c>
      <c r="P5068" s="338" t="s">
        <v>220</v>
      </c>
      <c r="Q5068" s="336"/>
    </row>
    <row r="5069" spans="1:17">
      <c r="A5069" s="335">
        <v>45807</v>
      </c>
      <c r="B5069" s="336" t="s">
        <v>82</v>
      </c>
      <c r="C5069" s="336" t="s">
        <v>87</v>
      </c>
      <c r="D5069" s="336">
        <v>64</v>
      </c>
      <c r="E5069" s="336">
        <v>2500</v>
      </c>
      <c r="F5069" s="336">
        <v>38</v>
      </c>
      <c r="G5069" s="336">
        <v>2.1</v>
      </c>
      <c r="H5069" s="336">
        <v>1</v>
      </c>
      <c r="I5069" s="336">
        <v>31</v>
      </c>
      <c r="J5069" s="21">
        <v>83.4</v>
      </c>
      <c r="K5069" s="337">
        <f>IFERROR(TablaAforos[[#This Row],[AREA DEL POTRERO]]/TablaAforos[[#This Row],[NUMERO VACAS LOTE]]/TablaAforos[[#This Row],[DIAS OCUPACION]],"")</f>
        <v>65.78947368421052</v>
      </c>
      <c r="L5069" s="338">
        <f>YEAR(A5069)</f>
        <v>2025</v>
      </c>
      <c r="M5069" s="338">
        <f>MONTH(A5069)</f>
        <v>5</v>
      </c>
      <c r="N5069" s="338">
        <f>DAY(A5069)</f>
        <v>30</v>
      </c>
      <c r="O5069" s="338">
        <v>6</v>
      </c>
      <c r="P5069" s="338" t="s">
        <v>220</v>
      </c>
      <c r="Q5069" s="336"/>
    </row>
    <row r="5070" spans="1:17">
      <c r="A5070" s="463">
        <v>45808</v>
      </c>
      <c r="B5070" s="464" t="s">
        <v>81</v>
      </c>
      <c r="C5070" s="464">
        <v>1</v>
      </c>
      <c r="D5070" s="464">
        <v>3</v>
      </c>
      <c r="E5070" s="464">
        <v>2161</v>
      </c>
      <c r="F5070" s="464">
        <v>38</v>
      </c>
      <c r="G5070" s="464">
        <v>1.7</v>
      </c>
      <c r="H5070" s="464">
        <v>1</v>
      </c>
      <c r="I5070" s="464">
        <v>29</v>
      </c>
      <c r="J5070" s="465">
        <v>63.6</v>
      </c>
      <c r="K5070" s="466">
        <f>IFERROR(TablaAforos[[#This Row],[AREA DEL POTRERO]]/TablaAforos[[#This Row],[NUMERO VACAS LOTE]]/TablaAforos[[#This Row],[DIAS OCUPACION]],"")</f>
        <v>56.868421052631582</v>
      </c>
      <c r="L5070" s="467">
        <f t="shared" si="882"/>
        <v>2025</v>
      </c>
      <c r="M5070" s="467">
        <f t="shared" si="883"/>
        <v>5</v>
      </c>
      <c r="N5070" s="467">
        <f t="shared" si="884"/>
        <v>31</v>
      </c>
      <c r="O5070" s="467">
        <v>6</v>
      </c>
      <c r="P5070" s="467" t="s">
        <v>220</v>
      </c>
      <c r="Q5070" s="464"/>
    </row>
    <row r="5071" spans="1:17">
      <c r="A5071" s="463">
        <v>45808</v>
      </c>
      <c r="B5071" s="464" t="s">
        <v>81</v>
      </c>
      <c r="C5071" s="464">
        <v>2</v>
      </c>
      <c r="D5071" s="464">
        <v>34</v>
      </c>
      <c r="E5071" s="464">
        <v>2536</v>
      </c>
      <c r="F5071" s="464">
        <v>36</v>
      </c>
      <c r="G5071" s="464">
        <v>2.1</v>
      </c>
      <c r="H5071" s="464">
        <v>1</v>
      </c>
      <c r="I5071" s="464">
        <v>34</v>
      </c>
      <c r="J5071" s="465">
        <v>98</v>
      </c>
      <c r="K5071" s="466">
        <f>IFERROR(TablaAforos[[#This Row],[AREA DEL POTRERO]]/TablaAforos[[#This Row],[NUMERO VACAS LOTE]]/TablaAforos[[#This Row],[DIAS OCUPACION]],"")</f>
        <v>70.444444444444443</v>
      </c>
      <c r="L5071" s="467">
        <f t="shared" si="882"/>
        <v>2025</v>
      </c>
      <c r="M5071" s="467">
        <f t="shared" si="883"/>
        <v>5</v>
      </c>
      <c r="N5071" s="467">
        <f t="shared" si="884"/>
        <v>31</v>
      </c>
      <c r="O5071" s="467">
        <v>6</v>
      </c>
      <c r="P5071" s="338" t="s">
        <v>220</v>
      </c>
      <c r="Q5071" s="464"/>
    </row>
    <row r="5072" spans="1:17">
      <c r="A5072" s="335">
        <v>45808</v>
      </c>
      <c r="B5072" s="336" t="s">
        <v>88</v>
      </c>
      <c r="C5072" s="336">
        <v>1</v>
      </c>
      <c r="D5072" s="336">
        <v>4</v>
      </c>
      <c r="E5072" s="336">
        <v>11400</v>
      </c>
      <c r="F5072" s="336">
        <v>59</v>
      </c>
      <c r="G5072" s="336">
        <v>1.6</v>
      </c>
      <c r="H5072" s="336">
        <v>2</v>
      </c>
      <c r="I5072" s="336">
        <v>27</v>
      </c>
      <c r="J5072" s="21">
        <v>95.6</v>
      </c>
      <c r="K5072" s="337">
        <f>IFERROR(TablaAforos[[#This Row],[AREA DEL POTRERO]]/TablaAforos[[#This Row],[NUMERO VACAS LOTE]]/TablaAforos[[#This Row],[DIAS OCUPACION]],"")</f>
        <v>96.610169491525426</v>
      </c>
      <c r="L5072" s="338">
        <f t="shared" si="882"/>
        <v>2025</v>
      </c>
      <c r="M5072" s="338">
        <f t="shared" si="883"/>
        <v>5</v>
      </c>
      <c r="N5072" s="338">
        <f t="shared" si="884"/>
        <v>31</v>
      </c>
      <c r="O5072" s="338">
        <v>6</v>
      </c>
      <c r="P5072" s="338" t="s">
        <v>216</v>
      </c>
      <c r="Q5072" s="336"/>
    </row>
    <row r="5073" spans="1:17">
      <c r="A5073" s="335">
        <v>45808</v>
      </c>
      <c r="B5073" s="336" t="s">
        <v>82</v>
      </c>
      <c r="C5073" s="336" t="s">
        <v>86</v>
      </c>
      <c r="D5073" s="336">
        <v>37</v>
      </c>
      <c r="E5073" s="336">
        <v>6600</v>
      </c>
      <c r="F5073" s="336">
        <v>38</v>
      </c>
      <c r="G5073" s="336">
        <v>2.2000000000000002</v>
      </c>
      <c r="H5073" s="336">
        <v>2</v>
      </c>
      <c r="I5073" s="336">
        <v>31</v>
      </c>
      <c r="J5073" s="21">
        <v>107</v>
      </c>
      <c r="K5073" s="337">
        <f>IFERROR(TablaAforos[[#This Row],[AREA DEL POTRERO]]/TablaAforos[[#This Row],[NUMERO VACAS LOTE]]/TablaAforos[[#This Row],[DIAS OCUPACION]],"")</f>
        <v>86.84210526315789</v>
      </c>
      <c r="L5073" s="338">
        <f t="shared" ref="L5073:L5090" si="885">YEAR(A5073)</f>
        <v>2025</v>
      </c>
      <c r="M5073" s="338">
        <f t="shared" ref="M5073:M5090" si="886">MONTH(A5073)</f>
        <v>5</v>
      </c>
      <c r="N5073" s="338">
        <f t="shared" ref="N5073:N5090" si="887">DAY(A5073)</f>
        <v>31</v>
      </c>
      <c r="O5073" s="338">
        <v>6</v>
      </c>
      <c r="P5073" s="338" t="s">
        <v>220</v>
      </c>
      <c r="Q5073" s="336"/>
    </row>
    <row r="5074" spans="1:17">
      <c r="A5074" s="335">
        <v>45808</v>
      </c>
      <c r="B5074" s="336" t="s">
        <v>82</v>
      </c>
      <c r="C5074" s="336" t="s">
        <v>87</v>
      </c>
      <c r="D5074" s="336">
        <v>65</v>
      </c>
      <c r="E5074" s="336">
        <v>2500</v>
      </c>
      <c r="F5074" s="336">
        <v>38</v>
      </c>
      <c r="G5074" s="336">
        <v>1.9</v>
      </c>
      <c r="H5074" s="336">
        <v>1</v>
      </c>
      <c r="I5074" s="336">
        <v>31</v>
      </c>
      <c r="J5074" s="21">
        <v>74.900000000000006</v>
      </c>
      <c r="K5074" s="337">
        <f>IFERROR(TablaAforos[[#This Row],[AREA DEL POTRERO]]/TablaAforos[[#This Row],[NUMERO VACAS LOTE]]/TablaAforos[[#This Row],[DIAS OCUPACION]],"")</f>
        <v>65.78947368421052</v>
      </c>
      <c r="L5074" s="338">
        <f t="shared" si="885"/>
        <v>2025</v>
      </c>
      <c r="M5074" s="338">
        <f t="shared" si="886"/>
        <v>5</v>
      </c>
      <c r="N5074" s="338">
        <f t="shared" si="887"/>
        <v>31</v>
      </c>
      <c r="O5074" s="338">
        <v>6</v>
      </c>
      <c r="P5074" s="338" t="s">
        <v>220</v>
      </c>
      <c r="Q5074" s="336"/>
    </row>
    <row r="5075" spans="1:17">
      <c r="A5075" s="335">
        <v>45809</v>
      </c>
      <c r="B5075" s="336" t="s">
        <v>81</v>
      </c>
      <c r="C5075" s="336">
        <v>1</v>
      </c>
      <c r="D5075" s="336">
        <v>2</v>
      </c>
      <c r="E5075" s="336">
        <v>2458</v>
      </c>
      <c r="F5075" s="336">
        <v>38</v>
      </c>
      <c r="G5075" s="336">
        <v>2.1</v>
      </c>
      <c r="H5075" s="336">
        <v>1</v>
      </c>
      <c r="I5075" s="336">
        <v>29</v>
      </c>
      <c r="J5075" s="21">
        <v>93.7</v>
      </c>
      <c r="K5075" s="337">
        <f>IFERROR(TablaAforos[[#This Row],[AREA DEL POTRERO]]/TablaAforos[[#This Row],[NUMERO VACAS LOTE]]/TablaAforos[[#This Row],[DIAS OCUPACION]],"")</f>
        <v>64.684210526315795</v>
      </c>
      <c r="L5075" s="338">
        <f t="shared" si="885"/>
        <v>2025</v>
      </c>
      <c r="M5075" s="338">
        <f t="shared" si="886"/>
        <v>6</v>
      </c>
      <c r="N5075" s="338">
        <f t="shared" si="887"/>
        <v>1</v>
      </c>
      <c r="O5075" s="338">
        <v>6</v>
      </c>
      <c r="P5075" s="338" t="s">
        <v>220</v>
      </c>
      <c r="Q5075" s="336"/>
    </row>
    <row r="5076" spans="1:17">
      <c r="A5076" s="335">
        <v>45809</v>
      </c>
      <c r="B5076" s="336" t="s">
        <v>81</v>
      </c>
      <c r="C5076" s="336">
        <v>2</v>
      </c>
      <c r="D5076" s="336">
        <v>35</v>
      </c>
      <c r="E5076" s="336">
        <v>2357</v>
      </c>
      <c r="F5076" s="336">
        <v>37</v>
      </c>
      <c r="G5076" s="336">
        <v>1.9</v>
      </c>
      <c r="H5076" s="336">
        <v>1</v>
      </c>
      <c r="I5076" s="336">
        <v>34</v>
      </c>
      <c r="J5076" s="21">
        <v>85.8</v>
      </c>
      <c r="K5076" s="337">
        <f>IFERROR(TablaAforos[[#This Row],[AREA DEL POTRERO]]/TablaAforos[[#This Row],[NUMERO VACAS LOTE]]/TablaAforos[[#This Row],[DIAS OCUPACION]],"")</f>
        <v>63.702702702702702</v>
      </c>
      <c r="L5076" s="338">
        <f t="shared" si="885"/>
        <v>2025</v>
      </c>
      <c r="M5076" s="338">
        <f t="shared" si="886"/>
        <v>6</v>
      </c>
      <c r="N5076" s="338">
        <f t="shared" si="887"/>
        <v>1</v>
      </c>
      <c r="O5076" s="338">
        <v>6</v>
      </c>
      <c r="P5076" s="338" t="s">
        <v>220</v>
      </c>
      <c r="Q5076" s="336"/>
    </row>
    <row r="5077" spans="1:17">
      <c r="A5077" s="335">
        <v>45809</v>
      </c>
      <c r="B5077" s="336" t="s">
        <v>82</v>
      </c>
      <c r="C5077" s="336" t="s">
        <v>87</v>
      </c>
      <c r="D5077" s="336">
        <v>28</v>
      </c>
      <c r="E5077" s="336">
        <v>2500</v>
      </c>
      <c r="F5077" s="336">
        <v>38</v>
      </c>
      <c r="G5077" s="336">
        <v>1.8</v>
      </c>
      <c r="H5077" s="336">
        <v>1</v>
      </c>
      <c r="I5077" s="336">
        <v>31</v>
      </c>
      <c r="J5077" s="21">
        <v>80.400000000000006</v>
      </c>
      <c r="K5077" s="337">
        <f>IFERROR(TablaAforos[[#This Row],[AREA DEL POTRERO]]/TablaAforos[[#This Row],[NUMERO VACAS LOTE]]/TablaAforos[[#This Row],[DIAS OCUPACION]],"")</f>
        <v>65.78947368421052</v>
      </c>
      <c r="L5077" s="338">
        <f t="shared" si="885"/>
        <v>2025</v>
      </c>
      <c r="M5077" s="338">
        <f t="shared" si="886"/>
        <v>6</v>
      </c>
      <c r="N5077" s="338">
        <f t="shared" si="887"/>
        <v>1</v>
      </c>
      <c r="O5077" s="338">
        <v>6</v>
      </c>
      <c r="P5077" s="338" t="s">
        <v>220</v>
      </c>
      <c r="Q5077" s="336"/>
    </row>
    <row r="5078" spans="1:17">
      <c r="A5078" s="335">
        <v>45810</v>
      </c>
      <c r="B5078" s="336" t="s">
        <v>81</v>
      </c>
      <c r="C5078" s="336">
        <v>1</v>
      </c>
      <c r="D5078" s="336">
        <v>1</v>
      </c>
      <c r="E5078" s="336">
        <v>2944</v>
      </c>
      <c r="F5078" s="336">
        <v>38</v>
      </c>
      <c r="G5078" s="336">
        <v>1.8</v>
      </c>
      <c r="H5078" s="336">
        <v>1</v>
      </c>
      <c r="I5078" s="336">
        <v>29</v>
      </c>
      <c r="J5078" s="21">
        <v>93.7</v>
      </c>
      <c r="K5078" s="337">
        <f>IFERROR(TablaAforos[[#This Row],[AREA DEL POTRERO]]/TablaAforos[[#This Row],[NUMERO VACAS LOTE]]/TablaAforos[[#This Row],[DIAS OCUPACION]],"")</f>
        <v>77.473684210526315</v>
      </c>
      <c r="L5078" s="338">
        <f t="shared" si="885"/>
        <v>2025</v>
      </c>
      <c r="M5078" s="338">
        <f t="shared" si="886"/>
        <v>6</v>
      </c>
      <c r="N5078" s="338">
        <f t="shared" si="887"/>
        <v>2</v>
      </c>
      <c r="O5078" s="338">
        <v>6</v>
      </c>
      <c r="P5078" s="338" t="s">
        <v>220</v>
      </c>
      <c r="Q5078" s="336"/>
    </row>
    <row r="5079" spans="1:17">
      <c r="A5079" s="335">
        <v>45810</v>
      </c>
      <c r="B5079" s="336" t="s">
        <v>81</v>
      </c>
      <c r="C5079" s="336">
        <v>2</v>
      </c>
      <c r="D5079" s="336">
        <v>36</v>
      </c>
      <c r="E5079" s="336">
        <v>3103</v>
      </c>
      <c r="F5079" s="336">
        <v>38</v>
      </c>
      <c r="G5079" s="336">
        <v>1.7</v>
      </c>
      <c r="H5079" s="336">
        <v>1</v>
      </c>
      <c r="I5079" s="336">
        <v>34</v>
      </c>
      <c r="J5079" s="21">
        <v>88.1</v>
      </c>
      <c r="K5079" s="337">
        <f>IFERROR(TablaAforos[[#This Row],[AREA DEL POTRERO]]/TablaAforos[[#This Row],[NUMERO VACAS LOTE]]/TablaAforos[[#This Row],[DIAS OCUPACION]],"")</f>
        <v>81.65789473684211</v>
      </c>
      <c r="L5079" s="338">
        <f t="shared" si="885"/>
        <v>2025</v>
      </c>
      <c r="M5079" s="338">
        <f t="shared" si="886"/>
        <v>6</v>
      </c>
      <c r="N5079" s="338">
        <f t="shared" si="887"/>
        <v>2</v>
      </c>
      <c r="O5079" s="338">
        <v>6</v>
      </c>
      <c r="P5079" s="338" t="s">
        <v>220</v>
      </c>
      <c r="Q5079" s="336"/>
    </row>
    <row r="5080" spans="1:17">
      <c r="A5080" s="335">
        <v>45810</v>
      </c>
      <c r="B5080" s="336" t="s">
        <v>82</v>
      </c>
      <c r="C5080" s="336" t="s">
        <v>87</v>
      </c>
      <c r="D5080" s="336">
        <v>66</v>
      </c>
      <c r="E5080" s="336">
        <v>2500</v>
      </c>
      <c r="F5080" s="336">
        <v>38</v>
      </c>
      <c r="G5080" s="336">
        <v>2.1</v>
      </c>
      <c r="H5080" s="336">
        <v>1</v>
      </c>
      <c r="I5080" s="336">
        <v>31</v>
      </c>
      <c r="J5080" s="21">
        <v>89.4</v>
      </c>
      <c r="K5080" s="337">
        <f>IFERROR(TablaAforos[[#This Row],[AREA DEL POTRERO]]/TablaAforos[[#This Row],[NUMERO VACAS LOTE]]/TablaAforos[[#This Row],[DIAS OCUPACION]],"")</f>
        <v>65.78947368421052</v>
      </c>
      <c r="L5080" s="338">
        <f t="shared" si="885"/>
        <v>2025</v>
      </c>
      <c r="M5080" s="338">
        <f t="shared" si="886"/>
        <v>6</v>
      </c>
      <c r="N5080" s="338">
        <f t="shared" si="887"/>
        <v>2</v>
      </c>
      <c r="O5080" s="338">
        <v>6</v>
      </c>
      <c r="P5080" s="338" t="s">
        <v>220</v>
      </c>
      <c r="Q5080" s="336"/>
    </row>
    <row r="5081" spans="1:17">
      <c r="A5081" s="335">
        <v>45810</v>
      </c>
      <c r="B5081" s="336" t="s">
        <v>88</v>
      </c>
      <c r="C5081" s="336">
        <v>1</v>
      </c>
      <c r="D5081" s="336">
        <v>7</v>
      </c>
      <c r="E5081" s="336">
        <v>13123</v>
      </c>
      <c r="F5081" s="336">
        <v>59</v>
      </c>
      <c r="G5081" s="336">
        <v>1.5</v>
      </c>
      <c r="H5081" s="336">
        <v>2</v>
      </c>
      <c r="I5081" s="336">
        <v>27</v>
      </c>
      <c r="J5081" s="21">
        <v>102</v>
      </c>
      <c r="K5081" s="337">
        <f>IFERROR(TablaAforos[[#This Row],[AREA DEL POTRERO]]/TablaAforos[[#This Row],[NUMERO VACAS LOTE]]/TablaAforos[[#This Row],[DIAS OCUPACION]],"")</f>
        <v>111.21186440677967</v>
      </c>
      <c r="L5081" s="338">
        <f t="shared" si="885"/>
        <v>2025</v>
      </c>
      <c r="M5081" s="338">
        <f t="shared" si="886"/>
        <v>6</v>
      </c>
      <c r="N5081" s="338">
        <f t="shared" si="887"/>
        <v>2</v>
      </c>
      <c r="O5081" s="338">
        <v>6</v>
      </c>
      <c r="P5081" s="338" t="s">
        <v>216</v>
      </c>
      <c r="Q5081" s="336"/>
    </row>
    <row r="5082" spans="1:17">
      <c r="A5082" s="475">
        <v>45811</v>
      </c>
      <c r="B5082" s="476" t="s">
        <v>81</v>
      </c>
      <c r="C5082" s="476">
        <v>1</v>
      </c>
      <c r="D5082" s="476">
        <v>7</v>
      </c>
      <c r="E5082" s="476">
        <v>2054</v>
      </c>
      <c r="F5082" s="476">
        <v>38</v>
      </c>
      <c r="G5082" s="476">
        <v>1.7</v>
      </c>
      <c r="H5082" s="476">
        <v>1</v>
      </c>
      <c r="I5082" s="476">
        <v>29</v>
      </c>
      <c r="J5082" s="477">
        <v>60.8</v>
      </c>
      <c r="K5082" s="478">
        <f>IFERROR(TablaAforos[[#This Row],[AREA DEL POTRERO]]/TablaAforos[[#This Row],[NUMERO VACAS LOTE]]/TablaAforos[[#This Row],[DIAS OCUPACION]],"")</f>
        <v>54.05263157894737</v>
      </c>
      <c r="L5082" s="479">
        <f>YEAR(A5082)</f>
        <v>2025</v>
      </c>
      <c r="M5082" s="479">
        <f>MONTH(A5082)</f>
        <v>6</v>
      </c>
      <c r="N5082" s="479">
        <f>DAY(A5082)</f>
        <v>3</v>
      </c>
      <c r="O5082" s="479">
        <v>6</v>
      </c>
      <c r="P5082" s="479" t="s">
        <v>220</v>
      </c>
      <c r="Q5082" s="476"/>
    </row>
    <row r="5083" spans="1:17">
      <c r="A5083" s="475">
        <v>45811</v>
      </c>
      <c r="B5083" s="476" t="s">
        <v>81</v>
      </c>
      <c r="C5083" s="476">
        <v>2</v>
      </c>
      <c r="D5083" s="476">
        <v>29</v>
      </c>
      <c r="E5083" s="476">
        <v>1925</v>
      </c>
      <c r="F5083" s="476">
        <v>38</v>
      </c>
      <c r="G5083" s="476">
        <v>2</v>
      </c>
      <c r="H5083" s="476">
        <v>1</v>
      </c>
      <c r="I5083" s="476">
        <v>34</v>
      </c>
      <c r="J5083" s="477">
        <v>71.3</v>
      </c>
      <c r="K5083" s="478">
        <f>IFERROR(TablaAforos[[#This Row],[AREA DEL POTRERO]]/TablaAforos[[#This Row],[NUMERO VACAS LOTE]]/TablaAforos[[#This Row],[DIAS OCUPACION]],"")</f>
        <v>50.657894736842103</v>
      </c>
      <c r="L5083" s="479">
        <f>YEAR(A5083)</f>
        <v>2025</v>
      </c>
      <c r="M5083" s="479">
        <f>MONTH(A5083)</f>
        <v>6</v>
      </c>
      <c r="N5083" s="479">
        <f>DAY(A5083)</f>
        <v>3</v>
      </c>
      <c r="O5083" s="479">
        <v>6</v>
      </c>
      <c r="P5083" s="479" t="s">
        <v>220</v>
      </c>
      <c r="Q5083" s="476"/>
    </row>
    <row r="5084" spans="1:17">
      <c r="A5084" s="335">
        <v>45811</v>
      </c>
      <c r="B5084" s="336" t="s">
        <v>82</v>
      </c>
      <c r="C5084" s="336" t="s">
        <v>86</v>
      </c>
      <c r="D5084" s="336">
        <v>7</v>
      </c>
      <c r="E5084" s="336">
        <v>2500</v>
      </c>
      <c r="F5084" s="336">
        <v>36</v>
      </c>
      <c r="G5084" s="336">
        <v>2.1</v>
      </c>
      <c r="H5084" s="336">
        <v>1</v>
      </c>
      <c r="I5084" s="336">
        <v>30</v>
      </c>
      <c r="J5084" s="21">
        <v>99.4</v>
      </c>
      <c r="K5084" s="337">
        <f>IFERROR(TablaAforos[[#This Row],[AREA DEL POTRERO]]/TablaAforos[[#This Row],[NUMERO VACAS LOTE]]/TablaAforos[[#This Row],[DIAS OCUPACION]],"")</f>
        <v>69.444444444444443</v>
      </c>
      <c r="L5084" s="338">
        <f>YEAR(A5084)</f>
        <v>2025</v>
      </c>
      <c r="M5084" s="338">
        <f>MONTH(A5084)</f>
        <v>6</v>
      </c>
      <c r="N5084" s="338">
        <f>DAY(A5084)</f>
        <v>3</v>
      </c>
      <c r="O5084" s="338">
        <v>6</v>
      </c>
      <c r="P5084" s="338" t="s">
        <v>220</v>
      </c>
      <c r="Q5084" s="336"/>
    </row>
    <row r="5085" spans="1:17">
      <c r="A5085" s="335">
        <v>45811</v>
      </c>
      <c r="B5085" s="336" t="s">
        <v>82</v>
      </c>
      <c r="C5085" s="336" t="s">
        <v>87</v>
      </c>
      <c r="D5085" s="336">
        <v>67</v>
      </c>
      <c r="E5085" s="336">
        <v>2500</v>
      </c>
      <c r="F5085" s="336">
        <v>38</v>
      </c>
      <c r="G5085" s="336">
        <v>2.1</v>
      </c>
      <c r="H5085" s="336">
        <v>1</v>
      </c>
      <c r="I5085" s="336">
        <v>31</v>
      </c>
      <c r="J5085" s="21">
        <v>84.3</v>
      </c>
      <c r="K5085" s="337">
        <f>IFERROR(TablaAforos[[#This Row],[AREA DEL POTRERO]]/TablaAforos[[#This Row],[NUMERO VACAS LOTE]]/TablaAforos[[#This Row],[DIAS OCUPACION]],"")</f>
        <v>65.78947368421052</v>
      </c>
      <c r="L5085" s="338">
        <f t="shared" si="885"/>
        <v>2025</v>
      </c>
      <c r="M5085" s="338">
        <f t="shared" si="886"/>
        <v>6</v>
      </c>
      <c r="N5085" s="338">
        <f t="shared" si="887"/>
        <v>3</v>
      </c>
      <c r="O5085" s="338">
        <v>6</v>
      </c>
      <c r="P5085" s="338" t="s">
        <v>220</v>
      </c>
      <c r="Q5085" s="336"/>
    </row>
    <row r="5086" spans="1:17">
      <c r="A5086" s="475">
        <v>45812</v>
      </c>
      <c r="B5086" s="476" t="s">
        <v>81</v>
      </c>
      <c r="C5086" s="476">
        <v>1</v>
      </c>
      <c r="D5086" s="476">
        <v>8</v>
      </c>
      <c r="E5086" s="476">
        <v>2211</v>
      </c>
      <c r="F5086" s="476">
        <v>38</v>
      </c>
      <c r="G5086" s="476">
        <v>2.1</v>
      </c>
      <c r="H5086" s="476">
        <v>1</v>
      </c>
      <c r="I5086" s="476">
        <v>29</v>
      </c>
      <c r="J5086" s="477">
        <v>80.900000000000006</v>
      </c>
      <c r="K5086" s="478">
        <f>IFERROR(TablaAforos[[#This Row],[AREA DEL POTRERO]]/TablaAforos[[#This Row],[NUMERO VACAS LOTE]]/TablaAforos[[#This Row],[DIAS OCUPACION]],"")</f>
        <v>58.184210526315788</v>
      </c>
      <c r="L5086" s="479">
        <f>YEAR(A5086)</f>
        <v>2025</v>
      </c>
      <c r="M5086" s="479">
        <f>MONTH(A5086)</f>
        <v>6</v>
      </c>
      <c r="N5086" s="479">
        <f>DAY(A5086)</f>
        <v>4</v>
      </c>
      <c r="O5086" s="479">
        <v>6</v>
      </c>
      <c r="P5086" s="338" t="s">
        <v>220</v>
      </c>
      <c r="Q5086" s="476"/>
    </row>
    <row r="5087" spans="1:17">
      <c r="A5087" s="475">
        <v>45812</v>
      </c>
      <c r="B5087" s="476" t="s">
        <v>81</v>
      </c>
      <c r="C5087" s="476">
        <v>2</v>
      </c>
      <c r="D5087" s="476">
        <v>28</v>
      </c>
      <c r="E5087" s="476">
        <v>2234</v>
      </c>
      <c r="F5087" s="476">
        <v>38</v>
      </c>
      <c r="G5087" s="476">
        <v>1.8</v>
      </c>
      <c r="H5087" s="476">
        <v>1</v>
      </c>
      <c r="I5087" s="476">
        <v>34</v>
      </c>
      <c r="J5087" s="477">
        <v>69.2</v>
      </c>
      <c r="K5087" s="478">
        <f>IFERROR(TablaAforos[[#This Row],[AREA DEL POTRERO]]/TablaAforos[[#This Row],[NUMERO VACAS LOTE]]/TablaAforos[[#This Row],[DIAS OCUPACION]],"")</f>
        <v>58.789473684210527</v>
      </c>
      <c r="L5087" s="479">
        <f>YEAR(A5087)</f>
        <v>2025</v>
      </c>
      <c r="M5087" s="479">
        <f>MONTH(A5087)</f>
        <v>6</v>
      </c>
      <c r="N5087" s="479">
        <f>DAY(A5087)</f>
        <v>4</v>
      </c>
      <c r="O5087" s="479">
        <v>6</v>
      </c>
      <c r="P5087" s="479" t="s">
        <v>220</v>
      </c>
      <c r="Q5087" s="476"/>
    </row>
    <row r="5088" spans="1:17">
      <c r="A5088" s="335">
        <v>45812</v>
      </c>
      <c r="B5088" s="336" t="s">
        <v>82</v>
      </c>
      <c r="C5088" s="336" t="s">
        <v>86</v>
      </c>
      <c r="D5088" s="336">
        <v>8</v>
      </c>
      <c r="E5088" s="336">
        <v>2500</v>
      </c>
      <c r="F5088" s="336">
        <v>38</v>
      </c>
      <c r="G5088" s="336">
        <v>1.8</v>
      </c>
      <c r="H5088" s="336">
        <v>1</v>
      </c>
      <c r="I5088" s="336">
        <v>30</v>
      </c>
      <c r="J5088" s="21">
        <v>87.3</v>
      </c>
      <c r="K5088" s="337">
        <f>IFERROR(TablaAforos[[#This Row],[AREA DEL POTRERO]]/TablaAforos[[#This Row],[NUMERO VACAS LOTE]]/TablaAforos[[#This Row],[DIAS OCUPACION]],"")</f>
        <v>65.78947368421052</v>
      </c>
      <c r="L5088" s="338">
        <f>YEAR(A5088)</f>
        <v>2025</v>
      </c>
      <c r="M5088" s="338">
        <f>MONTH(A5088)</f>
        <v>6</v>
      </c>
      <c r="N5088" s="338">
        <f>DAY(A5088)</f>
        <v>4</v>
      </c>
      <c r="O5088" s="338">
        <v>6</v>
      </c>
      <c r="P5088" s="338" t="s">
        <v>220</v>
      </c>
      <c r="Q5088" s="336"/>
    </row>
    <row r="5089" spans="1:17">
      <c r="A5089" s="335">
        <v>45812</v>
      </c>
      <c r="B5089" s="336" t="s">
        <v>82</v>
      </c>
      <c r="C5089" s="336" t="s">
        <v>87</v>
      </c>
      <c r="D5089" s="336">
        <v>68</v>
      </c>
      <c r="E5089" s="336">
        <v>2500</v>
      </c>
      <c r="F5089" s="336">
        <v>38</v>
      </c>
      <c r="G5089" s="336">
        <v>2</v>
      </c>
      <c r="H5089" s="336">
        <v>1</v>
      </c>
      <c r="I5089" s="336">
        <v>31</v>
      </c>
      <c r="J5089" s="21">
        <v>81.400000000000006</v>
      </c>
      <c r="K5089" s="337">
        <f>IFERROR(TablaAforos[[#This Row],[AREA DEL POTRERO]]/TablaAforos[[#This Row],[NUMERO VACAS LOTE]]/TablaAforos[[#This Row],[DIAS OCUPACION]],"")</f>
        <v>65.78947368421052</v>
      </c>
      <c r="L5089" s="338">
        <f t="shared" si="885"/>
        <v>2025</v>
      </c>
      <c r="M5089" s="338">
        <f t="shared" si="886"/>
        <v>6</v>
      </c>
      <c r="N5089" s="338">
        <f t="shared" si="887"/>
        <v>4</v>
      </c>
      <c r="O5089" s="338">
        <v>6</v>
      </c>
      <c r="P5089" s="338" t="s">
        <v>220</v>
      </c>
      <c r="Q5089" s="336"/>
    </row>
    <row r="5090" spans="1:17">
      <c r="A5090" s="335">
        <v>45812</v>
      </c>
      <c r="B5090" s="336" t="s">
        <v>88</v>
      </c>
      <c r="C5090" s="336">
        <v>1</v>
      </c>
      <c r="D5090" s="336">
        <v>10</v>
      </c>
      <c r="E5090" s="336">
        <v>6021</v>
      </c>
      <c r="F5090" s="336">
        <v>59</v>
      </c>
      <c r="G5090" s="336">
        <v>1.4</v>
      </c>
      <c r="H5090" s="336">
        <v>1</v>
      </c>
      <c r="I5090" s="336">
        <v>26</v>
      </c>
      <c r="J5090" s="21">
        <v>94.3</v>
      </c>
      <c r="K5090" s="337">
        <f>IFERROR(TablaAforos[[#This Row],[AREA DEL POTRERO]]/TablaAforos[[#This Row],[NUMERO VACAS LOTE]]/TablaAforos[[#This Row],[DIAS OCUPACION]],"")</f>
        <v>102.05084745762711</v>
      </c>
      <c r="L5090" s="338">
        <f t="shared" si="885"/>
        <v>2025</v>
      </c>
      <c r="M5090" s="338">
        <f t="shared" si="886"/>
        <v>6</v>
      </c>
      <c r="N5090" s="338">
        <f t="shared" si="887"/>
        <v>4</v>
      </c>
      <c r="O5090" s="338">
        <v>6</v>
      </c>
      <c r="P5090" s="338" t="s">
        <v>216</v>
      </c>
      <c r="Q5090" s="336"/>
    </row>
    <row r="5091" spans="1:17">
      <c r="A5091" s="335">
        <v>45813</v>
      </c>
      <c r="B5091" s="336" t="s">
        <v>81</v>
      </c>
      <c r="C5091" s="336">
        <v>1</v>
      </c>
      <c r="D5091" s="336">
        <v>9</v>
      </c>
      <c r="E5091" s="336">
        <v>2169</v>
      </c>
      <c r="F5091" s="336">
        <v>38</v>
      </c>
      <c r="G5091" s="336">
        <v>2.1</v>
      </c>
      <c r="H5091" s="336">
        <v>1</v>
      </c>
      <c r="I5091" s="336">
        <v>29</v>
      </c>
      <c r="J5091" s="21">
        <v>78.7</v>
      </c>
      <c r="K5091" s="337">
        <f>IFERROR(TablaAforos[[#This Row],[AREA DEL POTRERO]]/TablaAforos[[#This Row],[NUMERO VACAS LOTE]]/TablaAforos[[#This Row],[DIAS OCUPACION]],"")</f>
        <v>57.078947368421055</v>
      </c>
      <c r="L5091" s="338">
        <f t="shared" ref="L5091:L5108" si="888">YEAR(A5091)</f>
        <v>2025</v>
      </c>
      <c r="M5091" s="338">
        <f t="shared" ref="M5091:M5108" si="889">MONTH(A5091)</f>
        <v>6</v>
      </c>
      <c r="N5091" s="338">
        <f t="shared" ref="N5091:N5108" si="890">DAY(A5091)</f>
        <v>5</v>
      </c>
      <c r="O5091" s="338">
        <v>6</v>
      </c>
      <c r="P5091" s="338" t="s">
        <v>220</v>
      </c>
      <c r="Q5091" s="336"/>
    </row>
    <row r="5092" spans="1:17">
      <c r="A5092" s="475">
        <v>45813</v>
      </c>
      <c r="B5092" s="476" t="s">
        <v>81</v>
      </c>
      <c r="C5092" s="476">
        <v>2</v>
      </c>
      <c r="D5092" s="476">
        <v>27</v>
      </c>
      <c r="E5092" s="476">
        <v>2312</v>
      </c>
      <c r="F5092" s="476">
        <v>38</v>
      </c>
      <c r="G5092" s="476">
        <v>2</v>
      </c>
      <c r="H5092" s="476">
        <v>1</v>
      </c>
      <c r="I5092" s="476">
        <v>34</v>
      </c>
      <c r="J5092" s="477">
        <v>86.7</v>
      </c>
      <c r="K5092" s="478">
        <f>IFERROR(TablaAforos[[#This Row],[AREA DEL POTRERO]]/TablaAforos[[#This Row],[NUMERO VACAS LOTE]]/TablaAforos[[#This Row],[DIAS OCUPACION]],"")</f>
        <v>60.842105263157897</v>
      </c>
      <c r="L5092" s="479">
        <f>YEAR(A5092)</f>
        <v>2025</v>
      </c>
      <c r="M5092" s="479">
        <f>MONTH(A5092)</f>
        <v>6</v>
      </c>
      <c r="N5092" s="479">
        <f>DAY(A5092)</f>
        <v>5</v>
      </c>
      <c r="O5092" s="479">
        <v>6</v>
      </c>
      <c r="P5092" s="479" t="s">
        <v>220</v>
      </c>
      <c r="Q5092" s="476"/>
    </row>
    <row r="5093" spans="1:17">
      <c r="A5093" s="335">
        <v>45813</v>
      </c>
      <c r="B5093" s="336" t="s">
        <v>82</v>
      </c>
      <c r="C5093" s="336" t="s">
        <v>86</v>
      </c>
      <c r="D5093" s="336">
        <v>9</v>
      </c>
      <c r="E5093" s="336">
        <v>2500</v>
      </c>
      <c r="F5093" s="336">
        <v>38</v>
      </c>
      <c r="G5093" s="336">
        <v>1.8</v>
      </c>
      <c r="H5093" s="336">
        <v>1</v>
      </c>
      <c r="I5093" s="336">
        <v>30</v>
      </c>
      <c r="J5093" s="21">
        <v>91.2</v>
      </c>
      <c r="K5093" s="337">
        <f>IFERROR(TablaAforos[[#This Row],[AREA DEL POTRERO]]/TablaAforos[[#This Row],[NUMERO VACAS LOTE]]/TablaAforos[[#This Row],[DIAS OCUPACION]],"")</f>
        <v>65.78947368421052</v>
      </c>
      <c r="L5093" s="338">
        <f t="shared" si="888"/>
        <v>2025</v>
      </c>
      <c r="M5093" s="338">
        <f t="shared" si="889"/>
        <v>6</v>
      </c>
      <c r="N5093" s="338">
        <f t="shared" si="890"/>
        <v>5</v>
      </c>
      <c r="O5093" s="338">
        <v>6</v>
      </c>
      <c r="P5093" s="338" t="s">
        <v>220</v>
      </c>
      <c r="Q5093" s="336"/>
    </row>
    <row r="5094" spans="1:17">
      <c r="A5094" s="335">
        <v>45813</v>
      </c>
      <c r="B5094" s="336" t="s">
        <v>82</v>
      </c>
      <c r="C5094" s="336" t="s">
        <v>87</v>
      </c>
      <c r="D5094" s="336">
        <v>69</v>
      </c>
      <c r="E5094" s="336">
        <v>2500</v>
      </c>
      <c r="F5094" s="336">
        <v>38</v>
      </c>
      <c r="G5094" s="336">
        <v>1.9</v>
      </c>
      <c r="H5094" s="336">
        <v>1</v>
      </c>
      <c r="I5094" s="336">
        <v>31</v>
      </c>
      <c r="J5094" s="21">
        <v>80.400000000000006</v>
      </c>
      <c r="K5094" s="337">
        <f>IFERROR(TablaAforos[[#This Row],[AREA DEL POTRERO]]/TablaAforos[[#This Row],[NUMERO VACAS LOTE]]/TablaAforos[[#This Row],[DIAS OCUPACION]],"")</f>
        <v>65.78947368421052</v>
      </c>
      <c r="L5094" s="338">
        <f t="shared" si="888"/>
        <v>2025</v>
      </c>
      <c r="M5094" s="338">
        <f t="shared" si="889"/>
        <v>6</v>
      </c>
      <c r="N5094" s="338">
        <f t="shared" si="890"/>
        <v>5</v>
      </c>
      <c r="O5094" s="338">
        <v>6</v>
      </c>
      <c r="P5094" s="338" t="s">
        <v>220</v>
      </c>
      <c r="Q5094" s="336"/>
    </row>
    <row r="5095" spans="1:17">
      <c r="A5095" s="335">
        <v>45813</v>
      </c>
      <c r="B5095" s="336" t="s">
        <v>88</v>
      </c>
      <c r="C5095" s="336">
        <v>1</v>
      </c>
      <c r="D5095" s="336">
        <v>11</v>
      </c>
      <c r="E5095" s="336">
        <v>7920</v>
      </c>
      <c r="F5095" s="336">
        <v>59</v>
      </c>
      <c r="G5095" s="336">
        <v>1.4</v>
      </c>
      <c r="H5095" s="336">
        <v>1</v>
      </c>
      <c r="I5095" s="336">
        <v>25</v>
      </c>
      <c r="J5095" s="21">
        <v>95.7</v>
      </c>
      <c r="K5095" s="337">
        <f>IFERROR(TablaAforos[[#This Row],[AREA DEL POTRERO]]/TablaAforos[[#This Row],[NUMERO VACAS LOTE]]/TablaAforos[[#This Row],[DIAS OCUPACION]],"")</f>
        <v>134.23728813559322</v>
      </c>
      <c r="L5095" s="338">
        <f t="shared" si="888"/>
        <v>2025</v>
      </c>
      <c r="M5095" s="338">
        <f t="shared" si="889"/>
        <v>6</v>
      </c>
      <c r="N5095" s="338">
        <f t="shared" si="890"/>
        <v>5</v>
      </c>
      <c r="O5095" s="338">
        <v>6</v>
      </c>
      <c r="P5095" s="338" t="s">
        <v>216</v>
      </c>
      <c r="Q5095" s="336"/>
    </row>
    <row r="5096" spans="1:17">
      <c r="A5096" s="335">
        <v>45814</v>
      </c>
      <c r="B5096" s="336" t="s">
        <v>81</v>
      </c>
      <c r="C5096" s="336">
        <v>1</v>
      </c>
      <c r="D5096" s="336">
        <v>10</v>
      </c>
      <c r="E5096" s="336">
        <v>2317</v>
      </c>
      <c r="F5096" s="336">
        <v>38</v>
      </c>
      <c r="G5096" s="336">
        <v>2.2999999999999998</v>
      </c>
      <c r="H5096" s="336">
        <v>1</v>
      </c>
      <c r="I5096" s="336">
        <v>29</v>
      </c>
      <c r="J5096" s="21">
        <v>94.7</v>
      </c>
      <c r="K5096" s="337">
        <f>IFERROR(TablaAforos[[#This Row],[AREA DEL POTRERO]]/TablaAforos[[#This Row],[NUMERO VACAS LOTE]]/TablaAforos[[#This Row],[DIAS OCUPACION]],"")</f>
        <v>60.973684210526315</v>
      </c>
      <c r="L5096" s="338">
        <f t="shared" si="888"/>
        <v>2025</v>
      </c>
      <c r="M5096" s="338">
        <f t="shared" si="889"/>
        <v>6</v>
      </c>
      <c r="N5096" s="338">
        <f t="shared" si="890"/>
        <v>6</v>
      </c>
      <c r="O5096" s="338">
        <v>6</v>
      </c>
      <c r="P5096" s="338" t="s">
        <v>220</v>
      </c>
      <c r="Q5096" s="336"/>
    </row>
    <row r="5097" spans="1:17">
      <c r="A5097" s="475">
        <v>45814</v>
      </c>
      <c r="B5097" s="476" t="s">
        <v>81</v>
      </c>
      <c r="C5097" s="476">
        <v>2</v>
      </c>
      <c r="D5097" s="476">
        <v>26</v>
      </c>
      <c r="E5097" s="476">
        <v>2142</v>
      </c>
      <c r="F5097" s="476">
        <v>38</v>
      </c>
      <c r="G5097" s="476">
        <v>1.8</v>
      </c>
      <c r="H5097" s="476">
        <v>1</v>
      </c>
      <c r="I5097" s="476">
        <v>34</v>
      </c>
      <c r="J5097" s="477">
        <v>71.599999999999994</v>
      </c>
      <c r="K5097" s="478">
        <f>IFERROR(TablaAforos[[#This Row],[AREA DEL POTRERO]]/TablaAforos[[#This Row],[NUMERO VACAS LOTE]]/TablaAforos[[#This Row],[DIAS OCUPACION]],"")</f>
        <v>56.368421052631582</v>
      </c>
      <c r="L5097" s="479">
        <f>YEAR(A5097)</f>
        <v>2025</v>
      </c>
      <c r="M5097" s="479">
        <f>MONTH(A5097)</f>
        <v>6</v>
      </c>
      <c r="N5097" s="479">
        <f>DAY(A5097)</f>
        <v>6</v>
      </c>
      <c r="O5097" s="479">
        <v>6</v>
      </c>
      <c r="P5097" s="479" t="s">
        <v>220</v>
      </c>
      <c r="Q5097" s="476"/>
    </row>
    <row r="5098" spans="1:17">
      <c r="A5098" s="335">
        <v>45814</v>
      </c>
      <c r="B5098" s="336" t="s">
        <v>82</v>
      </c>
      <c r="C5098" s="336" t="s">
        <v>86</v>
      </c>
      <c r="D5098" s="336">
        <v>14</v>
      </c>
      <c r="E5098" s="336">
        <v>2500</v>
      </c>
      <c r="F5098" s="336">
        <v>36</v>
      </c>
      <c r="G5098" s="336">
        <v>2.5</v>
      </c>
      <c r="H5098" s="336">
        <v>1</v>
      </c>
      <c r="I5098" s="336">
        <v>27</v>
      </c>
      <c r="J5098" s="21">
        <v>114</v>
      </c>
      <c r="K5098" s="337">
        <f>IFERROR(TablaAforos[[#This Row],[AREA DEL POTRERO]]/TablaAforos[[#This Row],[NUMERO VACAS LOTE]]/TablaAforos[[#This Row],[DIAS OCUPACION]],"")</f>
        <v>69.444444444444443</v>
      </c>
      <c r="L5098" s="338">
        <f t="shared" si="888"/>
        <v>2025</v>
      </c>
      <c r="M5098" s="338">
        <f t="shared" si="889"/>
        <v>6</v>
      </c>
      <c r="N5098" s="338">
        <f t="shared" si="890"/>
        <v>6</v>
      </c>
      <c r="O5098" s="338">
        <v>6</v>
      </c>
      <c r="P5098" s="338" t="s">
        <v>220</v>
      </c>
      <c r="Q5098" s="336"/>
    </row>
    <row r="5099" spans="1:17">
      <c r="A5099" s="335">
        <v>45814</v>
      </c>
      <c r="B5099" s="336" t="s">
        <v>82</v>
      </c>
      <c r="C5099" s="336" t="s">
        <v>87</v>
      </c>
      <c r="D5099" s="336">
        <v>70</v>
      </c>
      <c r="E5099" s="336">
        <v>2500</v>
      </c>
      <c r="F5099" s="336">
        <v>38</v>
      </c>
      <c r="G5099" s="336">
        <v>2</v>
      </c>
      <c r="H5099" s="336">
        <v>1</v>
      </c>
      <c r="I5099" s="336">
        <v>31</v>
      </c>
      <c r="J5099" s="21">
        <v>81.599999999999994</v>
      </c>
      <c r="K5099" s="337">
        <f>IFERROR(TablaAforos[[#This Row],[AREA DEL POTRERO]]/TablaAforos[[#This Row],[NUMERO VACAS LOTE]]/TablaAforos[[#This Row],[DIAS OCUPACION]],"")</f>
        <v>65.78947368421052</v>
      </c>
      <c r="L5099" s="338">
        <f t="shared" si="888"/>
        <v>2025</v>
      </c>
      <c r="M5099" s="338">
        <f t="shared" si="889"/>
        <v>6</v>
      </c>
      <c r="N5099" s="338">
        <f t="shared" si="890"/>
        <v>6</v>
      </c>
      <c r="O5099" s="338">
        <v>6</v>
      </c>
      <c r="P5099" s="338" t="s">
        <v>220</v>
      </c>
      <c r="Q5099" s="336"/>
    </row>
    <row r="5100" spans="1:17">
      <c r="A5100" s="335">
        <v>45815</v>
      </c>
      <c r="B5100" s="336" t="s">
        <v>81</v>
      </c>
      <c r="C5100" s="336">
        <v>1</v>
      </c>
      <c r="D5100" s="336">
        <v>11</v>
      </c>
      <c r="E5100" s="336">
        <v>2272</v>
      </c>
      <c r="F5100" s="336">
        <v>38</v>
      </c>
      <c r="G5100" s="336">
        <v>1.9</v>
      </c>
      <c r="H5100" s="336">
        <v>1</v>
      </c>
      <c r="I5100" s="336">
        <v>29</v>
      </c>
      <c r="J5100" s="21">
        <v>74.2</v>
      </c>
      <c r="K5100" s="337">
        <f>IFERROR(TablaAforos[[#This Row],[AREA DEL POTRERO]]/TablaAforos[[#This Row],[NUMERO VACAS LOTE]]/TablaAforos[[#This Row],[DIAS OCUPACION]],"")</f>
        <v>59.789473684210527</v>
      </c>
      <c r="L5100" s="338">
        <f t="shared" si="888"/>
        <v>2025</v>
      </c>
      <c r="M5100" s="338">
        <f t="shared" si="889"/>
        <v>6</v>
      </c>
      <c r="N5100" s="338">
        <f t="shared" si="890"/>
        <v>7</v>
      </c>
      <c r="O5100" s="338">
        <v>6</v>
      </c>
      <c r="P5100" s="338" t="s">
        <v>220</v>
      </c>
      <c r="Q5100" s="336"/>
    </row>
    <row r="5101" spans="1:17">
      <c r="A5101" s="475">
        <v>45815</v>
      </c>
      <c r="B5101" s="476" t="s">
        <v>81</v>
      </c>
      <c r="C5101" s="476">
        <v>2</v>
      </c>
      <c r="D5101" s="476">
        <v>15</v>
      </c>
      <c r="E5101" s="476">
        <v>2908</v>
      </c>
      <c r="F5101" s="476">
        <v>38</v>
      </c>
      <c r="G5101" s="476">
        <v>1.8</v>
      </c>
      <c r="H5101" s="476">
        <v>1</v>
      </c>
      <c r="I5101" s="476">
        <v>34</v>
      </c>
      <c r="J5101" s="477">
        <v>96.3</v>
      </c>
      <c r="K5101" s="478">
        <f>IFERROR(TablaAforos[[#This Row],[AREA DEL POTRERO]]/TablaAforos[[#This Row],[NUMERO VACAS LOTE]]/TablaAforos[[#This Row],[DIAS OCUPACION]],"")</f>
        <v>76.526315789473685</v>
      </c>
      <c r="L5101" s="479">
        <f>YEAR(A5101)</f>
        <v>2025</v>
      </c>
      <c r="M5101" s="479">
        <f>MONTH(A5101)</f>
        <v>6</v>
      </c>
      <c r="N5101" s="479">
        <f>DAY(A5101)</f>
        <v>7</v>
      </c>
      <c r="O5101" s="479">
        <v>6</v>
      </c>
      <c r="P5101" s="479" t="s">
        <v>220</v>
      </c>
      <c r="Q5101" s="476"/>
    </row>
    <row r="5102" spans="1:17">
      <c r="A5102" s="335">
        <v>45815</v>
      </c>
      <c r="B5102" s="336" t="s">
        <v>82</v>
      </c>
      <c r="C5102" s="336" t="s">
        <v>86</v>
      </c>
      <c r="D5102" s="336">
        <v>15</v>
      </c>
      <c r="E5102" s="336">
        <v>2500</v>
      </c>
      <c r="F5102" s="336">
        <v>36</v>
      </c>
      <c r="G5102" s="336">
        <v>2.2000000000000002</v>
      </c>
      <c r="H5102" s="336">
        <v>1</v>
      </c>
      <c r="I5102" s="336">
        <v>27</v>
      </c>
      <c r="J5102" s="21">
        <v>102</v>
      </c>
      <c r="K5102" s="337">
        <f>IFERROR(TablaAforos[[#This Row],[AREA DEL POTRERO]]/TablaAforos[[#This Row],[NUMERO VACAS LOTE]]/TablaAforos[[#This Row],[DIAS OCUPACION]],"")</f>
        <v>69.444444444444443</v>
      </c>
      <c r="L5102" s="338">
        <f t="shared" si="888"/>
        <v>2025</v>
      </c>
      <c r="M5102" s="338">
        <f t="shared" si="889"/>
        <v>6</v>
      </c>
      <c r="N5102" s="338">
        <f t="shared" si="890"/>
        <v>7</v>
      </c>
      <c r="O5102" s="338">
        <v>6</v>
      </c>
      <c r="P5102" s="338" t="s">
        <v>220</v>
      </c>
      <c r="Q5102" s="336"/>
    </row>
    <row r="5103" spans="1:17">
      <c r="A5103" s="335">
        <v>45815</v>
      </c>
      <c r="B5103" s="336" t="s">
        <v>82</v>
      </c>
      <c r="C5103" s="336" t="s">
        <v>87</v>
      </c>
      <c r="D5103" s="336">
        <v>46</v>
      </c>
      <c r="E5103" s="336">
        <v>2500</v>
      </c>
      <c r="F5103" s="336">
        <v>38</v>
      </c>
      <c r="G5103" s="336">
        <v>2.2000000000000002</v>
      </c>
      <c r="H5103" s="336">
        <v>1</v>
      </c>
      <c r="I5103" s="336">
        <v>31</v>
      </c>
      <c r="J5103" s="21">
        <v>96.2</v>
      </c>
      <c r="K5103" s="337">
        <f>IFERROR(TablaAforos[[#This Row],[AREA DEL POTRERO]]/TablaAforos[[#This Row],[NUMERO VACAS LOTE]]/TablaAforos[[#This Row],[DIAS OCUPACION]],"")</f>
        <v>65.78947368421052</v>
      </c>
      <c r="L5103" s="338">
        <f t="shared" si="888"/>
        <v>2025</v>
      </c>
      <c r="M5103" s="338">
        <f t="shared" si="889"/>
        <v>6</v>
      </c>
      <c r="N5103" s="338">
        <f t="shared" si="890"/>
        <v>7</v>
      </c>
      <c r="O5103" s="338">
        <v>6</v>
      </c>
      <c r="P5103" s="338" t="s">
        <v>220</v>
      </c>
      <c r="Q5103" s="336"/>
    </row>
    <row r="5104" spans="1:17">
      <c r="A5104" s="475">
        <v>45815</v>
      </c>
      <c r="B5104" s="476" t="s">
        <v>88</v>
      </c>
      <c r="C5104" s="476">
        <v>1</v>
      </c>
      <c r="D5104" s="476">
        <v>12</v>
      </c>
      <c r="E5104" s="476">
        <v>11460</v>
      </c>
      <c r="F5104" s="476">
        <v>58</v>
      </c>
      <c r="G5104" s="476">
        <v>1.4</v>
      </c>
      <c r="H5104" s="476">
        <v>2</v>
      </c>
      <c r="I5104" s="476">
        <v>25</v>
      </c>
      <c r="J5104" s="477">
        <v>93</v>
      </c>
      <c r="K5104" s="478">
        <f>IFERROR(TablaAforos[[#This Row],[AREA DEL POTRERO]]/TablaAforos[[#This Row],[NUMERO VACAS LOTE]]/TablaAforos[[#This Row],[DIAS OCUPACION]],"")</f>
        <v>98.793103448275858</v>
      </c>
      <c r="L5104" s="479">
        <f>YEAR(A5104)</f>
        <v>2025</v>
      </c>
      <c r="M5104" s="479">
        <f>MONTH(A5104)</f>
        <v>6</v>
      </c>
      <c r="N5104" s="479">
        <f>DAY(A5104)</f>
        <v>7</v>
      </c>
      <c r="O5104" s="479">
        <v>6</v>
      </c>
      <c r="P5104" s="479" t="s">
        <v>216</v>
      </c>
      <c r="Q5104" s="476"/>
    </row>
    <row r="5105" spans="1:17">
      <c r="A5105" s="475">
        <v>45816</v>
      </c>
      <c r="B5105" s="476" t="s">
        <v>81</v>
      </c>
      <c r="C5105" s="476">
        <v>1</v>
      </c>
      <c r="D5105" s="476">
        <v>12</v>
      </c>
      <c r="E5105" s="476">
        <v>2121</v>
      </c>
      <c r="F5105" s="476">
        <v>38</v>
      </c>
      <c r="G5105" s="476">
        <v>1.9</v>
      </c>
      <c r="H5105" s="476">
        <v>1</v>
      </c>
      <c r="I5105" s="476">
        <v>29</v>
      </c>
      <c r="J5105" s="477">
        <v>81.3</v>
      </c>
      <c r="K5105" s="478">
        <f>IFERROR(TablaAforos[[#This Row],[AREA DEL POTRERO]]/TablaAforos[[#This Row],[NUMERO VACAS LOTE]]/TablaAforos[[#This Row],[DIAS OCUPACION]],"")</f>
        <v>55.815789473684212</v>
      </c>
      <c r="L5105" s="479">
        <f>YEAR(A5105)</f>
        <v>2025</v>
      </c>
      <c r="M5105" s="479">
        <f>MONTH(A5105)</f>
        <v>6</v>
      </c>
      <c r="N5105" s="479">
        <f>DAY(A5105)</f>
        <v>8</v>
      </c>
      <c r="O5105" s="479">
        <v>6</v>
      </c>
      <c r="P5105" s="479" t="s">
        <v>220</v>
      </c>
      <c r="Q5105" s="476"/>
    </row>
    <row r="5106" spans="1:17">
      <c r="A5106" s="475">
        <v>45816</v>
      </c>
      <c r="B5106" s="476" t="s">
        <v>81</v>
      </c>
      <c r="C5106" s="476">
        <v>2</v>
      </c>
      <c r="D5106" s="476">
        <v>16</v>
      </c>
      <c r="E5106" s="476">
        <v>2327</v>
      </c>
      <c r="F5106" s="476">
        <v>38</v>
      </c>
      <c r="G5106" s="476">
        <v>1.9</v>
      </c>
      <c r="H5106" s="476">
        <v>1</v>
      </c>
      <c r="I5106" s="476">
        <v>34</v>
      </c>
      <c r="J5106" s="477">
        <v>68.3</v>
      </c>
      <c r="K5106" s="478">
        <f>IFERROR(TablaAforos[[#This Row],[AREA DEL POTRERO]]/TablaAforos[[#This Row],[NUMERO VACAS LOTE]]/TablaAforos[[#This Row],[DIAS OCUPACION]],"")</f>
        <v>61.236842105263158</v>
      </c>
      <c r="L5106" s="479">
        <f>YEAR(A5106)</f>
        <v>2025</v>
      </c>
      <c r="M5106" s="479">
        <f>MONTH(A5106)</f>
        <v>6</v>
      </c>
      <c r="N5106" s="479">
        <f>DAY(A5106)</f>
        <v>8</v>
      </c>
      <c r="O5106" s="479">
        <v>6</v>
      </c>
      <c r="P5106" s="479" t="s">
        <v>220</v>
      </c>
      <c r="Q5106" s="476"/>
    </row>
    <row r="5107" spans="1:17">
      <c r="A5107" s="335">
        <v>45816</v>
      </c>
      <c r="B5107" s="336" t="s">
        <v>82</v>
      </c>
      <c r="C5107" s="336" t="s">
        <v>86</v>
      </c>
      <c r="D5107" s="336">
        <v>16</v>
      </c>
      <c r="E5107" s="336">
        <v>2500</v>
      </c>
      <c r="F5107" s="336">
        <v>36</v>
      </c>
      <c r="G5107" s="336">
        <v>2.5</v>
      </c>
      <c r="H5107" s="336">
        <v>1</v>
      </c>
      <c r="I5107" s="336">
        <v>27</v>
      </c>
      <c r="J5107" s="21">
        <v>1</v>
      </c>
      <c r="K5107" s="337">
        <f>IFERROR(TablaAforos[[#This Row],[AREA DEL POTRERO]]/TablaAforos[[#This Row],[NUMERO VACAS LOTE]]/TablaAforos[[#This Row],[DIAS OCUPACION]],"")</f>
        <v>69.444444444444443</v>
      </c>
      <c r="L5107" s="338">
        <f t="shared" si="888"/>
        <v>2025</v>
      </c>
      <c r="M5107" s="338">
        <f t="shared" si="889"/>
        <v>6</v>
      </c>
      <c r="N5107" s="338">
        <f t="shared" si="890"/>
        <v>8</v>
      </c>
      <c r="O5107" s="338">
        <v>6</v>
      </c>
      <c r="P5107" s="338" t="s">
        <v>220</v>
      </c>
      <c r="Q5107" s="336"/>
    </row>
    <row r="5108" spans="1:17">
      <c r="A5108" s="335">
        <v>45816</v>
      </c>
      <c r="B5108" s="336" t="s">
        <v>82</v>
      </c>
      <c r="C5108" s="336" t="s">
        <v>87</v>
      </c>
      <c r="D5108" s="336">
        <v>47</v>
      </c>
      <c r="E5108" s="336">
        <v>2500</v>
      </c>
      <c r="F5108" s="336">
        <v>38</v>
      </c>
      <c r="G5108" s="336">
        <v>2</v>
      </c>
      <c r="H5108" s="336">
        <v>1</v>
      </c>
      <c r="I5108" s="336">
        <v>30</v>
      </c>
      <c r="J5108" s="21">
        <v>85.5</v>
      </c>
      <c r="K5108" s="337">
        <f>IFERROR(TablaAforos[[#This Row],[AREA DEL POTRERO]]/TablaAforos[[#This Row],[NUMERO VACAS LOTE]]/TablaAforos[[#This Row],[DIAS OCUPACION]],"")</f>
        <v>65.78947368421052</v>
      </c>
      <c r="L5108" s="338">
        <f t="shared" si="888"/>
        <v>2025</v>
      </c>
      <c r="M5108" s="338">
        <f t="shared" si="889"/>
        <v>6</v>
      </c>
      <c r="N5108" s="338">
        <f t="shared" si="890"/>
        <v>8</v>
      </c>
      <c r="O5108" s="338">
        <v>6</v>
      </c>
      <c r="P5108" s="338" t="s">
        <v>220</v>
      </c>
      <c r="Q5108" s="336"/>
    </row>
    <row r="5109" spans="1:17">
      <c r="A5109" s="475">
        <v>45817</v>
      </c>
      <c r="B5109" s="476" t="s">
        <v>81</v>
      </c>
      <c r="C5109" s="476">
        <v>1</v>
      </c>
      <c r="D5109" s="476">
        <v>14</v>
      </c>
      <c r="E5109" s="476">
        <v>2247</v>
      </c>
      <c r="F5109" s="476">
        <v>38</v>
      </c>
      <c r="G5109" s="476">
        <v>2.1</v>
      </c>
      <c r="H5109" s="476">
        <v>1</v>
      </c>
      <c r="I5109" s="476">
        <v>29</v>
      </c>
      <c r="J5109" s="477">
        <v>81.900000000000006</v>
      </c>
      <c r="K5109" s="478">
        <f>IFERROR(TablaAforos[[#This Row],[AREA DEL POTRERO]]/TablaAforos[[#This Row],[NUMERO VACAS LOTE]]/TablaAforos[[#This Row],[DIAS OCUPACION]],"")</f>
        <v>59.131578947368418</v>
      </c>
      <c r="L5109" s="479">
        <f t="shared" ref="L5109:L5119" si="891">YEAR(A5109)</f>
        <v>2025</v>
      </c>
      <c r="M5109" s="479">
        <f t="shared" ref="M5109:M5119" si="892">MONTH(A5109)</f>
        <v>6</v>
      </c>
      <c r="N5109" s="479">
        <f t="shared" ref="N5109:N5119" si="893">DAY(A5109)</f>
        <v>9</v>
      </c>
      <c r="O5109" s="479">
        <v>6</v>
      </c>
      <c r="P5109" s="479" t="s">
        <v>220</v>
      </c>
      <c r="Q5109" s="476"/>
    </row>
    <row r="5110" spans="1:17">
      <c r="A5110" s="475">
        <v>45817</v>
      </c>
      <c r="B5110" s="476" t="s">
        <v>81</v>
      </c>
      <c r="C5110" s="476">
        <v>2</v>
      </c>
      <c r="D5110" s="476">
        <v>71</v>
      </c>
      <c r="E5110" s="476">
        <v>2184</v>
      </c>
      <c r="F5110" s="476">
        <v>38</v>
      </c>
      <c r="G5110" s="476">
        <v>1.6</v>
      </c>
      <c r="H5110" s="476">
        <v>1</v>
      </c>
      <c r="I5110" s="476">
        <v>27</v>
      </c>
      <c r="J5110" s="477">
        <v>62.4</v>
      </c>
      <c r="K5110" s="478">
        <f>IFERROR(TablaAforos[[#This Row],[AREA DEL POTRERO]]/TablaAforos[[#This Row],[NUMERO VACAS LOTE]]/TablaAforos[[#This Row],[DIAS OCUPACION]],"")</f>
        <v>57.473684210526315</v>
      </c>
      <c r="L5110" s="479">
        <f t="shared" si="891"/>
        <v>2025</v>
      </c>
      <c r="M5110" s="479">
        <f t="shared" si="892"/>
        <v>6</v>
      </c>
      <c r="N5110" s="479">
        <f t="shared" si="893"/>
        <v>9</v>
      </c>
      <c r="O5110" s="479">
        <v>6</v>
      </c>
      <c r="P5110" s="479" t="s">
        <v>220</v>
      </c>
      <c r="Q5110" s="476"/>
    </row>
    <row r="5111" spans="1:17">
      <c r="A5111" s="335">
        <v>45817</v>
      </c>
      <c r="B5111" s="336" t="s">
        <v>82</v>
      </c>
      <c r="C5111" s="336" t="s">
        <v>86</v>
      </c>
      <c r="D5111" s="336">
        <v>17</v>
      </c>
      <c r="E5111" s="336">
        <v>2500</v>
      </c>
      <c r="F5111" s="336">
        <v>36</v>
      </c>
      <c r="G5111" s="336">
        <v>2.1</v>
      </c>
      <c r="H5111" s="336">
        <v>1</v>
      </c>
      <c r="I5111" s="336">
        <v>27</v>
      </c>
      <c r="J5111" s="21">
        <v>81.400000000000006</v>
      </c>
      <c r="K5111" s="337">
        <f>IFERROR(TablaAforos[[#This Row],[AREA DEL POTRERO]]/TablaAforos[[#This Row],[NUMERO VACAS LOTE]]/TablaAforos[[#This Row],[DIAS OCUPACION]],"")</f>
        <v>69.444444444444443</v>
      </c>
      <c r="L5111" s="338">
        <f>YEAR(A5111)</f>
        <v>2025</v>
      </c>
      <c r="M5111" s="338">
        <f>MONTH(A5111)</f>
        <v>6</v>
      </c>
      <c r="N5111" s="338">
        <f>DAY(A5111)</f>
        <v>9</v>
      </c>
      <c r="O5111" s="338">
        <v>6</v>
      </c>
      <c r="P5111" s="338" t="s">
        <v>220</v>
      </c>
      <c r="Q5111" s="336"/>
    </row>
    <row r="5112" spans="1:17">
      <c r="A5112" s="475">
        <v>45817</v>
      </c>
      <c r="B5112" s="476" t="s">
        <v>82</v>
      </c>
      <c r="C5112" s="476" t="s">
        <v>87</v>
      </c>
      <c r="D5112" s="476">
        <v>48</v>
      </c>
      <c r="E5112" s="476">
        <v>2500</v>
      </c>
      <c r="F5112" s="476">
        <v>38</v>
      </c>
      <c r="G5112" s="476">
        <v>2.1</v>
      </c>
      <c r="H5112" s="476">
        <v>1</v>
      </c>
      <c r="I5112" s="476">
        <v>30</v>
      </c>
      <c r="J5112" s="477">
        <v>89.6</v>
      </c>
      <c r="K5112" s="478">
        <f>IFERROR(TablaAforos[[#This Row],[AREA DEL POTRERO]]/TablaAforos[[#This Row],[NUMERO VACAS LOTE]]/TablaAforos[[#This Row],[DIAS OCUPACION]],"")</f>
        <v>65.78947368421052</v>
      </c>
      <c r="L5112" s="479">
        <f>YEAR(A5112)</f>
        <v>2025</v>
      </c>
      <c r="M5112" s="479">
        <f>MONTH(A5112)</f>
        <v>6</v>
      </c>
      <c r="N5112" s="479">
        <f>DAY(A5112)</f>
        <v>9</v>
      </c>
      <c r="O5112" s="479">
        <v>6</v>
      </c>
      <c r="P5112" s="479" t="s">
        <v>220</v>
      </c>
      <c r="Q5112" s="476"/>
    </row>
    <row r="5113" spans="1:17">
      <c r="A5113" s="475">
        <v>45817</v>
      </c>
      <c r="B5113" s="476" t="s">
        <v>88</v>
      </c>
      <c r="C5113" s="476">
        <v>1</v>
      </c>
      <c r="D5113" s="476">
        <v>1</v>
      </c>
      <c r="E5113" s="476">
        <v>13300</v>
      </c>
      <c r="F5113" s="476">
        <v>58</v>
      </c>
      <c r="G5113" s="476">
        <v>1.8</v>
      </c>
      <c r="H5113" s="476">
        <v>2.5</v>
      </c>
      <c r="I5113" s="476">
        <v>26</v>
      </c>
      <c r="J5113" s="477">
        <v>99.1</v>
      </c>
      <c r="K5113" s="478">
        <f>IFERROR(TablaAforos[[#This Row],[AREA DEL POTRERO]]/TablaAforos[[#This Row],[NUMERO VACAS LOTE]]/TablaAforos[[#This Row],[DIAS OCUPACION]],"")</f>
        <v>91.724137931034491</v>
      </c>
      <c r="L5113" s="479">
        <f t="shared" si="891"/>
        <v>2025</v>
      </c>
      <c r="M5113" s="479">
        <f t="shared" si="892"/>
        <v>6</v>
      </c>
      <c r="N5113" s="479">
        <f t="shared" si="893"/>
        <v>9</v>
      </c>
      <c r="O5113" s="479">
        <v>6</v>
      </c>
      <c r="P5113" s="479" t="s">
        <v>216</v>
      </c>
      <c r="Q5113" s="476"/>
    </row>
    <row r="5114" spans="1:17">
      <c r="A5114" s="475">
        <v>45818</v>
      </c>
      <c r="B5114" s="476" t="s">
        <v>81</v>
      </c>
      <c r="C5114" s="476">
        <v>1</v>
      </c>
      <c r="D5114" s="476">
        <v>60</v>
      </c>
      <c r="E5114" s="476">
        <v>2393</v>
      </c>
      <c r="F5114" s="476">
        <v>38</v>
      </c>
      <c r="G5114" s="476">
        <v>2.7</v>
      </c>
      <c r="H5114" s="476">
        <v>1</v>
      </c>
      <c r="I5114" s="476">
        <v>29</v>
      </c>
      <c r="J5114" s="477">
        <v>102</v>
      </c>
      <c r="K5114" s="478">
        <f>IFERROR(TablaAforos[[#This Row],[AREA DEL POTRERO]]/TablaAforos[[#This Row],[NUMERO VACAS LOTE]]/TablaAforos[[#This Row],[DIAS OCUPACION]],"")</f>
        <v>62.973684210526315</v>
      </c>
      <c r="L5114" s="479">
        <f t="shared" si="891"/>
        <v>2025</v>
      </c>
      <c r="M5114" s="479">
        <f t="shared" si="892"/>
        <v>6</v>
      </c>
      <c r="N5114" s="479">
        <f t="shared" si="893"/>
        <v>10</v>
      </c>
      <c r="O5114" s="479">
        <v>6</v>
      </c>
      <c r="P5114" s="479" t="s">
        <v>220</v>
      </c>
      <c r="Q5114" s="476"/>
    </row>
    <row r="5115" spans="1:17">
      <c r="A5115" s="475">
        <v>45818</v>
      </c>
      <c r="B5115" s="476" t="s">
        <v>81</v>
      </c>
      <c r="C5115" s="476">
        <v>2</v>
      </c>
      <c r="D5115" s="476">
        <v>81</v>
      </c>
      <c r="E5115" s="476">
        <v>2191</v>
      </c>
      <c r="F5115" s="476">
        <v>38</v>
      </c>
      <c r="G5115" s="476">
        <v>1.8</v>
      </c>
      <c r="H5115" s="476">
        <v>1</v>
      </c>
      <c r="I5115" s="476">
        <v>29</v>
      </c>
      <c r="J5115" s="477">
        <v>67.5</v>
      </c>
      <c r="K5115" s="478">
        <f>IFERROR(TablaAforos[[#This Row],[AREA DEL POTRERO]]/TablaAforos[[#This Row],[NUMERO VACAS LOTE]]/TablaAforos[[#This Row],[DIAS OCUPACION]],"")</f>
        <v>57.657894736842103</v>
      </c>
      <c r="L5115" s="479">
        <f t="shared" si="891"/>
        <v>2025</v>
      </c>
      <c r="M5115" s="479">
        <f t="shared" si="892"/>
        <v>6</v>
      </c>
      <c r="N5115" s="479">
        <f t="shared" si="893"/>
        <v>10</v>
      </c>
      <c r="O5115" s="479">
        <v>6</v>
      </c>
      <c r="P5115" s="479" t="s">
        <v>220</v>
      </c>
      <c r="Q5115" s="476"/>
    </row>
    <row r="5116" spans="1:17">
      <c r="A5116" s="475">
        <v>45818</v>
      </c>
      <c r="B5116" s="476" t="s">
        <v>81</v>
      </c>
      <c r="C5116" s="476" t="s">
        <v>87</v>
      </c>
      <c r="D5116" s="476">
        <v>49</v>
      </c>
      <c r="E5116" s="476">
        <v>2500</v>
      </c>
      <c r="F5116" s="476">
        <v>38</v>
      </c>
      <c r="G5116" s="476">
        <v>2</v>
      </c>
      <c r="H5116" s="476">
        <v>1</v>
      </c>
      <c r="I5116" s="476">
        <v>30</v>
      </c>
      <c r="J5116" s="477">
        <v>81.3</v>
      </c>
      <c r="K5116" s="478">
        <f>IFERROR(TablaAforos[[#This Row],[AREA DEL POTRERO]]/TablaAforos[[#This Row],[NUMERO VACAS LOTE]]/TablaAforos[[#This Row],[DIAS OCUPACION]],"")</f>
        <v>65.78947368421052</v>
      </c>
      <c r="L5116" s="479">
        <f>YEAR(A5116)</f>
        <v>2025</v>
      </c>
      <c r="M5116" s="479">
        <f>MONTH(A5116)</f>
        <v>6</v>
      </c>
      <c r="N5116" s="479">
        <f>DAY(A5116)</f>
        <v>10</v>
      </c>
      <c r="O5116" s="479">
        <v>6</v>
      </c>
      <c r="P5116" s="479" t="s">
        <v>220</v>
      </c>
      <c r="Q5116" s="476"/>
    </row>
    <row r="5117" spans="1:17">
      <c r="A5117" s="335">
        <v>45818</v>
      </c>
      <c r="B5117" s="336" t="s">
        <v>82</v>
      </c>
      <c r="C5117" s="336" t="s">
        <v>86</v>
      </c>
      <c r="D5117" s="336">
        <v>18</v>
      </c>
      <c r="E5117" s="336">
        <v>2500</v>
      </c>
      <c r="F5117" s="336">
        <v>38</v>
      </c>
      <c r="G5117" s="336">
        <v>2.1</v>
      </c>
      <c r="H5117" s="336">
        <v>1</v>
      </c>
      <c r="I5117" s="336">
        <v>27</v>
      </c>
      <c r="J5117" s="21">
        <v>81.900000000000006</v>
      </c>
      <c r="K5117" s="337">
        <f>IFERROR(TablaAforos[[#This Row],[AREA DEL POTRERO]]/TablaAforos[[#This Row],[NUMERO VACAS LOTE]]/TablaAforos[[#This Row],[DIAS OCUPACION]],"")</f>
        <v>65.78947368421052</v>
      </c>
      <c r="L5117" s="338">
        <f>YEAR(A5117)</f>
        <v>2025</v>
      </c>
      <c r="M5117" s="338">
        <f>MONTH(A5117)</f>
        <v>6</v>
      </c>
      <c r="N5117" s="338">
        <f>DAY(A5117)</f>
        <v>10</v>
      </c>
      <c r="O5117" s="338">
        <v>6</v>
      </c>
      <c r="P5117" s="338" t="s">
        <v>220</v>
      </c>
      <c r="Q5117" s="336"/>
    </row>
    <row r="5118" spans="1:17">
      <c r="A5118" s="475">
        <v>45819</v>
      </c>
      <c r="B5118" s="476" t="s">
        <v>81</v>
      </c>
      <c r="C5118" s="476">
        <v>1</v>
      </c>
      <c r="D5118" s="476">
        <v>59</v>
      </c>
      <c r="E5118" s="476">
        <v>2452</v>
      </c>
      <c r="F5118" s="476">
        <v>38</v>
      </c>
      <c r="G5118" s="476">
        <v>2.1</v>
      </c>
      <c r="H5118" s="476">
        <v>1</v>
      </c>
      <c r="I5118" s="476">
        <v>30</v>
      </c>
      <c r="J5118" s="477">
        <v>90.2</v>
      </c>
      <c r="K5118" s="478">
        <f>IFERROR(TablaAforos[[#This Row],[AREA DEL POTRERO]]/TablaAforos[[#This Row],[NUMERO VACAS LOTE]]/TablaAforos[[#This Row],[DIAS OCUPACION]],"")</f>
        <v>64.526315789473685</v>
      </c>
      <c r="L5118" s="479">
        <f>YEAR(A5118)</f>
        <v>2025</v>
      </c>
      <c r="M5118" s="479">
        <f>MONTH(A5118)</f>
        <v>6</v>
      </c>
      <c r="N5118" s="479">
        <f>DAY(A5118)</f>
        <v>11</v>
      </c>
      <c r="O5118" s="479">
        <v>6</v>
      </c>
      <c r="P5118" s="338" t="s">
        <v>220</v>
      </c>
      <c r="Q5118" s="476"/>
    </row>
    <row r="5119" spans="1:17">
      <c r="A5119" s="475">
        <v>45819</v>
      </c>
      <c r="B5119" s="476" t="s">
        <v>81</v>
      </c>
      <c r="C5119" s="476">
        <v>2</v>
      </c>
      <c r="D5119" s="476">
        <v>79</v>
      </c>
      <c r="E5119" s="476">
        <v>2750</v>
      </c>
      <c r="F5119" s="476">
        <v>38</v>
      </c>
      <c r="G5119" s="476">
        <v>2</v>
      </c>
      <c r="H5119" s="476">
        <v>1</v>
      </c>
      <c r="I5119" s="476">
        <v>33</v>
      </c>
      <c r="J5119" s="477">
        <v>95</v>
      </c>
      <c r="K5119" s="478">
        <f>IFERROR(TablaAforos[[#This Row],[AREA DEL POTRERO]]/TablaAforos[[#This Row],[NUMERO VACAS LOTE]]/TablaAforos[[#This Row],[DIAS OCUPACION]],"")</f>
        <v>72.368421052631575</v>
      </c>
      <c r="L5119" s="479">
        <f t="shared" si="891"/>
        <v>2025</v>
      </c>
      <c r="M5119" s="479">
        <f t="shared" si="892"/>
        <v>6</v>
      </c>
      <c r="N5119" s="479">
        <f t="shared" si="893"/>
        <v>11</v>
      </c>
      <c r="O5119" s="479">
        <v>6</v>
      </c>
      <c r="P5119" s="479" t="s">
        <v>220</v>
      </c>
      <c r="Q5119" s="476"/>
    </row>
    <row r="5120" spans="1:17">
      <c r="A5120" s="335">
        <v>45819</v>
      </c>
      <c r="B5120" s="336" t="s">
        <v>82</v>
      </c>
      <c r="C5120" s="336" t="s">
        <v>86</v>
      </c>
      <c r="D5120" s="336">
        <v>19</v>
      </c>
      <c r="E5120" s="336">
        <v>2500</v>
      </c>
      <c r="F5120" s="336">
        <v>36</v>
      </c>
      <c r="G5120" s="336">
        <v>2</v>
      </c>
      <c r="H5120" s="336">
        <v>1</v>
      </c>
      <c r="I5120" s="336">
        <v>27</v>
      </c>
      <c r="J5120" s="21">
        <v>79.400000000000006</v>
      </c>
      <c r="K5120" s="337">
        <f>IFERROR(TablaAforos[[#This Row],[AREA DEL POTRERO]]/TablaAforos[[#This Row],[NUMERO VACAS LOTE]]/TablaAforos[[#This Row],[DIAS OCUPACION]],"")</f>
        <v>69.444444444444443</v>
      </c>
      <c r="L5120" s="338">
        <f>YEAR(A5120)</f>
        <v>2025</v>
      </c>
      <c r="M5120" s="338">
        <f>MONTH(A5120)</f>
        <v>6</v>
      </c>
      <c r="N5120" s="338">
        <f>DAY(A5120)</f>
        <v>11</v>
      </c>
      <c r="O5120" s="338">
        <v>6</v>
      </c>
      <c r="P5120" s="338" t="s">
        <v>220</v>
      </c>
      <c r="Q5120" s="336"/>
    </row>
    <row r="5121" spans="1:17">
      <c r="A5121" s="475">
        <v>45819</v>
      </c>
      <c r="B5121" s="476" t="s">
        <v>82</v>
      </c>
      <c r="C5121" s="476" t="s">
        <v>87</v>
      </c>
      <c r="D5121" s="476">
        <v>50</v>
      </c>
      <c r="E5121" s="476">
        <v>2500</v>
      </c>
      <c r="F5121" s="476">
        <v>38</v>
      </c>
      <c r="G5121" s="476">
        <v>2</v>
      </c>
      <c r="H5121" s="476">
        <v>1</v>
      </c>
      <c r="I5121" s="476">
        <v>30</v>
      </c>
      <c r="J5121" s="477">
        <v>81.3</v>
      </c>
      <c r="K5121" s="478">
        <f>IFERROR(TablaAforos[[#This Row],[AREA DEL POTRERO]]/TablaAforos[[#This Row],[NUMERO VACAS LOTE]]/TablaAforos[[#This Row],[DIAS OCUPACION]],"")</f>
        <v>65.78947368421052</v>
      </c>
      <c r="L5121" s="479">
        <f t="shared" ref="L5121:L5135" si="894">YEAR(A5121)</f>
        <v>2025</v>
      </c>
      <c r="M5121" s="479">
        <f t="shared" ref="M5121:M5135" si="895">MONTH(A5121)</f>
        <v>6</v>
      </c>
      <c r="N5121" s="479">
        <f t="shared" ref="N5121:N5135" si="896">DAY(A5121)</f>
        <v>11</v>
      </c>
      <c r="O5121" s="479">
        <v>6</v>
      </c>
      <c r="P5121" s="338" t="s">
        <v>220</v>
      </c>
      <c r="Q5121" s="476"/>
    </row>
    <row r="5122" spans="1:17">
      <c r="A5122" s="335">
        <v>45820</v>
      </c>
      <c r="B5122" s="336" t="s">
        <v>81</v>
      </c>
      <c r="C5122" s="336">
        <v>1</v>
      </c>
      <c r="D5122" s="336">
        <v>61</v>
      </c>
      <c r="E5122" s="336">
        <v>10162</v>
      </c>
      <c r="F5122" s="336">
        <v>35</v>
      </c>
      <c r="G5122" s="336">
        <v>2.2999999999999998</v>
      </c>
      <c r="H5122" s="336">
        <v>4</v>
      </c>
      <c r="I5122" s="336">
        <v>28</v>
      </c>
      <c r="J5122" s="21">
        <v>90.3</v>
      </c>
      <c r="K5122" s="337">
        <f>IFERROR(TablaAforos[[#This Row],[AREA DEL POTRERO]]/TablaAforos[[#This Row],[NUMERO VACAS LOTE]]/TablaAforos[[#This Row],[DIAS OCUPACION]],"")</f>
        <v>72.585714285714289</v>
      </c>
      <c r="L5122" s="338">
        <f>YEAR(A5122)</f>
        <v>2025</v>
      </c>
      <c r="M5122" s="338">
        <f>MONTH(A5122)</f>
        <v>6</v>
      </c>
      <c r="N5122" s="338">
        <f>DAY(A5122)</f>
        <v>12</v>
      </c>
      <c r="O5122" s="338">
        <v>6</v>
      </c>
      <c r="P5122" s="338" t="s">
        <v>220</v>
      </c>
      <c r="Q5122" s="336"/>
    </row>
    <row r="5123" spans="1:17">
      <c r="A5123" s="475">
        <v>45820</v>
      </c>
      <c r="B5123" s="476" t="s">
        <v>81</v>
      </c>
      <c r="C5123" s="476">
        <v>2</v>
      </c>
      <c r="D5123" s="476">
        <v>77</v>
      </c>
      <c r="E5123" s="476">
        <v>2066</v>
      </c>
      <c r="F5123" s="476">
        <v>38</v>
      </c>
      <c r="G5123" s="476">
        <v>2.6</v>
      </c>
      <c r="H5123" s="476">
        <v>1</v>
      </c>
      <c r="I5123" s="476">
        <v>35</v>
      </c>
      <c r="J5123" s="477">
        <v>104</v>
      </c>
      <c r="K5123" s="478">
        <f>IFERROR(TablaAforos[[#This Row],[AREA DEL POTRERO]]/TablaAforos[[#This Row],[NUMERO VACAS LOTE]]/TablaAforos[[#This Row],[DIAS OCUPACION]],"")</f>
        <v>54.368421052631582</v>
      </c>
      <c r="L5123" s="479">
        <f t="shared" si="894"/>
        <v>2025</v>
      </c>
      <c r="M5123" s="479">
        <f t="shared" si="895"/>
        <v>6</v>
      </c>
      <c r="N5123" s="479">
        <f t="shared" si="896"/>
        <v>12</v>
      </c>
      <c r="O5123" s="479">
        <v>6</v>
      </c>
      <c r="P5123" s="338" t="s">
        <v>220</v>
      </c>
      <c r="Q5123" s="476"/>
    </row>
    <row r="5124" spans="1:17">
      <c r="A5124" s="335">
        <v>45820</v>
      </c>
      <c r="B5124" s="336" t="s">
        <v>82</v>
      </c>
      <c r="C5124" s="336" t="s">
        <v>86</v>
      </c>
      <c r="D5124" s="336">
        <v>20</v>
      </c>
      <c r="E5124" s="336">
        <v>2500</v>
      </c>
      <c r="F5124" s="336">
        <v>36</v>
      </c>
      <c r="G5124" s="336">
        <v>2</v>
      </c>
      <c r="H5124" s="336">
        <v>1</v>
      </c>
      <c r="I5124" s="336">
        <v>27</v>
      </c>
      <c r="J5124" s="21">
        <v>80.3</v>
      </c>
      <c r="K5124" s="337">
        <f>IFERROR(TablaAforos[[#This Row],[AREA DEL POTRERO]]/TablaAforos[[#This Row],[NUMERO VACAS LOTE]]/TablaAforos[[#This Row],[DIAS OCUPACION]],"")</f>
        <v>69.444444444444443</v>
      </c>
      <c r="L5124" s="338">
        <f>YEAR(A5124)</f>
        <v>2025</v>
      </c>
      <c r="M5124" s="338">
        <f>MONTH(A5124)</f>
        <v>6</v>
      </c>
      <c r="N5124" s="338">
        <f>DAY(A5124)</f>
        <v>12</v>
      </c>
      <c r="O5124" s="338">
        <v>6</v>
      </c>
      <c r="P5124" s="338" t="s">
        <v>220</v>
      </c>
      <c r="Q5124" s="336"/>
    </row>
    <row r="5125" spans="1:17">
      <c r="A5125" s="475">
        <v>45820</v>
      </c>
      <c r="B5125" s="476" t="s">
        <v>82</v>
      </c>
      <c r="C5125" s="476" t="s">
        <v>87</v>
      </c>
      <c r="D5125" s="476">
        <v>51</v>
      </c>
      <c r="E5125" s="476">
        <v>2500</v>
      </c>
      <c r="F5125" s="476">
        <v>38</v>
      </c>
      <c r="G5125" s="476">
        <v>2.1</v>
      </c>
      <c r="H5125" s="476">
        <v>1</v>
      </c>
      <c r="I5125" s="476">
        <v>30</v>
      </c>
      <c r="J5125" s="477">
        <v>83.6</v>
      </c>
      <c r="K5125" s="478">
        <f>IFERROR(TablaAforos[[#This Row],[AREA DEL POTRERO]]/TablaAforos[[#This Row],[NUMERO VACAS LOTE]]/TablaAforos[[#This Row],[DIAS OCUPACION]],"")</f>
        <v>65.78947368421052</v>
      </c>
      <c r="L5125" s="479">
        <f t="shared" si="894"/>
        <v>2025</v>
      </c>
      <c r="M5125" s="479">
        <f t="shared" si="895"/>
        <v>6</v>
      </c>
      <c r="N5125" s="479">
        <f t="shared" si="896"/>
        <v>12</v>
      </c>
      <c r="O5125" s="479">
        <v>6</v>
      </c>
      <c r="P5125" s="338" t="s">
        <v>220</v>
      </c>
      <c r="Q5125" s="476"/>
    </row>
    <row r="5126" spans="1:17">
      <c r="A5126" s="475">
        <v>45820</v>
      </c>
      <c r="B5126" s="476" t="s">
        <v>88</v>
      </c>
      <c r="C5126" s="476">
        <v>1</v>
      </c>
      <c r="D5126" s="476">
        <v>2</v>
      </c>
      <c r="E5126" s="476">
        <v>16000</v>
      </c>
      <c r="F5126" s="476">
        <v>55</v>
      </c>
      <c r="G5126" s="476">
        <v>1.3</v>
      </c>
      <c r="H5126" s="476">
        <v>2.5</v>
      </c>
      <c r="I5126" s="476">
        <v>27</v>
      </c>
      <c r="J5126" s="477">
        <v>98.3</v>
      </c>
      <c r="K5126" s="478">
        <f>IFERROR(TablaAforos[[#This Row],[AREA DEL POTRERO]]/TablaAforos[[#This Row],[NUMERO VACAS LOTE]]/TablaAforos[[#This Row],[DIAS OCUPACION]],"")</f>
        <v>116.36363636363637</v>
      </c>
      <c r="L5126" s="479">
        <f t="shared" si="894"/>
        <v>2025</v>
      </c>
      <c r="M5126" s="479">
        <f t="shared" si="895"/>
        <v>6</v>
      </c>
      <c r="N5126" s="479">
        <f t="shared" si="896"/>
        <v>12</v>
      </c>
      <c r="O5126" s="479">
        <v>6</v>
      </c>
      <c r="P5126" s="479" t="s">
        <v>216</v>
      </c>
      <c r="Q5126" s="476"/>
    </row>
    <row r="5127" spans="1:17">
      <c r="A5127" s="335">
        <v>45821</v>
      </c>
      <c r="B5127" s="336" t="s">
        <v>81</v>
      </c>
      <c r="C5127" s="336">
        <v>1</v>
      </c>
      <c r="D5127" s="336">
        <v>58</v>
      </c>
      <c r="E5127" s="336">
        <v>2826</v>
      </c>
      <c r="F5127" s="336">
        <v>35</v>
      </c>
      <c r="G5127" s="336">
        <v>2.2999999999999998</v>
      </c>
      <c r="H5127" s="336">
        <v>1</v>
      </c>
      <c r="I5127" s="336">
        <v>30</v>
      </c>
      <c r="J5127" s="21">
        <v>111</v>
      </c>
      <c r="K5127" s="478">
        <f>IFERROR(TablaAforos[[#This Row],[AREA DEL POTRERO]]/TablaAforos[[#This Row],[NUMERO VACAS LOTE]]/TablaAforos[[#This Row],[DIAS OCUPACION]],"")</f>
        <v>80.742857142857147</v>
      </c>
      <c r="L5127" s="338">
        <f>YEAR(A5127)</f>
        <v>2025</v>
      </c>
      <c r="M5127" s="338">
        <f>MONTH(A5127)</f>
        <v>6</v>
      </c>
      <c r="N5127" s="338">
        <f>DAY(A5127)</f>
        <v>13</v>
      </c>
      <c r="O5127" s="338">
        <v>6</v>
      </c>
      <c r="P5127" s="338" t="s">
        <v>220</v>
      </c>
      <c r="Q5127" s="336"/>
    </row>
    <row r="5128" spans="1:17">
      <c r="A5128" s="475">
        <v>45821</v>
      </c>
      <c r="B5128" s="476" t="s">
        <v>81</v>
      </c>
      <c r="C5128" s="476">
        <v>2</v>
      </c>
      <c r="D5128" s="476">
        <v>76</v>
      </c>
      <c r="E5128" s="476">
        <v>2562</v>
      </c>
      <c r="F5128" s="476">
        <v>38</v>
      </c>
      <c r="G5128" s="476">
        <v>2.7</v>
      </c>
      <c r="H5128" s="476">
        <v>1</v>
      </c>
      <c r="I5128" s="476">
        <v>37</v>
      </c>
      <c r="J5128" s="477">
        <v>111</v>
      </c>
      <c r="K5128" s="478">
        <f>IFERROR(TablaAforos[[#This Row],[AREA DEL POTRERO]]/TablaAforos[[#This Row],[NUMERO VACAS LOTE]]/TablaAforos[[#This Row],[DIAS OCUPACION]],"")</f>
        <v>67.421052631578945</v>
      </c>
      <c r="L5128" s="479">
        <f t="shared" si="894"/>
        <v>2025</v>
      </c>
      <c r="M5128" s="479">
        <f t="shared" si="895"/>
        <v>6</v>
      </c>
      <c r="N5128" s="479">
        <f t="shared" si="896"/>
        <v>13</v>
      </c>
      <c r="O5128" s="479">
        <v>6</v>
      </c>
      <c r="P5128" s="338" t="s">
        <v>220</v>
      </c>
      <c r="Q5128" s="476"/>
    </row>
    <row r="5129" spans="1:17">
      <c r="A5129" s="335">
        <v>45821</v>
      </c>
      <c r="B5129" s="336" t="s">
        <v>82</v>
      </c>
      <c r="C5129" s="336" t="s">
        <v>86</v>
      </c>
      <c r="D5129" s="336">
        <v>21</v>
      </c>
      <c r="E5129" s="336">
        <v>2500</v>
      </c>
      <c r="F5129" s="336">
        <v>36</v>
      </c>
      <c r="G5129" s="336">
        <v>2.1</v>
      </c>
      <c r="H5129" s="336">
        <v>1</v>
      </c>
      <c r="I5129" s="336">
        <v>27</v>
      </c>
      <c r="J5129" s="21">
        <v>82.4</v>
      </c>
      <c r="K5129" s="337">
        <f>IFERROR(TablaAforos[[#This Row],[AREA DEL POTRERO]]/TablaAforos[[#This Row],[NUMERO VACAS LOTE]]/TablaAforos[[#This Row],[DIAS OCUPACION]],"")</f>
        <v>69.444444444444443</v>
      </c>
      <c r="L5129" s="338">
        <f>YEAR(A5129)</f>
        <v>2025</v>
      </c>
      <c r="M5129" s="338">
        <f>MONTH(A5129)</f>
        <v>6</v>
      </c>
      <c r="N5129" s="338">
        <f>DAY(A5129)</f>
        <v>13</v>
      </c>
      <c r="O5129" s="338">
        <v>6</v>
      </c>
      <c r="P5129" s="338" t="s">
        <v>220</v>
      </c>
      <c r="Q5129" s="336"/>
    </row>
    <row r="5130" spans="1:17">
      <c r="A5130" s="475">
        <v>45821</v>
      </c>
      <c r="B5130" s="476" t="s">
        <v>82</v>
      </c>
      <c r="C5130" s="476" t="s">
        <v>87</v>
      </c>
      <c r="D5130" s="476">
        <v>52</v>
      </c>
      <c r="E5130" s="476">
        <v>2500</v>
      </c>
      <c r="F5130" s="476">
        <v>38</v>
      </c>
      <c r="G5130" s="476">
        <v>1.9</v>
      </c>
      <c r="H5130" s="476">
        <v>1</v>
      </c>
      <c r="I5130" s="476">
        <v>30</v>
      </c>
      <c r="J5130" s="477">
        <v>89.4</v>
      </c>
      <c r="K5130" s="478">
        <f>IFERROR(TablaAforos[[#This Row],[AREA DEL POTRERO]]/TablaAforos[[#This Row],[NUMERO VACAS LOTE]]/TablaAforos[[#This Row],[DIAS OCUPACION]],"")</f>
        <v>65.78947368421052</v>
      </c>
      <c r="L5130" s="479">
        <f t="shared" si="894"/>
        <v>2025</v>
      </c>
      <c r="M5130" s="479">
        <f t="shared" si="895"/>
        <v>6</v>
      </c>
      <c r="N5130" s="479">
        <f t="shared" si="896"/>
        <v>13</v>
      </c>
      <c r="O5130" s="479">
        <v>6</v>
      </c>
      <c r="P5130" s="338" t="s">
        <v>220</v>
      </c>
      <c r="Q5130" s="476"/>
    </row>
    <row r="5131" spans="1:17">
      <c r="A5131" s="475">
        <v>45822</v>
      </c>
      <c r="B5131" s="476" t="s">
        <v>81</v>
      </c>
      <c r="C5131" s="476">
        <v>2</v>
      </c>
      <c r="D5131" s="476">
        <v>75</v>
      </c>
      <c r="E5131" s="476">
        <v>2185</v>
      </c>
      <c r="F5131" s="476">
        <v>38</v>
      </c>
      <c r="G5131" s="476">
        <v>2.2999999999999998</v>
      </c>
      <c r="H5131" s="476">
        <v>1</v>
      </c>
      <c r="I5131" s="476">
        <v>39</v>
      </c>
      <c r="J5131" s="477">
        <v>81.8</v>
      </c>
      <c r="K5131" s="478">
        <f>IFERROR(TablaAforos[[#This Row],[AREA DEL POTRERO]]/TablaAforos[[#This Row],[NUMERO VACAS LOTE]]/TablaAforos[[#This Row],[DIAS OCUPACION]],"")</f>
        <v>57.5</v>
      </c>
      <c r="L5131" s="479">
        <f t="shared" si="894"/>
        <v>2025</v>
      </c>
      <c r="M5131" s="479">
        <f t="shared" si="895"/>
        <v>6</v>
      </c>
      <c r="N5131" s="479">
        <f t="shared" si="896"/>
        <v>14</v>
      </c>
      <c r="O5131" s="479">
        <v>6</v>
      </c>
      <c r="P5131" s="338" t="s">
        <v>220</v>
      </c>
      <c r="Q5131" s="476"/>
    </row>
    <row r="5132" spans="1:17">
      <c r="A5132" s="335">
        <v>45822</v>
      </c>
      <c r="B5132" s="336" t="s">
        <v>82</v>
      </c>
      <c r="C5132" s="336" t="s">
        <v>86</v>
      </c>
      <c r="D5132" s="336">
        <v>33</v>
      </c>
      <c r="E5132" s="336">
        <v>6843</v>
      </c>
      <c r="F5132" s="336">
        <v>38</v>
      </c>
      <c r="G5132" s="336">
        <v>2.7</v>
      </c>
      <c r="H5132" s="336">
        <v>2.5</v>
      </c>
      <c r="I5132" s="336">
        <v>38</v>
      </c>
      <c r="J5132" s="21">
        <v>111</v>
      </c>
      <c r="K5132" s="337">
        <f>IFERROR(TablaAforos[[#This Row],[AREA DEL POTRERO]]/TablaAforos[[#This Row],[NUMERO VACAS LOTE]]/TablaAforos[[#This Row],[DIAS OCUPACION]],"")</f>
        <v>72.031578947368416</v>
      </c>
      <c r="L5132" s="338">
        <f>YEAR(A5132)</f>
        <v>2025</v>
      </c>
      <c r="M5132" s="338">
        <f>MONTH(A5132)</f>
        <v>6</v>
      </c>
      <c r="N5132" s="338">
        <f>DAY(A5132)</f>
        <v>14</v>
      </c>
      <c r="O5132" s="338">
        <v>6</v>
      </c>
      <c r="P5132" s="338" t="s">
        <v>220</v>
      </c>
      <c r="Q5132" s="336"/>
    </row>
    <row r="5133" spans="1:17">
      <c r="A5133" s="335">
        <v>45822</v>
      </c>
      <c r="B5133" s="336" t="s">
        <v>82</v>
      </c>
      <c r="C5133" s="336" t="s">
        <v>87</v>
      </c>
      <c r="D5133" s="336">
        <v>53</v>
      </c>
      <c r="E5133" s="336">
        <v>2500</v>
      </c>
      <c r="F5133" s="336">
        <v>38</v>
      </c>
      <c r="G5133" s="336">
        <v>2.9</v>
      </c>
      <c r="H5133" s="336">
        <v>1</v>
      </c>
      <c r="I5133" s="336">
        <v>30</v>
      </c>
      <c r="J5133" s="21">
        <v>1114</v>
      </c>
      <c r="K5133" s="337">
        <f>IFERROR(TablaAforos[[#This Row],[AREA DEL POTRERO]]/TablaAforos[[#This Row],[NUMERO VACAS LOTE]]/TablaAforos[[#This Row],[DIAS OCUPACION]],"")</f>
        <v>65.78947368421052</v>
      </c>
      <c r="L5133" s="338">
        <f>YEAR(A5133)</f>
        <v>2025</v>
      </c>
      <c r="M5133" s="338">
        <f>MONTH(A5133)</f>
        <v>6</v>
      </c>
      <c r="N5133" s="338">
        <f>DAY(A5133)</f>
        <v>14</v>
      </c>
      <c r="O5133" s="338">
        <v>6</v>
      </c>
      <c r="P5133" s="338" t="s">
        <v>220</v>
      </c>
      <c r="Q5133" s="336"/>
    </row>
    <row r="5134" spans="1:17">
      <c r="A5134" s="335">
        <v>45823</v>
      </c>
      <c r="B5134" s="336" t="s">
        <v>81</v>
      </c>
      <c r="C5134" s="336">
        <v>1</v>
      </c>
      <c r="D5134" s="336">
        <v>57</v>
      </c>
      <c r="E5134" s="336">
        <v>2750</v>
      </c>
      <c r="F5134" s="336">
        <v>35</v>
      </c>
      <c r="G5134" s="336">
        <v>2.5</v>
      </c>
      <c r="H5134" s="336">
        <v>1</v>
      </c>
      <c r="I5134" s="336">
        <v>31</v>
      </c>
      <c r="J5134" s="21">
        <v>120</v>
      </c>
      <c r="K5134" s="337">
        <f>IFERROR(TablaAforos[[#This Row],[AREA DEL POTRERO]]/TablaAforos[[#This Row],[NUMERO VACAS LOTE]]/TablaAforos[[#This Row],[DIAS OCUPACION]],"")</f>
        <v>78.571428571428569</v>
      </c>
      <c r="L5134" s="338">
        <f>YEAR(A5134)</f>
        <v>2025</v>
      </c>
      <c r="M5134" s="338">
        <f>MONTH(A5134)</f>
        <v>6</v>
      </c>
      <c r="N5134" s="338">
        <f>DAY(A5134)</f>
        <v>15</v>
      </c>
      <c r="O5134" s="338">
        <v>6</v>
      </c>
      <c r="P5134" s="338" t="s">
        <v>220</v>
      </c>
      <c r="Q5134" s="336" t="s">
        <v>116</v>
      </c>
    </row>
    <row r="5135" spans="1:17">
      <c r="A5135" s="475">
        <v>45823</v>
      </c>
      <c r="B5135" s="476" t="s">
        <v>81</v>
      </c>
      <c r="C5135" s="476">
        <v>2</v>
      </c>
      <c r="D5135" s="476">
        <v>78</v>
      </c>
      <c r="E5135" s="476">
        <v>1779</v>
      </c>
      <c r="F5135" s="476">
        <v>38</v>
      </c>
      <c r="G5135" s="476">
        <v>2.6</v>
      </c>
      <c r="H5135" s="476">
        <v>1</v>
      </c>
      <c r="I5135" s="476">
        <v>33</v>
      </c>
      <c r="J5135" s="477">
        <v>75</v>
      </c>
      <c r="K5135" s="478">
        <f>IFERROR(TablaAforos[[#This Row],[AREA DEL POTRERO]]/TablaAforos[[#This Row],[NUMERO VACAS LOTE]]/TablaAforos[[#This Row],[DIAS OCUPACION]],"")</f>
        <v>46.815789473684212</v>
      </c>
      <c r="L5135" s="479">
        <f t="shared" si="894"/>
        <v>2025</v>
      </c>
      <c r="M5135" s="479">
        <f t="shared" si="895"/>
        <v>6</v>
      </c>
      <c r="N5135" s="479">
        <f t="shared" si="896"/>
        <v>15</v>
      </c>
      <c r="O5135" s="479">
        <v>6</v>
      </c>
      <c r="P5135" s="338" t="s">
        <v>220</v>
      </c>
      <c r="Q5135" s="476"/>
    </row>
    <row r="5136" spans="1:17">
      <c r="A5136" s="335">
        <v>45823</v>
      </c>
      <c r="B5136" s="336" t="s">
        <v>82</v>
      </c>
      <c r="C5136" s="336" t="s">
        <v>87</v>
      </c>
      <c r="D5136" s="336">
        <v>54</v>
      </c>
      <c r="E5136" s="336">
        <v>2500</v>
      </c>
      <c r="F5136" s="336">
        <v>38</v>
      </c>
      <c r="G5136" s="336">
        <v>2.8</v>
      </c>
      <c r="H5136" s="336">
        <v>1</v>
      </c>
      <c r="I5136" s="336">
        <v>30</v>
      </c>
      <c r="J5136" s="21">
        <v>111</v>
      </c>
      <c r="K5136" s="337">
        <f>IFERROR(TablaAforos[[#This Row],[AREA DEL POTRERO]]/TablaAforos[[#This Row],[NUMERO VACAS LOTE]]/TablaAforos[[#This Row],[DIAS OCUPACION]],"")</f>
        <v>65.78947368421052</v>
      </c>
      <c r="L5136" s="338">
        <f t="shared" ref="L5136:L5153" si="897">YEAR(A5136)</f>
        <v>2025</v>
      </c>
      <c r="M5136" s="338">
        <f t="shared" ref="M5136:M5153" si="898">MONTH(A5136)</f>
        <v>6</v>
      </c>
      <c r="N5136" s="338">
        <f t="shared" ref="N5136:N5153" si="899">DAY(A5136)</f>
        <v>15</v>
      </c>
      <c r="O5136" s="338">
        <v>6</v>
      </c>
      <c r="P5136" s="338" t="s">
        <v>220</v>
      </c>
      <c r="Q5136" s="336"/>
    </row>
    <row r="5137" spans="1:17">
      <c r="A5137" s="335">
        <v>45824</v>
      </c>
      <c r="B5137" s="336" t="s">
        <v>81</v>
      </c>
      <c r="C5137" s="336">
        <v>2</v>
      </c>
      <c r="D5137" s="336">
        <v>80</v>
      </c>
      <c r="E5137" s="336">
        <v>2349</v>
      </c>
      <c r="F5137" s="336">
        <v>38</v>
      </c>
      <c r="G5137" s="336">
        <v>2</v>
      </c>
      <c r="H5137" s="336">
        <v>1</v>
      </c>
      <c r="I5137" s="336">
        <v>33</v>
      </c>
      <c r="J5137" s="21">
        <v>76.400000000000006</v>
      </c>
      <c r="K5137" s="337">
        <f>IFERROR(TablaAforos[[#This Row],[AREA DEL POTRERO]]/TablaAforos[[#This Row],[NUMERO VACAS LOTE]]/TablaAforos[[#This Row],[DIAS OCUPACION]],"")</f>
        <v>61.815789473684212</v>
      </c>
      <c r="L5137" s="338">
        <f t="shared" si="897"/>
        <v>2025</v>
      </c>
      <c r="M5137" s="338">
        <f t="shared" si="898"/>
        <v>6</v>
      </c>
      <c r="N5137" s="338">
        <f t="shared" si="899"/>
        <v>16</v>
      </c>
      <c r="O5137" s="338">
        <v>6</v>
      </c>
      <c r="P5137" s="338" t="s">
        <v>220</v>
      </c>
      <c r="Q5137" s="336"/>
    </row>
    <row r="5138" spans="1:17">
      <c r="A5138" s="335">
        <v>45824</v>
      </c>
      <c r="B5138" s="336" t="s">
        <v>82</v>
      </c>
      <c r="C5138" s="336" t="s">
        <v>86</v>
      </c>
      <c r="D5138" s="336">
        <v>31</v>
      </c>
      <c r="E5138" s="336">
        <v>6323</v>
      </c>
      <c r="F5138" s="336">
        <v>38</v>
      </c>
      <c r="G5138" s="336">
        <v>2</v>
      </c>
      <c r="H5138" s="336">
        <v>2</v>
      </c>
      <c r="I5138" s="336">
        <v>38</v>
      </c>
      <c r="J5138" s="21">
        <v>101</v>
      </c>
      <c r="K5138" s="337">
        <f>IFERROR(TablaAforos[[#This Row],[AREA DEL POTRERO]]/TablaAforos[[#This Row],[NUMERO VACAS LOTE]]/TablaAforos[[#This Row],[DIAS OCUPACION]],"")</f>
        <v>83.19736842105263</v>
      </c>
      <c r="L5138" s="338">
        <f t="shared" si="897"/>
        <v>2025</v>
      </c>
      <c r="M5138" s="338">
        <f t="shared" si="898"/>
        <v>6</v>
      </c>
      <c r="N5138" s="338">
        <f t="shared" si="899"/>
        <v>16</v>
      </c>
      <c r="O5138" s="338">
        <v>0</v>
      </c>
      <c r="P5138" s="338" t="s">
        <v>220</v>
      </c>
      <c r="Q5138" s="336"/>
    </row>
    <row r="5139" spans="1:17">
      <c r="A5139" s="335">
        <v>45824</v>
      </c>
      <c r="B5139" s="20" t="s">
        <v>82</v>
      </c>
      <c r="C5139" s="20" t="s">
        <v>87</v>
      </c>
      <c r="D5139" s="20">
        <v>55</v>
      </c>
      <c r="E5139" s="20">
        <v>2500</v>
      </c>
      <c r="F5139" s="20">
        <v>38</v>
      </c>
      <c r="G5139" s="20">
        <v>2.7</v>
      </c>
      <c r="H5139" s="20">
        <v>1</v>
      </c>
      <c r="I5139" s="20">
        <v>30</v>
      </c>
      <c r="J5139" s="21">
        <v>108</v>
      </c>
      <c r="K5139" s="22">
        <f>IFERROR(TablaAforos[[#This Row],[AREA DEL POTRERO]]/TablaAforos[[#This Row],[NUMERO VACAS LOTE]]/TablaAforos[[#This Row],[DIAS OCUPACION]],"")</f>
        <v>65.78947368421052</v>
      </c>
      <c r="L5139" s="23">
        <f t="shared" si="897"/>
        <v>2025</v>
      </c>
      <c r="M5139" s="23">
        <f t="shared" si="898"/>
        <v>6</v>
      </c>
      <c r="N5139" s="23">
        <f t="shared" si="899"/>
        <v>16</v>
      </c>
      <c r="O5139" s="23">
        <v>6</v>
      </c>
      <c r="P5139" s="23" t="s">
        <v>220</v>
      </c>
    </row>
    <row r="5140" spans="1:17">
      <c r="A5140" s="335">
        <v>45824</v>
      </c>
      <c r="B5140" s="20" t="s">
        <v>88</v>
      </c>
      <c r="C5140" s="20">
        <v>1</v>
      </c>
      <c r="D5140" s="20">
        <v>3</v>
      </c>
      <c r="E5140" s="20">
        <v>12900</v>
      </c>
      <c r="F5140" s="20">
        <v>55</v>
      </c>
      <c r="G5140" s="20">
        <v>2</v>
      </c>
      <c r="H5140" s="20">
        <v>3</v>
      </c>
      <c r="I5140" s="20">
        <v>27</v>
      </c>
      <c r="J5140" s="21">
        <v>93.8</v>
      </c>
      <c r="K5140" s="22">
        <f>IFERROR(TablaAforos[[#This Row],[AREA DEL POTRERO]]/TablaAforos[[#This Row],[NUMERO VACAS LOTE]]/TablaAforos[[#This Row],[DIAS OCUPACION]],"")</f>
        <v>78.181818181818173</v>
      </c>
      <c r="L5140" s="23">
        <f t="shared" si="897"/>
        <v>2025</v>
      </c>
      <c r="M5140" s="23">
        <f t="shared" si="898"/>
        <v>6</v>
      </c>
      <c r="N5140" s="23">
        <f t="shared" si="899"/>
        <v>16</v>
      </c>
      <c r="O5140" s="23">
        <v>6</v>
      </c>
      <c r="P5140" s="23" t="s">
        <v>222</v>
      </c>
    </row>
    <row r="5141" spans="1:17">
      <c r="A5141" s="335">
        <v>45825</v>
      </c>
      <c r="B5141" s="20" t="s">
        <v>81</v>
      </c>
      <c r="C5141" s="20">
        <v>2</v>
      </c>
      <c r="D5141" s="20">
        <v>82</v>
      </c>
      <c r="E5141" s="20">
        <v>2804</v>
      </c>
      <c r="F5141" s="20">
        <v>38</v>
      </c>
      <c r="G5141" s="20">
        <v>2.5</v>
      </c>
      <c r="H5141" s="20">
        <v>1</v>
      </c>
      <c r="I5141" s="20">
        <v>34</v>
      </c>
      <c r="J5141" s="21">
        <v>111</v>
      </c>
      <c r="K5141" s="22">
        <f>IFERROR(TablaAforos[[#This Row],[AREA DEL POTRERO]]/TablaAforos[[#This Row],[NUMERO VACAS LOTE]]/TablaAforos[[#This Row],[DIAS OCUPACION]],"")</f>
        <v>73.78947368421052</v>
      </c>
      <c r="L5141" s="23">
        <f t="shared" si="897"/>
        <v>2025</v>
      </c>
      <c r="M5141" s="23">
        <f t="shared" si="898"/>
        <v>6</v>
      </c>
      <c r="N5141" s="23">
        <f t="shared" si="899"/>
        <v>17</v>
      </c>
      <c r="O5141" s="23">
        <v>6</v>
      </c>
      <c r="P5141" s="23" t="s">
        <v>220</v>
      </c>
    </row>
    <row r="5142" spans="1:17">
      <c r="A5142" s="335">
        <v>45825</v>
      </c>
      <c r="B5142" s="20" t="s">
        <v>82</v>
      </c>
      <c r="C5142" s="20" t="s">
        <v>87</v>
      </c>
      <c r="D5142" s="20">
        <v>56</v>
      </c>
      <c r="E5142" s="20">
        <v>2500</v>
      </c>
      <c r="F5142" s="20">
        <v>38</v>
      </c>
      <c r="G5142" s="20">
        <v>2.2000000000000002</v>
      </c>
      <c r="H5142" s="20">
        <v>1</v>
      </c>
      <c r="I5142" s="20">
        <v>30</v>
      </c>
      <c r="J5142" s="21">
        <v>90</v>
      </c>
      <c r="K5142" s="22">
        <f>IFERROR(TablaAforos[[#This Row],[AREA DEL POTRERO]]/TablaAforos[[#This Row],[NUMERO VACAS LOTE]]/TablaAforos[[#This Row],[DIAS OCUPACION]],"")</f>
        <v>65.78947368421052</v>
      </c>
      <c r="L5142" s="23">
        <f t="shared" si="897"/>
        <v>2025</v>
      </c>
      <c r="M5142" s="23">
        <f t="shared" si="898"/>
        <v>6</v>
      </c>
      <c r="N5142" s="23">
        <f t="shared" si="899"/>
        <v>17</v>
      </c>
      <c r="O5142" s="23">
        <v>6</v>
      </c>
      <c r="P5142" s="23" t="s">
        <v>220</v>
      </c>
    </row>
    <row r="5143" spans="1:17">
      <c r="A5143" s="335">
        <v>45826</v>
      </c>
      <c r="B5143" s="20" t="s">
        <v>81</v>
      </c>
      <c r="C5143" s="20">
        <v>1</v>
      </c>
      <c r="D5143" s="20">
        <v>56</v>
      </c>
      <c r="E5143" s="20">
        <v>2583</v>
      </c>
      <c r="F5143" s="20">
        <v>36</v>
      </c>
      <c r="G5143" s="20">
        <v>2.6</v>
      </c>
      <c r="H5143" s="20">
        <v>1</v>
      </c>
      <c r="I5143" s="20">
        <v>32</v>
      </c>
      <c r="J5143" s="21">
        <v>112</v>
      </c>
      <c r="K5143" s="22">
        <f>IFERROR(TablaAforos[[#This Row],[AREA DEL POTRERO]]/TablaAforos[[#This Row],[NUMERO VACAS LOTE]]/TablaAforos[[#This Row],[DIAS OCUPACION]],"")</f>
        <v>71.75</v>
      </c>
      <c r="L5143" s="23">
        <f>YEAR(A5143)</f>
        <v>2025</v>
      </c>
      <c r="M5143" s="23">
        <f>MONTH(A5143)</f>
        <v>6</v>
      </c>
      <c r="N5143" s="23">
        <f>DAY(A5143)</f>
        <v>18</v>
      </c>
      <c r="O5143" s="23">
        <v>6</v>
      </c>
      <c r="P5143" s="23" t="s">
        <v>220</v>
      </c>
    </row>
    <row r="5144" spans="1:17">
      <c r="A5144" s="335">
        <v>45826</v>
      </c>
      <c r="B5144" s="20" t="s">
        <v>81</v>
      </c>
      <c r="C5144" s="20">
        <v>2</v>
      </c>
      <c r="D5144" s="20">
        <v>84</v>
      </c>
      <c r="E5144" s="20">
        <v>1943</v>
      </c>
      <c r="F5144" s="20">
        <v>39</v>
      </c>
      <c r="G5144" s="20">
        <v>2.5</v>
      </c>
      <c r="H5144" s="20">
        <v>1</v>
      </c>
      <c r="I5144" s="20">
        <v>34</v>
      </c>
      <c r="J5144" s="21">
        <v>76.5</v>
      </c>
      <c r="K5144" s="22">
        <f>IFERROR(TablaAforos[[#This Row],[AREA DEL POTRERO]]/TablaAforos[[#This Row],[NUMERO VACAS LOTE]]/TablaAforos[[#This Row],[DIAS OCUPACION]],"")</f>
        <v>49.820512820512818</v>
      </c>
      <c r="L5144" s="23">
        <f>YEAR(A5144)</f>
        <v>2025</v>
      </c>
      <c r="M5144" s="23">
        <f>MONTH(A5144)</f>
        <v>6</v>
      </c>
      <c r="N5144" s="23">
        <f>DAY(A5144)</f>
        <v>18</v>
      </c>
      <c r="O5144" s="23">
        <v>6</v>
      </c>
      <c r="P5144" s="23" t="s">
        <v>220</v>
      </c>
    </row>
    <row r="5145" spans="1:17">
      <c r="A5145" s="335">
        <v>45826</v>
      </c>
      <c r="B5145" s="20" t="s">
        <v>82</v>
      </c>
      <c r="C5145" s="20" t="s">
        <v>87</v>
      </c>
      <c r="D5145" s="20">
        <v>58</v>
      </c>
      <c r="E5145" s="20">
        <v>2500</v>
      </c>
      <c r="F5145" s="20">
        <v>39</v>
      </c>
      <c r="G5145" s="20">
        <v>2.2000000000000002</v>
      </c>
      <c r="H5145" s="20">
        <v>1</v>
      </c>
      <c r="I5145" s="20">
        <v>29</v>
      </c>
      <c r="J5145" s="21">
        <v>87.3</v>
      </c>
      <c r="K5145" s="22">
        <f>IFERROR(TablaAforos[[#This Row],[AREA DEL POTRERO]]/TablaAforos[[#This Row],[NUMERO VACAS LOTE]]/TablaAforos[[#This Row],[DIAS OCUPACION]],"")</f>
        <v>64.102564102564102</v>
      </c>
      <c r="L5145" s="23">
        <f>YEAR(A5145)</f>
        <v>2025</v>
      </c>
      <c r="M5145" s="23">
        <f>MONTH(A5145)</f>
        <v>6</v>
      </c>
      <c r="N5145" s="23">
        <f>DAY(A5145)</f>
        <v>18</v>
      </c>
      <c r="O5145" s="23">
        <v>6</v>
      </c>
      <c r="P5145" s="23" t="s">
        <v>220</v>
      </c>
    </row>
    <row r="5146" spans="1:17">
      <c r="A5146" s="335">
        <v>45826</v>
      </c>
      <c r="B5146" s="336" t="s">
        <v>88</v>
      </c>
      <c r="C5146" s="336">
        <v>1</v>
      </c>
      <c r="D5146" s="336">
        <v>5</v>
      </c>
      <c r="E5146" s="336">
        <v>8100</v>
      </c>
      <c r="F5146" s="336">
        <v>55</v>
      </c>
      <c r="G5146" s="336">
        <v>1.4</v>
      </c>
      <c r="H5146" s="336">
        <v>1.5</v>
      </c>
      <c r="I5146" s="336">
        <v>26</v>
      </c>
      <c r="J5146" s="21">
        <v>87.2</v>
      </c>
      <c r="K5146" s="337">
        <f>IFERROR(TablaAforos[[#This Row],[AREA DEL POTRERO]]/TablaAforos[[#This Row],[NUMERO VACAS LOTE]]/TablaAforos[[#This Row],[DIAS OCUPACION]],"")</f>
        <v>98.181818181818187</v>
      </c>
      <c r="L5146" s="338">
        <f t="shared" si="897"/>
        <v>2025</v>
      </c>
      <c r="M5146" s="338">
        <f t="shared" si="898"/>
        <v>6</v>
      </c>
      <c r="N5146" s="338">
        <f t="shared" si="899"/>
        <v>18</v>
      </c>
      <c r="O5146" s="338">
        <v>0</v>
      </c>
      <c r="P5146" s="338" t="s">
        <v>222</v>
      </c>
      <c r="Q5146" s="336"/>
    </row>
    <row r="5147" spans="1:17">
      <c r="A5147" s="335">
        <v>45827</v>
      </c>
      <c r="B5147" s="336" t="s">
        <v>81</v>
      </c>
      <c r="C5147" s="336">
        <v>2</v>
      </c>
      <c r="D5147" s="336">
        <v>86</v>
      </c>
      <c r="E5147" s="336">
        <v>2224</v>
      </c>
      <c r="F5147" s="336">
        <v>39</v>
      </c>
      <c r="G5147" s="336">
        <v>1.8</v>
      </c>
      <c r="H5147" s="336">
        <v>1</v>
      </c>
      <c r="I5147" s="336">
        <v>34</v>
      </c>
      <c r="J5147" s="21">
        <v>63.6</v>
      </c>
      <c r="K5147" s="337">
        <f>IFERROR(TablaAforos[[#This Row],[AREA DEL POTRERO]]/TablaAforos[[#This Row],[NUMERO VACAS LOTE]]/TablaAforos[[#This Row],[DIAS OCUPACION]],"")</f>
        <v>57.025641025641029</v>
      </c>
      <c r="L5147" s="338">
        <f t="shared" ref="L5147:L5152" si="900">YEAR(A5147)</f>
        <v>2025</v>
      </c>
      <c r="M5147" s="338">
        <f t="shared" ref="M5147:M5152" si="901">MONTH(A5147)</f>
        <v>6</v>
      </c>
      <c r="N5147" s="338">
        <f t="shared" ref="N5147:N5152" si="902">DAY(A5147)</f>
        <v>19</v>
      </c>
      <c r="O5147" s="338">
        <v>6</v>
      </c>
      <c r="P5147" s="338" t="s">
        <v>220</v>
      </c>
      <c r="Q5147" s="336"/>
    </row>
    <row r="5148" spans="1:17">
      <c r="A5148" s="475">
        <v>45827</v>
      </c>
      <c r="B5148" s="476" t="s">
        <v>82</v>
      </c>
      <c r="C5148" s="476" t="s">
        <v>86</v>
      </c>
      <c r="D5148" s="476">
        <v>44</v>
      </c>
      <c r="E5148" s="476">
        <v>12727</v>
      </c>
      <c r="F5148" s="476">
        <v>39</v>
      </c>
      <c r="G5148" s="476">
        <v>1.9</v>
      </c>
      <c r="H5148" s="476">
        <v>3.5</v>
      </c>
      <c r="I5148" s="476">
        <v>33</v>
      </c>
      <c r="J5148" s="477">
        <v>109</v>
      </c>
      <c r="K5148" s="478">
        <f>IFERROR(TablaAforos[[#This Row],[AREA DEL POTRERO]]/TablaAforos[[#This Row],[NUMERO VACAS LOTE]]/TablaAforos[[#This Row],[DIAS OCUPACION]],"")</f>
        <v>93.238095238095227</v>
      </c>
      <c r="L5148" s="479">
        <f t="shared" si="900"/>
        <v>2025</v>
      </c>
      <c r="M5148" s="479">
        <f t="shared" si="901"/>
        <v>6</v>
      </c>
      <c r="N5148" s="479">
        <f t="shared" si="902"/>
        <v>19</v>
      </c>
      <c r="O5148" s="479">
        <v>6</v>
      </c>
      <c r="P5148" s="479" t="s">
        <v>220</v>
      </c>
      <c r="Q5148" s="476"/>
    </row>
    <row r="5149" spans="1:17">
      <c r="A5149" s="335">
        <v>45827</v>
      </c>
      <c r="B5149" s="336" t="s">
        <v>82</v>
      </c>
      <c r="C5149" s="336" t="s">
        <v>87</v>
      </c>
      <c r="D5149" s="336">
        <v>59</v>
      </c>
      <c r="E5149" s="336">
        <v>2500</v>
      </c>
      <c r="F5149" s="336">
        <v>39</v>
      </c>
      <c r="G5149" s="336">
        <v>2.5</v>
      </c>
      <c r="H5149" s="336">
        <v>1</v>
      </c>
      <c r="I5149" s="336">
        <v>29</v>
      </c>
      <c r="J5149" s="21">
        <v>96.9</v>
      </c>
      <c r="K5149" s="337">
        <f>IFERROR(TablaAforos[[#This Row],[AREA DEL POTRERO]]/TablaAforos[[#This Row],[NUMERO VACAS LOTE]]/TablaAforos[[#This Row],[DIAS OCUPACION]],"")</f>
        <v>64.102564102564102</v>
      </c>
      <c r="L5149" s="338">
        <f t="shared" si="900"/>
        <v>2025</v>
      </c>
      <c r="M5149" s="338">
        <f t="shared" si="901"/>
        <v>6</v>
      </c>
      <c r="N5149" s="338">
        <f t="shared" si="902"/>
        <v>19</v>
      </c>
      <c r="O5149" s="338">
        <v>6</v>
      </c>
      <c r="P5149" s="338" t="s">
        <v>220</v>
      </c>
      <c r="Q5149" s="336"/>
    </row>
    <row r="5150" spans="1:17">
      <c r="A5150" s="335">
        <v>45828</v>
      </c>
      <c r="B5150" s="336" t="s">
        <v>81</v>
      </c>
      <c r="C5150" s="336">
        <v>1</v>
      </c>
      <c r="D5150" s="336">
        <v>55</v>
      </c>
      <c r="E5150" s="336">
        <v>2877</v>
      </c>
      <c r="F5150" s="336">
        <v>36</v>
      </c>
      <c r="G5150" s="336">
        <v>2.4</v>
      </c>
      <c r="H5150" s="336">
        <v>1</v>
      </c>
      <c r="I5150" s="336">
        <v>32</v>
      </c>
      <c r="J5150" s="21">
        <v>116</v>
      </c>
      <c r="K5150" s="337">
        <f>IFERROR(TablaAforos[[#This Row],[AREA DEL POTRERO]]/TablaAforos[[#This Row],[NUMERO VACAS LOTE]]/TablaAforos[[#This Row],[DIAS OCUPACION]],"")</f>
        <v>79.916666666666671</v>
      </c>
      <c r="L5150" s="338">
        <f t="shared" si="900"/>
        <v>2025</v>
      </c>
      <c r="M5150" s="338">
        <f t="shared" si="901"/>
        <v>6</v>
      </c>
      <c r="N5150" s="338">
        <f t="shared" si="902"/>
        <v>20</v>
      </c>
      <c r="O5150" s="338">
        <v>6</v>
      </c>
      <c r="P5150" s="338" t="s">
        <v>220</v>
      </c>
      <c r="Q5150" s="336"/>
    </row>
    <row r="5151" spans="1:17">
      <c r="A5151" s="335">
        <v>45828</v>
      </c>
      <c r="B5151" s="336" t="s">
        <v>81</v>
      </c>
      <c r="C5151" s="336">
        <v>2</v>
      </c>
      <c r="D5151" s="336">
        <v>83</v>
      </c>
      <c r="E5151" s="336">
        <v>3369</v>
      </c>
      <c r="F5151" s="336">
        <v>39</v>
      </c>
      <c r="G5151" s="336">
        <v>2.2999999999999998</v>
      </c>
      <c r="H5151" s="336">
        <v>1</v>
      </c>
      <c r="I5151" s="336">
        <v>34</v>
      </c>
      <c r="J5151" s="21">
        <v>120</v>
      </c>
      <c r="K5151" s="337">
        <f>IFERROR(TablaAforos[[#This Row],[AREA DEL POTRERO]]/TablaAforos[[#This Row],[NUMERO VACAS LOTE]]/TablaAforos[[#This Row],[DIAS OCUPACION]],"")</f>
        <v>86.384615384615387</v>
      </c>
      <c r="L5151" s="338">
        <f t="shared" si="900"/>
        <v>2025</v>
      </c>
      <c r="M5151" s="338">
        <f t="shared" si="901"/>
        <v>6</v>
      </c>
      <c r="N5151" s="338">
        <f t="shared" si="902"/>
        <v>20</v>
      </c>
      <c r="O5151" s="338">
        <v>6</v>
      </c>
      <c r="P5151" s="338" t="s">
        <v>220</v>
      </c>
      <c r="Q5151" s="336"/>
    </row>
    <row r="5152" spans="1:17">
      <c r="A5152" s="335">
        <v>45828</v>
      </c>
      <c r="B5152" s="336" t="s">
        <v>82</v>
      </c>
      <c r="C5152" s="336" t="s">
        <v>87</v>
      </c>
      <c r="D5152" s="336">
        <v>60</v>
      </c>
      <c r="E5152" s="336">
        <v>2500</v>
      </c>
      <c r="F5152" s="336">
        <v>39</v>
      </c>
      <c r="G5152" s="336">
        <v>2.1</v>
      </c>
      <c r="H5152" s="336">
        <v>1</v>
      </c>
      <c r="I5152" s="336">
        <v>29</v>
      </c>
      <c r="J5152" s="21">
        <v>82.3</v>
      </c>
      <c r="K5152" s="337">
        <f>IFERROR(TablaAforos[[#This Row],[AREA DEL POTRERO]]/TablaAforos[[#This Row],[NUMERO VACAS LOTE]]/TablaAforos[[#This Row],[DIAS OCUPACION]],"")</f>
        <v>64.102564102564102</v>
      </c>
      <c r="L5152" s="338">
        <f t="shared" si="900"/>
        <v>2025</v>
      </c>
      <c r="M5152" s="338">
        <f t="shared" si="901"/>
        <v>6</v>
      </c>
      <c r="N5152" s="338">
        <f t="shared" si="902"/>
        <v>20</v>
      </c>
      <c r="O5152" s="338">
        <v>6</v>
      </c>
      <c r="P5152" s="338" t="s">
        <v>220</v>
      </c>
      <c r="Q5152" s="336"/>
    </row>
    <row r="5153" spans="1:17">
      <c r="A5153" s="335">
        <v>45828</v>
      </c>
      <c r="B5153" s="336" t="s">
        <v>88</v>
      </c>
      <c r="C5153" s="336">
        <v>1</v>
      </c>
      <c r="D5153" s="336">
        <v>7</v>
      </c>
      <c r="E5153" s="336">
        <v>15848</v>
      </c>
      <c r="F5153" s="336">
        <v>55</v>
      </c>
      <c r="G5153" s="336">
        <v>1.7</v>
      </c>
      <c r="H5153" s="336">
        <v>3</v>
      </c>
      <c r="I5153" s="336">
        <v>26</v>
      </c>
      <c r="J5153" s="21">
        <v>101</v>
      </c>
      <c r="K5153" s="337">
        <f>IFERROR(TablaAforos[[#This Row],[AREA DEL POTRERO]]/TablaAforos[[#This Row],[NUMERO VACAS LOTE]]/TablaAforos[[#This Row],[DIAS OCUPACION]],"")</f>
        <v>96.048484848484847</v>
      </c>
      <c r="L5153" s="338">
        <f t="shared" si="897"/>
        <v>2025</v>
      </c>
      <c r="M5153" s="338">
        <f t="shared" si="898"/>
        <v>6</v>
      </c>
      <c r="N5153" s="338">
        <f t="shared" si="899"/>
        <v>20</v>
      </c>
      <c r="O5153" s="338">
        <v>0</v>
      </c>
      <c r="P5153" s="338" t="s">
        <v>222</v>
      </c>
      <c r="Q5153" s="336"/>
    </row>
    <row r="5154" spans="1:17">
      <c r="A5154" s="335">
        <v>45829</v>
      </c>
      <c r="B5154" s="336" t="s">
        <v>81</v>
      </c>
      <c r="C5154" s="336">
        <v>1</v>
      </c>
      <c r="D5154" s="336">
        <v>54</v>
      </c>
      <c r="E5154" s="336">
        <v>2522</v>
      </c>
      <c r="F5154" s="336">
        <v>36</v>
      </c>
      <c r="G5154" s="336">
        <v>1.9</v>
      </c>
      <c r="H5154" s="336">
        <v>1</v>
      </c>
      <c r="I5154" s="336">
        <v>31</v>
      </c>
      <c r="J5154" s="21">
        <v>83.2</v>
      </c>
      <c r="K5154" s="337">
        <f>IFERROR(TablaAforos[[#This Row],[AREA DEL POTRERO]]/TablaAforos[[#This Row],[NUMERO VACAS LOTE]]/TablaAforos[[#This Row],[DIAS OCUPACION]],"")</f>
        <v>70.055555555555557</v>
      </c>
      <c r="L5154" s="338">
        <f t="shared" ref="L5154:L5202" si="903">YEAR(A5154)</f>
        <v>2025</v>
      </c>
      <c r="M5154" s="338">
        <f t="shared" ref="M5154:M5202" si="904">MONTH(A5154)</f>
        <v>6</v>
      </c>
      <c r="N5154" s="338">
        <f t="shared" ref="N5154:N5202" si="905">DAY(A5154)</f>
        <v>21</v>
      </c>
      <c r="O5154" s="338">
        <v>6</v>
      </c>
      <c r="P5154" s="338" t="s">
        <v>220</v>
      </c>
      <c r="Q5154" s="336"/>
    </row>
    <row r="5155" spans="1:17">
      <c r="A5155" s="335">
        <v>45829</v>
      </c>
      <c r="B5155" s="336" t="s">
        <v>81</v>
      </c>
      <c r="C5155" s="336">
        <v>2</v>
      </c>
      <c r="D5155" s="336">
        <v>85</v>
      </c>
      <c r="E5155" s="336">
        <v>2219</v>
      </c>
      <c r="F5155" s="336">
        <v>39</v>
      </c>
      <c r="G5155" s="336">
        <v>2</v>
      </c>
      <c r="H5155" s="336">
        <v>1</v>
      </c>
      <c r="I5155" s="336">
        <v>34</v>
      </c>
      <c r="J5155" s="21">
        <v>69</v>
      </c>
      <c r="K5155" s="337">
        <f>IFERROR(TablaAforos[[#This Row],[AREA DEL POTRERO]]/TablaAforos[[#This Row],[NUMERO VACAS LOTE]]/TablaAforos[[#This Row],[DIAS OCUPACION]],"")</f>
        <v>56.897435897435898</v>
      </c>
      <c r="L5155" s="338">
        <f t="shared" si="903"/>
        <v>2025</v>
      </c>
      <c r="M5155" s="338">
        <f t="shared" si="904"/>
        <v>6</v>
      </c>
      <c r="N5155" s="338">
        <f t="shared" si="905"/>
        <v>21</v>
      </c>
      <c r="O5155" s="338">
        <v>6</v>
      </c>
      <c r="P5155" s="338" t="s">
        <v>220</v>
      </c>
      <c r="Q5155" s="336"/>
    </row>
    <row r="5156" spans="1:17">
      <c r="A5156" s="335">
        <v>45829</v>
      </c>
      <c r="B5156" s="336" t="s">
        <v>82</v>
      </c>
      <c r="C5156" s="336" t="s">
        <v>87</v>
      </c>
      <c r="D5156" s="336">
        <v>61</v>
      </c>
      <c r="E5156" s="336">
        <v>2500</v>
      </c>
      <c r="F5156" s="336">
        <v>39</v>
      </c>
      <c r="G5156" s="336">
        <v>2.1</v>
      </c>
      <c r="H5156" s="336">
        <v>1</v>
      </c>
      <c r="I5156" s="336">
        <v>29</v>
      </c>
      <c r="J5156" s="21">
        <v>83.8</v>
      </c>
      <c r="K5156" s="337">
        <f>IFERROR(TablaAforos[[#This Row],[AREA DEL POTRERO]]/TablaAforos[[#This Row],[NUMERO VACAS LOTE]]/TablaAforos[[#This Row],[DIAS OCUPACION]],"")</f>
        <v>64.102564102564102</v>
      </c>
      <c r="L5156" s="338">
        <f t="shared" si="903"/>
        <v>2025</v>
      </c>
      <c r="M5156" s="338">
        <f t="shared" si="904"/>
        <v>6</v>
      </c>
      <c r="N5156" s="338">
        <f t="shared" si="905"/>
        <v>21</v>
      </c>
      <c r="O5156" s="338">
        <v>6</v>
      </c>
      <c r="P5156" s="338" t="s">
        <v>220</v>
      </c>
      <c r="Q5156" s="336"/>
    </row>
    <row r="5157" spans="1:17">
      <c r="A5157" s="335">
        <v>45832</v>
      </c>
      <c r="B5157" s="336" t="s">
        <v>82</v>
      </c>
      <c r="C5157" s="336" t="s">
        <v>86</v>
      </c>
      <c r="D5157" s="336">
        <v>30</v>
      </c>
      <c r="E5157" s="336">
        <v>12578</v>
      </c>
      <c r="F5157" s="336">
        <v>39</v>
      </c>
      <c r="G5157" s="336">
        <v>1.8</v>
      </c>
      <c r="H5157" s="336">
        <v>3.5</v>
      </c>
      <c r="I5157" s="336">
        <v>35</v>
      </c>
      <c r="J5157" s="21">
        <v>100</v>
      </c>
      <c r="K5157" s="337">
        <f>IFERROR(TablaAforos[[#This Row],[AREA DEL POTRERO]]/TablaAforos[[#This Row],[NUMERO VACAS LOTE]]/TablaAforos[[#This Row],[DIAS OCUPACION]],"")</f>
        <v>92.146520146520146</v>
      </c>
      <c r="L5157" s="338">
        <f t="shared" si="903"/>
        <v>2025</v>
      </c>
      <c r="M5157" s="338">
        <f t="shared" si="904"/>
        <v>6</v>
      </c>
      <c r="N5157" s="338">
        <f t="shared" si="905"/>
        <v>24</v>
      </c>
      <c r="O5157" s="338">
        <v>6</v>
      </c>
      <c r="P5157" s="338" t="s">
        <v>220</v>
      </c>
      <c r="Q5157" s="336"/>
    </row>
    <row r="5158" spans="1:17">
      <c r="A5158" s="487">
        <v>45835</v>
      </c>
      <c r="B5158" s="488" t="s">
        <v>81</v>
      </c>
      <c r="C5158" s="488">
        <v>1</v>
      </c>
      <c r="D5158" s="488">
        <v>70</v>
      </c>
      <c r="E5158" s="488">
        <v>2762</v>
      </c>
      <c r="F5158" s="488">
        <v>36</v>
      </c>
      <c r="G5158" s="488">
        <v>2.4</v>
      </c>
      <c r="H5158" s="488">
        <v>1</v>
      </c>
      <c r="I5158" s="488">
        <v>31</v>
      </c>
      <c r="J5158" s="489">
        <v>112</v>
      </c>
      <c r="K5158" s="490">
        <f>IFERROR(TablaAforos[[#This Row],[AREA DEL POTRERO]]/TablaAforos[[#This Row],[NUMERO VACAS LOTE]]/TablaAforos[[#This Row],[DIAS OCUPACION]],"")</f>
        <v>76.722222222222229</v>
      </c>
      <c r="L5158" s="491">
        <f>YEAR(A5158)</f>
        <v>2025</v>
      </c>
      <c r="M5158" s="491">
        <f>MONTH(A5158)</f>
        <v>6</v>
      </c>
      <c r="N5158" s="491">
        <f>DAY(A5158)</f>
        <v>27</v>
      </c>
      <c r="O5158" s="491">
        <v>6</v>
      </c>
      <c r="P5158" s="491" t="s">
        <v>220</v>
      </c>
      <c r="Q5158" s="488"/>
    </row>
    <row r="5159" spans="1:17">
      <c r="A5159" s="487">
        <v>45835</v>
      </c>
      <c r="B5159" s="488" t="s">
        <v>82</v>
      </c>
      <c r="C5159" s="488" t="s">
        <v>87</v>
      </c>
      <c r="D5159" s="488">
        <v>62</v>
      </c>
      <c r="E5159" s="488">
        <v>2500</v>
      </c>
      <c r="F5159" s="488">
        <v>37</v>
      </c>
      <c r="G5159" s="488">
        <v>2.2999999999999998</v>
      </c>
      <c r="H5159" s="488">
        <v>1</v>
      </c>
      <c r="I5159" s="488">
        <v>30</v>
      </c>
      <c r="J5159" s="489">
        <v>93.6</v>
      </c>
      <c r="K5159" s="490">
        <f>IFERROR(TablaAforos[[#This Row],[AREA DEL POTRERO]]/TablaAforos[[#This Row],[NUMERO VACAS LOTE]]/TablaAforos[[#This Row],[DIAS OCUPACION]],"")</f>
        <v>67.567567567567565</v>
      </c>
      <c r="L5159" s="491">
        <f>YEAR(A5159)</f>
        <v>2025</v>
      </c>
      <c r="M5159" s="491">
        <f>MONTH(A5159)</f>
        <v>6</v>
      </c>
      <c r="N5159" s="491">
        <f>DAY(A5159)</f>
        <v>27</v>
      </c>
      <c r="O5159" s="491">
        <v>6</v>
      </c>
      <c r="P5159" s="491" t="s">
        <v>220</v>
      </c>
      <c r="Q5159" s="488"/>
    </row>
    <row r="5160" spans="1:17">
      <c r="A5160" s="487">
        <v>45836</v>
      </c>
      <c r="B5160" s="488" t="s">
        <v>81</v>
      </c>
      <c r="C5160" s="488">
        <v>1</v>
      </c>
      <c r="D5160" s="488">
        <v>6</v>
      </c>
      <c r="E5160" s="488">
        <v>2442</v>
      </c>
      <c r="F5160" s="488">
        <v>36</v>
      </c>
      <c r="G5160" s="488">
        <v>2.7</v>
      </c>
      <c r="H5160" s="488">
        <v>1</v>
      </c>
      <c r="I5160" s="488">
        <v>31</v>
      </c>
      <c r="J5160" s="489">
        <v>112</v>
      </c>
      <c r="K5160" s="490">
        <f>IFERROR(TablaAforos[[#This Row],[AREA DEL POTRERO]]/TablaAforos[[#This Row],[NUMERO VACAS LOTE]]/TablaAforos[[#This Row],[DIAS OCUPACION]],"")</f>
        <v>67.833333333333329</v>
      </c>
      <c r="L5160" s="491">
        <f>YEAR(A5160)</f>
        <v>2025</v>
      </c>
      <c r="M5160" s="491">
        <f>MONTH(A5160)</f>
        <v>6</v>
      </c>
      <c r="N5160" s="491">
        <f>DAY(A5160)</f>
        <v>28</v>
      </c>
      <c r="O5160" s="491">
        <v>6</v>
      </c>
      <c r="P5160" s="491" t="s">
        <v>220</v>
      </c>
      <c r="Q5160" s="488"/>
    </row>
    <row r="5161" spans="1:17">
      <c r="A5161" s="487">
        <v>45836</v>
      </c>
      <c r="B5161" s="488" t="s">
        <v>81</v>
      </c>
      <c r="C5161" s="488">
        <v>2</v>
      </c>
      <c r="D5161" s="488">
        <v>37</v>
      </c>
      <c r="E5161" s="488">
        <v>2058</v>
      </c>
      <c r="F5161" s="488">
        <v>40</v>
      </c>
      <c r="G5161" s="488">
        <v>1.8</v>
      </c>
      <c r="H5161" s="488">
        <v>0.5</v>
      </c>
      <c r="I5161" s="488">
        <v>35</v>
      </c>
      <c r="J5161" s="489">
        <v>116</v>
      </c>
      <c r="K5161" s="490">
        <f>IFERROR(TablaAforos[[#This Row],[AREA DEL POTRERO]]/TablaAforos[[#This Row],[NUMERO VACAS LOTE]]/TablaAforos[[#This Row],[DIAS OCUPACION]],"")</f>
        <v>102.9</v>
      </c>
      <c r="L5161" s="491">
        <f>YEAR(A5161)</f>
        <v>2025</v>
      </c>
      <c r="M5161" s="491">
        <f>MONTH(A5161)</f>
        <v>6</v>
      </c>
      <c r="N5161" s="491">
        <f>DAY(A5161)</f>
        <v>28</v>
      </c>
      <c r="O5161" s="491">
        <v>6</v>
      </c>
      <c r="P5161" s="491" t="s">
        <v>220</v>
      </c>
      <c r="Q5161" s="488"/>
    </row>
    <row r="5162" spans="1:17">
      <c r="A5162" s="335">
        <v>45836</v>
      </c>
      <c r="B5162" s="336" t="s">
        <v>82</v>
      </c>
      <c r="C5162" s="336" t="s">
        <v>86</v>
      </c>
      <c r="D5162" s="336">
        <v>1</v>
      </c>
      <c r="E5162" s="336">
        <v>2500</v>
      </c>
      <c r="F5162" s="336">
        <v>40</v>
      </c>
      <c r="G5162" s="336">
        <v>2.2999999999999998</v>
      </c>
      <c r="H5162" s="336">
        <v>1</v>
      </c>
      <c r="I5162" s="336">
        <v>34</v>
      </c>
      <c r="J5162" s="21">
        <v>88.9</v>
      </c>
      <c r="K5162" s="337">
        <f>IFERROR(TablaAforos[[#This Row],[AREA DEL POTRERO]]/TablaAforos[[#This Row],[NUMERO VACAS LOTE]]/TablaAforos[[#This Row],[DIAS OCUPACION]],"")</f>
        <v>62.5</v>
      </c>
      <c r="L5162" s="338">
        <f t="shared" si="903"/>
        <v>2025</v>
      </c>
      <c r="M5162" s="338">
        <f t="shared" si="904"/>
        <v>6</v>
      </c>
      <c r="N5162" s="338">
        <f t="shared" si="905"/>
        <v>28</v>
      </c>
      <c r="O5162" s="338">
        <v>6</v>
      </c>
      <c r="P5162" s="338" t="s">
        <v>220</v>
      </c>
      <c r="Q5162" s="336"/>
    </row>
    <row r="5163" spans="1:17">
      <c r="A5163" s="487">
        <v>45836</v>
      </c>
      <c r="B5163" s="488" t="s">
        <v>82</v>
      </c>
      <c r="C5163" s="488" t="s">
        <v>87</v>
      </c>
      <c r="D5163" s="488">
        <v>63</v>
      </c>
      <c r="E5163" s="488">
        <v>2500</v>
      </c>
      <c r="F5163" s="488">
        <v>37</v>
      </c>
      <c r="G5163" s="488">
        <v>2.8</v>
      </c>
      <c r="H5163" s="488">
        <v>1</v>
      </c>
      <c r="I5163" s="488">
        <v>30</v>
      </c>
      <c r="J5163" s="489">
        <v>115</v>
      </c>
      <c r="K5163" s="490">
        <f>IFERROR(TablaAforos[[#This Row],[AREA DEL POTRERO]]/TablaAforos[[#This Row],[NUMERO VACAS LOTE]]/TablaAforos[[#This Row],[DIAS OCUPACION]],"")</f>
        <v>67.567567567567565</v>
      </c>
      <c r="L5163" s="491">
        <f>YEAR(A5163)</f>
        <v>2025</v>
      </c>
      <c r="M5163" s="491">
        <f>MONTH(A5163)</f>
        <v>6</v>
      </c>
      <c r="N5163" s="491">
        <f>DAY(A5163)</f>
        <v>28</v>
      </c>
      <c r="O5163" s="491">
        <v>6</v>
      </c>
      <c r="P5163" s="491" t="s">
        <v>220</v>
      </c>
      <c r="Q5163" s="488"/>
    </row>
    <row r="5164" spans="1:17">
      <c r="A5164" s="487">
        <v>45836</v>
      </c>
      <c r="B5164" s="488" t="s">
        <v>88</v>
      </c>
      <c r="C5164" s="488">
        <v>1</v>
      </c>
      <c r="D5164" s="488">
        <v>9</v>
      </c>
      <c r="E5164" s="488">
        <v>8000</v>
      </c>
      <c r="F5164" s="488">
        <v>52</v>
      </c>
      <c r="G5164" s="488">
        <v>3.1</v>
      </c>
      <c r="H5164" s="488">
        <v>1.5</v>
      </c>
      <c r="I5164" s="488">
        <v>82</v>
      </c>
      <c r="J5164" s="489">
        <v>144</v>
      </c>
      <c r="K5164" s="490">
        <f>IFERROR(TablaAforos[[#This Row],[AREA DEL POTRERO]]/TablaAforos[[#This Row],[NUMERO VACAS LOTE]]/TablaAforos[[#This Row],[DIAS OCUPACION]],"")</f>
        <v>102.56410256410255</v>
      </c>
      <c r="L5164" s="491">
        <f>YEAR(A5164)</f>
        <v>2025</v>
      </c>
      <c r="M5164" s="491">
        <f>MONTH(A5164)</f>
        <v>6</v>
      </c>
      <c r="N5164" s="491">
        <f>DAY(A5164)</f>
        <v>28</v>
      </c>
      <c r="O5164" s="491">
        <v>0</v>
      </c>
      <c r="P5164" s="491" t="s">
        <v>222</v>
      </c>
      <c r="Q5164" s="488"/>
    </row>
    <row r="5165" spans="1:17">
      <c r="A5165" s="487">
        <v>45837</v>
      </c>
      <c r="B5165" s="488" t="s">
        <v>81</v>
      </c>
      <c r="C5165" s="488">
        <v>1</v>
      </c>
      <c r="D5165" s="488">
        <v>5</v>
      </c>
      <c r="E5165" s="488">
        <v>2550</v>
      </c>
      <c r="F5165" s="488">
        <v>36</v>
      </c>
      <c r="G5165" s="488">
        <v>1.4</v>
      </c>
      <c r="H5165" s="488">
        <v>1</v>
      </c>
      <c r="I5165" s="488">
        <v>30</v>
      </c>
      <c r="J5165" s="489">
        <v>90.5</v>
      </c>
      <c r="K5165" s="490">
        <f>IFERROR(TablaAforos[[#This Row],[AREA DEL POTRERO]]/TablaAforos[[#This Row],[NUMERO VACAS LOTE]]/TablaAforos[[#This Row],[DIAS OCUPACION]],"")</f>
        <v>70.833333333333329</v>
      </c>
      <c r="L5165" s="491">
        <f>YEAR(A5165)</f>
        <v>2025</v>
      </c>
      <c r="M5165" s="491">
        <f>MONTH(A5165)</f>
        <v>6</v>
      </c>
      <c r="N5165" s="491">
        <f>DAY(A5165)</f>
        <v>29</v>
      </c>
      <c r="O5165" s="491">
        <v>6</v>
      </c>
      <c r="P5165" s="491" t="s">
        <v>220</v>
      </c>
      <c r="Q5165" s="488"/>
    </row>
    <row r="5166" spans="1:17">
      <c r="A5166" s="487">
        <v>45837</v>
      </c>
      <c r="B5166" s="488" t="s">
        <v>81</v>
      </c>
      <c r="C5166" s="488">
        <v>2</v>
      </c>
      <c r="D5166" s="488">
        <v>39</v>
      </c>
      <c r="E5166" s="488">
        <v>1266</v>
      </c>
      <c r="F5166" s="488">
        <v>40</v>
      </c>
      <c r="G5166" s="488">
        <v>1.8</v>
      </c>
      <c r="H5166" s="488">
        <v>0.5</v>
      </c>
      <c r="I5166" s="488">
        <v>35</v>
      </c>
      <c r="J5166" s="489">
        <v>69.900000000000006</v>
      </c>
      <c r="K5166" s="490">
        <f>IFERROR(TablaAforos[[#This Row],[AREA DEL POTRERO]]/TablaAforos[[#This Row],[NUMERO VACAS LOTE]]/TablaAforos[[#This Row],[DIAS OCUPACION]],"")</f>
        <v>63.3</v>
      </c>
      <c r="L5166" s="491">
        <f>YEAR(A5166)</f>
        <v>2025</v>
      </c>
      <c r="M5166" s="491">
        <f>MONTH(A5166)</f>
        <v>6</v>
      </c>
      <c r="N5166" s="491">
        <f>DAY(A5166)</f>
        <v>29</v>
      </c>
      <c r="O5166" s="491">
        <v>6</v>
      </c>
      <c r="P5166" s="491" t="s">
        <v>220</v>
      </c>
      <c r="Q5166" s="488"/>
    </row>
    <row r="5167" spans="1:17">
      <c r="A5167" s="487">
        <v>45837</v>
      </c>
      <c r="B5167" s="488" t="s">
        <v>81</v>
      </c>
      <c r="C5167" s="488">
        <v>2</v>
      </c>
      <c r="D5167" s="488">
        <v>38</v>
      </c>
      <c r="E5167" s="488">
        <v>1430</v>
      </c>
      <c r="F5167" s="488">
        <v>40</v>
      </c>
      <c r="G5167" s="488">
        <v>1.5</v>
      </c>
      <c r="H5167" s="488">
        <v>0.5</v>
      </c>
      <c r="I5167" s="488">
        <v>35</v>
      </c>
      <c r="J5167" s="489">
        <v>64.3</v>
      </c>
      <c r="K5167" s="490">
        <f>IFERROR(TablaAforos[[#This Row],[AREA DEL POTRERO]]/TablaAforos[[#This Row],[NUMERO VACAS LOTE]]/TablaAforos[[#This Row],[DIAS OCUPACION]],"")</f>
        <v>71.5</v>
      </c>
      <c r="L5167" s="491">
        <f>YEAR(A5167)</f>
        <v>2025</v>
      </c>
      <c r="M5167" s="491">
        <f>MONTH(A5167)</f>
        <v>6</v>
      </c>
      <c r="N5167" s="491">
        <f>DAY(A5167)</f>
        <v>29</v>
      </c>
      <c r="O5167" s="491">
        <v>6</v>
      </c>
      <c r="P5167" s="491" t="s">
        <v>220</v>
      </c>
      <c r="Q5167" s="488"/>
    </row>
    <row r="5168" spans="1:17">
      <c r="A5168" s="335">
        <v>45837</v>
      </c>
      <c r="B5168" s="20" t="s">
        <v>82</v>
      </c>
      <c r="C5168" s="20" t="s">
        <v>86</v>
      </c>
      <c r="D5168" s="20">
        <v>2</v>
      </c>
      <c r="E5168" s="20">
        <v>2500</v>
      </c>
      <c r="F5168" s="20">
        <v>40</v>
      </c>
      <c r="G5168" s="20">
        <v>2.4</v>
      </c>
      <c r="H5168" s="20">
        <v>1</v>
      </c>
      <c r="I5168" s="20">
        <v>34</v>
      </c>
      <c r="J5168" s="21">
        <v>90.4</v>
      </c>
      <c r="K5168" s="22">
        <f>IFERROR(TablaAforos[[#This Row],[AREA DEL POTRERO]]/TablaAforos[[#This Row],[NUMERO VACAS LOTE]]/TablaAforos[[#This Row],[DIAS OCUPACION]],"")</f>
        <v>62.5</v>
      </c>
      <c r="L5168" s="23">
        <f t="shared" si="903"/>
        <v>2025</v>
      </c>
      <c r="M5168" s="23">
        <f t="shared" si="904"/>
        <v>6</v>
      </c>
      <c r="N5168" s="23">
        <f t="shared" si="905"/>
        <v>29</v>
      </c>
      <c r="O5168" s="23">
        <v>6</v>
      </c>
      <c r="P5168" s="23" t="s">
        <v>220</v>
      </c>
    </row>
    <row r="5169" spans="1:17">
      <c r="A5169" s="487">
        <v>45837</v>
      </c>
      <c r="B5169" s="492" t="s">
        <v>82</v>
      </c>
      <c r="C5169" s="492" t="s">
        <v>87</v>
      </c>
      <c r="D5169" s="492">
        <v>64</v>
      </c>
      <c r="E5169" s="492">
        <v>2500</v>
      </c>
      <c r="F5169" s="492">
        <v>37</v>
      </c>
      <c r="G5169" s="492">
        <v>2.2999999999999998</v>
      </c>
      <c r="H5169" s="492">
        <v>1</v>
      </c>
      <c r="I5169" s="492">
        <v>30</v>
      </c>
      <c r="J5169" s="489">
        <v>94.5</v>
      </c>
      <c r="K5169" s="493">
        <f>IFERROR(TablaAforos[[#This Row],[AREA DEL POTRERO]]/TablaAforos[[#This Row],[NUMERO VACAS LOTE]]/TablaAforos[[#This Row],[DIAS OCUPACION]],"")</f>
        <v>67.567567567567565</v>
      </c>
      <c r="L5169" s="494">
        <f>YEAR(A5169)</f>
        <v>2025</v>
      </c>
      <c r="M5169" s="494">
        <f>MONTH(A5169)</f>
        <v>6</v>
      </c>
      <c r="N5169" s="494">
        <f>DAY(A5169)</f>
        <v>29</v>
      </c>
      <c r="O5169" s="494">
        <v>6</v>
      </c>
      <c r="P5169" s="494" t="s">
        <v>220</v>
      </c>
      <c r="Q5169" s="492"/>
    </row>
    <row r="5170" spans="1:17">
      <c r="A5170" s="487">
        <v>45838</v>
      </c>
      <c r="B5170" s="492" t="s">
        <v>81</v>
      </c>
      <c r="C5170" s="492">
        <v>1</v>
      </c>
      <c r="D5170" s="492">
        <v>4</v>
      </c>
      <c r="E5170" s="492">
        <v>2935</v>
      </c>
      <c r="F5170" s="492">
        <v>36</v>
      </c>
      <c r="G5170" s="492">
        <v>2.1</v>
      </c>
      <c r="H5170" s="492">
        <v>1</v>
      </c>
      <c r="I5170" s="492">
        <v>31</v>
      </c>
      <c r="J5170" s="489">
        <v>106</v>
      </c>
      <c r="K5170" s="493">
        <f>IFERROR(TablaAforos[[#This Row],[AREA DEL POTRERO]]/TablaAforos[[#This Row],[NUMERO VACAS LOTE]]/TablaAforos[[#This Row],[DIAS OCUPACION]],"")</f>
        <v>81.527777777777771</v>
      </c>
      <c r="L5170" s="494">
        <f>YEAR(A5170)</f>
        <v>2025</v>
      </c>
      <c r="M5170" s="494">
        <f>MONTH(A5170)</f>
        <v>6</v>
      </c>
      <c r="N5170" s="494">
        <f>DAY(A5170)</f>
        <v>30</v>
      </c>
      <c r="O5170" s="494">
        <v>6</v>
      </c>
      <c r="P5170" s="494" t="s">
        <v>220</v>
      </c>
      <c r="Q5170" s="492"/>
    </row>
    <row r="5171" spans="1:17">
      <c r="A5171" s="487">
        <v>45838</v>
      </c>
      <c r="B5171" s="492" t="s">
        <v>81</v>
      </c>
      <c r="C5171" s="492">
        <v>2</v>
      </c>
      <c r="D5171" s="492">
        <v>40</v>
      </c>
      <c r="E5171" s="492">
        <v>1867</v>
      </c>
      <c r="F5171" s="492">
        <v>40</v>
      </c>
      <c r="G5171" s="492">
        <v>1.6</v>
      </c>
      <c r="H5171" s="492">
        <v>0.5</v>
      </c>
      <c r="I5171" s="492">
        <v>35</v>
      </c>
      <c r="J5171" s="489">
        <v>93</v>
      </c>
      <c r="K5171" s="493">
        <f>IFERROR(TablaAforos[[#This Row],[AREA DEL POTRERO]]/TablaAforos[[#This Row],[NUMERO VACAS LOTE]]/TablaAforos[[#This Row],[DIAS OCUPACION]],"")</f>
        <v>93.35</v>
      </c>
      <c r="L5171" s="494">
        <f>YEAR(A5171)</f>
        <v>2025</v>
      </c>
      <c r="M5171" s="494">
        <f>MONTH(A5171)</f>
        <v>6</v>
      </c>
      <c r="N5171" s="494">
        <f>DAY(A5171)</f>
        <v>30</v>
      </c>
      <c r="O5171" s="494">
        <v>6</v>
      </c>
      <c r="P5171" s="494" t="s">
        <v>220</v>
      </c>
      <c r="Q5171" s="492"/>
    </row>
    <row r="5172" spans="1:17">
      <c r="A5172" s="487">
        <v>45838</v>
      </c>
      <c r="B5172" s="492" t="s">
        <v>81</v>
      </c>
      <c r="C5172" s="492">
        <v>2</v>
      </c>
      <c r="D5172" s="492">
        <v>41</v>
      </c>
      <c r="E5172" s="492">
        <v>2524</v>
      </c>
      <c r="F5172" s="492">
        <v>40</v>
      </c>
      <c r="G5172" s="492">
        <v>1.6</v>
      </c>
      <c r="H5172" s="492">
        <v>1</v>
      </c>
      <c r="I5172" s="492">
        <v>34</v>
      </c>
      <c r="J5172" s="489">
        <v>64</v>
      </c>
      <c r="K5172" s="493">
        <f>IFERROR(TablaAforos[[#This Row],[AREA DEL POTRERO]]/TablaAforos[[#This Row],[NUMERO VACAS LOTE]]/TablaAforos[[#This Row],[DIAS OCUPACION]],"")</f>
        <v>63.1</v>
      </c>
      <c r="L5172" s="494">
        <f>YEAR(A5172)</f>
        <v>2025</v>
      </c>
      <c r="M5172" s="494">
        <f>MONTH(A5172)</f>
        <v>6</v>
      </c>
      <c r="N5172" s="494">
        <f>DAY(A5172)</f>
        <v>30</v>
      </c>
      <c r="O5172" s="494">
        <v>6</v>
      </c>
      <c r="P5172" s="494" t="s">
        <v>220</v>
      </c>
      <c r="Q5172" s="492"/>
    </row>
    <row r="5173" spans="1:17">
      <c r="A5173" s="335">
        <v>45838</v>
      </c>
      <c r="B5173" s="20" t="s">
        <v>82</v>
      </c>
      <c r="C5173" s="20" t="s">
        <v>86</v>
      </c>
      <c r="D5173" s="20">
        <v>3</v>
      </c>
      <c r="E5173" s="20">
        <v>2500</v>
      </c>
      <c r="F5173" s="20">
        <v>40</v>
      </c>
      <c r="G5173" s="20">
        <v>2.5</v>
      </c>
      <c r="H5173" s="20">
        <v>1</v>
      </c>
      <c r="I5173" s="20">
        <v>34</v>
      </c>
      <c r="J5173" s="21">
        <v>96</v>
      </c>
      <c r="K5173" s="22">
        <f>IFERROR(TablaAforos[[#This Row],[AREA DEL POTRERO]]/TablaAforos[[#This Row],[NUMERO VACAS LOTE]]/TablaAforos[[#This Row],[DIAS OCUPACION]],"")</f>
        <v>62.5</v>
      </c>
      <c r="L5173" s="23">
        <f t="shared" si="903"/>
        <v>2025</v>
      </c>
      <c r="M5173" s="23">
        <f t="shared" si="904"/>
        <v>6</v>
      </c>
      <c r="N5173" s="23">
        <f t="shared" si="905"/>
        <v>30</v>
      </c>
      <c r="O5173" s="23">
        <v>6</v>
      </c>
      <c r="P5173" s="23" t="s">
        <v>220</v>
      </c>
    </row>
    <row r="5174" spans="1:17">
      <c r="A5174" s="487">
        <v>45838</v>
      </c>
      <c r="B5174" s="492" t="s">
        <v>82</v>
      </c>
      <c r="C5174" s="492" t="s">
        <v>87</v>
      </c>
      <c r="D5174" s="492">
        <v>65</v>
      </c>
      <c r="E5174" s="492">
        <v>2500</v>
      </c>
      <c r="F5174" s="492">
        <v>37</v>
      </c>
      <c r="G5174" s="492">
        <v>2.2999999999999998</v>
      </c>
      <c r="H5174" s="492">
        <v>1</v>
      </c>
      <c r="I5174" s="492">
        <v>30</v>
      </c>
      <c r="J5174" s="489">
        <v>93.5</v>
      </c>
      <c r="K5174" s="493">
        <f>IFERROR(TablaAforos[[#This Row],[AREA DEL POTRERO]]/TablaAforos[[#This Row],[NUMERO VACAS LOTE]]/TablaAforos[[#This Row],[DIAS OCUPACION]],"")</f>
        <v>67.567567567567565</v>
      </c>
      <c r="L5174" s="494">
        <f>YEAR(A5174)</f>
        <v>2025</v>
      </c>
      <c r="M5174" s="494">
        <f>MONTH(A5174)</f>
        <v>6</v>
      </c>
      <c r="N5174" s="494">
        <f>DAY(A5174)</f>
        <v>30</v>
      </c>
      <c r="O5174" s="494">
        <v>6</v>
      </c>
      <c r="P5174" s="494" t="s">
        <v>220</v>
      </c>
      <c r="Q5174" s="492"/>
    </row>
    <row r="5175" spans="1:17">
      <c r="A5175" s="45">
        <v>45838</v>
      </c>
      <c r="B5175" s="20" t="s">
        <v>88</v>
      </c>
      <c r="C5175" s="20">
        <v>1</v>
      </c>
      <c r="D5175" s="20">
        <v>10</v>
      </c>
      <c r="E5175" s="20">
        <v>10900</v>
      </c>
      <c r="F5175" s="20">
        <v>52</v>
      </c>
      <c r="G5175" s="20">
        <v>3.2</v>
      </c>
      <c r="H5175" s="20">
        <v>3</v>
      </c>
      <c r="I5175" s="20">
        <v>70</v>
      </c>
      <c r="J5175" s="21">
        <v>115</v>
      </c>
      <c r="K5175" s="22">
        <f>IFERROR(TablaAforos[[#This Row],[AREA DEL POTRERO]]/TablaAforos[[#This Row],[NUMERO VACAS LOTE]]/TablaAforos[[#This Row],[DIAS OCUPACION]],"")</f>
        <v>69.871794871794876</v>
      </c>
      <c r="L5175" s="23">
        <f t="shared" si="903"/>
        <v>2025</v>
      </c>
      <c r="M5175" s="23">
        <f t="shared" si="904"/>
        <v>6</v>
      </c>
      <c r="N5175" s="23">
        <f t="shared" si="905"/>
        <v>30</v>
      </c>
      <c r="O5175" s="23">
        <v>0</v>
      </c>
      <c r="P5175" s="23" t="s">
        <v>222</v>
      </c>
    </row>
    <row r="5176" spans="1:17">
      <c r="A5176" s="495">
        <v>45839</v>
      </c>
      <c r="B5176" s="492" t="s">
        <v>81</v>
      </c>
      <c r="C5176" s="492">
        <v>1</v>
      </c>
      <c r="D5176" s="492">
        <v>3</v>
      </c>
      <c r="E5176" s="492">
        <v>2161</v>
      </c>
      <c r="F5176" s="492">
        <v>36</v>
      </c>
      <c r="G5176" s="492">
        <v>1.9</v>
      </c>
      <c r="H5176" s="492">
        <v>1</v>
      </c>
      <c r="I5176" s="492">
        <v>31</v>
      </c>
      <c r="J5176" s="489">
        <v>71.7</v>
      </c>
      <c r="K5176" s="493">
        <f>IFERROR(TablaAforos[[#This Row],[AREA DEL POTRERO]]/TablaAforos[[#This Row],[NUMERO VACAS LOTE]]/TablaAforos[[#This Row],[DIAS OCUPACION]],"")</f>
        <v>60.027777777777779</v>
      </c>
      <c r="L5176" s="494">
        <f>YEAR(A5176)</f>
        <v>2025</v>
      </c>
      <c r="M5176" s="494">
        <f>MONTH(A5176)</f>
        <v>7</v>
      </c>
      <c r="N5176" s="494">
        <f>DAY(A5176)</f>
        <v>1</v>
      </c>
      <c r="O5176" s="494">
        <v>6</v>
      </c>
      <c r="P5176" s="494" t="s">
        <v>220</v>
      </c>
      <c r="Q5176" s="492"/>
    </row>
    <row r="5177" spans="1:17">
      <c r="A5177" s="45">
        <v>45839</v>
      </c>
      <c r="B5177" s="20" t="s">
        <v>81</v>
      </c>
      <c r="C5177" s="20">
        <v>2</v>
      </c>
      <c r="D5177" s="20">
        <v>42</v>
      </c>
      <c r="E5177" s="20">
        <v>2723</v>
      </c>
      <c r="F5177" s="20">
        <v>40</v>
      </c>
      <c r="G5177" s="20">
        <v>1.8</v>
      </c>
      <c r="H5177" s="20">
        <v>1</v>
      </c>
      <c r="I5177" s="20">
        <v>34</v>
      </c>
      <c r="J5177" s="21">
        <v>81.400000000000006</v>
      </c>
      <c r="K5177" s="22">
        <f>IFERROR(TablaAforos[[#This Row],[AREA DEL POTRERO]]/TablaAforos[[#This Row],[NUMERO VACAS LOTE]]/TablaAforos[[#This Row],[DIAS OCUPACION]],"")</f>
        <v>68.075000000000003</v>
      </c>
      <c r="L5177" s="23">
        <f t="shared" si="903"/>
        <v>2025</v>
      </c>
      <c r="M5177" s="23">
        <f t="shared" si="904"/>
        <v>7</v>
      </c>
      <c r="N5177" s="23">
        <f t="shared" si="905"/>
        <v>1</v>
      </c>
      <c r="O5177" s="23">
        <v>6</v>
      </c>
      <c r="P5177" s="23" t="s">
        <v>220</v>
      </c>
    </row>
    <row r="5178" spans="1:17">
      <c r="A5178" s="495">
        <v>45839</v>
      </c>
      <c r="B5178" s="492" t="s">
        <v>82</v>
      </c>
      <c r="C5178" s="492" t="s">
        <v>86</v>
      </c>
      <c r="D5178" s="492">
        <v>4</v>
      </c>
      <c r="E5178" s="492">
        <v>2500</v>
      </c>
      <c r="F5178" s="492">
        <v>40</v>
      </c>
      <c r="G5178" s="492">
        <v>2.7</v>
      </c>
      <c r="H5178" s="492">
        <v>1</v>
      </c>
      <c r="I5178" s="492">
        <v>34</v>
      </c>
      <c r="J5178" s="489">
        <v>103</v>
      </c>
      <c r="K5178" s="493">
        <f>IFERROR(TablaAforos[[#This Row],[AREA DEL POTRERO]]/TablaAforos[[#This Row],[NUMERO VACAS LOTE]]/TablaAforos[[#This Row],[DIAS OCUPACION]],"")</f>
        <v>62.5</v>
      </c>
      <c r="L5178" s="494">
        <f t="shared" ref="L5178:L5183" si="906">YEAR(A5178)</f>
        <v>2025</v>
      </c>
      <c r="M5178" s="494">
        <f t="shared" ref="M5178:M5183" si="907">MONTH(A5178)</f>
        <v>7</v>
      </c>
      <c r="N5178" s="494">
        <f t="shared" ref="N5178:N5183" si="908">DAY(A5178)</f>
        <v>1</v>
      </c>
      <c r="O5178" s="494">
        <v>6</v>
      </c>
      <c r="P5178" s="494" t="s">
        <v>220</v>
      </c>
      <c r="Q5178" s="492"/>
    </row>
    <row r="5179" spans="1:17">
      <c r="A5179" s="495">
        <v>45839</v>
      </c>
      <c r="B5179" s="492" t="s">
        <v>82</v>
      </c>
      <c r="C5179" s="492" t="s">
        <v>87</v>
      </c>
      <c r="D5179" s="492">
        <v>28</v>
      </c>
      <c r="E5179" s="492">
        <v>2500</v>
      </c>
      <c r="F5179" s="492">
        <v>37</v>
      </c>
      <c r="G5179" s="492">
        <v>1.9</v>
      </c>
      <c r="H5179" s="492">
        <v>1</v>
      </c>
      <c r="I5179" s="492">
        <v>30</v>
      </c>
      <c r="J5179" s="489">
        <v>78.2</v>
      </c>
      <c r="K5179" s="493">
        <f>IFERROR(TablaAforos[[#This Row],[AREA DEL POTRERO]]/TablaAforos[[#This Row],[NUMERO VACAS LOTE]]/TablaAforos[[#This Row],[DIAS OCUPACION]],"")</f>
        <v>67.567567567567565</v>
      </c>
      <c r="L5179" s="494">
        <f t="shared" si="906"/>
        <v>2025</v>
      </c>
      <c r="M5179" s="494">
        <f t="shared" si="907"/>
        <v>7</v>
      </c>
      <c r="N5179" s="494">
        <f t="shared" si="908"/>
        <v>1</v>
      </c>
      <c r="O5179" s="494">
        <v>6</v>
      </c>
      <c r="P5179" s="494" t="s">
        <v>220</v>
      </c>
      <c r="Q5179" s="492"/>
    </row>
    <row r="5180" spans="1:17">
      <c r="A5180" s="495">
        <v>45840</v>
      </c>
      <c r="B5180" s="492" t="s">
        <v>81</v>
      </c>
      <c r="C5180" s="492">
        <v>1</v>
      </c>
      <c r="D5180" s="492">
        <v>2</v>
      </c>
      <c r="E5180" s="492">
        <v>2458</v>
      </c>
      <c r="F5180" s="492">
        <v>36</v>
      </c>
      <c r="G5180" s="492">
        <v>2.2000000000000002</v>
      </c>
      <c r="H5180" s="492">
        <v>1</v>
      </c>
      <c r="I5180" s="492">
        <v>31</v>
      </c>
      <c r="J5180" s="489">
        <v>91.8</v>
      </c>
      <c r="K5180" s="493">
        <f>IFERROR(TablaAforos[[#This Row],[AREA DEL POTRERO]]/TablaAforos[[#This Row],[NUMERO VACAS LOTE]]/TablaAforos[[#This Row],[DIAS OCUPACION]],"")</f>
        <v>68.277777777777771</v>
      </c>
      <c r="L5180" s="494">
        <f t="shared" si="906"/>
        <v>2025</v>
      </c>
      <c r="M5180" s="494">
        <f t="shared" si="907"/>
        <v>7</v>
      </c>
      <c r="N5180" s="494">
        <f t="shared" si="908"/>
        <v>2</v>
      </c>
      <c r="O5180" s="494">
        <v>6</v>
      </c>
      <c r="P5180" s="494" t="s">
        <v>220</v>
      </c>
      <c r="Q5180" s="492"/>
    </row>
    <row r="5181" spans="1:17">
      <c r="A5181" s="495">
        <v>45840</v>
      </c>
      <c r="B5181" s="492" t="s">
        <v>81</v>
      </c>
      <c r="C5181" s="492">
        <v>2</v>
      </c>
      <c r="D5181" s="492">
        <v>33</v>
      </c>
      <c r="E5181" s="492">
        <v>2131</v>
      </c>
      <c r="F5181" s="492">
        <v>40</v>
      </c>
      <c r="G5181" s="492">
        <v>1.9</v>
      </c>
      <c r="H5181" s="492">
        <v>1</v>
      </c>
      <c r="I5181" s="492">
        <v>33</v>
      </c>
      <c r="J5181" s="489">
        <v>63.6</v>
      </c>
      <c r="K5181" s="493">
        <f>IFERROR(TablaAforos[[#This Row],[AREA DEL POTRERO]]/TablaAforos[[#This Row],[NUMERO VACAS LOTE]]/TablaAforos[[#This Row],[DIAS OCUPACION]],"")</f>
        <v>53.274999999999999</v>
      </c>
      <c r="L5181" s="494">
        <f t="shared" si="906"/>
        <v>2025</v>
      </c>
      <c r="M5181" s="494">
        <f t="shared" si="907"/>
        <v>7</v>
      </c>
      <c r="N5181" s="494">
        <f t="shared" si="908"/>
        <v>2</v>
      </c>
      <c r="O5181" s="494">
        <v>6</v>
      </c>
      <c r="P5181" s="494" t="s">
        <v>220</v>
      </c>
      <c r="Q5181" s="492"/>
    </row>
    <row r="5182" spans="1:17">
      <c r="A5182" s="495">
        <v>45840</v>
      </c>
      <c r="B5182" s="492" t="s">
        <v>82</v>
      </c>
      <c r="C5182" s="492" t="s">
        <v>86</v>
      </c>
      <c r="D5182" s="492">
        <v>36</v>
      </c>
      <c r="E5182" s="492">
        <v>12728</v>
      </c>
      <c r="F5182" s="492">
        <v>41</v>
      </c>
      <c r="G5182" s="492">
        <v>2.4</v>
      </c>
      <c r="H5182" s="492">
        <v>4</v>
      </c>
      <c r="I5182" s="492">
        <v>34</v>
      </c>
      <c r="J5182" s="489">
        <v>113</v>
      </c>
      <c r="K5182" s="493">
        <f>IFERROR(TablaAforos[[#This Row],[AREA DEL POTRERO]]/TablaAforos[[#This Row],[NUMERO VACAS LOTE]]/TablaAforos[[#This Row],[DIAS OCUPACION]],"")</f>
        <v>77.609756097560975</v>
      </c>
      <c r="L5182" s="494">
        <f t="shared" si="906"/>
        <v>2025</v>
      </c>
      <c r="M5182" s="494">
        <f t="shared" si="907"/>
        <v>7</v>
      </c>
      <c r="N5182" s="494">
        <f t="shared" si="908"/>
        <v>2</v>
      </c>
      <c r="O5182" s="494">
        <v>6</v>
      </c>
      <c r="P5182" s="494" t="s">
        <v>220</v>
      </c>
      <c r="Q5182" s="492"/>
    </row>
    <row r="5183" spans="1:17">
      <c r="A5183" s="495">
        <v>45840</v>
      </c>
      <c r="B5183" s="492" t="s">
        <v>82</v>
      </c>
      <c r="C5183" s="492" t="s">
        <v>86</v>
      </c>
      <c r="D5183" s="492">
        <v>5</v>
      </c>
      <c r="E5183" s="492">
        <v>2500</v>
      </c>
      <c r="F5183" s="492">
        <v>40</v>
      </c>
      <c r="G5183" s="492">
        <v>2.5</v>
      </c>
      <c r="H5183" s="492">
        <v>1</v>
      </c>
      <c r="I5183" s="492">
        <v>34</v>
      </c>
      <c r="J5183" s="489">
        <v>95.3</v>
      </c>
      <c r="K5183" s="493">
        <f>IFERROR(TablaAforos[[#This Row],[AREA DEL POTRERO]]/TablaAforos[[#This Row],[NUMERO VACAS LOTE]]/TablaAforos[[#This Row],[DIAS OCUPACION]],"")</f>
        <v>62.5</v>
      </c>
      <c r="L5183" s="494">
        <f t="shared" si="906"/>
        <v>2025</v>
      </c>
      <c r="M5183" s="494">
        <f t="shared" si="907"/>
        <v>7</v>
      </c>
      <c r="N5183" s="494">
        <f t="shared" si="908"/>
        <v>2</v>
      </c>
      <c r="O5183" s="494">
        <v>6</v>
      </c>
      <c r="P5183" s="494" t="s">
        <v>220</v>
      </c>
      <c r="Q5183" s="492"/>
    </row>
    <row r="5184" spans="1:17">
      <c r="A5184" s="45">
        <v>45840</v>
      </c>
      <c r="B5184" s="20" t="s">
        <v>82</v>
      </c>
      <c r="C5184" s="20" t="s">
        <v>87</v>
      </c>
      <c r="D5184" s="20">
        <v>66</v>
      </c>
      <c r="E5184" s="20">
        <v>2500</v>
      </c>
      <c r="F5184" s="20">
        <v>37</v>
      </c>
      <c r="G5184" s="20">
        <v>2</v>
      </c>
      <c r="H5184" s="20">
        <v>1</v>
      </c>
      <c r="I5184" s="20">
        <v>30</v>
      </c>
      <c r="J5184" s="21">
        <v>83.1</v>
      </c>
      <c r="K5184" s="22">
        <f>IFERROR(TablaAforos[[#This Row],[AREA DEL POTRERO]]/TablaAforos[[#This Row],[NUMERO VACAS LOTE]]/TablaAforos[[#This Row],[DIAS OCUPACION]],"")</f>
        <v>67.567567567567565</v>
      </c>
      <c r="L5184" s="23">
        <f t="shared" si="903"/>
        <v>2025</v>
      </c>
      <c r="M5184" s="23">
        <f t="shared" si="904"/>
        <v>7</v>
      </c>
      <c r="N5184" s="23">
        <f t="shared" si="905"/>
        <v>2</v>
      </c>
      <c r="O5184" s="23">
        <v>6</v>
      </c>
      <c r="P5184" s="23" t="s">
        <v>220</v>
      </c>
    </row>
    <row r="5185" spans="1:17">
      <c r="A5185" s="495">
        <v>45841</v>
      </c>
      <c r="B5185" s="492" t="s">
        <v>81</v>
      </c>
      <c r="C5185" s="492">
        <v>1</v>
      </c>
      <c r="D5185" s="492">
        <v>1</v>
      </c>
      <c r="E5185" s="492">
        <v>2944</v>
      </c>
      <c r="F5185" s="492">
        <v>36</v>
      </c>
      <c r="G5185" s="492">
        <v>1.9</v>
      </c>
      <c r="H5185" s="492">
        <v>1</v>
      </c>
      <c r="I5185" s="492">
        <v>31</v>
      </c>
      <c r="J5185" s="489">
        <v>93.7</v>
      </c>
      <c r="K5185" s="493">
        <f>IFERROR(TablaAforos[[#This Row],[AREA DEL POTRERO]]/TablaAforos[[#This Row],[NUMERO VACAS LOTE]]/TablaAforos[[#This Row],[DIAS OCUPACION]],"")</f>
        <v>81.777777777777771</v>
      </c>
      <c r="L5185" s="494">
        <f>YEAR(A5185)</f>
        <v>2025</v>
      </c>
      <c r="M5185" s="494">
        <f>MONTH(A5185)</f>
        <v>7</v>
      </c>
      <c r="N5185" s="494">
        <f>DAY(A5185)</f>
        <v>3</v>
      </c>
      <c r="O5185" s="494">
        <v>6</v>
      </c>
      <c r="P5185" s="494" t="s">
        <v>220</v>
      </c>
      <c r="Q5185" s="492"/>
    </row>
    <row r="5186" spans="1:17">
      <c r="A5186" s="495">
        <v>45841</v>
      </c>
      <c r="B5186" s="492" t="s">
        <v>81</v>
      </c>
      <c r="C5186" s="492">
        <v>2</v>
      </c>
      <c r="D5186" s="492">
        <v>34</v>
      </c>
      <c r="E5186" s="492">
        <v>2536</v>
      </c>
      <c r="F5186" s="492">
        <v>40</v>
      </c>
      <c r="G5186" s="492">
        <v>2.4</v>
      </c>
      <c r="H5186" s="492">
        <v>1</v>
      </c>
      <c r="I5186" s="492">
        <v>33</v>
      </c>
      <c r="J5186" s="489">
        <v>92.4</v>
      </c>
      <c r="K5186" s="493">
        <f>IFERROR(TablaAforos[[#This Row],[AREA DEL POTRERO]]/TablaAforos[[#This Row],[NUMERO VACAS LOTE]]/TablaAforos[[#This Row],[DIAS OCUPACION]],"")</f>
        <v>63.4</v>
      </c>
      <c r="L5186" s="494">
        <f>YEAR(A5186)</f>
        <v>2025</v>
      </c>
      <c r="M5186" s="494">
        <f>MONTH(A5186)</f>
        <v>7</v>
      </c>
      <c r="N5186" s="494">
        <f>DAY(A5186)</f>
        <v>3</v>
      </c>
      <c r="O5186" s="494">
        <v>6</v>
      </c>
      <c r="P5186" s="494" t="s">
        <v>220</v>
      </c>
      <c r="Q5186" s="492"/>
    </row>
    <row r="5187" spans="1:17">
      <c r="A5187" s="45">
        <v>45841</v>
      </c>
      <c r="B5187" s="20" t="s">
        <v>82</v>
      </c>
      <c r="C5187" s="20" t="s">
        <v>87</v>
      </c>
      <c r="D5187" s="20">
        <v>67</v>
      </c>
      <c r="E5187" s="20">
        <v>2500</v>
      </c>
      <c r="F5187" s="20">
        <v>37</v>
      </c>
      <c r="G5187" s="20">
        <v>2.2000000000000002</v>
      </c>
      <c r="H5187" s="20">
        <v>1</v>
      </c>
      <c r="I5187" s="20">
        <v>30</v>
      </c>
      <c r="J5187" s="21">
        <v>90</v>
      </c>
      <c r="K5187" s="22">
        <f>IFERROR(TablaAforos[[#This Row],[AREA DEL POTRERO]]/TablaAforos[[#This Row],[NUMERO VACAS LOTE]]/TablaAforos[[#This Row],[DIAS OCUPACION]],"")</f>
        <v>67.567567567567565</v>
      </c>
      <c r="L5187" s="23">
        <f t="shared" si="903"/>
        <v>2025</v>
      </c>
      <c r="M5187" s="23">
        <f t="shared" si="904"/>
        <v>7</v>
      </c>
      <c r="N5187" s="23">
        <f t="shared" si="905"/>
        <v>3</v>
      </c>
      <c r="O5187" s="23">
        <v>6</v>
      </c>
      <c r="P5187" s="23" t="s">
        <v>220</v>
      </c>
    </row>
    <row r="5188" spans="1:17" hidden="1">
      <c r="J5188" s="21"/>
      <c r="K5188" s="22" t="str">
        <f>IFERROR(TablaAforos[[#This Row],[AREA DEL POTRERO]]/TablaAforos[[#This Row],[NUMERO VACAS LOTE]]/TablaAforos[[#This Row],[DIAS OCUPACION]],"")</f>
        <v/>
      </c>
      <c r="L5188" s="23">
        <f t="shared" si="903"/>
        <v>1900</v>
      </c>
      <c r="M5188" s="23">
        <f t="shared" si="904"/>
        <v>1</v>
      </c>
      <c r="N5188" s="23">
        <f t="shared" si="905"/>
        <v>0</v>
      </c>
    </row>
    <row r="5189" spans="1:17" hidden="1">
      <c r="J5189" s="21"/>
      <c r="K5189" s="22" t="str">
        <f>IFERROR(TablaAforos[[#This Row],[AREA DEL POTRERO]]/TablaAforos[[#This Row],[NUMERO VACAS LOTE]]/TablaAforos[[#This Row],[DIAS OCUPACION]],"")</f>
        <v/>
      </c>
      <c r="L5189" s="23">
        <f t="shared" si="903"/>
        <v>1900</v>
      </c>
      <c r="M5189" s="23">
        <f t="shared" si="904"/>
        <v>1</v>
      </c>
      <c r="N5189" s="23">
        <f t="shared" si="905"/>
        <v>0</v>
      </c>
    </row>
    <row r="5190" spans="1:17" hidden="1">
      <c r="J5190" s="21"/>
      <c r="K5190" s="22" t="str">
        <f>IFERROR(TablaAforos[[#This Row],[AREA DEL POTRERO]]/TablaAforos[[#This Row],[NUMERO VACAS LOTE]]/TablaAforos[[#This Row],[DIAS OCUPACION]],"")</f>
        <v/>
      </c>
      <c r="L5190" s="23">
        <f t="shared" si="903"/>
        <v>1900</v>
      </c>
      <c r="M5190" s="23">
        <f t="shared" si="904"/>
        <v>1</v>
      </c>
      <c r="N5190" s="23">
        <f t="shared" si="905"/>
        <v>0</v>
      </c>
    </row>
    <row r="5191" spans="1:17" hidden="1">
      <c r="J5191" s="21"/>
      <c r="K5191" s="22" t="str">
        <f>IFERROR(TablaAforos[[#This Row],[AREA DEL POTRERO]]/TablaAforos[[#This Row],[NUMERO VACAS LOTE]]/TablaAforos[[#This Row],[DIAS OCUPACION]],"")</f>
        <v/>
      </c>
      <c r="L5191" s="23">
        <f t="shared" si="903"/>
        <v>1900</v>
      </c>
      <c r="M5191" s="23">
        <f t="shared" si="904"/>
        <v>1</v>
      </c>
      <c r="N5191" s="23">
        <f t="shared" si="905"/>
        <v>0</v>
      </c>
    </row>
    <row r="5192" spans="1:17" hidden="1">
      <c r="J5192" s="21"/>
      <c r="K5192" s="22" t="str">
        <f>IFERROR(TablaAforos[[#This Row],[AREA DEL POTRERO]]/TablaAforos[[#This Row],[NUMERO VACAS LOTE]]/TablaAforos[[#This Row],[DIAS OCUPACION]],"")</f>
        <v/>
      </c>
      <c r="L5192" s="23">
        <f t="shared" si="903"/>
        <v>1900</v>
      </c>
      <c r="M5192" s="23">
        <f t="shared" si="904"/>
        <v>1</v>
      </c>
      <c r="N5192" s="23">
        <f t="shared" si="905"/>
        <v>0</v>
      </c>
    </row>
    <row r="5193" spans="1:17" hidden="1">
      <c r="J5193" s="21"/>
      <c r="K5193" s="22" t="str">
        <f>IFERROR(TablaAforos[[#This Row],[AREA DEL POTRERO]]/TablaAforos[[#This Row],[NUMERO VACAS LOTE]]/TablaAforos[[#This Row],[DIAS OCUPACION]],"")</f>
        <v/>
      </c>
      <c r="L5193" s="23">
        <f t="shared" si="903"/>
        <v>1900</v>
      </c>
      <c r="M5193" s="23">
        <f t="shared" si="904"/>
        <v>1</v>
      </c>
      <c r="N5193" s="23">
        <f t="shared" si="905"/>
        <v>0</v>
      </c>
    </row>
    <row r="5194" spans="1:17" hidden="1">
      <c r="J5194" s="21"/>
      <c r="K5194" s="22" t="str">
        <f>IFERROR(TablaAforos[[#This Row],[AREA DEL POTRERO]]/TablaAforos[[#This Row],[NUMERO VACAS LOTE]]/TablaAforos[[#This Row],[DIAS OCUPACION]],"")</f>
        <v/>
      </c>
      <c r="L5194" s="23">
        <f t="shared" si="903"/>
        <v>1900</v>
      </c>
      <c r="M5194" s="23">
        <f t="shared" si="904"/>
        <v>1</v>
      </c>
      <c r="N5194" s="23">
        <f t="shared" si="905"/>
        <v>0</v>
      </c>
    </row>
    <row r="5195" spans="1:17" hidden="1">
      <c r="J5195" s="21"/>
      <c r="K5195" s="22" t="str">
        <f>IFERROR(TablaAforos[[#This Row],[AREA DEL POTRERO]]/TablaAforos[[#This Row],[NUMERO VACAS LOTE]]/TablaAforos[[#This Row],[DIAS OCUPACION]],"")</f>
        <v/>
      </c>
      <c r="L5195" s="23">
        <f t="shared" si="903"/>
        <v>1900</v>
      </c>
      <c r="M5195" s="23">
        <f t="shared" si="904"/>
        <v>1</v>
      </c>
      <c r="N5195" s="23">
        <f t="shared" si="905"/>
        <v>0</v>
      </c>
    </row>
    <row r="5196" spans="1:17" hidden="1">
      <c r="J5196" s="21"/>
      <c r="K5196" s="22" t="str">
        <f>IFERROR(TablaAforos[[#This Row],[AREA DEL POTRERO]]/TablaAforos[[#This Row],[NUMERO VACAS LOTE]]/TablaAforos[[#This Row],[DIAS OCUPACION]],"")</f>
        <v/>
      </c>
      <c r="L5196" s="23">
        <f t="shared" si="903"/>
        <v>1900</v>
      </c>
      <c r="M5196" s="23">
        <f t="shared" si="904"/>
        <v>1</v>
      </c>
      <c r="N5196" s="23">
        <f t="shared" si="905"/>
        <v>0</v>
      </c>
    </row>
    <row r="5197" spans="1:17" hidden="1">
      <c r="J5197" s="21"/>
      <c r="K5197" s="22" t="str">
        <f>IFERROR(TablaAforos[[#This Row],[AREA DEL POTRERO]]/TablaAforos[[#This Row],[NUMERO VACAS LOTE]]/TablaAforos[[#This Row],[DIAS OCUPACION]],"")</f>
        <v/>
      </c>
      <c r="L5197" s="23">
        <f t="shared" si="903"/>
        <v>1900</v>
      </c>
      <c r="M5197" s="23">
        <f t="shared" si="904"/>
        <v>1</v>
      </c>
      <c r="N5197" s="23">
        <f t="shared" si="905"/>
        <v>0</v>
      </c>
    </row>
    <row r="5198" spans="1:17" hidden="1">
      <c r="J5198" s="21"/>
      <c r="K5198" s="22" t="str">
        <f>IFERROR(TablaAforos[[#This Row],[AREA DEL POTRERO]]/TablaAforos[[#This Row],[NUMERO VACAS LOTE]]/TablaAforos[[#This Row],[DIAS OCUPACION]],"")</f>
        <v/>
      </c>
      <c r="L5198" s="23">
        <f t="shared" si="903"/>
        <v>1900</v>
      </c>
      <c r="M5198" s="23">
        <f t="shared" si="904"/>
        <v>1</v>
      </c>
      <c r="N5198" s="23">
        <f t="shared" si="905"/>
        <v>0</v>
      </c>
    </row>
    <row r="5199" spans="1:17" hidden="1">
      <c r="J5199" s="21"/>
      <c r="K5199" s="22" t="str">
        <f>IFERROR(TablaAforos[[#This Row],[AREA DEL POTRERO]]/TablaAforos[[#This Row],[NUMERO VACAS LOTE]]/TablaAforos[[#This Row],[DIAS OCUPACION]],"")</f>
        <v/>
      </c>
      <c r="L5199" s="23">
        <f t="shared" si="903"/>
        <v>1900</v>
      </c>
      <c r="M5199" s="23">
        <f t="shared" si="904"/>
        <v>1</v>
      </c>
      <c r="N5199" s="23">
        <f t="shared" si="905"/>
        <v>0</v>
      </c>
    </row>
    <row r="5200" spans="1:17" hidden="1">
      <c r="J5200" s="21"/>
      <c r="K5200" s="22" t="str">
        <f>IFERROR(TablaAforos[[#This Row],[AREA DEL POTRERO]]/TablaAforos[[#This Row],[NUMERO VACAS LOTE]]/TablaAforos[[#This Row],[DIAS OCUPACION]],"")</f>
        <v/>
      </c>
      <c r="L5200" s="23">
        <f t="shared" si="903"/>
        <v>1900</v>
      </c>
      <c r="M5200" s="23">
        <f t="shared" si="904"/>
        <v>1</v>
      </c>
      <c r="N5200" s="23">
        <f t="shared" si="905"/>
        <v>0</v>
      </c>
    </row>
    <row r="5201" spans="1:17" hidden="1">
      <c r="J5201" s="21"/>
      <c r="K5201" s="22" t="str">
        <f>IFERROR(TablaAforos[[#This Row],[AREA DEL POTRERO]]/TablaAforos[[#This Row],[NUMERO VACAS LOTE]]/TablaAforos[[#This Row],[DIAS OCUPACION]],"")</f>
        <v/>
      </c>
      <c r="L5201" s="23">
        <f t="shared" si="903"/>
        <v>1900</v>
      </c>
      <c r="M5201" s="23">
        <f t="shared" si="904"/>
        <v>1</v>
      </c>
      <c r="N5201" s="23">
        <f t="shared" si="905"/>
        <v>0</v>
      </c>
    </row>
    <row r="5202" spans="1:17" hidden="1">
      <c r="A5202" s="335"/>
      <c r="B5202" s="336"/>
      <c r="C5202" s="336"/>
      <c r="D5202" s="336"/>
      <c r="E5202" s="336"/>
      <c r="F5202" s="336"/>
      <c r="G5202" s="336"/>
      <c r="H5202" s="336"/>
      <c r="I5202" s="336"/>
      <c r="J5202" s="21"/>
      <c r="K5202" s="337" t="str">
        <f>IFERROR(TablaAforos[[#This Row],[AREA DEL POTRERO]]/TablaAforos[[#This Row],[NUMERO VACAS LOTE]]/TablaAforos[[#This Row],[DIAS OCUPACION]],"")</f>
        <v/>
      </c>
      <c r="L5202" s="338">
        <f t="shared" si="903"/>
        <v>1900</v>
      </c>
      <c r="M5202" s="338">
        <f t="shared" si="904"/>
        <v>1</v>
      </c>
      <c r="N5202" s="338">
        <f t="shared" si="905"/>
        <v>0</v>
      </c>
      <c r="O5202" s="338"/>
      <c r="P5202" s="338"/>
      <c r="Q5202" s="336"/>
    </row>
    <row r="5203" spans="1:17">
      <c r="A5203" s="487">
        <v>45841</v>
      </c>
      <c r="B5203" s="488" t="s">
        <v>88</v>
      </c>
      <c r="C5203" s="488">
        <v>1</v>
      </c>
      <c r="D5203" s="488">
        <v>4</v>
      </c>
      <c r="E5203" s="488">
        <v>11400</v>
      </c>
      <c r="F5203" s="488">
        <v>52</v>
      </c>
      <c r="G5203" s="488">
        <v>1.9</v>
      </c>
      <c r="H5203" s="488">
        <v>2.5</v>
      </c>
      <c r="I5203" s="488">
        <v>33</v>
      </c>
      <c r="J5203" s="489">
        <v>102</v>
      </c>
      <c r="K5203" s="490">
        <f>IFERROR(TablaAforos[[#This Row],[AREA DEL POTRERO]]/TablaAforos[[#This Row],[NUMERO VACAS LOTE]]/TablaAforos[[#This Row],[DIAS OCUPACION]],"")</f>
        <v>87.692307692307693</v>
      </c>
      <c r="L5203" s="491">
        <f t="shared" ref="L5203:L5212" si="909">YEAR(A5203)</f>
        <v>2025</v>
      </c>
      <c r="M5203" s="491">
        <f t="shared" ref="M5203:M5212" si="910">MONTH(A5203)</f>
        <v>7</v>
      </c>
      <c r="N5203" s="491">
        <f t="shared" ref="N5203:N5212" si="911">DAY(A5203)</f>
        <v>3</v>
      </c>
      <c r="O5203" s="491">
        <v>6</v>
      </c>
      <c r="P5203" s="491" t="s">
        <v>220</v>
      </c>
      <c r="Q5203" s="488"/>
    </row>
    <row r="5204" spans="1:17" ht="21.75" customHeight="1">
      <c r="A5204" s="487">
        <v>45842</v>
      </c>
      <c r="B5204" s="488" t="s">
        <v>81</v>
      </c>
      <c r="C5204" s="488">
        <v>1</v>
      </c>
      <c r="D5204" s="488">
        <v>7</v>
      </c>
      <c r="E5204" s="488">
        <v>2054</v>
      </c>
      <c r="F5204" s="488">
        <v>36</v>
      </c>
      <c r="G5204" s="488">
        <v>1.8</v>
      </c>
      <c r="H5204" s="488">
        <v>1</v>
      </c>
      <c r="I5204" s="488">
        <v>31</v>
      </c>
      <c r="J5204" s="489">
        <v>62.3</v>
      </c>
      <c r="K5204" s="490">
        <f>IFERROR(TablaAforos[[#This Row],[AREA DEL POTRERO]]/TablaAforos[[#This Row],[NUMERO VACAS LOTE]]/TablaAforos[[#This Row],[DIAS OCUPACION]],"")</f>
        <v>57.055555555555557</v>
      </c>
      <c r="L5204" s="491">
        <f t="shared" si="909"/>
        <v>2025</v>
      </c>
      <c r="M5204" s="491">
        <f t="shared" si="910"/>
        <v>7</v>
      </c>
      <c r="N5204" s="491">
        <f t="shared" si="911"/>
        <v>4</v>
      </c>
      <c r="O5204" s="491">
        <v>6</v>
      </c>
      <c r="P5204" s="491" t="s">
        <v>220</v>
      </c>
      <c r="Q5204" s="488"/>
    </row>
    <row r="5205" spans="1:17" ht="21.75" customHeight="1">
      <c r="A5205" s="335">
        <v>45842</v>
      </c>
      <c r="B5205" s="336" t="s">
        <v>81</v>
      </c>
      <c r="C5205" s="336">
        <v>2</v>
      </c>
      <c r="D5205" s="336">
        <v>35</v>
      </c>
      <c r="E5205" s="336">
        <v>2357</v>
      </c>
      <c r="F5205" s="336">
        <v>40</v>
      </c>
      <c r="G5205" s="336">
        <v>2.5</v>
      </c>
      <c r="H5205" s="336">
        <v>1</v>
      </c>
      <c r="I5205" s="336">
        <v>33</v>
      </c>
      <c r="J5205" s="21">
        <v>90.5</v>
      </c>
      <c r="K5205" s="337">
        <f>IFERROR(TablaAforos[[#This Row],[AREA DEL POTRERO]]/TablaAforos[[#This Row],[NUMERO VACAS LOTE]]/TablaAforos[[#This Row],[DIAS OCUPACION]],"")</f>
        <v>58.924999999999997</v>
      </c>
      <c r="L5205" s="338">
        <f>YEAR(A5205)</f>
        <v>2025</v>
      </c>
      <c r="M5205" s="338">
        <f>MONTH(A5205)</f>
        <v>7</v>
      </c>
      <c r="N5205" s="338">
        <f>DAY(A5205)</f>
        <v>4</v>
      </c>
      <c r="O5205" s="338">
        <v>6</v>
      </c>
      <c r="P5205" s="338" t="s">
        <v>220</v>
      </c>
      <c r="Q5205" s="336"/>
    </row>
    <row r="5206" spans="1:17" ht="21.75" customHeight="1">
      <c r="A5206" s="487">
        <v>45842</v>
      </c>
      <c r="B5206" s="488" t="s">
        <v>82</v>
      </c>
      <c r="C5206" s="488" t="s">
        <v>87</v>
      </c>
      <c r="D5206" s="488">
        <v>68</v>
      </c>
      <c r="E5206" s="488">
        <v>2500</v>
      </c>
      <c r="F5206" s="488">
        <v>37</v>
      </c>
      <c r="G5206" s="488">
        <v>2.5</v>
      </c>
      <c r="H5206" s="488">
        <v>1</v>
      </c>
      <c r="I5206" s="488">
        <v>30</v>
      </c>
      <c r="J5206" s="489">
        <v>102</v>
      </c>
      <c r="K5206" s="490">
        <f>IFERROR(TablaAforos[[#This Row],[AREA DEL POTRERO]]/TablaAforos[[#This Row],[NUMERO VACAS LOTE]]/TablaAforos[[#This Row],[DIAS OCUPACION]],"")</f>
        <v>67.567567567567565</v>
      </c>
      <c r="L5206" s="491">
        <f t="shared" si="909"/>
        <v>2025</v>
      </c>
      <c r="M5206" s="491">
        <f t="shared" si="910"/>
        <v>7</v>
      </c>
      <c r="N5206" s="491">
        <f t="shared" si="911"/>
        <v>4</v>
      </c>
      <c r="O5206" s="491">
        <v>6</v>
      </c>
      <c r="P5206" s="491" t="s">
        <v>220</v>
      </c>
      <c r="Q5206" s="488"/>
    </row>
    <row r="5207" spans="1:17">
      <c r="A5207" s="487">
        <v>45843</v>
      </c>
      <c r="B5207" s="488" t="s">
        <v>81</v>
      </c>
      <c r="C5207" s="488">
        <v>1</v>
      </c>
      <c r="D5207" s="488">
        <v>8</v>
      </c>
      <c r="E5207" s="488">
        <v>2211</v>
      </c>
      <c r="F5207" s="488">
        <v>36</v>
      </c>
      <c r="G5207" s="488">
        <v>2.1</v>
      </c>
      <c r="H5207" s="488">
        <v>1</v>
      </c>
      <c r="I5207" s="488">
        <v>36</v>
      </c>
      <c r="J5207" s="489">
        <v>79.2</v>
      </c>
      <c r="K5207" s="490">
        <f>IFERROR(TablaAforos[[#This Row],[AREA DEL POTRERO]]/TablaAforos[[#This Row],[NUMERO VACAS LOTE]]/TablaAforos[[#This Row],[DIAS OCUPACION]],"")</f>
        <v>61.416666666666664</v>
      </c>
      <c r="L5207" s="491">
        <f t="shared" si="909"/>
        <v>2025</v>
      </c>
      <c r="M5207" s="491">
        <f t="shared" si="910"/>
        <v>7</v>
      </c>
      <c r="N5207" s="491">
        <f t="shared" si="911"/>
        <v>5</v>
      </c>
      <c r="O5207" s="491">
        <v>6</v>
      </c>
      <c r="P5207" s="491" t="s">
        <v>220</v>
      </c>
      <c r="Q5207" s="488"/>
    </row>
    <row r="5208" spans="1:17">
      <c r="A5208" s="335">
        <v>45843</v>
      </c>
      <c r="B5208" s="336" t="s">
        <v>81</v>
      </c>
      <c r="C5208" s="336">
        <v>2</v>
      </c>
      <c r="D5208" s="336">
        <v>36</v>
      </c>
      <c r="E5208" s="336">
        <v>3101</v>
      </c>
      <c r="F5208" s="336">
        <v>40</v>
      </c>
      <c r="G5208" s="336">
        <v>2.1</v>
      </c>
      <c r="H5208" s="336">
        <v>1</v>
      </c>
      <c r="I5208" s="336">
        <v>33</v>
      </c>
      <c r="J5208" s="21">
        <v>92.4</v>
      </c>
      <c r="K5208" s="337">
        <f>IFERROR(TablaAforos[[#This Row],[AREA DEL POTRERO]]/TablaAforos[[#This Row],[NUMERO VACAS LOTE]]/TablaAforos[[#This Row],[DIAS OCUPACION]],"")</f>
        <v>77.525000000000006</v>
      </c>
      <c r="L5208" s="338">
        <f>YEAR(A5208)</f>
        <v>2025</v>
      </c>
      <c r="M5208" s="338">
        <f>MONTH(A5208)</f>
        <v>7</v>
      </c>
      <c r="N5208" s="338">
        <f>DAY(A5208)</f>
        <v>5</v>
      </c>
      <c r="O5208" s="338">
        <v>6</v>
      </c>
      <c r="P5208" s="338" t="s">
        <v>220</v>
      </c>
      <c r="Q5208" s="336"/>
    </row>
    <row r="5209" spans="1:17">
      <c r="A5209" s="487">
        <v>45843</v>
      </c>
      <c r="B5209" s="488" t="s">
        <v>82</v>
      </c>
      <c r="C5209" s="488" t="s">
        <v>87</v>
      </c>
      <c r="D5209" s="488">
        <v>69</v>
      </c>
      <c r="E5209" s="488">
        <v>2500</v>
      </c>
      <c r="F5209" s="488">
        <v>37</v>
      </c>
      <c r="G5209" s="488">
        <v>2.1</v>
      </c>
      <c r="H5209" s="488">
        <v>1</v>
      </c>
      <c r="I5209" s="488">
        <v>30</v>
      </c>
      <c r="J5209" s="489">
        <v>88.8</v>
      </c>
      <c r="K5209" s="490">
        <f>IFERROR(TablaAforos[[#This Row],[AREA DEL POTRERO]]/TablaAforos[[#This Row],[NUMERO VACAS LOTE]]/TablaAforos[[#This Row],[DIAS OCUPACION]],"")</f>
        <v>67.567567567567565</v>
      </c>
      <c r="L5209" s="491">
        <f t="shared" si="909"/>
        <v>2025</v>
      </c>
      <c r="M5209" s="491">
        <f t="shared" si="910"/>
        <v>7</v>
      </c>
      <c r="N5209" s="491">
        <f t="shared" si="911"/>
        <v>5</v>
      </c>
      <c r="O5209" s="491">
        <v>6</v>
      </c>
      <c r="P5209" s="491" t="s">
        <v>220</v>
      </c>
      <c r="Q5209" s="488"/>
    </row>
    <row r="5210" spans="1:17">
      <c r="A5210" s="335">
        <v>45844</v>
      </c>
      <c r="B5210" s="336" t="s">
        <v>81</v>
      </c>
      <c r="C5210" s="336">
        <v>1</v>
      </c>
      <c r="D5210" s="336">
        <v>9</v>
      </c>
      <c r="E5210" s="336">
        <v>2169</v>
      </c>
      <c r="F5210" s="336">
        <v>35</v>
      </c>
      <c r="G5210" s="336">
        <v>1.9</v>
      </c>
      <c r="H5210" s="336">
        <v>1</v>
      </c>
      <c r="I5210" s="336">
        <v>31</v>
      </c>
      <c r="J5210" s="21">
        <v>71.8</v>
      </c>
      <c r="K5210" s="337">
        <f>IFERROR(TablaAforos[[#This Row],[AREA DEL POTRERO]]/TablaAforos[[#This Row],[NUMERO VACAS LOTE]]/TablaAforos[[#This Row],[DIAS OCUPACION]],"")</f>
        <v>61.971428571428568</v>
      </c>
      <c r="L5210" s="338">
        <f>YEAR(A5210)</f>
        <v>2025</v>
      </c>
      <c r="M5210" s="338">
        <f>MONTH(A5210)</f>
        <v>7</v>
      </c>
      <c r="N5210" s="338">
        <f>DAY(A5210)</f>
        <v>6</v>
      </c>
      <c r="O5210" s="338">
        <v>6</v>
      </c>
      <c r="P5210" s="338" t="s">
        <v>220</v>
      </c>
      <c r="Q5210" s="336"/>
    </row>
    <row r="5211" spans="1:17">
      <c r="A5211" s="335">
        <v>45844</v>
      </c>
      <c r="B5211" s="336" t="s">
        <v>81</v>
      </c>
      <c r="C5211" s="336">
        <v>2</v>
      </c>
      <c r="D5211" s="336">
        <v>29</v>
      </c>
      <c r="E5211" s="336">
        <v>1925</v>
      </c>
      <c r="F5211" s="336">
        <v>40</v>
      </c>
      <c r="G5211" s="336">
        <v>2</v>
      </c>
      <c r="H5211" s="336">
        <v>1</v>
      </c>
      <c r="I5211" s="336">
        <v>33</v>
      </c>
      <c r="J5211" s="21">
        <v>60.3</v>
      </c>
      <c r="K5211" s="337">
        <f>IFERROR(TablaAforos[[#This Row],[AREA DEL POTRERO]]/TablaAforos[[#This Row],[NUMERO VACAS LOTE]]/TablaAforos[[#This Row],[DIAS OCUPACION]],"")</f>
        <v>48.125</v>
      </c>
      <c r="L5211" s="338">
        <f>YEAR(A5211)</f>
        <v>2025</v>
      </c>
      <c r="M5211" s="338">
        <f>MONTH(A5211)</f>
        <v>7</v>
      </c>
      <c r="N5211" s="338">
        <f>DAY(A5211)</f>
        <v>6</v>
      </c>
      <c r="O5211" s="338">
        <v>6</v>
      </c>
      <c r="P5211" s="338" t="s">
        <v>220</v>
      </c>
      <c r="Q5211" s="336"/>
    </row>
    <row r="5212" spans="1:17">
      <c r="A5212" s="487">
        <v>45844</v>
      </c>
      <c r="B5212" s="488" t="s">
        <v>82</v>
      </c>
      <c r="C5212" s="488" t="s">
        <v>87</v>
      </c>
      <c r="D5212" s="488">
        <v>70</v>
      </c>
      <c r="E5212" s="488">
        <v>2500</v>
      </c>
      <c r="F5212" s="488">
        <v>37</v>
      </c>
      <c r="G5212" s="488">
        <v>2.1</v>
      </c>
      <c r="H5212" s="488">
        <v>1</v>
      </c>
      <c r="I5212" s="488">
        <v>30</v>
      </c>
      <c r="J5212" s="489">
        <v>88.8</v>
      </c>
      <c r="K5212" s="490">
        <f>IFERROR(TablaAforos[[#This Row],[AREA DEL POTRERO]]/TablaAforos[[#This Row],[NUMERO VACAS LOTE]]/TablaAforos[[#This Row],[DIAS OCUPACION]],"")</f>
        <v>67.567567567567565</v>
      </c>
      <c r="L5212" s="491">
        <f t="shared" si="909"/>
        <v>2025</v>
      </c>
      <c r="M5212" s="491">
        <f t="shared" si="910"/>
        <v>7</v>
      </c>
      <c r="N5212" s="491">
        <f t="shared" si="911"/>
        <v>6</v>
      </c>
      <c r="O5212" s="491">
        <v>6</v>
      </c>
      <c r="P5212" s="491" t="s">
        <v>220</v>
      </c>
      <c r="Q5212" s="488"/>
    </row>
    <row r="5213" spans="1:17">
      <c r="A5213" s="335">
        <v>45844</v>
      </c>
      <c r="B5213" s="336" t="s">
        <v>88</v>
      </c>
      <c r="C5213" s="336">
        <v>1</v>
      </c>
      <c r="D5213" s="336">
        <v>11</v>
      </c>
      <c r="E5213" s="336">
        <v>6021</v>
      </c>
      <c r="F5213" s="336">
        <v>52</v>
      </c>
      <c r="G5213" s="336">
        <v>2</v>
      </c>
      <c r="H5213" s="336">
        <v>1.5</v>
      </c>
      <c r="I5213" s="336">
        <v>32</v>
      </c>
      <c r="J5213" s="21">
        <v>93.1</v>
      </c>
      <c r="K5213" s="337">
        <f>IFERROR(TablaAforos[[#This Row],[AREA DEL POTRERO]]/TablaAforos[[#This Row],[NUMERO VACAS LOTE]]/TablaAforos[[#This Row],[DIAS OCUPACION]],"")</f>
        <v>77.192307692307693</v>
      </c>
      <c r="L5213" s="338">
        <f t="shared" ref="L5213:L5234" si="912">YEAR(A5213)</f>
        <v>2025</v>
      </c>
      <c r="M5213" s="338">
        <f t="shared" ref="M5213:M5234" si="913">MONTH(A5213)</f>
        <v>7</v>
      </c>
      <c r="N5213" s="338">
        <f t="shared" ref="N5213:N5234" si="914">DAY(A5213)</f>
        <v>6</v>
      </c>
      <c r="O5213" s="338">
        <v>6</v>
      </c>
      <c r="P5213" s="338" t="s">
        <v>222</v>
      </c>
      <c r="Q5213" s="336"/>
    </row>
    <row r="5214" spans="1:17">
      <c r="A5214" s="335">
        <v>45845</v>
      </c>
      <c r="B5214" s="336" t="s">
        <v>81</v>
      </c>
      <c r="C5214" s="336">
        <v>1</v>
      </c>
      <c r="D5214" s="336">
        <v>10</v>
      </c>
      <c r="E5214" s="336">
        <v>2317</v>
      </c>
      <c r="F5214" s="336">
        <v>35</v>
      </c>
      <c r="G5214" s="336">
        <v>2</v>
      </c>
      <c r="H5214" s="336">
        <v>1</v>
      </c>
      <c r="I5214" s="336">
        <v>31</v>
      </c>
      <c r="J5214" s="21">
        <v>80.2</v>
      </c>
      <c r="K5214" s="337">
        <f>IFERROR(TablaAforos[[#This Row],[AREA DEL POTRERO]]/TablaAforos[[#This Row],[NUMERO VACAS LOTE]]/TablaAforos[[#This Row],[DIAS OCUPACION]],"")</f>
        <v>66.2</v>
      </c>
      <c r="L5214" s="338">
        <f t="shared" si="912"/>
        <v>2025</v>
      </c>
      <c r="M5214" s="338">
        <f t="shared" si="913"/>
        <v>7</v>
      </c>
      <c r="N5214" s="338">
        <f t="shared" si="914"/>
        <v>7</v>
      </c>
      <c r="O5214" s="338">
        <v>6</v>
      </c>
      <c r="P5214" s="338" t="s">
        <v>220</v>
      </c>
      <c r="Q5214" s="336"/>
    </row>
    <row r="5215" spans="1:17">
      <c r="A5215" s="487">
        <v>45845</v>
      </c>
      <c r="B5215" s="488" t="s">
        <v>81</v>
      </c>
      <c r="C5215" s="488">
        <v>2</v>
      </c>
      <c r="D5215" s="488">
        <v>28</v>
      </c>
      <c r="E5215" s="488">
        <v>2234</v>
      </c>
      <c r="F5215" s="488">
        <v>40</v>
      </c>
      <c r="G5215" s="488">
        <v>2</v>
      </c>
      <c r="H5215" s="488">
        <v>1</v>
      </c>
      <c r="I5215" s="488">
        <v>33</v>
      </c>
      <c r="J5215" s="489">
        <v>85.5</v>
      </c>
      <c r="K5215" s="490">
        <f>IFERROR(TablaAforos[[#This Row],[AREA DEL POTRERO]]/TablaAforos[[#This Row],[NUMERO VACAS LOTE]]/TablaAforos[[#This Row],[DIAS OCUPACION]],"")</f>
        <v>55.85</v>
      </c>
      <c r="L5215" s="491">
        <f t="shared" si="912"/>
        <v>2025</v>
      </c>
      <c r="M5215" s="491">
        <f t="shared" si="913"/>
        <v>7</v>
      </c>
      <c r="N5215" s="491">
        <f t="shared" si="914"/>
        <v>7</v>
      </c>
      <c r="O5215" s="491">
        <v>6</v>
      </c>
      <c r="P5215" s="491" t="s">
        <v>220</v>
      </c>
      <c r="Q5215" s="488"/>
    </row>
    <row r="5216" spans="1:17">
      <c r="A5216" s="335">
        <v>45845</v>
      </c>
      <c r="B5216" s="336" t="s">
        <v>82</v>
      </c>
      <c r="C5216" s="336" t="s">
        <v>86</v>
      </c>
      <c r="D5216" s="336">
        <v>37</v>
      </c>
      <c r="E5216" s="336">
        <v>6600</v>
      </c>
      <c r="F5216" s="336">
        <v>39</v>
      </c>
      <c r="G5216" s="336">
        <v>1.9</v>
      </c>
      <c r="H5216" s="336">
        <v>2</v>
      </c>
      <c r="I5216" s="336">
        <v>37</v>
      </c>
      <c r="J5216" s="21">
        <v>98.5</v>
      </c>
      <c r="K5216" s="337">
        <f>IFERROR(TablaAforos[[#This Row],[AREA DEL POTRERO]]/TablaAforos[[#This Row],[NUMERO VACAS LOTE]]/TablaAforos[[#This Row],[DIAS OCUPACION]],"")</f>
        <v>84.615384615384613</v>
      </c>
      <c r="L5216" s="338">
        <f t="shared" si="912"/>
        <v>2025</v>
      </c>
      <c r="M5216" s="338">
        <f t="shared" si="913"/>
        <v>7</v>
      </c>
      <c r="N5216" s="338">
        <f t="shared" si="914"/>
        <v>7</v>
      </c>
      <c r="O5216" s="338">
        <v>6</v>
      </c>
      <c r="P5216" s="338" t="s">
        <v>220</v>
      </c>
      <c r="Q5216" s="336" t="s">
        <v>116</v>
      </c>
    </row>
    <row r="5217" spans="1:17">
      <c r="A5217" s="487">
        <v>45845</v>
      </c>
      <c r="B5217" s="488" t="s">
        <v>82</v>
      </c>
      <c r="C5217" s="488" t="s">
        <v>87</v>
      </c>
      <c r="D5217" s="488">
        <v>71</v>
      </c>
      <c r="E5217" s="488">
        <v>2500</v>
      </c>
      <c r="F5217" s="488">
        <v>37</v>
      </c>
      <c r="G5217" s="488">
        <v>2.1</v>
      </c>
      <c r="H5217" s="488">
        <v>1</v>
      </c>
      <c r="I5217" s="488">
        <v>30</v>
      </c>
      <c r="J5217" s="489">
        <v>88.33</v>
      </c>
      <c r="K5217" s="490">
        <f>IFERROR(TablaAforos[[#This Row],[AREA DEL POTRERO]]/TablaAforos[[#This Row],[NUMERO VACAS LOTE]]/TablaAforos[[#This Row],[DIAS OCUPACION]],"")</f>
        <v>67.567567567567565</v>
      </c>
      <c r="L5217" s="491">
        <f t="shared" si="912"/>
        <v>2025</v>
      </c>
      <c r="M5217" s="491">
        <f t="shared" si="913"/>
        <v>7</v>
      </c>
      <c r="N5217" s="491">
        <f t="shared" si="914"/>
        <v>7</v>
      </c>
      <c r="O5217" s="491">
        <v>6</v>
      </c>
      <c r="P5217" s="491" t="s">
        <v>220</v>
      </c>
      <c r="Q5217" s="488"/>
    </row>
    <row r="5218" spans="1:17">
      <c r="A5218" s="487">
        <v>45846</v>
      </c>
      <c r="B5218" s="488" t="s">
        <v>81</v>
      </c>
      <c r="C5218" s="488">
        <v>1</v>
      </c>
      <c r="D5218" s="488">
        <v>11</v>
      </c>
      <c r="E5218" s="488">
        <v>2272</v>
      </c>
      <c r="F5218" s="488">
        <v>35</v>
      </c>
      <c r="G5218" s="488">
        <v>2.1</v>
      </c>
      <c r="H5218" s="488">
        <v>1</v>
      </c>
      <c r="I5218" s="488">
        <v>31</v>
      </c>
      <c r="J5218" s="489">
        <v>83.7</v>
      </c>
      <c r="K5218" s="490">
        <f>IFERROR(TablaAforos[[#This Row],[AREA DEL POTRERO]]/TablaAforos[[#This Row],[NUMERO VACAS LOTE]]/TablaAforos[[#This Row],[DIAS OCUPACION]],"")</f>
        <v>64.914285714285711</v>
      </c>
      <c r="L5218" s="491">
        <f t="shared" si="912"/>
        <v>2025</v>
      </c>
      <c r="M5218" s="491">
        <f t="shared" si="913"/>
        <v>7</v>
      </c>
      <c r="N5218" s="491">
        <f t="shared" si="914"/>
        <v>8</v>
      </c>
      <c r="O5218" s="491">
        <v>6</v>
      </c>
      <c r="P5218" s="491" t="s">
        <v>220</v>
      </c>
      <c r="Q5218" s="488"/>
    </row>
    <row r="5219" spans="1:17">
      <c r="A5219" s="487">
        <v>45846</v>
      </c>
      <c r="B5219" s="488" t="s">
        <v>81</v>
      </c>
      <c r="C5219" s="488">
        <v>2</v>
      </c>
      <c r="D5219" s="488">
        <v>27</v>
      </c>
      <c r="E5219" s="488">
        <v>2312</v>
      </c>
      <c r="F5219" s="488">
        <v>40</v>
      </c>
      <c r="G5219" s="488">
        <v>1.7</v>
      </c>
      <c r="H5219" s="488">
        <v>1</v>
      </c>
      <c r="I5219" s="488">
        <v>33</v>
      </c>
      <c r="J5219" s="489">
        <v>61.7</v>
      </c>
      <c r="K5219" s="490">
        <f>IFERROR(TablaAforos[[#This Row],[AREA DEL POTRERO]]/TablaAforos[[#This Row],[NUMERO VACAS LOTE]]/TablaAforos[[#This Row],[DIAS OCUPACION]],"")</f>
        <v>57.8</v>
      </c>
      <c r="L5219" s="491">
        <f t="shared" si="912"/>
        <v>2025</v>
      </c>
      <c r="M5219" s="491">
        <f t="shared" si="913"/>
        <v>7</v>
      </c>
      <c r="N5219" s="491">
        <f t="shared" si="914"/>
        <v>8</v>
      </c>
      <c r="O5219" s="491">
        <v>6</v>
      </c>
      <c r="P5219" s="491" t="s">
        <v>220</v>
      </c>
      <c r="Q5219" s="488"/>
    </row>
    <row r="5220" spans="1:17">
      <c r="A5220" s="487">
        <v>45846</v>
      </c>
      <c r="B5220" s="488" t="s">
        <v>82</v>
      </c>
      <c r="C5220" s="488" t="s">
        <v>86</v>
      </c>
      <c r="D5220" s="488">
        <v>6</v>
      </c>
      <c r="E5220" s="488">
        <v>2500</v>
      </c>
      <c r="F5220" s="488">
        <v>39</v>
      </c>
      <c r="G5220" s="488">
        <v>2.2000000000000002</v>
      </c>
      <c r="H5220" s="488">
        <v>1</v>
      </c>
      <c r="I5220" s="488">
        <v>34</v>
      </c>
      <c r="J5220" s="489">
        <v>84.6</v>
      </c>
      <c r="K5220" s="490">
        <f>IFERROR(TablaAforos[[#This Row],[AREA DEL POTRERO]]/TablaAforos[[#This Row],[NUMERO VACAS LOTE]]/TablaAforos[[#This Row],[DIAS OCUPACION]],"")</f>
        <v>64.102564102564102</v>
      </c>
      <c r="L5220" s="491">
        <f t="shared" si="912"/>
        <v>2025</v>
      </c>
      <c r="M5220" s="491">
        <f t="shared" si="913"/>
        <v>7</v>
      </c>
      <c r="N5220" s="491">
        <f t="shared" si="914"/>
        <v>8</v>
      </c>
      <c r="O5220" s="491">
        <v>6</v>
      </c>
      <c r="P5220" s="491" t="s">
        <v>220</v>
      </c>
      <c r="Q5220" s="488"/>
    </row>
    <row r="5221" spans="1:17">
      <c r="A5221" s="487">
        <v>45846</v>
      </c>
      <c r="B5221" s="488" t="s">
        <v>82</v>
      </c>
      <c r="C5221" s="488" t="s">
        <v>87</v>
      </c>
      <c r="D5221" s="488">
        <v>46</v>
      </c>
      <c r="E5221" s="488">
        <v>2500</v>
      </c>
      <c r="F5221" s="488">
        <v>37</v>
      </c>
      <c r="G5221" s="488">
        <v>2.4</v>
      </c>
      <c r="H5221" s="488">
        <v>1</v>
      </c>
      <c r="I5221" s="488">
        <v>31</v>
      </c>
      <c r="J5221" s="489">
        <v>101</v>
      </c>
      <c r="K5221" s="490">
        <f>IFERROR(TablaAforos[[#This Row],[AREA DEL POTRERO]]/TablaAforos[[#This Row],[NUMERO VACAS LOTE]]/TablaAforos[[#This Row],[DIAS OCUPACION]],"")</f>
        <v>67.567567567567565</v>
      </c>
      <c r="L5221" s="491">
        <f t="shared" si="912"/>
        <v>2025</v>
      </c>
      <c r="M5221" s="491">
        <f t="shared" si="913"/>
        <v>7</v>
      </c>
      <c r="N5221" s="491">
        <f t="shared" si="914"/>
        <v>8</v>
      </c>
      <c r="O5221" s="491">
        <v>6</v>
      </c>
      <c r="P5221" s="491" t="s">
        <v>220</v>
      </c>
      <c r="Q5221" s="488"/>
    </row>
    <row r="5222" spans="1:17">
      <c r="A5222" s="487">
        <v>45847</v>
      </c>
      <c r="B5222" s="488" t="s">
        <v>81</v>
      </c>
      <c r="C5222" s="488">
        <v>1</v>
      </c>
      <c r="D5222" s="488">
        <v>12</v>
      </c>
      <c r="E5222" s="488">
        <v>2121</v>
      </c>
      <c r="F5222" s="488">
        <v>35</v>
      </c>
      <c r="G5222" s="488">
        <v>1.9</v>
      </c>
      <c r="H5222" s="488">
        <v>1</v>
      </c>
      <c r="I5222" s="488">
        <v>31</v>
      </c>
      <c r="J5222" s="489">
        <v>70.5</v>
      </c>
      <c r="K5222" s="490">
        <f>IFERROR(TablaAforos[[#This Row],[AREA DEL POTRERO]]/TablaAforos[[#This Row],[NUMERO VACAS LOTE]]/TablaAforos[[#This Row],[DIAS OCUPACION]],"")</f>
        <v>60.6</v>
      </c>
      <c r="L5222" s="491">
        <f t="shared" si="912"/>
        <v>2025</v>
      </c>
      <c r="M5222" s="491">
        <f t="shared" si="913"/>
        <v>7</v>
      </c>
      <c r="N5222" s="491">
        <f t="shared" si="914"/>
        <v>9</v>
      </c>
      <c r="O5222" s="491">
        <v>6</v>
      </c>
      <c r="P5222" s="491" t="s">
        <v>220</v>
      </c>
      <c r="Q5222" s="488"/>
    </row>
    <row r="5223" spans="1:17">
      <c r="A5223" s="487">
        <v>45847</v>
      </c>
      <c r="B5223" s="488" t="s">
        <v>81</v>
      </c>
      <c r="C5223" s="488">
        <v>2</v>
      </c>
      <c r="D5223" s="488">
        <v>26</v>
      </c>
      <c r="E5223" s="488">
        <v>2142</v>
      </c>
      <c r="F5223" s="488">
        <v>40</v>
      </c>
      <c r="G5223" s="488">
        <v>1.7</v>
      </c>
      <c r="H5223" s="488">
        <v>1</v>
      </c>
      <c r="I5223" s="488">
        <v>33</v>
      </c>
      <c r="J5223" s="489">
        <v>60.3</v>
      </c>
      <c r="K5223" s="490">
        <f>IFERROR(TablaAforos[[#This Row],[AREA DEL POTRERO]]/TablaAforos[[#This Row],[NUMERO VACAS LOTE]]/TablaAforos[[#This Row],[DIAS OCUPACION]],"")</f>
        <v>53.55</v>
      </c>
      <c r="L5223" s="491">
        <f t="shared" si="912"/>
        <v>2025</v>
      </c>
      <c r="M5223" s="491">
        <f t="shared" si="913"/>
        <v>7</v>
      </c>
      <c r="N5223" s="491">
        <f t="shared" si="914"/>
        <v>9</v>
      </c>
      <c r="O5223" s="491">
        <v>6</v>
      </c>
      <c r="P5223" s="491" t="s">
        <v>220</v>
      </c>
      <c r="Q5223" s="488"/>
    </row>
    <row r="5224" spans="1:17">
      <c r="A5224" s="487">
        <v>45847</v>
      </c>
      <c r="B5224" s="488" t="s">
        <v>82</v>
      </c>
      <c r="C5224" s="488" t="s">
        <v>86</v>
      </c>
      <c r="D5224" s="488">
        <v>7</v>
      </c>
      <c r="E5224" s="488">
        <v>2500</v>
      </c>
      <c r="F5224" s="488">
        <v>39</v>
      </c>
      <c r="G5224" s="488">
        <v>2.2000000000000002</v>
      </c>
      <c r="H5224" s="488">
        <v>1</v>
      </c>
      <c r="I5224" s="488">
        <v>34</v>
      </c>
      <c r="J5224" s="489">
        <v>84.6</v>
      </c>
      <c r="K5224" s="490">
        <f>IFERROR(TablaAforos[[#This Row],[AREA DEL POTRERO]]/TablaAforos[[#This Row],[NUMERO VACAS LOTE]]/TablaAforos[[#This Row],[DIAS OCUPACION]],"")</f>
        <v>64.102564102564102</v>
      </c>
      <c r="L5224" s="491">
        <f t="shared" si="912"/>
        <v>2025</v>
      </c>
      <c r="M5224" s="491">
        <f t="shared" si="913"/>
        <v>7</v>
      </c>
      <c r="N5224" s="491">
        <f t="shared" si="914"/>
        <v>9</v>
      </c>
      <c r="O5224" s="491">
        <v>6</v>
      </c>
      <c r="P5224" s="491" t="s">
        <v>220</v>
      </c>
      <c r="Q5224" s="488"/>
    </row>
    <row r="5225" spans="1:17">
      <c r="A5225" s="487">
        <v>45847</v>
      </c>
      <c r="B5225" s="488" t="s">
        <v>82</v>
      </c>
      <c r="C5225" s="488" t="s">
        <v>87</v>
      </c>
      <c r="D5225" s="488">
        <v>47</v>
      </c>
      <c r="E5225" s="488">
        <v>2500</v>
      </c>
      <c r="F5225" s="488">
        <v>37</v>
      </c>
      <c r="G5225" s="488">
        <v>2.2999999999999998</v>
      </c>
      <c r="H5225" s="488">
        <v>1</v>
      </c>
      <c r="I5225" s="488">
        <v>31</v>
      </c>
      <c r="J5225" s="489">
        <v>96.5</v>
      </c>
      <c r="K5225" s="490">
        <f>IFERROR(TablaAforos[[#This Row],[AREA DEL POTRERO]]/TablaAforos[[#This Row],[NUMERO VACAS LOTE]]/TablaAforos[[#This Row],[DIAS OCUPACION]],"")</f>
        <v>67.567567567567565</v>
      </c>
      <c r="L5225" s="491">
        <f t="shared" si="912"/>
        <v>2025</v>
      </c>
      <c r="M5225" s="491">
        <f t="shared" si="913"/>
        <v>7</v>
      </c>
      <c r="N5225" s="491">
        <f t="shared" si="914"/>
        <v>9</v>
      </c>
      <c r="O5225" s="491">
        <v>6</v>
      </c>
      <c r="P5225" s="491" t="s">
        <v>220</v>
      </c>
      <c r="Q5225" s="488"/>
    </row>
    <row r="5226" spans="1:17">
      <c r="A5226" s="487">
        <v>45846</v>
      </c>
      <c r="B5226" s="488" t="s">
        <v>88</v>
      </c>
      <c r="C5226" s="488">
        <v>1</v>
      </c>
      <c r="D5226" s="488">
        <v>12</v>
      </c>
      <c r="E5226" s="488">
        <v>7920</v>
      </c>
      <c r="F5226" s="488">
        <v>52</v>
      </c>
      <c r="G5226" s="488">
        <v>1.9</v>
      </c>
      <c r="H5226" s="488">
        <v>2</v>
      </c>
      <c r="I5226" s="488">
        <v>33</v>
      </c>
      <c r="J5226" s="489">
        <v>118</v>
      </c>
      <c r="K5226" s="490">
        <f>IFERROR(TablaAforos[[#This Row],[AREA DEL POTRERO]]/TablaAforos[[#This Row],[NUMERO VACAS LOTE]]/TablaAforos[[#This Row],[DIAS OCUPACION]],"")</f>
        <v>76.15384615384616</v>
      </c>
      <c r="L5226" s="491">
        <f t="shared" si="912"/>
        <v>2025</v>
      </c>
      <c r="M5226" s="491">
        <f t="shared" si="913"/>
        <v>7</v>
      </c>
      <c r="N5226" s="491">
        <f t="shared" si="914"/>
        <v>8</v>
      </c>
      <c r="O5226" s="491">
        <v>6</v>
      </c>
      <c r="P5226" s="491" t="s">
        <v>222</v>
      </c>
      <c r="Q5226" s="488"/>
    </row>
    <row r="5227" spans="1:17" ht="20.25" customHeight="1">
      <c r="A5227" s="487">
        <v>45848</v>
      </c>
      <c r="B5227" s="488" t="s">
        <v>81</v>
      </c>
      <c r="C5227" s="488">
        <v>2</v>
      </c>
      <c r="D5227" s="488">
        <v>15</v>
      </c>
      <c r="E5227" s="488">
        <v>2908</v>
      </c>
      <c r="F5227" s="488">
        <v>40</v>
      </c>
      <c r="G5227" s="488">
        <v>2</v>
      </c>
      <c r="H5227" s="488">
        <v>1</v>
      </c>
      <c r="I5227" s="488">
        <v>33</v>
      </c>
      <c r="J5227" s="489">
        <v>107</v>
      </c>
      <c r="K5227" s="490">
        <f>IFERROR(TablaAforos[[#This Row],[AREA DEL POTRERO]]/TablaAforos[[#This Row],[NUMERO VACAS LOTE]]/TablaAforos[[#This Row],[DIAS OCUPACION]],"")</f>
        <v>72.7</v>
      </c>
      <c r="L5227" s="491">
        <f t="shared" si="912"/>
        <v>2025</v>
      </c>
      <c r="M5227" s="491">
        <f t="shared" si="913"/>
        <v>7</v>
      </c>
      <c r="N5227" s="491">
        <f t="shared" si="914"/>
        <v>10</v>
      </c>
      <c r="O5227" s="491">
        <v>6</v>
      </c>
      <c r="P5227" s="491" t="s">
        <v>220</v>
      </c>
      <c r="Q5227" s="488"/>
    </row>
    <row r="5228" spans="1:17" ht="20.25" customHeight="1">
      <c r="A5228" s="487">
        <v>45848</v>
      </c>
      <c r="B5228" s="488" t="s">
        <v>82</v>
      </c>
      <c r="C5228" s="488" t="s">
        <v>86</v>
      </c>
      <c r="D5228" s="488">
        <v>8</v>
      </c>
      <c r="E5228" s="488">
        <v>2500</v>
      </c>
      <c r="F5228" s="488">
        <v>39</v>
      </c>
      <c r="G5228" s="488">
        <v>2.7</v>
      </c>
      <c r="H5228" s="488">
        <v>1</v>
      </c>
      <c r="I5228" s="488">
        <v>34</v>
      </c>
      <c r="J5228" s="489">
        <v>105</v>
      </c>
      <c r="K5228" s="490">
        <f>IFERROR(TablaAforos[[#This Row],[AREA DEL POTRERO]]/TablaAforos[[#This Row],[NUMERO VACAS LOTE]]/TablaAforos[[#This Row],[DIAS OCUPACION]],"")</f>
        <v>64.102564102564102</v>
      </c>
      <c r="L5228" s="491">
        <f t="shared" si="912"/>
        <v>2025</v>
      </c>
      <c r="M5228" s="491">
        <f t="shared" si="913"/>
        <v>7</v>
      </c>
      <c r="N5228" s="491">
        <f t="shared" si="914"/>
        <v>10</v>
      </c>
      <c r="O5228" s="491">
        <v>6</v>
      </c>
      <c r="P5228" s="491" t="s">
        <v>220</v>
      </c>
      <c r="Q5228" s="488"/>
    </row>
    <row r="5229" spans="1:17" ht="20.25" customHeight="1">
      <c r="A5229" s="487">
        <v>45848</v>
      </c>
      <c r="B5229" s="488" t="s">
        <v>82</v>
      </c>
      <c r="C5229" s="488" t="s">
        <v>87</v>
      </c>
      <c r="D5229" s="488">
        <v>48</v>
      </c>
      <c r="E5229" s="488">
        <v>2500</v>
      </c>
      <c r="F5229" s="488">
        <v>37</v>
      </c>
      <c r="G5229" s="488">
        <v>2.2000000000000002</v>
      </c>
      <c r="H5229" s="488">
        <v>1</v>
      </c>
      <c r="I5229" s="488">
        <v>31</v>
      </c>
      <c r="J5229" s="489">
        <v>89.2</v>
      </c>
      <c r="K5229" s="490">
        <f>IFERROR(TablaAforos[[#This Row],[AREA DEL POTRERO]]/TablaAforos[[#This Row],[NUMERO VACAS LOTE]]/TablaAforos[[#This Row],[DIAS OCUPACION]],"")</f>
        <v>67.567567567567565</v>
      </c>
      <c r="L5229" s="491">
        <f t="shared" si="912"/>
        <v>2025</v>
      </c>
      <c r="M5229" s="491">
        <f t="shared" si="913"/>
        <v>7</v>
      </c>
      <c r="N5229" s="491">
        <f t="shared" si="914"/>
        <v>10</v>
      </c>
      <c r="O5229" s="491">
        <v>6</v>
      </c>
      <c r="P5229" s="491" t="s">
        <v>220</v>
      </c>
      <c r="Q5229" s="488"/>
    </row>
    <row r="5230" spans="1:17" ht="20.25" customHeight="1">
      <c r="A5230" s="503">
        <v>45848</v>
      </c>
      <c r="B5230" s="504" t="s">
        <v>88</v>
      </c>
      <c r="C5230" s="504">
        <v>1</v>
      </c>
      <c r="D5230" s="504">
        <v>13</v>
      </c>
      <c r="E5230" s="504">
        <v>11460</v>
      </c>
      <c r="F5230" s="504">
        <v>52</v>
      </c>
      <c r="G5230" s="504">
        <v>1.9</v>
      </c>
      <c r="H5230" s="504">
        <v>4</v>
      </c>
      <c r="I5230" s="504">
        <v>33</v>
      </c>
      <c r="J5230" s="505">
        <v>65.5</v>
      </c>
      <c r="K5230" s="506">
        <f>IFERROR(TablaAforos[[#This Row],[AREA DEL POTRERO]]/TablaAforos[[#This Row],[NUMERO VACAS LOTE]]/TablaAforos[[#This Row],[DIAS OCUPACION]],"")</f>
        <v>55.096153846153847</v>
      </c>
      <c r="L5230" s="507">
        <f>YEAR(A5230)</f>
        <v>2025</v>
      </c>
      <c r="M5230" s="507">
        <f>MONTH(A5230)</f>
        <v>7</v>
      </c>
      <c r="N5230" s="507">
        <f>DAY(A5230)</f>
        <v>10</v>
      </c>
      <c r="O5230" s="507">
        <v>6</v>
      </c>
      <c r="P5230" s="507" t="s">
        <v>222</v>
      </c>
      <c r="Q5230" s="504"/>
    </row>
    <row r="5231" spans="1:17" ht="20.25" customHeight="1">
      <c r="A5231" s="487">
        <v>45849</v>
      </c>
      <c r="B5231" s="488" t="s">
        <v>81</v>
      </c>
      <c r="C5231" s="488">
        <v>1</v>
      </c>
      <c r="D5231" s="488">
        <v>14</v>
      </c>
      <c r="E5231" s="488">
        <v>2247</v>
      </c>
      <c r="F5231" s="488">
        <v>35</v>
      </c>
      <c r="G5231" s="488">
        <v>1.5</v>
      </c>
      <c r="H5231" s="488">
        <v>1</v>
      </c>
      <c r="I5231" s="488">
        <v>31</v>
      </c>
      <c r="J5231" s="489">
        <v>60.5</v>
      </c>
      <c r="K5231" s="490">
        <f>IFERROR(TablaAforos[[#This Row],[AREA DEL POTRERO]]/TablaAforos[[#This Row],[NUMERO VACAS LOTE]]/TablaAforos[[#This Row],[DIAS OCUPACION]],"")</f>
        <v>64.2</v>
      </c>
      <c r="L5231" s="491">
        <f t="shared" si="912"/>
        <v>2025</v>
      </c>
      <c r="M5231" s="491">
        <f t="shared" si="913"/>
        <v>7</v>
      </c>
      <c r="N5231" s="491">
        <f t="shared" si="914"/>
        <v>11</v>
      </c>
      <c r="O5231" s="491">
        <v>6</v>
      </c>
      <c r="P5231" s="491" t="s">
        <v>220</v>
      </c>
      <c r="Q5231" s="488"/>
    </row>
    <row r="5232" spans="1:17">
      <c r="A5232" s="487">
        <v>45849</v>
      </c>
      <c r="B5232" s="488" t="s">
        <v>81</v>
      </c>
      <c r="C5232" s="488">
        <v>2</v>
      </c>
      <c r="D5232" s="488">
        <v>16</v>
      </c>
      <c r="E5232" s="488">
        <v>2327</v>
      </c>
      <c r="F5232" s="488">
        <v>40</v>
      </c>
      <c r="G5232" s="488">
        <v>2.1</v>
      </c>
      <c r="H5232" s="488">
        <v>1</v>
      </c>
      <c r="I5232" s="488">
        <v>33</v>
      </c>
      <c r="J5232" s="489">
        <v>83.6</v>
      </c>
      <c r="K5232" s="490">
        <f>IFERROR(TablaAforos[[#This Row],[AREA DEL POTRERO]]/TablaAforos[[#This Row],[NUMERO VACAS LOTE]]/TablaAforos[[#This Row],[DIAS OCUPACION]],"")</f>
        <v>58.174999999999997</v>
      </c>
      <c r="L5232" s="491">
        <f t="shared" si="912"/>
        <v>2025</v>
      </c>
      <c r="M5232" s="491">
        <f t="shared" si="913"/>
        <v>7</v>
      </c>
      <c r="N5232" s="491">
        <f t="shared" si="914"/>
        <v>11</v>
      </c>
      <c r="O5232" s="491">
        <v>6</v>
      </c>
      <c r="P5232" s="491" t="s">
        <v>220</v>
      </c>
      <c r="Q5232" s="488"/>
    </row>
    <row r="5233" spans="1:17">
      <c r="A5233" s="503">
        <v>45849</v>
      </c>
      <c r="B5233" s="504" t="s">
        <v>82</v>
      </c>
      <c r="C5233" s="504" t="s">
        <v>86</v>
      </c>
      <c r="D5233" s="504">
        <v>9</v>
      </c>
      <c r="E5233" s="504">
        <v>2500</v>
      </c>
      <c r="F5233" s="504">
        <v>41</v>
      </c>
      <c r="G5233" s="504">
        <v>2.2999999999999998</v>
      </c>
      <c r="H5233" s="504">
        <v>1</v>
      </c>
      <c r="I5233" s="504">
        <v>34</v>
      </c>
      <c r="J5233" s="505">
        <v>86.7</v>
      </c>
      <c r="K5233" s="506">
        <f>IFERROR(TablaAforos[[#This Row],[AREA DEL POTRERO]]/TablaAforos[[#This Row],[NUMERO VACAS LOTE]]/TablaAforos[[#This Row],[DIAS OCUPACION]],"")</f>
        <v>60.975609756097562</v>
      </c>
      <c r="L5233" s="507">
        <f>YEAR(A5233)</f>
        <v>2025</v>
      </c>
      <c r="M5233" s="507">
        <f>MONTH(A5233)</f>
        <v>7</v>
      </c>
      <c r="N5233" s="507">
        <f>DAY(A5233)</f>
        <v>11</v>
      </c>
      <c r="O5233" s="507">
        <v>6</v>
      </c>
      <c r="P5233" s="507" t="s">
        <v>220</v>
      </c>
      <c r="Q5233" s="504"/>
    </row>
    <row r="5234" spans="1:17">
      <c r="A5234" s="487">
        <v>45849</v>
      </c>
      <c r="B5234" s="488" t="s">
        <v>82</v>
      </c>
      <c r="C5234" s="488" t="s">
        <v>87</v>
      </c>
      <c r="D5234" s="488">
        <v>49</v>
      </c>
      <c r="E5234" s="488">
        <v>2500</v>
      </c>
      <c r="F5234" s="488">
        <v>37</v>
      </c>
      <c r="G5234" s="488">
        <v>1.9</v>
      </c>
      <c r="H5234" s="488">
        <v>1</v>
      </c>
      <c r="I5234" s="488">
        <v>31</v>
      </c>
      <c r="J5234" s="489">
        <v>79.900000000000006</v>
      </c>
      <c r="K5234" s="490">
        <f>IFERROR(TablaAforos[[#This Row],[AREA DEL POTRERO]]/TablaAforos[[#This Row],[NUMERO VACAS LOTE]]/TablaAforos[[#This Row],[DIAS OCUPACION]],"")</f>
        <v>67.567567567567565</v>
      </c>
      <c r="L5234" s="491">
        <f t="shared" si="912"/>
        <v>2025</v>
      </c>
      <c r="M5234" s="491">
        <f t="shared" si="913"/>
        <v>7</v>
      </c>
      <c r="N5234" s="491">
        <f t="shared" si="914"/>
        <v>11</v>
      </c>
      <c r="O5234" s="491">
        <v>6</v>
      </c>
      <c r="P5234" s="491" t="s">
        <v>220</v>
      </c>
      <c r="Q5234" s="488"/>
    </row>
    <row r="5235" spans="1:17">
      <c r="A5235" s="503">
        <v>45850</v>
      </c>
      <c r="B5235" s="508" t="s">
        <v>82</v>
      </c>
      <c r="C5235" s="508" t="s">
        <v>86</v>
      </c>
      <c r="D5235" s="508">
        <v>10</v>
      </c>
      <c r="E5235" s="508">
        <v>2500</v>
      </c>
      <c r="F5235" s="508">
        <v>41</v>
      </c>
      <c r="G5235" s="508">
        <v>2.1</v>
      </c>
      <c r="H5235" s="508">
        <v>1</v>
      </c>
      <c r="I5235" s="508">
        <v>34</v>
      </c>
      <c r="J5235" s="505">
        <v>77.900000000000006</v>
      </c>
      <c r="K5235" s="509">
        <f>IFERROR(TablaAforos[[#This Row],[AREA DEL POTRERO]]/TablaAforos[[#This Row],[NUMERO VACAS LOTE]]/TablaAforos[[#This Row],[DIAS OCUPACION]],"")</f>
        <v>60.975609756097562</v>
      </c>
      <c r="L5235" s="510">
        <f t="shared" ref="L5235:L5242" si="915">YEAR(A5235)</f>
        <v>2025</v>
      </c>
      <c r="M5235" s="510">
        <f t="shared" ref="M5235:M5242" si="916">MONTH(A5235)</f>
        <v>7</v>
      </c>
      <c r="N5235" s="510">
        <f t="shared" ref="N5235:N5242" si="917">DAY(A5235)</f>
        <v>12</v>
      </c>
      <c r="O5235" s="510">
        <v>6</v>
      </c>
      <c r="P5235" s="510" t="s">
        <v>220</v>
      </c>
      <c r="Q5235" s="508"/>
    </row>
    <row r="5236" spans="1:17">
      <c r="A5236" s="503">
        <v>45853</v>
      </c>
      <c r="B5236" s="504" t="s">
        <v>82</v>
      </c>
      <c r="C5236" s="504" t="s">
        <v>86</v>
      </c>
      <c r="D5236" s="504">
        <v>16</v>
      </c>
      <c r="E5236" s="504">
        <v>2500</v>
      </c>
      <c r="F5236" s="504">
        <v>41</v>
      </c>
      <c r="G5236" s="504">
        <v>1.8</v>
      </c>
      <c r="H5236" s="504">
        <v>1</v>
      </c>
      <c r="I5236" s="504">
        <v>37</v>
      </c>
      <c r="J5236" s="505">
        <v>67.7</v>
      </c>
      <c r="K5236" s="506">
        <f>IFERROR(TablaAforos[[#This Row],[AREA DEL POTRERO]]/TablaAforos[[#This Row],[NUMERO VACAS LOTE]]/TablaAforos[[#This Row],[DIAS OCUPACION]],"")</f>
        <v>60.975609756097562</v>
      </c>
      <c r="L5236" s="507">
        <f t="shared" si="915"/>
        <v>2025</v>
      </c>
      <c r="M5236" s="507">
        <f t="shared" si="916"/>
        <v>7</v>
      </c>
      <c r="N5236" s="507">
        <f t="shared" si="917"/>
        <v>15</v>
      </c>
      <c r="O5236" s="507">
        <v>6</v>
      </c>
      <c r="P5236" s="507" t="s">
        <v>220</v>
      </c>
      <c r="Q5236" s="504"/>
    </row>
    <row r="5237" spans="1:17">
      <c r="A5237" s="503">
        <v>45854</v>
      </c>
      <c r="B5237" s="504" t="s">
        <v>81</v>
      </c>
      <c r="C5237" s="504">
        <v>1</v>
      </c>
      <c r="D5237" s="504">
        <v>57</v>
      </c>
      <c r="E5237" s="504">
        <v>2750</v>
      </c>
      <c r="F5237" s="504">
        <v>36</v>
      </c>
      <c r="G5237" s="504">
        <v>1.5</v>
      </c>
      <c r="H5237" s="504">
        <v>1</v>
      </c>
      <c r="I5237" s="504">
        <v>30</v>
      </c>
      <c r="J5237" s="505">
        <v>72.400000000000006</v>
      </c>
      <c r="K5237" s="506">
        <f>IFERROR(TablaAforos[[#This Row],[AREA DEL POTRERO]]/TablaAforos[[#This Row],[NUMERO VACAS LOTE]]/TablaAforos[[#This Row],[DIAS OCUPACION]],"")</f>
        <v>76.388888888888886</v>
      </c>
      <c r="L5237" s="507">
        <f t="shared" si="915"/>
        <v>2025</v>
      </c>
      <c r="M5237" s="507">
        <f t="shared" si="916"/>
        <v>7</v>
      </c>
      <c r="N5237" s="507">
        <f t="shared" si="917"/>
        <v>16</v>
      </c>
      <c r="O5237" s="507">
        <v>6</v>
      </c>
      <c r="P5237" s="507" t="s">
        <v>224</v>
      </c>
      <c r="Q5237" s="504"/>
    </row>
    <row r="5238" spans="1:17">
      <c r="A5238" s="503">
        <v>45854</v>
      </c>
      <c r="B5238" s="504" t="s">
        <v>81</v>
      </c>
      <c r="C5238" s="504">
        <v>2</v>
      </c>
      <c r="D5238" s="504">
        <v>77</v>
      </c>
      <c r="E5238" s="504">
        <v>2066</v>
      </c>
      <c r="F5238" s="504">
        <v>39</v>
      </c>
      <c r="G5238" s="504">
        <v>2.1</v>
      </c>
      <c r="H5238" s="504">
        <v>1</v>
      </c>
      <c r="I5238" s="504">
        <v>34</v>
      </c>
      <c r="J5238" s="505">
        <v>66.7</v>
      </c>
      <c r="K5238" s="506">
        <f>IFERROR(TablaAforos[[#This Row],[AREA DEL POTRERO]]/TablaAforos[[#This Row],[NUMERO VACAS LOTE]]/TablaAforos[[#This Row],[DIAS OCUPACION]],"")</f>
        <v>52.974358974358971</v>
      </c>
      <c r="L5238" s="507">
        <f t="shared" si="915"/>
        <v>2025</v>
      </c>
      <c r="M5238" s="507">
        <f t="shared" si="916"/>
        <v>7</v>
      </c>
      <c r="N5238" s="507">
        <f t="shared" si="917"/>
        <v>16</v>
      </c>
      <c r="O5238" s="507">
        <v>6</v>
      </c>
      <c r="P5238" s="507" t="s">
        <v>220</v>
      </c>
      <c r="Q5238" s="504"/>
    </row>
    <row r="5239" spans="1:17">
      <c r="A5239" s="503">
        <v>45854</v>
      </c>
      <c r="B5239" s="504" t="s">
        <v>82</v>
      </c>
      <c r="C5239" s="504" t="s">
        <v>86</v>
      </c>
      <c r="D5239" s="504">
        <v>17</v>
      </c>
      <c r="E5239" s="504">
        <v>2500</v>
      </c>
      <c r="F5239" s="504">
        <v>40</v>
      </c>
      <c r="G5239" s="504">
        <v>2.7</v>
      </c>
      <c r="H5239" s="504">
        <v>1</v>
      </c>
      <c r="I5239" s="504">
        <v>37</v>
      </c>
      <c r="J5239" s="505">
        <v>103</v>
      </c>
      <c r="K5239" s="506">
        <f>IFERROR(TablaAforos[[#This Row],[AREA DEL POTRERO]]/TablaAforos[[#This Row],[NUMERO VACAS LOTE]]/TablaAforos[[#This Row],[DIAS OCUPACION]],"")</f>
        <v>62.5</v>
      </c>
      <c r="L5239" s="507">
        <f t="shared" si="915"/>
        <v>2025</v>
      </c>
      <c r="M5239" s="507">
        <f t="shared" si="916"/>
        <v>7</v>
      </c>
      <c r="N5239" s="507">
        <f t="shared" si="917"/>
        <v>16</v>
      </c>
      <c r="O5239" s="507">
        <v>6</v>
      </c>
      <c r="P5239" s="507" t="s">
        <v>220</v>
      </c>
      <c r="Q5239" s="504"/>
    </row>
    <row r="5240" spans="1:17">
      <c r="A5240" s="503">
        <v>45855</v>
      </c>
      <c r="B5240" s="504" t="s">
        <v>81</v>
      </c>
      <c r="C5240" s="504">
        <v>2</v>
      </c>
      <c r="D5240" s="504">
        <v>76</v>
      </c>
      <c r="E5240" s="504">
        <v>2562</v>
      </c>
      <c r="F5240" s="504">
        <v>39</v>
      </c>
      <c r="G5240" s="504">
        <v>2.1</v>
      </c>
      <c r="H5240" s="504">
        <v>1</v>
      </c>
      <c r="I5240" s="504">
        <v>34</v>
      </c>
      <c r="J5240" s="505">
        <v>84</v>
      </c>
      <c r="K5240" s="506">
        <f>IFERROR(TablaAforos[[#This Row],[AREA DEL POTRERO]]/TablaAforos[[#This Row],[NUMERO VACAS LOTE]]/TablaAforos[[#This Row],[DIAS OCUPACION]],"")</f>
        <v>65.692307692307693</v>
      </c>
      <c r="L5240" s="507">
        <f t="shared" si="915"/>
        <v>2025</v>
      </c>
      <c r="M5240" s="507">
        <f t="shared" si="916"/>
        <v>7</v>
      </c>
      <c r="N5240" s="507">
        <f t="shared" si="917"/>
        <v>17</v>
      </c>
      <c r="O5240" s="507">
        <v>6</v>
      </c>
      <c r="P5240" s="507" t="s">
        <v>220</v>
      </c>
      <c r="Q5240" s="504"/>
    </row>
    <row r="5241" spans="1:17">
      <c r="A5241" s="503">
        <v>45856</v>
      </c>
      <c r="B5241" s="504" t="s">
        <v>81</v>
      </c>
      <c r="C5241" s="504">
        <v>1</v>
      </c>
      <c r="D5241" s="504">
        <v>56</v>
      </c>
      <c r="E5241" s="504">
        <v>2583</v>
      </c>
      <c r="F5241" s="504">
        <v>36</v>
      </c>
      <c r="G5241" s="504">
        <v>1.5</v>
      </c>
      <c r="H5241" s="504">
        <v>1</v>
      </c>
      <c r="I5241" s="504">
        <v>30</v>
      </c>
      <c r="J5241" s="505">
        <v>66.7</v>
      </c>
      <c r="K5241" s="506">
        <f>IFERROR(TablaAforos[[#This Row],[AREA DEL POTRERO]]/TablaAforos[[#This Row],[NUMERO VACAS LOTE]]/TablaAforos[[#This Row],[DIAS OCUPACION]],"")</f>
        <v>71.75</v>
      </c>
      <c r="L5241" s="507">
        <f t="shared" si="915"/>
        <v>2025</v>
      </c>
      <c r="M5241" s="507">
        <f t="shared" si="916"/>
        <v>7</v>
      </c>
      <c r="N5241" s="507">
        <f t="shared" si="917"/>
        <v>18</v>
      </c>
      <c r="O5241" s="507">
        <v>6</v>
      </c>
      <c r="P5241" s="507" t="s">
        <v>224</v>
      </c>
      <c r="Q5241" s="504"/>
    </row>
    <row r="5242" spans="1:17">
      <c r="A5242" s="503">
        <v>45856</v>
      </c>
      <c r="B5242" s="504" t="s">
        <v>81</v>
      </c>
      <c r="C5242" s="504">
        <v>2</v>
      </c>
      <c r="D5242" s="504">
        <v>78</v>
      </c>
      <c r="E5242" s="504">
        <v>1779</v>
      </c>
      <c r="F5242" s="504">
        <v>39</v>
      </c>
      <c r="G5242" s="504">
        <v>1.7</v>
      </c>
      <c r="H5242" s="504">
        <v>1</v>
      </c>
      <c r="I5242" s="504">
        <v>34</v>
      </c>
      <c r="J5242" s="505">
        <v>48.2</v>
      </c>
      <c r="K5242" s="506">
        <f>IFERROR(TablaAforos[[#This Row],[AREA DEL POTRERO]]/TablaAforos[[#This Row],[NUMERO VACAS LOTE]]/TablaAforos[[#This Row],[DIAS OCUPACION]],"")</f>
        <v>45.615384615384613</v>
      </c>
      <c r="L5242" s="507">
        <f t="shared" si="915"/>
        <v>2025</v>
      </c>
      <c r="M5242" s="507">
        <f t="shared" si="916"/>
        <v>7</v>
      </c>
      <c r="N5242" s="507">
        <f t="shared" si="917"/>
        <v>18</v>
      </c>
      <c r="O5242" s="507">
        <v>6</v>
      </c>
      <c r="P5242" s="507" t="s">
        <v>220</v>
      </c>
      <c r="Q5242" s="504"/>
    </row>
    <row r="5243" spans="1:17">
      <c r="A5243" s="526">
        <v>45908</v>
      </c>
      <c r="B5243" s="527" t="s">
        <v>81</v>
      </c>
      <c r="C5243" s="527">
        <v>2</v>
      </c>
      <c r="D5243" s="527">
        <v>30</v>
      </c>
      <c r="E5243" s="527">
        <v>4661</v>
      </c>
      <c r="F5243" s="527">
        <v>38</v>
      </c>
      <c r="G5243" s="527">
        <v>3.2</v>
      </c>
      <c r="H5243" s="527">
        <v>1</v>
      </c>
      <c r="I5243" s="527">
        <v>31</v>
      </c>
      <c r="J5243" s="525">
        <v>118</v>
      </c>
      <c r="K5243" s="528">
        <f>IFERROR(TablaAforos[[#This Row],[AREA DEL POTRERO]]/TablaAforos[[#This Row],[NUMERO VACAS LOTE]]/TablaAforos[[#This Row],[DIAS OCUPACION]],"")</f>
        <v>122.65789473684211</v>
      </c>
      <c r="L5243" s="529">
        <f t="shared" ref="L5243:L5257" si="918">YEAR(A5243)</f>
        <v>2025</v>
      </c>
      <c r="M5243" s="529">
        <f t="shared" ref="M5243:M5257" si="919">MONTH(A5243)</f>
        <v>9</v>
      </c>
      <c r="N5243" s="529">
        <f t="shared" ref="N5243:N5257" si="920">DAY(A5243)</f>
        <v>8</v>
      </c>
      <c r="O5243" s="529">
        <v>0</v>
      </c>
      <c r="P5243" s="529" t="s">
        <v>220</v>
      </c>
      <c r="Q5243" s="527"/>
    </row>
    <row r="5244" spans="1:17">
      <c r="A5244" s="526">
        <v>45908</v>
      </c>
      <c r="B5244" s="527" t="s">
        <v>88</v>
      </c>
      <c r="C5244" s="527">
        <v>1</v>
      </c>
      <c r="D5244" s="527">
        <v>9</v>
      </c>
      <c r="E5244" s="527">
        <v>8011</v>
      </c>
      <c r="F5244" s="527">
        <v>52</v>
      </c>
      <c r="G5244" s="527">
        <v>3.9</v>
      </c>
      <c r="H5244" s="527">
        <v>4</v>
      </c>
      <c r="I5244" s="527">
        <v>52</v>
      </c>
      <c r="J5244" s="525">
        <v>103</v>
      </c>
      <c r="K5244" s="506">
        <f>IFERROR(TablaAforos[[#This Row],[AREA DEL POTRERO]]/TablaAforos[[#This Row],[NUMERO VACAS LOTE]]/TablaAforos[[#This Row],[DIAS OCUPACION]],"")</f>
        <v>38.51442307692308</v>
      </c>
      <c r="L5244" s="529">
        <f t="shared" si="918"/>
        <v>2025</v>
      </c>
      <c r="M5244" s="529">
        <f t="shared" si="919"/>
        <v>9</v>
      </c>
      <c r="N5244" s="529">
        <f t="shared" si="920"/>
        <v>8</v>
      </c>
      <c r="O5244" s="529">
        <v>6</v>
      </c>
      <c r="P5244" s="529" t="s">
        <v>225</v>
      </c>
      <c r="Q5244" s="527"/>
    </row>
    <row r="5245" spans="1:17">
      <c r="A5245" s="526">
        <v>45909</v>
      </c>
      <c r="B5245" s="527" t="s">
        <v>81</v>
      </c>
      <c r="C5245" s="527">
        <v>1</v>
      </c>
      <c r="D5245" s="527">
        <v>59</v>
      </c>
      <c r="E5245" s="527">
        <v>2452</v>
      </c>
      <c r="F5245" s="527">
        <v>33</v>
      </c>
      <c r="G5245" s="527">
        <v>2.4</v>
      </c>
      <c r="H5245" s="527">
        <v>1</v>
      </c>
      <c r="I5245" s="527">
        <v>31</v>
      </c>
      <c r="J5245" s="525">
        <v>110</v>
      </c>
      <c r="K5245" s="528">
        <f>IFERROR(TablaAforos[[#This Row],[AREA DEL POTRERO]]/TablaAforos[[#This Row],[NUMERO VACAS LOTE]]/TablaAforos[[#This Row],[DIAS OCUPACION]],"")</f>
        <v>74.303030303030297</v>
      </c>
      <c r="L5245" s="529">
        <f t="shared" si="918"/>
        <v>2025</v>
      </c>
      <c r="M5245" s="529">
        <f t="shared" si="919"/>
        <v>9</v>
      </c>
      <c r="N5245" s="529">
        <f t="shared" si="920"/>
        <v>9</v>
      </c>
      <c r="O5245" s="529">
        <v>6</v>
      </c>
      <c r="P5245" s="529" t="s">
        <v>220</v>
      </c>
      <c r="Q5245" s="527"/>
    </row>
    <row r="5246" spans="1:17">
      <c r="A5246" s="526">
        <v>45909</v>
      </c>
      <c r="B5246" s="527" t="s">
        <v>81</v>
      </c>
      <c r="C5246" s="527">
        <v>2</v>
      </c>
      <c r="D5246" s="527">
        <v>29</v>
      </c>
      <c r="E5246" s="527">
        <v>1925</v>
      </c>
      <c r="F5246" s="527">
        <v>38</v>
      </c>
      <c r="G5246" s="527">
        <v>2</v>
      </c>
      <c r="H5246" s="527">
        <v>1</v>
      </c>
      <c r="I5246" s="527">
        <v>31</v>
      </c>
      <c r="J5246" s="525">
        <v>62</v>
      </c>
      <c r="K5246" s="528">
        <f>IFERROR(TablaAforos[[#This Row],[AREA DEL POTRERO]]/TablaAforos[[#This Row],[NUMERO VACAS LOTE]]/TablaAforos[[#This Row],[DIAS OCUPACION]],"")</f>
        <v>50.657894736842103</v>
      </c>
      <c r="L5246" s="529">
        <f t="shared" si="918"/>
        <v>2025</v>
      </c>
      <c r="M5246" s="529">
        <f t="shared" si="919"/>
        <v>9</v>
      </c>
      <c r="N5246" s="529">
        <f t="shared" si="920"/>
        <v>9</v>
      </c>
      <c r="O5246" s="529">
        <v>6</v>
      </c>
      <c r="P5246" s="529" t="s">
        <v>220</v>
      </c>
      <c r="Q5246" s="527"/>
    </row>
    <row r="5247" spans="1:17">
      <c r="A5247" s="526">
        <v>45909</v>
      </c>
      <c r="B5247" s="527" t="s">
        <v>82</v>
      </c>
      <c r="C5247" s="527" t="s">
        <v>86</v>
      </c>
      <c r="D5247" s="527">
        <v>2</v>
      </c>
      <c r="E5247" s="527">
        <v>2500</v>
      </c>
      <c r="F5247" s="527">
        <v>39</v>
      </c>
      <c r="G5247" s="527">
        <v>1.9</v>
      </c>
      <c r="H5247" s="527">
        <v>1</v>
      </c>
      <c r="I5247" s="527">
        <v>31</v>
      </c>
      <c r="J5247" s="525">
        <v>74.599999999999994</v>
      </c>
      <c r="K5247" s="506">
        <f>IFERROR(TablaAforos[[#This Row],[AREA DEL POTRERO]]/TablaAforos[[#This Row],[NUMERO VACAS LOTE]]/TablaAforos[[#This Row],[DIAS OCUPACION]],"")</f>
        <v>64.102564102564102</v>
      </c>
      <c r="L5247" s="529">
        <f t="shared" si="918"/>
        <v>2025</v>
      </c>
      <c r="M5247" s="529">
        <f t="shared" si="919"/>
        <v>9</v>
      </c>
      <c r="N5247" s="529">
        <f t="shared" si="920"/>
        <v>9</v>
      </c>
      <c r="O5247" s="529">
        <v>6</v>
      </c>
      <c r="P5247" s="529" t="s">
        <v>220</v>
      </c>
      <c r="Q5247" s="527"/>
    </row>
    <row r="5248" spans="1:17">
      <c r="A5248" s="526">
        <v>45909</v>
      </c>
      <c r="B5248" s="527" t="s">
        <v>82</v>
      </c>
      <c r="C5248" s="527" t="s">
        <v>87</v>
      </c>
      <c r="D5248" s="527">
        <v>66</v>
      </c>
      <c r="E5248" s="527">
        <v>2500</v>
      </c>
      <c r="F5248" s="527">
        <v>38</v>
      </c>
      <c r="G5248" s="527">
        <v>2.2000000000000002</v>
      </c>
      <c r="H5248" s="527">
        <v>1</v>
      </c>
      <c r="I5248" s="527">
        <v>31</v>
      </c>
      <c r="J5248" s="525">
        <v>87.2</v>
      </c>
      <c r="K5248" s="528">
        <f>IFERROR(TablaAforos[[#This Row],[AREA DEL POTRERO]]/TablaAforos[[#This Row],[NUMERO VACAS LOTE]]/TablaAforos[[#This Row],[DIAS OCUPACION]],"")</f>
        <v>65.78947368421052</v>
      </c>
      <c r="L5248" s="529">
        <f t="shared" si="918"/>
        <v>2025</v>
      </c>
      <c r="M5248" s="529">
        <f t="shared" si="919"/>
        <v>9</v>
      </c>
      <c r="N5248" s="529">
        <f t="shared" si="920"/>
        <v>9</v>
      </c>
      <c r="O5248" s="529">
        <v>6</v>
      </c>
      <c r="P5248" s="529" t="s">
        <v>220</v>
      </c>
      <c r="Q5248" s="527"/>
    </row>
    <row r="5249" spans="1:17">
      <c r="A5249" s="526">
        <v>45910</v>
      </c>
      <c r="B5249" s="527" t="s">
        <v>81</v>
      </c>
      <c r="C5249" s="527">
        <v>1</v>
      </c>
      <c r="D5249" s="527">
        <v>61</v>
      </c>
      <c r="E5249" s="527">
        <v>10162</v>
      </c>
      <c r="F5249" s="527">
        <v>32</v>
      </c>
      <c r="G5249" s="527">
        <v>2.6</v>
      </c>
      <c r="H5249" s="527">
        <v>4</v>
      </c>
      <c r="I5249" s="527">
        <v>31</v>
      </c>
      <c r="J5249" s="525">
        <v>101</v>
      </c>
      <c r="K5249" s="528">
        <f>IFERROR(TablaAforos[[#This Row],[AREA DEL POTRERO]]/TablaAforos[[#This Row],[NUMERO VACAS LOTE]]/TablaAforos[[#This Row],[DIAS OCUPACION]],"")</f>
        <v>79.390625</v>
      </c>
      <c r="L5249" s="529">
        <f t="shared" si="918"/>
        <v>2025</v>
      </c>
      <c r="M5249" s="529">
        <f t="shared" si="919"/>
        <v>9</v>
      </c>
      <c r="N5249" s="529">
        <f t="shared" si="920"/>
        <v>10</v>
      </c>
      <c r="O5249" s="529">
        <v>0</v>
      </c>
      <c r="P5249" s="338" t="s">
        <v>220</v>
      </c>
      <c r="Q5249" s="527"/>
    </row>
    <row r="5250" spans="1:17">
      <c r="A5250" s="526">
        <v>45910</v>
      </c>
      <c r="B5250" s="527" t="s">
        <v>81</v>
      </c>
      <c r="C5250" s="527">
        <v>2</v>
      </c>
      <c r="D5250" s="527">
        <v>28</v>
      </c>
      <c r="E5250" s="527">
        <v>2234</v>
      </c>
      <c r="F5250" s="527">
        <v>38</v>
      </c>
      <c r="G5250" s="527">
        <v>2</v>
      </c>
      <c r="H5250" s="527">
        <v>1</v>
      </c>
      <c r="I5250" s="527">
        <v>31</v>
      </c>
      <c r="J5250" s="525">
        <v>71.599999999999994</v>
      </c>
      <c r="K5250" s="528">
        <f>IFERROR(TablaAforos[[#This Row],[AREA DEL POTRERO]]/TablaAforos[[#This Row],[NUMERO VACAS LOTE]]/TablaAforos[[#This Row],[DIAS OCUPACION]],"")</f>
        <v>58.789473684210527</v>
      </c>
      <c r="L5250" s="529">
        <f t="shared" si="918"/>
        <v>2025</v>
      </c>
      <c r="M5250" s="529">
        <f t="shared" si="919"/>
        <v>9</v>
      </c>
      <c r="N5250" s="529">
        <f t="shared" si="920"/>
        <v>10</v>
      </c>
      <c r="O5250" s="529">
        <v>6</v>
      </c>
      <c r="P5250" s="529" t="s">
        <v>220</v>
      </c>
      <c r="Q5250" s="527" t="s">
        <v>128</v>
      </c>
    </row>
    <row r="5251" spans="1:17">
      <c r="A5251" s="526">
        <v>45910</v>
      </c>
      <c r="B5251" s="527" t="s">
        <v>82</v>
      </c>
      <c r="C5251" s="527" t="s">
        <v>86</v>
      </c>
      <c r="D5251" s="527">
        <v>3</v>
      </c>
      <c r="E5251" s="527">
        <v>2500</v>
      </c>
      <c r="F5251" s="527">
        <v>39</v>
      </c>
      <c r="G5251" s="527">
        <v>2.1</v>
      </c>
      <c r="H5251" s="527">
        <v>1</v>
      </c>
      <c r="I5251" s="527">
        <v>31</v>
      </c>
      <c r="J5251" s="525">
        <v>80.8</v>
      </c>
      <c r="K5251" s="528">
        <f>IFERROR(TablaAforos[[#This Row],[AREA DEL POTRERO]]/TablaAforos[[#This Row],[NUMERO VACAS LOTE]]/TablaAforos[[#This Row],[DIAS OCUPACION]],"")</f>
        <v>64.102564102564102</v>
      </c>
      <c r="L5251" s="529">
        <f t="shared" si="918"/>
        <v>2025</v>
      </c>
      <c r="M5251" s="529">
        <f t="shared" si="919"/>
        <v>9</v>
      </c>
      <c r="N5251" s="529">
        <f t="shared" si="920"/>
        <v>10</v>
      </c>
      <c r="O5251" s="529">
        <v>6</v>
      </c>
      <c r="P5251" s="529" t="s">
        <v>220</v>
      </c>
      <c r="Q5251" s="527"/>
    </row>
    <row r="5252" spans="1:17">
      <c r="A5252" s="526">
        <v>45910</v>
      </c>
      <c r="B5252" s="527" t="s">
        <v>82</v>
      </c>
      <c r="C5252" s="527" t="s">
        <v>87</v>
      </c>
      <c r="D5252" s="527">
        <v>67</v>
      </c>
      <c r="E5252" s="527">
        <v>2500</v>
      </c>
      <c r="F5252" s="527">
        <v>38</v>
      </c>
      <c r="G5252" s="527">
        <v>2.2999999999999998</v>
      </c>
      <c r="H5252" s="527">
        <v>1</v>
      </c>
      <c r="I5252" s="527">
        <v>31</v>
      </c>
      <c r="J5252" s="525">
        <v>93.6</v>
      </c>
      <c r="K5252" s="528">
        <f>IFERROR(TablaAforos[[#This Row],[AREA DEL POTRERO]]/TablaAforos[[#This Row],[NUMERO VACAS LOTE]]/TablaAforos[[#This Row],[DIAS OCUPACION]],"")</f>
        <v>65.78947368421052</v>
      </c>
      <c r="L5252" s="529">
        <f t="shared" si="918"/>
        <v>2025</v>
      </c>
      <c r="M5252" s="529">
        <f t="shared" si="919"/>
        <v>9</v>
      </c>
      <c r="N5252" s="529">
        <f t="shared" si="920"/>
        <v>10</v>
      </c>
      <c r="O5252" s="529">
        <v>6</v>
      </c>
      <c r="P5252" s="529" t="s">
        <v>220</v>
      </c>
      <c r="Q5252" s="527"/>
    </row>
    <row r="5253" spans="1:17">
      <c r="A5253" s="335">
        <v>45910</v>
      </c>
      <c r="B5253" s="336" t="s">
        <v>88</v>
      </c>
      <c r="C5253" s="336">
        <v>1</v>
      </c>
      <c r="D5253" s="336">
        <v>10</v>
      </c>
      <c r="E5253" s="336">
        <v>4321</v>
      </c>
      <c r="F5253" s="336">
        <v>52</v>
      </c>
      <c r="G5253" s="336">
        <v>3</v>
      </c>
      <c r="H5253" s="336">
        <v>2</v>
      </c>
      <c r="I5253" s="336">
        <v>33</v>
      </c>
      <c r="J5253" s="21">
        <v>103</v>
      </c>
      <c r="K5253" s="337">
        <f>IFERROR(TablaAforos[[#This Row],[AREA DEL POTRERO]]/TablaAforos[[#This Row],[NUMERO VACAS LOTE]]/TablaAforos[[#This Row],[DIAS OCUPACION]],"")</f>
        <v>41.54807692307692</v>
      </c>
      <c r="L5253" s="338">
        <f>YEAR(A5253)</f>
        <v>2025</v>
      </c>
      <c r="M5253" s="338">
        <f>MONTH(A5253)</f>
        <v>9</v>
      </c>
      <c r="N5253" s="338">
        <f>DAY(A5253)</f>
        <v>10</v>
      </c>
      <c r="O5253" s="338">
        <v>0</v>
      </c>
      <c r="P5253" s="338" t="s">
        <v>225</v>
      </c>
      <c r="Q5253" s="336"/>
    </row>
    <row r="5254" spans="1:17">
      <c r="A5254" s="526">
        <v>45911</v>
      </c>
      <c r="B5254" s="527" t="s">
        <v>81</v>
      </c>
      <c r="C5254" s="527">
        <v>1</v>
      </c>
      <c r="D5254" s="527">
        <v>58</v>
      </c>
      <c r="E5254" s="527">
        <v>2826</v>
      </c>
      <c r="F5254" s="527">
        <v>33</v>
      </c>
      <c r="G5254" s="527">
        <v>2.1</v>
      </c>
      <c r="H5254" s="527">
        <v>1</v>
      </c>
      <c r="I5254" s="527">
        <v>31</v>
      </c>
      <c r="J5254" s="525">
        <v>112</v>
      </c>
      <c r="K5254" s="528">
        <f>IFERROR(TablaAforos[[#This Row],[AREA DEL POTRERO]]/TablaAforos[[#This Row],[NUMERO VACAS LOTE]]/TablaAforos[[#This Row],[DIAS OCUPACION]],"")</f>
        <v>85.63636363636364</v>
      </c>
      <c r="L5254" s="529">
        <f t="shared" si="918"/>
        <v>2025</v>
      </c>
      <c r="M5254" s="529">
        <f t="shared" si="919"/>
        <v>9</v>
      </c>
      <c r="N5254" s="529">
        <f t="shared" si="920"/>
        <v>11</v>
      </c>
      <c r="O5254" s="529">
        <v>6</v>
      </c>
      <c r="P5254" s="529" t="s">
        <v>220</v>
      </c>
      <c r="Q5254" s="527"/>
    </row>
    <row r="5255" spans="1:17">
      <c r="A5255" s="531">
        <v>45911</v>
      </c>
      <c r="B5255" s="532" t="s">
        <v>81</v>
      </c>
      <c r="C5255" s="532">
        <v>2</v>
      </c>
      <c r="D5255" s="532">
        <v>27</v>
      </c>
      <c r="E5255" s="532">
        <v>2312</v>
      </c>
      <c r="F5255" s="532">
        <v>39</v>
      </c>
      <c r="G5255" s="532">
        <v>1.9</v>
      </c>
      <c r="H5255" s="532">
        <v>1</v>
      </c>
      <c r="I5255" s="532">
        <v>31</v>
      </c>
      <c r="J5255" s="533">
        <v>70.3</v>
      </c>
      <c r="K5255" s="534">
        <f>IFERROR(TablaAforos[[#This Row],[AREA DEL POTRERO]]/TablaAforos[[#This Row],[NUMERO VACAS LOTE]]/TablaAforos[[#This Row],[DIAS OCUPACION]],"")</f>
        <v>59.282051282051285</v>
      </c>
      <c r="L5255" s="535">
        <f>YEAR(A5255)</f>
        <v>2025</v>
      </c>
      <c r="M5255" s="535">
        <f>MONTH(A5255)</f>
        <v>9</v>
      </c>
      <c r="N5255" s="535">
        <f>DAY(A5255)</f>
        <v>11</v>
      </c>
      <c r="O5255" s="535">
        <v>6</v>
      </c>
      <c r="P5255" s="535" t="s">
        <v>220</v>
      </c>
      <c r="Q5255" s="532"/>
    </row>
    <row r="5256" spans="1:17">
      <c r="A5256" s="526">
        <v>45911</v>
      </c>
      <c r="B5256" s="527" t="s">
        <v>82</v>
      </c>
      <c r="C5256" s="527" t="s">
        <v>86</v>
      </c>
      <c r="D5256" s="527">
        <v>4</v>
      </c>
      <c r="E5256" s="527">
        <v>2500</v>
      </c>
      <c r="F5256" s="527">
        <v>39</v>
      </c>
      <c r="G5256" s="527">
        <v>2.2000000000000002</v>
      </c>
      <c r="H5256" s="527">
        <v>1</v>
      </c>
      <c r="I5256" s="527">
        <v>31</v>
      </c>
      <c r="J5256" s="525">
        <v>86.9</v>
      </c>
      <c r="K5256" s="528">
        <f>IFERROR(TablaAforos[[#This Row],[AREA DEL POTRERO]]/TablaAforos[[#This Row],[NUMERO VACAS LOTE]]/TablaAforos[[#This Row],[DIAS OCUPACION]],"")</f>
        <v>64.102564102564102</v>
      </c>
      <c r="L5256" s="529">
        <f t="shared" si="918"/>
        <v>2025</v>
      </c>
      <c r="M5256" s="529">
        <f t="shared" si="919"/>
        <v>9</v>
      </c>
      <c r="N5256" s="529">
        <f t="shared" si="920"/>
        <v>11</v>
      </c>
      <c r="O5256" s="529">
        <v>6</v>
      </c>
      <c r="P5256" s="338" t="s">
        <v>220</v>
      </c>
      <c r="Q5256" s="527"/>
    </row>
    <row r="5257" spans="1:17">
      <c r="A5257" s="526">
        <v>45911</v>
      </c>
      <c r="B5257" s="527" t="s">
        <v>82</v>
      </c>
      <c r="C5257" s="527" t="s">
        <v>87</v>
      </c>
      <c r="D5257" s="527">
        <v>68</v>
      </c>
      <c r="E5257" s="527">
        <v>2500</v>
      </c>
      <c r="F5257" s="527">
        <v>38</v>
      </c>
      <c r="G5257" s="527">
        <v>2.5</v>
      </c>
      <c r="H5257" s="527">
        <v>1</v>
      </c>
      <c r="I5257" s="527">
        <v>31</v>
      </c>
      <c r="J5257" s="525">
        <v>99.1</v>
      </c>
      <c r="K5257" s="528">
        <f>IFERROR(TablaAforos[[#This Row],[AREA DEL POTRERO]]/TablaAforos[[#This Row],[NUMERO VACAS LOTE]]/TablaAforos[[#This Row],[DIAS OCUPACION]],"")</f>
        <v>65.78947368421052</v>
      </c>
      <c r="L5257" s="529">
        <f t="shared" si="918"/>
        <v>2025</v>
      </c>
      <c r="M5257" s="529">
        <f t="shared" si="919"/>
        <v>9</v>
      </c>
      <c r="N5257" s="529">
        <f t="shared" si="920"/>
        <v>11</v>
      </c>
      <c r="O5257" s="529">
        <v>6</v>
      </c>
      <c r="P5257" s="529" t="s">
        <v>220</v>
      </c>
      <c r="Q5257" s="527">
        <v>0</v>
      </c>
    </row>
    <row r="5258" spans="1:17">
      <c r="A5258" s="531">
        <v>45912</v>
      </c>
      <c r="B5258" s="532" t="s">
        <v>81</v>
      </c>
      <c r="C5258" s="532">
        <v>2</v>
      </c>
      <c r="D5258" s="532">
        <v>26</v>
      </c>
      <c r="E5258" s="532">
        <v>2142</v>
      </c>
      <c r="F5258" s="532">
        <v>39</v>
      </c>
      <c r="G5258" s="532">
        <v>2.2000000000000002</v>
      </c>
      <c r="H5258" s="532">
        <v>1</v>
      </c>
      <c r="I5258" s="532">
        <v>31</v>
      </c>
      <c r="J5258" s="533">
        <v>72.5</v>
      </c>
      <c r="K5258" s="534">
        <f>IFERROR(TablaAforos[[#This Row],[AREA DEL POTRERO]]/TablaAforos[[#This Row],[NUMERO VACAS LOTE]]/TablaAforos[[#This Row],[DIAS OCUPACION]],"")</f>
        <v>54.92307692307692</v>
      </c>
      <c r="L5258" s="535">
        <f>YEAR(A5258)</f>
        <v>2025</v>
      </c>
      <c r="M5258" s="535">
        <f>MONTH(A5258)</f>
        <v>9</v>
      </c>
      <c r="N5258" s="535">
        <f>DAY(A5258)</f>
        <v>12</v>
      </c>
      <c r="O5258" s="535">
        <v>6</v>
      </c>
      <c r="P5258" s="535" t="s">
        <v>220</v>
      </c>
      <c r="Q5258" s="532"/>
    </row>
    <row r="5259" spans="1:17">
      <c r="A5259" s="335">
        <v>45912</v>
      </c>
      <c r="B5259" s="336" t="s">
        <v>82</v>
      </c>
      <c r="C5259" s="336" t="s">
        <v>86</v>
      </c>
      <c r="D5259" s="336">
        <v>36</v>
      </c>
      <c r="E5259" s="336">
        <v>12728</v>
      </c>
      <c r="F5259" s="336">
        <v>39</v>
      </c>
      <c r="G5259" s="336">
        <v>1.8</v>
      </c>
      <c r="H5259" s="336">
        <v>3.5</v>
      </c>
      <c r="I5259" s="336">
        <v>31</v>
      </c>
      <c r="J5259" s="21">
        <v>102</v>
      </c>
      <c r="K5259" s="337">
        <f>IFERROR(TablaAforos[[#This Row],[AREA DEL POTRERO]]/TablaAforos[[#This Row],[NUMERO VACAS LOTE]]/TablaAforos[[#This Row],[DIAS OCUPACION]],"")</f>
        <v>93.245421245421241</v>
      </c>
      <c r="L5259" s="338">
        <f>YEAR(A5259)</f>
        <v>2025</v>
      </c>
      <c r="M5259" s="338">
        <f>MONTH(A5259)</f>
        <v>9</v>
      </c>
      <c r="N5259" s="338">
        <f>DAY(A5259)</f>
        <v>12</v>
      </c>
      <c r="O5259" s="338">
        <v>6</v>
      </c>
      <c r="P5259" s="338" t="s">
        <v>220</v>
      </c>
      <c r="Q5259" s="336"/>
    </row>
    <row r="5260" spans="1:17">
      <c r="A5260" s="531">
        <v>45912</v>
      </c>
      <c r="B5260" s="532" t="s">
        <v>82</v>
      </c>
      <c r="C5260" s="532" t="s">
        <v>87</v>
      </c>
      <c r="D5260" s="532">
        <v>46</v>
      </c>
      <c r="E5260" s="532">
        <v>2500</v>
      </c>
      <c r="F5260" s="532">
        <v>39</v>
      </c>
      <c r="G5260" s="532">
        <v>2.2000000000000002</v>
      </c>
      <c r="H5260" s="532">
        <v>1</v>
      </c>
      <c r="I5260" s="532">
        <v>31</v>
      </c>
      <c r="J5260" s="533">
        <v>87.2</v>
      </c>
      <c r="K5260" s="534">
        <f>IFERROR(TablaAforos[[#This Row],[AREA DEL POTRERO]]/TablaAforos[[#This Row],[NUMERO VACAS LOTE]]/TablaAforos[[#This Row],[DIAS OCUPACION]],"")</f>
        <v>64.102564102564102</v>
      </c>
      <c r="L5260" s="535">
        <f>YEAR(A5260)</f>
        <v>2025</v>
      </c>
      <c r="M5260" s="535">
        <f>MONTH(A5260)</f>
        <v>9</v>
      </c>
      <c r="N5260" s="535">
        <f>DAY(A5260)</f>
        <v>12</v>
      </c>
      <c r="O5260" s="535">
        <v>6</v>
      </c>
      <c r="P5260" s="535" t="s">
        <v>220</v>
      </c>
      <c r="Q5260" s="532"/>
    </row>
    <row r="5261" spans="1:17">
      <c r="A5261" s="45">
        <v>45912</v>
      </c>
      <c r="B5261" s="20" t="s">
        <v>88</v>
      </c>
      <c r="C5261" s="20">
        <v>1</v>
      </c>
      <c r="D5261" s="20">
        <v>6</v>
      </c>
      <c r="E5261" s="20">
        <v>6600</v>
      </c>
      <c r="F5261" s="20">
        <v>53</v>
      </c>
      <c r="G5261" s="20">
        <v>1.6</v>
      </c>
      <c r="H5261" s="20">
        <v>1.5</v>
      </c>
      <c r="I5261" s="20">
        <v>33</v>
      </c>
      <c r="J5261" s="21">
        <v>82.7</v>
      </c>
      <c r="K5261" s="528">
        <f>IFERROR(TablaAforos[[#This Row],[AREA DEL POTRERO]]/TablaAforos[[#This Row],[NUMERO VACAS LOTE]]/TablaAforos[[#This Row],[DIAS OCUPACION]],"")</f>
        <v>83.018867924528294</v>
      </c>
      <c r="L5261" s="23">
        <f t="shared" ref="L5261:L5286" si="921">YEAR(A5261)</f>
        <v>2025</v>
      </c>
      <c r="M5261" s="23">
        <f t="shared" ref="M5261:M5286" si="922">MONTH(A5261)</f>
        <v>9</v>
      </c>
      <c r="N5261" s="23">
        <f t="shared" ref="N5261:N5286" si="923">DAY(A5261)</f>
        <v>12</v>
      </c>
      <c r="O5261" s="23">
        <v>6</v>
      </c>
      <c r="P5261" s="23" t="s">
        <v>225</v>
      </c>
    </row>
    <row r="5262" spans="1:17">
      <c r="A5262" s="536">
        <v>45913</v>
      </c>
      <c r="B5262" s="537" t="s">
        <v>81</v>
      </c>
      <c r="C5262" s="537">
        <v>1</v>
      </c>
      <c r="D5262" s="537">
        <v>57</v>
      </c>
      <c r="E5262" s="537">
        <v>2750</v>
      </c>
      <c r="F5262" s="537">
        <v>35</v>
      </c>
      <c r="G5262" s="537">
        <v>2</v>
      </c>
      <c r="H5262" s="537">
        <v>1</v>
      </c>
      <c r="I5262" s="537">
        <v>31</v>
      </c>
      <c r="J5262" s="533">
        <v>94.8</v>
      </c>
      <c r="K5262" s="534">
        <f>IFERROR(TablaAforos[[#This Row],[AREA DEL POTRERO]]/TablaAforos[[#This Row],[NUMERO VACAS LOTE]]/TablaAforos[[#This Row],[DIAS OCUPACION]],"")</f>
        <v>78.571428571428569</v>
      </c>
      <c r="L5262" s="538">
        <f>YEAR(A5262)</f>
        <v>2025</v>
      </c>
      <c r="M5262" s="538">
        <f>MONTH(A5262)</f>
        <v>9</v>
      </c>
      <c r="N5262" s="538">
        <f>DAY(A5262)</f>
        <v>13</v>
      </c>
      <c r="O5262" s="538">
        <v>6</v>
      </c>
      <c r="P5262" s="538" t="s">
        <v>220</v>
      </c>
      <c r="Q5262" s="537"/>
    </row>
    <row r="5263" spans="1:17">
      <c r="A5263" s="536">
        <v>45913</v>
      </c>
      <c r="B5263" s="537" t="s">
        <v>81</v>
      </c>
      <c r="C5263" s="537">
        <v>2</v>
      </c>
      <c r="D5263" s="537">
        <v>15</v>
      </c>
      <c r="E5263" s="537">
        <v>2908</v>
      </c>
      <c r="F5263" s="537">
        <v>39</v>
      </c>
      <c r="G5263" s="537">
        <v>1.9</v>
      </c>
      <c r="H5263" s="537">
        <v>1</v>
      </c>
      <c r="I5263" s="537">
        <v>31</v>
      </c>
      <c r="J5263" s="533">
        <v>86.8</v>
      </c>
      <c r="K5263" s="534">
        <f>IFERROR(TablaAforos[[#This Row],[AREA DEL POTRERO]]/TablaAforos[[#This Row],[NUMERO VACAS LOTE]]/TablaAforos[[#This Row],[DIAS OCUPACION]],"")</f>
        <v>74.564102564102569</v>
      </c>
      <c r="L5263" s="538">
        <f>YEAR(A5263)</f>
        <v>2025</v>
      </c>
      <c r="M5263" s="538">
        <f>MONTH(A5263)</f>
        <v>9</v>
      </c>
      <c r="N5263" s="538">
        <f>DAY(A5263)</f>
        <v>13</v>
      </c>
      <c r="O5263" s="538">
        <v>6</v>
      </c>
      <c r="P5263" s="538" t="s">
        <v>220</v>
      </c>
      <c r="Q5263" s="537"/>
    </row>
    <row r="5264" spans="1:17">
      <c r="A5264" s="536">
        <v>45913</v>
      </c>
      <c r="B5264" s="537" t="s">
        <v>82</v>
      </c>
      <c r="C5264" s="537" t="s">
        <v>87</v>
      </c>
      <c r="D5264" s="537">
        <v>47</v>
      </c>
      <c r="E5264" s="537">
        <v>2500</v>
      </c>
      <c r="F5264" s="537">
        <v>39</v>
      </c>
      <c r="G5264" s="537">
        <v>2.2999999999999998</v>
      </c>
      <c r="H5264" s="537">
        <v>1</v>
      </c>
      <c r="I5264" s="537">
        <v>31</v>
      </c>
      <c r="J5264" s="533">
        <v>89.3</v>
      </c>
      <c r="K5264" s="534">
        <f>IFERROR(TablaAforos[[#This Row],[AREA DEL POTRERO]]/TablaAforos[[#This Row],[NUMERO VACAS LOTE]]/TablaAforos[[#This Row],[DIAS OCUPACION]],"")</f>
        <v>64.102564102564102</v>
      </c>
      <c r="L5264" s="538">
        <f>YEAR(A5264)</f>
        <v>2025</v>
      </c>
      <c r="M5264" s="538">
        <f>MONTH(A5264)</f>
        <v>9</v>
      </c>
      <c r="N5264" s="538">
        <f>DAY(A5264)</f>
        <v>13</v>
      </c>
      <c r="O5264" s="538">
        <v>6</v>
      </c>
      <c r="P5264" s="538" t="s">
        <v>220</v>
      </c>
      <c r="Q5264" s="537"/>
    </row>
    <row r="5265" spans="1:17">
      <c r="A5265" s="536">
        <v>45914</v>
      </c>
      <c r="B5265" s="537" t="s">
        <v>81</v>
      </c>
      <c r="C5265" s="537">
        <v>2</v>
      </c>
      <c r="D5265" s="537">
        <v>16</v>
      </c>
      <c r="E5265" s="537">
        <v>2327</v>
      </c>
      <c r="F5265" s="537">
        <v>39</v>
      </c>
      <c r="G5265" s="537">
        <v>1.9</v>
      </c>
      <c r="H5265" s="537">
        <v>1</v>
      </c>
      <c r="I5265" s="537">
        <v>31</v>
      </c>
      <c r="J5265" s="533">
        <v>70.5</v>
      </c>
      <c r="K5265" s="534">
        <f>IFERROR(TablaAforos[[#This Row],[AREA DEL POTRERO]]/TablaAforos[[#This Row],[NUMERO VACAS LOTE]]/TablaAforos[[#This Row],[DIAS OCUPACION]],"")</f>
        <v>59.666666666666664</v>
      </c>
      <c r="L5265" s="538">
        <f>YEAR(A5265)</f>
        <v>2025</v>
      </c>
      <c r="M5265" s="538">
        <f>MONTH(A5265)</f>
        <v>9</v>
      </c>
      <c r="N5265" s="538">
        <f>DAY(A5265)</f>
        <v>14</v>
      </c>
      <c r="O5265" s="538">
        <v>6</v>
      </c>
      <c r="P5265" s="538" t="s">
        <v>220</v>
      </c>
      <c r="Q5265" s="537"/>
    </row>
    <row r="5266" spans="1:17">
      <c r="A5266" s="536">
        <v>45914</v>
      </c>
      <c r="B5266" s="537" t="s">
        <v>82</v>
      </c>
      <c r="C5266" s="537" t="s">
        <v>87</v>
      </c>
      <c r="D5266" s="537">
        <v>48</v>
      </c>
      <c r="E5266" s="537">
        <v>2500</v>
      </c>
      <c r="F5266" s="537">
        <v>39</v>
      </c>
      <c r="G5266" s="537">
        <v>2.9</v>
      </c>
      <c r="H5266" s="537">
        <v>1</v>
      </c>
      <c r="I5266" s="537">
        <v>31</v>
      </c>
      <c r="J5266" s="533">
        <v>113</v>
      </c>
      <c r="K5266" s="534">
        <f>IFERROR(TablaAforos[[#This Row],[AREA DEL POTRERO]]/TablaAforos[[#This Row],[NUMERO VACAS LOTE]]/TablaAforos[[#This Row],[DIAS OCUPACION]],"")</f>
        <v>64.102564102564102</v>
      </c>
      <c r="L5266" s="538">
        <f>YEAR(A5266)</f>
        <v>2025</v>
      </c>
      <c r="M5266" s="538">
        <f>MONTH(A5266)</f>
        <v>9</v>
      </c>
      <c r="N5266" s="538">
        <f>DAY(A5266)</f>
        <v>14</v>
      </c>
      <c r="O5266" s="538">
        <v>6</v>
      </c>
      <c r="P5266" s="538" t="s">
        <v>220</v>
      </c>
      <c r="Q5266" s="537"/>
    </row>
    <row r="5267" spans="1:17">
      <c r="A5267" s="45">
        <v>45914</v>
      </c>
      <c r="B5267" s="20" t="s">
        <v>88</v>
      </c>
      <c r="C5267" s="20">
        <v>1</v>
      </c>
      <c r="D5267" s="20">
        <v>5</v>
      </c>
      <c r="E5267" s="20">
        <v>8100</v>
      </c>
      <c r="F5267" s="20">
        <v>53</v>
      </c>
      <c r="G5267" s="20">
        <v>1.7</v>
      </c>
      <c r="H5267" s="20">
        <v>1.5</v>
      </c>
      <c r="I5267" s="20">
        <v>33</v>
      </c>
      <c r="J5267" s="21">
        <v>106</v>
      </c>
      <c r="K5267" s="22">
        <f>IFERROR(TablaAforos[[#This Row],[AREA DEL POTRERO]]/TablaAforos[[#This Row],[NUMERO VACAS LOTE]]/TablaAforos[[#This Row],[DIAS OCUPACION]],"")</f>
        <v>101.88679245283019</v>
      </c>
      <c r="L5267" s="23">
        <f t="shared" si="921"/>
        <v>2025</v>
      </c>
      <c r="M5267" s="23">
        <f t="shared" si="922"/>
        <v>9</v>
      </c>
      <c r="N5267" s="23">
        <f t="shared" si="923"/>
        <v>14</v>
      </c>
      <c r="O5267" s="23">
        <v>6</v>
      </c>
      <c r="P5267" s="23" t="s">
        <v>225</v>
      </c>
    </row>
    <row r="5268" spans="1:17" hidden="1">
      <c r="J5268" s="21"/>
      <c r="K5268" s="22" t="str">
        <f>IFERROR(TablaAforos[[#This Row],[AREA DEL POTRERO]]/TablaAforos[[#This Row],[NUMERO VACAS LOTE]]/TablaAforos[[#This Row],[DIAS OCUPACION]],"")</f>
        <v/>
      </c>
      <c r="L5268" s="23">
        <f t="shared" si="921"/>
        <v>1900</v>
      </c>
      <c r="M5268" s="23">
        <f t="shared" si="922"/>
        <v>1</v>
      </c>
      <c r="N5268" s="23">
        <f t="shared" si="923"/>
        <v>0</v>
      </c>
    </row>
    <row r="5269" spans="1:17" hidden="1">
      <c r="J5269" s="21"/>
      <c r="K5269" s="22" t="str">
        <f>IFERROR(TablaAforos[[#This Row],[AREA DEL POTRERO]]/TablaAforos[[#This Row],[NUMERO VACAS LOTE]]/TablaAforos[[#This Row],[DIAS OCUPACION]],"")</f>
        <v/>
      </c>
      <c r="L5269" s="23">
        <f t="shared" si="921"/>
        <v>1900</v>
      </c>
      <c r="M5269" s="23">
        <f t="shared" si="922"/>
        <v>1</v>
      </c>
      <c r="N5269" s="23">
        <f t="shared" si="923"/>
        <v>0</v>
      </c>
    </row>
    <row r="5270" spans="1:17" hidden="1">
      <c r="J5270" s="21"/>
      <c r="K5270" s="22" t="str">
        <f>IFERROR(TablaAforos[[#This Row],[AREA DEL POTRERO]]/TablaAforos[[#This Row],[NUMERO VACAS LOTE]]/TablaAforos[[#This Row],[DIAS OCUPACION]],"")</f>
        <v/>
      </c>
      <c r="L5270" s="23">
        <f t="shared" si="921"/>
        <v>1900</v>
      </c>
      <c r="M5270" s="23">
        <f t="shared" si="922"/>
        <v>1</v>
      </c>
      <c r="N5270" s="23">
        <f t="shared" si="923"/>
        <v>0</v>
      </c>
    </row>
    <row r="5271" spans="1:17" hidden="1">
      <c r="J5271" s="21"/>
      <c r="K5271" s="22" t="str">
        <f>IFERROR(TablaAforos[[#This Row],[AREA DEL POTRERO]]/TablaAforos[[#This Row],[NUMERO VACAS LOTE]]/TablaAforos[[#This Row],[DIAS OCUPACION]],"")</f>
        <v/>
      </c>
      <c r="L5271" s="23">
        <f t="shared" si="921"/>
        <v>1900</v>
      </c>
      <c r="M5271" s="23">
        <f t="shared" si="922"/>
        <v>1</v>
      </c>
      <c r="N5271" s="23">
        <f t="shared" si="923"/>
        <v>0</v>
      </c>
    </row>
    <row r="5272" spans="1:17" hidden="1">
      <c r="J5272" s="21"/>
      <c r="K5272" s="22" t="str">
        <f>IFERROR(TablaAforos[[#This Row],[AREA DEL POTRERO]]/TablaAforos[[#This Row],[NUMERO VACAS LOTE]]/TablaAforos[[#This Row],[DIAS OCUPACION]],"")</f>
        <v/>
      </c>
      <c r="L5272" s="23">
        <f t="shared" si="921"/>
        <v>1900</v>
      </c>
      <c r="M5272" s="23">
        <f t="shared" si="922"/>
        <v>1</v>
      </c>
      <c r="N5272" s="23">
        <f t="shared" si="923"/>
        <v>0</v>
      </c>
    </row>
    <row r="5273" spans="1:17" hidden="1">
      <c r="J5273" s="21"/>
      <c r="K5273" s="22" t="str">
        <f>IFERROR(TablaAforos[[#This Row],[AREA DEL POTRERO]]/TablaAforos[[#This Row],[NUMERO VACAS LOTE]]/TablaAforos[[#This Row],[DIAS OCUPACION]],"")</f>
        <v/>
      </c>
      <c r="L5273" s="23">
        <f t="shared" si="921"/>
        <v>1900</v>
      </c>
      <c r="M5273" s="23">
        <f t="shared" si="922"/>
        <v>1</v>
      </c>
      <c r="N5273" s="23">
        <f t="shared" si="923"/>
        <v>0</v>
      </c>
    </row>
    <row r="5274" spans="1:17" hidden="1">
      <c r="J5274" s="21"/>
      <c r="K5274" s="22" t="str">
        <f>IFERROR(TablaAforos[[#This Row],[AREA DEL POTRERO]]/TablaAforos[[#This Row],[NUMERO VACAS LOTE]]/TablaAforos[[#This Row],[DIAS OCUPACION]],"")</f>
        <v/>
      </c>
      <c r="L5274" s="23">
        <f t="shared" si="921"/>
        <v>1900</v>
      </c>
      <c r="M5274" s="23">
        <f t="shared" si="922"/>
        <v>1</v>
      </c>
      <c r="N5274" s="23">
        <f t="shared" si="923"/>
        <v>0</v>
      </c>
    </row>
    <row r="5275" spans="1:17" hidden="1">
      <c r="J5275" s="21"/>
      <c r="K5275" s="22" t="str">
        <f>IFERROR(TablaAforos[[#This Row],[AREA DEL POTRERO]]/TablaAforos[[#This Row],[NUMERO VACAS LOTE]]/TablaAforos[[#This Row],[DIAS OCUPACION]],"")</f>
        <v/>
      </c>
      <c r="L5275" s="23">
        <f t="shared" si="921"/>
        <v>1900</v>
      </c>
      <c r="M5275" s="23">
        <f t="shared" si="922"/>
        <v>1</v>
      </c>
      <c r="N5275" s="23">
        <f t="shared" si="923"/>
        <v>0</v>
      </c>
    </row>
    <row r="5276" spans="1:17" hidden="1">
      <c r="J5276" s="21"/>
      <c r="K5276" s="22" t="str">
        <f>IFERROR(TablaAforos[[#This Row],[AREA DEL POTRERO]]/TablaAforos[[#This Row],[NUMERO VACAS LOTE]]/TablaAforos[[#This Row],[DIAS OCUPACION]],"")</f>
        <v/>
      </c>
      <c r="L5276" s="23">
        <f t="shared" si="921"/>
        <v>1900</v>
      </c>
      <c r="M5276" s="23">
        <f t="shared" si="922"/>
        <v>1</v>
      </c>
      <c r="N5276" s="23">
        <f t="shared" si="923"/>
        <v>0</v>
      </c>
    </row>
    <row r="5277" spans="1:17" hidden="1">
      <c r="J5277" s="21"/>
      <c r="K5277" s="22" t="str">
        <f>IFERROR(TablaAforos[[#This Row],[AREA DEL POTRERO]]/TablaAforos[[#This Row],[NUMERO VACAS LOTE]]/TablaAforos[[#This Row],[DIAS OCUPACION]],"")</f>
        <v/>
      </c>
      <c r="L5277" s="23">
        <f t="shared" si="921"/>
        <v>1900</v>
      </c>
      <c r="M5277" s="23">
        <f t="shared" si="922"/>
        <v>1</v>
      </c>
      <c r="N5277" s="23">
        <f t="shared" si="923"/>
        <v>0</v>
      </c>
    </row>
    <row r="5278" spans="1:17" hidden="1">
      <c r="J5278" s="21"/>
      <c r="K5278" s="22" t="str">
        <f>IFERROR(TablaAforos[[#This Row],[AREA DEL POTRERO]]/TablaAforos[[#This Row],[NUMERO VACAS LOTE]]/TablaAforos[[#This Row],[DIAS OCUPACION]],"")</f>
        <v/>
      </c>
      <c r="L5278" s="23">
        <f t="shared" si="921"/>
        <v>1900</v>
      </c>
      <c r="M5278" s="23">
        <f t="shared" si="922"/>
        <v>1</v>
      </c>
      <c r="N5278" s="23">
        <f t="shared" si="923"/>
        <v>0</v>
      </c>
    </row>
    <row r="5279" spans="1:17" hidden="1">
      <c r="J5279" s="21"/>
      <c r="K5279" s="22" t="str">
        <f>IFERROR(TablaAforos[[#This Row],[AREA DEL POTRERO]]/TablaAforos[[#This Row],[NUMERO VACAS LOTE]]/TablaAforos[[#This Row],[DIAS OCUPACION]],"")</f>
        <v/>
      </c>
      <c r="L5279" s="23">
        <f t="shared" si="921"/>
        <v>1900</v>
      </c>
      <c r="M5279" s="23">
        <f t="shared" si="922"/>
        <v>1</v>
      </c>
      <c r="N5279" s="23">
        <f t="shared" si="923"/>
        <v>0</v>
      </c>
    </row>
    <row r="5280" spans="1:17" hidden="1">
      <c r="J5280" s="21"/>
      <c r="K5280" s="22" t="str">
        <f>IFERROR(TablaAforos[[#This Row],[AREA DEL POTRERO]]/TablaAforos[[#This Row],[NUMERO VACAS LOTE]]/TablaAforos[[#This Row],[DIAS OCUPACION]],"")</f>
        <v/>
      </c>
      <c r="L5280" s="23">
        <f t="shared" si="921"/>
        <v>1900</v>
      </c>
      <c r="M5280" s="23">
        <f t="shared" si="922"/>
        <v>1</v>
      </c>
      <c r="N5280" s="23">
        <f t="shared" si="923"/>
        <v>0</v>
      </c>
    </row>
    <row r="5281" spans="1:17" hidden="1">
      <c r="J5281" s="21"/>
      <c r="K5281" s="22" t="str">
        <f>IFERROR(TablaAforos[[#This Row],[AREA DEL POTRERO]]/TablaAforos[[#This Row],[NUMERO VACAS LOTE]]/TablaAforos[[#This Row],[DIAS OCUPACION]],"")</f>
        <v/>
      </c>
      <c r="L5281" s="23">
        <f t="shared" si="921"/>
        <v>1900</v>
      </c>
      <c r="M5281" s="23">
        <f t="shared" si="922"/>
        <v>1</v>
      </c>
      <c r="N5281" s="23">
        <f t="shared" si="923"/>
        <v>0</v>
      </c>
    </row>
    <row r="5282" spans="1:17" hidden="1">
      <c r="J5282" s="21"/>
      <c r="K5282" s="22" t="str">
        <f>IFERROR(TablaAforos[[#This Row],[AREA DEL POTRERO]]/TablaAforos[[#This Row],[NUMERO VACAS LOTE]]/TablaAforos[[#This Row],[DIAS OCUPACION]],"")</f>
        <v/>
      </c>
      <c r="L5282" s="23">
        <f t="shared" si="921"/>
        <v>1900</v>
      </c>
      <c r="M5282" s="23">
        <f t="shared" si="922"/>
        <v>1</v>
      </c>
      <c r="N5282" s="23">
        <f t="shared" si="923"/>
        <v>0</v>
      </c>
    </row>
    <row r="5283" spans="1:17" hidden="1">
      <c r="J5283" s="21"/>
      <c r="K5283" s="22" t="str">
        <f>IFERROR(TablaAforos[[#This Row],[AREA DEL POTRERO]]/TablaAforos[[#This Row],[NUMERO VACAS LOTE]]/TablaAforos[[#This Row],[DIAS OCUPACION]],"")</f>
        <v/>
      </c>
      <c r="L5283" s="23">
        <f t="shared" si="921"/>
        <v>1900</v>
      </c>
      <c r="M5283" s="23">
        <f t="shared" si="922"/>
        <v>1</v>
      </c>
      <c r="N5283" s="23">
        <f t="shared" si="923"/>
        <v>0</v>
      </c>
    </row>
    <row r="5284" spans="1:17" hidden="1">
      <c r="J5284" s="21"/>
      <c r="K5284" s="22" t="str">
        <f>IFERROR(TablaAforos[[#This Row],[AREA DEL POTRERO]]/TablaAforos[[#This Row],[NUMERO VACAS LOTE]]/TablaAforos[[#This Row],[DIAS OCUPACION]],"")</f>
        <v/>
      </c>
      <c r="L5284" s="23">
        <f t="shared" si="921"/>
        <v>1900</v>
      </c>
      <c r="M5284" s="23">
        <f t="shared" si="922"/>
        <v>1</v>
      </c>
      <c r="N5284" s="23">
        <f t="shared" si="923"/>
        <v>0</v>
      </c>
    </row>
    <row r="5285" spans="1:17" hidden="1">
      <c r="J5285" s="21"/>
      <c r="K5285" s="22" t="str">
        <f>IFERROR(TablaAforos[[#This Row],[AREA DEL POTRERO]]/TablaAforos[[#This Row],[NUMERO VACAS LOTE]]/TablaAforos[[#This Row],[DIAS OCUPACION]],"")</f>
        <v/>
      </c>
      <c r="L5285" s="23">
        <f t="shared" si="921"/>
        <v>1900</v>
      </c>
      <c r="M5285" s="23">
        <f t="shared" si="922"/>
        <v>1</v>
      </c>
      <c r="N5285" s="23">
        <f t="shared" si="923"/>
        <v>0</v>
      </c>
    </row>
    <row r="5286" spans="1:17" hidden="1">
      <c r="J5286" s="21"/>
      <c r="K5286" s="22" t="str">
        <f>IFERROR(TablaAforos[[#This Row],[AREA DEL POTRERO]]/TablaAforos[[#This Row],[NUMERO VACAS LOTE]]/TablaAforos[[#This Row],[DIAS OCUPACION]],"")</f>
        <v/>
      </c>
      <c r="L5286" s="23">
        <f t="shared" si="921"/>
        <v>1900</v>
      </c>
      <c r="M5286" s="23">
        <f t="shared" si="922"/>
        <v>1</v>
      </c>
      <c r="N5286" s="23">
        <f t="shared" si="923"/>
        <v>0</v>
      </c>
    </row>
    <row r="5287" spans="1:17">
      <c r="A5287" s="536">
        <v>45915</v>
      </c>
      <c r="B5287" s="537" t="s">
        <v>81</v>
      </c>
      <c r="C5287" s="537">
        <v>1</v>
      </c>
      <c r="D5287" s="537">
        <v>56</v>
      </c>
      <c r="E5287" s="537">
        <v>2583</v>
      </c>
      <c r="F5287" s="537">
        <v>35</v>
      </c>
      <c r="G5287" s="537">
        <v>2.2000000000000002</v>
      </c>
      <c r="H5287" s="537">
        <v>1</v>
      </c>
      <c r="I5287" s="537">
        <v>31</v>
      </c>
      <c r="J5287" s="533">
        <v>99.6</v>
      </c>
      <c r="K5287" s="539">
        <f>IFERROR(TablaAforos[[#This Row],[AREA DEL POTRERO]]/TablaAforos[[#This Row],[NUMERO VACAS LOTE]]/TablaAforos[[#This Row],[DIAS OCUPACION]],"")</f>
        <v>73.8</v>
      </c>
      <c r="L5287" s="538">
        <f t="shared" ref="L5287:L5321" si="924">YEAR(A5287)</f>
        <v>2025</v>
      </c>
      <c r="M5287" s="538">
        <f t="shared" ref="M5287:M5321" si="925">MONTH(A5287)</f>
        <v>9</v>
      </c>
      <c r="N5287" s="538">
        <f t="shared" ref="N5287:N5321" si="926">DAY(A5287)</f>
        <v>15</v>
      </c>
      <c r="O5287" s="538">
        <v>6</v>
      </c>
      <c r="P5287" s="538" t="s">
        <v>220</v>
      </c>
      <c r="Q5287" s="537"/>
    </row>
    <row r="5288" spans="1:17">
      <c r="A5288" s="531">
        <v>45915</v>
      </c>
      <c r="B5288" s="532" t="s">
        <v>81</v>
      </c>
      <c r="C5288" s="532">
        <v>2</v>
      </c>
      <c r="D5288" s="532">
        <v>71</v>
      </c>
      <c r="E5288" s="532">
        <v>2184</v>
      </c>
      <c r="F5288" s="532">
        <v>39</v>
      </c>
      <c r="G5288" s="532">
        <v>2.2999999999999998</v>
      </c>
      <c r="H5288" s="532">
        <v>1</v>
      </c>
      <c r="I5288" s="532">
        <v>31</v>
      </c>
      <c r="J5288" s="533">
        <v>77.3</v>
      </c>
      <c r="K5288" s="534">
        <f>IFERROR(TablaAforos[[#This Row],[AREA DEL POTRERO]]/TablaAforos[[#This Row],[NUMERO VACAS LOTE]]/TablaAforos[[#This Row],[DIAS OCUPACION]],"")</f>
        <v>56</v>
      </c>
      <c r="L5288" s="535">
        <f t="shared" si="924"/>
        <v>2025</v>
      </c>
      <c r="M5288" s="535">
        <f t="shared" si="925"/>
        <v>9</v>
      </c>
      <c r="N5288" s="535">
        <f t="shared" si="926"/>
        <v>15</v>
      </c>
      <c r="O5288" s="535">
        <v>6</v>
      </c>
      <c r="P5288" s="535" t="s">
        <v>220</v>
      </c>
      <c r="Q5288" s="532"/>
    </row>
    <row r="5289" spans="1:17">
      <c r="A5289" s="531">
        <v>45915</v>
      </c>
      <c r="B5289" s="532" t="s">
        <v>82</v>
      </c>
      <c r="C5289" s="532" t="s">
        <v>86</v>
      </c>
      <c r="D5289" s="532">
        <v>37</v>
      </c>
      <c r="E5289" s="532">
        <v>6600</v>
      </c>
      <c r="F5289" s="532">
        <v>39</v>
      </c>
      <c r="G5289" s="532">
        <v>1.8</v>
      </c>
      <c r="H5289" s="532">
        <v>2</v>
      </c>
      <c r="I5289" s="532">
        <v>31</v>
      </c>
      <c r="J5289" s="533">
        <v>96</v>
      </c>
      <c r="K5289" s="534">
        <f>IFERROR(TablaAforos[[#This Row],[AREA DEL POTRERO]]/TablaAforos[[#This Row],[NUMERO VACAS LOTE]]/TablaAforos[[#This Row],[DIAS OCUPACION]],"")</f>
        <v>84.615384615384613</v>
      </c>
      <c r="L5289" s="535">
        <f t="shared" si="924"/>
        <v>2025</v>
      </c>
      <c r="M5289" s="535">
        <f t="shared" si="925"/>
        <v>9</v>
      </c>
      <c r="N5289" s="535">
        <f t="shared" si="926"/>
        <v>15</v>
      </c>
      <c r="O5289" s="535">
        <v>6</v>
      </c>
      <c r="P5289" s="535" t="s">
        <v>220</v>
      </c>
      <c r="Q5289" s="532"/>
    </row>
    <row r="5290" spans="1:17">
      <c r="A5290" s="531">
        <v>45915</v>
      </c>
      <c r="B5290" s="532" t="s">
        <v>82</v>
      </c>
      <c r="C5290" s="532" t="s">
        <v>87</v>
      </c>
      <c r="D5290" s="532">
        <v>49</v>
      </c>
      <c r="E5290" s="532">
        <v>2500</v>
      </c>
      <c r="F5290" s="532">
        <v>39</v>
      </c>
      <c r="G5290" s="532">
        <v>2.4</v>
      </c>
      <c r="H5290" s="532">
        <v>1</v>
      </c>
      <c r="I5290" s="532">
        <v>31</v>
      </c>
      <c r="J5290" s="533">
        <v>93.8</v>
      </c>
      <c r="K5290" s="534">
        <f>IFERROR(TablaAforos[[#This Row],[AREA DEL POTRERO]]/TablaAforos[[#This Row],[NUMERO VACAS LOTE]]/TablaAforos[[#This Row],[DIAS OCUPACION]],"")</f>
        <v>64.102564102564102</v>
      </c>
      <c r="L5290" s="535">
        <f t="shared" si="924"/>
        <v>2025</v>
      </c>
      <c r="M5290" s="535">
        <f t="shared" si="925"/>
        <v>9</v>
      </c>
      <c r="N5290" s="535">
        <f t="shared" si="926"/>
        <v>15</v>
      </c>
      <c r="O5290" s="535">
        <v>6</v>
      </c>
      <c r="P5290" s="535" t="s">
        <v>220</v>
      </c>
      <c r="Q5290" s="532"/>
    </row>
    <row r="5291" spans="1:17">
      <c r="A5291" s="531">
        <v>45915</v>
      </c>
      <c r="B5291" s="532" t="s">
        <v>88</v>
      </c>
      <c r="C5291" s="532">
        <v>1</v>
      </c>
      <c r="D5291" s="532">
        <v>7</v>
      </c>
      <c r="E5291" s="532">
        <v>15848</v>
      </c>
      <c r="F5291" s="532">
        <v>56</v>
      </c>
      <c r="G5291" s="532">
        <v>1.6</v>
      </c>
      <c r="H5291" s="532">
        <v>3</v>
      </c>
      <c r="I5291" s="532">
        <v>33</v>
      </c>
      <c r="J5291" s="533">
        <v>95.1</v>
      </c>
      <c r="K5291" s="534">
        <f>IFERROR(TablaAforos[[#This Row],[AREA DEL POTRERO]]/TablaAforos[[#This Row],[NUMERO VACAS LOTE]]/TablaAforos[[#This Row],[DIAS OCUPACION]],"")</f>
        <v>94.333333333333329</v>
      </c>
      <c r="L5291" s="535">
        <f t="shared" si="924"/>
        <v>2025</v>
      </c>
      <c r="M5291" s="535">
        <f t="shared" si="925"/>
        <v>9</v>
      </c>
      <c r="N5291" s="535">
        <f t="shared" si="926"/>
        <v>15</v>
      </c>
      <c r="O5291" s="535">
        <v>6</v>
      </c>
      <c r="P5291" s="535" t="s">
        <v>220</v>
      </c>
      <c r="Q5291" s="532"/>
    </row>
    <row r="5292" spans="1:17">
      <c r="A5292" s="531">
        <v>45916</v>
      </c>
      <c r="B5292" s="532" t="s">
        <v>81</v>
      </c>
      <c r="C5292" s="532">
        <v>2</v>
      </c>
      <c r="D5292" s="532">
        <v>81</v>
      </c>
      <c r="E5292" s="532">
        <v>2191</v>
      </c>
      <c r="F5292" s="532">
        <v>39</v>
      </c>
      <c r="G5292" s="532">
        <v>2.2000000000000002</v>
      </c>
      <c r="H5292" s="532">
        <v>1</v>
      </c>
      <c r="I5292" s="532">
        <v>31</v>
      </c>
      <c r="J5292" s="533">
        <v>75.8</v>
      </c>
      <c r="K5292" s="534">
        <f>IFERROR(TablaAforos[[#This Row],[AREA DEL POTRERO]]/TablaAforos[[#This Row],[NUMERO VACAS LOTE]]/TablaAforos[[#This Row],[DIAS OCUPACION]],"")</f>
        <v>56.179487179487182</v>
      </c>
      <c r="L5292" s="535">
        <f t="shared" si="924"/>
        <v>2025</v>
      </c>
      <c r="M5292" s="535">
        <f t="shared" si="925"/>
        <v>9</v>
      </c>
      <c r="N5292" s="535">
        <f t="shared" si="926"/>
        <v>16</v>
      </c>
      <c r="O5292" s="535">
        <v>6</v>
      </c>
      <c r="P5292" s="535" t="s">
        <v>220</v>
      </c>
      <c r="Q5292" s="532"/>
    </row>
    <row r="5293" spans="1:17">
      <c r="A5293" s="531">
        <v>45916</v>
      </c>
      <c r="B5293" s="532" t="s">
        <v>82</v>
      </c>
      <c r="C5293" s="532" t="s">
        <v>87</v>
      </c>
      <c r="D5293" s="532">
        <v>50</v>
      </c>
      <c r="E5293" s="532">
        <v>2500</v>
      </c>
      <c r="F5293" s="532">
        <v>39</v>
      </c>
      <c r="G5293" s="532">
        <v>2.2999999999999998</v>
      </c>
      <c r="H5293" s="532">
        <v>1</v>
      </c>
      <c r="I5293" s="532">
        <v>31</v>
      </c>
      <c r="J5293" s="533">
        <v>91.2</v>
      </c>
      <c r="K5293" s="534">
        <f>IFERROR(TablaAforos[[#This Row],[AREA DEL POTRERO]]/TablaAforos[[#This Row],[NUMERO VACAS LOTE]]/TablaAforos[[#This Row],[DIAS OCUPACION]],"")</f>
        <v>64.102564102564102</v>
      </c>
      <c r="L5293" s="535">
        <f t="shared" si="924"/>
        <v>2025</v>
      </c>
      <c r="M5293" s="535">
        <f t="shared" si="925"/>
        <v>9</v>
      </c>
      <c r="N5293" s="535">
        <f t="shared" si="926"/>
        <v>16</v>
      </c>
      <c r="O5293" s="535">
        <v>6</v>
      </c>
      <c r="P5293" s="535" t="s">
        <v>220</v>
      </c>
      <c r="Q5293" s="532"/>
    </row>
    <row r="5294" spans="1:17">
      <c r="A5294" s="531">
        <v>45917</v>
      </c>
      <c r="B5294" s="532" t="s">
        <v>81</v>
      </c>
      <c r="C5294" s="532">
        <v>1</v>
      </c>
      <c r="D5294" s="532">
        <v>55</v>
      </c>
      <c r="E5294" s="532">
        <v>2877</v>
      </c>
      <c r="F5294" s="532">
        <v>36</v>
      </c>
      <c r="G5294" s="532">
        <v>2</v>
      </c>
      <c r="H5294" s="532">
        <v>1</v>
      </c>
      <c r="I5294" s="532">
        <v>31</v>
      </c>
      <c r="J5294" s="533">
        <v>94.8</v>
      </c>
      <c r="K5294" s="534">
        <f>IFERROR(TablaAforos[[#This Row],[AREA DEL POTRERO]]/TablaAforos[[#This Row],[NUMERO VACAS LOTE]]/TablaAforos[[#This Row],[DIAS OCUPACION]],"")</f>
        <v>79.916666666666671</v>
      </c>
      <c r="L5294" s="535">
        <f>YEAR(A5294)</f>
        <v>2025</v>
      </c>
      <c r="M5294" s="535">
        <f>MONTH(A5294)</f>
        <v>9</v>
      </c>
      <c r="N5294" s="535">
        <f>DAY(A5294)</f>
        <v>17</v>
      </c>
      <c r="O5294" s="535">
        <v>6</v>
      </c>
      <c r="P5294" s="535" t="s">
        <v>220</v>
      </c>
      <c r="Q5294" s="532"/>
    </row>
    <row r="5295" spans="1:17">
      <c r="A5295" s="531">
        <v>45917</v>
      </c>
      <c r="B5295" s="532" t="s">
        <v>81</v>
      </c>
      <c r="C5295" s="532">
        <v>2</v>
      </c>
      <c r="D5295" s="532">
        <v>79</v>
      </c>
      <c r="E5295" s="532">
        <v>2750</v>
      </c>
      <c r="F5295" s="532">
        <v>39</v>
      </c>
      <c r="G5295" s="532">
        <v>2.4</v>
      </c>
      <c r="H5295" s="532">
        <v>1</v>
      </c>
      <c r="I5295" s="532">
        <v>31</v>
      </c>
      <c r="J5295" s="533">
        <v>104</v>
      </c>
      <c r="K5295" s="534">
        <f>IFERROR(TablaAforos[[#This Row],[AREA DEL POTRERO]]/TablaAforos[[#This Row],[NUMERO VACAS LOTE]]/TablaAforos[[#This Row],[DIAS OCUPACION]],"")</f>
        <v>70.512820512820511</v>
      </c>
      <c r="L5295" s="535">
        <f t="shared" si="924"/>
        <v>2025</v>
      </c>
      <c r="M5295" s="535">
        <f t="shared" si="925"/>
        <v>9</v>
      </c>
      <c r="N5295" s="535">
        <f t="shared" si="926"/>
        <v>17</v>
      </c>
      <c r="O5295" s="535">
        <v>6</v>
      </c>
      <c r="P5295" s="535" t="s">
        <v>220</v>
      </c>
      <c r="Q5295" s="532"/>
    </row>
    <row r="5296" spans="1:17">
      <c r="A5296" s="536">
        <v>45917</v>
      </c>
      <c r="B5296" s="537" t="s">
        <v>82</v>
      </c>
      <c r="C5296" s="537" t="s">
        <v>87</v>
      </c>
      <c r="D5296" s="537">
        <v>51</v>
      </c>
      <c r="E5296" s="537">
        <v>2500</v>
      </c>
      <c r="F5296" s="537">
        <v>39</v>
      </c>
      <c r="G5296" s="537">
        <v>2.5</v>
      </c>
      <c r="H5296" s="537">
        <v>1</v>
      </c>
      <c r="I5296" s="537">
        <v>31</v>
      </c>
      <c r="J5296" s="533">
        <v>99.2</v>
      </c>
      <c r="K5296" s="539">
        <f>IFERROR(TablaAforos[[#This Row],[AREA DEL POTRERO]]/TablaAforos[[#This Row],[NUMERO VACAS LOTE]]/TablaAforos[[#This Row],[DIAS OCUPACION]],"")</f>
        <v>64.102564102564102</v>
      </c>
      <c r="L5296" s="538">
        <f t="shared" si="924"/>
        <v>2025</v>
      </c>
      <c r="M5296" s="538">
        <f t="shared" si="925"/>
        <v>9</v>
      </c>
      <c r="N5296" s="538">
        <f t="shared" si="926"/>
        <v>17</v>
      </c>
      <c r="O5296" s="538">
        <v>6</v>
      </c>
      <c r="P5296" s="538" t="s">
        <v>220</v>
      </c>
      <c r="Q5296" s="537"/>
    </row>
    <row r="5297" spans="1:17">
      <c r="A5297" s="536">
        <v>45918</v>
      </c>
      <c r="B5297" s="537" t="s">
        <v>81</v>
      </c>
      <c r="C5297" s="537">
        <v>2</v>
      </c>
      <c r="D5297" s="537">
        <v>77</v>
      </c>
      <c r="E5297" s="537">
        <v>2066</v>
      </c>
      <c r="F5297" s="537">
        <v>39</v>
      </c>
      <c r="G5297" s="537">
        <v>2.2000000000000002</v>
      </c>
      <c r="H5297" s="537">
        <v>1</v>
      </c>
      <c r="I5297" s="537">
        <v>31</v>
      </c>
      <c r="J5297" s="533">
        <v>70.2</v>
      </c>
      <c r="K5297" s="539">
        <f>IFERROR(TablaAforos[[#This Row],[AREA DEL POTRERO]]/TablaAforos[[#This Row],[NUMERO VACAS LOTE]]/TablaAforos[[#This Row],[DIAS OCUPACION]],"")</f>
        <v>52.974358974358971</v>
      </c>
      <c r="L5297" s="538">
        <f>YEAR(A5297)</f>
        <v>2025</v>
      </c>
      <c r="M5297" s="538">
        <f>MONTH(A5297)</f>
        <v>9</v>
      </c>
      <c r="N5297" s="538">
        <f>DAY(A5297)</f>
        <v>18</v>
      </c>
      <c r="O5297" s="538">
        <v>6</v>
      </c>
      <c r="P5297" s="538" t="s">
        <v>220</v>
      </c>
      <c r="Q5297" s="537"/>
    </row>
    <row r="5298" spans="1:17">
      <c r="A5298" s="536">
        <v>45918</v>
      </c>
      <c r="B5298" s="537" t="s">
        <v>82</v>
      </c>
      <c r="C5298" s="537" t="s">
        <v>86</v>
      </c>
      <c r="D5298" s="537">
        <v>5</v>
      </c>
      <c r="E5298" s="537">
        <v>2500</v>
      </c>
      <c r="F5298" s="537">
        <v>40</v>
      </c>
      <c r="G5298" s="537">
        <v>2.1</v>
      </c>
      <c r="H5298" s="537">
        <v>1</v>
      </c>
      <c r="I5298" s="537">
        <v>31</v>
      </c>
      <c r="J5298" s="533">
        <v>79.599999999999994</v>
      </c>
      <c r="K5298" s="539">
        <f>IFERROR(TablaAforos[[#This Row],[AREA DEL POTRERO]]/TablaAforos[[#This Row],[NUMERO VACAS LOTE]]/TablaAforos[[#This Row],[DIAS OCUPACION]],"")</f>
        <v>62.5</v>
      </c>
      <c r="L5298" s="538">
        <f>YEAR(A5298)</f>
        <v>2025</v>
      </c>
      <c r="M5298" s="538">
        <f>MONTH(A5298)</f>
        <v>9</v>
      </c>
      <c r="N5298" s="538">
        <f>DAY(A5298)</f>
        <v>18</v>
      </c>
      <c r="O5298" s="538">
        <v>6</v>
      </c>
      <c r="P5298" s="538" t="s">
        <v>220</v>
      </c>
      <c r="Q5298" s="537"/>
    </row>
    <row r="5299" spans="1:17">
      <c r="A5299" s="536">
        <v>45918</v>
      </c>
      <c r="B5299" s="537" t="s">
        <v>82</v>
      </c>
      <c r="C5299" s="537" t="s">
        <v>87</v>
      </c>
      <c r="D5299" s="537">
        <v>52</v>
      </c>
      <c r="E5299" s="537">
        <v>2500</v>
      </c>
      <c r="F5299" s="537">
        <v>39</v>
      </c>
      <c r="G5299" s="537">
        <v>2.2999999999999998</v>
      </c>
      <c r="H5299" s="537">
        <v>1</v>
      </c>
      <c r="I5299" s="537">
        <v>31</v>
      </c>
      <c r="J5299" s="533">
        <v>90</v>
      </c>
      <c r="K5299" s="539">
        <f>IFERROR(TablaAforos[[#This Row],[AREA DEL POTRERO]]/TablaAforos[[#This Row],[NUMERO VACAS LOTE]]/TablaAforos[[#This Row],[DIAS OCUPACION]],"")</f>
        <v>64.102564102564102</v>
      </c>
      <c r="L5299" s="538">
        <f t="shared" si="924"/>
        <v>2025</v>
      </c>
      <c r="M5299" s="538">
        <f t="shared" si="925"/>
        <v>9</v>
      </c>
      <c r="N5299" s="538">
        <f t="shared" si="926"/>
        <v>18</v>
      </c>
      <c r="O5299" s="538">
        <v>6</v>
      </c>
      <c r="P5299" s="538" t="s">
        <v>220</v>
      </c>
      <c r="Q5299" s="537"/>
    </row>
    <row r="5300" spans="1:17" hidden="1">
      <c r="A5300" s="536"/>
      <c r="B5300" s="537"/>
      <c r="C5300" s="537"/>
      <c r="D5300" s="537"/>
      <c r="E5300" s="537"/>
      <c r="F5300" s="537"/>
      <c r="G5300" s="537"/>
      <c r="H5300" s="537"/>
      <c r="I5300" s="537"/>
      <c r="J5300" s="533"/>
      <c r="K5300" s="539" t="str">
        <f>IFERROR(TablaAforos[[#This Row],[AREA DEL POTRERO]]/TablaAforos[[#This Row],[NUMERO VACAS LOTE]]/TablaAforos[[#This Row],[DIAS OCUPACION]],"")</f>
        <v/>
      </c>
      <c r="L5300" s="538">
        <f t="shared" si="924"/>
        <v>1900</v>
      </c>
      <c r="M5300" s="538">
        <f t="shared" si="925"/>
        <v>1</v>
      </c>
      <c r="N5300" s="538">
        <f t="shared" si="926"/>
        <v>0</v>
      </c>
      <c r="O5300" s="538"/>
      <c r="P5300" s="538"/>
      <c r="Q5300" s="537"/>
    </row>
    <row r="5301" spans="1:17" hidden="1">
      <c r="A5301" s="536"/>
      <c r="B5301" s="537"/>
      <c r="C5301" s="537"/>
      <c r="D5301" s="537"/>
      <c r="E5301" s="537"/>
      <c r="F5301" s="537"/>
      <c r="G5301" s="537"/>
      <c r="H5301" s="537"/>
      <c r="I5301" s="537"/>
      <c r="J5301" s="533"/>
      <c r="K5301" s="539" t="str">
        <f>IFERROR(TablaAforos[[#This Row],[AREA DEL POTRERO]]/TablaAforos[[#This Row],[NUMERO VACAS LOTE]]/TablaAforos[[#This Row],[DIAS OCUPACION]],"")</f>
        <v/>
      </c>
      <c r="L5301" s="538">
        <f t="shared" si="924"/>
        <v>1900</v>
      </c>
      <c r="M5301" s="538">
        <f t="shared" si="925"/>
        <v>1</v>
      </c>
      <c r="N5301" s="538">
        <f t="shared" si="926"/>
        <v>0</v>
      </c>
      <c r="O5301" s="538"/>
      <c r="P5301" s="538"/>
      <c r="Q5301" s="537"/>
    </row>
    <row r="5302" spans="1:17" hidden="1">
      <c r="A5302" s="536"/>
      <c r="B5302" s="537"/>
      <c r="C5302" s="537"/>
      <c r="D5302" s="537"/>
      <c r="E5302" s="537"/>
      <c r="F5302" s="537"/>
      <c r="G5302" s="537"/>
      <c r="H5302" s="537"/>
      <c r="I5302" s="537"/>
      <c r="J5302" s="533"/>
      <c r="K5302" s="539" t="str">
        <f>IFERROR(TablaAforos[[#This Row],[AREA DEL POTRERO]]/TablaAforos[[#This Row],[NUMERO VACAS LOTE]]/TablaAforos[[#This Row],[DIAS OCUPACION]],"")</f>
        <v/>
      </c>
      <c r="L5302" s="538">
        <f t="shared" si="924"/>
        <v>1900</v>
      </c>
      <c r="M5302" s="538">
        <f t="shared" si="925"/>
        <v>1</v>
      </c>
      <c r="N5302" s="538">
        <f t="shared" si="926"/>
        <v>0</v>
      </c>
      <c r="O5302" s="538"/>
      <c r="P5302" s="538"/>
      <c r="Q5302" s="537"/>
    </row>
    <row r="5303" spans="1:17" hidden="1">
      <c r="A5303" s="536"/>
      <c r="B5303" s="537"/>
      <c r="C5303" s="537"/>
      <c r="D5303" s="537"/>
      <c r="E5303" s="537"/>
      <c r="F5303" s="537"/>
      <c r="G5303" s="537"/>
      <c r="H5303" s="537"/>
      <c r="I5303" s="537"/>
      <c r="J5303" s="533"/>
      <c r="K5303" s="539" t="str">
        <f>IFERROR(TablaAforos[[#This Row],[AREA DEL POTRERO]]/TablaAforos[[#This Row],[NUMERO VACAS LOTE]]/TablaAforos[[#This Row],[DIAS OCUPACION]],"")</f>
        <v/>
      </c>
      <c r="L5303" s="538">
        <f t="shared" si="924"/>
        <v>1900</v>
      </c>
      <c r="M5303" s="538">
        <f t="shared" si="925"/>
        <v>1</v>
      </c>
      <c r="N5303" s="538">
        <f t="shared" si="926"/>
        <v>0</v>
      </c>
      <c r="O5303" s="538"/>
      <c r="P5303" s="538"/>
      <c r="Q5303" s="537"/>
    </row>
    <row r="5304" spans="1:17" hidden="1">
      <c r="A5304" s="536"/>
      <c r="B5304" s="537"/>
      <c r="C5304" s="537"/>
      <c r="D5304" s="537"/>
      <c r="E5304" s="537"/>
      <c r="F5304" s="537"/>
      <c r="G5304" s="537"/>
      <c r="H5304" s="537"/>
      <c r="I5304" s="537"/>
      <c r="J5304" s="533"/>
      <c r="K5304" s="539" t="str">
        <f>IFERROR(TablaAforos[[#This Row],[AREA DEL POTRERO]]/TablaAforos[[#This Row],[NUMERO VACAS LOTE]]/TablaAforos[[#This Row],[DIAS OCUPACION]],"")</f>
        <v/>
      </c>
      <c r="L5304" s="538">
        <f t="shared" si="924"/>
        <v>1900</v>
      </c>
      <c r="M5304" s="538">
        <f t="shared" si="925"/>
        <v>1</v>
      </c>
      <c r="N5304" s="538">
        <f t="shared" si="926"/>
        <v>0</v>
      </c>
      <c r="O5304" s="538"/>
      <c r="P5304" s="538"/>
      <c r="Q5304" s="537"/>
    </row>
    <row r="5305" spans="1:17" hidden="1">
      <c r="A5305" s="536"/>
      <c r="B5305" s="537"/>
      <c r="C5305" s="537"/>
      <c r="D5305" s="537"/>
      <c r="E5305" s="537"/>
      <c r="F5305" s="537"/>
      <c r="G5305" s="537"/>
      <c r="H5305" s="537"/>
      <c r="I5305" s="537"/>
      <c r="J5305" s="533"/>
      <c r="K5305" s="539" t="str">
        <f>IFERROR(TablaAforos[[#This Row],[AREA DEL POTRERO]]/TablaAforos[[#This Row],[NUMERO VACAS LOTE]]/TablaAforos[[#This Row],[DIAS OCUPACION]],"")</f>
        <v/>
      </c>
      <c r="L5305" s="538">
        <f t="shared" si="924"/>
        <v>1900</v>
      </c>
      <c r="M5305" s="538">
        <f t="shared" si="925"/>
        <v>1</v>
      </c>
      <c r="N5305" s="538">
        <f t="shared" si="926"/>
        <v>0</v>
      </c>
      <c r="O5305" s="538"/>
      <c r="P5305" s="538"/>
      <c r="Q5305" s="537"/>
    </row>
    <row r="5306" spans="1:17" hidden="1">
      <c r="A5306" s="536"/>
      <c r="B5306" s="537"/>
      <c r="C5306" s="537"/>
      <c r="D5306" s="537"/>
      <c r="E5306" s="537"/>
      <c r="F5306" s="537"/>
      <c r="G5306" s="537"/>
      <c r="H5306" s="537"/>
      <c r="I5306" s="537"/>
      <c r="J5306" s="533"/>
      <c r="K5306" s="539" t="str">
        <f>IFERROR(TablaAforos[[#This Row],[AREA DEL POTRERO]]/TablaAforos[[#This Row],[NUMERO VACAS LOTE]]/TablaAforos[[#This Row],[DIAS OCUPACION]],"")</f>
        <v/>
      </c>
      <c r="L5306" s="538">
        <f t="shared" si="924"/>
        <v>1900</v>
      </c>
      <c r="M5306" s="538">
        <f t="shared" si="925"/>
        <v>1</v>
      </c>
      <c r="N5306" s="538">
        <f t="shared" si="926"/>
        <v>0</v>
      </c>
      <c r="O5306" s="538"/>
      <c r="P5306" s="538"/>
      <c r="Q5306" s="537"/>
    </row>
    <row r="5307" spans="1:17" hidden="1">
      <c r="A5307" s="536"/>
      <c r="B5307" s="537"/>
      <c r="C5307" s="537"/>
      <c r="D5307" s="537"/>
      <c r="E5307" s="537"/>
      <c r="F5307" s="537"/>
      <c r="G5307" s="537"/>
      <c r="H5307" s="537"/>
      <c r="I5307" s="537"/>
      <c r="J5307" s="533"/>
      <c r="K5307" s="539" t="str">
        <f>IFERROR(TablaAforos[[#This Row],[AREA DEL POTRERO]]/TablaAforos[[#This Row],[NUMERO VACAS LOTE]]/TablaAforos[[#This Row],[DIAS OCUPACION]],"")</f>
        <v/>
      </c>
      <c r="L5307" s="538">
        <f t="shared" si="924"/>
        <v>1900</v>
      </c>
      <c r="M5307" s="538">
        <f t="shared" si="925"/>
        <v>1</v>
      </c>
      <c r="N5307" s="538">
        <f t="shared" si="926"/>
        <v>0</v>
      </c>
      <c r="O5307" s="538"/>
      <c r="P5307" s="538"/>
      <c r="Q5307" s="537"/>
    </row>
    <row r="5308" spans="1:17" hidden="1">
      <c r="A5308" s="536"/>
      <c r="B5308" s="537"/>
      <c r="C5308" s="537"/>
      <c r="D5308" s="537"/>
      <c r="E5308" s="537"/>
      <c r="F5308" s="537"/>
      <c r="G5308" s="537"/>
      <c r="H5308" s="537"/>
      <c r="I5308" s="537"/>
      <c r="J5308" s="533"/>
      <c r="K5308" s="539" t="str">
        <f>IFERROR(TablaAforos[[#This Row],[AREA DEL POTRERO]]/TablaAforos[[#This Row],[NUMERO VACAS LOTE]]/TablaAforos[[#This Row],[DIAS OCUPACION]],"")</f>
        <v/>
      </c>
      <c r="L5308" s="538">
        <f t="shared" si="924"/>
        <v>1900</v>
      </c>
      <c r="M5308" s="538">
        <f t="shared" si="925"/>
        <v>1</v>
      </c>
      <c r="N5308" s="538">
        <f t="shared" si="926"/>
        <v>0</v>
      </c>
      <c r="O5308" s="538"/>
      <c r="P5308" s="538"/>
      <c r="Q5308" s="537"/>
    </row>
    <row r="5309" spans="1:17" hidden="1">
      <c r="A5309" s="536"/>
      <c r="B5309" s="537"/>
      <c r="C5309" s="537"/>
      <c r="D5309" s="537"/>
      <c r="E5309" s="537"/>
      <c r="F5309" s="537"/>
      <c r="G5309" s="537"/>
      <c r="H5309" s="537"/>
      <c r="I5309" s="537"/>
      <c r="J5309" s="533"/>
      <c r="K5309" s="539" t="str">
        <f>IFERROR(TablaAforos[[#This Row],[AREA DEL POTRERO]]/TablaAforos[[#This Row],[NUMERO VACAS LOTE]]/TablaAforos[[#This Row],[DIAS OCUPACION]],"")</f>
        <v/>
      </c>
      <c r="L5309" s="538">
        <f t="shared" si="924"/>
        <v>1900</v>
      </c>
      <c r="M5309" s="538">
        <f t="shared" si="925"/>
        <v>1</v>
      </c>
      <c r="N5309" s="538">
        <f t="shared" si="926"/>
        <v>0</v>
      </c>
      <c r="O5309" s="538"/>
      <c r="P5309" s="538"/>
      <c r="Q5309" s="537"/>
    </row>
    <row r="5310" spans="1:17" hidden="1">
      <c r="A5310" s="536"/>
      <c r="B5310" s="537"/>
      <c r="C5310" s="537"/>
      <c r="D5310" s="537"/>
      <c r="E5310" s="537"/>
      <c r="F5310" s="537"/>
      <c r="G5310" s="537"/>
      <c r="H5310" s="537"/>
      <c r="I5310" s="537"/>
      <c r="J5310" s="533"/>
      <c r="K5310" s="539" t="str">
        <f>IFERROR(TablaAforos[[#This Row],[AREA DEL POTRERO]]/TablaAforos[[#This Row],[NUMERO VACAS LOTE]]/TablaAforos[[#This Row],[DIAS OCUPACION]],"")</f>
        <v/>
      </c>
      <c r="L5310" s="538">
        <f t="shared" si="924"/>
        <v>1900</v>
      </c>
      <c r="M5310" s="538">
        <f t="shared" si="925"/>
        <v>1</v>
      </c>
      <c r="N5310" s="538">
        <f t="shared" si="926"/>
        <v>0</v>
      </c>
      <c r="O5310" s="538"/>
      <c r="P5310" s="538"/>
      <c r="Q5310" s="537"/>
    </row>
    <row r="5311" spans="1:17" hidden="1">
      <c r="A5311" s="536"/>
      <c r="B5311" s="537"/>
      <c r="C5311" s="537"/>
      <c r="D5311" s="537"/>
      <c r="E5311" s="537"/>
      <c r="F5311" s="537"/>
      <c r="G5311" s="537"/>
      <c r="H5311" s="537"/>
      <c r="I5311" s="537"/>
      <c r="J5311" s="533"/>
      <c r="K5311" s="539" t="str">
        <f>IFERROR(TablaAforos[[#This Row],[AREA DEL POTRERO]]/TablaAforos[[#This Row],[NUMERO VACAS LOTE]]/TablaAforos[[#This Row],[DIAS OCUPACION]],"")</f>
        <v/>
      </c>
      <c r="L5311" s="538">
        <f t="shared" si="924"/>
        <v>1900</v>
      </c>
      <c r="M5311" s="538">
        <f t="shared" si="925"/>
        <v>1</v>
      </c>
      <c r="N5311" s="538">
        <f t="shared" si="926"/>
        <v>0</v>
      </c>
      <c r="O5311" s="538"/>
      <c r="P5311" s="538"/>
      <c r="Q5311" s="537"/>
    </row>
    <row r="5312" spans="1:17" hidden="1">
      <c r="A5312" s="536"/>
      <c r="B5312" s="537"/>
      <c r="C5312" s="537"/>
      <c r="D5312" s="537"/>
      <c r="E5312" s="537"/>
      <c r="F5312" s="537"/>
      <c r="G5312" s="537"/>
      <c r="H5312" s="537"/>
      <c r="I5312" s="537"/>
      <c r="J5312" s="533"/>
      <c r="K5312" s="539" t="str">
        <f>IFERROR(TablaAforos[[#This Row],[AREA DEL POTRERO]]/TablaAforos[[#This Row],[NUMERO VACAS LOTE]]/TablaAforos[[#This Row],[DIAS OCUPACION]],"")</f>
        <v/>
      </c>
      <c r="L5312" s="538">
        <f t="shared" si="924"/>
        <v>1900</v>
      </c>
      <c r="M5312" s="538">
        <f t="shared" si="925"/>
        <v>1</v>
      </c>
      <c r="N5312" s="538">
        <f t="shared" si="926"/>
        <v>0</v>
      </c>
      <c r="O5312" s="538"/>
      <c r="P5312" s="538"/>
      <c r="Q5312" s="537"/>
    </row>
    <row r="5313" spans="1:17" hidden="1">
      <c r="A5313" s="536"/>
      <c r="B5313" s="537"/>
      <c r="C5313" s="537"/>
      <c r="D5313" s="537"/>
      <c r="E5313" s="537"/>
      <c r="F5313" s="537"/>
      <c r="G5313" s="537"/>
      <c r="H5313" s="537"/>
      <c r="I5313" s="537"/>
      <c r="J5313" s="533"/>
      <c r="K5313" s="539" t="str">
        <f>IFERROR(TablaAforos[[#This Row],[AREA DEL POTRERO]]/TablaAforos[[#This Row],[NUMERO VACAS LOTE]]/TablaAforos[[#This Row],[DIAS OCUPACION]],"")</f>
        <v/>
      </c>
      <c r="L5313" s="538">
        <f t="shared" si="924"/>
        <v>1900</v>
      </c>
      <c r="M5313" s="538">
        <f t="shared" si="925"/>
        <v>1</v>
      </c>
      <c r="N5313" s="538">
        <f t="shared" si="926"/>
        <v>0</v>
      </c>
      <c r="O5313" s="538"/>
      <c r="P5313" s="538"/>
      <c r="Q5313" s="537"/>
    </row>
    <row r="5314" spans="1:17" hidden="1">
      <c r="A5314" s="536"/>
      <c r="B5314" s="537"/>
      <c r="C5314" s="537"/>
      <c r="D5314" s="537"/>
      <c r="E5314" s="537"/>
      <c r="F5314" s="537"/>
      <c r="G5314" s="537"/>
      <c r="H5314" s="537"/>
      <c r="I5314" s="537"/>
      <c r="J5314" s="533"/>
      <c r="K5314" s="539" t="str">
        <f>IFERROR(TablaAforos[[#This Row],[AREA DEL POTRERO]]/TablaAforos[[#This Row],[NUMERO VACAS LOTE]]/TablaAforos[[#This Row],[DIAS OCUPACION]],"")</f>
        <v/>
      </c>
      <c r="L5314" s="538">
        <f t="shared" si="924"/>
        <v>1900</v>
      </c>
      <c r="M5314" s="538">
        <f t="shared" si="925"/>
        <v>1</v>
      </c>
      <c r="N5314" s="538">
        <f t="shared" si="926"/>
        <v>0</v>
      </c>
      <c r="O5314" s="538"/>
      <c r="P5314" s="538"/>
      <c r="Q5314" s="537"/>
    </row>
    <row r="5315" spans="1:17" hidden="1">
      <c r="A5315" s="536"/>
      <c r="B5315" s="537"/>
      <c r="C5315" s="537"/>
      <c r="D5315" s="537"/>
      <c r="E5315" s="537"/>
      <c r="F5315" s="537"/>
      <c r="G5315" s="537"/>
      <c r="H5315" s="537"/>
      <c r="I5315" s="537"/>
      <c r="J5315" s="533"/>
      <c r="K5315" s="539" t="str">
        <f>IFERROR(TablaAforos[[#This Row],[AREA DEL POTRERO]]/TablaAforos[[#This Row],[NUMERO VACAS LOTE]]/TablaAforos[[#This Row],[DIAS OCUPACION]],"")</f>
        <v/>
      </c>
      <c r="L5315" s="538">
        <f t="shared" si="924"/>
        <v>1900</v>
      </c>
      <c r="M5315" s="538">
        <f t="shared" si="925"/>
        <v>1</v>
      </c>
      <c r="N5315" s="538">
        <f t="shared" si="926"/>
        <v>0</v>
      </c>
      <c r="O5315" s="538"/>
      <c r="P5315" s="538"/>
      <c r="Q5315" s="537"/>
    </row>
    <row r="5316" spans="1:17" hidden="1">
      <c r="A5316" s="536"/>
      <c r="B5316" s="537"/>
      <c r="C5316" s="537"/>
      <c r="D5316" s="537"/>
      <c r="E5316" s="537"/>
      <c r="F5316" s="537"/>
      <c r="G5316" s="537"/>
      <c r="H5316" s="537"/>
      <c r="I5316" s="537"/>
      <c r="J5316" s="533"/>
      <c r="K5316" s="539" t="str">
        <f>IFERROR(TablaAforos[[#This Row],[AREA DEL POTRERO]]/TablaAforos[[#This Row],[NUMERO VACAS LOTE]]/TablaAforos[[#This Row],[DIAS OCUPACION]],"")</f>
        <v/>
      </c>
      <c r="L5316" s="538">
        <f t="shared" si="924"/>
        <v>1900</v>
      </c>
      <c r="M5316" s="538">
        <f t="shared" si="925"/>
        <v>1</v>
      </c>
      <c r="N5316" s="538">
        <f t="shared" si="926"/>
        <v>0</v>
      </c>
      <c r="O5316" s="538"/>
      <c r="P5316" s="538"/>
      <c r="Q5316" s="537"/>
    </row>
    <row r="5317" spans="1:17" hidden="1">
      <c r="A5317" s="536"/>
      <c r="B5317" s="537"/>
      <c r="C5317" s="537"/>
      <c r="D5317" s="537"/>
      <c r="E5317" s="537"/>
      <c r="F5317" s="537"/>
      <c r="G5317" s="537"/>
      <c r="H5317" s="537"/>
      <c r="I5317" s="537"/>
      <c r="J5317" s="533"/>
      <c r="K5317" s="539" t="str">
        <f>IFERROR(TablaAforos[[#This Row],[AREA DEL POTRERO]]/TablaAforos[[#This Row],[NUMERO VACAS LOTE]]/TablaAforos[[#This Row],[DIAS OCUPACION]],"")</f>
        <v/>
      </c>
      <c r="L5317" s="538">
        <f t="shared" si="924"/>
        <v>1900</v>
      </c>
      <c r="M5317" s="538">
        <f t="shared" si="925"/>
        <v>1</v>
      </c>
      <c r="N5317" s="538">
        <f t="shared" si="926"/>
        <v>0</v>
      </c>
      <c r="O5317" s="538"/>
      <c r="P5317" s="538"/>
      <c r="Q5317" s="537"/>
    </row>
    <row r="5318" spans="1:17" hidden="1">
      <c r="A5318" s="536"/>
      <c r="B5318" s="537"/>
      <c r="C5318" s="537"/>
      <c r="D5318" s="537"/>
      <c r="E5318" s="537"/>
      <c r="F5318" s="537"/>
      <c r="G5318" s="537"/>
      <c r="H5318" s="537"/>
      <c r="I5318" s="537"/>
      <c r="J5318" s="533"/>
      <c r="K5318" s="539" t="str">
        <f>IFERROR(TablaAforos[[#This Row],[AREA DEL POTRERO]]/TablaAforos[[#This Row],[NUMERO VACAS LOTE]]/TablaAforos[[#This Row],[DIAS OCUPACION]],"")</f>
        <v/>
      </c>
      <c r="L5318" s="538">
        <f t="shared" si="924"/>
        <v>1900</v>
      </c>
      <c r="M5318" s="538">
        <f t="shared" si="925"/>
        <v>1</v>
      </c>
      <c r="N5318" s="538">
        <f t="shared" si="926"/>
        <v>0</v>
      </c>
      <c r="O5318" s="538"/>
      <c r="P5318" s="538"/>
      <c r="Q5318" s="537"/>
    </row>
    <row r="5319" spans="1:17" hidden="1">
      <c r="A5319" s="536"/>
      <c r="B5319" s="537"/>
      <c r="C5319" s="537"/>
      <c r="D5319" s="537"/>
      <c r="E5319" s="537"/>
      <c r="F5319" s="537"/>
      <c r="G5319" s="537"/>
      <c r="H5319" s="537"/>
      <c r="I5319" s="537"/>
      <c r="J5319" s="533"/>
      <c r="K5319" s="539" t="str">
        <f>IFERROR(TablaAforos[[#This Row],[AREA DEL POTRERO]]/TablaAforos[[#This Row],[NUMERO VACAS LOTE]]/TablaAforos[[#This Row],[DIAS OCUPACION]],"")</f>
        <v/>
      </c>
      <c r="L5319" s="538">
        <f t="shared" si="924"/>
        <v>1900</v>
      </c>
      <c r="M5319" s="538">
        <f t="shared" si="925"/>
        <v>1</v>
      </c>
      <c r="N5319" s="538">
        <f t="shared" si="926"/>
        <v>0</v>
      </c>
      <c r="O5319" s="538"/>
      <c r="P5319" s="538"/>
      <c r="Q5319" s="537"/>
    </row>
    <row r="5320" spans="1:17" hidden="1">
      <c r="A5320" s="536"/>
      <c r="B5320" s="537"/>
      <c r="C5320" s="537"/>
      <c r="D5320" s="537"/>
      <c r="E5320" s="537"/>
      <c r="F5320" s="537"/>
      <c r="G5320" s="537"/>
      <c r="H5320" s="537"/>
      <c r="I5320" s="537"/>
      <c r="J5320" s="533"/>
      <c r="K5320" s="539" t="str">
        <f>IFERROR(TablaAforos[[#This Row],[AREA DEL POTRERO]]/TablaAforos[[#This Row],[NUMERO VACAS LOTE]]/TablaAforos[[#This Row],[DIAS OCUPACION]],"")</f>
        <v/>
      </c>
      <c r="L5320" s="538">
        <f t="shared" si="924"/>
        <v>1900</v>
      </c>
      <c r="M5320" s="538">
        <f t="shared" si="925"/>
        <v>1</v>
      </c>
      <c r="N5320" s="538">
        <f t="shared" si="926"/>
        <v>0</v>
      </c>
      <c r="O5320" s="538"/>
      <c r="P5320" s="538"/>
      <c r="Q5320" s="537"/>
    </row>
    <row r="5321" spans="1:17" hidden="1">
      <c r="A5321" s="536"/>
      <c r="B5321" s="537"/>
      <c r="C5321" s="537"/>
      <c r="D5321" s="537"/>
      <c r="E5321" s="537"/>
      <c r="F5321" s="537"/>
      <c r="G5321" s="537"/>
      <c r="H5321" s="537"/>
      <c r="I5321" s="537"/>
      <c r="J5321" s="533"/>
      <c r="K5321" s="539" t="str">
        <f>IFERROR(TablaAforos[[#This Row],[AREA DEL POTRERO]]/TablaAforos[[#This Row],[NUMERO VACAS LOTE]]/TablaAforos[[#This Row],[DIAS OCUPACION]],"")</f>
        <v/>
      </c>
      <c r="L5321" s="538">
        <f t="shared" si="924"/>
        <v>1900</v>
      </c>
      <c r="M5321" s="538">
        <f t="shared" si="925"/>
        <v>1</v>
      </c>
      <c r="N5321" s="538">
        <f t="shared" si="926"/>
        <v>0</v>
      </c>
      <c r="O5321" s="538"/>
      <c r="P5321" s="538"/>
      <c r="Q5321" s="537"/>
    </row>
    <row r="5322" spans="1:17" hidden="1">
      <c r="A5322" s="536"/>
      <c r="B5322" s="537"/>
      <c r="C5322" s="537"/>
      <c r="D5322" s="537"/>
      <c r="E5322" s="537"/>
      <c r="F5322" s="537"/>
      <c r="G5322" s="537"/>
      <c r="H5322" s="537"/>
      <c r="I5322" s="537"/>
      <c r="J5322" s="533"/>
      <c r="K5322" s="539" t="str">
        <f>IFERROR(TablaAforos[[#This Row],[AREA DEL POTRERO]]/TablaAforos[[#This Row],[NUMERO VACAS LOTE]]/TablaAforos[[#This Row],[DIAS OCUPACION]],"")</f>
        <v/>
      </c>
      <c r="L5322" s="538">
        <f t="shared" ref="L5322:L5355" si="927">YEAR(A5322)</f>
        <v>1900</v>
      </c>
      <c r="M5322" s="538">
        <f t="shared" ref="M5322:M5355" si="928">MONTH(A5322)</f>
        <v>1</v>
      </c>
      <c r="N5322" s="538">
        <f t="shared" ref="N5322:N5355" si="929">DAY(A5322)</f>
        <v>0</v>
      </c>
      <c r="O5322" s="538"/>
      <c r="P5322" s="538"/>
      <c r="Q5322" s="537"/>
    </row>
    <row r="5323" spans="1:17" hidden="1">
      <c r="A5323" s="536"/>
      <c r="B5323" s="537"/>
      <c r="C5323" s="537"/>
      <c r="D5323" s="537"/>
      <c r="E5323" s="537"/>
      <c r="F5323" s="537"/>
      <c r="G5323" s="537"/>
      <c r="H5323" s="537"/>
      <c r="I5323" s="537"/>
      <c r="J5323" s="533"/>
      <c r="K5323" s="539" t="str">
        <f>IFERROR(TablaAforos[[#This Row],[AREA DEL POTRERO]]/TablaAforos[[#This Row],[NUMERO VACAS LOTE]]/TablaAforos[[#This Row],[DIAS OCUPACION]],"")</f>
        <v/>
      </c>
      <c r="L5323" s="538">
        <f t="shared" si="927"/>
        <v>1900</v>
      </c>
      <c r="M5323" s="538">
        <f t="shared" si="928"/>
        <v>1</v>
      </c>
      <c r="N5323" s="538">
        <f t="shared" si="929"/>
        <v>0</v>
      </c>
      <c r="O5323" s="538"/>
      <c r="P5323" s="538"/>
      <c r="Q5323" s="537"/>
    </row>
    <row r="5324" spans="1:17" hidden="1">
      <c r="A5324" s="536"/>
      <c r="B5324" s="537"/>
      <c r="C5324" s="537"/>
      <c r="D5324" s="537"/>
      <c r="E5324" s="537"/>
      <c r="F5324" s="537"/>
      <c r="G5324" s="537"/>
      <c r="H5324" s="537"/>
      <c r="I5324" s="537"/>
      <c r="J5324" s="533"/>
      <c r="K5324" s="539" t="str">
        <f>IFERROR(TablaAforos[[#This Row],[AREA DEL POTRERO]]/TablaAforos[[#This Row],[NUMERO VACAS LOTE]]/TablaAforos[[#This Row],[DIAS OCUPACION]],"")</f>
        <v/>
      </c>
      <c r="L5324" s="538">
        <f t="shared" si="927"/>
        <v>1900</v>
      </c>
      <c r="M5324" s="538">
        <f t="shared" si="928"/>
        <v>1</v>
      </c>
      <c r="N5324" s="538">
        <f t="shared" si="929"/>
        <v>0</v>
      </c>
      <c r="O5324" s="538"/>
      <c r="P5324" s="538"/>
      <c r="Q5324" s="537"/>
    </row>
    <row r="5325" spans="1:17" hidden="1">
      <c r="A5325" s="536"/>
      <c r="B5325" s="537"/>
      <c r="C5325" s="537"/>
      <c r="D5325" s="537"/>
      <c r="E5325" s="537"/>
      <c r="F5325" s="537"/>
      <c r="G5325" s="537"/>
      <c r="H5325" s="537"/>
      <c r="I5325" s="537"/>
      <c r="J5325" s="533"/>
      <c r="K5325" s="539" t="str">
        <f>IFERROR(TablaAforos[[#This Row],[AREA DEL POTRERO]]/TablaAforos[[#This Row],[NUMERO VACAS LOTE]]/TablaAforos[[#This Row],[DIAS OCUPACION]],"")</f>
        <v/>
      </c>
      <c r="L5325" s="538">
        <f t="shared" si="927"/>
        <v>1900</v>
      </c>
      <c r="M5325" s="538">
        <f t="shared" si="928"/>
        <v>1</v>
      </c>
      <c r="N5325" s="538">
        <f t="shared" si="929"/>
        <v>0</v>
      </c>
      <c r="O5325" s="538"/>
      <c r="P5325" s="538"/>
      <c r="Q5325" s="537"/>
    </row>
    <row r="5326" spans="1:17" hidden="1">
      <c r="A5326" s="536"/>
      <c r="B5326" s="537"/>
      <c r="C5326" s="537"/>
      <c r="D5326" s="537"/>
      <c r="E5326" s="537"/>
      <c r="F5326" s="537"/>
      <c r="G5326" s="537"/>
      <c r="H5326" s="537"/>
      <c r="I5326" s="537"/>
      <c r="J5326" s="533"/>
      <c r="K5326" s="539" t="str">
        <f>IFERROR(TablaAforos[[#This Row],[AREA DEL POTRERO]]/TablaAforos[[#This Row],[NUMERO VACAS LOTE]]/TablaAforos[[#This Row],[DIAS OCUPACION]],"")</f>
        <v/>
      </c>
      <c r="L5326" s="538">
        <f t="shared" si="927"/>
        <v>1900</v>
      </c>
      <c r="M5326" s="538">
        <f t="shared" si="928"/>
        <v>1</v>
      </c>
      <c r="N5326" s="538">
        <f t="shared" si="929"/>
        <v>0</v>
      </c>
      <c r="O5326" s="538"/>
      <c r="P5326" s="538"/>
      <c r="Q5326" s="537"/>
    </row>
    <row r="5327" spans="1:17" hidden="1">
      <c r="A5327" s="536"/>
      <c r="B5327" s="537"/>
      <c r="C5327" s="537"/>
      <c r="D5327" s="537"/>
      <c r="E5327" s="537"/>
      <c r="F5327" s="537"/>
      <c r="G5327" s="537"/>
      <c r="H5327" s="537"/>
      <c r="I5327" s="537"/>
      <c r="J5327" s="533"/>
      <c r="K5327" s="539" t="str">
        <f>IFERROR(TablaAforos[[#This Row],[AREA DEL POTRERO]]/TablaAforos[[#This Row],[NUMERO VACAS LOTE]]/TablaAforos[[#This Row],[DIAS OCUPACION]],"")</f>
        <v/>
      </c>
      <c r="L5327" s="538">
        <f t="shared" si="927"/>
        <v>1900</v>
      </c>
      <c r="M5327" s="538">
        <f t="shared" si="928"/>
        <v>1</v>
      </c>
      <c r="N5327" s="538">
        <f t="shared" si="929"/>
        <v>0</v>
      </c>
      <c r="O5327" s="538"/>
      <c r="P5327" s="538"/>
      <c r="Q5327" s="537"/>
    </row>
    <row r="5328" spans="1:17" hidden="1">
      <c r="A5328" s="536"/>
      <c r="B5328" s="537"/>
      <c r="C5328" s="537"/>
      <c r="D5328" s="537"/>
      <c r="E5328" s="537"/>
      <c r="F5328" s="537"/>
      <c r="G5328" s="537"/>
      <c r="H5328" s="537"/>
      <c r="I5328" s="537"/>
      <c r="J5328" s="533"/>
      <c r="K5328" s="539" t="str">
        <f>IFERROR(TablaAforos[[#This Row],[AREA DEL POTRERO]]/TablaAforos[[#This Row],[NUMERO VACAS LOTE]]/TablaAforos[[#This Row],[DIAS OCUPACION]],"")</f>
        <v/>
      </c>
      <c r="L5328" s="538">
        <f t="shared" si="927"/>
        <v>1900</v>
      </c>
      <c r="M5328" s="538">
        <f t="shared" si="928"/>
        <v>1</v>
      </c>
      <c r="N5328" s="538">
        <f t="shared" si="929"/>
        <v>0</v>
      </c>
      <c r="O5328" s="538"/>
      <c r="P5328" s="538"/>
      <c r="Q5328" s="537"/>
    </row>
    <row r="5329" spans="1:17" hidden="1">
      <c r="A5329" s="536"/>
      <c r="B5329" s="537"/>
      <c r="C5329" s="537"/>
      <c r="D5329" s="537"/>
      <c r="E5329" s="537"/>
      <c r="F5329" s="537"/>
      <c r="G5329" s="537"/>
      <c r="H5329" s="537"/>
      <c r="I5329" s="537"/>
      <c r="J5329" s="533"/>
      <c r="K5329" s="539" t="str">
        <f>IFERROR(TablaAforos[[#This Row],[AREA DEL POTRERO]]/TablaAforos[[#This Row],[NUMERO VACAS LOTE]]/TablaAforos[[#This Row],[DIAS OCUPACION]],"")</f>
        <v/>
      </c>
      <c r="L5329" s="538">
        <f t="shared" si="927"/>
        <v>1900</v>
      </c>
      <c r="M5329" s="538">
        <f t="shared" si="928"/>
        <v>1</v>
      </c>
      <c r="N5329" s="538">
        <f t="shared" si="929"/>
        <v>0</v>
      </c>
      <c r="O5329" s="538"/>
      <c r="P5329" s="538"/>
      <c r="Q5329" s="537"/>
    </row>
    <row r="5330" spans="1:17" hidden="1">
      <c r="A5330" s="536"/>
      <c r="B5330" s="537"/>
      <c r="C5330" s="537"/>
      <c r="D5330" s="537"/>
      <c r="E5330" s="537"/>
      <c r="F5330" s="537"/>
      <c r="G5330" s="537"/>
      <c r="H5330" s="537"/>
      <c r="I5330" s="537"/>
      <c r="J5330" s="533"/>
      <c r="K5330" s="539" t="str">
        <f>IFERROR(TablaAforos[[#This Row],[AREA DEL POTRERO]]/TablaAforos[[#This Row],[NUMERO VACAS LOTE]]/TablaAforos[[#This Row],[DIAS OCUPACION]],"")</f>
        <v/>
      </c>
      <c r="L5330" s="538">
        <f t="shared" si="927"/>
        <v>1900</v>
      </c>
      <c r="M5330" s="538">
        <f t="shared" si="928"/>
        <v>1</v>
      </c>
      <c r="N5330" s="538">
        <f t="shared" si="929"/>
        <v>0</v>
      </c>
      <c r="O5330" s="538"/>
      <c r="P5330" s="538"/>
      <c r="Q5330" s="537"/>
    </row>
    <row r="5331" spans="1:17" hidden="1">
      <c r="A5331" s="536"/>
      <c r="B5331" s="537"/>
      <c r="C5331" s="537"/>
      <c r="D5331" s="537"/>
      <c r="E5331" s="537"/>
      <c r="F5331" s="537"/>
      <c r="G5331" s="537"/>
      <c r="H5331" s="537"/>
      <c r="I5331" s="537"/>
      <c r="J5331" s="533"/>
      <c r="K5331" s="539" t="str">
        <f>IFERROR(TablaAforos[[#This Row],[AREA DEL POTRERO]]/TablaAforos[[#This Row],[NUMERO VACAS LOTE]]/TablaAforos[[#This Row],[DIAS OCUPACION]],"")</f>
        <v/>
      </c>
      <c r="L5331" s="538">
        <f t="shared" si="927"/>
        <v>1900</v>
      </c>
      <c r="M5331" s="538">
        <f t="shared" si="928"/>
        <v>1</v>
      </c>
      <c r="N5331" s="538">
        <f t="shared" si="929"/>
        <v>0</v>
      </c>
      <c r="O5331" s="538"/>
      <c r="P5331" s="538"/>
      <c r="Q5331" s="537"/>
    </row>
    <row r="5332" spans="1:17" hidden="1">
      <c r="A5332" s="536"/>
      <c r="B5332" s="537"/>
      <c r="C5332" s="537"/>
      <c r="D5332" s="537"/>
      <c r="E5332" s="537"/>
      <c r="F5332" s="537"/>
      <c r="G5332" s="537"/>
      <c r="H5332" s="537"/>
      <c r="I5332" s="537"/>
      <c r="J5332" s="533"/>
      <c r="K5332" s="539" t="str">
        <f>IFERROR(TablaAforos[[#This Row],[AREA DEL POTRERO]]/TablaAforos[[#This Row],[NUMERO VACAS LOTE]]/TablaAforos[[#This Row],[DIAS OCUPACION]],"")</f>
        <v/>
      </c>
      <c r="L5332" s="538">
        <f t="shared" si="927"/>
        <v>1900</v>
      </c>
      <c r="M5332" s="538">
        <f t="shared" si="928"/>
        <v>1</v>
      </c>
      <c r="N5332" s="538">
        <f t="shared" si="929"/>
        <v>0</v>
      </c>
      <c r="O5332" s="538"/>
      <c r="P5332" s="538"/>
      <c r="Q5332" s="537"/>
    </row>
    <row r="5333" spans="1:17" hidden="1">
      <c r="A5333" s="536"/>
      <c r="B5333" s="537"/>
      <c r="C5333" s="537"/>
      <c r="D5333" s="537"/>
      <c r="E5333" s="537"/>
      <c r="F5333" s="537"/>
      <c r="G5333" s="537"/>
      <c r="H5333" s="537"/>
      <c r="I5333" s="537"/>
      <c r="J5333" s="533"/>
      <c r="K5333" s="539" t="str">
        <f>IFERROR(TablaAforos[[#This Row],[AREA DEL POTRERO]]/TablaAforos[[#This Row],[NUMERO VACAS LOTE]]/TablaAforos[[#This Row],[DIAS OCUPACION]],"")</f>
        <v/>
      </c>
      <c r="L5333" s="538">
        <f t="shared" si="927"/>
        <v>1900</v>
      </c>
      <c r="M5333" s="538">
        <f t="shared" si="928"/>
        <v>1</v>
      </c>
      <c r="N5333" s="538">
        <f t="shared" si="929"/>
        <v>0</v>
      </c>
      <c r="O5333" s="538"/>
      <c r="P5333" s="538"/>
      <c r="Q5333" s="537"/>
    </row>
    <row r="5334" spans="1:17" hidden="1">
      <c r="A5334" s="536"/>
      <c r="B5334" s="537"/>
      <c r="C5334" s="537"/>
      <c r="D5334" s="537"/>
      <c r="E5334" s="537"/>
      <c r="F5334" s="537"/>
      <c r="G5334" s="537"/>
      <c r="H5334" s="537"/>
      <c r="I5334" s="537"/>
      <c r="J5334" s="533"/>
      <c r="K5334" s="539" t="str">
        <f>IFERROR(TablaAforos[[#This Row],[AREA DEL POTRERO]]/TablaAforos[[#This Row],[NUMERO VACAS LOTE]]/TablaAforos[[#This Row],[DIAS OCUPACION]],"")</f>
        <v/>
      </c>
      <c r="L5334" s="538">
        <f t="shared" si="927"/>
        <v>1900</v>
      </c>
      <c r="M5334" s="538">
        <f t="shared" si="928"/>
        <v>1</v>
      </c>
      <c r="N5334" s="538">
        <f t="shared" si="929"/>
        <v>0</v>
      </c>
      <c r="O5334" s="538"/>
      <c r="P5334" s="538"/>
      <c r="Q5334" s="537"/>
    </row>
    <row r="5335" spans="1:17" hidden="1">
      <c r="A5335" s="536"/>
      <c r="B5335" s="537"/>
      <c r="C5335" s="537"/>
      <c r="D5335" s="537"/>
      <c r="E5335" s="537"/>
      <c r="F5335" s="537"/>
      <c r="G5335" s="537"/>
      <c r="H5335" s="537"/>
      <c r="I5335" s="537"/>
      <c r="J5335" s="533"/>
      <c r="K5335" s="539" t="str">
        <f>IFERROR(TablaAforos[[#This Row],[AREA DEL POTRERO]]/TablaAforos[[#This Row],[NUMERO VACAS LOTE]]/TablaAforos[[#This Row],[DIAS OCUPACION]],"")</f>
        <v/>
      </c>
      <c r="L5335" s="538">
        <f t="shared" si="927"/>
        <v>1900</v>
      </c>
      <c r="M5335" s="538">
        <f t="shared" si="928"/>
        <v>1</v>
      </c>
      <c r="N5335" s="538">
        <f t="shared" si="929"/>
        <v>0</v>
      </c>
      <c r="O5335" s="538"/>
      <c r="P5335" s="538"/>
      <c r="Q5335" s="537"/>
    </row>
    <row r="5336" spans="1:17" hidden="1">
      <c r="A5336" s="536"/>
      <c r="B5336" s="537"/>
      <c r="C5336" s="537"/>
      <c r="D5336" s="537"/>
      <c r="E5336" s="537"/>
      <c r="F5336" s="537"/>
      <c r="G5336" s="537"/>
      <c r="H5336" s="537"/>
      <c r="I5336" s="537"/>
      <c r="J5336" s="533"/>
      <c r="K5336" s="539" t="str">
        <f>IFERROR(TablaAforos[[#This Row],[AREA DEL POTRERO]]/TablaAforos[[#This Row],[NUMERO VACAS LOTE]]/TablaAforos[[#This Row],[DIAS OCUPACION]],"")</f>
        <v/>
      </c>
      <c r="L5336" s="538">
        <f t="shared" si="927"/>
        <v>1900</v>
      </c>
      <c r="M5336" s="538">
        <f t="shared" si="928"/>
        <v>1</v>
      </c>
      <c r="N5336" s="538">
        <f t="shared" si="929"/>
        <v>0</v>
      </c>
      <c r="O5336" s="538"/>
      <c r="P5336" s="538"/>
      <c r="Q5336" s="537"/>
    </row>
    <row r="5337" spans="1:17" hidden="1">
      <c r="A5337" s="536"/>
      <c r="B5337" s="537"/>
      <c r="C5337" s="537"/>
      <c r="D5337" s="537"/>
      <c r="E5337" s="537"/>
      <c r="F5337" s="537"/>
      <c r="G5337" s="537"/>
      <c r="H5337" s="537"/>
      <c r="I5337" s="537"/>
      <c r="J5337" s="533"/>
      <c r="K5337" s="539" t="str">
        <f>IFERROR(TablaAforos[[#This Row],[AREA DEL POTRERO]]/TablaAforos[[#This Row],[NUMERO VACAS LOTE]]/TablaAforos[[#This Row],[DIAS OCUPACION]],"")</f>
        <v/>
      </c>
      <c r="L5337" s="538">
        <f t="shared" si="927"/>
        <v>1900</v>
      </c>
      <c r="M5337" s="538">
        <f t="shared" si="928"/>
        <v>1</v>
      </c>
      <c r="N5337" s="538">
        <f t="shared" si="929"/>
        <v>0</v>
      </c>
      <c r="O5337" s="538"/>
      <c r="P5337" s="538"/>
      <c r="Q5337" s="537"/>
    </row>
    <row r="5338" spans="1:17" hidden="1">
      <c r="A5338" s="536"/>
      <c r="B5338" s="537"/>
      <c r="C5338" s="537"/>
      <c r="D5338" s="537"/>
      <c r="E5338" s="537"/>
      <c r="F5338" s="537"/>
      <c r="G5338" s="537"/>
      <c r="H5338" s="537"/>
      <c r="I5338" s="537"/>
      <c r="J5338" s="533"/>
      <c r="K5338" s="539" t="str">
        <f>IFERROR(TablaAforos[[#This Row],[AREA DEL POTRERO]]/TablaAforos[[#This Row],[NUMERO VACAS LOTE]]/TablaAforos[[#This Row],[DIAS OCUPACION]],"")</f>
        <v/>
      </c>
      <c r="L5338" s="538">
        <f t="shared" si="927"/>
        <v>1900</v>
      </c>
      <c r="M5338" s="538">
        <f t="shared" si="928"/>
        <v>1</v>
      </c>
      <c r="N5338" s="538">
        <f t="shared" si="929"/>
        <v>0</v>
      </c>
      <c r="O5338" s="538"/>
      <c r="P5338" s="538"/>
      <c r="Q5338" s="537"/>
    </row>
    <row r="5339" spans="1:17" hidden="1">
      <c r="A5339" s="536"/>
      <c r="B5339" s="537"/>
      <c r="C5339" s="537"/>
      <c r="D5339" s="537"/>
      <c r="E5339" s="537"/>
      <c r="F5339" s="537"/>
      <c r="G5339" s="537"/>
      <c r="H5339" s="537"/>
      <c r="I5339" s="537"/>
      <c r="J5339" s="533"/>
      <c r="K5339" s="539" t="str">
        <f>IFERROR(TablaAforos[[#This Row],[AREA DEL POTRERO]]/TablaAforos[[#This Row],[NUMERO VACAS LOTE]]/TablaAforos[[#This Row],[DIAS OCUPACION]],"")</f>
        <v/>
      </c>
      <c r="L5339" s="538">
        <f t="shared" si="927"/>
        <v>1900</v>
      </c>
      <c r="M5339" s="538">
        <f t="shared" si="928"/>
        <v>1</v>
      </c>
      <c r="N5339" s="538">
        <f t="shared" si="929"/>
        <v>0</v>
      </c>
      <c r="O5339" s="538"/>
      <c r="P5339" s="538"/>
      <c r="Q5339" s="537"/>
    </row>
    <row r="5340" spans="1:17" hidden="1">
      <c r="A5340" s="536"/>
      <c r="B5340" s="537"/>
      <c r="C5340" s="537"/>
      <c r="D5340" s="537"/>
      <c r="E5340" s="537"/>
      <c r="F5340" s="537"/>
      <c r="G5340" s="537"/>
      <c r="H5340" s="537"/>
      <c r="I5340" s="537"/>
      <c r="J5340" s="533"/>
      <c r="K5340" s="539" t="str">
        <f>IFERROR(TablaAforos[[#This Row],[AREA DEL POTRERO]]/TablaAforos[[#This Row],[NUMERO VACAS LOTE]]/TablaAforos[[#This Row],[DIAS OCUPACION]],"")</f>
        <v/>
      </c>
      <c r="L5340" s="538">
        <f t="shared" si="927"/>
        <v>1900</v>
      </c>
      <c r="M5340" s="538">
        <f t="shared" si="928"/>
        <v>1</v>
      </c>
      <c r="N5340" s="538">
        <f t="shared" si="929"/>
        <v>0</v>
      </c>
      <c r="O5340" s="538"/>
      <c r="P5340" s="538"/>
      <c r="Q5340" s="537"/>
    </row>
    <row r="5341" spans="1:17" hidden="1">
      <c r="A5341" s="536"/>
      <c r="B5341" s="537"/>
      <c r="C5341" s="537"/>
      <c r="D5341" s="537"/>
      <c r="E5341" s="537"/>
      <c r="F5341" s="537"/>
      <c r="G5341" s="537"/>
      <c r="H5341" s="537"/>
      <c r="I5341" s="537"/>
      <c r="J5341" s="533"/>
      <c r="K5341" s="539" t="str">
        <f>IFERROR(TablaAforos[[#This Row],[AREA DEL POTRERO]]/TablaAforos[[#This Row],[NUMERO VACAS LOTE]]/TablaAforos[[#This Row],[DIAS OCUPACION]],"")</f>
        <v/>
      </c>
      <c r="L5341" s="538">
        <f t="shared" si="927"/>
        <v>1900</v>
      </c>
      <c r="M5341" s="538">
        <f t="shared" si="928"/>
        <v>1</v>
      </c>
      <c r="N5341" s="538">
        <f t="shared" si="929"/>
        <v>0</v>
      </c>
      <c r="O5341" s="538"/>
      <c r="P5341" s="538"/>
      <c r="Q5341" s="537"/>
    </row>
    <row r="5342" spans="1:17" hidden="1">
      <c r="A5342" s="536"/>
      <c r="B5342" s="537"/>
      <c r="C5342" s="537"/>
      <c r="D5342" s="537"/>
      <c r="E5342" s="537"/>
      <c r="F5342" s="537"/>
      <c r="G5342" s="537"/>
      <c r="H5342" s="537"/>
      <c r="I5342" s="537"/>
      <c r="J5342" s="533"/>
      <c r="K5342" s="539" t="str">
        <f>IFERROR(TablaAforos[[#This Row],[AREA DEL POTRERO]]/TablaAforos[[#This Row],[NUMERO VACAS LOTE]]/TablaAforos[[#This Row],[DIAS OCUPACION]],"")</f>
        <v/>
      </c>
      <c r="L5342" s="538">
        <f t="shared" si="927"/>
        <v>1900</v>
      </c>
      <c r="M5342" s="538">
        <f t="shared" si="928"/>
        <v>1</v>
      </c>
      <c r="N5342" s="538">
        <f t="shared" si="929"/>
        <v>0</v>
      </c>
      <c r="O5342" s="538"/>
      <c r="P5342" s="538"/>
      <c r="Q5342" s="537"/>
    </row>
    <row r="5343" spans="1:17" hidden="1">
      <c r="A5343" s="536"/>
      <c r="B5343" s="537"/>
      <c r="C5343" s="537"/>
      <c r="D5343" s="537"/>
      <c r="E5343" s="537"/>
      <c r="F5343" s="537"/>
      <c r="G5343" s="537"/>
      <c r="H5343" s="537"/>
      <c r="I5343" s="537"/>
      <c r="J5343" s="533"/>
      <c r="K5343" s="539" t="str">
        <f>IFERROR(TablaAforos[[#This Row],[AREA DEL POTRERO]]/TablaAforos[[#This Row],[NUMERO VACAS LOTE]]/TablaAforos[[#This Row],[DIAS OCUPACION]],"")</f>
        <v/>
      </c>
      <c r="L5343" s="538">
        <f t="shared" si="927"/>
        <v>1900</v>
      </c>
      <c r="M5343" s="538">
        <f t="shared" si="928"/>
        <v>1</v>
      </c>
      <c r="N5343" s="538">
        <f t="shared" si="929"/>
        <v>0</v>
      </c>
      <c r="O5343" s="538"/>
      <c r="P5343" s="538"/>
      <c r="Q5343" s="537"/>
    </row>
    <row r="5344" spans="1:17" hidden="1">
      <c r="A5344" s="536"/>
      <c r="B5344" s="537"/>
      <c r="C5344" s="537"/>
      <c r="D5344" s="537"/>
      <c r="E5344" s="537"/>
      <c r="F5344" s="537"/>
      <c r="G5344" s="537"/>
      <c r="H5344" s="537"/>
      <c r="I5344" s="537"/>
      <c r="J5344" s="533"/>
      <c r="K5344" s="539" t="str">
        <f>IFERROR(TablaAforos[[#This Row],[AREA DEL POTRERO]]/TablaAforos[[#This Row],[NUMERO VACAS LOTE]]/TablaAforos[[#This Row],[DIAS OCUPACION]],"")</f>
        <v/>
      </c>
      <c r="L5344" s="538">
        <f t="shared" si="927"/>
        <v>1900</v>
      </c>
      <c r="M5344" s="538">
        <f t="shared" si="928"/>
        <v>1</v>
      </c>
      <c r="N5344" s="538">
        <f t="shared" si="929"/>
        <v>0</v>
      </c>
      <c r="O5344" s="538"/>
      <c r="P5344" s="538"/>
      <c r="Q5344" s="537"/>
    </row>
    <row r="5345" spans="1:17" hidden="1">
      <c r="A5345" s="536"/>
      <c r="B5345" s="537"/>
      <c r="C5345" s="537"/>
      <c r="D5345" s="537"/>
      <c r="E5345" s="537"/>
      <c r="F5345" s="537"/>
      <c r="G5345" s="537"/>
      <c r="H5345" s="537"/>
      <c r="I5345" s="537"/>
      <c r="J5345" s="533"/>
      <c r="K5345" s="539" t="str">
        <f>IFERROR(TablaAforos[[#This Row],[AREA DEL POTRERO]]/TablaAforos[[#This Row],[NUMERO VACAS LOTE]]/TablaAforos[[#This Row],[DIAS OCUPACION]],"")</f>
        <v/>
      </c>
      <c r="L5345" s="538">
        <f t="shared" si="927"/>
        <v>1900</v>
      </c>
      <c r="M5345" s="538">
        <f t="shared" si="928"/>
        <v>1</v>
      </c>
      <c r="N5345" s="538">
        <f t="shared" si="929"/>
        <v>0</v>
      </c>
      <c r="O5345" s="538"/>
      <c r="P5345" s="538"/>
      <c r="Q5345" s="537"/>
    </row>
    <row r="5346" spans="1:17" hidden="1">
      <c r="A5346" s="536"/>
      <c r="B5346" s="537"/>
      <c r="C5346" s="537"/>
      <c r="D5346" s="537"/>
      <c r="E5346" s="537"/>
      <c r="F5346" s="537"/>
      <c r="G5346" s="537"/>
      <c r="H5346" s="537"/>
      <c r="I5346" s="537"/>
      <c r="J5346" s="533"/>
      <c r="K5346" s="539" t="str">
        <f>IFERROR(TablaAforos[[#This Row],[AREA DEL POTRERO]]/TablaAforos[[#This Row],[NUMERO VACAS LOTE]]/TablaAforos[[#This Row],[DIAS OCUPACION]],"")</f>
        <v/>
      </c>
      <c r="L5346" s="538">
        <f t="shared" si="927"/>
        <v>1900</v>
      </c>
      <c r="M5346" s="538">
        <f t="shared" si="928"/>
        <v>1</v>
      </c>
      <c r="N5346" s="538">
        <f t="shared" si="929"/>
        <v>0</v>
      </c>
      <c r="O5346" s="538"/>
      <c r="P5346" s="538"/>
      <c r="Q5346" s="537"/>
    </row>
    <row r="5347" spans="1:17" hidden="1">
      <c r="A5347" s="536"/>
      <c r="B5347" s="537"/>
      <c r="C5347" s="537"/>
      <c r="D5347" s="537"/>
      <c r="E5347" s="537"/>
      <c r="F5347" s="537"/>
      <c r="G5347" s="537"/>
      <c r="H5347" s="537"/>
      <c r="I5347" s="537"/>
      <c r="J5347" s="533"/>
      <c r="K5347" s="539" t="str">
        <f>IFERROR(TablaAforos[[#This Row],[AREA DEL POTRERO]]/TablaAforos[[#This Row],[NUMERO VACAS LOTE]]/TablaAforos[[#This Row],[DIAS OCUPACION]],"")</f>
        <v/>
      </c>
      <c r="L5347" s="538">
        <f t="shared" si="927"/>
        <v>1900</v>
      </c>
      <c r="M5347" s="538">
        <f t="shared" si="928"/>
        <v>1</v>
      </c>
      <c r="N5347" s="538">
        <f t="shared" si="929"/>
        <v>0</v>
      </c>
      <c r="O5347" s="538"/>
      <c r="P5347" s="538"/>
      <c r="Q5347" s="537"/>
    </row>
    <row r="5348" spans="1:17" hidden="1">
      <c r="A5348" s="536"/>
      <c r="B5348" s="537"/>
      <c r="C5348" s="537"/>
      <c r="D5348" s="537"/>
      <c r="E5348" s="537"/>
      <c r="F5348" s="537"/>
      <c r="G5348" s="537"/>
      <c r="H5348" s="537"/>
      <c r="I5348" s="537"/>
      <c r="J5348" s="533"/>
      <c r="K5348" s="539" t="str">
        <f>IFERROR(TablaAforos[[#This Row],[AREA DEL POTRERO]]/TablaAforos[[#This Row],[NUMERO VACAS LOTE]]/TablaAforos[[#This Row],[DIAS OCUPACION]],"")</f>
        <v/>
      </c>
      <c r="L5348" s="538">
        <f t="shared" si="927"/>
        <v>1900</v>
      </c>
      <c r="M5348" s="538">
        <f t="shared" si="928"/>
        <v>1</v>
      </c>
      <c r="N5348" s="538">
        <f t="shared" si="929"/>
        <v>0</v>
      </c>
      <c r="O5348" s="538"/>
      <c r="P5348" s="538"/>
      <c r="Q5348" s="537"/>
    </row>
    <row r="5349" spans="1:17" hidden="1">
      <c r="A5349" s="536"/>
      <c r="B5349" s="537"/>
      <c r="C5349" s="537"/>
      <c r="D5349" s="537"/>
      <c r="E5349" s="537"/>
      <c r="F5349" s="537"/>
      <c r="G5349" s="537"/>
      <c r="H5349" s="537"/>
      <c r="I5349" s="537"/>
      <c r="J5349" s="533"/>
      <c r="K5349" s="539" t="str">
        <f>IFERROR(TablaAforos[[#This Row],[AREA DEL POTRERO]]/TablaAforos[[#This Row],[NUMERO VACAS LOTE]]/TablaAforos[[#This Row],[DIAS OCUPACION]],"")</f>
        <v/>
      </c>
      <c r="L5349" s="538">
        <f t="shared" si="927"/>
        <v>1900</v>
      </c>
      <c r="M5349" s="538">
        <f t="shared" si="928"/>
        <v>1</v>
      </c>
      <c r="N5349" s="538">
        <f t="shared" si="929"/>
        <v>0</v>
      </c>
      <c r="O5349" s="538"/>
      <c r="P5349" s="538"/>
      <c r="Q5349" s="537"/>
    </row>
    <row r="5350" spans="1:17" hidden="1">
      <c r="A5350" s="536"/>
      <c r="B5350" s="537"/>
      <c r="C5350" s="537"/>
      <c r="D5350" s="537"/>
      <c r="E5350" s="537"/>
      <c r="F5350" s="537"/>
      <c r="G5350" s="537"/>
      <c r="H5350" s="537"/>
      <c r="I5350" s="537"/>
      <c r="J5350" s="533"/>
      <c r="K5350" s="539" t="str">
        <f>IFERROR(TablaAforos[[#This Row],[AREA DEL POTRERO]]/TablaAforos[[#This Row],[NUMERO VACAS LOTE]]/TablaAforos[[#This Row],[DIAS OCUPACION]],"")</f>
        <v/>
      </c>
      <c r="L5350" s="538">
        <f t="shared" si="927"/>
        <v>1900</v>
      </c>
      <c r="M5350" s="538">
        <f t="shared" si="928"/>
        <v>1</v>
      </c>
      <c r="N5350" s="538">
        <f t="shared" si="929"/>
        <v>0</v>
      </c>
      <c r="O5350" s="538"/>
      <c r="P5350" s="538"/>
      <c r="Q5350" s="537"/>
    </row>
    <row r="5351" spans="1:17" hidden="1">
      <c r="A5351" s="536"/>
      <c r="B5351" s="537"/>
      <c r="C5351" s="537"/>
      <c r="D5351" s="537"/>
      <c r="E5351" s="537"/>
      <c r="F5351" s="537"/>
      <c r="G5351" s="537"/>
      <c r="H5351" s="537"/>
      <c r="I5351" s="537"/>
      <c r="J5351" s="533"/>
      <c r="K5351" s="539" t="str">
        <f>IFERROR(TablaAforos[[#This Row],[AREA DEL POTRERO]]/TablaAforos[[#This Row],[NUMERO VACAS LOTE]]/TablaAforos[[#This Row],[DIAS OCUPACION]],"")</f>
        <v/>
      </c>
      <c r="L5351" s="538">
        <f t="shared" si="927"/>
        <v>1900</v>
      </c>
      <c r="M5351" s="538">
        <f t="shared" si="928"/>
        <v>1</v>
      </c>
      <c r="N5351" s="538">
        <f t="shared" si="929"/>
        <v>0</v>
      </c>
      <c r="O5351" s="538"/>
      <c r="P5351" s="538"/>
      <c r="Q5351" s="537"/>
    </row>
    <row r="5352" spans="1:17" hidden="1">
      <c r="A5352" s="536"/>
      <c r="B5352" s="537"/>
      <c r="C5352" s="537"/>
      <c r="D5352" s="537"/>
      <c r="E5352" s="537"/>
      <c r="F5352" s="537"/>
      <c r="G5352" s="537"/>
      <c r="H5352" s="537"/>
      <c r="I5352" s="537"/>
      <c r="J5352" s="533"/>
      <c r="K5352" s="539" t="str">
        <f>IFERROR(TablaAforos[[#This Row],[AREA DEL POTRERO]]/TablaAforos[[#This Row],[NUMERO VACAS LOTE]]/TablaAforos[[#This Row],[DIAS OCUPACION]],"")</f>
        <v/>
      </c>
      <c r="L5352" s="538">
        <f t="shared" si="927"/>
        <v>1900</v>
      </c>
      <c r="M5352" s="538">
        <f t="shared" si="928"/>
        <v>1</v>
      </c>
      <c r="N5352" s="538">
        <f t="shared" si="929"/>
        <v>0</v>
      </c>
      <c r="O5352" s="538"/>
      <c r="P5352" s="538"/>
      <c r="Q5352" s="537"/>
    </row>
    <row r="5353" spans="1:17" hidden="1">
      <c r="A5353" s="536"/>
      <c r="B5353" s="537"/>
      <c r="C5353" s="537"/>
      <c r="D5353" s="537"/>
      <c r="E5353" s="537"/>
      <c r="F5353" s="537"/>
      <c r="G5353" s="537"/>
      <c r="H5353" s="537"/>
      <c r="I5353" s="537"/>
      <c r="J5353" s="533"/>
      <c r="K5353" s="539" t="str">
        <f>IFERROR(TablaAforos[[#This Row],[AREA DEL POTRERO]]/TablaAforos[[#This Row],[NUMERO VACAS LOTE]]/TablaAforos[[#This Row],[DIAS OCUPACION]],"")</f>
        <v/>
      </c>
      <c r="L5353" s="538">
        <f t="shared" si="927"/>
        <v>1900</v>
      </c>
      <c r="M5353" s="538">
        <f t="shared" si="928"/>
        <v>1</v>
      </c>
      <c r="N5353" s="538">
        <f t="shared" si="929"/>
        <v>0</v>
      </c>
      <c r="O5353" s="538"/>
      <c r="P5353" s="538"/>
      <c r="Q5353" s="537"/>
    </row>
    <row r="5354" spans="1:17" hidden="1">
      <c r="A5354" s="536"/>
      <c r="B5354" s="537"/>
      <c r="C5354" s="537"/>
      <c r="D5354" s="537"/>
      <c r="E5354" s="537"/>
      <c r="F5354" s="537"/>
      <c r="G5354" s="537"/>
      <c r="H5354" s="537"/>
      <c r="I5354" s="537"/>
      <c r="J5354" s="533"/>
      <c r="K5354" s="539" t="str">
        <f>IFERROR(TablaAforos[[#This Row],[AREA DEL POTRERO]]/TablaAforos[[#This Row],[NUMERO VACAS LOTE]]/TablaAforos[[#This Row],[DIAS OCUPACION]],"")</f>
        <v/>
      </c>
      <c r="L5354" s="538">
        <f t="shared" si="927"/>
        <v>1900</v>
      </c>
      <c r="M5354" s="538">
        <f t="shared" si="928"/>
        <v>1</v>
      </c>
      <c r="N5354" s="538">
        <f t="shared" si="929"/>
        <v>0</v>
      </c>
      <c r="O5354" s="538"/>
      <c r="P5354" s="538"/>
      <c r="Q5354" s="537"/>
    </row>
    <row r="5355" spans="1:17" hidden="1">
      <c r="A5355" s="531"/>
      <c r="B5355" s="532"/>
      <c r="C5355" s="532"/>
      <c r="D5355" s="532"/>
      <c r="E5355" s="532"/>
      <c r="F5355" s="532"/>
      <c r="G5355" s="532"/>
      <c r="H5355" s="532"/>
      <c r="I5355" s="532"/>
      <c r="J5355" s="533"/>
      <c r="K5355" s="534" t="str">
        <f>IFERROR(TablaAforos[[#This Row],[AREA DEL POTRERO]]/TablaAforos[[#This Row],[NUMERO VACAS LOTE]]/TablaAforos[[#This Row],[DIAS OCUPACION]],"")</f>
        <v/>
      </c>
      <c r="L5355" s="535">
        <f t="shared" si="927"/>
        <v>1900</v>
      </c>
      <c r="M5355" s="535">
        <f t="shared" si="928"/>
        <v>1</v>
      </c>
      <c r="N5355" s="535">
        <f t="shared" si="929"/>
        <v>0</v>
      </c>
      <c r="O5355" s="535"/>
      <c r="P5355" s="535"/>
      <c r="Q5355" s="532"/>
    </row>
    <row r="5356" spans="1:17">
      <c r="A5356" s="531">
        <v>45919</v>
      </c>
      <c r="B5356" s="532" t="s">
        <v>81</v>
      </c>
      <c r="C5356" s="532">
        <v>1</v>
      </c>
      <c r="D5356" s="532">
        <v>54</v>
      </c>
      <c r="E5356" s="532">
        <v>2522</v>
      </c>
      <c r="F5356" s="532">
        <v>36</v>
      </c>
      <c r="G5356" s="532">
        <v>2.2000000000000002</v>
      </c>
      <c r="H5356" s="532">
        <v>1</v>
      </c>
      <c r="I5356" s="532">
        <v>31</v>
      </c>
      <c r="J5356" s="533">
        <v>103</v>
      </c>
      <c r="K5356" s="534">
        <f>IFERROR(TablaAforos[[#This Row],[AREA DEL POTRERO]]/TablaAforos[[#This Row],[NUMERO VACAS LOTE]]/TablaAforos[[#This Row],[DIAS OCUPACION]],"")</f>
        <v>70.055555555555557</v>
      </c>
      <c r="L5356" s="535">
        <f t="shared" ref="L5356:L5385" si="930">YEAR(A5356)</f>
        <v>2025</v>
      </c>
      <c r="M5356" s="535">
        <f t="shared" ref="M5356:M5385" si="931">MONTH(A5356)</f>
        <v>9</v>
      </c>
      <c r="N5356" s="535">
        <f t="shared" ref="N5356:N5385" si="932">DAY(A5356)</f>
        <v>19</v>
      </c>
      <c r="O5356" s="535">
        <v>6</v>
      </c>
      <c r="P5356" s="535" t="s">
        <v>220</v>
      </c>
      <c r="Q5356" s="532"/>
    </row>
    <row r="5357" spans="1:17">
      <c r="A5357" s="531">
        <v>45919</v>
      </c>
      <c r="B5357" s="532" t="s">
        <v>81</v>
      </c>
      <c r="C5357" s="532">
        <v>2</v>
      </c>
      <c r="D5357" s="532">
        <v>76</v>
      </c>
      <c r="E5357" s="532">
        <v>2562</v>
      </c>
      <c r="F5357" s="532">
        <v>39</v>
      </c>
      <c r="G5357" s="532">
        <v>2.2999999999999998</v>
      </c>
      <c r="H5357" s="532">
        <v>1</v>
      </c>
      <c r="I5357" s="532">
        <v>31</v>
      </c>
      <c r="J5357" s="533">
        <v>90.3</v>
      </c>
      <c r="K5357" s="534">
        <f>IFERROR(TablaAforos[[#This Row],[AREA DEL POTRERO]]/TablaAforos[[#This Row],[NUMERO VACAS LOTE]]/TablaAforos[[#This Row],[DIAS OCUPACION]],"")</f>
        <v>65.692307692307693</v>
      </c>
      <c r="L5357" s="535">
        <f t="shared" si="930"/>
        <v>2025</v>
      </c>
      <c r="M5357" s="535">
        <f t="shared" si="931"/>
        <v>9</v>
      </c>
      <c r="N5357" s="535">
        <f t="shared" si="932"/>
        <v>19</v>
      </c>
      <c r="O5357" s="535">
        <v>6</v>
      </c>
      <c r="P5357" s="535" t="s">
        <v>220</v>
      </c>
      <c r="Q5357" s="532"/>
    </row>
    <row r="5358" spans="1:17">
      <c r="A5358" s="531">
        <v>45919</v>
      </c>
      <c r="B5358" s="532" t="s">
        <v>82</v>
      </c>
      <c r="C5358" s="532" t="s">
        <v>86</v>
      </c>
      <c r="D5358" s="532">
        <v>6</v>
      </c>
      <c r="E5358" s="532">
        <v>2500</v>
      </c>
      <c r="F5358" s="532">
        <v>40</v>
      </c>
      <c r="G5358" s="532">
        <v>2.1</v>
      </c>
      <c r="H5358" s="532">
        <v>1</v>
      </c>
      <c r="I5358" s="532">
        <v>31</v>
      </c>
      <c r="J5358" s="533">
        <v>79.900000000000006</v>
      </c>
      <c r="K5358" s="534">
        <f>IFERROR(TablaAforos[[#This Row],[AREA DEL POTRERO]]/TablaAforos[[#This Row],[NUMERO VACAS LOTE]]/TablaAforos[[#This Row],[DIAS OCUPACION]],"")</f>
        <v>62.5</v>
      </c>
      <c r="L5358" s="535">
        <f t="shared" si="930"/>
        <v>2025</v>
      </c>
      <c r="M5358" s="535">
        <f t="shared" si="931"/>
        <v>9</v>
      </c>
      <c r="N5358" s="535">
        <f t="shared" si="932"/>
        <v>19</v>
      </c>
      <c r="O5358" s="535">
        <v>6</v>
      </c>
      <c r="P5358" s="535" t="s">
        <v>220</v>
      </c>
      <c r="Q5358" s="532"/>
    </row>
    <row r="5359" spans="1:17">
      <c r="A5359" s="536">
        <v>45919</v>
      </c>
      <c r="B5359" s="532" t="s">
        <v>82</v>
      </c>
      <c r="C5359" s="532" t="s">
        <v>87</v>
      </c>
      <c r="D5359" s="537">
        <v>53</v>
      </c>
      <c r="E5359" s="537">
        <v>2500</v>
      </c>
      <c r="F5359" s="537">
        <v>39</v>
      </c>
      <c r="G5359" s="532">
        <v>2.2999999999999998</v>
      </c>
      <c r="H5359" s="537">
        <v>1</v>
      </c>
      <c r="I5359" s="537">
        <v>31</v>
      </c>
      <c r="J5359" s="533">
        <v>90.9</v>
      </c>
      <c r="K5359" s="534">
        <f>IFERROR(TablaAforos[[#This Row],[AREA DEL POTRERO]]/TablaAforos[[#This Row],[NUMERO VACAS LOTE]]/TablaAforos[[#This Row],[DIAS OCUPACION]],"")</f>
        <v>64.102564102564102</v>
      </c>
      <c r="L5359" s="535">
        <f t="shared" si="930"/>
        <v>2025</v>
      </c>
      <c r="M5359" s="535">
        <f t="shared" si="931"/>
        <v>9</v>
      </c>
      <c r="N5359" s="535">
        <f t="shared" si="932"/>
        <v>19</v>
      </c>
      <c r="O5359" s="535">
        <v>6</v>
      </c>
      <c r="P5359" s="535" t="s">
        <v>220</v>
      </c>
      <c r="Q5359" s="532"/>
    </row>
    <row r="5360" spans="1:17">
      <c r="A5360" s="536">
        <v>45920</v>
      </c>
      <c r="B5360" s="532" t="s">
        <v>81</v>
      </c>
      <c r="C5360" s="532">
        <v>1</v>
      </c>
      <c r="D5360" s="537">
        <v>53</v>
      </c>
      <c r="E5360" s="537">
        <v>1935</v>
      </c>
      <c r="F5360" s="537">
        <v>36</v>
      </c>
      <c r="G5360" s="532">
        <v>2.2000000000000002</v>
      </c>
      <c r="H5360" s="537">
        <v>0.5</v>
      </c>
      <c r="I5360" s="537">
        <v>31</v>
      </c>
      <c r="J5360" s="533">
        <v>112</v>
      </c>
      <c r="K5360" s="534">
        <f>IFERROR(TablaAforos[[#This Row],[AREA DEL POTRERO]]/TablaAforos[[#This Row],[NUMERO VACAS LOTE]]/TablaAforos[[#This Row],[DIAS OCUPACION]],"")</f>
        <v>107.5</v>
      </c>
      <c r="L5360" s="535">
        <f t="shared" si="930"/>
        <v>2025</v>
      </c>
      <c r="M5360" s="535">
        <f t="shared" si="931"/>
        <v>9</v>
      </c>
      <c r="N5360" s="535">
        <f t="shared" si="932"/>
        <v>20</v>
      </c>
      <c r="O5360" s="535">
        <v>6</v>
      </c>
      <c r="P5360" s="535" t="s">
        <v>220</v>
      </c>
      <c r="Q5360" s="532"/>
    </row>
    <row r="5361" spans="1:17">
      <c r="A5361" s="536">
        <v>45920</v>
      </c>
      <c r="B5361" s="532" t="s">
        <v>81</v>
      </c>
      <c r="C5361" s="532">
        <v>2</v>
      </c>
      <c r="D5361" s="537">
        <v>75</v>
      </c>
      <c r="E5361" s="537">
        <v>2185</v>
      </c>
      <c r="F5361" s="537">
        <v>39</v>
      </c>
      <c r="G5361" s="532">
        <v>2.2999999999999998</v>
      </c>
      <c r="H5361" s="537">
        <v>1</v>
      </c>
      <c r="I5361" s="537">
        <v>31</v>
      </c>
      <c r="J5361" s="533">
        <v>71.400000000000006</v>
      </c>
      <c r="K5361" s="534">
        <f>IFERROR(TablaAforos[[#This Row],[AREA DEL POTRERO]]/TablaAforos[[#This Row],[NUMERO VACAS LOTE]]/TablaAforos[[#This Row],[DIAS OCUPACION]],"")</f>
        <v>56.025641025641029</v>
      </c>
      <c r="L5361" s="535">
        <f t="shared" si="930"/>
        <v>2025</v>
      </c>
      <c r="M5361" s="535">
        <f t="shared" si="931"/>
        <v>9</v>
      </c>
      <c r="N5361" s="535">
        <f t="shared" si="932"/>
        <v>20</v>
      </c>
      <c r="O5361" s="535">
        <v>6</v>
      </c>
      <c r="P5361" s="535" t="s">
        <v>220</v>
      </c>
      <c r="Q5361" s="532"/>
    </row>
    <row r="5362" spans="1:17">
      <c r="A5362" s="536">
        <v>45920</v>
      </c>
      <c r="B5362" s="532" t="s">
        <v>82</v>
      </c>
      <c r="C5362" s="532" t="s">
        <v>86</v>
      </c>
      <c r="D5362" s="537">
        <v>7</v>
      </c>
      <c r="E5362" s="537">
        <v>2500</v>
      </c>
      <c r="F5362" s="537">
        <v>40</v>
      </c>
      <c r="G5362" s="532">
        <v>2.2000000000000002</v>
      </c>
      <c r="H5362" s="537">
        <v>1</v>
      </c>
      <c r="I5362" s="537">
        <v>31</v>
      </c>
      <c r="J5362" s="533">
        <v>85.1</v>
      </c>
      <c r="K5362" s="534">
        <f>IFERROR(TablaAforos[[#This Row],[AREA DEL POTRERO]]/TablaAforos[[#This Row],[NUMERO VACAS LOTE]]/TablaAforos[[#This Row],[DIAS OCUPACION]],"")</f>
        <v>62.5</v>
      </c>
      <c r="L5362" s="535">
        <f t="shared" si="930"/>
        <v>2025</v>
      </c>
      <c r="M5362" s="535">
        <f t="shared" si="931"/>
        <v>9</v>
      </c>
      <c r="N5362" s="535">
        <f t="shared" si="932"/>
        <v>20</v>
      </c>
      <c r="O5362" s="535">
        <v>6</v>
      </c>
      <c r="P5362" s="535" t="s">
        <v>220</v>
      </c>
      <c r="Q5362" s="532"/>
    </row>
    <row r="5363" spans="1:17">
      <c r="A5363" s="536">
        <v>45920</v>
      </c>
      <c r="B5363" s="537" t="s">
        <v>82</v>
      </c>
      <c r="C5363" s="537" t="s">
        <v>87</v>
      </c>
      <c r="D5363" s="537">
        <v>54</v>
      </c>
      <c r="E5363" s="537">
        <v>2500</v>
      </c>
      <c r="F5363" s="537">
        <v>39</v>
      </c>
      <c r="G5363" s="537">
        <v>2.2000000000000002</v>
      </c>
      <c r="H5363" s="537">
        <v>1</v>
      </c>
      <c r="I5363" s="537">
        <v>31</v>
      </c>
      <c r="J5363" s="533">
        <v>89.3</v>
      </c>
      <c r="K5363" s="539">
        <f>IFERROR(TablaAforos[[#This Row],[AREA DEL POTRERO]]/TablaAforos[[#This Row],[NUMERO VACAS LOTE]]/TablaAforos[[#This Row],[DIAS OCUPACION]],"")</f>
        <v>64.102564102564102</v>
      </c>
      <c r="L5363" s="538">
        <f t="shared" si="930"/>
        <v>2025</v>
      </c>
      <c r="M5363" s="538">
        <f t="shared" si="931"/>
        <v>9</v>
      </c>
      <c r="N5363" s="538">
        <f t="shared" si="932"/>
        <v>20</v>
      </c>
      <c r="O5363" s="538">
        <v>6</v>
      </c>
      <c r="P5363" s="538" t="s">
        <v>220</v>
      </c>
      <c r="Q5363" s="537"/>
    </row>
    <row r="5364" spans="1:17">
      <c r="A5364" s="536">
        <v>45920</v>
      </c>
      <c r="B5364" s="537" t="s">
        <v>88</v>
      </c>
      <c r="C5364" s="537">
        <v>1</v>
      </c>
      <c r="D5364" s="537">
        <v>12</v>
      </c>
      <c r="E5364" s="537">
        <v>7920</v>
      </c>
      <c r="F5364" s="537">
        <v>56</v>
      </c>
      <c r="G5364" s="537">
        <v>1.6</v>
      </c>
      <c r="H5364" s="537">
        <v>1.5</v>
      </c>
      <c r="I5364" s="537">
        <v>33</v>
      </c>
      <c r="J5364" s="533">
        <v>94.5</v>
      </c>
      <c r="K5364" s="539">
        <f>IFERROR(TablaAforos[[#This Row],[AREA DEL POTRERO]]/TablaAforos[[#This Row],[NUMERO VACAS LOTE]]/TablaAforos[[#This Row],[DIAS OCUPACION]],"")</f>
        <v>94.285714285714278</v>
      </c>
      <c r="L5364" s="538">
        <f t="shared" si="930"/>
        <v>2025</v>
      </c>
      <c r="M5364" s="538">
        <f t="shared" si="931"/>
        <v>9</v>
      </c>
      <c r="N5364" s="538">
        <f t="shared" si="932"/>
        <v>20</v>
      </c>
      <c r="O5364" s="538">
        <v>6</v>
      </c>
      <c r="P5364" s="538" t="s">
        <v>225</v>
      </c>
      <c r="Q5364" s="537"/>
    </row>
    <row r="5365" spans="1:17">
      <c r="A5365" s="536">
        <v>45921</v>
      </c>
      <c r="B5365" s="537" t="s">
        <v>81</v>
      </c>
      <c r="C5365" s="537">
        <v>1</v>
      </c>
      <c r="D5365" s="537">
        <v>134</v>
      </c>
      <c r="E5365" s="537">
        <v>4007</v>
      </c>
      <c r="F5365" s="537">
        <v>36</v>
      </c>
      <c r="G5365" s="537">
        <v>1.8</v>
      </c>
      <c r="H5365" s="537">
        <v>1</v>
      </c>
      <c r="I5365" s="537">
        <v>31</v>
      </c>
      <c r="J5365" s="533">
        <v>120</v>
      </c>
      <c r="K5365" s="539">
        <f>IFERROR(TablaAforos[[#This Row],[AREA DEL POTRERO]]/TablaAforos[[#This Row],[NUMERO VACAS LOTE]]/TablaAforos[[#This Row],[DIAS OCUPACION]],"")</f>
        <v>111.30555555555556</v>
      </c>
      <c r="L5365" s="538">
        <f t="shared" si="930"/>
        <v>2025</v>
      </c>
      <c r="M5365" s="538">
        <f t="shared" si="931"/>
        <v>9</v>
      </c>
      <c r="N5365" s="538">
        <f t="shared" si="932"/>
        <v>21</v>
      </c>
      <c r="O5365" s="538">
        <v>6</v>
      </c>
      <c r="P5365" s="538" t="s">
        <v>220</v>
      </c>
      <c r="Q5365" s="537"/>
    </row>
    <row r="5366" spans="1:17">
      <c r="A5366" s="536">
        <v>45921</v>
      </c>
      <c r="B5366" s="537" t="s">
        <v>81</v>
      </c>
      <c r="C5366" s="537">
        <v>2</v>
      </c>
      <c r="D5366" s="537">
        <v>78</v>
      </c>
      <c r="E5366" s="537">
        <v>1779</v>
      </c>
      <c r="F5366" s="537">
        <v>39</v>
      </c>
      <c r="G5366" s="537">
        <v>2.2000000000000002</v>
      </c>
      <c r="H5366" s="537">
        <v>1</v>
      </c>
      <c r="I5366" s="537">
        <v>31</v>
      </c>
      <c r="J5366" s="533">
        <v>70.400000000000006</v>
      </c>
      <c r="K5366" s="539">
        <f>IFERROR(TablaAforos[[#This Row],[AREA DEL POTRERO]]/TablaAforos[[#This Row],[NUMERO VACAS LOTE]]/TablaAforos[[#This Row],[DIAS OCUPACION]],"")</f>
        <v>45.615384615384613</v>
      </c>
      <c r="L5366" s="538">
        <f t="shared" si="930"/>
        <v>2025</v>
      </c>
      <c r="M5366" s="538">
        <f t="shared" si="931"/>
        <v>9</v>
      </c>
      <c r="N5366" s="538">
        <f t="shared" si="932"/>
        <v>21</v>
      </c>
      <c r="O5366" s="538">
        <v>6</v>
      </c>
      <c r="P5366" s="538" t="s">
        <v>220</v>
      </c>
      <c r="Q5366" s="537"/>
    </row>
    <row r="5367" spans="1:17">
      <c r="A5367" s="536">
        <v>45921</v>
      </c>
      <c r="B5367" s="537" t="s">
        <v>82</v>
      </c>
      <c r="C5367" s="537" t="s">
        <v>86</v>
      </c>
      <c r="D5367" s="537">
        <v>14</v>
      </c>
      <c r="E5367" s="537">
        <v>2500</v>
      </c>
      <c r="F5367" s="537">
        <v>40</v>
      </c>
      <c r="G5367" s="537">
        <v>2.1</v>
      </c>
      <c r="H5367" s="537">
        <v>1</v>
      </c>
      <c r="I5367" s="537">
        <v>31</v>
      </c>
      <c r="J5367" s="533">
        <v>81</v>
      </c>
      <c r="K5367" s="539">
        <f>IFERROR(TablaAforos[[#This Row],[AREA DEL POTRERO]]/TablaAforos[[#This Row],[NUMERO VACAS LOTE]]/TablaAforos[[#This Row],[DIAS OCUPACION]],"")</f>
        <v>62.5</v>
      </c>
      <c r="L5367" s="538">
        <f t="shared" si="930"/>
        <v>2025</v>
      </c>
      <c r="M5367" s="538">
        <f t="shared" si="931"/>
        <v>9</v>
      </c>
      <c r="N5367" s="538">
        <f t="shared" si="932"/>
        <v>21</v>
      </c>
      <c r="O5367" s="538">
        <v>6</v>
      </c>
      <c r="P5367" s="538" t="s">
        <v>220</v>
      </c>
      <c r="Q5367" s="537"/>
    </row>
    <row r="5368" spans="1:17">
      <c r="A5368" s="536">
        <v>45921</v>
      </c>
      <c r="B5368" s="537" t="s">
        <v>82</v>
      </c>
      <c r="C5368" s="537" t="s">
        <v>87</v>
      </c>
      <c r="D5368" s="537">
        <v>55</v>
      </c>
      <c r="E5368" s="537">
        <v>2500</v>
      </c>
      <c r="F5368" s="537">
        <v>39</v>
      </c>
      <c r="G5368" s="537">
        <v>2.2000000000000002</v>
      </c>
      <c r="H5368" s="537">
        <v>1</v>
      </c>
      <c r="I5368" s="537">
        <v>31</v>
      </c>
      <c r="J5368" s="533">
        <v>89.5</v>
      </c>
      <c r="K5368" s="539">
        <f>IFERROR(TablaAforos[[#This Row],[AREA DEL POTRERO]]/TablaAforos[[#This Row],[NUMERO VACAS LOTE]]/TablaAforos[[#This Row],[DIAS OCUPACION]],"")</f>
        <v>64.102564102564102</v>
      </c>
      <c r="L5368" s="538">
        <f t="shared" si="930"/>
        <v>2025</v>
      </c>
      <c r="M5368" s="538">
        <f t="shared" si="931"/>
        <v>9</v>
      </c>
      <c r="N5368" s="538">
        <f t="shared" si="932"/>
        <v>21</v>
      </c>
      <c r="O5368" s="538">
        <v>6</v>
      </c>
      <c r="P5368" s="538" t="s">
        <v>220</v>
      </c>
      <c r="Q5368" s="537"/>
    </row>
    <row r="5369" spans="1:17">
      <c r="A5369" s="536">
        <v>45922</v>
      </c>
      <c r="B5369" s="537" t="s">
        <v>81</v>
      </c>
      <c r="C5369" s="537">
        <v>1</v>
      </c>
      <c r="D5369" s="537">
        <v>133</v>
      </c>
      <c r="E5369" s="537">
        <v>5015</v>
      </c>
      <c r="F5369" s="537">
        <v>36</v>
      </c>
      <c r="G5369" s="537">
        <v>2</v>
      </c>
      <c r="H5369" s="537">
        <v>1.5</v>
      </c>
      <c r="I5369" s="537">
        <v>31</v>
      </c>
      <c r="J5369" s="533">
        <v>111</v>
      </c>
      <c r="K5369" s="539">
        <f>IFERROR(TablaAforos[[#This Row],[AREA DEL POTRERO]]/TablaAforos[[#This Row],[NUMERO VACAS LOTE]]/TablaAforos[[#This Row],[DIAS OCUPACION]],"")</f>
        <v>92.870370370370367</v>
      </c>
      <c r="L5369" s="538">
        <f t="shared" si="930"/>
        <v>2025</v>
      </c>
      <c r="M5369" s="538">
        <f t="shared" si="931"/>
        <v>9</v>
      </c>
      <c r="N5369" s="538">
        <f t="shared" si="932"/>
        <v>22</v>
      </c>
      <c r="O5369" s="538">
        <v>6</v>
      </c>
      <c r="P5369" s="538" t="s">
        <v>220</v>
      </c>
      <c r="Q5369" s="537"/>
    </row>
    <row r="5370" spans="1:17">
      <c r="A5370" s="536">
        <v>45922</v>
      </c>
      <c r="B5370" s="537" t="s">
        <v>81</v>
      </c>
      <c r="C5370" s="537">
        <v>2</v>
      </c>
      <c r="D5370" s="537">
        <v>80</v>
      </c>
      <c r="E5370" s="537">
        <v>2349</v>
      </c>
      <c r="F5370" s="537">
        <v>33</v>
      </c>
      <c r="G5370" s="537">
        <v>1.9</v>
      </c>
      <c r="H5370" s="537">
        <v>1</v>
      </c>
      <c r="I5370" s="537">
        <v>31</v>
      </c>
      <c r="J5370" s="533">
        <v>81.599999999999994</v>
      </c>
      <c r="K5370" s="539">
        <f>IFERROR(TablaAforos[[#This Row],[AREA DEL POTRERO]]/TablaAforos[[#This Row],[NUMERO VACAS LOTE]]/TablaAforos[[#This Row],[DIAS OCUPACION]],"")</f>
        <v>71.181818181818187</v>
      </c>
      <c r="L5370" s="538">
        <f>YEAR(A5370)</f>
        <v>2025</v>
      </c>
      <c r="M5370" s="538">
        <f>MONTH(A5370)</f>
        <v>9</v>
      </c>
      <c r="N5370" s="538">
        <f>DAY(A5370)</f>
        <v>22</v>
      </c>
      <c r="O5370" s="538">
        <v>6</v>
      </c>
      <c r="P5370" s="538" t="s">
        <v>220</v>
      </c>
      <c r="Q5370" s="537"/>
    </row>
    <row r="5371" spans="1:17">
      <c r="A5371" s="536">
        <v>45922</v>
      </c>
      <c r="B5371" s="537" t="s">
        <v>82</v>
      </c>
      <c r="C5371" s="537" t="s">
        <v>86</v>
      </c>
      <c r="D5371" s="537">
        <v>15</v>
      </c>
      <c r="E5371" s="537">
        <v>2500</v>
      </c>
      <c r="F5371" s="537">
        <v>40</v>
      </c>
      <c r="G5371" s="537">
        <v>2.2000000000000002</v>
      </c>
      <c r="H5371" s="537">
        <v>1</v>
      </c>
      <c r="I5371" s="537">
        <v>31</v>
      </c>
      <c r="J5371" s="533">
        <v>84</v>
      </c>
      <c r="K5371" s="539">
        <f>IFERROR(TablaAforos[[#This Row],[AREA DEL POTRERO]]/TablaAforos[[#This Row],[NUMERO VACAS LOTE]]/TablaAforos[[#This Row],[DIAS OCUPACION]],"")</f>
        <v>62.5</v>
      </c>
      <c r="L5371" s="538">
        <f t="shared" si="930"/>
        <v>2025</v>
      </c>
      <c r="M5371" s="538">
        <f t="shared" si="931"/>
        <v>9</v>
      </c>
      <c r="N5371" s="538">
        <f t="shared" si="932"/>
        <v>22</v>
      </c>
      <c r="O5371" s="538">
        <v>6</v>
      </c>
      <c r="P5371" s="538" t="s">
        <v>220</v>
      </c>
      <c r="Q5371" s="537"/>
    </row>
    <row r="5372" spans="1:17">
      <c r="A5372" s="536">
        <v>45922</v>
      </c>
      <c r="B5372" s="537" t="s">
        <v>82</v>
      </c>
      <c r="C5372" s="537" t="s">
        <v>87</v>
      </c>
      <c r="D5372" s="537">
        <v>57</v>
      </c>
      <c r="E5372" s="537">
        <v>2500</v>
      </c>
      <c r="F5372" s="537">
        <v>39</v>
      </c>
      <c r="G5372" s="537">
        <v>2.4</v>
      </c>
      <c r="H5372" s="537">
        <v>1</v>
      </c>
      <c r="I5372" s="537">
        <v>31</v>
      </c>
      <c r="J5372" s="533">
        <v>93.8</v>
      </c>
      <c r="K5372" s="539">
        <f>IFERROR(TablaAforos[[#This Row],[AREA DEL POTRERO]]/TablaAforos[[#This Row],[NUMERO VACAS LOTE]]/TablaAforos[[#This Row],[DIAS OCUPACION]],"")</f>
        <v>64.102564102564102</v>
      </c>
      <c r="L5372" s="538">
        <f t="shared" si="930"/>
        <v>2025</v>
      </c>
      <c r="M5372" s="538">
        <f t="shared" si="931"/>
        <v>9</v>
      </c>
      <c r="N5372" s="538">
        <f t="shared" si="932"/>
        <v>22</v>
      </c>
      <c r="O5372" s="538">
        <v>6</v>
      </c>
      <c r="P5372" s="538" t="s">
        <v>220</v>
      </c>
      <c r="Q5372" s="537"/>
    </row>
    <row r="5373" spans="1:17">
      <c r="A5373" s="536">
        <v>45922</v>
      </c>
      <c r="B5373" s="537" t="s">
        <v>88</v>
      </c>
      <c r="C5373" s="537">
        <v>1</v>
      </c>
      <c r="D5373" s="537">
        <v>13</v>
      </c>
      <c r="E5373" s="537">
        <v>11460</v>
      </c>
      <c r="F5373" s="537">
        <v>56</v>
      </c>
      <c r="G5373" s="537">
        <v>1.8</v>
      </c>
      <c r="H5373" s="537">
        <v>2</v>
      </c>
      <c r="I5373" s="537">
        <v>33</v>
      </c>
      <c r="J5373" s="533">
        <v>90.9</v>
      </c>
      <c r="K5373" s="539">
        <f>IFERROR(TablaAforos[[#This Row],[AREA DEL POTRERO]]/TablaAforos[[#This Row],[NUMERO VACAS LOTE]]/TablaAforos[[#This Row],[DIAS OCUPACION]],"")</f>
        <v>102.32142857142857</v>
      </c>
      <c r="L5373" s="538">
        <f t="shared" si="930"/>
        <v>2025</v>
      </c>
      <c r="M5373" s="538">
        <f t="shared" si="931"/>
        <v>9</v>
      </c>
      <c r="N5373" s="538">
        <f t="shared" si="932"/>
        <v>22</v>
      </c>
      <c r="O5373" s="538">
        <v>6</v>
      </c>
      <c r="P5373" s="538" t="s">
        <v>220</v>
      </c>
      <c r="Q5373" s="537"/>
    </row>
    <row r="5374" spans="1:17">
      <c r="A5374" s="536">
        <v>45923</v>
      </c>
      <c r="B5374" s="537" t="s">
        <v>81</v>
      </c>
      <c r="C5374" s="537">
        <v>2</v>
      </c>
      <c r="D5374" s="537">
        <v>82</v>
      </c>
      <c r="E5374" s="537">
        <v>2804</v>
      </c>
      <c r="F5374" s="537">
        <v>33</v>
      </c>
      <c r="G5374" s="537">
        <v>2.2999999999999998</v>
      </c>
      <c r="H5374" s="537">
        <v>1</v>
      </c>
      <c r="I5374" s="537">
        <v>31</v>
      </c>
      <c r="J5374" s="533">
        <v>120</v>
      </c>
      <c r="K5374" s="539">
        <f>IFERROR(TablaAforos[[#This Row],[AREA DEL POTRERO]]/TablaAforos[[#This Row],[NUMERO VACAS LOTE]]/TablaAforos[[#This Row],[DIAS OCUPACION]],"")</f>
        <v>84.969696969696969</v>
      </c>
      <c r="L5374" s="538">
        <f>YEAR(A5374)</f>
        <v>2025</v>
      </c>
      <c r="M5374" s="538">
        <f>MONTH(A5374)</f>
        <v>9</v>
      </c>
      <c r="N5374" s="538">
        <f>DAY(A5374)</f>
        <v>23</v>
      </c>
      <c r="O5374" s="538">
        <v>6</v>
      </c>
      <c r="P5374" s="538" t="s">
        <v>220</v>
      </c>
      <c r="Q5374" s="537"/>
    </row>
    <row r="5375" spans="1:17">
      <c r="A5375" s="536">
        <v>45923</v>
      </c>
      <c r="B5375" s="537" t="s">
        <v>82</v>
      </c>
      <c r="C5375" s="537" t="s">
        <v>86</v>
      </c>
      <c r="D5375" s="537">
        <v>33</v>
      </c>
      <c r="E5375" s="537">
        <v>6843</v>
      </c>
      <c r="F5375" s="537">
        <v>39</v>
      </c>
      <c r="G5375" s="537">
        <v>2.2999999999999998</v>
      </c>
      <c r="H5375" s="537">
        <v>1.5</v>
      </c>
      <c r="I5375" s="537">
        <v>31</v>
      </c>
      <c r="J5375" s="533">
        <v>125</v>
      </c>
      <c r="K5375" s="539">
        <f>IFERROR(TablaAforos[[#This Row],[AREA DEL POTRERO]]/TablaAforos[[#This Row],[NUMERO VACAS LOTE]]/TablaAforos[[#This Row],[DIAS OCUPACION]],"")</f>
        <v>116.97435897435896</v>
      </c>
      <c r="L5375" s="538">
        <f>YEAR(A5375)</f>
        <v>2025</v>
      </c>
      <c r="M5375" s="538">
        <f>MONTH(A5375)</f>
        <v>9</v>
      </c>
      <c r="N5375" s="538">
        <f>DAY(A5375)</f>
        <v>23</v>
      </c>
      <c r="O5375" s="538">
        <v>0</v>
      </c>
      <c r="P5375" s="538" t="s">
        <v>220</v>
      </c>
      <c r="Q5375" s="537"/>
    </row>
    <row r="5376" spans="1:17">
      <c r="A5376" s="536">
        <v>45923</v>
      </c>
      <c r="B5376" s="537" t="s">
        <v>82</v>
      </c>
      <c r="C5376" s="537" t="s">
        <v>87</v>
      </c>
      <c r="D5376" s="537">
        <v>58</v>
      </c>
      <c r="E5376" s="537">
        <v>2500</v>
      </c>
      <c r="F5376" s="537">
        <v>39</v>
      </c>
      <c r="G5376" s="537">
        <v>2.4</v>
      </c>
      <c r="H5376" s="537">
        <v>1</v>
      </c>
      <c r="I5376" s="537">
        <v>31</v>
      </c>
      <c r="J5376" s="533">
        <v>94.6</v>
      </c>
      <c r="K5376" s="539">
        <f>IFERROR(TablaAforos[[#This Row],[AREA DEL POTRERO]]/TablaAforos[[#This Row],[NUMERO VACAS LOTE]]/TablaAforos[[#This Row],[DIAS OCUPACION]],"")</f>
        <v>64.102564102564102</v>
      </c>
      <c r="L5376" s="538">
        <f t="shared" si="930"/>
        <v>2025</v>
      </c>
      <c r="M5376" s="538">
        <f t="shared" si="931"/>
        <v>9</v>
      </c>
      <c r="N5376" s="538">
        <f t="shared" si="932"/>
        <v>23</v>
      </c>
      <c r="O5376" s="538">
        <v>6</v>
      </c>
      <c r="P5376" s="538" t="s">
        <v>220</v>
      </c>
      <c r="Q5376" s="537"/>
    </row>
    <row r="5377" spans="1:17">
      <c r="A5377" s="536">
        <v>45923</v>
      </c>
      <c r="B5377" s="537" t="s">
        <v>88</v>
      </c>
      <c r="C5377" s="537">
        <v>1</v>
      </c>
      <c r="D5377" s="537">
        <v>11</v>
      </c>
      <c r="E5377" s="537">
        <v>6021</v>
      </c>
      <c r="F5377" s="537">
        <v>56</v>
      </c>
      <c r="G5377" s="537">
        <v>1.8</v>
      </c>
      <c r="H5377" s="537">
        <v>0.5</v>
      </c>
      <c r="I5377" s="537">
        <v>33</v>
      </c>
      <c r="J5377" s="533">
        <v>120</v>
      </c>
      <c r="K5377" s="539">
        <f>IFERROR(TablaAforos[[#This Row],[AREA DEL POTRERO]]/TablaAforos[[#This Row],[NUMERO VACAS LOTE]]/TablaAforos[[#This Row],[DIAS OCUPACION]],"")</f>
        <v>215.03571428571428</v>
      </c>
      <c r="L5377" s="538">
        <f>YEAR(A5377)</f>
        <v>2025</v>
      </c>
      <c r="M5377" s="538">
        <f>MONTH(A5377)</f>
        <v>9</v>
      </c>
      <c r="N5377" s="538">
        <f>DAY(A5377)</f>
        <v>23</v>
      </c>
      <c r="O5377" s="538">
        <v>6</v>
      </c>
      <c r="P5377" s="538" t="s">
        <v>225</v>
      </c>
      <c r="Q5377" s="537"/>
    </row>
    <row r="5378" spans="1:17">
      <c r="A5378" s="536">
        <v>45923</v>
      </c>
      <c r="B5378" s="537" t="s">
        <v>88</v>
      </c>
      <c r="C5378" s="537">
        <v>1</v>
      </c>
      <c r="D5378" s="537">
        <v>1</v>
      </c>
      <c r="E5378" s="537">
        <v>13300</v>
      </c>
      <c r="F5378" s="537">
        <v>57</v>
      </c>
      <c r="G5378" s="537">
        <v>1.8</v>
      </c>
      <c r="H5378" s="537">
        <v>2.5</v>
      </c>
      <c r="I5378" s="537">
        <v>33</v>
      </c>
      <c r="J5378" s="533">
        <v>102</v>
      </c>
      <c r="K5378" s="539">
        <f>IFERROR(TablaAforos[[#This Row],[AREA DEL POTRERO]]/TablaAforos[[#This Row],[NUMERO VACAS LOTE]]/TablaAforos[[#This Row],[DIAS OCUPACION]],"")</f>
        <v>93.333333333333343</v>
      </c>
      <c r="L5378" s="538">
        <f>YEAR(A5378)</f>
        <v>2025</v>
      </c>
      <c r="M5378" s="538">
        <f>MONTH(A5378)</f>
        <v>9</v>
      </c>
      <c r="N5378" s="538">
        <f>DAY(A5378)</f>
        <v>23</v>
      </c>
      <c r="O5378" s="538">
        <v>6</v>
      </c>
      <c r="P5378" s="538" t="s">
        <v>225</v>
      </c>
      <c r="Q5378" s="537"/>
    </row>
    <row r="5379" spans="1:17">
      <c r="A5379" s="536">
        <v>45924</v>
      </c>
      <c r="B5379" s="537" t="s">
        <v>81</v>
      </c>
      <c r="C5379" s="537">
        <v>1</v>
      </c>
      <c r="D5379" s="537">
        <v>69</v>
      </c>
      <c r="E5379" s="537">
        <v>2218</v>
      </c>
      <c r="F5379" s="537">
        <v>36</v>
      </c>
      <c r="G5379" s="537">
        <v>2.2000000000000002</v>
      </c>
      <c r="H5379" s="537">
        <v>1</v>
      </c>
      <c r="I5379" s="537">
        <v>31</v>
      </c>
      <c r="J5379" s="533">
        <v>84.3</v>
      </c>
      <c r="K5379" s="539">
        <f>IFERROR(TablaAforos[[#This Row],[AREA DEL POTRERO]]/TablaAforos[[#This Row],[NUMERO VACAS LOTE]]/TablaAforos[[#This Row],[DIAS OCUPACION]],"")</f>
        <v>61.611111111111114</v>
      </c>
      <c r="L5379" s="538">
        <f>YEAR(A5379)</f>
        <v>2025</v>
      </c>
      <c r="M5379" s="538">
        <f>MONTH(A5379)</f>
        <v>9</v>
      </c>
      <c r="N5379" s="538">
        <f>DAY(A5379)</f>
        <v>24</v>
      </c>
      <c r="O5379" s="538">
        <v>6</v>
      </c>
      <c r="P5379" s="538" t="s">
        <v>220</v>
      </c>
      <c r="Q5379" s="537"/>
    </row>
    <row r="5380" spans="1:17">
      <c r="A5380" s="536">
        <v>45924</v>
      </c>
      <c r="B5380" s="537" t="s">
        <v>81</v>
      </c>
      <c r="C5380" s="537">
        <v>2</v>
      </c>
      <c r="D5380" s="537">
        <v>84</v>
      </c>
      <c r="E5380" s="537">
        <v>1943</v>
      </c>
      <c r="F5380" s="537">
        <v>33</v>
      </c>
      <c r="G5380" s="537">
        <v>2.2000000000000002</v>
      </c>
      <c r="H5380" s="537">
        <v>1</v>
      </c>
      <c r="I5380" s="537">
        <v>31</v>
      </c>
      <c r="J5380" s="533">
        <v>79.8</v>
      </c>
      <c r="K5380" s="539">
        <f>IFERROR(TablaAforos[[#This Row],[AREA DEL POTRERO]]/TablaAforos[[#This Row],[NUMERO VACAS LOTE]]/TablaAforos[[#This Row],[DIAS OCUPACION]],"")</f>
        <v>58.878787878787875</v>
      </c>
      <c r="L5380" s="538">
        <f>YEAR(A5380)</f>
        <v>2025</v>
      </c>
      <c r="M5380" s="538">
        <f>MONTH(A5380)</f>
        <v>9</v>
      </c>
      <c r="N5380" s="538">
        <f>DAY(A5380)</f>
        <v>24</v>
      </c>
      <c r="O5380" s="538">
        <v>6</v>
      </c>
      <c r="P5380" s="538" t="s">
        <v>220</v>
      </c>
      <c r="Q5380" s="537"/>
    </row>
    <row r="5381" spans="1:17">
      <c r="A5381" s="531">
        <v>45924</v>
      </c>
      <c r="B5381" s="532" t="s">
        <v>82</v>
      </c>
      <c r="C5381" s="532" t="s">
        <v>87</v>
      </c>
      <c r="D5381" s="532">
        <v>59</v>
      </c>
      <c r="E5381" s="537">
        <v>2500</v>
      </c>
      <c r="F5381" s="537">
        <v>39</v>
      </c>
      <c r="G5381" s="532">
        <v>2.1</v>
      </c>
      <c r="H5381" s="537">
        <v>1</v>
      </c>
      <c r="I5381" s="537">
        <v>31</v>
      </c>
      <c r="J5381" s="533">
        <v>83.1</v>
      </c>
      <c r="K5381" s="534">
        <f>IFERROR(TablaAforos[[#This Row],[AREA DEL POTRERO]]/TablaAforos[[#This Row],[NUMERO VACAS LOTE]]/TablaAforos[[#This Row],[DIAS OCUPACION]],"")</f>
        <v>64.102564102564102</v>
      </c>
      <c r="L5381" s="535">
        <f t="shared" si="930"/>
        <v>2025</v>
      </c>
      <c r="M5381" s="535">
        <f t="shared" si="931"/>
        <v>9</v>
      </c>
      <c r="N5381" s="535">
        <f t="shared" si="932"/>
        <v>24</v>
      </c>
      <c r="O5381" s="535">
        <v>6</v>
      </c>
      <c r="P5381" s="535" t="s">
        <v>220</v>
      </c>
      <c r="Q5381" s="532"/>
    </row>
    <row r="5382" spans="1:17">
      <c r="A5382" s="531">
        <v>45925</v>
      </c>
      <c r="B5382" s="532" t="s">
        <v>81</v>
      </c>
      <c r="C5382" s="532">
        <v>1</v>
      </c>
      <c r="D5382" s="532">
        <v>70</v>
      </c>
      <c r="E5382" s="537">
        <v>2762</v>
      </c>
      <c r="F5382" s="537">
        <v>36</v>
      </c>
      <c r="G5382" s="532">
        <v>1.9</v>
      </c>
      <c r="H5382" s="537">
        <v>1</v>
      </c>
      <c r="I5382" s="537">
        <v>31</v>
      </c>
      <c r="J5382" s="533">
        <v>89.3</v>
      </c>
      <c r="K5382" s="534">
        <f>IFERROR(TablaAforos[[#This Row],[AREA DEL POTRERO]]/TablaAforos[[#This Row],[NUMERO VACAS LOTE]]/TablaAforos[[#This Row],[DIAS OCUPACION]],"")</f>
        <v>76.722222222222229</v>
      </c>
      <c r="L5382" s="535">
        <f>YEAR(A5382)</f>
        <v>2025</v>
      </c>
      <c r="M5382" s="535">
        <f>MONTH(A5382)</f>
        <v>9</v>
      </c>
      <c r="N5382" s="535">
        <f>DAY(A5382)</f>
        <v>25</v>
      </c>
      <c r="O5382" s="535">
        <v>6</v>
      </c>
      <c r="P5382" s="535" t="s">
        <v>220</v>
      </c>
      <c r="Q5382" s="532"/>
    </row>
    <row r="5383" spans="1:17">
      <c r="A5383" s="531">
        <v>45925</v>
      </c>
      <c r="B5383" s="532" t="s">
        <v>81</v>
      </c>
      <c r="C5383" s="532">
        <v>2</v>
      </c>
      <c r="D5383" s="532">
        <v>86</v>
      </c>
      <c r="E5383" s="537">
        <v>2224</v>
      </c>
      <c r="F5383" s="537">
        <v>33</v>
      </c>
      <c r="G5383" s="532">
        <v>2.2000000000000002</v>
      </c>
      <c r="H5383" s="537">
        <v>1</v>
      </c>
      <c r="I5383" s="537">
        <v>31</v>
      </c>
      <c r="J5383" s="533">
        <v>85.4</v>
      </c>
      <c r="K5383" s="534">
        <f>IFERROR(TablaAforos[[#This Row],[AREA DEL POTRERO]]/TablaAforos[[#This Row],[NUMERO VACAS LOTE]]/TablaAforos[[#This Row],[DIAS OCUPACION]],"")</f>
        <v>67.393939393939391</v>
      </c>
      <c r="L5383" s="535">
        <f>YEAR(A5383)</f>
        <v>2025</v>
      </c>
      <c r="M5383" s="535">
        <f>MONTH(A5383)</f>
        <v>9</v>
      </c>
      <c r="N5383" s="535">
        <f>DAY(A5383)</f>
        <v>25</v>
      </c>
      <c r="O5383" s="535">
        <v>6</v>
      </c>
      <c r="P5383" s="535" t="s">
        <v>220</v>
      </c>
      <c r="Q5383" s="532"/>
    </row>
    <row r="5384" spans="1:17">
      <c r="A5384" s="531">
        <v>45925</v>
      </c>
      <c r="B5384" s="532" t="s">
        <v>82</v>
      </c>
      <c r="C5384" s="532" t="s">
        <v>86</v>
      </c>
      <c r="D5384" s="532">
        <v>31</v>
      </c>
      <c r="E5384" s="537">
        <v>6323</v>
      </c>
      <c r="F5384" s="537">
        <v>39</v>
      </c>
      <c r="G5384" s="532">
        <v>2.5</v>
      </c>
      <c r="H5384" s="537">
        <v>1</v>
      </c>
      <c r="I5384" s="537">
        <v>31</v>
      </c>
      <c r="J5384" s="533">
        <v>139</v>
      </c>
      <c r="K5384" s="534">
        <f>IFERROR(TablaAforos[[#This Row],[AREA DEL POTRERO]]/TablaAforos[[#This Row],[NUMERO VACAS LOTE]]/TablaAforos[[#This Row],[DIAS OCUPACION]],"")</f>
        <v>162.12820512820514</v>
      </c>
      <c r="L5384" s="535">
        <f>YEAR(A5384)</f>
        <v>2025</v>
      </c>
      <c r="M5384" s="535">
        <f>MONTH(A5384)</f>
        <v>9</v>
      </c>
      <c r="N5384" s="535">
        <f>DAY(A5384)</f>
        <v>25</v>
      </c>
      <c r="O5384" s="535">
        <v>0</v>
      </c>
      <c r="P5384" s="535" t="s">
        <v>220</v>
      </c>
      <c r="Q5384" s="532"/>
    </row>
    <row r="5385" spans="1:17">
      <c r="A5385" s="531">
        <v>45925</v>
      </c>
      <c r="B5385" s="532" t="s">
        <v>82</v>
      </c>
      <c r="C5385" s="532" t="s">
        <v>87</v>
      </c>
      <c r="D5385" s="532">
        <v>60</v>
      </c>
      <c r="E5385" s="537">
        <v>2500</v>
      </c>
      <c r="F5385" s="537">
        <v>39</v>
      </c>
      <c r="G5385" s="532">
        <v>2.2999999999999998</v>
      </c>
      <c r="H5385" s="537">
        <v>1</v>
      </c>
      <c r="I5385" s="537">
        <v>31</v>
      </c>
      <c r="J5385" s="533">
        <v>91.2</v>
      </c>
      <c r="K5385" s="534">
        <f>IFERROR(TablaAforos[[#This Row],[AREA DEL POTRERO]]/TablaAforos[[#This Row],[NUMERO VACAS LOTE]]/TablaAforos[[#This Row],[DIAS OCUPACION]],"")</f>
        <v>64.102564102564102</v>
      </c>
      <c r="L5385" s="535">
        <f t="shared" si="930"/>
        <v>2025</v>
      </c>
      <c r="M5385" s="535">
        <f t="shared" si="931"/>
        <v>9</v>
      </c>
      <c r="N5385" s="535">
        <f t="shared" si="932"/>
        <v>25</v>
      </c>
      <c r="O5385" s="535">
        <v>6</v>
      </c>
      <c r="P5385" s="535" t="s">
        <v>220</v>
      </c>
      <c r="Q5385" s="532" t="s">
        <v>226</v>
      </c>
    </row>
    <row r="5386" spans="1:17">
      <c r="A5386" s="531">
        <v>45926</v>
      </c>
      <c r="B5386" s="532" t="s">
        <v>81</v>
      </c>
      <c r="C5386" s="532">
        <v>1</v>
      </c>
      <c r="D5386" s="532">
        <v>6</v>
      </c>
      <c r="E5386" s="537">
        <v>2442</v>
      </c>
      <c r="F5386" s="537">
        <v>36</v>
      </c>
      <c r="G5386" s="532">
        <v>2</v>
      </c>
      <c r="H5386" s="537">
        <v>1</v>
      </c>
      <c r="I5386" s="537">
        <v>31</v>
      </c>
      <c r="J5386" s="533">
        <v>85.1</v>
      </c>
      <c r="K5386" s="534">
        <f>IFERROR(TablaAforos[[#This Row],[AREA DEL POTRERO]]/TablaAforos[[#This Row],[NUMERO VACAS LOTE]]/TablaAforos[[#This Row],[DIAS OCUPACION]],"")</f>
        <v>67.833333333333329</v>
      </c>
      <c r="L5386" s="535">
        <f t="shared" ref="L5386:L5414" si="933">YEAR(A5386)</f>
        <v>2025</v>
      </c>
      <c r="M5386" s="535">
        <f t="shared" ref="M5386:M5414" si="934">MONTH(A5386)</f>
        <v>9</v>
      </c>
      <c r="N5386" s="535">
        <f t="shared" ref="N5386:N5414" si="935">DAY(A5386)</f>
        <v>26</v>
      </c>
      <c r="O5386" s="535">
        <v>6</v>
      </c>
      <c r="P5386" s="535" t="s">
        <v>220</v>
      </c>
      <c r="Q5386" s="532"/>
    </row>
    <row r="5387" spans="1:17">
      <c r="A5387" s="531">
        <v>45926</v>
      </c>
      <c r="B5387" s="532" t="s">
        <v>82</v>
      </c>
      <c r="C5387" s="532" t="s">
        <v>86</v>
      </c>
      <c r="D5387" s="532">
        <v>43</v>
      </c>
      <c r="E5387" s="532">
        <v>8325</v>
      </c>
      <c r="F5387" s="532">
        <v>39</v>
      </c>
      <c r="G5387" s="532">
        <v>1.7</v>
      </c>
      <c r="H5387" s="532">
        <v>2</v>
      </c>
      <c r="I5387" s="532">
        <v>31</v>
      </c>
      <c r="J5387" s="533">
        <v>110</v>
      </c>
      <c r="K5387" s="534">
        <f>IFERROR(TablaAforos[[#This Row],[AREA DEL POTRERO]]/TablaAforos[[#This Row],[NUMERO VACAS LOTE]]/TablaAforos[[#This Row],[DIAS OCUPACION]],"")</f>
        <v>106.73076923076923</v>
      </c>
      <c r="L5387" s="535">
        <f t="shared" si="933"/>
        <v>2025</v>
      </c>
      <c r="M5387" s="535">
        <f t="shared" si="934"/>
        <v>9</v>
      </c>
      <c r="N5387" s="535">
        <f t="shared" si="935"/>
        <v>26</v>
      </c>
      <c r="O5387" s="535">
        <v>6</v>
      </c>
      <c r="P5387" s="535" t="s">
        <v>220</v>
      </c>
      <c r="Q5387" s="532"/>
    </row>
    <row r="5388" spans="1:17" hidden="1">
      <c r="A5388" s="531"/>
      <c r="B5388" s="532"/>
      <c r="C5388" s="532"/>
      <c r="D5388" s="532"/>
      <c r="E5388" s="532"/>
      <c r="F5388" s="532"/>
      <c r="G5388" s="532"/>
      <c r="H5388" s="532"/>
      <c r="I5388" s="532"/>
      <c r="J5388" s="533"/>
      <c r="K5388" s="534" t="str">
        <f>IFERROR(TablaAforos[[#This Row],[AREA DEL POTRERO]]/TablaAforos[[#This Row],[NUMERO VACAS LOTE]]/TablaAforos[[#This Row],[DIAS OCUPACION]],"")</f>
        <v/>
      </c>
      <c r="L5388" s="535">
        <f t="shared" si="933"/>
        <v>1900</v>
      </c>
      <c r="M5388" s="535">
        <f t="shared" si="934"/>
        <v>1</v>
      </c>
      <c r="N5388" s="535">
        <f t="shared" si="935"/>
        <v>0</v>
      </c>
      <c r="O5388" s="535"/>
      <c r="P5388" s="535"/>
      <c r="Q5388" s="532"/>
    </row>
    <row r="5389" spans="1:17">
      <c r="A5389" s="531">
        <v>45926</v>
      </c>
      <c r="B5389" s="532" t="s">
        <v>82</v>
      </c>
      <c r="C5389" s="532" t="s">
        <v>87</v>
      </c>
      <c r="D5389" s="532">
        <v>61</v>
      </c>
      <c r="E5389" s="532">
        <v>2500</v>
      </c>
      <c r="F5389" s="532">
        <v>40</v>
      </c>
      <c r="G5389" s="532">
        <v>2.2000000000000002</v>
      </c>
      <c r="H5389" s="532">
        <v>1</v>
      </c>
      <c r="I5389" s="532">
        <v>31</v>
      </c>
      <c r="J5389" s="533">
        <v>90.7</v>
      </c>
      <c r="K5389" s="534">
        <f>IFERROR(TablaAforos[[#This Row],[AREA DEL POTRERO]]/TablaAforos[[#This Row],[NUMERO VACAS LOTE]]/TablaAforos[[#This Row],[DIAS OCUPACION]],"")</f>
        <v>62.5</v>
      </c>
      <c r="L5389" s="535">
        <f t="shared" si="933"/>
        <v>2025</v>
      </c>
      <c r="M5389" s="535">
        <f t="shared" si="934"/>
        <v>9</v>
      </c>
      <c r="N5389" s="535">
        <f t="shared" si="935"/>
        <v>26</v>
      </c>
      <c r="O5389" s="535">
        <v>6</v>
      </c>
      <c r="P5389" s="535" t="s">
        <v>220</v>
      </c>
      <c r="Q5389" s="532"/>
    </row>
    <row r="5390" spans="1:17">
      <c r="A5390" s="531">
        <v>45927</v>
      </c>
      <c r="B5390" s="532" t="s">
        <v>81</v>
      </c>
      <c r="C5390" s="532">
        <v>1</v>
      </c>
      <c r="D5390" s="532">
        <v>5</v>
      </c>
      <c r="E5390" s="532">
        <v>2550</v>
      </c>
      <c r="F5390" s="532">
        <v>36</v>
      </c>
      <c r="G5390" s="532">
        <v>1.6</v>
      </c>
      <c r="H5390" s="532">
        <v>1</v>
      </c>
      <c r="I5390" s="532">
        <v>31</v>
      </c>
      <c r="J5390" s="533">
        <v>68.400000000000006</v>
      </c>
      <c r="K5390" s="534">
        <f>IFERROR(TablaAforos[[#This Row],[AREA DEL POTRERO]]/TablaAforos[[#This Row],[NUMERO VACAS LOTE]]/TablaAforos[[#This Row],[DIAS OCUPACION]],"")</f>
        <v>70.833333333333329</v>
      </c>
      <c r="L5390" s="535">
        <f t="shared" si="933"/>
        <v>2025</v>
      </c>
      <c r="M5390" s="535">
        <f t="shared" si="934"/>
        <v>9</v>
      </c>
      <c r="N5390" s="535">
        <f t="shared" si="935"/>
        <v>27</v>
      </c>
      <c r="O5390" s="535">
        <v>6</v>
      </c>
      <c r="P5390" s="535" t="s">
        <v>220</v>
      </c>
      <c r="Q5390" s="532"/>
    </row>
    <row r="5391" spans="1:17">
      <c r="A5391" s="531">
        <v>45927</v>
      </c>
      <c r="B5391" s="532" t="s">
        <v>81</v>
      </c>
      <c r="C5391" s="532">
        <v>2</v>
      </c>
      <c r="D5391" s="532">
        <v>85</v>
      </c>
      <c r="E5391" s="532">
        <v>2219</v>
      </c>
      <c r="F5391" s="532">
        <v>35</v>
      </c>
      <c r="G5391" s="532">
        <v>1.9</v>
      </c>
      <c r="H5391" s="532">
        <v>1</v>
      </c>
      <c r="I5391" s="532">
        <v>31</v>
      </c>
      <c r="J5391" s="533">
        <v>77.2</v>
      </c>
      <c r="K5391" s="534">
        <f>IFERROR(TablaAforos[[#This Row],[AREA DEL POTRERO]]/TablaAforos[[#This Row],[NUMERO VACAS LOTE]]/TablaAforos[[#This Row],[DIAS OCUPACION]],"")</f>
        <v>63.4</v>
      </c>
      <c r="L5391" s="535">
        <f>YEAR(A5391)</f>
        <v>2025</v>
      </c>
      <c r="M5391" s="535">
        <f>MONTH(A5391)</f>
        <v>9</v>
      </c>
      <c r="N5391" s="535">
        <f>DAY(A5391)</f>
        <v>27</v>
      </c>
      <c r="O5391" s="535">
        <v>6</v>
      </c>
      <c r="P5391" s="535" t="s">
        <v>220</v>
      </c>
      <c r="Q5391" s="532"/>
    </row>
    <row r="5392" spans="1:17">
      <c r="A5392" s="531">
        <v>45927</v>
      </c>
      <c r="B5392" s="532" t="s">
        <v>82</v>
      </c>
      <c r="C5392" s="532" t="s">
        <v>87</v>
      </c>
      <c r="D5392" s="532">
        <v>22</v>
      </c>
      <c r="E5392" s="532">
        <v>2500</v>
      </c>
      <c r="F5392" s="532">
        <v>40</v>
      </c>
      <c r="G5392" s="532">
        <v>2.2000000000000002</v>
      </c>
      <c r="H5392" s="532">
        <v>1</v>
      </c>
      <c r="I5392" s="532">
        <v>31</v>
      </c>
      <c r="J5392" s="533">
        <v>83.6</v>
      </c>
      <c r="K5392" s="534">
        <f>IFERROR(TablaAforos[[#This Row],[AREA DEL POTRERO]]/TablaAforos[[#This Row],[NUMERO VACAS LOTE]]/TablaAforos[[#This Row],[DIAS OCUPACION]],"")</f>
        <v>62.5</v>
      </c>
      <c r="L5392" s="535">
        <f t="shared" si="933"/>
        <v>2025</v>
      </c>
      <c r="M5392" s="535">
        <f t="shared" si="934"/>
        <v>9</v>
      </c>
      <c r="N5392" s="535">
        <f t="shared" si="935"/>
        <v>27</v>
      </c>
      <c r="O5392" s="535">
        <v>6</v>
      </c>
      <c r="P5392" s="535" t="s">
        <v>220</v>
      </c>
      <c r="Q5392" s="532"/>
    </row>
    <row r="5393" spans="1:17">
      <c r="A5393" s="531">
        <v>45927</v>
      </c>
      <c r="B5393" s="532" t="s">
        <v>88</v>
      </c>
      <c r="C5393" s="532">
        <v>1</v>
      </c>
      <c r="D5393" s="532">
        <v>2</v>
      </c>
      <c r="E5393" s="532">
        <v>16000</v>
      </c>
      <c r="F5393" s="532">
        <v>57</v>
      </c>
      <c r="G5393" s="532">
        <v>1.8</v>
      </c>
      <c r="H5393" s="532">
        <v>3</v>
      </c>
      <c r="I5393" s="532">
        <v>33</v>
      </c>
      <c r="J5393" s="533">
        <v>102</v>
      </c>
      <c r="K5393" s="534">
        <f>IFERROR(TablaAforos[[#This Row],[AREA DEL POTRERO]]/TablaAforos[[#This Row],[NUMERO VACAS LOTE]]/TablaAforos[[#This Row],[DIAS OCUPACION]],"")</f>
        <v>93.567251461988306</v>
      </c>
      <c r="L5393" s="535">
        <f t="shared" si="933"/>
        <v>2025</v>
      </c>
      <c r="M5393" s="535">
        <f t="shared" si="934"/>
        <v>9</v>
      </c>
      <c r="N5393" s="535">
        <f t="shared" si="935"/>
        <v>27</v>
      </c>
      <c r="O5393" s="535">
        <v>6</v>
      </c>
      <c r="P5393" s="535" t="s">
        <v>225</v>
      </c>
      <c r="Q5393" s="532"/>
    </row>
    <row r="5394" spans="1:17">
      <c r="A5394" s="531">
        <v>45928</v>
      </c>
      <c r="B5394" s="532" t="s">
        <v>81</v>
      </c>
      <c r="C5394" s="532">
        <v>1</v>
      </c>
      <c r="D5394" s="532">
        <v>4</v>
      </c>
      <c r="E5394" s="532">
        <v>2935</v>
      </c>
      <c r="F5394" s="532">
        <v>36</v>
      </c>
      <c r="G5394" s="532">
        <v>2.2999999999999998</v>
      </c>
      <c r="H5394" s="532">
        <v>1</v>
      </c>
      <c r="I5394" s="532">
        <v>31</v>
      </c>
      <c r="J5394" s="533">
        <v>114</v>
      </c>
      <c r="K5394" s="534">
        <f>IFERROR(TablaAforos[[#This Row],[AREA DEL POTRERO]]/TablaAforos[[#This Row],[NUMERO VACAS LOTE]]/TablaAforos[[#This Row],[DIAS OCUPACION]],"")</f>
        <v>81.527777777777771</v>
      </c>
      <c r="L5394" s="535">
        <f t="shared" si="933"/>
        <v>2025</v>
      </c>
      <c r="M5394" s="535">
        <f t="shared" si="934"/>
        <v>9</v>
      </c>
      <c r="N5394" s="535">
        <f t="shared" si="935"/>
        <v>28</v>
      </c>
      <c r="O5394" s="535">
        <v>6</v>
      </c>
      <c r="P5394" s="535" t="s">
        <v>220</v>
      </c>
      <c r="Q5394" s="532"/>
    </row>
    <row r="5395" spans="1:17">
      <c r="A5395" s="531">
        <v>45928</v>
      </c>
      <c r="B5395" s="532" t="s">
        <v>81</v>
      </c>
      <c r="C5395" s="532">
        <v>2</v>
      </c>
      <c r="D5395" s="532">
        <v>87</v>
      </c>
      <c r="E5395" s="532">
        <v>3351</v>
      </c>
      <c r="F5395" s="532">
        <v>35</v>
      </c>
      <c r="G5395" s="532">
        <v>1.9</v>
      </c>
      <c r="H5395" s="532">
        <v>1</v>
      </c>
      <c r="I5395" s="532">
        <v>31</v>
      </c>
      <c r="J5395" s="533">
        <v>94.7</v>
      </c>
      <c r="K5395" s="534">
        <f>IFERROR(TablaAforos[[#This Row],[AREA DEL POTRERO]]/TablaAforos[[#This Row],[NUMERO VACAS LOTE]]/TablaAforos[[#This Row],[DIAS OCUPACION]],"")</f>
        <v>95.742857142857147</v>
      </c>
      <c r="L5395" s="535">
        <f>YEAR(A5395)</f>
        <v>2025</v>
      </c>
      <c r="M5395" s="535">
        <f>MONTH(A5395)</f>
        <v>9</v>
      </c>
      <c r="N5395" s="535">
        <f>DAY(A5395)</f>
        <v>28</v>
      </c>
      <c r="O5395" s="535">
        <v>6</v>
      </c>
      <c r="P5395" s="535" t="s">
        <v>220</v>
      </c>
      <c r="Q5395" s="532"/>
    </row>
    <row r="5396" spans="1:17">
      <c r="A5396" s="531">
        <v>45928</v>
      </c>
      <c r="B5396" s="532" t="s">
        <v>82</v>
      </c>
      <c r="C5396" s="532" t="s">
        <v>86</v>
      </c>
      <c r="D5396" s="532">
        <v>44</v>
      </c>
      <c r="E5396" s="532">
        <v>12727</v>
      </c>
      <c r="F5396" s="532">
        <v>39</v>
      </c>
      <c r="G5396" s="532">
        <v>1.5</v>
      </c>
      <c r="H5396" s="532">
        <v>2.5</v>
      </c>
      <c r="I5396" s="532">
        <v>31</v>
      </c>
      <c r="J5396" s="533">
        <v>121</v>
      </c>
      <c r="K5396" s="534">
        <f>IFERROR(TablaAforos[[#This Row],[AREA DEL POTRERO]]/TablaAforos[[#This Row],[NUMERO VACAS LOTE]]/TablaAforos[[#This Row],[DIAS OCUPACION]],"")</f>
        <v>130.53333333333333</v>
      </c>
      <c r="L5396" s="535">
        <f t="shared" si="933"/>
        <v>2025</v>
      </c>
      <c r="M5396" s="535">
        <f t="shared" si="934"/>
        <v>9</v>
      </c>
      <c r="N5396" s="535">
        <f t="shared" si="935"/>
        <v>28</v>
      </c>
      <c r="O5396" s="535">
        <v>6</v>
      </c>
      <c r="P5396" s="535" t="s">
        <v>220</v>
      </c>
      <c r="Q5396" s="532"/>
    </row>
    <row r="5397" spans="1:17">
      <c r="A5397" s="531">
        <v>45928</v>
      </c>
      <c r="B5397" s="532" t="s">
        <v>82</v>
      </c>
      <c r="C5397" s="532" t="s">
        <v>87</v>
      </c>
      <c r="D5397" s="532">
        <v>23</v>
      </c>
      <c r="E5397" s="532">
        <v>2500</v>
      </c>
      <c r="F5397" s="532">
        <v>40</v>
      </c>
      <c r="G5397" s="532">
        <v>2.1</v>
      </c>
      <c r="H5397" s="532">
        <v>1</v>
      </c>
      <c r="I5397" s="532">
        <v>31</v>
      </c>
      <c r="J5397" s="533">
        <v>81.400000000000006</v>
      </c>
      <c r="K5397" s="534">
        <f>IFERROR(TablaAforos[[#This Row],[AREA DEL POTRERO]]/TablaAforos[[#This Row],[NUMERO VACAS LOTE]]/TablaAforos[[#This Row],[DIAS OCUPACION]],"")</f>
        <v>62.5</v>
      </c>
      <c r="L5397" s="535">
        <f t="shared" si="933"/>
        <v>2025</v>
      </c>
      <c r="M5397" s="535">
        <f t="shared" si="934"/>
        <v>9</v>
      </c>
      <c r="N5397" s="535">
        <f t="shared" si="935"/>
        <v>28</v>
      </c>
      <c r="O5397" s="535">
        <v>6</v>
      </c>
      <c r="P5397" s="535" t="s">
        <v>220</v>
      </c>
      <c r="Q5397" s="532"/>
    </row>
    <row r="5398" spans="1:17">
      <c r="A5398" s="531">
        <v>45929</v>
      </c>
      <c r="B5398" s="532" t="s">
        <v>81</v>
      </c>
      <c r="C5398" s="532">
        <v>1</v>
      </c>
      <c r="D5398" s="532">
        <v>3</v>
      </c>
      <c r="E5398" s="532">
        <v>2161</v>
      </c>
      <c r="F5398" s="532">
        <v>36</v>
      </c>
      <c r="G5398" s="532">
        <v>2.2000000000000002</v>
      </c>
      <c r="H5398" s="532">
        <v>1</v>
      </c>
      <c r="I5398" s="532">
        <v>31</v>
      </c>
      <c r="J5398" s="533">
        <v>83.2</v>
      </c>
      <c r="K5398" s="534">
        <f>IFERROR(TablaAforos[[#This Row],[AREA DEL POTRERO]]/TablaAforos[[#This Row],[NUMERO VACAS LOTE]]/TablaAforos[[#This Row],[DIAS OCUPACION]],"")</f>
        <v>60.027777777777779</v>
      </c>
      <c r="L5398" s="535">
        <f t="shared" si="933"/>
        <v>2025</v>
      </c>
      <c r="M5398" s="535">
        <f t="shared" si="934"/>
        <v>9</v>
      </c>
      <c r="N5398" s="535">
        <f t="shared" si="935"/>
        <v>29</v>
      </c>
      <c r="O5398" s="535">
        <v>6</v>
      </c>
      <c r="P5398" s="535" t="s">
        <v>220</v>
      </c>
      <c r="Q5398" s="532"/>
    </row>
    <row r="5399" spans="1:17">
      <c r="A5399" s="531">
        <v>45929</v>
      </c>
      <c r="B5399" s="532" t="s">
        <v>81</v>
      </c>
      <c r="C5399" s="532">
        <v>2</v>
      </c>
      <c r="D5399" s="532">
        <v>88</v>
      </c>
      <c r="E5399" s="532">
        <v>2092</v>
      </c>
      <c r="F5399" s="532">
        <v>35</v>
      </c>
      <c r="G5399" s="532">
        <v>2</v>
      </c>
      <c r="H5399" s="532">
        <v>1</v>
      </c>
      <c r="I5399" s="532">
        <v>31</v>
      </c>
      <c r="J5399" s="533">
        <v>69.2</v>
      </c>
      <c r="K5399" s="534">
        <f>IFERROR(TablaAforos[[#This Row],[AREA DEL POTRERO]]/TablaAforos[[#This Row],[NUMERO VACAS LOTE]]/TablaAforos[[#This Row],[DIAS OCUPACION]],"")</f>
        <v>59.771428571428572</v>
      </c>
      <c r="L5399" s="535">
        <f>YEAR(A5399)</f>
        <v>2025</v>
      </c>
      <c r="M5399" s="535">
        <f>MONTH(A5399)</f>
        <v>9</v>
      </c>
      <c r="N5399" s="535">
        <f>DAY(A5399)</f>
        <v>29</v>
      </c>
      <c r="O5399" s="535">
        <v>6</v>
      </c>
      <c r="P5399" s="535" t="s">
        <v>220</v>
      </c>
      <c r="Q5399" s="532"/>
    </row>
    <row r="5400" spans="1:17">
      <c r="A5400" s="531">
        <v>45929</v>
      </c>
      <c r="B5400" s="532" t="s">
        <v>82</v>
      </c>
      <c r="C5400" s="532" t="s">
        <v>87</v>
      </c>
      <c r="D5400" s="532">
        <v>24</v>
      </c>
      <c r="E5400" s="532">
        <v>2500</v>
      </c>
      <c r="F5400" s="532">
        <v>40</v>
      </c>
      <c r="G5400" s="532">
        <v>2.2999999999999998</v>
      </c>
      <c r="H5400" s="532">
        <v>1</v>
      </c>
      <c r="I5400" s="532">
        <v>31</v>
      </c>
      <c r="J5400" s="533">
        <v>88.5</v>
      </c>
      <c r="K5400" s="534">
        <f>IFERROR(TablaAforos[[#This Row],[AREA DEL POTRERO]]/TablaAforos[[#This Row],[NUMERO VACAS LOTE]]/TablaAforos[[#This Row],[DIAS OCUPACION]],"")</f>
        <v>62.5</v>
      </c>
      <c r="L5400" s="535">
        <f t="shared" si="933"/>
        <v>2025</v>
      </c>
      <c r="M5400" s="535">
        <f t="shared" si="934"/>
        <v>9</v>
      </c>
      <c r="N5400" s="535">
        <f t="shared" si="935"/>
        <v>29</v>
      </c>
      <c r="O5400" s="535">
        <v>6</v>
      </c>
      <c r="P5400" s="535" t="s">
        <v>220</v>
      </c>
      <c r="Q5400" s="532"/>
    </row>
    <row r="5401" spans="1:17">
      <c r="A5401" s="531">
        <v>45930</v>
      </c>
      <c r="B5401" s="532" t="s">
        <v>81</v>
      </c>
      <c r="C5401" s="532">
        <v>1</v>
      </c>
      <c r="D5401" s="532">
        <v>2</v>
      </c>
      <c r="E5401" s="532">
        <v>2458</v>
      </c>
      <c r="F5401" s="532">
        <v>36</v>
      </c>
      <c r="G5401" s="532">
        <v>2.2999999999999998</v>
      </c>
      <c r="H5401" s="532">
        <v>1</v>
      </c>
      <c r="I5401" s="532">
        <v>31</v>
      </c>
      <c r="J5401" s="533">
        <v>85.2</v>
      </c>
      <c r="K5401" s="534">
        <f>IFERROR(TablaAforos[[#This Row],[AREA DEL POTRERO]]/TablaAforos[[#This Row],[NUMERO VACAS LOTE]]/TablaAforos[[#This Row],[DIAS OCUPACION]],"")</f>
        <v>68.277777777777771</v>
      </c>
      <c r="L5401" s="535">
        <f t="shared" si="933"/>
        <v>2025</v>
      </c>
      <c r="M5401" s="535">
        <f t="shared" si="934"/>
        <v>9</v>
      </c>
      <c r="N5401" s="535">
        <f t="shared" si="935"/>
        <v>30</v>
      </c>
      <c r="O5401" s="535">
        <v>6</v>
      </c>
      <c r="P5401" s="535" t="s">
        <v>220</v>
      </c>
      <c r="Q5401" s="532"/>
    </row>
    <row r="5402" spans="1:17">
      <c r="A5402" s="531">
        <v>45930</v>
      </c>
      <c r="B5402" s="532" t="s">
        <v>81</v>
      </c>
      <c r="C5402" s="532">
        <v>2</v>
      </c>
      <c r="D5402" s="532">
        <v>89</v>
      </c>
      <c r="E5402" s="532">
        <v>2476</v>
      </c>
      <c r="F5402" s="532">
        <v>35</v>
      </c>
      <c r="G5402" s="532">
        <v>2</v>
      </c>
      <c r="H5402" s="532">
        <v>1</v>
      </c>
      <c r="I5402" s="532">
        <v>31</v>
      </c>
      <c r="J5402" s="533">
        <v>87.2</v>
      </c>
      <c r="K5402" s="534">
        <f>IFERROR(TablaAforos[[#This Row],[AREA DEL POTRERO]]/TablaAforos[[#This Row],[NUMERO VACAS LOTE]]/TablaAforos[[#This Row],[DIAS OCUPACION]],"")</f>
        <v>70.742857142857147</v>
      </c>
      <c r="L5402" s="535">
        <f>YEAR(A5402)</f>
        <v>2025</v>
      </c>
      <c r="M5402" s="535">
        <f>MONTH(A5402)</f>
        <v>9</v>
      </c>
      <c r="N5402" s="535">
        <f>DAY(A5402)</f>
        <v>30</v>
      </c>
      <c r="O5402" s="535">
        <v>6</v>
      </c>
      <c r="P5402" s="535" t="s">
        <v>220</v>
      </c>
      <c r="Q5402" s="532"/>
    </row>
    <row r="5403" spans="1:17">
      <c r="A5403" s="531">
        <v>45930</v>
      </c>
      <c r="B5403" s="532" t="s">
        <v>82</v>
      </c>
      <c r="C5403" s="532" t="s">
        <v>87</v>
      </c>
      <c r="D5403" s="532">
        <v>25</v>
      </c>
      <c r="E5403" s="532">
        <v>2500</v>
      </c>
      <c r="F5403" s="532">
        <v>40</v>
      </c>
      <c r="G5403" s="532">
        <v>2.2000000000000002</v>
      </c>
      <c r="H5403" s="532">
        <v>1</v>
      </c>
      <c r="I5403" s="532">
        <v>31</v>
      </c>
      <c r="J5403" s="533">
        <v>94.7</v>
      </c>
      <c r="K5403" s="534">
        <f>IFERROR(TablaAforos[[#This Row],[AREA DEL POTRERO]]/TablaAforos[[#This Row],[NUMERO VACAS LOTE]]/TablaAforos[[#This Row],[DIAS OCUPACION]],"")</f>
        <v>62.5</v>
      </c>
      <c r="L5403" s="535">
        <f t="shared" si="933"/>
        <v>2025</v>
      </c>
      <c r="M5403" s="535">
        <f t="shared" si="934"/>
        <v>9</v>
      </c>
      <c r="N5403" s="535">
        <f t="shared" si="935"/>
        <v>30</v>
      </c>
      <c r="O5403" s="535">
        <v>6</v>
      </c>
      <c r="P5403" s="535" t="s">
        <v>220</v>
      </c>
      <c r="Q5403" s="532"/>
    </row>
    <row r="5404" spans="1:17">
      <c r="A5404" s="531">
        <v>45931</v>
      </c>
      <c r="B5404" s="532" t="s">
        <v>81</v>
      </c>
      <c r="C5404" s="532">
        <v>1</v>
      </c>
      <c r="D5404" s="532">
        <v>7</v>
      </c>
      <c r="E5404" s="532">
        <v>2944</v>
      </c>
      <c r="F5404" s="532">
        <v>36</v>
      </c>
      <c r="G5404" s="532">
        <v>2</v>
      </c>
      <c r="H5404" s="532">
        <v>1</v>
      </c>
      <c r="I5404" s="532">
        <v>31</v>
      </c>
      <c r="J5404" s="533">
        <v>102</v>
      </c>
      <c r="K5404" s="534">
        <f>IFERROR(TablaAforos[[#This Row],[AREA DEL POTRERO]]/TablaAforos[[#This Row],[NUMERO VACAS LOTE]]/TablaAforos[[#This Row],[DIAS OCUPACION]],"")</f>
        <v>81.777777777777771</v>
      </c>
      <c r="L5404" s="535">
        <f t="shared" si="933"/>
        <v>2025</v>
      </c>
      <c r="M5404" s="535">
        <f t="shared" si="934"/>
        <v>10</v>
      </c>
      <c r="N5404" s="535">
        <f t="shared" si="935"/>
        <v>1</v>
      </c>
      <c r="O5404" s="535">
        <v>6</v>
      </c>
      <c r="P5404" s="535" t="s">
        <v>220</v>
      </c>
      <c r="Q5404" s="532"/>
    </row>
    <row r="5405" spans="1:17">
      <c r="A5405" s="531">
        <v>45931</v>
      </c>
      <c r="B5405" s="532" t="s">
        <v>81</v>
      </c>
      <c r="C5405" s="532">
        <v>2</v>
      </c>
      <c r="D5405" s="532">
        <v>90</v>
      </c>
      <c r="E5405" s="532">
        <v>2328</v>
      </c>
      <c r="F5405" s="532">
        <v>35</v>
      </c>
      <c r="G5405" s="532">
        <v>1.9</v>
      </c>
      <c r="H5405" s="532">
        <v>1</v>
      </c>
      <c r="I5405" s="532">
        <v>31</v>
      </c>
      <c r="J5405" s="533">
        <v>85.2</v>
      </c>
      <c r="K5405" s="534">
        <f>IFERROR(TablaAforos[[#This Row],[AREA DEL POTRERO]]/TablaAforos[[#This Row],[NUMERO VACAS LOTE]]/TablaAforos[[#This Row],[DIAS OCUPACION]],"")</f>
        <v>66.51428571428572</v>
      </c>
      <c r="L5405" s="535">
        <f>YEAR(A5405)</f>
        <v>2025</v>
      </c>
      <c r="M5405" s="535">
        <f>MONTH(A5405)</f>
        <v>10</v>
      </c>
      <c r="N5405" s="535">
        <f>DAY(A5405)</f>
        <v>1</v>
      </c>
      <c r="O5405" s="535">
        <v>6</v>
      </c>
      <c r="P5405" s="535" t="s">
        <v>220</v>
      </c>
      <c r="Q5405" s="532"/>
    </row>
    <row r="5406" spans="1:17">
      <c r="A5406" s="531">
        <v>45931</v>
      </c>
      <c r="B5406" s="532" t="s">
        <v>82</v>
      </c>
      <c r="C5406" s="532" t="s">
        <v>87</v>
      </c>
      <c r="D5406" s="532">
        <v>26</v>
      </c>
      <c r="E5406" s="532">
        <v>2500</v>
      </c>
      <c r="F5406" s="532">
        <v>40</v>
      </c>
      <c r="G5406" s="532">
        <v>1.9</v>
      </c>
      <c r="H5406" s="532">
        <v>1</v>
      </c>
      <c r="I5406" s="532">
        <v>31</v>
      </c>
      <c r="J5406" s="533">
        <v>72.8</v>
      </c>
      <c r="K5406" s="534">
        <f>IFERROR(TablaAforos[[#This Row],[AREA DEL POTRERO]]/TablaAforos[[#This Row],[NUMERO VACAS LOTE]]/TablaAforos[[#This Row],[DIAS OCUPACION]],"")</f>
        <v>62.5</v>
      </c>
      <c r="L5406" s="535">
        <f t="shared" si="933"/>
        <v>2025</v>
      </c>
      <c r="M5406" s="535">
        <f t="shared" si="934"/>
        <v>10</v>
      </c>
      <c r="N5406" s="535">
        <f t="shared" si="935"/>
        <v>1</v>
      </c>
      <c r="O5406" s="535">
        <v>6</v>
      </c>
      <c r="P5406" s="535" t="s">
        <v>227</v>
      </c>
      <c r="Q5406" s="532"/>
    </row>
    <row r="5407" spans="1:17">
      <c r="A5407" s="531">
        <v>45931</v>
      </c>
      <c r="B5407" s="532" t="s">
        <v>88</v>
      </c>
      <c r="C5407" s="532">
        <v>1</v>
      </c>
      <c r="D5407" s="532">
        <v>3</v>
      </c>
      <c r="E5407" s="532">
        <v>12900</v>
      </c>
      <c r="F5407" s="532">
        <v>58</v>
      </c>
      <c r="G5407" s="532">
        <v>2</v>
      </c>
      <c r="H5407" s="532">
        <v>2.5</v>
      </c>
      <c r="I5407" s="532">
        <v>33</v>
      </c>
      <c r="J5407" s="533">
        <v>107</v>
      </c>
      <c r="K5407" s="534">
        <f>IFERROR(TablaAforos[[#This Row],[AREA DEL POTRERO]]/TablaAforos[[#This Row],[NUMERO VACAS LOTE]]/TablaAforos[[#This Row],[DIAS OCUPACION]],"")</f>
        <v>88.965517241379317</v>
      </c>
      <c r="L5407" s="535">
        <f t="shared" si="933"/>
        <v>2025</v>
      </c>
      <c r="M5407" s="535">
        <f t="shared" si="934"/>
        <v>10</v>
      </c>
      <c r="N5407" s="535">
        <f t="shared" si="935"/>
        <v>1</v>
      </c>
      <c r="O5407" s="535">
        <v>6</v>
      </c>
      <c r="P5407" s="535" t="s">
        <v>225</v>
      </c>
      <c r="Q5407" s="532"/>
    </row>
    <row r="5408" spans="1:17">
      <c r="A5408" s="531">
        <v>45932</v>
      </c>
      <c r="B5408" s="532" t="s">
        <v>81</v>
      </c>
      <c r="C5408" s="532">
        <v>1</v>
      </c>
      <c r="D5408" s="532">
        <v>8</v>
      </c>
      <c r="E5408" s="532">
        <v>2211</v>
      </c>
      <c r="F5408" s="532">
        <v>36</v>
      </c>
      <c r="G5408" s="532">
        <v>2.1</v>
      </c>
      <c r="H5408" s="532">
        <v>1</v>
      </c>
      <c r="I5408" s="532">
        <v>31</v>
      </c>
      <c r="J5408" s="533">
        <v>80</v>
      </c>
      <c r="K5408" s="534">
        <f>IFERROR(TablaAforos[[#This Row],[AREA DEL POTRERO]]/TablaAforos[[#This Row],[NUMERO VACAS LOTE]]/TablaAforos[[#This Row],[DIAS OCUPACION]],"")</f>
        <v>61.416666666666664</v>
      </c>
      <c r="L5408" s="535">
        <f t="shared" si="933"/>
        <v>2025</v>
      </c>
      <c r="M5408" s="535">
        <f t="shared" si="934"/>
        <v>10</v>
      </c>
      <c r="N5408" s="535">
        <f t="shared" si="935"/>
        <v>2</v>
      </c>
      <c r="O5408" s="535">
        <v>6</v>
      </c>
      <c r="P5408" s="535" t="s">
        <v>220</v>
      </c>
      <c r="Q5408" s="532"/>
    </row>
    <row r="5409" spans="1:17">
      <c r="A5409" s="531">
        <v>45932</v>
      </c>
      <c r="B5409" s="532" t="s">
        <v>81</v>
      </c>
      <c r="C5409" s="532">
        <v>2</v>
      </c>
      <c r="D5409" s="532">
        <v>91</v>
      </c>
      <c r="E5409" s="532">
        <v>2016</v>
      </c>
      <c r="F5409" s="532">
        <v>35</v>
      </c>
      <c r="G5409" s="532">
        <v>1.9</v>
      </c>
      <c r="H5409" s="532">
        <v>1</v>
      </c>
      <c r="I5409" s="532">
        <v>31</v>
      </c>
      <c r="J5409" s="533">
        <v>71.3</v>
      </c>
      <c r="K5409" s="534">
        <f>IFERROR(TablaAforos[[#This Row],[AREA DEL POTRERO]]/TablaAforos[[#This Row],[NUMERO VACAS LOTE]]/TablaAforos[[#This Row],[DIAS OCUPACION]],"")</f>
        <v>57.6</v>
      </c>
      <c r="L5409" s="535">
        <f>YEAR(A5409)</f>
        <v>2025</v>
      </c>
      <c r="M5409" s="535">
        <f>MONTH(A5409)</f>
        <v>10</v>
      </c>
      <c r="N5409" s="535">
        <f>DAY(A5409)</f>
        <v>2</v>
      </c>
      <c r="O5409" s="535">
        <v>6</v>
      </c>
      <c r="P5409" s="535" t="s">
        <v>220</v>
      </c>
      <c r="Q5409" s="532"/>
    </row>
    <row r="5410" spans="1:17">
      <c r="A5410" s="531">
        <v>45932</v>
      </c>
      <c r="B5410" s="532" t="s">
        <v>82</v>
      </c>
      <c r="C5410" s="532" t="s">
        <v>87</v>
      </c>
      <c r="D5410" s="532">
        <v>62</v>
      </c>
      <c r="E5410" s="532">
        <v>2500</v>
      </c>
      <c r="F5410" s="532">
        <v>40</v>
      </c>
      <c r="G5410" s="532">
        <v>2.1</v>
      </c>
      <c r="H5410" s="532">
        <v>1</v>
      </c>
      <c r="I5410" s="532">
        <v>31</v>
      </c>
      <c r="J5410" s="533">
        <v>81.400000000000006</v>
      </c>
      <c r="K5410" s="534">
        <f>IFERROR(TablaAforos[[#This Row],[AREA DEL POTRERO]]/TablaAforos[[#This Row],[NUMERO VACAS LOTE]]/TablaAforos[[#This Row],[DIAS OCUPACION]],"")</f>
        <v>62.5</v>
      </c>
      <c r="L5410" s="535">
        <f t="shared" si="933"/>
        <v>2025</v>
      </c>
      <c r="M5410" s="535">
        <f t="shared" si="934"/>
        <v>10</v>
      </c>
      <c r="N5410" s="535">
        <f t="shared" si="935"/>
        <v>2</v>
      </c>
      <c r="O5410" s="535">
        <v>6</v>
      </c>
      <c r="P5410" s="535" t="s">
        <v>227</v>
      </c>
      <c r="Q5410" s="532"/>
    </row>
    <row r="5411" spans="1:17">
      <c r="A5411" s="531">
        <v>45933</v>
      </c>
      <c r="B5411" s="532" t="s">
        <v>81</v>
      </c>
      <c r="C5411" s="532">
        <v>1</v>
      </c>
      <c r="D5411" s="532">
        <v>9</v>
      </c>
      <c r="E5411" s="532">
        <v>2169</v>
      </c>
      <c r="F5411" s="532">
        <v>36</v>
      </c>
      <c r="G5411" s="532">
        <v>2</v>
      </c>
      <c r="H5411" s="532">
        <v>1</v>
      </c>
      <c r="I5411" s="532">
        <v>31</v>
      </c>
      <c r="J5411" s="533">
        <v>74.099999999999994</v>
      </c>
      <c r="K5411" s="534">
        <f>IFERROR(TablaAforos[[#This Row],[AREA DEL POTRERO]]/TablaAforos[[#This Row],[NUMERO VACAS LOTE]]/TablaAforos[[#This Row],[DIAS OCUPACION]],"")</f>
        <v>60.25</v>
      </c>
      <c r="L5411" s="535">
        <f t="shared" si="933"/>
        <v>2025</v>
      </c>
      <c r="M5411" s="535">
        <f t="shared" si="934"/>
        <v>10</v>
      </c>
      <c r="N5411" s="535">
        <f t="shared" si="935"/>
        <v>3</v>
      </c>
      <c r="O5411" s="535">
        <v>6</v>
      </c>
      <c r="P5411" s="535" t="s">
        <v>220</v>
      </c>
      <c r="Q5411" s="532"/>
    </row>
    <row r="5412" spans="1:17">
      <c r="A5412" s="531">
        <v>45933</v>
      </c>
      <c r="B5412" s="532" t="s">
        <v>81</v>
      </c>
      <c r="C5412" s="532">
        <v>2</v>
      </c>
      <c r="D5412" s="532">
        <v>37</v>
      </c>
      <c r="E5412" s="532">
        <v>2328</v>
      </c>
      <c r="F5412" s="532">
        <v>35</v>
      </c>
      <c r="G5412" s="532">
        <v>2.1</v>
      </c>
      <c r="H5412" s="532">
        <v>1</v>
      </c>
      <c r="I5412" s="532">
        <v>31</v>
      </c>
      <c r="J5412" s="533">
        <v>86.2</v>
      </c>
      <c r="K5412" s="534">
        <f>IFERROR(TablaAforos[[#This Row],[AREA DEL POTRERO]]/TablaAforos[[#This Row],[NUMERO VACAS LOTE]]/TablaAforos[[#This Row],[DIAS OCUPACION]],"")</f>
        <v>66.51428571428572</v>
      </c>
      <c r="L5412" s="535">
        <f>YEAR(A5412)</f>
        <v>2025</v>
      </c>
      <c r="M5412" s="535">
        <f>MONTH(A5412)</f>
        <v>10</v>
      </c>
      <c r="N5412" s="535">
        <f>DAY(A5412)</f>
        <v>3</v>
      </c>
      <c r="O5412" s="535">
        <v>6</v>
      </c>
      <c r="P5412" s="535" t="s">
        <v>220</v>
      </c>
      <c r="Q5412" s="532"/>
    </row>
    <row r="5413" spans="1:17">
      <c r="A5413" s="531">
        <v>45933</v>
      </c>
      <c r="B5413" s="532" t="s">
        <v>82</v>
      </c>
      <c r="C5413" s="532" t="s">
        <v>87</v>
      </c>
      <c r="D5413" s="532">
        <v>63</v>
      </c>
      <c r="E5413" s="532">
        <v>2500</v>
      </c>
      <c r="F5413" s="532">
        <v>40</v>
      </c>
      <c r="G5413" s="532">
        <v>2</v>
      </c>
      <c r="H5413" s="532">
        <v>1</v>
      </c>
      <c r="I5413" s="532">
        <v>31</v>
      </c>
      <c r="J5413" s="533">
        <v>78</v>
      </c>
      <c r="K5413" s="534">
        <f>IFERROR(TablaAforos[[#This Row],[AREA DEL POTRERO]]/TablaAforos[[#This Row],[NUMERO VACAS LOTE]]/TablaAforos[[#This Row],[DIAS OCUPACION]],"")</f>
        <v>62.5</v>
      </c>
      <c r="L5413" s="535">
        <f t="shared" si="933"/>
        <v>2025</v>
      </c>
      <c r="M5413" s="535">
        <f t="shared" si="934"/>
        <v>10</v>
      </c>
      <c r="N5413" s="535">
        <f t="shared" si="935"/>
        <v>3</v>
      </c>
      <c r="O5413" s="535">
        <v>6</v>
      </c>
      <c r="P5413" s="535" t="s">
        <v>227</v>
      </c>
      <c r="Q5413" s="532"/>
    </row>
    <row r="5414" spans="1:17">
      <c r="A5414" s="531">
        <v>45934</v>
      </c>
      <c r="B5414" s="532" t="s">
        <v>81</v>
      </c>
      <c r="C5414" s="532">
        <v>1</v>
      </c>
      <c r="D5414" s="532">
        <v>10</v>
      </c>
      <c r="E5414" s="532">
        <v>2317</v>
      </c>
      <c r="F5414" s="532">
        <v>36</v>
      </c>
      <c r="G5414" s="532">
        <v>2.2999999999999998</v>
      </c>
      <c r="H5414" s="532">
        <v>1</v>
      </c>
      <c r="I5414" s="532">
        <v>31</v>
      </c>
      <c r="J5414" s="533">
        <v>89.2</v>
      </c>
      <c r="K5414" s="534">
        <f>IFERROR(TablaAforos[[#This Row],[AREA DEL POTRERO]]/TablaAforos[[#This Row],[NUMERO VACAS LOTE]]/TablaAforos[[#This Row],[DIAS OCUPACION]],"")</f>
        <v>64.361111111111114</v>
      </c>
      <c r="L5414" s="535">
        <f t="shared" si="933"/>
        <v>2025</v>
      </c>
      <c r="M5414" s="535">
        <f t="shared" si="934"/>
        <v>10</v>
      </c>
      <c r="N5414" s="535">
        <f t="shared" si="935"/>
        <v>4</v>
      </c>
      <c r="O5414" s="535">
        <v>6</v>
      </c>
      <c r="P5414" s="535" t="s">
        <v>220</v>
      </c>
      <c r="Q5414" s="532"/>
    </row>
    <row r="5415" spans="1:17">
      <c r="A5415" s="531">
        <v>45934</v>
      </c>
      <c r="B5415" s="532" t="s">
        <v>81</v>
      </c>
      <c r="C5415" s="532">
        <v>1</v>
      </c>
      <c r="D5415" s="532">
        <v>11</v>
      </c>
      <c r="E5415" s="532">
        <v>2272</v>
      </c>
      <c r="F5415" s="532">
        <v>37</v>
      </c>
      <c r="G5415" s="532">
        <v>2.2999999999999998</v>
      </c>
      <c r="H5415" s="532">
        <v>1</v>
      </c>
      <c r="I5415" s="532">
        <v>31</v>
      </c>
      <c r="J5415" s="533">
        <v>85.5</v>
      </c>
      <c r="K5415" s="534">
        <f>IFERROR(TablaAforos[[#This Row],[AREA DEL POTRERO]]/TablaAforos[[#This Row],[NUMERO VACAS LOTE]]/TablaAforos[[#This Row],[DIAS OCUPACION]],"")</f>
        <v>61.405405405405403</v>
      </c>
      <c r="L5415" s="535">
        <f t="shared" ref="L5415:L5427" si="936">YEAR(A5415)</f>
        <v>2025</v>
      </c>
      <c r="M5415" s="535">
        <f t="shared" ref="M5415:M5427" si="937">MONTH(A5415)</f>
        <v>10</v>
      </c>
      <c r="N5415" s="535">
        <f t="shared" ref="N5415:N5427" si="938">DAY(A5415)</f>
        <v>4</v>
      </c>
      <c r="O5415" s="535">
        <v>6</v>
      </c>
      <c r="P5415" s="535" t="s">
        <v>220</v>
      </c>
      <c r="Q5415" s="532"/>
    </row>
    <row r="5416" spans="1:17">
      <c r="A5416" s="531">
        <v>45934</v>
      </c>
      <c r="B5416" s="532" t="s">
        <v>81</v>
      </c>
      <c r="C5416" s="532">
        <v>2</v>
      </c>
      <c r="D5416" s="532">
        <v>39</v>
      </c>
      <c r="E5416" s="532">
        <v>1266</v>
      </c>
      <c r="F5416" s="532">
        <v>35</v>
      </c>
      <c r="G5416" s="532">
        <v>2.4</v>
      </c>
      <c r="H5416" s="532">
        <v>0.5</v>
      </c>
      <c r="I5416" s="532">
        <v>31</v>
      </c>
      <c r="J5416" s="533">
        <v>106</v>
      </c>
      <c r="K5416" s="534">
        <f>IFERROR(TablaAforos[[#This Row],[AREA DEL POTRERO]]/TablaAforos[[#This Row],[NUMERO VACAS LOTE]]/TablaAforos[[#This Row],[DIAS OCUPACION]],"")</f>
        <v>72.342857142857142</v>
      </c>
      <c r="L5416" s="535">
        <f>YEAR(A5416)</f>
        <v>2025</v>
      </c>
      <c r="M5416" s="535">
        <f>MONTH(A5416)</f>
        <v>10</v>
      </c>
      <c r="N5416" s="535">
        <f>DAY(A5416)</f>
        <v>4</v>
      </c>
      <c r="O5416" s="535">
        <v>6</v>
      </c>
      <c r="P5416" s="535" t="s">
        <v>220</v>
      </c>
      <c r="Q5416" s="532"/>
    </row>
    <row r="5417" spans="1:17">
      <c r="A5417" s="531">
        <v>45934</v>
      </c>
      <c r="B5417" s="532" t="s">
        <v>82</v>
      </c>
      <c r="C5417" s="532" t="s">
        <v>86</v>
      </c>
      <c r="D5417" s="532">
        <v>31</v>
      </c>
      <c r="E5417" s="532">
        <v>6323</v>
      </c>
      <c r="F5417" s="532">
        <v>39</v>
      </c>
      <c r="G5417" s="532">
        <v>1.6</v>
      </c>
      <c r="H5417" s="532">
        <v>2</v>
      </c>
      <c r="I5417" s="532">
        <v>31</v>
      </c>
      <c r="J5417" s="533">
        <v>81.2</v>
      </c>
      <c r="K5417" s="534">
        <f>IFERROR(TablaAforos[[#This Row],[AREA DEL POTRERO]]/TablaAforos[[#This Row],[NUMERO VACAS LOTE]]/TablaAforos[[#This Row],[DIAS OCUPACION]],"")</f>
        <v>81.064102564102569</v>
      </c>
      <c r="L5417" s="535">
        <f t="shared" si="936"/>
        <v>2025</v>
      </c>
      <c r="M5417" s="535">
        <f t="shared" si="937"/>
        <v>10</v>
      </c>
      <c r="N5417" s="535">
        <f t="shared" si="938"/>
        <v>4</v>
      </c>
      <c r="O5417" s="535">
        <v>6</v>
      </c>
      <c r="P5417" s="535" t="s">
        <v>220</v>
      </c>
      <c r="Q5417" s="532"/>
    </row>
    <row r="5418" spans="1:17">
      <c r="A5418" s="531">
        <v>45934</v>
      </c>
      <c r="B5418" s="532" t="s">
        <v>82</v>
      </c>
      <c r="C5418" s="532" t="s">
        <v>87</v>
      </c>
      <c r="D5418" s="532">
        <v>64</v>
      </c>
      <c r="E5418" s="532">
        <v>2500</v>
      </c>
      <c r="F5418" s="532">
        <v>40</v>
      </c>
      <c r="G5418" s="532">
        <v>1.9</v>
      </c>
      <c r="H5418" s="532">
        <v>1</v>
      </c>
      <c r="I5418" s="532">
        <v>31</v>
      </c>
      <c r="J5418" s="533">
        <v>74.3</v>
      </c>
      <c r="K5418" s="534">
        <f>IFERROR(TablaAforos[[#This Row],[AREA DEL POTRERO]]/TablaAforos[[#This Row],[NUMERO VACAS LOTE]]/TablaAforos[[#This Row],[DIAS OCUPACION]],"")</f>
        <v>62.5</v>
      </c>
      <c r="L5418" s="535">
        <f t="shared" si="936"/>
        <v>2025</v>
      </c>
      <c r="M5418" s="535">
        <f t="shared" si="937"/>
        <v>10</v>
      </c>
      <c r="N5418" s="535">
        <f t="shared" si="938"/>
        <v>4</v>
      </c>
      <c r="O5418" s="535">
        <v>6</v>
      </c>
      <c r="P5418" s="535" t="s">
        <v>227</v>
      </c>
      <c r="Q5418" s="532"/>
    </row>
    <row r="5419" spans="1:17">
      <c r="A5419" s="531">
        <v>45935</v>
      </c>
      <c r="B5419" s="532" t="s">
        <v>81</v>
      </c>
      <c r="C5419" s="532">
        <v>1</v>
      </c>
      <c r="D5419" s="532">
        <v>12</v>
      </c>
      <c r="E5419" s="532">
        <v>2121</v>
      </c>
      <c r="F5419" s="532">
        <v>37</v>
      </c>
      <c r="G5419" s="532">
        <v>1.9</v>
      </c>
      <c r="H5419" s="532">
        <v>1</v>
      </c>
      <c r="I5419" s="532">
        <v>31</v>
      </c>
      <c r="J5419" s="533">
        <v>68.099999999999994</v>
      </c>
      <c r="K5419" s="534">
        <f>IFERROR(TablaAforos[[#This Row],[AREA DEL POTRERO]]/TablaAforos[[#This Row],[NUMERO VACAS LOTE]]/TablaAforos[[#This Row],[DIAS OCUPACION]],"")</f>
        <v>57.324324324324323</v>
      </c>
      <c r="L5419" s="535">
        <f t="shared" si="936"/>
        <v>2025</v>
      </c>
      <c r="M5419" s="535">
        <f t="shared" si="937"/>
        <v>10</v>
      </c>
      <c r="N5419" s="535">
        <f t="shared" si="938"/>
        <v>5</v>
      </c>
      <c r="O5419" s="535">
        <v>6</v>
      </c>
      <c r="P5419" s="535" t="s">
        <v>220</v>
      </c>
      <c r="Q5419" s="532"/>
    </row>
    <row r="5420" spans="1:17">
      <c r="A5420" s="531">
        <v>45935</v>
      </c>
      <c r="B5420" s="532" t="s">
        <v>81</v>
      </c>
      <c r="C5420" s="532">
        <v>2</v>
      </c>
      <c r="D5420" s="532">
        <v>38</v>
      </c>
      <c r="E5420" s="532">
        <v>1430</v>
      </c>
      <c r="F5420" s="532">
        <v>35</v>
      </c>
      <c r="G5420" s="532">
        <v>2.2000000000000002</v>
      </c>
      <c r="H5420" s="532">
        <v>0.5</v>
      </c>
      <c r="I5420" s="532">
        <v>31</v>
      </c>
      <c r="J5420" s="533">
        <v>109</v>
      </c>
      <c r="K5420" s="534">
        <f>IFERROR(TablaAforos[[#This Row],[AREA DEL POTRERO]]/TablaAforos[[#This Row],[NUMERO VACAS LOTE]]/TablaAforos[[#This Row],[DIAS OCUPACION]],"")</f>
        <v>81.714285714285708</v>
      </c>
      <c r="L5420" s="535">
        <f>YEAR(A5420)</f>
        <v>2025</v>
      </c>
      <c r="M5420" s="535">
        <f>MONTH(A5420)</f>
        <v>10</v>
      </c>
      <c r="N5420" s="535">
        <f>DAY(A5420)</f>
        <v>5</v>
      </c>
      <c r="O5420" s="535">
        <v>6</v>
      </c>
      <c r="P5420" s="535" t="s">
        <v>220</v>
      </c>
      <c r="Q5420" s="532"/>
    </row>
    <row r="5421" spans="1:17">
      <c r="A5421" s="531">
        <v>45935</v>
      </c>
      <c r="B5421" s="532" t="s">
        <v>81</v>
      </c>
      <c r="C5421" s="532">
        <v>2</v>
      </c>
      <c r="D5421" s="532">
        <v>40</v>
      </c>
      <c r="E5421" s="532">
        <v>1867</v>
      </c>
      <c r="F5421" s="532">
        <v>35</v>
      </c>
      <c r="G5421" s="532">
        <v>2</v>
      </c>
      <c r="H5421" s="532">
        <v>0.5</v>
      </c>
      <c r="I5421" s="532">
        <v>31</v>
      </c>
      <c r="J5421" s="533">
        <v>131</v>
      </c>
      <c r="K5421" s="534">
        <f>IFERROR(TablaAforos[[#This Row],[AREA DEL POTRERO]]/TablaAforos[[#This Row],[NUMERO VACAS LOTE]]/TablaAforos[[#This Row],[DIAS OCUPACION]],"")</f>
        <v>106.68571428571428</v>
      </c>
      <c r="L5421" s="535">
        <f>YEAR(A5421)</f>
        <v>2025</v>
      </c>
      <c r="M5421" s="535">
        <f>MONTH(A5421)</f>
        <v>10</v>
      </c>
      <c r="N5421" s="535">
        <f>DAY(A5421)</f>
        <v>5</v>
      </c>
      <c r="O5421" s="535">
        <v>6</v>
      </c>
      <c r="P5421" s="535" t="s">
        <v>220</v>
      </c>
      <c r="Q5421" s="532"/>
    </row>
    <row r="5422" spans="1:17">
      <c r="A5422" s="531">
        <v>45935</v>
      </c>
      <c r="B5422" s="532" t="s">
        <v>82</v>
      </c>
      <c r="C5422" s="532" t="s">
        <v>87</v>
      </c>
      <c r="D5422" s="532">
        <v>28</v>
      </c>
      <c r="E5422" s="532">
        <v>2500</v>
      </c>
      <c r="F5422" s="532">
        <v>40</v>
      </c>
      <c r="G5422" s="532">
        <v>1.6</v>
      </c>
      <c r="H5422" s="532">
        <v>1</v>
      </c>
      <c r="I5422" s="532">
        <v>31</v>
      </c>
      <c r="J5422" s="533">
        <v>61.9</v>
      </c>
      <c r="K5422" s="534">
        <f>IFERROR(TablaAforos[[#This Row],[AREA DEL POTRERO]]/TablaAforos[[#This Row],[NUMERO VACAS LOTE]]/TablaAforos[[#This Row],[DIAS OCUPACION]],"")</f>
        <v>62.5</v>
      </c>
      <c r="L5422" s="535">
        <f t="shared" si="936"/>
        <v>2025</v>
      </c>
      <c r="M5422" s="535">
        <f t="shared" si="937"/>
        <v>10</v>
      </c>
      <c r="N5422" s="535">
        <f t="shared" si="938"/>
        <v>5</v>
      </c>
      <c r="O5422" s="535">
        <v>6</v>
      </c>
      <c r="P5422" s="535" t="s">
        <v>220</v>
      </c>
      <c r="Q5422" s="532"/>
    </row>
    <row r="5423" spans="1:17">
      <c r="A5423" s="531">
        <v>45935</v>
      </c>
      <c r="B5423" s="532" t="s">
        <v>88</v>
      </c>
      <c r="C5423" s="532">
        <v>1</v>
      </c>
      <c r="D5423" s="532">
        <v>8</v>
      </c>
      <c r="E5423" s="532">
        <v>12800</v>
      </c>
      <c r="F5423" s="532">
        <v>59</v>
      </c>
      <c r="G5423" s="532">
        <v>1.7</v>
      </c>
      <c r="H5423" s="532">
        <v>2</v>
      </c>
      <c r="I5423" s="532">
        <v>27</v>
      </c>
      <c r="J5423" s="533">
        <v>115</v>
      </c>
      <c r="K5423" s="534">
        <f>IFERROR(TablaAforos[[#This Row],[AREA DEL POTRERO]]/TablaAforos[[#This Row],[NUMERO VACAS LOTE]]/TablaAforos[[#This Row],[DIAS OCUPACION]],"")</f>
        <v>108.47457627118644</v>
      </c>
      <c r="L5423" s="535">
        <f>YEAR(A5423)</f>
        <v>2025</v>
      </c>
      <c r="M5423" s="535">
        <f>MONTH(A5423)</f>
        <v>10</v>
      </c>
      <c r="N5423" s="535">
        <f>DAY(A5423)</f>
        <v>5</v>
      </c>
      <c r="O5423" s="535">
        <v>6</v>
      </c>
      <c r="P5423" s="535" t="s">
        <v>225</v>
      </c>
      <c r="Q5423" s="532"/>
    </row>
    <row r="5424" spans="1:17">
      <c r="A5424" s="531">
        <v>45936</v>
      </c>
      <c r="B5424" s="532" t="s">
        <v>81</v>
      </c>
      <c r="C5424" s="532">
        <v>2</v>
      </c>
      <c r="D5424" s="532">
        <v>41</v>
      </c>
      <c r="E5424" s="532">
        <v>2524</v>
      </c>
      <c r="F5424" s="532">
        <v>35</v>
      </c>
      <c r="G5424" s="532">
        <v>1.8</v>
      </c>
      <c r="H5424" s="532">
        <v>1</v>
      </c>
      <c r="I5424" s="532">
        <v>31</v>
      </c>
      <c r="J5424" s="533">
        <v>79.2</v>
      </c>
      <c r="K5424" s="534">
        <f>IFERROR(TablaAforos[[#This Row],[AREA DEL POTRERO]]/TablaAforos[[#This Row],[NUMERO VACAS LOTE]]/TablaAforos[[#This Row],[DIAS OCUPACION]],"")</f>
        <v>72.114285714285714</v>
      </c>
      <c r="L5424" s="535">
        <f>YEAR(A5424)</f>
        <v>2025</v>
      </c>
      <c r="M5424" s="535">
        <f>MONTH(A5424)</f>
        <v>10</v>
      </c>
      <c r="N5424" s="535">
        <f>DAY(A5424)</f>
        <v>6</v>
      </c>
      <c r="O5424" s="535">
        <v>6</v>
      </c>
      <c r="P5424" s="535" t="s">
        <v>220</v>
      </c>
      <c r="Q5424" s="532"/>
    </row>
    <row r="5425" spans="1:17">
      <c r="A5425" s="531">
        <v>45936</v>
      </c>
      <c r="B5425" s="532" t="s">
        <v>81</v>
      </c>
      <c r="C5425" s="532">
        <v>1</v>
      </c>
      <c r="D5425" s="532">
        <v>14</v>
      </c>
      <c r="E5425" s="532">
        <v>2247</v>
      </c>
      <c r="F5425" s="532">
        <v>36</v>
      </c>
      <c r="G5425" s="532">
        <v>1.8</v>
      </c>
      <c r="H5425" s="532">
        <v>1</v>
      </c>
      <c r="I5425" s="532">
        <v>31</v>
      </c>
      <c r="J5425" s="533">
        <v>65.599999999999994</v>
      </c>
      <c r="K5425" s="534">
        <f>IFERROR(TablaAforos[[#This Row],[AREA DEL POTRERO]]/TablaAforos[[#This Row],[NUMERO VACAS LOTE]]/TablaAforos[[#This Row],[DIAS OCUPACION]],"")</f>
        <v>62.416666666666664</v>
      </c>
      <c r="L5425" s="535">
        <f t="shared" si="936"/>
        <v>2025</v>
      </c>
      <c r="M5425" s="535">
        <f t="shared" si="937"/>
        <v>10</v>
      </c>
      <c r="N5425" s="535">
        <f t="shared" si="938"/>
        <v>6</v>
      </c>
      <c r="O5425" s="535">
        <v>6</v>
      </c>
      <c r="P5425" s="535" t="s">
        <v>220</v>
      </c>
      <c r="Q5425" s="532"/>
    </row>
    <row r="5426" spans="1:17">
      <c r="A5426" s="531">
        <v>45936</v>
      </c>
      <c r="B5426" s="532" t="s">
        <v>82</v>
      </c>
      <c r="C5426" s="532" t="s">
        <v>87</v>
      </c>
      <c r="D5426" s="532">
        <v>65</v>
      </c>
      <c r="E5426" s="532">
        <v>2500</v>
      </c>
      <c r="F5426" s="532">
        <v>40</v>
      </c>
      <c r="G5426" s="532">
        <v>1.9</v>
      </c>
      <c r="H5426" s="532">
        <v>1</v>
      </c>
      <c r="I5426" s="532">
        <v>28</v>
      </c>
      <c r="J5426" s="533">
        <v>74.3</v>
      </c>
      <c r="K5426" s="534">
        <f>IFERROR(TablaAforos[[#This Row],[AREA DEL POTRERO]]/TablaAforos[[#This Row],[NUMERO VACAS LOTE]]/TablaAforos[[#This Row],[DIAS OCUPACION]],"")</f>
        <v>62.5</v>
      </c>
      <c r="L5426" s="535">
        <f t="shared" si="936"/>
        <v>2025</v>
      </c>
      <c r="M5426" s="535">
        <f t="shared" si="937"/>
        <v>10</v>
      </c>
      <c r="N5426" s="535">
        <f t="shared" si="938"/>
        <v>6</v>
      </c>
      <c r="O5426" s="535">
        <v>6</v>
      </c>
      <c r="P5426" s="535" t="s">
        <v>220</v>
      </c>
      <c r="Q5426" s="532"/>
    </row>
    <row r="5427" spans="1:17">
      <c r="A5427" s="531">
        <v>45936</v>
      </c>
      <c r="B5427" s="532" t="s">
        <v>82</v>
      </c>
      <c r="C5427" s="532" t="s">
        <v>87</v>
      </c>
      <c r="D5427" s="532">
        <v>66</v>
      </c>
      <c r="E5427" s="532">
        <v>2500</v>
      </c>
      <c r="F5427" s="532">
        <v>40</v>
      </c>
      <c r="G5427" s="532">
        <v>1.9</v>
      </c>
      <c r="H5427" s="532">
        <v>1</v>
      </c>
      <c r="I5427" s="532">
        <v>28</v>
      </c>
      <c r="J5427" s="533">
        <v>74.599999999999994</v>
      </c>
      <c r="K5427" s="534">
        <f>IFERROR(TablaAforos[[#This Row],[AREA DEL POTRERO]]/TablaAforos[[#This Row],[NUMERO VACAS LOTE]]/TablaAforos[[#This Row],[DIAS OCUPACION]],"")</f>
        <v>62.5</v>
      </c>
      <c r="L5427" s="535">
        <f t="shared" si="936"/>
        <v>2025</v>
      </c>
      <c r="M5427" s="535">
        <f t="shared" si="937"/>
        <v>10</v>
      </c>
      <c r="N5427" s="535">
        <f t="shared" si="938"/>
        <v>6</v>
      </c>
      <c r="O5427" s="535">
        <v>6</v>
      </c>
      <c r="P5427" s="535" t="s">
        <v>220</v>
      </c>
      <c r="Q5427" s="532"/>
    </row>
    <row r="5428" spans="1:17">
      <c r="A5428" s="531">
        <v>45937</v>
      </c>
      <c r="B5428" s="532" t="s">
        <v>82</v>
      </c>
      <c r="C5428" s="532" t="s">
        <v>87</v>
      </c>
      <c r="D5428" s="532">
        <v>17</v>
      </c>
      <c r="E5428" s="532">
        <v>2500</v>
      </c>
      <c r="F5428" s="532">
        <v>39</v>
      </c>
      <c r="G5428" s="532">
        <v>2.2000000000000002</v>
      </c>
      <c r="H5428" s="532">
        <v>1</v>
      </c>
      <c r="I5428" s="532">
        <v>31</v>
      </c>
      <c r="J5428" s="533">
        <v>93.8</v>
      </c>
      <c r="K5428" s="534">
        <f>IFERROR(TablaAforos[[#This Row],[AREA DEL POTRERO]]/TablaAforos[[#This Row],[NUMERO VACAS LOTE]]/TablaAforos[[#This Row],[DIAS OCUPACION]],"")</f>
        <v>64.102564102564102</v>
      </c>
      <c r="L5428" s="535">
        <f t="shared" ref="L5428:L5451" si="939">YEAR(A5428)</f>
        <v>2025</v>
      </c>
      <c r="M5428" s="535">
        <f t="shared" ref="M5428:M5451" si="940">MONTH(A5428)</f>
        <v>10</v>
      </c>
      <c r="N5428" s="535">
        <f t="shared" ref="N5428:N5451" si="941">DAY(A5428)</f>
        <v>7</v>
      </c>
      <c r="O5428" s="535">
        <v>6</v>
      </c>
      <c r="P5428" s="535" t="s">
        <v>220</v>
      </c>
      <c r="Q5428" s="532"/>
    </row>
    <row r="5429" spans="1:17">
      <c r="A5429" s="531">
        <v>45937</v>
      </c>
      <c r="B5429" s="532" t="s">
        <v>81</v>
      </c>
      <c r="C5429" s="532">
        <v>1</v>
      </c>
      <c r="D5429" s="532">
        <v>60</v>
      </c>
      <c r="E5429" s="532">
        <v>2893</v>
      </c>
      <c r="F5429" s="532">
        <v>36</v>
      </c>
      <c r="G5429" s="532">
        <v>2.4</v>
      </c>
      <c r="H5429" s="532">
        <v>1</v>
      </c>
      <c r="I5429" s="532">
        <v>29</v>
      </c>
      <c r="J5429" s="533">
        <v>117</v>
      </c>
      <c r="K5429" s="534">
        <f>IFERROR(TablaAforos[[#This Row],[AREA DEL POTRERO]]/TablaAforos[[#This Row],[NUMERO VACAS LOTE]]/TablaAforos[[#This Row],[DIAS OCUPACION]],"")</f>
        <v>80.361111111111114</v>
      </c>
      <c r="L5429" s="535">
        <f>YEAR(A5429)</f>
        <v>2025</v>
      </c>
      <c r="M5429" s="535">
        <f>MONTH(A5429)</f>
        <v>10</v>
      </c>
      <c r="N5429" s="535">
        <f>DAY(A5429)</f>
        <v>7</v>
      </c>
      <c r="O5429" s="535">
        <v>6</v>
      </c>
      <c r="P5429" s="535" t="s">
        <v>220</v>
      </c>
      <c r="Q5429" s="532"/>
    </row>
    <row r="5430" spans="1:17">
      <c r="A5430" s="531">
        <v>45937</v>
      </c>
      <c r="B5430" s="532" t="s">
        <v>81</v>
      </c>
      <c r="C5430" s="532">
        <v>2</v>
      </c>
      <c r="D5430" s="532">
        <v>42</v>
      </c>
      <c r="E5430" s="532">
        <v>2723</v>
      </c>
      <c r="F5430" s="532">
        <v>35</v>
      </c>
      <c r="G5430" s="532">
        <v>1.9</v>
      </c>
      <c r="H5430" s="532">
        <v>1</v>
      </c>
      <c r="I5430" s="532">
        <v>31</v>
      </c>
      <c r="J5430" s="533">
        <v>85.6</v>
      </c>
      <c r="K5430" s="534">
        <f>IFERROR(TablaAforos[[#This Row],[AREA DEL POTRERO]]/TablaAforos[[#This Row],[NUMERO VACAS LOTE]]/TablaAforos[[#This Row],[DIAS OCUPACION]],"")</f>
        <v>77.8</v>
      </c>
      <c r="L5430" s="535">
        <f t="shared" si="939"/>
        <v>2025</v>
      </c>
      <c r="M5430" s="535">
        <f t="shared" si="940"/>
        <v>10</v>
      </c>
      <c r="N5430" s="535">
        <f t="shared" si="941"/>
        <v>7</v>
      </c>
      <c r="O5430" s="535">
        <v>6</v>
      </c>
      <c r="P5430" s="535" t="s">
        <v>220</v>
      </c>
      <c r="Q5430" s="532"/>
    </row>
    <row r="5431" spans="1:17">
      <c r="A5431" s="531">
        <v>45937</v>
      </c>
      <c r="B5431" s="532" t="s">
        <v>88</v>
      </c>
      <c r="C5431" s="532">
        <v>1</v>
      </c>
      <c r="D5431" s="532">
        <v>9</v>
      </c>
      <c r="E5431" s="532">
        <v>8011</v>
      </c>
      <c r="F5431" s="532">
        <v>59</v>
      </c>
      <c r="G5431" s="532">
        <v>2.7</v>
      </c>
      <c r="H5431" s="532">
        <v>2</v>
      </c>
      <c r="I5431" s="532">
        <v>29</v>
      </c>
      <c r="J5431" s="533">
        <v>112</v>
      </c>
      <c r="K5431" s="534">
        <f>IFERROR(TablaAforos[[#This Row],[AREA DEL POTRERO]]/TablaAforos[[#This Row],[NUMERO VACAS LOTE]]/TablaAforos[[#This Row],[DIAS OCUPACION]],"")</f>
        <v>67.889830508474574</v>
      </c>
      <c r="L5431" s="535">
        <f t="shared" si="939"/>
        <v>2025</v>
      </c>
      <c r="M5431" s="535">
        <f t="shared" si="940"/>
        <v>10</v>
      </c>
      <c r="N5431" s="535">
        <f t="shared" si="941"/>
        <v>7</v>
      </c>
      <c r="O5431" s="535">
        <v>0</v>
      </c>
      <c r="P5431" s="535" t="s">
        <v>225</v>
      </c>
      <c r="Q5431" s="532"/>
    </row>
    <row r="5432" spans="1:17">
      <c r="A5432" s="531">
        <v>45938</v>
      </c>
      <c r="B5432" s="532" t="s">
        <v>81</v>
      </c>
      <c r="C5432" s="532">
        <v>1</v>
      </c>
      <c r="D5432" s="532">
        <v>59</v>
      </c>
      <c r="E5432" s="532">
        <v>2452</v>
      </c>
      <c r="F5432" s="532">
        <v>36</v>
      </c>
      <c r="G5432" s="532">
        <v>2.2999999999999998</v>
      </c>
      <c r="H5432" s="532">
        <v>1</v>
      </c>
      <c r="I5432" s="532">
        <v>29</v>
      </c>
      <c r="J5432" s="533">
        <v>95.6</v>
      </c>
      <c r="K5432" s="534">
        <f>IFERROR(TablaAforos[[#This Row],[AREA DEL POTRERO]]/TablaAforos[[#This Row],[NUMERO VACAS LOTE]]/TablaAforos[[#This Row],[DIAS OCUPACION]],"")</f>
        <v>68.111111111111114</v>
      </c>
      <c r="L5432" s="535">
        <f>YEAR(A5432)</f>
        <v>2025</v>
      </c>
      <c r="M5432" s="535">
        <f>MONTH(A5432)</f>
        <v>10</v>
      </c>
      <c r="N5432" s="535">
        <f>DAY(A5432)</f>
        <v>8</v>
      </c>
      <c r="O5432" s="535">
        <v>6</v>
      </c>
      <c r="P5432" s="535" t="s">
        <v>220</v>
      </c>
      <c r="Q5432" s="532"/>
    </row>
    <row r="5433" spans="1:17">
      <c r="A5433" s="531">
        <v>45938</v>
      </c>
      <c r="B5433" s="532" t="s">
        <v>81</v>
      </c>
      <c r="C5433" s="532">
        <v>2</v>
      </c>
      <c r="D5433" s="532">
        <v>33</v>
      </c>
      <c r="E5433" s="532">
        <v>2131</v>
      </c>
      <c r="F5433" s="532">
        <v>34</v>
      </c>
      <c r="G5433" s="532">
        <v>2.6</v>
      </c>
      <c r="H5433" s="532">
        <v>1</v>
      </c>
      <c r="I5433" s="532">
        <v>34</v>
      </c>
      <c r="J5433" s="533">
        <v>100</v>
      </c>
      <c r="K5433" s="534">
        <f>IFERROR(TablaAforos[[#This Row],[AREA DEL POTRERO]]/TablaAforos[[#This Row],[NUMERO VACAS LOTE]]/TablaAforos[[#This Row],[DIAS OCUPACION]],"")</f>
        <v>62.676470588235297</v>
      </c>
      <c r="L5433" s="535">
        <f>YEAR(A5433)</f>
        <v>2025</v>
      </c>
      <c r="M5433" s="535">
        <f>MONTH(A5433)</f>
        <v>10</v>
      </c>
      <c r="N5433" s="535">
        <f>DAY(A5433)</f>
        <v>8</v>
      </c>
      <c r="O5433" s="535">
        <v>6</v>
      </c>
      <c r="P5433" s="535" t="s">
        <v>220</v>
      </c>
      <c r="Q5433" s="532"/>
    </row>
    <row r="5434" spans="1:17">
      <c r="A5434" s="531">
        <v>45938</v>
      </c>
      <c r="B5434" s="532" t="s">
        <v>82</v>
      </c>
      <c r="C5434" s="532" t="s">
        <v>86</v>
      </c>
      <c r="D5434" s="532">
        <v>1</v>
      </c>
      <c r="E5434" s="532">
        <v>2500</v>
      </c>
      <c r="F5434" s="532">
        <v>38</v>
      </c>
      <c r="G5434" s="532">
        <v>2.4</v>
      </c>
      <c r="H5434" s="532">
        <v>1</v>
      </c>
      <c r="I5434" s="532">
        <v>31</v>
      </c>
      <c r="J5434" s="533">
        <v>98.3</v>
      </c>
      <c r="K5434" s="534">
        <f>IFERROR(TablaAforos[[#This Row],[AREA DEL POTRERO]]/TablaAforos[[#This Row],[NUMERO VACAS LOTE]]/TablaAforos[[#This Row],[DIAS OCUPACION]],"")</f>
        <v>65.78947368421052</v>
      </c>
      <c r="L5434" s="535">
        <f>YEAR(A5434)</f>
        <v>2025</v>
      </c>
      <c r="M5434" s="535">
        <f>MONTH(A5434)</f>
        <v>10</v>
      </c>
      <c r="N5434" s="535">
        <f>DAY(A5434)</f>
        <v>8</v>
      </c>
      <c r="O5434" s="535">
        <v>6</v>
      </c>
      <c r="P5434" s="535" t="s">
        <v>220</v>
      </c>
      <c r="Q5434" s="532"/>
    </row>
    <row r="5435" spans="1:17">
      <c r="A5435" s="531">
        <v>45938</v>
      </c>
      <c r="B5435" s="532" t="s">
        <v>82</v>
      </c>
      <c r="C5435" s="532" t="s">
        <v>87</v>
      </c>
      <c r="D5435" s="532">
        <v>18</v>
      </c>
      <c r="E5435" s="532">
        <v>2500</v>
      </c>
      <c r="F5435" s="532">
        <v>39</v>
      </c>
      <c r="G5435" s="532">
        <v>2.4</v>
      </c>
      <c r="H5435" s="532">
        <v>1</v>
      </c>
      <c r="I5435" s="532">
        <v>31</v>
      </c>
      <c r="J5435" s="533">
        <v>92.3</v>
      </c>
      <c r="K5435" s="534">
        <f>IFERROR(TablaAforos[[#This Row],[AREA DEL POTRERO]]/TablaAforos[[#This Row],[NUMERO VACAS LOTE]]/TablaAforos[[#This Row],[DIAS OCUPACION]],"")</f>
        <v>64.102564102564102</v>
      </c>
      <c r="L5435" s="535">
        <f t="shared" si="939"/>
        <v>2025</v>
      </c>
      <c r="M5435" s="535">
        <f t="shared" si="940"/>
        <v>10</v>
      </c>
      <c r="N5435" s="535">
        <f t="shared" si="941"/>
        <v>8</v>
      </c>
      <c r="O5435" s="535">
        <v>6</v>
      </c>
      <c r="P5435" s="535" t="s">
        <v>220</v>
      </c>
      <c r="Q5435" s="532"/>
    </row>
    <row r="5436" spans="1:17">
      <c r="A5436" s="531">
        <v>45939</v>
      </c>
      <c r="B5436" s="532" t="s">
        <v>81</v>
      </c>
      <c r="C5436" s="532">
        <v>1</v>
      </c>
      <c r="D5436" s="532">
        <v>61</v>
      </c>
      <c r="E5436" s="532">
        <v>10164</v>
      </c>
      <c r="F5436" s="532">
        <v>36</v>
      </c>
      <c r="G5436" s="532">
        <v>2.7</v>
      </c>
      <c r="H5436" s="532">
        <v>4.5</v>
      </c>
      <c r="I5436" s="532">
        <v>29</v>
      </c>
      <c r="J5436" s="533">
        <v>102</v>
      </c>
      <c r="K5436" s="534">
        <f>IFERROR(TablaAforos[[#This Row],[AREA DEL POTRERO]]/TablaAforos[[#This Row],[NUMERO VACAS LOTE]]/TablaAforos[[#This Row],[DIAS OCUPACION]],"")</f>
        <v>62.740740740740733</v>
      </c>
      <c r="L5436" s="535">
        <f>YEAR(A5436)</f>
        <v>2025</v>
      </c>
      <c r="M5436" s="535">
        <f>MONTH(A5436)</f>
        <v>10</v>
      </c>
      <c r="N5436" s="535">
        <f>DAY(A5436)</f>
        <v>9</v>
      </c>
      <c r="O5436" s="535">
        <v>0</v>
      </c>
      <c r="P5436" s="535" t="s">
        <v>220</v>
      </c>
      <c r="Q5436" s="532"/>
    </row>
    <row r="5437" spans="1:17">
      <c r="A5437" s="531">
        <v>45939</v>
      </c>
      <c r="B5437" s="532" t="s">
        <v>81</v>
      </c>
      <c r="C5437" s="532">
        <v>2</v>
      </c>
      <c r="D5437" s="532">
        <v>34</v>
      </c>
      <c r="E5437" s="532">
        <v>2536</v>
      </c>
      <c r="F5437" s="532">
        <v>34</v>
      </c>
      <c r="G5437" s="532">
        <v>2.5</v>
      </c>
      <c r="H5437" s="532">
        <v>1</v>
      </c>
      <c r="I5437" s="532">
        <v>34</v>
      </c>
      <c r="J5437" s="533">
        <v>112</v>
      </c>
      <c r="K5437" s="534">
        <f>IFERROR(TablaAforos[[#This Row],[AREA DEL POTRERO]]/TablaAforos[[#This Row],[NUMERO VACAS LOTE]]/TablaAforos[[#This Row],[DIAS OCUPACION]],"")</f>
        <v>74.588235294117652</v>
      </c>
      <c r="L5437" s="535">
        <f>YEAR(A5437)</f>
        <v>2025</v>
      </c>
      <c r="M5437" s="535">
        <f>MONTH(A5437)</f>
        <v>10</v>
      </c>
      <c r="N5437" s="535">
        <f>DAY(A5437)</f>
        <v>9</v>
      </c>
      <c r="O5437" s="535">
        <v>6</v>
      </c>
      <c r="P5437" s="535" t="s">
        <v>220</v>
      </c>
      <c r="Q5437" s="532"/>
    </row>
    <row r="5438" spans="1:17">
      <c r="A5438" s="531">
        <v>45939</v>
      </c>
      <c r="B5438" s="532" t="s">
        <v>82</v>
      </c>
      <c r="C5438" s="532" t="s">
        <v>86</v>
      </c>
      <c r="D5438" s="532">
        <v>2</v>
      </c>
      <c r="E5438" s="532">
        <v>2500</v>
      </c>
      <c r="F5438" s="532">
        <v>38</v>
      </c>
      <c r="G5438" s="532">
        <v>2.4</v>
      </c>
      <c r="H5438" s="532">
        <v>1</v>
      </c>
      <c r="I5438" s="532">
        <v>29</v>
      </c>
      <c r="J5438" s="533">
        <v>97.1</v>
      </c>
      <c r="K5438" s="534">
        <f>IFERROR(TablaAforos[[#This Row],[AREA DEL POTRERO]]/TablaAforos[[#This Row],[NUMERO VACAS LOTE]]/TablaAforos[[#This Row],[DIAS OCUPACION]],"")</f>
        <v>65.78947368421052</v>
      </c>
      <c r="L5438" s="535">
        <f>YEAR(A5438)</f>
        <v>2025</v>
      </c>
      <c r="M5438" s="535">
        <f>MONTH(A5438)</f>
        <v>10</v>
      </c>
      <c r="N5438" s="535">
        <f>DAY(A5438)</f>
        <v>9</v>
      </c>
      <c r="O5438" s="535">
        <v>6</v>
      </c>
      <c r="P5438" s="535" t="s">
        <v>220</v>
      </c>
      <c r="Q5438" s="532"/>
    </row>
    <row r="5439" spans="1:17">
      <c r="A5439" s="531">
        <v>45939</v>
      </c>
      <c r="B5439" s="532" t="s">
        <v>82</v>
      </c>
      <c r="C5439" s="532" t="s">
        <v>87</v>
      </c>
      <c r="D5439" s="532">
        <v>19</v>
      </c>
      <c r="E5439" s="532">
        <v>2500</v>
      </c>
      <c r="F5439" s="532">
        <v>39</v>
      </c>
      <c r="G5439" s="532">
        <v>2.4</v>
      </c>
      <c r="H5439" s="532">
        <v>1</v>
      </c>
      <c r="I5439" s="532">
        <v>31</v>
      </c>
      <c r="J5439" s="533">
        <v>93.8</v>
      </c>
      <c r="K5439" s="534">
        <f>IFERROR(TablaAforos[[#This Row],[AREA DEL POTRERO]]/TablaAforos[[#This Row],[NUMERO VACAS LOTE]]/TablaAforos[[#This Row],[DIAS OCUPACION]],"")</f>
        <v>64.102564102564102</v>
      </c>
      <c r="L5439" s="535">
        <f t="shared" si="939"/>
        <v>2025</v>
      </c>
      <c r="M5439" s="535">
        <f t="shared" si="940"/>
        <v>10</v>
      </c>
      <c r="N5439" s="535">
        <f t="shared" si="941"/>
        <v>9</v>
      </c>
      <c r="O5439" s="535">
        <v>6</v>
      </c>
      <c r="P5439" s="535" t="s">
        <v>220</v>
      </c>
      <c r="Q5439" s="532"/>
    </row>
    <row r="5440" spans="1:17">
      <c r="A5440" s="531">
        <v>45939</v>
      </c>
      <c r="B5440" s="532" t="s">
        <v>88</v>
      </c>
      <c r="C5440" s="532">
        <v>1</v>
      </c>
      <c r="D5440" s="532">
        <v>10</v>
      </c>
      <c r="E5440" s="532">
        <v>4321</v>
      </c>
      <c r="F5440" s="532">
        <v>57</v>
      </c>
      <c r="G5440" s="532">
        <v>2.7</v>
      </c>
      <c r="H5440" s="532">
        <v>3</v>
      </c>
      <c r="I5440" s="532">
        <v>29</v>
      </c>
      <c r="J5440" s="533">
        <v>84.6</v>
      </c>
      <c r="K5440" s="534">
        <f>IFERROR(TablaAforos[[#This Row],[AREA DEL POTRERO]]/TablaAforos[[#This Row],[NUMERO VACAS LOTE]]/TablaAforos[[#This Row],[DIAS OCUPACION]],"")</f>
        <v>25.269005847953213</v>
      </c>
      <c r="L5440" s="535">
        <f>YEAR(A5440)</f>
        <v>2025</v>
      </c>
      <c r="M5440" s="535">
        <f>MONTH(A5440)</f>
        <v>10</v>
      </c>
      <c r="N5440" s="535">
        <f>DAY(A5440)</f>
        <v>9</v>
      </c>
      <c r="O5440" s="535">
        <v>0</v>
      </c>
      <c r="P5440" s="535" t="s">
        <v>225</v>
      </c>
      <c r="Q5440" s="532"/>
    </row>
    <row r="5441" spans="1:17">
      <c r="A5441" s="531">
        <v>45940</v>
      </c>
      <c r="B5441" s="532" t="s">
        <v>81</v>
      </c>
      <c r="C5441" s="532">
        <v>1</v>
      </c>
      <c r="D5441" s="532">
        <v>58</v>
      </c>
      <c r="E5441" s="532">
        <v>2826</v>
      </c>
      <c r="F5441" s="532">
        <v>37</v>
      </c>
      <c r="G5441" s="532">
        <v>2.8</v>
      </c>
      <c r="H5441" s="532">
        <v>1</v>
      </c>
      <c r="I5441" s="532">
        <v>29</v>
      </c>
      <c r="J5441" s="533">
        <v>132</v>
      </c>
      <c r="K5441" s="534">
        <f>IFERROR(TablaAforos[[#This Row],[AREA DEL POTRERO]]/TablaAforos[[#This Row],[NUMERO VACAS LOTE]]/TablaAforos[[#This Row],[DIAS OCUPACION]],"")</f>
        <v>76.378378378378372</v>
      </c>
      <c r="L5441" s="535">
        <f>YEAR(A5441)</f>
        <v>2025</v>
      </c>
      <c r="M5441" s="535">
        <f>MONTH(A5441)</f>
        <v>10</v>
      </c>
      <c r="N5441" s="535">
        <f>DAY(A5441)</f>
        <v>10</v>
      </c>
      <c r="O5441" s="535">
        <v>6</v>
      </c>
      <c r="P5441" s="535" t="s">
        <v>220</v>
      </c>
      <c r="Q5441" s="532"/>
    </row>
    <row r="5442" spans="1:17">
      <c r="A5442" s="531">
        <v>45940</v>
      </c>
      <c r="B5442" s="532" t="s">
        <v>81</v>
      </c>
      <c r="C5442" s="532">
        <v>2</v>
      </c>
      <c r="D5442" s="532">
        <v>35</v>
      </c>
      <c r="E5442" s="532">
        <v>2357</v>
      </c>
      <c r="F5442" s="532">
        <v>34</v>
      </c>
      <c r="G5442" s="532">
        <v>2.4</v>
      </c>
      <c r="H5442" s="532">
        <v>1</v>
      </c>
      <c r="I5442" s="532">
        <v>34</v>
      </c>
      <c r="J5442" s="533">
        <v>100</v>
      </c>
      <c r="K5442" s="534">
        <f>IFERROR(TablaAforos[[#This Row],[AREA DEL POTRERO]]/TablaAforos[[#This Row],[NUMERO VACAS LOTE]]/TablaAforos[[#This Row],[DIAS OCUPACION]],"")</f>
        <v>69.32352941176471</v>
      </c>
      <c r="L5442" s="535">
        <f>YEAR(A5442)</f>
        <v>2025</v>
      </c>
      <c r="M5442" s="535">
        <f>MONTH(A5442)</f>
        <v>10</v>
      </c>
      <c r="N5442" s="535">
        <f>DAY(A5442)</f>
        <v>10</v>
      </c>
      <c r="O5442" s="535">
        <v>6</v>
      </c>
      <c r="P5442" s="535" t="s">
        <v>220</v>
      </c>
      <c r="Q5442" s="532"/>
    </row>
    <row r="5443" spans="1:17">
      <c r="A5443" s="531">
        <v>45940</v>
      </c>
      <c r="B5443" s="532" t="s">
        <v>82</v>
      </c>
      <c r="C5443" s="532" t="s">
        <v>87</v>
      </c>
      <c r="D5443" s="532">
        <v>20</v>
      </c>
      <c r="E5443" s="532">
        <v>2500</v>
      </c>
      <c r="F5443" s="532">
        <v>39</v>
      </c>
      <c r="G5443" s="532">
        <v>1.9</v>
      </c>
      <c r="H5443" s="532">
        <v>1</v>
      </c>
      <c r="I5443" s="532">
        <v>31</v>
      </c>
      <c r="J5443" s="533">
        <v>75.8</v>
      </c>
      <c r="K5443" s="534">
        <f>IFERROR(TablaAforos[[#This Row],[AREA DEL POTRERO]]/TablaAforos[[#This Row],[NUMERO VACAS LOTE]]/TablaAforos[[#This Row],[DIAS OCUPACION]],"")</f>
        <v>64.102564102564102</v>
      </c>
      <c r="L5443" s="535">
        <f t="shared" si="939"/>
        <v>2025</v>
      </c>
      <c r="M5443" s="535">
        <f t="shared" si="940"/>
        <v>10</v>
      </c>
      <c r="N5443" s="535">
        <f t="shared" si="941"/>
        <v>10</v>
      </c>
      <c r="O5443" s="535">
        <v>6</v>
      </c>
      <c r="P5443" s="535" t="s">
        <v>220</v>
      </c>
      <c r="Q5443" s="532"/>
    </row>
    <row r="5444" spans="1:17">
      <c r="A5444" s="547">
        <v>45940</v>
      </c>
      <c r="B5444" s="548" t="s">
        <v>82</v>
      </c>
      <c r="C5444" s="548" t="s">
        <v>86</v>
      </c>
      <c r="D5444" s="548">
        <v>3</v>
      </c>
      <c r="E5444" s="548">
        <v>2500</v>
      </c>
      <c r="F5444" s="548">
        <v>38</v>
      </c>
      <c r="G5444" s="548">
        <v>2.1</v>
      </c>
      <c r="H5444" s="548">
        <v>1</v>
      </c>
      <c r="I5444" s="548">
        <v>30</v>
      </c>
      <c r="J5444" s="549">
        <v>81.2</v>
      </c>
      <c r="K5444" s="550">
        <f>IFERROR(TablaAforos[[#This Row],[AREA DEL POTRERO]]/TablaAforos[[#This Row],[NUMERO VACAS LOTE]]/TablaAforos[[#This Row],[DIAS OCUPACION]],"")</f>
        <v>65.78947368421052</v>
      </c>
      <c r="L5444" s="551">
        <f>YEAR(A5444)</f>
        <v>2025</v>
      </c>
      <c r="M5444" s="551">
        <f>MONTH(A5444)</f>
        <v>10</v>
      </c>
      <c r="N5444" s="551">
        <f>DAY(A5444)</f>
        <v>10</v>
      </c>
      <c r="O5444" s="551">
        <v>6</v>
      </c>
      <c r="P5444" s="535" t="s">
        <v>220</v>
      </c>
      <c r="Q5444" s="548"/>
    </row>
    <row r="5445" spans="1:17">
      <c r="A5445" s="531">
        <v>45940</v>
      </c>
      <c r="B5445" s="532" t="s">
        <v>88</v>
      </c>
      <c r="C5445" s="532">
        <v>1</v>
      </c>
      <c r="D5445" s="532">
        <v>6</v>
      </c>
      <c r="E5445" s="532">
        <v>6600</v>
      </c>
      <c r="F5445" s="532">
        <v>57</v>
      </c>
      <c r="G5445" s="532">
        <v>1.6</v>
      </c>
      <c r="H5445" s="532">
        <v>1</v>
      </c>
      <c r="I5445" s="532">
        <v>28</v>
      </c>
      <c r="J5445" s="533">
        <v>117</v>
      </c>
      <c r="K5445" s="534">
        <f>IFERROR(TablaAforos[[#This Row],[AREA DEL POTRERO]]/TablaAforos[[#This Row],[NUMERO VACAS LOTE]]/TablaAforos[[#This Row],[DIAS OCUPACION]],"")</f>
        <v>115.78947368421052</v>
      </c>
      <c r="L5445" s="535">
        <f>YEAR(A5445)</f>
        <v>2025</v>
      </c>
      <c r="M5445" s="535">
        <f>MONTH(A5445)</f>
        <v>10</v>
      </c>
      <c r="N5445" s="535">
        <f>DAY(A5445)</f>
        <v>10</v>
      </c>
      <c r="O5445" s="535">
        <v>6</v>
      </c>
      <c r="P5445" s="535" t="s">
        <v>225</v>
      </c>
      <c r="Q5445" s="532"/>
    </row>
    <row r="5446" spans="1:17">
      <c r="A5446" s="531">
        <v>45941</v>
      </c>
      <c r="B5446" s="532" t="s">
        <v>81</v>
      </c>
      <c r="C5446" s="532">
        <v>2</v>
      </c>
      <c r="D5446" s="532">
        <v>36</v>
      </c>
      <c r="E5446" s="532">
        <v>3103</v>
      </c>
      <c r="F5446" s="532">
        <v>34</v>
      </c>
      <c r="G5446" s="532">
        <v>1.7</v>
      </c>
      <c r="H5446" s="532">
        <v>1</v>
      </c>
      <c r="I5446" s="532">
        <v>34</v>
      </c>
      <c r="J5446" s="533">
        <v>83.2</v>
      </c>
      <c r="K5446" s="534">
        <f>IFERROR(TablaAforos[[#This Row],[AREA DEL POTRERO]]/TablaAforos[[#This Row],[NUMERO VACAS LOTE]]/TablaAforos[[#This Row],[DIAS OCUPACION]],"")</f>
        <v>91.264705882352942</v>
      </c>
      <c r="L5446" s="535">
        <f>YEAR(A5446)</f>
        <v>2025</v>
      </c>
      <c r="M5446" s="535">
        <f>MONTH(A5446)</f>
        <v>10</v>
      </c>
      <c r="N5446" s="535">
        <f>DAY(A5446)</f>
        <v>11</v>
      </c>
      <c r="O5446" s="535">
        <v>6</v>
      </c>
      <c r="P5446" s="535" t="s">
        <v>220</v>
      </c>
      <c r="Q5446" s="532"/>
    </row>
    <row r="5447" spans="1:17">
      <c r="A5447" s="547">
        <v>45941</v>
      </c>
      <c r="B5447" s="548" t="s">
        <v>82</v>
      </c>
      <c r="C5447" s="548" t="s">
        <v>86</v>
      </c>
      <c r="D5447" s="548">
        <v>4</v>
      </c>
      <c r="E5447" s="548">
        <v>2500</v>
      </c>
      <c r="F5447" s="548">
        <v>38</v>
      </c>
      <c r="G5447" s="548">
        <v>2.2000000000000002</v>
      </c>
      <c r="H5447" s="548">
        <v>1</v>
      </c>
      <c r="I5447" s="548">
        <v>30</v>
      </c>
      <c r="J5447" s="549">
        <v>86.9</v>
      </c>
      <c r="K5447" s="550">
        <f>IFERROR(TablaAforos[[#This Row],[AREA DEL POTRERO]]/TablaAforos[[#This Row],[NUMERO VACAS LOTE]]/TablaAforos[[#This Row],[DIAS OCUPACION]],"")</f>
        <v>65.78947368421052</v>
      </c>
      <c r="L5447" s="551">
        <f>YEAR(A5447)</f>
        <v>2025</v>
      </c>
      <c r="M5447" s="551">
        <f>MONTH(A5447)</f>
        <v>10</v>
      </c>
      <c r="N5447" s="551">
        <f>DAY(A5447)</f>
        <v>11</v>
      </c>
      <c r="O5447" s="551">
        <v>6</v>
      </c>
      <c r="P5447" s="535" t="s">
        <v>220</v>
      </c>
      <c r="Q5447" s="548"/>
    </row>
    <row r="5448" spans="1:17">
      <c r="A5448" s="531">
        <v>45941</v>
      </c>
      <c r="B5448" s="532" t="s">
        <v>82</v>
      </c>
      <c r="C5448" s="532" t="s">
        <v>87</v>
      </c>
      <c r="D5448" s="532">
        <v>21</v>
      </c>
      <c r="E5448" s="532">
        <v>2500</v>
      </c>
      <c r="F5448" s="532">
        <v>39</v>
      </c>
      <c r="G5448" s="532">
        <v>2.2000000000000002</v>
      </c>
      <c r="H5448" s="532">
        <v>1</v>
      </c>
      <c r="I5448" s="532">
        <v>31</v>
      </c>
      <c r="J5448" s="533">
        <v>85.4</v>
      </c>
      <c r="K5448" s="534">
        <f>IFERROR(TablaAforos[[#This Row],[AREA DEL POTRERO]]/TablaAforos[[#This Row],[NUMERO VACAS LOTE]]/TablaAforos[[#This Row],[DIAS OCUPACION]],"")</f>
        <v>64.102564102564102</v>
      </c>
      <c r="L5448" s="535">
        <f t="shared" si="939"/>
        <v>2025</v>
      </c>
      <c r="M5448" s="535">
        <f t="shared" si="940"/>
        <v>10</v>
      </c>
      <c r="N5448" s="535">
        <f t="shared" si="941"/>
        <v>11</v>
      </c>
      <c r="O5448" s="535">
        <v>6</v>
      </c>
      <c r="P5448" s="535" t="s">
        <v>220</v>
      </c>
      <c r="Q5448" s="532"/>
    </row>
    <row r="5449" spans="1:17">
      <c r="A5449" s="531">
        <v>45941</v>
      </c>
      <c r="B5449" s="532" t="s">
        <v>88</v>
      </c>
      <c r="C5449" s="532">
        <v>1</v>
      </c>
      <c r="D5449" s="532">
        <v>5</v>
      </c>
      <c r="E5449" s="532">
        <v>8100</v>
      </c>
      <c r="F5449" s="532">
        <v>57</v>
      </c>
      <c r="G5449" s="532">
        <v>1.7</v>
      </c>
      <c r="H5449" s="532">
        <v>1.5</v>
      </c>
      <c r="I5449" s="532">
        <v>27</v>
      </c>
      <c r="J5449" s="533">
        <v>100</v>
      </c>
      <c r="K5449" s="534">
        <f>IFERROR(TablaAforos[[#This Row],[AREA DEL POTRERO]]/TablaAforos[[#This Row],[NUMERO VACAS LOTE]]/TablaAforos[[#This Row],[DIAS OCUPACION]],"")</f>
        <v>94.736842105263165</v>
      </c>
      <c r="L5449" s="535">
        <f>YEAR(A5449)</f>
        <v>2025</v>
      </c>
      <c r="M5449" s="535">
        <f>MONTH(A5449)</f>
        <v>10</v>
      </c>
      <c r="N5449" s="535">
        <f>DAY(A5449)</f>
        <v>11</v>
      </c>
      <c r="O5449" s="535">
        <v>6</v>
      </c>
      <c r="P5449" s="535" t="s">
        <v>220</v>
      </c>
      <c r="Q5449" s="532"/>
    </row>
    <row r="5450" spans="1:17">
      <c r="A5450" s="531">
        <v>45942</v>
      </c>
      <c r="B5450" s="532" t="s">
        <v>81</v>
      </c>
      <c r="C5450" s="532">
        <v>1</v>
      </c>
      <c r="D5450" s="532">
        <v>57</v>
      </c>
      <c r="E5450" s="532">
        <v>2750</v>
      </c>
      <c r="F5450" s="532">
        <v>37</v>
      </c>
      <c r="G5450" s="532">
        <v>2.2999999999999998</v>
      </c>
      <c r="H5450" s="532">
        <v>1</v>
      </c>
      <c r="I5450" s="532">
        <v>29</v>
      </c>
      <c r="J5450" s="533">
        <v>105</v>
      </c>
      <c r="K5450" s="534">
        <f>IFERROR(TablaAforos[[#This Row],[AREA DEL POTRERO]]/TablaAforos[[#This Row],[NUMERO VACAS LOTE]]/TablaAforos[[#This Row],[DIAS OCUPACION]],"")</f>
        <v>74.324324324324323</v>
      </c>
      <c r="L5450" s="535">
        <f>YEAR(A5450)</f>
        <v>2025</v>
      </c>
      <c r="M5450" s="535">
        <f>MONTH(A5450)</f>
        <v>10</v>
      </c>
      <c r="N5450" s="535">
        <f>DAY(A5450)</f>
        <v>12</v>
      </c>
      <c r="O5450" s="535">
        <v>6</v>
      </c>
      <c r="P5450" s="535" t="s">
        <v>220</v>
      </c>
      <c r="Q5450" s="532"/>
    </row>
    <row r="5451" spans="1:17">
      <c r="A5451" s="536">
        <v>45942</v>
      </c>
      <c r="B5451" s="537" t="s">
        <v>81</v>
      </c>
      <c r="C5451" s="537">
        <v>2</v>
      </c>
      <c r="D5451" s="537">
        <v>30</v>
      </c>
      <c r="E5451" s="537">
        <v>4661</v>
      </c>
      <c r="F5451" s="537">
        <v>34</v>
      </c>
      <c r="G5451" s="537">
        <v>2.2999999999999998</v>
      </c>
      <c r="H5451" s="537">
        <v>1.5</v>
      </c>
      <c r="I5451" s="532">
        <v>34</v>
      </c>
      <c r="J5451" s="533">
        <v>130</v>
      </c>
      <c r="K5451" s="539">
        <f>IFERROR(TablaAforos[[#This Row],[AREA DEL POTRERO]]/TablaAforos[[#This Row],[NUMERO VACAS LOTE]]/TablaAforos[[#This Row],[DIAS OCUPACION]],"")</f>
        <v>91.392156862745097</v>
      </c>
      <c r="L5451" s="538">
        <f t="shared" si="939"/>
        <v>2025</v>
      </c>
      <c r="M5451" s="538">
        <f t="shared" si="940"/>
        <v>10</v>
      </c>
      <c r="N5451" s="538">
        <f t="shared" si="941"/>
        <v>12</v>
      </c>
      <c r="O5451" s="538">
        <v>0</v>
      </c>
      <c r="P5451" s="535" t="s">
        <v>220</v>
      </c>
      <c r="Q5451" s="537"/>
    </row>
    <row r="5452" spans="1:17">
      <c r="A5452" s="531">
        <v>45942</v>
      </c>
      <c r="B5452" s="532" t="s">
        <v>88</v>
      </c>
      <c r="C5452" s="532">
        <v>1</v>
      </c>
      <c r="D5452" s="532">
        <v>7</v>
      </c>
      <c r="E5452" s="532">
        <v>15848</v>
      </c>
      <c r="F5452" s="532">
        <v>57</v>
      </c>
      <c r="G5452" s="532">
        <v>1.8</v>
      </c>
      <c r="H5452" s="532">
        <v>4</v>
      </c>
      <c r="I5452" s="532">
        <v>27</v>
      </c>
      <c r="J5452" s="533">
        <v>90.3</v>
      </c>
      <c r="K5452" s="534">
        <f>IFERROR(TablaAforos[[#This Row],[AREA DEL POTRERO]]/TablaAforos[[#This Row],[NUMERO VACAS LOTE]]/TablaAforos[[#This Row],[DIAS OCUPACION]],"")</f>
        <v>69.508771929824562</v>
      </c>
      <c r="L5452" s="535">
        <f t="shared" ref="L5452:L5478" si="942">YEAR(A5452)</f>
        <v>2025</v>
      </c>
      <c r="M5452" s="535">
        <f t="shared" ref="M5452:M5478" si="943">MONTH(A5452)</f>
        <v>10</v>
      </c>
      <c r="N5452" s="535">
        <f t="shared" ref="N5452:N5478" si="944">DAY(A5452)</f>
        <v>12</v>
      </c>
      <c r="O5452" s="535">
        <v>6</v>
      </c>
      <c r="P5452" s="535" t="s">
        <v>220</v>
      </c>
      <c r="Q5452" s="532"/>
    </row>
    <row r="5453" spans="1:17">
      <c r="A5453" s="547">
        <v>45942</v>
      </c>
      <c r="B5453" s="548" t="s">
        <v>82</v>
      </c>
      <c r="C5453" s="548" t="s">
        <v>86</v>
      </c>
      <c r="D5453" s="548">
        <v>5</v>
      </c>
      <c r="E5453" s="548">
        <v>2500</v>
      </c>
      <c r="F5453" s="548">
        <v>38</v>
      </c>
      <c r="G5453" s="548">
        <v>2.5</v>
      </c>
      <c r="H5453" s="548">
        <v>1</v>
      </c>
      <c r="I5453" s="548">
        <v>30</v>
      </c>
      <c r="J5453" s="549">
        <v>95.3</v>
      </c>
      <c r="K5453" s="550">
        <f>IFERROR(TablaAforos[[#This Row],[AREA DEL POTRERO]]/TablaAforos[[#This Row],[NUMERO VACAS LOTE]]/TablaAforos[[#This Row],[DIAS OCUPACION]],"")</f>
        <v>65.78947368421052</v>
      </c>
      <c r="L5453" s="551">
        <f>YEAR(A5453)</f>
        <v>2025</v>
      </c>
      <c r="M5453" s="551">
        <f>MONTH(A5453)</f>
        <v>10</v>
      </c>
      <c r="N5453" s="551">
        <f>DAY(A5453)</f>
        <v>12</v>
      </c>
      <c r="O5453" s="551">
        <v>6</v>
      </c>
      <c r="P5453" s="535" t="s">
        <v>220</v>
      </c>
      <c r="Q5453" s="548"/>
    </row>
    <row r="5454" spans="1:17">
      <c r="A5454" s="531">
        <v>45942</v>
      </c>
      <c r="B5454" s="532" t="s">
        <v>82</v>
      </c>
      <c r="C5454" s="532" t="s">
        <v>87</v>
      </c>
      <c r="D5454" s="532">
        <v>46</v>
      </c>
      <c r="E5454" s="532">
        <v>2500</v>
      </c>
      <c r="F5454" s="532">
        <v>40</v>
      </c>
      <c r="G5454" s="532">
        <v>2.4</v>
      </c>
      <c r="H5454" s="532">
        <v>1</v>
      </c>
      <c r="I5454" s="532">
        <v>30</v>
      </c>
      <c r="J5454" s="533">
        <v>100</v>
      </c>
      <c r="K5454" s="534">
        <f>IFERROR(TablaAforos[[#This Row],[AREA DEL POTRERO]]/TablaAforos[[#This Row],[NUMERO VACAS LOTE]]/TablaAforos[[#This Row],[DIAS OCUPACION]],"")</f>
        <v>62.5</v>
      </c>
      <c r="L5454" s="535">
        <f t="shared" si="942"/>
        <v>2025</v>
      </c>
      <c r="M5454" s="535">
        <f t="shared" si="943"/>
        <v>10</v>
      </c>
      <c r="N5454" s="535">
        <f t="shared" si="944"/>
        <v>12</v>
      </c>
      <c r="O5454" s="535">
        <v>6</v>
      </c>
      <c r="P5454" s="535" t="s">
        <v>220</v>
      </c>
      <c r="Q5454" s="532"/>
    </row>
    <row r="5455" spans="1:17">
      <c r="A5455" s="531">
        <v>45947</v>
      </c>
      <c r="B5455" s="532" t="s">
        <v>88</v>
      </c>
      <c r="C5455" s="532">
        <v>1</v>
      </c>
      <c r="D5455" s="532">
        <v>7</v>
      </c>
      <c r="E5455" s="532">
        <v>13123</v>
      </c>
      <c r="F5455" s="532">
        <v>55</v>
      </c>
      <c r="G5455" s="532">
        <v>1.6</v>
      </c>
      <c r="H5455" s="532">
        <v>2</v>
      </c>
      <c r="I5455" s="532">
        <v>23</v>
      </c>
      <c r="J5455" s="533">
        <v>101</v>
      </c>
      <c r="K5455" s="534">
        <f>IFERROR(TablaAforos[[#This Row],[AREA DEL POTRERO]]/TablaAforos[[#This Row],[NUMERO VACAS LOTE]]/TablaAforos[[#This Row],[DIAS OCUPACION]],"")</f>
        <v>119.3</v>
      </c>
      <c r="L5455" s="535">
        <f t="shared" si="942"/>
        <v>2025</v>
      </c>
      <c r="M5455" s="535">
        <f t="shared" si="943"/>
        <v>10</v>
      </c>
      <c r="N5455" s="535">
        <f t="shared" si="944"/>
        <v>17</v>
      </c>
      <c r="O5455" s="535">
        <v>6</v>
      </c>
      <c r="P5455" s="535" t="s">
        <v>220</v>
      </c>
      <c r="Q5455" s="532"/>
    </row>
    <row r="5456" spans="1:17">
      <c r="A5456" s="531">
        <v>45943</v>
      </c>
      <c r="B5456" s="532" t="s">
        <v>81</v>
      </c>
      <c r="C5456" s="532">
        <v>2</v>
      </c>
      <c r="D5456" s="532">
        <v>29</v>
      </c>
      <c r="E5456" s="532">
        <v>1925</v>
      </c>
      <c r="F5456" s="532">
        <v>38</v>
      </c>
      <c r="G5456" s="532">
        <v>1.8</v>
      </c>
      <c r="H5456" s="532">
        <v>1</v>
      </c>
      <c r="I5456" s="532">
        <v>34</v>
      </c>
      <c r="J5456" s="533">
        <v>63.4</v>
      </c>
      <c r="K5456" s="534">
        <f>IFERROR(TablaAforos[[#This Row],[AREA DEL POTRERO]]/TablaAforos[[#This Row],[NUMERO VACAS LOTE]]/TablaAforos[[#This Row],[DIAS OCUPACION]],"")</f>
        <v>50.657894736842103</v>
      </c>
      <c r="L5456" s="535">
        <f t="shared" si="942"/>
        <v>2025</v>
      </c>
      <c r="M5456" s="535">
        <f t="shared" si="943"/>
        <v>10</v>
      </c>
      <c r="N5456" s="535">
        <f t="shared" si="944"/>
        <v>13</v>
      </c>
      <c r="O5456" s="535">
        <v>6</v>
      </c>
      <c r="P5456" s="535" t="s">
        <v>220</v>
      </c>
      <c r="Q5456" s="532"/>
    </row>
    <row r="5457" spans="1:17">
      <c r="A5457" s="547">
        <v>45943</v>
      </c>
      <c r="B5457" s="548" t="s">
        <v>82</v>
      </c>
      <c r="C5457" s="548" t="s">
        <v>86</v>
      </c>
      <c r="D5457" s="548">
        <v>36</v>
      </c>
      <c r="E5457" s="548">
        <v>6600</v>
      </c>
      <c r="F5457" s="548">
        <v>38</v>
      </c>
      <c r="G5457" s="548">
        <v>1.9</v>
      </c>
      <c r="H5457" s="548">
        <v>3</v>
      </c>
      <c r="I5457" s="548">
        <v>28</v>
      </c>
      <c r="J5457" s="549">
        <v>98.5</v>
      </c>
      <c r="K5457" s="550">
        <f>IFERROR(TablaAforos[[#This Row],[AREA DEL POTRERO]]/TablaAforos[[#This Row],[NUMERO VACAS LOTE]]/TablaAforos[[#This Row],[DIAS OCUPACION]],"")</f>
        <v>57.89473684210526</v>
      </c>
      <c r="L5457" s="551">
        <f>YEAR(A5457)</f>
        <v>2025</v>
      </c>
      <c r="M5457" s="551">
        <f>MONTH(A5457)</f>
        <v>10</v>
      </c>
      <c r="N5457" s="551">
        <f>DAY(A5457)</f>
        <v>13</v>
      </c>
      <c r="O5457" s="551">
        <v>6</v>
      </c>
      <c r="P5457" s="535" t="s">
        <v>220</v>
      </c>
      <c r="Q5457" s="548"/>
    </row>
    <row r="5458" spans="1:17">
      <c r="A5458" s="531">
        <v>45943</v>
      </c>
      <c r="B5458" s="532" t="s">
        <v>82</v>
      </c>
      <c r="C5458" s="532" t="s">
        <v>87</v>
      </c>
      <c r="D5458" s="532">
        <v>47</v>
      </c>
      <c r="E5458" s="532">
        <v>2500</v>
      </c>
      <c r="F5458" s="532">
        <v>40</v>
      </c>
      <c r="G5458" s="532">
        <v>203</v>
      </c>
      <c r="H5458" s="532">
        <v>1</v>
      </c>
      <c r="I5458" s="532">
        <v>30</v>
      </c>
      <c r="J5458" s="533">
        <v>95.3</v>
      </c>
      <c r="K5458" s="534">
        <f>IFERROR(TablaAforos[[#This Row],[AREA DEL POTRERO]]/TablaAforos[[#This Row],[NUMERO VACAS LOTE]]/TablaAforos[[#This Row],[DIAS OCUPACION]],"")</f>
        <v>62.5</v>
      </c>
      <c r="L5458" s="535">
        <f t="shared" si="942"/>
        <v>2025</v>
      </c>
      <c r="M5458" s="535">
        <f t="shared" si="943"/>
        <v>10</v>
      </c>
      <c r="N5458" s="535">
        <f t="shared" si="944"/>
        <v>13</v>
      </c>
      <c r="O5458" s="535">
        <v>6</v>
      </c>
      <c r="P5458" s="535" t="s">
        <v>220</v>
      </c>
      <c r="Q5458" s="532"/>
    </row>
    <row r="5459" spans="1:17">
      <c r="A5459" s="531">
        <v>45944</v>
      </c>
      <c r="B5459" s="532" t="s">
        <v>81</v>
      </c>
      <c r="C5459" s="532">
        <v>1</v>
      </c>
      <c r="D5459" s="532">
        <v>56</v>
      </c>
      <c r="E5459" s="532">
        <v>2583</v>
      </c>
      <c r="F5459" s="532">
        <v>37</v>
      </c>
      <c r="G5459" s="532">
        <v>2.2999999999999998</v>
      </c>
      <c r="H5459" s="532">
        <v>1</v>
      </c>
      <c r="I5459" s="532">
        <v>29</v>
      </c>
      <c r="J5459" s="533">
        <v>116</v>
      </c>
      <c r="K5459" s="534">
        <f>IFERROR(TablaAforos[[#This Row],[AREA DEL POTRERO]]/TablaAforos[[#This Row],[NUMERO VACAS LOTE]]/TablaAforos[[#This Row],[DIAS OCUPACION]],"")</f>
        <v>69.810810810810807</v>
      </c>
      <c r="L5459" s="535">
        <f t="shared" si="942"/>
        <v>2025</v>
      </c>
      <c r="M5459" s="535">
        <f t="shared" si="943"/>
        <v>10</v>
      </c>
      <c r="N5459" s="535">
        <f t="shared" si="944"/>
        <v>14</v>
      </c>
      <c r="O5459" s="535">
        <v>6</v>
      </c>
      <c r="P5459" s="535" t="s">
        <v>220</v>
      </c>
      <c r="Q5459" s="532"/>
    </row>
    <row r="5460" spans="1:17">
      <c r="A5460" s="531">
        <v>45944</v>
      </c>
      <c r="B5460" s="532" t="s">
        <v>81</v>
      </c>
      <c r="C5460" s="532">
        <v>2</v>
      </c>
      <c r="D5460" s="532">
        <v>28</v>
      </c>
      <c r="E5460" s="532">
        <v>2234</v>
      </c>
      <c r="F5460" s="532">
        <v>38</v>
      </c>
      <c r="G5460" s="532">
        <v>1.8</v>
      </c>
      <c r="H5460" s="532">
        <v>1</v>
      </c>
      <c r="I5460" s="532">
        <v>34</v>
      </c>
      <c r="J5460" s="533">
        <v>69.2</v>
      </c>
      <c r="K5460" s="534">
        <f>IFERROR(TablaAforos[[#This Row],[AREA DEL POTRERO]]/TablaAforos[[#This Row],[NUMERO VACAS LOTE]]/TablaAforos[[#This Row],[DIAS OCUPACION]],"")</f>
        <v>58.789473684210527</v>
      </c>
      <c r="L5460" s="535">
        <f t="shared" si="942"/>
        <v>2025</v>
      </c>
      <c r="M5460" s="535">
        <f t="shared" si="943"/>
        <v>10</v>
      </c>
      <c r="N5460" s="535">
        <f t="shared" si="944"/>
        <v>14</v>
      </c>
      <c r="O5460" s="535">
        <v>6</v>
      </c>
      <c r="P5460" s="535" t="s">
        <v>220</v>
      </c>
      <c r="Q5460" s="532"/>
    </row>
    <row r="5461" spans="1:17">
      <c r="A5461" s="531">
        <v>45944</v>
      </c>
      <c r="B5461" s="532" t="s">
        <v>82</v>
      </c>
      <c r="C5461" s="532" t="s">
        <v>87</v>
      </c>
      <c r="D5461" s="532">
        <v>48</v>
      </c>
      <c r="E5461" s="532">
        <v>2500</v>
      </c>
      <c r="F5461" s="532">
        <v>40</v>
      </c>
      <c r="G5461" s="532">
        <v>2.2000000000000002</v>
      </c>
      <c r="H5461" s="532">
        <v>1</v>
      </c>
      <c r="I5461" s="532">
        <v>30</v>
      </c>
      <c r="J5461" s="533">
        <v>88.3</v>
      </c>
      <c r="K5461" s="534">
        <f>IFERROR(TablaAforos[[#This Row],[AREA DEL POTRERO]]/TablaAforos[[#This Row],[NUMERO VACAS LOTE]]/TablaAforos[[#This Row],[DIAS OCUPACION]],"")</f>
        <v>62.5</v>
      </c>
      <c r="L5461" s="535">
        <f t="shared" si="942"/>
        <v>2025</v>
      </c>
      <c r="M5461" s="535">
        <f t="shared" si="943"/>
        <v>10</v>
      </c>
      <c r="N5461" s="535">
        <f t="shared" si="944"/>
        <v>14</v>
      </c>
      <c r="O5461" s="535">
        <v>6</v>
      </c>
      <c r="P5461" s="535" t="s">
        <v>220</v>
      </c>
      <c r="Q5461" s="532"/>
    </row>
    <row r="5462" spans="1:17">
      <c r="A5462" s="531">
        <v>45945</v>
      </c>
      <c r="B5462" s="532" t="s">
        <v>81</v>
      </c>
      <c r="C5462" s="532">
        <v>2</v>
      </c>
      <c r="D5462" s="532">
        <v>27</v>
      </c>
      <c r="E5462" s="532">
        <v>2312</v>
      </c>
      <c r="F5462" s="532">
        <v>38</v>
      </c>
      <c r="G5462" s="532">
        <v>1.9</v>
      </c>
      <c r="H5462" s="532">
        <v>1</v>
      </c>
      <c r="I5462" s="532">
        <v>34</v>
      </c>
      <c r="J5462" s="533">
        <v>78</v>
      </c>
      <c r="K5462" s="534">
        <f>IFERROR(TablaAforos[[#This Row],[AREA DEL POTRERO]]/TablaAforos[[#This Row],[NUMERO VACAS LOTE]]/TablaAforos[[#This Row],[DIAS OCUPACION]],"")</f>
        <v>60.842105263157897</v>
      </c>
      <c r="L5462" s="535">
        <f t="shared" si="942"/>
        <v>2025</v>
      </c>
      <c r="M5462" s="535">
        <f t="shared" si="943"/>
        <v>10</v>
      </c>
      <c r="N5462" s="535">
        <f t="shared" si="944"/>
        <v>15</v>
      </c>
      <c r="O5462" s="535">
        <v>6</v>
      </c>
      <c r="P5462" s="535" t="s">
        <v>220</v>
      </c>
      <c r="Q5462" s="532"/>
    </row>
    <row r="5463" spans="1:17">
      <c r="A5463" s="531">
        <v>45945</v>
      </c>
      <c r="B5463" s="532" t="s">
        <v>82</v>
      </c>
      <c r="C5463" s="532" t="s">
        <v>87</v>
      </c>
      <c r="D5463" s="532">
        <v>49</v>
      </c>
      <c r="E5463" s="532">
        <v>2500</v>
      </c>
      <c r="F5463" s="532">
        <v>40</v>
      </c>
      <c r="G5463" s="532">
        <v>2.5</v>
      </c>
      <c r="H5463" s="532">
        <v>1</v>
      </c>
      <c r="I5463" s="532">
        <v>30</v>
      </c>
      <c r="J5463" s="533">
        <v>102</v>
      </c>
      <c r="K5463" s="534">
        <f>IFERROR(TablaAforos[[#This Row],[AREA DEL POTRERO]]/TablaAforos[[#This Row],[NUMERO VACAS LOTE]]/TablaAforos[[#This Row],[DIAS OCUPACION]],"")</f>
        <v>62.5</v>
      </c>
      <c r="L5463" s="535">
        <f t="shared" si="942"/>
        <v>2025</v>
      </c>
      <c r="M5463" s="535">
        <f t="shared" si="943"/>
        <v>10</v>
      </c>
      <c r="N5463" s="535">
        <f t="shared" si="944"/>
        <v>15</v>
      </c>
      <c r="O5463" s="535">
        <v>6</v>
      </c>
      <c r="P5463" s="535" t="s">
        <v>220</v>
      </c>
      <c r="Q5463" s="532"/>
    </row>
    <row r="5464" spans="1:17">
      <c r="A5464" s="531">
        <v>45946</v>
      </c>
      <c r="B5464" s="532" t="s">
        <v>81</v>
      </c>
      <c r="C5464" s="532">
        <v>1</v>
      </c>
      <c r="D5464" s="532">
        <v>55</v>
      </c>
      <c r="E5464" s="532">
        <v>2877</v>
      </c>
      <c r="F5464" s="532">
        <v>37</v>
      </c>
      <c r="G5464" s="532">
        <v>2.2999999999999998</v>
      </c>
      <c r="H5464" s="532">
        <v>1</v>
      </c>
      <c r="I5464" s="532">
        <v>29</v>
      </c>
      <c r="J5464" s="533">
        <v>91.2</v>
      </c>
      <c r="K5464" s="534">
        <f>IFERROR(TablaAforos[[#This Row],[AREA DEL POTRERO]]/TablaAforos[[#This Row],[NUMERO VACAS LOTE]]/TablaAforos[[#This Row],[DIAS OCUPACION]],"")</f>
        <v>77.756756756756758</v>
      </c>
      <c r="L5464" s="535">
        <f t="shared" si="942"/>
        <v>2025</v>
      </c>
      <c r="M5464" s="535">
        <f t="shared" si="943"/>
        <v>10</v>
      </c>
      <c r="N5464" s="535">
        <f t="shared" si="944"/>
        <v>16</v>
      </c>
      <c r="O5464" s="535">
        <v>6</v>
      </c>
      <c r="P5464" s="535" t="s">
        <v>220</v>
      </c>
      <c r="Q5464" s="532"/>
    </row>
    <row r="5465" spans="1:17">
      <c r="A5465" s="531">
        <v>45946</v>
      </c>
      <c r="B5465" s="532" t="s">
        <v>81</v>
      </c>
      <c r="C5465" s="532">
        <v>2</v>
      </c>
      <c r="D5465" s="532">
        <v>26</v>
      </c>
      <c r="E5465" s="532">
        <v>2142</v>
      </c>
      <c r="F5465" s="532">
        <v>38</v>
      </c>
      <c r="G5465" s="532">
        <v>1.8</v>
      </c>
      <c r="H5465" s="532">
        <v>1</v>
      </c>
      <c r="I5465" s="532">
        <v>34</v>
      </c>
      <c r="J5465" s="533">
        <v>71.599999999999994</v>
      </c>
      <c r="K5465" s="534">
        <f>IFERROR(TablaAforos[[#This Row],[AREA DEL POTRERO]]/TablaAforos[[#This Row],[NUMERO VACAS LOTE]]/TablaAforos[[#This Row],[DIAS OCUPACION]],"")</f>
        <v>56.368421052631582</v>
      </c>
      <c r="L5465" s="535">
        <f t="shared" si="942"/>
        <v>2025</v>
      </c>
      <c r="M5465" s="535">
        <f t="shared" si="943"/>
        <v>10</v>
      </c>
      <c r="N5465" s="535">
        <f t="shared" si="944"/>
        <v>16</v>
      </c>
      <c r="O5465" s="535">
        <v>6</v>
      </c>
      <c r="P5465" s="535" t="s">
        <v>220</v>
      </c>
      <c r="Q5465" s="532"/>
    </row>
    <row r="5466" spans="1:17">
      <c r="A5466" s="547">
        <v>45946</v>
      </c>
      <c r="B5466" s="548" t="s">
        <v>82</v>
      </c>
      <c r="C5466" s="548" t="s">
        <v>86</v>
      </c>
      <c r="D5466" s="548">
        <v>37</v>
      </c>
      <c r="E5466" s="548">
        <v>12728</v>
      </c>
      <c r="F5466" s="548">
        <v>38</v>
      </c>
      <c r="G5466" s="548">
        <v>2.2000000000000002</v>
      </c>
      <c r="H5466" s="548">
        <v>3</v>
      </c>
      <c r="I5466" s="548">
        <v>31</v>
      </c>
      <c r="J5466" s="549">
        <v>126</v>
      </c>
      <c r="K5466" s="550">
        <f>IFERROR(TablaAforos[[#This Row],[AREA DEL POTRERO]]/TablaAforos[[#This Row],[NUMERO VACAS LOTE]]/TablaAforos[[#This Row],[DIAS OCUPACION]],"")</f>
        <v>111.64912280701755</v>
      </c>
      <c r="L5466" s="551">
        <f>YEAR(A5466)</f>
        <v>2025</v>
      </c>
      <c r="M5466" s="551">
        <f>MONTH(A5466)</f>
        <v>10</v>
      </c>
      <c r="N5466" s="551">
        <f>DAY(A5466)</f>
        <v>16</v>
      </c>
      <c r="O5466" s="551">
        <v>6</v>
      </c>
      <c r="P5466" s="535" t="s">
        <v>220</v>
      </c>
      <c r="Q5466" s="548"/>
    </row>
    <row r="5467" spans="1:17">
      <c r="A5467" s="531">
        <v>45946</v>
      </c>
      <c r="B5467" s="532" t="s">
        <v>82</v>
      </c>
      <c r="C5467" s="532" t="s">
        <v>87</v>
      </c>
      <c r="D5467" s="532">
        <v>50</v>
      </c>
      <c r="E5467" s="532">
        <v>2500</v>
      </c>
      <c r="F5467" s="532">
        <v>40</v>
      </c>
      <c r="G5467" s="532">
        <v>2.4</v>
      </c>
      <c r="H5467" s="532">
        <v>1</v>
      </c>
      <c r="I5467" s="532">
        <v>30</v>
      </c>
      <c r="J5467" s="533">
        <v>90.4</v>
      </c>
      <c r="K5467" s="534">
        <f>IFERROR(TablaAforos[[#This Row],[AREA DEL POTRERO]]/TablaAforos[[#This Row],[NUMERO VACAS LOTE]]/TablaAforos[[#This Row],[DIAS OCUPACION]],"")</f>
        <v>62.5</v>
      </c>
      <c r="L5467" s="535">
        <f t="shared" si="942"/>
        <v>2025</v>
      </c>
      <c r="M5467" s="535">
        <f t="shared" si="943"/>
        <v>10</v>
      </c>
      <c r="N5467" s="535">
        <f t="shared" si="944"/>
        <v>16</v>
      </c>
      <c r="O5467" s="535">
        <v>6</v>
      </c>
      <c r="P5467" s="535" t="s">
        <v>220</v>
      </c>
      <c r="Q5467" s="532"/>
    </row>
    <row r="5468" spans="1:17">
      <c r="A5468" s="531">
        <v>45947</v>
      </c>
      <c r="B5468" s="532" t="s">
        <v>81</v>
      </c>
      <c r="C5468" s="532">
        <v>1</v>
      </c>
      <c r="D5468" s="532">
        <v>54</v>
      </c>
      <c r="E5468" s="532">
        <v>2522</v>
      </c>
      <c r="F5468" s="532">
        <v>37</v>
      </c>
      <c r="G5468" s="532">
        <v>2.5</v>
      </c>
      <c r="H5468" s="532">
        <v>1</v>
      </c>
      <c r="I5468" s="532">
        <v>28</v>
      </c>
      <c r="J5468" s="533">
        <v>89.3</v>
      </c>
      <c r="K5468" s="534">
        <f>IFERROR(TablaAforos[[#This Row],[AREA DEL POTRERO]]/TablaAforos[[#This Row],[NUMERO VACAS LOTE]]/TablaAforos[[#This Row],[DIAS OCUPACION]],"")</f>
        <v>68.162162162162161</v>
      </c>
      <c r="L5468" s="535">
        <f t="shared" si="942"/>
        <v>2025</v>
      </c>
      <c r="M5468" s="535">
        <f t="shared" si="943"/>
        <v>10</v>
      </c>
      <c r="N5468" s="535">
        <f t="shared" si="944"/>
        <v>17</v>
      </c>
      <c r="O5468" s="535">
        <v>6</v>
      </c>
      <c r="P5468" s="535" t="s">
        <v>220</v>
      </c>
      <c r="Q5468" s="532"/>
    </row>
    <row r="5469" spans="1:17">
      <c r="A5469" s="560">
        <v>45947</v>
      </c>
      <c r="B5469" s="561" t="s">
        <v>81</v>
      </c>
      <c r="C5469" s="561">
        <v>2</v>
      </c>
      <c r="D5469" s="561">
        <v>15</v>
      </c>
      <c r="E5469" s="561">
        <v>2908</v>
      </c>
      <c r="F5469" s="561">
        <v>38</v>
      </c>
      <c r="G5469" s="561">
        <v>1.9</v>
      </c>
      <c r="H5469" s="561">
        <v>1</v>
      </c>
      <c r="I5469" s="561">
        <v>34</v>
      </c>
      <c r="J5469" s="559">
        <v>87.8</v>
      </c>
      <c r="K5469" s="562">
        <f>IFERROR(TablaAforos[[#This Row],[AREA DEL POTRERO]]/TablaAforos[[#This Row],[NUMERO VACAS LOTE]]/TablaAforos[[#This Row],[DIAS OCUPACION]],"")</f>
        <v>76.526315789473685</v>
      </c>
      <c r="L5469" s="563">
        <f>YEAR(A5469)</f>
        <v>2025</v>
      </c>
      <c r="M5469" s="563">
        <f>MONTH(A5469)</f>
        <v>10</v>
      </c>
      <c r="N5469" s="563">
        <f>DAY(A5469)</f>
        <v>17</v>
      </c>
      <c r="O5469" s="563">
        <v>6</v>
      </c>
      <c r="P5469" s="535" t="s">
        <v>220</v>
      </c>
      <c r="Q5469" s="561"/>
    </row>
    <row r="5470" spans="1:17">
      <c r="A5470" s="531">
        <v>45947</v>
      </c>
      <c r="B5470" s="532" t="s">
        <v>82</v>
      </c>
      <c r="C5470" s="532" t="s">
        <v>87</v>
      </c>
      <c r="D5470" s="532">
        <v>51</v>
      </c>
      <c r="E5470" s="532">
        <v>2500</v>
      </c>
      <c r="F5470" s="532">
        <v>40</v>
      </c>
      <c r="G5470" s="532">
        <v>2.5</v>
      </c>
      <c r="H5470" s="532">
        <v>1</v>
      </c>
      <c r="I5470" s="532">
        <v>30</v>
      </c>
      <c r="J5470" s="533">
        <v>95.3</v>
      </c>
      <c r="K5470" s="534">
        <f>IFERROR(TablaAforos[[#This Row],[AREA DEL POTRERO]]/TablaAforos[[#This Row],[NUMERO VACAS LOTE]]/TablaAforos[[#This Row],[DIAS OCUPACION]],"")</f>
        <v>62.5</v>
      </c>
      <c r="L5470" s="535">
        <f t="shared" si="942"/>
        <v>2025</v>
      </c>
      <c r="M5470" s="535">
        <f t="shared" si="943"/>
        <v>10</v>
      </c>
      <c r="N5470" s="535">
        <f t="shared" si="944"/>
        <v>17</v>
      </c>
      <c r="O5470" s="535">
        <v>6</v>
      </c>
      <c r="P5470" s="535" t="s">
        <v>220</v>
      </c>
      <c r="Q5470" s="532"/>
    </row>
    <row r="5471" spans="1:17">
      <c r="A5471" s="531">
        <v>45948</v>
      </c>
      <c r="B5471" s="532" t="s">
        <v>81</v>
      </c>
      <c r="C5471" s="532">
        <v>1</v>
      </c>
      <c r="D5471" s="532">
        <v>53</v>
      </c>
      <c r="E5471" s="532">
        <v>1935</v>
      </c>
      <c r="F5471" s="532">
        <v>37</v>
      </c>
      <c r="G5471" s="532">
        <v>2.5</v>
      </c>
      <c r="H5471" s="532">
        <v>1</v>
      </c>
      <c r="I5471" s="532">
        <v>28</v>
      </c>
      <c r="J5471" s="533">
        <v>79.400000000000006</v>
      </c>
      <c r="K5471" s="534">
        <f>IFERROR(TablaAforos[[#This Row],[AREA DEL POTRERO]]/TablaAforos[[#This Row],[NUMERO VACAS LOTE]]/TablaAforos[[#This Row],[DIAS OCUPACION]],"")</f>
        <v>52.297297297297298</v>
      </c>
      <c r="L5471" s="535">
        <f t="shared" si="942"/>
        <v>2025</v>
      </c>
      <c r="M5471" s="535">
        <f t="shared" si="943"/>
        <v>10</v>
      </c>
      <c r="N5471" s="535">
        <f t="shared" si="944"/>
        <v>18</v>
      </c>
      <c r="O5471" s="535">
        <v>6</v>
      </c>
      <c r="P5471" s="535" t="s">
        <v>220</v>
      </c>
      <c r="Q5471" s="532"/>
    </row>
    <row r="5472" spans="1:17">
      <c r="A5472" s="560">
        <v>45948</v>
      </c>
      <c r="B5472" s="561" t="s">
        <v>81</v>
      </c>
      <c r="C5472" s="561">
        <v>2</v>
      </c>
      <c r="D5472" s="561">
        <v>16</v>
      </c>
      <c r="E5472" s="561">
        <v>2337</v>
      </c>
      <c r="F5472" s="561">
        <v>38</v>
      </c>
      <c r="G5472" s="561">
        <v>2</v>
      </c>
      <c r="H5472" s="561">
        <v>1</v>
      </c>
      <c r="I5472" s="561">
        <v>34</v>
      </c>
      <c r="J5472" s="559">
        <v>87.2</v>
      </c>
      <c r="K5472" s="562">
        <f>IFERROR(TablaAforos[[#This Row],[AREA DEL POTRERO]]/TablaAforos[[#This Row],[NUMERO VACAS LOTE]]/TablaAforos[[#This Row],[DIAS OCUPACION]],"")</f>
        <v>61.5</v>
      </c>
      <c r="L5472" s="563">
        <f>YEAR(A5472)</f>
        <v>2025</v>
      </c>
      <c r="M5472" s="563">
        <f>MONTH(A5472)</f>
        <v>10</v>
      </c>
      <c r="N5472" s="563">
        <f>DAY(A5472)</f>
        <v>18</v>
      </c>
      <c r="O5472" s="563">
        <v>6</v>
      </c>
      <c r="P5472" s="535" t="s">
        <v>220</v>
      </c>
      <c r="Q5472" s="561"/>
    </row>
    <row r="5473" spans="1:17">
      <c r="A5473" s="560">
        <v>45948</v>
      </c>
      <c r="B5473" s="561" t="s">
        <v>82</v>
      </c>
      <c r="C5473" s="561" t="s">
        <v>86</v>
      </c>
      <c r="D5473" s="561">
        <v>6</v>
      </c>
      <c r="E5473" s="561">
        <v>2500</v>
      </c>
      <c r="F5473" s="561">
        <v>38</v>
      </c>
      <c r="G5473" s="561">
        <v>2.4</v>
      </c>
      <c r="H5473" s="561">
        <v>1</v>
      </c>
      <c r="I5473" s="561">
        <v>29</v>
      </c>
      <c r="J5473" s="559">
        <v>95.9</v>
      </c>
      <c r="K5473" s="562">
        <f>IFERROR(TablaAforos[[#This Row],[AREA DEL POTRERO]]/TablaAforos[[#This Row],[NUMERO VACAS LOTE]]/TablaAforos[[#This Row],[DIAS OCUPACION]],"")</f>
        <v>65.78947368421052</v>
      </c>
      <c r="L5473" s="563">
        <f>YEAR(A5473)</f>
        <v>2025</v>
      </c>
      <c r="M5473" s="563">
        <f>MONTH(A5473)</f>
        <v>10</v>
      </c>
      <c r="N5473" s="563">
        <f>DAY(A5473)</f>
        <v>18</v>
      </c>
      <c r="O5473" s="563">
        <v>6</v>
      </c>
      <c r="P5473" s="535" t="s">
        <v>220</v>
      </c>
      <c r="Q5473" s="561"/>
    </row>
    <row r="5474" spans="1:17">
      <c r="A5474" s="531">
        <v>45948</v>
      </c>
      <c r="B5474" s="532" t="s">
        <v>82</v>
      </c>
      <c r="C5474" s="532" t="s">
        <v>87</v>
      </c>
      <c r="D5474" s="532">
        <v>52</v>
      </c>
      <c r="E5474" s="532">
        <v>2500</v>
      </c>
      <c r="F5474" s="532">
        <v>40</v>
      </c>
      <c r="G5474" s="532">
        <v>2.7</v>
      </c>
      <c r="H5474" s="532">
        <v>1</v>
      </c>
      <c r="I5474" s="532">
        <v>30</v>
      </c>
      <c r="J5474" s="533">
        <v>103</v>
      </c>
      <c r="K5474" s="534">
        <f>IFERROR(TablaAforos[[#This Row],[AREA DEL POTRERO]]/TablaAforos[[#This Row],[NUMERO VACAS LOTE]]/TablaAforos[[#This Row],[DIAS OCUPACION]],"")</f>
        <v>62.5</v>
      </c>
      <c r="L5474" s="535">
        <f t="shared" si="942"/>
        <v>2025</v>
      </c>
      <c r="M5474" s="535">
        <f t="shared" si="943"/>
        <v>10</v>
      </c>
      <c r="N5474" s="535">
        <f t="shared" si="944"/>
        <v>18</v>
      </c>
      <c r="O5474" s="535">
        <v>6</v>
      </c>
      <c r="P5474" s="535" t="s">
        <v>220</v>
      </c>
      <c r="Q5474" s="532"/>
    </row>
    <row r="5475" spans="1:17">
      <c r="A5475" s="560">
        <v>45949</v>
      </c>
      <c r="B5475" s="561" t="s">
        <v>81</v>
      </c>
      <c r="C5475" s="561">
        <v>1</v>
      </c>
      <c r="D5475" s="561">
        <v>134</v>
      </c>
      <c r="E5475" s="561">
        <v>4007</v>
      </c>
      <c r="F5475" s="561">
        <v>36</v>
      </c>
      <c r="G5475" s="561">
        <v>1.6</v>
      </c>
      <c r="H5475" s="561">
        <v>1</v>
      </c>
      <c r="I5475" s="561">
        <v>28</v>
      </c>
      <c r="J5475" s="559">
        <v>111</v>
      </c>
      <c r="K5475" s="562">
        <f>IFERROR(TablaAforos[[#This Row],[AREA DEL POTRERO]]/TablaAforos[[#This Row],[NUMERO VACAS LOTE]]/TablaAforos[[#This Row],[DIAS OCUPACION]],"")</f>
        <v>111.30555555555556</v>
      </c>
      <c r="L5475" s="563">
        <f>YEAR(A5475)</f>
        <v>2025</v>
      </c>
      <c r="M5475" s="563">
        <f>MONTH(A5475)</f>
        <v>10</v>
      </c>
      <c r="N5475" s="563">
        <f>DAY(A5475)</f>
        <v>19</v>
      </c>
      <c r="O5475" s="563">
        <v>6</v>
      </c>
      <c r="P5475" s="535" t="s">
        <v>220</v>
      </c>
      <c r="Q5475" s="561"/>
    </row>
    <row r="5476" spans="1:17">
      <c r="A5476" s="560">
        <v>45949</v>
      </c>
      <c r="B5476" s="561" t="s">
        <v>81</v>
      </c>
      <c r="C5476" s="561">
        <v>2</v>
      </c>
      <c r="D5476" s="561">
        <v>71</v>
      </c>
      <c r="E5476" s="561">
        <v>2184</v>
      </c>
      <c r="F5476" s="561">
        <v>38</v>
      </c>
      <c r="G5476" s="561">
        <v>2.1</v>
      </c>
      <c r="H5476" s="561">
        <v>1</v>
      </c>
      <c r="I5476" s="561">
        <v>34</v>
      </c>
      <c r="J5476" s="559">
        <v>83.6</v>
      </c>
      <c r="K5476" s="562">
        <f>IFERROR(TablaAforos[[#This Row],[AREA DEL POTRERO]]/TablaAforos[[#This Row],[NUMERO VACAS LOTE]]/TablaAforos[[#This Row],[DIAS OCUPACION]],"")</f>
        <v>57.473684210526315</v>
      </c>
      <c r="L5476" s="563">
        <f>YEAR(A5476)</f>
        <v>2025</v>
      </c>
      <c r="M5476" s="563">
        <f>MONTH(A5476)</f>
        <v>10</v>
      </c>
      <c r="N5476" s="563">
        <f>DAY(A5476)</f>
        <v>19</v>
      </c>
      <c r="O5476" s="563">
        <v>6</v>
      </c>
      <c r="P5476" s="535" t="s">
        <v>220</v>
      </c>
      <c r="Q5476" s="561"/>
    </row>
    <row r="5477" spans="1:17">
      <c r="A5477" s="560">
        <v>45949</v>
      </c>
      <c r="B5477" s="561" t="s">
        <v>82</v>
      </c>
      <c r="C5477" s="561" t="s">
        <v>86</v>
      </c>
      <c r="D5477" s="561">
        <v>7</v>
      </c>
      <c r="E5477" s="561">
        <v>2500</v>
      </c>
      <c r="F5477" s="561">
        <v>38</v>
      </c>
      <c r="G5477" s="561">
        <v>2.4</v>
      </c>
      <c r="H5477" s="561">
        <v>1</v>
      </c>
      <c r="I5477" s="561">
        <v>29</v>
      </c>
      <c r="J5477" s="559">
        <v>95.9</v>
      </c>
      <c r="K5477" s="562">
        <f>IFERROR(TablaAforos[[#This Row],[AREA DEL POTRERO]]/TablaAforos[[#This Row],[NUMERO VACAS LOTE]]/TablaAforos[[#This Row],[DIAS OCUPACION]],"")</f>
        <v>65.78947368421052</v>
      </c>
      <c r="L5477" s="563">
        <f>YEAR(A5477)</f>
        <v>2025</v>
      </c>
      <c r="M5477" s="563">
        <f>MONTH(A5477)</f>
        <v>10</v>
      </c>
      <c r="N5477" s="563">
        <f>DAY(A5477)</f>
        <v>19</v>
      </c>
      <c r="O5477" s="563">
        <v>6</v>
      </c>
      <c r="P5477" s="535" t="s">
        <v>220</v>
      </c>
      <c r="Q5477" s="561"/>
    </row>
    <row r="5478" spans="1:17">
      <c r="A5478" s="531">
        <v>45949</v>
      </c>
      <c r="B5478" s="532" t="s">
        <v>82</v>
      </c>
      <c r="C5478" s="532" t="s">
        <v>87</v>
      </c>
      <c r="D5478" s="532">
        <v>53</v>
      </c>
      <c r="E5478" s="532">
        <v>2500</v>
      </c>
      <c r="F5478" s="532">
        <v>40</v>
      </c>
      <c r="G5478" s="532">
        <v>2.9</v>
      </c>
      <c r="H5478" s="532">
        <v>1</v>
      </c>
      <c r="I5478" s="532">
        <v>30</v>
      </c>
      <c r="J5478" s="533">
        <v>110</v>
      </c>
      <c r="K5478" s="534">
        <f>IFERROR(TablaAforos[[#This Row],[AREA DEL POTRERO]]/TablaAforos[[#This Row],[NUMERO VACAS LOTE]]/TablaAforos[[#This Row],[DIAS OCUPACION]],"")</f>
        <v>62.5</v>
      </c>
      <c r="L5478" s="535">
        <f t="shared" si="942"/>
        <v>2025</v>
      </c>
      <c r="M5478" s="535">
        <f t="shared" si="943"/>
        <v>10</v>
      </c>
      <c r="N5478" s="535">
        <f t="shared" si="944"/>
        <v>19</v>
      </c>
      <c r="O5478" s="535">
        <v>6</v>
      </c>
      <c r="P5478" s="535" t="s">
        <v>220</v>
      </c>
      <c r="Q5478" s="532"/>
    </row>
    <row r="5479" spans="1:17">
      <c r="A5479" s="560">
        <v>45949</v>
      </c>
      <c r="B5479" s="561" t="s">
        <v>88</v>
      </c>
      <c r="C5479" s="561">
        <v>1</v>
      </c>
      <c r="D5479" s="561">
        <v>1</v>
      </c>
      <c r="E5479" s="561">
        <v>13300</v>
      </c>
      <c r="F5479" s="561">
        <v>57</v>
      </c>
      <c r="G5479" s="561">
        <v>1.5</v>
      </c>
      <c r="H5479" s="561">
        <v>2</v>
      </c>
      <c r="I5479" s="561">
        <v>26</v>
      </c>
      <c r="J5479" s="559">
        <v>111</v>
      </c>
      <c r="K5479" s="562">
        <f>IFERROR(TablaAforos[[#This Row],[AREA DEL POTRERO]]/TablaAforos[[#This Row],[NUMERO VACAS LOTE]]/TablaAforos[[#This Row],[DIAS OCUPACION]],"")</f>
        <v>116.66666666666667</v>
      </c>
      <c r="L5479" s="563">
        <f t="shared" ref="L5479:L5496" si="945">YEAR(A5479)</f>
        <v>2025</v>
      </c>
      <c r="M5479" s="563">
        <f t="shared" ref="M5479:M5496" si="946">MONTH(A5479)</f>
        <v>10</v>
      </c>
      <c r="N5479" s="563">
        <f t="shared" ref="N5479:N5496" si="947">DAY(A5479)</f>
        <v>19</v>
      </c>
      <c r="O5479" s="563">
        <v>6</v>
      </c>
      <c r="P5479" s="535" t="s">
        <v>220</v>
      </c>
      <c r="Q5479" s="561"/>
    </row>
    <row r="5480" spans="1:17">
      <c r="A5480" s="560">
        <v>45950</v>
      </c>
      <c r="B5480" s="561" t="s">
        <v>81</v>
      </c>
      <c r="C5480" s="561">
        <v>1</v>
      </c>
      <c r="D5480" s="561">
        <v>133</v>
      </c>
      <c r="E5480" s="561">
        <v>5015</v>
      </c>
      <c r="F5480" s="561">
        <v>36</v>
      </c>
      <c r="G5480" s="561">
        <v>1.8</v>
      </c>
      <c r="H5480" s="561">
        <v>1.5</v>
      </c>
      <c r="I5480" s="561">
        <v>28</v>
      </c>
      <c r="J5480" s="559">
        <v>120</v>
      </c>
      <c r="K5480" s="562">
        <f>IFERROR(TablaAforos[[#This Row],[AREA DEL POTRERO]]/TablaAforos[[#This Row],[NUMERO VACAS LOTE]]/TablaAforos[[#This Row],[DIAS OCUPACION]],"")</f>
        <v>92.870370370370367</v>
      </c>
      <c r="L5480" s="563">
        <f t="shared" si="945"/>
        <v>2025</v>
      </c>
      <c r="M5480" s="563">
        <f t="shared" si="946"/>
        <v>10</v>
      </c>
      <c r="N5480" s="563">
        <f t="shared" si="947"/>
        <v>20</v>
      </c>
      <c r="O5480" s="563">
        <v>6</v>
      </c>
      <c r="P5480" s="535" t="s">
        <v>220</v>
      </c>
      <c r="Q5480" s="561"/>
    </row>
    <row r="5481" spans="1:17">
      <c r="A5481" s="560">
        <v>45950</v>
      </c>
      <c r="B5481" s="561" t="s">
        <v>81</v>
      </c>
      <c r="C5481" s="561">
        <v>2</v>
      </c>
      <c r="D5481" s="561">
        <v>81</v>
      </c>
      <c r="E5481" s="561">
        <v>2191</v>
      </c>
      <c r="F5481" s="561">
        <v>38</v>
      </c>
      <c r="G5481" s="561">
        <v>1.8</v>
      </c>
      <c r="H5481" s="561">
        <v>1</v>
      </c>
      <c r="I5481" s="561">
        <v>34</v>
      </c>
      <c r="J5481" s="559">
        <v>83.1</v>
      </c>
      <c r="K5481" s="562">
        <f>IFERROR(TablaAforos[[#This Row],[AREA DEL POTRERO]]/TablaAforos[[#This Row],[NUMERO VACAS LOTE]]/TablaAforos[[#This Row],[DIAS OCUPACION]],"")</f>
        <v>57.657894736842103</v>
      </c>
      <c r="L5481" s="563">
        <f t="shared" si="945"/>
        <v>2025</v>
      </c>
      <c r="M5481" s="563">
        <f t="shared" si="946"/>
        <v>10</v>
      </c>
      <c r="N5481" s="563">
        <f t="shared" si="947"/>
        <v>20</v>
      </c>
      <c r="O5481" s="563">
        <v>6</v>
      </c>
      <c r="P5481" s="535" t="s">
        <v>220</v>
      </c>
      <c r="Q5481" s="561"/>
    </row>
    <row r="5482" spans="1:17">
      <c r="A5482" s="560">
        <v>45950</v>
      </c>
      <c r="B5482" s="561" t="s">
        <v>81</v>
      </c>
      <c r="C5482" s="561">
        <v>2</v>
      </c>
      <c r="D5482" s="561">
        <v>79</v>
      </c>
      <c r="E5482" s="561">
        <v>2750</v>
      </c>
      <c r="F5482" s="561">
        <v>38</v>
      </c>
      <c r="G5482" s="561">
        <v>2</v>
      </c>
      <c r="H5482" s="561">
        <v>1</v>
      </c>
      <c r="I5482" s="561">
        <v>33</v>
      </c>
      <c r="J5482" s="559">
        <v>95</v>
      </c>
      <c r="K5482" s="562">
        <f>IFERROR(TablaAforos[[#This Row],[AREA DEL POTRERO]]/TablaAforos[[#This Row],[NUMERO VACAS LOTE]]/TablaAforos[[#This Row],[DIAS OCUPACION]],"")</f>
        <v>72.368421052631575</v>
      </c>
      <c r="L5482" s="563">
        <f t="shared" si="945"/>
        <v>2025</v>
      </c>
      <c r="M5482" s="563">
        <f t="shared" si="946"/>
        <v>10</v>
      </c>
      <c r="N5482" s="563">
        <f t="shared" si="947"/>
        <v>20</v>
      </c>
      <c r="O5482" s="563">
        <v>6</v>
      </c>
      <c r="P5482" s="535" t="s">
        <v>220</v>
      </c>
      <c r="Q5482" s="561"/>
    </row>
    <row r="5483" spans="1:17">
      <c r="A5483" s="560">
        <v>45950</v>
      </c>
      <c r="B5483" s="561" t="s">
        <v>82</v>
      </c>
      <c r="C5483" s="561" t="s">
        <v>86</v>
      </c>
      <c r="D5483" s="561">
        <v>8</v>
      </c>
      <c r="E5483" s="561">
        <v>2500</v>
      </c>
      <c r="F5483" s="561">
        <v>38</v>
      </c>
      <c r="G5483" s="561">
        <v>2</v>
      </c>
      <c r="H5483" s="561">
        <v>1</v>
      </c>
      <c r="I5483" s="561">
        <v>29</v>
      </c>
      <c r="J5483" s="559">
        <v>81.3</v>
      </c>
      <c r="K5483" s="562">
        <f>IFERROR(TablaAforos[[#This Row],[AREA DEL POTRERO]]/TablaAforos[[#This Row],[NUMERO VACAS LOTE]]/TablaAforos[[#This Row],[DIAS OCUPACION]],"")</f>
        <v>65.78947368421052</v>
      </c>
      <c r="L5483" s="563">
        <f t="shared" si="945"/>
        <v>2025</v>
      </c>
      <c r="M5483" s="563">
        <f t="shared" si="946"/>
        <v>10</v>
      </c>
      <c r="N5483" s="563">
        <f t="shared" si="947"/>
        <v>20</v>
      </c>
      <c r="O5483" s="563">
        <v>6</v>
      </c>
      <c r="P5483" s="535" t="s">
        <v>220</v>
      </c>
      <c r="Q5483" s="561"/>
    </row>
    <row r="5484" spans="1:17">
      <c r="A5484" s="560">
        <v>45950</v>
      </c>
      <c r="B5484" s="561" t="s">
        <v>82</v>
      </c>
      <c r="C5484" s="561" t="s">
        <v>87</v>
      </c>
      <c r="D5484" s="561">
        <v>54</v>
      </c>
      <c r="E5484" s="561">
        <v>2500</v>
      </c>
      <c r="F5484" s="561">
        <v>40</v>
      </c>
      <c r="G5484" s="561">
        <v>2.4</v>
      </c>
      <c r="H5484" s="561">
        <v>1</v>
      </c>
      <c r="I5484" s="561">
        <v>30</v>
      </c>
      <c r="J5484" s="559">
        <v>91.9</v>
      </c>
      <c r="K5484" s="562">
        <f>IFERROR(TablaAforos[[#This Row],[AREA DEL POTRERO]]/TablaAforos[[#This Row],[NUMERO VACAS LOTE]]/TablaAforos[[#This Row],[DIAS OCUPACION]],"")</f>
        <v>62.5</v>
      </c>
      <c r="L5484" s="563">
        <f t="shared" si="945"/>
        <v>2025</v>
      </c>
      <c r="M5484" s="563">
        <f t="shared" si="946"/>
        <v>10</v>
      </c>
      <c r="N5484" s="563">
        <f t="shared" si="947"/>
        <v>20</v>
      </c>
      <c r="O5484" s="563">
        <v>6</v>
      </c>
      <c r="P5484" s="535" t="s">
        <v>220</v>
      </c>
      <c r="Q5484" s="561"/>
    </row>
    <row r="5485" spans="1:17">
      <c r="A5485" s="560">
        <v>45951</v>
      </c>
      <c r="B5485" s="561" t="s">
        <v>81</v>
      </c>
      <c r="C5485" s="561">
        <v>2</v>
      </c>
      <c r="D5485" s="561">
        <v>77</v>
      </c>
      <c r="E5485" s="561">
        <v>2066</v>
      </c>
      <c r="F5485" s="561">
        <v>38</v>
      </c>
      <c r="G5485" s="561">
        <v>2.5</v>
      </c>
      <c r="H5485" s="561">
        <v>1</v>
      </c>
      <c r="I5485" s="561">
        <v>33</v>
      </c>
      <c r="J5485" s="559">
        <v>84.2</v>
      </c>
      <c r="K5485" s="562">
        <f>IFERROR(TablaAforos[[#This Row],[AREA DEL POTRERO]]/TablaAforos[[#This Row],[NUMERO VACAS LOTE]]/TablaAforos[[#This Row],[DIAS OCUPACION]],"")</f>
        <v>54.368421052631582</v>
      </c>
      <c r="L5485" s="563">
        <f t="shared" si="945"/>
        <v>2025</v>
      </c>
      <c r="M5485" s="563">
        <f t="shared" si="946"/>
        <v>10</v>
      </c>
      <c r="N5485" s="563">
        <f t="shared" si="947"/>
        <v>21</v>
      </c>
      <c r="O5485" s="563">
        <v>6</v>
      </c>
      <c r="P5485" s="535" t="s">
        <v>220</v>
      </c>
      <c r="Q5485" s="561"/>
    </row>
    <row r="5486" spans="1:17">
      <c r="A5486" s="560">
        <v>45951</v>
      </c>
      <c r="B5486" s="561" t="s">
        <v>82</v>
      </c>
      <c r="C5486" s="561" t="s">
        <v>86</v>
      </c>
      <c r="D5486" s="561">
        <v>9</v>
      </c>
      <c r="E5486" s="561">
        <v>2500</v>
      </c>
      <c r="F5486" s="561">
        <v>38</v>
      </c>
      <c r="G5486" s="561">
        <v>2.2000000000000002</v>
      </c>
      <c r="H5486" s="561">
        <v>1</v>
      </c>
      <c r="I5486" s="561">
        <v>29</v>
      </c>
      <c r="J5486" s="559">
        <v>87.2</v>
      </c>
      <c r="K5486" s="562">
        <f>IFERROR(TablaAforos[[#This Row],[AREA DEL POTRERO]]/TablaAforos[[#This Row],[NUMERO VACAS LOTE]]/TablaAforos[[#This Row],[DIAS OCUPACION]],"")</f>
        <v>65.78947368421052</v>
      </c>
      <c r="L5486" s="563">
        <f t="shared" si="945"/>
        <v>2025</v>
      </c>
      <c r="M5486" s="563">
        <f t="shared" si="946"/>
        <v>10</v>
      </c>
      <c r="N5486" s="563">
        <f t="shared" si="947"/>
        <v>21</v>
      </c>
      <c r="O5486" s="563">
        <v>6</v>
      </c>
      <c r="P5486" s="535" t="s">
        <v>220</v>
      </c>
      <c r="Q5486" s="561"/>
    </row>
    <row r="5487" spans="1:17">
      <c r="A5487" s="560">
        <v>45951</v>
      </c>
      <c r="B5487" s="561" t="s">
        <v>82</v>
      </c>
      <c r="C5487" s="561" t="s">
        <v>87</v>
      </c>
      <c r="D5487" s="561">
        <v>55</v>
      </c>
      <c r="E5487" s="561">
        <v>2500</v>
      </c>
      <c r="F5487" s="561">
        <v>40</v>
      </c>
      <c r="G5487" s="561">
        <v>2.1</v>
      </c>
      <c r="H5487" s="561">
        <v>1</v>
      </c>
      <c r="I5487" s="561">
        <v>30</v>
      </c>
      <c r="J5487" s="559">
        <v>82.1</v>
      </c>
      <c r="K5487" s="562">
        <f>IFERROR(TablaAforos[[#This Row],[AREA DEL POTRERO]]/TablaAforos[[#This Row],[NUMERO VACAS LOTE]]/TablaAforos[[#This Row],[DIAS OCUPACION]],"")</f>
        <v>62.5</v>
      </c>
      <c r="L5487" s="563">
        <f t="shared" si="945"/>
        <v>2025</v>
      </c>
      <c r="M5487" s="563">
        <f t="shared" si="946"/>
        <v>10</v>
      </c>
      <c r="N5487" s="563">
        <f t="shared" si="947"/>
        <v>21</v>
      </c>
      <c r="O5487" s="563">
        <v>6</v>
      </c>
      <c r="P5487" s="535" t="s">
        <v>220</v>
      </c>
      <c r="Q5487" s="561"/>
    </row>
    <row r="5488" spans="1:17">
      <c r="A5488" s="560">
        <v>45952</v>
      </c>
      <c r="B5488" s="561" t="s">
        <v>81</v>
      </c>
      <c r="C5488" s="561">
        <v>1</v>
      </c>
      <c r="D5488" s="561">
        <v>69</v>
      </c>
      <c r="E5488" s="561">
        <v>3398</v>
      </c>
      <c r="F5488" s="561">
        <v>36</v>
      </c>
      <c r="G5488" s="561">
        <v>1.7</v>
      </c>
      <c r="H5488" s="561">
        <v>1</v>
      </c>
      <c r="I5488" s="561">
        <v>28</v>
      </c>
      <c r="J5488" s="559">
        <v>110</v>
      </c>
      <c r="K5488" s="562">
        <f>IFERROR(TablaAforos[[#This Row],[AREA DEL POTRERO]]/TablaAforos[[#This Row],[NUMERO VACAS LOTE]]/TablaAforos[[#This Row],[DIAS OCUPACION]],"")</f>
        <v>94.388888888888886</v>
      </c>
      <c r="L5488" s="563">
        <f t="shared" si="945"/>
        <v>2025</v>
      </c>
      <c r="M5488" s="563">
        <f t="shared" si="946"/>
        <v>10</v>
      </c>
      <c r="N5488" s="563">
        <f t="shared" si="947"/>
        <v>22</v>
      </c>
      <c r="O5488" s="563">
        <v>6</v>
      </c>
      <c r="P5488" s="535" t="s">
        <v>220</v>
      </c>
      <c r="Q5488" s="561"/>
    </row>
    <row r="5489" spans="1:17">
      <c r="A5489" s="560">
        <v>45952</v>
      </c>
      <c r="B5489" s="561" t="s">
        <v>81</v>
      </c>
      <c r="C5489" s="561">
        <v>2</v>
      </c>
      <c r="D5489" s="561">
        <v>76</v>
      </c>
      <c r="E5489" s="561">
        <v>2562</v>
      </c>
      <c r="F5489" s="561">
        <v>38</v>
      </c>
      <c r="G5489" s="561">
        <v>1.9</v>
      </c>
      <c r="H5489" s="561">
        <v>1</v>
      </c>
      <c r="I5489" s="561">
        <v>33</v>
      </c>
      <c r="J5489" s="559">
        <v>79.7</v>
      </c>
      <c r="K5489" s="562">
        <f>IFERROR(TablaAforos[[#This Row],[AREA DEL POTRERO]]/TablaAforos[[#This Row],[NUMERO VACAS LOTE]]/TablaAforos[[#This Row],[DIAS OCUPACION]],"")</f>
        <v>67.421052631578945</v>
      </c>
      <c r="L5489" s="563">
        <f t="shared" si="945"/>
        <v>2025</v>
      </c>
      <c r="M5489" s="563">
        <f t="shared" si="946"/>
        <v>10</v>
      </c>
      <c r="N5489" s="563">
        <f t="shared" si="947"/>
        <v>22</v>
      </c>
      <c r="O5489" s="563">
        <v>6</v>
      </c>
      <c r="P5489" s="535" t="s">
        <v>220</v>
      </c>
      <c r="Q5489" s="561"/>
    </row>
    <row r="5490" spans="1:17">
      <c r="A5490" s="560">
        <v>45952</v>
      </c>
      <c r="B5490" s="561" t="s">
        <v>82</v>
      </c>
      <c r="C5490" s="561" t="s">
        <v>86</v>
      </c>
      <c r="D5490" s="561">
        <v>10</v>
      </c>
      <c r="E5490" s="561">
        <v>2500</v>
      </c>
      <c r="F5490" s="561">
        <v>38</v>
      </c>
      <c r="G5490" s="561">
        <v>2.2000000000000002</v>
      </c>
      <c r="H5490" s="561">
        <v>1</v>
      </c>
      <c r="I5490" s="561">
        <v>29</v>
      </c>
      <c r="J5490" s="559">
        <v>86.9</v>
      </c>
      <c r="K5490" s="562">
        <f>IFERROR(TablaAforos[[#This Row],[AREA DEL POTRERO]]/TablaAforos[[#This Row],[NUMERO VACAS LOTE]]/TablaAforos[[#This Row],[DIAS OCUPACION]],"")</f>
        <v>65.78947368421052</v>
      </c>
      <c r="L5490" s="563">
        <f t="shared" si="945"/>
        <v>2025</v>
      </c>
      <c r="M5490" s="563">
        <f t="shared" si="946"/>
        <v>10</v>
      </c>
      <c r="N5490" s="563">
        <f t="shared" si="947"/>
        <v>22</v>
      </c>
      <c r="O5490" s="563">
        <v>6</v>
      </c>
      <c r="P5490" s="535" t="s">
        <v>220</v>
      </c>
      <c r="Q5490" s="561"/>
    </row>
    <row r="5491" spans="1:17">
      <c r="A5491" s="560">
        <v>45952</v>
      </c>
      <c r="B5491" s="561" t="s">
        <v>82</v>
      </c>
      <c r="C5491" s="561" t="s">
        <v>87</v>
      </c>
      <c r="D5491" s="561">
        <v>57</v>
      </c>
      <c r="E5491" s="561">
        <v>2500</v>
      </c>
      <c r="F5491" s="561">
        <v>40</v>
      </c>
      <c r="G5491" s="561">
        <v>2.1</v>
      </c>
      <c r="H5491" s="561">
        <v>1</v>
      </c>
      <c r="I5491" s="561">
        <v>30</v>
      </c>
      <c r="J5491" s="559">
        <v>82.1</v>
      </c>
      <c r="K5491" s="562">
        <f>IFERROR(TablaAforos[[#This Row],[AREA DEL POTRERO]]/TablaAforos[[#This Row],[NUMERO VACAS LOTE]]/TablaAforos[[#This Row],[DIAS OCUPACION]],"")</f>
        <v>62.5</v>
      </c>
      <c r="L5491" s="563">
        <f t="shared" si="945"/>
        <v>2025</v>
      </c>
      <c r="M5491" s="563">
        <f t="shared" si="946"/>
        <v>10</v>
      </c>
      <c r="N5491" s="563">
        <f t="shared" si="947"/>
        <v>22</v>
      </c>
      <c r="O5491" s="563">
        <v>6</v>
      </c>
      <c r="P5491" s="535" t="s">
        <v>220</v>
      </c>
      <c r="Q5491" s="561"/>
    </row>
    <row r="5492" spans="1:17">
      <c r="A5492" s="560">
        <v>45952</v>
      </c>
      <c r="B5492" s="561" t="s">
        <v>88</v>
      </c>
      <c r="C5492" s="561">
        <v>1</v>
      </c>
      <c r="D5492" s="561">
        <v>2</v>
      </c>
      <c r="E5492" s="561">
        <v>16000</v>
      </c>
      <c r="F5492" s="561">
        <v>57</v>
      </c>
      <c r="G5492" s="561">
        <v>1.4</v>
      </c>
      <c r="H5492" s="561">
        <v>2.5</v>
      </c>
      <c r="I5492" s="561">
        <v>25</v>
      </c>
      <c r="J5492" s="559">
        <v>100</v>
      </c>
      <c r="K5492" s="562">
        <f>IFERROR(TablaAforos[[#This Row],[AREA DEL POTRERO]]/TablaAforos[[#This Row],[NUMERO VACAS LOTE]]/TablaAforos[[#This Row],[DIAS OCUPACION]],"")</f>
        <v>112.28070175438597</v>
      </c>
      <c r="L5492" s="563">
        <f t="shared" si="945"/>
        <v>2025</v>
      </c>
      <c r="M5492" s="563">
        <f t="shared" si="946"/>
        <v>10</v>
      </c>
      <c r="N5492" s="563">
        <f t="shared" si="947"/>
        <v>22</v>
      </c>
      <c r="O5492" s="563">
        <v>6</v>
      </c>
      <c r="P5492" s="535" t="s">
        <v>220</v>
      </c>
      <c r="Q5492" s="561"/>
    </row>
    <row r="5493" spans="1:17">
      <c r="A5493" s="560">
        <v>45953</v>
      </c>
      <c r="B5493" s="561" t="s">
        <v>82</v>
      </c>
      <c r="C5493" s="561" t="s">
        <v>86</v>
      </c>
      <c r="D5493" s="561">
        <v>11</v>
      </c>
      <c r="E5493" s="561">
        <v>2500</v>
      </c>
      <c r="F5493" s="561">
        <v>38</v>
      </c>
      <c r="G5493" s="561">
        <v>2.1</v>
      </c>
      <c r="H5493" s="561">
        <v>1</v>
      </c>
      <c r="I5493" s="561">
        <v>30</v>
      </c>
      <c r="J5493" s="559">
        <v>78.900000000000006</v>
      </c>
      <c r="K5493" s="562">
        <f>IFERROR(TablaAforos[[#This Row],[AREA DEL POTRERO]]/TablaAforos[[#This Row],[NUMERO VACAS LOTE]]/TablaAforos[[#This Row],[DIAS OCUPACION]],"")</f>
        <v>65.78947368421052</v>
      </c>
      <c r="L5493" s="563">
        <f>YEAR(A5493)</f>
        <v>2025</v>
      </c>
      <c r="M5493" s="563">
        <f>MONTH(A5493)</f>
        <v>10</v>
      </c>
      <c r="N5493" s="563">
        <f>DAY(A5493)</f>
        <v>23</v>
      </c>
      <c r="O5493" s="563">
        <v>6</v>
      </c>
      <c r="P5493" s="535" t="s">
        <v>220</v>
      </c>
      <c r="Q5493" s="561"/>
    </row>
    <row r="5494" spans="1:17">
      <c r="A5494" s="560">
        <v>45953</v>
      </c>
      <c r="B5494" s="561" t="s">
        <v>81</v>
      </c>
      <c r="C5494" s="561">
        <v>1</v>
      </c>
      <c r="D5494" s="561">
        <v>70</v>
      </c>
      <c r="E5494" s="561">
        <v>2762</v>
      </c>
      <c r="F5494" s="561">
        <v>37</v>
      </c>
      <c r="G5494" s="561">
        <v>2.1</v>
      </c>
      <c r="H5494" s="561">
        <v>1</v>
      </c>
      <c r="I5494" s="561">
        <v>28</v>
      </c>
      <c r="J5494" s="559">
        <v>100</v>
      </c>
      <c r="K5494" s="562">
        <f>IFERROR(TablaAforos[[#This Row],[AREA DEL POTRERO]]/TablaAforos[[#This Row],[NUMERO VACAS LOTE]]/TablaAforos[[#This Row],[DIAS OCUPACION]],"")</f>
        <v>74.648648648648646</v>
      </c>
      <c r="L5494" s="563">
        <f t="shared" si="945"/>
        <v>2025</v>
      </c>
      <c r="M5494" s="563">
        <f t="shared" si="946"/>
        <v>10</v>
      </c>
      <c r="N5494" s="563">
        <f t="shared" si="947"/>
        <v>23</v>
      </c>
      <c r="O5494" s="563">
        <v>6</v>
      </c>
      <c r="P5494" s="535" t="s">
        <v>220</v>
      </c>
      <c r="Q5494" s="561"/>
    </row>
    <row r="5495" spans="1:17">
      <c r="A5495" s="560">
        <v>45953</v>
      </c>
      <c r="B5495" s="561" t="s">
        <v>81</v>
      </c>
      <c r="C5495" s="561">
        <v>2</v>
      </c>
      <c r="D5495" s="561">
        <v>75</v>
      </c>
      <c r="E5495" s="561">
        <v>2185</v>
      </c>
      <c r="F5495" s="561">
        <v>38</v>
      </c>
      <c r="G5495" s="561">
        <v>1.9</v>
      </c>
      <c r="H5495" s="561">
        <v>1</v>
      </c>
      <c r="I5495" s="561">
        <v>33</v>
      </c>
      <c r="J5495" s="559">
        <v>65.900000000000006</v>
      </c>
      <c r="K5495" s="562">
        <f>IFERROR(TablaAforos[[#This Row],[AREA DEL POTRERO]]/TablaAforos[[#This Row],[NUMERO VACAS LOTE]]/TablaAforos[[#This Row],[DIAS OCUPACION]],"")</f>
        <v>57.5</v>
      </c>
      <c r="L5495" s="563">
        <f t="shared" si="945"/>
        <v>2025</v>
      </c>
      <c r="M5495" s="563">
        <f t="shared" si="946"/>
        <v>10</v>
      </c>
      <c r="N5495" s="563">
        <f t="shared" si="947"/>
        <v>23</v>
      </c>
      <c r="O5495" s="563">
        <v>6</v>
      </c>
      <c r="P5495" s="535" t="s">
        <v>220</v>
      </c>
      <c r="Q5495" s="561"/>
    </row>
    <row r="5496" spans="1:17">
      <c r="A5496" s="560">
        <v>45953</v>
      </c>
      <c r="B5496" s="561" t="s">
        <v>82</v>
      </c>
      <c r="C5496" s="561" t="s">
        <v>87</v>
      </c>
      <c r="D5496" s="561">
        <v>58</v>
      </c>
      <c r="E5496" s="561">
        <v>2500</v>
      </c>
      <c r="F5496" s="561">
        <v>40</v>
      </c>
      <c r="G5496" s="561">
        <v>2.2000000000000002</v>
      </c>
      <c r="H5496" s="561">
        <v>1</v>
      </c>
      <c r="I5496" s="561">
        <v>30</v>
      </c>
      <c r="J5496" s="559">
        <v>84.7</v>
      </c>
      <c r="K5496" s="562">
        <f>IFERROR(TablaAforos[[#This Row],[AREA DEL POTRERO]]/TablaAforos[[#This Row],[NUMERO VACAS LOTE]]/TablaAforos[[#This Row],[DIAS OCUPACION]],"")</f>
        <v>62.5</v>
      </c>
      <c r="L5496" s="563">
        <f t="shared" si="945"/>
        <v>2025</v>
      </c>
      <c r="M5496" s="563">
        <f t="shared" si="946"/>
        <v>10</v>
      </c>
      <c r="N5496" s="563">
        <f t="shared" si="947"/>
        <v>23</v>
      </c>
      <c r="O5496" s="563">
        <v>6</v>
      </c>
      <c r="P5496" s="535" t="s">
        <v>220</v>
      </c>
      <c r="Q5496" s="561"/>
    </row>
    <row r="5497" spans="1:17">
      <c r="A5497" s="560">
        <v>45954</v>
      </c>
      <c r="B5497" s="561" t="s">
        <v>81</v>
      </c>
      <c r="C5497" s="561">
        <v>1</v>
      </c>
      <c r="D5497" s="561">
        <v>6</v>
      </c>
      <c r="E5497" s="561">
        <v>2442</v>
      </c>
      <c r="F5497" s="561">
        <v>36</v>
      </c>
      <c r="G5497" s="561">
        <v>1.8</v>
      </c>
      <c r="H5497" s="561">
        <v>1</v>
      </c>
      <c r="I5497" s="561">
        <v>28</v>
      </c>
      <c r="J5497" s="559">
        <v>73.7</v>
      </c>
      <c r="K5497" s="562">
        <f>IFERROR(TablaAforos[[#This Row],[AREA DEL POTRERO]]/TablaAforos[[#This Row],[NUMERO VACAS LOTE]]/TablaAforos[[#This Row],[DIAS OCUPACION]],"")</f>
        <v>67.833333333333329</v>
      </c>
      <c r="L5497" s="563">
        <f>YEAR(A5497)</f>
        <v>2025</v>
      </c>
      <c r="M5497" s="563">
        <f>MONTH(A5497)</f>
        <v>10</v>
      </c>
      <c r="N5497" s="563">
        <f>DAY(A5497)</f>
        <v>24</v>
      </c>
      <c r="O5497" s="563">
        <v>6</v>
      </c>
      <c r="P5497" s="563" t="s">
        <v>225</v>
      </c>
      <c r="Q5497" s="561"/>
    </row>
    <row r="5498" spans="1:17">
      <c r="A5498" s="560">
        <v>45954</v>
      </c>
      <c r="B5498" s="561" t="s">
        <v>81</v>
      </c>
      <c r="C5498" s="561">
        <v>2</v>
      </c>
      <c r="D5498" s="561">
        <v>78</v>
      </c>
      <c r="E5498" s="561">
        <v>1779</v>
      </c>
      <c r="F5498" s="561">
        <v>40</v>
      </c>
      <c r="G5498" s="561">
        <v>1.9</v>
      </c>
      <c r="H5498" s="561">
        <v>1</v>
      </c>
      <c r="I5498" s="561">
        <v>33</v>
      </c>
      <c r="J5498" s="559">
        <v>74.2</v>
      </c>
      <c r="K5498" s="562">
        <f>IFERROR(TablaAforos[[#This Row],[AREA DEL POTRERO]]/TablaAforos[[#This Row],[NUMERO VACAS LOTE]]/TablaAforos[[#This Row],[DIAS OCUPACION]],"")</f>
        <v>44.475000000000001</v>
      </c>
      <c r="L5498" s="563">
        <f>YEAR(A5498)</f>
        <v>2025</v>
      </c>
      <c r="M5498" s="563">
        <f>MONTH(A5498)</f>
        <v>10</v>
      </c>
      <c r="N5498" s="563">
        <f>DAY(A5498)</f>
        <v>24</v>
      </c>
      <c r="O5498" s="563">
        <v>6</v>
      </c>
      <c r="P5498" s="563" t="s">
        <v>225</v>
      </c>
      <c r="Q5498" s="561"/>
    </row>
    <row r="5499" spans="1:17">
      <c r="A5499" s="560">
        <v>45954</v>
      </c>
      <c r="B5499" s="561" t="s">
        <v>82</v>
      </c>
      <c r="C5499" s="561" t="s">
        <v>86</v>
      </c>
      <c r="D5499" s="561">
        <v>14</v>
      </c>
      <c r="E5499" s="561">
        <v>2500</v>
      </c>
      <c r="F5499" s="561">
        <v>40</v>
      </c>
      <c r="G5499" s="561">
        <v>2.1</v>
      </c>
      <c r="H5499" s="561">
        <v>1</v>
      </c>
      <c r="I5499" s="561">
        <v>33</v>
      </c>
      <c r="J5499" s="559">
        <v>79.099999999999994</v>
      </c>
      <c r="K5499" s="562">
        <f>IFERROR(TablaAforos[[#This Row],[AREA DEL POTRERO]]/TablaAforos[[#This Row],[NUMERO VACAS LOTE]]/TablaAforos[[#This Row],[DIAS OCUPACION]],"")</f>
        <v>62.5</v>
      </c>
      <c r="L5499" s="563">
        <f t="shared" ref="L5499:L5514" si="948">YEAR(A5499)</f>
        <v>2025</v>
      </c>
      <c r="M5499" s="563">
        <f t="shared" ref="M5499:M5514" si="949">MONTH(A5499)</f>
        <v>10</v>
      </c>
      <c r="N5499" s="563">
        <f t="shared" ref="N5499:N5514" si="950">DAY(A5499)</f>
        <v>24</v>
      </c>
      <c r="O5499" s="563">
        <v>6</v>
      </c>
      <c r="P5499" s="535" t="s">
        <v>220</v>
      </c>
      <c r="Q5499" s="561"/>
    </row>
    <row r="5500" spans="1:17">
      <c r="A5500" s="560">
        <v>45954</v>
      </c>
      <c r="B5500" s="561" t="s">
        <v>82</v>
      </c>
      <c r="C5500" s="561" t="s">
        <v>87</v>
      </c>
      <c r="D5500" s="561">
        <v>59</v>
      </c>
      <c r="E5500" s="561">
        <v>2500</v>
      </c>
      <c r="F5500" s="561">
        <v>38</v>
      </c>
      <c r="G5500" s="561">
        <v>2.4</v>
      </c>
      <c r="H5500" s="561">
        <v>1</v>
      </c>
      <c r="I5500" s="561">
        <v>30</v>
      </c>
      <c r="J5500" s="559">
        <v>95.9</v>
      </c>
      <c r="K5500" s="562">
        <f>IFERROR(TablaAforos[[#This Row],[AREA DEL POTRERO]]/TablaAforos[[#This Row],[NUMERO VACAS LOTE]]/TablaAforos[[#This Row],[DIAS OCUPACION]],"")</f>
        <v>65.78947368421052</v>
      </c>
      <c r="L5500" s="563">
        <f t="shared" si="948"/>
        <v>2025</v>
      </c>
      <c r="M5500" s="563">
        <f t="shared" si="949"/>
        <v>10</v>
      </c>
      <c r="N5500" s="563">
        <f t="shared" si="950"/>
        <v>24</v>
      </c>
      <c r="O5500" s="563">
        <v>6</v>
      </c>
      <c r="P5500" s="535" t="s">
        <v>220</v>
      </c>
      <c r="Q5500" s="561"/>
    </row>
    <row r="5501" spans="1:17">
      <c r="A5501" s="560">
        <v>45955</v>
      </c>
      <c r="B5501" s="561" t="s">
        <v>81</v>
      </c>
      <c r="C5501" s="561">
        <v>1</v>
      </c>
      <c r="D5501" s="561">
        <v>5</v>
      </c>
      <c r="E5501" s="561">
        <v>2550</v>
      </c>
      <c r="F5501" s="561">
        <v>36</v>
      </c>
      <c r="G5501" s="561">
        <v>1.8</v>
      </c>
      <c r="H5501" s="561">
        <v>1</v>
      </c>
      <c r="I5501" s="561">
        <v>28</v>
      </c>
      <c r="J5501" s="559">
        <v>80.3</v>
      </c>
      <c r="K5501" s="562">
        <f>IFERROR(TablaAforos[[#This Row],[AREA DEL POTRERO]]/TablaAforos[[#This Row],[NUMERO VACAS LOTE]]/TablaAforos[[#This Row],[DIAS OCUPACION]],"")</f>
        <v>70.833333333333329</v>
      </c>
      <c r="L5501" s="563">
        <f>YEAR(A5501)</f>
        <v>2025</v>
      </c>
      <c r="M5501" s="563">
        <f>MONTH(A5501)</f>
        <v>10</v>
      </c>
      <c r="N5501" s="563">
        <f>DAY(A5501)</f>
        <v>25</v>
      </c>
      <c r="O5501" s="563">
        <v>6</v>
      </c>
      <c r="P5501" s="563" t="s">
        <v>225</v>
      </c>
      <c r="Q5501" s="561"/>
    </row>
    <row r="5502" spans="1:17">
      <c r="A5502" s="560">
        <v>45955</v>
      </c>
      <c r="B5502" s="561" t="s">
        <v>81</v>
      </c>
      <c r="C5502" s="561">
        <v>2</v>
      </c>
      <c r="D5502" s="561">
        <v>80</v>
      </c>
      <c r="E5502" s="561">
        <v>2349</v>
      </c>
      <c r="F5502" s="561">
        <v>40</v>
      </c>
      <c r="G5502" s="561">
        <v>2</v>
      </c>
      <c r="H5502" s="561">
        <v>1</v>
      </c>
      <c r="I5502" s="561">
        <v>33</v>
      </c>
      <c r="J5502" s="559">
        <v>80.599999999999994</v>
      </c>
      <c r="K5502" s="562">
        <f>IFERROR(TablaAforos[[#This Row],[AREA DEL POTRERO]]/TablaAforos[[#This Row],[NUMERO VACAS LOTE]]/TablaAforos[[#This Row],[DIAS OCUPACION]],"")</f>
        <v>58.725000000000001</v>
      </c>
      <c r="L5502" s="563">
        <f>YEAR(A5502)</f>
        <v>2025</v>
      </c>
      <c r="M5502" s="563">
        <f>MONTH(A5502)</f>
        <v>10</v>
      </c>
      <c r="N5502" s="563">
        <f>DAY(A5502)</f>
        <v>25</v>
      </c>
      <c r="O5502" s="563">
        <v>6</v>
      </c>
      <c r="P5502" s="563" t="s">
        <v>225</v>
      </c>
      <c r="Q5502" s="561"/>
    </row>
    <row r="5503" spans="1:17">
      <c r="A5503" s="560">
        <v>45955</v>
      </c>
      <c r="B5503" s="561" t="s">
        <v>82</v>
      </c>
      <c r="C5503" s="561" t="s">
        <v>86</v>
      </c>
      <c r="D5503" s="561">
        <v>15</v>
      </c>
      <c r="E5503" s="561">
        <v>2500</v>
      </c>
      <c r="F5503" s="561">
        <v>40</v>
      </c>
      <c r="G5503" s="561">
        <v>2.1</v>
      </c>
      <c r="H5503" s="561">
        <v>1</v>
      </c>
      <c r="I5503" s="561">
        <v>33</v>
      </c>
      <c r="J5503" s="559">
        <v>79.5</v>
      </c>
      <c r="K5503" s="562">
        <f>IFERROR(TablaAforos[[#This Row],[AREA DEL POTRERO]]/TablaAforos[[#This Row],[NUMERO VACAS LOTE]]/TablaAforos[[#This Row],[DIAS OCUPACION]],"")</f>
        <v>62.5</v>
      </c>
      <c r="L5503" s="563">
        <f t="shared" si="948"/>
        <v>2025</v>
      </c>
      <c r="M5503" s="563">
        <f t="shared" si="949"/>
        <v>10</v>
      </c>
      <c r="N5503" s="563">
        <f t="shared" si="950"/>
        <v>25</v>
      </c>
      <c r="O5503" s="563">
        <v>6</v>
      </c>
      <c r="P5503" s="535" t="s">
        <v>220</v>
      </c>
      <c r="Q5503" s="561"/>
    </row>
    <row r="5504" spans="1:17">
      <c r="A5504" s="560">
        <v>45955</v>
      </c>
      <c r="B5504" s="561" t="s">
        <v>82</v>
      </c>
      <c r="C5504" s="561" t="s">
        <v>87</v>
      </c>
      <c r="D5504" s="561">
        <v>60</v>
      </c>
      <c r="E5504" s="561">
        <v>2500</v>
      </c>
      <c r="F5504" s="561">
        <v>38</v>
      </c>
      <c r="G5504" s="561">
        <v>2.1</v>
      </c>
      <c r="H5504" s="561">
        <v>1</v>
      </c>
      <c r="I5504" s="561">
        <v>30</v>
      </c>
      <c r="J5504" s="559">
        <v>86.4</v>
      </c>
      <c r="K5504" s="562">
        <f>IFERROR(TablaAforos[[#This Row],[AREA DEL POTRERO]]/TablaAforos[[#This Row],[NUMERO VACAS LOTE]]/TablaAforos[[#This Row],[DIAS OCUPACION]],"")</f>
        <v>65.78947368421052</v>
      </c>
      <c r="L5504" s="563">
        <f t="shared" si="948"/>
        <v>2025</v>
      </c>
      <c r="M5504" s="563">
        <f t="shared" si="949"/>
        <v>10</v>
      </c>
      <c r="N5504" s="563">
        <f t="shared" si="950"/>
        <v>25</v>
      </c>
      <c r="O5504" s="563">
        <v>6</v>
      </c>
      <c r="P5504" s="535" t="s">
        <v>220</v>
      </c>
      <c r="Q5504" s="561"/>
    </row>
    <row r="5505" spans="1:17">
      <c r="A5505" s="560">
        <v>45955</v>
      </c>
      <c r="B5505" s="561" t="s">
        <v>88</v>
      </c>
      <c r="C5505" s="561">
        <v>1</v>
      </c>
      <c r="D5505" s="561">
        <v>3</v>
      </c>
      <c r="E5505" s="561">
        <v>12900</v>
      </c>
      <c r="F5505" s="561">
        <v>57</v>
      </c>
      <c r="G5505" s="561">
        <v>1.5</v>
      </c>
      <c r="H5505" s="561">
        <v>2</v>
      </c>
      <c r="I5505" s="561">
        <v>24</v>
      </c>
      <c r="J5505" s="559">
        <v>107</v>
      </c>
      <c r="K5505" s="562">
        <f>IFERROR(TablaAforos[[#This Row],[AREA DEL POTRERO]]/TablaAforos[[#This Row],[NUMERO VACAS LOTE]]/TablaAforos[[#This Row],[DIAS OCUPACION]],"")</f>
        <v>113.15789473684211</v>
      </c>
      <c r="L5505" s="563">
        <f t="shared" si="948"/>
        <v>2025</v>
      </c>
      <c r="M5505" s="563">
        <f t="shared" si="949"/>
        <v>10</v>
      </c>
      <c r="N5505" s="563">
        <f t="shared" si="950"/>
        <v>25</v>
      </c>
      <c r="O5505" s="563">
        <v>6</v>
      </c>
      <c r="P5505" s="535" t="s">
        <v>220</v>
      </c>
      <c r="Q5505" s="561"/>
    </row>
    <row r="5506" spans="1:17">
      <c r="A5506" s="560">
        <v>45956</v>
      </c>
      <c r="B5506" s="561" t="s">
        <v>81</v>
      </c>
      <c r="C5506" s="561">
        <v>1</v>
      </c>
      <c r="D5506" s="561">
        <v>4</v>
      </c>
      <c r="E5506" s="561">
        <v>2935</v>
      </c>
      <c r="F5506" s="561">
        <v>36</v>
      </c>
      <c r="G5506" s="561">
        <v>1.9</v>
      </c>
      <c r="H5506" s="561">
        <v>1</v>
      </c>
      <c r="I5506" s="561">
        <v>28</v>
      </c>
      <c r="J5506" s="559">
        <v>96.9</v>
      </c>
      <c r="K5506" s="562">
        <f>IFERROR(TablaAforos[[#This Row],[AREA DEL POTRERO]]/TablaAforos[[#This Row],[NUMERO VACAS LOTE]]/TablaAforos[[#This Row],[DIAS OCUPACION]],"")</f>
        <v>81.527777777777771</v>
      </c>
      <c r="L5506" s="563">
        <f>YEAR(A5506)</f>
        <v>2025</v>
      </c>
      <c r="M5506" s="563">
        <f>MONTH(A5506)</f>
        <v>10</v>
      </c>
      <c r="N5506" s="563">
        <f>DAY(A5506)</f>
        <v>26</v>
      </c>
      <c r="O5506" s="563">
        <v>6</v>
      </c>
      <c r="P5506" s="563" t="s">
        <v>225</v>
      </c>
      <c r="Q5506" s="561"/>
    </row>
    <row r="5507" spans="1:17">
      <c r="A5507" s="560">
        <v>45956</v>
      </c>
      <c r="B5507" s="561" t="s">
        <v>81</v>
      </c>
      <c r="C5507" s="561">
        <v>2</v>
      </c>
      <c r="D5507" s="561">
        <v>82</v>
      </c>
      <c r="E5507" s="561">
        <v>2804</v>
      </c>
      <c r="F5507" s="561">
        <v>40</v>
      </c>
      <c r="G5507" s="561">
        <v>1.9</v>
      </c>
      <c r="H5507" s="561">
        <v>1</v>
      </c>
      <c r="I5507" s="561">
        <v>33</v>
      </c>
      <c r="J5507" s="559">
        <v>94.2</v>
      </c>
      <c r="K5507" s="562">
        <f>IFERROR(TablaAforos[[#This Row],[AREA DEL POTRERO]]/TablaAforos[[#This Row],[NUMERO VACAS LOTE]]/TablaAforos[[#This Row],[DIAS OCUPACION]],"")</f>
        <v>70.099999999999994</v>
      </c>
      <c r="L5507" s="563">
        <f>YEAR(A5507)</f>
        <v>2025</v>
      </c>
      <c r="M5507" s="563">
        <f>MONTH(A5507)</f>
        <v>10</v>
      </c>
      <c r="N5507" s="563">
        <f>DAY(A5507)</f>
        <v>26</v>
      </c>
      <c r="O5507" s="563">
        <v>6</v>
      </c>
      <c r="P5507" s="563" t="s">
        <v>225</v>
      </c>
      <c r="Q5507" s="561"/>
    </row>
    <row r="5508" spans="1:17">
      <c r="A5508" s="560">
        <v>45956</v>
      </c>
      <c r="B5508" s="561" t="s">
        <v>82</v>
      </c>
      <c r="C5508" s="561" t="s">
        <v>86</v>
      </c>
      <c r="D5508" s="561">
        <v>16</v>
      </c>
      <c r="E5508" s="561">
        <v>2500</v>
      </c>
      <c r="F5508" s="561">
        <v>40</v>
      </c>
      <c r="G5508" s="561">
        <v>2.2000000000000002</v>
      </c>
      <c r="H5508" s="561">
        <v>1</v>
      </c>
      <c r="I5508" s="561">
        <v>33</v>
      </c>
      <c r="J5508" s="559">
        <v>84</v>
      </c>
      <c r="K5508" s="562">
        <f>IFERROR(TablaAforos[[#This Row],[AREA DEL POTRERO]]/TablaAforos[[#This Row],[NUMERO VACAS LOTE]]/TablaAforos[[#This Row],[DIAS OCUPACION]],"")</f>
        <v>62.5</v>
      </c>
      <c r="L5508" s="563">
        <f>YEAR(A5508)</f>
        <v>2025</v>
      </c>
      <c r="M5508" s="563">
        <f>MONTH(A5508)</f>
        <v>10</v>
      </c>
      <c r="N5508" s="563">
        <f>DAY(A5508)</f>
        <v>26</v>
      </c>
      <c r="O5508" s="563">
        <v>6</v>
      </c>
      <c r="P5508" s="535" t="s">
        <v>220</v>
      </c>
      <c r="Q5508" s="561"/>
    </row>
    <row r="5509" spans="1:17">
      <c r="A5509" s="560">
        <v>45956</v>
      </c>
      <c r="B5509" s="561" t="s">
        <v>82</v>
      </c>
      <c r="C5509" s="561" t="s">
        <v>87</v>
      </c>
      <c r="D5509" s="561">
        <v>61</v>
      </c>
      <c r="E5509" s="561">
        <v>2500</v>
      </c>
      <c r="F5509" s="561">
        <v>38</v>
      </c>
      <c r="G5509" s="561">
        <v>2.2999999999999998</v>
      </c>
      <c r="H5509" s="561">
        <v>1</v>
      </c>
      <c r="I5509" s="561">
        <v>30</v>
      </c>
      <c r="J5509" s="559">
        <v>93.6</v>
      </c>
      <c r="K5509" s="562">
        <f>IFERROR(TablaAforos[[#This Row],[AREA DEL POTRERO]]/TablaAforos[[#This Row],[NUMERO VACAS LOTE]]/TablaAforos[[#This Row],[DIAS OCUPACION]],"")</f>
        <v>65.78947368421052</v>
      </c>
      <c r="L5509" s="563">
        <f t="shared" si="948"/>
        <v>2025</v>
      </c>
      <c r="M5509" s="563">
        <f t="shared" si="949"/>
        <v>10</v>
      </c>
      <c r="N5509" s="563">
        <f t="shared" si="950"/>
        <v>26</v>
      </c>
      <c r="O5509" s="563">
        <v>6</v>
      </c>
      <c r="P5509" s="535" t="s">
        <v>220</v>
      </c>
      <c r="Q5509" s="561"/>
    </row>
    <row r="5510" spans="1:17">
      <c r="A5510" s="560">
        <v>45957</v>
      </c>
      <c r="B5510" s="561" t="s">
        <v>81</v>
      </c>
      <c r="C5510" s="561">
        <v>1</v>
      </c>
      <c r="D5510" s="561">
        <v>3</v>
      </c>
      <c r="E5510" s="561">
        <v>2161</v>
      </c>
      <c r="F5510" s="561">
        <v>36</v>
      </c>
      <c r="G5510" s="561">
        <v>1.9</v>
      </c>
      <c r="H5510" s="561">
        <v>1</v>
      </c>
      <c r="I5510" s="561">
        <v>28</v>
      </c>
      <c r="J5510" s="559">
        <v>75.5</v>
      </c>
      <c r="K5510" s="562">
        <f>IFERROR(TablaAforos[[#This Row],[AREA DEL POTRERO]]/TablaAforos[[#This Row],[NUMERO VACAS LOTE]]/TablaAforos[[#This Row],[DIAS OCUPACION]],"")</f>
        <v>60.027777777777779</v>
      </c>
      <c r="L5510" s="563">
        <f>YEAR(A5510)</f>
        <v>2025</v>
      </c>
      <c r="M5510" s="563">
        <f>MONTH(A5510)</f>
        <v>10</v>
      </c>
      <c r="N5510" s="563">
        <f>DAY(A5510)</f>
        <v>27</v>
      </c>
      <c r="O5510" s="563">
        <v>6</v>
      </c>
      <c r="P5510" s="563" t="s">
        <v>225</v>
      </c>
      <c r="Q5510" s="561"/>
    </row>
    <row r="5511" spans="1:17">
      <c r="A5511" s="560">
        <v>45957</v>
      </c>
      <c r="B5511" s="561" t="s">
        <v>81</v>
      </c>
      <c r="C5511" s="561">
        <v>2</v>
      </c>
      <c r="D5511" s="561">
        <v>84</v>
      </c>
      <c r="E5511" s="561">
        <v>1943</v>
      </c>
      <c r="F5511" s="561">
        <v>40</v>
      </c>
      <c r="G5511" s="561">
        <v>1.9</v>
      </c>
      <c r="H5511" s="561">
        <v>1</v>
      </c>
      <c r="I5511" s="561">
        <v>33</v>
      </c>
      <c r="J5511" s="559">
        <v>80.400000000000006</v>
      </c>
      <c r="K5511" s="562">
        <f>IFERROR(TablaAforos[[#This Row],[AREA DEL POTRERO]]/TablaAforos[[#This Row],[NUMERO VACAS LOTE]]/TablaAforos[[#This Row],[DIAS OCUPACION]],"")</f>
        <v>48.575000000000003</v>
      </c>
      <c r="L5511" s="563">
        <f>YEAR(A5511)</f>
        <v>2025</v>
      </c>
      <c r="M5511" s="563">
        <f>MONTH(A5511)</f>
        <v>10</v>
      </c>
      <c r="N5511" s="563">
        <f>DAY(A5511)</f>
        <v>27</v>
      </c>
      <c r="O5511" s="563">
        <v>6</v>
      </c>
      <c r="P5511" s="563" t="s">
        <v>225</v>
      </c>
      <c r="Q5511" s="561"/>
    </row>
    <row r="5512" spans="1:17">
      <c r="A5512" s="560">
        <v>45957</v>
      </c>
      <c r="B5512" s="561" t="s">
        <v>82</v>
      </c>
      <c r="C5512" s="561" t="s">
        <v>86</v>
      </c>
      <c r="D5512" s="561">
        <v>33</v>
      </c>
      <c r="E5512" s="561">
        <v>6843</v>
      </c>
      <c r="F5512" s="561">
        <v>40</v>
      </c>
      <c r="G5512" s="561">
        <v>3</v>
      </c>
      <c r="H5512" s="561">
        <v>2</v>
      </c>
      <c r="I5512" s="561">
        <v>33</v>
      </c>
      <c r="J5512" s="559">
        <v>124</v>
      </c>
      <c r="K5512" s="562">
        <f>IFERROR(TablaAforos[[#This Row],[AREA DEL POTRERO]]/TablaAforos[[#This Row],[NUMERO VACAS LOTE]]/TablaAforos[[#This Row],[DIAS OCUPACION]],"")</f>
        <v>85.537499999999994</v>
      </c>
      <c r="L5512" s="563">
        <f>YEAR(A5512)</f>
        <v>2025</v>
      </c>
      <c r="M5512" s="563">
        <f>MONTH(A5512)</f>
        <v>10</v>
      </c>
      <c r="N5512" s="563">
        <f>DAY(A5512)</f>
        <v>27</v>
      </c>
      <c r="O5512" s="563">
        <v>0</v>
      </c>
      <c r="P5512" s="535" t="s">
        <v>220</v>
      </c>
      <c r="Q5512" s="561"/>
    </row>
    <row r="5513" spans="1:17">
      <c r="A5513" s="560">
        <v>45957</v>
      </c>
      <c r="B5513" s="561" t="s">
        <v>82</v>
      </c>
      <c r="C5513" s="561" t="s">
        <v>87</v>
      </c>
      <c r="D5513" s="561">
        <v>22</v>
      </c>
      <c r="E5513" s="561">
        <v>2500</v>
      </c>
      <c r="F5513" s="561">
        <v>38</v>
      </c>
      <c r="G5513" s="561">
        <v>2.1</v>
      </c>
      <c r="H5513" s="561">
        <v>1</v>
      </c>
      <c r="I5513" s="561">
        <v>30</v>
      </c>
      <c r="J5513" s="559">
        <v>84.7</v>
      </c>
      <c r="K5513" s="562">
        <f>IFERROR(TablaAforos[[#This Row],[AREA DEL POTRERO]]/TablaAforos[[#This Row],[NUMERO VACAS LOTE]]/TablaAforos[[#This Row],[DIAS OCUPACION]],"")</f>
        <v>65.78947368421052</v>
      </c>
      <c r="L5513" s="563">
        <f>YEAR(A5513)</f>
        <v>2025</v>
      </c>
      <c r="M5513" s="563">
        <f>MONTH(A5513)</f>
        <v>10</v>
      </c>
      <c r="N5513" s="563">
        <f>DAY(A5513)</f>
        <v>27</v>
      </c>
      <c r="O5513" s="563">
        <v>6</v>
      </c>
      <c r="P5513" s="535" t="s">
        <v>220</v>
      </c>
      <c r="Q5513" s="561"/>
    </row>
    <row r="5514" spans="1:17">
      <c r="A5514" s="560">
        <v>45957</v>
      </c>
      <c r="B5514" s="561" t="s">
        <v>88</v>
      </c>
      <c r="C5514" s="561">
        <v>1</v>
      </c>
      <c r="D5514" s="561">
        <v>4</v>
      </c>
      <c r="E5514" s="561">
        <v>11400</v>
      </c>
      <c r="F5514" s="561">
        <v>57</v>
      </c>
      <c r="G5514" s="561">
        <v>1.4</v>
      </c>
      <c r="H5514" s="561">
        <v>2</v>
      </c>
      <c r="I5514" s="561">
        <v>24</v>
      </c>
      <c r="J5514" s="559">
        <v>90</v>
      </c>
      <c r="K5514" s="562">
        <f>IFERROR(TablaAforos[[#This Row],[AREA DEL POTRERO]]/TablaAforos[[#This Row],[NUMERO VACAS LOTE]]/TablaAforos[[#This Row],[DIAS OCUPACION]],"")</f>
        <v>100</v>
      </c>
      <c r="L5514" s="563">
        <f t="shared" si="948"/>
        <v>2025</v>
      </c>
      <c r="M5514" s="563">
        <f t="shared" si="949"/>
        <v>10</v>
      </c>
      <c r="N5514" s="563">
        <f t="shared" si="950"/>
        <v>27</v>
      </c>
      <c r="O5514" s="563">
        <v>6</v>
      </c>
      <c r="P5514" s="563" t="s">
        <v>225</v>
      </c>
      <c r="Q5514" s="561"/>
    </row>
    <row r="5515" spans="1:17">
      <c r="A5515" s="560">
        <v>45958</v>
      </c>
      <c r="B5515" s="561" t="s">
        <v>81</v>
      </c>
      <c r="C5515" s="561">
        <v>1</v>
      </c>
      <c r="D5515" s="561">
        <v>2</v>
      </c>
      <c r="E5515" s="561">
        <v>2458</v>
      </c>
      <c r="F5515" s="561">
        <v>36</v>
      </c>
      <c r="G5515" s="561">
        <v>2.1</v>
      </c>
      <c r="H5515" s="561">
        <v>1</v>
      </c>
      <c r="I5515" s="561">
        <v>28</v>
      </c>
      <c r="J5515" s="559">
        <v>87.3</v>
      </c>
      <c r="K5515" s="562">
        <f>IFERROR(TablaAforos[[#This Row],[AREA DEL POTRERO]]/TablaAforos[[#This Row],[NUMERO VACAS LOTE]]/TablaAforos[[#This Row],[DIAS OCUPACION]],"")</f>
        <v>68.277777777777771</v>
      </c>
      <c r="L5515" s="563">
        <f t="shared" ref="L5515:L5529" si="951">YEAR(A5515)</f>
        <v>2025</v>
      </c>
      <c r="M5515" s="563">
        <f t="shared" ref="M5515:M5529" si="952">MONTH(A5515)</f>
        <v>10</v>
      </c>
      <c r="N5515" s="563">
        <f t="shared" ref="N5515:N5529" si="953">DAY(A5515)</f>
        <v>28</v>
      </c>
      <c r="O5515" s="563">
        <v>6</v>
      </c>
      <c r="P5515" s="563" t="s">
        <v>225</v>
      </c>
      <c r="Q5515" s="561"/>
    </row>
    <row r="5516" spans="1:17">
      <c r="A5516" s="560">
        <v>45958</v>
      </c>
      <c r="B5516" s="561" t="s">
        <v>81</v>
      </c>
      <c r="C5516" s="561">
        <v>2</v>
      </c>
      <c r="D5516" s="561">
        <v>86</v>
      </c>
      <c r="E5516" s="561">
        <v>2224</v>
      </c>
      <c r="F5516" s="561">
        <v>40</v>
      </c>
      <c r="G5516" s="561">
        <v>1.8</v>
      </c>
      <c r="H5516" s="561">
        <v>1</v>
      </c>
      <c r="I5516" s="561">
        <v>33</v>
      </c>
      <c r="J5516" s="559">
        <v>85.9</v>
      </c>
      <c r="K5516" s="562">
        <f>IFERROR(TablaAforos[[#This Row],[AREA DEL POTRERO]]/TablaAforos[[#This Row],[NUMERO VACAS LOTE]]/TablaAforos[[#This Row],[DIAS OCUPACION]],"")</f>
        <v>55.6</v>
      </c>
      <c r="L5516" s="563">
        <f t="shared" si="951"/>
        <v>2025</v>
      </c>
      <c r="M5516" s="563">
        <f t="shared" si="952"/>
        <v>10</v>
      </c>
      <c r="N5516" s="563">
        <f t="shared" si="953"/>
        <v>28</v>
      </c>
      <c r="O5516" s="563">
        <v>6</v>
      </c>
      <c r="P5516" s="563" t="s">
        <v>225</v>
      </c>
      <c r="Q5516" s="561"/>
    </row>
    <row r="5517" spans="1:17">
      <c r="A5517" s="560">
        <v>45958</v>
      </c>
      <c r="B5517" s="561" t="s">
        <v>82</v>
      </c>
      <c r="C5517" s="561" t="s">
        <v>87</v>
      </c>
      <c r="D5517" s="561">
        <v>23</v>
      </c>
      <c r="E5517" s="561">
        <v>2500</v>
      </c>
      <c r="F5517" s="561">
        <v>38</v>
      </c>
      <c r="G5517" s="561">
        <v>2.1</v>
      </c>
      <c r="H5517" s="561">
        <v>1</v>
      </c>
      <c r="I5517" s="561">
        <v>30</v>
      </c>
      <c r="J5517" s="559">
        <v>84.5</v>
      </c>
      <c r="K5517" s="562">
        <f>IFERROR(TablaAforos[[#This Row],[AREA DEL POTRERO]]/TablaAforos[[#This Row],[NUMERO VACAS LOTE]]/TablaAforos[[#This Row],[DIAS OCUPACION]],"")</f>
        <v>65.78947368421052</v>
      </c>
      <c r="L5517" s="563">
        <f t="shared" si="951"/>
        <v>2025</v>
      </c>
      <c r="M5517" s="563">
        <f t="shared" si="952"/>
        <v>10</v>
      </c>
      <c r="N5517" s="563">
        <f t="shared" si="953"/>
        <v>28</v>
      </c>
      <c r="O5517" s="563">
        <v>6</v>
      </c>
      <c r="P5517" s="535" t="s">
        <v>220</v>
      </c>
      <c r="Q5517" s="561"/>
    </row>
    <row r="5518" spans="1:17">
      <c r="A5518" s="560">
        <v>45959</v>
      </c>
      <c r="B5518" s="561" t="s">
        <v>81</v>
      </c>
      <c r="C5518" s="561">
        <v>1</v>
      </c>
      <c r="D5518" s="561">
        <v>1</v>
      </c>
      <c r="E5518" s="561">
        <v>2944</v>
      </c>
      <c r="F5518" s="561">
        <v>35</v>
      </c>
      <c r="G5518" s="561">
        <v>1.9</v>
      </c>
      <c r="H5518" s="561">
        <v>1</v>
      </c>
      <c r="I5518" s="561">
        <v>28</v>
      </c>
      <c r="J5518" s="559">
        <v>98.9</v>
      </c>
      <c r="K5518" s="562">
        <f>IFERROR(TablaAforos[[#This Row],[AREA DEL POTRERO]]/TablaAforos[[#This Row],[NUMERO VACAS LOTE]]/TablaAforos[[#This Row],[DIAS OCUPACION]],"")</f>
        <v>84.114285714285714</v>
      </c>
      <c r="L5518" s="563">
        <f t="shared" si="951"/>
        <v>2025</v>
      </c>
      <c r="M5518" s="563">
        <f t="shared" si="952"/>
        <v>10</v>
      </c>
      <c r="N5518" s="563">
        <f t="shared" si="953"/>
        <v>29</v>
      </c>
      <c r="O5518" s="563">
        <v>6</v>
      </c>
      <c r="P5518" s="563" t="s">
        <v>225</v>
      </c>
      <c r="Q5518" s="561"/>
    </row>
    <row r="5519" spans="1:17">
      <c r="A5519" s="560">
        <v>45959</v>
      </c>
      <c r="B5519" s="561" t="s">
        <v>81</v>
      </c>
      <c r="C5519" s="561">
        <v>2</v>
      </c>
      <c r="D5519" s="561">
        <v>83</v>
      </c>
      <c r="E5519" s="561">
        <v>3369</v>
      </c>
      <c r="F5519" s="561">
        <v>40</v>
      </c>
      <c r="G5519" s="561">
        <v>2.2000000000000002</v>
      </c>
      <c r="H5519" s="561">
        <v>1</v>
      </c>
      <c r="I5519" s="561">
        <v>33</v>
      </c>
      <c r="J5519" s="559">
        <v>114</v>
      </c>
      <c r="K5519" s="562">
        <f>IFERROR(TablaAforos[[#This Row],[AREA DEL POTRERO]]/TablaAforos[[#This Row],[NUMERO VACAS LOTE]]/TablaAforos[[#This Row],[DIAS OCUPACION]],"")</f>
        <v>84.224999999999994</v>
      </c>
      <c r="L5519" s="563">
        <f t="shared" si="951"/>
        <v>2025</v>
      </c>
      <c r="M5519" s="563">
        <f t="shared" si="952"/>
        <v>10</v>
      </c>
      <c r="N5519" s="563">
        <f t="shared" si="953"/>
        <v>29</v>
      </c>
      <c r="O5519" s="563">
        <v>6</v>
      </c>
      <c r="P5519" s="563" t="s">
        <v>225</v>
      </c>
      <c r="Q5519" s="561"/>
    </row>
    <row r="5520" spans="1:17">
      <c r="A5520" s="560">
        <v>45959</v>
      </c>
      <c r="B5520" s="561" t="s">
        <v>82</v>
      </c>
      <c r="C5520" s="561" t="s">
        <v>87</v>
      </c>
      <c r="D5520" s="561">
        <v>24</v>
      </c>
      <c r="E5520" s="561">
        <v>2500</v>
      </c>
      <c r="F5520" s="561">
        <v>38</v>
      </c>
      <c r="G5520" s="561">
        <v>2.2000000000000002</v>
      </c>
      <c r="H5520" s="561">
        <v>1</v>
      </c>
      <c r="I5520" s="561">
        <v>30</v>
      </c>
      <c r="J5520" s="559">
        <v>88</v>
      </c>
      <c r="K5520" s="562">
        <f>IFERROR(TablaAforos[[#This Row],[AREA DEL POTRERO]]/TablaAforos[[#This Row],[NUMERO VACAS LOTE]]/TablaAforos[[#This Row],[DIAS OCUPACION]],"")</f>
        <v>65.78947368421052</v>
      </c>
      <c r="L5520" s="563">
        <f t="shared" si="951"/>
        <v>2025</v>
      </c>
      <c r="M5520" s="563">
        <f t="shared" si="952"/>
        <v>10</v>
      </c>
      <c r="N5520" s="563">
        <f t="shared" si="953"/>
        <v>29</v>
      </c>
      <c r="O5520" s="563">
        <v>6</v>
      </c>
      <c r="P5520" s="535" t="s">
        <v>220</v>
      </c>
      <c r="Q5520" s="561"/>
    </row>
    <row r="5521" spans="1:17">
      <c r="A5521" s="560">
        <v>45960</v>
      </c>
      <c r="B5521" s="561" t="s">
        <v>81</v>
      </c>
      <c r="C5521" s="561">
        <v>1</v>
      </c>
      <c r="D5521" s="561">
        <v>7</v>
      </c>
      <c r="E5521" s="561">
        <v>2054</v>
      </c>
      <c r="F5521" s="561">
        <v>35</v>
      </c>
      <c r="G5521" s="561">
        <v>1.8</v>
      </c>
      <c r="H5521" s="561">
        <v>1</v>
      </c>
      <c r="I5521" s="561">
        <v>29</v>
      </c>
      <c r="J5521" s="559">
        <v>63.4</v>
      </c>
      <c r="K5521" s="562">
        <f>IFERROR(TablaAforos[[#This Row],[AREA DEL POTRERO]]/TablaAforos[[#This Row],[NUMERO VACAS LOTE]]/TablaAforos[[#This Row],[DIAS OCUPACION]],"")</f>
        <v>58.685714285714283</v>
      </c>
      <c r="L5521" s="563">
        <f t="shared" si="951"/>
        <v>2025</v>
      </c>
      <c r="M5521" s="563">
        <f t="shared" si="952"/>
        <v>10</v>
      </c>
      <c r="N5521" s="563">
        <f t="shared" si="953"/>
        <v>30</v>
      </c>
      <c r="O5521" s="563">
        <v>6</v>
      </c>
      <c r="P5521" s="563" t="s">
        <v>225</v>
      </c>
      <c r="Q5521" s="561"/>
    </row>
    <row r="5522" spans="1:17">
      <c r="A5522" s="560">
        <v>45959</v>
      </c>
      <c r="B5522" s="561" t="s">
        <v>81</v>
      </c>
      <c r="C5522" s="561">
        <v>2</v>
      </c>
      <c r="D5522" s="561">
        <v>85</v>
      </c>
      <c r="E5522" s="561">
        <v>2219</v>
      </c>
      <c r="F5522" s="561">
        <v>40</v>
      </c>
      <c r="G5522" s="561">
        <v>1.7</v>
      </c>
      <c r="H5522" s="561">
        <v>1</v>
      </c>
      <c r="I5522" s="561">
        <v>32</v>
      </c>
      <c r="J5522" s="559">
        <v>58.6</v>
      </c>
      <c r="K5522" s="562">
        <f>IFERROR(TablaAforos[[#This Row],[AREA DEL POTRERO]]/TablaAforos[[#This Row],[NUMERO VACAS LOTE]]/TablaAforos[[#This Row],[DIAS OCUPACION]],"")</f>
        <v>55.475000000000001</v>
      </c>
      <c r="L5522" s="563">
        <f t="shared" si="951"/>
        <v>2025</v>
      </c>
      <c r="M5522" s="563">
        <f t="shared" si="952"/>
        <v>10</v>
      </c>
      <c r="N5522" s="563">
        <f t="shared" si="953"/>
        <v>29</v>
      </c>
      <c r="O5522" s="563">
        <v>6</v>
      </c>
      <c r="P5522" s="563" t="s">
        <v>225</v>
      </c>
      <c r="Q5522" s="561"/>
    </row>
    <row r="5523" spans="1:17">
      <c r="A5523" s="560">
        <v>45960</v>
      </c>
      <c r="B5523" s="561" t="s">
        <v>81</v>
      </c>
      <c r="C5523" s="561">
        <v>2</v>
      </c>
      <c r="D5523" s="561">
        <v>87</v>
      </c>
      <c r="E5523" s="561">
        <v>3351</v>
      </c>
      <c r="F5523" s="561">
        <v>40</v>
      </c>
      <c r="G5523" s="561">
        <v>1.8</v>
      </c>
      <c r="H5523" s="561">
        <v>1</v>
      </c>
      <c r="I5523" s="561">
        <v>32</v>
      </c>
      <c r="J5523" s="559">
        <v>91.5</v>
      </c>
      <c r="K5523" s="562">
        <f>IFERROR(TablaAforos[[#This Row],[AREA DEL POTRERO]]/TablaAforos[[#This Row],[NUMERO VACAS LOTE]]/TablaAforos[[#This Row],[DIAS OCUPACION]],"")</f>
        <v>83.775000000000006</v>
      </c>
      <c r="L5523" s="563">
        <f t="shared" si="951"/>
        <v>2025</v>
      </c>
      <c r="M5523" s="563">
        <f t="shared" si="952"/>
        <v>10</v>
      </c>
      <c r="N5523" s="563">
        <f t="shared" si="953"/>
        <v>30</v>
      </c>
      <c r="O5523" s="563">
        <v>6</v>
      </c>
      <c r="P5523" s="563" t="s">
        <v>225</v>
      </c>
      <c r="Q5523" s="561"/>
    </row>
    <row r="5524" spans="1:17">
      <c r="A5524" s="560">
        <v>45960</v>
      </c>
      <c r="B5524" s="561" t="s">
        <v>82</v>
      </c>
      <c r="C5524" s="561" t="s">
        <v>86</v>
      </c>
      <c r="D5524" s="561">
        <v>31</v>
      </c>
      <c r="E5524" s="561">
        <v>6323</v>
      </c>
      <c r="F5524" s="561">
        <v>40</v>
      </c>
      <c r="G5524" s="561">
        <v>2.9</v>
      </c>
      <c r="H5524" s="561">
        <v>1.5</v>
      </c>
      <c r="I5524" s="561">
        <v>35</v>
      </c>
      <c r="J5524" s="559">
        <v>138</v>
      </c>
      <c r="K5524" s="562">
        <f>IFERROR(TablaAforos[[#This Row],[AREA DEL POTRERO]]/TablaAforos[[#This Row],[NUMERO VACAS LOTE]]/TablaAforos[[#This Row],[DIAS OCUPACION]],"")</f>
        <v>105.38333333333333</v>
      </c>
      <c r="L5524" s="563">
        <f>YEAR(A5524)</f>
        <v>2025</v>
      </c>
      <c r="M5524" s="563">
        <f>MONTH(A5524)</f>
        <v>10</v>
      </c>
      <c r="N5524" s="563">
        <f>DAY(A5524)</f>
        <v>30</v>
      </c>
      <c r="O5524" s="563">
        <v>0</v>
      </c>
      <c r="P5524" s="338" t="s">
        <v>225</v>
      </c>
      <c r="Q5524" s="561"/>
    </row>
    <row r="5525" spans="1:17">
      <c r="A5525" s="560">
        <v>45960</v>
      </c>
      <c r="B5525" s="561" t="s">
        <v>82</v>
      </c>
      <c r="C5525" s="561" t="s">
        <v>87</v>
      </c>
      <c r="D5525" s="561">
        <v>25</v>
      </c>
      <c r="E5525" s="561">
        <v>2500</v>
      </c>
      <c r="F5525" s="561">
        <v>38</v>
      </c>
      <c r="G5525" s="561">
        <v>2.2000000000000002</v>
      </c>
      <c r="H5525" s="561">
        <v>1</v>
      </c>
      <c r="I5525" s="561">
        <v>30</v>
      </c>
      <c r="J5525" s="559">
        <v>88</v>
      </c>
      <c r="K5525" s="562">
        <f>IFERROR(TablaAforos[[#This Row],[AREA DEL POTRERO]]/TablaAforos[[#This Row],[NUMERO VACAS LOTE]]/TablaAforos[[#This Row],[DIAS OCUPACION]],"")</f>
        <v>65.78947368421052</v>
      </c>
      <c r="L5525" s="563">
        <f t="shared" si="951"/>
        <v>2025</v>
      </c>
      <c r="M5525" s="563">
        <f t="shared" si="952"/>
        <v>10</v>
      </c>
      <c r="N5525" s="563">
        <f t="shared" si="953"/>
        <v>30</v>
      </c>
      <c r="O5525" s="563">
        <v>6</v>
      </c>
      <c r="P5525" s="535" t="s">
        <v>220</v>
      </c>
      <c r="Q5525" s="561"/>
    </row>
    <row r="5526" spans="1:17">
      <c r="A5526" s="560">
        <v>45959</v>
      </c>
      <c r="B5526" s="561" t="s">
        <v>88</v>
      </c>
      <c r="C5526" s="561">
        <v>1</v>
      </c>
      <c r="D5526" s="561">
        <v>8</v>
      </c>
      <c r="E5526" s="561">
        <v>12800</v>
      </c>
      <c r="F5526" s="561">
        <v>57</v>
      </c>
      <c r="G5526" s="561">
        <v>1.5</v>
      </c>
      <c r="H5526" s="561">
        <v>1.5</v>
      </c>
      <c r="I5526" s="561">
        <v>24</v>
      </c>
      <c r="J5526" s="559">
        <v>135</v>
      </c>
      <c r="K5526" s="562">
        <f>IFERROR(TablaAforos[[#This Row],[AREA DEL POTRERO]]/TablaAforos[[#This Row],[NUMERO VACAS LOTE]]/TablaAforos[[#This Row],[DIAS OCUPACION]],"")</f>
        <v>149.70760233918128</v>
      </c>
      <c r="L5526" s="563">
        <f t="shared" si="951"/>
        <v>2025</v>
      </c>
      <c r="M5526" s="563">
        <f t="shared" si="952"/>
        <v>10</v>
      </c>
      <c r="N5526" s="563">
        <f t="shared" si="953"/>
        <v>29</v>
      </c>
      <c r="O5526" s="563">
        <v>6</v>
      </c>
      <c r="P5526" s="563" t="s">
        <v>225</v>
      </c>
      <c r="Q5526" s="561"/>
    </row>
    <row r="5527" spans="1:17">
      <c r="A5527" s="560">
        <v>45960</v>
      </c>
      <c r="B5527" s="561" t="s">
        <v>88</v>
      </c>
      <c r="C5527" s="561">
        <v>1</v>
      </c>
      <c r="D5527" s="561">
        <v>9</v>
      </c>
      <c r="E5527" s="561">
        <v>8011</v>
      </c>
      <c r="F5527" s="561">
        <v>57</v>
      </c>
      <c r="G5527" s="561">
        <v>2.6</v>
      </c>
      <c r="H5527" s="561">
        <v>1.5</v>
      </c>
      <c r="I5527" s="561">
        <v>23</v>
      </c>
      <c r="J5527" s="559">
        <v>151</v>
      </c>
      <c r="K5527" s="562">
        <f>IFERROR(TablaAforos[[#This Row],[AREA DEL POTRERO]]/TablaAforos[[#This Row],[NUMERO VACAS LOTE]]/TablaAforos[[#This Row],[DIAS OCUPACION]],"")</f>
        <v>93.695906432748529</v>
      </c>
      <c r="L5527" s="563">
        <f>YEAR(A5527)</f>
        <v>2025</v>
      </c>
      <c r="M5527" s="563">
        <f>MONTH(A5527)</f>
        <v>10</v>
      </c>
      <c r="N5527" s="563">
        <f>DAY(A5527)</f>
        <v>30</v>
      </c>
      <c r="O5527" s="563">
        <v>0</v>
      </c>
      <c r="P5527" s="563" t="s">
        <v>225</v>
      </c>
      <c r="Q5527" s="561"/>
    </row>
    <row r="5528" spans="1:17">
      <c r="A5528" s="560">
        <v>45961</v>
      </c>
      <c r="B5528" s="561" t="s">
        <v>81</v>
      </c>
      <c r="C5528" s="561">
        <v>1</v>
      </c>
      <c r="D5528" s="561">
        <v>8</v>
      </c>
      <c r="E5528" s="561">
        <v>2211</v>
      </c>
      <c r="F5528" s="561">
        <v>36</v>
      </c>
      <c r="G5528" s="561">
        <v>2.8</v>
      </c>
      <c r="H5528" s="561">
        <v>1</v>
      </c>
      <c r="I5528" s="561">
        <v>29</v>
      </c>
      <c r="J5528" s="559">
        <v>104</v>
      </c>
      <c r="K5528" s="562">
        <f>IFERROR(TablaAforos[[#This Row],[AREA DEL POTRERO]]/TablaAforos[[#This Row],[NUMERO VACAS LOTE]]/TablaAforos[[#This Row],[DIAS OCUPACION]],"")</f>
        <v>61.416666666666664</v>
      </c>
      <c r="L5528" s="563">
        <f>YEAR(A5528)</f>
        <v>2025</v>
      </c>
      <c r="M5528" s="563">
        <f>MONTH(A5528)</f>
        <v>10</v>
      </c>
      <c r="N5528" s="563">
        <f>DAY(A5528)</f>
        <v>31</v>
      </c>
      <c r="O5528" s="563">
        <v>6</v>
      </c>
      <c r="P5528" s="563" t="s">
        <v>225</v>
      </c>
      <c r="Q5528" s="561"/>
    </row>
    <row r="5529" spans="1:17">
      <c r="A5529" s="560">
        <v>45961</v>
      </c>
      <c r="B5529" s="561" t="s">
        <v>81</v>
      </c>
      <c r="C5529" s="561">
        <v>2</v>
      </c>
      <c r="D5529" s="561">
        <v>88</v>
      </c>
      <c r="E5529" s="561">
        <v>2092</v>
      </c>
      <c r="F5529" s="561">
        <v>40</v>
      </c>
      <c r="G5529" s="561">
        <v>1.6</v>
      </c>
      <c r="H5529" s="561">
        <v>1</v>
      </c>
      <c r="I5529" s="561">
        <v>32</v>
      </c>
      <c r="J5529" s="559">
        <v>63.7</v>
      </c>
      <c r="K5529" s="562">
        <f>IFERROR(TablaAforos[[#This Row],[AREA DEL POTRERO]]/TablaAforos[[#This Row],[NUMERO VACAS LOTE]]/TablaAforos[[#This Row],[DIAS OCUPACION]],"")</f>
        <v>52.3</v>
      </c>
      <c r="L5529" s="563">
        <f t="shared" si="951"/>
        <v>2025</v>
      </c>
      <c r="M5529" s="563">
        <f t="shared" si="952"/>
        <v>10</v>
      </c>
      <c r="N5529" s="563">
        <f t="shared" si="953"/>
        <v>31</v>
      </c>
      <c r="O5529" s="563">
        <v>6</v>
      </c>
      <c r="P5529" s="563" t="s">
        <v>225</v>
      </c>
      <c r="Q5529" s="561"/>
    </row>
    <row r="5530" spans="1:17">
      <c r="A5530" s="560">
        <v>45961</v>
      </c>
      <c r="B5530" s="561" t="s">
        <v>81</v>
      </c>
      <c r="C5530" s="561">
        <v>2</v>
      </c>
      <c r="D5530" s="561">
        <v>89</v>
      </c>
      <c r="E5530" s="561">
        <v>2476</v>
      </c>
      <c r="F5530" s="561">
        <v>40</v>
      </c>
      <c r="G5530" s="561">
        <v>1.9</v>
      </c>
      <c r="H5530" s="561">
        <v>1</v>
      </c>
      <c r="I5530" s="561">
        <v>31</v>
      </c>
      <c r="J5530" s="559">
        <v>74.2</v>
      </c>
      <c r="K5530" s="562">
        <f>IFERROR(TablaAforos[[#This Row],[AREA DEL POTRERO]]/TablaAforos[[#This Row],[NUMERO VACAS LOTE]]/TablaAforos[[#This Row],[DIAS OCUPACION]],"")</f>
        <v>61.9</v>
      </c>
      <c r="L5530" s="563">
        <f t="shared" ref="L5530:L5539" si="954">YEAR(A5530)</f>
        <v>2025</v>
      </c>
      <c r="M5530" s="563">
        <f t="shared" ref="M5530:M5539" si="955">MONTH(A5530)</f>
        <v>10</v>
      </c>
      <c r="N5530" s="563">
        <f t="shared" ref="N5530:N5539" si="956">DAY(A5530)</f>
        <v>31</v>
      </c>
      <c r="O5530" s="563">
        <v>6</v>
      </c>
      <c r="P5530" s="563" t="s">
        <v>225</v>
      </c>
      <c r="Q5530" s="561"/>
    </row>
    <row r="5531" spans="1:17">
      <c r="A5531" s="560">
        <v>45961</v>
      </c>
      <c r="B5531" s="561" t="s">
        <v>82</v>
      </c>
      <c r="C5531" s="561" t="s">
        <v>87</v>
      </c>
      <c r="D5531" s="561">
        <v>26</v>
      </c>
      <c r="E5531" s="561">
        <v>2500</v>
      </c>
      <c r="F5531" s="561">
        <v>40</v>
      </c>
      <c r="G5531" s="561">
        <v>1.6</v>
      </c>
      <c r="H5531" s="561">
        <v>1</v>
      </c>
      <c r="I5531" s="561">
        <v>30</v>
      </c>
      <c r="J5531" s="559">
        <v>60.8</v>
      </c>
      <c r="K5531" s="562">
        <f>IFERROR(TablaAforos[[#This Row],[AREA DEL POTRERO]]/TablaAforos[[#This Row],[NUMERO VACAS LOTE]]/TablaAforos[[#This Row],[DIAS OCUPACION]],"")</f>
        <v>62.5</v>
      </c>
      <c r="L5531" s="563">
        <f t="shared" si="954"/>
        <v>2025</v>
      </c>
      <c r="M5531" s="563">
        <f t="shared" si="955"/>
        <v>10</v>
      </c>
      <c r="N5531" s="563">
        <f t="shared" si="956"/>
        <v>31</v>
      </c>
      <c r="O5531" s="563">
        <v>6</v>
      </c>
      <c r="P5531" s="563" t="s">
        <v>228</v>
      </c>
      <c r="Q5531" s="561"/>
    </row>
    <row r="5532" spans="1:17">
      <c r="A5532" s="560">
        <v>45962</v>
      </c>
      <c r="B5532" s="561" t="s">
        <v>81</v>
      </c>
      <c r="C5532" s="561">
        <v>1</v>
      </c>
      <c r="D5532" s="561">
        <v>9</v>
      </c>
      <c r="E5532" s="561">
        <v>2169</v>
      </c>
      <c r="F5532" s="561">
        <v>36</v>
      </c>
      <c r="G5532" s="561">
        <v>2.2999999999999998</v>
      </c>
      <c r="H5532" s="561">
        <v>1</v>
      </c>
      <c r="I5532" s="561">
        <v>29</v>
      </c>
      <c r="J5532" s="559">
        <v>84.6</v>
      </c>
      <c r="K5532" s="562">
        <f>IFERROR(TablaAforos[[#This Row],[AREA DEL POTRERO]]/TablaAforos[[#This Row],[NUMERO VACAS LOTE]]/TablaAforos[[#This Row],[DIAS OCUPACION]],"")</f>
        <v>60.25</v>
      </c>
      <c r="L5532" s="563">
        <f t="shared" si="954"/>
        <v>2025</v>
      </c>
      <c r="M5532" s="563">
        <f t="shared" si="955"/>
        <v>11</v>
      </c>
      <c r="N5532" s="563">
        <f t="shared" si="956"/>
        <v>1</v>
      </c>
      <c r="O5532" s="563">
        <v>6</v>
      </c>
      <c r="P5532" s="563" t="s">
        <v>225</v>
      </c>
      <c r="Q5532" s="561"/>
    </row>
    <row r="5533" spans="1:17">
      <c r="A5533" s="560">
        <v>45962</v>
      </c>
      <c r="B5533" s="561" t="s">
        <v>81</v>
      </c>
      <c r="C5533" s="561">
        <v>2</v>
      </c>
      <c r="D5533" s="561">
        <v>90</v>
      </c>
      <c r="E5533" s="561">
        <v>2328</v>
      </c>
      <c r="F5533" s="561">
        <v>40</v>
      </c>
      <c r="G5533" s="561">
        <v>1.8</v>
      </c>
      <c r="H5533" s="561">
        <v>1</v>
      </c>
      <c r="I5533" s="561">
        <v>31</v>
      </c>
      <c r="J5533" s="559">
        <v>69.2</v>
      </c>
      <c r="K5533" s="562">
        <f>IFERROR(TablaAforos[[#This Row],[AREA DEL POTRERO]]/TablaAforos[[#This Row],[NUMERO VACAS LOTE]]/TablaAforos[[#This Row],[DIAS OCUPACION]],"")</f>
        <v>58.2</v>
      </c>
      <c r="L5533" s="563">
        <f t="shared" si="954"/>
        <v>2025</v>
      </c>
      <c r="M5533" s="563">
        <f t="shared" si="955"/>
        <v>11</v>
      </c>
      <c r="N5533" s="563">
        <f t="shared" si="956"/>
        <v>1</v>
      </c>
      <c r="O5533" s="563">
        <v>6</v>
      </c>
      <c r="P5533" s="563" t="s">
        <v>225</v>
      </c>
      <c r="Q5533" s="561"/>
    </row>
    <row r="5534" spans="1:17">
      <c r="A5534" s="564">
        <v>45962</v>
      </c>
      <c r="B5534" s="565" t="s">
        <v>82</v>
      </c>
      <c r="C5534" s="565" t="s">
        <v>86</v>
      </c>
      <c r="D5534" s="565">
        <v>43</v>
      </c>
      <c r="E5534" s="565">
        <v>8325</v>
      </c>
      <c r="F5534" s="565">
        <v>40</v>
      </c>
      <c r="G5534" s="565">
        <v>1.9</v>
      </c>
      <c r="H5534" s="565">
        <v>1</v>
      </c>
      <c r="I5534" s="565">
        <v>35</v>
      </c>
      <c r="J5534" s="566">
        <v>110</v>
      </c>
      <c r="K5534" s="567">
        <f>IFERROR(TablaAforos[[#This Row],[AREA DEL POTRERO]]/TablaAforos[[#This Row],[NUMERO VACAS LOTE]]/TablaAforos[[#This Row],[DIAS OCUPACION]],"")</f>
        <v>208.125</v>
      </c>
      <c r="L5534" s="568">
        <f>YEAR(A5534)</f>
        <v>2025</v>
      </c>
      <c r="M5534" s="568">
        <f>MONTH(A5534)</f>
        <v>11</v>
      </c>
      <c r="N5534" s="568">
        <f>DAY(A5534)</f>
        <v>1</v>
      </c>
      <c r="O5534" s="568">
        <v>6</v>
      </c>
      <c r="P5534" s="568" t="s">
        <v>225</v>
      </c>
      <c r="Q5534" s="565"/>
    </row>
    <row r="5535" spans="1:17">
      <c r="A5535" s="560">
        <v>45962</v>
      </c>
      <c r="B5535" s="561" t="s">
        <v>82</v>
      </c>
      <c r="C5535" s="561" t="s">
        <v>87</v>
      </c>
      <c r="D5535" s="561">
        <v>62</v>
      </c>
      <c r="E5535" s="561">
        <v>2500</v>
      </c>
      <c r="F5535" s="561">
        <v>40</v>
      </c>
      <c r="G5535" s="561">
        <v>2.2000000000000002</v>
      </c>
      <c r="H5535" s="561">
        <v>1</v>
      </c>
      <c r="I5535" s="561">
        <v>30</v>
      </c>
      <c r="J5535" s="559">
        <v>83.3</v>
      </c>
      <c r="K5535" s="562">
        <f>IFERROR(TablaAforos[[#This Row],[AREA DEL POTRERO]]/TablaAforos[[#This Row],[NUMERO VACAS LOTE]]/TablaAforos[[#This Row],[DIAS OCUPACION]],"")</f>
        <v>62.5</v>
      </c>
      <c r="L5535" s="563">
        <f t="shared" si="954"/>
        <v>2025</v>
      </c>
      <c r="M5535" s="563">
        <f t="shared" si="955"/>
        <v>11</v>
      </c>
      <c r="N5535" s="563">
        <f t="shared" si="956"/>
        <v>1</v>
      </c>
      <c r="O5535" s="563">
        <v>6</v>
      </c>
      <c r="P5535" s="563" t="s">
        <v>228</v>
      </c>
      <c r="Q5535" s="561"/>
    </row>
    <row r="5536" spans="1:17">
      <c r="A5536" s="564">
        <v>45962</v>
      </c>
      <c r="B5536" s="565" t="s">
        <v>88</v>
      </c>
      <c r="C5536" s="565">
        <v>1</v>
      </c>
      <c r="D5536" s="565">
        <v>10</v>
      </c>
      <c r="E5536" s="565">
        <v>4321</v>
      </c>
      <c r="F5536" s="565">
        <v>57</v>
      </c>
      <c r="G5536" s="565">
        <v>2.7</v>
      </c>
      <c r="H5536" s="565">
        <v>1</v>
      </c>
      <c r="I5536" s="565">
        <v>22</v>
      </c>
      <c r="J5536" s="566">
        <v>84.6</v>
      </c>
      <c r="K5536" s="567">
        <f>IFERROR(TablaAforos[[#This Row],[AREA DEL POTRERO]]/TablaAforos[[#This Row],[NUMERO VACAS LOTE]]/TablaAforos[[#This Row],[DIAS OCUPACION]],"")</f>
        <v>75.807017543859644</v>
      </c>
      <c r="L5536" s="568">
        <f>YEAR(A5536)</f>
        <v>2025</v>
      </c>
      <c r="M5536" s="568">
        <f>MONTH(A5536)</f>
        <v>11</v>
      </c>
      <c r="N5536" s="568">
        <f>DAY(A5536)</f>
        <v>1</v>
      </c>
      <c r="O5536" s="568">
        <v>0</v>
      </c>
      <c r="P5536" s="568" t="s">
        <v>225</v>
      </c>
      <c r="Q5536" s="565"/>
    </row>
    <row r="5537" spans="1:17">
      <c r="A5537" s="560">
        <v>45963</v>
      </c>
      <c r="B5537" s="561" t="s">
        <v>81</v>
      </c>
      <c r="C5537" s="561">
        <v>1</v>
      </c>
      <c r="D5537" s="561">
        <v>10</v>
      </c>
      <c r="E5537" s="561">
        <v>2317</v>
      </c>
      <c r="F5537" s="561">
        <v>36</v>
      </c>
      <c r="G5537" s="561">
        <v>2.2000000000000002</v>
      </c>
      <c r="H5537" s="561">
        <v>1</v>
      </c>
      <c r="I5537" s="561">
        <v>29</v>
      </c>
      <c r="J5537" s="559">
        <v>86.5</v>
      </c>
      <c r="K5537" s="562">
        <f>IFERROR(TablaAforos[[#This Row],[AREA DEL POTRERO]]/TablaAforos[[#This Row],[NUMERO VACAS LOTE]]/TablaAforos[[#This Row],[DIAS OCUPACION]],"")</f>
        <v>64.361111111111114</v>
      </c>
      <c r="L5537" s="563">
        <f t="shared" si="954"/>
        <v>2025</v>
      </c>
      <c r="M5537" s="563">
        <f t="shared" si="955"/>
        <v>11</v>
      </c>
      <c r="N5537" s="563">
        <f t="shared" si="956"/>
        <v>2</v>
      </c>
      <c r="O5537" s="563">
        <v>6</v>
      </c>
      <c r="P5537" s="563" t="s">
        <v>225</v>
      </c>
      <c r="Q5537" s="561"/>
    </row>
    <row r="5538" spans="1:17">
      <c r="A5538" s="560">
        <v>45963</v>
      </c>
      <c r="B5538" s="561" t="s">
        <v>81</v>
      </c>
      <c r="C5538" s="561">
        <v>2</v>
      </c>
      <c r="D5538" s="561">
        <v>91</v>
      </c>
      <c r="E5538" s="561">
        <v>2016</v>
      </c>
      <c r="F5538" s="561">
        <v>40</v>
      </c>
      <c r="G5538" s="561">
        <v>1.7</v>
      </c>
      <c r="H5538" s="561">
        <v>1</v>
      </c>
      <c r="I5538" s="561">
        <v>31</v>
      </c>
      <c r="J5538" s="559">
        <v>71.400000000000006</v>
      </c>
      <c r="K5538" s="562">
        <f>IFERROR(TablaAforos[[#This Row],[AREA DEL POTRERO]]/TablaAforos[[#This Row],[NUMERO VACAS LOTE]]/TablaAforos[[#This Row],[DIAS OCUPACION]],"")</f>
        <v>50.4</v>
      </c>
      <c r="L5538" s="563">
        <f t="shared" si="954"/>
        <v>2025</v>
      </c>
      <c r="M5538" s="563">
        <f t="shared" si="955"/>
        <v>11</v>
      </c>
      <c r="N5538" s="563">
        <f t="shared" si="956"/>
        <v>2</v>
      </c>
      <c r="O5538" s="563">
        <v>6</v>
      </c>
      <c r="P5538" s="563" t="s">
        <v>225</v>
      </c>
      <c r="Q5538" s="561"/>
    </row>
    <row r="5539" spans="1:17">
      <c r="A5539" s="560">
        <v>45963</v>
      </c>
      <c r="B5539" s="561" t="s">
        <v>82</v>
      </c>
      <c r="C5539" s="561" t="s">
        <v>87</v>
      </c>
      <c r="D5539" s="561">
        <v>63</v>
      </c>
      <c r="E5539" s="561">
        <v>2500</v>
      </c>
      <c r="F5539" s="561">
        <v>40</v>
      </c>
      <c r="G5539" s="561">
        <v>2</v>
      </c>
      <c r="H5539" s="561">
        <v>1</v>
      </c>
      <c r="I5539" s="561">
        <v>30</v>
      </c>
      <c r="J5539" s="559">
        <v>77.599999999999994</v>
      </c>
      <c r="K5539" s="562">
        <f>IFERROR(TablaAforos[[#This Row],[AREA DEL POTRERO]]/TablaAforos[[#This Row],[NUMERO VACAS LOTE]]/TablaAforos[[#This Row],[DIAS OCUPACION]],"")</f>
        <v>62.5</v>
      </c>
      <c r="L5539" s="563">
        <f t="shared" si="954"/>
        <v>2025</v>
      </c>
      <c r="M5539" s="563">
        <f t="shared" si="955"/>
        <v>11</v>
      </c>
      <c r="N5539" s="563">
        <f t="shared" si="956"/>
        <v>2</v>
      </c>
      <c r="O5539" s="563">
        <v>6</v>
      </c>
      <c r="P5539" s="563" t="s">
        <v>228</v>
      </c>
      <c r="Q5539" s="561"/>
    </row>
    <row r="5540" spans="1:17">
      <c r="A5540" s="564">
        <v>45963</v>
      </c>
      <c r="B5540" s="565" t="s">
        <v>88</v>
      </c>
      <c r="C5540" s="565">
        <v>1</v>
      </c>
      <c r="D5540" s="565">
        <v>6</v>
      </c>
      <c r="E5540" s="565">
        <v>6600</v>
      </c>
      <c r="F5540" s="565">
        <v>56</v>
      </c>
      <c r="G5540" s="565">
        <v>1.6</v>
      </c>
      <c r="H5540" s="565">
        <v>1</v>
      </c>
      <c r="I5540" s="565">
        <v>23</v>
      </c>
      <c r="J5540" s="566">
        <v>117</v>
      </c>
      <c r="K5540" s="567">
        <f>IFERROR(TablaAforos[[#This Row],[AREA DEL POTRERO]]/TablaAforos[[#This Row],[NUMERO VACAS LOTE]]/TablaAforos[[#This Row],[DIAS OCUPACION]],"")</f>
        <v>117.85714285714286</v>
      </c>
      <c r="L5540" s="568">
        <f t="shared" ref="L5540:L5553" si="957">YEAR(A5540)</f>
        <v>2025</v>
      </c>
      <c r="M5540" s="568">
        <f t="shared" ref="M5540:M5553" si="958">MONTH(A5540)</f>
        <v>11</v>
      </c>
      <c r="N5540" s="568">
        <f t="shared" ref="N5540:N5553" si="959">DAY(A5540)</f>
        <v>2</v>
      </c>
      <c r="O5540" s="568">
        <v>6</v>
      </c>
      <c r="P5540" s="568" t="s">
        <v>225</v>
      </c>
      <c r="Q5540" s="565"/>
    </row>
    <row r="5541" spans="1:17">
      <c r="A5541" s="564">
        <v>45964</v>
      </c>
      <c r="B5541" s="565" t="s">
        <v>81</v>
      </c>
      <c r="C5541" s="565">
        <v>2</v>
      </c>
      <c r="D5541" s="565">
        <v>37</v>
      </c>
      <c r="E5541" s="565">
        <v>2058</v>
      </c>
      <c r="F5541" s="565">
        <v>33</v>
      </c>
      <c r="G5541" s="565">
        <v>1.8</v>
      </c>
      <c r="H5541" s="565">
        <v>0.5</v>
      </c>
      <c r="I5541" s="565">
        <v>31</v>
      </c>
      <c r="J5541" s="566">
        <v>98.3</v>
      </c>
      <c r="K5541" s="567">
        <f>IFERROR(TablaAforos[[#This Row],[AREA DEL POTRERO]]/TablaAforos[[#This Row],[NUMERO VACAS LOTE]]/TablaAforos[[#This Row],[DIAS OCUPACION]],"")</f>
        <v>124.72727272727273</v>
      </c>
      <c r="L5541" s="568">
        <f>YEAR(A5541)</f>
        <v>2025</v>
      </c>
      <c r="M5541" s="568">
        <f>MONTH(A5541)</f>
        <v>11</v>
      </c>
      <c r="N5541" s="568">
        <f>DAY(A5541)</f>
        <v>3</v>
      </c>
      <c r="O5541" s="568">
        <v>6</v>
      </c>
      <c r="P5541" s="568" t="s">
        <v>225</v>
      </c>
      <c r="Q5541" s="565"/>
    </row>
    <row r="5542" spans="1:17">
      <c r="A5542" s="564">
        <v>45964</v>
      </c>
      <c r="B5542" s="565" t="s">
        <v>81</v>
      </c>
      <c r="C5542" s="565">
        <v>2</v>
      </c>
      <c r="D5542" s="565">
        <v>39</v>
      </c>
      <c r="E5542" s="565">
        <v>1266</v>
      </c>
      <c r="F5542" s="565">
        <v>33</v>
      </c>
      <c r="G5542" s="565">
        <v>1.7</v>
      </c>
      <c r="H5542" s="565">
        <v>0.5</v>
      </c>
      <c r="I5542" s="565">
        <v>31</v>
      </c>
      <c r="J5542" s="566">
        <v>84.2</v>
      </c>
      <c r="K5542" s="567">
        <f>IFERROR(TablaAforos[[#This Row],[AREA DEL POTRERO]]/TablaAforos[[#This Row],[NUMERO VACAS LOTE]]/TablaAforos[[#This Row],[DIAS OCUPACION]],"")</f>
        <v>76.727272727272734</v>
      </c>
      <c r="L5542" s="568">
        <f>YEAR(A5542)</f>
        <v>2025</v>
      </c>
      <c r="M5542" s="568">
        <f>MONTH(A5542)</f>
        <v>11</v>
      </c>
      <c r="N5542" s="568">
        <f>DAY(A5542)</f>
        <v>3</v>
      </c>
      <c r="O5542" s="568">
        <v>6</v>
      </c>
      <c r="P5542" s="568" t="s">
        <v>225</v>
      </c>
      <c r="Q5542" s="565"/>
    </row>
    <row r="5543" spans="1:17">
      <c r="A5543" s="564">
        <v>45964</v>
      </c>
      <c r="B5543" s="565" t="s">
        <v>82</v>
      </c>
      <c r="C5543" s="565" t="s">
        <v>86</v>
      </c>
      <c r="D5543" s="565">
        <v>44</v>
      </c>
      <c r="E5543" s="565">
        <v>12727</v>
      </c>
      <c r="F5543" s="565">
        <v>38</v>
      </c>
      <c r="G5543" s="565">
        <v>1.7</v>
      </c>
      <c r="H5543" s="565">
        <v>3</v>
      </c>
      <c r="I5543" s="565">
        <v>36</v>
      </c>
      <c r="J5543" s="566">
        <v>115</v>
      </c>
      <c r="K5543" s="567">
        <f>IFERROR(TablaAforos[[#This Row],[AREA DEL POTRERO]]/TablaAforos[[#This Row],[NUMERO VACAS LOTE]]/TablaAforos[[#This Row],[DIAS OCUPACION]],"")</f>
        <v>111.64035087719299</v>
      </c>
      <c r="L5543" s="568">
        <f t="shared" si="957"/>
        <v>2025</v>
      </c>
      <c r="M5543" s="568">
        <f t="shared" si="958"/>
        <v>11</v>
      </c>
      <c r="N5543" s="568">
        <f t="shared" si="959"/>
        <v>3</v>
      </c>
      <c r="O5543" s="568">
        <v>6</v>
      </c>
      <c r="P5543" s="568" t="s">
        <v>225</v>
      </c>
      <c r="Q5543" s="565"/>
    </row>
    <row r="5544" spans="1:17">
      <c r="A5544" s="564">
        <v>45964</v>
      </c>
      <c r="B5544" s="565" t="s">
        <v>82</v>
      </c>
      <c r="C5544" s="565" t="s">
        <v>87</v>
      </c>
      <c r="D5544" s="565">
        <v>64</v>
      </c>
      <c r="E5544" s="565">
        <v>2500</v>
      </c>
      <c r="F5544" s="565">
        <v>39</v>
      </c>
      <c r="G5544" s="565">
        <v>2.2000000000000002</v>
      </c>
      <c r="H5544" s="565">
        <v>1</v>
      </c>
      <c r="I5544" s="565">
        <v>30</v>
      </c>
      <c r="J5544" s="566">
        <v>85.4</v>
      </c>
      <c r="K5544" s="567">
        <f>IFERROR(TablaAforos[[#This Row],[AREA DEL POTRERO]]/TablaAforos[[#This Row],[NUMERO VACAS LOTE]]/TablaAforos[[#This Row],[DIAS OCUPACION]],"")</f>
        <v>64.102564102564102</v>
      </c>
      <c r="L5544" s="568">
        <f t="shared" si="957"/>
        <v>2025</v>
      </c>
      <c r="M5544" s="568">
        <f t="shared" si="958"/>
        <v>11</v>
      </c>
      <c r="N5544" s="568">
        <f t="shared" si="959"/>
        <v>3</v>
      </c>
      <c r="O5544" s="568">
        <v>6</v>
      </c>
      <c r="P5544" s="568" t="s">
        <v>225</v>
      </c>
      <c r="Q5544" s="565"/>
    </row>
    <row r="5545" spans="1:17">
      <c r="A5545" s="564">
        <v>45964</v>
      </c>
      <c r="B5545" s="565" t="s">
        <v>88</v>
      </c>
      <c r="C5545" s="565">
        <v>1</v>
      </c>
      <c r="D5545" s="565">
        <v>5</v>
      </c>
      <c r="E5545" s="565">
        <v>8100</v>
      </c>
      <c r="F5545" s="565">
        <v>56</v>
      </c>
      <c r="G5545" s="565">
        <v>1.7</v>
      </c>
      <c r="H5545" s="565">
        <v>1</v>
      </c>
      <c r="I5545" s="565">
        <v>23</v>
      </c>
      <c r="J5545" s="566">
        <v>100</v>
      </c>
      <c r="K5545" s="567">
        <f>IFERROR(TablaAforos[[#This Row],[AREA DEL POTRERO]]/TablaAforos[[#This Row],[NUMERO VACAS LOTE]]/TablaAforos[[#This Row],[DIAS OCUPACION]],"")</f>
        <v>144.64285714285714</v>
      </c>
      <c r="L5545" s="568">
        <f t="shared" si="957"/>
        <v>2025</v>
      </c>
      <c r="M5545" s="568">
        <f t="shared" si="958"/>
        <v>11</v>
      </c>
      <c r="N5545" s="568">
        <f t="shared" si="959"/>
        <v>3</v>
      </c>
      <c r="O5545" s="568">
        <v>6</v>
      </c>
      <c r="P5545" s="568" t="s">
        <v>225</v>
      </c>
      <c r="Q5545" s="565"/>
    </row>
    <row r="5546" spans="1:17">
      <c r="A5546" s="564">
        <v>45965</v>
      </c>
      <c r="B5546" s="565" t="s">
        <v>81</v>
      </c>
      <c r="C5546" s="565">
        <v>1</v>
      </c>
      <c r="D5546" s="565">
        <v>12</v>
      </c>
      <c r="E5546" s="565">
        <v>2121</v>
      </c>
      <c r="F5546" s="565">
        <v>37</v>
      </c>
      <c r="G5546" s="565">
        <v>2.2000000000000002</v>
      </c>
      <c r="H5546" s="565">
        <v>1</v>
      </c>
      <c r="I5546" s="565">
        <v>30</v>
      </c>
      <c r="J5546" s="566">
        <v>76.400000000000006</v>
      </c>
      <c r="K5546" s="567">
        <f>IFERROR(TablaAforos[[#This Row],[AREA DEL POTRERO]]/TablaAforos[[#This Row],[NUMERO VACAS LOTE]]/TablaAforos[[#This Row],[DIAS OCUPACION]],"")</f>
        <v>57.324324324324323</v>
      </c>
      <c r="L5546" s="568">
        <f>YEAR(A5546)</f>
        <v>2025</v>
      </c>
      <c r="M5546" s="568">
        <f>MONTH(A5546)</f>
        <v>11</v>
      </c>
      <c r="N5546" s="568">
        <f>DAY(A5546)</f>
        <v>4</v>
      </c>
      <c r="O5546" s="568">
        <v>6</v>
      </c>
      <c r="P5546" s="568" t="s">
        <v>225</v>
      </c>
      <c r="Q5546" s="565"/>
    </row>
    <row r="5547" spans="1:17">
      <c r="A5547" s="564">
        <v>45965</v>
      </c>
      <c r="B5547" s="565" t="s">
        <v>81</v>
      </c>
      <c r="C5547" s="565">
        <v>2</v>
      </c>
      <c r="D5547" s="565">
        <v>40</v>
      </c>
      <c r="E5547" s="565">
        <v>1867</v>
      </c>
      <c r="F5547" s="565">
        <v>33</v>
      </c>
      <c r="G5547" s="565">
        <v>1.9</v>
      </c>
      <c r="H5547" s="565">
        <v>0.5</v>
      </c>
      <c r="I5547" s="565">
        <v>31</v>
      </c>
      <c r="J5547" s="566">
        <v>131</v>
      </c>
      <c r="K5547" s="567">
        <f>IFERROR(TablaAforos[[#This Row],[AREA DEL POTRERO]]/TablaAforos[[#This Row],[NUMERO VACAS LOTE]]/TablaAforos[[#This Row],[DIAS OCUPACION]],"")</f>
        <v>113.15151515151516</v>
      </c>
      <c r="L5547" s="568">
        <f>YEAR(A5547)</f>
        <v>2025</v>
      </c>
      <c r="M5547" s="568">
        <f>MONTH(A5547)</f>
        <v>11</v>
      </c>
      <c r="N5547" s="568">
        <f>DAY(A5547)</f>
        <v>4</v>
      </c>
      <c r="O5547" s="568">
        <v>6</v>
      </c>
      <c r="P5547" s="568" t="s">
        <v>225</v>
      </c>
      <c r="Q5547" s="565"/>
    </row>
    <row r="5548" spans="1:17">
      <c r="A5548" s="564">
        <v>45965</v>
      </c>
      <c r="B5548" s="565" t="s">
        <v>81</v>
      </c>
      <c r="C5548" s="565">
        <v>2</v>
      </c>
      <c r="D5548" s="565">
        <v>38</v>
      </c>
      <c r="E5548" s="565">
        <v>1430</v>
      </c>
      <c r="F5548" s="565">
        <v>33</v>
      </c>
      <c r="G5548" s="565">
        <v>1.8</v>
      </c>
      <c r="H5548" s="565">
        <v>0.5</v>
      </c>
      <c r="I5548" s="565">
        <v>31</v>
      </c>
      <c r="J5548" s="566">
        <v>94.3</v>
      </c>
      <c r="K5548" s="567">
        <f>IFERROR(TablaAforos[[#This Row],[AREA DEL POTRERO]]/TablaAforos[[#This Row],[NUMERO VACAS LOTE]]/TablaAforos[[#This Row],[DIAS OCUPACION]],"")</f>
        <v>86.666666666666671</v>
      </c>
      <c r="L5548" s="568">
        <f>YEAR(A5548)</f>
        <v>2025</v>
      </c>
      <c r="M5548" s="568">
        <f>MONTH(A5548)</f>
        <v>11</v>
      </c>
      <c r="N5548" s="568">
        <f>DAY(A5548)</f>
        <v>4</v>
      </c>
      <c r="O5548" s="568">
        <v>6</v>
      </c>
      <c r="P5548" s="568" t="s">
        <v>225</v>
      </c>
      <c r="Q5548" s="565"/>
    </row>
    <row r="5549" spans="1:17">
      <c r="A5549" s="564">
        <v>45965</v>
      </c>
      <c r="B5549" s="336" t="s">
        <v>82</v>
      </c>
      <c r="C5549" s="336" t="s">
        <v>87</v>
      </c>
      <c r="D5549" s="565">
        <v>65</v>
      </c>
      <c r="E5549" s="565">
        <v>2500</v>
      </c>
      <c r="F5549" s="565">
        <v>39</v>
      </c>
      <c r="G5549" s="565">
        <v>2</v>
      </c>
      <c r="H5549" s="565">
        <v>1</v>
      </c>
      <c r="I5549" s="565">
        <v>30</v>
      </c>
      <c r="J5549" s="566">
        <v>79.599999999999994</v>
      </c>
      <c r="K5549" s="567">
        <f>IFERROR(TablaAforos[[#This Row],[AREA DEL POTRERO]]/TablaAforos[[#This Row],[NUMERO VACAS LOTE]]/TablaAforos[[#This Row],[DIAS OCUPACION]],"")</f>
        <v>64.102564102564102</v>
      </c>
      <c r="L5549" s="568">
        <f t="shared" si="957"/>
        <v>2025</v>
      </c>
      <c r="M5549" s="568">
        <f t="shared" si="958"/>
        <v>11</v>
      </c>
      <c r="N5549" s="568">
        <f t="shared" si="959"/>
        <v>4</v>
      </c>
      <c r="O5549" s="568">
        <v>6</v>
      </c>
      <c r="P5549" s="568" t="s">
        <v>225</v>
      </c>
      <c r="Q5549" s="565"/>
    </row>
    <row r="5550" spans="1:17">
      <c r="A5550" s="335">
        <v>45965</v>
      </c>
      <c r="B5550" s="336" t="s">
        <v>88</v>
      </c>
      <c r="C5550" s="336">
        <v>1</v>
      </c>
      <c r="D5550" s="336">
        <v>7</v>
      </c>
      <c r="E5550" s="336">
        <v>15848</v>
      </c>
      <c r="F5550" s="336">
        <v>54</v>
      </c>
      <c r="G5550" s="336">
        <v>1.4</v>
      </c>
      <c r="H5550" s="336">
        <v>2.5</v>
      </c>
      <c r="I5550" s="336">
        <v>23</v>
      </c>
      <c r="J5550" s="21">
        <v>102</v>
      </c>
      <c r="K5550" s="337">
        <f>IFERROR(TablaAforos[[#This Row],[AREA DEL POTRERO]]/TablaAforos[[#This Row],[NUMERO VACAS LOTE]]/TablaAforos[[#This Row],[DIAS OCUPACION]],"")</f>
        <v>117.39259259259259</v>
      </c>
      <c r="L5550" s="338">
        <f>YEAR(A5550)</f>
        <v>2025</v>
      </c>
      <c r="M5550" s="338">
        <f>MONTH(A5550)</f>
        <v>11</v>
      </c>
      <c r="N5550" s="338">
        <f>DAY(A5550)</f>
        <v>4</v>
      </c>
      <c r="O5550" s="338">
        <v>6</v>
      </c>
      <c r="P5550" s="338" t="s">
        <v>229</v>
      </c>
      <c r="Q5550" s="336"/>
    </row>
    <row r="5551" spans="1:17">
      <c r="A5551" s="564">
        <v>45966</v>
      </c>
      <c r="B5551" s="565" t="s">
        <v>81</v>
      </c>
      <c r="C5551" s="565">
        <v>1</v>
      </c>
      <c r="D5551" s="565">
        <v>14</v>
      </c>
      <c r="E5551" s="565">
        <v>2247</v>
      </c>
      <c r="F5551" s="565">
        <v>37</v>
      </c>
      <c r="G5551" s="565">
        <v>2</v>
      </c>
      <c r="H5551" s="565">
        <v>1</v>
      </c>
      <c r="I5551" s="565">
        <v>30</v>
      </c>
      <c r="J5551" s="566">
        <v>73.2</v>
      </c>
      <c r="K5551" s="567">
        <f>IFERROR(TablaAforos[[#This Row],[AREA DEL POTRERO]]/TablaAforos[[#This Row],[NUMERO VACAS LOTE]]/TablaAforos[[#This Row],[DIAS OCUPACION]],"")</f>
        <v>60.729729729729726</v>
      </c>
      <c r="L5551" s="568">
        <f>YEAR(A5551)</f>
        <v>2025</v>
      </c>
      <c r="M5551" s="568">
        <f>MONTH(A5551)</f>
        <v>11</v>
      </c>
      <c r="N5551" s="568">
        <f>DAY(A5551)</f>
        <v>5</v>
      </c>
      <c r="O5551" s="568">
        <v>6</v>
      </c>
      <c r="P5551" s="568" t="s">
        <v>225</v>
      </c>
      <c r="Q5551" s="565"/>
    </row>
    <row r="5552" spans="1:17">
      <c r="A5552" s="564">
        <v>45966</v>
      </c>
      <c r="B5552" s="565" t="s">
        <v>81</v>
      </c>
      <c r="C5552" s="565">
        <v>2</v>
      </c>
      <c r="D5552" s="565">
        <v>33</v>
      </c>
      <c r="E5552" s="565">
        <v>2131</v>
      </c>
      <c r="F5552" s="565">
        <v>36</v>
      </c>
      <c r="G5552" s="565">
        <v>2.1</v>
      </c>
      <c r="H5552" s="565">
        <v>1</v>
      </c>
      <c r="I5552" s="565">
        <v>28</v>
      </c>
      <c r="J5552" s="566">
        <v>80.3</v>
      </c>
      <c r="K5552" s="567">
        <f>IFERROR(TablaAforos[[#This Row],[AREA DEL POTRERO]]/TablaAforos[[#This Row],[NUMERO VACAS LOTE]]/TablaAforos[[#This Row],[DIAS OCUPACION]],"")</f>
        <v>59.194444444444443</v>
      </c>
      <c r="L5552" s="568">
        <f>YEAR(A5552)</f>
        <v>2025</v>
      </c>
      <c r="M5552" s="568">
        <f>MONTH(A5552)</f>
        <v>11</v>
      </c>
      <c r="N5552" s="568">
        <f>DAY(A5552)</f>
        <v>5</v>
      </c>
      <c r="O5552" s="568">
        <v>6</v>
      </c>
      <c r="P5552" s="568" t="s">
        <v>225</v>
      </c>
      <c r="Q5552" s="565"/>
    </row>
    <row r="5553" spans="1:17">
      <c r="A5553" s="564">
        <v>45966</v>
      </c>
      <c r="B5553" s="565" t="s">
        <v>82</v>
      </c>
      <c r="C5553" s="565" t="s">
        <v>87</v>
      </c>
      <c r="D5553" s="565">
        <v>28</v>
      </c>
      <c r="E5553" s="565">
        <v>2500</v>
      </c>
      <c r="F5553" s="565">
        <v>39</v>
      </c>
      <c r="G5553" s="565">
        <v>2</v>
      </c>
      <c r="H5553" s="565">
        <v>1</v>
      </c>
      <c r="I5553" s="565">
        <v>30</v>
      </c>
      <c r="J5553" s="566">
        <v>79.3</v>
      </c>
      <c r="K5553" s="567">
        <f>IFERROR(TablaAforos[[#This Row],[AREA DEL POTRERO]]/TablaAforos[[#This Row],[NUMERO VACAS LOTE]]/TablaAforos[[#This Row],[DIAS OCUPACION]],"")</f>
        <v>64.102564102564102</v>
      </c>
      <c r="L5553" s="568">
        <f t="shared" si="957"/>
        <v>2025</v>
      </c>
      <c r="M5553" s="568">
        <f t="shared" si="958"/>
        <v>11</v>
      </c>
      <c r="N5553" s="568">
        <f t="shared" si="959"/>
        <v>5</v>
      </c>
      <c r="O5553" s="568">
        <v>6</v>
      </c>
      <c r="P5553" s="568" t="s">
        <v>225</v>
      </c>
      <c r="Q5553" s="565"/>
    </row>
    <row r="5554" spans="1:17">
      <c r="A5554" s="564">
        <v>45967</v>
      </c>
      <c r="B5554" s="565" t="s">
        <v>81</v>
      </c>
      <c r="C5554" s="565">
        <v>1</v>
      </c>
      <c r="D5554" s="565">
        <v>60</v>
      </c>
      <c r="E5554" s="565">
        <v>2893</v>
      </c>
      <c r="F5554" s="565">
        <v>37</v>
      </c>
      <c r="G5554" s="565">
        <v>2.2000000000000002</v>
      </c>
      <c r="H5554" s="565">
        <v>1</v>
      </c>
      <c r="I5554" s="565">
        <v>30</v>
      </c>
      <c r="J5554" s="566">
        <v>106</v>
      </c>
      <c r="K5554" s="567">
        <f>IFERROR(TablaAforos[[#This Row],[AREA DEL POTRERO]]/TablaAforos[[#This Row],[NUMERO VACAS LOTE]]/TablaAforos[[#This Row],[DIAS OCUPACION]],"")</f>
        <v>78.189189189189193</v>
      </c>
      <c r="L5554" s="568">
        <f>YEAR(A5554)</f>
        <v>2025</v>
      </c>
      <c r="M5554" s="568">
        <f>MONTH(A5554)</f>
        <v>11</v>
      </c>
      <c r="N5554" s="568">
        <f>DAY(A5554)</f>
        <v>6</v>
      </c>
      <c r="O5554" s="568">
        <v>6</v>
      </c>
      <c r="P5554" s="568" t="s">
        <v>225</v>
      </c>
      <c r="Q5554" s="565"/>
    </row>
    <row r="5555" spans="1:17">
      <c r="A5555" s="564">
        <v>45967</v>
      </c>
      <c r="B5555" s="565" t="s">
        <v>81</v>
      </c>
      <c r="C5555" s="565">
        <v>2</v>
      </c>
      <c r="D5555" s="565">
        <v>34</v>
      </c>
      <c r="E5555" s="565">
        <v>2536</v>
      </c>
      <c r="F5555" s="565">
        <v>36</v>
      </c>
      <c r="G5555" s="565">
        <v>1.9</v>
      </c>
      <c r="H5555" s="565">
        <v>1</v>
      </c>
      <c r="I5555" s="565">
        <v>28</v>
      </c>
      <c r="J5555" s="566">
        <v>81.2</v>
      </c>
      <c r="K5555" s="567">
        <f>IFERROR(TablaAforos[[#This Row],[AREA DEL POTRERO]]/TablaAforos[[#This Row],[NUMERO VACAS LOTE]]/TablaAforos[[#This Row],[DIAS OCUPACION]],"")</f>
        <v>70.444444444444443</v>
      </c>
      <c r="L5555" s="568">
        <f>YEAR(A5555)</f>
        <v>2025</v>
      </c>
      <c r="M5555" s="568">
        <f>MONTH(A5555)</f>
        <v>11</v>
      </c>
      <c r="N5555" s="568">
        <f>DAY(A5555)</f>
        <v>6</v>
      </c>
      <c r="O5555" s="568">
        <v>6</v>
      </c>
      <c r="P5555" s="568" t="s">
        <v>225</v>
      </c>
      <c r="Q5555" s="565"/>
    </row>
    <row r="5556" spans="1:17">
      <c r="A5556" s="335">
        <v>45967</v>
      </c>
      <c r="B5556" s="336" t="s">
        <v>82</v>
      </c>
      <c r="C5556" s="336" t="s">
        <v>87</v>
      </c>
      <c r="D5556" s="336">
        <v>66</v>
      </c>
      <c r="E5556" s="336">
        <v>2500</v>
      </c>
      <c r="F5556" s="336">
        <v>39</v>
      </c>
      <c r="G5556" s="336">
        <v>1.7</v>
      </c>
      <c r="H5556" s="336">
        <v>1</v>
      </c>
      <c r="I5556" s="336">
        <v>30</v>
      </c>
      <c r="J5556" s="21">
        <v>67.7</v>
      </c>
      <c r="K5556" s="337">
        <f>IFERROR(TablaAforos[[#This Row],[AREA DEL POTRERO]]/TablaAforos[[#This Row],[NUMERO VACAS LOTE]]/TablaAforos[[#This Row],[DIAS OCUPACION]],"")</f>
        <v>64.102564102564102</v>
      </c>
      <c r="L5556" s="338">
        <f>YEAR(A5556)</f>
        <v>2025</v>
      </c>
      <c r="M5556" s="338">
        <f>MONTH(A5556)</f>
        <v>11</v>
      </c>
      <c r="N5556" s="338">
        <f>DAY(A5556)</f>
        <v>6</v>
      </c>
      <c r="O5556" s="338">
        <v>6</v>
      </c>
      <c r="P5556" s="338" t="s">
        <v>225</v>
      </c>
      <c r="Q5556" s="336"/>
    </row>
    <row r="5557" spans="1:17">
      <c r="A5557" s="576">
        <v>45968</v>
      </c>
      <c r="B5557" s="577" t="s">
        <v>81</v>
      </c>
      <c r="C5557" s="577">
        <v>1</v>
      </c>
      <c r="D5557" s="577">
        <v>59</v>
      </c>
      <c r="E5557" s="577">
        <v>2452</v>
      </c>
      <c r="F5557" s="577">
        <v>36</v>
      </c>
      <c r="G5557" s="577">
        <v>2.2999999999999998</v>
      </c>
      <c r="H5557" s="577">
        <v>1</v>
      </c>
      <c r="I5557" s="577">
        <v>30</v>
      </c>
      <c r="J5557" s="578">
        <v>95.6</v>
      </c>
      <c r="K5557" s="579">
        <f>IFERROR(TablaAforos[[#This Row],[AREA DEL POTRERO]]/TablaAforos[[#This Row],[NUMERO VACAS LOTE]]/TablaAforos[[#This Row],[DIAS OCUPACION]],"")</f>
        <v>68.111111111111114</v>
      </c>
      <c r="L5557" s="580">
        <f>YEAR(A5557)</f>
        <v>2025</v>
      </c>
      <c r="M5557" s="580">
        <f>MONTH(A5557)</f>
        <v>11</v>
      </c>
      <c r="N5557" s="580">
        <f>DAY(A5557)</f>
        <v>7</v>
      </c>
      <c r="O5557" s="580">
        <v>6</v>
      </c>
      <c r="P5557" s="580" t="s">
        <v>220</v>
      </c>
      <c r="Q5557" s="577"/>
    </row>
    <row r="5558" spans="1:17">
      <c r="A5558" s="335">
        <v>45968</v>
      </c>
      <c r="B5558" s="336" t="s">
        <v>81</v>
      </c>
      <c r="C5558" s="336">
        <v>2</v>
      </c>
      <c r="D5558" s="336">
        <v>35</v>
      </c>
      <c r="E5558" s="336">
        <v>2357</v>
      </c>
      <c r="F5558" s="336">
        <v>36</v>
      </c>
      <c r="G5558" s="336">
        <v>2</v>
      </c>
      <c r="H5558" s="336">
        <v>1</v>
      </c>
      <c r="I5558" s="336">
        <v>28</v>
      </c>
      <c r="J5558" s="21">
        <v>80.900000000000006</v>
      </c>
      <c r="K5558" s="337">
        <f>IFERROR(TablaAforos[[#This Row],[AREA DEL POTRERO]]/TablaAforos[[#This Row],[NUMERO VACAS LOTE]]/TablaAforos[[#This Row],[DIAS OCUPACION]],"")</f>
        <v>65.472222222222229</v>
      </c>
      <c r="L5558" s="338">
        <f>YEAR(A5558)</f>
        <v>2025</v>
      </c>
      <c r="M5558" s="338">
        <f>MONTH(A5558)</f>
        <v>11</v>
      </c>
      <c r="N5558" s="338">
        <f>DAY(A5558)</f>
        <v>7</v>
      </c>
      <c r="O5558" s="338">
        <v>6</v>
      </c>
      <c r="P5558" s="338" t="s">
        <v>229</v>
      </c>
      <c r="Q5558" s="336"/>
    </row>
    <row r="5559" spans="1:17">
      <c r="A5559" s="45">
        <v>45968</v>
      </c>
      <c r="B5559" s="20" t="s">
        <v>82</v>
      </c>
      <c r="C5559" s="20" t="s">
        <v>87</v>
      </c>
      <c r="D5559" s="20">
        <v>67</v>
      </c>
      <c r="E5559" s="20">
        <v>2500</v>
      </c>
      <c r="F5559" s="20">
        <v>39</v>
      </c>
      <c r="G5559" s="20">
        <v>2.6</v>
      </c>
      <c r="H5559" s="20">
        <v>1</v>
      </c>
      <c r="I5559" s="20">
        <v>30</v>
      </c>
      <c r="J5559" s="21">
        <v>103</v>
      </c>
      <c r="K5559" s="22">
        <f>IFERROR(TablaAforos[[#This Row],[AREA DEL POTRERO]]/TablaAforos[[#This Row],[NUMERO VACAS LOTE]]/TablaAforos[[#This Row],[DIAS OCUPACION]],"")</f>
        <v>64.102564102564102</v>
      </c>
      <c r="L5559" s="23">
        <f t="shared" ref="L5559:L5565" si="960">YEAR(A5559)</f>
        <v>2025</v>
      </c>
      <c r="M5559" s="23">
        <f t="shared" ref="M5559:M5565" si="961">MONTH(A5559)</f>
        <v>11</v>
      </c>
      <c r="N5559" s="23">
        <f t="shared" ref="N5559:N5565" si="962">DAY(A5559)</f>
        <v>7</v>
      </c>
      <c r="O5559" s="23">
        <v>6</v>
      </c>
      <c r="P5559" s="23" t="s">
        <v>225</v>
      </c>
    </row>
    <row r="5560" spans="1:17">
      <c r="A5560" s="45">
        <v>45969</v>
      </c>
      <c r="B5560" s="20" t="s">
        <v>81</v>
      </c>
      <c r="C5560" s="20">
        <v>1</v>
      </c>
      <c r="D5560" s="20">
        <v>61</v>
      </c>
      <c r="E5560" s="20">
        <v>10162</v>
      </c>
      <c r="F5560" s="20">
        <v>36</v>
      </c>
      <c r="G5560" s="20">
        <v>2.7</v>
      </c>
      <c r="H5560" s="20">
        <v>4</v>
      </c>
      <c r="I5560" s="20">
        <v>30</v>
      </c>
      <c r="J5560" s="21">
        <v>116</v>
      </c>
      <c r="K5560" s="22">
        <f>IFERROR(TablaAforos[[#This Row],[AREA DEL POTRERO]]/TablaAforos[[#This Row],[NUMERO VACAS LOTE]]/TablaAforos[[#This Row],[DIAS OCUPACION]],"")</f>
        <v>70.569444444444443</v>
      </c>
      <c r="L5560" s="23">
        <f t="shared" si="960"/>
        <v>2025</v>
      </c>
      <c r="M5560" s="23">
        <f t="shared" si="961"/>
        <v>11</v>
      </c>
      <c r="N5560" s="23">
        <f t="shared" si="962"/>
        <v>8</v>
      </c>
      <c r="O5560" s="23">
        <v>0</v>
      </c>
      <c r="P5560" s="23" t="s">
        <v>225</v>
      </c>
    </row>
    <row r="5561" spans="1:17">
      <c r="A5561" s="45">
        <v>45970</v>
      </c>
      <c r="B5561" s="20" t="s">
        <v>81</v>
      </c>
      <c r="C5561" s="20">
        <v>1</v>
      </c>
      <c r="D5561" s="20">
        <v>58</v>
      </c>
      <c r="E5561" s="20">
        <v>2826</v>
      </c>
      <c r="F5561" s="20">
        <v>36</v>
      </c>
      <c r="G5561" s="20">
        <v>2.2999999999999998</v>
      </c>
      <c r="H5561" s="20">
        <v>1</v>
      </c>
      <c r="I5561" s="20">
        <v>30</v>
      </c>
      <c r="J5561" s="21">
        <v>113</v>
      </c>
      <c r="K5561" s="22">
        <f>IFERROR(TablaAforos[[#This Row],[AREA DEL POTRERO]]/TablaAforos[[#This Row],[NUMERO VACAS LOTE]]/TablaAforos[[#This Row],[DIAS OCUPACION]],"")</f>
        <v>78.5</v>
      </c>
      <c r="L5561" s="23">
        <f t="shared" si="960"/>
        <v>2025</v>
      </c>
      <c r="M5561" s="23">
        <f t="shared" si="961"/>
        <v>11</v>
      </c>
      <c r="N5561" s="23">
        <f t="shared" si="962"/>
        <v>9</v>
      </c>
      <c r="O5561" s="23">
        <v>6</v>
      </c>
      <c r="P5561" s="23" t="s">
        <v>225</v>
      </c>
    </row>
    <row r="5562" spans="1:17">
      <c r="A5562" s="45">
        <v>45941</v>
      </c>
      <c r="B5562" s="20" t="s">
        <v>81</v>
      </c>
      <c r="C5562" s="20">
        <v>1</v>
      </c>
      <c r="D5562" s="20">
        <v>57</v>
      </c>
      <c r="E5562" s="20">
        <v>2750</v>
      </c>
      <c r="F5562" s="20">
        <v>36</v>
      </c>
      <c r="G5562" s="20">
        <v>2.1</v>
      </c>
      <c r="H5562" s="20">
        <v>1</v>
      </c>
      <c r="I5562" s="20">
        <v>30</v>
      </c>
      <c r="J5562" s="21">
        <v>99</v>
      </c>
      <c r="K5562" s="22">
        <f>IFERROR(TablaAforos[[#This Row],[AREA DEL POTRERO]]/TablaAforos[[#This Row],[NUMERO VACAS LOTE]]/TablaAforos[[#This Row],[DIAS OCUPACION]],"")</f>
        <v>76.388888888888886</v>
      </c>
      <c r="L5562" s="23">
        <f t="shared" si="960"/>
        <v>2025</v>
      </c>
      <c r="M5562" s="23">
        <f t="shared" si="961"/>
        <v>10</v>
      </c>
      <c r="N5562" s="23">
        <f t="shared" si="962"/>
        <v>11</v>
      </c>
      <c r="O5562" s="23">
        <v>6</v>
      </c>
      <c r="P5562" s="23" t="s">
        <v>220</v>
      </c>
    </row>
    <row r="5563" spans="1:17">
      <c r="J5563" s="21"/>
      <c r="K5563" s="22" t="str">
        <f>IFERROR(TablaAforos[[#This Row],[AREA DEL POTRERO]]/TablaAforos[[#This Row],[NUMERO VACAS LOTE]]/TablaAforos[[#This Row],[DIAS OCUPACION]],"")</f>
        <v/>
      </c>
      <c r="L5563" s="23">
        <f t="shared" si="960"/>
        <v>1900</v>
      </c>
      <c r="M5563" s="23">
        <f t="shared" si="961"/>
        <v>1</v>
      </c>
      <c r="N5563" s="23">
        <f t="shared" si="962"/>
        <v>0</v>
      </c>
    </row>
    <row r="5564" spans="1:17">
      <c r="J5564" s="21"/>
      <c r="K5564" s="22" t="str">
        <f>IFERROR(TablaAforos[[#This Row],[AREA DEL POTRERO]]/TablaAforos[[#This Row],[NUMERO VACAS LOTE]]/TablaAforos[[#This Row],[DIAS OCUPACION]],"")</f>
        <v/>
      </c>
      <c r="L5564" s="23">
        <f t="shared" si="960"/>
        <v>1900</v>
      </c>
      <c r="M5564" s="23">
        <f t="shared" si="961"/>
        <v>1</v>
      </c>
      <c r="N5564" s="23">
        <f t="shared" si="962"/>
        <v>0</v>
      </c>
    </row>
    <row r="5565" spans="1:17">
      <c r="J5565" s="21"/>
      <c r="K5565" s="22" t="str">
        <f>IFERROR(TablaAforos[[#This Row],[AREA DEL POTRERO]]/TablaAforos[[#This Row],[NUMERO VACAS LOTE]]/TablaAforos[[#This Row],[DIAS OCUPACION]],"")</f>
        <v/>
      </c>
      <c r="L5565" s="23">
        <f t="shared" si="960"/>
        <v>1900</v>
      </c>
      <c r="M5565" s="23">
        <f t="shared" si="961"/>
        <v>1</v>
      </c>
      <c r="N5565" s="23">
        <f t="shared" si="962"/>
        <v>0</v>
      </c>
    </row>
  </sheetData>
  <sheetProtection selectLockedCells="1" sort="0"/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K115"/>
  <sheetViews>
    <sheetView topLeftCell="A103" workbookViewId="0">
      <selection activeCell="F13" sqref="F13"/>
    </sheetView>
  </sheetViews>
  <sheetFormatPr baseColWidth="10" defaultRowHeight="15"/>
  <cols>
    <col min="1" max="1" width="14.7109375" bestFit="1" customWidth="1"/>
    <col min="2" max="2" width="15.28515625" customWidth="1"/>
    <col min="7" max="7" width="11.85546875" bestFit="1" customWidth="1"/>
    <col min="8" max="9" width="17.5703125" customWidth="1"/>
    <col min="10" max="10" width="23" customWidth="1"/>
    <col min="11" max="12" width="16.140625" customWidth="1"/>
    <col min="13" max="14" width="12" customWidth="1"/>
    <col min="15" max="15" width="7" customWidth="1"/>
    <col min="16" max="21" width="12" customWidth="1"/>
    <col min="22" max="22" width="12.5703125" bestFit="1" customWidth="1"/>
  </cols>
  <sheetData>
    <row r="1" spans="1:11">
      <c r="A1" t="s">
        <v>0</v>
      </c>
      <c r="B1" t="s">
        <v>109</v>
      </c>
      <c r="C1" t="s">
        <v>110</v>
      </c>
      <c r="D1" t="s">
        <v>111</v>
      </c>
      <c r="E1" t="s">
        <v>112</v>
      </c>
    </row>
    <row r="2" spans="1:11" ht="18.75">
      <c r="A2" s="72">
        <v>44896</v>
      </c>
      <c r="B2" s="73">
        <v>1867</v>
      </c>
      <c r="C2" s="73">
        <v>95</v>
      </c>
      <c r="D2" s="82">
        <f>Tabla6[[#This Row],[LECHE L TANQ]]/Tabla6[[#This Row],[VACAS]]</f>
        <v>19.652631578947368</v>
      </c>
      <c r="E2" s="82">
        <v>225</v>
      </c>
    </row>
    <row r="3" spans="1:11" ht="18.75">
      <c r="A3" s="72">
        <v>44897</v>
      </c>
      <c r="B3" s="71">
        <v>1961</v>
      </c>
      <c r="C3" s="71">
        <v>97</v>
      </c>
      <c r="D3" s="82">
        <f>Tabla6[[#This Row],[LECHE L TANQ]]/Tabla6[[#This Row],[VACAS]]</f>
        <v>20.216494845360824</v>
      </c>
      <c r="E3" s="82"/>
      <c r="I3" s="67" t="s">
        <v>105</v>
      </c>
      <c r="J3" s="84" t="s">
        <v>115</v>
      </c>
      <c r="K3" t="s">
        <v>114</v>
      </c>
    </row>
    <row r="4" spans="1:11" ht="18.75">
      <c r="A4" s="72">
        <v>44898</v>
      </c>
      <c r="B4" s="73">
        <v>1923</v>
      </c>
      <c r="C4" s="73">
        <v>97</v>
      </c>
      <c r="D4" s="82">
        <f>Tabla6[[#This Row],[LECHE L TANQ]]/Tabla6[[#This Row],[VACAS]]</f>
        <v>19.824742268041238</v>
      </c>
      <c r="E4" s="82">
        <v>226</v>
      </c>
      <c r="I4" s="83">
        <v>44991</v>
      </c>
      <c r="J4" s="84">
        <v>23.897959183673468</v>
      </c>
      <c r="K4" s="155">
        <v>219</v>
      </c>
    </row>
    <row r="5" spans="1:11" ht="18.75">
      <c r="A5" s="72">
        <v>44899</v>
      </c>
      <c r="B5" s="71">
        <v>1905</v>
      </c>
      <c r="C5" s="71">
        <v>98</v>
      </c>
      <c r="D5" s="82">
        <f>Tabla6[[#This Row],[LECHE L TANQ]]/Tabla6[[#This Row],[VACAS]]</f>
        <v>19.438775510204081</v>
      </c>
      <c r="E5" s="82">
        <v>227</v>
      </c>
      <c r="I5" s="83">
        <v>44992</v>
      </c>
      <c r="J5" s="84">
        <v>23.316326530612244</v>
      </c>
      <c r="K5" s="155">
        <v>220</v>
      </c>
    </row>
    <row r="6" spans="1:11" ht="18.75">
      <c r="A6" s="72">
        <v>44900</v>
      </c>
      <c r="B6" s="73">
        <v>1923</v>
      </c>
      <c r="C6" s="73">
        <v>98</v>
      </c>
      <c r="D6" s="82">
        <f>Tabla6[[#This Row],[LECHE L TANQ]]/Tabla6[[#This Row],[VACAS]]</f>
        <v>19.622448979591837</v>
      </c>
      <c r="E6" s="82">
        <v>226</v>
      </c>
      <c r="I6" s="83">
        <v>44993</v>
      </c>
      <c r="J6" s="84">
        <v>23.316326530612244</v>
      </c>
      <c r="K6" s="155">
        <v>218</v>
      </c>
    </row>
    <row r="7" spans="1:11" ht="18.75">
      <c r="A7" s="72">
        <v>44901</v>
      </c>
      <c r="B7" s="71">
        <v>1900</v>
      </c>
      <c r="C7" s="71">
        <v>97</v>
      </c>
      <c r="D7" s="82">
        <f>Tabla6[[#This Row],[LECHE L TANQ]]/Tabla6[[#This Row],[VACAS]]</f>
        <v>19.587628865979383</v>
      </c>
      <c r="E7" s="82">
        <v>223</v>
      </c>
      <c r="I7" s="83">
        <v>44994</v>
      </c>
      <c r="J7" s="84">
        <v>23.224489795918366</v>
      </c>
      <c r="K7" s="155">
        <v>215</v>
      </c>
    </row>
    <row r="8" spans="1:11" ht="18.75">
      <c r="A8" s="72">
        <v>44902</v>
      </c>
      <c r="B8" s="73">
        <v>1942</v>
      </c>
      <c r="C8" s="73">
        <v>96</v>
      </c>
      <c r="D8" s="82">
        <f>Tabla6[[#This Row],[LECHE L TANQ]]/Tabla6[[#This Row],[VACAS]]</f>
        <v>20.229166666666668</v>
      </c>
      <c r="E8" s="82">
        <v>224</v>
      </c>
      <c r="I8" s="83">
        <v>44995</v>
      </c>
      <c r="J8" s="84">
        <v>23.282828282828284</v>
      </c>
      <c r="K8" s="155">
        <v>213</v>
      </c>
    </row>
    <row r="9" spans="1:11" ht="18.75">
      <c r="A9" s="72">
        <v>44903</v>
      </c>
      <c r="B9" s="71">
        <v>1947</v>
      </c>
      <c r="C9" s="71">
        <v>97</v>
      </c>
      <c r="D9" s="82">
        <f>Tabla6[[#This Row],[LECHE L TANQ]]/Tabla6[[#This Row],[VACAS]]</f>
        <v>20.072164948453608</v>
      </c>
      <c r="E9" s="82">
        <v>223</v>
      </c>
      <c r="I9" s="83">
        <v>44996</v>
      </c>
      <c r="J9" s="84">
        <v>23.565656565656564</v>
      </c>
      <c r="K9" s="155">
        <v>214</v>
      </c>
    </row>
    <row r="10" spans="1:11" ht="18.75">
      <c r="A10" s="72">
        <v>44904</v>
      </c>
      <c r="B10" s="73">
        <v>1928</v>
      </c>
      <c r="C10" s="73">
        <v>98</v>
      </c>
      <c r="D10" s="82">
        <f>Tabla6[[#This Row],[LECHE L TANQ]]/Tabla6[[#This Row],[VACAS]]</f>
        <v>19.673469387755102</v>
      </c>
      <c r="E10" s="82">
        <v>224</v>
      </c>
      <c r="I10" s="83">
        <v>44997</v>
      </c>
      <c r="J10" s="84">
        <v>23.61</v>
      </c>
      <c r="K10" s="155">
        <v>215</v>
      </c>
    </row>
    <row r="11" spans="1:11" ht="18.75">
      <c r="A11" s="72">
        <v>44905</v>
      </c>
      <c r="B11" s="71">
        <v>1933</v>
      </c>
      <c r="C11" s="71">
        <v>98</v>
      </c>
      <c r="D11" s="82">
        <f>Tabla6[[#This Row],[LECHE L TANQ]]/Tabla6[[#This Row],[VACAS]]</f>
        <v>19.724489795918366</v>
      </c>
      <c r="E11" s="82">
        <v>223</v>
      </c>
      <c r="I11" s="83">
        <v>44998</v>
      </c>
      <c r="J11" s="84">
        <v>23.98</v>
      </c>
      <c r="K11" s="155">
        <v>216</v>
      </c>
    </row>
    <row r="12" spans="1:11" ht="18.75">
      <c r="A12" s="72">
        <v>44906</v>
      </c>
      <c r="B12" s="73">
        <v>1947</v>
      </c>
      <c r="C12" s="73">
        <v>99</v>
      </c>
      <c r="D12" s="82">
        <f>Tabla6[[#This Row],[LECHE L TANQ]]/Tabla6[[#This Row],[VACAS]]</f>
        <v>19.666666666666668</v>
      </c>
      <c r="E12" s="82">
        <v>223</v>
      </c>
      <c r="I12" s="83">
        <v>44999</v>
      </c>
      <c r="J12" s="84">
        <v>23.47</v>
      </c>
      <c r="K12" s="155">
        <v>217</v>
      </c>
    </row>
    <row r="13" spans="1:11" ht="18.75">
      <c r="A13" s="72">
        <v>44907</v>
      </c>
      <c r="B13" s="71">
        <v>2017</v>
      </c>
      <c r="C13" s="71">
        <v>99</v>
      </c>
      <c r="D13" s="82">
        <f>Tabla6[[#This Row],[LECHE L TANQ]]/Tabla6[[#This Row],[VACAS]]</f>
        <v>20.373737373737374</v>
      </c>
      <c r="E13" s="82">
        <v>224</v>
      </c>
      <c r="I13" s="83">
        <v>45000</v>
      </c>
      <c r="J13" s="84">
        <v>23.19</v>
      </c>
      <c r="K13" s="155">
        <v>210</v>
      </c>
    </row>
    <row r="14" spans="1:11" ht="18.75">
      <c r="A14" s="72">
        <v>44908</v>
      </c>
      <c r="B14" s="73">
        <v>1956</v>
      </c>
      <c r="C14" s="73">
        <v>99</v>
      </c>
      <c r="D14" s="82">
        <f>Tabla6[[#This Row],[LECHE L TANQ]]/Tabla6[[#This Row],[VACAS]]</f>
        <v>19.757575757575758</v>
      </c>
      <c r="E14" s="82">
        <v>222</v>
      </c>
      <c r="I14" s="83">
        <v>45001</v>
      </c>
      <c r="J14" s="84">
        <v>22.298076923076923</v>
      </c>
      <c r="K14" s="155">
        <v>207</v>
      </c>
    </row>
    <row r="15" spans="1:11" ht="18.75">
      <c r="A15" s="72">
        <v>44909</v>
      </c>
      <c r="B15" s="71">
        <v>2036</v>
      </c>
      <c r="C15" s="71">
        <v>99</v>
      </c>
      <c r="D15" s="82">
        <f>Tabla6[[#This Row],[LECHE L TANQ]]/Tabla6[[#This Row],[VACAS]]</f>
        <v>20.565656565656564</v>
      </c>
      <c r="E15" s="82">
        <v>220</v>
      </c>
      <c r="I15" s="83">
        <v>45002</v>
      </c>
      <c r="J15" s="84">
        <v>23.147058823529413</v>
      </c>
      <c r="K15" s="155">
        <v>209</v>
      </c>
    </row>
    <row r="16" spans="1:11" ht="18.75">
      <c r="A16" s="72">
        <v>44910</v>
      </c>
      <c r="B16" s="73">
        <v>2008</v>
      </c>
      <c r="C16" s="73">
        <v>101</v>
      </c>
      <c r="D16" s="82">
        <f>Tabla6[[#This Row],[LECHE L TANQ]]/Tabla6[[#This Row],[VACAS]]</f>
        <v>19.881188118811881</v>
      </c>
      <c r="E16" s="82">
        <v>221</v>
      </c>
      <c r="I16" s="83">
        <v>45003</v>
      </c>
      <c r="J16" s="84">
        <v>23.196078431372548</v>
      </c>
      <c r="K16" s="155">
        <v>210</v>
      </c>
    </row>
    <row r="17" spans="1:11" ht="18.75">
      <c r="A17" s="72">
        <v>44911</v>
      </c>
      <c r="B17" s="71">
        <v>1994</v>
      </c>
      <c r="C17" s="71">
        <v>102</v>
      </c>
      <c r="D17" s="82">
        <f>Tabla6[[#This Row],[LECHE L TANQ]]/Tabla6[[#This Row],[VACAS]]</f>
        <v>19.549019607843139</v>
      </c>
      <c r="E17" s="82">
        <v>220</v>
      </c>
      <c r="I17" s="83">
        <v>45004</v>
      </c>
      <c r="J17" s="84">
        <v>23.950980392156861</v>
      </c>
      <c r="K17" s="155">
        <v>210</v>
      </c>
    </row>
    <row r="18" spans="1:11" ht="18.75">
      <c r="A18" s="72">
        <v>44912</v>
      </c>
      <c r="B18" s="73">
        <v>1980</v>
      </c>
      <c r="C18" s="73">
        <v>102</v>
      </c>
      <c r="D18" s="82">
        <f>Tabla6[[#This Row],[LECHE L TANQ]]/Tabla6[[#This Row],[VACAS]]</f>
        <v>19.411764705882351</v>
      </c>
      <c r="E18" s="82">
        <v>221</v>
      </c>
      <c r="I18" s="83">
        <v>45005</v>
      </c>
      <c r="J18" s="84">
        <v>23.911764705882351</v>
      </c>
      <c r="K18" s="155">
        <v>208</v>
      </c>
    </row>
    <row r="19" spans="1:11" ht="18.75">
      <c r="A19" s="72">
        <v>44913</v>
      </c>
      <c r="B19" s="71">
        <v>1994</v>
      </c>
      <c r="C19" s="71">
        <v>102</v>
      </c>
      <c r="D19" s="82">
        <f>Tabla6[[#This Row],[LECHE L TANQ]]/Tabla6[[#This Row],[VACAS]]</f>
        <v>19.549019607843139</v>
      </c>
      <c r="E19" s="82">
        <v>222</v>
      </c>
      <c r="I19" s="83">
        <v>45006</v>
      </c>
      <c r="J19" s="84">
        <v>22.96153846153846</v>
      </c>
      <c r="K19" s="155" t="e">
        <v>#DIV/0!</v>
      </c>
    </row>
    <row r="20" spans="1:11" ht="18.75">
      <c r="A20" s="72">
        <v>44914</v>
      </c>
      <c r="B20" s="73">
        <v>2017</v>
      </c>
      <c r="C20" s="73">
        <v>102</v>
      </c>
      <c r="D20" s="82">
        <f>Tabla6[[#This Row],[LECHE L TANQ]]/Tabla6[[#This Row],[VACAS]]</f>
        <v>19.774509803921568</v>
      </c>
      <c r="E20" s="82">
        <v>222</v>
      </c>
      <c r="I20" s="83">
        <v>45007</v>
      </c>
      <c r="J20" s="84">
        <v>23.26923076923077</v>
      </c>
      <c r="K20" s="155"/>
    </row>
    <row r="21" spans="1:11" ht="18.75">
      <c r="A21" s="72">
        <v>44915</v>
      </c>
      <c r="B21" s="71">
        <v>2017</v>
      </c>
      <c r="C21" s="71">
        <v>102</v>
      </c>
      <c r="D21" s="82">
        <f>Tabla6[[#This Row],[LECHE L TANQ]]/Tabla6[[#This Row],[VACAS]]</f>
        <v>19.774509803921568</v>
      </c>
      <c r="E21" s="82">
        <v>224</v>
      </c>
      <c r="I21" s="83">
        <v>45008</v>
      </c>
      <c r="J21" s="84">
        <v>23.096153846153847</v>
      </c>
      <c r="K21" s="155"/>
    </row>
    <row r="22" spans="1:11" ht="18.75">
      <c r="A22" s="72">
        <v>44916</v>
      </c>
      <c r="B22" s="73">
        <v>2027</v>
      </c>
      <c r="C22" s="73">
        <v>102</v>
      </c>
      <c r="D22" s="82">
        <f>Tabla6[[#This Row],[LECHE L TANQ]]/Tabla6[[#This Row],[VACAS]]</f>
        <v>19.872549019607842</v>
      </c>
      <c r="E22" s="82">
        <v>222</v>
      </c>
      <c r="I22" s="83" t="s">
        <v>106</v>
      </c>
      <c r="J22" s="84">
        <v>23.371359402346794</v>
      </c>
      <c r="K22" s="155">
        <v>213.4</v>
      </c>
    </row>
    <row r="23" spans="1:11" ht="18.75">
      <c r="A23" s="72">
        <v>44917</v>
      </c>
      <c r="B23" s="71">
        <v>2064</v>
      </c>
      <c r="C23" s="71">
        <v>102</v>
      </c>
      <c r="D23" s="82">
        <f>Tabla6[[#This Row],[LECHE L TANQ]]/Tabla6[[#This Row],[VACAS]]</f>
        <v>20.235294117647058</v>
      </c>
      <c r="E23" s="82">
        <v>223</v>
      </c>
    </row>
    <row r="24" spans="1:11" ht="18.75">
      <c r="A24" s="72">
        <v>44918</v>
      </c>
      <c r="B24" s="73">
        <v>2032</v>
      </c>
      <c r="C24" s="73">
        <v>103</v>
      </c>
      <c r="D24" s="82">
        <f>Tabla6[[#This Row],[LECHE L TANQ]]/Tabla6[[#This Row],[VACAS]]</f>
        <v>19.728155339805824</v>
      </c>
      <c r="E24" s="82">
        <v>221</v>
      </c>
    </row>
    <row r="25" spans="1:11" ht="18.75">
      <c r="A25" s="72">
        <v>44919</v>
      </c>
      <c r="B25" s="71">
        <v>2046</v>
      </c>
      <c r="C25" s="71">
        <v>104</v>
      </c>
      <c r="D25" s="82">
        <f>Tabla6[[#This Row],[LECHE L TANQ]]/Tabla6[[#This Row],[VACAS]]</f>
        <v>19.673076923076923</v>
      </c>
      <c r="E25" s="82">
        <v>216</v>
      </c>
    </row>
    <row r="26" spans="1:11" ht="18.75">
      <c r="A26" s="72">
        <v>44920</v>
      </c>
      <c r="B26" s="73">
        <v>2046</v>
      </c>
      <c r="C26" s="73">
        <v>106</v>
      </c>
      <c r="D26" s="82">
        <f>Tabla6[[#This Row],[LECHE L TANQ]]/Tabla6[[#This Row],[VACAS]]</f>
        <v>19.30188679245283</v>
      </c>
      <c r="E26" s="82">
        <v>212</v>
      </c>
    </row>
    <row r="27" spans="1:11" ht="18.75">
      <c r="A27" s="72">
        <v>44921</v>
      </c>
      <c r="B27" s="71">
        <v>2187</v>
      </c>
      <c r="C27" s="71">
        <v>106</v>
      </c>
      <c r="D27" s="82">
        <f>Tabla6[[#This Row],[LECHE L TANQ]]/Tabla6[[#This Row],[VACAS]]</f>
        <v>20.632075471698112</v>
      </c>
      <c r="E27" s="82">
        <v>213</v>
      </c>
    </row>
    <row r="28" spans="1:11" ht="18.75">
      <c r="A28" s="72">
        <v>44922</v>
      </c>
      <c r="B28" s="73">
        <v>2119</v>
      </c>
      <c r="C28" s="73">
        <v>100</v>
      </c>
      <c r="D28" s="82">
        <f>Tabla6[[#This Row],[LECHE L TANQ]]/Tabla6[[#This Row],[VACAS]]</f>
        <v>21.19</v>
      </c>
      <c r="E28" s="82">
        <v>214</v>
      </c>
    </row>
    <row r="29" spans="1:11" ht="18.75">
      <c r="A29" s="72">
        <v>44923</v>
      </c>
      <c r="B29" s="71">
        <v>2114</v>
      </c>
      <c r="C29" s="71">
        <v>101</v>
      </c>
      <c r="D29" s="82">
        <f>Tabla6[[#This Row],[LECHE L TANQ]]/Tabla6[[#This Row],[VACAS]]</f>
        <v>20.93069306930693</v>
      </c>
      <c r="E29" s="82">
        <v>215</v>
      </c>
    </row>
    <row r="30" spans="1:11" ht="18.75">
      <c r="A30" s="72">
        <v>44924</v>
      </c>
      <c r="B30" s="73">
        <v>2178</v>
      </c>
      <c r="C30" s="73">
        <v>101</v>
      </c>
      <c r="D30" s="82">
        <f>Tabla6[[#This Row],[LECHE L TANQ]]/Tabla6[[#This Row],[VACAS]]</f>
        <v>21.564356435643564</v>
      </c>
      <c r="E30" s="82">
        <v>214</v>
      </c>
    </row>
    <row r="31" spans="1:11" ht="18.75">
      <c r="A31" s="72">
        <v>44925</v>
      </c>
      <c r="B31" s="71">
        <v>2248</v>
      </c>
      <c r="C31" s="71">
        <v>102</v>
      </c>
      <c r="D31" s="82">
        <f>Tabla6[[#This Row],[LECHE L TANQ]]/Tabla6[[#This Row],[VACAS]]</f>
        <v>22.03921568627451</v>
      </c>
      <c r="E31" s="82">
        <v>215</v>
      </c>
    </row>
    <row r="32" spans="1:11" ht="18.75">
      <c r="A32" s="72">
        <v>44926</v>
      </c>
      <c r="B32" s="73">
        <v>2295</v>
      </c>
      <c r="C32" s="73">
        <v>102</v>
      </c>
      <c r="D32" s="82">
        <f>Tabla6[[#This Row],[LECHE L TANQ]]/Tabla6[[#This Row],[VACAS]]</f>
        <v>22.5</v>
      </c>
      <c r="E32" s="82">
        <v>213</v>
      </c>
    </row>
    <row r="33" spans="1:5" ht="18.75">
      <c r="A33" s="72">
        <v>44927</v>
      </c>
      <c r="B33" s="71">
        <v>2272</v>
      </c>
      <c r="C33" s="71">
        <v>103</v>
      </c>
      <c r="D33" s="82">
        <f>Tabla6[[#This Row],[LECHE L TANQ]]/Tabla6[[#This Row],[VACAS]]</f>
        <v>22.058252427184467</v>
      </c>
      <c r="E33" s="82">
        <v>208</v>
      </c>
    </row>
    <row r="34" spans="1:5" ht="18.75">
      <c r="A34" s="72">
        <v>44928</v>
      </c>
      <c r="B34" s="73">
        <v>2295</v>
      </c>
      <c r="C34" s="73">
        <v>104</v>
      </c>
      <c r="D34" s="82">
        <f>Tabla6[[#This Row],[LECHE L TANQ]]/Tabla6[[#This Row],[VACAS]]</f>
        <v>22.067307692307693</v>
      </c>
      <c r="E34" s="82">
        <v>209</v>
      </c>
    </row>
    <row r="35" spans="1:5" ht="18.75">
      <c r="A35" s="72">
        <v>44929</v>
      </c>
      <c r="B35" s="71">
        <v>2295</v>
      </c>
      <c r="C35" s="71">
        <v>106</v>
      </c>
      <c r="D35" s="82">
        <f>Tabla6[[#This Row],[LECHE L TANQ]]/Tabla6[[#This Row],[VACAS]]</f>
        <v>21.650943396226417</v>
      </c>
      <c r="E35" s="82">
        <v>209</v>
      </c>
    </row>
    <row r="36" spans="1:5" ht="18.75">
      <c r="A36" s="72">
        <v>44930</v>
      </c>
      <c r="B36" s="73">
        <v>2225</v>
      </c>
      <c r="C36" s="73">
        <v>106</v>
      </c>
      <c r="D36" s="82">
        <f>Tabla6[[#This Row],[LECHE L TANQ]]/Tabla6[[#This Row],[VACAS]]</f>
        <v>20.990566037735849</v>
      </c>
      <c r="E36" s="82">
        <v>210</v>
      </c>
    </row>
    <row r="37" spans="1:5" ht="18.75">
      <c r="A37" s="72">
        <v>44931</v>
      </c>
      <c r="B37" s="71">
        <v>2178</v>
      </c>
      <c r="C37" s="71">
        <v>106</v>
      </c>
      <c r="D37" s="82">
        <f>Tabla6[[#This Row],[LECHE L TANQ]]/Tabla6[[#This Row],[VACAS]]</f>
        <v>20.547169811320753</v>
      </c>
      <c r="E37" s="82">
        <v>208</v>
      </c>
    </row>
    <row r="38" spans="1:5" ht="18.75">
      <c r="A38" s="72">
        <v>44932</v>
      </c>
      <c r="B38" s="73">
        <v>2272</v>
      </c>
      <c r="C38" s="73">
        <v>107</v>
      </c>
      <c r="D38" s="82">
        <f>Tabla6[[#This Row],[LECHE L TANQ]]/Tabla6[[#This Row],[VACAS]]</f>
        <v>21.233644859813083</v>
      </c>
      <c r="E38" s="82">
        <v>209</v>
      </c>
    </row>
    <row r="39" spans="1:5" ht="18.75">
      <c r="A39" s="72">
        <v>44933</v>
      </c>
      <c r="B39" s="71">
        <v>2262</v>
      </c>
      <c r="C39" s="71">
        <v>107</v>
      </c>
      <c r="D39" s="78">
        <f>Tabla6[[#This Row],[LECHE L TANQ]]/Tabla6[[#This Row],[VACAS]]</f>
        <v>21.140186915887849</v>
      </c>
      <c r="E39" s="78">
        <v>210</v>
      </c>
    </row>
    <row r="40" spans="1:5" ht="18.75">
      <c r="A40" s="72">
        <v>44934</v>
      </c>
      <c r="B40" s="73">
        <v>2366</v>
      </c>
      <c r="C40" s="73">
        <v>107</v>
      </c>
      <c r="D40" s="76">
        <f>Tabla6[[#This Row],[LECHE L TANQ]]/Tabla6[[#This Row],[VACAS]]</f>
        <v>22.11214953271028</v>
      </c>
      <c r="E40" s="76">
        <v>210</v>
      </c>
    </row>
    <row r="41" spans="1:5" ht="18.75">
      <c r="A41" s="70">
        <v>44935</v>
      </c>
      <c r="B41" s="71">
        <v>2319</v>
      </c>
      <c r="C41" s="71">
        <v>106</v>
      </c>
      <c r="D41" s="77">
        <f>Tabla6[[#This Row],[LECHE L TANQ]]/Tabla6[[#This Row],[VACAS]]</f>
        <v>21.877358490566039</v>
      </c>
      <c r="E41" s="77">
        <v>211</v>
      </c>
    </row>
    <row r="42" spans="1:5" ht="18.75">
      <c r="A42" s="72">
        <v>44936</v>
      </c>
      <c r="B42" s="73">
        <v>2375</v>
      </c>
      <c r="C42" s="73">
        <v>107</v>
      </c>
      <c r="D42" s="78">
        <f>Tabla6[[#This Row],[LECHE L TANQ]]/Tabla6[[#This Row],[VACAS]]</f>
        <v>22.196261682242991</v>
      </c>
      <c r="E42" s="78">
        <v>212</v>
      </c>
    </row>
    <row r="43" spans="1:5" ht="18.75">
      <c r="A43" s="70">
        <v>44937</v>
      </c>
      <c r="B43" s="71">
        <v>2295</v>
      </c>
      <c r="C43" s="71">
        <v>100</v>
      </c>
      <c r="D43" s="77">
        <f>Tabla6[[#This Row],[LECHE L TANQ]]/Tabla6[[#This Row],[VACAS]]</f>
        <v>22.95</v>
      </c>
      <c r="E43" s="77">
        <v>207</v>
      </c>
    </row>
    <row r="44" spans="1:5" ht="18.75">
      <c r="A44" s="72">
        <v>44938</v>
      </c>
      <c r="B44" s="73">
        <v>2379</v>
      </c>
      <c r="C44" s="73">
        <v>100</v>
      </c>
      <c r="D44" s="78">
        <f>Tabla6[[#This Row],[LECHE L TANQ]]/Tabla6[[#This Row],[VACAS]]</f>
        <v>23.79</v>
      </c>
      <c r="E44" s="78">
        <v>208</v>
      </c>
    </row>
    <row r="45" spans="1:5" ht="18.75">
      <c r="A45" s="70">
        <v>44939</v>
      </c>
      <c r="B45" s="71">
        <v>2420</v>
      </c>
      <c r="C45" s="71">
        <v>102</v>
      </c>
      <c r="D45" s="77">
        <f>Tabla6[[#This Row],[LECHE L TANQ]]/Tabla6[[#This Row],[VACAS]]</f>
        <v>23.725490196078432</v>
      </c>
      <c r="E45" s="77">
        <v>209</v>
      </c>
    </row>
    <row r="46" spans="1:5" ht="18.75">
      <c r="A46" s="72">
        <v>44940</v>
      </c>
      <c r="B46" s="73">
        <v>2366</v>
      </c>
      <c r="C46" s="73">
        <v>102</v>
      </c>
      <c r="D46" s="78">
        <f>Tabla6[[#This Row],[LECHE L TANQ]]/Tabla6[[#This Row],[VACAS]]</f>
        <v>23.196078431372548</v>
      </c>
      <c r="E46" s="78">
        <v>209</v>
      </c>
    </row>
    <row r="47" spans="1:5" ht="18.75">
      <c r="A47" s="70">
        <v>44941</v>
      </c>
      <c r="B47" s="71">
        <v>2402</v>
      </c>
      <c r="C47" s="71">
        <v>102</v>
      </c>
      <c r="D47" s="77">
        <f>Tabla6[[#This Row],[LECHE L TANQ]]/Tabla6[[#This Row],[VACAS]]</f>
        <v>23.549019607843139</v>
      </c>
      <c r="E47" s="77">
        <v>208</v>
      </c>
    </row>
    <row r="48" spans="1:5" ht="18.75">
      <c r="A48" s="72">
        <v>44942</v>
      </c>
      <c r="B48" s="73">
        <v>2375</v>
      </c>
      <c r="C48" s="73">
        <v>102</v>
      </c>
      <c r="D48" s="78">
        <f>Tabla6[[#This Row],[LECHE L TANQ]]/Tabla6[[#This Row],[VACAS]]</f>
        <v>23.284313725490197</v>
      </c>
      <c r="E48" s="78">
        <v>209</v>
      </c>
    </row>
    <row r="49" spans="1:8" ht="18.75">
      <c r="A49" s="70">
        <v>44943</v>
      </c>
      <c r="B49" s="71">
        <v>2411</v>
      </c>
      <c r="C49" s="71">
        <v>102</v>
      </c>
      <c r="D49" s="77">
        <f>Tabla6[[#This Row],[LECHE L TANQ]]/Tabla6[[#This Row],[VACAS]]</f>
        <v>23.637254901960784</v>
      </c>
      <c r="E49" s="77">
        <v>209</v>
      </c>
    </row>
    <row r="50" spans="1:8" ht="18.75">
      <c r="A50" s="72">
        <v>44944</v>
      </c>
      <c r="B50" s="73">
        <v>2366</v>
      </c>
      <c r="C50" s="73">
        <v>101</v>
      </c>
      <c r="D50" s="78">
        <f>Tabla6[[#This Row],[LECHE L TANQ]]/Tabla6[[#This Row],[VACAS]]</f>
        <v>23.425742574257427</v>
      </c>
      <c r="E50" s="78">
        <v>210</v>
      </c>
    </row>
    <row r="51" spans="1:8" ht="18.75">
      <c r="A51" s="70">
        <v>44945</v>
      </c>
      <c r="B51" s="71">
        <v>2356</v>
      </c>
      <c r="C51" s="71">
        <v>101</v>
      </c>
      <c r="D51" s="77">
        <f>Tabla6[[#This Row],[LECHE L TANQ]]/Tabla6[[#This Row],[VACAS]]</f>
        <v>23.326732673267326</v>
      </c>
      <c r="E51" s="77">
        <v>209</v>
      </c>
    </row>
    <row r="52" spans="1:8" ht="18.75">
      <c r="A52" s="72">
        <v>44946</v>
      </c>
      <c r="B52" s="73">
        <v>2300</v>
      </c>
      <c r="C52" s="73">
        <v>101</v>
      </c>
      <c r="D52" s="78">
        <f>Tabla6[[#This Row],[LECHE L TANQ]]/Tabla6[[#This Row],[VACAS]]</f>
        <v>22.772277227722771</v>
      </c>
      <c r="E52" s="78">
        <v>210</v>
      </c>
    </row>
    <row r="53" spans="1:8" ht="18.75">
      <c r="A53" s="70">
        <v>44947</v>
      </c>
      <c r="B53" s="71">
        <v>2286</v>
      </c>
      <c r="C53" s="71">
        <v>102</v>
      </c>
      <c r="D53" s="77">
        <f>Tabla6[[#This Row],[LECHE L TANQ]]/Tabla6[[#This Row],[VACAS]]</f>
        <v>22.411764705882351</v>
      </c>
      <c r="E53" s="77">
        <v>211</v>
      </c>
    </row>
    <row r="54" spans="1:8" ht="18.75">
      <c r="A54" s="72">
        <v>44948</v>
      </c>
      <c r="B54" s="73">
        <v>2342</v>
      </c>
      <c r="C54" s="73">
        <v>102</v>
      </c>
      <c r="D54" s="78">
        <f>Tabla6[[#This Row],[LECHE L TANQ]]/Tabla6[[#This Row],[VACAS]]</f>
        <v>22.96078431372549</v>
      </c>
      <c r="E54" s="78">
        <v>212</v>
      </c>
    </row>
    <row r="55" spans="1:8" ht="18.75">
      <c r="A55" s="70">
        <v>44949</v>
      </c>
      <c r="B55" s="71">
        <v>2319</v>
      </c>
      <c r="C55" s="71">
        <v>102</v>
      </c>
      <c r="D55" s="77">
        <f>Tabla6[[#This Row],[LECHE L TANQ]]/Tabla6[[#This Row],[VACAS]]</f>
        <v>22.735294117647058</v>
      </c>
      <c r="E55" s="77">
        <v>212</v>
      </c>
    </row>
    <row r="56" spans="1:8" ht="18.75">
      <c r="A56" s="72">
        <v>44950</v>
      </c>
      <c r="B56" s="73">
        <v>2305</v>
      </c>
      <c r="C56" s="73">
        <v>102</v>
      </c>
      <c r="D56" s="78">
        <f>Tabla6[[#This Row],[LECHE L TANQ]]/Tabla6[[#This Row],[VACAS]]</f>
        <v>22.598039215686274</v>
      </c>
      <c r="E56" s="78">
        <v>210</v>
      </c>
    </row>
    <row r="57" spans="1:8" ht="18.75">
      <c r="A57" s="70">
        <v>44951</v>
      </c>
      <c r="B57" s="71">
        <v>2286</v>
      </c>
      <c r="C57" s="71">
        <v>102</v>
      </c>
      <c r="D57" s="77">
        <f>Tabla6[[#This Row],[LECHE L TANQ]]/Tabla6[[#This Row],[VACAS]]</f>
        <v>22.411764705882351</v>
      </c>
      <c r="E57" s="77">
        <v>211</v>
      </c>
    </row>
    <row r="58" spans="1:8" ht="18.75">
      <c r="A58" s="72">
        <v>44952</v>
      </c>
      <c r="B58" s="73">
        <v>2257</v>
      </c>
      <c r="C58" s="73">
        <v>102</v>
      </c>
      <c r="D58" s="78">
        <f>Tabla6[[#This Row],[LECHE L TANQ]]/Tabla6[[#This Row],[VACAS]]</f>
        <v>22.127450980392158</v>
      </c>
      <c r="E58" s="78">
        <v>212</v>
      </c>
    </row>
    <row r="59" spans="1:8" ht="18.75">
      <c r="A59" s="70">
        <v>44953</v>
      </c>
      <c r="B59" s="71">
        <v>2210</v>
      </c>
      <c r="C59" s="71">
        <v>102</v>
      </c>
      <c r="D59" s="77">
        <f>Tabla6[[#This Row],[LECHE L TANQ]]/Tabla6[[#This Row],[VACAS]]</f>
        <v>21.666666666666668</v>
      </c>
      <c r="E59" s="77">
        <v>213</v>
      </c>
    </row>
    <row r="60" spans="1:8" ht="18.75">
      <c r="A60" s="72">
        <v>44954</v>
      </c>
      <c r="B60" s="73">
        <v>2234</v>
      </c>
      <c r="C60" s="73">
        <v>102</v>
      </c>
      <c r="D60" s="78">
        <f>Tabla6[[#This Row],[LECHE L TANQ]]/Tabla6[[#This Row],[VACAS]]</f>
        <v>21.901960784313726</v>
      </c>
      <c r="E60" s="78"/>
    </row>
    <row r="61" spans="1:8" ht="18.75">
      <c r="A61" s="70">
        <v>44955</v>
      </c>
      <c r="B61" s="71">
        <v>2333</v>
      </c>
      <c r="C61" s="71">
        <v>102</v>
      </c>
      <c r="D61" s="77">
        <f>Tabla6[[#This Row],[LECHE L TANQ]]/Tabla6[[#This Row],[VACAS]]</f>
        <v>22.872549019607842</v>
      </c>
      <c r="E61" s="77">
        <v>215</v>
      </c>
    </row>
    <row r="62" spans="1:8" ht="18.75">
      <c r="A62" s="72">
        <v>44956</v>
      </c>
      <c r="B62" s="73">
        <v>2314</v>
      </c>
      <c r="C62" s="73">
        <v>102</v>
      </c>
      <c r="D62" s="78">
        <f>Tabla6[[#This Row],[LECHE L TANQ]]/Tabla6[[#This Row],[VACAS]]</f>
        <v>22.686274509803923</v>
      </c>
      <c r="E62" s="78">
        <v>213</v>
      </c>
    </row>
    <row r="63" spans="1:8" ht="18.75">
      <c r="A63" s="70">
        <v>44957</v>
      </c>
      <c r="B63" s="71">
        <v>2319</v>
      </c>
      <c r="C63" s="71">
        <v>102</v>
      </c>
      <c r="D63" s="77">
        <f>Tabla6[[#This Row],[LECHE L TANQ]]/Tabla6[[#This Row],[VACAS]]</f>
        <v>22.735294117647058</v>
      </c>
      <c r="E63" s="77">
        <v>214</v>
      </c>
    </row>
    <row r="64" spans="1:8" ht="18.75">
      <c r="A64" s="72">
        <v>44958</v>
      </c>
      <c r="B64" s="73">
        <v>2314</v>
      </c>
      <c r="C64" s="73">
        <v>103</v>
      </c>
      <c r="D64" s="78">
        <f>Tabla6[[#This Row],[LECHE L TANQ]]/Tabla6[[#This Row],[VACAS]]</f>
        <v>22.466019417475728</v>
      </c>
      <c r="E64" s="78"/>
      <c r="G64" s="80" t="s">
        <v>113</v>
      </c>
      <c r="H64" s="81">
        <v>44958</v>
      </c>
    </row>
    <row r="65" spans="1:5" ht="18.75">
      <c r="A65" s="70">
        <v>44959</v>
      </c>
      <c r="B65" s="71">
        <v>2309</v>
      </c>
      <c r="C65" s="71">
        <v>98</v>
      </c>
      <c r="D65" s="77">
        <f>Tabla6[[#This Row],[LECHE L TANQ]]/Tabla6[[#This Row],[VACAS]]</f>
        <v>23.561224489795919</v>
      </c>
      <c r="E65" s="77"/>
    </row>
    <row r="66" spans="1:5" ht="18.75">
      <c r="A66" s="72">
        <v>44960</v>
      </c>
      <c r="B66" s="73">
        <v>2267</v>
      </c>
      <c r="C66" s="73">
        <v>96</v>
      </c>
      <c r="D66" s="78">
        <f>Tabla6[[#This Row],[LECHE L TANQ]]/Tabla6[[#This Row],[VACAS]]</f>
        <v>23.614583333333332</v>
      </c>
      <c r="E66" s="78"/>
    </row>
    <row r="67" spans="1:5" ht="18.75">
      <c r="A67" s="70">
        <v>44961</v>
      </c>
      <c r="B67" s="71">
        <v>2187</v>
      </c>
      <c r="C67" s="71">
        <v>96</v>
      </c>
      <c r="D67" s="77">
        <f>Tabla6[[#This Row],[LECHE L TANQ]]/Tabla6[[#This Row],[VACAS]]</f>
        <v>22.78125</v>
      </c>
      <c r="E67" s="77">
        <v>219</v>
      </c>
    </row>
    <row r="68" spans="1:5" ht="18.75">
      <c r="A68" s="72">
        <v>44962</v>
      </c>
      <c r="B68" s="73">
        <v>2236</v>
      </c>
      <c r="C68" s="73">
        <v>96</v>
      </c>
      <c r="D68" s="78">
        <f>Tabla6[[#This Row],[LECHE L TANQ]]/Tabla6[[#This Row],[VACAS]]</f>
        <v>23.291666666666668</v>
      </c>
      <c r="E68" s="78">
        <v>217</v>
      </c>
    </row>
    <row r="69" spans="1:5" ht="18.75">
      <c r="A69" s="70">
        <v>44963</v>
      </c>
      <c r="B69" s="71">
        <v>2248</v>
      </c>
      <c r="C69" s="71">
        <v>96</v>
      </c>
      <c r="D69" s="77">
        <f>Tabla6[[#This Row],[LECHE L TANQ]]/Tabla6[[#This Row],[VACAS]]</f>
        <v>23.416666666666668</v>
      </c>
      <c r="E69" s="77">
        <v>218</v>
      </c>
    </row>
    <row r="70" spans="1:5" ht="18.75">
      <c r="A70" s="72">
        <v>44964</v>
      </c>
      <c r="B70" s="73">
        <v>2203</v>
      </c>
      <c r="C70" s="73">
        <v>97</v>
      </c>
      <c r="D70" s="78">
        <f>Tabla6[[#This Row],[LECHE L TANQ]]/Tabla6[[#This Row],[VACAS]]</f>
        <v>22.711340206185568</v>
      </c>
      <c r="E70" s="78">
        <v>216</v>
      </c>
    </row>
    <row r="71" spans="1:5" ht="18.75">
      <c r="A71" s="70">
        <v>44965</v>
      </c>
      <c r="B71" s="71">
        <v>2319</v>
      </c>
      <c r="C71" s="71">
        <v>97</v>
      </c>
      <c r="D71" s="77">
        <f>Tabla6[[#This Row],[LECHE L TANQ]]/Tabla6[[#This Row],[VACAS]]</f>
        <v>23.907216494845361</v>
      </c>
      <c r="E71" s="77">
        <v>217</v>
      </c>
    </row>
    <row r="72" spans="1:5" ht="18.75">
      <c r="A72" s="72">
        <v>44966</v>
      </c>
      <c r="B72" s="73">
        <v>2366</v>
      </c>
      <c r="C72" s="73">
        <v>98</v>
      </c>
      <c r="D72" s="78">
        <f>Tabla6[[#This Row],[LECHE L TANQ]]/Tabla6[[#This Row],[VACAS]]</f>
        <v>24.142857142857142</v>
      </c>
      <c r="E72" s="78">
        <v>217</v>
      </c>
    </row>
    <row r="73" spans="1:5" ht="18.75">
      <c r="A73" s="70">
        <v>44967</v>
      </c>
      <c r="B73" s="71">
        <v>2332</v>
      </c>
      <c r="C73" s="71">
        <v>98</v>
      </c>
      <c r="D73" s="77">
        <f>Tabla6[[#This Row],[LECHE L TANQ]]/Tabla6[[#This Row],[VACAS]]</f>
        <v>23.795918367346939</v>
      </c>
      <c r="E73" s="77">
        <v>218</v>
      </c>
    </row>
    <row r="74" spans="1:5" ht="18.75">
      <c r="A74" s="72">
        <v>44968</v>
      </c>
      <c r="B74" s="73">
        <v>2332</v>
      </c>
      <c r="C74" s="73">
        <v>98</v>
      </c>
      <c r="D74" s="78">
        <f>Tabla6[[#This Row],[LECHE L TANQ]]/Tabla6[[#This Row],[VACAS]]</f>
        <v>23.795918367346939</v>
      </c>
      <c r="E74" s="78">
        <v>219</v>
      </c>
    </row>
    <row r="75" spans="1:5" ht="18.75">
      <c r="A75" s="70">
        <v>44969</v>
      </c>
      <c r="B75" s="71">
        <v>2267</v>
      </c>
      <c r="C75" s="71">
        <v>98</v>
      </c>
      <c r="D75" s="77">
        <f>Tabla6[[#This Row],[LECHE L TANQ]]/Tabla6[[#This Row],[VACAS]]</f>
        <v>23.132653061224488</v>
      </c>
      <c r="E75" s="77">
        <v>220</v>
      </c>
    </row>
    <row r="76" spans="1:5" ht="18.75">
      <c r="A76" s="72">
        <v>44970</v>
      </c>
      <c r="B76" s="73">
        <v>2281</v>
      </c>
      <c r="C76" s="73">
        <v>100</v>
      </c>
      <c r="D76" s="78">
        <f>Tabla6[[#This Row],[LECHE L TANQ]]/Tabla6[[#This Row],[VACAS]]</f>
        <v>22.81</v>
      </c>
      <c r="E76" s="78">
        <v>220</v>
      </c>
    </row>
    <row r="77" spans="1:5" ht="18.75">
      <c r="A77" s="70">
        <v>44971</v>
      </c>
      <c r="B77" s="71">
        <v>2248</v>
      </c>
      <c r="C77" s="71">
        <v>100</v>
      </c>
      <c r="D77" s="77">
        <f>Tabla6[[#This Row],[LECHE L TANQ]]/Tabla6[[#This Row],[VACAS]]</f>
        <v>22.48</v>
      </c>
      <c r="E77" s="77">
        <v>216</v>
      </c>
    </row>
    <row r="78" spans="1:5" ht="18.75">
      <c r="A78" s="72">
        <v>44972</v>
      </c>
      <c r="B78" s="73">
        <v>2328</v>
      </c>
      <c r="C78" s="73">
        <v>100</v>
      </c>
      <c r="D78" s="78">
        <f>Tabla6[[#This Row],[LECHE L TANQ]]/Tabla6[[#This Row],[VACAS]]</f>
        <v>23.28</v>
      </c>
      <c r="E78" s="78">
        <v>217</v>
      </c>
    </row>
    <row r="79" spans="1:5" ht="18.75">
      <c r="A79" s="70">
        <v>44973</v>
      </c>
      <c r="B79" s="71">
        <v>2272</v>
      </c>
      <c r="C79" s="71">
        <v>101</v>
      </c>
      <c r="D79" s="77">
        <f>Tabla6[[#This Row],[LECHE L TANQ]]/Tabla6[[#This Row],[VACAS]]</f>
        <v>22.495049504950494</v>
      </c>
      <c r="E79" s="77">
        <v>217</v>
      </c>
    </row>
    <row r="80" spans="1:5" ht="18.75">
      <c r="A80" s="72">
        <v>44974</v>
      </c>
      <c r="B80" s="73">
        <v>2286</v>
      </c>
      <c r="C80" s="73">
        <v>101</v>
      </c>
      <c r="D80" s="78">
        <f>Tabla6[[#This Row],[LECHE L TANQ]]/Tabla6[[#This Row],[VACAS]]</f>
        <v>22.633663366336634</v>
      </c>
      <c r="E80" s="78">
        <v>218</v>
      </c>
    </row>
    <row r="81" spans="1:5" ht="18.75">
      <c r="A81" s="70">
        <v>44975</v>
      </c>
      <c r="B81" s="71">
        <v>2281</v>
      </c>
      <c r="C81" s="71">
        <v>101</v>
      </c>
      <c r="D81" s="77">
        <f>Tabla6[[#This Row],[LECHE L TANQ]]/Tabla6[[#This Row],[VACAS]]</f>
        <v>22.584158415841586</v>
      </c>
      <c r="E81" s="77">
        <v>217</v>
      </c>
    </row>
    <row r="82" spans="1:5" ht="18.75">
      <c r="A82" s="72">
        <v>44976</v>
      </c>
      <c r="B82" s="73">
        <v>2300</v>
      </c>
      <c r="C82" s="73">
        <v>102</v>
      </c>
      <c r="D82" s="78">
        <f>Tabla6[[#This Row],[LECHE L TANQ]]/Tabla6[[#This Row],[VACAS]]</f>
        <v>22.549019607843139</v>
      </c>
      <c r="E82" s="78">
        <v>218</v>
      </c>
    </row>
    <row r="83" spans="1:5" ht="18.75">
      <c r="A83" s="70">
        <v>44977</v>
      </c>
      <c r="B83" s="71">
        <v>2356</v>
      </c>
      <c r="C83" s="71">
        <v>102</v>
      </c>
      <c r="D83" s="77">
        <f>Tabla6[[#This Row],[LECHE L TANQ]]/Tabla6[[#This Row],[VACAS]]</f>
        <v>23.098039215686274</v>
      </c>
      <c r="E83" s="77">
        <v>219</v>
      </c>
    </row>
    <row r="84" spans="1:5" ht="18.75">
      <c r="A84" s="72">
        <v>44978</v>
      </c>
      <c r="B84" s="73">
        <v>2328</v>
      </c>
      <c r="C84" s="73">
        <v>101</v>
      </c>
      <c r="D84" s="78">
        <f>Tabla6[[#This Row],[LECHE L TANQ]]/Tabla6[[#This Row],[VACAS]]</f>
        <v>23.049504950495049</v>
      </c>
      <c r="E84" s="78">
        <v>219</v>
      </c>
    </row>
    <row r="85" spans="1:5" ht="18.75">
      <c r="A85" s="70">
        <v>44979</v>
      </c>
      <c r="B85" s="71">
        <v>2295</v>
      </c>
      <c r="C85" s="71">
        <v>101</v>
      </c>
      <c r="D85" s="77">
        <f>Tabla6[[#This Row],[LECHE L TANQ]]/Tabla6[[#This Row],[VACAS]]</f>
        <v>22.722772277227723</v>
      </c>
      <c r="E85" s="77">
        <v>220</v>
      </c>
    </row>
    <row r="86" spans="1:5" ht="18.75">
      <c r="A86" s="74">
        <v>44980</v>
      </c>
      <c r="B86" s="75">
        <v>2257</v>
      </c>
      <c r="C86" s="75">
        <v>101</v>
      </c>
      <c r="D86" s="79">
        <f>Tabla6[[#This Row],[LECHE L TANQ]]/Tabla6[[#This Row],[VACAS]]</f>
        <v>22.346534653465348</v>
      </c>
      <c r="E86" s="79">
        <v>221</v>
      </c>
    </row>
    <row r="87" spans="1:5" ht="18.75">
      <c r="A87" s="74">
        <v>44981</v>
      </c>
      <c r="B87" s="52">
        <v>2257</v>
      </c>
      <c r="C87" s="52">
        <v>101</v>
      </c>
      <c r="D87" s="78">
        <f>Tabla6[[#This Row],[LECHE L TANQ]]/Tabla6[[#This Row],[VACAS]]</f>
        <v>22.346534653465348</v>
      </c>
      <c r="E87" s="78">
        <v>219</v>
      </c>
    </row>
    <row r="88" spans="1:5" ht="18.75">
      <c r="A88" s="74">
        <v>44982</v>
      </c>
      <c r="B88" s="52">
        <v>2146</v>
      </c>
      <c r="C88" s="52">
        <v>95</v>
      </c>
      <c r="D88" s="78">
        <f>Tabla6[[#This Row],[LECHE L TANQ]]/Tabla6[[#This Row],[VACAS]]</f>
        <v>22.589473684210525</v>
      </c>
      <c r="E88" s="78">
        <v>220</v>
      </c>
    </row>
    <row r="89" spans="1:5" ht="18.75">
      <c r="A89" s="74">
        <v>44983</v>
      </c>
      <c r="B89" s="52">
        <v>2155</v>
      </c>
      <c r="C89" s="52">
        <v>96</v>
      </c>
      <c r="D89" s="78">
        <f>Tabla6[[#This Row],[LECHE L TANQ]]/Tabla6[[#This Row],[VACAS]]</f>
        <v>22.447916666666668</v>
      </c>
      <c r="E89" s="78">
        <v>221</v>
      </c>
    </row>
    <row r="90" spans="1:5" ht="18.75">
      <c r="A90" s="74">
        <v>44984</v>
      </c>
      <c r="B90" s="52">
        <v>2220</v>
      </c>
      <c r="C90" s="52">
        <v>96</v>
      </c>
      <c r="D90" s="78">
        <f>Tabla6[[#This Row],[LECHE L TANQ]]/Tabla6[[#This Row],[VACAS]]</f>
        <v>23.125</v>
      </c>
      <c r="E90" s="78">
        <v>221</v>
      </c>
    </row>
    <row r="91" spans="1:5" ht="18.75">
      <c r="A91" s="74">
        <v>44985</v>
      </c>
      <c r="B91" s="52">
        <v>2281</v>
      </c>
      <c r="C91" s="52">
        <v>96</v>
      </c>
      <c r="D91" s="78">
        <f>Tabla6[[#This Row],[LECHE L TANQ]]/Tabla6[[#This Row],[VACAS]]</f>
        <v>23.760416666666668</v>
      </c>
      <c r="E91" s="78">
        <v>222</v>
      </c>
    </row>
    <row r="92" spans="1:5" ht="18.75">
      <c r="A92" s="74">
        <v>44986</v>
      </c>
      <c r="B92" s="52">
        <v>2272</v>
      </c>
      <c r="C92" s="52">
        <v>96</v>
      </c>
      <c r="D92" s="78">
        <f>Tabla6[[#This Row],[LECHE L TANQ]]/Tabla6[[#This Row],[VACAS]]</f>
        <v>23.666666666666668</v>
      </c>
      <c r="E92" s="78">
        <v>221</v>
      </c>
    </row>
    <row r="93" spans="1:5" ht="18.75">
      <c r="A93" s="74">
        <v>44987</v>
      </c>
      <c r="B93" s="52">
        <v>2210</v>
      </c>
      <c r="C93" s="52">
        <v>96</v>
      </c>
      <c r="D93" s="78">
        <f>Tabla6[[#This Row],[LECHE L TANQ]]/Tabla6[[#This Row],[VACAS]]</f>
        <v>23.020833333333332</v>
      </c>
      <c r="E93" s="78">
        <v>221</v>
      </c>
    </row>
    <row r="94" spans="1:5" ht="18.75">
      <c r="A94" s="74">
        <v>44988</v>
      </c>
      <c r="B94" s="52">
        <v>2319</v>
      </c>
      <c r="C94" s="52">
        <v>97</v>
      </c>
      <c r="D94" s="78">
        <f>Tabla6[[#This Row],[LECHE L TANQ]]/Tabla6[[#This Row],[VACAS]]</f>
        <v>23.907216494845361</v>
      </c>
      <c r="E94" s="78">
        <v>222</v>
      </c>
    </row>
    <row r="95" spans="1:5" ht="18.75">
      <c r="A95" s="74">
        <v>44989</v>
      </c>
      <c r="B95" s="52">
        <v>2253</v>
      </c>
      <c r="C95" s="52">
        <v>97</v>
      </c>
      <c r="D95" s="78">
        <f>Tabla6[[#This Row],[LECHE L TANQ]]/Tabla6[[#This Row],[VACAS]]</f>
        <v>23.226804123711339</v>
      </c>
      <c r="E95" s="78">
        <v>221</v>
      </c>
    </row>
    <row r="96" spans="1:5" ht="18.75">
      <c r="A96" s="74">
        <v>44990</v>
      </c>
      <c r="B96" s="52">
        <v>2290</v>
      </c>
      <c r="C96" s="52">
        <v>97</v>
      </c>
      <c r="D96" s="78">
        <f>Tabla6[[#This Row],[LECHE L TANQ]]/Tabla6[[#This Row],[VACAS]]</f>
        <v>23.608247422680414</v>
      </c>
      <c r="E96" s="78">
        <v>218</v>
      </c>
    </row>
    <row r="97" spans="1:5" ht="18.75">
      <c r="A97" s="74">
        <v>44991</v>
      </c>
      <c r="B97" s="52">
        <v>2342</v>
      </c>
      <c r="C97" s="52">
        <v>98</v>
      </c>
      <c r="D97" s="78">
        <f>Tabla6[[#This Row],[LECHE L TANQ]]/Tabla6[[#This Row],[VACAS]]</f>
        <v>23.897959183673468</v>
      </c>
      <c r="E97" s="78">
        <v>219</v>
      </c>
    </row>
    <row r="98" spans="1:5" ht="18.75">
      <c r="A98" s="74">
        <v>44992</v>
      </c>
      <c r="B98" s="52">
        <v>2285</v>
      </c>
      <c r="C98" s="52">
        <v>98</v>
      </c>
      <c r="D98" s="78">
        <f>Tabla6[[#This Row],[LECHE L TANQ]]/Tabla6[[#This Row],[VACAS]]</f>
        <v>23.316326530612244</v>
      </c>
      <c r="E98" s="78">
        <v>220</v>
      </c>
    </row>
    <row r="99" spans="1:5" ht="18.75">
      <c r="A99" s="74">
        <v>44993</v>
      </c>
      <c r="B99" s="52">
        <v>2285</v>
      </c>
      <c r="C99" s="52">
        <v>98</v>
      </c>
      <c r="D99" s="78">
        <f>Tabla6[[#This Row],[LECHE L TANQ]]/Tabla6[[#This Row],[VACAS]]</f>
        <v>23.316326530612244</v>
      </c>
      <c r="E99" s="78">
        <v>218</v>
      </c>
    </row>
    <row r="100" spans="1:5" ht="18.75">
      <c r="A100" s="74">
        <v>44994</v>
      </c>
      <c r="B100" s="52">
        <v>2276</v>
      </c>
      <c r="C100" s="52">
        <v>98</v>
      </c>
      <c r="D100" s="78">
        <f>Tabla6[[#This Row],[LECHE L TANQ]]/Tabla6[[#This Row],[VACAS]]</f>
        <v>23.224489795918366</v>
      </c>
      <c r="E100" s="78">
        <v>215</v>
      </c>
    </row>
    <row r="101" spans="1:5" ht="18.75">
      <c r="A101" s="74">
        <v>44995</v>
      </c>
      <c r="B101" s="52">
        <v>2305</v>
      </c>
      <c r="C101" s="52">
        <v>99</v>
      </c>
      <c r="D101" s="78">
        <f>Tabla6[[#This Row],[LECHE L TANQ]]/Tabla6[[#This Row],[VACAS]]</f>
        <v>23.282828282828284</v>
      </c>
      <c r="E101" s="78">
        <v>213</v>
      </c>
    </row>
    <row r="102" spans="1:5" ht="18.75">
      <c r="A102" s="74">
        <v>44996</v>
      </c>
      <c r="B102" s="52">
        <v>2333</v>
      </c>
      <c r="C102" s="52">
        <v>99</v>
      </c>
      <c r="D102" s="78">
        <f>Tabla6[[#This Row],[LECHE L TANQ]]/Tabla6[[#This Row],[VACAS]]</f>
        <v>23.565656565656564</v>
      </c>
      <c r="E102" s="78">
        <v>214</v>
      </c>
    </row>
    <row r="103" spans="1:5" ht="18.75">
      <c r="A103" s="74">
        <v>44997</v>
      </c>
      <c r="B103" s="52">
        <v>2361</v>
      </c>
      <c r="C103" s="52">
        <v>100</v>
      </c>
      <c r="D103" s="78">
        <f>Tabla6[[#This Row],[LECHE L TANQ]]/Tabla6[[#This Row],[VACAS]]</f>
        <v>23.61</v>
      </c>
      <c r="E103" s="78">
        <v>215</v>
      </c>
    </row>
    <row r="104" spans="1:5" ht="18.75">
      <c r="A104" s="74">
        <v>44998</v>
      </c>
      <c r="B104" s="52">
        <v>2398</v>
      </c>
      <c r="C104" s="52">
        <v>100</v>
      </c>
      <c r="D104" s="78">
        <f>Tabla6[[#This Row],[LECHE L TANQ]]/Tabla6[[#This Row],[VACAS]]</f>
        <v>23.98</v>
      </c>
      <c r="E104" s="78">
        <v>216</v>
      </c>
    </row>
    <row r="105" spans="1:5" ht="18.75">
      <c r="A105" s="74">
        <v>44999</v>
      </c>
      <c r="B105" s="52">
        <v>2347</v>
      </c>
      <c r="C105" s="52">
        <v>100</v>
      </c>
      <c r="D105" s="78">
        <f>Tabla6[[#This Row],[LECHE L TANQ]]/Tabla6[[#This Row],[VACAS]]</f>
        <v>23.47</v>
      </c>
      <c r="E105" s="78">
        <v>217</v>
      </c>
    </row>
    <row r="106" spans="1:5" ht="18.75">
      <c r="A106" s="74">
        <v>45000</v>
      </c>
      <c r="B106" s="52">
        <v>2319</v>
      </c>
      <c r="C106" s="52">
        <v>100</v>
      </c>
      <c r="D106" s="78">
        <f>Tabla6[[#This Row],[LECHE L TANQ]]/Tabla6[[#This Row],[VACAS]]</f>
        <v>23.19</v>
      </c>
      <c r="E106" s="78">
        <v>210</v>
      </c>
    </row>
    <row r="107" spans="1:5" ht="18.75">
      <c r="A107" s="74">
        <v>45001</v>
      </c>
      <c r="B107" s="52">
        <v>2319</v>
      </c>
      <c r="C107" s="52">
        <v>104</v>
      </c>
      <c r="D107" s="78">
        <f>Tabla6[[#This Row],[LECHE L TANQ]]/Tabla6[[#This Row],[VACAS]]</f>
        <v>22.298076923076923</v>
      </c>
      <c r="E107" s="78">
        <v>207</v>
      </c>
    </row>
    <row r="108" spans="1:5" ht="18.75">
      <c r="A108" s="74">
        <v>45002</v>
      </c>
      <c r="B108" s="52">
        <v>2361</v>
      </c>
      <c r="C108" s="52">
        <v>102</v>
      </c>
      <c r="D108" s="78">
        <f>Tabla6[[#This Row],[LECHE L TANQ]]/Tabla6[[#This Row],[VACAS]]</f>
        <v>23.147058823529413</v>
      </c>
      <c r="E108" s="78">
        <v>209</v>
      </c>
    </row>
    <row r="109" spans="1:5" ht="18.75">
      <c r="A109" s="74">
        <v>45003</v>
      </c>
      <c r="B109" s="52">
        <v>2366</v>
      </c>
      <c r="C109" s="52">
        <v>102</v>
      </c>
      <c r="D109" s="78">
        <f>Tabla6[[#This Row],[LECHE L TANQ]]/Tabla6[[#This Row],[VACAS]]</f>
        <v>23.196078431372548</v>
      </c>
      <c r="E109" s="78">
        <v>210</v>
      </c>
    </row>
    <row r="110" spans="1:5" ht="18.75">
      <c r="A110" s="74">
        <v>45004</v>
      </c>
      <c r="B110" s="52">
        <v>2443</v>
      </c>
      <c r="C110" s="52">
        <v>102</v>
      </c>
      <c r="D110" s="82">
        <f>Tabla6[[#This Row],[LECHE L TANQ]]/Tabla6[[#This Row],[VACAS]]</f>
        <v>23.950980392156861</v>
      </c>
      <c r="E110" s="82">
        <v>210</v>
      </c>
    </row>
    <row r="111" spans="1:5" ht="18.75">
      <c r="A111" s="74">
        <v>45005</v>
      </c>
      <c r="B111" s="52">
        <v>2439</v>
      </c>
      <c r="C111" s="52">
        <v>102</v>
      </c>
      <c r="D111" s="82">
        <f>Tabla6[[#This Row],[LECHE L TANQ]]/Tabla6[[#This Row],[VACAS]]</f>
        <v>23.911764705882351</v>
      </c>
      <c r="E111" s="82">
        <v>208</v>
      </c>
    </row>
    <row r="112" spans="1:5" ht="18.75">
      <c r="A112" s="74">
        <v>45006</v>
      </c>
      <c r="B112" s="52">
        <v>2388</v>
      </c>
      <c r="C112" s="52">
        <v>104</v>
      </c>
      <c r="D112" s="82">
        <f>Tabla6[[#This Row],[LECHE L TANQ]]/Tabla6[[#This Row],[VACAS]]</f>
        <v>22.96153846153846</v>
      </c>
      <c r="E112" s="82" t="s">
        <v>116</v>
      </c>
    </row>
    <row r="113" spans="1:5" ht="18.75">
      <c r="A113" s="103">
        <v>45007</v>
      </c>
      <c r="B113" s="104">
        <v>2420</v>
      </c>
      <c r="C113" s="104">
        <v>104</v>
      </c>
      <c r="D113" s="105">
        <f>Tabla6[[#This Row],[LECHE L TANQ]]/Tabla6[[#This Row],[VACAS]]</f>
        <v>23.26923076923077</v>
      </c>
      <c r="E113" s="105"/>
    </row>
    <row r="114" spans="1:5" ht="18.75">
      <c r="A114" s="103">
        <v>45008</v>
      </c>
      <c r="B114" s="104">
        <v>2402</v>
      </c>
      <c r="C114" s="104">
        <v>104</v>
      </c>
      <c r="D114" s="105">
        <f>Tabla6[[#This Row],[LECHE L TANQ]]/Tabla6[[#This Row],[VACAS]]</f>
        <v>23.096153846153847</v>
      </c>
      <c r="E114" s="105"/>
    </row>
    <row r="115" spans="1:5" ht="18.75">
      <c r="A115" s="103">
        <v>45009</v>
      </c>
      <c r="B115" s="104">
        <v>2425</v>
      </c>
      <c r="C115" s="104">
        <v>104</v>
      </c>
      <c r="D115" s="105">
        <f>Tabla6[[#This Row],[LECHE L TANQ]]/Tabla6[[#This Row],[VACAS]]</f>
        <v>23.317307692307693</v>
      </c>
      <c r="E115" s="105"/>
    </row>
  </sheetData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selection activeCell="B26" sqref="B26"/>
    </sheetView>
  </sheetViews>
  <sheetFormatPr baseColWidth="10" defaultRowHeight="15"/>
  <cols>
    <col min="4" max="4" width="13.85546875" bestFit="1" customWidth="1"/>
    <col min="5" max="5" width="13.42578125" bestFit="1" customWidth="1"/>
    <col min="6" max="7" width="12.85546875" customWidth="1"/>
    <col min="8" max="8" width="13.28515625" customWidth="1"/>
    <col min="9" max="9" width="15.42578125" customWidth="1"/>
    <col min="10" max="10" width="13.7109375" customWidth="1"/>
    <col min="11" max="11" width="18.85546875" bestFit="1" customWidth="1"/>
    <col min="12" max="12" width="13.7109375" customWidth="1"/>
  </cols>
  <sheetData>
    <row r="1" spans="1:12">
      <c r="A1" t="s">
        <v>89</v>
      </c>
      <c r="B1" t="s">
        <v>90</v>
      </c>
      <c r="C1" t="s">
        <v>91</v>
      </c>
      <c r="D1" t="s">
        <v>96</v>
      </c>
      <c r="E1" t="s">
        <v>98</v>
      </c>
      <c r="F1" t="s">
        <v>97</v>
      </c>
      <c r="G1" t="s">
        <v>100</v>
      </c>
      <c r="H1" t="s">
        <v>92</v>
      </c>
      <c r="I1" t="s">
        <v>93</v>
      </c>
      <c r="J1" t="s">
        <v>94</v>
      </c>
      <c r="K1" t="s">
        <v>99</v>
      </c>
      <c r="L1" t="s">
        <v>95</v>
      </c>
    </row>
    <row r="2" spans="1:12">
      <c r="A2" s="41">
        <v>44958</v>
      </c>
      <c r="B2" t="s">
        <v>88</v>
      </c>
      <c r="C2">
        <v>7</v>
      </c>
      <c r="D2">
        <v>13123</v>
      </c>
      <c r="E2">
        <v>1</v>
      </c>
      <c r="F2">
        <v>41</v>
      </c>
      <c r="H2">
        <v>4</v>
      </c>
      <c r="K2" t="str">
        <f>IFERROR(((Tabla3[[#This Row],[Aforo entrada]]-Tabla3[[#This Row],[Aforo salida]])*Tabla3[[#This Row],[Area m2]])/(Tabla3[[#This Row],['# Animales]]*Tabla3[[#This Row],[Dias ocupacion]]),"")</f>
        <v/>
      </c>
      <c r="L2" s="59" t="str">
        <f>IFERROR(Tabla3[[#This Row],[Aforo salida]]/Tabla3[[#This Row],[Aforo entrada]],"")</f>
        <v/>
      </c>
    </row>
    <row r="3" spans="1:12">
      <c r="A3" s="41">
        <v>44959</v>
      </c>
      <c r="B3" t="s">
        <v>81</v>
      </c>
      <c r="C3">
        <v>1</v>
      </c>
      <c r="D3">
        <v>1160</v>
      </c>
      <c r="E3">
        <v>1</v>
      </c>
      <c r="F3">
        <v>39</v>
      </c>
      <c r="G3">
        <v>0.5</v>
      </c>
      <c r="H3">
        <v>6</v>
      </c>
      <c r="I3">
        <v>1.9</v>
      </c>
      <c r="J3">
        <v>0.86399999999999999</v>
      </c>
      <c r="K3">
        <f>IFERROR(((Tabla3[[#This Row],[Aforo entrada]]-Tabla3[[#This Row],[Aforo salida]])*Tabla3[[#This Row],[Area m2]])/(Tabla3[[#This Row],['# Animales]]*Tabla3[[#This Row],[Dias ocupacion]]),"")</f>
        <v>61.628717948717949</v>
      </c>
      <c r="L3" s="59">
        <f>IFERROR(Tabla3[[#This Row],[Aforo salida]]/Tabla3[[#This Row],[Aforo entrada]],"")</f>
        <v>0.45473684210526316</v>
      </c>
    </row>
    <row r="4" spans="1:12">
      <c r="A4" s="41">
        <v>44960</v>
      </c>
      <c r="B4" t="s">
        <v>81</v>
      </c>
      <c r="C4">
        <v>1</v>
      </c>
      <c r="D4">
        <v>1160</v>
      </c>
      <c r="E4">
        <v>1</v>
      </c>
      <c r="F4">
        <v>39</v>
      </c>
      <c r="G4">
        <v>0.5</v>
      </c>
      <c r="H4">
        <v>6</v>
      </c>
      <c r="I4">
        <v>1.9</v>
      </c>
      <c r="J4">
        <v>0.86399999999999999</v>
      </c>
      <c r="K4">
        <f>((Tabla3[[#This Row],[Aforo entrada]]-Tabla3[[#This Row],[Aforo salida]])*Tabla3[[#This Row],[Area m2]])/Tabla3[[#This Row],['# Animales]]</f>
        <v>30.814358974358974</v>
      </c>
      <c r="L4" s="59">
        <f>(100%*Tabla3[[#This Row],[Aforo salida]])/Tabla3[[#This Row],[Aforo entrada]]</f>
        <v>0.45473684210526316</v>
      </c>
    </row>
    <row r="7" spans="1:12">
      <c r="B7" s="64" t="s">
        <v>101</v>
      </c>
      <c r="C7" s="64" t="s">
        <v>102</v>
      </c>
      <c r="D7" s="65" t="s">
        <v>104</v>
      </c>
      <c r="E7" s="64" t="s">
        <v>103</v>
      </c>
    </row>
    <row r="8" spans="1:12">
      <c r="B8">
        <v>44.2</v>
      </c>
      <c r="C8">
        <v>22.2</v>
      </c>
      <c r="D8">
        <v>10</v>
      </c>
      <c r="E8" s="66">
        <f>(C8-D8)/B8</f>
        <v>0.27601809954751128</v>
      </c>
    </row>
    <row r="15" spans="1:12">
      <c r="I15">
        <v>53227</v>
      </c>
      <c r="J15" s="61">
        <f>(I16-I15)/40</f>
        <v>22.225000000000001</v>
      </c>
      <c r="K15">
        <f>J3</f>
        <v>0.86399999999999999</v>
      </c>
    </row>
    <row r="16" spans="1:12">
      <c r="I16">
        <v>54116</v>
      </c>
      <c r="K16">
        <v>1.9</v>
      </c>
    </row>
    <row r="17" spans="2:10">
      <c r="J17" s="62">
        <f>(J15*K16)/K15</f>
        <v>48.874421296296298</v>
      </c>
    </row>
    <row r="18" spans="2:10">
      <c r="J18" s="63">
        <v>44.2</v>
      </c>
    </row>
    <row r="20" spans="2:10">
      <c r="I20" t="s">
        <v>206</v>
      </c>
    </row>
    <row r="26" spans="2:10">
      <c r="B26" t="s">
        <v>207</v>
      </c>
    </row>
  </sheetData>
  <pageMargins left="0.7" right="0.7" top="0.75" bottom="0.75" header="0.3" footer="0.3"/>
  <ignoredErrors>
    <ignoredError sqref="K4:L4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PRODUCCION DIARIA</vt:lpstr>
      <vt:lpstr>RELACION AFORO-LECHE </vt:lpstr>
      <vt:lpstr>INFORMACION</vt:lpstr>
      <vt:lpstr>VACAS COJAS </vt:lpstr>
      <vt:lpstr>ROTACION-AFORO-CONSUMO</vt:lpstr>
      <vt:lpstr>datos luz</vt:lpstr>
      <vt:lpstr>Colchon-Desperdicio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Morales Rave</dc:creator>
  <cp:lastModifiedBy>Mi PC</cp:lastModifiedBy>
  <cp:lastPrinted>2024-01-23T18:25:22Z</cp:lastPrinted>
  <dcterms:created xsi:type="dcterms:W3CDTF">2022-04-21T14:28:17Z</dcterms:created>
  <dcterms:modified xsi:type="dcterms:W3CDTF">2025-11-07T20:30:15Z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